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24226"/>
  <mc:AlternateContent xmlns:mc="http://schemas.openxmlformats.org/markup-compatibility/2006">
    <mc:Choice Requires="x15">
      <x15ac:absPath xmlns:x15ac="http://schemas.microsoft.com/office/spreadsheetml/2010/11/ac" url="https://cornerstonebuildingbrands-my.sharepoint.com/personal/dreinhart_cornerstone-bb_com/Documents/calculator/2025/"/>
    </mc:Choice>
  </mc:AlternateContent>
  <xr:revisionPtr revIDLastSave="0" documentId="8_{7576DF52-9BE0-47E6-9502-5E795665C41D}" xr6:coauthVersionLast="47" xr6:coauthVersionMax="47" xr10:uidLastSave="{00000000-0000-0000-0000-000000000000}"/>
  <workbookProtection workbookAlgorithmName="SHA-512" workbookHashValue="b6ZMmGBrBgpH9MEzh6+lGcF4c+4gJMxdrTLUkqyj/YbsiQmskDgBYqRLgWvPbGyGFLN+IKNHM7tmFHVa/zCUYQ==" workbookSaltValue="yX4hLvzF6czJiA/cKYAsTw==" workbookSpinCount="100000" lockStructure="1"/>
  <bookViews>
    <workbookView xWindow="-120" yWindow="-120" windowWidth="29040" windowHeight="15720" tabRatio="549" activeTab="2" xr2:uid="{00000000-000D-0000-FFFF-FFFF00000000}"/>
  </bookViews>
  <sheets>
    <sheet name="Arch_SSR Num Panels" sheetId="16" r:id="rId1"/>
    <sheet name="Arch_SSR Num Squares" sheetId="2" r:id="rId2"/>
    <sheet name="C&amp;I and AG" sheetId="7" r:id="rId3"/>
    <sheet name="Structural" sheetId="12" r:id="rId4"/>
    <sheet name="DBCI DOORS" sheetId="19" state="hidden" r:id="rId5"/>
    <sheet name="Coil Days" sheetId="11" state="hidden" r:id="rId6"/>
    <sheet name="Atwater Partial Counties" sheetId="18" state="hidden" r:id="rId7"/>
    <sheet name="Hot Rush Delivery Date" sheetId="15" state="hidden" r:id="rId8"/>
    <sheet name="Tables" sheetId="4" state="hidden" r:id="rId9"/>
    <sheet name="MFG Plant " sheetId="20" r:id="rId10"/>
    <sheet name="New Rates" sheetId="17" state="hidden" r:id="rId11"/>
    <sheet name="Std Wrk" sheetId="14" state="hidden" r:id="rId12"/>
  </sheets>
  <definedNames>
    <definedName name="_xlnm._FilterDatabase" localSheetId="9" hidden="1">'MFG Plant '!$A$2:$B$2</definedName>
    <definedName name="_xlnm._FilterDatabase" localSheetId="8" hidden="1">Tables!$D$69:$F$69</definedName>
    <definedName name="Coil_Date" comment="Standard Lead Time Dates for Coils and Coil Strip">Tables!$Z$4:$AI$72</definedName>
    <definedName name="Coil_Entry" comment="Table used to provide the Drop Down Menu showing Coil Offerings">Tables!$Z$4:$Z$72</definedName>
    <definedName name="County">Tables!$BG$2:$BG$4453</definedName>
    <definedName name="_xlnm.Criteria" localSheetId="8">Tables!$B$2:$C$2</definedName>
    <definedName name="Data_Entry" comment="Table used to provide the Drop Down Menu showing Product Offerings">Tables!$A$2:$A$46</definedName>
    <definedName name="Data_Table" comment="Lists Product Offerings and loads per truck last updated on August 12, 2018">Tables!$A$3:$F$46</definedName>
    <definedName name="Days" comment="Used to translate the calculated day of the week from Excel into the written day of the week to make it easier to interpret">Tables!$H$41:$L$47</definedName>
    <definedName name="Freight_Full" comment="Freight Rates Based upon a Full Truck">Tables!$S$14:$V$14</definedName>
    <definedName name="Freight_Less" comment="This table contains the frieght costs associated with shipping less than a full truck">Tables!$S$3:$X$7</definedName>
    <definedName name="HR_Master" comment="List of Product maximums per plant available for Hot Rush Orders">Tables!$BO$3:$BS$941</definedName>
    <definedName name="HR_Offer" comment="List of Products available for Hot Rush">Tables!$BU$3:$BU$82</definedName>
    <definedName name="Interco_Key" comment="Generates the Key for the Vlookup table that identifies Producing Location, Shipping Location and Shipping Day of the week">Tables!$AR$3:$AT$168</definedName>
    <definedName name="KEY">Tables!$BH$2:$BH$4453</definedName>
    <definedName name="Loc_desc" comment="More descriptive city names to be used for the drop down menus">Tables!$AW$3:$AW$26</definedName>
    <definedName name="Loc_Name" comment="Translate the full location name to abbreviation used to generate the Key">Tables!$AW$3:$AX$26</definedName>
    <definedName name="Mile_Full" comment="Mileage column for the Full Truck Table - Matches the number of miles with the column that displays the Rate within the Freight_Full table">Tables!$N$15:$O$19</definedName>
    <definedName name="Mile_Less" comment="Based upon Mileage entered it will determine the column to find the rate within the table FREIGHT_LESS">Tables!$I$14:$J$20</definedName>
    <definedName name="Panel_Capacity" comment="Table selects the row if utilization is less than 50%">Tables!$I$3:$J$5</definedName>
    <definedName name="Plant_Select" comment="The list of plant locations that we ship from this will be the list the user selects from">Tables!$BW$3:$BW$19</definedName>
    <definedName name="Route" comment="Drop Down to indicate alternative route">Tables!$I$52:$I$53</definedName>
    <definedName name="Ship_Zones" comment="Table identifies the shipping plant and load dates servicing each county">Tables!$BF$2:$BM$4452</definedName>
    <definedName name="State">Tables!$BF$2:$BF$4453</definedName>
    <definedName name="State_Abv">Tables!$DV$3:$DV$54</definedName>
    <definedName name="State_Col" comment="Associates column number of freight table with a state">Tables!$DV$3:$DW$54</definedName>
    <definedName name="State_Rate" comment="State Freight Rates">Tables!$BW$3:$DT$19</definedName>
    <definedName name="State_Select" comment="Provides list of State Abbreviations for validateion">Tables!$DV$3:$DV$54</definedName>
    <definedName name="Structural" comment="Identifies the size offering and the associated per unit weight">Tables!$AK$3:$AL$41</definedName>
    <definedName name="Structural_Entry" comment="This is used for the drop down menu in selecting the Structural size. This must be sorted alphabetically">Tables!$AK$3:$AK$41</definedName>
    <definedName name="Util_Rate" comment="Uses the Truck Utilization Percentage to determine which Row (Letter) to base the actual cost">Tables!$N$3:$P$8</definedName>
    <definedName name="Zip">Tables!$BA$3:$BC$45590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Y4" i="4" l="1"/>
  <c r="BZ4" i="4"/>
  <c r="CA4" i="4"/>
  <c r="CB4" i="4"/>
  <c r="CC4" i="4"/>
  <c r="CD4" i="4"/>
  <c r="CE4" i="4"/>
  <c r="CF4" i="4"/>
  <c r="CG4" i="4"/>
  <c r="CH4" i="4"/>
  <c r="CI4" i="4"/>
  <c r="CJ4" i="4"/>
  <c r="CK4" i="4"/>
  <c r="CL4" i="4"/>
  <c r="CM4" i="4"/>
  <c r="CN4" i="4"/>
  <c r="CO4" i="4"/>
  <c r="CP4" i="4"/>
  <c r="CQ4" i="4"/>
  <c r="CR4" i="4"/>
  <c r="CS4" i="4"/>
  <c r="CT4" i="4"/>
  <c r="CU4" i="4"/>
  <c r="CV4" i="4"/>
  <c r="CW4" i="4"/>
  <c r="CX4" i="4"/>
  <c r="CY4" i="4"/>
  <c r="CZ4" i="4"/>
  <c r="DA4" i="4"/>
  <c r="DB4" i="4"/>
  <c r="DC4" i="4"/>
  <c r="DD4" i="4"/>
  <c r="DE4" i="4"/>
  <c r="DF4" i="4"/>
  <c r="DG4" i="4"/>
  <c r="DH4" i="4"/>
  <c r="DI4" i="4"/>
  <c r="DJ4" i="4"/>
  <c r="DK4" i="4"/>
  <c r="DL4" i="4"/>
  <c r="DM4" i="4"/>
  <c r="DN4" i="4"/>
  <c r="DO4" i="4"/>
  <c r="DP4" i="4"/>
  <c r="DQ4" i="4"/>
  <c r="DR4" i="4"/>
  <c r="DS4" i="4"/>
  <c r="DT4" i="4"/>
  <c r="BY5" i="4"/>
  <c r="BZ5" i="4"/>
  <c r="CA5" i="4"/>
  <c r="CB5" i="4"/>
  <c r="CC5" i="4"/>
  <c r="CD5" i="4"/>
  <c r="CE5" i="4"/>
  <c r="CF5" i="4"/>
  <c r="CG5" i="4"/>
  <c r="CH5" i="4"/>
  <c r="CI5" i="4"/>
  <c r="CJ5" i="4"/>
  <c r="CK5" i="4"/>
  <c r="CL5" i="4"/>
  <c r="CM5" i="4"/>
  <c r="CN5" i="4"/>
  <c r="CO5" i="4"/>
  <c r="CP5" i="4"/>
  <c r="CQ5" i="4"/>
  <c r="CR5" i="4"/>
  <c r="CS5" i="4"/>
  <c r="CT5" i="4"/>
  <c r="CU5" i="4"/>
  <c r="CV5" i="4"/>
  <c r="CW5" i="4"/>
  <c r="CX5" i="4"/>
  <c r="CY5" i="4"/>
  <c r="CZ5" i="4"/>
  <c r="DA5" i="4"/>
  <c r="DB5" i="4"/>
  <c r="DC5" i="4"/>
  <c r="DD5" i="4"/>
  <c r="DE5" i="4"/>
  <c r="DF5" i="4"/>
  <c r="DG5" i="4"/>
  <c r="DH5" i="4"/>
  <c r="DI5" i="4"/>
  <c r="DJ5" i="4"/>
  <c r="DK5" i="4"/>
  <c r="DL5" i="4"/>
  <c r="DM5" i="4"/>
  <c r="DN5" i="4"/>
  <c r="DO5" i="4"/>
  <c r="DP5" i="4"/>
  <c r="DQ5" i="4"/>
  <c r="DR5" i="4"/>
  <c r="DS5" i="4"/>
  <c r="DT5" i="4"/>
  <c r="BY6" i="4"/>
  <c r="BZ6" i="4"/>
  <c r="CA6" i="4"/>
  <c r="CB6" i="4"/>
  <c r="CC6" i="4"/>
  <c r="CD6" i="4"/>
  <c r="CE6" i="4"/>
  <c r="CF6" i="4"/>
  <c r="CG6" i="4"/>
  <c r="CH6" i="4"/>
  <c r="CI6" i="4"/>
  <c r="CJ6" i="4"/>
  <c r="CK6" i="4"/>
  <c r="CL6" i="4"/>
  <c r="CM6" i="4"/>
  <c r="CN6" i="4"/>
  <c r="CO6" i="4"/>
  <c r="CP6" i="4"/>
  <c r="CQ6" i="4"/>
  <c r="CR6" i="4"/>
  <c r="CS6" i="4"/>
  <c r="CT6" i="4"/>
  <c r="CU6" i="4"/>
  <c r="CV6" i="4"/>
  <c r="CW6" i="4"/>
  <c r="CX6" i="4"/>
  <c r="CY6" i="4"/>
  <c r="CZ6" i="4"/>
  <c r="DA6" i="4"/>
  <c r="DB6" i="4"/>
  <c r="DC6" i="4"/>
  <c r="DD6" i="4"/>
  <c r="DE6" i="4"/>
  <c r="DF6" i="4"/>
  <c r="DG6" i="4"/>
  <c r="DH6" i="4"/>
  <c r="DI6" i="4"/>
  <c r="DJ6" i="4"/>
  <c r="DK6" i="4"/>
  <c r="DL6" i="4"/>
  <c r="DM6" i="4"/>
  <c r="DN6" i="4"/>
  <c r="DO6" i="4"/>
  <c r="DP6" i="4"/>
  <c r="DQ6" i="4"/>
  <c r="DR6" i="4"/>
  <c r="DS6" i="4"/>
  <c r="DT6" i="4"/>
  <c r="BY7" i="4"/>
  <c r="BZ7" i="4"/>
  <c r="CA7" i="4"/>
  <c r="CB7" i="4"/>
  <c r="CC7" i="4"/>
  <c r="CD7" i="4"/>
  <c r="CE7" i="4"/>
  <c r="CF7" i="4"/>
  <c r="CG7" i="4"/>
  <c r="CH7" i="4"/>
  <c r="CI7" i="4"/>
  <c r="CJ7" i="4"/>
  <c r="CK7" i="4"/>
  <c r="CL7" i="4"/>
  <c r="CM7" i="4"/>
  <c r="CN7" i="4"/>
  <c r="CO7" i="4"/>
  <c r="CP7" i="4"/>
  <c r="CQ7" i="4"/>
  <c r="CR7" i="4"/>
  <c r="CS7" i="4"/>
  <c r="CT7" i="4"/>
  <c r="CU7" i="4"/>
  <c r="CV7" i="4"/>
  <c r="CW7" i="4"/>
  <c r="CX7" i="4"/>
  <c r="CY7" i="4"/>
  <c r="CZ7" i="4"/>
  <c r="DA7" i="4"/>
  <c r="DB7" i="4"/>
  <c r="DC7" i="4"/>
  <c r="DD7" i="4"/>
  <c r="DE7" i="4"/>
  <c r="DF7" i="4"/>
  <c r="DG7" i="4"/>
  <c r="DH7" i="4"/>
  <c r="DI7" i="4"/>
  <c r="DJ7" i="4"/>
  <c r="DK7" i="4"/>
  <c r="DL7" i="4"/>
  <c r="DM7" i="4"/>
  <c r="DN7" i="4"/>
  <c r="DO7" i="4"/>
  <c r="DP7" i="4"/>
  <c r="DQ7" i="4"/>
  <c r="DR7" i="4"/>
  <c r="DS7" i="4"/>
  <c r="DT7" i="4"/>
  <c r="BY8" i="4"/>
  <c r="BZ8" i="4"/>
  <c r="CA8" i="4"/>
  <c r="CB8" i="4"/>
  <c r="CC8" i="4"/>
  <c r="CD8" i="4"/>
  <c r="CE8" i="4"/>
  <c r="CF8" i="4"/>
  <c r="CG8" i="4"/>
  <c r="CH8" i="4"/>
  <c r="CI8" i="4"/>
  <c r="CJ8" i="4"/>
  <c r="CK8" i="4"/>
  <c r="CL8" i="4"/>
  <c r="CM8" i="4"/>
  <c r="CN8" i="4"/>
  <c r="CO8" i="4"/>
  <c r="CP8" i="4"/>
  <c r="CQ8" i="4"/>
  <c r="CR8" i="4"/>
  <c r="CS8" i="4"/>
  <c r="CT8" i="4"/>
  <c r="CU8" i="4"/>
  <c r="CV8" i="4"/>
  <c r="CW8" i="4"/>
  <c r="CX8" i="4"/>
  <c r="CY8" i="4"/>
  <c r="CZ8" i="4"/>
  <c r="DA8" i="4"/>
  <c r="DB8" i="4"/>
  <c r="DC8" i="4"/>
  <c r="DD8" i="4"/>
  <c r="DE8" i="4"/>
  <c r="DF8" i="4"/>
  <c r="DG8" i="4"/>
  <c r="DH8" i="4"/>
  <c r="DI8" i="4"/>
  <c r="DJ8" i="4"/>
  <c r="DK8" i="4"/>
  <c r="DL8" i="4"/>
  <c r="DM8" i="4"/>
  <c r="DN8" i="4"/>
  <c r="DO8" i="4"/>
  <c r="DP8" i="4"/>
  <c r="DQ8" i="4"/>
  <c r="DR8" i="4"/>
  <c r="DS8" i="4"/>
  <c r="DT8" i="4"/>
  <c r="BY9" i="4"/>
  <c r="BZ9" i="4"/>
  <c r="CA9" i="4"/>
  <c r="CB9" i="4"/>
  <c r="CC9" i="4"/>
  <c r="CD9" i="4"/>
  <c r="CE9" i="4"/>
  <c r="CF9" i="4"/>
  <c r="CG9" i="4"/>
  <c r="CH9" i="4"/>
  <c r="CI9" i="4"/>
  <c r="CJ9" i="4"/>
  <c r="CK9" i="4"/>
  <c r="CL9" i="4"/>
  <c r="CM9" i="4"/>
  <c r="CN9" i="4"/>
  <c r="CO9" i="4"/>
  <c r="CP9" i="4"/>
  <c r="CQ9" i="4"/>
  <c r="CR9" i="4"/>
  <c r="CS9" i="4"/>
  <c r="CT9" i="4"/>
  <c r="CU9" i="4"/>
  <c r="CV9" i="4"/>
  <c r="CW9" i="4"/>
  <c r="CX9" i="4"/>
  <c r="CY9" i="4"/>
  <c r="CZ9" i="4"/>
  <c r="DA9" i="4"/>
  <c r="DB9" i="4"/>
  <c r="DC9" i="4"/>
  <c r="DD9" i="4"/>
  <c r="DE9" i="4"/>
  <c r="DF9" i="4"/>
  <c r="DG9" i="4"/>
  <c r="DH9" i="4"/>
  <c r="DI9" i="4"/>
  <c r="DJ9" i="4"/>
  <c r="DK9" i="4"/>
  <c r="DL9" i="4"/>
  <c r="DM9" i="4"/>
  <c r="DN9" i="4"/>
  <c r="DO9" i="4"/>
  <c r="DP9" i="4"/>
  <c r="DQ9" i="4"/>
  <c r="DR9" i="4"/>
  <c r="DS9" i="4"/>
  <c r="DT9" i="4"/>
  <c r="BY10" i="4"/>
  <c r="BZ10" i="4"/>
  <c r="CA10" i="4"/>
  <c r="CB10" i="4"/>
  <c r="CC10" i="4"/>
  <c r="CD10" i="4"/>
  <c r="CE10" i="4"/>
  <c r="CF10" i="4"/>
  <c r="CG10" i="4"/>
  <c r="CH10" i="4"/>
  <c r="CI10" i="4"/>
  <c r="CJ10" i="4"/>
  <c r="CK10" i="4"/>
  <c r="CL10" i="4"/>
  <c r="CM10" i="4"/>
  <c r="CN10" i="4"/>
  <c r="CO10" i="4"/>
  <c r="CP10" i="4"/>
  <c r="CQ10" i="4"/>
  <c r="CR10" i="4"/>
  <c r="CS10" i="4"/>
  <c r="CT10" i="4"/>
  <c r="CU10" i="4"/>
  <c r="CV10" i="4"/>
  <c r="CW10" i="4"/>
  <c r="CX10" i="4"/>
  <c r="CY10" i="4"/>
  <c r="CZ10" i="4"/>
  <c r="DA10" i="4"/>
  <c r="DB10" i="4"/>
  <c r="DC10" i="4"/>
  <c r="DD10" i="4"/>
  <c r="DE10" i="4"/>
  <c r="DF10" i="4"/>
  <c r="DG10" i="4"/>
  <c r="DH10" i="4"/>
  <c r="DI10" i="4"/>
  <c r="DJ10" i="4"/>
  <c r="DK10" i="4"/>
  <c r="DL10" i="4"/>
  <c r="DM10" i="4"/>
  <c r="DN10" i="4"/>
  <c r="DO10" i="4"/>
  <c r="DP10" i="4"/>
  <c r="DQ10" i="4"/>
  <c r="DR10" i="4"/>
  <c r="DS10" i="4"/>
  <c r="DT10" i="4"/>
  <c r="BY11" i="4"/>
  <c r="BZ11" i="4"/>
  <c r="CA11" i="4"/>
  <c r="CB11" i="4"/>
  <c r="CC11" i="4"/>
  <c r="CD11" i="4"/>
  <c r="CE11" i="4"/>
  <c r="CF11" i="4"/>
  <c r="CG11" i="4"/>
  <c r="CH11" i="4"/>
  <c r="CI11" i="4"/>
  <c r="CJ11" i="4"/>
  <c r="CK11" i="4"/>
  <c r="CL11" i="4"/>
  <c r="CM11" i="4"/>
  <c r="CN11" i="4"/>
  <c r="CO11" i="4"/>
  <c r="CP11" i="4"/>
  <c r="CQ11" i="4"/>
  <c r="CR11" i="4"/>
  <c r="CS11" i="4"/>
  <c r="CT11" i="4"/>
  <c r="CU11" i="4"/>
  <c r="CV11" i="4"/>
  <c r="CW11" i="4"/>
  <c r="CX11" i="4"/>
  <c r="CY11" i="4"/>
  <c r="CZ11" i="4"/>
  <c r="DA11" i="4"/>
  <c r="DB11" i="4"/>
  <c r="DC11" i="4"/>
  <c r="DD11" i="4"/>
  <c r="DE11" i="4"/>
  <c r="DF11" i="4"/>
  <c r="DG11" i="4"/>
  <c r="DH11" i="4"/>
  <c r="DI11" i="4"/>
  <c r="DJ11" i="4"/>
  <c r="DK11" i="4"/>
  <c r="DL11" i="4"/>
  <c r="DM11" i="4"/>
  <c r="DN11" i="4"/>
  <c r="DO11" i="4"/>
  <c r="DP11" i="4"/>
  <c r="DQ11" i="4"/>
  <c r="DR11" i="4"/>
  <c r="DS11" i="4"/>
  <c r="DT11" i="4"/>
  <c r="BY12" i="4"/>
  <c r="BZ12" i="4"/>
  <c r="CA12" i="4"/>
  <c r="CB12" i="4"/>
  <c r="CC12" i="4"/>
  <c r="CD12" i="4"/>
  <c r="CE12" i="4"/>
  <c r="CF12" i="4"/>
  <c r="CG12" i="4"/>
  <c r="CH12" i="4"/>
  <c r="CI12" i="4"/>
  <c r="CJ12" i="4"/>
  <c r="CK12" i="4"/>
  <c r="CL12" i="4"/>
  <c r="CM12" i="4"/>
  <c r="CN12" i="4"/>
  <c r="CO12" i="4"/>
  <c r="CP12" i="4"/>
  <c r="CQ12" i="4"/>
  <c r="CR12" i="4"/>
  <c r="CS12" i="4"/>
  <c r="CT12" i="4"/>
  <c r="CU12" i="4"/>
  <c r="CV12" i="4"/>
  <c r="CW12" i="4"/>
  <c r="CX12" i="4"/>
  <c r="CY12" i="4"/>
  <c r="CZ12" i="4"/>
  <c r="DA12" i="4"/>
  <c r="DB12" i="4"/>
  <c r="DC12" i="4"/>
  <c r="DD12" i="4"/>
  <c r="DE12" i="4"/>
  <c r="DF12" i="4"/>
  <c r="DG12" i="4"/>
  <c r="DH12" i="4"/>
  <c r="DI12" i="4"/>
  <c r="DJ12" i="4"/>
  <c r="DK12" i="4"/>
  <c r="DL12" i="4"/>
  <c r="DM12" i="4"/>
  <c r="DN12" i="4"/>
  <c r="DO12" i="4"/>
  <c r="DP12" i="4"/>
  <c r="DQ12" i="4"/>
  <c r="DR12" i="4"/>
  <c r="DS12" i="4"/>
  <c r="DT12" i="4"/>
  <c r="BY13" i="4"/>
  <c r="BZ13" i="4"/>
  <c r="CA13" i="4"/>
  <c r="CB13" i="4"/>
  <c r="CC13" i="4"/>
  <c r="CD13" i="4"/>
  <c r="CE13" i="4"/>
  <c r="CF13" i="4"/>
  <c r="CG13" i="4"/>
  <c r="CH13" i="4"/>
  <c r="CI13" i="4"/>
  <c r="CJ13" i="4"/>
  <c r="CK13" i="4"/>
  <c r="CL13" i="4"/>
  <c r="CM13" i="4"/>
  <c r="CN13" i="4"/>
  <c r="CO13" i="4"/>
  <c r="CP13" i="4"/>
  <c r="CQ13" i="4"/>
  <c r="CR13" i="4"/>
  <c r="CS13" i="4"/>
  <c r="CT13" i="4"/>
  <c r="CU13" i="4"/>
  <c r="CV13" i="4"/>
  <c r="CW13" i="4"/>
  <c r="CX13" i="4"/>
  <c r="CY13" i="4"/>
  <c r="CZ13" i="4"/>
  <c r="DA13" i="4"/>
  <c r="DB13" i="4"/>
  <c r="DC13" i="4"/>
  <c r="DD13" i="4"/>
  <c r="DE13" i="4"/>
  <c r="DF13" i="4"/>
  <c r="DG13" i="4"/>
  <c r="DH13" i="4"/>
  <c r="DI13" i="4"/>
  <c r="DJ13" i="4"/>
  <c r="DK13" i="4"/>
  <c r="DL13" i="4"/>
  <c r="DM13" i="4"/>
  <c r="DN13" i="4"/>
  <c r="DO13" i="4"/>
  <c r="DP13" i="4"/>
  <c r="DQ13" i="4"/>
  <c r="DR13" i="4"/>
  <c r="DS13" i="4"/>
  <c r="DT13" i="4"/>
  <c r="BY14" i="4"/>
  <c r="BZ14" i="4"/>
  <c r="CA14" i="4"/>
  <c r="CB14" i="4"/>
  <c r="CC14" i="4"/>
  <c r="CD14" i="4"/>
  <c r="CE14" i="4"/>
  <c r="CF14" i="4"/>
  <c r="CG14" i="4"/>
  <c r="CH14" i="4"/>
  <c r="CI14" i="4"/>
  <c r="CJ14" i="4"/>
  <c r="CK14" i="4"/>
  <c r="CL14" i="4"/>
  <c r="CM14" i="4"/>
  <c r="CN14" i="4"/>
  <c r="CO14" i="4"/>
  <c r="CP14" i="4"/>
  <c r="CQ14" i="4"/>
  <c r="CR14" i="4"/>
  <c r="CS14" i="4"/>
  <c r="CT14" i="4"/>
  <c r="CU14" i="4"/>
  <c r="CV14" i="4"/>
  <c r="CW14" i="4"/>
  <c r="CX14" i="4"/>
  <c r="CY14" i="4"/>
  <c r="CZ14" i="4"/>
  <c r="DA14" i="4"/>
  <c r="DB14" i="4"/>
  <c r="DC14" i="4"/>
  <c r="DD14" i="4"/>
  <c r="DE14" i="4"/>
  <c r="DF14" i="4"/>
  <c r="DG14" i="4"/>
  <c r="DH14" i="4"/>
  <c r="DI14" i="4"/>
  <c r="DJ14" i="4"/>
  <c r="DK14" i="4"/>
  <c r="DL14" i="4"/>
  <c r="DM14" i="4"/>
  <c r="DN14" i="4"/>
  <c r="DO14" i="4"/>
  <c r="DP14" i="4"/>
  <c r="DQ14" i="4"/>
  <c r="DR14" i="4"/>
  <c r="DS14" i="4"/>
  <c r="DT14" i="4"/>
  <c r="BY15" i="4"/>
  <c r="BZ15" i="4"/>
  <c r="CA15" i="4"/>
  <c r="CB15" i="4"/>
  <c r="CC15" i="4"/>
  <c r="CD15" i="4"/>
  <c r="CE15" i="4"/>
  <c r="CF15" i="4"/>
  <c r="CG15" i="4"/>
  <c r="CH15" i="4"/>
  <c r="CI15" i="4"/>
  <c r="CJ15" i="4"/>
  <c r="CK15" i="4"/>
  <c r="CL15" i="4"/>
  <c r="CM15" i="4"/>
  <c r="CN15" i="4"/>
  <c r="CO15" i="4"/>
  <c r="CP15" i="4"/>
  <c r="CQ15" i="4"/>
  <c r="CR15" i="4"/>
  <c r="CS15" i="4"/>
  <c r="CT15" i="4"/>
  <c r="CU15" i="4"/>
  <c r="CV15" i="4"/>
  <c r="CW15" i="4"/>
  <c r="CX15" i="4"/>
  <c r="CY15" i="4"/>
  <c r="CZ15" i="4"/>
  <c r="DA15" i="4"/>
  <c r="DB15" i="4"/>
  <c r="DC15" i="4"/>
  <c r="DD15" i="4"/>
  <c r="DE15" i="4"/>
  <c r="DF15" i="4"/>
  <c r="DG15" i="4"/>
  <c r="DH15" i="4"/>
  <c r="DI15" i="4"/>
  <c r="DJ15" i="4"/>
  <c r="DK15" i="4"/>
  <c r="DL15" i="4"/>
  <c r="DM15" i="4"/>
  <c r="DN15" i="4"/>
  <c r="DO15" i="4"/>
  <c r="DP15" i="4"/>
  <c r="DQ15" i="4"/>
  <c r="DR15" i="4"/>
  <c r="DS15" i="4"/>
  <c r="DT15" i="4"/>
  <c r="BY16" i="4"/>
  <c r="BZ16" i="4"/>
  <c r="CA16" i="4"/>
  <c r="CB16" i="4"/>
  <c r="CC16" i="4"/>
  <c r="CD16" i="4"/>
  <c r="CE16" i="4"/>
  <c r="CF16" i="4"/>
  <c r="CG16" i="4"/>
  <c r="CH16" i="4"/>
  <c r="CI16" i="4"/>
  <c r="CJ16" i="4"/>
  <c r="CK16" i="4"/>
  <c r="CL16" i="4"/>
  <c r="CM16" i="4"/>
  <c r="CN16" i="4"/>
  <c r="CO16" i="4"/>
  <c r="CP16" i="4"/>
  <c r="CQ16" i="4"/>
  <c r="CR16" i="4"/>
  <c r="CS16" i="4"/>
  <c r="CT16" i="4"/>
  <c r="CU16" i="4"/>
  <c r="CV16" i="4"/>
  <c r="CW16" i="4"/>
  <c r="CX16" i="4"/>
  <c r="CY16" i="4"/>
  <c r="CZ16" i="4"/>
  <c r="DA16" i="4"/>
  <c r="DB16" i="4"/>
  <c r="DC16" i="4"/>
  <c r="DD16" i="4"/>
  <c r="DE16" i="4"/>
  <c r="DF16" i="4"/>
  <c r="DG16" i="4"/>
  <c r="DH16" i="4"/>
  <c r="DI16" i="4"/>
  <c r="DJ16" i="4"/>
  <c r="DK16" i="4"/>
  <c r="DL16" i="4"/>
  <c r="DM16" i="4"/>
  <c r="DN16" i="4"/>
  <c r="DO16" i="4"/>
  <c r="DP16" i="4"/>
  <c r="DQ16" i="4"/>
  <c r="DR16" i="4"/>
  <c r="DS16" i="4"/>
  <c r="DT16" i="4"/>
  <c r="BY17" i="4"/>
  <c r="BZ17" i="4"/>
  <c r="CA17" i="4"/>
  <c r="CB17" i="4"/>
  <c r="CC17" i="4"/>
  <c r="CD17" i="4"/>
  <c r="CE17" i="4"/>
  <c r="CF17" i="4"/>
  <c r="CG17" i="4"/>
  <c r="CH17" i="4"/>
  <c r="CI17" i="4"/>
  <c r="CJ17" i="4"/>
  <c r="CK17" i="4"/>
  <c r="CL17" i="4"/>
  <c r="CM17" i="4"/>
  <c r="CN17" i="4"/>
  <c r="CO17" i="4"/>
  <c r="CP17" i="4"/>
  <c r="CQ17" i="4"/>
  <c r="CR17" i="4"/>
  <c r="CS17" i="4"/>
  <c r="CT17" i="4"/>
  <c r="CU17" i="4"/>
  <c r="CV17" i="4"/>
  <c r="CW17" i="4"/>
  <c r="CX17" i="4"/>
  <c r="CY17" i="4"/>
  <c r="CZ17" i="4"/>
  <c r="DA17" i="4"/>
  <c r="DB17" i="4"/>
  <c r="DC17" i="4"/>
  <c r="DD17" i="4"/>
  <c r="DE17" i="4"/>
  <c r="DF17" i="4"/>
  <c r="DG17" i="4"/>
  <c r="DH17" i="4"/>
  <c r="DI17" i="4"/>
  <c r="DJ17" i="4"/>
  <c r="DK17" i="4"/>
  <c r="DL17" i="4"/>
  <c r="DM17" i="4"/>
  <c r="DN17" i="4"/>
  <c r="DO17" i="4"/>
  <c r="DP17" i="4"/>
  <c r="DQ17" i="4"/>
  <c r="DR17" i="4"/>
  <c r="DS17" i="4"/>
  <c r="DT17" i="4"/>
  <c r="BY18" i="4"/>
  <c r="BZ18" i="4"/>
  <c r="CA18" i="4"/>
  <c r="CB18" i="4"/>
  <c r="CC18" i="4"/>
  <c r="CD18" i="4"/>
  <c r="CE18" i="4"/>
  <c r="CF18" i="4"/>
  <c r="CG18" i="4"/>
  <c r="CH18" i="4"/>
  <c r="CI18" i="4"/>
  <c r="CJ18" i="4"/>
  <c r="CK18" i="4"/>
  <c r="CL18" i="4"/>
  <c r="CM18" i="4"/>
  <c r="CN18" i="4"/>
  <c r="CO18" i="4"/>
  <c r="CP18" i="4"/>
  <c r="CQ18" i="4"/>
  <c r="CR18" i="4"/>
  <c r="CS18" i="4"/>
  <c r="CT18" i="4"/>
  <c r="CU18" i="4"/>
  <c r="CV18" i="4"/>
  <c r="CW18" i="4"/>
  <c r="CX18" i="4"/>
  <c r="CY18" i="4"/>
  <c r="CZ18" i="4"/>
  <c r="DA18" i="4"/>
  <c r="DB18" i="4"/>
  <c r="DC18" i="4"/>
  <c r="DD18" i="4"/>
  <c r="DE18" i="4"/>
  <c r="DF18" i="4"/>
  <c r="DG18" i="4"/>
  <c r="DH18" i="4"/>
  <c r="DI18" i="4"/>
  <c r="DJ18" i="4"/>
  <c r="DK18" i="4"/>
  <c r="DL18" i="4"/>
  <c r="DM18" i="4"/>
  <c r="DN18" i="4"/>
  <c r="DO18" i="4"/>
  <c r="DP18" i="4"/>
  <c r="DQ18" i="4"/>
  <c r="DR18" i="4"/>
  <c r="DS18" i="4"/>
  <c r="DT18" i="4"/>
  <c r="BX5" i="4"/>
  <c r="BX6" i="4"/>
  <c r="BX7" i="4"/>
  <c r="BX8" i="4"/>
  <c r="BX9" i="4"/>
  <c r="BX10" i="4"/>
  <c r="BX11" i="4"/>
  <c r="BX12" i="4"/>
  <c r="BX13" i="4"/>
  <c r="BX14" i="4"/>
  <c r="BX15" i="4"/>
  <c r="BX16" i="4"/>
  <c r="BX17" i="4"/>
  <c r="BX18" i="4"/>
  <c r="I41" i="12"/>
  <c r="H16" i="12"/>
  <c r="BY3" i="4"/>
  <c r="BZ3" i="4"/>
  <c r="CA3" i="4"/>
  <c r="CB3" i="4"/>
  <c r="CC3" i="4"/>
  <c r="CD3" i="4"/>
  <c r="CE3" i="4"/>
  <c r="CF3" i="4"/>
  <c r="CG3" i="4"/>
  <c r="CH3" i="4"/>
  <c r="CI3" i="4"/>
  <c r="CJ3" i="4"/>
  <c r="CK3" i="4"/>
  <c r="CL3" i="4"/>
  <c r="CM3" i="4"/>
  <c r="CN3" i="4"/>
  <c r="CO3" i="4"/>
  <c r="CP3" i="4"/>
  <c r="CQ3" i="4"/>
  <c r="CR3" i="4"/>
  <c r="CS3" i="4"/>
  <c r="CT3" i="4"/>
  <c r="CU3" i="4"/>
  <c r="CV3" i="4"/>
  <c r="CW3" i="4"/>
  <c r="CX3" i="4"/>
  <c r="CY3" i="4"/>
  <c r="CZ3" i="4"/>
  <c r="DA3" i="4"/>
  <c r="DB3" i="4"/>
  <c r="DC3" i="4"/>
  <c r="DD3" i="4"/>
  <c r="DE3" i="4"/>
  <c r="DF3" i="4"/>
  <c r="DG3" i="4"/>
  <c r="DH3" i="4"/>
  <c r="DI3" i="4"/>
  <c r="DJ3" i="4"/>
  <c r="DK3" i="4"/>
  <c r="DL3" i="4"/>
  <c r="DM3" i="4"/>
  <c r="DN3" i="4"/>
  <c r="DO3" i="4"/>
  <c r="DP3" i="4"/>
  <c r="DQ3" i="4"/>
  <c r="DR3" i="4"/>
  <c r="DS3" i="4"/>
  <c r="DT3" i="4"/>
  <c r="BY19" i="4"/>
  <c r="BZ19" i="4"/>
  <c r="CA19" i="4"/>
  <c r="CB19" i="4"/>
  <c r="CC19" i="4"/>
  <c r="CD19" i="4"/>
  <c r="CE19" i="4"/>
  <c r="CF19" i="4"/>
  <c r="CG19" i="4"/>
  <c r="CH19" i="4"/>
  <c r="CI19" i="4"/>
  <c r="CJ19" i="4"/>
  <c r="CK19" i="4"/>
  <c r="CL19" i="4"/>
  <c r="CM19" i="4"/>
  <c r="CN19" i="4"/>
  <c r="CO19" i="4"/>
  <c r="CP19" i="4"/>
  <c r="CQ19" i="4"/>
  <c r="CR19" i="4"/>
  <c r="CS19" i="4"/>
  <c r="CT19" i="4"/>
  <c r="CU19" i="4"/>
  <c r="CV19" i="4"/>
  <c r="CW19" i="4"/>
  <c r="CX19" i="4"/>
  <c r="CY19" i="4"/>
  <c r="CZ19" i="4"/>
  <c r="DA19" i="4"/>
  <c r="DB19" i="4"/>
  <c r="DC19" i="4"/>
  <c r="DD19" i="4"/>
  <c r="DE19" i="4"/>
  <c r="DF19" i="4"/>
  <c r="DG19" i="4"/>
  <c r="DH19" i="4"/>
  <c r="DI19" i="4"/>
  <c r="DJ19" i="4"/>
  <c r="DK19" i="4"/>
  <c r="DL19" i="4"/>
  <c r="DM19" i="4"/>
  <c r="DN19" i="4"/>
  <c r="DO19" i="4"/>
  <c r="DP19" i="4"/>
  <c r="DQ19" i="4"/>
  <c r="DR19" i="4"/>
  <c r="DS19" i="4"/>
  <c r="DT19" i="4"/>
  <c r="BX4" i="4"/>
  <c r="BX19" i="4"/>
  <c r="BX3" i="4"/>
  <c r="Q3" i="4" l="1"/>
  <c r="BH4445" i="4" l="1"/>
  <c r="A21" i="11" l="1"/>
  <c r="BH152" i="4" l="1"/>
  <c r="K2" i="19" l="1"/>
  <c r="J2" i="19"/>
  <c r="I3" i="19"/>
  <c r="I19" i="19" s="1"/>
  <c r="H3" i="19"/>
  <c r="H19" i="19" s="1"/>
  <c r="G3" i="19"/>
  <c r="G19" i="19" s="1"/>
  <c r="C7" i="19" l="1"/>
  <c r="C28" i="19"/>
  <c r="G26" i="19" l="1"/>
  <c r="E26" i="19"/>
  <c r="C27" i="19" l="1"/>
  <c r="C26" i="19"/>
  <c r="D43" i="2"/>
  <c r="C6" i="19"/>
  <c r="C9" i="19" s="1"/>
  <c r="C5" i="19"/>
  <c r="C8" i="19" s="1"/>
  <c r="E28" i="19" l="1"/>
  <c r="C29" i="19" s="1"/>
  <c r="D8" i="19"/>
  <c r="D9" i="19"/>
  <c r="C15" i="19"/>
  <c r="E15" i="19" l="1"/>
  <c r="E17" i="19" s="1"/>
  <c r="G15" i="19"/>
  <c r="G17" i="19" s="1"/>
  <c r="C19" i="19" s="1"/>
  <c r="C20" i="19" s="1"/>
  <c r="G36" i="19"/>
  <c r="E36" i="19"/>
  <c r="C36" i="19"/>
  <c r="D29" i="19"/>
  <c r="C30" i="19"/>
  <c r="D30" i="19" s="1"/>
  <c r="C17" i="19"/>
  <c r="BH2374" i="4"/>
  <c r="G38" i="19" l="1"/>
  <c r="C38" i="19"/>
  <c r="E38" i="19"/>
  <c r="C40" i="19" s="1"/>
  <c r="C41" i="19" s="1"/>
  <c r="B6" i="11"/>
  <c r="BH823" i="4" l="1"/>
  <c r="C18" i="11" l="1"/>
  <c r="C17" i="11"/>
  <c r="D66" i="11" l="1"/>
  <c r="D65" i="11"/>
  <c r="D64" i="11"/>
  <c r="H39" i="11"/>
  <c r="E39" i="11"/>
  <c r="BH2474" i="4" l="1"/>
  <c r="BH3876" i="4" l="1"/>
  <c r="BH859" i="4" l="1"/>
  <c r="AT120" i="4" l="1"/>
  <c r="AR120" i="4"/>
  <c r="AT36" i="4"/>
  <c r="AR36" i="4"/>
  <c r="B39" i="11" l="1"/>
  <c r="C39" i="11" l="1"/>
  <c r="B40" i="11"/>
  <c r="BH848" i="4"/>
  <c r="BH2343" i="4" l="1"/>
  <c r="BH844" i="4" l="1"/>
  <c r="BL366" i="4" l="1"/>
  <c r="BH366" i="4"/>
  <c r="D13" i="7" l="1"/>
  <c r="H16" i="7" l="1"/>
  <c r="I41" i="7"/>
  <c r="BH2093" i="4"/>
  <c r="BH2321" i="4" l="1"/>
  <c r="BL2681" i="4" l="1"/>
  <c r="BL2719" i="4"/>
  <c r="BL3576" i="4" l="1"/>
  <c r="D14" i="7" l="1"/>
  <c r="BH145" i="4"/>
  <c r="BH2149" i="4" l="1"/>
  <c r="I27" i="11" l="1"/>
  <c r="BH141" i="4" l="1"/>
  <c r="BH144" i="4" l="1"/>
  <c r="BH142" i="4" l="1"/>
  <c r="BL2635" i="4" l="1"/>
  <c r="BH789" i="4" l="1"/>
  <c r="AT103" i="4" l="1"/>
  <c r="AR103" i="4"/>
  <c r="AT101" i="4"/>
  <c r="AR101" i="4"/>
  <c r="AT100" i="4"/>
  <c r="AR100" i="4"/>
  <c r="AT90" i="4"/>
  <c r="AR90" i="4"/>
  <c r="AT99" i="4"/>
  <c r="AR99" i="4"/>
  <c r="AT98" i="4"/>
  <c r="AR98" i="4"/>
  <c r="AT97" i="4"/>
  <c r="AR97" i="4"/>
  <c r="AT96" i="4"/>
  <c r="AR96" i="4"/>
  <c r="AT102" i="4"/>
  <c r="AR102" i="4"/>
  <c r="AT95" i="4"/>
  <c r="AR95" i="4"/>
  <c r="AT94" i="4"/>
  <c r="AR94" i="4"/>
  <c r="AT93" i="4"/>
  <c r="AR93" i="4"/>
  <c r="AT92" i="4"/>
  <c r="AR92" i="4"/>
  <c r="AT91" i="4"/>
  <c r="AR91" i="4"/>
  <c r="AT166" i="4"/>
  <c r="AR166" i="4"/>
  <c r="AT167" i="4"/>
  <c r="AR167" i="4"/>
  <c r="AT165" i="4"/>
  <c r="AR165" i="4"/>
  <c r="AT164" i="4"/>
  <c r="AR164" i="4"/>
  <c r="AT163" i="4"/>
  <c r="AR163" i="4"/>
  <c r="AT162" i="4"/>
  <c r="AR162" i="4"/>
  <c r="AT161" i="4"/>
  <c r="AR161" i="4"/>
  <c r="AT160" i="4"/>
  <c r="AR160" i="4"/>
  <c r="AT45" i="4"/>
  <c r="AR45" i="4"/>
  <c r="AT44" i="4"/>
  <c r="AR44" i="4"/>
  <c r="AT142" i="4" l="1"/>
  <c r="AR142" i="4"/>
  <c r="AT141" i="4"/>
  <c r="AR141" i="4"/>
  <c r="AT140" i="4"/>
  <c r="AR140" i="4"/>
  <c r="AT139" i="4"/>
  <c r="AR139" i="4"/>
  <c r="AT138" i="4"/>
  <c r="AR138" i="4"/>
  <c r="AT137" i="4"/>
  <c r="AR137" i="4"/>
  <c r="AT70" i="4"/>
  <c r="AR70" i="4"/>
  <c r="AT69" i="4"/>
  <c r="AR69" i="4"/>
  <c r="AT68" i="4"/>
  <c r="AR68" i="4"/>
  <c r="AT67" i="4" l="1"/>
  <c r="AR67" i="4"/>
  <c r="AT85" i="4"/>
  <c r="AR85" i="4"/>
  <c r="AT72" i="4"/>
  <c r="AR72" i="4"/>
  <c r="AT86" i="4"/>
  <c r="AR86" i="4"/>
  <c r="AT47" i="4"/>
  <c r="AR47" i="4"/>
  <c r="AT4" i="4"/>
  <c r="AR4" i="4"/>
  <c r="AT35" i="4" l="1"/>
  <c r="AR35" i="4"/>
  <c r="AT119" i="4"/>
  <c r="AR119" i="4"/>
  <c r="AT118" i="4"/>
  <c r="AR118" i="4"/>
  <c r="AR121" i="4"/>
  <c r="AT121" i="4"/>
  <c r="AT34" i="4"/>
  <c r="AR34" i="4"/>
  <c r="AT117" i="4"/>
  <c r="AR117" i="4"/>
  <c r="AT33" i="4"/>
  <c r="AR33" i="4"/>
  <c r="AT116" i="4"/>
  <c r="AR116" i="4"/>
  <c r="AT32" i="4"/>
  <c r="AR32" i="4"/>
  <c r="AT115" i="4"/>
  <c r="AR115" i="4"/>
  <c r="AT31" i="4"/>
  <c r="AR31" i="4"/>
  <c r="AT114" i="4"/>
  <c r="AR114" i="4"/>
  <c r="AT30" i="4"/>
  <c r="AR30" i="4"/>
  <c r="AT110" i="4" l="1"/>
  <c r="AR110" i="4"/>
  <c r="AT59" i="4"/>
  <c r="AR59" i="4"/>
  <c r="AT109" i="4"/>
  <c r="AR109" i="4"/>
  <c r="AT58" i="4"/>
  <c r="AR58" i="4"/>
  <c r="AT111" i="4"/>
  <c r="AR111" i="4"/>
  <c r="AT60" i="4"/>
  <c r="AR60" i="4"/>
  <c r="AT88" i="4"/>
  <c r="AR88" i="4"/>
  <c r="AT77" i="4"/>
  <c r="AR77" i="4"/>
  <c r="AT51" i="4"/>
  <c r="AR51" i="4"/>
  <c r="AT7" i="4"/>
  <c r="AR7" i="4"/>
  <c r="AT124" i="4"/>
  <c r="AR124" i="4"/>
  <c r="AT10" i="4"/>
  <c r="AR10" i="4"/>
  <c r="AT133" i="4" l="1"/>
  <c r="AR133" i="4"/>
  <c r="AT132" i="4"/>
  <c r="AR132" i="4"/>
  <c r="AT16" i="4"/>
  <c r="AR16" i="4"/>
  <c r="AT15" i="4"/>
  <c r="AR15" i="4"/>
  <c r="AT19" i="4"/>
  <c r="AR19" i="4"/>
  <c r="AT128" i="4"/>
  <c r="AR128" i="4"/>
  <c r="AT26" i="4"/>
  <c r="AR26" i="4"/>
  <c r="AT27" i="4"/>
  <c r="AR27" i="4"/>
  <c r="AT153" i="4"/>
  <c r="AR153" i="4"/>
  <c r="AT155" i="4"/>
  <c r="AR155" i="4"/>
  <c r="AT154" i="4"/>
  <c r="AR154" i="4"/>
  <c r="AT152" i="4"/>
  <c r="AR152" i="4"/>
  <c r="AT156" i="4"/>
  <c r="AR156" i="4"/>
  <c r="AT151" i="4"/>
  <c r="AR151" i="4"/>
  <c r="AT150" i="4"/>
  <c r="AR150" i="4"/>
  <c r="AT25" i="4"/>
  <c r="AR25" i="4"/>
  <c r="AT24" i="4"/>
  <c r="AR24" i="4"/>
  <c r="AT149" i="4"/>
  <c r="AR149" i="4"/>
  <c r="AT148" i="4"/>
  <c r="AR148" i="4"/>
  <c r="AT147" i="4"/>
  <c r="AR147" i="4"/>
  <c r="AT146" i="4"/>
  <c r="AR146" i="4"/>
  <c r="AT23" i="4"/>
  <c r="AR23" i="4"/>
  <c r="AT144" i="4"/>
  <c r="AR144" i="4"/>
  <c r="AT143" i="4"/>
  <c r="AR143" i="4"/>
  <c r="AT168" i="4"/>
  <c r="AT159" i="4"/>
  <c r="AT158" i="4"/>
  <c r="AT157" i="4"/>
  <c r="AT145" i="4"/>
  <c r="AT136" i="4"/>
  <c r="AT135" i="4"/>
  <c r="AT134" i="4"/>
  <c r="AT131" i="4"/>
  <c r="AT130" i="4"/>
  <c r="AT129" i="4"/>
  <c r="AT127" i="4"/>
  <c r="AT126" i="4"/>
  <c r="AT125" i="4"/>
  <c r="AT123" i="4"/>
  <c r="AT122" i="4"/>
  <c r="AT113" i="4"/>
  <c r="AT112" i="4"/>
  <c r="AT108" i="4"/>
  <c r="AT107" i="4"/>
  <c r="AT106" i="4"/>
  <c r="AT105" i="4"/>
  <c r="AT104" i="4"/>
  <c r="AT89" i="4"/>
  <c r="AT87" i="4"/>
  <c r="AT84" i="4"/>
  <c r="AT83" i="4"/>
  <c r="AT82" i="4"/>
  <c r="AT81" i="4"/>
  <c r="AT80" i="4"/>
  <c r="AT79" i="4"/>
  <c r="AT78" i="4"/>
  <c r="AT76" i="4"/>
  <c r="AT75" i="4"/>
  <c r="AT74" i="4"/>
  <c r="AT73" i="4"/>
  <c r="AT71" i="4"/>
  <c r="AT66" i="4"/>
  <c r="AT65" i="4"/>
  <c r="AT64" i="4"/>
  <c r="AT63" i="4"/>
  <c r="AT62" i="4"/>
  <c r="AT61" i="4"/>
  <c r="AT57" i="4"/>
  <c r="AT56" i="4"/>
  <c r="AT55" i="4"/>
  <c r="AT54" i="4"/>
  <c r="AT53" i="4"/>
  <c r="AT52" i="4"/>
  <c r="AT50" i="4"/>
  <c r="AT49" i="4"/>
  <c r="AT48" i="4"/>
  <c r="AT46" i="4"/>
  <c r="AT43" i="4"/>
  <c r="AT42" i="4"/>
  <c r="AT41" i="4"/>
  <c r="AT40" i="4"/>
  <c r="AT39" i="4"/>
  <c r="AT38" i="4"/>
  <c r="AT37" i="4"/>
  <c r="AT29" i="4"/>
  <c r="AT28" i="4"/>
  <c r="AT22" i="4"/>
  <c r="AT21" i="4"/>
  <c r="AT20" i="4"/>
  <c r="AT14" i="4"/>
  <c r="AT13" i="4"/>
  <c r="AT12" i="4"/>
  <c r="AT11" i="4"/>
  <c r="AT9" i="4"/>
  <c r="AT8" i="4"/>
  <c r="AT5" i="4"/>
  <c r="BL3433" i="4" l="1"/>
  <c r="BH3433" i="4"/>
  <c r="AR12" i="4" l="1"/>
  <c r="BH643" i="4" l="1"/>
  <c r="BH641" i="4"/>
  <c r="BH639" i="4"/>
  <c r="BH640" i="4"/>
  <c r="BH637" i="4"/>
  <c r="BH634" i="4"/>
  <c r="BH632" i="4"/>
  <c r="BH616" i="4"/>
  <c r="BH615" i="4"/>
  <c r="BH612" i="4"/>
  <c r="BH611" i="4"/>
  <c r="BL515" i="4"/>
  <c r="BH515" i="4"/>
  <c r="BH3569" i="4"/>
  <c r="BH3958" i="4" l="1"/>
  <c r="BH3957" i="4"/>
  <c r="AR21" i="4" l="1"/>
  <c r="AR89" i="4"/>
  <c r="AR158" i="4"/>
  <c r="AR65" i="4"/>
  <c r="AR64" i="4"/>
  <c r="AR28" i="4"/>
  <c r="AR29" i="4"/>
  <c r="AR62" i="4"/>
  <c r="AR157" i="4"/>
  <c r="AR63" i="4"/>
  <c r="AR73" i="4"/>
  <c r="AR5" i="4"/>
  <c r="AR49" i="4"/>
  <c r="AR112" i="4"/>
  <c r="BH1359" i="4" l="1"/>
  <c r="BH3600" i="4"/>
  <c r="BH3595" i="4"/>
  <c r="BH3593" i="4"/>
  <c r="BH3581" i="4"/>
  <c r="BH3579" i="4"/>
  <c r="BH3562" i="4"/>
  <c r="BH3548" i="4"/>
  <c r="BH3544" i="4"/>
  <c r="BH3532" i="4"/>
  <c r="BH3528" i="4"/>
  <c r="BH3527" i="4"/>
  <c r="BH3526" i="4"/>
  <c r="BL3521" i="4"/>
  <c r="BH3521" i="4"/>
  <c r="BH3513" i="4"/>
  <c r="BH3512" i="4"/>
  <c r="BH3511" i="4"/>
  <c r="BH3510" i="4"/>
  <c r="BH3497" i="4"/>
  <c r="BH3496" i="4"/>
  <c r="BH3495" i="4"/>
  <c r="BH3491" i="4"/>
  <c r="BH3490" i="4"/>
  <c r="BH3484" i="4"/>
  <c r="BH3483" i="4"/>
  <c r="BH3468" i="4"/>
  <c r="BH3467" i="4"/>
  <c r="BH3459" i="4"/>
  <c r="BH3457" i="4"/>
  <c r="BH3452" i="4"/>
  <c r="BL3438" i="4"/>
  <c r="BH3438" i="4"/>
  <c r="BH3431" i="4"/>
  <c r="BH3420" i="4"/>
  <c r="BH1498" i="4"/>
  <c r="BL3540" i="4"/>
  <c r="BH3540" i="4"/>
  <c r="BL3599" i="4"/>
  <c r="BL3598" i="4"/>
  <c r="BL3596" i="4"/>
  <c r="BL3592" i="4"/>
  <c r="BL3590" i="4"/>
  <c r="BL3589" i="4"/>
  <c r="BL3586" i="4"/>
  <c r="BL3584" i="4"/>
  <c r="BL3582" i="4"/>
  <c r="BL3578" i="4"/>
  <c r="BL3574" i="4"/>
  <c r="BL3570" i="4"/>
  <c r="BL3567" i="4"/>
  <c r="BL3565" i="4"/>
  <c r="BL3563" i="4"/>
  <c r="BL3561" i="4"/>
  <c r="BL3557" i="4"/>
  <c r="BL3555" i="4"/>
  <c r="BL3553" i="4"/>
  <c r="BL3551" i="4"/>
  <c r="BL3549" i="4"/>
  <c r="BL3547" i="4"/>
  <c r="BL3545" i="4"/>
  <c r="BL3541" i="4"/>
  <c r="BL3535" i="4"/>
  <c r="BL3533" i="4"/>
  <c r="BL3531" i="4"/>
  <c r="BL3529" i="4"/>
  <c r="BL3525" i="4"/>
  <c r="BL3524" i="4"/>
  <c r="BL3523" i="4"/>
  <c r="BL3516" i="4"/>
  <c r="BL3515" i="4"/>
  <c r="BL3509" i="4"/>
  <c r="BL3508" i="4"/>
  <c r="BL3507" i="4"/>
  <c r="BL3504" i="4"/>
  <c r="BL3502" i="4"/>
  <c r="BL3500" i="4"/>
  <c r="BL3498" i="4"/>
  <c r="BL3492" i="4"/>
  <c r="BL3488" i="4"/>
  <c r="BL3487" i="4"/>
  <c r="BL3485" i="4"/>
  <c r="BL3482" i="4"/>
  <c r="BL3481" i="4"/>
  <c r="BL3479" i="4"/>
  <c r="BL3477" i="4"/>
  <c r="BL3475" i="4"/>
  <c r="BL3474" i="4"/>
  <c r="BL3471" i="4"/>
  <c r="BL3469" i="4"/>
  <c r="BL3466" i="4"/>
  <c r="BL3461" i="4"/>
  <c r="BL3464" i="4"/>
  <c r="BL3460" i="4"/>
  <c r="BL3455" i="4"/>
  <c r="BL3449" i="4"/>
  <c r="BL3448" i="4"/>
  <c r="BL3446" i="4"/>
  <c r="BL3443" i="4"/>
  <c r="BL3441" i="4"/>
  <c r="BL3439" i="4"/>
  <c r="BH3419" i="4"/>
  <c r="BL3430" i="4"/>
  <c r="BL3427" i="4"/>
  <c r="BL3425" i="4"/>
  <c r="BL3423" i="4"/>
  <c r="BL3421" i="4"/>
  <c r="BL3418" i="4"/>
  <c r="BH2201" i="4" l="1"/>
  <c r="BH2200" i="4"/>
  <c r="BH2196" i="4"/>
  <c r="BH2193" i="4"/>
  <c r="BH2189" i="4"/>
  <c r="BH2188" i="4"/>
  <c r="BH2185" i="4"/>
  <c r="BH2183" i="4"/>
  <c r="BH2181" i="4"/>
  <c r="BH2179" i="4"/>
  <c r="BH2177" i="4"/>
  <c r="BH2190" i="4"/>
  <c r="BH2191" i="4"/>
  <c r="BH2192" i="4"/>
  <c r="BH2194" i="4"/>
  <c r="BH2195" i="4"/>
  <c r="BH2197" i="4"/>
  <c r="BH2198" i="4"/>
  <c r="BH2169" i="4"/>
  <c r="BH2168" i="4"/>
  <c r="BH2165" i="4"/>
  <c r="BH2160" i="4"/>
  <c r="BH2159" i="4"/>
  <c r="BH2156" i="4"/>
  <c r="BH2152" i="4"/>
  <c r="BH2148" i="4"/>
  <c r="BH2144" i="4"/>
  <c r="BH2141" i="4"/>
  <c r="BH2140" i="4"/>
  <c r="BH2133" i="4"/>
  <c r="BH2125" i="4"/>
  <c r="BH2122" i="4"/>
  <c r="BH2121" i="4"/>
  <c r="BH2115" i="4"/>
  <c r="BH2109" i="4"/>
  <c r="BH2105" i="4"/>
  <c r="BH2104" i="4"/>
  <c r="BH2098" i="4"/>
  <c r="BL137" i="4"/>
  <c r="BH137" i="4"/>
  <c r="BL83" i="4"/>
  <c r="BH83" i="4"/>
  <c r="BL81" i="4"/>
  <c r="BH81" i="4"/>
  <c r="BH63" i="4"/>
  <c r="BL37" i="4"/>
  <c r="BH37" i="4"/>
  <c r="BH9" i="4" l="1"/>
  <c r="BH819" i="4" l="1"/>
  <c r="BH818" i="4"/>
  <c r="BH813" i="4"/>
  <c r="BH812" i="4"/>
  <c r="BH803" i="4"/>
  <c r="BH802" i="4"/>
  <c r="BH797" i="4"/>
  <c r="BH795" i="4"/>
  <c r="BH793" i="4"/>
  <c r="BH791" i="4"/>
  <c r="BH785" i="4"/>
  <c r="BH781" i="4"/>
  <c r="BH764" i="4"/>
  <c r="BH755" i="4"/>
  <c r="BH747" i="4"/>
  <c r="BH746" i="4"/>
  <c r="BH741" i="4"/>
  <c r="BH737" i="4"/>
  <c r="BH733" i="4"/>
  <c r="BH732" i="4"/>
  <c r="BH727" i="4"/>
  <c r="BH723" i="4"/>
  <c r="BH722" i="4"/>
  <c r="BH721" i="4"/>
  <c r="BH718" i="4"/>
  <c r="BH714" i="4"/>
  <c r="BH713" i="4"/>
  <c r="BH707" i="4"/>
  <c r="BH702" i="4"/>
  <c r="BH698" i="4"/>
  <c r="BH693" i="4"/>
  <c r="BH689" i="4"/>
  <c r="BH683" i="4"/>
  <c r="BH674" i="4"/>
  <c r="BH673" i="4"/>
  <c r="BH666" i="4"/>
  <c r="BH662" i="4"/>
  <c r="BH661" i="4"/>
  <c r="BH654" i="4"/>
  <c r="BH652" i="4"/>
  <c r="BH650" i="4"/>
  <c r="BL646" i="4"/>
  <c r="BH646" i="4"/>
  <c r="BL645" i="4"/>
  <c r="BH645" i="4"/>
  <c r="BL644" i="4"/>
  <c r="BH644" i="4"/>
  <c r="BH629" i="4"/>
  <c r="BH621" i="4"/>
  <c r="BH619" i="4"/>
  <c r="BL625" i="4"/>
  <c r="BH625" i="4"/>
  <c r="BL624" i="4"/>
  <c r="BH624" i="4"/>
  <c r="BL623" i="4"/>
  <c r="BH623" i="4"/>
  <c r="BL622" i="4"/>
  <c r="BH622" i="4"/>
  <c r="BH608" i="4"/>
  <c r="BH602" i="4"/>
  <c r="BL593" i="4"/>
  <c r="BH594" i="4"/>
  <c r="BL585" i="4"/>
  <c r="BH586" i="4"/>
  <c r="BL581" i="4"/>
  <c r="BH582" i="4"/>
  <c r="BH580" i="4"/>
  <c r="BH572" i="4"/>
  <c r="BH570" i="4"/>
  <c r="BH564" i="4"/>
  <c r="BL559" i="4"/>
  <c r="BH559" i="4"/>
  <c r="BL555" i="4"/>
  <c r="BL553" i="4"/>
  <c r="BL552" i="4"/>
  <c r="BH555" i="4"/>
  <c r="BH553" i="4"/>
  <c r="BH552" i="4"/>
  <c r="BH542" i="4"/>
  <c r="BH541" i="4"/>
  <c r="BH533" i="4"/>
  <c r="BH532" i="4"/>
  <c r="BL511" i="4"/>
  <c r="BH511" i="4"/>
  <c r="BL509" i="4"/>
  <c r="BH509" i="4"/>
  <c r="BL3631" i="4" l="1"/>
  <c r="BH146" i="4" l="1"/>
  <c r="BH757" i="4" l="1"/>
  <c r="BH758" i="4"/>
  <c r="BH3598" i="4" l="1"/>
  <c r="BH343" i="4" l="1"/>
  <c r="BH312" i="4"/>
  <c r="BH304" i="4"/>
  <c r="BH298" i="4"/>
  <c r="BH291" i="4"/>
  <c r="AR107" i="4" l="1"/>
  <c r="AR56" i="4"/>
  <c r="BL3762" i="4" l="1"/>
  <c r="BL3609" i="4" l="1"/>
  <c r="BH2340" i="4" l="1"/>
  <c r="BH3357" i="4" l="1"/>
  <c r="BH3892" i="4" l="1"/>
  <c r="BH4257" i="4" l="1"/>
  <c r="F5" i="11" l="1"/>
  <c r="F27" i="11" l="1"/>
  <c r="F26" i="11"/>
  <c r="BH2304" i="4" l="1"/>
  <c r="BH2305" i="4"/>
  <c r="BH2306" i="4"/>
  <c r="BH2307" i="4"/>
  <c r="BH2309" i="4"/>
  <c r="BH2376" i="4" l="1"/>
  <c r="BH2370" i="4"/>
  <c r="BH2367" i="4"/>
  <c r="BH2366" i="4"/>
  <c r="BH2335" i="4"/>
  <c r="BH2336" i="4"/>
  <c r="BH2338" i="4"/>
  <c r="BH2330" i="4"/>
  <c r="BH2743" i="4" l="1"/>
  <c r="BL2743" i="4"/>
  <c r="BL3616" i="4"/>
  <c r="BH3616" i="4"/>
  <c r="B13" i="11"/>
  <c r="BH1454" i="4"/>
  <c r="BH3515" i="4"/>
  <c r="BH3464" i="4"/>
  <c r="BH3523" i="4"/>
  <c r="BH3446" i="4"/>
  <c r="BH3430" i="4"/>
  <c r="BH3436" i="4"/>
  <c r="BH3602" i="4"/>
  <c r="BH3519" i="4"/>
  <c r="BH3538" i="4"/>
  <c r="BH2266" i="4"/>
  <c r="BH2207" i="4"/>
  <c r="BH2276" i="4"/>
  <c r="BH2257" i="4"/>
  <c r="BH2231" i="4"/>
  <c r="BH2208" i="4"/>
  <c r="BH2222" i="4"/>
  <c r="BH2319" i="4"/>
  <c r="BH2244" i="4"/>
  <c r="BH2209" i="4"/>
  <c r="BH2221" i="4"/>
  <c r="BH1683" i="4"/>
  <c r="BH1595" i="4"/>
  <c r="BH1674" i="4"/>
  <c r="BH1500" i="4"/>
  <c r="BH1632" i="4"/>
  <c r="BH1484" i="4"/>
  <c r="BH1561" i="4"/>
  <c r="BH1616" i="4"/>
  <c r="BH1638" i="4"/>
  <c r="BH1512" i="4"/>
  <c r="BH231" i="4"/>
  <c r="BH219" i="4"/>
  <c r="BH198" i="4"/>
  <c r="BH221" i="4"/>
  <c r="BH179" i="4"/>
  <c r="BH228" i="4"/>
  <c r="BH200" i="4"/>
  <c r="BH207" i="4"/>
  <c r="BH159" i="4"/>
  <c r="BH160" i="4"/>
  <c r="BH1812" i="4"/>
  <c r="BH3131" i="4"/>
  <c r="BH3133" i="4"/>
  <c r="BH3124" i="4"/>
  <c r="BH3122" i="4"/>
  <c r="BH3126" i="4"/>
  <c r="BH3135" i="4"/>
  <c r="BH3125" i="4"/>
  <c r="BH3134" i="4"/>
  <c r="BH3136" i="4"/>
  <c r="BH3129" i="4"/>
  <c r="BH3139" i="4"/>
  <c r="BH3143" i="4"/>
  <c r="BH2484" i="4"/>
  <c r="BH2475" i="4"/>
  <c r="J46" i="12"/>
  <c r="D46" i="16"/>
  <c r="B43" i="12"/>
  <c r="D45" i="16"/>
  <c r="D43" i="12"/>
  <c r="D43" i="16"/>
  <c r="I43" i="12"/>
  <c r="B43" i="2"/>
  <c r="D44" i="12"/>
  <c r="D44" i="16"/>
  <c r="B43" i="16"/>
  <c r="D45" i="7"/>
  <c r="BH2478" i="4"/>
  <c r="BH3588" i="4"/>
  <c r="BH3572" i="4"/>
  <c r="BH3454" i="4"/>
  <c r="BH3560" i="4"/>
  <c r="BH3418" i="4"/>
  <c r="BH3576" i="4"/>
  <c r="BH3474" i="4"/>
  <c r="BH1811" i="4"/>
  <c r="BH1823" i="4"/>
  <c r="AR43" i="4"/>
  <c r="AR42" i="4"/>
  <c r="AR41" i="4"/>
  <c r="AR40" i="4"/>
  <c r="AR39" i="4"/>
  <c r="AR38" i="4"/>
  <c r="BH353" i="4"/>
  <c r="BH351" i="4"/>
  <c r="BH348" i="4"/>
  <c r="BH338" i="4"/>
  <c r="BH339" i="4"/>
  <c r="BH296" i="4"/>
  <c r="BH297" i="4"/>
  <c r="BH334" i="4"/>
  <c r="BH328" i="4"/>
  <c r="BH352" i="4"/>
  <c r="C9" i="11"/>
  <c r="AR74" i="4"/>
  <c r="AR48" i="4"/>
  <c r="AR75" i="4"/>
  <c r="AR113" i="4"/>
  <c r="AR145" i="4"/>
  <c r="BH3451" i="4"/>
  <c r="BH2483" i="4"/>
  <c r="B31" i="15"/>
  <c r="I38" i="12"/>
  <c r="H38" i="12"/>
  <c r="H28" i="12"/>
  <c r="C38" i="12"/>
  <c r="B38" i="12"/>
  <c r="B28" i="12"/>
  <c r="I38" i="7"/>
  <c r="H38" i="7"/>
  <c r="H28" i="7"/>
  <c r="C38" i="7"/>
  <c r="B38" i="7"/>
  <c r="B28" i="7"/>
  <c r="C38" i="2"/>
  <c r="B38" i="2"/>
  <c r="B28" i="2"/>
  <c r="C38" i="16"/>
  <c r="B38" i="16"/>
  <c r="B28" i="16"/>
  <c r="B12" i="17"/>
  <c r="B38" i="17" s="1"/>
  <c r="B39" i="17" s="1"/>
  <c r="B14" i="17" s="1"/>
  <c r="B7" i="17"/>
  <c r="B9" i="17" s="1"/>
  <c r="B10" i="17" s="1"/>
  <c r="B13" i="16"/>
  <c r="B16" i="16" s="1"/>
  <c r="B8" i="16"/>
  <c r="B10" i="16" s="1"/>
  <c r="B11" i="16" s="1"/>
  <c r="B21" i="15"/>
  <c r="B8" i="15"/>
  <c r="B22" i="15" s="1"/>
  <c r="B23" i="15" s="1"/>
  <c r="BH2301" i="4"/>
  <c r="BH3659" i="4"/>
  <c r="BH283" i="4"/>
  <c r="BH278" i="4"/>
  <c r="BH277" i="4"/>
  <c r="BH276" i="4"/>
  <c r="BH257" i="4"/>
  <c r="BH256" i="4"/>
  <c r="BH249" i="4"/>
  <c r="BH245" i="4"/>
  <c r="BH239" i="4"/>
  <c r="BH288" i="4"/>
  <c r="BH285" i="4"/>
  <c r="BH284" i="4"/>
  <c r="BH266" i="4"/>
  <c r="BH263" i="4"/>
  <c r="BH262" i="4"/>
  <c r="BH260" i="4"/>
  <c r="BH258" i="4"/>
  <c r="BH254" i="4"/>
  <c r="BH253" i="4"/>
  <c r="BH252" i="4"/>
  <c r="BH243" i="4"/>
  <c r="BH242" i="4"/>
  <c r="BH241" i="4"/>
  <c r="BH240" i="4"/>
  <c r="BH237" i="4"/>
  <c r="BH234" i="4"/>
  <c r="BH233" i="4"/>
  <c r="BH286" i="4"/>
  <c r="BH280" i="4"/>
  <c r="BL3649" i="4"/>
  <c r="BL3801" i="4"/>
  <c r="BL3783" i="4"/>
  <c r="BL3775" i="4"/>
  <c r="BL3768" i="4"/>
  <c r="BL3748" i="4"/>
  <c r="BL3710" i="4"/>
  <c r="BL3708" i="4"/>
  <c r="BL3698" i="4"/>
  <c r="BL3683" i="4"/>
  <c r="BL3675" i="4"/>
  <c r="BL3652" i="4"/>
  <c r="BL3639" i="4"/>
  <c r="BL3620" i="4"/>
  <c r="BL3603" i="4"/>
  <c r="BL289" i="4"/>
  <c r="BL282" i="4"/>
  <c r="BL281" i="4"/>
  <c r="BL279" i="4"/>
  <c r="BL275" i="4"/>
  <c r="BL274" i="4"/>
  <c r="BL273" i="4"/>
  <c r="BL272" i="4"/>
  <c r="BL271" i="4"/>
  <c r="BL270" i="4"/>
  <c r="BL269" i="4"/>
  <c r="BL265" i="4"/>
  <c r="BL259" i="4"/>
  <c r="BL255" i="4"/>
  <c r="BL251" i="4"/>
  <c r="BL248" i="4"/>
  <c r="BL247" i="4"/>
  <c r="BL238" i="4"/>
  <c r="BL236" i="4"/>
  <c r="BL235" i="4"/>
  <c r="BL232" i="4"/>
  <c r="BL4167" i="4"/>
  <c r="BL4165" i="4"/>
  <c r="BL4163" i="4"/>
  <c r="BL4161" i="4"/>
  <c r="BL4159" i="4"/>
  <c r="BL4157" i="4"/>
  <c r="BL4155" i="4"/>
  <c r="BL4153" i="4"/>
  <c r="BL4151" i="4"/>
  <c r="BL4149" i="4"/>
  <c r="BL4147" i="4"/>
  <c r="BL4145" i="4"/>
  <c r="BL4143" i="4"/>
  <c r="BL4141" i="4"/>
  <c r="BL4139" i="4"/>
  <c r="BL4137" i="4"/>
  <c r="BL4135" i="4"/>
  <c r="BL4133" i="4"/>
  <c r="BL4131" i="4"/>
  <c r="BL4129" i="4"/>
  <c r="BL4127" i="4"/>
  <c r="BL4125" i="4"/>
  <c r="BL4123" i="4"/>
  <c r="BL4121" i="4"/>
  <c r="BL4119" i="4"/>
  <c r="BL4117" i="4"/>
  <c r="BL4115" i="4"/>
  <c r="BL4113" i="4"/>
  <c r="BL4111" i="4"/>
  <c r="BL4109" i="4"/>
  <c r="BL4107" i="4"/>
  <c r="BL4105" i="4"/>
  <c r="BL4103" i="4"/>
  <c r="BL4101" i="4"/>
  <c r="BL4099" i="4"/>
  <c r="BL4097" i="4"/>
  <c r="BL4095" i="4"/>
  <c r="BL4093" i="4"/>
  <c r="BL4091" i="4"/>
  <c r="BL4089" i="4"/>
  <c r="BL4087" i="4"/>
  <c r="BL4085" i="4"/>
  <c r="BL4083" i="4"/>
  <c r="BL4081" i="4"/>
  <c r="BL4079" i="4"/>
  <c r="BL4077" i="4"/>
  <c r="BL4075" i="4"/>
  <c r="BL4073" i="4"/>
  <c r="BL4071" i="4"/>
  <c r="BL4069" i="4"/>
  <c r="BL4067" i="4"/>
  <c r="BL4065" i="4"/>
  <c r="BL4063" i="4"/>
  <c r="BL4061" i="4"/>
  <c r="BL4059" i="4"/>
  <c r="BL4057" i="4"/>
  <c r="BL4055" i="4"/>
  <c r="BL4053" i="4"/>
  <c r="BL4051" i="4"/>
  <c r="BL4049" i="4"/>
  <c r="BL4047" i="4"/>
  <c r="BL4045" i="4"/>
  <c r="BL4043" i="4"/>
  <c r="BL4041" i="4"/>
  <c r="BL4039" i="4"/>
  <c r="BL4037" i="4"/>
  <c r="BL4035" i="4"/>
  <c r="BL4033" i="4"/>
  <c r="BL4031" i="4"/>
  <c r="BL4029" i="4"/>
  <c r="BL4027" i="4"/>
  <c r="BL4025" i="4"/>
  <c r="BL4023" i="4"/>
  <c r="BL4021" i="4"/>
  <c r="BL4019" i="4"/>
  <c r="BL4017" i="4"/>
  <c r="BL4015" i="4"/>
  <c r="BL4013" i="4"/>
  <c r="BL4011" i="4"/>
  <c r="BL4009" i="4"/>
  <c r="BL4007" i="4"/>
  <c r="BL4005" i="4"/>
  <c r="BL4003" i="4"/>
  <c r="BL4001" i="4"/>
  <c r="BL3999" i="4"/>
  <c r="BL3997" i="4"/>
  <c r="BL3995" i="4"/>
  <c r="BL3993" i="4"/>
  <c r="BL3991" i="4"/>
  <c r="BL3989" i="4"/>
  <c r="BL3987" i="4"/>
  <c r="BL3985" i="4"/>
  <c r="BL3983" i="4"/>
  <c r="BL3981" i="4"/>
  <c r="BL3979" i="4"/>
  <c r="BL3977" i="4"/>
  <c r="BL3975" i="4"/>
  <c r="BL3973" i="4"/>
  <c r="BL3971" i="4"/>
  <c r="BL3969" i="4"/>
  <c r="BL3967" i="4"/>
  <c r="BL3965" i="4"/>
  <c r="BL3963" i="4"/>
  <c r="BL3961" i="4"/>
  <c r="BL3959" i="4"/>
  <c r="BL3957" i="4"/>
  <c r="BL3955" i="4"/>
  <c r="BL3953" i="4"/>
  <c r="BL3951" i="4"/>
  <c r="BL3949" i="4"/>
  <c r="BL3947" i="4"/>
  <c r="BL3945" i="4"/>
  <c r="BL3943" i="4"/>
  <c r="BL3941" i="4"/>
  <c r="BL3939" i="4"/>
  <c r="BL3937" i="4"/>
  <c r="BL3935" i="4"/>
  <c r="BL3933" i="4"/>
  <c r="BL3931" i="4"/>
  <c r="BL3929" i="4"/>
  <c r="BL3927" i="4"/>
  <c r="BL3925" i="4"/>
  <c r="BL3923" i="4"/>
  <c r="BL3921" i="4"/>
  <c r="BL3919" i="4"/>
  <c r="BL3917" i="4"/>
  <c r="BL3915" i="4"/>
  <c r="BL3913" i="4"/>
  <c r="BL3911" i="4"/>
  <c r="BL3909" i="4"/>
  <c r="BL3907" i="4"/>
  <c r="BL3905" i="4"/>
  <c r="BL3903" i="4"/>
  <c r="BL3901" i="4"/>
  <c r="BL3899" i="4"/>
  <c r="BL3415" i="4"/>
  <c r="BL2809" i="4"/>
  <c r="BL2807" i="4"/>
  <c r="BL2805" i="4"/>
  <c r="BL2803" i="4"/>
  <c r="BL2801" i="4"/>
  <c r="BL2799" i="4"/>
  <c r="BL2797" i="4"/>
  <c r="BL2795" i="4"/>
  <c r="BL2793" i="4"/>
  <c r="BL2791" i="4"/>
  <c r="BL2789" i="4"/>
  <c r="BL2787" i="4"/>
  <c r="BL2785" i="4"/>
  <c r="BL2783" i="4"/>
  <c r="BL2781" i="4"/>
  <c r="BL2779" i="4"/>
  <c r="BL2777" i="4"/>
  <c r="BL2775" i="4"/>
  <c r="BL2773" i="4"/>
  <c r="BL2771" i="4"/>
  <c r="BL2769" i="4"/>
  <c r="BL2767" i="4"/>
  <c r="BL2763" i="4"/>
  <c r="BL2761" i="4"/>
  <c r="BL2759" i="4"/>
  <c r="BL2757" i="4"/>
  <c r="BL2755" i="4"/>
  <c r="BL2753" i="4"/>
  <c r="BL2749" i="4"/>
  <c r="BL2747" i="4"/>
  <c r="BL2745" i="4"/>
  <c r="BL2741" i="4"/>
  <c r="BL2737" i="4"/>
  <c r="BL2735" i="4"/>
  <c r="BL2733" i="4"/>
  <c r="BL2731" i="4"/>
  <c r="BL2729" i="4"/>
  <c r="BL2727" i="4"/>
  <c r="BL2725" i="4"/>
  <c r="BL2723" i="4"/>
  <c r="BL2721" i="4"/>
  <c r="BL2717" i="4"/>
  <c r="BL2715" i="4"/>
  <c r="BL2713" i="4"/>
  <c r="BL2711" i="4"/>
  <c r="BL2709" i="4"/>
  <c r="BL2707" i="4"/>
  <c r="BL2705" i="4"/>
  <c r="BL2703" i="4"/>
  <c r="BL2701" i="4"/>
  <c r="BL2699" i="4"/>
  <c r="BL2697" i="4"/>
  <c r="BL2695" i="4"/>
  <c r="BL2693" i="4"/>
  <c r="BL2691" i="4"/>
  <c r="BL2689" i="4"/>
  <c r="BL2687" i="4"/>
  <c r="BL2685" i="4"/>
  <c r="BL2683" i="4"/>
  <c r="BL2679" i="4"/>
  <c r="BL2677" i="4"/>
  <c r="BL2675" i="4"/>
  <c r="BL2673" i="4"/>
  <c r="BL2671" i="4"/>
  <c r="BL2669" i="4"/>
  <c r="BL2667" i="4"/>
  <c r="BL2665" i="4"/>
  <c r="BL2663" i="4"/>
  <c r="BL2661" i="4"/>
  <c r="BL2659" i="4"/>
  <c r="BL2655" i="4"/>
  <c r="BL2653" i="4"/>
  <c r="BL2651" i="4"/>
  <c r="BL2649" i="4"/>
  <c r="BL2647" i="4"/>
  <c r="BL2645" i="4"/>
  <c r="BL2643" i="4"/>
  <c r="BL2641" i="4"/>
  <c r="BL2639" i="4"/>
  <c r="BL2637" i="4"/>
  <c r="BL2633" i="4"/>
  <c r="BL2631" i="4"/>
  <c r="BL2625" i="4"/>
  <c r="BL2623" i="4"/>
  <c r="BL2621" i="4"/>
  <c r="BL2619" i="4"/>
  <c r="BL2617" i="4"/>
  <c r="BL2615" i="4"/>
  <c r="BL2613" i="4"/>
  <c r="BL2611" i="4"/>
  <c r="BL130" i="4"/>
  <c r="BL128" i="4"/>
  <c r="BL124" i="4"/>
  <c r="BL120" i="4"/>
  <c r="BL118" i="4"/>
  <c r="BL114" i="4"/>
  <c r="BL110" i="4"/>
  <c r="BL109" i="4"/>
  <c r="BL105" i="4"/>
  <c r="BL97" i="4"/>
  <c r="BL92" i="4"/>
  <c r="BL86" i="4"/>
  <c r="BL78" i="4"/>
  <c r="BL76" i="4"/>
  <c r="BL74" i="4"/>
  <c r="BL60" i="4"/>
  <c r="BL58" i="4"/>
  <c r="BL52" i="4"/>
  <c r="BL46" i="4"/>
  <c r="BL32" i="4"/>
  <c r="BL30" i="4"/>
  <c r="BL22" i="4"/>
  <c r="BL16" i="4"/>
  <c r="BL10" i="4"/>
  <c r="BL484" i="4"/>
  <c r="BL466" i="4"/>
  <c r="BL460" i="4"/>
  <c r="BL452" i="4"/>
  <c r="BL450" i="4"/>
  <c r="BL426" i="4"/>
  <c r="BL378" i="4"/>
  <c r="BL821" i="4"/>
  <c r="BL807" i="4"/>
  <c r="BL787" i="4"/>
  <c r="BL777" i="4"/>
  <c r="BL775" i="4"/>
  <c r="BL773" i="4"/>
  <c r="BL769" i="4"/>
  <c r="BL763" i="4"/>
  <c r="BL761" i="4"/>
  <c r="BL759" i="4"/>
  <c r="BL753" i="4"/>
  <c r="BL749" i="4"/>
  <c r="BL743" i="4"/>
  <c r="BL739" i="4"/>
  <c r="BL725" i="4"/>
  <c r="BL716" i="4"/>
  <c r="BL706" i="4"/>
  <c r="BL704" i="4"/>
  <c r="BL696" i="4"/>
  <c r="BL692" i="4"/>
  <c r="BL680" i="4"/>
  <c r="BL656" i="4"/>
  <c r="BL648" i="4"/>
  <c r="BL631" i="4"/>
  <c r="BL596" i="4"/>
  <c r="BL592" i="4"/>
  <c r="BL590" i="4"/>
  <c r="BL584" i="4"/>
  <c r="BL578" i="4"/>
  <c r="BL576" i="4"/>
  <c r="BL558" i="4"/>
  <c r="BL550" i="4"/>
  <c r="BL536" i="4"/>
  <c r="BL527" i="4"/>
  <c r="BL508" i="4"/>
  <c r="BL500" i="4"/>
  <c r="BL498" i="4"/>
  <c r="BL496" i="4"/>
  <c r="BL494" i="4"/>
  <c r="BL492" i="4"/>
  <c r="BL490" i="4"/>
  <c r="BL488" i="4"/>
  <c r="BL486" i="4"/>
  <c r="BL482" i="4"/>
  <c r="BL480" i="4"/>
  <c r="BL478" i="4"/>
  <c r="BL476" i="4"/>
  <c r="BL474" i="4"/>
  <c r="BL472" i="4"/>
  <c r="BL470" i="4"/>
  <c r="BL468" i="4"/>
  <c r="BL464" i="4"/>
  <c r="BL462" i="4"/>
  <c r="BL458" i="4"/>
  <c r="BL456" i="4"/>
  <c r="BL454" i="4"/>
  <c r="BL448" i="4"/>
  <c r="BL446" i="4"/>
  <c r="BL444" i="4"/>
  <c r="BL442" i="4"/>
  <c r="BL440" i="4"/>
  <c r="BL438" i="4"/>
  <c r="BL436" i="4"/>
  <c r="BL434" i="4"/>
  <c r="BL432" i="4"/>
  <c r="BL430" i="4"/>
  <c r="BL428" i="4"/>
  <c r="BL424" i="4"/>
  <c r="BL422" i="4"/>
  <c r="BL420" i="4"/>
  <c r="BL418" i="4"/>
  <c r="BL416" i="4"/>
  <c r="BL414" i="4"/>
  <c r="BL412" i="4"/>
  <c r="BL410" i="4"/>
  <c r="BL408" i="4"/>
  <c r="BL406" i="4"/>
  <c r="BL404" i="4"/>
  <c r="BL402" i="4"/>
  <c r="BL400" i="4"/>
  <c r="BL398" i="4"/>
  <c r="BL396" i="4"/>
  <c r="BL394" i="4"/>
  <c r="BL392" i="4"/>
  <c r="BL390" i="4"/>
  <c r="BL388" i="4"/>
  <c r="BL386" i="4"/>
  <c r="BL384" i="4"/>
  <c r="BL382" i="4"/>
  <c r="BL380" i="4"/>
  <c r="BL376" i="4"/>
  <c r="BL374" i="4"/>
  <c r="BL372" i="4"/>
  <c r="BL370" i="4"/>
  <c r="BL368" i="4"/>
  <c r="BL135" i="4"/>
  <c r="BL133" i="4"/>
  <c r="BL127" i="4"/>
  <c r="BL123" i="4"/>
  <c r="BL117" i="4"/>
  <c r="BL113" i="4"/>
  <c r="BL108" i="4"/>
  <c r="BL104" i="4"/>
  <c r="BL102" i="4"/>
  <c r="BL100" i="4"/>
  <c r="BL95" i="4"/>
  <c r="BL91" i="4"/>
  <c r="BL89" i="4"/>
  <c r="BL85" i="4"/>
  <c r="BL73" i="4"/>
  <c r="BL71" i="4"/>
  <c r="BL69" i="4"/>
  <c r="BL67" i="4"/>
  <c r="BL65" i="4"/>
  <c r="BL57" i="4"/>
  <c r="BL55" i="4"/>
  <c r="BL51" i="4"/>
  <c r="BL49" i="4"/>
  <c r="BL45" i="4"/>
  <c r="BL43" i="4"/>
  <c r="BL41" i="4"/>
  <c r="BL39" i="4"/>
  <c r="BL35" i="4"/>
  <c r="BL29" i="4"/>
  <c r="BL27" i="4"/>
  <c r="BL25" i="4"/>
  <c r="BL21" i="4"/>
  <c r="BL15" i="4"/>
  <c r="BL7" i="4"/>
  <c r="BL5" i="4"/>
  <c r="BL3" i="4"/>
  <c r="BL3347" i="4"/>
  <c r="BL3345" i="4"/>
  <c r="BL3343" i="4"/>
  <c r="BL3341" i="4"/>
  <c r="BL3339" i="4"/>
  <c r="BL3337" i="4"/>
  <c r="BL3335" i="4"/>
  <c r="BL3333" i="4"/>
  <c r="BL3331" i="4"/>
  <c r="BL3329" i="4"/>
  <c r="BL3327" i="4"/>
  <c r="BL3325" i="4"/>
  <c r="BL3323" i="4"/>
  <c r="BL3321" i="4"/>
  <c r="BL3319" i="4"/>
  <c r="BL3317" i="4"/>
  <c r="BL3315" i="4"/>
  <c r="BL3313" i="4"/>
  <c r="BL3311" i="4"/>
  <c r="BL3309" i="4"/>
  <c r="BL3307" i="4"/>
  <c r="BL3305" i="4"/>
  <c r="BL3303" i="4"/>
  <c r="BL3301" i="4"/>
  <c r="BL3299" i="4"/>
  <c r="BL3297" i="4"/>
  <c r="BL3295" i="4"/>
  <c r="BL3293" i="4"/>
  <c r="BL3291" i="4"/>
  <c r="BL3289" i="4"/>
  <c r="BL3287" i="4"/>
  <c r="BL3285" i="4"/>
  <c r="BL3283" i="4"/>
  <c r="BL3281" i="4"/>
  <c r="BL3279" i="4"/>
  <c r="BL3277" i="4"/>
  <c r="BL3275" i="4"/>
  <c r="BL3273" i="4"/>
  <c r="BL3271" i="4"/>
  <c r="BL3269" i="4"/>
  <c r="BL3267" i="4"/>
  <c r="BL3265" i="4"/>
  <c r="BL3263" i="4"/>
  <c r="BL3261" i="4"/>
  <c r="BL3259" i="4"/>
  <c r="BL3257" i="4"/>
  <c r="BL2766" i="4"/>
  <c r="BL2752" i="4"/>
  <c r="BL2740" i="4"/>
  <c r="BL2658" i="4"/>
  <c r="BL2630" i="4"/>
  <c r="BL2628" i="4"/>
  <c r="BL815" i="4"/>
  <c r="BL809" i="4"/>
  <c r="BL805" i="4"/>
  <c r="BL799" i="4"/>
  <c r="BL783" i="4"/>
  <c r="BL779" i="4"/>
  <c r="BL771" i="4"/>
  <c r="BL767" i="4"/>
  <c r="BL751" i="4"/>
  <c r="BL735" i="4"/>
  <c r="BL729" i="4"/>
  <c r="BL710" i="4"/>
  <c r="BL700" i="4"/>
  <c r="BL688" i="4"/>
  <c r="BL686" i="4"/>
  <c r="BL682" i="4"/>
  <c r="BL678" i="4"/>
  <c r="BL676" i="4"/>
  <c r="BL670" i="4"/>
  <c r="BL668" i="4"/>
  <c r="BL664" i="4"/>
  <c r="BL658" i="4"/>
  <c r="BL627" i="4"/>
  <c r="BL606" i="4"/>
  <c r="BL604" i="4"/>
  <c r="BL600" i="4"/>
  <c r="BL598" i="4"/>
  <c r="BL588" i="4"/>
  <c r="BL573" i="4"/>
  <c r="BL566" i="4"/>
  <c r="BL562" i="4"/>
  <c r="BL548" i="4"/>
  <c r="BL546" i="4"/>
  <c r="BL540" i="4"/>
  <c r="BL538" i="4"/>
  <c r="BL531" i="4"/>
  <c r="BL529" i="4"/>
  <c r="BL525" i="4"/>
  <c r="BL523" i="4"/>
  <c r="BL519" i="4"/>
  <c r="BL517" i="4"/>
  <c r="BL506" i="4"/>
  <c r="BL504" i="4"/>
  <c r="BL502" i="4"/>
  <c r="BL3612" i="4"/>
  <c r="BL3613" i="4"/>
  <c r="BL3615" i="4"/>
  <c r="BL3617" i="4"/>
  <c r="BL3618" i="4"/>
  <c r="BL3626" i="4"/>
  <c r="BL3629" i="4"/>
  <c r="BL3630" i="4"/>
  <c r="BL3633" i="4"/>
  <c r="BL3648" i="4"/>
  <c r="BL3655" i="4"/>
  <c r="BL3661" i="4"/>
  <c r="BL3666" i="4"/>
  <c r="BL3668" i="4"/>
  <c r="BL3671" i="4"/>
  <c r="BL3684" i="4"/>
  <c r="BL3688" i="4"/>
  <c r="BL3690" i="4"/>
  <c r="BL3695" i="4"/>
  <c r="BL3706" i="4"/>
  <c r="BL3709" i="4"/>
  <c r="BL3720" i="4"/>
  <c r="BL3724" i="4"/>
  <c r="BL3725" i="4"/>
  <c r="BL3729" i="4"/>
  <c r="BL3731" i="4"/>
  <c r="BL3732" i="4"/>
  <c r="BL3734" i="4"/>
  <c r="BL3735" i="4"/>
  <c r="BL3737" i="4"/>
  <c r="BL3738" i="4"/>
  <c r="BL3740" i="4"/>
  <c r="BL3743" i="4"/>
  <c r="BL3744" i="4"/>
  <c r="BL3745" i="4"/>
  <c r="BL3750" i="4"/>
  <c r="BL3751" i="4"/>
  <c r="BL3758" i="4"/>
  <c r="BL3760" i="4"/>
  <c r="BL3761" i="4"/>
  <c r="BL3763" i="4"/>
  <c r="BL3764" i="4"/>
  <c r="BL3765" i="4"/>
  <c r="BL3767" i="4"/>
  <c r="BL3778" i="4"/>
  <c r="BL3793" i="4"/>
  <c r="BL3795" i="4"/>
  <c r="BL3805" i="4"/>
  <c r="BL3806" i="4"/>
  <c r="BL3807" i="4"/>
  <c r="BL3814" i="4"/>
  <c r="BL3818" i="4"/>
  <c r="BL3827" i="4"/>
  <c r="BL3832" i="4"/>
  <c r="BL3833" i="4"/>
  <c r="BL3835" i="4"/>
  <c r="BL3840" i="4"/>
  <c r="BL3845" i="4"/>
  <c r="BL3846" i="4"/>
  <c r="BL3847" i="4"/>
  <c r="BL3853" i="4"/>
  <c r="BL3854" i="4"/>
  <c r="BL3606" i="4"/>
  <c r="E25" i="11"/>
  <c r="E24" i="11"/>
  <c r="BH4453" i="4"/>
  <c r="BH4452" i="4"/>
  <c r="BH4451" i="4"/>
  <c r="BH4450" i="4"/>
  <c r="BH4449" i="4"/>
  <c r="BH4448" i="4"/>
  <c r="BH4447" i="4"/>
  <c r="BH4446" i="4"/>
  <c r="BH4444" i="4"/>
  <c r="BH4443" i="4"/>
  <c r="BH4442" i="4"/>
  <c r="BH4441" i="4"/>
  <c r="BH4440" i="4"/>
  <c r="BH4439" i="4"/>
  <c r="BH4438" i="4"/>
  <c r="BH4437" i="4"/>
  <c r="BH4436" i="4"/>
  <c r="BH4435" i="4"/>
  <c r="BH4434" i="4"/>
  <c r="BH4433" i="4"/>
  <c r="BH4432" i="4"/>
  <c r="BH4431" i="4"/>
  <c r="BH4430" i="4"/>
  <c r="BH4429" i="4"/>
  <c r="BH4428" i="4"/>
  <c r="BH4427" i="4"/>
  <c r="BH4426" i="4"/>
  <c r="BH4425" i="4"/>
  <c r="BH4424" i="4"/>
  <c r="BH4423" i="4"/>
  <c r="BH4422" i="4"/>
  <c r="BH4421" i="4"/>
  <c r="BH4420" i="4"/>
  <c r="BH4419" i="4"/>
  <c r="BH4418" i="4"/>
  <c r="BH4417" i="4"/>
  <c r="BH4416" i="4"/>
  <c r="BH4415" i="4"/>
  <c r="BH4414" i="4"/>
  <c r="BH4413" i="4"/>
  <c r="BH4412" i="4"/>
  <c r="BH4411" i="4"/>
  <c r="BH4410" i="4"/>
  <c r="BH4409" i="4"/>
  <c r="BH4408" i="4"/>
  <c r="BH4407" i="4"/>
  <c r="BH4406" i="4"/>
  <c r="BH4405" i="4"/>
  <c r="BH4404" i="4"/>
  <c r="BH4403" i="4"/>
  <c r="BH4402" i="4"/>
  <c r="BH4401" i="4"/>
  <c r="BH4400" i="4"/>
  <c r="BH4399" i="4"/>
  <c r="BH4398" i="4"/>
  <c r="BH4397" i="4"/>
  <c r="BH4396" i="4"/>
  <c r="BH4395" i="4"/>
  <c r="BH4394" i="4"/>
  <c r="BH4393" i="4"/>
  <c r="BH4392" i="4"/>
  <c r="BH4391" i="4"/>
  <c r="BH4390" i="4"/>
  <c r="BH4389" i="4"/>
  <c r="BH4388" i="4"/>
  <c r="BH4387" i="4"/>
  <c r="BH4386" i="4"/>
  <c r="BH4385" i="4"/>
  <c r="BH4384" i="4"/>
  <c r="BH4383" i="4"/>
  <c r="BH4382" i="4"/>
  <c r="BH4381" i="4"/>
  <c r="BH4380" i="4"/>
  <c r="BH4379" i="4"/>
  <c r="BH4378" i="4"/>
  <c r="BH4377" i="4"/>
  <c r="BH4376" i="4"/>
  <c r="BH4375" i="4"/>
  <c r="BH4374" i="4"/>
  <c r="BH4373" i="4"/>
  <c r="BH4372" i="4"/>
  <c r="BH4371" i="4"/>
  <c r="BH4370" i="4"/>
  <c r="BH4369" i="4"/>
  <c r="BH4368" i="4"/>
  <c r="BH4367" i="4"/>
  <c r="BH4366" i="4"/>
  <c r="BH4365" i="4"/>
  <c r="BH4364" i="4"/>
  <c r="BH4363" i="4"/>
  <c r="BH4362" i="4"/>
  <c r="BH4361" i="4"/>
  <c r="BH4360" i="4"/>
  <c r="BH4359" i="4"/>
  <c r="BH4358" i="4"/>
  <c r="BH4357" i="4"/>
  <c r="BH4356" i="4"/>
  <c r="BH4355" i="4"/>
  <c r="BH4354" i="4"/>
  <c r="BH4353" i="4"/>
  <c r="BH4352" i="4"/>
  <c r="BH4351" i="4"/>
  <c r="BH4350" i="4"/>
  <c r="BH4349" i="4"/>
  <c r="BH4348" i="4"/>
  <c r="BH4347" i="4"/>
  <c r="BH4346" i="4"/>
  <c r="BH4345" i="4"/>
  <c r="BH4344" i="4"/>
  <c r="BH4343" i="4"/>
  <c r="BH4342" i="4"/>
  <c r="BH4341" i="4"/>
  <c r="BH4340" i="4"/>
  <c r="BH4339" i="4"/>
  <c r="BH4338" i="4"/>
  <c r="BH4337" i="4"/>
  <c r="BH4336" i="4"/>
  <c r="BH4335" i="4"/>
  <c r="BH4334" i="4"/>
  <c r="BH4333" i="4"/>
  <c r="BH4332" i="4"/>
  <c r="BH4331" i="4"/>
  <c r="BH4330" i="4"/>
  <c r="BH4329" i="4"/>
  <c r="BH4328" i="4"/>
  <c r="BH4327" i="4"/>
  <c r="BH4326" i="4"/>
  <c r="BH4325" i="4"/>
  <c r="BH4324" i="4"/>
  <c r="BH4323" i="4"/>
  <c r="BH4322" i="4"/>
  <c r="BH4321" i="4"/>
  <c r="BH4320" i="4"/>
  <c r="BH4319" i="4"/>
  <c r="BH4318" i="4"/>
  <c r="BH4317" i="4"/>
  <c r="BH4316" i="4"/>
  <c r="BH4315" i="4"/>
  <c r="BH4314" i="4"/>
  <c r="BH4313" i="4"/>
  <c r="BH4312" i="4"/>
  <c r="BH4311" i="4"/>
  <c r="BH4310" i="4"/>
  <c r="BH4309" i="4"/>
  <c r="BH4308" i="4"/>
  <c r="BH4307" i="4"/>
  <c r="BH4306" i="4"/>
  <c r="BH4305" i="4"/>
  <c r="BH4304" i="4"/>
  <c r="BH4303" i="4"/>
  <c r="BH4302" i="4"/>
  <c r="BH4301" i="4"/>
  <c r="BH4300" i="4"/>
  <c r="BH4299" i="4"/>
  <c r="BH4298" i="4"/>
  <c r="BH4297" i="4"/>
  <c r="BH4296" i="4"/>
  <c r="BH4295" i="4"/>
  <c r="BH4294" i="4"/>
  <c r="BH4293" i="4"/>
  <c r="BH4292" i="4"/>
  <c r="BH4291" i="4"/>
  <c r="BH4290" i="4"/>
  <c r="BH4289" i="4"/>
  <c r="BH4288" i="4"/>
  <c r="BH4287" i="4"/>
  <c r="BH4286" i="4"/>
  <c r="BH4285" i="4"/>
  <c r="BH4284" i="4"/>
  <c r="BH4283" i="4"/>
  <c r="BH4282" i="4"/>
  <c r="BH4281" i="4"/>
  <c r="BH4280" i="4"/>
  <c r="BH4279" i="4"/>
  <c r="BH4278" i="4"/>
  <c r="BH4277" i="4"/>
  <c r="BH4276" i="4"/>
  <c r="BH4275" i="4"/>
  <c r="BH4274" i="4"/>
  <c r="BH4273" i="4"/>
  <c r="BH4272" i="4"/>
  <c r="BH4271" i="4"/>
  <c r="BH4270" i="4"/>
  <c r="BH4269" i="4"/>
  <c r="BH4268" i="4"/>
  <c r="BH4267" i="4"/>
  <c r="BH4266" i="4"/>
  <c r="BH4265" i="4"/>
  <c r="BH4264" i="4"/>
  <c r="BH4263" i="4"/>
  <c r="BH4262" i="4"/>
  <c r="BH4261" i="4"/>
  <c r="BH4260" i="4"/>
  <c r="BH4259" i="4"/>
  <c r="BH4258" i="4"/>
  <c r="BH4256" i="4"/>
  <c r="BH4255" i="4"/>
  <c r="BH4254" i="4"/>
  <c r="BH4253" i="4"/>
  <c r="BH4252" i="4"/>
  <c r="BH4251" i="4"/>
  <c r="BH4250" i="4"/>
  <c r="BH4249" i="4"/>
  <c r="BH4248" i="4"/>
  <c r="BH4247" i="4"/>
  <c r="BH4246" i="4"/>
  <c r="BH4245" i="4"/>
  <c r="BH4244" i="4"/>
  <c r="BH4243" i="4"/>
  <c r="BH4242" i="4"/>
  <c r="BH4241" i="4"/>
  <c r="BH4240" i="4"/>
  <c r="BH4239" i="4"/>
  <c r="BH4238" i="4"/>
  <c r="BH4237" i="4"/>
  <c r="BH4236" i="4"/>
  <c r="BH4235" i="4"/>
  <c r="BH4234" i="4"/>
  <c r="BH4233" i="4"/>
  <c r="BH4232" i="4"/>
  <c r="BH4231" i="4"/>
  <c r="BH4230" i="4"/>
  <c r="BH4229" i="4"/>
  <c r="BH4228" i="4"/>
  <c r="BH4227" i="4"/>
  <c r="BH4226" i="4"/>
  <c r="BH4225" i="4"/>
  <c r="BH4224" i="4"/>
  <c r="BH4223" i="4"/>
  <c r="BH4222" i="4"/>
  <c r="BH4221" i="4"/>
  <c r="BH4220" i="4"/>
  <c r="BH4219" i="4"/>
  <c r="BH4218" i="4"/>
  <c r="BH4217" i="4"/>
  <c r="BH4216" i="4"/>
  <c r="BH4215" i="4"/>
  <c r="BH4214" i="4"/>
  <c r="BH4213" i="4"/>
  <c r="BH4212" i="4"/>
  <c r="BH4211" i="4"/>
  <c r="BH4210" i="4"/>
  <c r="BH4209" i="4"/>
  <c r="BH4208" i="4"/>
  <c r="BH4207" i="4"/>
  <c r="BH4206" i="4"/>
  <c r="BH4205" i="4"/>
  <c r="BH4204" i="4"/>
  <c r="BH4203" i="4"/>
  <c r="BH4202" i="4"/>
  <c r="BH4201" i="4"/>
  <c r="BH4200" i="4"/>
  <c r="BH4199" i="4"/>
  <c r="BH4198" i="4"/>
  <c r="BH4197" i="4"/>
  <c r="BH4196" i="4"/>
  <c r="BH4195" i="4"/>
  <c r="BH4194" i="4"/>
  <c r="BH4193" i="4"/>
  <c r="BH4192" i="4"/>
  <c r="BH4191" i="4"/>
  <c r="BH4190" i="4"/>
  <c r="BH4189" i="4"/>
  <c r="BH4188" i="4"/>
  <c r="BH4187" i="4"/>
  <c r="BH4186" i="4"/>
  <c r="BH4185" i="4"/>
  <c r="BH4184" i="4"/>
  <c r="BH4183" i="4"/>
  <c r="BH4182" i="4"/>
  <c r="BH4181" i="4"/>
  <c r="BH4180" i="4"/>
  <c r="BH4179" i="4"/>
  <c r="BH4178" i="4"/>
  <c r="BH4177" i="4"/>
  <c r="BH4176" i="4"/>
  <c r="BH4175" i="4"/>
  <c r="BH4174" i="4"/>
  <c r="BH4173" i="4"/>
  <c r="BH4172" i="4"/>
  <c r="BH4171" i="4"/>
  <c r="BH4170" i="4"/>
  <c r="BH4169" i="4"/>
  <c r="BH4168" i="4"/>
  <c r="BH4167" i="4"/>
  <c r="BH4166" i="4"/>
  <c r="BH4165" i="4"/>
  <c r="BH4164" i="4"/>
  <c r="BH4163" i="4"/>
  <c r="BH4162" i="4"/>
  <c r="BH4161" i="4"/>
  <c r="BH4160" i="4"/>
  <c r="BH4159" i="4"/>
  <c r="BH4158" i="4"/>
  <c r="BH4157" i="4"/>
  <c r="BH4156" i="4"/>
  <c r="BH4155" i="4"/>
  <c r="BH4154" i="4"/>
  <c r="BH4153" i="4"/>
  <c r="BH4152" i="4"/>
  <c r="BH4151" i="4"/>
  <c r="BH4150" i="4"/>
  <c r="BH4149" i="4"/>
  <c r="BH4148" i="4"/>
  <c r="BH4147" i="4"/>
  <c r="BH4146" i="4"/>
  <c r="BH4145" i="4"/>
  <c r="BH4144" i="4"/>
  <c r="BH4143" i="4"/>
  <c r="BH4142" i="4"/>
  <c r="BH4141" i="4"/>
  <c r="BH4140" i="4"/>
  <c r="BH4139" i="4"/>
  <c r="BH4138" i="4"/>
  <c r="BH4137" i="4"/>
  <c r="BH4136" i="4"/>
  <c r="BH4135" i="4"/>
  <c r="BH4134" i="4"/>
  <c r="BH4133" i="4"/>
  <c r="BH4132" i="4"/>
  <c r="BH4131" i="4"/>
  <c r="BH4130" i="4"/>
  <c r="BH4129" i="4"/>
  <c r="BH4128" i="4"/>
  <c r="BH4127" i="4"/>
  <c r="BH4126" i="4"/>
  <c r="BH4125" i="4"/>
  <c r="BH4124" i="4"/>
  <c r="BH4123" i="4"/>
  <c r="BH4122" i="4"/>
  <c r="BH4121" i="4"/>
  <c r="BH4120" i="4"/>
  <c r="BH4119" i="4"/>
  <c r="BH4118" i="4"/>
  <c r="BH4117" i="4"/>
  <c r="BH4116" i="4"/>
  <c r="BH4115" i="4"/>
  <c r="BH4114" i="4"/>
  <c r="BH4113" i="4"/>
  <c r="BH4112" i="4"/>
  <c r="BH4111" i="4"/>
  <c r="BH4110" i="4"/>
  <c r="BH4109" i="4"/>
  <c r="BH4108" i="4"/>
  <c r="BH4107" i="4"/>
  <c r="BH4106" i="4"/>
  <c r="BH4105" i="4"/>
  <c r="BH4104" i="4"/>
  <c r="BH4103" i="4"/>
  <c r="BH4102" i="4"/>
  <c r="BH4101" i="4"/>
  <c r="BH4100" i="4"/>
  <c r="BH4099" i="4"/>
  <c r="BH4098" i="4"/>
  <c r="BH4097" i="4"/>
  <c r="BH4096" i="4"/>
  <c r="BH4095" i="4"/>
  <c r="BH4094" i="4"/>
  <c r="BH4093" i="4"/>
  <c r="BH4092" i="4"/>
  <c r="BH4091" i="4"/>
  <c r="BH4090" i="4"/>
  <c r="BH4089" i="4"/>
  <c r="BH4088" i="4"/>
  <c r="BH4087" i="4"/>
  <c r="BH4086" i="4"/>
  <c r="BH4085" i="4"/>
  <c r="BH4084" i="4"/>
  <c r="BH4083" i="4"/>
  <c r="BH4082" i="4"/>
  <c r="BH4081" i="4"/>
  <c r="BH4080" i="4"/>
  <c r="BH4079" i="4"/>
  <c r="BH4078" i="4"/>
  <c r="BH4077" i="4"/>
  <c r="BH4076" i="4"/>
  <c r="BH4075" i="4"/>
  <c r="BH4074" i="4"/>
  <c r="BH4073" i="4"/>
  <c r="BH4072" i="4"/>
  <c r="BH4071" i="4"/>
  <c r="BH4070" i="4"/>
  <c r="BH4069" i="4"/>
  <c r="BH4068" i="4"/>
  <c r="BH4067" i="4"/>
  <c r="BH4066" i="4"/>
  <c r="BH4065" i="4"/>
  <c r="BH4064" i="4"/>
  <c r="BH4063" i="4"/>
  <c r="BH4062" i="4"/>
  <c r="BH4061" i="4"/>
  <c r="BH4060" i="4"/>
  <c r="BH4059" i="4"/>
  <c r="BH4058" i="4"/>
  <c r="BH4057" i="4"/>
  <c r="BH4056" i="4"/>
  <c r="BH4055" i="4"/>
  <c r="BH4054" i="4"/>
  <c r="BH4053" i="4"/>
  <c r="BH4052" i="4"/>
  <c r="BH4051" i="4"/>
  <c r="BH4050" i="4"/>
  <c r="BH4049" i="4"/>
  <c r="BH4048" i="4"/>
  <c r="BH4047" i="4"/>
  <c r="BH4046" i="4"/>
  <c r="BH4045" i="4"/>
  <c r="BH4044" i="4"/>
  <c r="BH4043" i="4"/>
  <c r="BH4042" i="4"/>
  <c r="BH4041" i="4"/>
  <c r="BH4040" i="4"/>
  <c r="BH4039" i="4"/>
  <c r="BH4038" i="4"/>
  <c r="BH4037" i="4"/>
  <c r="BH4036" i="4"/>
  <c r="BH4035" i="4"/>
  <c r="BH4034" i="4"/>
  <c r="BH4033" i="4"/>
  <c r="BH4032" i="4"/>
  <c r="BH4031" i="4"/>
  <c r="BH4030" i="4"/>
  <c r="BH4029" i="4"/>
  <c r="BH4028" i="4"/>
  <c r="BH4027" i="4"/>
  <c r="BH4026" i="4"/>
  <c r="BH4025" i="4"/>
  <c r="BH4024" i="4"/>
  <c r="BH4023" i="4"/>
  <c r="BH4022" i="4"/>
  <c r="BH4021" i="4"/>
  <c r="BH4020" i="4"/>
  <c r="BH4019" i="4"/>
  <c r="BH4018" i="4"/>
  <c r="BH4017" i="4"/>
  <c r="BH4016" i="4"/>
  <c r="BH4015" i="4"/>
  <c r="BH4014" i="4"/>
  <c r="BH4013" i="4"/>
  <c r="BH4012" i="4"/>
  <c r="BH4011" i="4"/>
  <c r="BH4010" i="4"/>
  <c r="BH4009" i="4"/>
  <c r="BH4008" i="4"/>
  <c r="BH4007" i="4"/>
  <c r="BH4006" i="4"/>
  <c r="BH4005" i="4"/>
  <c r="BH4004" i="4"/>
  <c r="BH4003" i="4"/>
  <c r="BH4002" i="4"/>
  <c r="BH4001" i="4"/>
  <c r="BH4000" i="4"/>
  <c r="BH3999" i="4"/>
  <c r="BH3998" i="4"/>
  <c r="BH3997" i="4"/>
  <c r="BH3996" i="4"/>
  <c r="BH3995" i="4"/>
  <c r="BH3994" i="4"/>
  <c r="BH3993" i="4"/>
  <c r="BH3992" i="4"/>
  <c r="BH3991" i="4"/>
  <c r="BH3990" i="4"/>
  <c r="BH3989" i="4"/>
  <c r="BH3988" i="4"/>
  <c r="BH3987" i="4"/>
  <c r="BH3986" i="4"/>
  <c r="BH3985" i="4"/>
  <c r="BH3984" i="4"/>
  <c r="BH3983" i="4"/>
  <c r="BH3982" i="4"/>
  <c r="BH3981" i="4"/>
  <c r="BH3980" i="4"/>
  <c r="BH3979" i="4"/>
  <c r="BH3978" i="4"/>
  <c r="BH3977" i="4"/>
  <c r="BH3976" i="4"/>
  <c r="BH3975" i="4"/>
  <c r="BH3974" i="4"/>
  <c r="BH3973" i="4"/>
  <c r="BH3972" i="4"/>
  <c r="BH3971" i="4"/>
  <c r="BH3970" i="4"/>
  <c r="BH3969" i="4"/>
  <c r="BH3968" i="4"/>
  <c r="BH3967" i="4"/>
  <c r="BH3966" i="4"/>
  <c r="BH3965" i="4"/>
  <c r="BH3964" i="4"/>
  <c r="BH3963" i="4"/>
  <c r="BH3962" i="4"/>
  <c r="BH3961" i="4"/>
  <c r="BH3960" i="4"/>
  <c r="BH3959" i="4"/>
  <c r="BH3956" i="4"/>
  <c r="BH3955" i="4"/>
  <c r="BH3954" i="4"/>
  <c r="BH3953" i="4"/>
  <c r="BH3952" i="4"/>
  <c r="BH3951" i="4"/>
  <c r="BH3950" i="4"/>
  <c r="BH3949" i="4"/>
  <c r="BH3948" i="4"/>
  <c r="BH3947" i="4"/>
  <c r="BH3946" i="4"/>
  <c r="BH3945" i="4"/>
  <c r="BH3944" i="4"/>
  <c r="BH3943" i="4"/>
  <c r="BH3942" i="4"/>
  <c r="BH3941" i="4"/>
  <c r="BH3940" i="4"/>
  <c r="BH3939" i="4"/>
  <c r="BH3938" i="4"/>
  <c r="BH3937" i="4"/>
  <c r="BH3936" i="4"/>
  <c r="BH3935" i="4"/>
  <c r="BH3934" i="4"/>
  <c r="BH3933" i="4"/>
  <c r="BH3932" i="4"/>
  <c r="BH3931" i="4"/>
  <c r="BH3930" i="4"/>
  <c r="BH3929" i="4"/>
  <c r="BH3928" i="4"/>
  <c r="BH3927" i="4"/>
  <c r="BH3926" i="4"/>
  <c r="BH3925" i="4"/>
  <c r="BH3924" i="4"/>
  <c r="BH3923" i="4"/>
  <c r="BH3922" i="4"/>
  <c r="BH3921" i="4"/>
  <c r="BH3920" i="4"/>
  <c r="BH3919" i="4"/>
  <c r="BH3918" i="4"/>
  <c r="BH3917" i="4"/>
  <c r="BH3916" i="4"/>
  <c r="BH3915" i="4"/>
  <c r="BH3914" i="4"/>
  <c r="BH3913" i="4"/>
  <c r="BH3912" i="4"/>
  <c r="BH3911" i="4"/>
  <c r="BH3910" i="4"/>
  <c r="BH3909" i="4"/>
  <c r="BH3908" i="4"/>
  <c r="BH3907" i="4"/>
  <c r="BH3906" i="4"/>
  <c r="BH3905" i="4"/>
  <c r="BH3904" i="4"/>
  <c r="BH3903" i="4"/>
  <c r="BH3902" i="4"/>
  <c r="BH3901" i="4"/>
  <c r="BH3900" i="4"/>
  <c r="BH3899" i="4"/>
  <c r="BH3898" i="4"/>
  <c r="BH3897" i="4"/>
  <c r="BH3896" i="4"/>
  <c r="BH3895" i="4"/>
  <c r="BH3894" i="4"/>
  <c r="BH3893" i="4"/>
  <c r="BH3891" i="4"/>
  <c r="BH3890" i="4"/>
  <c r="BH3889" i="4"/>
  <c r="BH3888" i="4"/>
  <c r="BH3887" i="4"/>
  <c r="BH3886" i="4"/>
  <c r="BH3885" i="4"/>
  <c r="BH3884" i="4"/>
  <c r="BH3883" i="4"/>
  <c r="BH3882" i="4"/>
  <c r="BH3881" i="4"/>
  <c r="BH3880" i="4"/>
  <c r="BH3879" i="4"/>
  <c r="BH3878" i="4"/>
  <c r="BH3877" i="4"/>
  <c r="BH3875" i="4"/>
  <c r="BH3874" i="4"/>
  <c r="BH3873" i="4"/>
  <c r="BH3872" i="4"/>
  <c r="BH3871" i="4"/>
  <c r="BH3870" i="4"/>
  <c r="BH3869" i="4"/>
  <c r="BH3868" i="4"/>
  <c r="BH3867" i="4"/>
  <c r="BH3866" i="4"/>
  <c r="BH3865" i="4"/>
  <c r="BH3864" i="4"/>
  <c r="BH3863" i="4"/>
  <c r="BH3862" i="4"/>
  <c r="BH3861" i="4"/>
  <c r="BH3860" i="4"/>
  <c r="BH3859" i="4"/>
  <c r="BH3858" i="4"/>
  <c r="BH3857" i="4"/>
  <c r="BH3856" i="4"/>
  <c r="BH3855" i="4"/>
  <c r="BH3854" i="4"/>
  <c r="BH3853" i="4"/>
  <c r="BH3852" i="4"/>
  <c r="BH3851" i="4"/>
  <c r="BH3850" i="4"/>
  <c r="BH3849" i="4"/>
  <c r="BH3848" i="4"/>
  <c r="BH3847" i="4"/>
  <c r="BH3846" i="4"/>
  <c r="BH3845" i="4"/>
  <c r="BH3844" i="4"/>
  <c r="BH3843" i="4"/>
  <c r="BH3842" i="4"/>
  <c r="BH3841" i="4"/>
  <c r="BH3840" i="4"/>
  <c r="BH3839" i="4"/>
  <c r="BH3838" i="4"/>
  <c r="BH3837" i="4"/>
  <c r="BH3836" i="4"/>
  <c r="BH3835" i="4"/>
  <c r="BH3834" i="4"/>
  <c r="BH3833" i="4"/>
  <c r="BH3832" i="4"/>
  <c r="BH3831" i="4"/>
  <c r="BH3830" i="4"/>
  <c r="BH3829" i="4"/>
  <c r="BH3828" i="4"/>
  <c r="BH3827" i="4"/>
  <c r="BH3826" i="4"/>
  <c r="BH3825" i="4"/>
  <c r="BH3824" i="4"/>
  <c r="BH3823" i="4"/>
  <c r="BH3822" i="4"/>
  <c r="BH3821" i="4"/>
  <c r="BH3820" i="4"/>
  <c r="BH3819" i="4"/>
  <c r="BH3818" i="4"/>
  <c r="BH3817" i="4"/>
  <c r="BH3816" i="4"/>
  <c r="BH3815" i="4"/>
  <c r="BH3814" i="4"/>
  <c r="BH3813" i="4"/>
  <c r="BH3812" i="4"/>
  <c r="BH3811" i="4"/>
  <c r="BH3810" i="4"/>
  <c r="BH3809" i="4"/>
  <c r="BH3808" i="4"/>
  <c r="BH3807" i="4"/>
  <c r="BH3806" i="4"/>
  <c r="BH3805" i="4"/>
  <c r="BH3804" i="4"/>
  <c r="BH3803" i="4"/>
  <c r="BH3802" i="4"/>
  <c r="BH3801" i="4"/>
  <c r="BH3800" i="4"/>
  <c r="BH3799" i="4"/>
  <c r="BH3798" i="4"/>
  <c r="BH3797" i="4"/>
  <c r="BH3796" i="4"/>
  <c r="BH3795" i="4"/>
  <c r="BH3794" i="4"/>
  <c r="BH3793" i="4"/>
  <c r="BH3792" i="4"/>
  <c r="BH3791" i="4"/>
  <c r="BH3790" i="4"/>
  <c r="BH3789" i="4"/>
  <c r="BH3788" i="4"/>
  <c r="BH3787" i="4"/>
  <c r="BH3786" i="4"/>
  <c r="BH3785" i="4"/>
  <c r="BH3784" i="4"/>
  <c r="BH3783" i="4"/>
  <c r="BH3782" i="4"/>
  <c r="BH3781" i="4"/>
  <c r="BH3780" i="4"/>
  <c r="BH3779" i="4"/>
  <c r="BH3778" i="4"/>
  <c r="BH3777" i="4"/>
  <c r="BH3776" i="4"/>
  <c r="BH3775" i="4"/>
  <c r="BH3774" i="4"/>
  <c r="BH3773" i="4"/>
  <c r="BH3772" i="4"/>
  <c r="BH3771" i="4"/>
  <c r="BH3770" i="4"/>
  <c r="BH3769" i="4"/>
  <c r="BH3768" i="4"/>
  <c r="BH3767" i="4"/>
  <c r="BH3766" i="4"/>
  <c r="BH3765" i="4"/>
  <c r="BH3764" i="4"/>
  <c r="BH3763" i="4"/>
  <c r="BH3762" i="4"/>
  <c r="BH3761" i="4"/>
  <c r="BH3760" i="4"/>
  <c r="BH3759" i="4"/>
  <c r="BH3758" i="4"/>
  <c r="BH3757" i="4"/>
  <c r="BH3756" i="4"/>
  <c r="BH3755" i="4"/>
  <c r="BH3754" i="4"/>
  <c r="BH3753" i="4"/>
  <c r="BH3752" i="4"/>
  <c r="BH3751" i="4"/>
  <c r="BH3750" i="4"/>
  <c r="BH3749" i="4"/>
  <c r="BH3748" i="4"/>
  <c r="BH3747" i="4"/>
  <c r="BH3746" i="4"/>
  <c r="BH3745" i="4"/>
  <c r="BH3744" i="4"/>
  <c r="BH3743" i="4"/>
  <c r="BH3742" i="4"/>
  <c r="BH3741" i="4"/>
  <c r="BH3740" i="4"/>
  <c r="BH3739" i="4"/>
  <c r="BH3738" i="4"/>
  <c r="BH3737" i="4"/>
  <c r="BH3736" i="4"/>
  <c r="BH3735" i="4"/>
  <c r="BH3734" i="4"/>
  <c r="BH3733" i="4"/>
  <c r="BH3732" i="4"/>
  <c r="BH3731" i="4"/>
  <c r="BH3730" i="4"/>
  <c r="BH3729" i="4"/>
  <c r="BH3728" i="4"/>
  <c r="BH3727" i="4"/>
  <c r="BH3726" i="4"/>
  <c r="BH3725" i="4"/>
  <c r="BH3724" i="4"/>
  <c r="BH3723" i="4"/>
  <c r="BH3722" i="4"/>
  <c r="BH3721" i="4"/>
  <c r="BH3720" i="4"/>
  <c r="BH3719" i="4"/>
  <c r="BH3718" i="4"/>
  <c r="BH3717" i="4"/>
  <c r="BH3716" i="4"/>
  <c r="BH3715" i="4"/>
  <c r="BH3714" i="4"/>
  <c r="BH3713" i="4"/>
  <c r="BH3712" i="4"/>
  <c r="BH3711" i="4"/>
  <c r="BH3710" i="4"/>
  <c r="BH3709" i="4"/>
  <c r="BH3708" i="4"/>
  <c r="BH3707" i="4"/>
  <c r="BH3706" i="4"/>
  <c r="BH3705" i="4"/>
  <c r="BH3704" i="4"/>
  <c r="BH3703" i="4"/>
  <c r="BH3702" i="4"/>
  <c r="BH3701" i="4"/>
  <c r="BH3700" i="4"/>
  <c r="BH3699" i="4"/>
  <c r="BH3698" i="4"/>
  <c r="BH3697" i="4"/>
  <c r="BH3696" i="4"/>
  <c r="BH3695" i="4"/>
  <c r="BH3694" i="4"/>
  <c r="BH3693" i="4"/>
  <c r="BH3692" i="4"/>
  <c r="BH3691" i="4"/>
  <c r="BH3690" i="4"/>
  <c r="BH3689" i="4"/>
  <c r="BH3688" i="4"/>
  <c r="BH3687" i="4"/>
  <c r="BH3686" i="4"/>
  <c r="BH3685" i="4"/>
  <c r="BH3684" i="4"/>
  <c r="BH3683" i="4"/>
  <c r="BH3682" i="4"/>
  <c r="BH3681" i="4"/>
  <c r="BH3680" i="4"/>
  <c r="BH3679" i="4"/>
  <c r="BH3678" i="4"/>
  <c r="BH3677" i="4"/>
  <c r="BH3676" i="4"/>
  <c r="BH3675" i="4"/>
  <c r="BH3674" i="4"/>
  <c r="BH3673" i="4"/>
  <c r="BH3672" i="4"/>
  <c r="BH3671" i="4"/>
  <c r="BH3670" i="4"/>
  <c r="BH3669" i="4"/>
  <c r="BH3668" i="4"/>
  <c r="BH3667" i="4"/>
  <c r="BH3666" i="4"/>
  <c r="BH3665" i="4"/>
  <c r="BH3664" i="4"/>
  <c r="BH3663" i="4"/>
  <c r="BH3662" i="4"/>
  <c r="BH3661" i="4"/>
  <c r="BH3660" i="4"/>
  <c r="BH3658" i="4"/>
  <c r="BH3657" i="4"/>
  <c r="BH3656" i="4"/>
  <c r="BH3655" i="4"/>
  <c r="BH3654" i="4"/>
  <c r="BH3653" i="4"/>
  <c r="BH3652" i="4"/>
  <c r="BH3651" i="4"/>
  <c r="BH3650" i="4"/>
  <c r="BH3649" i="4"/>
  <c r="BH3648" i="4"/>
  <c r="BH3647" i="4"/>
  <c r="BH3646" i="4"/>
  <c r="BH3645" i="4"/>
  <c r="BH3644" i="4"/>
  <c r="BH3643" i="4"/>
  <c r="BH3642" i="4"/>
  <c r="BH3641" i="4"/>
  <c r="BH3640" i="4"/>
  <c r="BH3639" i="4"/>
  <c r="BH3638" i="4"/>
  <c r="BH3637" i="4"/>
  <c r="BH3636" i="4"/>
  <c r="BH3635" i="4"/>
  <c r="BH3634" i="4"/>
  <c r="BH3633" i="4"/>
  <c r="BH3632" i="4"/>
  <c r="BH3631" i="4"/>
  <c r="BH3630" i="4"/>
  <c r="BH3629" i="4"/>
  <c r="BH3628" i="4"/>
  <c r="BH3627" i="4"/>
  <c r="BH3626" i="4"/>
  <c r="BH3625" i="4"/>
  <c r="BH3624" i="4"/>
  <c r="BH3623" i="4"/>
  <c r="BH3622" i="4"/>
  <c r="BH3621" i="4"/>
  <c r="BH3620" i="4"/>
  <c r="BH3619" i="4"/>
  <c r="BH3618" i="4"/>
  <c r="BH3617" i="4"/>
  <c r="BH3615" i="4"/>
  <c r="BH3614" i="4"/>
  <c r="BH3613" i="4"/>
  <c r="BH3612" i="4"/>
  <c r="BH3611" i="4"/>
  <c r="BH3610" i="4"/>
  <c r="BH3609" i="4"/>
  <c r="BH3608" i="4"/>
  <c r="BH3607" i="4"/>
  <c r="BH3606" i="4"/>
  <c r="BH3605" i="4"/>
  <c r="BH3604" i="4"/>
  <c r="BH3603" i="4"/>
  <c r="BH3601" i="4"/>
  <c r="BH3599" i="4"/>
  <c r="BH3597" i="4"/>
  <c r="BH3596" i="4"/>
  <c r="BH3594" i="4"/>
  <c r="BH3592" i="4"/>
  <c r="BH3591" i="4"/>
  <c r="BH3590" i="4"/>
  <c r="BH3589" i="4"/>
  <c r="BH3587" i="4"/>
  <c r="BH3586" i="4"/>
  <c r="BH3585" i="4"/>
  <c r="BH3584" i="4"/>
  <c r="BH3583" i="4"/>
  <c r="BH3582" i="4"/>
  <c r="BH3580" i="4"/>
  <c r="BH3578" i="4"/>
  <c r="BH3577" i="4"/>
  <c r="BH3575" i="4"/>
  <c r="BH3574" i="4"/>
  <c r="BH3573" i="4"/>
  <c r="BH3571" i="4"/>
  <c r="BH3570" i="4"/>
  <c r="BH3568" i="4"/>
  <c r="BH3567" i="4"/>
  <c r="BH3566" i="4"/>
  <c r="BH3565" i="4"/>
  <c r="BH3564" i="4"/>
  <c r="BH3563" i="4"/>
  <c r="BH3561" i="4"/>
  <c r="BH3559" i="4"/>
  <c r="BH3558" i="4"/>
  <c r="BH3557" i="4"/>
  <c r="BH3556" i="4"/>
  <c r="BH3555" i="4"/>
  <c r="BH3554" i="4"/>
  <c r="BH3553" i="4"/>
  <c r="BH3552" i="4"/>
  <c r="BH3551" i="4"/>
  <c r="BH3550" i="4"/>
  <c r="BH3549" i="4"/>
  <c r="BH3547" i="4"/>
  <c r="BH3546" i="4"/>
  <c r="BH3545" i="4"/>
  <c r="BH3543" i="4"/>
  <c r="BH3542" i="4"/>
  <c r="BH3541" i="4"/>
  <c r="BH3539" i="4"/>
  <c r="BH3537" i="4"/>
  <c r="BH3536" i="4"/>
  <c r="BH3535" i="4"/>
  <c r="BH3534" i="4"/>
  <c r="BH3533" i="4"/>
  <c r="BH3531" i="4"/>
  <c r="BH3530" i="4"/>
  <c r="BH3529" i="4"/>
  <c r="BH3525" i="4"/>
  <c r="BH3524" i="4"/>
  <c r="BH3522" i="4"/>
  <c r="BH3520" i="4"/>
  <c r="BH3518" i="4"/>
  <c r="BH3517" i="4"/>
  <c r="BH3516" i="4"/>
  <c r="BH3514" i="4"/>
  <c r="BH3509" i="4"/>
  <c r="BH3508" i="4"/>
  <c r="BH3507" i="4"/>
  <c r="BH3506" i="4"/>
  <c r="BH3505" i="4"/>
  <c r="BH3504" i="4"/>
  <c r="BH3503" i="4"/>
  <c r="BH3502" i="4"/>
  <c r="BH3501" i="4"/>
  <c r="BH3500" i="4"/>
  <c r="BH3499" i="4"/>
  <c r="BH3498" i="4"/>
  <c r="BH3494" i="4"/>
  <c r="BH3493" i="4"/>
  <c r="BH3492" i="4"/>
  <c r="BH3489" i="4"/>
  <c r="BH3488" i="4"/>
  <c r="BH3487" i="4"/>
  <c r="BH3486" i="4"/>
  <c r="BH3485" i="4"/>
  <c r="BH3482" i="4"/>
  <c r="BH3481" i="4"/>
  <c r="BH3480" i="4"/>
  <c r="BH3479" i="4"/>
  <c r="BH3478" i="4"/>
  <c r="BH3477" i="4"/>
  <c r="BH3476" i="4"/>
  <c r="BH3475" i="4"/>
  <c r="BH3473" i="4"/>
  <c r="BH3472" i="4"/>
  <c r="BH3471" i="4"/>
  <c r="BH3470" i="4"/>
  <c r="BH3469" i="4"/>
  <c r="BH3466" i="4"/>
  <c r="BH3465" i="4"/>
  <c r="BH3463" i="4"/>
  <c r="BH3462" i="4"/>
  <c r="BH3461" i="4"/>
  <c r="BH3460" i="4"/>
  <c r="BH3458" i="4"/>
  <c r="BH3456" i="4"/>
  <c r="BH3455" i="4"/>
  <c r="BH3453" i="4"/>
  <c r="BH3450" i="4"/>
  <c r="BH3449" i="4"/>
  <c r="BH3448" i="4"/>
  <c r="BH3447" i="4"/>
  <c r="BH3445" i="4"/>
  <c r="BH3444" i="4"/>
  <c r="BH3443" i="4"/>
  <c r="BH3442" i="4"/>
  <c r="BH3441" i="4"/>
  <c r="BH3440" i="4"/>
  <c r="BH3439" i="4"/>
  <c r="BH3437" i="4"/>
  <c r="BH3435" i="4"/>
  <c r="BH3434" i="4"/>
  <c r="BH3432" i="4"/>
  <c r="BH3429" i="4"/>
  <c r="BH3428" i="4"/>
  <c r="BH3427" i="4"/>
  <c r="BH3426" i="4"/>
  <c r="BH3425" i="4"/>
  <c r="BH3424" i="4"/>
  <c r="BH3423" i="4"/>
  <c r="BH3422" i="4"/>
  <c r="BH3421" i="4"/>
  <c r="BH3417" i="4"/>
  <c r="BH3416" i="4"/>
  <c r="BH3415" i="4"/>
  <c r="BH3414" i="4"/>
  <c r="BH3413" i="4"/>
  <c r="BH3412" i="4"/>
  <c r="BH3411" i="4"/>
  <c r="BH3410" i="4"/>
  <c r="BH3409" i="4"/>
  <c r="BH3408" i="4"/>
  <c r="BH3407" i="4"/>
  <c r="BH3406" i="4"/>
  <c r="BH3405" i="4"/>
  <c r="BH3404" i="4"/>
  <c r="BH3403" i="4"/>
  <c r="BH3402" i="4"/>
  <c r="BH3401" i="4"/>
  <c r="BH3400" i="4"/>
  <c r="BH3399" i="4"/>
  <c r="BH3398" i="4"/>
  <c r="BH3397" i="4"/>
  <c r="BH3396" i="4"/>
  <c r="BH3395" i="4"/>
  <c r="BH3394" i="4"/>
  <c r="BH3393" i="4"/>
  <c r="BH3392" i="4"/>
  <c r="BH3391" i="4"/>
  <c r="BH3390" i="4"/>
  <c r="BH3389" i="4"/>
  <c r="BH3388" i="4"/>
  <c r="BH3387" i="4"/>
  <c r="BH3386" i="4"/>
  <c r="BH3385" i="4"/>
  <c r="BH3384" i="4"/>
  <c r="BH3383" i="4"/>
  <c r="BH3382" i="4"/>
  <c r="BH3381" i="4"/>
  <c r="BH3380" i="4"/>
  <c r="BH3379" i="4"/>
  <c r="BH3378" i="4"/>
  <c r="BH3377" i="4"/>
  <c r="BH3376" i="4"/>
  <c r="BH3375" i="4"/>
  <c r="BH3374" i="4"/>
  <c r="BH3373" i="4"/>
  <c r="BH3372" i="4"/>
  <c r="BH3371" i="4"/>
  <c r="BH3370" i="4"/>
  <c r="BH3369" i="4"/>
  <c r="BH3368" i="4"/>
  <c r="BH3367" i="4"/>
  <c r="BH3366" i="4"/>
  <c r="BH3365" i="4"/>
  <c r="BH3364" i="4"/>
  <c r="BH3363" i="4"/>
  <c r="BH3362" i="4"/>
  <c r="BH3361" i="4"/>
  <c r="BH3360" i="4"/>
  <c r="BH3359" i="4"/>
  <c r="BH3358" i="4"/>
  <c r="BH3356" i="4"/>
  <c r="BH3355" i="4"/>
  <c r="BH3354" i="4"/>
  <c r="BH3353" i="4"/>
  <c r="BH3352" i="4"/>
  <c r="BH3351" i="4"/>
  <c r="BH3350" i="4"/>
  <c r="BH3349" i="4"/>
  <c r="BH3348" i="4"/>
  <c r="BH3347" i="4"/>
  <c r="BH3346" i="4"/>
  <c r="BH3345" i="4"/>
  <c r="BH3344" i="4"/>
  <c r="BH3343" i="4"/>
  <c r="BH3342" i="4"/>
  <c r="BH3341" i="4"/>
  <c r="BH3340" i="4"/>
  <c r="BH3339" i="4"/>
  <c r="BH3338" i="4"/>
  <c r="BH3337" i="4"/>
  <c r="BH3336" i="4"/>
  <c r="BH3335" i="4"/>
  <c r="BH3334" i="4"/>
  <c r="BH3333" i="4"/>
  <c r="BH3332" i="4"/>
  <c r="BH3331" i="4"/>
  <c r="BH3330" i="4"/>
  <c r="BH3329" i="4"/>
  <c r="BH3328" i="4"/>
  <c r="BH3327" i="4"/>
  <c r="BH3326" i="4"/>
  <c r="BH3325" i="4"/>
  <c r="BH3324" i="4"/>
  <c r="BH3323" i="4"/>
  <c r="BH3322" i="4"/>
  <c r="BH3321" i="4"/>
  <c r="BH3320" i="4"/>
  <c r="BH3319" i="4"/>
  <c r="BH3318" i="4"/>
  <c r="BH3317" i="4"/>
  <c r="BH3316" i="4"/>
  <c r="BH3315" i="4"/>
  <c r="BH3314" i="4"/>
  <c r="BH3313" i="4"/>
  <c r="BH3312" i="4"/>
  <c r="BH3311" i="4"/>
  <c r="BH3310" i="4"/>
  <c r="BH3309" i="4"/>
  <c r="BH3308" i="4"/>
  <c r="BH3307" i="4"/>
  <c r="BH3306" i="4"/>
  <c r="BH3305" i="4"/>
  <c r="BH3304" i="4"/>
  <c r="BH3303" i="4"/>
  <c r="BH3302" i="4"/>
  <c r="BH3301" i="4"/>
  <c r="BH3300" i="4"/>
  <c r="BH3299" i="4"/>
  <c r="BH3298" i="4"/>
  <c r="BH3297" i="4"/>
  <c r="BH3296" i="4"/>
  <c r="BH3295" i="4"/>
  <c r="BH3294" i="4"/>
  <c r="BH3293" i="4"/>
  <c r="BH3292" i="4"/>
  <c r="BH3291" i="4"/>
  <c r="BH3290" i="4"/>
  <c r="BH3289" i="4"/>
  <c r="BH3288" i="4"/>
  <c r="BH3287" i="4"/>
  <c r="BH3286" i="4"/>
  <c r="BH3285" i="4"/>
  <c r="BH3284" i="4"/>
  <c r="BH3283" i="4"/>
  <c r="BH3282" i="4"/>
  <c r="BH3281" i="4"/>
  <c r="BH3280" i="4"/>
  <c r="BH3279" i="4"/>
  <c r="BH3278" i="4"/>
  <c r="BH3277" i="4"/>
  <c r="BH3276" i="4"/>
  <c r="BH3275" i="4"/>
  <c r="BH3274" i="4"/>
  <c r="BH3273" i="4"/>
  <c r="BH3272" i="4"/>
  <c r="BH3271" i="4"/>
  <c r="BH3270" i="4"/>
  <c r="BH3269" i="4"/>
  <c r="BH3268" i="4"/>
  <c r="BH3267" i="4"/>
  <c r="BH3266" i="4"/>
  <c r="BH3265" i="4"/>
  <c r="BH3264" i="4"/>
  <c r="BH3263" i="4"/>
  <c r="BH3262" i="4"/>
  <c r="BH3261" i="4"/>
  <c r="BH3260" i="4"/>
  <c r="BH3259" i="4"/>
  <c r="BH3258" i="4"/>
  <c r="BH3257" i="4"/>
  <c r="BH3256" i="4"/>
  <c r="BH3255" i="4"/>
  <c r="BH3254" i="4"/>
  <c r="BH3253" i="4"/>
  <c r="BH3252" i="4"/>
  <c r="BH3251" i="4"/>
  <c r="BH3250" i="4"/>
  <c r="BH3249" i="4"/>
  <c r="BH3248" i="4"/>
  <c r="BH3247" i="4"/>
  <c r="BH3246" i="4"/>
  <c r="BH3245" i="4"/>
  <c r="BH3244" i="4"/>
  <c r="BH3243" i="4"/>
  <c r="BH3242" i="4"/>
  <c r="BH3241" i="4"/>
  <c r="BH3240" i="4"/>
  <c r="BH3239" i="4"/>
  <c r="BH3238" i="4"/>
  <c r="BH3237" i="4"/>
  <c r="BH3236" i="4"/>
  <c r="BH3235" i="4"/>
  <c r="BH3234" i="4"/>
  <c r="BH3233" i="4"/>
  <c r="BH3232" i="4"/>
  <c r="BH3231" i="4"/>
  <c r="BH3230" i="4"/>
  <c r="BH3229" i="4"/>
  <c r="BH3228" i="4"/>
  <c r="BH3227" i="4"/>
  <c r="BH3226" i="4"/>
  <c r="BH3225" i="4"/>
  <c r="BH3224" i="4"/>
  <c r="BH3223" i="4"/>
  <c r="BH3222" i="4"/>
  <c r="BH3221" i="4"/>
  <c r="BH3220" i="4"/>
  <c r="BH3219" i="4"/>
  <c r="BH3218" i="4"/>
  <c r="BH3217" i="4"/>
  <c r="BH3216" i="4"/>
  <c r="BH3215" i="4"/>
  <c r="BH3214" i="4"/>
  <c r="BH3213" i="4"/>
  <c r="BH3212" i="4"/>
  <c r="BH3211" i="4"/>
  <c r="BH3210" i="4"/>
  <c r="BH3209" i="4"/>
  <c r="BH3208" i="4"/>
  <c r="BH3207" i="4"/>
  <c r="BH3206" i="4"/>
  <c r="BH3205" i="4"/>
  <c r="BH3204" i="4"/>
  <c r="BH3203" i="4"/>
  <c r="BH3202" i="4"/>
  <c r="BH3201" i="4"/>
  <c r="BH3200" i="4"/>
  <c r="BH3199" i="4"/>
  <c r="BH3198" i="4"/>
  <c r="BH3197" i="4"/>
  <c r="BH3196" i="4"/>
  <c r="BH3195" i="4"/>
  <c r="BH3194" i="4"/>
  <c r="BH3193" i="4"/>
  <c r="BH3192" i="4"/>
  <c r="BH3191" i="4"/>
  <c r="BH3190" i="4"/>
  <c r="BH3189" i="4"/>
  <c r="BH3188" i="4"/>
  <c r="BH3187" i="4"/>
  <c r="BH3186" i="4"/>
  <c r="BH3185" i="4"/>
  <c r="BH3184" i="4"/>
  <c r="BH3183" i="4"/>
  <c r="BH3182" i="4"/>
  <c r="BH3181" i="4"/>
  <c r="BH3180" i="4"/>
  <c r="BH3179" i="4"/>
  <c r="BH3178" i="4"/>
  <c r="BH3177" i="4"/>
  <c r="BH3176" i="4"/>
  <c r="BH3175" i="4"/>
  <c r="BH3174" i="4"/>
  <c r="BH3173" i="4"/>
  <c r="BH3172" i="4"/>
  <c r="BH3171" i="4"/>
  <c r="BH3170" i="4"/>
  <c r="BH3169" i="4"/>
  <c r="BH3168" i="4"/>
  <c r="BH3167" i="4"/>
  <c r="BH3166" i="4"/>
  <c r="BH3165" i="4"/>
  <c r="BH3164" i="4"/>
  <c r="BH3163" i="4"/>
  <c r="BH3162" i="4"/>
  <c r="BH3161" i="4"/>
  <c r="BH3160" i="4"/>
  <c r="BH3159" i="4"/>
  <c r="BH3158" i="4"/>
  <c r="BH3157" i="4"/>
  <c r="BH3156" i="4"/>
  <c r="BH3155" i="4"/>
  <c r="BH3154" i="4"/>
  <c r="BH3153" i="4"/>
  <c r="BH3152" i="4"/>
  <c r="BH3151" i="4"/>
  <c r="BH3150" i="4"/>
  <c r="BH3149" i="4"/>
  <c r="BH3148" i="4"/>
  <c r="BH3147" i="4"/>
  <c r="BH3146" i="4"/>
  <c r="BH3145" i="4"/>
  <c r="BH3144" i="4"/>
  <c r="BH3142" i="4"/>
  <c r="BH3141" i="4"/>
  <c r="BH3140" i="4"/>
  <c r="BH3138" i="4"/>
  <c r="BH3137" i="4"/>
  <c r="BH3132" i="4"/>
  <c r="BH3130" i="4"/>
  <c r="BH3128" i="4"/>
  <c r="BH3127" i="4"/>
  <c r="BH3123" i="4"/>
  <c r="BH3121" i="4"/>
  <c r="BH3120" i="4"/>
  <c r="BH3119" i="4"/>
  <c r="BH3118" i="4"/>
  <c r="BH3117" i="4"/>
  <c r="BH3116" i="4"/>
  <c r="BH3115" i="4"/>
  <c r="BH3114" i="4"/>
  <c r="BH3113" i="4"/>
  <c r="BH3112" i="4"/>
  <c r="BH3111" i="4"/>
  <c r="BH3110" i="4"/>
  <c r="BH3109" i="4"/>
  <c r="BH3108" i="4"/>
  <c r="BH3107" i="4"/>
  <c r="BH3106" i="4"/>
  <c r="BH3105" i="4"/>
  <c r="BH3104" i="4"/>
  <c r="BH3103" i="4"/>
  <c r="BH3102" i="4"/>
  <c r="BH3101" i="4"/>
  <c r="BH3100" i="4"/>
  <c r="BH3099" i="4"/>
  <c r="BH3098" i="4"/>
  <c r="BH3097" i="4"/>
  <c r="BH3096" i="4"/>
  <c r="BH3095" i="4"/>
  <c r="BH3094" i="4"/>
  <c r="BH3093" i="4"/>
  <c r="BH3092" i="4"/>
  <c r="BH3091" i="4"/>
  <c r="BH3090" i="4"/>
  <c r="BH3089" i="4"/>
  <c r="BH3088" i="4"/>
  <c r="BH3087" i="4"/>
  <c r="BH3086" i="4"/>
  <c r="BH3085" i="4"/>
  <c r="BH3084" i="4"/>
  <c r="BH3083" i="4"/>
  <c r="BH3082" i="4"/>
  <c r="BH3081" i="4"/>
  <c r="BH3080" i="4"/>
  <c r="BH3079" i="4"/>
  <c r="BH3078" i="4"/>
  <c r="BH3077" i="4"/>
  <c r="BH3076" i="4"/>
  <c r="BH3075" i="4"/>
  <c r="BH3074" i="4"/>
  <c r="BH3073" i="4"/>
  <c r="BH3072" i="4"/>
  <c r="BH3071" i="4"/>
  <c r="BH3070" i="4"/>
  <c r="BH3069" i="4"/>
  <c r="BH3068" i="4"/>
  <c r="BH3067" i="4"/>
  <c r="BH3066" i="4"/>
  <c r="BH3065" i="4"/>
  <c r="BH3064" i="4"/>
  <c r="BH3063" i="4"/>
  <c r="BH3062" i="4"/>
  <c r="BH3061" i="4"/>
  <c r="BH3060" i="4"/>
  <c r="BH3059" i="4"/>
  <c r="BH3058" i="4"/>
  <c r="BH3057" i="4"/>
  <c r="BH3056" i="4"/>
  <c r="BH3055" i="4"/>
  <c r="BH3054" i="4"/>
  <c r="BH3053" i="4"/>
  <c r="BH3052" i="4"/>
  <c r="BH3051" i="4"/>
  <c r="BH3050" i="4"/>
  <c r="BH3049" i="4"/>
  <c r="BH3048" i="4"/>
  <c r="BH3047" i="4"/>
  <c r="BH3046" i="4"/>
  <c r="BH3045" i="4"/>
  <c r="BH3044" i="4"/>
  <c r="BH3043" i="4"/>
  <c r="BH3042" i="4"/>
  <c r="BH3041" i="4"/>
  <c r="BH3040" i="4"/>
  <c r="BH3039" i="4"/>
  <c r="BH3038" i="4"/>
  <c r="BH3037" i="4"/>
  <c r="BH3036" i="4"/>
  <c r="BH3035" i="4"/>
  <c r="BH3034" i="4"/>
  <c r="BH3033" i="4"/>
  <c r="BH3032" i="4"/>
  <c r="BH3031" i="4"/>
  <c r="BH3030" i="4"/>
  <c r="BH3029" i="4"/>
  <c r="BH3028" i="4"/>
  <c r="BH3027" i="4"/>
  <c r="BH3026" i="4"/>
  <c r="BH3025" i="4"/>
  <c r="BH3024" i="4"/>
  <c r="BH3023" i="4"/>
  <c r="BH3022" i="4"/>
  <c r="BH3021" i="4"/>
  <c r="BH3020" i="4"/>
  <c r="BH3019" i="4"/>
  <c r="BH3018" i="4"/>
  <c r="BH3017" i="4"/>
  <c r="BH3016" i="4"/>
  <c r="BH3015" i="4"/>
  <c r="BH3014" i="4"/>
  <c r="BH3013" i="4"/>
  <c r="BH3012" i="4"/>
  <c r="BH3011" i="4"/>
  <c r="BH3010" i="4"/>
  <c r="BH3009" i="4"/>
  <c r="BH3008" i="4"/>
  <c r="BH3007" i="4"/>
  <c r="BH3006" i="4"/>
  <c r="BH3005" i="4"/>
  <c r="BH3004" i="4"/>
  <c r="BH3003" i="4"/>
  <c r="BH3002" i="4"/>
  <c r="BH3001" i="4"/>
  <c r="BH3000" i="4"/>
  <c r="BH2999" i="4"/>
  <c r="BH2998" i="4"/>
  <c r="BH2997" i="4"/>
  <c r="BH2996" i="4"/>
  <c r="BH2995" i="4"/>
  <c r="BH2994" i="4"/>
  <c r="BH2993" i="4"/>
  <c r="BH2992" i="4"/>
  <c r="BH2991" i="4"/>
  <c r="BH2990" i="4"/>
  <c r="BH2989" i="4"/>
  <c r="BH2988" i="4"/>
  <c r="BH2987" i="4"/>
  <c r="BH2986" i="4"/>
  <c r="BH2985" i="4"/>
  <c r="BH2984" i="4"/>
  <c r="BH2983" i="4"/>
  <c r="BH2982" i="4"/>
  <c r="BH2981" i="4"/>
  <c r="BH2980" i="4"/>
  <c r="BH2979" i="4"/>
  <c r="BH2978" i="4"/>
  <c r="BH2977" i="4"/>
  <c r="BH2976" i="4"/>
  <c r="BH2975" i="4"/>
  <c r="BH2974" i="4"/>
  <c r="BH2973" i="4"/>
  <c r="BH2972" i="4"/>
  <c r="BH2971" i="4"/>
  <c r="BH2970" i="4"/>
  <c r="BH2969" i="4"/>
  <c r="BH2968" i="4"/>
  <c r="BH2967" i="4"/>
  <c r="BH2966" i="4"/>
  <c r="BH2965" i="4"/>
  <c r="BH2964" i="4"/>
  <c r="BH2963" i="4"/>
  <c r="BH2962" i="4"/>
  <c r="BH2961" i="4"/>
  <c r="BH2960" i="4"/>
  <c r="BH2959" i="4"/>
  <c r="BH2958" i="4"/>
  <c r="BH2957" i="4"/>
  <c r="BH2956" i="4"/>
  <c r="BH2955" i="4"/>
  <c r="BH2954" i="4"/>
  <c r="BH2953" i="4"/>
  <c r="BH2952" i="4"/>
  <c r="BH2951" i="4"/>
  <c r="BH2950" i="4"/>
  <c r="BH2949" i="4"/>
  <c r="BH2948" i="4"/>
  <c r="BH2947" i="4"/>
  <c r="BH2946" i="4"/>
  <c r="BH2945" i="4"/>
  <c r="BH2944" i="4"/>
  <c r="BH2943" i="4"/>
  <c r="BH2942" i="4"/>
  <c r="BH2941" i="4"/>
  <c r="BH2940" i="4"/>
  <c r="BH2939" i="4"/>
  <c r="BH2938" i="4"/>
  <c r="BH2937" i="4"/>
  <c r="BH2936" i="4"/>
  <c r="BH2935" i="4"/>
  <c r="BH2934" i="4"/>
  <c r="BH2933" i="4"/>
  <c r="BH2932" i="4"/>
  <c r="BH2931" i="4"/>
  <c r="BH2930" i="4"/>
  <c r="BH2929" i="4"/>
  <c r="BH2928" i="4"/>
  <c r="BH2927" i="4"/>
  <c r="BH2926" i="4"/>
  <c r="BH2925" i="4"/>
  <c r="BH2924" i="4"/>
  <c r="BH2923" i="4"/>
  <c r="BH2922" i="4"/>
  <c r="BH2921" i="4"/>
  <c r="BH2920" i="4"/>
  <c r="BH2919" i="4"/>
  <c r="BH2918" i="4"/>
  <c r="BH2917" i="4"/>
  <c r="BH2916" i="4"/>
  <c r="BH2915" i="4"/>
  <c r="BH2914" i="4"/>
  <c r="BH2913" i="4"/>
  <c r="BH2912" i="4"/>
  <c r="BH2911" i="4"/>
  <c r="BH2910" i="4"/>
  <c r="BH2909" i="4"/>
  <c r="BH2908" i="4"/>
  <c r="BH2907" i="4"/>
  <c r="BH2906" i="4"/>
  <c r="BH2905" i="4"/>
  <c r="BH2904" i="4"/>
  <c r="BH2903" i="4"/>
  <c r="BH2902" i="4"/>
  <c r="BH2901" i="4"/>
  <c r="BH2900" i="4"/>
  <c r="BH2899" i="4"/>
  <c r="BH2898" i="4"/>
  <c r="BH2897" i="4"/>
  <c r="BH2896" i="4"/>
  <c r="BH2895" i="4"/>
  <c r="BH2894" i="4"/>
  <c r="BH2893" i="4"/>
  <c r="BH2892" i="4"/>
  <c r="BH2891" i="4"/>
  <c r="BH2890" i="4"/>
  <c r="BH2889" i="4"/>
  <c r="BH2888" i="4"/>
  <c r="BH2887" i="4"/>
  <c r="BH2886" i="4"/>
  <c r="BH2885" i="4"/>
  <c r="BH2884" i="4"/>
  <c r="BH2883" i="4"/>
  <c r="BH2882" i="4"/>
  <c r="BH2881" i="4"/>
  <c r="BH2880" i="4"/>
  <c r="BH2879" i="4"/>
  <c r="BH2878" i="4"/>
  <c r="BH2877" i="4"/>
  <c r="BH2876" i="4"/>
  <c r="BH2875" i="4"/>
  <c r="BH2874" i="4"/>
  <c r="BH2873" i="4"/>
  <c r="BH2872" i="4"/>
  <c r="BH2871" i="4"/>
  <c r="BH2870" i="4"/>
  <c r="BH2869" i="4"/>
  <c r="BH2868" i="4"/>
  <c r="BH2867" i="4"/>
  <c r="BH2866" i="4"/>
  <c r="BH2865" i="4"/>
  <c r="BH2864" i="4"/>
  <c r="BH2863" i="4"/>
  <c r="BH2862" i="4"/>
  <c r="BH2861" i="4"/>
  <c r="BH2860" i="4"/>
  <c r="BH2859" i="4"/>
  <c r="BH2858" i="4"/>
  <c r="BH2857" i="4"/>
  <c r="BH2856" i="4"/>
  <c r="BH2855" i="4"/>
  <c r="BH2854" i="4"/>
  <c r="BH2853" i="4"/>
  <c r="BH2852" i="4"/>
  <c r="BH2851" i="4"/>
  <c r="BH2850" i="4"/>
  <c r="BH2849" i="4"/>
  <c r="BH2848" i="4"/>
  <c r="BH2847" i="4"/>
  <c r="BH2846" i="4"/>
  <c r="BH2845" i="4"/>
  <c r="BH2844" i="4"/>
  <c r="BH2843" i="4"/>
  <c r="BH2842" i="4"/>
  <c r="BH2841" i="4"/>
  <c r="BH2840" i="4"/>
  <c r="BH2839" i="4"/>
  <c r="BH2838" i="4"/>
  <c r="BH2837" i="4"/>
  <c r="BH2836" i="4"/>
  <c r="BH2835" i="4"/>
  <c r="BH2834" i="4"/>
  <c r="BH2833" i="4"/>
  <c r="BH2832" i="4"/>
  <c r="BH2831" i="4"/>
  <c r="BH2830" i="4"/>
  <c r="BH2829" i="4"/>
  <c r="BH2828" i="4"/>
  <c r="BH2827" i="4"/>
  <c r="BH2826" i="4"/>
  <c r="BH2825" i="4"/>
  <c r="BH2824" i="4"/>
  <c r="BH2823" i="4"/>
  <c r="BH2822" i="4"/>
  <c r="BH2821" i="4"/>
  <c r="BH2820" i="4"/>
  <c r="BH2819" i="4"/>
  <c r="BH2818" i="4"/>
  <c r="BH2817" i="4"/>
  <c r="BH2816" i="4"/>
  <c r="BH2815" i="4"/>
  <c r="BH2814" i="4"/>
  <c r="BH2813" i="4"/>
  <c r="BH2812" i="4"/>
  <c r="BH2811" i="4"/>
  <c r="BH2810" i="4"/>
  <c r="BH2809" i="4"/>
  <c r="BH2808" i="4"/>
  <c r="BH2807" i="4"/>
  <c r="BH2806" i="4"/>
  <c r="BH2805" i="4"/>
  <c r="BH2804" i="4"/>
  <c r="BH2803" i="4"/>
  <c r="BH2802" i="4"/>
  <c r="BH2801" i="4"/>
  <c r="BH2800" i="4"/>
  <c r="BH2799" i="4"/>
  <c r="BH2798" i="4"/>
  <c r="BH2797" i="4"/>
  <c r="BH2796" i="4"/>
  <c r="BH2795" i="4"/>
  <c r="BH2794" i="4"/>
  <c r="BH2793" i="4"/>
  <c r="BH2792" i="4"/>
  <c r="BH2791" i="4"/>
  <c r="BH2790" i="4"/>
  <c r="BH2789" i="4"/>
  <c r="BH2788" i="4"/>
  <c r="BH2787" i="4"/>
  <c r="BH2786" i="4"/>
  <c r="BH2785" i="4"/>
  <c r="BH2784" i="4"/>
  <c r="BH2783" i="4"/>
  <c r="BH2782" i="4"/>
  <c r="BH2781" i="4"/>
  <c r="BH2780" i="4"/>
  <c r="BH2779" i="4"/>
  <c r="BH2778" i="4"/>
  <c r="BH2777" i="4"/>
  <c r="BH2776" i="4"/>
  <c r="BH2775" i="4"/>
  <c r="BH2774" i="4"/>
  <c r="BH2773" i="4"/>
  <c r="BH2772" i="4"/>
  <c r="BH2771" i="4"/>
  <c r="BH2770" i="4"/>
  <c r="BH2769" i="4"/>
  <c r="BH2768" i="4"/>
  <c r="BH2767" i="4"/>
  <c r="BH2766" i="4"/>
  <c r="BH2765" i="4"/>
  <c r="BH2764" i="4"/>
  <c r="BH2763" i="4"/>
  <c r="BH2762" i="4"/>
  <c r="BH2761" i="4"/>
  <c r="BH2760" i="4"/>
  <c r="BH2759" i="4"/>
  <c r="BH2758" i="4"/>
  <c r="BH2757" i="4"/>
  <c r="BH2756" i="4"/>
  <c r="BH2755" i="4"/>
  <c r="BH2754" i="4"/>
  <c r="BH2753" i="4"/>
  <c r="BH2752" i="4"/>
  <c r="BH2751" i="4"/>
  <c r="BH2750" i="4"/>
  <c r="BH2749" i="4"/>
  <c r="BH2748" i="4"/>
  <c r="BH2747" i="4"/>
  <c r="BH2746" i="4"/>
  <c r="BH2745" i="4"/>
  <c r="BH2744" i="4"/>
  <c r="BH2742" i="4"/>
  <c r="BH2741" i="4"/>
  <c r="BH2740" i="4"/>
  <c r="BH2739" i="4"/>
  <c r="BH2738" i="4"/>
  <c r="BH2737" i="4"/>
  <c r="BH2736" i="4"/>
  <c r="BH2735" i="4"/>
  <c r="BH2734" i="4"/>
  <c r="BH2733" i="4"/>
  <c r="BH2732" i="4"/>
  <c r="BH2731" i="4"/>
  <c r="BH2730" i="4"/>
  <c r="BH2729" i="4"/>
  <c r="BH2728" i="4"/>
  <c r="BH2727" i="4"/>
  <c r="BH2726" i="4"/>
  <c r="BH2725" i="4"/>
  <c r="BH2724" i="4"/>
  <c r="BH2723" i="4"/>
  <c r="BH2722" i="4"/>
  <c r="BH2721" i="4"/>
  <c r="BH2720" i="4"/>
  <c r="BH2719" i="4"/>
  <c r="BH2718" i="4"/>
  <c r="BH2717" i="4"/>
  <c r="BH2716" i="4"/>
  <c r="BH2715" i="4"/>
  <c r="BH2714" i="4"/>
  <c r="BH2713" i="4"/>
  <c r="BH2712" i="4"/>
  <c r="BH2711" i="4"/>
  <c r="BH2710" i="4"/>
  <c r="BH2709" i="4"/>
  <c r="BH2708" i="4"/>
  <c r="BH2707" i="4"/>
  <c r="BH2706" i="4"/>
  <c r="BH2705" i="4"/>
  <c r="BH2704" i="4"/>
  <c r="BH2703" i="4"/>
  <c r="BH2702" i="4"/>
  <c r="BH2701" i="4"/>
  <c r="BH2700" i="4"/>
  <c r="BH2699" i="4"/>
  <c r="BH2698" i="4"/>
  <c r="BH2697" i="4"/>
  <c r="BH2696" i="4"/>
  <c r="BH2695" i="4"/>
  <c r="BH2694" i="4"/>
  <c r="BH2693" i="4"/>
  <c r="BH2692" i="4"/>
  <c r="BH2691" i="4"/>
  <c r="BH2690" i="4"/>
  <c r="BH2689" i="4"/>
  <c r="BH2688" i="4"/>
  <c r="BH2687" i="4"/>
  <c r="BH2686" i="4"/>
  <c r="BH2685" i="4"/>
  <c r="BH2684" i="4"/>
  <c r="BH2683" i="4"/>
  <c r="BH2682" i="4"/>
  <c r="BH2681" i="4"/>
  <c r="BH2680" i="4"/>
  <c r="BH2679" i="4"/>
  <c r="BH2678" i="4"/>
  <c r="BH2677" i="4"/>
  <c r="BH2676" i="4"/>
  <c r="BH2675" i="4"/>
  <c r="BH2674" i="4"/>
  <c r="BH2673" i="4"/>
  <c r="BH2672" i="4"/>
  <c r="BH2671" i="4"/>
  <c r="BH2670" i="4"/>
  <c r="BH2669" i="4"/>
  <c r="BH2668" i="4"/>
  <c r="BH2667" i="4"/>
  <c r="BH2666" i="4"/>
  <c r="BH2665" i="4"/>
  <c r="BH2664" i="4"/>
  <c r="BH2663" i="4"/>
  <c r="BH2662" i="4"/>
  <c r="BH2661" i="4"/>
  <c r="BH2660" i="4"/>
  <c r="BH2659" i="4"/>
  <c r="BH2658" i="4"/>
  <c r="BH2657" i="4"/>
  <c r="BH2656" i="4"/>
  <c r="BH2655" i="4"/>
  <c r="BH2654" i="4"/>
  <c r="BH2653" i="4"/>
  <c r="BH2652" i="4"/>
  <c r="BH2651" i="4"/>
  <c r="BH2650" i="4"/>
  <c r="BH2649" i="4"/>
  <c r="BH2648" i="4"/>
  <c r="BH2647" i="4"/>
  <c r="BH2646" i="4"/>
  <c r="BH2645" i="4"/>
  <c r="BH2644" i="4"/>
  <c r="BH2643" i="4"/>
  <c r="BH2642" i="4"/>
  <c r="BH2641" i="4"/>
  <c r="BH2640" i="4"/>
  <c r="BH2639" i="4"/>
  <c r="BH2638" i="4"/>
  <c r="BH2637" i="4"/>
  <c r="BH2636" i="4"/>
  <c r="BH2635" i="4"/>
  <c r="BH2634" i="4"/>
  <c r="BH2633" i="4"/>
  <c r="BH2632" i="4"/>
  <c r="BH2631" i="4"/>
  <c r="BH2630" i="4"/>
  <c r="BH2629" i="4"/>
  <c r="BH2628" i="4"/>
  <c r="BH2627" i="4"/>
  <c r="BH2626" i="4"/>
  <c r="BH2625" i="4"/>
  <c r="BH2624" i="4"/>
  <c r="BH2623" i="4"/>
  <c r="BH2622" i="4"/>
  <c r="BH2621" i="4"/>
  <c r="BH2620" i="4"/>
  <c r="BH2619" i="4"/>
  <c r="BH2618" i="4"/>
  <c r="BH2617" i="4"/>
  <c r="BH2616" i="4"/>
  <c r="BH2615" i="4"/>
  <c r="BH2614" i="4"/>
  <c r="BH2613" i="4"/>
  <c r="BH2612" i="4"/>
  <c r="BH2611" i="4"/>
  <c r="BH2610" i="4"/>
  <c r="BH2609" i="4"/>
  <c r="BH2608" i="4"/>
  <c r="BH2607" i="4"/>
  <c r="BH2606" i="4"/>
  <c r="BH2605" i="4"/>
  <c r="BH2604" i="4"/>
  <c r="BH2603" i="4"/>
  <c r="BH2602" i="4"/>
  <c r="BH2601" i="4"/>
  <c r="BH2600" i="4"/>
  <c r="BH2599" i="4"/>
  <c r="BH2598" i="4"/>
  <c r="BH2597" i="4"/>
  <c r="BH2596" i="4"/>
  <c r="BH2595" i="4"/>
  <c r="BH2594" i="4"/>
  <c r="BH2593" i="4"/>
  <c r="BH2592" i="4"/>
  <c r="BH2591" i="4"/>
  <c r="BH2590" i="4"/>
  <c r="BH2589" i="4"/>
  <c r="BH2588" i="4"/>
  <c r="BH2587" i="4"/>
  <c r="BH2586" i="4"/>
  <c r="BH2585" i="4"/>
  <c r="BH2584" i="4"/>
  <c r="BH2583" i="4"/>
  <c r="BH2582" i="4"/>
  <c r="BH2581" i="4"/>
  <c r="BH2580" i="4"/>
  <c r="BH2579" i="4"/>
  <c r="BH2578" i="4"/>
  <c r="BH2577" i="4"/>
  <c r="BH2576" i="4"/>
  <c r="BH2575" i="4"/>
  <c r="BH2574" i="4"/>
  <c r="BH2573" i="4"/>
  <c r="BH2572" i="4"/>
  <c r="BH2571" i="4"/>
  <c r="BH2570" i="4"/>
  <c r="BH2569" i="4"/>
  <c r="BH2568" i="4"/>
  <c r="BH2567" i="4"/>
  <c r="BH2566" i="4"/>
  <c r="BH2565" i="4"/>
  <c r="BH2564" i="4"/>
  <c r="BH2563" i="4"/>
  <c r="BH2562" i="4"/>
  <c r="BH2561" i="4"/>
  <c r="BH2560" i="4"/>
  <c r="BH2559" i="4"/>
  <c r="BH2558" i="4"/>
  <c r="BH2557" i="4"/>
  <c r="BH2556" i="4"/>
  <c r="BH2555" i="4"/>
  <c r="BH2554" i="4"/>
  <c r="BH2553" i="4"/>
  <c r="BH2552" i="4"/>
  <c r="BH2551" i="4"/>
  <c r="BH2550" i="4"/>
  <c r="BH2549" i="4"/>
  <c r="BH2548" i="4"/>
  <c r="BH2547" i="4"/>
  <c r="BH2546" i="4"/>
  <c r="BH2545" i="4"/>
  <c r="BH2544" i="4"/>
  <c r="BH2543" i="4"/>
  <c r="BH2542" i="4"/>
  <c r="BH2541" i="4"/>
  <c r="BH2540" i="4"/>
  <c r="BH2539" i="4"/>
  <c r="BH2538" i="4"/>
  <c r="BH2537" i="4"/>
  <c r="BH2536" i="4"/>
  <c r="BH2535" i="4"/>
  <c r="BH2534" i="4"/>
  <c r="BH2533" i="4"/>
  <c r="BH2532" i="4"/>
  <c r="BH2531" i="4"/>
  <c r="BH2530" i="4"/>
  <c r="BH2529" i="4"/>
  <c r="BH2528" i="4"/>
  <c r="BH2527" i="4"/>
  <c r="BH2526" i="4"/>
  <c r="BH2525" i="4"/>
  <c r="BH2524" i="4"/>
  <c r="BH2523" i="4"/>
  <c r="BH2522" i="4"/>
  <c r="BH2521" i="4"/>
  <c r="BH2520" i="4"/>
  <c r="BH2519" i="4"/>
  <c r="BH2518" i="4"/>
  <c r="BH2517" i="4"/>
  <c r="BH2516" i="4"/>
  <c r="BH2515" i="4"/>
  <c r="BH2514" i="4"/>
  <c r="BH2513" i="4"/>
  <c r="BH2512" i="4"/>
  <c r="BH2511" i="4"/>
  <c r="BH2510" i="4"/>
  <c r="BH2509" i="4"/>
  <c r="BH2508" i="4"/>
  <c r="BH2507" i="4"/>
  <c r="BH2506" i="4"/>
  <c r="BH2505" i="4"/>
  <c r="BH2504" i="4"/>
  <c r="BH2503" i="4"/>
  <c r="BH2502" i="4"/>
  <c r="BH2501" i="4"/>
  <c r="BH2500" i="4"/>
  <c r="BH2499" i="4"/>
  <c r="BH2498" i="4"/>
  <c r="BH2497" i="4"/>
  <c r="BH2496" i="4"/>
  <c r="BH2495" i="4"/>
  <c r="BH2494" i="4"/>
  <c r="BH2493" i="4"/>
  <c r="BH2492" i="4"/>
  <c r="BH2491" i="4"/>
  <c r="BH2490" i="4"/>
  <c r="BH2489" i="4"/>
  <c r="BH2488" i="4"/>
  <c r="BH2487" i="4"/>
  <c r="BH2486" i="4"/>
  <c r="BH2485" i="4"/>
  <c r="BH2482" i="4"/>
  <c r="BH2481" i="4"/>
  <c r="BH2480" i="4"/>
  <c r="BH2479" i="4"/>
  <c r="BH2477" i="4"/>
  <c r="BH2476" i="4"/>
  <c r="BH2473" i="4"/>
  <c r="BH2472" i="4"/>
  <c r="BH2471" i="4"/>
  <c r="BH2470" i="4"/>
  <c r="BH2469" i="4"/>
  <c r="BH2468" i="4"/>
  <c r="BH2467" i="4"/>
  <c r="BH2466" i="4"/>
  <c r="BH2465" i="4"/>
  <c r="BH2464" i="4"/>
  <c r="BH2463" i="4"/>
  <c r="BH2462" i="4"/>
  <c r="BH2461" i="4"/>
  <c r="BH2460" i="4"/>
  <c r="BH2459" i="4"/>
  <c r="BH2458" i="4"/>
  <c r="BH2457" i="4"/>
  <c r="BH2456" i="4"/>
  <c r="BH2455" i="4"/>
  <c r="BH2454" i="4"/>
  <c r="BH2453" i="4"/>
  <c r="BH2452" i="4"/>
  <c r="BH2451" i="4"/>
  <c r="BH2450" i="4"/>
  <c r="BH2449" i="4"/>
  <c r="BH2448" i="4"/>
  <c r="BH2447" i="4"/>
  <c r="BH2446" i="4"/>
  <c r="BH2445" i="4"/>
  <c r="BH2444" i="4"/>
  <c r="BH2443" i="4"/>
  <c r="BH2442" i="4"/>
  <c r="BH2441" i="4"/>
  <c r="BH2440" i="4"/>
  <c r="BH2439" i="4"/>
  <c r="BH2438" i="4"/>
  <c r="BH2437" i="4"/>
  <c r="BH2436" i="4"/>
  <c r="BH2435" i="4"/>
  <c r="BH2434" i="4"/>
  <c r="BH2433" i="4"/>
  <c r="BH2432" i="4"/>
  <c r="BH2431" i="4"/>
  <c r="BH2430" i="4"/>
  <c r="BH2429" i="4"/>
  <c r="BH2428" i="4"/>
  <c r="BH2427" i="4"/>
  <c r="BH2426" i="4"/>
  <c r="BH2425" i="4"/>
  <c r="BH2424" i="4"/>
  <c r="BH2423" i="4"/>
  <c r="BH2422" i="4"/>
  <c r="BH2421" i="4"/>
  <c r="BH2420" i="4"/>
  <c r="BH2419" i="4"/>
  <c r="BH2418" i="4"/>
  <c r="BH2417" i="4"/>
  <c r="BH2416" i="4"/>
  <c r="BH2415" i="4"/>
  <c r="BH2414" i="4"/>
  <c r="BH2413" i="4"/>
  <c r="BH2412" i="4"/>
  <c r="BH2411" i="4"/>
  <c r="BH2410" i="4"/>
  <c r="BH2409" i="4"/>
  <c r="BH2408" i="4"/>
  <c r="BH2407" i="4"/>
  <c r="BH2406" i="4"/>
  <c r="BH2405" i="4"/>
  <c r="BH2404" i="4"/>
  <c r="BH2403" i="4"/>
  <c r="BH2402" i="4"/>
  <c r="BH2401" i="4"/>
  <c r="BH2400" i="4"/>
  <c r="BH2399" i="4"/>
  <c r="BH2398" i="4"/>
  <c r="BH2397" i="4"/>
  <c r="BH2396" i="4"/>
  <c r="BH2395" i="4"/>
  <c r="BH2394" i="4"/>
  <c r="BH2393" i="4"/>
  <c r="BH2392" i="4"/>
  <c r="BH2391" i="4"/>
  <c r="BH2390" i="4"/>
  <c r="BH2389" i="4"/>
  <c r="BH2388" i="4"/>
  <c r="BH2387" i="4"/>
  <c r="BH2386" i="4"/>
  <c r="BH2385" i="4"/>
  <c r="BH2384" i="4"/>
  <c r="BH2383" i="4"/>
  <c r="BH2382" i="4"/>
  <c r="BH2381" i="4"/>
  <c r="BH2380" i="4"/>
  <c r="BH2379" i="4"/>
  <c r="BH2378" i="4"/>
  <c r="BH2377" i="4"/>
  <c r="BH2375" i="4"/>
  <c r="BH2373" i="4"/>
  <c r="BH2372" i="4"/>
  <c r="BH2371" i="4"/>
  <c r="BH2369" i="4"/>
  <c r="BH2368" i="4"/>
  <c r="BH2365" i="4"/>
  <c r="BH2364" i="4"/>
  <c r="BH2363" i="4"/>
  <c r="BH2362" i="4"/>
  <c r="BH2361" i="4"/>
  <c r="BH2360" i="4"/>
  <c r="BH2359" i="4"/>
  <c r="BH2358" i="4"/>
  <c r="BH2357" i="4"/>
  <c r="BH2356" i="4"/>
  <c r="BH2355" i="4"/>
  <c r="BH2354" i="4"/>
  <c r="BH2353" i="4"/>
  <c r="BH2352" i="4"/>
  <c r="BH2351" i="4"/>
  <c r="BH2350" i="4"/>
  <c r="BH2349" i="4"/>
  <c r="BH2348" i="4"/>
  <c r="BH2347" i="4"/>
  <c r="BH2346" i="4"/>
  <c r="BH2345" i="4"/>
  <c r="BH2344" i="4"/>
  <c r="BH2342" i="4"/>
  <c r="BH2341" i="4"/>
  <c r="BH2339" i="4"/>
  <c r="BH2337" i="4"/>
  <c r="BH2334" i="4"/>
  <c r="BH2333" i="4"/>
  <c r="BH2332" i="4"/>
  <c r="BH2331" i="4"/>
  <c r="BH2329" i="4"/>
  <c r="BH2328" i="4"/>
  <c r="BH2327" i="4"/>
  <c r="BH2326" i="4"/>
  <c r="BH2325" i="4"/>
  <c r="BH2324" i="4"/>
  <c r="BH2323" i="4"/>
  <c r="BH2322" i="4"/>
  <c r="BH2320" i="4"/>
  <c r="BH2318" i="4"/>
  <c r="BH2317" i="4"/>
  <c r="BH2316" i="4"/>
  <c r="BH2315" i="4"/>
  <c r="BH2314" i="4"/>
  <c r="BH2313" i="4"/>
  <c r="BH2312" i="4"/>
  <c r="BH2311" i="4"/>
  <c r="BH2310" i="4"/>
  <c r="BH2308" i="4"/>
  <c r="BH2303" i="4"/>
  <c r="BH2302" i="4"/>
  <c r="BH2300" i="4"/>
  <c r="BH2299" i="4"/>
  <c r="BH2298" i="4"/>
  <c r="BH2297" i="4"/>
  <c r="BH2296" i="4"/>
  <c r="BH2295" i="4"/>
  <c r="BH2294" i="4"/>
  <c r="BH2293" i="4"/>
  <c r="BH2292" i="4"/>
  <c r="BH2291" i="4"/>
  <c r="BH2290" i="4"/>
  <c r="BH2289" i="4"/>
  <c r="BH2288" i="4"/>
  <c r="BH2287" i="4"/>
  <c r="BH2286" i="4"/>
  <c r="BH2285" i="4"/>
  <c r="BH2284" i="4"/>
  <c r="BH2283" i="4"/>
  <c r="BH2282" i="4"/>
  <c r="BH2281" i="4"/>
  <c r="BH2280" i="4"/>
  <c r="BH2279" i="4"/>
  <c r="BH2278" i="4"/>
  <c r="BH2277" i="4"/>
  <c r="BH2275" i="4"/>
  <c r="BH2274" i="4"/>
  <c r="BH2273" i="4"/>
  <c r="BH2272" i="4"/>
  <c r="BH2271" i="4"/>
  <c r="BH2270" i="4"/>
  <c r="BH2269" i="4"/>
  <c r="BH2268" i="4"/>
  <c r="BH2267" i="4"/>
  <c r="BH2265" i="4"/>
  <c r="BH2264" i="4"/>
  <c r="BH2263" i="4"/>
  <c r="BH2262" i="4"/>
  <c r="BH2261" i="4"/>
  <c r="BH2260" i="4"/>
  <c r="BH2259" i="4"/>
  <c r="BH2258" i="4"/>
  <c r="BH2256" i="4"/>
  <c r="BH2255" i="4"/>
  <c r="BH2254" i="4"/>
  <c r="BH2253" i="4"/>
  <c r="BH2252" i="4"/>
  <c r="BH2251" i="4"/>
  <c r="BH2250" i="4"/>
  <c r="BH2249" i="4"/>
  <c r="BH2248" i="4"/>
  <c r="BH2247" i="4"/>
  <c r="BH2246" i="4"/>
  <c r="BH2245" i="4"/>
  <c r="BH2243" i="4"/>
  <c r="BH2242" i="4"/>
  <c r="BH2241" i="4"/>
  <c r="BH2240" i="4"/>
  <c r="BH2239" i="4"/>
  <c r="BH2238" i="4"/>
  <c r="BH2237" i="4"/>
  <c r="BH2236" i="4"/>
  <c r="BH2235" i="4"/>
  <c r="BH2234" i="4"/>
  <c r="BH2233" i="4"/>
  <c r="BH2232" i="4"/>
  <c r="BH2230" i="4"/>
  <c r="BH2229" i="4"/>
  <c r="BH2228" i="4"/>
  <c r="BH2227" i="4"/>
  <c r="BH2226" i="4"/>
  <c r="BH2225" i="4"/>
  <c r="BH2224" i="4"/>
  <c r="BH2223" i="4"/>
  <c r="BH2220" i="4"/>
  <c r="BH2219" i="4"/>
  <c r="BH2218" i="4"/>
  <c r="BH2217" i="4"/>
  <c r="BH2216" i="4"/>
  <c r="BH2215" i="4"/>
  <c r="BH2214" i="4"/>
  <c r="BH2213" i="4"/>
  <c r="BH2212" i="4"/>
  <c r="BH2211" i="4"/>
  <c r="BH2210" i="4"/>
  <c r="BH2206" i="4"/>
  <c r="BH2205" i="4"/>
  <c r="BH2204" i="4"/>
  <c r="BH2203" i="4"/>
  <c r="BH2202" i="4"/>
  <c r="BH2199" i="4"/>
  <c r="BH2187" i="4"/>
  <c r="BH2186" i="4"/>
  <c r="BH2184" i="4"/>
  <c r="BH2182" i="4"/>
  <c r="BH2180" i="4"/>
  <c r="BH2178" i="4"/>
  <c r="BH2176" i="4"/>
  <c r="BH2175" i="4"/>
  <c r="BH2174" i="4"/>
  <c r="BH2173" i="4"/>
  <c r="BH2172" i="4"/>
  <c r="BH2171" i="4"/>
  <c r="BH2170" i="4"/>
  <c r="BH2167" i="4"/>
  <c r="BH2166" i="4"/>
  <c r="BH2164" i="4"/>
  <c r="BH2163" i="4"/>
  <c r="BH2162" i="4"/>
  <c r="BH2161" i="4"/>
  <c r="BH2158" i="4"/>
  <c r="BH2157" i="4"/>
  <c r="BH2155" i="4"/>
  <c r="BH2154" i="4"/>
  <c r="BH2153" i="4"/>
  <c r="BH2151" i="4"/>
  <c r="BH2150" i="4"/>
  <c r="BH2147" i="4"/>
  <c r="BH2146" i="4"/>
  <c r="BH2145" i="4"/>
  <c r="BH2143" i="4"/>
  <c r="BH2142" i="4"/>
  <c r="BH2139" i="4"/>
  <c r="BH2138" i="4"/>
  <c r="BH2137" i="4"/>
  <c r="BH2136" i="4"/>
  <c r="BH2135" i="4"/>
  <c r="BH2134" i="4"/>
  <c r="BH2132" i="4"/>
  <c r="BH2131" i="4"/>
  <c r="BH2130" i="4"/>
  <c r="BH2129" i="4"/>
  <c r="BH2128" i="4"/>
  <c r="BH2127" i="4"/>
  <c r="BH2126" i="4"/>
  <c r="BH2124" i="4"/>
  <c r="BH2123" i="4"/>
  <c r="BH2120" i="4"/>
  <c r="BH2119" i="4"/>
  <c r="BH2118" i="4"/>
  <c r="BH2117" i="4"/>
  <c r="BH2116" i="4"/>
  <c r="BH2114" i="4"/>
  <c r="BH2113" i="4"/>
  <c r="BH2112" i="4"/>
  <c r="BH2111" i="4"/>
  <c r="BH2110" i="4"/>
  <c r="BH2108" i="4"/>
  <c r="BH2107" i="4"/>
  <c r="BH2106" i="4"/>
  <c r="BH2103" i="4"/>
  <c r="BH2102" i="4"/>
  <c r="BH2101" i="4"/>
  <c r="BH2100" i="4"/>
  <c r="BH2099" i="4"/>
  <c r="BH2097" i="4"/>
  <c r="BH2096" i="4"/>
  <c r="BH2095" i="4"/>
  <c r="BH2094" i="4"/>
  <c r="BH2092" i="4"/>
  <c r="BH2091" i="4"/>
  <c r="BH2090" i="4"/>
  <c r="BH2089" i="4"/>
  <c r="BH2088" i="4"/>
  <c r="BH2087" i="4"/>
  <c r="BH2086" i="4"/>
  <c r="BH2085" i="4"/>
  <c r="BH2084" i="4"/>
  <c r="BH2083" i="4"/>
  <c r="BH2082" i="4"/>
  <c r="BH2081" i="4"/>
  <c r="BH2080" i="4"/>
  <c r="BH2079" i="4"/>
  <c r="BH2078" i="4"/>
  <c r="BH2077" i="4"/>
  <c r="BH2076" i="4"/>
  <c r="BH2075" i="4"/>
  <c r="BH2074" i="4"/>
  <c r="BH2073" i="4"/>
  <c r="BH2072" i="4"/>
  <c r="BH2071" i="4"/>
  <c r="BH2070" i="4"/>
  <c r="BH2069" i="4"/>
  <c r="BH2068" i="4"/>
  <c r="BH2067" i="4"/>
  <c r="BH2066" i="4"/>
  <c r="BH2065" i="4"/>
  <c r="BH2064" i="4"/>
  <c r="BH2063" i="4"/>
  <c r="BH2062" i="4"/>
  <c r="BH2061" i="4"/>
  <c r="BH2060" i="4"/>
  <c r="BH2059" i="4"/>
  <c r="BH2058" i="4"/>
  <c r="BH2057" i="4"/>
  <c r="BH2056" i="4"/>
  <c r="BH2055" i="4"/>
  <c r="BH2054" i="4"/>
  <c r="BH2053" i="4"/>
  <c r="BH2052" i="4"/>
  <c r="BH2051" i="4"/>
  <c r="BH2050" i="4"/>
  <c r="BH2049" i="4"/>
  <c r="BH2048" i="4"/>
  <c r="BH2047" i="4"/>
  <c r="BH2046" i="4"/>
  <c r="BH2045" i="4"/>
  <c r="BH2044" i="4"/>
  <c r="BH2043" i="4"/>
  <c r="BH2042" i="4"/>
  <c r="BH2041" i="4"/>
  <c r="BH2040" i="4"/>
  <c r="BH2039" i="4"/>
  <c r="BH2038" i="4"/>
  <c r="BH2037" i="4"/>
  <c r="BH2036" i="4"/>
  <c r="BH2035" i="4"/>
  <c r="BH2034" i="4"/>
  <c r="BH2033" i="4"/>
  <c r="BH2032" i="4"/>
  <c r="BH2031" i="4"/>
  <c r="BH2030" i="4"/>
  <c r="BH2029" i="4"/>
  <c r="BH2028" i="4"/>
  <c r="BH2027" i="4"/>
  <c r="BH2026" i="4"/>
  <c r="BH2025" i="4"/>
  <c r="BH2024" i="4"/>
  <c r="BH2023" i="4"/>
  <c r="BH2022" i="4"/>
  <c r="BH2021" i="4"/>
  <c r="BH2020" i="4"/>
  <c r="BH2019" i="4"/>
  <c r="BH2018" i="4"/>
  <c r="BH2017" i="4"/>
  <c r="BH2016" i="4"/>
  <c r="BH2015" i="4"/>
  <c r="BH2014" i="4"/>
  <c r="BH2013" i="4"/>
  <c r="BH2012" i="4"/>
  <c r="BH2011" i="4"/>
  <c r="BH2010" i="4"/>
  <c r="BH2009" i="4"/>
  <c r="BH2008" i="4"/>
  <c r="BH2007" i="4"/>
  <c r="BH2006" i="4"/>
  <c r="BH2005" i="4"/>
  <c r="BH2004" i="4"/>
  <c r="BH2003" i="4"/>
  <c r="BH2002" i="4"/>
  <c r="BH2001" i="4"/>
  <c r="BH2000" i="4"/>
  <c r="BH1999" i="4"/>
  <c r="BH1998" i="4"/>
  <c r="BH1997" i="4"/>
  <c r="BH1996" i="4"/>
  <c r="BH1995" i="4"/>
  <c r="BH1994" i="4"/>
  <c r="BH1993" i="4"/>
  <c r="BH1992" i="4"/>
  <c r="BH1991" i="4"/>
  <c r="BH1990" i="4"/>
  <c r="BH1989" i="4"/>
  <c r="BH1988" i="4"/>
  <c r="BH1987" i="4"/>
  <c r="BH1986" i="4"/>
  <c r="BH1985" i="4"/>
  <c r="BH1984" i="4"/>
  <c r="BH1983" i="4"/>
  <c r="BH1982" i="4"/>
  <c r="BH1981" i="4"/>
  <c r="BH1980" i="4"/>
  <c r="BH1979" i="4"/>
  <c r="BH1978" i="4"/>
  <c r="BH1977" i="4"/>
  <c r="BH1976" i="4"/>
  <c r="BH1975" i="4"/>
  <c r="BH1974" i="4"/>
  <c r="BH1973" i="4"/>
  <c r="BH1972" i="4"/>
  <c r="BH1971" i="4"/>
  <c r="BH1970" i="4"/>
  <c r="BH1969" i="4"/>
  <c r="BH1968" i="4"/>
  <c r="BH1967" i="4"/>
  <c r="BH1966" i="4"/>
  <c r="BH1965" i="4"/>
  <c r="BH1964" i="4"/>
  <c r="BH1963" i="4"/>
  <c r="BH1962" i="4"/>
  <c r="BH1961" i="4"/>
  <c r="BH1960" i="4"/>
  <c r="BH1959" i="4"/>
  <c r="BH1958" i="4"/>
  <c r="BH1957" i="4"/>
  <c r="BH1956" i="4"/>
  <c r="BH1955" i="4"/>
  <c r="BH1954" i="4"/>
  <c r="BH1953" i="4"/>
  <c r="BH1952" i="4"/>
  <c r="BH1951" i="4"/>
  <c r="BH1950" i="4"/>
  <c r="BH1949" i="4"/>
  <c r="BH1948" i="4"/>
  <c r="BH1947" i="4"/>
  <c r="BH1946" i="4"/>
  <c r="BH1945" i="4"/>
  <c r="BH1944" i="4"/>
  <c r="BH1943" i="4"/>
  <c r="BH1942" i="4"/>
  <c r="BH1941" i="4"/>
  <c r="BH1940" i="4"/>
  <c r="BH1939" i="4"/>
  <c r="BH1938" i="4"/>
  <c r="BH1937" i="4"/>
  <c r="BH1936" i="4"/>
  <c r="BH1935" i="4"/>
  <c r="BH1934" i="4"/>
  <c r="BH1933" i="4"/>
  <c r="BH1932" i="4"/>
  <c r="BH1931" i="4"/>
  <c r="BH1930" i="4"/>
  <c r="BH1929" i="4"/>
  <c r="BH1928" i="4"/>
  <c r="BH1927" i="4"/>
  <c r="BH1926" i="4"/>
  <c r="BH1925" i="4"/>
  <c r="BH1924" i="4"/>
  <c r="BH1923" i="4"/>
  <c r="BH1922" i="4"/>
  <c r="BH1921" i="4"/>
  <c r="BH1920" i="4"/>
  <c r="BH1919" i="4"/>
  <c r="BH1918" i="4"/>
  <c r="BH1917" i="4"/>
  <c r="BH1916" i="4"/>
  <c r="BH1915" i="4"/>
  <c r="BH1914" i="4"/>
  <c r="BH1913" i="4"/>
  <c r="BH1912" i="4"/>
  <c r="BH1911" i="4"/>
  <c r="BH1910" i="4"/>
  <c r="BH1909" i="4"/>
  <c r="BH1908" i="4"/>
  <c r="BH1907" i="4"/>
  <c r="BH1906" i="4"/>
  <c r="BH1905" i="4"/>
  <c r="BH1904" i="4"/>
  <c r="BH1903" i="4"/>
  <c r="BH1902" i="4"/>
  <c r="BH1901" i="4"/>
  <c r="BH1900" i="4"/>
  <c r="BH1899" i="4"/>
  <c r="BH1898" i="4"/>
  <c r="BH1897" i="4"/>
  <c r="BH1896" i="4"/>
  <c r="BH1895" i="4"/>
  <c r="BH1894" i="4"/>
  <c r="BH1893" i="4"/>
  <c r="BH1892" i="4"/>
  <c r="BH1891" i="4"/>
  <c r="BH1890" i="4"/>
  <c r="BH1889" i="4"/>
  <c r="BH1888" i="4"/>
  <c r="BH1887" i="4"/>
  <c r="BH1886" i="4"/>
  <c r="BH1885" i="4"/>
  <c r="BH1884" i="4"/>
  <c r="BH1883" i="4"/>
  <c r="BH1882" i="4"/>
  <c r="BH1881" i="4"/>
  <c r="BH1880" i="4"/>
  <c r="BH1879" i="4"/>
  <c r="BH1878" i="4"/>
  <c r="BH1877" i="4"/>
  <c r="BH1876" i="4"/>
  <c r="BH1875" i="4"/>
  <c r="BH1874" i="4"/>
  <c r="BH1873" i="4"/>
  <c r="BH1872" i="4"/>
  <c r="BH1871" i="4"/>
  <c r="BH1870" i="4"/>
  <c r="BH1869" i="4"/>
  <c r="BH1868" i="4"/>
  <c r="BH1867" i="4"/>
  <c r="BH1866" i="4"/>
  <c r="BH1865" i="4"/>
  <c r="BH1864" i="4"/>
  <c r="BH1863" i="4"/>
  <c r="BH1862" i="4"/>
  <c r="BH1861" i="4"/>
  <c r="BH1860" i="4"/>
  <c r="BH1859" i="4"/>
  <c r="BH1858" i="4"/>
  <c r="BH1857" i="4"/>
  <c r="BH1856" i="4"/>
  <c r="BH1855" i="4"/>
  <c r="BH1854" i="4"/>
  <c r="BH1853" i="4"/>
  <c r="BH1852" i="4"/>
  <c r="BH1851" i="4"/>
  <c r="BH1850" i="4"/>
  <c r="BH1849" i="4"/>
  <c r="BH1848" i="4"/>
  <c r="BH1847" i="4"/>
  <c r="BH1846" i="4"/>
  <c r="BH1845" i="4"/>
  <c r="BH1844" i="4"/>
  <c r="BH1843" i="4"/>
  <c r="BH1842" i="4"/>
  <c r="BH1841" i="4"/>
  <c r="BH1840" i="4"/>
  <c r="BH1839" i="4"/>
  <c r="BH1838" i="4"/>
  <c r="BH1837" i="4"/>
  <c r="BH1836" i="4"/>
  <c r="BH1835" i="4"/>
  <c r="BH1834" i="4"/>
  <c r="BH1833" i="4"/>
  <c r="BH1832" i="4"/>
  <c r="BH1831" i="4"/>
  <c r="BH1830" i="4"/>
  <c r="BH1829" i="4"/>
  <c r="BH1828" i="4"/>
  <c r="BH1827" i="4"/>
  <c r="BH1826" i="4"/>
  <c r="BH1825" i="4"/>
  <c r="BH1824" i="4"/>
  <c r="BH1822" i="4"/>
  <c r="BH1821" i="4"/>
  <c r="BH1820" i="4"/>
  <c r="BH1819" i="4"/>
  <c r="BH1818" i="4"/>
  <c r="BH1817" i="4"/>
  <c r="BH1816" i="4"/>
  <c r="BH1815" i="4"/>
  <c r="BH1814" i="4"/>
  <c r="BH1813" i="4"/>
  <c r="BH1810" i="4"/>
  <c r="BH1809" i="4"/>
  <c r="BH1808" i="4"/>
  <c r="BH1807" i="4"/>
  <c r="BH1806" i="4"/>
  <c r="BH1805" i="4"/>
  <c r="BH1804" i="4"/>
  <c r="BH1803" i="4"/>
  <c r="BH1802" i="4"/>
  <c r="BH1801" i="4"/>
  <c r="BH1800" i="4"/>
  <c r="BH1799" i="4"/>
  <c r="BH1798" i="4"/>
  <c r="BH1797" i="4"/>
  <c r="BH1796" i="4"/>
  <c r="BH1795" i="4"/>
  <c r="BH1794" i="4"/>
  <c r="BH1793" i="4"/>
  <c r="BH1792" i="4"/>
  <c r="BH1791" i="4"/>
  <c r="BH1790" i="4"/>
  <c r="BH1789" i="4"/>
  <c r="BH1788" i="4"/>
  <c r="BH1787" i="4"/>
  <c r="BH1786" i="4"/>
  <c r="BH1785" i="4"/>
  <c r="BH1784" i="4"/>
  <c r="BH1783" i="4"/>
  <c r="BH1782" i="4"/>
  <c r="BH1781" i="4"/>
  <c r="BH1780" i="4"/>
  <c r="BH1779" i="4"/>
  <c r="BH1778" i="4"/>
  <c r="BH1777" i="4"/>
  <c r="BH1776" i="4"/>
  <c r="BH1775" i="4"/>
  <c r="BH1774" i="4"/>
  <c r="BH1773" i="4"/>
  <c r="BH1772" i="4"/>
  <c r="BH1771" i="4"/>
  <c r="BH1770" i="4"/>
  <c r="BH1769" i="4"/>
  <c r="BH1768" i="4"/>
  <c r="BH1767" i="4"/>
  <c r="BH1766" i="4"/>
  <c r="BH1765" i="4"/>
  <c r="BH1764" i="4"/>
  <c r="BH1763" i="4"/>
  <c r="BH1762" i="4"/>
  <c r="BH1761" i="4"/>
  <c r="BH1760" i="4"/>
  <c r="BH1759" i="4"/>
  <c r="BH1758" i="4"/>
  <c r="BH1757" i="4"/>
  <c r="BH1756" i="4"/>
  <c r="BH1755" i="4"/>
  <c r="BH1754" i="4"/>
  <c r="BH1753" i="4"/>
  <c r="BH1752" i="4"/>
  <c r="BH1751" i="4"/>
  <c r="BH1750" i="4"/>
  <c r="BH1749" i="4"/>
  <c r="BH1748" i="4"/>
  <c r="BH1747" i="4"/>
  <c r="BH1746" i="4"/>
  <c r="BH1745" i="4"/>
  <c r="BH1744" i="4"/>
  <c r="BH1743" i="4"/>
  <c r="BH1742" i="4"/>
  <c r="BH1741" i="4"/>
  <c r="BH1740" i="4"/>
  <c r="BH1739" i="4"/>
  <c r="BH1738" i="4"/>
  <c r="BH1737" i="4"/>
  <c r="BH1736" i="4"/>
  <c r="BH1735" i="4"/>
  <c r="BH1734" i="4"/>
  <c r="BH1733" i="4"/>
  <c r="BH1732" i="4"/>
  <c r="BH1731" i="4"/>
  <c r="BH1730" i="4"/>
  <c r="BH1729" i="4"/>
  <c r="BH1728" i="4"/>
  <c r="BH1727" i="4"/>
  <c r="BH1726" i="4"/>
  <c r="BH1725" i="4"/>
  <c r="BH1724" i="4"/>
  <c r="BH1723" i="4"/>
  <c r="BH1722" i="4"/>
  <c r="BH1721" i="4"/>
  <c r="BH1720" i="4"/>
  <c r="BH1719" i="4"/>
  <c r="BH1718" i="4"/>
  <c r="BH1717" i="4"/>
  <c r="BH1716" i="4"/>
  <c r="BH1715" i="4"/>
  <c r="BH1714" i="4"/>
  <c r="BH1713" i="4"/>
  <c r="BH1712" i="4"/>
  <c r="BH1711" i="4"/>
  <c r="BH1710" i="4"/>
  <c r="BH1709" i="4"/>
  <c r="BH1708" i="4"/>
  <c r="BH1707" i="4"/>
  <c r="BH1706" i="4"/>
  <c r="BH1705" i="4"/>
  <c r="BH1704" i="4"/>
  <c r="BH1703" i="4"/>
  <c r="BH1702" i="4"/>
  <c r="BH1701" i="4"/>
  <c r="BH1700" i="4"/>
  <c r="BH1699" i="4"/>
  <c r="BH1698" i="4"/>
  <c r="BH1697" i="4"/>
  <c r="BH1696" i="4"/>
  <c r="BH1695" i="4"/>
  <c r="BH1694" i="4"/>
  <c r="BH1693" i="4"/>
  <c r="BH1692" i="4"/>
  <c r="BH1691" i="4"/>
  <c r="BH1690" i="4"/>
  <c r="BH1689" i="4"/>
  <c r="BH1688" i="4"/>
  <c r="BH1687" i="4"/>
  <c r="BH1686" i="4"/>
  <c r="BH1685" i="4"/>
  <c r="BH1684" i="4"/>
  <c r="BH1682" i="4"/>
  <c r="BH1681" i="4"/>
  <c r="BH1680" i="4"/>
  <c r="BH1679" i="4"/>
  <c r="BH1678" i="4"/>
  <c r="BH1677" i="4"/>
  <c r="BH1676" i="4"/>
  <c r="BH1675" i="4"/>
  <c r="BH1673" i="4"/>
  <c r="BH1672" i="4"/>
  <c r="BH1671" i="4"/>
  <c r="BH1670" i="4"/>
  <c r="BH1669" i="4"/>
  <c r="BH1668" i="4"/>
  <c r="BH1667" i="4"/>
  <c r="BH1666" i="4"/>
  <c r="BH1665" i="4"/>
  <c r="BH1664" i="4"/>
  <c r="BH1663" i="4"/>
  <c r="BH1662" i="4"/>
  <c r="BH1661" i="4"/>
  <c r="BH1660" i="4"/>
  <c r="BH1659" i="4"/>
  <c r="BH1658" i="4"/>
  <c r="BH1657" i="4"/>
  <c r="BH1656" i="4"/>
  <c r="BH1655" i="4"/>
  <c r="BH1654" i="4"/>
  <c r="BH1653" i="4"/>
  <c r="BH1652" i="4"/>
  <c r="BH1651" i="4"/>
  <c r="BH1650" i="4"/>
  <c r="BH1649" i="4"/>
  <c r="BH1648" i="4"/>
  <c r="BH1647" i="4"/>
  <c r="BH1646" i="4"/>
  <c r="BH1645" i="4"/>
  <c r="BH1644" i="4"/>
  <c r="BH1643" i="4"/>
  <c r="BH1642" i="4"/>
  <c r="BH1641" i="4"/>
  <c r="BH1640" i="4"/>
  <c r="BH1639" i="4"/>
  <c r="BH1637" i="4"/>
  <c r="BH1636" i="4"/>
  <c r="BH1635" i="4"/>
  <c r="BH1634" i="4"/>
  <c r="BH1633" i="4"/>
  <c r="BH1631" i="4"/>
  <c r="BH1630" i="4"/>
  <c r="BH1629" i="4"/>
  <c r="BH1628" i="4"/>
  <c r="BH1627" i="4"/>
  <c r="BH1626" i="4"/>
  <c r="BH1625" i="4"/>
  <c r="BH1624" i="4"/>
  <c r="BH1623" i="4"/>
  <c r="BH1622" i="4"/>
  <c r="BH1621" i="4"/>
  <c r="BH1620" i="4"/>
  <c r="BH1619" i="4"/>
  <c r="BH1618" i="4"/>
  <c r="BH1617" i="4"/>
  <c r="BH1615" i="4"/>
  <c r="BH1614" i="4"/>
  <c r="BH1613" i="4"/>
  <c r="BH1612" i="4"/>
  <c r="BH1611" i="4"/>
  <c r="BH1610" i="4"/>
  <c r="BH1609" i="4"/>
  <c r="BH1608" i="4"/>
  <c r="BH1607" i="4"/>
  <c r="BH1606" i="4"/>
  <c r="BH1605" i="4"/>
  <c r="BH1604" i="4"/>
  <c r="BH1603" i="4"/>
  <c r="BH1602" i="4"/>
  <c r="BH1601" i="4"/>
  <c r="BH1600" i="4"/>
  <c r="BH1599" i="4"/>
  <c r="BH1598" i="4"/>
  <c r="BH1597" i="4"/>
  <c r="BH1596" i="4"/>
  <c r="BH1594" i="4"/>
  <c r="BH1593" i="4"/>
  <c r="BH1592" i="4"/>
  <c r="BH1591" i="4"/>
  <c r="BH1590" i="4"/>
  <c r="BH1589" i="4"/>
  <c r="BH1588" i="4"/>
  <c r="BH1587" i="4"/>
  <c r="BH1586" i="4"/>
  <c r="BH1585" i="4"/>
  <c r="BH1584" i="4"/>
  <c r="BH1583" i="4"/>
  <c r="BH1582" i="4"/>
  <c r="BH1581" i="4"/>
  <c r="BH1580" i="4"/>
  <c r="BH1579" i="4"/>
  <c r="BH1578" i="4"/>
  <c r="BH1577" i="4"/>
  <c r="BH1576" i="4"/>
  <c r="BH1575" i="4"/>
  <c r="BH1574" i="4"/>
  <c r="BH1573" i="4"/>
  <c r="BH1572" i="4"/>
  <c r="BH1571" i="4"/>
  <c r="BH1570" i="4"/>
  <c r="BH1569" i="4"/>
  <c r="BH1568" i="4"/>
  <c r="BH1567" i="4"/>
  <c r="BH1566" i="4"/>
  <c r="BH1565" i="4"/>
  <c r="BH1564" i="4"/>
  <c r="BH1563" i="4"/>
  <c r="BH1562" i="4"/>
  <c r="BH1560" i="4"/>
  <c r="BH1559" i="4"/>
  <c r="BH1558" i="4"/>
  <c r="BH1557" i="4"/>
  <c r="BH1556" i="4"/>
  <c r="BH1555" i="4"/>
  <c r="BH1554" i="4"/>
  <c r="BH1553" i="4"/>
  <c r="BH1552" i="4"/>
  <c r="BH1551" i="4"/>
  <c r="BH1550" i="4"/>
  <c r="BH1549" i="4"/>
  <c r="BH1548" i="4"/>
  <c r="BH1547" i="4"/>
  <c r="BH1546" i="4"/>
  <c r="BH1545" i="4"/>
  <c r="BH1544" i="4"/>
  <c r="BH1543" i="4"/>
  <c r="BH1542" i="4"/>
  <c r="BH1541" i="4"/>
  <c r="BH1540" i="4"/>
  <c r="BH1539" i="4"/>
  <c r="BH1538" i="4"/>
  <c r="BH1537" i="4"/>
  <c r="BH1536" i="4"/>
  <c r="BH1535" i="4"/>
  <c r="BH1534" i="4"/>
  <c r="BH1533" i="4"/>
  <c r="BH1532" i="4"/>
  <c r="BH1531" i="4"/>
  <c r="BH1530" i="4"/>
  <c r="BH1529" i="4"/>
  <c r="BH1528" i="4"/>
  <c r="BH1527" i="4"/>
  <c r="BH1526" i="4"/>
  <c r="BH1525" i="4"/>
  <c r="BH1524" i="4"/>
  <c r="BH1523" i="4"/>
  <c r="BH1522" i="4"/>
  <c r="BH1521" i="4"/>
  <c r="BH1520" i="4"/>
  <c r="BH1519" i="4"/>
  <c r="BH1518" i="4"/>
  <c r="BH1517" i="4"/>
  <c r="BH1516" i="4"/>
  <c r="BH1515" i="4"/>
  <c r="BH1514" i="4"/>
  <c r="BH1513" i="4"/>
  <c r="BH1511" i="4"/>
  <c r="BH1510" i="4"/>
  <c r="BH1509" i="4"/>
  <c r="BH1508" i="4"/>
  <c r="BH1507" i="4"/>
  <c r="BH1506" i="4"/>
  <c r="BH1505" i="4"/>
  <c r="BH1504" i="4"/>
  <c r="BH1503" i="4"/>
  <c r="BH1502" i="4"/>
  <c r="BH1501" i="4"/>
  <c r="BH1499" i="4"/>
  <c r="BH1497" i="4"/>
  <c r="BH1496" i="4"/>
  <c r="BH1495" i="4"/>
  <c r="BH1494" i="4"/>
  <c r="BH1493" i="4"/>
  <c r="BH1492" i="4"/>
  <c r="BH1491" i="4"/>
  <c r="BH1490" i="4"/>
  <c r="BH1489" i="4"/>
  <c r="BH1488" i="4"/>
  <c r="BH1487" i="4"/>
  <c r="BH1486" i="4"/>
  <c r="BH1485" i="4"/>
  <c r="BH1483" i="4"/>
  <c r="BH1482" i="4"/>
  <c r="BH1481" i="4"/>
  <c r="BH1480" i="4"/>
  <c r="BH1479" i="4"/>
  <c r="BH1478" i="4"/>
  <c r="BH1477" i="4"/>
  <c r="BH1476" i="4"/>
  <c r="BH1475" i="4"/>
  <c r="BH1474" i="4"/>
  <c r="BH1473" i="4"/>
  <c r="BH1472" i="4"/>
  <c r="BH1471" i="4"/>
  <c r="BH1470" i="4"/>
  <c r="BH1469" i="4"/>
  <c r="BH1468" i="4"/>
  <c r="BH1467" i="4"/>
  <c r="BH1466" i="4"/>
  <c r="BH1465" i="4"/>
  <c r="BH1464" i="4"/>
  <c r="BH1463" i="4"/>
  <c r="BH1462" i="4"/>
  <c r="BH1461" i="4"/>
  <c r="BH1460" i="4"/>
  <c r="BH1459" i="4"/>
  <c r="BH1458" i="4"/>
  <c r="BH1457" i="4"/>
  <c r="BH1456" i="4"/>
  <c r="BH1455" i="4"/>
  <c r="BH1453" i="4"/>
  <c r="BH1452" i="4"/>
  <c r="BH1451" i="4"/>
  <c r="BH1450" i="4"/>
  <c r="BH1449" i="4"/>
  <c r="BH1448" i="4"/>
  <c r="BH1447" i="4"/>
  <c r="BH1446" i="4"/>
  <c r="BH1445" i="4"/>
  <c r="BH1444" i="4"/>
  <c r="BH1443" i="4"/>
  <c r="BH1442" i="4"/>
  <c r="BH1441" i="4"/>
  <c r="BH1440" i="4"/>
  <c r="BH1439" i="4"/>
  <c r="BH1438" i="4"/>
  <c r="BH1437" i="4"/>
  <c r="BH1436" i="4"/>
  <c r="BH1435" i="4"/>
  <c r="BH1434" i="4"/>
  <c r="BH1433" i="4"/>
  <c r="BH1432" i="4"/>
  <c r="BH1431" i="4"/>
  <c r="BH1430" i="4"/>
  <c r="BH1429" i="4"/>
  <c r="BH1428" i="4"/>
  <c r="BH1427" i="4"/>
  <c r="BH1426" i="4"/>
  <c r="BH1425" i="4"/>
  <c r="BH1424" i="4"/>
  <c r="BH1423" i="4"/>
  <c r="BH1422" i="4"/>
  <c r="BH1421" i="4"/>
  <c r="BH1420" i="4"/>
  <c r="BH1419" i="4"/>
  <c r="BH1418" i="4"/>
  <c r="BH1417" i="4"/>
  <c r="BH1416" i="4"/>
  <c r="BH1415" i="4"/>
  <c r="BH1414" i="4"/>
  <c r="BH1413" i="4"/>
  <c r="BH1412" i="4"/>
  <c r="BH1411" i="4"/>
  <c r="BH1410" i="4"/>
  <c r="BH1409" i="4"/>
  <c r="BH1408" i="4"/>
  <c r="BH1407" i="4"/>
  <c r="BH1406" i="4"/>
  <c r="BH1405" i="4"/>
  <c r="BH1404" i="4"/>
  <c r="BH1403" i="4"/>
  <c r="BH1402" i="4"/>
  <c r="BH1401" i="4"/>
  <c r="BH1400" i="4"/>
  <c r="BH1399" i="4"/>
  <c r="BH1398" i="4"/>
  <c r="BH1397" i="4"/>
  <c r="BH1396" i="4"/>
  <c r="BH1395" i="4"/>
  <c r="BH1394" i="4"/>
  <c r="BH1393" i="4"/>
  <c r="BH1392" i="4"/>
  <c r="BH1391" i="4"/>
  <c r="BH1390" i="4"/>
  <c r="BH1389" i="4"/>
  <c r="BH1388" i="4"/>
  <c r="BH1387" i="4"/>
  <c r="BH1386" i="4"/>
  <c r="BH1385" i="4"/>
  <c r="BH1384" i="4"/>
  <c r="BH1383" i="4"/>
  <c r="BH1382" i="4"/>
  <c r="BH1381" i="4"/>
  <c r="BH1380" i="4"/>
  <c r="BH1379" i="4"/>
  <c r="BH1378" i="4"/>
  <c r="BH1377" i="4"/>
  <c r="BH1376" i="4"/>
  <c r="BH1375" i="4"/>
  <c r="BH1374" i="4"/>
  <c r="BH1373" i="4"/>
  <c r="BH1372" i="4"/>
  <c r="BH1371" i="4"/>
  <c r="BH1370" i="4"/>
  <c r="BH1369" i="4"/>
  <c r="BH1368" i="4"/>
  <c r="BH1367" i="4"/>
  <c r="BH1366" i="4"/>
  <c r="BH1365" i="4"/>
  <c r="BH1364" i="4"/>
  <c r="BH1363" i="4"/>
  <c r="BH1362" i="4"/>
  <c r="BH1361" i="4"/>
  <c r="BH1360" i="4"/>
  <c r="BH1358" i="4"/>
  <c r="BH1357" i="4"/>
  <c r="BH1356" i="4"/>
  <c r="BH1355" i="4"/>
  <c r="BH1354" i="4"/>
  <c r="BH1353" i="4"/>
  <c r="BH1352" i="4"/>
  <c r="BH1351" i="4"/>
  <c r="BH1350" i="4"/>
  <c r="BH1349" i="4"/>
  <c r="BH1348" i="4"/>
  <c r="BH1347" i="4"/>
  <c r="BH1346" i="4"/>
  <c r="BH1345" i="4"/>
  <c r="BH1344" i="4"/>
  <c r="BH1343" i="4"/>
  <c r="BH1342" i="4"/>
  <c r="BH1341" i="4"/>
  <c r="BH1340" i="4"/>
  <c r="BH1339" i="4"/>
  <c r="BH1338" i="4"/>
  <c r="BH1337" i="4"/>
  <c r="BH1336" i="4"/>
  <c r="BH1335" i="4"/>
  <c r="BH1334" i="4"/>
  <c r="BH1333" i="4"/>
  <c r="BH1332" i="4"/>
  <c r="BH1331" i="4"/>
  <c r="BH1330" i="4"/>
  <c r="BH1329" i="4"/>
  <c r="BH1328" i="4"/>
  <c r="BH1327" i="4"/>
  <c r="BH1326" i="4"/>
  <c r="BH1325" i="4"/>
  <c r="BH1324" i="4"/>
  <c r="BH1323" i="4"/>
  <c r="BH1322" i="4"/>
  <c r="BH1321" i="4"/>
  <c r="BH1320" i="4"/>
  <c r="BH1319" i="4"/>
  <c r="BH1318" i="4"/>
  <c r="BH1317" i="4"/>
  <c r="BH1316" i="4"/>
  <c r="BH1315" i="4"/>
  <c r="BH1314" i="4"/>
  <c r="BH1313" i="4"/>
  <c r="BH1312" i="4"/>
  <c r="BH1311" i="4"/>
  <c r="BH1310" i="4"/>
  <c r="BH1309" i="4"/>
  <c r="BH1308" i="4"/>
  <c r="BH1307" i="4"/>
  <c r="BH1306" i="4"/>
  <c r="BH1305" i="4"/>
  <c r="BH1304" i="4"/>
  <c r="BH1303" i="4"/>
  <c r="BH1302" i="4"/>
  <c r="BH1301" i="4"/>
  <c r="BH1300" i="4"/>
  <c r="BH1299" i="4"/>
  <c r="BH1298" i="4"/>
  <c r="BH1297" i="4"/>
  <c r="BH1296" i="4"/>
  <c r="BH1295" i="4"/>
  <c r="BH1294" i="4"/>
  <c r="BH1293" i="4"/>
  <c r="BH1292" i="4"/>
  <c r="BH1291" i="4"/>
  <c r="BH1290" i="4"/>
  <c r="BH1289" i="4"/>
  <c r="BH1288" i="4"/>
  <c r="BH1287" i="4"/>
  <c r="BH1286" i="4"/>
  <c r="BH1285" i="4"/>
  <c r="BH1284" i="4"/>
  <c r="BH1283" i="4"/>
  <c r="BH1282" i="4"/>
  <c r="BH1281" i="4"/>
  <c r="BH1280" i="4"/>
  <c r="BH1279" i="4"/>
  <c r="BH1278" i="4"/>
  <c r="BH1277" i="4"/>
  <c r="BH1276" i="4"/>
  <c r="BH1275" i="4"/>
  <c r="BH1274" i="4"/>
  <c r="BH1273" i="4"/>
  <c r="BH1272" i="4"/>
  <c r="BH1271" i="4"/>
  <c r="BH1270" i="4"/>
  <c r="BH1269" i="4"/>
  <c r="BH1268" i="4"/>
  <c r="BH1267" i="4"/>
  <c r="BH1266" i="4"/>
  <c r="BH1265" i="4"/>
  <c r="BH1264" i="4"/>
  <c r="BH1263" i="4"/>
  <c r="BH1262" i="4"/>
  <c r="BH1261" i="4"/>
  <c r="BH1260" i="4"/>
  <c r="BH1259" i="4"/>
  <c r="BH1258" i="4"/>
  <c r="BH1257" i="4"/>
  <c r="BH1256" i="4"/>
  <c r="BH1255" i="4"/>
  <c r="BH1254" i="4"/>
  <c r="BH1253" i="4"/>
  <c r="BH1252" i="4"/>
  <c r="BH1251" i="4"/>
  <c r="BH1250" i="4"/>
  <c r="BH1249" i="4"/>
  <c r="BH1248" i="4"/>
  <c r="BH1247" i="4"/>
  <c r="BH1246" i="4"/>
  <c r="BH1245" i="4"/>
  <c r="BH1244" i="4"/>
  <c r="BH1243" i="4"/>
  <c r="BH1242" i="4"/>
  <c r="BH1241" i="4"/>
  <c r="BH1240" i="4"/>
  <c r="BH1239" i="4"/>
  <c r="BH1238" i="4"/>
  <c r="BH1237" i="4"/>
  <c r="BH1236" i="4"/>
  <c r="BH1235" i="4"/>
  <c r="BH1234" i="4"/>
  <c r="BH1233" i="4"/>
  <c r="BH1232" i="4"/>
  <c r="BH1231" i="4"/>
  <c r="BH1230" i="4"/>
  <c r="BH1229" i="4"/>
  <c r="BH1228" i="4"/>
  <c r="BH1227" i="4"/>
  <c r="BH1226" i="4"/>
  <c r="BH1225" i="4"/>
  <c r="BH1224" i="4"/>
  <c r="BH1223" i="4"/>
  <c r="BH1222" i="4"/>
  <c r="BH1221" i="4"/>
  <c r="BH1220" i="4"/>
  <c r="BH1219" i="4"/>
  <c r="BH1218" i="4"/>
  <c r="BH1217" i="4"/>
  <c r="BH1216" i="4"/>
  <c r="BH1215" i="4"/>
  <c r="BH1214" i="4"/>
  <c r="BH1213" i="4"/>
  <c r="BH1212" i="4"/>
  <c r="BH1211" i="4"/>
  <c r="BH1210" i="4"/>
  <c r="BH1209" i="4"/>
  <c r="BH1208" i="4"/>
  <c r="BH1207" i="4"/>
  <c r="BH1206" i="4"/>
  <c r="BH1205" i="4"/>
  <c r="BH1204" i="4"/>
  <c r="BH1203" i="4"/>
  <c r="BH1202" i="4"/>
  <c r="BH1201" i="4"/>
  <c r="BH1200" i="4"/>
  <c r="BH1199" i="4"/>
  <c r="BH1198" i="4"/>
  <c r="BH1197" i="4"/>
  <c r="BH1196" i="4"/>
  <c r="BH1195" i="4"/>
  <c r="BH1194" i="4"/>
  <c r="BH1193" i="4"/>
  <c r="BH1192" i="4"/>
  <c r="BH1191" i="4"/>
  <c r="BH1190" i="4"/>
  <c r="BH1189" i="4"/>
  <c r="BH1188" i="4"/>
  <c r="BH1187" i="4"/>
  <c r="BH1186" i="4"/>
  <c r="BH1185" i="4"/>
  <c r="BH1184" i="4"/>
  <c r="BH1183" i="4"/>
  <c r="BH1182" i="4"/>
  <c r="BH1181" i="4"/>
  <c r="BH1180" i="4"/>
  <c r="BH1179" i="4"/>
  <c r="BH1178" i="4"/>
  <c r="BH1177" i="4"/>
  <c r="BH1176" i="4"/>
  <c r="BH1175" i="4"/>
  <c r="BH1174" i="4"/>
  <c r="BH1173" i="4"/>
  <c r="BH1172" i="4"/>
  <c r="BH1171" i="4"/>
  <c r="BH1170" i="4"/>
  <c r="BH1169" i="4"/>
  <c r="BH1168" i="4"/>
  <c r="BH1167" i="4"/>
  <c r="BH1166" i="4"/>
  <c r="BH1165" i="4"/>
  <c r="BH1164" i="4"/>
  <c r="BH1163" i="4"/>
  <c r="BH1162" i="4"/>
  <c r="BH1161" i="4"/>
  <c r="BH1160" i="4"/>
  <c r="BH1159" i="4"/>
  <c r="BH1158" i="4"/>
  <c r="BH1157" i="4"/>
  <c r="BH1156" i="4"/>
  <c r="BH1155" i="4"/>
  <c r="BH1154" i="4"/>
  <c r="BH1153" i="4"/>
  <c r="BH1152" i="4"/>
  <c r="BH1151" i="4"/>
  <c r="BH1150" i="4"/>
  <c r="BH1149" i="4"/>
  <c r="BH1148" i="4"/>
  <c r="BH1147" i="4"/>
  <c r="BH1146" i="4"/>
  <c r="BH1145" i="4"/>
  <c r="BH1144" i="4"/>
  <c r="BH1143" i="4"/>
  <c r="BH1142" i="4"/>
  <c r="BH1141" i="4"/>
  <c r="BH1140" i="4"/>
  <c r="BH1139" i="4"/>
  <c r="BH1138" i="4"/>
  <c r="BH1137" i="4"/>
  <c r="BH1136" i="4"/>
  <c r="BH1135" i="4"/>
  <c r="BH1134" i="4"/>
  <c r="BH1133" i="4"/>
  <c r="BH1132" i="4"/>
  <c r="BH1131" i="4"/>
  <c r="BH1130" i="4"/>
  <c r="BH1129" i="4"/>
  <c r="BH1128" i="4"/>
  <c r="BH1127" i="4"/>
  <c r="BH1126" i="4"/>
  <c r="BH1125" i="4"/>
  <c r="BH1124" i="4"/>
  <c r="BH1123" i="4"/>
  <c r="BH1122" i="4"/>
  <c r="BH1121" i="4"/>
  <c r="BH1120" i="4"/>
  <c r="BH1119" i="4"/>
  <c r="BH1118" i="4"/>
  <c r="BH1117" i="4"/>
  <c r="BH1116" i="4"/>
  <c r="BH1115" i="4"/>
  <c r="BH1114" i="4"/>
  <c r="BH1113" i="4"/>
  <c r="BH1112" i="4"/>
  <c r="BH1111" i="4"/>
  <c r="BH1110" i="4"/>
  <c r="BH1109" i="4"/>
  <c r="BH1108" i="4"/>
  <c r="BH1107" i="4"/>
  <c r="BH1106" i="4"/>
  <c r="BH1105" i="4"/>
  <c r="BH1104" i="4"/>
  <c r="BH1103" i="4"/>
  <c r="BH1102" i="4"/>
  <c r="BH1101" i="4"/>
  <c r="BH1100" i="4"/>
  <c r="BH1099" i="4"/>
  <c r="BH1098" i="4"/>
  <c r="BH1097" i="4"/>
  <c r="BH1096" i="4"/>
  <c r="BH1095" i="4"/>
  <c r="BH1094" i="4"/>
  <c r="BH1093" i="4"/>
  <c r="BH1092" i="4"/>
  <c r="BH1091" i="4"/>
  <c r="BH1090" i="4"/>
  <c r="BH1089" i="4"/>
  <c r="BH1088" i="4"/>
  <c r="BH1087" i="4"/>
  <c r="BH1086" i="4"/>
  <c r="BH1085" i="4"/>
  <c r="BH1084" i="4"/>
  <c r="BH1083" i="4"/>
  <c r="BH1082" i="4"/>
  <c r="BH1081" i="4"/>
  <c r="BH1080" i="4"/>
  <c r="BH1079" i="4"/>
  <c r="BH1078" i="4"/>
  <c r="BH1077" i="4"/>
  <c r="BH1076" i="4"/>
  <c r="BH1075" i="4"/>
  <c r="BH1074" i="4"/>
  <c r="BH1073" i="4"/>
  <c r="BH1072" i="4"/>
  <c r="BH1071" i="4"/>
  <c r="BH1070" i="4"/>
  <c r="BH1069" i="4"/>
  <c r="BH1068" i="4"/>
  <c r="BH1067" i="4"/>
  <c r="BH1066" i="4"/>
  <c r="BH1065" i="4"/>
  <c r="BH1064" i="4"/>
  <c r="BH1063" i="4"/>
  <c r="BH1062" i="4"/>
  <c r="BH1061" i="4"/>
  <c r="BH1060" i="4"/>
  <c r="BH1059" i="4"/>
  <c r="BH1058" i="4"/>
  <c r="BH1057" i="4"/>
  <c r="BH1056" i="4"/>
  <c r="BH1055" i="4"/>
  <c r="BH1054" i="4"/>
  <c r="BH1053" i="4"/>
  <c r="BH1052" i="4"/>
  <c r="BH1051" i="4"/>
  <c r="BH1050" i="4"/>
  <c r="BH1049" i="4"/>
  <c r="BH1048" i="4"/>
  <c r="BH1047" i="4"/>
  <c r="BH1046" i="4"/>
  <c r="BH1045" i="4"/>
  <c r="BH1044" i="4"/>
  <c r="BH1043" i="4"/>
  <c r="BH1042" i="4"/>
  <c r="BH1041" i="4"/>
  <c r="BH1040" i="4"/>
  <c r="BH1039" i="4"/>
  <c r="BH1038" i="4"/>
  <c r="BH1037" i="4"/>
  <c r="BH1036" i="4"/>
  <c r="BH1035" i="4"/>
  <c r="BH1034" i="4"/>
  <c r="BH1033" i="4"/>
  <c r="BH1032" i="4"/>
  <c r="BH1031" i="4"/>
  <c r="BH1030" i="4"/>
  <c r="BH1029" i="4"/>
  <c r="BH1028" i="4"/>
  <c r="BH1027" i="4"/>
  <c r="BH1026" i="4"/>
  <c r="BH1025" i="4"/>
  <c r="BH1024" i="4"/>
  <c r="BH1023" i="4"/>
  <c r="BH1022" i="4"/>
  <c r="BH1021" i="4"/>
  <c r="BH1020" i="4"/>
  <c r="BH1019" i="4"/>
  <c r="BH1018" i="4"/>
  <c r="BH1017" i="4"/>
  <c r="BH1016" i="4"/>
  <c r="BH1015" i="4"/>
  <c r="BH1014" i="4"/>
  <c r="BH1013" i="4"/>
  <c r="BH1012" i="4"/>
  <c r="BH1011" i="4"/>
  <c r="BH1010" i="4"/>
  <c r="BH1009" i="4"/>
  <c r="BH1008" i="4"/>
  <c r="BH1007" i="4"/>
  <c r="BH1006" i="4"/>
  <c r="BH1005" i="4"/>
  <c r="BH1004" i="4"/>
  <c r="BH1003" i="4"/>
  <c r="BH1002" i="4"/>
  <c r="BH1001" i="4"/>
  <c r="BH1000" i="4"/>
  <c r="BH999" i="4"/>
  <c r="BH998" i="4"/>
  <c r="BH997" i="4"/>
  <c r="BH996" i="4"/>
  <c r="BH995" i="4"/>
  <c r="BH994" i="4"/>
  <c r="BH993" i="4"/>
  <c r="BH992" i="4"/>
  <c r="BH991" i="4"/>
  <c r="BH990" i="4"/>
  <c r="BH989" i="4"/>
  <c r="BH988" i="4"/>
  <c r="BH987" i="4"/>
  <c r="BH986" i="4"/>
  <c r="BH985" i="4"/>
  <c r="BH984" i="4"/>
  <c r="BH983" i="4"/>
  <c r="BH982" i="4"/>
  <c r="BH981" i="4"/>
  <c r="BH980" i="4"/>
  <c r="BH979" i="4"/>
  <c r="BH978" i="4"/>
  <c r="BH977" i="4"/>
  <c r="BH976" i="4"/>
  <c r="BH975" i="4"/>
  <c r="BH974" i="4"/>
  <c r="BH973" i="4"/>
  <c r="BH972" i="4"/>
  <c r="BH971" i="4"/>
  <c r="BH970" i="4"/>
  <c r="BH969" i="4"/>
  <c r="BH968" i="4"/>
  <c r="BH967" i="4"/>
  <c r="BH966" i="4"/>
  <c r="BH965" i="4"/>
  <c r="BH964" i="4"/>
  <c r="BH963" i="4"/>
  <c r="BH962" i="4"/>
  <c r="BH961" i="4"/>
  <c r="BH960" i="4"/>
  <c r="BH959" i="4"/>
  <c r="BH958" i="4"/>
  <c r="BH957" i="4"/>
  <c r="BH956" i="4"/>
  <c r="BH955" i="4"/>
  <c r="BH954" i="4"/>
  <c r="BH953" i="4"/>
  <c r="BH952" i="4"/>
  <c r="BH951" i="4"/>
  <c r="BH950" i="4"/>
  <c r="BH949" i="4"/>
  <c r="BH948" i="4"/>
  <c r="BH947" i="4"/>
  <c r="BH946" i="4"/>
  <c r="BH945" i="4"/>
  <c r="BH944" i="4"/>
  <c r="BH943" i="4"/>
  <c r="BH942" i="4"/>
  <c r="BH941" i="4"/>
  <c r="BH940" i="4"/>
  <c r="BH939" i="4"/>
  <c r="BH938" i="4"/>
  <c r="BH937" i="4"/>
  <c r="BH936" i="4"/>
  <c r="BH935" i="4"/>
  <c r="BH934" i="4"/>
  <c r="BH933" i="4"/>
  <c r="BH932" i="4"/>
  <c r="BH931" i="4"/>
  <c r="BH930" i="4"/>
  <c r="BH929" i="4"/>
  <c r="BH928" i="4"/>
  <c r="BH927" i="4"/>
  <c r="BH926" i="4"/>
  <c r="BH925" i="4"/>
  <c r="BH924" i="4"/>
  <c r="BH923" i="4"/>
  <c r="BH922" i="4"/>
  <c r="BH921" i="4"/>
  <c r="BH920" i="4"/>
  <c r="BH919" i="4"/>
  <c r="BH918" i="4"/>
  <c r="BH917" i="4"/>
  <c r="BH916" i="4"/>
  <c r="BH915" i="4"/>
  <c r="BH914" i="4"/>
  <c r="BH913" i="4"/>
  <c r="BH912" i="4"/>
  <c r="BH911" i="4"/>
  <c r="BH910" i="4"/>
  <c r="BH909" i="4"/>
  <c r="BH908" i="4"/>
  <c r="BH907" i="4"/>
  <c r="BH906" i="4"/>
  <c r="BH905" i="4"/>
  <c r="BH904" i="4"/>
  <c r="BH903" i="4"/>
  <c r="BH902" i="4"/>
  <c r="BH901" i="4"/>
  <c r="BH900" i="4"/>
  <c r="BH899" i="4"/>
  <c r="BH898" i="4"/>
  <c r="BH897" i="4"/>
  <c r="BH896" i="4"/>
  <c r="BH895" i="4"/>
  <c r="BH894" i="4"/>
  <c r="BH893" i="4"/>
  <c r="BH892" i="4"/>
  <c r="BH891" i="4"/>
  <c r="BH890" i="4"/>
  <c r="BH889" i="4"/>
  <c r="BH888" i="4"/>
  <c r="BH887" i="4"/>
  <c r="BH886" i="4"/>
  <c r="BH885" i="4"/>
  <c r="BH884" i="4"/>
  <c r="BH883" i="4"/>
  <c r="BH882" i="4"/>
  <c r="BH881" i="4"/>
  <c r="BH880" i="4"/>
  <c r="BH879" i="4"/>
  <c r="BH878" i="4"/>
  <c r="BH877" i="4"/>
  <c r="BH876" i="4"/>
  <c r="BH875" i="4"/>
  <c r="BH874" i="4"/>
  <c r="BH873" i="4"/>
  <c r="BH872" i="4"/>
  <c r="BH871" i="4"/>
  <c r="BH870" i="4"/>
  <c r="BH869" i="4"/>
  <c r="BH868" i="4"/>
  <c r="BH867" i="4"/>
  <c r="BH866" i="4"/>
  <c r="BH865" i="4"/>
  <c r="BH864" i="4"/>
  <c r="BH863" i="4"/>
  <c r="BH862" i="4"/>
  <c r="BH861" i="4"/>
  <c r="BH860" i="4"/>
  <c r="BH858" i="4"/>
  <c r="BH857" i="4"/>
  <c r="BH856" i="4"/>
  <c r="BH855" i="4"/>
  <c r="BH854" i="4"/>
  <c r="BH853" i="4"/>
  <c r="BH852" i="4"/>
  <c r="BH851" i="4"/>
  <c r="BH850" i="4"/>
  <c r="BH849" i="4"/>
  <c r="BH847" i="4"/>
  <c r="BH846" i="4"/>
  <c r="BH845" i="4"/>
  <c r="BH843" i="4"/>
  <c r="BH842" i="4"/>
  <c r="BH841" i="4"/>
  <c r="BH840" i="4"/>
  <c r="BH839" i="4"/>
  <c r="BH838" i="4"/>
  <c r="BH837" i="4"/>
  <c r="BH836" i="4"/>
  <c r="BH835" i="4"/>
  <c r="BH834" i="4"/>
  <c r="BH833" i="4"/>
  <c r="BH832" i="4"/>
  <c r="BH831" i="4"/>
  <c r="BH830" i="4"/>
  <c r="BH829" i="4"/>
  <c r="BH828" i="4"/>
  <c r="BH827" i="4"/>
  <c r="BH826" i="4"/>
  <c r="BH825" i="4"/>
  <c r="BH824" i="4"/>
  <c r="BH822" i="4"/>
  <c r="BH821" i="4"/>
  <c r="BH820" i="4"/>
  <c r="BH817" i="4"/>
  <c r="BH816" i="4"/>
  <c r="BH815" i="4"/>
  <c r="BH814" i="4"/>
  <c r="BH811" i="4"/>
  <c r="BH810" i="4"/>
  <c r="BH809" i="4"/>
  <c r="BH808" i="4"/>
  <c r="BH807" i="4"/>
  <c r="BH806" i="4"/>
  <c r="BH805" i="4"/>
  <c r="BH804" i="4"/>
  <c r="BH801" i="4"/>
  <c r="BH800" i="4"/>
  <c r="BH799" i="4"/>
  <c r="BH798" i="4"/>
  <c r="BH796" i="4"/>
  <c r="BH794" i="4"/>
  <c r="BH792" i="4"/>
  <c r="BH790" i="4"/>
  <c r="BH788" i="4"/>
  <c r="BH787" i="4"/>
  <c r="BH786" i="4"/>
  <c r="BH784" i="4"/>
  <c r="BH783" i="4"/>
  <c r="BH782" i="4"/>
  <c r="BH780" i="4"/>
  <c r="BH779" i="4"/>
  <c r="BH778" i="4"/>
  <c r="BH777" i="4"/>
  <c r="BH776" i="4"/>
  <c r="BH775" i="4"/>
  <c r="BH774" i="4"/>
  <c r="BH773" i="4"/>
  <c r="BH772" i="4"/>
  <c r="BH771" i="4"/>
  <c r="BH770" i="4"/>
  <c r="BH769" i="4"/>
  <c r="BH768" i="4"/>
  <c r="BH767" i="4"/>
  <c r="BH766" i="4"/>
  <c r="BH765" i="4"/>
  <c r="BH763" i="4"/>
  <c r="BH762" i="4"/>
  <c r="BH761" i="4"/>
  <c r="BH760" i="4"/>
  <c r="BH759" i="4"/>
  <c r="BH756" i="4"/>
  <c r="BH754" i="4"/>
  <c r="BH753" i="4"/>
  <c r="BH752" i="4"/>
  <c r="BH751" i="4"/>
  <c r="BH750" i="4"/>
  <c r="BH749" i="4"/>
  <c r="BH748" i="4"/>
  <c r="BH745" i="4"/>
  <c r="BH744" i="4"/>
  <c r="BH743" i="4"/>
  <c r="BH742" i="4"/>
  <c r="BH740" i="4"/>
  <c r="BH739" i="4"/>
  <c r="BH738" i="4"/>
  <c r="BH736" i="4"/>
  <c r="BH735" i="4"/>
  <c r="BH734" i="4"/>
  <c r="BH731" i="4"/>
  <c r="BH730" i="4"/>
  <c r="BH729" i="4"/>
  <c r="BH728" i="4"/>
  <c r="BH726" i="4"/>
  <c r="BH725" i="4"/>
  <c r="BH724" i="4"/>
  <c r="BH720" i="4"/>
  <c r="BH719" i="4"/>
  <c r="BH717" i="4"/>
  <c r="BH716" i="4"/>
  <c r="BH715" i="4"/>
  <c r="BH712" i="4"/>
  <c r="BH711" i="4"/>
  <c r="BH710" i="4"/>
  <c r="BH709" i="4"/>
  <c r="BH708" i="4"/>
  <c r="BH706" i="4"/>
  <c r="BH705" i="4"/>
  <c r="BH704" i="4"/>
  <c r="BH703" i="4"/>
  <c r="BH701" i="4"/>
  <c r="BH700" i="4"/>
  <c r="BH699" i="4"/>
  <c r="BH697" i="4"/>
  <c r="BH696" i="4"/>
  <c r="BH695" i="4"/>
  <c r="BH694" i="4"/>
  <c r="BH692" i="4"/>
  <c r="BH691" i="4"/>
  <c r="BH690" i="4"/>
  <c r="BH688" i="4"/>
  <c r="BH687" i="4"/>
  <c r="BH686" i="4"/>
  <c r="BH685" i="4"/>
  <c r="BH684" i="4"/>
  <c r="BH682" i="4"/>
  <c r="BH681" i="4"/>
  <c r="BH680" i="4"/>
  <c r="BH679" i="4"/>
  <c r="BH678" i="4"/>
  <c r="BH677" i="4"/>
  <c r="BH676" i="4"/>
  <c r="BH675" i="4"/>
  <c r="BH672" i="4"/>
  <c r="BH671" i="4"/>
  <c r="BH670" i="4"/>
  <c r="BH669" i="4"/>
  <c r="BH668" i="4"/>
  <c r="BH667" i="4"/>
  <c r="BH665" i="4"/>
  <c r="BH664" i="4"/>
  <c r="BH663" i="4"/>
  <c r="BH660" i="4"/>
  <c r="BH659" i="4"/>
  <c r="BH658" i="4"/>
  <c r="BH657" i="4"/>
  <c r="BH656" i="4"/>
  <c r="BH655" i="4"/>
  <c r="BH653" i="4"/>
  <c r="BH651" i="4"/>
  <c r="BH649" i="4"/>
  <c r="BH648" i="4"/>
  <c r="BH647" i="4"/>
  <c r="BH642" i="4"/>
  <c r="BH638" i="4"/>
  <c r="BH636" i="4"/>
  <c r="BH635" i="4"/>
  <c r="BH633" i="4"/>
  <c r="BH631" i="4"/>
  <c r="BH630" i="4"/>
  <c r="BH628" i="4"/>
  <c r="BH627" i="4"/>
  <c r="BH626" i="4"/>
  <c r="BH620" i="4"/>
  <c r="BH618" i="4"/>
  <c r="BH617" i="4"/>
  <c r="BH614" i="4"/>
  <c r="BH613" i="4"/>
  <c r="BH610" i="4"/>
  <c r="BH609" i="4"/>
  <c r="BH607" i="4"/>
  <c r="BH606" i="4"/>
  <c r="BH605" i="4"/>
  <c r="BH604" i="4"/>
  <c r="BH603" i="4"/>
  <c r="BH601" i="4"/>
  <c r="BH600" i="4"/>
  <c r="BH599" i="4"/>
  <c r="BH598" i="4"/>
  <c r="BH597" i="4"/>
  <c r="BH596" i="4"/>
  <c r="BH595" i="4"/>
  <c r="BH593" i="4"/>
  <c r="BH592" i="4"/>
  <c r="BH591" i="4"/>
  <c r="BH590" i="4"/>
  <c r="BH589" i="4"/>
  <c r="BH588" i="4"/>
  <c r="BH587" i="4"/>
  <c r="BH585" i="4"/>
  <c r="BH584" i="4"/>
  <c r="BH583" i="4"/>
  <c r="BH581" i="4"/>
  <c r="BH579" i="4"/>
  <c r="BH578" i="4"/>
  <c r="BH577" i="4"/>
  <c r="BH576" i="4"/>
  <c r="BH575" i="4"/>
  <c r="BH574" i="4"/>
  <c r="BH573" i="4"/>
  <c r="BH571" i="4"/>
  <c r="BH569" i="4"/>
  <c r="BH568" i="4"/>
  <c r="BH567" i="4"/>
  <c r="BH566" i="4"/>
  <c r="BH565" i="4"/>
  <c r="BH563" i="4"/>
  <c r="BH562" i="4"/>
  <c r="BH561" i="4"/>
  <c r="BH560" i="4"/>
  <c r="BH558" i="4"/>
  <c r="BH557" i="4"/>
  <c r="BH556" i="4"/>
  <c r="BH554" i="4"/>
  <c r="BH551" i="4"/>
  <c r="BH550" i="4"/>
  <c r="BH549" i="4"/>
  <c r="BH548" i="4"/>
  <c r="BH547" i="4"/>
  <c r="BH546" i="4"/>
  <c r="BH545" i="4"/>
  <c r="BH544" i="4"/>
  <c r="BH543" i="4"/>
  <c r="BH540" i="4"/>
  <c r="BH539" i="4"/>
  <c r="BH538" i="4"/>
  <c r="BH537" i="4"/>
  <c r="BH536" i="4"/>
  <c r="BH535" i="4"/>
  <c r="BH534" i="4"/>
  <c r="BH531" i="4"/>
  <c r="BH530" i="4"/>
  <c r="BH529" i="4"/>
  <c r="BH528" i="4"/>
  <c r="BH527" i="4"/>
  <c r="BH526" i="4"/>
  <c r="BH525" i="4"/>
  <c r="BH524" i="4"/>
  <c r="BH523" i="4"/>
  <c r="BH522" i="4"/>
  <c r="BH521" i="4"/>
  <c r="BH520" i="4"/>
  <c r="BH519" i="4"/>
  <c r="BH518" i="4"/>
  <c r="BH517" i="4"/>
  <c r="BH516" i="4"/>
  <c r="BH514" i="4"/>
  <c r="BH513" i="4"/>
  <c r="BH512" i="4"/>
  <c r="BH510" i="4"/>
  <c r="BH508" i="4"/>
  <c r="BH507" i="4"/>
  <c r="BH506" i="4"/>
  <c r="BH505" i="4"/>
  <c r="BH504" i="4"/>
  <c r="BH503" i="4"/>
  <c r="BH502" i="4"/>
  <c r="BH501" i="4"/>
  <c r="BH500" i="4"/>
  <c r="BH499" i="4"/>
  <c r="BH498" i="4"/>
  <c r="BH497" i="4"/>
  <c r="BH496" i="4"/>
  <c r="BH495" i="4"/>
  <c r="BH494" i="4"/>
  <c r="BH493" i="4"/>
  <c r="BH492" i="4"/>
  <c r="BH491" i="4"/>
  <c r="BH490" i="4"/>
  <c r="BH489" i="4"/>
  <c r="BH488" i="4"/>
  <c r="BH487" i="4"/>
  <c r="BH486" i="4"/>
  <c r="BH485" i="4"/>
  <c r="BH484" i="4"/>
  <c r="BH483" i="4"/>
  <c r="BH482" i="4"/>
  <c r="BH481" i="4"/>
  <c r="BH480" i="4"/>
  <c r="BH479" i="4"/>
  <c r="BH478" i="4"/>
  <c r="BH477" i="4"/>
  <c r="BH476" i="4"/>
  <c r="BH475" i="4"/>
  <c r="BH474" i="4"/>
  <c r="BH473" i="4"/>
  <c r="BH472" i="4"/>
  <c r="BH471" i="4"/>
  <c r="BH470" i="4"/>
  <c r="BH469" i="4"/>
  <c r="BH468" i="4"/>
  <c r="BH467" i="4"/>
  <c r="BH466" i="4"/>
  <c r="BH465" i="4"/>
  <c r="BH464" i="4"/>
  <c r="BH463" i="4"/>
  <c r="BH462" i="4"/>
  <c r="BH461" i="4"/>
  <c r="BH460" i="4"/>
  <c r="BH459" i="4"/>
  <c r="BH458" i="4"/>
  <c r="BH457" i="4"/>
  <c r="BH456" i="4"/>
  <c r="BH455" i="4"/>
  <c r="BH454" i="4"/>
  <c r="BH453" i="4"/>
  <c r="BH452" i="4"/>
  <c r="BH451" i="4"/>
  <c r="BH450" i="4"/>
  <c r="BH449" i="4"/>
  <c r="BH448" i="4"/>
  <c r="BH447" i="4"/>
  <c r="BH446" i="4"/>
  <c r="BH445" i="4"/>
  <c r="BH444" i="4"/>
  <c r="BH443" i="4"/>
  <c r="BH442" i="4"/>
  <c r="BH441" i="4"/>
  <c r="BH440" i="4"/>
  <c r="BH439" i="4"/>
  <c r="BH438" i="4"/>
  <c r="BH437" i="4"/>
  <c r="BH436" i="4"/>
  <c r="BH435" i="4"/>
  <c r="BH434" i="4"/>
  <c r="BH433" i="4"/>
  <c r="BH432" i="4"/>
  <c r="BH431" i="4"/>
  <c r="BH430" i="4"/>
  <c r="BH429" i="4"/>
  <c r="BH428" i="4"/>
  <c r="BH427" i="4"/>
  <c r="BH426" i="4"/>
  <c r="BH425" i="4"/>
  <c r="BH424" i="4"/>
  <c r="BH423" i="4"/>
  <c r="BH422" i="4"/>
  <c r="BH421" i="4"/>
  <c r="BH420" i="4"/>
  <c r="BH419" i="4"/>
  <c r="BH418" i="4"/>
  <c r="BH417" i="4"/>
  <c r="BH416" i="4"/>
  <c r="BH415" i="4"/>
  <c r="BH414" i="4"/>
  <c r="BH413" i="4"/>
  <c r="BH412" i="4"/>
  <c r="BH411" i="4"/>
  <c r="BH410" i="4"/>
  <c r="BH409" i="4"/>
  <c r="BH408" i="4"/>
  <c r="BH407" i="4"/>
  <c r="BH406" i="4"/>
  <c r="BH405" i="4"/>
  <c r="BH404" i="4"/>
  <c r="BH403" i="4"/>
  <c r="BH402" i="4"/>
  <c r="BH401" i="4"/>
  <c r="BH400" i="4"/>
  <c r="BH399" i="4"/>
  <c r="BH398" i="4"/>
  <c r="BH397" i="4"/>
  <c r="BH396" i="4"/>
  <c r="BH395" i="4"/>
  <c r="BH394" i="4"/>
  <c r="BH393" i="4"/>
  <c r="BH392" i="4"/>
  <c r="BH391" i="4"/>
  <c r="BH390" i="4"/>
  <c r="BH389" i="4"/>
  <c r="BH388" i="4"/>
  <c r="BH387" i="4"/>
  <c r="BH386" i="4"/>
  <c r="BH385" i="4"/>
  <c r="BH384" i="4"/>
  <c r="BH383" i="4"/>
  <c r="BH382" i="4"/>
  <c r="BH381" i="4"/>
  <c r="BH380" i="4"/>
  <c r="BH379" i="4"/>
  <c r="BH378" i="4"/>
  <c r="BH377" i="4"/>
  <c r="BH376" i="4"/>
  <c r="BH375" i="4"/>
  <c r="BH374" i="4"/>
  <c r="BH373" i="4"/>
  <c r="BH372" i="4"/>
  <c r="BH371" i="4"/>
  <c r="BH370" i="4"/>
  <c r="BH369" i="4"/>
  <c r="BH368" i="4"/>
  <c r="BH367" i="4"/>
  <c r="BH365" i="4"/>
  <c r="BH364" i="4"/>
  <c r="BH363" i="4"/>
  <c r="BH362" i="4"/>
  <c r="BH361" i="4"/>
  <c r="BH360" i="4"/>
  <c r="BH359" i="4"/>
  <c r="BH358" i="4"/>
  <c r="BH357" i="4"/>
  <c r="BH356" i="4"/>
  <c r="BH355" i="4"/>
  <c r="BH354" i="4"/>
  <c r="BH350" i="4"/>
  <c r="BH349" i="4"/>
  <c r="BH347" i="4"/>
  <c r="BH346" i="4"/>
  <c r="BH345" i="4"/>
  <c r="BH344" i="4"/>
  <c r="BH342" i="4"/>
  <c r="BH341" i="4"/>
  <c r="BH340" i="4"/>
  <c r="BH337" i="4"/>
  <c r="BH336" i="4"/>
  <c r="BH335" i="4"/>
  <c r="BH333" i="4"/>
  <c r="BH332" i="4"/>
  <c r="BH331" i="4"/>
  <c r="BH330" i="4"/>
  <c r="BH329" i="4"/>
  <c r="BH327" i="4"/>
  <c r="BH326" i="4"/>
  <c r="BH325" i="4"/>
  <c r="BH324" i="4"/>
  <c r="BH323" i="4"/>
  <c r="BH322" i="4"/>
  <c r="BH321" i="4"/>
  <c r="BH320" i="4"/>
  <c r="BH319" i="4"/>
  <c r="BH318" i="4"/>
  <c r="BH317" i="4"/>
  <c r="BH316" i="4"/>
  <c r="BH315" i="4"/>
  <c r="BH314" i="4"/>
  <c r="BH313" i="4"/>
  <c r="BH311" i="4"/>
  <c r="BH310" i="4"/>
  <c r="BH309" i="4"/>
  <c r="BH308" i="4"/>
  <c r="BH307" i="4"/>
  <c r="BH306" i="4"/>
  <c r="BH305" i="4"/>
  <c r="BH303" i="4"/>
  <c r="BH302" i="4"/>
  <c r="BH301" i="4"/>
  <c r="BH300" i="4"/>
  <c r="BH299" i="4"/>
  <c r="BH295" i="4"/>
  <c r="BH294" i="4"/>
  <c r="BH293" i="4"/>
  <c r="BH292" i="4"/>
  <c r="BH290" i="4"/>
  <c r="BH289" i="4"/>
  <c r="BH287" i="4"/>
  <c r="BH282" i="4"/>
  <c r="BH281" i="4"/>
  <c r="BH279" i="4"/>
  <c r="BH275" i="4"/>
  <c r="BH274" i="4"/>
  <c r="BH273" i="4"/>
  <c r="BH272" i="4"/>
  <c r="BH271" i="4"/>
  <c r="BH270" i="4"/>
  <c r="BH269" i="4"/>
  <c r="BH268" i="4"/>
  <c r="BH267" i="4"/>
  <c r="BH265" i="4"/>
  <c r="BH264" i="4"/>
  <c r="BH261" i="4"/>
  <c r="BH259" i="4"/>
  <c r="BH255" i="4"/>
  <c r="BH251" i="4"/>
  <c r="BH250" i="4"/>
  <c r="BH248" i="4"/>
  <c r="BH247" i="4"/>
  <c r="BH246" i="4"/>
  <c r="BH244" i="4"/>
  <c r="BH238" i="4"/>
  <c r="BH236" i="4"/>
  <c r="BH235" i="4"/>
  <c r="BH232" i="4"/>
  <c r="BH230" i="4"/>
  <c r="BH229" i="4"/>
  <c r="BH227" i="4"/>
  <c r="BH226" i="4"/>
  <c r="BH225" i="4"/>
  <c r="BH224" i="4"/>
  <c r="BH223" i="4"/>
  <c r="BH222" i="4"/>
  <c r="BH220" i="4"/>
  <c r="BH218" i="4"/>
  <c r="BH217" i="4"/>
  <c r="BH216" i="4"/>
  <c r="BH215" i="4"/>
  <c r="BH214" i="4"/>
  <c r="BH213" i="4"/>
  <c r="BH212" i="4"/>
  <c r="BH211" i="4"/>
  <c r="BH210" i="4"/>
  <c r="BH209" i="4"/>
  <c r="BH208" i="4"/>
  <c r="BH206" i="4"/>
  <c r="BH205" i="4"/>
  <c r="BH204" i="4"/>
  <c r="BH203" i="4"/>
  <c r="BH202" i="4"/>
  <c r="BH201" i="4"/>
  <c r="BH199" i="4"/>
  <c r="BH197" i="4"/>
  <c r="BH196" i="4"/>
  <c r="BH195" i="4"/>
  <c r="BH194" i="4"/>
  <c r="BH193" i="4"/>
  <c r="BH192" i="4"/>
  <c r="BH191" i="4"/>
  <c r="BH190" i="4"/>
  <c r="BH189" i="4"/>
  <c r="BH188" i="4"/>
  <c r="BH187" i="4"/>
  <c r="BH186" i="4"/>
  <c r="BH185" i="4"/>
  <c r="BH184" i="4"/>
  <c r="BH183" i="4"/>
  <c r="BH182" i="4"/>
  <c r="BH181" i="4"/>
  <c r="BH180" i="4"/>
  <c r="BH178" i="4"/>
  <c r="BH177" i="4"/>
  <c r="BH176" i="4"/>
  <c r="BH175" i="4"/>
  <c r="BH174" i="4"/>
  <c r="BH173" i="4"/>
  <c r="BH172" i="4"/>
  <c r="BH171" i="4"/>
  <c r="BH170" i="4"/>
  <c r="BH169" i="4"/>
  <c r="BH168" i="4"/>
  <c r="BH167" i="4"/>
  <c r="BH166" i="4"/>
  <c r="BH165" i="4"/>
  <c r="BH164" i="4"/>
  <c r="BH163" i="4"/>
  <c r="BH162" i="4"/>
  <c r="BH161" i="4"/>
  <c r="BH158" i="4"/>
  <c r="BH157" i="4"/>
  <c r="BH156" i="4"/>
  <c r="BH155" i="4"/>
  <c r="BH154" i="4"/>
  <c r="BH153" i="4"/>
  <c r="BH151" i="4"/>
  <c r="BH150" i="4"/>
  <c r="BH149" i="4"/>
  <c r="BH148" i="4"/>
  <c r="BH147" i="4"/>
  <c r="BH143" i="4"/>
  <c r="BH140" i="4"/>
  <c r="BH139" i="4"/>
  <c r="BH138" i="4"/>
  <c r="BH136" i="4"/>
  <c r="BH135" i="4"/>
  <c r="BH134" i="4"/>
  <c r="BH133" i="4"/>
  <c r="BH132" i="4"/>
  <c r="BH131" i="4"/>
  <c r="BH130" i="4"/>
  <c r="BH129" i="4"/>
  <c r="BH128" i="4"/>
  <c r="BH127" i="4"/>
  <c r="BH126" i="4"/>
  <c r="BH125" i="4"/>
  <c r="BH124" i="4"/>
  <c r="BH123" i="4"/>
  <c r="BH122" i="4"/>
  <c r="BH121" i="4"/>
  <c r="BH120" i="4"/>
  <c r="BH119" i="4"/>
  <c r="BH118" i="4"/>
  <c r="BH117" i="4"/>
  <c r="BH116" i="4"/>
  <c r="BH115" i="4"/>
  <c r="BH114" i="4"/>
  <c r="BH113" i="4"/>
  <c r="BH112" i="4"/>
  <c r="BH111" i="4"/>
  <c r="BH110" i="4"/>
  <c r="BH109" i="4"/>
  <c r="BH108" i="4"/>
  <c r="BH107" i="4"/>
  <c r="BH106" i="4"/>
  <c r="BH105" i="4"/>
  <c r="BH104" i="4"/>
  <c r="BH103" i="4"/>
  <c r="BH102" i="4"/>
  <c r="BH101" i="4"/>
  <c r="BH100" i="4"/>
  <c r="BH99" i="4"/>
  <c r="BH98" i="4"/>
  <c r="BH97" i="4"/>
  <c r="BH96" i="4"/>
  <c r="BH95" i="4"/>
  <c r="BH94" i="4"/>
  <c r="BH93" i="4"/>
  <c r="BH92" i="4"/>
  <c r="BH91" i="4"/>
  <c r="BH90" i="4"/>
  <c r="BH89" i="4"/>
  <c r="BH88" i="4"/>
  <c r="BH87" i="4"/>
  <c r="BH86" i="4"/>
  <c r="BH85" i="4"/>
  <c r="BH84" i="4"/>
  <c r="BH82" i="4"/>
  <c r="BH80" i="4"/>
  <c r="BH79" i="4"/>
  <c r="BH78" i="4"/>
  <c r="BH77" i="4"/>
  <c r="BH76" i="4"/>
  <c r="BH75" i="4"/>
  <c r="BH74" i="4"/>
  <c r="BH73" i="4"/>
  <c r="BH72" i="4"/>
  <c r="BH71" i="4"/>
  <c r="BH70" i="4"/>
  <c r="BH69" i="4"/>
  <c r="BH68" i="4"/>
  <c r="BH67" i="4"/>
  <c r="BH66" i="4"/>
  <c r="BH65" i="4"/>
  <c r="BH64" i="4"/>
  <c r="BH62" i="4"/>
  <c r="BH61" i="4"/>
  <c r="BH60" i="4"/>
  <c r="BH59" i="4"/>
  <c r="BH58" i="4"/>
  <c r="BH57" i="4"/>
  <c r="BH56" i="4"/>
  <c r="BH55" i="4"/>
  <c r="BH54" i="4"/>
  <c r="BH53" i="4"/>
  <c r="BH52" i="4"/>
  <c r="BH51" i="4"/>
  <c r="BH50" i="4"/>
  <c r="BH49" i="4"/>
  <c r="BH48" i="4"/>
  <c r="BH47" i="4"/>
  <c r="BH46" i="4"/>
  <c r="BH45" i="4"/>
  <c r="BH44" i="4"/>
  <c r="BH43" i="4"/>
  <c r="BH42" i="4"/>
  <c r="BH41" i="4"/>
  <c r="BH40" i="4"/>
  <c r="BH39" i="4"/>
  <c r="BH38" i="4"/>
  <c r="BH36" i="4"/>
  <c r="BH35" i="4"/>
  <c r="BH34" i="4"/>
  <c r="BH33" i="4"/>
  <c r="BH32" i="4"/>
  <c r="BH31" i="4"/>
  <c r="BH30" i="4"/>
  <c r="BH29" i="4"/>
  <c r="BH28" i="4"/>
  <c r="BH27" i="4"/>
  <c r="BH26" i="4"/>
  <c r="BH25" i="4"/>
  <c r="BH24" i="4"/>
  <c r="BH23" i="4"/>
  <c r="BH22" i="4"/>
  <c r="BH21" i="4"/>
  <c r="BH20" i="4"/>
  <c r="BH19" i="4"/>
  <c r="BH16" i="4"/>
  <c r="BH15" i="4"/>
  <c r="BH14" i="4"/>
  <c r="BH13" i="4"/>
  <c r="BH12" i="4"/>
  <c r="BH11" i="4"/>
  <c r="BH10" i="4"/>
  <c r="BH8" i="4"/>
  <c r="BH7" i="4"/>
  <c r="BH5" i="4"/>
  <c r="BH4" i="4"/>
  <c r="BH3" i="4"/>
  <c r="BH2" i="4"/>
  <c r="H8" i="12"/>
  <c r="H10" i="12" s="1"/>
  <c r="H12" i="12" s="1"/>
  <c r="AR134" i="4"/>
  <c r="AR168" i="4"/>
  <c r="AR123" i="4"/>
  <c r="AR78" i="4"/>
  <c r="AR11" i="4"/>
  <c r="AT3" i="4"/>
  <c r="AR80" i="4"/>
  <c r="AR53" i="4"/>
  <c r="AR54" i="4"/>
  <c r="AR105" i="4"/>
  <c r="AR83" i="4"/>
  <c r="AR20" i="4"/>
  <c r="AR55" i="4"/>
  <c r="AR159" i="4"/>
  <c r="AR104" i="4"/>
  <c r="AR106" i="4"/>
  <c r="AR14" i="4"/>
  <c r="AR87" i="4"/>
  <c r="AR76" i="4"/>
  <c r="AR50" i="4"/>
  <c r="AR8" i="4"/>
  <c r="AR126" i="4"/>
  <c r="AR81" i="4"/>
  <c r="AR135" i="4"/>
  <c r="AR61" i="4"/>
  <c r="AR125" i="4"/>
  <c r="AR52" i="4"/>
  <c r="AR131" i="4"/>
  <c r="AR79" i="4"/>
  <c r="AR22" i="4"/>
  <c r="AR66" i="4"/>
  <c r="AR129" i="4"/>
  <c r="AR84" i="4"/>
  <c r="AR71" i="4"/>
  <c r="AR46" i="4"/>
  <c r="AR3" i="4"/>
  <c r="AR108" i="4"/>
  <c r="AR57" i="4"/>
  <c r="AR127" i="4"/>
  <c r="AR82" i="4"/>
  <c r="AR136" i="4"/>
  <c r="AR37" i="4"/>
  <c r="AR122" i="4"/>
  <c r="AR9" i="4"/>
  <c r="AR13" i="4"/>
  <c r="AR130" i="4"/>
  <c r="B8" i="12"/>
  <c r="B10" i="12" s="1"/>
  <c r="B11" i="12" s="1"/>
  <c r="E5" i="11"/>
  <c r="D5" i="11"/>
  <c r="B18" i="11"/>
  <c r="A29" i="11" s="1"/>
  <c r="D18" i="11" s="1"/>
  <c r="B17" i="11"/>
  <c r="A28" i="11" s="1"/>
  <c r="D17" i="11" s="1"/>
  <c r="H10" i="7"/>
  <c r="B13" i="2"/>
  <c r="B10" i="7"/>
  <c r="B11" i="7" s="1"/>
  <c r="B8" i="2"/>
  <c r="B10" i="2" s="1"/>
  <c r="B12" i="2" s="1"/>
  <c r="B41" i="12" l="1"/>
  <c r="B16" i="12"/>
  <c r="B41" i="7"/>
  <c r="B16" i="7"/>
  <c r="I42" i="12"/>
  <c r="I45" i="12"/>
  <c r="I46" i="12" s="1"/>
  <c r="B45" i="16"/>
  <c r="B46" i="16" s="1"/>
  <c r="A60" i="11"/>
  <c r="A61" i="11" s="1"/>
  <c r="A65" i="11" s="1"/>
  <c r="D52" i="11"/>
  <c r="G52" i="11"/>
  <c r="E65" i="11"/>
  <c r="F65" i="11" s="1"/>
  <c r="G65" i="11"/>
  <c r="E66" i="11"/>
  <c r="F66" i="11" s="1"/>
  <c r="G66" i="11"/>
  <c r="E52" i="11"/>
  <c r="J44" i="7"/>
  <c r="E53" i="11"/>
  <c r="D45" i="11"/>
  <c r="D44" i="11"/>
  <c r="D53" i="11"/>
  <c r="D44" i="7"/>
  <c r="J43" i="7"/>
  <c r="I43" i="7"/>
  <c r="D46" i="2"/>
  <c r="D45" i="2"/>
  <c r="D43" i="7"/>
  <c r="J43" i="12"/>
  <c r="L43" i="12" s="1"/>
  <c r="D46" i="12"/>
  <c r="J46" i="7"/>
  <c r="J45" i="7"/>
  <c r="B41" i="16"/>
  <c r="B42" i="16" s="1"/>
  <c r="B15" i="17"/>
  <c r="B42" i="17" s="1"/>
  <c r="D45" i="12"/>
  <c r="J45" i="12"/>
  <c r="D44" i="2"/>
  <c r="J44" i="12"/>
  <c r="B40" i="17"/>
  <c r="B41" i="17" s="1"/>
  <c r="B43" i="7"/>
  <c r="D46" i="7"/>
  <c r="B24" i="15"/>
  <c r="B25" i="15" s="1"/>
  <c r="B26" i="15" s="1"/>
  <c r="B27" i="15" s="1"/>
  <c r="B29" i="15"/>
  <c r="L45" i="12" l="1"/>
  <c r="L44" i="12"/>
  <c r="L46" i="12"/>
  <c r="F45" i="16"/>
  <c r="F46" i="16"/>
  <c r="F44" i="16"/>
  <c r="F43" i="16"/>
  <c r="K44" i="12"/>
  <c r="I44" i="12"/>
  <c r="K43" i="12"/>
  <c r="K46" i="12"/>
  <c r="K45" i="12"/>
  <c r="B44" i="16"/>
  <c r="E46" i="16"/>
  <c r="E45" i="16"/>
  <c r="E44" i="16"/>
  <c r="E43" i="16"/>
  <c r="H15" i="12"/>
  <c r="B45" i="7"/>
  <c r="F45" i="7" s="1"/>
  <c r="B15" i="16"/>
  <c r="B25" i="16" s="1"/>
  <c r="B76" i="16" s="1"/>
  <c r="A66" i="11"/>
  <c r="A64" i="11"/>
  <c r="D54" i="11"/>
  <c r="E54" i="11"/>
  <c r="G54" i="11"/>
  <c r="E45" i="11"/>
  <c r="F45" i="11" s="1"/>
  <c r="G45" i="11"/>
  <c r="B43" i="17"/>
  <c r="B23" i="17" s="1"/>
  <c r="J44" i="11"/>
  <c r="J45" i="11" s="1"/>
  <c r="J46" i="11" s="1"/>
  <c r="J47" i="11" s="1"/>
  <c r="B42" i="7"/>
  <c r="E18" i="11"/>
  <c r="E17" i="11"/>
  <c r="I24" i="11"/>
  <c r="H24" i="11"/>
  <c r="G26" i="11"/>
  <c r="H25" i="11"/>
  <c r="I26" i="11"/>
  <c r="I25" i="11"/>
  <c r="G24" i="11"/>
  <c r="D11" i="11"/>
  <c r="G25" i="11"/>
  <c r="H26" i="11"/>
  <c r="B45" i="12"/>
  <c r="B42" i="12"/>
  <c r="B30" i="15"/>
  <c r="B13" i="15" s="1"/>
  <c r="B32" i="15"/>
  <c r="B12" i="15"/>
  <c r="B14" i="15"/>
  <c r="J37" i="12" l="1"/>
  <c r="F44" i="7"/>
  <c r="B46" i="7"/>
  <c r="B46" i="12"/>
  <c r="F43" i="12"/>
  <c r="F44" i="12"/>
  <c r="F43" i="7"/>
  <c r="F45" i="12"/>
  <c r="F46" i="7"/>
  <c r="F46" i="12"/>
  <c r="E44" i="12"/>
  <c r="E43" i="12"/>
  <c r="B44" i="12"/>
  <c r="E45" i="12"/>
  <c r="E46" i="12"/>
  <c r="B44" i="7"/>
  <c r="E46" i="7"/>
  <c r="E45" i="7"/>
  <c r="E44" i="7"/>
  <c r="E43" i="7"/>
  <c r="H24" i="12"/>
  <c r="J38" i="12" s="1"/>
  <c r="J36" i="12"/>
  <c r="J35" i="12"/>
  <c r="J34" i="12"/>
  <c r="B24" i="16"/>
  <c r="B29" i="16" s="1"/>
  <c r="B30" i="16" s="1"/>
  <c r="B15" i="12"/>
  <c r="B15" i="7"/>
  <c r="B25" i="7" s="1"/>
  <c r="B63" i="7" s="1"/>
  <c r="G64" i="11"/>
  <c r="E64" i="11"/>
  <c r="F64" i="11" s="1"/>
  <c r="G44" i="11"/>
  <c r="E44" i="11"/>
  <c r="F44" i="11" s="1"/>
  <c r="D35" i="16"/>
  <c r="D37" i="16"/>
  <c r="D34" i="16"/>
  <c r="D36" i="16"/>
  <c r="H29" i="12" l="1"/>
  <c r="H30" i="12" s="1"/>
  <c r="B25" i="12"/>
  <c r="B72" i="12" s="1"/>
  <c r="H25" i="12"/>
  <c r="H72" i="12" s="1"/>
  <c r="B24" i="7"/>
  <c r="B29" i="7" s="1"/>
  <c r="D35" i="7"/>
  <c r="D38" i="16"/>
  <c r="D36" i="7"/>
  <c r="D37" i="7"/>
  <c r="D34" i="7"/>
  <c r="B24" i="12"/>
  <c r="B29" i="12" s="1"/>
  <c r="B30" i="12" s="1"/>
  <c r="D35" i="12"/>
  <c r="D36" i="12"/>
  <c r="D37" i="12"/>
  <c r="D38" i="12" l="1"/>
  <c r="B30" i="7"/>
  <c r="D38" i="7"/>
  <c r="G17" i="11"/>
  <c r="H17" i="11" s="1"/>
  <c r="G18" i="11" l="1"/>
  <c r="H18" i="11" s="1"/>
  <c r="B20" i="11"/>
  <c r="C20" i="11"/>
  <c r="C21" i="11"/>
  <c r="A20" i="11" l="1"/>
  <c r="B19" i="11" s="1"/>
  <c r="D19" i="11" s="1"/>
  <c r="D46" i="11" l="1"/>
  <c r="G53" i="11"/>
  <c r="E19" i="11"/>
  <c r="E46" i="11" l="1"/>
  <c r="F46" i="11" s="1"/>
  <c r="G46" i="11"/>
  <c r="I45" i="7"/>
  <c r="I46" i="7" s="1"/>
  <c r="H12" i="7"/>
  <c r="G19" i="11" l="1"/>
  <c r="H19" i="11" s="1"/>
  <c r="I42" i="7"/>
  <c r="L46" i="7"/>
  <c r="L45" i="7"/>
  <c r="L43" i="7"/>
  <c r="L44" i="7"/>
  <c r="I44" i="7" l="1"/>
  <c r="K46" i="7"/>
  <c r="K45" i="7"/>
  <c r="K44" i="7"/>
  <c r="K43" i="7"/>
  <c r="H15" i="7"/>
  <c r="H25" i="7" s="1"/>
  <c r="H63" i="7" s="1"/>
  <c r="H24" i="7" l="1"/>
  <c r="H29" i="7" s="1"/>
  <c r="H30" i="7" s="1"/>
  <c r="J37" i="7"/>
  <c r="J36" i="7"/>
  <c r="J35" i="7"/>
  <c r="J34" i="7"/>
  <c r="J38" i="7" l="1"/>
  <c r="B16" i="2" l="1"/>
  <c r="B45" i="2" s="1"/>
  <c r="B41" i="2"/>
  <c r="B42" i="2" s="1"/>
  <c r="F45" i="2" l="1"/>
  <c r="B46" i="2"/>
  <c r="F44" i="2"/>
  <c r="F46" i="2"/>
  <c r="F43" i="2"/>
  <c r="B44" i="2"/>
  <c r="E45" i="2"/>
  <c r="E43" i="2"/>
  <c r="E46" i="2"/>
  <c r="E44" i="2"/>
  <c r="B15" i="2"/>
  <c r="D36" i="2" l="1"/>
  <c r="D37" i="2"/>
  <c r="B24" i="2"/>
  <c r="B29" i="2" s="1"/>
  <c r="D35" i="2"/>
  <c r="D34" i="2"/>
  <c r="B25" i="2"/>
  <c r="B76" i="2" s="1"/>
  <c r="D38" i="2" l="1"/>
  <c r="B3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Consultant</author>
  </authors>
  <commentList>
    <comment ref="AO2" authorId="0" shapeId="0" xr:uid="{00000000-0006-0000-0600-000001000000}">
      <text>
        <r>
          <rPr>
            <b/>
            <sz val="9"/>
            <color indexed="81"/>
            <rFont val="Tahoma"/>
            <family val="2"/>
          </rPr>
          <t>Consultant:</t>
        </r>
        <r>
          <rPr>
            <sz val="9"/>
            <color indexed="81"/>
            <rFont val="Tahoma"/>
            <family val="2"/>
          </rPr>
          <t xml:space="preserve">
(Mon = 2, Tue = 3…)</t>
        </r>
      </text>
    </comment>
    <comment ref="J40" authorId="0" shapeId="0" xr:uid="{00000000-0006-0000-0600-000002000000}">
      <text>
        <r>
          <rPr>
            <b/>
            <sz val="9"/>
            <color indexed="81"/>
            <rFont val="Tahoma"/>
            <family val="2"/>
          </rPr>
          <t>Consultant:</t>
        </r>
        <r>
          <rPr>
            <sz val="9"/>
            <color indexed="81"/>
            <rFont val="Tahoma"/>
            <family val="2"/>
          </rPr>
          <t xml:space="preserve">
Identifies the column number in the COIL_DATE table based upon the current day of the week</t>
        </r>
      </text>
    </comment>
    <comment ref="K40" authorId="0" shapeId="0" xr:uid="{00000000-0006-0000-0600-000003000000}">
      <text>
        <r>
          <rPr>
            <b/>
            <sz val="9"/>
            <color indexed="81"/>
            <rFont val="Tahoma"/>
            <family val="2"/>
          </rPr>
          <t>Consultant:</t>
        </r>
        <r>
          <rPr>
            <sz val="9"/>
            <color indexed="81"/>
            <rFont val="Tahoma"/>
            <family val="2"/>
          </rPr>
          <t xml:space="preserve">
The number of days required to get to Monday of next week</t>
        </r>
      </text>
    </comment>
  </commentList>
</comments>
</file>

<file path=xl/sharedStrings.xml><?xml version="1.0" encoding="utf-8"?>
<sst xmlns="http://schemas.openxmlformats.org/spreadsheetml/2006/main" count="203129" uniqueCount="50459">
  <si>
    <r>
      <t>This Calculator will calculate the number of trucks required, % of load for the last truck and the Freight 
(You must enter the</t>
    </r>
    <r>
      <rPr>
        <b/>
        <sz val="14"/>
        <rFont val="Arial"/>
        <family val="2"/>
      </rPr>
      <t xml:space="preserve"> information highlighted in GREEN - </t>
    </r>
    <r>
      <rPr>
        <b/>
        <u/>
        <sz val="14"/>
        <rFont val="Arial"/>
        <family val="2"/>
      </rPr>
      <t>Product</t>
    </r>
    <r>
      <rPr>
        <b/>
        <sz val="14"/>
        <rFont val="Arial"/>
        <family val="2"/>
      </rPr>
      <t xml:space="preserve">; </t>
    </r>
    <r>
      <rPr>
        <b/>
        <u/>
        <sz val="14"/>
        <rFont val="Arial"/>
        <family val="2"/>
      </rPr>
      <t>Length of the Panel,</t>
    </r>
    <r>
      <rPr>
        <b/>
        <sz val="14"/>
        <rFont val="Arial"/>
        <family val="2"/>
      </rPr>
      <t xml:space="preserve"> </t>
    </r>
    <r>
      <rPr>
        <b/>
        <u/>
        <sz val="14"/>
        <rFont val="Arial"/>
        <family val="2"/>
      </rPr>
      <t>Number of Panels and number of miles)
(Blue cells are calculated and cannot be entered)</t>
    </r>
  </si>
  <si>
    <t>Description</t>
  </si>
  <si>
    <t>Value</t>
  </si>
  <si>
    <t>UOM</t>
  </si>
  <si>
    <t>Instruction</t>
  </si>
  <si>
    <t>Width</t>
  </si>
  <si>
    <t xml:space="preserve">Panels per truck 10' or shorter </t>
  </si>
  <si>
    <t xml:space="preserve">Panels per truck from 11' to 15' long </t>
  </si>
  <si>
    <t xml:space="preserve">Panels per truck from 16 to 25' long </t>
  </si>
  <si>
    <t xml:space="preserve">Panels per truck over 25' long not to exceed 52' </t>
  </si>
  <si>
    <t>Product</t>
  </si>
  <si>
    <t>FW 12"</t>
  </si>
  <si>
    <t>Select from the drop down menu</t>
  </si>
  <si>
    <t>Width of Panel</t>
  </si>
  <si>
    <t>Inches</t>
  </si>
  <si>
    <r>
      <t xml:space="preserve">Length  of Panel </t>
    </r>
    <r>
      <rPr>
        <b/>
        <sz val="11"/>
        <color rgb="FFED1C24"/>
        <rFont val="Arial"/>
        <family val="2"/>
      </rPr>
      <t>or Trim Box</t>
    </r>
  </si>
  <si>
    <t>Feet</t>
  </si>
  <si>
    <r>
      <t xml:space="preserve">You must manually enter this value.  </t>
    </r>
    <r>
      <rPr>
        <b/>
        <sz val="11"/>
        <rFont val="Arial"/>
        <family val="2"/>
      </rPr>
      <t>If Unknown enter 30 Feet</t>
    </r>
  </si>
  <si>
    <t>Square Foot Per Panel</t>
  </si>
  <si>
    <t>100 Sq Ft</t>
  </si>
  <si>
    <t>Customer Squares</t>
  </si>
  <si>
    <t>Squares</t>
  </si>
  <si>
    <r>
      <t xml:space="preserve">Number of Panels </t>
    </r>
    <r>
      <rPr>
        <b/>
        <sz val="11"/>
        <color rgb="FFED1C24"/>
        <rFont val="Arial"/>
        <family val="2"/>
      </rPr>
      <t>or Trim Box</t>
    </r>
  </si>
  <si>
    <t>Panels</t>
  </si>
  <si>
    <t xml:space="preserve">You must manually enter the number of panels.  </t>
  </si>
  <si>
    <t>Panels per Truck</t>
  </si>
  <si>
    <t>per Truck</t>
  </si>
  <si>
    <t>with</t>
  </si>
  <si>
    <t>Houston</t>
  </si>
  <si>
    <t>Plant</t>
  </si>
  <si>
    <t>per</t>
  </si>
  <si>
    <t>Number of Trucks</t>
  </si>
  <si>
    <t>Trucks</t>
  </si>
  <si>
    <t>% Util of the Last Truck</t>
  </si>
  <si>
    <t>%</t>
  </si>
  <si>
    <t>Percent utilization of last truck</t>
  </si>
  <si>
    <t>Number of Miles</t>
  </si>
  <si>
    <t>Miles</t>
  </si>
  <si>
    <t>You must enter the number of miles</t>
  </si>
  <si>
    <t>State of Job Site</t>
  </si>
  <si>
    <t>AL</t>
  </si>
  <si>
    <t>Select State Abbreviation</t>
  </si>
  <si>
    <r>
      <t xml:space="preserve">Shipping Plant location :  </t>
    </r>
    <r>
      <rPr>
        <b/>
        <sz val="8"/>
        <rFont val="Arial"/>
        <family val="2"/>
      </rPr>
      <t>You can chose the closest plant to your jobsite unless you have 50% or over in the % utilized or more than 1 in the number of trucks above.  If over these then refer to the MFG tab to chose the closest plant based on a plant that produces the product you are shipping</t>
    </r>
    <r>
      <rPr>
        <b/>
        <sz val="11"/>
        <rFont val="Arial"/>
        <family val="2"/>
      </rPr>
      <t xml:space="preserve">  </t>
    </r>
  </si>
  <si>
    <t>MBCI - HOUSTON</t>
  </si>
  <si>
    <t>Freight</t>
  </si>
  <si>
    <t>$</t>
  </si>
  <si>
    <t xml:space="preserve">Freight </t>
  </si>
  <si>
    <t>Fuel Surcharge</t>
  </si>
  <si>
    <t>Load Sharing Calculations</t>
  </si>
  <si>
    <t>Total Estimated Revenue</t>
  </si>
  <si>
    <t>To be used by the Order Scheduling Specialist to assist in leveraging our National Capacity to meet the Customer's Requested Date</t>
  </si>
  <si>
    <t>Incremental Freight Budget</t>
  </si>
  <si>
    <t xml:space="preserve">Current Site Freight </t>
  </si>
  <si>
    <t>Total Freight Budget</t>
  </si>
  <si>
    <t>Customer Requested Date</t>
  </si>
  <si>
    <t>Customer Order Number</t>
  </si>
  <si>
    <t>5123454</t>
  </si>
  <si>
    <t>Alternative Plants</t>
  </si>
  <si>
    <t>Specific Locations</t>
  </si>
  <si>
    <t>Load Date</t>
  </si>
  <si>
    <t>Alt Plant</t>
  </si>
  <si>
    <t>Row Instructions</t>
  </si>
  <si>
    <t>Option A</t>
  </si>
  <si>
    <t>Mt Pleasant, IA</t>
  </si>
  <si>
    <t>Select Plant from drop down menu; enter miles to Job Site from that plant and their load date</t>
  </si>
  <si>
    <t>Option B</t>
  </si>
  <si>
    <t>Adel, GA</t>
  </si>
  <si>
    <t>Option C</t>
  </si>
  <si>
    <t>OkCity, OK</t>
  </si>
  <si>
    <t>Option D</t>
  </si>
  <si>
    <t>Phoenix, AZ</t>
  </si>
  <si>
    <t>Original Location</t>
  </si>
  <si>
    <t>Estimated Number of full trucks</t>
  </si>
  <si>
    <t>Number of full trucks</t>
  </si>
  <si>
    <t>Is this a Milk Run?</t>
  </si>
  <si>
    <t>FT Rate</t>
  </si>
  <si>
    <t>Partial Rate</t>
  </si>
  <si>
    <t>If Utilization ge 50% consider a full truck</t>
  </si>
  <si>
    <t>Full Truck Mile Rate</t>
  </si>
  <si>
    <t>Based upon the State of the Job Site</t>
  </si>
  <si>
    <t>Freight for Full Truck</t>
  </si>
  <si>
    <t>Estimated Sharing for Partial</t>
  </si>
  <si>
    <t>This number will be divided into the rate for a full truck as we assume it can share the truck</t>
  </si>
  <si>
    <t>Partial Truck Cost</t>
  </si>
  <si>
    <t>Drop Off Fee</t>
  </si>
  <si>
    <t>Total Freight equals the number of full trucks times the full truck fee plus $50 per full truck</t>
  </si>
  <si>
    <t>plus the cost of a partial truck plus a $50 fee</t>
  </si>
  <si>
    <t>288  Inquire if over 30'</t>
  </si>
  <si>
    <t>Freight and Fuel Surcharge rates are updated as the freight industry updates.  The actual freight and fuel surcharge wil be applied at the time of order.   It is the Customer's responsibility to maintain an updated copy of this estimator tool.</t>
  </si>
  <si>
    <r>
      <t>This Calculator will calculate the number of trucks required, % of load for the last truck and the Freight
(You must enter the</t>
    </r>
    <r>
      <rPr>
        <b/>
        <sz val="14"/>
        <rFont val="Arial"/>
        <family val="2"/>
      </rPr>
      <t xml:space="preserve"> information highlighted in Green - </t>
    </r>
    <r>
      <rPr>
        <b/>
        <u/>
        <sz val="14"/>
        <rFont val="Arial"/>
        <family val="2"/>
      </rPr>
      <t>Product</t>
    </r>
    <r>
      <rPr>
        <b/>
        <sz val="14"/>
        <rFont val="Arial"/>
        <family val="2"/>
      </rPr>
      <t xml:space="preserve">; </t>
    </r>
    <r>
      <rPr>
        <b/>
        <u/>
        <sz val="14"/>
        <rFont val="Arial"/>
        <family val="2"/>
      </rPr>
      <t>Length of the Panel,</t>
    </r>
    <r>
      <rPr>
        <b/>
        <sz val="14"/>
        <rFont val="Arial"/>
        <family val="2"/>
      </rPr>
      <t xml:space="preserve"> </t>
    </r>
    <r>
      <rPr>
        <b/>
        <u/>
        <sz val="14"/>
        <rFont val="Arial"/>
        <family val="2"/>
      </rPr>
      <t>Number of Squares and number of miles)
(Blue cells are calculated and cannot be entered)</t>
    </r>
  </si>
  <si>
    <t>Type of Panel</t>
  </si>
  <si>
    <t>Artisan (Atlanta) 12"</t>
  </si>
  <si>
    <t xml:space="preserve">Length  of Panel </t>
  </si>
  <si>
    <r>
      <t xml:space="preserve">You must manually enter this value.  </t>
    </r>
    <r>
      <rPr>
        <b/>
        <sz val="11"/>
        <rFont val="Arial"/>
        <family val="2"/>
      </rPr>
      <t>If unknown enter 30 Feet</t>
    </r>
  </si>
  <si>
    <t>Note: 1 Square = 100 Square Feet</t>
  </si>
  <si>
    <t>You must manually enter the number of Squares</t>
  </si>
  <si>
    <t xml:space="preserve">Number of Panels </t>
  </si>
  <si>
    <t>MN</t>
  </si>
  <si>
    <t>SALT LAKE CITY</t>
  </si>
  <si>
    <t xml:space="preserve"> Freight </t>
  </si>
  <si>
    <r>
      <t xml:space="preserve">This Calculator will determine the number of trucks required, % of load of the last truck and Freight -  For </t>
    </r>
    <r>
      <rPr>
        <b/>
        <sz val="11"/>
        <rFont val="Arial"/>
        <family val="2"/>
      </rPr>
      <t>C&amp;I and Ag Orders ONLY!</t>
    </r>
    <r>
      <rPr>
        <sz val="11"/>
        <rFont val="Arial"/>
        <family val="2"/>
      </rPr>
      <t xml:space="preserve">
You must enter into the cells that are colored Green -  the</t>
    </r>
    <r>
      <rPr>
        <b/>
        <sz val="11"/>
        <rFont val="Arial"/>
        <family val="2"/>
      </rPr>
      <t xml:space="preserve"> </t>
    </r>
    <r>
      <rPr>
        <b/>
        <u/>
        <sz val="11"/>
        <rFont val="Arial"/>
        <family val="2"/>
      </rPr>
      <t>Product</t>
    </r>
    <r>
      <rPr>
        <b/>
        <sz val="11"/>
        <rFont val="Arial"/>
        <family val="2"/>
      </rPr>
      <t xml:space="preserve">; </t>
    </r>
    <r>
      <rPr>
        <b/>
        <u/>
        <sz val="11"/>
        <rFont val="Arial"/>
        <family val="2"/>
      </rPr>
      <t>Length of the Panel</t>
    </r>
    <r>
      <rPr>
        <b/>
        <sz val="11"/>
        <rFont val="Arial"/>
        <family val="2"/>
      </rPr>
      <t xml:space="preserve"> and either </t>
    </r>
    <r>
      <rPr>
        <b/>
        <u/>
        <sz val="11"/>
        <rFont val="Arial"/>
        <family val="2"/>
      </rPr>
      <t>Number of Panels or Number of Squares</t>
    </r>
    <r>
      <rPr>
        <sz val="11"/>
        <rFont val="Arial"/>
        <family val="2"/>
      </rPr>
      <t xml:space="preserve">
</t>
    </r>
    <r>
      <rPr>
        <u/>
        <sz val="11"/>
        <rFont val="Arial"/>
        <family val="2"/>
      </rPr>
      <t>(Blue Cells are calculated and cannot be updated)</t>
    </r>
  </si>
  <si>
    <t>Enter Number of Panels</t>
  </si>
  <si>
    <t>Enter Number of Squares</t>
  </si>
  <si>
    <t>C&amp;I and Ag</t>
  </si>
  <si>
    <r>
      <t xml:space="preserve">If you know the number of </t>
    </r>
    <r>
      <rPr>
        <b/>
        <sz val="10"/>
        <rFont val="Arial"/>
        <family val="2"/>
      </rPr>
      <t>Panels</t>
    </r>
    <r>
      <rPr>
        <sz val="10"/>
        <rFont val="Arial"/>
        <family val="2"/>
      </rPr>
      <t xml:space="preserve"> use </t>
    </r>
    <r>
      <rPr>
        <b/>
        <sz val="10"/>
        <rFont val="Arial"/>
        <family val="2"/>
      </rPr>
      <t>Column B</t>
    </r>
    <r>
      <rPr>
        <sz val="10"/>
        <rFont val="Arial"/>
        <family val="2"/>
      </rPr>
      <t xml:space="preserve">; otherwise use </t>
    </r>
    <r>
      <rPr>
        <b/>
        <sz val="10"/>
        <rFont val="Arial"/>
        <family val="2"/>
      </rPr>
      <t>Column H</t>
    </r>
  </si>
  <si>
    <t>Length  of Panel</t>
  </si>
  <si>
    <t>If you don't know the LENGTH then use 30'</t>
  </si>
  <si>
    <t>1 Square = 100 Square Feet (Assume 1 Sq. Foot = 1 Pound)</t>
  </si>
  <si>
    <t>Number of Panels</t>
  </si>
  <si>
    <r>
      <t xml:space="preserve">Gauge of Panel </t>
    </r>
    <r>
      <rPr>
        <sz val="8"/>
        <rFont val="Arial"/>
        <family val="2"/>
      </rPr>
      <t>( 29  26  24  22)</t>
    </r>
  </si>
  <si>
    <t>&lt;&lt;&lt;&lt;&lt;&lt;&lt;&lt;&lt;&lt;&lt;&lt;&lt;&lt;&lt;&lt;&lt;&lt;&lt;&lt;&lt;Enter your Panel Gauge in cell B12 to the left</t>
  </si>
  <si>
    <t>State</t>
  </si>
  <si>
    <t>Select appropriate State Abbreviation</t>
  </si>
  <si>
    <t>INDIANAPOLIS</t>
  </si>
  <si>
    <t>Select Original Plant Location</t>
  </si>
  <si>
    <t>Atlanta, GA</t>
  </si>
  <si>
    <t>Alternate 
Plant</t>
  </si>
  <si>
    <t>Rome, NY</t>
  </si>
  <si>
    <t>Memphis, TN</t>
  </si>
  <si>
    <r>
      <t xml:space="preserve">This Calculator will calculate the number of trucks required, % of load of the last truck, and Freight -  For </t>
    </r>
    <r>
      <rPr>
        <b/>
        <sz val="11"/>
        <rFont val="Arial"/>
        <family val="2"/>
      </rPr>
      <t>Structual Materials ONLY!</t>
    </r>
    <r>
      <rPr>
        <sz val="11"/>
        <rFont val="Arial"/>
        <family val="2"/>
      </rPr>
      <t xml:space="preserve">
You must enter into the cells that are colored Green - the</t>
    </r>
    <r>
      <rPr>
        <b/>
        <sz val="11"/>
        <rFont val="Arial"/>
        <family val="2"/>
      </rPr>
      <t xml:space="preserve"> </t>
    </r>
    <r>
      <rPr>
        <b/>
        <u/>
        <sz val="11"/>
        <rFont val="Arial"/>
        <family val="2"/>
      </rPr>
      <t>Product</t>
    </r>
    <r>
      <rPr>
        <b/>
        <sz val="11"/>
        <rFont val="Arial"/>
        <family val="2"/>
      </rPr>
      <t xml:space="preserve">; </t>
    </r>
    <r>
      <rPr>
        <b/>
        <u/>
        <sz val="11"/>
        <rFont val="Arial"/>
        <family val="2"/>
      </rPr>
      <t>Length of the Part</t>
    </r>
    <r>
      <rPr>
        <b/>
        <sz val="11"/>
        <rFont val="Arial"/>
        <family val="2"/>
      </rPr>
      <t xml:space="preserve"> and either </t>
    </r>
    <r>
      <rPr>
        <b/>
        <u/>
        <sz val="11"/>
        <rFont val="Arial"/>
        <family val="2"/>
      </rPr>
      <t>Number of Parts or Total Weight</t>
    </r>
    <r>
      <rPr>
        <sz val="11"/>
        <rFont val="Arial"/>
        <family val="2"/>
      </rPr>
      <t xml:space="preserve">
(Blue Cells are calculated and cannot be updated)</t>
    </r>
  </si>
  <si>
    <t>Enter Number of Parts</t>
  </si>
  <si>
    <t>Enter Total Weight</t>
  </si>
  <si>
    <t>Type of Structure</t>
  </si>
  <si>
    <t>10" C/Z 14 ga</t>
  </si>
  <si>
    <t>If you know the Number of Parts use Column B; otherwise use Column D (Total Weight)</t>
  </si>
  <si>
    <t>10" ES 12 ga</t>
  </si>
  <si>
    <t>Weight of the Part / Linear Foot</t>
  </si>
  <si>
    <t>lbs per Linear Foot</t>
  </si>
  <si>
    <t>Length  of Part</t>
  </si>
  <si>
    <t>Enter the length of the part 
Use 30" if unknown</t>
  </si>
  <si>
    <t>Weight of Part</t>
  </si>
  <si>
    <t>Lb per part</t>
  </si>
  <si>
    <t xml:space="preserve">Total  Weight </t>
  </si>
  <si>
    <t>Total Lbs</t>
  </si>
  <si>
    <t>Enter the total Pounds if known</t>
  </si>
  <si>
    <t>Number of Parts</t>
  </si>
  <si>
    <t>Parts</t>
  </si>
  <si>
    <t>Enter the number of Parts if known</t>
  </si>
  <si>
    <r>
      <t>Utilization of</t>
    </r>
    <r>
      <rPr>
        <b/>
        <sz val="11"/>
        <rFont val="Arial"/>
        <family val="2"/>
      </rPr>
      <t xml:space="preserve"> Last</t>
    </r>
    <r>
      <rPr>
        <sz val="11"/>
        <rFont val="Arial"/>
        <family val="2"/>
      </rPr>
      <t xml:space="preserve"> Truck</t>
    </r>
  </si>
  <si>
    <t>Enter the number of Mile from Plant</t>
  </si>
  <si>
    <t>OR</t>
  </si>
  <si>
    <t>Indianapolis</t>
  </si>
  <si>
    <t xml:space="preserve"> </t>
  </si>
  <si>
    <t>Mini Package Add</t>
  </si>
  <si>
    <t>Commercial Package Add Under 14' Tall</t>
  </si>
  <si>
    <t>Commercial Package Add 14' Tall &amp; Over</t>
  </si>
  <si>
    <t>Plywood Crated MINI</t>
  </si>
  <si>
    <t>Plywood Crated Commercial</t>
  </si>
  <si>
    <t>Quantity of Mini Doors</t>
  </si>
  <si>
    <t>Uncrated on Skids</t>
  </si>
  <si>
    <t>Door Width in nearest Foot</t>
  </si>
  <si>
    <t>SKIDS</t>
  </si>
  <si>
    <t>From GA or TX</t>
  </si>
  <si>
    <t>Bundles</t>
  </si>
  <si>
    <t>From AZ</t>
  </si>
  <si>
    <t>% of truck from GA or TX</t>
  </si>
  <si>
    <t>Truckload(s)</t>
  </si>
  <si>
    <t>% of truck from AZ</t>
  </si>
  <si>
    <t>Miles to Delivery Site</t>
  </si>
  <si>
    <t>AZ</t>
  </si>
  <si>
    <t>Ship from Plant</t>
  </si>
  <si>
    <t>Houston, TX</t>
  </si>
  <si>
    <t>Phoenix, az</t>
  </si>
  <si>
    <t>Ship to State</t>
  </si>
  <si>
    <t>NV</t>
  </si>
  <si>
    <t>Per mile based on Ship Plant &amp; Delivery State - Adjust Mileage Above</t>
  </si>
  <si>
    <t>Freight Rate</t>
  </si>
  <si>
    <t>From DBCI GA Plant</t>
  </si>
  <si>
    <t>From DBCI TX Plant</t>
  </si>
  <si>
    <t>From DBCI AZ Plant</t>
  </si>
  <si>
    <t xml:space="preserve">Mini Door Dedicated Freight Rate: </t>
  </si>
  <si>
    <t xml:space="preserve">Total Package Cost </t>
  </si>
  <si>
    <t>Quantity of Commercial Doors</t>
  </si>
  <si>
    <t>Door Height in nearest Foot</t>
  </si>
  <si>
    <t>From AZ, GA or TX</t>
  </si>
  <si>
    <t>% of truck from AZ, GA or TX</t>
  </si>
  <si>
    <t>TX</t>
  </si>
  <si>
    <t>FL</t>
  </si>
  <si>
    <t xml:space="preserve">Commercial  Door Dedicated Freight Rate: </t>
  </si>
  <si>
    <t>Coil Load Date Establishment Tool 
(Select Coil Product Offering and the calculator will estimate Final Load Date based upon Producing and/or Shipping Plants</t>
  </si>
  <si>
    <t>Strip (inches)</t>
  </si>
  <si>
    <t>Master (inches)</t>
  </si>
  <si>
    <t>Producing Plant(s)</t>
  </si>
  <si>
    <t>Coil Product Offering</t>
  </si>
  <si>
    <t>PBD</t>
  </si>
  <si>
    <t xml:space="preserve">Assumes you Book the Order Today </t>
  </si>
  <si>
    <r>
      <t>"</t>
    </r>
    <r>
      <rPr>
        <sz val="10"/>
        <color rgb="FFFF0000"/>
        <rFont val="Arial"/>
        <family val="2"/>
      </rPr>
      <t>=TODAY()</t>
    </r>
    <r>
      <rPr>
        <sz val="10"/>
        <rFont val="Arial"/>
        <family val="2"/>
      </rPr>
      <t>"</t>
    </r>
  </si>
  <si>
    <t>Type the red formula to the left into the date box if it gets deleted to make the tool automatically know it is today.</t>
  </si>
  <si>
    <t xml:space="preserve">Do you have more than 50% of a truckload ? </t>
  </si>
  <si>
    <t>No</t>
  </si>
  <si>
    <t>Is this Product at 75%?</t>
  </si>
  <si>
    <t>Only answer this yes for the following products: PBR, PBU, Structural, UDEK, DBLK, or Trims - Do not answer yes for any other products - For MBCI use ONLY</t>
  </si>
  <si>
    <t>Top Tier Capacity Customer?</t>
  </si>
  <si>
    <t>Color</t>
  </si>
  <si>
    <t>Added Days</t>
  </si>
  <si>
    <t>Ash Gray</t>
  </si>
  <si>
    <t>Producing Plant</t>
  </si>
  <si>
    <t>Atlanta</t>
  </si>
  <si>
    <t>Shipping Plant *</t>
  </si>
  <si>
    <t>Frankfort KY</t>
  </si>
  <si>
    <t>First Available Date to Load at Producing Plant</t>
  </si>
  <si>
    <t>First Available Date to Load at Shipping Plant</t>
  </si>
  <si>
    <t>Work Days</t>
  </si>
  <si>
    <t>Date</t>
  </si>
  <si>
    <t>Day of Week</t>
  </si>
  <si>
    <t>Available on Plant Floor</t>
  </si>
  <si>
    <t>Available on Coater's Floor</t>
  </si>
  <si>
    <t>No Coil Avaiable - Must Be Ordered</t>
  </si>
  <si>
    <t>Available Day to Load</t>
  </si>
  <si>
    <t>Enter Zip Code and the system will return: State and County, Plants servicing that area and day of the week they load for shipment</t>
  </si>
  <si>
    <t>Zip Code</t>
  </si>
  <si>
    <t>State / County</t>
  </si>
  <si>
    <t>Zone</t>
  </si>
  <si>
    <t>69043</t>
  </si>
  <si>
    <t>Zip Code Below</t>
  </si>
  <si>
    <r>
      <t xml:space="preserve">Customer:      </t>
    </r>
    <r>
      <rPr>
        <sz val="8"/>
        <rFont val="Arial"/>
        <family val="2"/>
      </rPr>
      <t>Choose from List</t>
    </r>
  </si>
  <si>
    <t>CASHWAY BLDG PRODUCTS *DIB # 5383*  024</t>
  </si>
  <si>
    <t>Customer #</t>
  </si>
  <si>
    <t>(**) = Atwater has counties that we only deliver into part of the county.  See maps on Atwater Tab below orcall plant for further clarification</t>
  </si>
  <si>
    <t>Calculations:</t>
  </si>
  <si>
    <t>Today's Weekday number</t>
  </si>
  <si>
    <t>Weekday column of Coil_Date table</t>
  </si>
  <si>
    <t>Week Day for VLOOKUP Logic</t>
  </si>
  <si>
    <t>Week Day</t>
  </si>
  <si>
    <t>Next Ship Day of Week</t>
  </si>
  <si>
    <t>Actual Ship Date</t>
  </si>
  <si>
    <t>Number of Work Days</t>
  </si>
  <si>
    <t>Plant Fl</t>
  </si>
  <si>
    <t>Work Day Plus 1</t>
  </si>
  <si>
    <t>Work Day Plus 2</t>
  </si>
  <si>
    <t>Work Day Plus 3</t>
  </si>
  <si>
    <t>Work Day Plus 4</t>
  </si>
  <si>
    <t>Checking if Plant's Ship At All?</t>
  </si>
  <si>
    <t>Assumes Monday, looks for each day</t>
  </si>
  <si>
    <t>First Ship Date of the Week</t>
  </si>
  <si>
    <t>Number of Days to add to ready date to get to next Monday</t>
  </si>
  <si>
    <t>Number of Days to add to get from Monday to First Ship Date</t>
  </si>
  <si>
    <t xml:space="preserve">If First check doesn't find; yet in table then use </t>
  </si>
  <si>
    <t>Zip Code Key For Calculations</t>
  </si>
  <si>
    <r>
      <t>This Calculator will determine the maximum quantity and ship date for a specific Plant/Product Combination
(You must enter the</t>
    </r>
    <r>
      <rPr>
        <b/>
        <sz val="14"/>
        <rFont val="Arial"/>
        <family val="2"/>
      </rPr>
      <t xml:space="preserve"> information highlighted in RED </t>
    </r>
    <r>
      <rPr>
        <b/>
        <u/>
        <sz val="14"/>
        <rFont val="Arial"/>
        <family val="2"/>
      </rPr>
      <t xml:space="preserve">
(Blue cells are calculated and cannot be entered)</t>
    </r>
  </si>
  <si>
    <t>Hot Rush Product Offering</t>
  </si>
  <si>
    <t>08" C/Z 14 ga</t>
  </si>
  <si>
    <t xml:space="preserve">Select from the drop down menu </t>
  </si>
  <si>
    <t>At Plant Location</t>
  </si>
  <si>
    <t>Salt Lake City</t>
  </si>
  <si>
    <t>First Day Available</t>
  </si>
  <si>
    <t>Maximum Quantity is</t>
  </si>
  <si>
    <t>Cut-off Time</t>
  </si>
  <si>
    <t>Location Key</t>
  </si>
  <si>
    <t>Current Day of the week</t>
  </si>
  <si>
    <t>1 = Sunday</t>
  </si>
  <si>
    <t>First Day of the week Avail for Ship</t>
  </si>
  <si>
    <t>1 = Sunday, 5 = Friday</t>
  </si>
  <si>
    <t>Next Day</t>
  </si>
  <si>
    <t>Day after that</t>
  </si>
  <si>
    <t>A business week from today</t>
  </si>
  <si>
    <t>Next Day Found to Ship</t>
  </si>
  <si>
    <t>Maximum Quantity</t>
  </si>
  <si>
    <t>This is the main table that defines the width and number of panels per truck for each product offering. 
(This table MUST be sorted by Panel alphabetically in order for the calculations to be correct!)
Titled: Data_Table</t>
  </si>
  <si>
    <t>Determines Capacity of Truck based upon Panel Footage
(Titled Panel_Capacity)</t>
  </si>
  <si>
    <t>Utilization Table When Less than full truck
(Titled Util_Rate)</t>
  </si>
  <si>
    <t>NCI Freight Rates and Zones
Effective 04/16/18
(Titled: Freight_Less)</t>
  </si>
  <si>
    <t>This is the main table that defines the width and number of panels per truck for each product offering. 
(This table MUST be sorted by Panel alphabetically in order for the calculations to be correct!)
Titled: Coil_Date</t>
  </si>
  <si>
    <t>Structural Products
Titled: Structual
Structual_Entry</t>
  </si>
  <si>
    <t>Intercompany Transfer Schedule Products
Titled: Interco_Key</t>
  </si>
  <si>
    <t>Interco Locations
Titled: Loc_Desc
Loc_Name</t>
  </si>
  <si>
    <t>ID</t>
  </si>
  <si>
    <t>County</t>
  </si>
  <si>
    <t>Key</t>
  </si>
  <si>
    <t>Territory</t>
  </si>
  <si>
    <t>6/11 Corrected Territory</t>
  </si>
  <si>
    <t>Load Day</t>
  </si>
  <si>
    <t xml:space="preserve">
Description
(HR_Master)</t>
  </si>
  <si>
    <t>Reflects the Maximum Number of Breaks that can be Rushed Ordered per Day of the week</t>
  </si>
  <si>
    <t>Panel</t>
  </si>
  <si>
    <t>Range</t>
  </si>
  <si>
    <t>value</t>
  </si>
  <si>
    <t>Sharing Estimate</t>
  </si>
  <si>
    <t>Utilization</t>
  </si>
  <si>
    <t>0-50</t>
  </si>
  <si>
    <t>51-100</t>
  </si>
  <si>
    <t>101-150</t>
  </si>
  <si>
    <t>151-200</t>
  </si>
  <si>
    <t>201 Plus</t>
  </si>
  <si>
    <t>Coil Avail on Plant Floor</t>
  </si>
  <si>
    <t>Coil Avail on Metal Coaters Floor</t>
  </si>
  <si>
    <t>Day the Order is Booked &amp; No Coil Available 
(Coil must be Painted and Slit or Both)</t>
  </si>
  <si>
    <t>Coil Width 
Search</t>
  </si>
  <si>
    <t>Weight</t>
  </si>
  <si>
    <t xml:space="preserve">Load Day of Week </t>
  </si>
  <si>
    <t>Producing Location</t>
  </si>
  <si>
    <t>Shipping Location</t>
  </si>
  <si>
    <t>Key
(Calculated Field)</t>
  </si>
  <si>
    <t># Work Days</t>
  </si>
  <si>
    <t>Day of the Week
(Calculated)</t>
  </si>
  <si>
    <t>Full Name</t>
  </si>
  <si>
    <t>Loc</t>
  </si>
  <si>
    <t>Alabama</t>
  </si>
  <si>
    <t>Autauga</t>
  </si>
  <si>
    <t>Adel</t>
  </si>
  <si>
    <t>ADL-Zone 2</t>
  </si>
  <si>
    <t>ADL-AB-Zone 5</t>
  </si>
  <si>
    <t>Zone 5</t>
  </si>
  <si>
    <t>Tues / Fri</t>
  </si>
  <si>
    <t>Location_Product</t>
  </si>
  <si>
    <t>Mon</t>
  </si>
  <si>
    <t>Wed</t>
  </si>
  <si>
    <t>Thu</t>
  </si>
  <si>
    <t>Fri</t>
  </si>
  <si>
    <t>Hot Rush
Product Offering
(HR_Offer)</t>
  </si>
  <si>
    <t>Ship Plant</t>
  </si>
  <si>
    <t>AR</t>
  </si>
  <si>
    <t>CA</t>
  </si>
  <si>
    <t>CO</t>
  </si>
  <si>
    <t>CT</t>
  </si>
  <si>
    <t>DC</t>
  </si>
  <si>
    <t>DE</t>
  </si>
  <si>
    <t>GA</t>
  </si>
  <si>
    <t>IA</t>
  </si>
  <si>
    <t>IL</t>
  </si>
  <si>
    <t>IN</t>
  </si>
  <si>
    <t>KS</t>
  </si>
  <si>
    <t>KY</t>
  </si>
  <si>
    <t>LA</t>
  </si>
  <si>
    <t>MA</t>
  </si>
  <si>
    <t>MD</t>
  </si>
  <si>
    <t>ME</t>
  </si>
  <si>
    <t>MI</t>
  </si>
  <si>
    <t>MO</t>
  </si>
  <si>
    <t>MS</t>
  </si>
  <si>
    <t>MT</t>
  </si>
  <si>
    <t>NC</t>
  </si>
  <si>
    <t>ND</t>
  </si>
  <si>
    <t>NE</t>
  </si>
  <si>
    <t>NH</t>
  </si>
  <si>
    <t>NJ</t>
  </si>
  <si>
    <t>NM</t>
  </si>
  <si>
    <t>NY</t>
  </si>
  <si>
    <t>OH</t>
  </si>
  <si>
    <t>OK</t>
  </si>
  <si>
    <t>PA</t>
  </si>
  <si>
    <t>RI</t>
  </si>
  <si>
    <t>SC</t>
  </si>
  <si>
    <t>SD</t>
  </si>
  <si>
    <t>TN</t>
  </si>
  <si>
    <t>UT</t>
  </si>
  <si>
    <t>VA</t>
  </si>
  <si>
    <t>VT</t>
  </si>
  <si>
    <t>WA</t>
  </si>
  <si>
    <t>WI</t>
  </si>
  <si>
    <t>WV</t>
  </si>
  <si>
    <t>WY</t>
  </si>
  <si>
    <t>Column</t>
  </si>
  <si>
    <t>A</t>
  </si>
  <si>
    <t>Tue</t>
  </si>
  <si>
    <t xml:space="preserve">Strip </t>
  </si>
  <si>
    <t>Master</t>
  </si>
  <si>
    <t>03" C/Z 12 ga</t>
  </si>
  <si>
    <t>Atl</t>
  </si>
  <si>
    <t>Adel GA</t>
  </si>
  <si>
    <t>00501</t>
  </si>
  <si>
    <t>New York</t>
  </si>
  <si>
    <t>SUFFOLK</t>
  </si>
  <si>
    <t>ADL-MB-Zone 2</t>
  </si>
  <si>
    <t>Adel_03" C/Z 14 ga</t>
  </si>
  <si>
    <t>ADEL</t>
  </si>
  <si>
    <t>Artisan (Houston) 12"</t>
  </si>
  <si>
    <t>&lt;10%</t>
  </si>
  <si>
    <t>B</t>
  </si>
  <si>
    <t>4500 -( 4450 SLC Only)</t>
  </si>
  <si>
    <t>4500 or 4450 in SLC only</t>
  </si>
  <si>
    <t>03" C/Z 14 ga</t>
  </si>
  <si>
    <t>Frank</t>
  </si>
  <si>
    <t>Albuquerque NM</t>
  </si>
  <si>
    <t>Albq</t>
  </si>
  <si>
    <t>00544</t>
  </si>
  <si>
    <t>Baldwin</t>
  </si>
  <si>
    <t>Adel_03" C/Z 16 ga</t>
  </si>
  <si>
    <t>ATLANTA</t>
  </si>
  <si>
    <t>BattenLok 12"</t>
  </si>
  <si>
    <t>&lt;25%</t>
  </si>
  <si>
    <t>C</t>
  </si>
  <si>
    <t>7/8 Wide Rib</t>
  </si>
  <si>
    <t>4087</t>
  </si>
  <si>
    <t>03" C/Z 16 ga</t>
  </si>
  <si>
    <t>Pied</t>
  </si>
  <si>
    <t>00601</t>
  </si>
  <si>
    <t>Puerto Rico</t>
  </si>
  <si>
    <t>ADJUNTAS</t>
  </si>
  <si>
    <t>Adel_04" C/Z 12 ga</t>
  </si>
  <si>
    <t>ATWATER</t>
  </si>
  <si>
    <t>D</t>
  </si>
  <si>
    <t>Ameri-drain</t>
  </si>
  <si>
    <t>04" C/Z 12 ga</t>
  </si>
  <si>
    <t>Rome</t>
  </si>
  <si>
    <t>Atw</t>
  </si>
  <si>
    <t>Barbour</t>
  </si>
  <si>
    <t>Classic 16"</t>
  </si>
  <si>
    <t>&lt;50%</t>
  </si>
  <si>
    <t>E</t>
  </si>
  <si>
    <t>Artisan</t>
  </si>
  <si>
    <t>1575</t>
  </si>
  <si>
    <t>4837</t>
  </si>
  <si>
    <t>04" C/Z 14 ga</t>
  </si>
  <si>
    <t>Baton Rouge LA</t>
  </si>
  <si>
    <t>Brge</t>
  </si>
  <si>
    <t>00603</t>
  </si>
  <si>
    <t>AGUADILLA</t>
  </si>
  <si>
    <t>Adel_04" C/Z 16 ga</t>
  </si>
  <si>
    <t>Craftsman 12"</t>
  </si>
  <si>
    <t>Full Truck</t>
  </si>
  <si>
    <t>AVP or (AVP2 Atlanta Only)</t>
  </si>
  <si>
    <t>4275</t>
  </si>
  <si>
    <t>04" C/Z 16 ga</t>
  </si>
  <si>
    <t>Baytown TX</t>
  </si>
  <si>
    <t>Bytn</t>
  </si>
  <si>
    <t>00604</t>
  </si>
  <si>
    <t>Bibb</t>
  </si>
  <si>
    <t>Adel_05" C/Z 12 ga</t>
  </si>
  <si>
    <t>Craftsman 16.5" (Atlanta)</t>
  </si>
  <si>
    <t>BatLok old style by Manager approval only</t>
  </si>
  <si>
    <t>2200</t>
  </si>
  <si>
    <t>4500</t>
  </si>
  <si>
    <t>05" C/Z 12 ga</t>
  </si>
  <si>
    <t>Hou</t>
  </si>
  <si>
    <t>Cleveland TX</t>
  </si>
  <si>
    <t>Clvd</t>
  </si>
  <si>
    <t>00605</t>
  </si>
  <si>
    <t>ADL-MB-Zone 5</t>
  </si>
  <si>
    <t>Adel_05" C/Z 14 ga</t>
  </si>
  <si>
    <t>MONTICELLO</t>
  </si>
  <si>
    <r>
      <t xml:space="preserve">BatLok/SupLok 12" </t>
    </r>
    <r>
      <rPr>
        <sz val="8"/>
        <rFont val="Arial"/>
        <family val="2"/>
      </rPr>
      <t>no endlapped panels in SLC until March 2020</t>
    </r>
  </si>
  <si>
    <t>1825/1800</t>
  </si>
  <si>
    <t>3700</t>
  </si>
  <si>
    <t>Farmington NM</t>
  </si>
  <si>
    <t>Farm</t>
  </si>
  <si>
    <t>Blount</t>
  </si>
  <si>
    <t>ATL-Zone 5</t>
  </si>
  <si>
    <t>ATL</t>
  </si>
  <si>
    <t>FAIRVIEW</t>
  </si>
  <si>
    <t>Craftsman 16.5" (Houston)</t>
  </si>
  <si>
    <t>Mileage Table less than Full Truck</t>
  </si>
  <si>
    <t>Full Truck NCI Freight Rates and Zones</t>
  </si>
  <si>
    <r>
      <t xml:space="preserve">BatLok/SupLok 16"  </t>
    </r>
    <r>
      <rPr>
        <sz val="8"/>
        <rFont val="Arial"/>
        <family val="2"/>
      </rPr>
      <t>no endlapped panels in SLC until March 2020</t>
    </r>
  </si>
  <si>
    <t>2225/2200</t>
  </si>
  <si>
    <t>05" C/Z 14 ga</t>
  </si>
  <si>
    <t>Indy</t>
  </si>
  <si>
    <t>00606</t>
  </si>
  <si>
    <t>MARICAO</t>
  </si>
  <si>
    <t>ADL-Zone 6</t>
  </si>
  <si>
    <t>ADL-AB-Zone 6</t>
  </si>
  <si>
    <t>Adel_05" C/Z 16 ga</t>
  </si>
  <si>
    <t>ELIZABETHTON</t>
  </si>
  <si>
    <t>Designer 12"</t>
  </si>
  <si>
    <t>(Titled Mile_Less)</t>
  </si>
  <si>
    <t>Mileage Table for Full Truck</t>
  </si>
  <si>
    <t>(Titled: Freight_Full)</t>
  </si>
  <si>
    <t>Batten Caps</t>
  </si>
  <si>
    <t>05" C/Z 16 ga</t>
  </si>
  <si>
    <t>Ralg</t>
  </si>
  <si>
    <t>00610</t>
  </si>
  <si>
    <t>ANASCO</t>
  </si>
  <si>
    <t>Bullock</t>
  </si>
  <si>
    <t>Adel_06" C/Z 12 ga</t>
  </si>
  <si>
    <t>MOUNT PLEASANT</t>
  </si>
  <si>
    <t>Designer 16"</t>
  </si>
  <si>
    <t>(Titled Mile_Full)</t>
  </si>
  <si>
    <t>0-125</t>
  </si>
  <si>
    <t>126-250</t>
  </si>
  <si>
    <t>250 Plus</t>
  </si>
  <si>
    <t>Classic Atlanta</t>
  </si>
  <si>
    <t>2400</t>
  </si>
  <si>
    <t>06" C/Z 12 ga</t>
  </si>
  <si>
    <t>Okc</t>
  </si>
  <si>
    <t>00611</t>
  </si>
  <si>
    <t>UTUADO</t>
  </si>
  <si>
    <t>ADL-Zone 5</t>
  </si>
  <si>
    <t>Adel_06" C/Z 14 ga</t>
  </si>
  <si>
    <t>MBCI - OKC</t>
  </si>
  <si>
    <t>Double-Lok 18"</t>
  </si>
  <si>
    <t>Classic Houston</t>
  </si>
  <si>
    <t>06" C/Z 14 ga</t>
  </si>
  <si>
    <t>Iowa</t>
  </si>
  <si>
    <t>Iwa</t>
  </si>
  <si>
    <t>00612</t>
  </si>
  <si>
    <t>ARECIBO</t>
  </si>
  <si>
    <t>Butler</t>
  </si>
  <si>
    <t>Adel_06" C/Z 16 ga</t>
  </si>
  <si>
    <t>PHOENIX</t>
  </si>
  <si>
    <t>Double-Lok 24"</t>
  </si>
  <si>
    <t>Coils</t>
  </si>
  <si>
    <t>n/a</t>
  </si>
  <si>
    <t>06" C/Z 16 ga</t>
  </si>
  <si>
    <t>Las Cruces NM</t>
  </si>
  <si>
    <t>Lacr</t>
  </si>
  <si>
    <t>00613</t>
  </si>
  <si>
    <t>Adel_07" C/Z 12 ga</t>
  </si>
  <si>
    <t>ROME</t>
  </si>
  <si>
    <t xml:space="preserve">FlexLoc </t>
  </si>
  <si>
    <t>1-1/4" Corrugated ABC</t>
  </si>
  <si>
    <t>07" C/Z 12 ga</t>
  </si>
  <si>
    <t>Lubbock TX</t>
  </si>
  <si>
    <t>Lub</t>
  </si>
  <si>
    <t>00614</t>
  </si>
  <si>
    <t>Calhoun</t>
  </si>
  <si>
    <t>Adel_07" C/Z 16 ga</t>
  </si>
  <si>
    <t>1/2 x 2-1/2 Corrugated</t>
  </si>
  <si>
    <t>2743</t>
  </si>
  <si>
    <t>2800</t>
  </si>
  <si>
    <t>07" C/Z 14 ga</t>
  </si>
  <si>
    <t>Pho</t>
  </si>
  <si>
    <t>OkCity OK</t>
  </si>
  <si>
    <t>00616</t>
  </si>
  <si>
    <t>Adel_08" C/Z 12 ga</t>
  </si>
  <si>
    <t>07" C/Z 16 ga</t>
  </si>
  <si>
    <t>LokSeam (Atlanta/Indy/S. Lake) 12"</t>
  </si>
  <si>
    <t>Craftsman HB 12" AtLanta</t>
  </si>
  <si>
    <t>1518</t>
  </si>
  <si>
    <t>Phoenix AZ</t>
  </si>
  <si>
    <t>00617</t>
  </si>
  <si>
    <t>BARCELONETA</t>
  </si>
  <si>
    <t>Chambers</t>
  </si>
  <si>
    <t>Adel_08" C/Z 14 ga</t>
  </si>
  <si>
    <t>08" C/Z 12 ga</t>
  </si>
  <si>
    <t>LokSeam (Atlanta/Indy/S. Lake) 16"</t>
  </si>
  <si>
    <t>Craftsman HB 12" Houston</t>
  </si>
  <si>
    <t>Piedmont SC</t>
  </si>
  <si>
    <t>00622</t>
  </si>
  <si>
    <t>CABO ROJO</t>
  </si>
  <si>
    <t>Adel_08" C/Z 16 ga</t>
  </si>
  <si>
    <t>LokSeam (Atlanta/Indy/S. Lake) 18"</t>
  </si>
  <si>
    <t>Craftsman SB 12" Atlanta</t>
  </si>
  <si>
    <t>1337</t>
  </si>
  <si>
    <t>Raleigh NC</t>
  </si>
  <si>
    <t>00623</t>
  </si>
  <si>
    <t>Cherokee</t>
  </si>
  <si>
    <t>Adel_08" ES 12 ga</t>
  </si>
  <si>
    <t>08" C/Z 16 ga</t>
  </si>
  <si>
    <t>Lokseam (Atwater) 12"</t>
  </si>
  <si>
    <t>Craftsman SB 12" Houston</t>
  </si>
  <si>
    <t>Rome NY</t>
  </si>
  <si>
    <t>00624</t>
  </si>
  <si>
    <t>PENUELAS</t>
  </si>
  <si>
    <t>Adel_08" ES 14 ga</t>
  </si>
  <si>
    <t>08" ES 12 ga</t>
  </si>
  <si>
    <t>Lokseam (Atwater) 16"</t>
  </si>
  <si>
    <t>Craftsman HB 16.5" Atlanta</t>
  </si>
  <si>
    <t>1968</t>
  </si>
  <si>
    <t>Slc</t>
  </si>
  <si>
    <t>00627</t>
  </si>
  <si>
    <t>CAMUY</t>
  </si>
  <si>
    <t>Chilton</t>
  </si>
  <si>
    <t>Adel_08" ES 16 ga</t>
  </si>
  <si>
    <t>08" ES 14 ga</t>
  </si>
  <si>
    <t>Lokseam (Atwater) 18"</t>
  </si>
  <si>
    <t>Craftsman HB 16.5" Houston</t>
  </si>
  <si>
    <t>San Antonio</t>
  </si>
  <si>
    <t>SanA</t>
  </si>
  <si>
    <t>00631</t>
  </si>
  <si>
    <t>LARES</t>
  </si>
  <si>
    <t>Adel_09" C/Z 12 ga</t>
  </si>
  <si>
    <t>08" ES 16 ga</t>
  </si>
  <si>
    <t>LokSeam (Houston) 12"</t>
  </si>
  <si>
    <t>Craftsman SB 16.5" Atlanta</t>
  </si>
  <si>
    <t>1775</t>
  </si>
  <si>
    <t>Waller TX</t>
  </si>
  <si>
    <t>Wall</t>
  </si>
  <si>
    <t>00636</t>
  </si>
  <si>
    <t>SAN GERMAN</t>
  </si>
  <si>
    <t>Choctaw</t>
  </si>
  <si>
    <t>Adel_09" C/Z 14 ga</t>
  </si>
  <si>
    <t>09" C/Z 12 ga</t>
  </si>
  <si>
    <t>LokSeam (Houston) 16"</t>
  </si>
  <si>
    <t>Craftsman SB 16.5"  Houston</t>
  </si>
  <si>
    <t>00637</t>
  </si>
  <si>
    <t>SABANA GRANDE</t>
  </si>
  <si>
    <t>Adel_09" C/Z 16 ga</t>
  </si>
  <si>
    <t>09" C/Z 14 ga</t>
  </si>
  <si>
    <t>LokSeam (Houston) 18"</t>
  </si>
  <si>
    <t>1950</t>
  </si>
  <si>
    <t>00638</t>
  </si>
  <si>
    <t>CIALES</t>
  </si>
  <si>
    <t>Clarke</t>
  </si>
  <si>
    <t>Adel_1/2" X 2-1/2" Corrugated</t>
  </si>
  <si>
    <t>09" C/Z 16 ga</t>
  </si>
  <si>
    <t>MasterLIne 16"</t>
  </si>
  <si>
    <t>00641</t>
  </si>
  <si>
    <t>Adel_1/4" X 1-1/4" Corrugated</t>
  </si>
  <si>
    <t>1/2" X 2-1/2" Corrugated</t>
  </si>
  <si>
    <t>NuWall 12"</t>
  </si>
  <si>
    <t>Flatsheets 29-18g</t>
  </si>
  <si>
    <t>width</t>
  </si>
  <si>
    <t>varies</t>
  </si>
  <si>
    <t>10" C/Z 12 ga</t>
  </si>
  <si>
    <t>00646</t>
  </si>
  <si>
    <t>DORADO</t>
  </si>
  <si>
    <t>Clay</t>
  </si>
  <si>
    <t>Adel_10" C/Z 12 ga</t>
  </si>
  <si>
    <t>1/4" X 1-1/4" Corrugated</t>
  </si>
  <si>
    <t>Quicklok 12"</t>
  </si>
  <si>
    <t xml:space="preserve">Flexloc </t>
  </si>
  <si>
    <t>1175</t>
  </si>
  <si>
    <t>00647</t>
  </si>
  <si>
    <t>GUANICA</t>
  </si>
  <si>
    <t>Adel_10" C/Z 14 ga</t>
  </si>
  <si>
    <t>Shadowrib 16"</t>
  </si>
  <si>
    <t>5V Crimp Adel</t>
  </si>
  <si>
    <t>10" C/Z 16 ga</t>
  </si>
  <si>
    <t>00650</t>
  </si>
  <si>
    <t>FLORIDA</t>
  </si>
  <si>
    <t>Cleburne</t>
  </si>
  <si>
    <t>Adel_10" C/Z 16 ga</t>
  </si>
  <si>
    <t>Slimline 12"</t>
  </si>
  <si>
    <t>5V Crimp Houston</t>
  </si>
  <si>
    <t>00652</t>
  </si>
  <si>
    <t>Adel_10" ES 12 ga</t>
  </si>
  <si>
    <t>Slimline 16"</t>
  </si>
  <si>
    <t>FW</t>
  </si>
  <si>
    <t>1750</t>
  </si>
  <si>
    <t>10" ES 14 ga</t>
  </si>
  <si>
    <t>00653</t>
  </si>
  <si>
    <t>Coffee</t>
  </si>
  <si>
    <t>Adel_10" ES 14 ga</t>
  </si>
  <si>
    <t>Soundwall Atlanta Only</t>
  </si>
  <si>
    <t>Imperial Rib</t>
  </si>
  <si>
    <t>10" ES 16 ga</t>
  </si>
  <si>
    <t>00656</t>
  </si>
  <si>
    <t>GUAYANILLA</t>
  </si>
  <si>
    <t>Adel_10" ES 16 ga</t>
  </si>
  <si>
    <t>SuperLok 12"</t>
  </si>
  <si>
    <t>Imperial Rib Drip Stop</t>
  </si>
  <si>
    <t>11" C/Z 12 ga</t>
  </si>
  <si>
    <t>00659</t>
  </si>
  <si>
    <t>HATILLO</t>
  </si>
  <si>
    <t>Colbert</t>
  </si>
  <si>
    <t>Adel_11" C/Z 12 ga</t>
  </si>
  <si>
    <r>
      <t xml:space="preserve">Trim Box 10' </t>
    </r>
    <r>
      <rPr>
        <sz val="4"/>
        <rFont val="Arial"/>
        <family val="2"/>
      </rPr>
      <t>(works on Arch_SSR_Num Panels Tab Only)</t>
    </r>
  </si>
  <si>
    <r>
      <t xml:space="preserve">LokSeam 12" </t>
    </r>
    <r>
      <rPr>
        <sz val="8"/>
        <rFont val="Arial"/>
        <family val="2"/>
      </rPr>
      <t>no peak/eave in SLC</t>
    </r>
  </si>
  <si>
    <t>1800</t>
  </si>
  <si>
    <t>11" C/Z 14 ga</t>
  </si>
  <si>
    <t>00660</t>
  </si>
  <si>
    <t>HORMIGUEROS</t>
  </si>
  <si>
    <t>Adel_11" C/Z 14 ga</t>
  </si>
  <si>
    <r>
      <t>Trim Box 14'</t>
    </r>
    <r>
      <rPr>
        <sz val="6"/>
        <rFont val="Arial"/>
        <family val="2"/>
      </rPr>
      <t>(works on Arch_SSR_Num Panels Tab Only)</t>
    </r>
  </si>
  <si>
    <r>
      <t xml:space="preserve">LokSeam 16"  </t>
    </r>
    <r>
      <rPr>
        <sz val="8"/>
        <rFont val="Arial"/>
        <family val="2"/>
      </rPr>
      <t>no peak/eave in SLC</t>
    </r>
  </si>
  <si>
    <t>11" C/Z 16 ga</t>
  </si>
  <si>
    <t>00662</t>
  </si>
  <si>
    <t>ISABELA</t>
  </si>
  <si>
    <t>Conecuh</t>
  </si>
  <si>
    <t>Adel_11" C/Z 16 ga</t>
  </si>
  <si>
    <r>
      <t xml:space="preserve">Trim Box 20' </t>
    </r>
    <r>
      <rPr>
        <sz val="6"/>
        <rFont val="Arial"/>
        <family val="2"/>
      </rPr>
      <t>(works on Arch_SSR_Num Panels Tab Only)</t>
    </r>
  </si>
  <si>
    <t>Titled: Days</t>
  </si>
  <si>
    <r>
      <t>LokSeam 18"</t>
    </r>
    <r>
      <rPr>
        <sz val="8"/>
        <rFont val="Arial"/>
        <family val="2"/>
      </rPr>
      <t xml:space="preserve"> no peak/eave in SLC</t>
    </r>
  </si>
  <si>
    <t>12" C/Z 12 ga</t>
  </si>
  <si>
    <t>00664</t>
  </si>
  <si>
    <t>JAYUYA</t>
  </si>
  <si>
    <t>Adel_12" C/Z 12 ga</t>
  </si>
  <si>
    <t>SuperLok 16"</t>
  </si>
  <si>
    <t>Day Num</t>
  </si>
  <si>
    <t>Name</t>
  </si>
  <si>
    <t>Col Ref</t>
  </si>
  <si>
    <t>Next Wk</t>
  </si>
  <si>
    <t xml:space="preserve">MasterLine  </t>
  </si>
  <si>
    <t>12" C/Z 14 ga</t>
  </si>
  <si>
    <t>00667</t>
  </si>
  <si>
    <t>LAJAS</t>
  </si>
  <si>
    <t>Coosa</t>
  </si>
  <si>
    <t>Adel_12" C/Z 14 ga</t>
  </si>
  <si>
    <t>U-Dek (all except Atwater) 18"</t>
  </si>
  <si>
    <t>Sunday</t>
  </si>
  <si>
    <t>Monarch Rib</t>
  </si>
  <si>
    <t>12" C/Z 16 ga</t>
  </si>
  <si>
    <t>00669</t>
  </si>
  <si>
    <t>Adel_12" C/Z 16 ga</t>
  </si>
  <si>
    <t>U-Dek (all except Atwater) 24"</t>
  </si>
  <si>
    <t>Monday</t>
  </si>
  <si>
    <t xml:space="preserve">Nuwall  </t>
  </si>
  <si>
    <t>00670</t>
  </si>
  <si>
    <t>Covington</t>
  </si>
  <si>
    <t>Adel_5V-Crimp</t>
  </si>
  <si>
    <t>U-Dek (Atwater) 18"</t>
  </si>
  <si>
    <t>Tuesday</t>
  </si>
  <si>
    <t>PBC</t>
  </si>
  <si>
    <t>00674</t>
  </si>
  <si>
    <t>MANATI</t>
  </si>
  <si>
    <t>Adel_7.2</t>
  </si>
  <si>
    <t>5V-Crimp</t>
  </si>
  <si>
    <t>U-Dek (Atwater) 24"</t>
  </si>
  <si>
    <t>Wednesday</t>
  </si>
  <si>
    <t>00676</t>
  </si>
  <si>
    <t>MOCA</t>
  </si>
  <si>
    <t>Crenshaw</t>
  </si>
  <si>
    <t>Adel_Artisan</t>
  </si>
  <si>
    <t>Vents 12"</t>
  </si>
  <si>
    <t>Thursday</t>
  </si>
  <si>
    <t>PBR</t>
  </si>
  <si>
    <t>00677</t>
  </si>
  <si>
    <t>RINCON</t>
  </si>
  <si>
    <t>Adel_AVP</t>
  </si>
  <si>
    <t>AVP</t>
  </si>
  <si>
    <t>Vents 9"</t>
  </si>
  <si>
    <t>Friday</t>
  </si>
  <si>
    <t>PBR Drip Stop</t>
  </si>
  <si>
    <t>00678</t>
  </si>
  <si>
    <t>QUEBRADILLAS</t>
  </si>
  <si>
    <t>Cullman</t>
  </si>
  <si>
    <t>Adel_BatLok/SupLok 12"</t>
  </si>
  <si>
    <t>BatLok/SupLok 12"</t>
  </si>
  <si>
    <t>Saturday</t>
  </si>
  <si>
    <t>PBU all except SLC</t>
  </si>
  <si>
    <t>00680</t>
  </si>
  <si>
    <t>MAYAGUEZ</t>
  </si>
  <si>
    <t>Adel_BatLok/SupLok 16"</t>
  </si>
  <si>
    <t>BatLok/SupLok 16"</t>
  </si>
  <si>
    <t>PBU SLC only</t>
  </si>
  <si>
    <t>00681</t>
  </si>
  <si>
    <t>Dale</t>
  </si>
  <si>
    <t>Adel_Classic</t>
  </si>
  <si>
    <t>Classic</t>
  </si>
  <si>
    <t>Perforted Steel or Alum</t>
  </si>
  <si>
    <t>00683</t>
  </si>
  <si>
    <t>Adel_Craftsman HB 12"</t>
  </si>
  <si>
    <t>Craftsman HB 12"</t>
  </si>
  <si>
    <t>Titled: Route</t>
  </si>
  <si>
    <t>Perma-Clad</t>
  </si>
  <si>
    <t>00685</t>
  </si>
  <si>
    <t>SAN SEBASTIAN</t>
  </si>
  <si>
    <t>Dallas</t>
  </si>
  <si>
    <t>Adel_Craftsman HB 16.5"</t>
  </si>
  <si>
    <t>Craftsman HB 16.5"</t>
  </si>
  <si>
    <t>Yes</t>
  </si>
  <si>
    <t>Options</t>
  </si>
  <si>
    <t>QwikLok  Atlanta</t>
  </si>
  <si>
    <t>2125</t>
  </si>
  <si>
    <t>00687</t>
  </si>
  <si>
    <t>MOROVIS</t>
  </si>
  <si>
    <t>Adel_Craftsman SB 12"</t>
  </si>
  <si>
    <t>Craftsman SB 12"</t>
  </si>
  <si>
    <t>Revised</t>
  </si>
  <si>
    <t>QwikLok  Houston</t>
  </si>
  <si>
    <t>00688</t>
  </si>
  <si>
    <t>De Kalb</t>
  </si>
  <si>
    <t>Adel_Craftsman SB 16.5"</t>
  </si>
  <si>
    <t>Craftsman SB 16.5"</t>
  </si>
  <si>
    <t>N/A</t>
  </si>
  <si>
    <t>Rain Guard</t>
  </si>
  <si>
    <t>00690</t>
  </si>
  <si>
    <t>Adel_Cutoff Time</t>
  </si>
  <si>
    <t xml:space="preserve"> 10:00 AM</t>
  </si>
  <si>
    <r>
      <t>"Please be sure to check and ALIGN your load date with the</t>
    </r>
    <r>
      <rPr>
        <sz val="8"/>
        <color indexed="10"/>
        <rFont val="Arial"/>
        <family val="2"/>
      </rPr>
      <t xml:space="preserve"> DAY</t>
    </r>
    <r>
      <rPr>
        <sz val="8"/>
        <rFont val="Arial"/>
        <family val="2"/>
      </rPr>
      <t xml:space="preserve"> or</t>
    </r>
    <r>
      <rPr>
        <b/>
        <i/>
        <u/>
        <sz val="8"/>
        <rFont val="Arial"/>
        <family val="2"/>
      </rPr>
      <t xml:space="preserve"> WEEK</t>
    </r>
    <r>
      <rPr>
        <sz val="8"/>
        <rFont val="Arial"/>
        <family val="2"/>
      </rPr>
      <t xml:space="preserve"> the producing plant is running your profile. You can click on the link below to get to that tool:   Because of this large quanitity we cannot produce and put material on the floor."  You are now shipping from the PRODUCING PLANT.</t>
    </r>
  </si>
  <si>
    <t>Regal Rib</t>
  </si>
  <si>
    <t>00692</t>
  </si>
  <si>
    <t>VEGA ALTA</t>
  </si>
  <si>
    <t>Elmore</t>
  </si>
  <si>
    <t>Adel_Designer 12"</t>
  </si>
  <si>
    <t>Retro R</t>
  </si>
  <si>
    <t>00693</t>
  </si>
  <si>
    <t>Adel_Designer 16"</t>
  </si>
  <si>
    <t>Flexloc 9.5"</t>
  </si>
  <si>
    <t>Rugged Rib</t>
  </si>
  <si>
    <t>00694</t>
  </si>
  <si>
    <t>Escambia</t>
  </si>
  <si>
    <t>Adel_Flexloc 9.5"</t>
  </si>
  <si>
    <t>Rustic C - SLC Only</t>
  </si>
  <si>
    <t>00698</t>
  </si>
  <si>
    <t>YAUCO</t>
  </si>
  <si>
    <t>Adel_FW</t>
  </si>
  <si>
    <t>LokSeam 12"</t>
  </si>
  <si>
    <t>Shadowrib  Atllanta</t>
  </si>
  <si>
    <t>2575</t>
  </si>
  <si>
    <t>2993</t>
  </si>
  <si>
    <t>00703</t>
  </si>
  <si>
    <t>AGUAS BUENAS</t>
  </si>
  <si>
    <t>Etowah</t>
  </si>
  <si>
    <t>Adel_LokSeam 12"</t>
  </si>
  <si>
    <t>LokSeam 16"</t>
  </si>
  <si>
    <t>OK, proceed to get your dates</t>
  </si>
  <si>
    <t>Shadowrib  Houston</t>
  </si>
  <si>
    <t>00704</t>
  </si>
  <si>
    <t>GUAYAMA</t>
  </si>
  <si>
    <t>Adel_LokSeam 16"</t>
  </si>
  <si>
    <t>LokSeam 18"</t>
  </si>
  <si>
    <t xml:space="preserve">Slimline  16" SLC/ROME ZONE 7 ONLY </t>
  </si>
  <si>
    <t>2018</t>
  </si>
  <si>
    <t>00705</t>
  </si>
  <si>
    <t>AIBONITO</t>
  </si>
  <si>
    <t>Fayette</t>
  </si>
  <si>
    <t>Adel_LokSeam 18"</t>
  </si>
  <si>
    <t>Slimline 16" Rome all except zone 7</t>
  </si>
  <si>
    <t>00707</t>
  </si>
  <si>
    <t>MAUNABO</t>
  </si>
  <si>
    <t xml:space="preserve">Adel_MasterLine  </t>
  </si>
  <si>
    <t>Soundwall  Atllanta</t>
  </si>
  <si>
    <t>00714</t>
  </si>
  <si>
    <t>ARROYO</t>
  </si>
  <si>
    <t>Franklin</t>
  </si>
  <si>
    <t>Adel_Monarch Rib</t>
  </si>
  <si>
    <t>Stormproof</t>
  </si>
  <si>
    <t>00715</t>
  </si>
  <si>
    <t>PONCE</t>
  </si>
  <si>
    <t xml:space="preserve">Adel_Nuwall  </t>
  </si>
  <si>
    <t>Stormproof Drip Stop</t>
  </si>
  <si>
    <t>00718</t>
  </si>
  <si>
    <t>NAGUABO</t>
  </si>
  <si>
    <t>Geneva</t>
  </si>
  <si>
    <t>Adel_PBC</t>
  </si>
  <si>
    <t>Structural Parts Galvz</t>
  </si>
  <si>
    <t>00719</t>
  </si>
  <si>
    <t>NARANJITO</t>
  </si>
  <si>
    <t>Adel_PBR</t>
  </si>
  <si>
    <t>PBU</t>
  </si>
  <si>
    <t>Structural Parts Red-Ox or Gary-Ox</t>
  </si>
  <si>
    <t>00720</t>
  </si>
  <si>
    <t>OROCOVIS</t>
  </si>
  <si>
    <t>Greene</t>
  </si>
  <si>
    <t>Adel_PBU</t>
  </si>
  <si>
    <t xml:space="preserve">Perma-Clad (P-36)  </t>
  </si>
  <si>
    <t>Trim 26 or 29 Ga</t>
  </si>
  <si>
    <t>00721</t>
  </si>
  <si>
    <t>RIO GRANDE</t>
  </si>
  <si>
    <t xml:space="preserve">Adel_Perma-Clad (P-36)  </t>
  </si>
  <si>
    <t>QwikLok</t>
  </si>
  <si>
    <t>Trim 24, 22, 20, 18 Ga</t>
  </si>
  <si>
    <t>00723</t>
  </si>
  <si>
    <t>PATILLAS</t>
  </si>
  <si>
    <t>Hale</t>
  </si>
  <si>
    <t>Adel_QwikLok</t>
  </si>
  <si>
    <t>Rain Guard (Ameri-drain)</t>
  </si>
  <si>
    <t>WeatherSafe</t>
  </si>
  <si>
    <t>00725</t>
  </si>
  <si>
    <t>CAGUAS</t>
  </si>
  <si>
    <t>Adel_Rain Guard (Ameri-drain)</t>
  </si>
  <si>
    <t>Udek/Dblok 18"</t>
  </si>
  <si>
    <t>00726</t>
  </si>
  <si>
    <t>Henry</t>
  </si>
  <si>
    <t>Adel_Regal Rib</t>
  </si>
  <si>
    <t>Udek/Dblok 24" Glmpus</t>
  </si>
  <si>
    <t>00729</t>
  </si>
  <si>
    <t>CANOVANAS</t>
  </si>
  <si>
    <t>Adel_Retro R</t>
  </si>
  <si>
    <t>Udek/Dblok 24"</t>
  </si>
  <si>
    <t>00731</t>
  </si>
  <si>
    <t>Adel_Rugged Rib</t>
  </si>
  <si>
    <t xml:space="preserve">Shadowrib  </t>
  </si>
  <si>
    <t>00732</t>
  </si>
  <si>
    <t xml:space="preserve">Adel_Shadowrib  </t>
  </si>
  <si>
    <t>Slimline  12"</t>
  </si>
  <si>
    <t>00733</t>
  </si>
  <si>
    <t>Jackson</t>
  </si>
  <si>
    <t>Adel_Slimline  12"</t>
  </si>
  <si>
    <t>Slimline  16"</t>
  </si>
  <si>
    <t>00734</t>
  </si>
  <si>
    <t>Adel_Slimline  16"</t>
  </si>
  <si>
    <t xml:space="preserve">Stormproof (Imperial Rib) </t>
  </si>
  <si>
    <t>00735</t>
  </si>
  <si>
    <t>CEIBA</t>
  </si>
  <si>
    <t>Jefferson</t>
  </si>
  <si>
    <t xml:space="preserve">Adel_Stormproof (Imperial Rib) </t>
  </si>
  <si>
    <t>Trim Breaks</t>
  </si>
  <si>
    <t>00736</t>
  </si>
  <si>
    <t>CAYEY</t>
  </si>
  <si>
    <t>Adel_Trim Breaks</t>
  </si>
  <si>
    <t>00737</t>
  </si>
  <si>
    <t>Lamar</t>
  </si>
  <si>
    <t>Adel_Udek/Dblok 18"</t>
  </si>
  <si>
    <t>Mem</t>
  </si>
  <si>
    <t>00738</t>
  </si>
  <si>
    <t>FAJARDO</t>
  </si>
  <si>
    <t>Adel_Udek/Dblok 24"</t>
  </si>
  <si>
    <t>Vintage Rib</t>
  </si>
  <si>
    <t>00739</t>
  </si>
  <si>
    <t>CIDRA</t>
  </si>
  <si>
    <t>Lauderdale</t>
  </si>
  <si>
    <t>Adel_Vintage Rib</t>
  </si>
  <si>
    <t>Vistashadow</t>
  </si>
  <si>
    <t>00740</t>
  </si>
  <si>
    <t>Adel_Vistashadow</t>
  </si>
  <si>
    <t>Vistasheen</t>
  </si>
  <si>
    <t>00741</t>
  </si>
  <si>
    <t>HUMACAO</t>
  </si>
  <si>
    <t>Lawrence</t>
  </si>
  <si>
    <t>Adel_Vistasheen</t>
  </si>
  <si>
    <t>WeatherSaFe (7/8 Wide Rib)</t>
  </si>
  <si>
    <t>00744</t>
  </si>
  <si>
    <t>Adel_WeatherSaFe (7/8 Wide Rib)</t>
  </si>
  <si>
    <t>00745</t>
  </si>
  <si>
    <t>Lee</t>
  </si>
  <si>
    <t>Atl_03" C/Z 14 ga</t>
  </si>
  <si>
    <t>00751</t>
  </si>
  <si>
    <t>SALINAS</t>
  </si>
  <si>
    <t>Atl_03" C/Z 16 ga</t>
  </si>
  <si>
    <t>00754</t>
  </si>
  <si>
    <t>SAN LORENZO</t>
  </si>
  <si>
    <t>Limestone</t>
  </si>
  <si>
    <t>Atl_04" C/Z 12 ga</t>
  </si>
  <si>
    <t>00757</t>
  </si>
  <si>
    <t>SANTA ISABEL</t>
  </si>
  <si>
    <t>Atl_04" C/Z 14 ga</t>
  </si>
  <si>
    <t>00765</t>
  </si>
  <si>
    <t>VIEQUES</t>
  </si>
  <si>
    <t>Lowndes</t>
  </si>
  <si>
    <t>Atl_04" C/Z 16 ga</t>
  </si>
  <si>
    <t>CCA</t>
  </si>
  <si>
    <t>MCC</t>
  </si>
  <si>
    <t>MCO</t>
  </si>
  <si>
    <t>MCJ</t>
  </si>
  <si>
    <t>MCG</t>
  </si>
  <si>
    <t>00766</t>
  </si>
  <si>
    <t>VILLALBA</t>
  </si>
  <si>
    <t>Atl_05" C/Z 12 ga</t>
  </si>
  <si>
    <t>Category</t>
  </si>
  <si>
    <t>Days</t>
  </si>
  <si>
    <t>00767</t>
  </si>
  <si>
    <t>YABUCOA</t>
  </si>
  <si>
    <t>Macon</t>
  </si>
  <si>
    <t>Atl_05" C/Z 14 ga</t>
  </si>
  <si>
    <t>Consignment</t>
  </si>
  <si>
    <t>Consignment/Stock</t>
  </si>
  <si>
    <t>00769</t>
  </si>
  <si>
    <t>COAMO</t>
  </si>
  <si>
    <t>Atl_05" C/Z 16 ga</t>
  </si>
  <si>
    <t>Aztec Gold</t>
  </si>
  <si>
    <t>Non-stock</t>
  </si>
  <si>
    <t>00771</t>
  </si>
  <si>
    <t>LAS PIEDRAS</t>
  </si>
  <si>
    <t>Madison</t>
  </si>
  <si>
    <t>Atl_06" C/Z 12 ga</t>
  </si>
  <si>
    <t>Buckskin</t>
  </si>
  <si>
    <t>00772</t>
  </si>
  <si>
    <t>LOIZA</t>
  </si>
  <si>
    <t>Atl_06" C/Z 14 ga</t>
  </si>
  <si>
    <t>Burgandy</t>
  </si>
  <si>
    <t>00773</t>
  </si>
  <si>
    <t>LUQUILLO</t>
  </si>
  <si>
    <t>Marengo</t>
  </si>
  <si>
    <t>Atl_06" C/Z 16 ga</t>
  </si>
  <si>
    <t>Burnished Slate</t>
  </si>
  <si>
    <t>00775</t>
  </si>
  <si>
    <t>CULEBRA</t>
  </si>
  <si>
    <t>Atl_07" C/Z 12 ga</t>
  </si>
  <si>
    <t>Charcoal Gray</t>
  </si>
  <si>
    <t>00777</t>
  </si>
  <si>
    <t>JUNCOS</t>
  </si>
  <si>
    <t>Marion</t>
  </si>
  <si>
    <t>Atl_07" C/Z 16 ga</t>
  </si>
  <si>
    <t>00778</t>
  </si>
  <si>
    <t>GURABO</t>
  </si>
  <si>
    <t>Marshall</t>
  </si>
  <si>
    <t>Atl_08" C/Z 12 ga</t>
  </si>
  <si>
    <t>Coal Black</t>
  </si>
  <si>
    <t>pho</t>
  </si>
  <si>
    <t>00780</t>
  </si>
  <si>
    <t>Atl_08" C/Z 14 ga</t>
  </si>
  <si>
    <t>Cobalt Blue</t>
  </si>
  <si>
    <t>Consignment/stock</t>
  </si>
  <si>
    <t>00782</t>
  </si>
  <si>
    <t>COMERIO</t>
  </si>
  <si>
    <t>Mobile</t>
  </si>
  <si>
    <t>Atl_08" C/Z 16 ga</t>
  </si>
  <si>
    <t>Crimson Red</t>
  </si>
  <si>
    <t>00783</t>
  </si>
  <si>
    <t>COROZAL</t>
  </si>
  <si>
    <t>Atl_08" ES 12 ga</t>
  </si>
  <si>
    <t>Desert Sand</t>
  </si>
  <si>
    <t>00784</t>
  </si>
  <si>
    <t>Monroe</t>
  </si>
  <si>
    <t>Atl_08" ES 14 ga</t>
  </si>
  <si>
    <t>Evergreen</t>
  </si>
  <si>
    <t>00785</t>
  </si>
  <si>
    <t>Atl_08" ES 16 ga</t>
  </si>
  <si>
    <t>Fern Green</t>
  </si>
  <si>
    <t>00786</t>
  </si>
  <si>
    <t>Montgomery</t>
  </si>
  <si>
    <t>Atl_09" C/Z 12 ga</t>
  </si>
  <si>
    <t>Gray-Ox</t>
  </si>
  <si>
    <t>00791</t>
  </si>
  <si>
    <t>Atl_09" C/Z 14 ga</t>
  </si>
  <si>
    <t xml:space="preserve">Galvz </t>
  </si>
  <si>
    <t>00792</t>
  </si>
  <si>
    <t>Morgan</t>
  </si>
  <si>
    <t>Atl_09" C/Z 16 ga</t>
  </si>
  <si>
    <t>Glmplus</t>
  </si>
  <si>
    <t>00794</t>
  </si>
  <si>
    <t>BARRANQUITAS</t>
  </si>
  <si>
    <t>Atl_1/2" X 2-1/2" Corrugated</t>
  </si>
  <si>
    <t>Gray</t>
  </si>
  <si>
    <t>00795</t>
  </si>
  <si>
    <t>JUANA DIAZ</t>
  </si>
  <si>
    <t>Perry</t>
  </si>
  <si>
    <t>Atl_1/4" X 1-1/4" Corrugated</t>
  </si>
  <si>
    <t>Hawaiian Blue</t>
  </si>
  <si>
    <t>00801</t>
  </si>
  <si>
    <t>SAN JUAN</t>
  </si>
  <si>
    <t>Atl_10" C/Z 12 ga</t>
  </si>
  <si>
    <t>High Gloss White</t>
  </si>
  <si>
    <t>00802</t>
  </si>
  <si>
    <t>Virgin Islands</t>
  </si>
  <si>
    <t>SAINT THOMAS</t>
  </si>
  <si>
    <t>ATL-Zone 4</t>
  </si>
  <si>
    <t>Thurs</t>
  </si>
  <si>
    <t>Atl_10" C/Z 14 ga</t>
  </si>
  <si>
    <t>Ivy Green</t>
  </si>
  <si>
    <t>00803</t>
  </si>
  <si>
    <t>Pickens</t>
  </si>
  <si>
    <t>Atl_10" C/Z 16 ga</t>
  </si>
  <si>
    <t>Koko Brown</t>
  </si>
  <si>
    <t>00804</t>
  </si>
  <si>
    <t>Atl_10" ES 12 ga</t>
  </si>
  <si>
    <t>Light Stone</t>
  </si>
  <si>
    <t>00805</t>
  </si>
  <si>
    <t>Pike</t>
  </si>
  <si>
    <t>Atl_10" ES 14 ga</t>
  </si>
  <si>
    <t xml:space="preserve">Polar White </t>
  </si>
  <si>
    <t>00820</t>
  </si>
  <si>
    <t>SAINT CROIX</t>
  </si>
  <si>
    <t>Atl_10" ES 16 ga</t>
  </si>
  <si>
    <t>Radiant Red</t>
  </si>
  <si>
    <t>00821</t>
  </si>
  <si>
    <t>Randolph</t>
  </si>
  <si>
    <t>Atl_11" C/Z 12 ga</t>
  </si>
  <si>
    <t xml:space="preserve">Red-Ox </t>
  </si>
  <si>
    <t>00822</t>
  </si>
  <si>
    <t>Atl_11" C/Z 14 ga</t>
  </si>
  <si>
    <t>Regal White</t>
  </si>
  <si>
    <t>00823</t>
  </si>
  <si>
    <t>Russell</t>
  </si>
  <si>
    <t>Atl_11" C/Z 16 ga</t>
  </si>
  <si>
    <t>Rustic Red</t>
  </si>
  <si>
    <t>00824</t>
  </si>
  <si>
    <t>Atl_12" C/Z 12 ga</t>
  </si>
  <si>
    <t>Saddle Tan</t>
  </si>
  <si>
    <t>00830</t>
  </si>
  <si>
    <t>SAINT JOHN</t>
  </si>
  <si>
    <t>Shelby</t>
  </si>
  <si>
    <t>Atl_12" C/Z 14 ga</t>
  </si>
  <si>
    <t>Solar White</t>
  </si>
  <si>
    <t>00831</t>
  </si>
  <si>
    <t>Atl_12" C/Z 16 ga</t>
  </si>
  <si>
    <t>Vintage White</t>
  </si>
  <si>
    <t>00840</t>
  </si>
  <si>
    <t>Saint Clair</t>
  </si>
  <si>
    <t>Atl_5V-Crimp</t>
  </si>
  <si>
    <t>Winter White</t>
  </si>
  <si>
    <t>no history</t>
  </si>
  <si>
    <t>00841</t>
  </si>
  <si>
    <t>Atl_7.2</t>
  </si>
  <si>
    <t>Sunset Orange</t>
  </si>
  <si>
    <t>00850</t>
  </si>
  <si>
    <t>Sumter</t>
  </si>
  <si>
    <t>Atl_Artisan</t>
  </si>
  <si>
    <t>Almond</t>
  </si>
  <si>
    <t>00851</t>
  </si>
  <si>
    <t>Atl_AVP</t>
  </si>
  <si>
    <t>Bone White</t>
  </si>
  <si>
    <t>00901</t>
  </si>
  <si>
    <t>Talladega</t>
  </si>
  <si>
    <t>Atl_BatLok/SupLok 12"</t>
  </si>
  <si>
    <t>Brite Red</t>
  </si>
  <si>
    <t>00902</t>
  </si>
  <si>
    <t>Atl_BatLok/SupLok 16"</t>
  </si>
  <si>
    <t>Brownstone</t>
  </si>
  <si>
    <t>00903</t>
  </si>
  <si>
    <t>Tallapoosa</t>
  </si>
  <si>
    <t>Atl_Classic</t>
  </si>
  <si>
    <t>Classic Green</t>
  </si>
  <si>
    <t>00904</t>
  </si>
  <si>
    <t>Atl_Craftsman HB 12"</t>
  </si>
  <si>
    <t>Colonial Red</t>
  </si>
  <si>
    <t>00905</t>
  </si>
  <si>
    <t>Tuscaloosa</t>
  </si>
  <si>
    <t>Atl_Craftsman HB 16.5"</t>
  </si>
  <si>
    <t>Copper Metalic</t>
  </si>
  <si>
    <t>00906</t>
  </si>
  <si>
    <t>Atl_Craftsman SB 12"</t>
  </si>
  <si>
    <t>Everglade</t>
  </si>
  <si>
    <t>00907</t>
  </si>
  <si>
    <t>Walker</t>
  </si>
  <si>
    <t>Atl_Craftsman SB 16.5"</t>
  </si>
  <si>
    <t>Harbor Blue</t>
  </si>
  <si>
    <t>00908</t>
  </si>
  <si>
    <t>Atl_Cutoff Time</t>
  </si>
  <si>
    <t>Hunter Green</t>
  </si>
  <si>
    <t>00909</t>
  </si>
  <si>
    <t>Washington</t>
  </si>
  <si>
    <t>Atl_Designer 12"</t>
  </si>
  <si>
    <t>Medium Bronze</t>
  </si>
  <si>
    <t>00910</t>
  </si>
  <si>
    <t>Atl_Designer 16"</t>
  </si>
  <si>
    <t>Midnight Bronze</t>
  </si>
  <si>
    <t>00911</t>
  </si>
  <si>
    <t>Wilcox</t>
  </si>
  <si>
    <t>Atl_Flexloc 9.5"</t>
  </si>
  <si>
    <t>Natural Patina</t>
  </si>
  <si>
    <t>00912</t>
  </si>
  <si>
    <t>Atl_FW</t>
  </si>
  <si>
    <t>Pacific Blue</t>
  </si>
  <si>
    <t>00913</t>
  </si>
  <si>
    <t>Winston</t>
  </si>
  <si>
    <t>Atl_LokSeam 12"</t>
  </si>
  <si>
    <t>Silver Metalic</t>
  </si>
  <si>
    <t>00914</t>
  </si>
  <si>
    <t>Atl_LokSeam 16"</t>
  </si>
  <si>
    <t>Slate Gray</t>
  </si>
  <si>
    <t>00915</t>
  </si>
  <si>
    <t>Arizona</t>
  </si>
  <si>
    <t>Apache</t>
  </si>
  <si>
    <t>Phoenix</t>
  </si>
  <si>
    <t>PHO-Zone 1-5</t>
  </si>
  <si>
    <t>Zone 1-5</t>
  </si>
  <si>
    <t>Atl_LokSeam 18"</t>
  </si>
  <si>
    <t>Snow White</t>
  </si>
  <si>
    <t>00916</t>
  </si>
  <si>
    <t>Cochise</t>
  </si>
  <si>
    <t>PHO-Zone 3</t>
  </si>
  <si>
    <t>Zone 3</t>
  </si>
  <si>
    <t xml:space="preserve">Atl_MasterLine  </t>
  </si>
  <si>
    <t>Spruce</t>
  </si>
  <si>
    <t>00917</t>
  </si>
  <si>
    <t>Coconino</t>
  </si>
  <si>
    <t>Atl_Monarch Rib</t>
  </si>
  <si>
    <t>Tundra</t>
  </si>
  <si>
    <t>00918</t>
  </si>
  <si>
    <t>Coconino slc</t>
  </si>
  <si>
    <t>SLC - Zone 3</t>
  </si>
  <si>
    <t>SLC-Zone 3</t>
  </si>
  <si>
    <t>Tues</t>
  </si>
  <si>
    <t xml:space="preserve">Atl_Nuwall  </t>
  </si>
  <si>
    <t>00919</t>
  </si>
  <si>
    <t>Gila N</t>
  </si>
  <si>
    <t>PHO-Zone 1</t>
  </si>
  <si>
    <t>Zone 1</t>
  </si>
  <si>
    <t>Atl_PBC</t>
  </si>
  <si>
    <t>Slit Option</t>
  </si>
  <si>
    <t>00920</t>
  </si>
  <si>
    <t>Gila</t>
  </si>
  <si>
    <t>Atl_PBR</t>
  </si>
  <si>
    <t>00921</t>
  </si>
  <si>
    <t>Graham</t>
  </si>
  <si>
    <t>Atl_PBU</t>
  </si>
  <si>
    <t>00922</t>
  </si>
  <si>
    <t>Greenlee</t>
  </si>
  <si>
    <t xml:space="preserve">Atl_Perma-Clad (P-36)  </t>
  </si>
  <si>
    <t>00923</t>
  </si>
  <si>
    <t>La Paz</t>
  </si>
  <si>
    <t>PHO-Zone 4</t>
  </si>
  <si>
    <t>Zone 4</t>
  </si>
  <si>
    <t>Atl_QwikLok</t>
  </si>
  <si>
    <t>00924</t>
  </si>
  <si>
    <t>Maricopa</t>
  </si>
  <si>
    <t>PHO-Zone 2</t>
  </si>
  <si>
    <t>Zone 2</t>
  </si>
  <si>
    <t>Atl_Rain Guard (Ameri-drain)</t>
  </si>
  <si>
    <t>00925</t>
  </si>
  <si>
    <t>Mohave</t>
  </si>
  <si>
    <t>Atl_Regal Rib</t>
  </si>
  <si>
    <t>00926</t>
  </si>
  <si>
    <t>Navajo</t>
  </si>
  <si>
    <t>Atl_Retro R</t>
  </si>
  <si>
    <t>00927</t>
  </si>
  <si>
    <t>Pima</t>
  </si>
  <si>
    <t>Atl_Rugged Rib</t>
  </si>
  <si>
    <t>00928</t>
  </si>
  <si>
    <t>Pinal</t>
  </si>
  <si>
    <t xml:space="preserve">Atl_Shadowrib  </t>
  </si>
  <si>
    <t>00929</t>
  </si>
  <si>
    <t>Pinal Special</t>
  </si>
  <si>
    <t>Atl_Slimline  12"</t>
  </si>
  <si>
    <t>00930</t>
  </si>
  <si>
    <t>Santa Cruz</t>
  </si>
  <si>
    <t>Atl_Slimline  16"</t>
  </si>
  <si>
    <t>00931</t>
  </si>
  <si>
    <t>Yavapai</t>
  </si>
  <si>
    <t xml:space="preserve">Atl_Stormproof (Imperial Rib) </t>
  </si>
  <si>
    <t>00933</t>
  </si>
  <si>
    <t>Yuma</t>
  </si>
  <si>
    <t>Atl_Trim Breaks</t>
  </si>
  <si>
    <t>00934</t>
  </si>
  <si>
    <t>BAYAMON</t>
  </si>
  <si>
    <t>Arkansas</t>
  </si>
  <si>
    <t>Oklahoma City</t>
  </si>
  <si>
    <t>OKC Zone 5</t>
  </si>
  <si>
    <t>Tue /Fri</t>
  </si>
  <si>
    <t>Atl_Udek/Dblok 18"</t>
  </si>
  <si>
    <t>00935</t>
  </si>
  <si>
    <t>Ashley</t>
  </si>
  <si>
    <t>Atl_Udek/Dblok 24"</t>
  </si>
  <si>
    <t>00936</t>
  </si>
  <si>
    <t>Baxter</t>
  </si>
  <si>
    <t>OKC ZONE 1F</t>
  </si>
  <si>
    <t>Tues - Fri</t>
  </si>
  <si>
    <t>Atl_Vintage Rib</t>
  </si>
  <si>
    <t>00937</t>
  </si>
  <si>
    <t>Benton</t>
  </si>
  <si>
    <t>Atl_Vistashadow</t>
  </si>
  <si>
    <t>00938</t>
  </si>
  <si>
    <t>Boone</t>
  </si>
  <si>
    <t>Atl_Vistasheen</t>
  </si>
  <si>
    <t>00939</t>
  </si>
  <si>
    <t>Bradley</t>
  </si>
  <si>
    <t>Atl_WeatherSaFe (7/8 Wide Rib)</t>
  </si>
  <si>
    <t>00940</t>
  </si>
  <si>
    <t>Atw_03" C/Z 14 ga</t>
  </si>
  <si>
    <t>00949</t>
  </si>
  <si>
    <t>TOA BAJA</t>
  </si>
  <si>
    <t>Carroll</t>
  </si>
  <si>
    <t>Atw_03" C/Z 16 ga</t>
  </si>
  <si>
    <t>00950</t>
  </si>
  <si>
    <t>Chicot</t>
  </si>
  <si>
    <t>Atw_04" C/Z 12 ga</t>
  </si>
  <si>
    <t>00951</t>
  </si>
  <si>
    <t>Clark</t>
  </si>
  <si>
    <t>Atw_04" C/Z 14 ga</t>
  </si>
  <si>
    <t>00952</t>
  </si>
  <si>
    <t>Atw_04" C/Z 16 ga</t>
  </si>
  <si>
    <t>00953</t>
  </si>
  <si>
    <t>TOA ALTA</t>
  </si>
  <si>
    <t>Atw_05" C/Z 12 ga</t>
  </si>
  <si>
    <t>00954</t>
  </si>
  <si>
    <t>Cleveland</t>
  </si>
  <si>
    <t>Atw_05" C/Z 14 ga</t>
  </si>
  <si>
    <t>00956</t>
  </si>
  <si>
    <t>Columbia</t>
  </si>
  <si>
    <t>Atw_05" C/Z 16 ga</t>
  </si>
  <si>
    <t>00957</t>
  </si>
  <si>
    <t>Conway</t>
  </si>
  <si>
    <t>Atw_06" C/Z 12 ga</t>
  </si>
  <si>
    <t>00958</t>
  </si>
  <si>
    <t>Craighead</t>
  </si>
  <si>
    <t>Atw_06" C/Z 14 ga</t>
  </si>
  <si>
    <t>00959</t>
  </si>
  <si>
    <t>Crawford</t>
  </si>
  <si>
    <t>Atw_06" C/Z 16 ga</t>
  </si>
  <si>
    <t>00960</t>
  </si>
  <si>
    <t>Crittenden</t>
  </si>
  <si>
    <t>Atw_07" C/Z 12 ga</t>
  </si>
  <si>
    <t>00961</t>
  </si>
  <si>
    <t>Cross</t>
  </si>
  <si>
    <t>Atw_07" C/Z 16 ga</t>
  </si>
  <si>
    <t>00962</t>
  </si>
  <si>
    <t>CATANO</t>
  </si>
  <si>
    <t>Atw_08" C/Z 12 ga</t>
  </si>
  <si>
    <t>00963</t>
  </si>
  <si>
    <t>Desha</t>
  </si>
  <si>
    <t>Atw_08" C/Z 14 ga</t>
  </si>
  <si>
    <t>00964</t>
  </si>
  <si>
    <t>Drew</t>
  </si>
  <si>
    <t>Atw_08" C/Z 16 ga</t>
  </si>
  <si>
    <t>00965</t>
  </si>
  <si>
    <t>GUAYNABO</t>
  </si>
  <si>
    <t>Faulkner</t>
  </si>
  <si>
    <t>Atw_08" ES 12 ga</t>
  </si>
  <si>
    <t>00966</t>
  </si>
  <si>
    <t>Atw_08" ES 14 ga</t>
  </si>
  <si>
    <t>00968</t>
  </si>
  <si>
    <t>Fulton</t>
  </si>
  <si>
    <t>Atw_08" ES 16 ga</t>
  </si>
  <si>
    <t>00969</t>
  </si>
  <si>
    <t>Garland</t>
  </si>
  <si>
    <t>Atw_09" C/Z 12 ga</t>
  </si>
  <si>
    <t>00970</t>
  </si>
  <si>
    <t>Grant</t>
  </si>
  <si>
    <t>Atw_09" C/Z 14 ga</t>
  </si>
  <si>
    <t>00971</t>
  </si>
  <si>
    <t>Atw_09" C/Z 16 ga</t>
  </si>
  <si>
    <t>00975</t>
  </si>
  <si>
    <t>Hempstead</t>
  </si>
  <si>
    <t>Atw_1/2" X 2-1/2" Corrugated</t>
  </si>
  <si>
    <t>00976</t>
  </si>
  <si>
    <t>TRUJILLO ALTO</t>
  </si>
  <si>
    <t>Hot Spring</t>
  </si>
  <si>
    <t>Atw_1/4" X 1-1/4" Corrugated</t>
  </si>
  <si>
    <t>00977</t>
  </si>
  <si>
    <t>Howard</t>
  </si>
  <si>
    <t>Atw_10" C/Z 12 ga</t>
  </si>
  <si>
    <t>00978</t>
  </si>
  <si>
    <t>Independence</t>
  </si>
  <si>
    <t>Atw_10" C/Z 14 ga</t>
  </si>
  <si>
    <t>00979</t>
  </si>
  <si>
    <t>Izard</t>
  </si>
  <si>
    <t>Atw_10" C/Z 16 ga</t>
  </si>
  <si>
    <t>00982</t>
  </si>
  <si>
    <t>Atw_10" ES 12 ga</t>
  </si>
  <si>
    <t>00983</t>
  </si>
  <si>
    <t>CAROLINA</t>
  </si>
  <si>
    <t>Atw_10" ES 14 ga</t>
  </si>
  <si>
    <t>00984</t>
  </si>
  <si>
    <t>Johnson</t>
  </si>
  <si>
    <t>Atw_10" ES 16 ga</t>
  </si>
  <si>
    <t>00985</t>
  </si>
  <si>
    <t>Lafayette</t>
  </si>
  <si>
    <t>Atw_11" C/Z 12 ga</t>
  </si>
  <si>
    <t>00986</t>
  </si>
  <si>
    <t>Atw_11" C/Z 14 ga</t>
  </si>
  <si>
    <t>00987</t>
  </si>
  <si>
    <t>Atw_11" C/Z 16 ga</t>
  </si>
  <si>
    <t>00988</t>
  </si>
  <si>
    <t>Lincoln</t>
  </si>
  <si>
    <t>Atw_12" C/Z 12 ga</t>
  </si>
  <si>
    <t>01001</t>
  </si>
  <si>
    <t>Massachusetts</t>
  </si>
  <si>
    <t>HAMPDEN</t>
  </si>
  <si>
    <t>ABC Spider</t>
  </si>
  <si>
    <t>Little River</t>
  </si>
  <si>
    <t>Atw_12" C/Z 14 ga</t>
  </si>
  <si>
    <t>01002</t>
  </si>
  <si>
    <t>HAMPSHIRE</t>
  </si>
  <si>
    <t>Logan</t>
  </si>
  <si>
    <t>OKC-Zone 1</t>
  </si>
  <si>
    <t>Tues/Fri</t>
  </si>
  <si>
    <t>Atw_12" C/Z 16 ga</t>
  </si>
  <si>
    <t>01003</t>
  </si>
  <si>
    <t>Atw_5V-Crimp</t>
  </si>
  <si>
    <t>01004</t>
  </si>
  <si>
    <t>Lonoke</t>
  </si>
  <si>
    <t>Atw_7.2</t>
  </si>
  <si>
    <t>01005</t>
  </si>
  <si>
    <t>WORCESTER</t>
  </si>
  <si>
    <t>Atw_Artisan</t>
  </si>
  <si>
    <t>01007</t>
  </si>
  <si>
    <t>Atw_AVP</t>
  </si>
  <si>
    <t>01008</t>
  </si>
  <si>
    <t>Miller</t>
  </si>
  <si>
    <t>Atw_BatLok/SupLok 12"</t>
  </si>
  <si>
    <t>01009</t>
  </si>
  <si>
    <t>Mississippi</t>
  </si>
  <si>
    <t>Atw_BatLok/SupLok 16"</t>
  </si>
  <si>
    <t>01010</t>
  </si>
  <si>
    <t>Atw_Classic</t>
  </si>
  <si>
    <t>01011</t>
  </si>
  <si>
    <t>Atw_Craftsman HB 12"</t>
  </si>
  <si>
    <t>01012</t>
  </si>
  <si>
    <t>Nevada</t>
  </si>
  <si>
    <t>Atw_Craftsman HB 16.5"</t>
  </si>
  <si>
    <t>01013</t>
  </si>
  <si>
    <t>Newton</t>
  </si>
  <si>
    <t>Atw_Craftsman SB 12"</t>
  </si>
  <si>
    <t>01014</t>
  </si>
  <si>
    <t>Ouachita</t>
  </si>
  <si>
    <t>Atw_Craftsman SB 16.5"</t>
  </si>
  <si>
    <t>01020</t>
  </si>
  <si>
    <t>Atw_Cutoff Time</t>
  </si>
  <si>
    <t xml:space="preserve"> 7:00 AM</t>
  </si>
  <si>
    <t>01021</t>
  </si>
  <si>
    <t>Phillips</t>
  </si>
  <si>
    <t>Atw_Designer 12"</t>
  </si>
  <si>
    <t>01022</t>
  </si>
  <si>
    <t>Atw_Designer 16"</t>
  </si>
  <si>
    <t>01026</t>
  </si>
  <si>
    <t>Poinsett</t>
  </si>
  <si>
    <t>Atw_Flexloc 9.5"</t>
  </si>
  <si>
    <t>01027</t>
  </si>
  <si>
    <t>Polk</t>
  </si>
  <si>
    <t>Atw_FW</t>
  </si>
  <si>
    <t>01028</t>
  </si>
  <si>
    <t>Pope</t>
  </si>
  <si>
    <t>Atw_LokSeam 12"</t>
  </si>
  <si>
    <t>01029</t>
  </si>
  <si>
    <t>BERKSHIRE</t>
  </si>
  <si>
    <t>Prairie</t>
  </si>
  <si>
    <t>Atw_LokSeam 16"</t>
  </si>
  <si>
    <t>01030</t>
  </si>
  <si>
    <t>Pulaski</t>
  </si>
  <si>
    <t>Atw_LokSeam 18"</t>
  </si>
  <si>
    <t>01031</t>
  </si>
  <si>
    <t xml:space="preserve">Atw_MasterLine  </t>
  </si>
  <si>
    <t>01032</t>
  </si>
  <si>
    <t>Saline</t>
  </si>
  <si>
    <t>Atw_Monarch Rib</t>
  </si>
  <si>
    <t>01033</t>
  </si>
  <si>
    <t>Scott</t>
  </si>
  <si>
    <t xml:space="preserve">Atw_Nuwall  </t>
  </si>
  <si>
    <t>01034</t>
  </si>
  <si>
    <t>Searcy</t>
  </si>
  <si>
    <t>Atw_PBC</t>
  </si>
  <si>
    <t>01035</t>
  </si>
  <si>
    <t>Sebastian</t>
  </si>
  <si>
    <t>Atw_PBR</t>
  </si>
  <si>
    <t>01036</t>
  </si>
  <si>
    <t>Sevier</t>
  </si>
  <si>
    <t>Atw_PBU</t>
  </si>
  <si>
    <t>01037</t>
  </si>
  <si>
    <t>Sharp</t>
  </si>
  <si>
    <t xml:space="preserve">Atw_Perma-Clad (P-36)  </t>
  </si>
  <si>
    <t>01038</t>
  </si>
  <si>
    <t>Saint Francis</t>
  </si>
  <si>
    <t>Atw_QwikLok</t>
  </si>
  <si>
    <t>01039</t>
  </si>
  <si>
    <t>Stone</t>
  </si>
  <si>
    <t>Atw_Rain Guard (Ameri-drain)</t>
  </si>
  <si>
    <t>01040</t>
  </si>
  <si>
    <t>Union</t>
  </si>
  <si>
    <t>Atw_Regal Rib</t>
  </si>
  <si>
    <t>01041</t>
  </si>
  <si>
    <t>Van Buren</t>
  </si>
  <si>
    <t>Atw_Retro R</t>
  </si>
  <si>
    <t>01050</t>
  </si>
  <si>
    <t>Atw_Rugged Rib</t>
  </si>
  <si>
    <t>01053</t>
  </si>
  <si>
    <t>White</t>
  </si>
  <si>
    <t xml:space="preserve">Atw_Shadowrib  </t>
  </si>
  <si>
    <t>01054</t>
  </si>
  <si>
    <t>FRANKLIN</t>
  </si>
  <si>
    <t>Woodruff</t>
  </si>
  <si>
    <t>Atw_Slimline  12"</t>
  </si>
  <si>
    <t>01056</t>
  </si>
  <si>
    <t>Yell</t>
  </si>
  <si>
    <t>Atw_Slimline  16"</t>
  </si>
  <si>
    <t>01057</t>
  </si>
  <si>
    <t>California</t>
  </si>
  <si>
    <t>Alameda</t>
  </si>
  <si>
    <t>Atwater</t>
  </si>
  <si>
    <t>ATW</t>
  </si>
  <si>
    <t xml:space="preserve">Atw_Stormproof (Imperial Rib) </t>
  </si>
  <si>
    <t>01059</t>
  </si>
  <si>
    <t>Alpine</t>
  </si>
  <si>
    <t>Call Plant No Route</t>
  </si>
  <si>
    <t>Atw_Trim Breaks</t>
  </si>
  <si>
    <t>01060</t>
  </si>
  <si>
    <t>Amador</t>
  </si>
  <si>
    <t>Thur ** Partial</t>
  </si>
  <si>
    <t>Atw_Udek/Dblok 18"</t>
  </si>
  <si>
    <t>01061</t>
  </si>
  <si>
    <t>Butte</t>
  </si>
  <si>
    <t>Atw_Udek/Dblok 24"</t>
  </si>
  <si>
    <t>01062</t>
  </si>
  <si>
    <t>Calaveras</t>
  </si>
  <si>
    <t>Thur</t>
  </si>
  <si>
    <t>Atw_Vintage Rib</t>
  </si>
  <si>
    <t>01063</t>
  </si>
  <si>
    <t>Colusa</t>
  </si>
  <si>
    <t>Atw_Vistashadow</t>
  </si>
  <si>
    <t>01066</t>
  </si>
  <si>
    <t>Contra Costa</t>
  </si>
  <si>
    <t>Atw_Vistasheen</t>
  </si>
  <si>
    <t>01068</t>
  </si>
  <si>
    <t>Del Norte</t>
  </si>
  <si>
    <t>Atw_WeatherSaFe (7/8 Wide Rib)</t>
  </si>
  <si>
    <t>01069</t>
  </si>
  <si>
    <t>El Dorado</t>
  </si>
  <si>
    <t>Wed** Partial</t>
  </si>
  <si>
    <t>Frank_03" C/Z 14 ga</t>
  </si>
  <si>
    <t>Fresno</t>
  </si>
  <si>
    <t>Frank_03" C/Z 16 ga</t>
  </si>
  <si>
    <t>Glenn</t>
  </si>
  <si>
    <t>Frank_04" C/Z 12 ga</t>
  </si>
  <si>
    <t>01070</t>
  </si>
  <si>
    <t>Humboldt</t>
  </si>
  <si>
    <t>Frank_04" C/Z 14 ga</t>
  </si>
  <si>
    <t>01071</t>
  </si>
  <si>
    <t>Imperial</t>
  </si>
  <si>
    <t>Frank_04" C/Z 16 ga</t>
  </si>
  <si>
    <t>Inyo</t>
  </si>
  <si>
    <t>Frank_05" C/Z 12 ga</t>
  </si>
  <si>
    <t>01072</t>
  </si>
  <si>
    <t>Kern</t>
  </si>
  <si>
    <t>Call Plant</t>
  </si>
  <si>
    <t>Tues** Partial</t>
  </si>
  <si>
    <t>Frank_05" C/Z 14 ga</t>
  </si>
  <si>
    <t>Kings</t>
  </si>
  <si>
    <t>Frank_05" C/Z 16 ga</t>
  </si>
  <si>
    <t>Lake</t>
  </si>
  <si>
    <t>Mon**Partial</t>
  </si>
  <si>
    <t>Frank_06" C/Z 12 ga</t>
  </si>
  <si>
    <t>Lassen</t>
  </si>
  <si>
    <t>Frank_06" C/Z 14 ga</t>
  </si>
  <si>
    <t>Los Angeles</t>
  </si>
  <si>
    <t>Frank_06" C/Z 16 ga</t>
  </si>
  <si>
    <t>Madera</t>
  </si>
  <si>
    <t>Frank_07" C/Z 12 ga</t>
  </si>
  <si>
    <t>01073</t>
  </si>
  <si>
    <t>Marin</t>
  </si>
  <si>
    <t>Frank_07" C/Z 16 ga</t>
  </si>
  <si>
    <t>Mariposa</t>
  </si>
  <si>
    <t>Frank_08" C/Z 12 ga</t>
  </si>
  <si>
    <t>01074</t>
  </si>
  <si>
    <t>Mendocino</t>
  </si>
  <si>
    <t>Frank_08" C/Z 14 ga</t>
  </si>
  <si>
    <t>01075</t>
  </si>
  <si>
    <t>Merced</t>
  </si>
  <si>
    <t>Frank_08" C/Z 16 ga</t>
  </si>
  <si>
    <t>01077</t>
  </si>
  <si>
    <t>Modoc</t>
  </si>
  <si>
    <t>Frank_08" ES 12 ga</t>
  </si>
  <si>
    <t>Mono</t>
  </si>
  <si>
    <t>Frank_08" ES 14 ga</t>
  </si>
  <si>
    <t>01079</t>
  </si>
  <si>
    <t>Monterey</t>
  </si>
  <si>
    <t>Frank_08" ES 16 ga</t>
  </si>
  <si>
    <t>01080</t>
  </si>
  <si>
    <t>Napa</t>
  </si>
  <si>
    <t>Frank_09" C/Z 12 ga</t>
  </si>
  <si>
    <t>Frank_09" C/Z 14 ga</t>
  </si>
  <si>
    <t>Orange</t>
  </si>
  <si>
    <t>Frank_09" C/Z 16 ga</t>
  </si>
  <si>
    <t>Placer</t>
  </si>
  <si>
    <t>Frank_1/2" X 2-1/2" Corrugated</t>
  </si>
  <si>
    <t>01081</t>
  </si>
  <si>
    <t>Plumas</t>
  </si>
  <si>
    <t>Frank_1/4" X 1-1/4" Corrugated</t>
  </si>
  <si>
    <t>Riverside</t>
  </si>
  <si>
    <t>Frank_10" C/Z 12 ga</t>
  </si>
  <si>
    <t>Sacramento</t>
  </si>
  <si>
    <t>Frank_10" C/Z 14 ga</t>
  </si>
  <si>
    <t>San Benito</t>
  </si>
  <si>
    <t>Frank_10" C/Z 16 ga</t>
  </si>
  <si>
    <t>01082</t>
  </si>
  <si>
    <t>San Bernardino</t>
  </si>
  <si>
    <t>Frank_10" ES 12 ga</t>
  </si>
  <si>
    <t>San Diego</t>
  </si>
  <si>
    <t>Frank_10" ES 14 ga</t>
  </si>
  <si>
    <t>01083</t>
  </si>
  <si>
    <t>San Francisco</t>
  </si>
  <si>
    <t>Frank_10" ES 16 ga</t>
  </si>
  <si>
    <t>San Joaquin</t>
  </si>
  <si>
    <t>Frank_11" C/Z 12 ga</t>
  </si>
  <si>
    <t>San Luis Obispo</t>
  </si>
  <si>
    <t>Frank_11" C/Z 14 ga</t>
  </si>
  <si>
    <t>01084</t>
  </si>
  <si>
    <t>San Mateo</t>
  </si>
  <si>
    <t>Frank_11" C/Z 16 ga</t>
  </si>
  <si>
    <t>01085</t>
  </si>
  <si>
    <t>Santa Barbara</t>
  </si>
  <si>
    <t>Frank_12" C/Z 12 ga</t>
  </si>
  <si>
    <t>Santa Clara</t>
  </si>
  <si>
    <t>Frank_12" C/Z 14 ga</t>
  </si>
  <si>
    <t>01086</t>
  </si>
  <si>
    <t>Frank_12" C/Z 16 ga</t>
  </si>
  <si>
    <t>01088</t>
  </si>
  <si>
    <t>Shasta</t>
  </si>
  <si>
    <t>Frank_5V-Crimp</t>
  </si>
  <si>
    <t>01089</t>
  </si>
  <si>
    <t>Sierra</t>
  </si>
  <si>
    <t>Frank_7.2</t>
  </si>
  <si>
    <t>01090</t>
  </si>
  <si>
    <t>Siskiyou</t>
  </si>
  <si>
    <t>Frank_Artisan</t>
  </si>
  <si>
    <t>01092</t>
  </si>
  <si>
    <t>Solano</t>
  </si>
  <si>
    <t>Frank_AVP</t>
  </si>
  <si>
    <t>01093</t>
  </si>
  <si>
    <t>Sonoma</t>
  </si>
  <si>
    <t>Frank_BatLok/SupLok 12"</t>
  </si>
  <si>
    <t>01094</t>
  </si>
  <si>
    <t>Stanislaus</t>
  </si>
  <si>
    <t>Frank_BatLok/SupLok 16"</t>
  </si>
  <si>
    <t>01095</t>
  </si>
  <si>
    <t>Sutter</t>
  </si>
  <si>
    <t>Frank_Classic</t>
  </si>
  <si>
    <t>01096</t>
  </si>
  <si>
    <t>Tehama</t>
  </si>
  <si>
    <t>Frank_Craftsman HB 12"</t>
  </si>
  <si>
    <t>Trinity</t>
  </si>
  <si>
    <t>Frank_Craftsman HB 16.5"</t>
  </si>
  <si>
    <t>Tuolumne</t>
  </si>
  <si>
    <t>Thurs**Partial</t>
  </si>
  <si>
    <t>Frank_Craftsman SB 12"</t>
  </si>
  <si>
    <t>Tulare</t>
  </si>
  <si>
    <t>Frank_Craftsman SB 16.5"</t>
  </si>
  <si>
    <t>01097</t>
  </si>
  <si>
    <t>Ventura</t>
  </si>
  <si>
    <t>Frank_Cutoff Time</t>
  </si>
  <si>
    <t>noon</t>
  </si>
  <si>
    <t>Yolo</t>
  </si>
  <si>
    <t>Frank_Designer 12"</t>
  </si>
  <si>
    <t>01098</t>
  </si>
  <si>
    <t>Yuba</t>
  </si>
  <si>
    <t>Frank_Designer 16"</t>
  </si>
  <si>
    <t>01101</t>
  </si>
  <si>
    <t>Colorado</t>
  </si>
  <si>
    <t>Adams</t>
  </si>
  <si>
    <t>SLC- Zone 13</t>
  </si>
  <si>
    <t>SLC-Zone 13</t>
  </si>
  <si>
    <t>Zone 13</t>
  </si>
  <si>
    <t>Frank_Flexloc 9.5"</t>
  </si>
  <si>
    <t>Alamosa</t>
  </si>
  <si>
    <t>Frank_FW</t>
  </si>
  <si>
    <t>Arapahoe</t>
  </si>
  <si>
    <t>Frank_LokSeam 12"</t>
  </si>
  <si>
    <t>Archuleta</t>
  </si>
  <si>
    <t>PHO-Zone 7</t>
  </si>
  <si>
    <t>Zone 7</t>
  </si>
  <si>
    <t>Tue/Fri</t>
  </si>
  <si>
    <t>Frank_LokSeam 16"</t>
  </si>
  <si>
    <t>Baca</t>
  </si>
  <si>
    <t>Frank_LokSeam 18"</t>
  </si>
  <si>
    <t>01102</t>
  </si>
  <si>
    <t>Bent</t>
  </si>
  <si>
    <t xml:space="preserve">Frank_MasterLine  </t>
  </si>
  <si>
    <t>Broomfield</t>
  </si>
  <si>
    <t>Frank_Monarch Rib</t>
  </si>
  <si>
    <t>01103</t>
  </si>
  <si>
    <t>Boulder</t>
  </si>
  <si>
    <t xml:space="preserve">Frank_Nuwall  </t>
  </si>
  <si>
    <t>01104</t>
  </si>
  <si>
    <t>Chaffee</t>
  </si>
  <si>
    <t>Frank_PBC</t>
  </si>
  <si>
    <t>01105</t>
  </si>
  <si>
    <t>Cheyenne</t>
  </si>
  <si>
    <t>Frank_PBR</t>
  </si>
  <si>
    <t>01106</t>
  </si>
  <si>
    <t>Clear Creek</t>
  </si>
  <si>
    <t>Frank_PBU</t>
  </si>
  <si>
    <t>01107</t>
  </si>
  <si>
    <t>Conejos</t>
  </si>
  <si>
    <t xml:space="preserve">Frank_Perma-Clad (P-36)  </t>
  </si>
  <si>
    <t>01108</t>
  </si>
  <si>
    <t>Costilla</t>
  </si>
  <si>
    <t>Frank_QwikLok</t>
  </si>
  <si>
    <t>01109</t>
  </si>
  <si>
    <t>Crowley</t>
  </si>
  <si>
    <t>Frank_Rain Guard (Ameri-drain)</t>
  </si>
  <si>
    <t>01111</t>
  </si>
  <si>
    <t>Custer</t>
  </si>
  <si>
    <t>Frank_Regal Rib</t>
  </si>
  <si>
    <t>01114</t>
  </si>
  <si>
    <t>Delta</t>
  </si>
  <si>
    <t>SLC- Zone 9</t>
  </si>
  <si>
    <t>SLC-Zone 9</t>
  </si>
  <si>
    <t>Zone 9</t>
  </si>
  <si>
    <t>Frank_Retro R</t>
  </si>
  <si>
    <t>01115</t>
  </si>
  <si>
    <t>Denver</t>
  </si>
  <si>
    <t>Frank_Rugged Rib</t>
  </si>
  <si>
    <t>01116</t>
  </si>
  <si>
    <t>Dolores</t>
  </si>
  <si>
    <t xml:space="preserve">Frank_Shadowrib  </t>
  </si>
  <si>
    <t>01118</t>
  </si>
  <si>
    <t>Douglas</t>
  </si>
  <si>
    <t>Frank_Slimline  12"</t>
  </si>
  <si>
    <t>01119</t>
  </si>
  <si>
    <t>Eagle</t>
  </si>
  <si>
    <t>Frank_Slimline  16"</t>
  </si>
  <si>
    <t>01128</t>
  </si>
  <si>
    <t>El Paso</t>
  </si>
  <si>
    <t xml:space="preserve">Frank_Stormproof (Imperial Rib) </t>
  </si>
  <si>
    <t>01129</t>
  </si>
  <si>
    <t>Elbert</t>
  </si>
  <si>
    <t>Frank_Trim Breaks</t>
  </si>
  <si>
    <t>01133</t>
  </si>
  <si>
    <t>Fremont</t>
  </si>
  <si>
    <t>Frank_Udek/Dblok 18"</t>
  </si>
  <si>
    <t>01138</t>
  </si>
  <si>
    <t>Garfield</t>
  </si>
  <si>
    <t>Frank_Udek/Dblok 24"</t>
  </si>
  <si>
    <t>01139</t>
  </si>
  <si>
    <t>Gilpin</t>
  </si>
  <si>
    <t>Frank_Vintage Rib</t>
  </si>
  <si>
    <t>01144</t>
  </si>
  <si>
    <t>Grand</t>
  </si>
  <si>
    <t>SLC- Zone 8</t>
  </si>
  <si>
    <t>SLC-Zone 8</t>
  </si>
  <si>
    <t>Zone 8</t>
  </si>
  <si>
    <t>Frank_Vistashadow</t>
  </si>
  <si>
    <t>01151</t>
  </si>
  <si>
    <t>Gunnison</t>
  </si>
  <si>
    <t>Frank_Vistasheen</t>
  </si>
  <si>
    <t>01152</t>
  </si>
  <si>
    <t>Hinsdale</t>
  </si>
  <si>
    <t>Frank_WeatherSaFe (7/8 Wide Rib)</t>
  </si>
  <si>
    <t>01199</t>
  </si>
  <si>
    <t>Huerfano</t>
  </si>
  <si>
    <t>Indy_03" C/Z 14 ga</t>
  </si>
  <si>
    <t>01201</t>
  </si>
  <si>
    <t>Indy_03" C/Z 16 ga</t>
  </si>
  <si>
    <t>01202</t>
  </si>
  <si>
    <t>Indy_04" C/Z 12 ga</t>
  </si>
  <si>
    <t>01203</t>
  </si>
  <si>
    <t>Kiowa</t>
  </si>
  <si>
    <t>Indy_04" C/Z 14 ga</t>
  </si>
  <si>
    <t>01220</t>
  </si>
  <si>
    <t>Kit Carson</t>
  </si>
  <si>
    <t>Indy_04" C/Z 16 ga</t>
  </si>
  <si>
    <t>01222</t>
  </si>
  <si>
    <t>La Plata</t>
  </si>
  <si>
    <t>Indy_05" C/Z 12 ga</t>
  </si>
  <si>
    <t>01223</t>
  </si>
  <si>
    <t>Indy_05" C/Z 14 ga</t>
  </si>
  <si>
    <t>01224</t>
  </si>
  <si>
    <t>Larimer</t>
  </si>
  <si>
    <t>Indy_05" C/Z 16 ga</t>
  </si>
  <si>
    <t>01225</t>
  </si>
  <si>
    <t>Las Animas</t>
  </si>
  <si>
    <t>Indy_06" C/Z 12 ga</t>
  </si>
  <si>
    <t>01226</t>
  </si>
  <si>
    <t>Indy_06" C/Z 14 ga</t>
  </si>
  <si>
    <t>01227</t>
  </si>
  <si>
    <t>Indy_06" C/Z 16 ga</t>
  </si>
  <si>
    <t>01229</t>
  </si>
  <si>
    <t>Mesa</t>
  </si>
  <si>
    <t>Indy_07" C/Z 12 ga</t>
  </si>
  <si>
    <t>01230</t>
  </si>
  <si>
    <t>Mineral</t>
  </si>
  <si>
    <t>Indy_07" C/Z 16 ga</t>
  </si>
  <si>
    <t>01235</t>
  </si>
  <si>
    <t>Moffat</t>
  </si>
  <si>
    <t>Indy_08" C/Z 12 ga</t>
  </si>
  <si>
    <t>01236</t>
  </si>
  <si>
    <t>Montezuma</t>
  </si>
  <si>
    <t>Indy_08" C/Z 14 ga</t>
  </si>
  <si>
    <t>01237</t>
  </si>
  <si>
    <t>Montrose</t>
  </si>
  <si>
    <t>Indy_08" C/Z 16 ga</t>
  </si>
  <si>
    <t>01238</t>
  </si>
  <si>
    <t>Indy_08" ES 12 ga</t>
  </si>
  <si>
    <t>01240</t>
  </si>
  <si>
    <t>Otero</t>
  </si>
  <si>
    <t>Indy_08" ES 14 ga</t>
  </si>
  <si>
    <t>01242</t>
  </si>
  <si>
    <t>Ouray</t>
  </si>
  <si>
    <t>Indy_08" ES 16 ga</t>
  </si>
  <si>
    <t>01243</t>
  </si>
  <si>
    <t>Park</t>
  </si>
  <si>
    <t>Indy_09" C/Z 12 ga</t>
  </si>
  <si>
    <t>01244</t>
  </si>
  <si>
    <t>Indy_09" C/Z 14 ga</t>
  </si>
  <si>
    <t>01245</t>
  </si>
  <si>
    <t>Pitkin</t>
  </si>
  <si>
    <t>Indy_09" C/Z 16 ga</t>
  </si>
  <si>
    <t>01247</t>
  </si>
  <si>
    <t>Prowers</t>
  </si>
  <si>
    <t>Indy_1/2" X 2-1/2" Corrugated</t>
  </si>
  <si>
    <t>01252</t>
  </si>
  <si>
    <t>Pueblo</t>
  </si>
  <si>
    <t>Indy_1/4" X 1-1/4" Corrugated</t>
  </si>
  <si>
    <t>01253</t>
  </si>
  <si>
    <t>Rio Blanco</t>
  </si>
  <si>
    <t>Indy_10" C/Z 12 ga</t>
  </si>
  <si>
    <t>01254</t>
  </si>
  <si>
    <t>Rio Grande</t>
  </si>
  <si>
    <t>Indy_10" C/Z 14 ga</t>
  </si>
  <si>
    <t>01255</t>
  </si>
  <si>
    <t>Routt</t>
  </si>
  <si>
    <t>Indy_10" C/Z 16 ga</t>
  </si>
  <si>
    <t>01256</t>
  </si>
  <si>
    <t>Saguache</t>
  </si>
  <si>
    <t>Indy_10" ES 12 ga</t>
  </si>
  <si>
    <t>01257</t>
  </si>
  <si>
    <t>San Juan</t>
  </si>
  <si>
    <t>Indy_10" ES 14 ga</t>
  </si>
  <si>
    <t>01258</t>
  </si>
  <si>
    <t>San Miguel</t>
  </si>
  <si>
    <t>Indy_10" ES 16 ga</t>
  </si>
  <si>
    <t>01259</t>
  </si>
  <si>
    <t>Sedgwick</t>
  </si>
  <si>
    <t>Indy_11" C/Z 12 ga</t>
  </si>
  <si>
    <t>01260</t>
  </si>
  <si>
    <t>Summit</t>
  </si>
  <si>
    <t>Indy_11" C/Z 14 ga</t>
  </si>
  <si>
    <t>01262</t>
  </si>
  <si>
    <t>Teller</t>
  </si>
  <si>
    <t>Indy_11" C/Z 16 ga</t>
  </si>
  <si>
    <t>01263</t>
  </si>
  <si>
    <t>Indy_12" C/Z 12 ga</t>
  </si>
  <si>
    <t>01264</t>
  </si>
  <si>
    <t>Weld</t>
  </si>
  <si>
    <t>Indy_12" C/Z 14 ga</t>
  </si>
  <si>
    <t>01266</t>
  </si>
  <si>
    <t>Indy_12" C/Z 16 ga</t>
  </si>
  <si>
    <t>01267</t>
  </si>
  <si>
    <t>Connecticut</t>
  </si>
  <si>
    <t>Fairfield</t>
  </si>
  <si>
    <t>ROM-Zone 2</t>
  </si>
  <si>
    <t>ROM-Zone 9</t>
  </si>
  <si>
    <t>Indy_5V-Crimp</t>
  </si>
  <si>
    <t>01270</t>
  </si>
  <si>
    <t>Hartford</t>
  </si>
  <si>
    <t>Indy_7.2</t>
  </si>
  <si>
    <t>01301</t>
  </si>
  <si>
    <t>Litchfield</t>
  </si>
  <si>
    <t>Indy_Artisan</t>
  </si>
  <si>
    <t>01302</t>
  </si>
  <si>
    <t>Middlesex</t>
  </si>
  <si>
    <t>Indy_AVP</t>
  </si>
  <si>
    <t>01330</t>
  </si>
  <si>
    <t>New Haven</t>
  </si>
  <si>
    <t>Indy_BatLok/SupLok 12"</t>
  </si>
  <si>
    <t>01331</t>
  </si>
  <si>
    <t>New London</t>
  </si>
  <si>
    <t>Indy_BatLok/SupLok 16"</t>
  </si>
  <si>
    <t>01337</t>
  </si>
  <si>
    <t>Tolland</t>
  </si>
  <si>
    <t>Indy_Classic</t>
  </si>
  <si>
    <t>01338</t>
  </si>
  <si>
    <t>Windham</t>
  </si>
  <si>
    <t>Indy_Craftsman HB 12"</t>
  </si>
  <si>
    <t>01339</t>
  </si>
  <si>
    <t>Delaware</t>
  </si>
  <si>
    <t>Kent</t>
  </si>
  <si>
    <t>ROM-Zone 4</t>
  </si>
  <si>
    <t>ROM-Zone 1</t>
  </si>
  <si>
    <t>Indy_Craftsman HB 16.5"</t>
  </si>
  <si>
    <t>01340</t>
  </si>
  <si>
    <t>New Castle</t>
  </si>
  <si>
    <t>Indy_Craftsman SB 12"</t>
  </si>
  <si>
    <t>01341</t>
  </si>
  <si>
    <t>Sussex</t>
  </si>
  <si>
    <t>Indy_Craftsman SB 16.5"</t>
  </si>
  <si>
    <t>01342</t>
  </si>
  <si>
    <t>District of Columbia</t>
  </si>
  <si>
    <t>Frankfort</t>
  </si>
  <si>
    <t>FRA-Zone 3</t>
  </si>
  <si>
    <t>AB FRK Zone 3</t>
  </si>
  <si>
    <t>Mon / Wed</t>
  </si>
  <si>
    <t>Indy_Cutoff Time</t>
  </si>
  <si>
    <t xml:space="preserve"> 11:00 AM</t>
  </si>
  <si>
    <t>01343</t>
  </si>
  <si>
    <t>Indy_Designer 12"</t>
  </si>
  <si>
    <t>01344</t>
  </si>
  <si>
    <t>Florida</t>
  </si>
  <si>
    <t>Alachua</t>
  </si>
  <si>
    <t>ADL-Zone 3</t>
  </si>
  <si>
    <t>ADL-AB-Zone 3</t>
  </si>
  <si>
    <t>Indy_Designer 16"</t>
  </si>
  <si>
    <t>01346</t>
  </si>
  <si>
    <t>ADL-MB-Zone 3</t>
  </si>
  <si>
    <t>Indy_Flexloc 9.5"</t>
  </si>
  <si>
    <t>01347</t>
  </si>
  <si>
    <t>Baker</t>
  </si>
  <si>
    <t>Indy_FW</t>
  </si>
  <si>
    <t>01349</t>
  </si>
  <si>
    <t>Indy_LokSeam 12"</t>
  </si>
  <si>
    <t>01350</t>
  </si>
  <si>
    <t>Bay</t>
  </si>
  <si>
    <t>Indy_LokSeam 16"</t>
  </si>
  <si>
    <t>01351</t>
  </si>
  <si>
    <t>Indy_LokSeam 18"</t>
  </si>
  <si>
    <t>01354</t>
  </si>
  <si>
    <t>Bradford</t>
  </si>
  <si>
    <t xml:space="preserve">Indy_MasterLine  </t>
  </si>
  <si>
    <t>01355</t>
  </si>
  <si>
    <t>Indy_Monarch Rib</t>
  </si>
  <si>
    <t>01360</t>
  </si>
  <si>
    <t>Brevard</t>
  </si>
  <si>
    <t xml:space="preserve">Indy_Nuwall  </t>
  </si>
  <si>
    <t>01364</t>
  </si>
  <si>
    <t>Indy_PBC</t>
  </si>
  <si>
    <t>01366</t>
  </si>
  <si>
    <t>Broward</t>
  </si>
  <si>
    <t>ADL-Zone 4</t>
  </si>
  <si>
    <t>ADL-AB-Zone 4</t>
  </si>
  <si>
    <t>Indy_PBR</t>
  </si>
  <si>
    <t>01367</t>
  </si>
  <si>
    <t>Indy_PBU</t>
  </si>
  <si>
    <t>01368</t>
  </si>
  <si>
    <t xml:space="preserve">Indy_Perma-Clad (P-36)  </t>
  </si>
  <si>
    <t>01369</t>
  </si>
  <si>
    <t>Indy_QwikLok</t>
  </si>
  <si>
    <t>01370</t>
  </si>
  <si>
    <t>Charlotte</t>
  </si>
  <si>
    <t>Indy_Rain Guard (Ameri-drain)</t>
  </si>
  <si>
    <t>01373</t>
  </si>
  <si>
    <t>Indy_Regal Rib</t>
  </si>
  <si>
    <t>01375</t>
  </si>
  <si>
    <t>Citrus</t>
  </si>
  <si>
    <t>Indy_Retro R</t>
  </si>
  <si>
    <t>01376</t>
  </si>
  <si>
    <t>Indy_Rugged Rib</t>
  </si>
  <si>
    <t>01378</t>
  </si>
  <si>
    <t xml:space="preserve">Indy_Shadowrib  </t>
  </si>
  <si>
    <t>01379</t>
  </si>
  <si>
    <t>Indy_Slimline  12"</t>
  </si>
  <si>
    <t>01380</t>
  </si>
  <si>
    <t>Collier</t>
  </si>
  <si>
    <t>Indy_Slimline  16"</t>
  </si>
  <si>
    <t>01420</t>
  </si>
  <si>
    <t xml:space="preserve">Indy_Stormproof (Imperial Rib) </t>
  </si>
  <si>
    <t>01430</t>
  </si>
  <si>
    <t>Indy_Trim Breaks</t>
  </si>
  <si>
    <t>01431</t>
  </si>
  <si>
    <t>MIDDLESEX</t>
  </si>
  <si>
    <t>Indy_Udek/Dblok 18"</t>
  </si>
  <si>
    <t>01432</t>
  </si>
  <si>
    <t>DeSoto</t>
  </si>
  <si>
    <t>Indy_Udek/Dblok 24"</t>
  </si>
  <si>
    <t>01433</t>
  </si>
  <si>
    <t>Indy_Vintage Rib</t>
  </si>
  <si>
    <t>01436</t>
  </si>
  <si>
    <t>Dixie</t>
  </si>
  <si>
    <t>Indy_Vistashadow</t>
  </si>
  <si>
    <t>01438</t>
  </si>
  <si>
    <t>Indy_Vistasheen</t>
  </si>
  <si>
    <t>01440</t>
  </si>
  <si>
    <t>Duval</t>
  </si>
  <si>
    <t>Indy_WeatherSaFe (7/8 Wide Rib)</t>
  </si>
  <si>
    <t>01441</t>
  </si>
  <si>
    <t>Iwa_03" C/Z 14 ga</t>
  </si>
  <si>
    <t>01450</t>
  </si>
  <si>
    <t>Iwa_03" C/Z 16 ga</t>
  </si>
  <si>
    <t>01451</t>
  </si>
  <si>
    <t>Iwa_04" C/Z 12 ga</t>
  </si>
  <si>
    <t>01452</t>
  </si>
  <si>
    <t>Flagler</t>
  </si>
  <si>
    <t>Iwa_04" C/Z 14 ga</t>
  </si>
  <si>
    <t>01453</t>
  </si>
  <si>
    <t>Iwa_04" C/Z 16 ga</t>
  </si>
  <si>
    <t>01460</t>
  </si>
  <si>
    <t>Iwa_05" C/Z 12 ga</t>
  </si>
  <si>
    <t>01462</t>
  </si>
  <si>
    <t>Iwa_05" C/Z 14 ga</t>
  </si>
  <si>
    <t>01463</t>
  </si>
  <si>
    <t>Gadsden</t>
  </si>
  <si>
    <t>Iwa_05" C/Z 16 ga</t>
  </si>
  <si>
    <t>01464</t>
  </si>
  <si>
    <t>Iwa_06" C/Z 12 ga</t>
  </si>
  <si>
    <t>01466</t>
  </si>
  <si>
    <t>Gilchrist</t>
  </si>
  <si>
    <t>Iwa_06" C/Z 14 ga</t>
  </si>
  <si>
    <t>01467</t>
  </si>
  <si>
    <t>Iwa_06" C/Z 16 ga</t>
  </si>
  <si>
    <t>01468</t>
  </si>
  <si>
    <t>Glades</t>
  </si>
  <si>
    <t>Iwa_07" C/Z 12 ga</t>
  </si>
  <si>
    <t>01469</t>
  </si>
  <si>
    <t>Iwa_07" C/Z 16 ga</t>
  </si>
  <si>
    <t>01470</t>
  </si>
  <si>
    <t>Gulf</t>
  </si>
  <si>
    <t>Iwa_08" C/Z 12 ga</t>
  </si>
  <si>
    <t>01471</t>
  </si>
  <si>
    <t>Iwa_08" C/Z 14 ga</t>
  </si>
  <si>
    <t>01472</t>
  </si>
  <si>
    <t>Hamilton</t>
  </si>
  <si>
    <t>Iwa_08" C/Z 16 ga</t>
  </si>
  <si>
    <t>01473</t>
  </si>
  <si>
    <t>Iwa_08" ES 12 ga</t>
  </si>
  <si>
    <t>01474</t>
  </si>
  <si>
    <t>Hardee</t>
  </si>
  <si>
    <t>Iwa_08" ES 14 ga</t>
  </si>
  <si>
    <t>01475</t>
  </si>
  <si>
    <t>Iwa_08" ES 16 ga</t>
  </si>
  <si>
    <t>01477</t>
  </si>
  <si>
    <t>Hendry</t>
  </si>
  <si>
    <t>Iwa_09" C/Z 12 ga</t>
  </si>
  <si>
    <t>01501</t>
  </si>
  <si>
    <t>Iwa_09" C/Z 14 ga</t>
  </si>
  <si>
    <t>01503</t>
  </si>
  <si>
    <t>Hernando</t>
  </si>
  <si>
    <t>Iwa_09" C/Z 16 ga</t>
  </si>
  <si>
    <t>01504</t>
  </si>
  <si>
    <t>Iwa_1/2" X 2-1/2" Corrugated</t>
  </si>
  <si>
    <t>01505</t>
  </si>
  <si>
    <t>Highlands</t>
  </si>
  <si>
    <t>Iwa_1/4" X 1-1/4" Corrugated</t>
  </si>
  <si>
    <t>01506</t>
  </si>
  <si>
    <t>Iwa_10" C/Z 12 ga</t>
  </si>
  <si>
    <t>01507</t>
  </si>
  <si>
    <t>Hillsborough</t>
  </si>
  <si>
    <t>Iwa_10" C/Z 14 ga</t>
  </si>
  <si>
    <t>01508</t>
  </si>
  <si>
    <t>Iwa_10" C/Z 16 ga</t>
  </si>
  <si>
    <t>01509</t>
  </si>
  <si>
    <t>Holmes</t>
  </si>
  <si>
    <t>Iwa_10" ES 12 ga</t>
  </si>
  <si>
    <t>01510</t>
  </si>
  <si>
    <t>Iwa_10" ES 14 ga</t>
  </si>
  <si>
    <t>01515</t>
  </si>
  <si>
    <t>Indian River</t>
  </si>
  <si>
    <t>Iwa_10" ES 16 ga</t>
  </si>
  <si>
    <t>01516</t>
  </si>
  <si>
    <t>Iwa_11" C/Z 12 ga</t>
  </si>
  <si>
    <t>01517</t>
  </si>
  <si>
    <t>Iwa_11" C/Z 14 ga</t>
  </si>
  <si>
    <t>01518</t>
  </si>
  <si>
    <t>Iwa_11" C/Z 16 ga</t>
  </si>
  <si>
    <t>01519</t>
  </si>
  <si>
    <t>Iwa_12" C/Z 12 ga</t>
  </si>
  <si>
    <t>01520</t>
  </si>
  <si>
    <t>Iwa_12" C/Z 14 ga</t>
  </si>
  <si>
    <t>01521</t>
  </si>
  <si>
    <t>Iwa_12" C/Z 16 ga</t>
  </si>
  <si>
    <t>01522</t>
  </si>
  <si>
    <t>Iwa_5V-Crimp</t>
  </si>
  <si>
    <t>01523</t>
  </si>
  <si>
    <t>Iwa_7.2</t>
  </si>
  <si>
    <t>01524</t>
  </si>
  <si>
    <t>Iwa_Artisan</t>
  </si>
  <si>
    <t>01525</t>
  </si>
  <si>
    <t>Iwa_AVP</t>
  </si>
  <si>
    <t>01526</t>
  </si>
  <si>
    <t>Iwa_BatLok/SupLok 12"</t>
  </si>
  <si>
    <t>01527</t>
  </si>
  <si>
    <t>Leon</t>
  </si>
  <si>
    <t>Iwa_BatLok/SupLok 16"</t>
  </si>
  <si>
    <t>01529</t>
  </si>
  <si>
    <t>Iwa_Classic</t>
  </si>
  <si>
    <t>01531</t>
  </si>
  <si>
    <t>Levy</t>
  </si>
  <si>
    <t>Iwa_Craftsman HB 12"</t>
  </si>
  <si>
    <t>01532</t>
  </si>
  <si>
    <t>Iwa_Craftsman HB 16.5"</t>
  </si>
  <si>
    <t>01534</t>
  </si>
  <si>
    <t>Liberty</t>
  </si>
  <si>
    <t>Iwa_Craftsman SB 12"</t>
  </si>
  <si>
    <t>01535</t>
  </si>
  <si>
    <t>Iwa_Craftsman SB 16.5"</t>
  </si>
  <si>
    <t>01536</t>
  </si>
  <si>
    <t>Iwa_Cutoff Time</t>
  </si>
  <si>
    <t>01537</t>
  </si>
  <si>
    <t>Iwa_Designer 12"</t>
  </si>
  <si>
    <t>01538</t>
  </si>
  <si>
    <t>Manatee</t>
  </si>
  <si>
    <t>Iwa_Designer 16"</t>
  </si>
  <si>
    <t>01539</t>
  </si>
  <si>
    <t>Iwa_Flexloc 9.5"</t>
  </si>
  <si>
    <t>01540</t>
  </si>
  <si>
    <t>Iwa_FW</t>
  </si>
  <si>
    <t>01541</t>
  </si>
  <si>
    <t>Iwa_LokSeam 12"</t>
  </si>
  <si>
    <t>01542</t>
  </si>
  <si>
    <t>Martin</t>
  </si>
  <si>
    <t>Iwa_LokSeam 16"</t>
  </si>
  <si>
    <t>01543</t>
  </si>
  <si>
    <t>Iwa_LokSeam 18"</t>
  </si>
  <si>
    <t>01545</t>
  </si>
  <si>
    <t>Miami-Dade</t>
  </si>
  <si>
    <t xml:space="preserve">Iwa_MasterLine  </t>
  </si>
  <si>
    <t>01546</t>
  </si>
  <si>
    <t>Iwa_Monarch Rib</t>
  </si>
  <si>
    <t>01549</t>
  </si>
  <si>
    <t xml:space="preserve">Iwa_Nuwall  </t>
  </si>
  <si>
    <t>01550</t>
  </si>
  <si>
    <t>Iwa_PBC</t>
  </si>
  <si>
    <t>01560</t>
  </si>
  <si>
    <t>Nassau</t>
  </si>
  <si>
    <t>Iwa_PBR</t>
  </si>
  <si>
    <t>01561</t>
  </si>
  <si>
    <t>Iwa_PBU</t>
  </si>
  <si>
    <t>01562</t>
  </si>
  <si>
    <t>Okaloosa</t>
  </si>
  <si>
    <t xml:space="preserve">Iwa_Perma-Clad (P-36)  </t>
  </si>
  <si>
    <t>01564</t>
  </si>
  <si>
    <t>Iwa_QwikLok</t>
  </si>
  <si>
    <t>01566</t>
  </si>
  <si>
    <t>Okeechobee</t>
  </si>
  <si>
    <t>Iwa_Rain Guard (Ameri-drain)</t>
  </si>
  <si>
    <t>01568</t>
  </si>
  <si>
    <t>Iwa_Regal Rib</t>
  </si>
  <si>
    <t>01569</t>
  </si>
  <si>
    <t>Iwa_Retro R</t>
  </si>
  <si>
    <t>01570</t>
  </si>
  <si>
    <t>Iwa_Rugged Rib</t>
  </si>
  <si>
    <t>01571</t>
  </si>
  <si>
    <t>Osceola</t>
  </si>
  <si>
    <t xml:space="preserve">Iwa_Shadowrib  </t>
  </si>
  <si>
    <t>01580</t>
  </si>
  <si>
    <t>Iwa_Slimline  12"</t>
  </si>
  <si>
    <t>01581</t>
  </si>
  <si>
    <t>Palm Beach</t>
  </si>
  <si>
    <t>Iwa_Slimline  16"</t>
  </si>
  <si>
    <t>01582</t>
  </si>
  <si>
    <t xml:space="preserve">Iwa_Stormproof (Imperial Rib) </t>
  </si>
  <si>
    <t>01583</t>
  </si>
  <si>
    <t>Pasco</t>
  </si>
  <si>
    <t>Iwa_Trim Breaks</t>
  </si>
  <si>
    <t>01585</t>
  </si>
  <si>
    <t>Iwa_Udek/Dblok 18"</t>
  </si>
  <si>
    <t>01586</t>
  </si>
  <si>
    <t>Pinellas</t>
  </si>
  <si>
    <t>Iwa_Udek/Dblok 24"</t>
  </si>
  <si>
    <t>01587</t>
  </si>
  <si>
    <t>Iwa_Vintage Rib</t>
  </si>
  <si>
    <t>01588</t>
  </si>
  <si>
    <t>Iwa_Vistashadow</t>
  </si>
  <si>
    <t>01590</t>
  </si>
  <si>
    <t>Iwa_Vistasheen</t>
  </si>
  <si>
    <t>01600</t>
  </si>
  <si>
    <t>Putnam</t>
  </si>
  <si>
    <t>Iwa_WeatherSaFe (7/8 Wide Rib)</t>
  </si>
  <si>
    <t>01601</t>
  </si>
  <si>
    <t>Lub_03" C/Z 14 ga</t>
  </si>
  <si>
    <t>01602</t>
  </si>
  <si>
    <t>Santa Rosa</t>
  </si>
  <si>
    <t>Lub_03" C/Z 16 ga</t>
  </si>
  <si>
    <t>01603</t>
  </si>
  <si>
    <t>Lub_04" C/Z 12 ga</t>
  </si>
  <si>
    <t>01604</t>
  </si>
  <si>
    <t>Sarasota</t>
  </si>
  <si>
    <t>Lub_04" C/Z 14 ga</t>
  </si>
  <si>
    <t>01605</t>
  </si>
  <si>
    <t>Lub_04" C/Z 16 ga</t>
  </si>
  <si>
    <t>01606</t>
  </si>
  <si>
    <t>Seminole</t>
  </si>
  <si>
    <t>Lub_05" C/Z 12 ga</t>
  </si>
  <si>
    <t>01607</t>
  </si>
  <si>
    <t>Lub_05" C/Z 14 ga</t>
  </si>
  <si>
    <t>01608</t>
  </si>
  <si>
    <t>Saint Johns</t>
  </si>
  <si>
    <t>Lub_05" C/Z 16 ga</t>
  </si>
  <si>
    <t>01609</t>
  </si>
  <si>
    <t>Lub_06" C/Z 12 ga</t>
  </si>
  <si>
    <t>01610</t>
  </si>
  <si>
    <t>Saint Lucie</t>
  </si>
  <si>
    <t>Lub_06" C/Z 14 ga</t>
  </si>
  <si>
    <t>01611</t>
  </si>
  <si>
    <t>Lub_06" C/Z 16 ga</t>
  </si>
  <si>
    <t>01612</t>
  </si>
  <si>
    <t>Lub_07" C/Z 12 ga</t>
  </si>
  <si>
    <t>01613</t>
  </si>
  <si>
    <t>Lub_07" C/Z 16 ga</t>
  </si>
  <si>
    <t>01614</t>
  </si>
  <si>
    <t>Suwannee</t>
  </si>
  <si>
    <t>Lub_08" C/Z 12 ga</t>
  </si>
  <si>
    <t>01615</t>
  </si>
  <si>
    <t>Lub_08" C/Z 14 ga</t>
  </si>
  <si>
    <t>01653</t>
  </si>
  <si>
    <t>Taylor</t>
  </si>
  <si>
    <t>Lub_08" C/Z 16 ga</t>
  </si>
  <si>
    <t>01654</t>
  </si>
  <si>
    <t>Lub_08" ES 12 ga</t>
  </si>
  <si>
    <t>01655</t>
  </si>
  <si>
    <t>Lub_08" ES 14 ga</t>
  </si>
  <si>
    <t>01701</t>
  </si>
  <si>
    <t>Lub_08" ES 16 ga</t>
  </si>
  <si>
    <t>01702</t>
  </si>
  <si>
    <t>Volusia</t>
  </si>
  <si>
    <t>Lub_09" C/Z 12 ga</t>
  </si>
  <si>
    <t>01718</t>
  </si>
  <si>
    <t>Lub_09" C/Z 14 ga</t>
  </si>
  <si>
    <t>01719</t>
  </si>
  <si>
    <t>Wakulla</t>
  </si>
  <si>
    <t>Lub_09" C/Z 16 ga</t>
  </si>
  <si>
    <t>01720</t>
  </si>
  <si>
    <t>Lub_1/2" X 2-1/2" Corrugated</t>
  </si>
  <si>
    <t>01721</t>
  </si>
  <si>
    <t>Walton</t>
  </si>
  <si>
    <t>Lub_1/4" X 1-1/4" Corrugated</t>
  </si>
  <si>
    <t>01730</t>
  </si>
  <si>
    <t>Lub_10" C/Z 12 ga</t>
  </si>
  <si>
    <t>01731</t>
  </si>
  <si>
    <t>Lub_10" C/Z 14 ga</t>
  </si>
  <si>
    <t>01740</t>
  </si>
  <si>
    <t>Lub_10" C/Z 16 ga</t>
  </si>
  <si>
    <t>01741</t>
  </si>
  <si>
    <t>Georgia</t>
  </si>
  <si>
    <t>Appling</t>
  </si>
  <si>
    <t>ADL-AB-Zone 2</t>
  </si>
  <si>
    <t>AB Zone 2</t>
  </si>
  <si>
    <t>Lub_10" ES 12 ga</t>
  </si>
  <si>
    <t>01742</t>
  </si>
  <si>
    <t>ADL-Zone 1</t>
  </si>
  <si>
    <t>ADL-MB-Zone 1</t>
  </si>
  <si>
    <t>Lub_10" ES 14 ga</t>
  </si>
  <si>
    <t>01745</t>
  </si>
  <si>
    <t>Atkinson</t>
  </si>
  <si>
    <t>Lub_10" ES 16 ga</t>
  </si>
  <si>
    <t>01746</t>
  </si>
  <si>
    <t>Lub_11" C/Z 12 ga</t>
  </si>
  <si>
    <t>01747</t>
  </si>
  <si>
    <t>Bacon</t>
  </si>
  <si>
    <t>Lub_11" C/Z 14 ga</t>
  </si>
  <si>
    <t>01748</t>
  </si>
  <si>
    <t>Lub_11" C/Z 16 ga</t>
  </si>
  <si>
    <t>01749</t>
  </si>
  <si>
    <t>Lub_12" C/Z 12 ga</t>
  </si>
  <si>
    <t>01752</t>
  </si>
  <si>
    <t>Lub_12" C/Z 14 ga</t>
  </si>
  <si>
    <t>01754</t>
  </si>
  <si>
    <t>Lub_12" C/Z 16 ga</t>
  </si>
  <si>
    <t>01756</t>
  </si>
  <si>
    <t>ATL-Zone 1</t>
  </si>
  <si>
    <t>Tues / Thurs</t>
  </si>
  <si>
    <t>Lub_5V-Crimp</t>
  </si>
  <si>
    <t>01757</t>
  </si>
  <si>
    <t>Banks</t>
  </si>
  <si>
    <t>Lub_7.2</t>
  </si>
  <si>
    <t>01760</t>
  </si>
  <si>
    <t>Lub_Artisan</t>
  </si>
  <si>
    <t>01770</t>
  </si>
  <si>
    <t>Barrow</t>
  </si>
  <si>
    <t>Lub_AVP</t>
  </si>
  <si>
    <t>01772</t>
  </si>
  <si>
    <t>Bartow</t>
  </si>
  <si>
    <t>Lub_BatLok/SupLok 12"</t>
  </si>
  <si>
    <t>01773</t>
  </si>
  <si>
    <t>Lub_BatLok/SupLok 16"</t>
  </si>
  <si>
    <t>01775</t>
  </si>
  <si>
    <t>Ben Hill</t>
  </si>
  <si>
    <t>Lub_Classic</t>
  </si>
  <si>
    <t>01776</t>
  </si>
  <si>
    <t>Lub_Craftsman HB 12"</t>
  </si>
  <si>
    <t>01778</t>
  </si>
  <si>
    <t>Berrien</t>
  </si>
  <si>
    <t>Lub_Craftsman HB 16.5"</t>
  </si>
  <si>
    <t>01784</t>
  </si>
  <si>
    <t>Lub_Craftsman SB 12"</t>
  </si>
  <si>
    <t>01801</t>
  </si>
  <si>
    <t>Lub_Craftsman SB 16.5"</t>
  </si>
  <si>
    <t>01803</t>
  </si>
  <si>
    <t>Lub_Cutoff Time</t>
  </si>
  <si>
    <t>01805</t>
  </si>
  <si>
    <t>Bleckley</t>
  </si>
  <si>
    <t>Lub_Designer 12"</t>
  </si>
  <si>
    <t>01806</t>
  </si>
  <si>
    <t>Lub_Designer 16"</t>
  </si>
  <si>
    <t>01807</t>
  </si>
  <si>
    <t>Brantley</t>
  </si>
  <si>
    <t>Lub_Flexloc 9.5"</t>
  </si>
  <si>
    <t>01808</t>
  </si>
  <si>
    <t>Lub_FW</t>
  </si>
  <si>
    <t>01810</t>
  </si>
  <si>
    <t>ESSEX</t>
  </si>
  <si>
    <t>Brooks</t>
  </si>
  <si>
    <t>Lub_LokSeam 12"</t>
  </si>
  <si>
    <t>01812</t>
  </si>
  <si>
    <t>Lub_LokSeam 16"</t>
  </si>
  <si>
    <t>01813</t>
  </si>
  <si>
    <t>Bryan</t>
  </si>
  <si>
    <t>Lub_LokSeam 18"</t>
  </si>
  <si>
    <t>01814</t>
  </si>
  <si>
    <t xml:space="preserve">Lub_MasterLine  </t>
  </si>
  <si>
    <t>01815</t>
  </si>
  <si>
    <t>Bulloch</t>
  </si>
  <si>
    <t>Lub_Monarch Rib</t>
  </si>
  <si>
    <t>01821</t>
  </si>
  <si>
    <t xml:space="preserve">Lub_Nuwall  </t>
  </si>
  <si>
    <t>01822</t>
  </si>
  <si>
    <t>Burke</t>
  </si>
  <si>
    <t>Lub_PBC</t>
  </si>
  <si>
    <t>01824</t>
  </si>
  <si>
    <t>Butts</t>
  </si>
  <si>
    <t>Lub_PBR</t>
  </si>
  <si>
    <t>01826</t>
  </si>
  <si>
    <t>Lub_PBU</t>
  </si>
  <si>
    <t>01827</t>
  </si>
  <si>
    <t xml:space="preserve">Lub_Perma-Clad (P-36)  </t>
  </si>
  <si>
    <t>01830</t>
  </si>
  <si>
    <t>Lub_QwikLok</t>
  </si>
  <si>
    <t>01831</t>
  </si>
  <si>
    <t>Camden</t>
  </si>
  <si>
    <t>Lub_Rain Guard (Ameri-drain)</t>
  </si>
  <si>
    <t>01832</t>
  </si>
  <si>
    <t>Lub_Regal Rib</t>
  </si>
  <si>
    <t>01833</t>
  </si>
  <si>
    <t>Candler</t>
  </si>
  <si>
    <t>Lub_Retro R</t>
  </si>
  <si>
    <t>01834</t>
  </si>
  <si>
    <t>Lub_Rugged Rib</t>
  </si>
  <si>
    <t>01835</t>
  </si>
  <si>
    <t xml:space="preserve">Lub_Shadowrib  </t>
  </si>
  <si>
    <t>01840</t>
  </si>
  <si>
    <t>Catoosa</t>
  </si>
  <si>
    <t>Lub_Slimline  12"</t>
  </si>
  <si>
    <t>01841</t>
  </si>
  <si>
    <t>Lub_Slimline  16"</t>
  </si>
  <si>
    <t>01842</t>
  </si>
  <si>
    <t xml:space="preserve">Lub_Stormproof (Imperial Rib) </t>
  </si>
  <si>
    <t>01843</t>
  </si>
  <si>
    <t>Charlton</t>
  </si>
  <si>
    <t>Lub_Trim Breaks</t>
  </si>
  <si>
    <t>01844</t>
  </si>
  <si>
    <t>Lub_Udek/Dblok 18"</t>
  </si>
  <si>
    <t>01845</t>
  </si>
  <si>
    <t>Chatham</t>
  </si>
  <si>
    <t>Lub_Udek/Dblok 24"</t>
  </si>
  <si>
    <t>01850</t>
  </si>
  <si>
    <t>Lub_Vintage Rib</t>
  </si>
  <si>
    <t>01851</t>
  </si>
  <si>
    <t>Chattahoochee</t>
  </si>
  <si>
    <t>Lub_Vistashadow</t>
  </si>
  <si>
    <t>01852</t>
  </si>
  <si>
    <t>Lub_Vistasheen</t>
  </si>
  <si>
    <t>01853</t>
  </si>
  <si>
    <t>Chattooga</t>
  </si>
  <si>
    <t>Lub_WeatherSaFe (7/8 Wide Rib)</t>
  </si>
  <si>
    <t>01854</t>
  </si>
  <si>
    <t>Mem_03" C/Z 14 ga</t>
  </si>
  <si>
    <t>01860</t>
  </si>
  <si>
    <t>Mem_03" C/Z 16 ga</t>
  </si>
  <si>
    <t>01862</t>
  </si>
  <si>
    <t>Mem_04" C/Z 12 ga</t>
  </si>
  <si>
    <t>01863</t>
  </si>
  <si>
    <t>Mem_04" C/Z 14 ga</t>
  </si>
  <si>
    <t>01864</t>
  </si>
  <si>
    <t>Mem_04" C/Z 16 ga</t>
  </si>
  <si>
    <t>01865</t>
  </si>
  <si>
    <t>Mem_05" C/Z 12 ga</t>
  </si>
  <si>
    <t>01866</t>
  </si>
  <si>
    <t>Mem_05" C/Z 14 ga</t>
  </si>
  <si>
    <t>01867</t>
  </si>
  <si>
    <t>Clayton</t>
  </si>
  <si>
    <t>Mem_05" C/Z 16 ga</t>
  </si>
  <si>
    <t>01876</t>
  </si>
  <si>
    <t>Mem_06" C/Z 12 ga</t>
  </si>
  <si>
    <t>01879</t>
  </si>
  <si>
    <t>Clinch</t>
  </si>
  <si>
    <t>Mem_06" C/Z 14 ga</t>
  </si>
  <si>
    <t>01880</t>
  </si>
  <si>
    <t>Mem_06" C/Z 16 ga</t>
  </si>
  <si>
    <t>01885</t>
  </si>
  <si>
    <t>Cobb</t>
  </si>
  <si>
    <t>Mem_07" C/Z 12 ga</t>
  </si>
  <si>
    <t>01886</t>
  </si>
  <si>
    <t>Mem_07" C/Z 16 ga</t>
  </si>
  <si>
    <t>01887</t>
  </si>
  <si>
    <t>Mem_08" C/Z 12 ga</t>
  </si>
  <si>
    <t>01888</t>
  </si>
  <si>
    <t>Mem_08" C/Z 14 ga</t>
  </si>
  <si>
    <t>01889</t>
  </si>
  <si>
    <t>Colquitt</t>
  </si>
  <si>
    <t>Mem_08" C/Z 16 ga</t>
  </si>
  <si>
    <t>01890</t>
  </si>
  <si>
    <t>Mem_08" ES 12 ga</t>
  </si>
  <si>
    <t>01899</t>
  </si>
  <si>
    <t>Mem_08" ES 14 ga</t>
  </si>
  <si>
    <t>01901</t>
  </si>
  <si>
    <t>Mem_08" ES 16 ga</t>
  </si>
  <si>
    <t>01902</t>
  </si>
  <si>
    <t>Cook</t>
  </si>
  <si>
    <t>Mem_09" C/Z 12 ga</t>
  </si>
  <si>
    <t>01903</t>
  </si>
  <si>
    <t>Coweta</t>
  </si>
  <si>
    <t>Mem_09" C/Z 14 ga</t>
  </si>
  <si>
    <t>01904</t>
  </si>
  <si>
    <t>Mem_09" C/Z 16 ga</t>
  </si>
  <si>
    <t>01905</t>
  </si>
  <si>
    <t>Mem_1/2" X 2-1/2" Corrugated</t>
  </si>
  <si>
    <t>01906</t>
  </si>
  <si>
    <t>Mem_1/4" X 1-1/4" Corrugated</t>
  </si>
  <si>
    <t>01907</t>
  </si>
  <si>
    <t>Mem_10" C/Z 12 ga</t>
  </si>
  <si>
    <t>01908</t>
  </si>
  <si>
    <t>Crisp</t>
  </si>
  <si>
    <t>Mem_10" C/Z 14 ga</t>
  </si>
  <si>
    <t>01910</t>
  </si>
  <si>
    <t>Mem_10" C/Z 16 ga</t>
  </si>
  <si>
    <t>01913</t>
  </si>
  <si>
    <t>Dade</t>
  </si>
  <si>
    <t>Mem_10" ES 12 ga</t>
  </si>
  <si>
    <t>01915</t>
  </si>
  <si>
    <t>AB AB Zone 2</t>
  </si>
  <si>
    <t>Mem_10" ES 14 ga</t>
  </si>
  <si>
    <t>01921</t>
  </si>
  <si>
    <t>Dawson</t>
  </si>
  <si>
    <t>Mem_10" ES 16 ga</t>
  </si>
  <si>
    <t>01922</t>
  </si>
  <si>
    <t>Mem_11" C/Z 12 ga</t>
  </si>
  <si>
    <t>01923</t>
  </si>
  <si>
    <t>Decatur</t>
  </si>
  <si>
    <t>Mem_11" C/Z 14 ga</t>
  </si>
  <si>
    <t>01929</t>
  </si>
  <si>
    <t>Mem_11" C/Z 16 ga</t>
  </si>
  <si>
    <t>01930</t>
  </si>
  <si>
    <t>DeKalb</t>
  </si>
  <si>
    <t>Mem_12" C/Z 12 ga</t>
  </si>
  <si>
    <t>01931</t>
  </si>
  <si>
    <t>Mem_12" C/Z 14 ga</t>
  </si>
  <si>
    <t>01936</t>
  </si>
  <si>
    <t>Dodge</t>
  </si>
  <si>
    <t>Mem_12" C/Z 16 ga</t>
  </si>
  <si>
    <t>01937</t>
  </si>
  <si>
    <t>Mem_5V-Crimp</t>
  </si>
  <si>
    <t>01938</t>
  </si>
  <si>
    <t>Dooly</t>
  </si>
  <si>
    <t>Mem_7.2</t>
  </si>
  <si>
    <t>01940</t>
  </si>
  <si>
    <t>Mem_Artisan</t>
  </si>
  <si>
    <t>01944</t>
  </si>
  <si>
    <t>Dougherty</t>
  </si>
  <si>
    <t>Mem_AVP</t>
  </si>
  <si>
    <t>01945</t>
  </si>
  <si>
    <t>Mem_BatLok/SupLok 12"</t>
  </si>
  <si>
    <t>01947</t>
  </si>
  <si>
    <t>Mem_BatLok/SupLok 16"</t>
  </si>
  <si>
    <t>01949</t>
  </si>
  <si>
    <t>Mem_Classic</t>
  </si>
  <si>
    <t>01950</t>
  </si>
  <si>
    <t>Early</t>
  </si>
  <si>
    <t>Mem_Craftsman HB 12"</t>
  </si>
  <si>
    <t>01951</t>
  </si>
  <si>
    <t>Mem_Craftsman HB 16.5"</t>
  </si>
  <si>
    <t>01952</t>
  </si>
  <si>
    <t>Echols</t>
  </si>
  <si>
    <t>Mem_Craftsman SB 12"</t>
  </si>
  <si>
    <t>01960</t>
  </si>
  <si>
    <t>Mem_Craftsman SB 16.5"</t>
  </si>
  <si>
    <t>01961</t>
  </si>
  <si>
    <t>Effingham</t>
  </si>
  <si>
    <t>Mem_Cutoff Time</t>
  </si>
  <si>
    <t xml:space="preserve">  1:00 pm</t>
  </si>
  <si>
    <t>01964</t>
  </si>
  <si>
    <t>Mem_Designer 12"</t>
  </si>
  <si>
    <t>01965</t>
  </si>
  <si>
    <t>Mem_Designer 16"</t>
  </si>
  <si>
    <t>01966</t>
  </si>
  <si>
    <t>Mem_Flexloc 9.5"</t>
  </si>
  <si>
    <t>01969</t>
  </si>
  <si>
    <t>Emanuel</t>
  </si>
  <si>
    <t>Mem_FW</t>
  </si>
  <si>
    <t>01970</t>
  </si>
  <si>
    <t>Mem_LokSeam 12"</t>
  </si>
  <si>
    <t>01971</t>
  </si>
  <si>
    <t>Evans</t>
  </si>
  <si>
    <t>Mem_LokSeam 16"</t>
  </si>
  <si>
    <t>01982</t>
  </si>
  <si>
    <t>Mem_LokSeam 18"</t>
  </si>
  <si>
    <t>01983</t>
  </si>
  <si>
    <t>Fannin</t>
  </si>
  <si>
    <t xml:space="preserve">Mem_MasterLine  </t>
  </si>
  <si>
    <t>01984</t>
  </si>
  <si>
    <t>Mem_Monarch Rib</t>
  </si>
  <si>
    <t>01985</t>
  </si>
  <si>
    <t xml:space="preserve">Mem_Nuwall  </t>
  </si>
  <si>
    <t>02018</t>
  </si>
  <si>
    <t>PLYMOUTH</t>
  </si>
  <si>
    <t>Floyd</t>
  </si>
  <si>
    <t>Mem_PBC</t>
  </si>
  <si>
    <t>02019</t>
  </si>
  <si>
    <t>NORFOLK</t>
  </si>
  <si>
    <t>Mem_PBR</t>
  </si>
  <si>
    <t>02020</t>
  </si>
  <si>
    <t>Mem_PBU</t>
  </si>
  <si>
    <t>02021</t>
  </si>
  <si>
    <t>Forsyth</t>
  </si>
  <si>
    <t xml:space="preserve">Mem_Perma-Clad (P-36)  </t>
  </si>
  <si>
    <t>02025</t>
  </si>
  <si>
    <t>Mem_QwikLok</t>
  </si>
  <si>
    <t>02026</t>
  </si>
  <si>
    <t>Mem_Rain Guard (Ameri-drain)</t>
  </si>
  <si>
    <t>02027</t>
  </si>
  <si>
    <t>Mem_Regal Rib</t>
  </si>
  <si>
    <t>02030</t>
  </si>
  <si>
    <t>Mem_Retro R</t>
  </si>
  <si>
    <t>02031</t>
  </si>
  <si>
    <t>BRISTOL</t>
  </si>
  <si>
    <t>Gilmer</t>
  </si>
  <si>
    <t>Mem_Rugged Rib</t>
  </si>
  <si>
    <t>02032</t>
  </si>
  <si>
    <t xml:space="preserve">Mem_Shadowrib  </t>
  </si>
  <si>
    <t>02035</t>
  </si>
  <si>
    <t>Glascock</t>
  </si>
  <si>
    <t>Mem_Slimline  12"</t>
  </si>
  <si>
    <t>02038</t>
  </si>
  <si>
    <t>Mem_Slimline  16"</t>
  </si>
  <si>
    <t>02040</t>
  </si>
  <si>
    <t>ATL-Zone 3</t>
  </si>
  <si>
    <t xml:space="preserve">Mem_Stormproof (Imperial Rib) </t>
  </si>
  <si>
    <t>02041</t>
  </si>
  <si>
    <t>Mem_Trim Breaks</t>
  </si>
  <si>
    <t>02043</t>
  </si>
  <si>
    <t>Mem_Udek/Dblok 18"</t>
  </si>
  <si>
    <t>02044</t>
  </si>
  <si>
    <t>Mem_Udek/Dblok 24"</t>
  </si>
  <si>
    <t>02045</t>
  </si>
  <si>
    <t>Glynn</t>
  </si>
  <si>
    <t>Mem_Vintage Rib</t>
  </si>
  <si>
    <t>02047</t>
  </si>
  <si>
    <t>Mem_Vistashadow</t>
  </si>
  <si>
    <t>02048</t>
  </si>
  <si>
    <t>Gordon</t>
  </si>
  <si>
    <t>Mem_Vistasheen</t>
  </si>
  <si>
    <t>02050</t>
  </si>
  <si>
    <t>Mem_WeatherSaFe (7/8 Wide Rib)</t>
  </si>
  <si>
    <t>02051</t>
  </si>
  <si>
    <t>Grady</t>
  </si>
  <si>
    <t>Okc_03" C/Z 14 ga</t>
  </si>
  <si>
    <t>02052</t>
  </si>
  <si>
    <t>Okc_03" C/Z 16 ga</t>
  </si>
  <si>
    <t>02053</t>
  </si>
  <si>
    <t>Okc_04" C/Z 12 ga</t>
  </si>
  <si>
    <t>02054</t>
  </si>
  <si>
    <t>Okc_04" C/Z 14 ga</t>
  </si>
  <si>
    <t>02055</t>
  </si>
  <si>
    <t>Gwinnett</t>
  </si>
  <si>
    <t>Okc_04" C/Z 16 ga</t>
  </si>
  <si>
    <t>02056</t>
  </si>
  <si>
    <t>Okc_05" C/Z 12 ga</t>
  </si>
  <si>
    <t>02059</t>
  </si>
  <si>
    <t>Habersham</t>
  </si>
  <si>
    <t>Okc_05" C/Z 14 ga</t>
  </si>
  <si>
    <t>02060</t>
  </si>
  <si>
    <t>Okc_05" C/Z 16 ga</t>
  </si>
  <si>
    <t>02061</t>
  </si>
  <si>
    <t>Hall</t>
  </si>
  <si>
    <t>Okc_06" C/Z 12 ga</t>
  </si>
  <si>
    <t>02062</t>
  </si>
  <si>
    <t>Okc_06" C/Z 14 ga</t>
  </si>
  <si>
    <t>02065</t>
  </si>
  <si>
    <t>Hancock</t>
  </si>
  <si>
    <t>Okc_06" C/Z 16 ga</t>
  </si>
  <si>
    <t>02066</t>
  </si>
  <si>
    <t>Okc_07" C/Z 12 ga</t>
  </si>
  <si>
    <t>02067</t>
  </si>
  <si>
    <t>Haralson</t>
  </si>
  <si>
    <t>Okc_07" C/Z 16 ga</t>
  </si>
  <si>
    <t>02070</t>
  </si>
  <si>
    <t>Okc_08" C/Z 12 ga</t>
  </si>
  <si>
    <t>02071</t>
  </si>
  <si>
    <t>Okc_08" C/Z 14 ga</t>
  </si>
  <si>
    <t>02072</t>
  </si>
  <si>
    <t>Okc_08" C/Z 16 ga</t>
  </si>
  <si>
    <t>02073</t>
  </si>
  <si>
    <t>Okc_08" ES 12 ga</t>
  </si>
  <si>
    <t>02081</t>
  </si>
  <si>
    <t>Harris</t>
  </si>
  <si>
    <t>Okc_08" ES 14 ga</t>
  </si>
  <si>
    <t>02090</t>
  </si>
  <si>
    <t>Okc_08" ES 16 ga</t>
  </si>
  <si>
    <t>02093</t>
  </si>
  <si>
    <t>Hart</t>
  </si>
  <si>
    <t>Okc_09" C/Z 12 ga</t>
  </si>
  <si>
    <t>02100</t>
  </si>
  <si>
    <t>Okc_09" C/Z 14 ga</t>
  </si>
  <si>
    <t>02101</t>
  </si>
  <si>
    <t>Heard</t>
  </si>
  <si>
    <t>Okc_09" C/Z 16 ga</t>
  </si>
  <si>
    <t>02102</t>
  </si>
  <si>
    <t>Okc_1/2" X 2-1/2" Corrugated</t>
  </si>
  <si>
    <t>02103</t>
  </si>
  <si>
    <t>Okc_1/4" X 1-1/4" Corrugated</t>
  </si>
  <si>
    <t>02104</t>
  </si>
  <si>
    <t>Okc_10" C/Z 12 ga</t>
  </si>
  <si>
    <t>02105</t>
  </si>
  <si>
    <t>Okc_10" C/Z 14 ga</t>
  </si>
  <si>
    <t>02106</t>
  </si>
  <si>
    <t>Okc_10" C/Z 16 ga</t>
  </si>
  <si>
    <t>02107</t>
  </si>
  <si>
    <t>Irwin</t>
  </si>
  <si>
    <t>Okc_10" ES 12 ga</t>
  </si>
  <si>
    <t>02108</t>
  </si>
  <si>
    <t>Okc_10" ES 14 ga</t>
  </si>
  <si>
    <t>02109</t>
  </si>
  <si>
    <t>Okc_10" ES 16 ga</t>
  </si>
  <si>
    <t>02110</t>
  </si>
  <si>
    <t>Jasper</t>
  </si>
  <si>
    <t>Okc_11" C/Z 12 ga</t>
  </si>
  <si>
    <t>02111</t>
  </si>
  <si>
    <t>Okc_11" C/Z 14 ga</t>
  </si>
  <si>
    <t>02112</t>
  </si>
  <si>
    <t>Okc_11" C/Z 16 ga</t>
  </si>
  <si>
    <t>02113</t>
  </si>
  <si>
    <t>Jeff Davis</t>
  </si>
  <si>
    <t>Okc_12" C/Z 12 ga</t>
  </si>
  <si>
    <t>02114</t>
  </si>
  <si>
    <t>Okc_12" C/Z 14 ga</t>
  </si>
  <si>
    <t>02115</t>
  </si>
  <si>
    <t>Okc_12" C/Z 16 ga</t>
  </si>
  <si>
    <t>02116</t>
  </si>
  <si>
    <t>Okc_5V-Crimp</t>
  </si>
  <si>
    <t>02117</t>
  </si>
  <si>
    <t>Jenkins</t>
  </si>
  <si>
    <t>Okc_7.2</t>
  </si>
  <si>
    <t>02118</t>
  </si>
  <si>
    <t>Okc_Artisan</t>
  </si>
  <si>
    <t>02119</t>
  </si>
  <si>
    <t>Okc_AVP</t>
  </si>
  <si>
    <t>02120</t>
  </si>
  <si>
    <t>Okc_BatLok/SupLok 12"</t>
  </si>
  <si>
    <t>02121</t>
  </si>
  <si>
    <t>Jones</t>
  </si>
  <si>
    <t>Okc_BatLok/SupLok 16"</t>
  </si>
  <si>
    <t>02122</t>
  </si>
  <si>
    <t>Okc_Classic</t>
  </si>
  <si>
    <t>02123</t>
  </si>
  <si>
    <t>Okc_Craftsman HB 12"</t>
  </si>
  <si>
    <t>02124</t>
  </si>
  <si>
    <t>Okc_Craftsman HB 16.5"</t>
  </si>
  <si>
    <t>02125</t>
  </si>
  <si>
    <t>Lanier</t>
  </si>
  <si>
    <t>Okc_Craftsman SB 12"</t>
  </si>
  <si>
    <t>02126</t>
  </si>
  <si>
    <t>Okc_Craftsman SB 16.5"</t>
  </si>
  <si>
    <t>02127</t>
  </si>
  <si>
    <t>Laurens</t>
  </si>
  <si>
    <t>Okc_Cutoff Time</t>
  </si>
  <si>
    <t>02128</t>
  </si>
  <si>
    <t>Okc_Designer 12"</t>
  </si>
  <si>
    <t>02129</t>
  </si>
  <si>
    <t>Okc_Designer 16"</t>
  </si>
  <si>
    <t>02130</t>
  </si>
  <si>
    <t>Okc_Flexloc 9.5"</t>
  </si>
  <si>
    <t>02131</t>
  </si>
  <si>
    <t>Okc_FW</t>
  </si>
  <si>
    <t>02132</t>
  </si>
  <si>
    <t>Okc_LokSeam 12"</t>
  </si>
  <si>
    <t>02133</t>
  </si>
  <si>
    <t>Okc_LokSeam 16"</t>
  </si>
  <si>
    <t>02134</t>
  </si>
  <si>
    <t>Okc_LokSeam 18"</t>
  </si>
  <si>
    <t>02135</t>
  </si>
  <si>
    <t>Long</t>
  </si>
  <si>
    <t xml:space="preserve">Okc_MasterLine  </t>
  </si>
  <si>
    <t>02136</t>
  </si>
  <si>
    <t>Okc_Monarch Rib</t>
  </si>
  <si>
    <t>02137</t>
  </si>
  <si>
    <t xml:space="preserve">Okc_Nuwall  </t>
  </si>
  <si>
    <t>02138</t>
  </si>
  <si>
    <t>Okc_PBC</t>
  </si>
  <si>
    <t>02139</t>
  </si>
  <si>
    <t>Lumpkin</t>
  </si>
  <si>
    <t>Okc_PBR</t>
  </si>
  <si>
    <t>02140</t>
  </si>
  <si>
    <t>Okc_PBU</t>
  </si>
  <si>
    <t>02141</t>
  </si>
  <si>
    <t xml:space="preserve">Okc_Perma-Clad (P-36)  </t>
  </si>
  <si>
    <t>02142</t>
  </si>
  <si>
    <t>Okc_QwikLok</t>
  </si>
  <si>
    <t>02143</t>
  </si>
  <si>
    <t>Okc_Rain Guard (Ameri-drain)</t>
  </si>
  <si>
    <t>02144</t>
  </si>
  <si>
    <t>Okc_Regal Rib</t>
  </si>
  <si>
    <t>02145</t>
  </si>
  <si>
    <t>Okc_Retro R</t>
  </si>
  <si>
    <t>02146</t>
  </si>
  <si>
    <t>Okc_Rugged Rib</t>
  </si>
  <si>
    <t>02147</t>
  </si>
  <si>
    <t>McDuffie</t>
  </si>
  <si>
    <t xml:space="preserve">Okc_Shadowrib  </t>
  </si>
  <si>
    <t>02148</t>
  </si>
  <si>
    <t>Okc_Slimline  12"</t>
  </si>
  <si>
    <t>02149</t>
  </si>
  <si>
    <t>McIntosh</t>
  </si>
  <si>
    <t>Okc_Slimline  16"</t>
  </si>
  <si>
    <t>02150</t>
  </si>
  <si>
    <t xml:space="preserve">Okc_Stormproof (Imperial Rib) </t>
  </si>
  <si>
    <t>02151</t>
  </si>
  <si>
    <t>Meriwether</t>
  </si>
  <si>
    <t>Okc_Trim Breaks</t>
  </si>
  <si>
    <t>02152</t>
  </si>
  <si>
    <t>Okc_Udek/Dblok 18"</t>
  </si>
  <si>
    <t>02153</t>
  </si>
  <si>
    <t>Okc_Udek/Dblok 24"</t>
  </si>
  <si>
    <t>02154</t>
  </si>
  <si>
    <t>Okc_Vintage Rib</t>
  </si>
  <si>
    <t>02155</t>
  </si>
  <si>
    <t>Mitchell</t>
  </si>
  <si>
    <t>Okc_Vistashadow</t>
  </si>
  <si>
    <t>02156</t>
  </si>
  <si>
    <t>Okc_Vistasheen</t>
  </si>
  <si>
    <t>02157</t>
  </si>
  <si>
    <t>Okc_WeatherSaFe (7/8 Wide Rib)</t>
  </si>
  <si>
    <t>02158</t>
  </si>
  <si>
    <t>Pho_03" C/Z 14 ga</t>
  </si>
  <si>
    <t>02159</t>
  </si>
  <si>
    <t>Pho_03" C/Z 16 ga</t>
  </si>
  <si>
    <t>02160</t>
  </si>
  <si>
    <t>Pho_04" C/Z 12 ga</t>
  </si>
  <si>
    <t>02161</t>
  </si>
  <si>
    <t>Pho_04" C/Z 14 ga</t>
  </si>
  <si>
    <t>02162</t>
  </si>
  <si>
    <t>Murray</t>
  </si>
  <si>
    <t>Pho_04" C/Z 16 ga</t>
  </si>
  <si>
    <t>02163</t>
  </si>
  <si>
    <t>Pho_05" C/Z 12 ga</t>
  </si>
  <si>
    <t>02164</t>
  </si>
  <si>
    <t>Pho_05" C/Z 14 ga</t>
  </si>
  <si>
    <t>02165</t>
  </si>
  <si>
    <t>Muscogee</t>
  </si>
  <si>
    <t>Pho_05" C/Z 16 ga</t>
  </si>
  <si>
    <t>02166</t>
  </si>
  <si>
    <t>Pho_06" C/Z 12 ga</t>
  </si>
  <si>
    <t>02167</t>
  </si>
  <si>
    <t>Pho_06" C/Z 14 ga</t>
  </si>
  <si>
    <t>02168</t>
  </si>
  <si>
    <t>Pho_06" C/Z 16 ga</t>
  </si>
  <si>
    <t>02169</t>
  </si>
  <si>
    <t>Oconee</t>
  </si>
  <si>
    <t>Pho_07" C/Z 12 ga</t>
  </si>
  <si>
    <t>02170</t>
  </si>
  <si>
    <t>Oglethorpe</t>
  </si>
  <si>
    <t>Pho_07" C/Z 16 ga</t>
  </si>
  <si>
    <t>02171</t>
  </si>
  <si>
    <t>Pho_08" C/Z 12 ga</t>
  </si>
  <si>
    <t>02172</t>
  </si>
  <si>
    <t>Pho_08" C/Z 14 ga</t>
  </si>
  <si>
    <t>02173</t>
  </si>
  <si>
    <t>Paulding</t>
  </si>
  <si>
    <t>Pho_08" C/Z 16 ga</t>
  </si>
  <si>
    <t>02174</t>
  </si>
  <si>
    <t>Peach</t>
  </si>
  <si>
    <t>Pho_08" ES 12 ga</t>
  </si>
  <si>
    <t>02175</t>
  </si>
  <si>
    <t>Pho_08" ES 14 ga</t>
  </si>
  <si>
    <t>02176</t>
  </si>
  <si>
    <t>Pho_08" ES 16 ga</t>
  </si>
  <si>
    <t>02177</t>
  </si>
  <si>
    <t>Pho_09" C/Z 12 ga</t>
  </si>
  <si>
    <t>02178</t>
  </si>
  <si>
    <t>Pierce</t>
  </si>
  <si>
    <t>Pho_09" C/Z 14 ga</t>
  </si>
  <si>
    <t>02179</t>
  </si>
  <si>
    <t>Pho_09" C/Z 16 ga</t>
  </si>
  <si>
    <t>02180</t>
  </si>
  <si>
    <t>Pho_1/2" X 2-1/2" Corrugated</t>
  </si>
  <si>
    <t>02181</t>
  </si>
  <si>
    <t>Pho_1/4" X 1-1/4" Corrugated</t>
  </si>
  <si>
    <t>02184</t>
  </si>
  <si>
    <t>Pho_10" C/Z 12 ga</t>
  </si>
  <si>
    <t>02185</t>
  </si>
  <si>
    <t>Pho_10" C/Z 14 ga</t>
  </si>
  <si>
    <t>02186</t>
  </si>
  <si>
    <t>Pho_10" C/Z 16 ga</t>
  </si>
  <si>
    <t>02187</t>
  </si>
  <si>
    <t>Pho_10" ES 12 ga</t>
  </si>
  <si>
    <t>02188</t>
  </si>
  <si>
    <t>Pho_10" ES 14 ga</t>
  </si>
  <si>
    <t>02189</t>
  </si>
  <si>
    <t>Pho_10" ES 16 ga</t>
  </si>
  <si>
    <t>02190</t>
  </si>
  <si>
    <t>Quitman</t>
  </si>
  <si>
    <t>Pho_11" C/Z 12 ga</t>
  </si>
  <si>
    <t>02191</t>
  </si>
  <si>
    <t>Pho_11" C/Z 14 ga</t>
  </si>
  <si>
    <t>02192</t>
  </si>
  <si>
    <t>Rabun</t>
  </si>
  <si>
    <t>Pho_11" C/Z 16 ga</t>
  </si>
  <si>
    <t>02193</t>
  </si>
  <si>
    <t>Pho_12" C/Z 12 ga</t>
  </si>
  <si>
    <t>02194</t>
  </si>
  <si>
    <t>Pho_12" C/Z 14 ga</t>
  </si>
  <si>
    <t>02195</t>
  </si>
  <si>
    <t>Pho_12" C/Z 16 ga</t>
  </si>
  <si>
    <t>02196</t>
  </si>
  <si>
    <t>Richmond</t>
  </si>
  <si>
    <t>Pho_5V-Crimp</t>
  </si>
  <si>
    <t>02199</t>
  </si>
  <si>
    <t>Rockdale</t>
  </si>
  <si>
    <t>Pho_7.2</t>
  </si>
  <si>
    <t>02201</t>
  </si>
  <si>
    <t>Pho_Artisan</t>
  </si>
  <si>
    <t>02202</t>
  </si>
  <si>
    <t>Pho_AVP</t>
  </si>
  <si>
    <t>02203</t>
  </si>
  <si>
    <t>Schley</t>
  </si>
  <si>
    <t>Pho_BatLok/SupLok 12"</t>
  </si>
  <si>
    <t>02204</t>
  </si>
  <si>
    <t>Pho_BatLok/SupLok 16"</t>
  </si>
  <si>
    <t>02205</t>
  </si>
  <si>
    <t>Screven</t>
  </si>
  <si>
    <t>Pho_Classic</t>
  </si>
  <si>
    <t>02206</t>
  </si>
  <si>
    <t>Pho_Craftsman HB 12"</t>
  </si>
  <si>
    <t>02207</t>
  </si>
  <si>
    <t>Pho_Craftsman HB 16.5"</t>
  </si>
  <si>
    <t>02208</t>
  </si>
  <si>
    <t>Pho_Craftsman SB 12"</t>
  </si>
  <si>
    <t>02209</t>
  </si>
  <si>
    <t>Spalding</t>
  </si>
  <si>
    <t>Pho_Craftsman SB 16.5"</t>
  </si>
  <si>
    <t>02210</t>
  </si>
  <si>
    <t>Pho_Cutoff Time</t>
  </si>
  <si>
    <t xml:space="preserve"> 9:00 AM</t>
  </si>
  <si>
    <t>02211</t>
  </si>
  <si>
    <t>Stephens</t>
  </si>
  <si>
    <t>Pho_Designer 12"</t>
  </si>
  <si>
    <t>02212</t>
  </si>
  <si>
    <t>Pho_Designer 16"</t>
  </si>
  <si>
    <t>02215</t>
  </si>
  <si>
    <t>Stewart</t>
  </si>
  <si>
    <t>Pho_Flexloc 9.5"</t>
  </si>
  <si>
    <t>02216</t>
  </si>
  <si>
    <t>Pho_FW</t>
  </si>
  <si>
    <t>02217</t>
  </si>
  <si>
    <t>Pho_LokSeam 12"</t>
  </si>
  <si>
    <t>02222</t>
  </si>
  <si>
    <t>Pho_LokSeam 16"</t>
  </si>
  <si>
    <t>02238</t>
  </si>
  <si>
    <t>Talbot</t>
  </si>
  <si>
    <t>Pho_LokSeam 18"</t>
  </si>
  <si>
    <t>02239</t>
  </si>
  <si>
    <t xml:space="preserve">Pho_MasterLine  </t>
  </si>
  <si>
    <t>02241</t>
  </si>
  <si>
    <t>Taliaferro</t>
  </si>
  <si>
    <t>Pho_Monarch Rib</t>
  </si>
  <si>
    <t>02254</t>
  </si>
  <si>
    <t xml:space="preserve">Pho_Nuwall  </t>
  </si>
  <si>
    <t>02258</t>
  </si>
  <si>
    <t>Tattnall</t>
  </si>
  <si>
    <t>Pho_PBC</t>
  </si>
  <si>
    <t>02266</t>
  </si>
  <si>
    <t>Pho_PBR</t>
  </si>
  <si>
    <t>02269</t>
  </si>
  <si>
    <t>Pho_PBU</t>
  </si>
  <si>
    <t>02272</t>
  </si>
  <si>
    <t xml:space="preserve">Pho_Perma-Clad (P-36)  </t>
  </si>
  <si>
    <t>02277</t>
  </si>
  <si>
    <t>Telfair</t>
  </si>
  <si>
    <t>Pho_QwikLok</t>
  </si>
  <si>
    <t>02293</t>
  </si>
  <si>
    <t>Pho_Rain Guard (Ameri-drain)</t>
  </si>
  <si>
    <t>02294</t>
  </si>
  <si>
    <t>Terrell</t>
  </si>
  <si>
    <t>Pho_Regal Rib</t>
  </si>
  <si>
    <t>02295</t>
  </si>
  <si>
    <t>Pho_Retro R</t>
  </si>
  <si>
    <t>02296</t>
  </si>
  <si>
    <t>Thomas</t>
  </si>
  <si>
    <t>Pho_Rugged Rib</t>
  </si>
  <si>
    <t>02297</t>
  </si>
  <si>
    <t xml:space="preserve">Pho_Shadowrib  </t>
  </si>
  <si>
    <t>02298</t>
  </si>
  <si>
    <t>Tift</t>
  </si>
  <si>
    <t>Pho_Slimline  12"</t>
  </si>
  <si>
    <t>02299</t>
  </si>
  <si>
    <t>Pho_Slimline  16"</t>
  </si>
  <si>
    <t>02301</t>
  </si>
  <si>
    <t>Toombs</t>
  </si>
  <si>
    <t xml:space="preserve">Pho_Stormproof (Imperial Rib) </t>
  </si>
  <si>
    <t>02302</t>
  </si>
  <si>
    <t>Pho_Trim Breaks</t>
  </si>
  <si>
    <t>02322</t>
  </si>
  <si>
    <t>Towns</t>
  </si>
  <si>
    <t>Pho_Udek/Dblok 18"</t>
  </si>
  <si>
    <t>02324</t>
  </si>
  <si>
    <t>Pho_Udek/Dblok 24"</t>
  </si>
  <si>
    <t>02325</t>
  </si>
  <si>
    <t>Treutlen</t>
  </si>
  <si>
    <t>Pho_Vintage Rib</t>
  </si>
  <si>
    <t>02327</t>
  </si>
  <si>
    <t>Pho_Vistashadow</t>
  </si>
  <si>
    <t>02330</t>
  </si>
  <si>
    <t>Troup</t>
  </si>
  <si>
    <t>Pho_Vistasheen</t>
  </si>
  <si>
    <t>02331</t>
  </si>
  <si>
    <t>Pho_WeatherSaFe (7/8 Wide Rib)</t>
  </si>
  <si>
    <t>02332</t>
  </si>
  <si>
    <t>Turner</t>
  </si>
  <si>
    <t>Rome_03" C/Z 14 ga</t>
  </si>
  <si>
    <t>02333</t>
  </si>
  <si>
    <t>Rome_03" C/Z 16 ga</t>
  </si>
  <si>
    <t>02334</t>
  </si>
  <si>
    <t>Twiggs</t>
  </si>
  <si>
    <t>Rome_04" C/Z 12 ga</t>
  </si>
  <si>
    <t>02337</t>
  </si>
  <si>
    <t>Rome_04" C/Z 14 ga</t>
  </si>
  <si>
    <t>02338</t>
  </si>
  <si>
    <t>Rome_04" C/Z 16 ga</t>
  </si>
  <si>
    <t>02339</t>
  </si>
  <si>
    <t>Rome_05" C/Z 12 ga</t>
  </si>
  <si>
    <t>02341</t>
  </si>
  <si>
    <t>Upson</t>
  </si>
  <si>
    <t>Rome_05" C/Z 14 ga</t>
  </si>
  <si>
    <t>02343</t>
  </si>
  <si>
    <t>Rome_05" C/Z 16 ga</t>
  </si>
  <si>
    <t>02344</t>
  </si>
  <si>
    <t>Rome_06" C/Z 12 ga</t>
  </si>
  <si>
    <t>02345</t>
  </si>
  <si>
    <t>Rome_06" C/Z 14 ga</t>
  </si>
  <si>
    <t>02346</t>
  </si>
  <si>
    <t>Rome_06" C/Z 16 ga</t>
  </si>
  <si>
    <t>02347</t>
  </si>
  <si>
    <t>Rome_07" C/Z 12 ga</t>
  </si>
  <si>
    <t>02348</t>
  </si>
  <si>
    <t>Ware</t>
  </si>
  <si>
    <t>Rome_07" C/Z 16 ga</t>
  </si>
  <si>
    <t>02349</t>
  </si>
  <si>
    <t>Rome_08" C/Z 12 ga</t>
  </si>
  <si>
    <t>02350</t>
  </si>
  <si>
    <t>Warren</t>
  </si>
  <si>
    <t>Rome_08" C/Z 14 ga</t>
  </si>
  <si>
    <t>02351</t>
  </si>
  <si>
    <t>Rome_08" C/Z 16 ga</t>
  </si>
  <si>
    <t>02355</t>
  </si>
  <si>
    <t>Rome_08" ES 12 ga</t>
  </si>
  <si>
    <t>02356</t>
  </si>
  <si>
    <t>Rome_08" ES 14 ga</t>
  </si>
  <si>
    <t>02357</t>
  </si>
  <si>
    <t>Wayne</t>
  </si>
  <si>
    <t>Rome_08" ES 16 ga</t>
  </si>
  <si>
    <t>02358</t>
  </si>
  <si>
    <t>Rome_09" C/Z 12 ga</t>
  </si>
  <si>
    <t>02359</t>
  </si>
  <si>
    <t>Webster</t>
  </si>
  <si>
    <t>Rome_09" C/Z 14 ga</t>
  </si>
  <si>
    <t>02360</t>
  </si>
  <si>
    <t>Rome_09" C/Z 16 ga</t>
  </si>
  <si>
    <t>02361</t>
  </si>
  <si>
    <t>Wheeler</t>
  </si>
  <si>
    <t>Rome_1/2" X 2-1/2" Corrugated</t>
  </si>
  <si>
    <t>02362</t>
  </si>
  <si>
    <t>Rome_1/4" X 1-1/4" Corrugated</t>
  </si>
  <si>
    <t>02363</t>
  </si>
  <si>
    <t>Rome_10" C/Z 12 ga</t>
  </si>
  <si>
    <t>02364</t>
  </si>
  <si>
    <t>Whitfield</t>
  </si>
  <si>
    <t>Rome_10" C/Z 14 ga</t>
  </si>
  <si>
    <t>02366</t>
  </si>
  <si>
    <t>Rome_10" C/Z 16 ga</t>
  </si>
  <si>
    <t>02367</t>
  </si>
  <si>
    <t>Rome_10" ES 12 ga</t>
  </si>
  <si>
    <t>02368</t>
  </si>
  <si>
    <t>Rome_10" ES 14 ga</t>
  </si>
  <si>
    <t>02370</t>
  </si>
  <si>
    <t>Rome_10" ES 16 ga</t>
  </si>
  <si>
    <t>02371</t>
  </si>
  <si>
    <t>Wilkes</t>
  </si>
  <si>
    <t>Rome_11" C/Z 12 ga</t>
  </si>
  <si>
    <t>02375</t>
  </si>
  <si>
    <t>Wilkinson</t>
  </si>
  <si>
    <t>Rome_11" C/Z 14 ga</t>
  </si>
  <si>
    <t>02379</t>
  </si>
  <si>
    <t>Rome_11" C/Z 16 ga</t>
  </si>
  <si>
    <t>02381</t>
  </si>
  <si>
    <t>Rome_12" C/Z 12 ga</t>
  </si>
  <si>
    <t>02382</t>
  </si>
  <si>
    <t>Worth</t>
  </si>
  <si>
    <t>Rome_12" C/Z 14 ga</t>
  </si>
  <si>
    <t>02401</t>
  </si>
  <si>
    <t>Rome_12" C/Z 16 ga</t>
  </si>
  <si>
    <t>02402</t>
  </si>
  <si>
    <t>Idaho</t>
  </si>
  <si>
    <t>Ada</t>
  </si>
  <si>
    <t>SLC - Zone 2</t>
  </si>
  <si>
    <t>SLC-Zone 2</t>
  </si>
  <si>
    <t>Rome_5V-Crimp</t>
  </si>
  <si>
    <t>02403</t>
  </si>
  <si>
    <t>Rome_7.2</t>
  </si>
  <si>
    <t>02404</t>
  </si>
  <si>
    <t>Bannock</t>
  </si>
  <si>
    <t>Rome_Artisan</t>
  </si>
  <si>
    <t>02405</t>
  </si>
  <si>
    <t>Bear Lake</t>
  </si>
  <si>
    <t>Rome_AVP</t>
  </si>
  <si>
    <t>02411</t>
  </si>
  <si>
    <t>Benewah</t>
  </si>
  <si>
    <t>SLC - Zone 4</t>
  </si>
  <si>
    <t>SLC-Zone 4</t>
  </si>
  <si>
    <t>Rome_BatLok/SupLok 12"</t>
  </si>
  <si>
    <t>02420</t>
  </si>
  <si>
    <t>Bingham</t>
  </si>
  <si>
    <t>Rome_BatLok/SupLok 16"</t>
  </si>
  <si>
    <t>02453</t>
  </si>
  <si>
    <t>Blaine</t>
  </si>
  <si>
    <t>Rome_Classic</t>
  </si>
  <si>
    <t>02460</t>
  </si>
  <si>
    <t>Boise</t>
  </si>
  <si>
    <t>Rome_Craftsman HB 12"</t>
  </si>
  <si>
    <t>02468</t>
  </si>
  <si>
    <t>Bonner</t>
  </si>
  <si>
    <t>Rome_Craftsman HB 16.5"</t>
  </si>
  <si>
    <t>02478</t>
  </si>
  <si>
    <t>Bonneville</t>
  </si>
  <si>
    <t>Rome_Craftsman SB 12"</t>
  </si>
  <si>
    <t>02481</t>
  </si>
  <si>
    <t>Boundary</t>
  </si>
  <si>
    <t>Rome_Craftsman SB 16.5"</t>
  </si>
  <si>
    <t>02494</t>
  </si>
  <si>
    <t>Rome_Cutoff Time</t>
  </si>
  <si>
    <t>02499</t>
  </si>
  <si>
    <t>Camas</t>
  </si>
  <si>
    <t>Rome_Designer 12"</t>
  </si>
  <si>
    <t>02532</t>
  </si>
  <si>
    <t>BARNSTABLE</t>
  </si>
  <si>
    <t>Canyon</t>
  </si>
  <si>
    <t>Rome_Designer 16"</t>
  </si>
  <si>
    <t>02534</t>
  </si>
  <si>
    <t>Caribou</t>
  </si>
  <si>
    <t>Rome_Flexloc 9.5"</t>
  </si>
  <si>
    <t>02535</t>
  </si>
  <si>
    <t>DUKES</t>
  </si>
  <si>
    <t>Cassia</t>
  </si>
  <si>
    <t>Rome_FW</t>
  </si>
  <si>
    <t>02536</t>
  </si>
  <si>
    <t>Rome_LokSeam 12"</t>
  </si>
  <si>
    <t>02537</t>
  </si>
  <si>
    <t>Rome_LokSeam 16"</t>
  </si>
  <si>
    <t>02538</t>
  </si>
  <si>
    <t>Rome_LokSeam 18"</t>
  </si>
  <si>
    <t>02539</t>
  </si>
  <si>
    <t xml:space="preserve">Rome_MasterLine  </t>
  </si>
  <si>
    <t>02540</t>
  </si>
  <si>
    <t>Gem</t>
  </si>
  <si>
    <t>Rome_Monarch Rib</t>
  </si>
  <si>
    <t>02541</t>
  </si>
  <si>
    <t>Gooding</t>
  </si>
  <si>
    <t xml:space="preserve">Rome_Nuwall  </t>
  </si>
  <si>
    <t>02542</t>
  </si>
  <si>
    <t>Rome_PBC</t>
  </si>
  <si>
    <t>02543</t>
  </si>
  <si>
    <t>Rome_PBR</t>
  </si>
  <si>
    <t>02552</t>
  </si>
  <si>
    <t>Jerome</t>
  </si>
  <si>
    <t>Rome_PBU</t>
  </si>
  <si>
    <t>02553</t>
  </si>
  <si>
    <t>Kootenai</t>
  </si>
  <si>
    <t xml:space="preserve">Rome_Perma-Clad (P-36)  </t>
  </si>
  <si>
    <t>02554</t>
  </si>
  <si>
    <t>NANTUCKET</t>
  </si>
  <si>
    <t>Latah</t>
  </si>
  <si>
    <t>Rome_QwikLok</t>
  </si>
  <si>
    <t>02556</t>
  </si>
  <si>
    <t>Lemhi</t>
  </si>
  <si>
    <t>Rome_Rain Guard (Ameri-drain)</t>
  </si>
  <si>
    <t>02557</t>
  </si>
  <si>
    <t>Rome_Regal Rib</t>
  </si>
  <si>
    <t>02558</t>
  </si>
  <si>
    <t>Rome_Retro R</t>
  </si>
  <si>
    <t>02559</t>
  </si>
  <si>
    <t>Minidoka</t>
  </si>
  <si>
    <t>Rome_Rugged Rib</t>
  </si>
  <si>
    <t>02561</t>
  </si>
  <si>
    <t>Oneida</t>
  </si>
  <si>
    <t xml:space="preserve">Rome_Shadowrib  </t>
  </si>
  <si>
    <t>02562</t>
  </si>
  <si>
    <t>Payette</t>
  </si>
  <si>
    <t>Rome_Slimline  12"</t>
  </si>
  <si>
    <t>02563</t>
  </si>
  <si>
    <t>Power</t>
  </si>
  <si>
    <t>Rome_Slimline  16"</t>
  </si>
  <si>
    <t>02564</t>
  </si>
  <si>
    <t>Shoshone</t>
  </si>
  <si>
    <t xml:space="preserve">Rome_Stormproof (Imperial Rib) </t>
  </si>
  <si>
    <t>02565</t>
  </si>
  <si>
    <t>Teton</t>
  </si>
  <si>
    <t>Rome_Trim Breaks</t>
  </si>
  <si>
    <t>02568</t>
  </si>
  <si>
    <t>Twin Falls</t>
  </si>
  <si>
    <t>Rome_Udek/Dblok 18"</t>
  </si>
  <si>
    <t>02571</t>
  </si>
  <si>
    <t>Valley</t>
  </si>
  <si>
    <t>Rome_Udek/Dblok 24"</t>
  </si>
  <si>
    <t>02573</t>
  </si>
  <si>
    <t>Rome_Vintage Rib</t>
  </si>
  <si>
    <t>02574</t>
  </si>
  <si>
    <t>Illinois</t>
  </si>
  <si>
    <t>IND-Zone 5</t>
  </si>
  <si>
    <t>Rome_Vistashadow</t>
  </si>
  <si>
    <t>02575</t>
  </si>
  <si>
    <t>Mt Pleasant</t>
  </si>
  <si>
    <t>IWA - Zone 2B</t>
  </si>
  <si>
    <t>Zone 2B</t>
  </si>
  <si>
    <t>Rome_Vistasheen</t>
  </si>
  <si>
    <t>02576</t>
  </si>
  <si>
    <t>Alexander</t>
  </si>
  <si>
    <t>Rome_WeatherSaFe (7/8 Wide Rib)</t>
  </si>
  <si>
    <t>02584</t>
  </si>
  <si>
    <t>Frank - AB - Zone 2</t>
  </si>
  <si>
    <t>Slc_03" C/Z 14 ga</t>
  </si>
  <si>
    <t>02601</t>
  </si>
  <si>
    <t>Bond</t>
  </si>
  <si>
    <t>Slc_03" C/Z 16 ga</t>
  </si>
  <si>
    <t>02630</t>
  </si>
  <si>
    <t>Slc_04" C/Z 12 ga</t>
  </si>
  <si>
    <t>02631</t>
  </si>
  <si>
    <t>Slc_04" C/Z 14 ga</t>
  </si>
  <si>
    <t>02632</t>
  </si>
  <si>
    <t>IWA - Zone 1C</t>
  </si>
  <si>
    <t>Zone 1C</t>
  </si>
  <si>
    <t>Slc_04" C/Z 16 ga</t>
  </si>
  <si>
    <t>02633</t>
  </si>
  <si>
    <t>Brown</t>
  </si>
  <si>
    <t>Slc_05" C/Z 12 ga</t>
  </si>
  <si>
    <t>02634</t>
  </si>
  <si>
    <t>Slc_05" C/Z 14 ga</t>
  </si>
  <si>
    <t>02635</t>
  </si>
  <si>
    <t>Bureau</t>
  </si>
  <si>
    <t>Slc_05" C/Z 16 ga</t>
  </si>
  <si>
    <t>02636</t>
  </si>
  <si>
    <t>Slc_06" C/Z 12 ga</t>
  </si>
  <si>
    <t>02637</t>
  </si>
  <si>
    <t>Slc_06" C/Z 14 ga</t>
  </si>
  <si>
    <t>02638</t>
  </si>
  <si>
    <t>Slc_06" C/Z 16 ga</t>
  </si>
  <si>
    <t>02639</t>
  </si>
  <si>
    <t>Slc_07" C/Z 12 ga</t>
  </si>
  <si>
    <t>02641</t>
  </si>
  <si>
    <t>Slc_07" C/Z 16 ga</t>
  </si>
  <si>
    <t>02642</t>
  </si>
  <si>
    <t>Cass</t>
  </si>
  <si>
    <t>Slc_08" C/Z 12 ga</t>
  </si>
  <si>
    <t>02643</t>
  </si>
  <si>
    <t>Slc_08" C/Z 14 ga</t>
  </si>
  <si>
    <t>02644</t>
  </si>
  <si>
    <t>Champaign</t>
  </si>
  <si>
    <t>Slc_08" C/Z 16 ga</t>
  </si>
  <si>
    <t>02645</t>
  </si>
  <si>
    <t>Slc_08" ES 12 ga</t>
  </si>
  <si>
    <t>02646</t>
  </si>
  <si>
    <t>Christian</t>
  </si>
  <si>
    <t>Slc_08" ES 14 ga</t>
  </si>
  <si>
    <t>02647</t>
  </si>
  <si>
    <t>Slc_08" ES 16 ga</t>
  </si>
  <si>
    <t>02648</t>
  </si>
  <si>
    <t>Slc_09" C/Z 12 ga</t>
  </si>
  <si>
    <t>02649</t>
  </si>
  <si>
    <t>Slc_09" C/Z 14 ga</t>
  </si>
  <si>
    <t>02650</t>
  </si>
  <si>
    <t>Slc_09" C/Z 16 ga</t>
  </si>
  <si>
    <t>02651</t>
  </si>
  <si>
    <t>Slc_1/2" X 2-1/2" Corrugated</t>
  </si>
  <si>
    <t>02652</t>
  </si>
  <si>
    <t>Clinton</t>
  </si>
  <si>
    <t>Slc_1/4" X 1-1/4" Corrugated</t>
  </si>
  <si>
    <t>02653</t>
  </si>
  <si>
    <t>Slc_10" C/Z 12 ga</t>
  </si>
  <si>
    <t>02655</t>
  </si>
  <si>
    <t>Coles</t>
  </si>
  <si>
    <t>Slc_10" C/Z 14 ga</t>
  </si>
  <si>
    <t>02657</t>
  </si>
  <si>
    <t>Slc_10" C/Z 16 ga</t>
  </si>
  <si>
    <t>02659</t>
  </si>
  <si>
    <t>Slc_10" ES 12 ga</t>
  </si>
  <si>
    <t>02660</t>
  </si>
  <si>
    <t>Slc_10" ES 14 ga</t>
  </si>
  <si>
    <t>02661</t>
  </si>
  <si>
    <t>Slc_10" ES 16 ga</t>
  </si>
  <si>
    <t>02662</t>
  </si>
  <si>
    <t>Slc_11" C/Z 12 ga</t>
  </si>
  <si>
    <t>02663</t>
  </si>
  <si>
    <t>Cumberland</t>
  </si>
  <si>
    <t>Slc_11" C/Z 14 ga</t>
  </si>
  <si>
    <t>02664</t>
  </si>
  <si>
    <t>Slc_11" C/Z 16 ga</t>
  </si>
  <si>
    <t>02666</t>
  </si>
  <si>
    <t>De Witt</t>
  </si>
  <si>
    <t>Slc_12" C/Z 12 ga</t>
  </si>
  <si>
    <t>02667</t>
  </si>
  <si>
    <t>Slc_12" C/Z 14 ga</t>
  </si>
  <si>
    <t>02668</t>
  </si>
  <si>
    <t>Slc_12" C/Z 16 ga</t>
  </si>
  <si>
    <t>02669</t>
  </si>
  <si>
    <t>Slc_5V-Crimp</t>
  </si>
  <si>
    <t>02670</t>
  </si>
  <si>
    <t>Slc_7.2</t>
  </si>
  <si>
    <t>02671</t>
  </si>
  <si>
    <t>Slc_Artisan</t>
  </si>
  <si>
    <t>02672</t>
  </si>
  <si>
    <t>DuPage</t>
  </si>
  <si>
    <t>Slc_AVP</t>
  </si>
  <si>
    <t>02673</t>
  </si>
  <si>
    <t>Slc_BatLok/SupLok 12"</t>
  </si>
  <si>
    <t>02675</t>
  </si>
  <si>
    <t>Edgar</t>
  </si>
  <si>
    <t>Slc_BatLok/SupLok 16"</t>
  </si>
  <si>
    <t>02702</t>
  </si>
  <si>
    <t>Slc_Classic</t>
  </si>
  <si>
    <t>02703</t>
  </si>
  <si>
    <t>Edwards</t>
  </si>
  <si>
    <t>Slc_Craftsman HB 12"</t>
  </si>
  <si>
    <t>02712</t>
  </si>
  <si>
    <t>Slc_Craftsman HB 16.5"</t>
  </si>
  <si>
    <t>02713</t>
  </si>
  <si>
    <t>Slc_Craftsman SB 12"</t>
  </si>
  <si>
    <t>02714</t>
  </si>
  <si>
    <t>Slc_Craftsman SB 16.5"</t>
  </si>
  <si>
    <t>02715</t>
  </si>
  <si>
    <t>Slc_Cutoff Time</t>
  </si>
  <si>
    <t>02717</t>
  </si>
  <si>
    <t>Slc_Designer 12"</t>
  </si>
  <si>
    <t>02718</t>
  </si>
  <si>
    <t>Ford</t>
  </si>
  <si>
    <t>Slc_Designer 16"</t>
  </si>
  <si>
    <t>02719</t>
  </si>
  <si>
    <t>Slc_Flexloc 9.5"</t>
  </si>
  <si>
    <t>02720</t>
  </si>
  <si>
    <t>Slc_FW</t>
  </si>
  <si>
    <t>02721</t>
  </si>
  <si>
    <t>Slc_LokSeam 12"</t>
  </si>
  <si>
    <t>02722</t>
  </si>
  <si>
    <t>Slc_LokSeam 16"</t>
  </si>
  <si>
    <t>02723</t>
  </si>
  <si>
    <t>Slc_LokSeam 18"</t>
  </si>
  <si>
    <t>02724</t>
  </si>
  <si>
    <t>Gallatin</t>
  </si>
  <si>
    <t xml:space="preserve">Slc_MasterLine  </t>
  </si>
  <si>
    <t>02725</t>
  </si>
  <si>
    <t>Slc_Monarch Rib</t>
  </si>
  <si>
    <t>02726</t>
  </si>
  <si>
    <t xml:space="preserve">Slc_Nuwall  </t>
  </si>
  <si>
    <t>02738</t>
  </si>
  <si>
    <t>Slc_PBC</t>
  </si>
  <si>
    <t>02739</t>
  </si>
  <si>
    <t>Grundy</t>
  </si>
  <si>
    <t>Slc_PBR</t>
  </si>
  <si>
    <t>02740</t>
  </si>
  <si>
    <t>Slc_PBU</t>
  </si>
  <si>
    <t>02741</t>
  </si>
  <si>
    <t xml:space="preserve">Slc_Perma-Clad (P-36)  </t>
  </si>
  <si>
    <t>02742</t>
  </si>
  <si>
    <t>Slc_QwikLok</t>
  </si>
  <si>
    <t>02743</t>
  </si>
  <si>
    <t>Slc_Rain Guard (Ameri-drain)</t>
  </si>
  <si>
    <t>02744</t>
  </si>
  <si>
    <t>Slc_Regal Rib</t>
  </si>
  <si>
    <t>02745</t>
  </si>
  <si>
    <t>Hardin</t>
  </si>
  <si>
    <t>Slc_Retro R</t>
  </si>
  <si>
    <t>02746</t>
  </si>
  <si>
    <t>Slc_Rugged Rib</t>
  </si>
  <si>
    <t>02747</t>
  </si>
  <si>
    <t>Henderson</t>
  </si>
  <si>
    <t xml:space="preserve">Slc_Shadowrib  </t>
  </si>
  <si>
    <t>02748</t>
  </si>
  <si>
    <t>Slc_Slimline  12"</t>
  </si>
  <si>
    <t>02754</t>
  </si>
  <si>
    <t>Slc_Slimline  16"</t>
  </si>
  <si>
    <t>02760</t>
  </si>
  <si>
    <t xml:space="preserve">Slc_Stormproof (Imperial Rib) </t>
  </si>
  <si>
    <t>02761</t>
  </si>
  <si>
    <t>Iroquois</t>
  </si>
  <si>
    <t>Slc_Trim Breaks</t>
  </si>
  <si>
    <t>02762</t>
  </si>
  <si>
    <t>Slc_Udek/Dblok 18"</t>
  </si>
  <si>
    <t>Slc_Udek/Dblok 24"</t>
  </si>
  <si>
    <t>02763</t>
  </si>
  <si>
    <t>Slc_Vintage Rib</t>
  </si>
  <si>
    <t>02764</t>
  </si>
  <si>
    <t>Slc_Vistashadow</t>
  </si>
  <si>
    <t>02766</t>
  </si>
  <si>
    <t>Slc_Vistasheen</t>
  </si>
  <si>
    <t>02767</t>
  </si>
  <si>
    <t>Slc_WeatherSaFe (7/8 Wide Rib)</t>
  </si>
  <si>
    <t>02768</t>
  </si>
  <si>
    <t>02769</t>
  </si>
  <si>
    <t>Jersey</t>
  </si>
  <si>
    <t>02770</t>
  </si>
  <si>
    <t>02771</t>
  </si>
  <si>
    <t>Jo Daviess</t>
  </si>
  <si>
    <t>02777</t>
  </si>
  <si>
    <t>02779</t>
  </si>
  <si>
    <t xml:space="preserve">Team </t>
  </si>
  <si>
    <t>02780</t>
  </si>
  <si>
    <t>Zones 1 and 2 – customer cut off 10 am Thursday – to plant by noon – load Friday</t>
  </si>
  <si>
    <t>02790</t>
  </si>
  <si>
    <t>Kane</t>
  </si>
  <si>
    <t>Zone 3 – customer cut off 10 am Friday – to plant by noon – load Monday</t>
  </si>
  <si>
    <t>02791</t>
  </si>
  <si>
    <t>Zone 4 – customer cut off 10 am Tuesday – to plant by noon – load Wednesday</t>
  </si>
  <si>
    <t>02801</t>
  </si>
  <si>
    <t>Rhode Island</t>
  </si>
  <si>
    <t>NEWPORT</t>
  </si>
  <si>
    <t>Kankakee</t>
  </si>
  <si>
    <t>Zone 5 – customer cut off 10 am Tuesday and Thursday 10 am – to plant by noon – load Wednesday and Friday</t>
  </si>
  <si>
    <t>02802</t>
  </si>
  <si>
    <t>PROVIDENCE</t>
  </si>
  <si>
    <t>Zone 7 – customer cut off noon Wednesday – to plant by 1 pm – load Friday</t>
  </si>
  <si>
    <t>02804</t>
  </si>
  <si>
    <t>WASHINGTON</t>
  </si>
  <si>
    <t>Kendall</t>
  </si>
  <si>
    <t>Zone 8 and 9 – customer cut off 10 am Monday – to plant by noon – load Tuesday</t>
  </si>
  <si>
    <t>02806</t>
  </si>
  <si>
    <t>Zone 1 – customer cut off 11 am Monday and Thursday – to plant by 1 pm – load Tuesday and Friday</t>
  </si>
  <si>
    <t>02807</t>
  </si>
  <si>
    <t>Knox</t>
  </si>
  <si>
    <t>Zone 2-2A – customer cut off noon Monday and Thursday – to plant by 2 pm – load Tuesday and Friday</t>
  </si>
  <si>
    <t>Zone 3-3A – customer cut off noon Tuesday and Friday – to plant by 2 pm – load Wednesday and Monday</t>
  </si>
  <si>
    <t>02808</t>
  </si>
  <si>
    <t>La Salle</t>
  </si>
  <si>
    <t>Customer exception in this zone – Mid-State Metals #47360 customer cut off 4 pm – to plant by 5 pm</t>
  </si>
  <si>
    <t>02809</t>
  </si>
  <si>
    <t>Zone 4-4A – customer cut off noon Tuesday and Friday – to plant by 2 pm – load Wednesday and Monday</t>
  </si>
  <si>
    <t>02812</t>
  </si>
  <si>
    <t>Customer exception in this zone – Discount Metal #66502 – customer cut off 4 pm – to plant by 5 pm</t>
  </si>
  <si>
    <t>02813</t>
  </si>
  <si>
    <t>Customer exception in this zone – Moyer’s #68240 – customer cut off by 4 pm – to plant by 5 pm</t>
  </si>
  <si>
    <t>02814</t>
  </si>
  <si>
    <t>Zone 5-5A – customer cut off noon Monday and Thursday – to plant by 2 pm – load Tuesday and Friday</t>
  </si>
  <si>
    <t>02815</t>
  </si>
  <si>
    <t>Zone 6A-6B – customer cut off noon Monday and Thursday – to plant by 2 pm – load Tuesday and Friday</t>
  </si>
  <si>
    <t>02816</t>
  </si>
  <si>
    <t>KENT</t>
  </si>
  <si>
    <t>Zone 2-2A – customer cut off noon Tuesday and Friday – to plant by 3 pm – load Wednesday and Monday</t>
  </si>
  <si>
    <t>02817</t>
  </si>
  <si>
    <t>Zone 3-3A – customer cut off noon Monday and Thursday – to plant by 3 pm – load Tuesday and Friday</t>
  </si>
  <si>
    <t>02818</t>
  </si>
  <si>
    <t>Livingston</t>
  </si>
  <si>
    <t>Zone 4 – customer cut off noon Tuesday – to plant by 3 pm – load Wednesday</t>
  </si>
  <si>
    <t>02821</t>
  </si>
  <si>
    <t>Zone 5-5A – customer cut off noon Monday and Thursday – to plant by 3 pm – load Tuesday and Friday</t>
  </si>
  <si>
    <t>02822</t>
  </si>
  <si>
    <t>Memphis</t>
  </si>
  <si>
    <t>Zone 2-2A – customer cut off 1 pm Tuesday and Thursday -  to plant by 2:30 pm – load Wednesday and Friday</t>
  </si>
  <si>
    <t>02823</t>
  </si>
  <si>
    <t>Zone 4 – customer cut off 1 pm Wednesday – to plant by 2:30 pm – load Thursday</t>
  </si>
  <si>
    <t>02824</t>
  </si>
  <si>
    <t>Zone 5-5A – customer cut off 1 pm Tuesday and Thursday – to plant by 2:30 pm -  load Wednesday and Friday</t>
  </si>
  <si>
    <t>02825</t>
  </si>
  <si>
    <t>Zone 7-7A – customer cut off 1 pm Monday and Thursday – to plant by 2:30 pm – load Tuesday and Friday</t>
  </si>
  <si>
    <t>02826</t>
  </si>
  <si>
    <t>Macoupin</t>
  </si>
  <si>
    <t>02827</t>
  </si>
  <si>
    <t>02828</t>
  </si>
  <si>
    <t>02829</t>
  </si>
  <si>
    <t>02830</t>
  </si>
  <si>
    <t>02831</t>
  </si>
  <si>
    <t>02832</t>
  </si>
  <si>
    <t>02833</t>
  </si>
  <si>
    <t>02835</t>
  </si>
  <si>
    <t>Mason</t>
  </si>
  <si>
    <t>02836</t>
  </si>
  <si>
    <t>02837</t>
  </si>
  <si>
    <t>Massac</t>
  </si>
  <si>
    <t>02838</t>
  </si>
  <si>
    <t>02839</t>
  </si>
  <si>
    <t>McDonough</t>
  </si>
  <si>
    <t>02840</t>
  </si>
  <si>
    <t>02841</t>
  </si>
  <si>
    <t>McHenry</t>
  </si>
  <si>
    <t>02842</t>
  </si>
  <si>
    <t>02852</t>
  </si>
  <si>
    <t>McLean</t>
  </si>
  <si>
    <t>02854</t>
  </si>
  <si>
    <t>02857</t>
  </si>
  <si>
    <t>Menard</t>
  </si>
  <si>
    <t>02858</t>
  </si>
  <si>
    <t>02859</t>
  </si>
  <si>
    <t>Mercer</t>
  </si>
  <si>
    <t>02860</t>
  </si>
  <si>
    <t>02861</t>
  </si>
  <si>
    <t>02862</t>
  </si>
  <si>
    <t>02863</t>
  </si>
  <si>
    <t>02864</t>
  </si>
  <si>
    <t>02865</t>
  </si>
  <si>
    <t>02871</t>
  </si>
  <si>
    <t>02872</t>
  </si>
  <si>
    <t>Moultrie</t>
  </si>
  <si>
    <t>02873</t>
  </si>
  <si>
    <t>02874</t>
  </si>
  <si>
    <t>Ogle</t>
  </si>
  <si>
    <t>02875</t>
  </si>
  <si>
    <t>02876</t>
  </si>
  <si>
    <t>Peoria</t>
  </si>
  <si>
    <t>02877</t>
  </si>
  <si>
    <t>02878</t>
  </si>
  <si>
    <t>02879</t>
  </si>
  <si>
    <t>02880</t>
  </si>
  <si>
    <t>Piatt</t>
  </si>
  <si>
    <t>02881</t>
  </si>
  <si>
    <t>02882</t>
  </si>
  <si>
    <t>02883</t>
  </si>
  <si>
    <t>02885</t>
  </si>
  <si>
    <t>02886</t>
  </si>
  <si>
    <t>02887</t>
  </si>
  <si>
    <t>02888</t>
  </si>
  <si>
    <t>02889</t>
  </si>
  <si>
    <t>02891</t>
  </si>
  <si>
    <t>02892</t>
  </si>
  <si>
    <t>02893</t>
  </si>
  <si>
    <t>02894</t>
  </si>
  <si>
    <t>Richland</t>
  </si>
  <si>
    <t>02895</t>
  </si>
  <si>
    <t>02896</t>
  </si>
  <si>
    <t>Rock Island</t>
  </si>
  <si>
    <t>02898</t>
  </si>
  <si>
    <t>02900</t>
  </si>
  <si>
    <t>02901</t>
  </si>
  <si>
    <t>02902</t>
  </si>
  <si>
    <t>Sangamon</t>
  </si>
  <si>
    <t>02903</t>
  </si>
  <si>
    <t>02904</t>
  </si>
  <si>
    <t>Schuyler</t>
  </si>
  <si>
    <t>02905</t>
  </si>
  <si>
    <t>02906</t>
  </si>
  <si>
    <t>02907</t>
  </si>
  <si>
    <t>02908</t>
  </si>
  <si>
    <t>02909</t>
  </si>
  <si>
    <t>02910</t>
  </si>
  <si>
    <t>02911</t>
  </si>
  <si>
    <t>02912</t>
  </si>
  <si>
    <t>Stark</t>
  </si>
  <si>
    <t>02914</t>
  </si>
  <si>
    <t>02915</t>
  </si>
  <si>
    <t>Stephenson</t>
  </si>
  <si>
    <t>02916</t>
  </si>
  <si>
    <t>02917</t>
  </si>
  <si>
    <t>Tazewell</t>
  </si>
  <si>
    <t>02918</t>
  </si>
  <si>
    <t>02919</t>
  </si>
  <si>
    <t>02920</t>
  </si>
  <si>
    <t>02921</t>
  </si>
  <si>
    <t>Vermilion</t>
  </si>
  <si>
    <t>02940</t>
  </si>
  <si>
    <t>03031</t>
  </si>
  <si>
    <t>New Hampshire</t>
  </si>
  <si>
    <t>HILLSBOROUGH</t>
  </si>
  <si>
    <t>Wabash</t>
  </si>
  <si>
    <t>03032</t>
  </si>
  <si>
    <t>ROCKINGHAM</t>
  </si>
  <si>
    <t>03033</t>
  </si>
  <si>
    <t>03034</t>
  </si>
  <si>
    <t>03036</t>
  </si>
  <si>
    <t>03037</t>
  </si>
  <si>
    <t>03038</t>
  </si>
  <si>
    <t>03040</t>
  </si>
  <si>
    <t>03041</t>
  </si>
  <si>
    <t>03042</t>
  </si>
  <si>
    <t>03043</t>
  </si>
  <si>
    <t>Whiteside</t>
  </si>
  <si>
    <t>03044</t>
  </si>
  <si>
    <t>03045</t>
  </si>
  <si>
    <t>Will</t>
  </si>
  <si>
    <t>03046</t>
  </si>
  <si>
    <t>MERRIMACK</t>
  </si>
  <si>
    <t>03047</t>
  </si>
  <si>
    <t>Williamson</t>
  </si>
  <si>
    <t>03048</t>
  </si>
  <si>
    <t>03049</t>
  </si>
  <si>
    <t>Winnebago</t>
  </si>
  <si>
    <t>03051</t>
  </si>
  <si>
    <t>03052</t>
  </si>
  <si>
    <t>Woodford</t>
  </si>
  <si>
    <t>03053</t>
  </si>
  <si>
    <t>03054</t>
  </si>
  <si>
    <t>Indiana</t>
  </si>
  <si>
    <t>FRA-Zone 2A</t>
  </si>
  <si>
    <t>Zone 2A</t>
  </si>
  <si>
    <t xml:space="preserve">Tues </t>
  </si>
  <si>
    <t>03055</t>
  </si>
  <si>
    <t>IND-Zone 2</t>
  </si>
  <si>
    <t>03057</t>
  </si>
  <si>
    <t>Allen</t>
  </si>
  <si>
    <t>03060</t>
  </si>
  <si>
    <t>03061</t>
  </si>
  <si>
    <t>Bartholomew</t>
  </si>
  <si>
    <t>FRA-Zone 2</t>
  </si>
  <si>
    <t>03062</t>
  </si>
  <si>
    <t>IND-Zone3</t>
  </si>
  <si>
    <t>IND-Zone 3</t>
  </si>
  <si>
    <t>03063</t>
  </si>
  <si>
    <t>03070</t>
  </si>
  <si>
    <t>03071</t>
  </si>
  <si>
    <t>Blackford</t>
  </si>
  <si>
    <t>03073</t>
  </si>
  <si>
    <t>03076</t>
  </si>
  <si>
    <t>03077</t>
  </si>
  <si>
    <t>03079</t>
  </si>
  <si>
    <t>03082</t>
  </si>
  <si>
    <t>03084</t>
  </si>
  <si>
    <t>03086</t>
  </si>
  <si>
    <t>03087</t>
  </si>
  <si>
    <t>03100</t>
  </si>
  <si>
    <t>03101</t>
  </si>
  <si>
    <t>03102</t>
  </si>
  <si>
    <t>03103</t>
  </si>
  <si>
    <t>03104</t>
  </si>
  <si>
    <t>03105</t>
  </si>
  <si>
    <t>03106</t>
  </si>
  <si>
    <t>03107</t>
  </si>
  <si>
    <t>03108</t>
  </si>
  <si>
    <t>03109</t>
  </si>
  <si>
    <t>Daviess</t>
  </si>
  <si>
    <t>03110</t>
  </si>
  <si>
    <t>03111</t>
  </si>
  <si>
    <t>03215</t>
  </si>
  <si>
    <t>GRAFTON</t>
  </si>
  <si>
    <t>03216</t>
  </si>
  <si>
    <t>Dearborn</t>
  </si>
  <si>
    <t>03217</t>
  </si>
  <si>
    <t>03218</t>
  </si>
  <si>
    <t>BELKNAP</t>
  </si>
  <si>
    <t>03220</t>
  </si>
  <si>
    <t>03221</t>
  </si>
  <si>
    <t>03222</t>
  </si>
  <si>
    <t>03223</t>
  </si>
  <si>
    <t>Dubois</t>
  </si>
  <si>
    <t>03224</t>
  </si>
  <si>
    <t>03225</t>
  </si>
  <si>
    <t>Elkhart</t>
  </si>
  <si>
    <t>03226</t>
  </si>
  <si>
    <t>03227</t>
  </si>
  <si>
    <t>CARROLL</t>
  </si>
  <si>
    <t>03229</t>
  </si>
  <si>
    <t>03230</t>
  </si>
  <si>
    <t>03231</t>
  </si>
  <si>
    <t>03232</t>
  </si>
  <si>
    <t>Fountain</t>
  </si>
  <si>
    <t>03233</t>
  </si>
  <si>
    <t>03234</t>
  </si>
  <si>
    <t>03235</t>
  </si>
  <si>
    <t>03237</t>
  </si>
  <si>
    <t>03238</t>
  </si>
  <si>
    <t>03240</t>
  </si>
  <si>
    <t>Gibson</t>
  </si>
  <si>
    <t>03241</t>
  </si>
  <si>
    <t>03242</t>
  </si>
  <si>
    <t>03243</t>
  </si>
  <si>
    <t>03244</t>
  </si>
  <si>
    <t>03245</t>
  </si>
  <si>
    <t>03246</t>
  </si>
  <si>
    <t>03247</t>
  </si>
  <si>
    <t>03249</t>
  </si>
  <si>
    <t>03251</t>
  </si>
  <si>
    <t>03252</t>
  </si>
  <si>
    <t>Harrison</t>
  </si>
  <si>
    <t>03253</t>
  </si>
  <si>
    <t>03254</t>
  </si>
  <si>
    <t>Hendricks</t>
  </si>
  <si>
    <t>03255</t>
  </si>
  <si>
    <t>03256</t>
  </si>
  <si>
    <t>03257</t>
  </si>
  <si>
    <t>03258</t>
  </si>
  <si>
    <t>03259</t>
  </si>
  <si>
    <t>03260</t>
  </si>
  <si>
    <t>Huntington</t>
  </si>
  <si>
    <t>03261</t>
  </si>
  <si>
    <t>03262</t>
  </si>
  <si>
    <t>03263</t>
  </si>
  <si>
    <t>03264</t>
  </si>
  <si>
    <t>03265</t>
  </si>
  <si>
    <t>03266</t>
  </si>
  <si>
    <t>Jay</t>
  </si>
  <si>
    <t>03268</t>
  </si>
  <si>
    <t>03269</t>
  </si>
  <si>
    <t>03272</t>
  </si>
  <si>
    <t>03273</t>
  </si>
  <si>
    <t>Jennings</t>
  </si>
  <si>
    <t>03274</t>
  </si>
  <si>
    <t>03275</t>
  </si>
  <si>
    <t>03276</t>
  </si>
  <si>
    <t>03278</t>
  </si>
  <si>
    <t>03279</t>
  </si>
  <si>
    <t>Kosciusko</t>
  </si>
  <si>
    <t>03280</t>
  </si>
  <si>
    <t>SULLIVAN</t>
  </si>
  <si>
    <t>03281</t>
  </si>
  <si>
    <t>La Porte</t>
  </si>
  <si>
    <t>03282</t>
  </si>
  <si>
    <t>03284</t>
  </si>
  <si>
    <t>Lagrange</t>
  </si>
  <si>
    <t>03285</t>
  </si>
  <si>
    <t>03287</t>
  </si>
  <si>
    <t>03289</t>
  </si>
  <si>
    <t>03290</t>
  </si>
  <si>
    <t>03291</t>
  </si>
  <si>
    <t>03293</t>
  </si>
  <si>
    <t>03300</t>
  </si>
  <si>
    <t>03301</t>
  </si>
  <si>
    <t>03302</t>
  </si>
  <si>
    <t>03303</t>
  </si>
  <si>
    <t>03304</t>
  </si>
  <si>
    <t>03305</t>
  </si>
  <si>
    <t>03306</t>
  </si>
  <si>
    <t>03307</t>
  </si>
  <si>
    <t>Miami</t>
  </si>
  <si>
    <t>03431</t>
  </si>
  <si>
    <t>CHESHIRE</t>
  </si>
  <si>
    <t>03435</t>
  </si>
  <si>
    <t>03440</t>
  </si>
  <si>
    <t>03441</t>
  </si>
  <si>
    <t>03442</t>
  </si>
  <si>
    <t>03443</t>
  </si>
  <si>
    <t>03444</t>
  </si>
  <si>
    <t>03445</t>
  </si>
  <si>
    <t>03446</t>
  </si>
  <si>
    <t>03447</t>
  </si>
  <si>
    <t>Noble</t>
  </si>
  <si>
    <t>03448</t>
  </si>
  <si>
    <t>03449</t>
  </si>
  <si>
    <t>Ohio</t>
  </si>
  <si>
    <t>03450</t>
  </si>
  <si>
    <t>03451</t>
  </si>
  <si>
    <t>03452</t>
  </si>
  <si>
    <t>03454</t>
  </si>
  <si>
    <t>Owen</t>
  </si>
  <si>
    <t>03455</t>
  </si>
  <si>
    <t>03456</t>
  </si>
  <si>
    <t>Parke</t>
  </si>
  <si>
    <t>03457</t>
  </si>
  <si>
    <t>03458</t>
  </si>
  <si>
    <t>03460</t>
  </si>
  <si>
    <t>03461</t>
  </si>
  <si>
    <t>03462</t>
  </si>
  <si>
    <t>03464</t>
  </si>
  <si>
    <t>Porter</t>
  </si>
  <si>
    <t>03465</t>
  </si>
  <si>
    <t>03466</t>
  </si>
  <si>
    <t>Posey</t>
  </si>
  <si>
    <t>03467</t>
  </si>
  <si>
    <t>03468</t>
  </si>
  <si>
    <t>03469</t>
  </si>
  <si>
    <t>03470</t>
  </si>
  <si>
    <t>03561</t>
  </si>
  <si>
    <t>03570</t>
  </si>
  <si>
    <t>COOS</t>
  </si>
  <si>
    <t>03574</t>
  </si>
  <si>
    <t>03575</t>
  </si>
  <si>
    <t>Ripley</t>
  </si>
  <si>
    <t>03576</t>
  </si>
  <si>
    <t>03579</t>
  </si>
  <si>
    <t>Rush</t>
  </si>
  <si>
    <t>03580</t>
  </si>
  <si>
    <t>03581</t>
  </si>
  <si>
    <t>03582</t>
  </si>
  <si>
    <t>03583</t>
  </si>
  <si>
    <t>03584</t>
  </si>
  <si>
    <t>03585</t>
  </si>
  <si>
    <t>Spencer</t>
  </si>
  <si>
    <t>03587</t>
  </si>
  <si>
    <t>03588</t>
  </si>
  <si>
    <t>Saint Joseph</t>
  </si>
  <si>
    <t>03589</t>
  </si>
  <si>
    <t>03590</t>
  </si>
  <si>
    <t>Starke</t>
  </si>
  <si>
    <t>03592</t>
  </si>
  <si>
    <t>03595</t>
  </si>
  <si>
    <t>Steuben</t>
  </si>
  <si>
    <t>03597</t>
  </si>
  <si>
    <t>03598</t>
  </si>
  <si>
    <t>Sullivan</t>
  </si>
  <si>
    <t>03601</t>
  </si>
  <si>
    <t>03602</t>
  </si>
  <si>
    <t>Switzerland</t>
  </si>
  <si>
    <t>03603</t>
  </si>
  <si>
    <t>03604</t>
  </si>
  <si>
    <t>Tippecanoe</t>
  </si>
  <si>
    <t>03605</t>
  </si>
  <si>
    <t>03606</t>
  </si>
  <si>
    <t>Tipton</t>
  </si>
  <si>
    <t>03607</t>
  </si>
  <si>
    <t>03608</t>
  </si>
  <si>
    <t>03609</t>
  </si>
  <si>
    <t>Vanderburgh</t>
  </si>
  <si>
    <t>03740</t>
  </si>
  <si>
    <t>03741</t>
  </si>
  <si>
    <t>Vermillion</t>
  </si>
  <si>
    <t>03743</t>
  </si>
  <si>
    <t>03745</t>
  </si>
  <si>
    <t>Vigo</t>
  </si>
  <si>
    <t>03746</t>
  </si>
  <si>
    <t>03748</t>
  </si>
  <si>
    <t>03749</t>
  </si>
  <si>
    <t>03750</t>
  </si>
  <si>
    <t>03751</t>
  </si>
  <si>
    <t>03752</t>
  </si>
  <si>
    <t>Warrick</t>
  </si>
  <si>
    <t>03753</t>
  </si>
  <si>
    <t>03754</t>
  </si>
  <si>
    <t>03755</t>
  </si>
  <si>
    <t>03756</t>
  </si>
  <si>
    <t>03765</t>
  </si>
  <si>
    <t>03766</t>
  </si>
  <si>
    <t>Wells</t>
  </si>
  <si>
    <t>03768</t>
  </si>
  <si>
    <t>03769</t>
  </si>
  <si>
    <t>03770</t>
  </si>
  <si>
    <t>03771</t>
  </si>
  <si>
    <t>Whitley</t>
  </si>
  <si>
    <t>03772</t>
  </si>
  <si>
    <t>03773</t>
  </si>
  <si>
    <t>Adair</t>
  </si>
  <si>
    <t>IWA - Zone 5C</t>
  </si>
  <si>
    <t>Zone 5C</t>
  </si>
  <si>
    <t>03774</t>
  </si>
  <si>
    <t>03777</t>
  </si>
  <si>
    <t>Allamakee</t>
  </si>
  <si>
    <t>IWA - Zone 3A</t>
  </si>
  <si>
    <t>Zone 3A</t>
  </si>
  <si>
    <t>03779</t>
  </si>
  <si>
    <t>Appanoose</t>
  </si>
  <si>
    <t>IWA - Zone 3B</t>
  </si>
  <si>
    <t>Zone 3B</t>
  </si>
  <si>
    <t>03780</t>
  </si>
  <si>
    <t>Audubon</t>
  </si>
  <si>
    <t>IWA - Zone 5B</t>
  </si>
  <si>
    <t>Zone 5B</t>
  </si>
  <si>
    <t>03781</t>
  </si>
  <si>
    <t>IWA - Zone 3D</t>
  </si>
  <si>
    <t>Zone 3D</t>
  </si>
  <si>
    <t>03782</t>
  </si>
  <si>
    <t>Black Hawk</t>
  </si>
  <si>
    <t>03784</t>
  </si>
  <si>
    <t>03785</t>
  </si>
  <si>
    <t>Bremer</t>
  </si>
  <si>
    <t>03801</t>
  </si>
  <si>
    <t>Buchanan</t>
  </si>
  <si>
    <t>03802</t>
  </si>
  <si>
    <t>Buena Vista</t>
  </si>
  <si>
    <t>IWA - Zone 5A</t>
  </si>
  <si>
    <t>Zone 5A</t>
  </si>
  <si>
    <t>03803</t>
  </si>
  <si>
    <t>03804</t>
  </si>
  <si>
    <t>03805</t>
  </si>
  <si>
    <t>STRAFFORD</t>
  </si>
  <si>
    <t>03809</t>
  </si>
  <si>
    <t>03810</t>
  </si>
  <si>
    <t>Cedar</t>
  </si>
  <si>
    <t>03811</t>
  </si>
  <si>
    <t>Cerro Gordo</t>
  </si>
  <si>
    <t>03812</t>
  </si>
  <si>
    <t>03813</t>
  </si>
  <si>
    <t>Chickasaw</t>
  </si>
  <si>
    <t>03814</t>
  </si>
  <si>
    <t>03815</t>
  </si>
  <si>
    <t>03816</t>
  </si>
  <si>
    <t>03817</t>
  </si>
  <si>
    <t>03818</t>
  </si>
  <si>
    <t>03819</t>
  </si>
  <si>
    <t>03820</t>
  </si>
  <si>
    <t>Davis</t>
  </si>
  <si>
    <t>IWA - Zone 3C</t>
  </si>
  <si>
    <t>Zone 3C</t>
  </si>
  <si>
    <t>03821</t>
  </si>
  <si>
    <t>03822</t>
  </si>
  <si>
    <t>03824</t>
  </si>
  <si>
    <t>Des Moines</t>
  </si>
  <si>
    <t>03825</t>
  </si>
  <si>
    <t>Dickinson</t>
  </si>
  <si>
    <t>03826</t>
  </si>
  <si>
    <t>Dubuque</t>
  </si>
  <si>
    <t>03827</t>
  </si>
  <si>
    <t>Emmet</t>
  </si>
  <si>
    <t>03830</t>
  </si>
  <si>
    <t>03832</t>
  </si>
  <si>
    <t>03833</t>
  </si>
  <si>
    <t>03835</t>
  </si>
  <si>
    <t>03836</t>
  </si>
  <si>
    <t>03837</t>
  </si>
  <si>
    <t>03838</t>
  </si>
  <si>
    <t>Guthrie</t>
  </si>
  <si>
    <t>03839</t>
  </si>
  <si>
    <t>03840</t>
  </si>
  <si>
    <t>03841</t>
  </si>
  <si>
    <t>03842</t>
  </si>
  <si>
    <t>03843</t>
  </si>
  <si>
    <t>03844</t>
  </si>
  <si>
    <t>03845</t>
  </si>
  <si>
    <t>03846</t>
  </si>
  <si>
    <t>Ida</t>
  </si>
  <si>
    <t>03847</t>
  </si>
  <si>
    <t>03848</t>
  </si>
  <si>
    <t>03849</t>
  </si>
  <si>
    <t>03850</t>
  </si>
  <si>
    <t>03851</t>
  </si>
  <si>
    <t>03852</t>
  </si>
  <si>
    <t>03853</t>
  </si>
  <si>
    <t>Keokuk</t>
  </si>
  <si>
    <t>03854</t>
  </si>
  <si>
    <t>Kossuth</t>
  </si>
  <si>
    <t>03855</t>
  </si>
  <si>
    <t>03856</t>
  </si>
  <si>
    <t>Linn</t>
  </si>
  <si>
    <t>03857</t>
  </si>
  <si>
    <t>Louisa</t>
  </si>
  <si>
    <t>03858</t>
  </si>
  <si>
    <t>Lucas</t>
  </si>
  <si>
    <t>03859</t>
  </si>
  <si>
    <t>Lyon</t>
  </si>
  <si>
    <t>03860</t>
  </si>
  <si>
    <t>03862</t>
  </si>
  <si>
    <t>Mahaska</t>
  </si>
  <si>
    <t>03864</t>
  </si>
  <si>
    <t>03865</t>
  </si>
  <si>
    <t>03866</t>
  </si>
  <si>
    <t>Mills</t>
  </si>
  <si>
    <t>03867</t>
  </si>
  <si>
    <t>03868</t>
  </si>
  <si>
    <t>Monona</t>
  </si>
  <si>
    <t>03869</t>
  </si>
  <si>
    <t>03870</t>
  </si>
  <si>
    <t>03871</t>
  </si>
  <si>
    <t>Muscatine</t>
  </si>
  <si>
    <t>03872</t>
  </si>
  <si>
    <t>O'Brien</t>
  </si>
  <si>
    <t>03873</t>
  </si>
  <si>
    <t>03874</t>
  </si>
  <si>
    <t>Page</t>
  </si>
  <si>
    <t>03875</t>
  </si>
  <si>
    <t>Palo Alto</t>
  </si>
  <si>
    <t>03878</t>
  </si>
  <si>
    <t>Plymouth</t>
  </si>
  <si>
    <t>03882</t>
  </si>
  <si>
    <t>Pocahontas</t>
  </si>
  <si>
    <t>03883</t>
  </si>
  <si>
    <t>03884</t>
  </si>
  <si>
    <t>Pottawattamie</t>
  </si>
  <si>
    <t>03885</t>
  </si>
  <si>
    <t>Poweshiek</t>
  </si>
  <si>
    <t>03886</t>
  </si>
  <si>
    <t>Ringgold</t>
  </si>
  <si>
    <t>03887</t>
  </si>
  <si>
    <t>Sac</t>
  </si>
  <si>
    <t>03890</t>
  </si>
  <si>
    <t>03894</t>
  </si>
  <si>
    <t>Sioux</t>
  </si>
  <si>
    <t>03896</t>
  </si>
  <si>
    <t>Story</t>
  </si>
  <si>
    <t>03897</t>
  </si>
  <si>
    <t>Tama</t>
  </si>
  <si>
    <t>03901</t>
  </si>
  <si>
    <t>Maine</t>
  </si>
  <si>
    <t>YORK</t>
  </si>
  <si>
    <t>03902</t>
  </si>
  <si>
    <t>03903</t>
  </si>
  <si>
    <t>03904</t>
  </si>
  <si>
    <t>Wapello</t>
  </si>
  <si>
    <t>03905</t>
  </si>
  <si>
    <t>03906</t>
  </si>
  <si>
    <t>03907</t>
  </si>
  <si>
    <t>03908</t>
  </si>
  <si>
    <t>03909</t>
  </si>
  <si>
    <t>03910</t>
  </si>
  <si>
    <t>Winneshiek</t>
  </si>
  <si>
    <t>03911</t>
  </si>
  <si>
    <t>Woodbury</t>
  </si>
  <si>
    <t>04001</t>
  </si>
  <si>
    <t>04002</t>
  </si>
  <si>
    <t>Wright</t>
  </si>
  <si>
    <t>04003</t>
  </si>
  <si>
    <t>CUMBERLAND</t>
  </si>
  <si>
    <t>Kansas</t>
  </si>
  <si>
    <t>OKC-Zone 1E</t>
  </si>
  <si>
    <t>Zone 1E</t>
  </si>
  <si>
    <t>Wed / Mon</t>
  </si>
  <si>
    <t>04004</t>
  </si>
  <si>
    <t>Anderson</t>
  </si>
  <si>
    <t>04005</t>
  </si>
  <si>
    <t>Atchison</t>
  </si>
  <si>
    <t>04006</t>
  </si>
  <si>
    <t>Barber</t>
  </si>
  <si>
    <t>OKC-Zone 1D</t>
  </si>
  <si>
    <t>Zone 1D</t>
  </si>
  <si>
    <t>04007</t>
  </si>
  <si>
    <t>Barton</t>
  </si>
  <si>
    <t>04008</t>
  </si>
  <si>
    <t>SAGADAHOC</t>
  </si>
  <si>
    <t>Bourbon</t>
  </si>
  <si>
    <t>04009</t>
  </si>
  <si>
    <t>04010</t>
  </si>
  <si>
    <t>OXFORD</t>
  </si>
  <si>
    <t>04011</t>
  </si>
  <si>
    <t>Chase</t>
  </si>
  <si>
    <t>04013</t>
  </si>
  <si>
    <t>Chautauqua</t>
  </si>
  <si>
    <t>04014</t>
  </si>
  <si>
    <t>04015</t>
  </si>
  <si>
    <t>04016</t>
  </si>
  <si>
    <t>04017</t>
  </si>
  <si>
    <t>04019</t>
  </si>
  <si>
    <t>Cloud</t>
  </si>
  <si>
    <t>04020</t>
  </si>
  <si>
    <t>Coffey</t>
  </si>
  <si>
    <t>04021</t>
  </si>
  <si>
    <t>Comanche</t>
  </si>
  <si>
    <t>04022</t>
  </si>
  <si>
    <t>Cowley</t>
  </si>
  <si>
    <t>04024</t>
  </si>
  <si>
    <t>04027</t>
  </si>
  <si>
    <t>04028</t>
  </si>
  <si>
    <t>04029</t>
  </si>
  <si>
    <t>Doniphan</t>
  </si>
  <si>
    <t>04030</t>
  </si>
  <si>
    <t>04031</t>
  </si>
  <si>
    <t>04032</t>
  </si>
  <si>
    <t>Elk</t>
  </si>
  <si>
    <t>04033</t>
  </si>
  <si>
    <t>Ellis</t>
  </si>
  <si>
    <t>04037</t>
  </si>
  <si>
    <t>Ellsworth</t>
  </si>
  <si>
    <t>04038</t>
  </si>
  <si>
    <t>Finney</t>
  </si>
  <si>
    <t>04039</t>
  </si>
  <si>
    <t>04040</t>
  </si>
  <si>
    <t>04041</t>
  </si>
  <si>
    <t>Geary</t>
  </si>
  <si>
    <t>04042</t>
  </si>
  <si>
    <t>Gove</t>
  </si>
  <si>
    <t>04043</t>
  </si>
  <si>
    <t>04046</t>
  </si>
  <si>
    <t>04047</t>
  </si>
  <si>
    <t>04048</t>
  </si>
  <si>
    <t>Greeley</t>
  </si>
  <si>
    <t>04049</t>
  </si>
  <si>
    <t>Greenwood</t>
  </si>
  <si>
    <t>04050</t>
  </si>
  <si>
    <t>04051</t>
  </si>
  <si>
    <t>Harper</t>
  </si>
  <si>
    <t>04053</t>
  </si>
  <si>
    <t>Harvey</t>
  </si>
  <si>
    <t>04054</t>
  </si>
  <si>
    <t>Haskell</t>
  </si>
  <si>
    <t>04055</t>
  </si>
  <si>
    <t>Hodgeman</t>
  </si>
  <si>
    <t>04056</t>
  </si>
  <si>
    <t>04057</t>
  </si>
  <si>
    <t>04058</t>
  </si>
  <si>
    <t>Jewell</t>
  </si>
  <si>
    <t>04060</t>
  </si>
  <si>
    <t>OKC-Zone 1F</t>
  </si>
  <si>
    <t>Zone 1F</t>
  </si>
  <si>
    <t>04061</t>
  </si>
  <si>
    <t>Kearny</t>
  </si>
  <si>
    <t>04062</t>
  </si>
  <si>
    <t>Kingman</t>
  </si>
  <si>
    <t>04063</t>
  </si>
  <si>
    <t>04064</t>
  </si>
  <si>
    <t>Labette</t>
  </si>
  <si>
    <t>04066</t>
  </si>
  <si>
    <t>Lane</t>
  </si>
  <si>
    <t>04067</t>
  </si>
  <si>
    <t>Leavenworth</t>
  </si>
  <si>
    <t>04068</t>
  </si>
  <si>
    <t>04069</t>
  </si>
  <si>
    <t>04070</t>
  </si>
  <si>
    <t>04071</t>
  </si>
  <si>
    <t>04072</t>
  </si>
  <si>
    <t>04073</t>
  </si>
  <si>
    <t>04074</t>
  </si>
  <si>
    <t>McPherson</t>
  </si>
  <si>
    <t>04075</t>
  </si>
  <si>
    <t>Meade</t>
  </si>
  <si>
    <t>04076</t>
  </si>
  <si>
    <t>04077</t>
  </si>
  <si>
    <t>04078</t>
  </si>
  <si>
    <t>04079</t>
  </si>
  <si>
    <t>Morris</t>
  </si>
  <si>
    <t>04080</t>
  </si>
  <si>
    <t>Morton</t>
  </si>
  <si>
    <t>04081</t>
  </si>
  <si>
    <t>Nemaha</t>
  </si>
  <si>
    <t>04082</t>
  </si>
  <si>
    <t>Neosho</t>
  </si>
  <si>
    <t>04083</t>
  </si>
  <si>
    <t>Ness</t>
  </si>
  <si>
    <t>04084</t>
  </si>
  <si>
    <t>Norton</t>
  </si>
  <si>
    <t>04085</t>
  </si>
  <si>
    <t>Osage</t>
  </si>
  <si>
    <t>04086</t>
  </si>
  <si>
    <t>Osborne</t>
  </si>
  <si>
    <t>04087</t>
  </si>
  <si>
    <t>Ottawa</t>
  </si>
  <si>
    <t>04088</t>
  </si>
  <si>
    <t>Pawnee</t>
  </si>
  <si>
    <t>04090</t>
  </si>
  <si>
    <t>04091</t>
  </si>
  <si>
    <t>Pottawatomie</t>
  </si>
  <si>
    <t>04092</t>
  </si>
  <si>
    <t>Pratt</t>
  </si>
  <si>
    <t>04093</t>
  </si>
  <si>
    <t>Rawlins</t>
  </si>
  <si>
    <t>04094</t>
  </si>
  <si>
    <t>Reno</t>
  </si>
  <si>
    <t>04095</t>
  </si>
  <si>
    <t>Republic</t>
  </si>
  <si>
    <t>04096</t>
  </si>
  <si>
    <t>Rice</t>
  </si>
  <si>
    <t>04097</t>
  </si>
  <si>
    <t>Riley</t>
  </si>
  <si>
    <t>04098</t>
  </si>
  <si>
    <t>Rooks</t>
  </si>
  <si>
    <t>04100</t>
  </si>
  <si>
    <t>04101</t>
  </si>
  <si>
    <t>04102</t>
  </si>
  <si>
    <t>04103</t>
  </si>
  <si>
    <t>04104</t>
  </si>
  <si>
    <t>04105</t>
  </si>
  <si>
    <t>Seward</t>
  </si>
  <si>
    <t>04106</t>
  </si>
  <si>
    <t>Shawnee</t>
  </si>
  <si>
    <t>04107</t>
  </si>
  <si>
    <t>Sheridan</t>
  </si>
  <si>
    <t>04108</t>
  </si>
  <si>
    <t>Sherman</t>
  </si>
  <si>
    <t>04109</t>
  </si>
  <si>
    <t>Smith</t>
  </si>
  <si>
    <t>04110</t>
  </si>
  <si>
    <t>Stafford</t>
  </si>
  <si>
    <t>04112</t>
  </si>
  <si>
    <t>Stanton</t>
  </si>
  <si>
    <t>04116</t>
  </si>
  <si>
    <t>Stevens</t>
  </si>
  <si>
    <t>04122</t>
  </si>
  <si>
    <t>Sumner</t>
  </si>
  <si>
    <t>04123</t>
  </si>
  <si>
    <t>04124</t>
  </si>
  <si>
    <t>Trego</t>
  </si>
  <si>
    <t>04210</t>
  </si>
  <si>
    <t>ANDROSCOGGIN</t>
  </si>
  <si>
    <t>Wabaunsee</t>
  </si>
  <si>
    <t>04211</t>
  </si>
  <si>
    <t>Wallace</t>
  </si>
  <si>
    <t>04212</t>
  </si>
  <si>
    <t>04216</t>
  </si>
  <si>
    <t>Wichita</t>
  </si>
  <si>
    <t>04217</t>
  </si>
  <si>
    <t>Wilson</t>
  </si>
  <si>
    <t>04219</t>
  </si>
  <si>
    <t>Woodson</t>
  </si>
  <si>
    <t>04220</t>
  </si>
  <si>
    <t>Wyandotte</t>
  </si>
  <si>
    <t>04221</t>
  </si>
  <si>
    <t>Kentucky</t>
  </si>
  <si>
    <t>04222</t>
  </si>
  <si>
    <t>Frankfort zone 2</t>
  </si>
  <si>
    <t>04223</t>
  </si>
  <si>
    <t>04224</t>
  </si>
  <si>
    <t>04225</t>
  </si>
  <si>
    <t>04226</t>
  </si>
  <si>
    <t>04227</t>
  </si>
  <si>
    <t>Ballard</t>
  </si>
  <si>
    <t>04228</t>
  </si>
  <si>
    <t>04230</t>
  </si>
  <si>
    <t>Barren</t>
  </si>
  <si>
    <t>04231</t>
  </si>
  <si>
    <t>04233</t>
  </si>
  <si>
    <t>Bath</t>
  </si>
  <si>
    <t>04234</t>
  </si>
  <si>
    <t>04235</t>
  </si>
  <si>
    <t>Bell</t>
  </si>
  <si>
    <t>FRA-Zone 4 &amp; 4A</t>
  </si>
  <si>
    <t>Zone 4 &amp; 4A</t>
  </si>
  <si>
    <t>04236</t>
  </si>
  <si>
    <t>04237</t>
  </si>
  <si>
    <t>04238</t>
  </si>
  <si>
    <t>04239</t>
  </si>
  <si>
    <t>04240</t>
  </si>
  <si>
    <t>04241</t>
  </si>
  <si>
    <t>Boyd</t>
  </si>
  <si>
    <t>04243</t>
  </si>
  <si>
    <t>04250</t>
  </si>
  <si>
    <t>Boyle</t>
  </si>
  <si>
    <t>04251</t>
  </si>
  <si>
    <t>04252</t>
  </si>
  <si>
    <t>Bracken</t>
  </si>
  <si>
    <t>04253</t>
  </si>
  <si>
    <t>04254</t>
  </si>
  <si>
    <t>Breathitt</t>
  </si>
  <si>
    <t>FRA-Zone 3 &amp; 3A</t>
  </si>
  <si>
    <t>Zone 3 &amp; 3A</t>
  </si>
  <si>
    <t>04255</t>
  </si>
  <si>
    <t>04256</t>
  </si>
  <si>
    <t>Breckinridge</t>
  </si>
  <si>
    <t>04257</t>
  </si>
  <si>
    <t>04258</t>
  </si>
  <si>
    <t>Bullitt</t>
  </si>
  <si>
    <t>04259</t>
  </si>
  <si>
    <t>KENNEBEC</t>
  </si>
  <si>
    <t>04260</t>
  </si>
  <si>
    <t>04261</t>
  </si>
  <si>
    <t>04262</t>
  </si>
  <si>
    <t>Caldwell</t>
  </si>
  <si>
    <t>04263</t>
  </si>
  <si>
    <t>04265</t>
  </si>
  <si>
    <t>Calloway</t>
  </si>
  <si>
    <t>04266</t>
  </si>
  <si>
    <t>04267</t>
  </si>
  <si>
    <t>Campbell</t>
  </si>
  <si>
    <t>04268</t>
  </si>
  <si>
    <t>04270</t>
  </si>
  <si>
    <t>Carlisle</t>
  </si>
  <si>
    <t>04271</t>
  </si>
  <si>
    <t>04273</t>
  </si>
  <si>
    <t>04274</t>
  </si>
  <si>
    <t>04275</t>
  </si>
  <si>
    <t>Carter</t>
  </si>
  <si>
    <t>04276</t>
  </si>
  <si>
    <t>04278</t>
  </si>
  <si>
    <t>Casey</t>
  </si>
  <si>
    <t>Frankfort zone 4</t>
  </si>
  <si>
    <t>04279</t>
  </si>
  <si>
    <t>04280</t>
  </si>
  <si>
    <t>04281</t>
  </si>
  <si>
    <t>04282</t>
  </si>
  <si>
    <t>04283</t>
  </si>
  <si>
    <t>04284</t>
  </si>
  <si>
    <t>04285</t>
  </si>
  <si>
    <t>04286</t>
  </si>
  <si>
    <t>04287</t>
  </si>
  <si>
    <t>04288</t>
  </si>
  <si>
    <t>04289</t>
  </si>
  <si>
    <t>04290</t>
  </si>
  <si>
    <t>04291</t>
  </si>
  <si>
    <t>04292</t>
  </si>
  <si>
    <t>04294</t>
  </si>
  <si>
    <t>04330</t>
  </si>
  <si>
    <t>Edmonson</t>
  </si>
  <si>
    <t>04332</t>
  </si>
  <si>
    <t>04333</t>
  </si>
  <si>
    <t>Elliott</t>
  </si>
  <si>
    <t>04336</t>
  </si>
  <si>
    <t>04338</t>
  </si>
  <si>
    <t>Estill</t>
  </si>
  <si>
    <t>04341</t>
  </si>
  <si>
    <t>LINCOLN</t>
  </si>
  <si>
    <t>04342</t>
  </si>
  <si>
    <t>04343</t>
  </si>
  <si>
    <t>04344</t>
  </si>
  <si>
    <t>Fleming</t>
  </si>
  <si>
    <t>04345</t>
  </si>
  <si>
    <t>04346</t>
  </si>
  <si>
    <t>04347</t>
  </si>
  <si>
    <t>04348</t>
  </si>
  <si>
    <t>04349</t>
  </si>
  <si>
    <t>04350</t>
  </si>
  <si>
    <t>04351</t>
  </si>
  <si>
    <t>04352</t>
  </si>
  <si>
    <t>04353</t>
  </si>
  <si>
    <t>04354</t>
  </si>
  <si>
    <t>WALDO</t>
  </si>
  <si>
    <t>Garrard</t>
  </si>
  <si>
    <t>04355</t>
  </si>
  <si>
    <t>04357</t>
  </si>
  <si>
    <t>04358</t>
  </si>
  <si>
    <t>04359</t>
  </si>
  <si>
    <t>Graves</t>
  </si>
  <si>
    <t>04360</t>
  </si>
  <si>
    <t>04361</t>
  </si>
  <si>
    <t>Grayson</t>
  </si>
  <si>
    <t>04362</t>
  </si>
  <si>
    <t>04363</t>
  </si>
  <si>
    <t>Green</t>
  </si>
  <si>
    <t>04364</t>
  </si>
  <si>
    <t>04401</t>
  </si>
  <si>
    <t>PENOBSCOT</t>
  </si>
  <si>
    <t>Greenup</t>
  </si>
  <si>
    <t>04402</t>
  </si>
  <si>
    <t>04406</t>
  </si>
  <si>
    <t>PISCATAQUIS</t>
  </si>
  <si>
    <t>04408</t>
  </si>
  <si>
    <t>HANCOCK</t>
  </si>
  <si>
    <t>04410</t>
  </si>
  <si>
    <t>04411</t>
  </si>
  <si>
    <t>04412</t>
  </si>
  <si>
    <t>Harlan</t>
  </si>
  <si>
    <t>04413</t>
  </si>
  <si>
    <t>04414</t>
  </si>
  <si>
    <t>04415</t>
  </si>
  <si>
    <t>04416</t>
  </si>
  <si>
    <t>04417</t>
  </si>
  <si>
    <t>04418</t>
  </si>
  <si>
    <t>04419</t>
  </si>
  <si>
    <t>04420</t>
  </si>
  <si>
    <t>04421</t>
  </si>
  <si>
    <t>04422</t>
  </si>
  <si>
    <t>Hickman</t>
  </si>
  <si>
    <t>04423</t>
  </si>
  <si>
    <t>04424</t>
  </si>
  <si>
    <t>Hopkins</t>
  </si>
  <si>
    <t>04426</t>
  </si>
  <si>
    <t>04427</t>
  </si>
  <si>
    <t>MEM-Zone 7 &amp; 7A</t>
  </si>
  <si>
    <t>Zone 7 &amp; 7A</t>
  </si>
  <si>
    <t>04428</t>
  </si>
  <si>
    <t>04429</t>
  </si>
  <si>
    <t>04430</t>
  </si>
  <si>
    <t>04431</t>
  </si>
  <si>
    <t>04433</t>
  </si>
  <si>
    <t>Jessamine</t>
  </si>
  <si>
    <t>04434</t>
  </si>
  <si>
    <t>04435</t>
  </si>
  <si>
    <t>04438</t>
  </si>
  <si>
    <t>04441</t>
  </si>
  <si>
    <t>Kenton</t>
  </si>
  <si>
    <t>04442</t>
  </si>
  <si>
    <t>04443</t>
  </si>
  <si>
    <t>Knott</t>
  </si>
  <si>
    <t>04444</t>
  </si>
  <si>
    <t>04446</t>
  </si>
  <si>
    <t>AROOSTOOK</t>
  </si>
  <si>
    <t>04448</t>
  </si>
  <si>
    <t>04449</t>
  </si>
  <si>
    <t>Larue</t>
  </si>
  <si>
    <t>04450</t>
  </si>
  <si>
    <t>04451</t>
  </si>
  <si>
    <t>Laurel</t>
  </si>
  <si>
    <t>04453</t>
  </si>
  <si>
    <t>04454</t>
  </si>
  <si>
    <t>04455</t>
  </si>
  <si>
    <t>04456</t>
  </si>
  <si>
    <t>04457</t>
  </si>
  <si>
    <t>04458</t>
  </si>
  <si>
    <t>Leslie</t>
  </si>
  <si>
    <t>04459</t>
  </si>
  <si>
    <t>04460</t>
  </si>
  <si>
    <t>Letcher</t>
  </si>
  <si>
    <t>04461</t>
  </si>
  <si>
    <t>04462</t>
  </si>
  <si>
    <t>Lewis</t>
  </si>
  <si>
    <t>04463</t>
  </si>
  <si>
    <t>04464</t>
  </si>
  <si>
    <t>04465</t>
  </si>
  <si>
    <t>04467</t>
  </si>
  <si>
    <t>04468</t>
  </si>
  <si>
    <t>04469</t>
  </si>
  <si>
    <t>04471</t>
  </si>
  <si>
    <t>04472</t>
  </si>
  <si>
    <t>04473</t>
  </si>
  <si>
    <t>04474</t>
  </si>
  <si>
    <t>04475</t>
  </si>
  <si>
    <t>04476</t>
  </si>
  <si>
    <t>Magoffin</t>
  </si>
  <si>
    <t>04478</t>
  </si>
  <si>
    <t>SOMERSET</t>
  </si>
  <si>
    <t>04479</t>
  </si>
  <si>
    <t>04481</t>
  </si>
  <si>
    <t>04482</t>
  </si>
  <si>
    <t>04485</t>
  </si>
  <si>
    <t>04487</t>
  </si>
  <si>
    <t>04488</t>
  </si>
  <si>
    <t>04489</t>
  </si>
  <si>
    <t>04490</t>
  </si>
  <si>
    <t>04491</t>
  </si>
  <si>
    <t>McCracken</t>
  </si>
  <si>
    <t>04492</t>
  </si>
  <si>
    <t>04493</t>
  </si>
  <si>
    <t>McCreary</t>
  </si>
  <si>
    <t>04495</t>
  </si>
  <si>
    <t>04496</t>
  </si>
  <si>
    <t>04497</t>
  </si>
  <si>
    <t>04530</t>
  </si>
  <si>
    <t>04535</t>
  </si>
  <si>
    <t>04536</t>
  </si>
  <si>
    <t>04537</t>
  </si>
  <si>
    <t>Menifee</t>
  </si>
  <si>
    <t>04538</t>
  </si>
  <si>
    <t>04539</t>
  </si>
  <si>
    <t>04541</t>
  </si>
  <si>
    <t>04543</t>
  </si>
  <si>
    <t>Metcalfe</t>
  </si>
  <si>
    <t>04544</t>
  </si>
  <si>
    <t>04547</t>
  </si>
  <si>
    <t>KNOX</t>
  </si>
  <si>
    <t>04548</t>
  </si>
  <si>
    <t>04549</t>
  </si>
  <si>
    <t>04551</t>
  </si>
  <si>
    <t>04552</t>
  </si>
  <si>
    <t>04553</t>
  </si>
  <si>
    <t>04554</t>
  </si>
  <si>
    <t>Muhlenberg</t>
  </si>
  <si>
    <t>04555</t>
  </si>
  <si>
    <t>04556</t>
  </si>
  <si>
    <t>Nelson</t>
  </si>
  <si>
    <t>04558</t>
  </si>
  <si>
    <t>04562</t>
  </si>
  <si>
    <t>Nicholas</t>
  </si>
  <si>
    <t>04563</t>
  </si>
  <si>
    <t>04564</t>
  </si>
  <si>
    <t>04565</t>
  </si>
  <si>
    <t>04567</t>
  </si>
  <si>
    <t>Oldham</t>
  </si>
  <si>
    <t>04568</t>
  </si>
  <si>
    <t>04570</t>
  </si>
  <si>
    <t>04571</t>
  </si>
  <si>
    <t>04572</t>
  </si>
  <si>
    <t>Owsley</t>
  </si>
  <si>
    <t>04573</t>
  </si>
  <si>
    <t>04574</t>
  </si>
  <si>
    <t>Pendleton</t>
  </si>
  <si>
    <t>04575</t>
  </si>
  <si>
    <t>04576</t>
  </si>
  <si>
    <t>04578</t>
  </si>
  <si>
    <t>04579</t>
  </si>
  <si>
    <t>04605</t>
  </si>
  <si>
    <t>04606</t>
  </si>
  <si>
    <t>Powell</t>
  </si>
  <si>
    <t>04607</t>
  </si>
  <si>
    <t>04608</t>
  </si>
  <si>
    <t>04609</t>
  </si>
  <si>
    <t>04614</t>
  </si>
  <si>
    <t>Robertson</t>
  </si>
  <si>
    <t>04622</t>
  </si>
  <si>
    <t>04619</t>
  </si>
  <si>
    <t>Rockcastle</t>
  </si>
  <si>
    <t>04623</t>
  </si>
  <si>
    <t>04640</t>
  </si>
  <si>
    <t>Rowan</t>
  </si>
  <si>
    <t>04645</t>
  </si>
  <si>
    <t>04646</t>
  </si>
  <si>
    <t>04648</t>
  </si>
  <si>
    <t>04649</t>
  </si>
  <si>
    <t>04650</t>
  </si>
  <si>
    <t>04652</t>
  </si>
  <si>
    <t>04653</t>
  </si>
  <si>
    <t>04654</t>
  </si>
  <si>
    <t>Simpson</t>
  </si>
  <si>
    <t>04655</t>
  </si>
  <si>
    <t>04656</t>
  </si>
  <si>
    <t>04657</t>
  </si>
  <si>
    <t>04658</t>
  </si>
  <si>
    <t>04659</t>
  </si>
  <si>
    <t>04660</t>
  </si>
  <si>
    <t>Todd</t>
  </si>
  <si>
    <t>04661</t>
  </si>
  <si>
    <t>04662</t>
  </si>
  <si>
    <t>Trigg</t>
  </si>
  <si>
    <t>04664</t>
  </si>
  <si>
    <t>04665</t>
  </si>
  <si>
    <t>Trimble</t>
  </si>
  <si>
    <t>04666</t>
  </si>
  <si>
    <t>04667</t>
  </si>
  <si>
    <t>04668</t>
  </si>
  <si>
    <t>04669</t>
  </si>
  <si>
    <t>04671</t>
  </si>
  <si>
    <t>04672</t>
  </si>
  <si>
    <t>04673</t>
  </si>
  <si>
    <t>04674</t>
  </si>
  <si>
    <t>04675</t>
  </si>
  <si>
    <t>04676</t>
  </si>
  <si>
    <t>04677</t>
  </si>
  <si>
    <t>04678</t>
  </si>
  <si>
    <t>04679</t>
  </si>
  <si>
    <t>04680</t>
  </si>
  <si>
    <t>04681</t>
  </si>
  <si>
    <t>Wolfe</t>
  </si>
  <si>
    <t>04683</t>
  </si>
  <si>
    <t>04684</t>
  </si>
  <si>
    <t>04685</t>
  </si>
  <si>
    <t>04686</t>
  </si>
  <si>
    <t>Louisiana</t>
  </si>
  <si>
    <t>Acadia</t>
  </si>
  <si>
    <t>HOU-West LA Run</t>
  </si>
  <si>
    <t>West LA Run</t>
  </si>
  <si>
    <t xml:space="preserve">Tues  </t>
  </si>
  <si>
    <t>04689</t>
  </si>
  <si>
    <t>OKC - ZONE 5AB</t>
  </si>
  <si>
    <t>OKC ZONE 5 AB Only</t>
  </si>
  <si>
    <t>04690</t>
  </si>
  <si>
    <t>04691</t>
  </si>
  <si>
    <t>HOU-East LA Run</t>
  </si>
  <si>
    <t>East LA Run</t>
  </si>
  <si>
    <t>04692</t>
  </si>
  <si>
    <t>Ascension</t>
  </si>
  <si>
    <t>04693</t>
  </si>
  <si>
    <t>ADL-AB - Zone 5</t>
  </si>
  <si>
    <t>04694</t>
  </si>
  <si>
    <t>Assumption</t>
  </si>
  <si>
    <t>04730</t>
  </si>
  <si>
    <t>04732</t>
  </si>
  <si>
    <t>Avoyelles</t>
  </si>
  <si>
    <t>OKC - ZONE 5</t>
  </si>
  <si>
    <t>04733</t>
  </si>
  <si>
    <t>Beauregard</t>
  </si>
  <si>
    <t>04734</t>
  </si>
  <si>
    <t>04735</t>
  </si>
  <si>
    <t>Bienville</t>
  </si>
  <si>
    <t>04736</t>
  </si>
  <si>
    <t>Bossier</t>
  </si>
  <si>
    <t>04737</t>
  </si>
  <si>
    <t>Caddo</t>
  </si>
  <si>
    <t>04738</t>
  </si>
  <si>
    <t>Calcasieu</t>
  </si>
  <si>
    <t>04739</t>
  </si>
  <si>
    <t>04740</t>
  </si>
  <si>
    <t>04741</t>
  </si>
  <si>
    <t>Cameron</t>
  </si>
  <si>
    <t>04742</t>
  </si>
  <si>
    <t>04743</t>
  </si>
  <si>
    <t>Catahoula</t>
  </si>
  <si>
    <t>04744</t>
  </si>
  <si>
    <t>Claiborne</t>
  </si>
  <si>
    <t>04745</t>
  </si>
  <si>
    <t>Concordia</t>
  </si>
  <si>
    <t>04746</t>
  </si>
  <si>
    <t>De Soto</t>
  </si>
  <si>
    <t>04747</t>
  </si>
  <si>
    <t>East Baton Rouge</t>
  </si>
  <si>
    <t>04749</t>
  </si>
  <si>
    <t>04750</t>
  </si>
  <si>
    <t>East Carroll</t>
  </si>
  <si>
    <t>04751</t>
  </si>
  <si>
    <t>East Feliciana</t>
  </si>
  <si>
    <t>04756</t>
  </si>
  <si>
    <t>04757</t>
  </si>
  <si>
    <t>Evangeline</t>
  </si>
  <si>
    <t>04758</t>
  </si>
  <si>
    <t>04759</t>
  </si>
  <si>
    <t>04760</t>
  </si>
  <si>
    <t>04761</t>
  </si>
  <si>
    <t>Iberia</t>
  </si>
  <si>
    <t>04762</t>
  </si>
  <si>
    <t>04763</t>
  </si>
  <si>
    <t>Iberville</t>
  </si>
  <si>
    <t>04764</t>
  </si>
  <si>
    <t>04765</t>
  </si>
  <si>
    <t>04766</t>
  </si>
  <si>
    <t>04767</t>
  </si>
  <si>
    <t>04768</t>
  </si>
  <si>
    <t>Jefferson Davis</t>
  </si>
  <si>
    <t>04769</t>
  </si>
  <si>
    <t>04770</t>
  </si>
  <si>
    <t>04772</t>
  </si>
  <si>
    <t>04773</t>
  </si>
  <si>
    <t>04774</t>
  </si>
  <si>
    <t>Lafourche</t>
  </si>
  <si>
    <t>04775</t>
  </si>
  <si>
    <t>04776</t>
  </si>
  <si>
    <t>04777</t>
  </si>
  <si>
    <t>04779</t>
  </si>
  <si>
    <t>04780</t>
  </si>
  <si>
    <t>04781</t>
  </si>
  <si>
    <t>Morehouse</t>
  </si>
  <si>
    <t>04782</t>
  </si>
  <si>
    <t>Natchitoches</t>
  </si>
  <si>
    <t>04783</t>
  </si>
  <si>
    <t>Orleans</t>
  </si>
  <si>
    <t>04784</t>
  </si>
  <si>
    <t>04785</t>
  </si>
  <si>
    <t>04786</t>
  </si>
  <si>
    <t>Plaquemines</t>
  </si>
  <si>
    <t>04787</t>
  </si>
  <si>
    <t>04788</t>
  </si>
  <si>
    <t>Pointe Coupee</t>
  </si>
  <si>
    <t>04841</t>
  </si>
  <si>
    <t>04843</t>
  </si>
  <si>
    <t>Rapides</t>
  </si>
  <si>
    <t>04846</t>
  </si>
  <si>
    <t>Red River</t>
  </si>
  <si>
    <t>04847</t>
  </si>
  <si>
    <t>04848</t>
  </si>
  <si>
    <t>Sabine</t>
  </si>
  <si>
    <t>04849</t>
  </si>
  <si>
    <t>Saint Bernard</t>
  </si>
  <si>
    <t>04850</t>
  </si>
  <si>
    <t>04851</t>
  </si>
  <si>
    <t>Saint Charles</t>
  </si>
  <si>
    <t>04852</t>
  </si>
  <si>
    <t>04853</t>
  </si>
  <si>
    <t>Saint Helena</t>
  </si>
  <si>
    <t>04854</t>
  </si>
  <si>
    <t>04855</t>
  </si>
  <si>
    <t>Saint James</t>
  </si>
  <si>
    <t>04856</t>
  </si>
  <si>
    <t>04857</t>
  </si>
  <si>
    <t>Saint John the Baptist</t>
  </si>
  <si>
    <t>04858</t>
  </si>
  <si>
    <t>04859</t>
  </si>
  <si>
    <t>Saint Landry</t>
  </si>
  <si>
    <t>04860</t>
  </si>
  <si>
    <t>04861</t>
  </si>
  <si>
    <t>Saint Martin</t>
  </si>
  <si>
    <t>04862</t>
  </si>
  <si>
    <t>04863</t>
  </si>
  <si>
    <t>Saint Mary</t>
  </si>
  <si>
    <t>04864</t>
  </si>
  <si>
    <t>04865</t>
  </si>
  <si>
    <t>Saint Tammany</t>
  </si>
  <si>
    <t>04901</t>
  </si>
  <si>
    <t>04903</t>
  </si>
  <si>
    <t>Tangipahoa</t>
  </si>
  <si>
    <t>04910</t>
  </si>
  <si>
    <t>04911</t>
  </si>
  <si>
    <t>Tensas</t>
  </si>
  <si>
    <t>04912</t>
  </si>
  <si>
    <t>Terrebonne</t>
  </si>
  <si>
    <t>04915</t>
  </si>
  <si>
    <t>04917</t>
  </si>
  <si>
    <t>04918</t>
  </si>
  <si>
    <t>04920</t>
  </si>
  <si>
    <t>04921</t>
  </si>
  <si>
    <t>Vernon</t>
  </si>
  <si>
    <t>04922</t>
  </si>
  <si>
    <t>04923</t>
  </si>
  <si>
    <t>04924</t>
  </si>
  <si>
    <t>04925</t>
  </si>
  <si>
    <t>West Baton Rouge</t>
  </si>
  <si>
    <t>04926</t>
  </si>
  <si>
    <t>04927</t>
  </si>
  <si>
    <t>West Carroll</t>
  </si>
  <si>
    <t>04928</t>
  </si>
  <si>
    <t>West Feliciana</t>
  </si>
  <si>
    <t>04929</t>
  </si>
  <si>
    <t>04930</t>
  </si>
  <si>
    <t>Winn</t>
  </si>
  <si>
    <t>04932</t>
  </si>
  <si>
    <t>Androscoggin</t>
  </si>
  <si>
    <t>ROM-Zone 7</t>
  </si>
  <si>
    <t>Firday</t>
  </si>
  <si>
    <t>04933</t>
  </si>
  <si>
    <t>Aroostook</t>
  </si>
  <si>
    <t>04935</t>
  </si>
  <si>
    <t>04936</t>
  </si>
  <si>
    <t>04937</t>
  </si>
  <si>
    <t>04938</t>
  </si>
  <si>
    <t>Kennebec</t>
  </si>
  <si>
    <t>04939</t>
  </si>
  <si>
    <t>04940</t>
  </si>
  <si>
    <t>04941</t>
  </si>
  <si>
    <t>Oxford</t>
  </si>
  <si>
    <t>04942</t>
  </si>
  <si>
    <t>Penobscot</t>
  </si>
  <si>
    <t>04943</t>
  </si>
  <si>
    <t>Piscataquis</t>
  </si>
  <si>
    <t>04944</t>
  </si>
  <si>
    <t>Sagadahoc</t>
  </si>
  <si>
    <t>04945</t>
  </si>
  <si>
    <t>Somerset</t>
  </si>
  <si>
    <t>04947</t>
  </si>
  <si>
    <t>Waldo</t>
  </si>
  <si>
    <t>04949</t>
  </si>
  <si>
    <t>04950</t>
  </si>
  <si>
    <t>York</t>
  </si>
  <si>
    <t>04951</t>
  </si>
  <si>
    <t>Maryland</t>
  </si>
  <si>
    <t>Allegany</t>
  </si>
  <si>
    <t>04952</t>
  </si>
  <si>
    <t>04953</t>
  </si>
  <si>
    <t>Anne Arundel</t>
  </si>
  <si>
    <t>04954</t>
  </si>
  <si>
    <t>Baltimore</t>
  </si>
  <si>
    <t>04955</t>
  </si>
  <si>
    <t>Baltimore City</t>
  </si>
  <si>
    <t>04956</t>
  </si>
  <si>
    <t>Calvert</t>
  </si>
  <si>
    <t>04957</t>
  </si>
  <si>
    <t>Caroline</t>
  </si>
  <si>
    <t>04958</t>
  </si>
  <si>
    <t>04961</t>
  </si>
  <si>
    <t>Cecil</t>
  </si>
  <si>
    <t>04962</t>
  </si>
  <si>
    <t>Charles</t>
  </si>
  <si>
    <t>04963</t>
  </si>
  <si>
    <t>Dorchester</t>
  </si>
  <si>
    <t>04964</t>
  </si>
  <si>
    <t>Frederick</t>
  </si>
  <si>
    <t>04965</t>
  </si>
  <si>
    <t>Garrett</t>
  </si>
  <si>
    <t>04966</t>
  </si>
  <si>
    <t>04967</t>
  </si>
  <si>
    <t>Harford</t>
  </si>
  <si>
    <t>04969</t>
  </si>
  <si>
    <t>04970</t>
  </si>
  <si>
    <t>04971</t>
  </si>
  <si>
    <t>04972</t>
  </si>
  <si>
    <t>Prince Georges</t>
  </si>
  <si>
    <t>04973</t>
  </si>
  <si>
    <t>Queen Anne's</t>
  </si>
  <si>
    <t>04974</t>
  </si>
  <si>
    <t>04975</t>
  </si>
  <si>
    <t>Saint Mary's</t>
  </si>
  <si>
    <t>04976</t>
  </si>
  <si>
    <t>04978</t>
  </si>
  <si>
    <t>04979</t>
  </si>
  <si>
    <t>Wicomico</t>
  </si>
  <si>
    <t>04981</t>
  </si>
  <si>
    <t>Worcester</t>
  </si>
  <si>
    <t>04982</t>
  </si>
  <si>
    <t>Barnstable</t>
  </si>
  <si>
    <t>04983</t>
  </si>
  <si>
    <t>Berkshire</t>
  </si>
  <si>
    <t>04984</t>
  </si>
  <si>
    <t>Bristol</t>
  </si>
  <si>
    <t>04985</t>
  </si>
  <si>
    <t>Dukes</t>
  </si>
  <si>
    <t>04986</t>
  </si>
  <si>
    <t>Essex</t>
  </si>
  <si>
    <t>04987</t>
  </si>
  <si>
    <t>04988</t>
  </si>
  <si>
    <t>Hampden</t>
  </si>
  <si>
    <t>04989</t>
  </si>
  <si>
    <t>Hampshire</t>
  </si>
  <si>
    <t>04992</t>
  </si>
  <si>
    <t>05001</t>
  </si>
  <si>
    <t>Vermont</t>
  </si>
  <si>
    <t>WINDSOR</t>
  </si>
  <si>
    <t>Norfolk</t>
  </si>
  <si>
    <t>05009</t>
  </si>
  <si>
    <t>05030</t>
  </si>
  <si>
    <t>Suffolk</t>
  </si>
  <si>
    <t>05031</t>
  </si>
  <si>
    <t>05032</t>
  </si>
  <si>
    <t>Michigan</t>
  </si>
  <si>
    <t>Alcona</t>
  </si>
  <si>
    <t>FRA-Zone 5</t>
  </si>
  <si>
    <t>05033</t>
  </si>
  <si>
    <t>ORANGE</t>
  </si>
  <si>
    <t xml:space="preserve">IND-Zone 2 </t>
  </si>
  <si>
    <t xml:space="preserve">Zone 2 </t>
  </si>
  <si>
    <t>05034</t>
  </si>
  <si>
    <t>Alger</t>
  </si>
  <si>
    <t>05035</t>
  </si>
  <si>
    <t>Allegan</t>
  </si>
  <si>
    <t>FRA-Zone 5 &amp; 5A</t>
  </si>
  <si>
    <t>Zone 5 &amp; 5A</t>
  </si>
  <si>
    <t>05036</t>
  </si>
  <si>
    <t>05037</t>
  </si>
  <si>
    <t>Alpena</t>
  </si>
  <si>
    <t>05038</t>
  </si>
  <si>
    <t>05039</t>
  </si>
  <si>
    <t>Antrim</t>
  </si>
  <si>
    <t>05040</t>
  </si>
  <si>
    <t>05041</t>
  </si>
  <si>
    <t>Arenac</t>
  </si>
  <si>
    <t>05042</t>
  </si>
  <si>
    <t>CALEDONIA</t>
  </si>
  <si>
    <t>05043</t>
  </si>
  <si>
    <t>Baraga</t>
  </si>
  <si>
    <t>IWA - Zone 1B</t>
  </si>
  <si>
    <t>IWA - Zone 1A</t>
  </si>
  <si>
    <t>Zone 1A</t>
  </si>
  <si>
    <t>05044</t>
  </si>
  <si>
    <t>Barry</t>
  </si>
  <si>
    <t>05045</t>
  </si>
  <si>
    <t>05046</t>
  </si>
  <si>
    <t>05047</t>
  </si>
  <si>
    <t>05048</t>
  </si>
  <si>
    <t>Benzie</t>
  </si>
  <si>
    <t>05049</t>
  </si>
  <si>
    <t>05050</t>
  </si>
  <si>
    <t>05051</t>
  </si>
  <si>
    <t>05052</t>
  </si>
  <si>
    <t>Branch</t>
  </si>
  <si>
    <t>05053</t>
  </si>
  <si>
    <t>05054</t>
  </si>
  <si>
    <t>05055</t>
  </si>
  <si>
    <t>05056</t>
  </si>
  <si>
    <t>05058</t>
  </si>
  <si>
    <t>05059</t>
  </si>
  <si>
    <t>Charlevoix</t>
  </si>
  <si>
    <t>05060</t>
  </si>
  <si>
    <t>05061</t>
  </si>
  <si>
    <t>Cheboygan</t>
  </si>
  <si>
    <t>05062</t>
  </si>
  <si>
    <t>05065</t>
  </si>
  <si>
    <t>Chippewa</t>
  </si>
  <si>
    <t>05067</t>
  </si>
  <si>
    <t>Clare</t>
  </si>
  <si>
    <t>05068</t>
  </si>
  <si>
    <t>05069</t>
  </si>
  <si>
    <t>05070</t>
  </si>
  <si>
    <t>05071</t>
  </si>
  <si>
    <t>05072</t>
  </si>
  <si>
    <t>05073</t>
  </si>
  <si>
    <t>05074</t>
  </si>
  <si>
    <t>Zone 1B</t>
  </si>
  <si>
    <t>05075</t>
  </si>
  <si>
    <t>Eaton</t>
  </si>
  <si>
    <t>05076</t>
  </si>
  <si>
    <t>05077</t>
  </si>
  <si>
    <t>05079</t>
  </si>
  <si>
    <t>05081</t>
  </si>
  <si>
    <t>Genesee</t>
  </si>
  <si>
    <t>05083</t>
  </si>
  <si>
    <t>05084</t>
  </si>
  <si>
    <t>Gladwin</t>
  </si>
  <si>
    <t>05085</t>
  </si>
  <si>
    <t>05086</t>
  </si>
  <si>
    <t>Gogebic</t>
  </si>
  <si>
    <t>05088</t>
  </si>
  <si>
    <t>Grand Traverse</t>
  </si>
  <si>
    <t>05089</t>
  </si>
  <si>
    <t>05091</t>
  </si>
  <si>
    <t>Gratiot</t>
  </si>
  <si>
    <t>05101</t>
  </si>
  <si>
    <t>WINDHAM</t>
  </si>
  <si>
    <t>05141</t>
  </si>
  <si>
    <t>Hillsdale</t>
  </si>
  <si>
    <t>05142</t>
  </si>
  <si>
    <t>05143</t>
  </si>
  <si>
    <t>Houghton</t>
  </si>
  <si>
    <t>05144</t>
  </si>
  <si>
    <t>Huron</t>
  </si>
  <si>
    <t>05146</t>
  </si>
  <si>
    <t>05148</t>
  </si>
  <si>
    <t>Ingham</t>
  </si>
  <si>
    <t>05149</t>
  </si>
  <si>
    <t>05150</t>
  </si>
  <si>
    <t>Ionia</t>
  </si>
  <si>
    <t>05151</t>
  </si>
  <si>
    <t>05152</t>
  </si>
  <si>
    <t>BENNINGTON</t>
  </si>
  <si>
    <t>Iosco</t>
  </si>
  <si>
    <t>05153</t>
  </si>
  <si>
    <t>05154</t>
  </si>
  <si>
    <t>Iron</t>
  </si>
  <si>
    <t>05155</t>
  </si>
  <si>
    <t>Isabella</t>
  </si>
  <si>
    <t>05156</t>
  </si>
  <si>
    <t>05158</t>
  </si>
  <si>
    <t>05159</t>
  </si>
  <si>
    <t>05161</t>
  </si>
  <si>
    <t>Kalamazoo</t>
  </si>
  <si>
    <t>05201</t>
  </si>
  <si>
    <t>05250</t>
  </si>
  <si>
    <t>Kalkaska</t>
  </si>
  <si>
    <t>05251</t>
  </si>
  <si>
    <t>05252</t>
  </si>
  <si>
    <t>05253</t>
  </si>
  <si>
    <t>05254</t>
  </si>
  <si>
    <t>Keweenaw</t>
  </si>
  <si>
    <t>05255</t>
  </si>
  <si>
    <t>05257</t>
  </si>
  <si>
    <t>05260</t>
  </si>
  <si>
    <t>Lapeer</t>
  </si>
  <si>
    <t>05261</t>
  </si>
  <si>
    <t>05262</t>
  </si>
  <si>
    <t>Leelanau</t>
  </si>
  <si>
    <t>05301</t>
  </si>
  <si>
    <t>05302</t>
  </si>
  <si>
    <t>Lenawee</t>
  </si>
  <si>
    <t>05303</t>
  </si>
  <si>
    <t>05304</t>
  </si>
  <si>
    <t>05340</t>
  </si>
  <si>
    <t>05341</t>
  </si>
  <si>
    <t>Luce</t>
  </si>
  <si>
    <t>05342</t>
  </si>
  <si>
    <t>Mackinac</t>
  </si>
  <si>
    <t>05343</t>
  </si>
  <si>
    <t>Macomb</t>
  </si>
  <si>
    <t>05344</t>
  </si>
  <si>
    <t>05345</t>
  </si>
  <si>
    <t>Manistee</t>
  </si>
  <si>
    <t>05346</t>
  </si>
  <si>
    <t>05350</t>
  </si>
  <si>
    <t>Marquette</t>
  </si>
  <si>
    <t>05351</t>
  </si>
  <si>
    <t>05352</t>
  </si>
  <si>
    <t>05353</t>
  </si>
  <si>
    <t>Mecosta</t>
  </si>
  <si>
    <t>05354</t>
  </si>
  <si>
    <t>05355</t>
  </si>
  <si>
    <t>Menominee</t>
  </si>
  <si>
    <t>05356</t>
  </si>
  <si>
    <t>Midland</t>
  </si>
  <si>
    <t>05357</t>
  </si>
  <si>
    <t>05358</t>
  </si>
  <si>
    <t>Missaukee</t>
  </si>
  <si>
    <t>05359</t>
  </si>
  <si>
    <t>05360</t>
  </si>
  <si>
    <t>05361</t>
  </si>
  <si>
    <t>05362</t>
  </si>
  <si>
    <t>Montcalm</t>
  </si>
  <si>
    <t>05363</t>
  </si>
  <si>
    <t>05401</t>
  </si>
  <si>
    <t>CHITTENDEN</t>
  </si>
  <si>
    <t>Montmorency</t>
  </si>
  <si>
    <t>05402</t>
  </si>
  <si>
    <t>05403</t>
  </si>
  <si>
    <t>Muskegon</t>
  </si>
  <si>
    <t>05404</t>
  </si>
  <si>
    <t>05405</t>
  </si>
  <si>
    <t>Newaygo</t>
  </si>
  <si>
    <t>05406</t>
  </si>
  <si>
    <t>05407</t>
  </si>
  <si>
    <t>Oakland</t>
  </si>
  <si>
    <t>05408</t>
  </si>
  <si>
    <t>05439</t>
  </si>
  <si>
    <t>Oceana</t>
  </si>
  <si>
    <t>05440</t>
  </si>
  <si>
    <t>GRAND ISLE</t>
  </si>
  <si>
    <t>05441</t>
  </si>
  <si>
    <t>Ogemaw</t>
  </si>
  <si>
    <t>05442</t>
  </si>
  <si>
    <t>LAMOILLE</t>
  </si>
  <si>
    <t>05443</t>
  </si>
  <si>
    <t>ADDISON</t>
  </si>
  <si>
    <t>Ontonagon</t>
  </si>
  <si>
    <t>05444</t>
  </si>
  <si>
    <t>05445</t>
  </si>
  <si>
    <t>05446</t>
  </si>
  <si>
    <t>Oscoda</t>
  </si>
  <si>
    <t>05447</t>
  </si>
  <si>
    <t>05448</t>
  </si>
  <si>
    <t>Otsego</t>
  </si>
  <si>
    <t>05449</t>
  </si>
  <si>
    <t>05450</t>
  </si>
  <si>
    <t>05451</t>
  </si>
  <si>
    <t>05452</t>
  </si>
  <si>
    <t>Presque Isle</t>
  </si>
  <si>
    <t>05453</t>
  </si>
  <si>
    <t>05454</t>
  </si>
  <si>
    <t>Roscommon</t>
  </si>
  <si>
    <t>05455</t>
  </si>
  <si>
    <t>05456</t>
  </si>
  <si>
    <t>Saginaw</t>
  </si>
  <si>
    <t>05457</t>
  </si>
  <si>
    <t>05458</t>
  </si>
  <si>
    <t>Sanilac</t>
  </si>
  <si>
    <t>05459</t>
  </si>
  <si>
    <t>05460</t>
  </si>
  <si>
    <t>Schoolcraft</t>
  </si>
  <si>
    <t>05461</t>
  </si>
  <si>
    <t>Shiawassee</t>
  </si>
  <si>
    <t>05462</t>
  </si>
  <si>
    <t>05463</t>
  </si>
  <si>
    <t>05464</t>
  </si>
  <si>
    <t>05465</t>
  </si>
  <si>
    <t>05466</t>
  </si>
  <si>
    <t>05468</t>
  </si>
  <si>
    <t>Tuscola</t>
  </si>
  <si>
    <t>05469</t>
  </si>
  <si>
    <t>05470</t>
  </si>
  <si>
    <t>05471</t>
  </si>
  <si>
    <t>05472</t>
  </si>
  <si>
    <t>Washtenaw</t>
  </si>
  <si>
    <t>05473</t>
  </si>
  <si>
    <t>05474</t>
  </si>
  <si>
    <t>05476</t>
  </si>
  <si>
    <t>05477</t>
  </si>
  <si>
    <t>Wexford</t>
  </si>
  <si>
    <t>05478</t>
  </si>
  <si>
    <t>05479</t>
  </si>
  <si>
    <t>Minnesota</t>
  </si>
  <si>
    <t>Aitkin</t>
  </si>
  <si>
    <t>IWA - Zone 7C</t>
  </si>
  <si>
    <t>Zone 7C</t>
  </si>
  <si>
    <t>05481</t>
  </si>
  <si>
    <t>Anoka</t>
  </si>
  <si>
    <t>05482</t>
  </si>
  <si>
    <t>Becker</t>
  </si>
  <si>
    <t>05483</t>
  </si>
  <si>
    <t>Beltrami</t>
  </si>
  <si>
    <t>05485</t>
  </si>
  <si>
    <t>05486</t>
  </si>
  <si>
    <t>Big Stone</t>
  </si>
  <si>
    <t>05487</t>
  </si>
  <si>
    <t>Blue Earth</t>
  </si>
  <si>
    <t>05488</t>
  </si>
  <si>
    <t>05489</t>
  </si>
  <si>
    <t>Carlton</t>
  </si>
  <si>
    <t>05490</t>
  </si>
  <si>
    <t>Carver</t>
  </si>
  <si>
    <t>05491</t>
  </si>
  <si>
    <t>05492</t>
  </si>
  <si>
    <t>05494</t>
  </si>
  <si>
    <t>Chisago</t>
  </si>
  <si>
    <t>05495</t>
  </si>
  <si>
    <t>05501</t>
  </si>
  <si>
    <t>Clearwater</t>
  </si>
  <si>
    <t>05544</t>
  </si>
  <si>
    <t>05601</t>
  </si>
  <si>
    <t>Cottonwood</t>
  </si>
  <si>
    <t>05602</t>
  </si>
  <si>
    <t>Crow Wing</t>
  </si>
  <si>
    <t>05603</t>
  </si>
  <si>
    <t>Dakota</t>
  </si>
  <si>
    <t>05604</t>
  </si>
  <si>
    <t>05609</t>
  </si>
  <si>
    <t>05620</t>
  </si>
  <si>
    <t>Faribault</t>
  </si>
  <si>
    <t>05633</t>
  </si>
  <si>
    <t>Fillmore</t>
  </si>
  <si>
    <t>05640</t>
  </si>
  <si>
    <t>Freeborn</t>
  </si>
  <si>
    <t>05641</t>
  </si>
  <si>
    <t>Goodhue</t>
  </si>
  <si>
    <t>05647</t>
  </si>
  <si>
    <t>05648</t>
  </si>
  <si>
    <t>Hennepin</t>
  </si>
  <si>
    <t>05649</t>
  </si>
  <si>
    <t>05650</t>
  </si>
  <si>
    <t>Hubbard</t>
  </si>
  <si>
    <t>05651</t>
  </si>
  <si>
    <t>Isanti</t>
  </si>
  <si>
    <t>05652</t>
  </si>
  <si>
    <t>Itasca</t>
  </si>
  <si>
    <t>05653</t>
  </si>
  <si>
    <t>05654</t>
  </si>
  <si>
    <t>Kanabec</t>
  </si>
  <si>
    <t>05655</t>
  </si>
  <si>
    <t>Kandiyohi</t>
  </si>
  <si>
    <t>05656</t>
  </si>
  <si>
    <t>Kittson</t>
  </si>
  <si>
    <t>05657</t>
  </si>
  <si>
    <t>Koochiching</t>
  </si>
  <si>
    <t>05658</t>
  </si>
  <si>
    <t>Lac Qui Parle</t>
  </si>
  <si>
    <t>05660</t>
  </si>
  <si>
    <t>05661</t>
  </si>
  <si>
    <t>Lake of the Woods</t>
  </si>
  <si>
    <t>05662</t>
  </si>
  <si>
    <t>Le Sueur</t>
  </si>
  <si>
    <t>05663</t>
  </si>
  <si>
    <t>05664</t>
  </si>
  <si>
    <t>05665</t>
  </si>
  <si>
    <t>Mahnomen</t>
  </si>
  <si>
    <t>05666</t>
  </si>
  <si>
    <t>05667</t>
  </si>
  <si>
    <t>05669</t>
  </si>
  <si>
    <t>McLeod</t>
  </si>
  <si>
    <t>05670</t>
  </si>
  <si>
    <t>Meeker</t>
  </si>
  <si>
    <t>05671</t>
  </si>
  <si>
    <t>Mille Lacs</t>
  </si>
  <si>
    <t>05672</t>
  </si>
  <si>
    <t>Morrison</t>
  </si>
  <si>
    <t>05673</t>
  </si>
  <si>
    <t>Mower</t>
  </si>
  <si>
    <t>05674</t>
  </si>
  <si>
    <t>05675</t>
  </si>
  <si>
    <t>Nicollet</t>
  </si>
  <si>
    <t>05676</t>
  </si>
  <si>
    <t>Nobles</t>
  </si>
  <si>
    <t>05677</t>
  </si>
  <si>
    <t>Norman</t>
  </si>
  <si>
    <t>05678</t>
  </si>
  <si>
    <t>Olmsted</t>
  </si>
  <si>
    <t>05679</t>
  </si>
  <si>
    <t>Otter Tail</t>
  </si>
  <si>
    <t>05680</t>
  </si>
  <si>
    <t>Pennington</t>
  </si>
  <si>
    <t>05681</t>
  </si>
  <si>
    <t>Pine</t>
  </si>
  <si>
    <t>05682</t>
  </si>
  <si>
    <t>Pipestone</t>
  </si>
  <si>
    <t>05701</t>
  </si>
  <si>
    <t>RUTLAND</t>
  </si>
  <si>
    <t>05702</t>
  </si>
  <si>
    <t>05730</t>
  </si>
  <si>
    <t>Ramsey</t>
  </si>
  <si>
    <t>05731</t>
  </si>
  <si>
    <t>Red Lake</t>
  </si>
  <si>
    <t>05732</t>
  </si>
  <si>
    <t>Redwood</t>
  </si>
  <si>
    <t>05733</t>
  </si>
  <si>
    <t>Renville</t>
  </si>
  <si>
    <t>05734</t>
  </si>
  <si>
    <t>05735</t>
  </si>
  <si>
    <t>Rock</t>
  </si>
  <si>
    <t>05736</t>
  </si>
  <si>
    <t>Roseau</t>
  </si>
  <si>
    <t>05737</t>
  </si>
  <si>
    <t>05738</t>
  </si>
  <si>
    <t>Sherburne</t>
  </si>
  <si>
    <t>05739</t>
  </si>
  <si>
    <t>Sibley</t>
  </si>
  <si>
    <t>05740</t>
  </si>
  <si>
    <t>Saint Louis</t>
  </si>
  <si>
    <t>05741</t>
  </si>
  <si>
    <t>Stearns</t>
  </si>
  <si>
    <t>05742</t>
  </si>
  <si>
    <t>Steele</t>
  </si>
  <si>
    <t>05743</t>
  </si>
  <si>
    <t>05744</t>
  </si>
  <si>
    <t>Swift</t>
  </si>
  <si>
    <t>05745</t>
  </si>
  <si>
    <t>05746</t>
  </si>
  <si>
    <t>Traverse</t>
  </si>
  <si>
    <t>05747</t>
  </si>
  <si>
    <t>Wabasha</t>
  </si>
  <si>
    <t>05748</t>
  </si>
  <si>
    <t>Wadena</t>
  </si>
  <si>
    <t>05750</t>
  </si>
  <si>
    <t>Waseca</t>
  </si>
  <si>
    <t>05751</t>
  </si>
  <si>
    <t>05753</t>
  </si>
  <si>
    <t>Watonwan</t>
  </si>
  <si>
    <t>05757</t>
  </si>
  <si>
    <t>Wilkin</t>
  </si>
  <si>
    <t>05758</t>
  </si>
  <si>
    <t>Winona</t>
  </si>
  <si>
    <t>05759</t>
  </si>
  <si>
    <t>05760</t>
  </si>
  <si>
    <t>Yellow Medicine</t>
  </si>
  <si>
    <t>05761</t>
  </si>
  <si>
    <t>ADL- Zone 5</t>
  </si>
  <si>
    <t>ADL-- Zone 5</t>
  </si>
  <si>
    <t>05762</t>
  </si>
  <si>
    <t>Alcorn</t>
  </si>
  <si>
    <t>ADL- Zone 6 -AB</t>
  </si>
  <si>
    <t>ADL-- AB -Zone 5</t>
  </si>
  <si>
    <t>AB Zone 6</t>
  </si>
  <si>
    <t>05763</t>
  </si>
  <si>
    <t>Amite</t>
  </si>
  <si>
    <t>05764</t>
  </si>
  <si>
    <t>Attala</t>
  </si>
  <si>
    <t>05765</t>
  </si>
  <si>
    <t>05766</t>
  </si>
  <si>
    <t>Bolivar</t>
  </si>
  <si>
    <t>05767</t>
  </si>
  <si>
    <t>Atl- Zone 5</t>
  </si>
  <si>
    <t>05768</t>
  </si>
  <si>
    <t>05769</t>
  </si>
  <si>
    <t>05770</t>
  </si>
  <si>
    <t>05772</t>
  </si>
  <si>
    <t>05773</t>
  </si>
  <si>
    <t>05774</t>
  </si>
  <si>
    <t>05775</t>
  </si>
  <si>
    <t>05776</t>
  </si>
  <si>
    <t>05777</t>
  </si>
  <si>
    <t>Coahoma</t>
  </si>
  <si>
    <t>05778</t>
  </si>
  <si>
    <t>05819</t>
  </si>
  <si>
    <t>05820</t>
  </si>
  <si>
    <t>ORLEANS</t>
  </si>
  <si>
    <t>Copiah</t>
  </si>
  <si>
    <t>05821</t>
  </si>
  <si>
    <t>05822</t>
  </si>
  <si>
    <t>05823</t>
  </si>
  <si>
    <t>05824</t>
  </si>
  <si>
    <t>Forrest</t>
  </si>
  <si>
    <t>05825</t>
  </si>
  <si>
    <t>05826</t>
  </si>
  <si>
    <t>George</t>
  </si>
  <si>
    <t>05827</t>
  </si>
  <si>
    <t>05828</t>
  </si>
  <si>
    <t>Grenada</t>
  </si>
  <si>
    <t>05829</t>
  </si>
  <si>
    <t>05830</t>
  </si>
  <si>
    <t>05832</t>
  </si>
  <si>
    <t>05833</t>
  </si>
  <si>
    <t>Hinds</t>
  </si>
  <si>
    <t>05836</t>
  </si>
  <si>
    <t>05837</t>
  </si>
  <si>
    <t>Humphreys</t>
  </si>
  <si>
    <t>05838</t>
  </si>
  <si>
    <t>05839</t>
  </si>
  <si>
    <t>05840</t>
  </si>
  <si>
    <t>Issaquena</t>
  </si>
  <si>
    <t>05841</t>
  </si>
  <si>
    <t>Itawamba</t>
  </si>
  <si>
    <t>05842</t>
  </si>
  <si>
    <t>05843</t>
  </si>
  <si>
    <t>05845</t>
  </si>
  <si>
    <t>05846</t>
  </si>
  <si>
    <t>05847</t>
  </si>
  <si>
    <t>05848</t>
  </si>
  <si>
    <t>05849</t>
  </si>
  <si>
    <t>Kemper</t>
  </si>
  <si>
    <t>05850</t>
  </si>
  <si>
    <t>05851</t>
  </si>
  <si>
    <t>05853</t>
  </si>
  <si>
    <t>05855</t>
  </si>
  <si>
    <t>05857</t>
  </si>
  <si>
    <t>05858</t>
  </si>
  <si>
    <t>Leake</t>
  </si>
  <si>
    <t>05859</t>
  </si>
  <si>
    <t>05860</t>
  </si>
  <si>
    <t>Leflore</t>
  </si>
  <si>
    <t>05861</t>
  </si>
  <si>
    <t>05862</t>
  </si>
  <si>
    <t>05863</t>
  </si>
  <si>
    <t>05866</t>
  </si>
  <si>
    <t>05867</t>
  </si>
  <si>
    <t>05868</t>
  </si>
  <si>
    <t>05871</t>
  </si>
  <si>
    <t>05872</t>
  </si>
  <si>
    <t>05873</t>
  </si>
  <si>
    <t>05874</t>
  </si>
  <si>
    <t>05875</t>
  </si>
  <si>
    <t>05901</t>
  </si>
  <si>
    <t>05902</t>
  </si>
  <si>
    <t>05903</t>
  </si>
  <si>
    <t>Neshoba</t>
  </si>
  <si>
    <t>05904</t>
  </si>
  <si>
    <t>05905</t>
  </si>
  <si>
    <t>Noxubee</t>
  </si>
  <si>
    <t>05906</t>
  </si>
  <si>
    <t>05907</t>
  </si>
  <si>
    <t>Oktibbeha</t>
  </si>
  <si>
    <t>06001</t>
  </si>
  <si>
    <t>HARTFORD</t>
  </si>
  <si>
    <t>Panola</t>
  </si>
  <si>
    <t>06002</t>
  </si>
  <si>
    <t>06006</t>
  </si>
  <si>
    <t>06010</t>
  </si>
  <si>
    <t>Pearl River</t>
  </si>
  <si>
    <t>06011</t>
  </si>
  <si>
    <t>06013</t>
  </si>
  <si>
    <t>06016</t>
  </si>
  <si>
    <t>Pontotoc</t>
  </si>
  <si>
    <t>06018</t>
  </si>
  <si>
    <t>LITCHFIELD</t>
  </si>
  <si>
    <t>06019</t>
  </si>
  <si>
    <t>Prentiss</t>
  </si>
  <si>
    <t>06020</t>
  </si>
  <si>
    <t>06021</t>
  </si>
  <si>
    <t>06022</t>
  </si>
  <si>
    <t>06023</t>
  </si>
  <si>
    <t>Rankin</t>
  </si>
  <si>
    <t>06024</t>
  </si>
  <si>
    <t>06025</t>
  </si>
  <si>
    <t>Sharkey</t>
  </si>
  <si>
    <t>06026</t>
  </si>
  <si>
    <t>06027</t>
  </si>
  <si>
    <t>06028</t>
  </si>
  <si>
    <t>06029</t>
  </si>
  <si>
    <t>TOLLAND</t>
  </si>
  <si>
    <t>Sunflower</t>
  </si>
  <si>
    <t>06030</t>
  </si>
  <si>
    <t>06031</t>
  </si>
  <si>
    <t>Tallahatchie</t>
  </si>
  <si>
    <t>06032</t>
  </si>
  <si>
    <t>06033</t>
  </si>
  <si>
    <t>Tate</t>
  </si>
  <si>
    <t>06034</t>
  </si>
  <si>
    <t>06035</t>
  </si>
  <si>
    <t>Tippah</t>
  </si>
  <si>
    <t>06037</t>
  </si>
  <si>
    <t>06039</t>
  </si>
  <si>
    <t>Tishomingo</t>
  </si>
  <si>
    <t>06040</t>
  </si>
  <si>
    <t>06041</t>
  </si>
  <si>
    <t>Tunica</t>
  </si>
  <si>
    <t>06043</t>
  </si>
  <si>
    <t>06045</t>
  </si>
  <si>
    <t>06049</t>
  </si>
  <si>
    <t>06050</t>
  </si>
  <si>
    <t>Walthall</t>
  </si>
  <si>
    <t>06051</t>
  </si>
  <si>
    <t>06052</t>
  </si>
  <si>
    <t>06053</t>
  </si>
  <si>
    <t>06057</t>
  </si>
  <si>
    <t>06058</t>
  </si>
  <si>
    <t>06059</t>
  </si>
  <si>
    <t>06060</t>
  </si>
  <si>
    <t>06061</t>
  </si>
  <si>
    <t>06062</t>
  </si>
  <si>
    <t>Yalobusha</t>
  </si>
  <si>
    <t>06063</t>
  </si>
  <si>
    <t>06064</t>
  </si>
  <si>
    <t>06065</t>
  </si>
  <si>
    <t>Yazoo</t>
  </si>
  <si>
    <t>06066</t>
  </si>
  <si>
    <t>Missouri</t>
  </si>
  <si>
    <t>IWA - Zone 2A</t>
  </si>
  <si>
    <t>06067</t>
  </si>
  <si>
    <t>Andrew</t>
  </si>
  <si>
    <t>06068</t>
  </si>
  <si>
    <t>06069</t>
  </si>
  <si>
    <t>Audrain</t>
  </si>
  <si>
    <t>06070</t>
  </si>
  <si>
    <t>Oklahoma</t>
  </si>
  <si>
    <t>Zone 1 E</t>
  </si>
  <si>
    <t>06071</t>
  </si>
  <si>
    <t>06072</t>
  </si>
  <si>
    <t>Bates</t>
  </si>
  <si>
    <t>06073</t>
  </si>
  <si>
    <t>06074</t>
  </si>
  <si>
    <t>Bollinger</t>
  </si>
  <si>
    <t>06075</t>
  </si>
  <si>
    <t>06076</t>
  </si>
  <si>
    <t>06077</t>
  </si>
  <si>
    <t>06078</t>
  </si>
  <si>
    <t>06079</t>
  </si>
  <si>
    <t>Callaway</t>
  </si>
  <si>
    <t>06080</t>
  </si>
  <si>
    <t>06081</t>
  </si>
  <si>
    <t>Cape Girardeau</t>
  </si>
  <si>
    <t>06082</t>
  </si>
  <si>
    <t>06083</t>
  </si>
  <si>
    <t>06084</t>
  </si>
  <si>
    <t>06085</t>
  </si>
  <si>
    <t>06087</t>
  </si>
  <si>
    <t>Chariton</t>
  </si>
  <si>
    <t>06088</t>
  </si>
  <si>
    <t>06089</t>
  </si>
  <si>
    <t>06090</t>
  </si>
  <si>
    <t>06091</t>
  </si>
  <si>
    <t>06092</t>
  </si>
  <si>
    <t>Cole</t>
  </si>
  <si>
    <t>06093</t>
  </si>
  <si>
    <t>Cooper</t>
  </si>
  <si>
    <t>06094</t>
  </si>
  <si>
    <t>06095</t>
  </si>
  <si>
    <t>06096</t>
  </si>
  <si>
    <t>06098</t>
  </si>
  <si>
    <t>06100</t>
  </si>
  <si>
    <t>06101</t>
  </si>
  <si>
    <t>Dent</t>
  </si>
  <si>
    <t>06102</t>
  </si>
  <si>
    <t>06103</t>
  </si>
  <si>
    <t>Dunklin</t>
  </si>
  <si>
    <t>06104</t>
  </si>
  <si>
    <t>06105</t>
  </si>
  <si>
    <t>Gasconade</t>
  </si>
  <si>
    <t>06106</t>
  </si>
  <si>
    <t>Gentry</t>
  </si>
  <si>
    <t>06107</t>
  </si>
  <si>
    <t>06108</t>
  </si>
  <si>
    <t>06109</t>
  </si>
  <si>
    <t>06110</t>
  </si>
  <si>
    <t>06111</t>
  </si>
  <si>
    <t>Hickory</t>
  </si>
  <si>
    <t>06112</t>
  </si>
  <si>
    <t>Holt</t>
  </si>
  <si>
    <t>06114</t>
  </si>
  <si>
    <t>06115</t>
  </si>
  <si>
    <t>Howell</t>
  </si>
  <si>
    <t>06117</t>
  </si>
  <si>
    <t>06118</t>
  </si>
  <si>
    <t>06119</t>
  </si>
  <si>
    <t>06120</t>
  </si>
  <si>
    <t>06123</t>
  </si>
  <si>
    <t>06126</t>
  </si>
  <si>
    <t>06127</t>
  </si>
  <si>
    <t>Laclede</t>
  </si>
  <si>
    <t>06128</t>
  </si>
  <si>
    <t>06129</t>
  </si>
  <si>
    <t>06131</t>
  </si>
  <si>
    <t>06132</t>
  </si>
  <si>
    <t>06133</t>
  </si>
  <si>
    <t>06134</t>
  </si>
  <si>
    <t>06137</t>
  </si>
  <si>
    <t>06138</t>
  </si>
  <si>
    <t>06140</t>
  </si>
  <si>
    <t>Maries</t>
  </si>
  <si>
    <t>06141</t>
  </si>
  <si>
    <t>06142</t>
  </si>
  <si>
    <t>McDonald</t>
  </si>
  <si>
    <t>06143</t>
  </si>
  <si>
    <t>06144</t>
  </si>
  <si>
    <t>06145</t>
  </si>
  <si>
    <t>06146</t>
  </si>
  <si>
    <t>Moniteau</t>
  </si>
  <si>
    <t>06147</t>
  </si>
  <si>
    <t>06150</t>
  </si>
  <si>
    <t>06151</t>
  </si>
  <si>
    <t>06152</t>
  </si>
  <si>
    <t>New Madrid</t>
  </si>
  <si>
    <t>06153</t>
  </si>
  <si>
    <t>06154</t>
  </si>
  <si>
    <t>06155</t>
  </si>
  <si>
    <t>Nodaway</t>
  </si>
  <si>
    <t>06156</t>
  </si>
  <si>
    <t>Oregon</t>
  </si>
  <si>
    <t>06160</t>
  </si>
  <si>
    <t>06161</t>
  </si>
  <si>
    <t>Ozark</t>
  </si>
  <si>
    <t>06167</t>
  </si>
  <si>
    <t>Pemiscot</t>
  </si>
  <si>
    <t>06176</t>
  </si>
  <si>
    <t>06180</t>
  </si>
  <si>
    <t>Pettis</t>
  </si>
  <si>
    <t>06183</t>
  </si>
  <si>
    <t>Phelps</t>
  </si>
  <si>
    <t>06199</t>
  </si>
  <si>
    <t>06226</t>
  </si>
  <si>
    <t>Platte</t>
  </si>
  <si>
    <t>06230</t>
  </si>
  <si>
    <t>06231</t>
  </si>
  <si>
    <t>06232</t>
  </si>
  <si>
    <t>06233</t>
  </si>
  <si>
    <t>Ralls</t>
  </si>
  <si>
    <t>06234</t>
  </si>
  <si>
    <t>06235</t>
  </si>
  <si>
    <t>Ray</t>
  </si>
  <si>
    <t>06237</t>
  </si>
  <si>
    <t>Reynolds</t>
  </si>
  <si>
    <t>06238</t>
  </si>
  <si>
    <t>06239</t>
  </si>
  <si>
    <t>06241</t>
  </si>
  <si>
    <t>06242</t>
  </si>
  <si>
    <t>Scotland</t>
  </si>
  <si>
    <t>06243</t>
  </si>
  <si>
    <t>06244</t>
  </si>
  <si>
    <t>Shannon</t>
  </si>
  <si>
    <t>06245</t>
  </si>
  <si>
    <t>06246</t>
  </si>
  <si>
    <t>06247</t>
  </si>
  <si>
    <t>06248</t>
  </si>
  <si>
    <t>06249</t>
  </si>
  <si>
    <t>NEW LONDON</t>
  </si>
  <si>
    <t>06250</t>
  </si>
  <si>
    <t>06251</t>
  </si>
  <si>
    <t>06254</t>
  </si>
  <si>
    <t>Saint Francois</t>
  </si>
  <si>
    <t>06255</t>
  </si>
  <si>
    <t>06256</t>
  </si>
  <si>
    <t>06258</t>
  </si>
  <si>
    <t>06259</t>
  </si>
  <si>
    <t>Saint Louis City</t>
  </si>
  <si>
    <t>06260</t>
  </si>
  <si>
    <t>Sainte Genevieve</t>
  </si>
  <si>
    <t>06262</t>
  </si>
  <si>
    <t>Stoddard</t>
  </si>
  <si>
    <t>06263</t>
  </si>
  <si>
    <t>06264</t>
  </si>
  <si>
    <t>06265</t>
  </si>
  <si>
    <t>Taney</t>
  </si>
  <si>
    <t>06266</t>
  </si>
  <si>
    <t>Texas</t>
  </si>
  <si>
    <t>06267</t>
  </si>
  <si>
    <t>06268</t>
  </si>
  <si>
    <t>06269</t>
  </si>
  <si>
    <t>06277</t>
  </si>
  <si>
    <t>06278</t>
  </si>
  <si>
    <t>06279</t>
  </si>
  <si>
    <t>06280</t>
  </si>
  <si>
    <t>06281</t>
  </si>
  <si>
    <t>06282</t>
  </si>
  <si>
    <t>Montana</t>
  </si>
  <si>
    <t>Beaverhead</t>
  </si>
  <si>
    <t>SLC - Zone 5</t>
  </si>
  <si>
    <t>SLC-Zone 5</t>
  </si>
  <si>
    <t>06320</t>
  </si>
  <si>
    <t>Big Horn</t>
  </si>
  <si>
    <t>06330</t>
  </si>
  <si>
    <t>06331</t>
  </si>
  <si>
    <t>Broadwater</t>
  </si>
  <si>
    <t>06332</t>
  </si>
  <si>
    <t>06333</t>
  </si>
  <si>
    <t>Carbon</t>
  </si>
  <si>
    <t>06334</t>
  </si>
  <si>
    <t>Cascade</t>
  </si>
  <si>
    <t>06335</t>
  </si>
  <si>
    <t>Chouteau</t>
  </si>
  <si>
    <t>06336</t>
  </si>
  <si>
    <t>06337</t>
  </si>
  <si>
    <t>Daniels</t>
  </si>
  <si>
    <t>06339</t>
  </si>
  <si>
    <t>06340</t>
  </si>
  <si>
    <t>Deer Lodge</t>
  </si>
  <si>
    <t>06349</t>
  </si>
  <si>
    <t>Fallon</t>
  </si>
  <si>
    <t>06350</t>
  </si>
  <si>
    <t>Fergus</t>
  </si>
  <si>
    <t>06351</t>
  </si>
  <si>
    <t>Flathead</t>
  </si>
  <si>
    <t>06353</t>
  </si>
  <si>
    <t>06354</t>
  </si>
  <si>
    <t>06355</t>
  </si>
  <si>
    <t>Glacier</t>
  </si>
  <si>
    <t>06357</t>
  </si>
  <si>
    <t>Golden Valley</t>
  </si>
  <si>
    <t>06359</t>
  </si>
  <si>
    <t>Granite</t>
  </si>
  <si>
    <t>06360</t>
  </si>
  <si>
    <t>Hill</t>
  </si>
  <si>
    <t>06365</t>
  </si>
  <si>
    <t>06370</t>
  </si>
  <si>
    <t>Judith Basin</t>
  </si>
  <si>
    <t>06371</t>
  </si>
  <si>
    <t>06372</t>
  </si>
  <si>
    <t>Lewis and Clark</t>
  </si>
  <si>
    <t>06373</t>
  </si>
  <si>
    <t>06374</t>
  </si>
  <si>
    <t>06375</t>
  </si>
  <si>
    <t>06376</t>
  </si>
  <si>
    <t>McCone</t>
  </si>
  <si>
    <t>06377</t>
  </si>
  <si>
    <t>Meagher</t>
  </si>
  <si>
    <t>06378</t>
  </si>
  <si>
    <t>06379</t>
  </si>
  <si>
    <t>Missoula</t>
  </si>
  <si>
    <t>06380</t>
  </si>
  <si>
    <t>Musselshell</t>
  </si>
  <si>
    <t>06382</t>
  </si>
  <si>
    <t>06383</t>
  </si>
  <si>
    <t>Petroleum</t>
  </si>
  <si>
    <t>06384</t>
  </si>
  <si>
    <t>06385</t>
  </si>
  <si>
    <t>Powder River</t>
  </si>
  <si>
    <t>06386</t>
  </si>
  <si>
    <t>06387</t>
  </si>
  <si>
    <t>06388</t>
  </si>
  <si>
    <t>Ravalli</t>
  </si>
  <si>
    <t>06389</t>
  </si>
  <si>
    <t>06390</t>
  </si>
  <si>
    <t>Roosevelt</t>
  </si>
  <si>
    <t>06401</t>
  </si>
  <si>
    <t>NEW HAVEN</t>
  </si>
  <si>
    <t>Rosebud</t>
  </si>
  <si>
    <t>06403</t>
  </si>
  <si>
    <t>Sanders</t>
  </si>
  <si>
    <t>06404</t>
  </si>
  <si>
    <t>FAIRFIELD</t>
  </si>
  <si>
    <t>06405</t>
  </si>
  <si>
    <t>Silver Bow</t>
  </si>
  <si>
    <t>06409</t>
  </si>
  <si>
    <t>Stillwater</t>
  </si>
  <si>
    <t>06410</t>
  </si>
  <si>
    <t>Sweet Grass</t>
  </si>
  <si>
    <t>06411</t>
  </si>
  <si>
    <t>Toole</t>
  </si>
  <si>
    <t>06412</t>
  </si>
  <si>
    <t>Treasure</t>
  </si>
  <si>
    <t>06413</t>
  </si>
  <si>
    <t>06414</t>
  </si>
  <si>
    <t>Wheatland</t>
  </si>
  <si>
    <t>06415</t>
  </si>
  <si>
    <t>Yellowstone</t>
  </si>
  <si>
    <t>06416</t>
  </si>
  <si>
    <t>Nebraska</t>
  </si>
  <si>
    <t>IWA - Zone 6B</t>
  </si>
  <si>
    <t>Zone 6B</t>
  </si>
  <si>
    <t>Wed / Fri</t>
  </si>
  <si>
    <t>06417</t>
  </si>
  <si>
    <t>Antelope</t>
  </si>
  <si>
    <t>IWA - Zone 6A</t>
  </si>
  <si>
    <t>Zone 6A</t>
  </si>
  <si>
    <t>06418</t>
  </si>
  <si>
    <t>Arthur</t>
  </si>
  <si>
    <t>IWA - Zone 8</t>
  </si>
  <si>
    <t>06419</t>
  </si>
  <si>
    <t>Banner</t>
  </si>
  <si>
    <t>06420</t>
  </si>
  <si>
    <t>06422</t>
  </si>
  <si>
    <t>06423</t>
  </si>
  <si>
    <t>Box Butte</t>
  </si>
  <si>
    <t>06424</t>
  </si>
  <si>
    <t>06426</t>
  </si>
  <si>
    <t>06430</t>
  </si>
  <si>
    <t>Buffalo</t>
  </si>
  <si>
    <t>06431</t>
  </si>
  <si>
    <t>Burt</t>
  </si>
  <si>
    <t>06432</t>
  </si>
  <si>
    <t>IWA - Zone 6C</t>
  </si>
  <si>
    <t>Zone 6C</t>
  </si>
  <si>
    <t>06436</t>
  </si>
  <si>
    <t>06437</t>
  </si>
  <si>
    <t>06438</t>
  </si>
  <si>
    <t>06439</t>
  </si>
  <si>
    <t>Cherry</t>
  </si>
  <si>
    <t>06440</t>
  </si>
  <si>
    <t>06441</t>
  </si>
  <si>
    <t>06442</t>
  </si>
  <si>
    <t>Colfax</t>
  </si>
  <si>
    <t>06443</t>
  </si>
  <si>
    <t>Cuming</t>
  </si>
  <si>
    <t>06444</t>
  </si>
  <si>
    <t>06447</t>
  </si>
  <si>
    <t>06450</t>
  </si>
  <si>
    <t>Dawes</t>
  </si>
  <si>
    <t>06451</t>
  </si>
  <si>
    <t>06454</t>
  </si>
  <si>
    <t>Deuel</t>
  </si>
  <si>
    <t>06455</t>
  </si>
  <si>
    <t>Dixon</t>
  </si>
  <si>
    <t>06456</t>
  </si>
  <si>
    <t>06457</t>
  </si>
  <si>
    <t>06459</t>
  </si>
  <si>
    <t>Dundy</t>
  </si>
  <si>
    <t>06460</t>
  </si>
  <si>
    <t>06461</t>
  </si>
  <si>
    <t>06466</t>
  </si>
  <si>
    <t>Frontier</t>
  </si>
  <si>
    <t>06467</t>
  </si>
  <si>
    <t>Furnas</t>
  </si>
  <si>
    <t>06468</t>
  </si>
  <si>
    <t>Gage</t>
  </si>
  <si>
    <t>06469</t>
  </si>
  <si>
    <t>Garden</t>
  </si>
  <si>
    <t>06470</t>
  </si>
  <si>
    <t>06471</t>
  </si>
  <si>
    <t>Gosper</t>
  </si>
  <si>
    <t>06472</t>
  </si>
  <si>
    <t>06473</t>
  </si>
  <si>
    <t>06474</t>
  </si>
  <si>
    <t>06475</t>
  </si>
  <si>
    <t>06477</t>
  </si>
  <si>
    <t>06478</t>
  </si>
  <si>
    <t>Hayes</t>
  </si>
  <si>
    <t>06479</t>
  </si>
  <si>
    <t>Hitchcock</t>
  </si>
  <si>
    <t>06480</t>
  </si>
  <si>
    <t>06481</t>
  </si>
  <si>
    <t>Hooker</t>
  </si>
  <si>
    <t>06482</t>
  </si>
  <si>
    <t>06483</t>
  </si>
  <si>
    <t>06484</t>
  </si>
  <si>
    <t>06487</t>
  </si>
  <si>
    <t>Kearney</t>
  </si>
  <si>
    <t>06488</t>
  </si>
  <si>
    <t>Keith</t>
  </si>
  <si>
    <t>06489</t>
  </si>
  <si>
    <t>Keya Paha</t>
  </si>
  <si>
    <t>06490</t>
  </si>
  <si>
    <t>Kimball</t>
  </si>
  <si>
    <t>06491</t>
  </si>
  <si>
    <t>06492</t>
  </si>
  <si>
    <t>Lancaster</t>
  </si>
  <si>
    <t>06493</t>
  </si>
  <si>
    <t>06494</t>
  </si>
  <si>
    <t>06497</t>
  </si>
  <si>
    <t>Loup</t>
  </si>
  <si>
    <t>06498</t>
  </si>
  <si>
    <t>06500</t>
  </si>
  <si>
    <t>06501</t>
  </si>
  <si>
    <t>Merrick</t>
  </si>
  <si>
    <t>06502</t>
  </si>
  <si>
    <t>Morrill</t>
  </si>
  <si>
    <t>06503</t>
  </si>
  <si>
    <t>Nance</t>
  </si>
  <si>
    <t>06504</t>
  </si>
  <si>
    <t>06505</t>
  </si>
  <si>
    <t>Nuckolls</t>
  </si>
  <si>
    <t>06506</t>
  </si>
  <si>
    <t>Otoe</t>
  </si>
  <si>
    <t>06507</t>
  </si>
  <si>
    <t>06508</t>
  </si>
  <si>
    <t>Perkins</t>
  </si>
  <si>
    <t>06509</t>
  </si>
  <si>
    <t>06510</t>
  </si>
  <si>
    <t>06511</t>
  </si>
  <si>
    <t>06512</t>
  </si>
  <si>
    <t>06513</t>
  </si>
  <si>
    <t>Red Willow</t>
  </si>
  <si>
    <t>06514</t>
  </si>
  <si>
    <t>Richardson</t>
  </si>
  <si>
    <t>06515</t>
  </si>
  <si>
    <t>06516</t>
  </si>
  <si>
    <t>06517</t>
  </si>
  <si>
    <t>Sarpy</t>
  </si>
  <si>
    <t>06518</t>
  </si>
  <si>
    <t>Saunders</t>
  </si>
  <si>
    <t>06519</t>
  </si>
  <si>
    <t>Scotts Bluff</t>
  </si>
  <si>
    <t>06520</t>
  </si>
  <si>
    <t>06521</t>
  </si>
  <si>
    <t>06524</t>
  </si>
  <si>
    <t>06525</t>
  </si>
  <si>
    <t>06530</t>
  </si>
  <si>
    <t>06531</t>
  </si>
  <si>
    <t>Thayer</t>
  </si>
  <si>
    <t>06532</t>
  </si>
  <si>
    <t>06533</t>
  </si>
  <si>
    <t>Thurston</t>
  </si>
  <si>
    <t>06534</t>
  </si>
  <si>
    <t>06535</t>
  </si>
  <si>
    <t>06536</t>
  </si>
  <si>
    <t>06537</t>
  </si>
  <si>
    <t>06538</t>
  </si>
  <si>
    <t>06540</t>
  </si>
  <si>
    <t>06600</t>
  </si>
  <si>
    <t>Churchill</t>
  </si>
  <si>
    <t>SLC - Zone 1</t>
  </si>
  <si>
    <t>SLC-Zone 1</t>
  </si>
  <si>
    <t>06601</t>
  </si>
  <si>
    <t>06602</t>
  </si>
  <si>
    <t>06604</t>
  </si>
  <si>
    <t>Elko</t>
  </si>
  <si>
    <t>06605</t>
  </si>
  <si>
    <t>Eureka</t>
  </si>
  <si>
    <t>06606</t>
  </si>
  <si>
    <t>Lander</t>
  </si>
  <si>
    <t>06607</t>
  </si>
  <si>
    <t>06608</t>
  </si>
  <si>
    <t>06610</t>
  </si>
  <si>
    <t>Nye</t>
  </si>
  <si>
    <t>06611</t>
  </si>
  <si>
    <t>Pershing</t>
  </si>
  <si>
    <t>06612</t>
  </si>
  <si>
    <t>Storey</t>
  </si>
  <si>
    <t>06614</t>
  </si>
  <si>
    <t>Washoe</t>
  </si>
  <si>
    <t>06615</t>
  </si>
  <si>
    <t>White Pine</t>
  </si>
  <si>
    <t>06650</t>
  </si>
  <si>
    <t>Belknap</t>
  </si>
  <si>
    <t>ROM-Zone 3</t>
  </si>
  <si>
    <t>06673</t>
  </si>
  <si>
    <t>06699</t>
  </si>
  <si>
    <t>Cheshire</t>
  </si>
  <si>
    <t>06701</t>
  </si>
  <si>
    <t>Coos</t>
  </si>
  <si>
    <t>06702</t>
  </si>
  <si>
    <t>Grafton</t>
  </si>
  <si>
    <t>06703</t>
  </si>
  <si>
    <t>06704</t>
  </si>
  <si>
    <t>Merrimack</t>
  </si>
  <si>
    <t>06705</t>
  </si>
  <si>
    <t>Rockingham</t>
  </si>
  <si>
    <t>06706</t>
  </si>
  <si>
    <t>Strafford</t>
  </si>
  <si>
    <t>06708</t>
  </si>
  <si>
    <t>06710</t>
  </si>
  <si>
    <t>New Jersey</t>
  </si>
  <si>
    <t>Atlantic</t>
  </si>
  <si>
    <t>06712</t>
  </si>
  <si>
    <t>Bergen</t>
  </si>
  <si>
    <t>06716</t>
  </si>
  <si>
    <t>Burlington</t>
  </si>
  <si>
    <t>06720</t>
  </si>
  <si>
    <t>06721</t>
  </si>
  <si>
    <t>Cape May</t>
  </si>
  <si>
    <t>06722</t>
  </si>
  <si>
    <t>06723</t>
  </si>
  <si>
    <t>06724</t>
  </si>
  <si>
    <t>Gloucester</t>
  </si>
  <si>
    <t>06725</t>
  </si>
  <si>
    <t>Hudson</t>
  </si>
  <si>
    <t>06726</t>
  </si>
  <si>
    <t>Hunterdon</t>
  </si>
  <si>
    <t>06749</t>
  </si>
  <si>
    <t>06750</t>
  </si>
  <si>
    <t>06751</t>
  </si>
  <si>
    <t>Monmouth</t>
  </si>
  <si>
    <t>06752</t>
  </si>
  <si>
    <t>06753</t>
  </si>
  <si>
    <t>Ocean</t>
  </si>
  <si>
    <t>06754</t>
  </si>
  <si>
    <t>Passaic</t>
  </si>
  <si>
    <t>06755</t>
  </si>
  <si>
    <t>Salem</t>
  </si>
  <si>
    <t>06756</t>
  </si>
  <si>
    <t>06757</t>
  </si>
  <si>
    <t>06758</t>
  </si>
  <si>
    <t>06759</t>
  </si>
  <si>
    <t>06762</t>
  </si>
  <si>
    <t>New Mexico</t>
  </si>
  <si>
    <t>Bernalillo</t>
  </si>
  <si>
    <t>06763</t>
  </si>
  <si>
    <t>Catron</t>
  </si>
  <si>
    <t>PHO-Zone 6</t>
  </si>
  <si>
    <t>Zone 6</t>
  </si>
  <si>
    <t>06770</t>
  </si>
  <si>
    <t>Chaves</t>
  </si>
  <si>
    <t>06776</t>
  </si>
  <si>
    <t>Cibola</t>
  </si>
  <si>
    <t>06777</t>
  </si>
  <si>
    <t>PHO-Zone 8</t>
  </si>
  <si>
    <t>06778</t>
  </si>
  <si>
    <t>Curry</t>
  </si>
  <si>
    <t>06779</t>
  </si>
  <si>
    <t>De Baca</t>
  </si>
  <si>
    <t>06781</t>
  </si>
  <si>
    <t>Dona Ana</t>
  </si>
  <si>
    <t>06782</t>
  </si>
  <si>
    <t>Eddy</t>
  </si>
  <si>
    <t>06783</t>
  </si>
  <si>
    <t>06784</t>
  </si>
  <si>
    <t>Guadalupe</t>
  </si>
  <si>
    <t>06785</t>
  </si>
  <si>
    <t>Harding</t>
  </si>
  <si>
    <t>06786</t>
  </si>
  <si>
    <t>Hidalgo</t>
  </si>
  <si>
    <t>06787</t>
  </si>
  <si>
    <t>Lea</t>
  </si>
  <si>
    <t>06790</t>
  </si>
  <si>
    <t>06791</t>
  </si>
  <si>
    <t>Los Alamos</t>
  </si>
  <si>
    <t>06793</t>
  </si>
  <si>
    <t>Luna</t>
  </si>
  <si>
    <t>06794</t>
  </si>
  <si>
    <t>McKinley</t>
  </si>
  <si>
    <t>06795</t>
  </si>
  <si>
    <t>Mora</t>
  </si>
  <si>
    <t>06796</t>
  </si>
  <si>
    <t>06798</t>
  </si>
  <si>
    <t>Quay</t>
  </si>
  <si>
    <t>06801</t>
  </si>
  <si>
    <t>Rio Arriba</t>
  </si>
  <si>
    <t>06804</t>
  </si>
  <si>
    <t>06807</t>
  </si>
  <si>
    <t>06810</t>
  </si>
  <si>
    <t>06811</t>
  </si>
  <si>
    <t>Sandoval</t>
  </si>
  <si>
    <t>06812</t>
  </si>
  <si>
    <t>Santa Fe</t>
  </si>
  <si>
    <t>06813</t>
  </si>
  <si>
    <t>06814</t>
  </si>
  <si>
    <t>Socorro</t>
  </si>
  <si>
    <t>06816</t>
  </si>
  <si>
    <t>Taos</t>
  </si>
  <si>
    <t>06817</t>
  </si>
  <si>
    <t>Torrance</t>
  </si>
  <si>
    <t>06820</t>
  </si>
  <si>
    <t>06825</t>
  </si>
  <si>
    <t>Valencia</t>
  </si>
  <si>
    <t>06829</t>
  </si>
  <si>
    <t>Albany</t>
  </si>
  <si>
    <t>ROM-Zone 5</t>
  </si>
  <si>
    <t>06830</t>
  </si>
  <si>
    <t>ROM-Zone 8</t>
  </si>
  <si>
    <t>06831</t>
  </si>
  <si>
    <t>Bronx</t>
  </si>
  <si>
    <t>06832</t>
  </si>
  <si>
    <t>Broome</t>
  </si>
  <si>
    <t>06836</t>
  </si>
  <si>
    <t>Cattaraugus</t>
  </si>
  <si>
    <t>06840</t>
  </si>
  <si>
    <t>Cayuga</t>
  </si>
  <si>
    <t>06842</t>
  </si>
  <si>
    <t>06850</t>
  </si>
  <si>
    <t>Chemung</t>
  </si>
  <si>
    <t>06851</t>
  </si>
  <si>
    <t>Chenango</t>
  </si>
  <si>
    <t>06852</t>
  </si>
  <si>
    <t>06853</t>
  </si>
  <si>
    <t>06854</t>
  </si>
  <si>
    <t>Cortland</t>
  </si>
  <si>
    <t>06855</t>
  </si>
  <si>
    <t>06856</t>
  </si>
  <si>
    <t>Dutchess</t>
  </si>
  <si>
    <t>06857</t>
  </si>
  <si>
    <t>Erie</t>
  </si>
  <si>
    <t>06858</t>
  </si>
  <si>
    <t>06859</t>
  </si>
  <si>
    <t>06860</t>
  </si>
  <si>
    <t>06870</t>
  </si>
  <si>
    <t>06875</t>
  </si>
  <si>
    <t>06876</t>
  </si>
  <si>
    <t>06877</t>
  </si>
  <si>
    <t>Herkimer</t>
  </si>
  <si>
    <t>06878</t>
  </si>
  <si>
    <t>06879</t>
  </si>
  <si>
    <t>06880</t>
  </si>
  <si>
    <t>06881</t>
  </si>
  <si>
    <t>06883</t>
  </si>
  <si>
    <t>06888</t>
  </si>
  <si>
    <t>06889</t>
  </si>
  <si>
    <t>06896</t>
  </si>
  <si>
    <t>06897</t>
  </si>
  <si>
    <t>06900</t>
  </si>
  <si>
    <t>Niagara</t>
  </si>
  <si>
    <t>06901</t>
  </si>
  <si>
    <t>06902</t>
  </si>
  <si>
    <t>Onondaga</t>
  </si>
  <si>
    <t>06903</t>
  </si>
  <si>
    <t>Ontario</t>
  </si>
  <si>
    <t>06904</t>
  </si>
  <si>
    <t>06905</t>
  </si>
  <si>
    <t>06906</t>
  </si>
  <si>
    <t>Oswego</t>
  </si>
  <si>
    <t>06907</t>
  </si>
  <si>
    <t>06910</t>
  </si>
  <si>
    <t>06911</t>
  </si>
  <si>
    <t>Queens</t>
  </si>
  <si>
    <t>06912</t>
  </si>
  <si>
    <t>Rensselaer</t>
  </si>
  <si>
    <t>06913</t>
  </si>
  <si>
    <t>06914</t>
  </si>
  <si>
    <t>Rockland</t>
  </si>
  <si>
    <t>06920</t>
  </si>
  <si>
    <t>Saratoga</t>
  </si>
  <si>
    <t>06921</t>
  </si>
  <si>
    <t>Schenectady</t>
  </si>
  <si>
    <t>06922</t>
  </si>
  <si>
    <t>Schoharie</t>
  </si>
  <si>
    <t>06925</t>
  </si>
  <si>
    <t>06926</t>
  </si>
  <si>
    <t>Seneca</t>
  </si>
  <si>
    <t>06927</t>
  </si>
  <si>
    <t>Saint Lawrence</t>
  </si>
  <si>
    <t>06928</t>
  </si>
  <si>
    <t>07001</t>
  </si>
  <si>
    <t>07002</t>
  </si>
  <si>
    <t>HUDSON</t>
  </si>
  <si>
    <t>07003</t>
  </si>
  <si>
    <t>Tioga</t>
  </si>
  <si>
    <t>07004</t>
  </si>
  <si>
    <t>Tompkins</t>
  </si>
  <si>
    <t>07005</t>
  </si>
  <si>
    <t>MORRIS</t>
  </si>
  <si>
    <t>Ulster</t>
  </si>
  <si>
    <t>07006</t>
  </si>
  <si>
    <t>07007</t>
  </si>
  <si>
    <t>07008</t>
  </si>
  <si>
    <t>07009</t>
  </si>
  <si>
    <t>Westchester</t>
  </si>
  <si>
    <t>07010</t>
  </si>
  <si>
    <t>BERGEN</t>
  </si>
  <si>
    <t>Wyoming</t>
  </si>
  <si>
    <t>07011</t>
  </si>
  <si>
    <t>PASSAIC</t>
  </si>
  <si>
    <t>Yates</t>
  </si>
  <si>
    <t>07012</t>
  </si>
  <si>
    <t>North Carolina</t>
  </si>
  <si>
    <t>Alamance</t>
  </si>
  <si>
    <t>07013</t>
  </si>
  <si>
    <t xml:space="preserve">AB FRK Zone 3 </t>
  </si>
  <si>
    <t>Mon \ Wed</t>
  </si>
  <si>
    <t>07014</t>
  </si>
  <si>
    <t>07015</t>
  </si>
  <si>
    <t>07016</t>
  </si>
  <si>
    <t>UNION</t>
  </si>
  <si>
    <t>Alleghany</t>
  </si>
  <si>
    <t>ATL-Zone 2</t>
  </si>
  <si>
    <t>07017</t>
  </si>
  <si>
    <t>07018</t>
  </si>
  <si>
    <t>Anson</t>
  </si>
  <si>
    <t>07019</t>
  </si>
  <si>
    <t>07020</t>
  </si>
  <si>
    <t>Ashe</t>
  </si>
  <si>
    <t>07021</t>
  </si>
  <si>
    <t>07022</t>
  </si>
  <si>
    <t>Avery</t>
  </si>
  <si>
    <t>07023</t>
  </si>
  <si>
    <t>07024</t>
  </si>
  <si>
    <t>Beaufort</t>
  </si>
  <si>
    <t>07026</t>
  </si>
  <si>
    <t>07027</t>
  </si>
  <si>
    <t>Bertie</t>
  </si>
  <si>
    <t>07028</t>
  </si>
  <si>
    <t>07029</t>
  </si>
  <si>
    <t>Bladen</t>
  </si>
  <si>
    <t>07030</t>
  </si>
  <si>
    <t>07031</t>
  </si>
  <si>
    <t>Brunswick</t>
  </si>
  <si>
    <t>07032</t>
  </si>
  <si>
    <t>07033</t>
  </si>
  <si>
    <t>Buncombe</t>
  </si>
  <si>
    <t>07034</t>
  </si>
  <si>
    <t>07035</t>
  </si>
  <si>
    <t>07036</t>
  </si>
  <si>
    <t>07039</t>
  </si>
  <si>
    <t>Cabarrus</t>
  </si>
  <si>
    <t>07040</t>
  </si>
  <si>
    <t>07041</t>
  </si>
  <si>
    <t>07042</t>
  </si>
  <si>
    <t>07043</t>
  </si>
  <si>
    <t>07044</t>
  </si>
  <si>
    <t>07045</t>
  </si>
  <si>
    <t>Carteret</t>
  </si>
  <si>
    <t>07046</t>
  </si>
  <si>
    <t>07047</t>
  </si>
  <si>
    <t>Caswell</t>
  </si>
  <si>
    <t>07050</t>
  </si>
  <si>
    <t>07051</t>
  </si>
  <si>
    <t>Catawba</t>
  </si>
  <si>
    <t>07052</t>
  </si>
  <si>
    <t>07054</t>
  </si>
  <si>
    <t>07055</t>
  </si>
  <si>
    <t>07057</t>
  </si>
  <si>
    <t>07058</t>
  </si>
  <si>
    <t>07059</t>
  </si>
  <si>
    <t>Chowan</t>
  </si>
  <si>
    <t>07060</t>
  </si>
  <si>
    <t>07061</t>
  </si>
  <si>
    <t>07062</t>
  </si>
  <si>
    <t>07063</t>
  </si>
  <si>
    <t>07064</t>
  </si>
  <si>
    <t>07065</t>
  </si>
  <si>
    <t>Columbus</t>
  </si>
  <si>
    <t>07066</t>
  </si>
  <si>
    <t>07067</t>
  </si>
  <si>
    <t>Craven</t>
  </si>
  <si>
    <t>07068</t>
  </si>
  <si>
    <t>07070</t>
  </si>
  <si>
    <t>07071</t>
  </si>
  <si>
    <t>07072</t>
  </si>
  <si>
    <t>Currituck</t>
  </si>
  <si>
    <t>07073</t>
  </si>
  <si>
    <t>07074</t>
  </si>
  <si>
    <t>Dare</t>
  </si>
  <si>
    <t>07075</t>
  </si>
  <si>
    <t>07076</t>
  </si>
  <si>
    <t>Davidson</t>
  </si>
  <si>
    <t>07077</t>
  </si>
  <si>
    <t>07078</t>
  </si>
  <si>
    <t>Davie</t>
  </si>
  <si>
    <t>07079</t>
  </si>
  <si>
    <t>07080</t>
  </si>
  <si>
    <t>Duplin</t>
  </si>
  <si>
    <t>07081</t>
  </si>
  <si>
    <t>07082</t>
  </si>
  <si>
    <t>Durham</t>
  </si>
  <si>
    <t>07083</t>
  </si>
  <si>
    <t>07087</t>
  </si>
  <si>
    <t>Edgecombe</t>
  </si>
  <si>
    <t>07088</t>
  </si>
  <si>
    <t>07090</t>
  </si>
  <si>
    <t>07091</t>
  </si>
  <si>
    <t>07092</t>
  </si>
  <si>
    <t>07093</t>
  </si>
  <si>
    <t>07094</t>
  </si>
  <si>
    <t>Gaston</t>
  </si>
  <si>
    <t>07095</t>
  </si>
  <si>
    <t>07096</t>
  </si>
  <si>
    <t>Gates</t>
  </si>
  <si>
    <t>07097</t>
  </si>
  <si>
    <t>07098</t>
  </si>
  <si>
    <t>07099</t>
  </si>
  <si>
    <t>07100</t>
  </si>
  <si>
    <t>Granville</t>
  </si>
  <si>
    <t>07101</t>
  </si>
  <si>
    <t>07102</t>
  </si>
  <si>
    <t>07103</t>
  </si>
  <si>
    <t>07104</t>
  </si>
  <si>
    <t>Guilford</t>
  </si>
  <si>
    <t>07105</t>
  </si>
  <si>
    <t>07106</t>
  </si>
  <si>
    <t>Halifax</t>
  </si>
  <si>
    <t>07107</t>
  </si>
  <si>
    <t>07108</t>
  </si>
  <si>
    <t>Harnett</t>
  </si>
  <si>
    <t>07109</t>
  </si>
  <si>
    <t>07110</t>
  </si>
  <si>
    <t>Haywood</t>
  </si>
  <si>
    <t>07111</t>
  </si>
  <si>
    <t>07112</t>
  </si>
  <si>
    <t>07114</t>
  </si>
  <si>
    <t>07175</t>
  </si>
  <si>
    <t>Hertford</t>
  </si>
  <si>
    <t>07183</t>
  </si>
  <si>
    <t>07184</t>
  </si>
  <si>
    <t>Hoke</t>
  </si>
  <si>
    <t>07185</t>
  </si>
  <si>
    <t>07187</t>
  </si>
  <si>
    <t>Hyde</t>
  </si>
  <si>
    <t>07188</t>
  </si>
  <si>
    <t>07189</t>
  </si>
  <si>
    <t>Iredell</t>
  </si>
  <si>
    <t>07190</t>
  </si>
  <si>
    <t>07191</t>
  </si>
  <si>
    <t>07192</t>
  </si>
  <si>
    <t>07193</t>
  </si>
  <si>
    <t>Johnston</t>
  </si>
  <si>
    <t>07194</t>
  </si>
  <si>
    <t>07195</t>
  </si>
  <si>
    <t>07197</t>
  </si>
  <si>
    <t>07198</t>
  </si>
  <si>
    <t>07199</t>
  </si>
  <si>
    <t>07200</t>
  </si>
  <si>
    <t>Lenoir</t>
  </si>
  <si>
    <t>07201</t>
  </si>
  <si>
    <t>07202</t>
  </si>
  <si>
    <t>07203</t>
  </si>
  <si>
    <t>07204</t>
  </si>
  <si>
    <t>07205</t>
  </si>
  <si>
    <t>07206</t>
  </si>
  <si>
    <t>07207</t>
  </si>
  <si>
    <t>07208</t>
  </si>
  <si>
    <t>07215</t>
  </si>
  <si>
    <t>07216</t>
  </si>
  <si>
    <t>McDowell</t>
  </si>
  <si>
    <t>07300</t>
  </si>
  <si>
    <t>07302</t>
  </si>
  <si>
    <t>Mecklenburg</t>
  </si>
  <si>
    <t>07303</t>
  </si>
  <si>
    <t>07304</t>
  </si>
  <si>
    <t>07305</t>
  </si>
  <si>
    <t>07306</t>
  </si>
  <si>
    <t>07307</t>
  </si>
  <si>
    <t>07308</t>
  </si>
  <si>
    <t>Moore</t>
  </si>
  <si>
    <t>07309</t>
  </si>
  <si>
    <t>07310</t>
  </si>
  <si>
    <t>Nash</t>
  </si>
  <si>
    <t>07311</t>
  </si>
  <si>
    <t>07399</t>
  </si>
  <si>
    <t>New Hanover</t>
  </si>
  <si>
    <t>07401</t>
  </si>
  <si>
    <t>07403</t>
  </si>
  <si>
    <t>Northampton</t>
  </si>
  <si>
    <t>07405</t>
  </si>
  <si>
    <t>07407</t>
  </si>
  <si>
    <t>Onslow</t>
  </si>
  <si>
    <t>07410</t>
  </si>
  <si>
    <t>07416</t>
  </si>
  <si>
    <t>SUSSEX</t>
  </si>
  <si>
    <t>07417</t>
  </si>
  <si>
    <t>07418</t>
  </si>
  <si>
    <t>Pamlico</t>
  </si>
  <si>
    <t>07419</t>
  </si>
  <si>
    <t>07420</t>
  </si>
  <si>
    <t>Pasquotank</t>
  </si>
  <si>
    <t>07421</t>
  </si>
  <si>
    <t>07422</t>
  </si>
  <si>
    <t>Pender</t>
  </si>
  <si>
    <t>07423</t>
  </si>
  <si>
    <t>07424</t>
  </si>
  <si>
    <t>Perquimans</t>
  </si>
  <si>
    <t>07428</t>
  </si>
  <si>
    <t>07430</t>
  </si>
  <si>
    <t>Person</t>
  </si>
  <si>
    <t>07432</t>
  </si>
  <si>
    <t>07435</t>
  </si>
  <si>
    <t>Pitt</t>
  </si>
  <si>
    <t>07436</t>
  </si>
  <si>
    <t>07438</t>
  </si>
  <si>
    <t>07439</t>
  </si>
  <si>
    <t>07440</t>
  </si>
  <si>
    <t>07442</t>
  </si>
  <si>
    <t>07444</t>
  </si>
  <si>
    <t>07446</t>
  </si>
  <si>
    <t>07450</t>
  </si>
  <si>
    <t>Robeson</t>
  </si>
  <si>
    <t>07451</t>
  </si>
  <si>
    <t>07452</t>
  </si>
  <si>
    <t>07456</t>
  </si>
  <si>
    <t>07457</t>
  </si>
  <si>
    <t>07458</t>
  </si>
  <si>
    <t>07460</t>
  </si>
  <si>
    <t>Rutherford</t>
  </si>
  <si>
    <t>07461</t>
  </si>
  <si>
    <t>07462</t>
  </si>
  <si>
    <t>Sampson</t>
  </si>
  <si>
    <t>07463</t>
  </si>
  <si>
    <t>07465</t>
  </si>
  <si>
    <t>07470</t>
  </si>
  <si>
    <t>07474</t>
  </si>
  <si>
    <t>Stanly</t>
  </si>
  <si>
    <t>07477</t>
  </si>
  <si>
    <t>07480</t>
  </si>
  <si>
    <t>Stokes</t>
  </si>
  <si>
    <t>07481</t>
  </si>
  <si>
    <t>07495</t>
  </si>
  <si>
    <t>Surry</t>
  </si>
  <si>
    <t>07498</t>
  </si>
  <si>
    <t>07501</t>
  </si>
  <si>
    <t>Swain</t>
  </si>
  <si>
    <t>07502</t>
  </si>
  <si>
    <t>07503</t>
  </si>
  <si>
    <t>Transylvania</t>
  </si>
  <si>
    <t>07504</t>
  </si>
  <si>
    <t>07505</t>
  </si>
  <si>
    <t>Tyrrell</t>
  </si>
  <si>
    <t>07506</t>
  </si>
  <si>
    <t>07507</t>
  </si>
  <si>
    <t>07508</t>
  </si>
  <si>
    <t>07509</t>
  </si>
  <si>
    <t>Vance</t>
  </si>
  <si>
    <t>07510</t>
  </si>
  <si>
    <t>07511</t>
  </si>
  <si>
    <t>Wake</t>
  </si>
  <si>
    <t>07512</t>
  </si>
  <si>
    <t>07513</t>
  </si>
  <si>
    <t>07514</t>
  </si>
  <si>
    <t>07522</t>
  </si>
  <si>
    <t>07524</t>
  </si>
  <si>
    <t>07530</t>
  </si>
  <si>
    <t>Watauga</t>
  </si>
  <si>
    <t>07533</t>
  </si>
  <si>
    <t>07538</t>
  </si>
  <si>
    <t>07543</t>
  </si>
  <si>
    <t>07544</t>
  </si>
  <si>
    <t>07601</t>
  </si>
  <si>
    <t>07602</t>
  </si>
  <si>
    <t>07603</t>
  </si>
  <si>
    <t>07604</t>
  </si>
  <si>
    <t>Yadkin</t>
  </si>
  <si>
    <t>07605</t>
  </si>
  <si>
    <t>07606</t>
  </si>
  <si>
    <t>Yancey</t>
  </si>
  <si>
    <t>07607</t>
  </si>
  <si>
    <t>07608</t>
  </si>
  <si>
    <t>North Dakota</t>
  </si>
  <si>
    <t>IWA - Zone 7A</t>
  </si>
  <si>
    <t>Zone 7A</t>
  </si>
  <si>
    <t>07620</t>
  </si>
  <si>
    <t>Barnes</t>
  </si>
  <si>
    <t>07621</t>
  </si>
  <si>
    <t>Benson</t>
  </si>
  <si>
    <t>07624</t>
  </si>
  <si>
    <t>Billings</t>
  </si>
  <si>
    <t>07626</t>
  </si>
  <si>
    <t>Bottineau</t>
  </si>
  <si>
    <t>07627</t>
  </si>
  <si>
    <t>Bowman</t>
  </si>
  <si>
    <t>07628</t>
  </si>
  <si>
    <t>07630</t>
  </si>
  <si>
    <t>Burleigh</t>
  </si>
  <si>
    <t>07631</t>
  </si>
  <si>
    <t>07632</t>
  </si>
  <si>
    <t>Cavalier</t>
  </si>
  <si>
    <t>07640</t>
  </si>
  <si>
    <t>Dickey</t>
  </si>
  <si>
    <t>07641</t>
  </si>
  <si>
    <t>Divide</t>
  </si>
  <si>
    <t>07642</t>
  </si>
  <si>
    <t>Dunn</t>
  </si>
  <si>
    <t>07643</t>
  </si>
  <si>
    <t>07644</t>
  </si>
  <si>
    <t>Emmons</t>
  </si>
  <si>
    <t>07645</t>
  </si>
  <si>
    <t>Foster</t>
  </si>
  <si>
    <t>07646</t>
  </si>
  <si>
    <t>07647</t>
  </si>
  <si>
    <t>Grand Forks</t>
  </si>
  <si>
    <t>07648</t>
  </si>
  <si>
    <t>07649</t>
  </si>
  <si>
    <t>Griggs</t>
  </si>
  <si>
    <t>07650</t>
  </si>
  <si>
    <t>Hettinger</t>
  </si>
  <si>
    <t>07652</t>
  </si>
  <si>
    <t>Kidder</t>
  </si>
  <si>
    <t>07653</t>
  </si>
  <si>
    <t>La Moure</t>
  </si>
  <si>
    <t>07656</t>
  </si>
  <si>
    <t>07657</t>
  </si>
  <si>
    <t>07660</t>
  </si>
  <si>
    <t>07661</t>
  </si>
  <si>
    <t>McKenzie</t>
  </si>
  <si>
    <t>07662</t>
  </si>
  <si>
    <t>07663</t>
  </si>
  <si>
    <t>07666</t>
  </si>
  <si>
    <t>07670</t>
  </si>
  <si>
    <t>Mountrail</t>
  </si>
  <si>
    <t>07675</t>
  </si>
  <si>
    <t>07688</t>
  </si>
  <si>
    <t>Oliver</t>
  </si>
  <si>
    <t>07701</t>
  </si>
  <si>
    <t>MONMOUTH</t>
  </si>
  <si>
    <t>Pembina</t>
  </si>
  <si>
    <t>07702</t>
  </si>
  <si>
    <t>07703</t>
  </si>
  <si>
    <t>07704</t>
  </si>
  <si>
    <t>Ransom</t>
  </si>
  <si>
    <t>07709</t>
  </si>
  <si>
    <t>07710</t>
  </si>
  <si>
    <t>07711</t>
  </si>
  <si>
    <t>Rolette</t>
  </si>
  <si>
    <t>07712</t>
  </si>
  <si>
    <t>Sargent</t>
  </si>
  <si>
    <t>07713</t>
  </si>
  <si>
    <t>07715</t>
  </si>
  <si>
    <t>07716</t>
  </si>
  <si>
    <t>Slope</t>
  </si>
  <si>
    <t>07717</t>
  </si>
  <si>
    <t>07718</t>
  </si>
  <si>
    <t>07719</t>
  </si>
  <si>
    <t>Stutsman</t>
  </si>
  <si>
    <t>07720</t>
  </si>
  <si>
    <t>Towner</t>
  </si>
  <si>
    <t>07721</t>
  </si>
  <si>
    <t>Traill</t>
  </si>
  <si>
    <t>07722</t>
  </si>
  <si>
    <t>Walsh</t>
  </si>
  <si>
    <t>07723</t>
  </si>
  <si>
    <t>Ward</t>
  </si>
  <si>
    <t>07724</t>
  </si>
  <si>
    <t>07726</t>
  </si>
  <si>
    <t>Williams</t>
  </si>
  <si>
    <t>07727</t>
  </si>
  <si>
    <t xml:space="preserve">Frank- Zone 2 </t>
  </si>
  <si>
    <t>07728</t>
  </si>
  <si>
    <t>IND-Zone 1</t>
  </si>
  <si>
    <t>07730</t>
  </si>
  <si>
    <t>07731</t>
  </si>
  <si>
    <t>07732</t>
  </si>
  <si>
    <t>Ashland</t>
  </si>
  <si>
    <t>07733</t>
  </si>
  <si>
    <t>07734</t>
  </si>
  <si>
    <t>Ashtabula</t>
  </si>
  <si>
    <t>07735</t>
  </si>
  <si>
    <t>07737</t>
  </si>
  <si>
    <t>Athens</t>
  </si>
  <si>
    <t>07738</t>
  </si>
  <si>
    <t>07739</t>
  </si>
  <si>
    <t>Auglaize</t>
  </si>
  <si>
    <t>07740</t>
  </si>
  <si>
    <t>07746</t>
  </si>
  <si>
    <t>Belmont</t>
  </si>
  <si>
    <t>07747</t>
  </si>
  <si>
    <t>07748</t>
  </si>
  <si>
    <t>07750</t>
  </si>
  <si>
    <t>07751</t>
  </si>
  <si>
    <t>07752</t>
  </si>
  <si>
    <t>07753</t>
  </si>
  <si>
    <t>07754</t>
  </si>
  <si>
    <t>07755</t>
  </si>
  <si>
    <t>07756</t>
  </si>
  <si>
    <t>07757</t>
  </si>
  <si>
    <t>07758</t>
  </si>
  <si>
    <t>07760</t>
  </si>
  <si>
    <t>Clermont</t>
  </si>
  <si>
    <t>07762</t>
  </si>
  <si>
    <t>07763</t>
  </si>
  <si>
    <t>07764</t>
  </si>
  <si>
    <t>07765</t>
  </si>
  <si>
    <t>Columbiana</t>
  </si>
  <si>
    <t>07777</t>
  </si>
  <si>
    <t>07799</t>
  </si>
  <si>
    <t>Coshocton</t>
  </si>
  <si>
    <t>07801</t>
  </si>
  <si>
    <t>07802</t>
  </si>
  <si>
    <t>07806</t>
  </si>
  <si>
    <t>07820</t>
  </si>
  <si>
    <t>WARREN</t>
  </si>
  <si>
    <t>Cuyahoga</t>
  </si>
  <si>
    <t>07821</t>
  </si>
  <si>
    <t>07822</t>
  </si>
  <si>
    <t>Darke</t>
  </si>
  <si>
    <t>07823</t>
  </si>
  <si>
    <t>07825</t>
  </si>
  <si>
    <t>Defiance</t>
  </si>
  <si>
    <t>07826</t>
  </si>
  <si>
    <t>07827</t>
  </si>
  <si>
    <t>07828</t>
  </si>
  <si>
    <t>07829</t>
  </si>
  <si>
    <t>07830</t>
  </si>
  <si>
    <t>HUNTERDON</t>
  </si>
  <si>
    <t>07831</t>
  </si>
  <si>
    <t>07832</t>
  </si>
  <si>
    <t>07833</t>
  </si>
  <si>
    <t>07834</t>
  </si>
  <si>
    <t>07836</t>
  </si>
  <si>
    <t>07837</t>
  </si>
  <si>
    <t>07838</t>
  </si>
  <si>
    <t>07839</t>
  </si>
  <si>
    <t>07840</t>
  </si>
  <si>
    <t>Gallia</t>
  </si>
  <si>
    <t>07842</t>
  </si>
  <si>
    <t>07843</t>
  </si>
  <si>
    <t>Geauga</t>
  </si>
  <si>
    <t>07844</t>
  </si>
  <si>
    <t>07845</t>
  </si>
  <si>
    <t>07846</t>
  </si>
  <si>
    <t>07847</t>
  </si>
  <si>
    <t>Guernsey</t>
  </si>
  <si>
    <t>07848</t>
  </si>
  <si>
    <t>07849</t>
  </si>
  <si>
    <t>07850</t>
  </si>
  <si>
    <t>07851</t>
  </si>
  <si>
    <t>07852</t>
  </si>
  <si>
    <t>07853</t>
  </si>
  <si>
    <t>07855</t>
  </si>
  <si>
    <t>07856</t>
  </si>
  <si>
    <t>07857</t>
  </si>
  <si>
    <t>07860</t>
  </si>
  <si>
    <t>07863</t>
  </si>
  <si>
    <t>07865</t>
  </si>
  <si>
    <t>Highland</t>
  </si>
  <si>
    <t>07866</t>
  </si>
  <si>
    <t>07869</t>
  </si>
  <si>
    <t>Hocking</t>
  </si>
  <si>
    <t>07870</t>
  </si>
  <si>
    <t>07871</t>
  </si>
  <si>
    <t>07874</t>
  </si>
  <si>
    <t>07875</t>
  </si>
  <si>
    <t>07876</t>
  </si>
  <si>
    <t>07877</t>
  </si>
  <si>
    <t>07878</t>
  </si>
  <si>
    <t>07879</t>
  </si>
  <si>
    <t>07880</t>
  </si>
  <si>
    <t>07881</t>
  </si>
  <si>
    <t>07882</t>
  </si>
  <si>
    <t>07885</t>
  </si>
  <si>
    <t>07890</t>
  </si>
  <si>
    <t>07901</t>
  </si>
  <si>
    <t>07902</t>
  </si>
  <si>
    <t>07920</t>
  </si>
  <si>
    <t>Licking</t>
  </si>
  <si>
    <t>07921</t>
  </si>
  <si>
    <t>07922</t>
  </si>
  <si>
    <t>07924</t>
  </si>
  <si>
    <t>07926</t>
  </si>
  <si>
    <t>Lorain</t>
  </si>
  <si>
    <t>07927</t>
  </si>
  <si>
    <t>07928</t>
  </si>
  <si>
    <t>07930</t>
  </si>
  <si>
    <t>07931</t>
  </si>
  <si>
    <t>07932</t>
  </si>
  <si>
    <t>07933</t>
  </si>
  <si>
    <t>Mahoning</t>
  </si>
  <si>
    <t>07934</t>
  </si>
  <si>
    <t>07935</t>
  </si>
  <si>
    <t>07936</t>
  </si>
  <si>
    <t>07938</t>
  </si>
  <si>
    <t>Medina</t>
  </si>
  <si>
    <t>07939</t>
  </si>
  <si>
    <t>07940</t>
  </si>
  <si>
    <t>Meigs</t>
  </si>
  <si>
    <t>07945</t>
  </si>
  <si>
    <t>07946</t>
  </si>
  <si>
    <t>07950</t>
  </si>
  <si>
    <t>07960</t>
  </si>
  <si>
    <t>07961</t>
  </si>
  <si>
    <t>07962</t>
  </si>
  <si>
    <t>07963</t>
  </si>
  <si>
    <t>07970</t>
  </si>
  <si>
    <t>07974</t>
  </si>
  <si>
    <t>07976</t>
  </si>
  <si>
    <t>07977</t>
  </si>
  <si>
    <t>07978</t>
  </si>
  <si>
    <t>Morrow</t>
  </si>
  <si>
    <t>07979</t>
  </si>
  <si>
    <t>07980</t>
  </si>
  <si>
    <t>Muskingum</t>
  </si>
  <si>
    <t>07981</t>
  </si>
  <si>
    <t>07983</t>
  </si>
  <si>
    <t>07999</t>
  </si>
  <si>
    <t>08001</t>
  </si>
  <si>
    <t>SALEM</t>
  </si>
  <si>
    <t>08002</t>
  </si>
  <si>
    <t>CAMDEN</t>
  </si>
  <si>
    <t>08003</t>
  </si>
  <si>
    <t>08004</t>
  </si>
  <si>
    <t>08005</t>
  </si>
  <si>
    <t>OCEAN</t>
  </si>
  <si>
    <t>08006</t>
  </si>
  <si>
    <t>08007</t>
  </si>
  <si>
    <t>Pickaway</t>
  </si>
  <si>
    <t>08008</t>
  </si>
  <si>
    <t>08009</t>
  </si>
  <si>
    <t>08010</t>
  </si>
  <si>
    <t>BURLINGTON</t>
  </si>
  <si>
    <t>08011</t>
  </si>
  <si>
    <t>Portage</t>
  </si>
  <si>
    <t>08012</t>
  </si>
  <si>
    <t>08014</t>
  </si>
  <si>
    <t>GLOUCESTER</t>
  </si>
  <si>
    <t>Preble</t>
  </si>
  <si>
    <t>08015</t>
  </si>
  <si>
    <t>08016</t>
  </si>
  <si>
    <t>08018</t>
  </si>
  <si>
    <t>08019</t>
  </si>
  <si>
    <t>08020</t>
  </si>
  <si>
    <t>08021</t>
  </si>
  <si>
    <t>Ross</t>
  </si>
  <si>
    <t>08022</t>
  </si>
  <si>
    <t>08023</t>
  </si>
  <si>
    <t>Sandusky</t>
  </si>
  <si>
    <t>08025</t>
  </si>
  <si>
    <t>08026</t>
  </si>
  <si>
    <t>Scioto</t>
  </si>
  <si>
    <t>08027</t>
  </si>
  <si>
    <t>08028</t>
  </si>
  <si>
    <t>08029</t>
  </si>
  <si>
    <t>08030</t>
  </si>
  <si>
    <t>08031</t>
  </si>
  <si>
    <t>08032</t>
  </si>
  <si>
    <t>08033</t>
  </si>
  <si>
    <t>08034</t>
  </si>
  <si>
    <t>08035</t>
  </si>
  <si>
    <t>08036</t>
  </si>
  <si>
    <t>Trumbull</t>
  </si>
  <si>
    <t>08037</t>
  </si>
  <si>
    <t>ATLANTIC</t>
  </si>
  <si>
    <t>08038</t>
  </si>
  <si>
    <t>Tuscarawas</t>
  </si>
  <si>
    <t>08039</t>
  </si>
  <si>
    <t>08040</t>
  </si>
  <si>
    <t>08041</t>
  </si>
  <si>
    <t>08042</t>
  </si>
  <si>
    <t>Van Wert</t>
  </si>
  <si>
    <t>08043</t>
  </si>
  <si>
    <t>08045</t>
  </si>
  <si>
    <t>Vinton</t>
  </si>
  <si>
    <t>08046</t>
  </si>
  <si>
    <t>08048</t>
  </si>
  <si>
    <t>08049</t>
  </si>
  <si>
    <t>08050</t>
  </si>
  <si>
    <t>08051</t>
  </si>
  <si>
    <t>08052</t>
  </si>
  <si>
    <t>08053</t>
  </si>
  <si>
    <t>08054</t>
  </si>
  <si>
    <t>08055</t>
  </si>
  <si>
    <t>08056</t>
  </si>
  <si>
    <t>Wood</t>
  </si>
  <si>
    <t>08057</t>
  </si>
  <si>
    <t>08059</t>
  </si>
  <si>
    <t>Wyandot</t>
  </si>
  <si>
    <t>08060</t>
  </si>
  <si>
    <t>08061</t>
  </si>
  <si>
    <t>OKC-Zone 2</t>
  </si>
  <si>
    <t>08062</t>
  </si>
  <si>
    <t>Alfalfa</t>
  </si>
  <si>
    <t>OKC-Zone 3</t>
  </si>
  <si>
    <t>08063</t>
  </si>
  <si>
    <t>Atoka</t>
  </si>
  <si>
    <t>Tue / Fri</t>
  </si>
  <si>
    <t>08064</t>
  </si>
  <si>
    <t>Beaver</t>
  </si>
  <si>
    <t>OKC-Zone 1A</t>
  </si>
  <si>
    <t>08065</t>
  </si>
  <si>
    <t>Beckham</t>
  </si>
  <si>
    <t>08066</t>
  </si>
  <si>
    <t>08067</t>
  </si>
  <si>
    <t>08068</t>
  </si>
  <si>
    <t>08069</t>
  </si>
  <si>
    <t>Canadian</t>
  </si>
  <si>
    <t>08070</t>
  </si>
  <si>
    <t>08071</t>
  </si>
  <si>
    <t>08072</t>
  </si>
  <si>
    <t>08073</t>
  </si>
  <si>
    <t>Cimarron</t>
  </si>
  <si>
    <t>08074</t>
  </si>
  <si>
    <t>08075</t>
  </si>
  <si>
    <t>Coal</t>
  </si>
  <si>
    <t>08076</t>
  </si>
  <si>
    <t>08077</t>
  </si>
  <si>
    <t>Cotton</t>
  </si>
  <si>
    <t>08078</t>
  </si>
  <si>
    <t>Craig</t>
  </si>
  <si>
    <t>08079</t>
  </si>
  <si>
    <t>Creek</t>
  </si>
  <si>
    <t>08080</t>
  </si>
  <si>
    <t>08081</t>
  </si>
  <si>
    <t>08083</t>
  </si>
  <si>
    <t>Dewey</t>
  </si>
  <si>
    <t>08084</t>
  </si>
  <si>
    <t>08085</t>
  </si>
  <si>
    <t>08086</t>
  </si>
  <si>
    <t>Garvin</t>
  </si>
  <si>
    <t>08087</t>
  </si>
  <si>
    <t>08088</t>
  </si>
  <si>
    <t>08089</t>
  </si>
  <si>
    <t>Greer</t>
  </si>
  <si>
    <t>08090</t>
  </si>
  <si>
    <t>Harmon</t>
  </si>
  <si>
    <t>08091</t>
  </si>
  <si>
    <t>08092</t>
  </si>
  <si>
    <t>08093</t>
  </si>
  <si>
    <t>Hughes</t>
  </si>
  <si>
    <t>08094</t>
  </si>
  <si>
    <t>08095</t>
  </si>
  <si>
    <t>08096</t>
  </si>
  <si>
    <t>08097</t>
  </si>
  <si>
    <t>Kay</t>
  </si>
  <si>
    <t>08098</t>
  </si>
  <si>
    <t>Kingfisher</t>
  </si>
  <si>
    <t>08099</t>
  </si>
  <si>
    <t>08100</t>
  </si>
  <si>
    <t>Latimer</t>
  </si>
  <si>
    <t>08101</t>
  </si>
  <si>
    <t>Le Flore</t>
  </si>
  <si>
    <t>08102</t>
  </si>
  <si>
    <t>08103</t>
  </si>
  <si>
    <t>08104</t>
  </si>
  <si>
    <t>Love</t>
  </si>
  <si>
    <t>08105</t>
  </si>
  <si>
    <t>Major</t>
  </si>
  <si>
    <t>08106</t>
  </si>
  <si>
    <t>08107</t>
  </si>
  <si>
    <t>Mayes</t>
  </si>
  <si>
    <t>08108</t>
  </si>
  <si>
    <t>McClain</t>
  </si>
  <si>
    <t>08109</t>
  </si>
  <si>
    <t>McCurtain</t>
  </si>
  <si>
    <t>08110</t>
  </si>
  <si>
    <t>08201</t>
  </si>
  <si>
    <t>08202</t>
  </si>
  <si>
    <t>CAPE MAY</t>
  </si>
  <si>
    <t>Muskogee</t>
  </si>
  <si>
    <t>08203</t>
  </si>
  <si>
    <t>08204</t>
  </si>
  <si>
    <t>Nowata</t>
  </si>
  <si>
    <t>08205</t>
  </si>
  <si>
    <t>Okfuskee</t>
  </si>
  <si>
    <t>08210</t>
  </si>
  <si>
    <t>08212</t>
  </si>
  <si>
    <t>Okmulgee</t>
  </si>
  <si>
    <t>08213</t>
  </si>
  <si>
    <t>08214</t>
  </si>
  <si>
    <t>08215</t>
  </si>
  <si>
    <t>08217</t>
  </si>
  <si>
    <t>Payne</t>
  </si>
  <si>
    <t>08218</t>
  </si>
  <si>
    <t>Pittsburg</t>
  </si>
  <si>
    <t>08219</t>
  </si>
  <si>
    <t>08220</t>
  </si>
  <si>
    <t>08221</t>
  </si>
  <si>
    <t>Pushmataha</t>
  </si>
  <si>
    <t>08222</t>
  </si>
  <si>
    <t>Roger Mills</t>
  </si>
  <si>
    <t>08223</t>
  </si>
  <si>
    <t>Rogers</t>
  </si>
  <si>
    <t>08224</t>
  </si>
  <si>
    <t>08225</t>
  </si>
  <si>
    <t>Sequoyah</t>
  </si>
  <si>
    <t>08226</t>
  </si>
  <si>
    <t>08227</t>
  </si>
  <si>
    <t>08230</t>
  </si>
  <si>
    <t>Tillman</t>
  </si>
  <si>
    <t>08231</t>
  </si>
  <si>
    <t>Tulsa</t>
  </si>
  <si>
    <t>08232</t>
  </si>
  <si>
    <t>Wagoner</t>
  </si>
  <si>
    <t>08233</t>
  </si>
  <si>
    <t>08234</t>
  </si>
  <si>
    <t>Washita</t>
  </si>
  <si>
    <t>08240</t>
  </si>
  <si>
    <t>Woods</t>
  </si>
  <si>
    <t>08241</t>
  </si>
  <si>
    <t>Woodward</t>
  </si>
  <si>
    <t>08242</t>
  </si>
  <si>
    <t>SLC - Zone 10</t>
  </si>
  <si>
    <t>SLC-Zone 10</t>
  </si>
  <si>
    <t>Zone 10</t>
  </si>
  <si>
    <t>08243</t>
  </si>
  <si>
    <t>08244</t>
  </si>
  <si>
    <t>Clackamas</t>
  </si>
  <si>
    <t>08245</t>
  </si>
  <si>
    <t>Clatsop</t>
  </si>
  <si>
    <t>08246</t>
  </si>
  <si>
    <t>08247</t>
  </si>
  <si>
    <t>08248</t>
  </si>
  <si>
    <t>Crook</t>
  </si>
  <si>
    <t>08250</t>
  </si>
  <si>
    <t>08251</t>
  </si>
  <si>
    <t>Deschutes</t>
  </si>
  <si>
    <t>08252</t>
  </si>
  <si>
    <t>08260</t>
  </si>
  <si>
    <t>Gilliam</t>
  </si>
  <si>
    <t>08270</t>
  </si>
  <si>
    <t>08302</t>
  </si>
  <si>
    <t>Harney</t>
  </si>
  <si>
    <t>08310</t>
  </si>
  <si>
    <t>Hood River</t>
  </si>
  <si>
    <t>08311</t>
  </si>
  <si>
    <t>08312</t>
  </si>
  <si>
    <t>08313</t>
  </si>
  <si>
    <t>Josephine</t>
  </si>
  <si>
    <t>08314</t>
  </si>
  <si>
    <t>Klamath</t>
  </si>
  <si>
    <t>08315</t>
  </si>
  <si>
    <t>08316</t>
  </si>
  <si>
    <t>08317</t>
  </si>
  <si>
    <t>08318</t>
  </si>
  <si>
    <t>08319</t>
  </si>
  <si>
    <t>Malheur</t>
  </si>
  <si>
    <t>08320</t>
  </si>
  <si>
    <t>08321</t>
  </si>
  <si>
    <t>08322</t>
  </si>
  <si>
    <t>Multnomah</t>
  </si>
  <si>
    <t>08323</t>
  </si>
  <si>
    <t>Owyhee</t>
  </si>
  <si>
    <t>08324</t>
  </si>
  <si>
    <t>08326</t>
  </si>
  <si>
    <t>08327</t>
  </si>
  <si>
    <t>Tillamook</t>
  </si>
  <si>
    <t>08328</t>
  </si>
  <si>
    <t>Umatilla</t>
  </si>
  <si>
    <t>08329</t>
  </si>
  <si>
    <t>08330</t>
  </si>
  <si>
    <t>Wallowa</t>
  </si>
  <si>
    <t>08332</t>
  </si>
  <si>
    <t>Wasco</t>
  </si>
  <si>
    <t>08340</t>
  </si>
  <si>
    <t>08341</t>
  </si>
  <si>
    <t>08342</t>
  </si>
  <si>
    <t>Yamhill</t>
  </si>
  <si>
    <t>08343</t>
  </si>
  <si>
    <t>Pennsylvania</t>
  </si>
  <si>
    <t>08344</t>
  </si>
  <si>
    <t>Allegheny</t>
  </si>
  <si>
    <t>08345</t>
  </si>
  <si>
    <t>08346</t>
  </si>
  <si>
    <t>Armstrong</t>
  </si>
  <si>
    <t>08347</t>
  </si>
  <si>
    <t>08348</t>
  </si>
  <si>
    <t>08349</t>
  </si>
  <si>
    <t>08350</t>
  </si>
  <si>
    <t>Bedford</t>
  </si>
  <si>
    <t>08352</t>
  </si>
  <si>
    <t>08353</t>
  </si>
  <si>
    <t>Berks</t>
  </si>
  <si>
    <t>08358</t>
  </si>
  <si>
    <t>Blair</t>
  </si>
  <si>
    <t>08360</t>
  </si>
  <si>
    <t>08361</t>
  </si>
  <si>
    <t>08370</t>
  </si>
  <si>
    <t>Bucks</t>
  </si>
  <si>
    <t>08400</t>
  </si>
  <si>
    <t>08401</t>
  </si>
  <si>
    <t>08402</t>
  </si>
  <si>
    <t>Cambria</t>
  </si>
  <si>
    <t>08403</t>
  </si>
  <si>
    <t>08404</t>
  </si>
  <si>
    <t>08405</t>
  </si>
  <si>
    <t>08406</t>
  </si>
  <si>
    <t>Centre</t>
  </si>
  <si>
    <t>08411</t>
  </si>
  <si>
    <t>08501</t>
  </si>
  <si>
    <t>Chester</t>
  </si>
  <si>
    <t>08502</t>
  </si>
  <si>
    <t>Clarion</t>
  </si>
  <si>
    <t>08504</t>
  </si>
  <si>
    <t>08505</t>
  </si>
  <si>
    <t>Clearfield</t>
  </si>
  <si>
    <t>08510</t>
  </si>
  <si>
    <t>08511</t>
  </si>
  <si>
    <t>08512</t>
  </si>
  <si>
    <t>MERCER</t>
  </si>
  <si>
    <t>08514</t>
  </si>
  <si>
    <t>08515</t>
  </si>
  <si>
    <t>08518</t>
  </si>
  <si>
    <t>Dauphin</t>
  </si>
  <si>
    <t>08520</t>
  </si>
  <si>
    <t>08525</t>
  </si>
  <si>
    <t>08526</t>
  </si>
  <si>
    <t>08527</t>
  </si>
  <si>
    <t>08528</t>
  </si>
  <si>
    <t>08530</t>
  </si>
  <si>
    <t>08533</t>
  </si>
  <si>
    <t>Forest</t>
  </si>
  <si>
    <t>08534</t>
  </si>
  <si>
    <t>08535</t>
  </si>
  <si>
    <t>08536</t>
  </si>
  <si>
    <t>08540</t>
  </si>
  <si>
    <t>08541</t>
  </si>
  <si>
    <t>08542</t>
  </si>
  <si>
    <t>Huntingdon</t>
  </si>
  <si>
    <t>08543</t>
  </si>
  <si>
    <t>08544</t>
  </si>
  <si>
    <t>08550</t>
  </si>
  <si>
    <t>08551</t>
  </si>
  <si>
    <t>08553</t>
  </si>
  <si>
    <t>08554</t>
  </si>
  <si>
    <t>Juniata</t>
  </si>
  <si>
    <t>08555</t>
  </si>
  <si>
    <t>08556</t>
  </si>
  <si>
    <t>Lackawanna</t>
  </si>
  <si>
    <t>08557</t>
  </si>
  <si>
    <t>08558</t>
  </si>
  <si>
    <t>08559</t>
  </si>
  <si>
    <t>08560</t>
  </si>
  <si>
    <t>Lebanon</t>
  </si>
  <si>
    <t>08561</t>
  </si>
  <si>
    <t>Lehigh</t>
  </si>
  <si>
    <t>08562</t>
  </si>
  <si>
    <t>Luzerne</t>
  </si>
  <si>
    <t>08570</t>
  </si>
  <si>
    <t>Lycoming</t>
  </si>
  <si>
    <t>08600</t>
  </si>
  <si>
    <t>McKean</t>
  </si>
  <si>
    <t>08601</t>
  </si>
  <si>
    <t>08602</t>
  </si>
  <si>
    <t>08603</t>
  </si>
  <si>
    <t>Mifflin</t>
  </si>
  <si>
    <t>08604</t>
  </si>
  <si>
    <t>08605</t>
  </si>
  <si>
    <t>08606</t>
  </si>
  <si>
    <t>08607</t>
  </si>
  <si>
    <t>Montour</t>
  </si>
  <si>
    <t>08608</t>
  </si>
  <si>
    <t>08609</t>
  </si>
  <si>
    <t>NorthUmberland</t>
  </si>
  <si>
    <t>08610</t>
  </si>
  <si>
    <t>08611</t>
  </si>
  <si>
    <t>08618</t>
  </si>
  <si>
    <t>08619</t>
  </si>
  <si>
    <t>Philadelphia</t>
  </si>
  <si>
    <t>08620</t>
  </si>
  <si>
    <t>08625</t>
  </si>
  <si>
    <t>Potter</t>
  </si>
  <si>
    <t>08628</t>
  </si>
  <si>
    <t>Schuylkill</t>
  </si>
  <si>
    <t>08629</t>
  </si>
  <si>
    <t>Snyder</t>
  </si>
  <si>
    <t>08638</t>
  </si>
  <si>
    <t>08640</t>
  </si>
  <si>
    <t>08641</t>
  </si>
  <si>
    <t>08645</t>
  </si>
  <si>
    <t>08646</t>
  </si>
  <si>
    <t>Susquehanna</t>
  </si>
  <si>
    <t>08647</t>
  </si>
  <si>
    <t>08648</t>
  </si>
  <si>
    <t>08650</t>
  </si>
  <si>
    <t>08666</t>
  </si>
  <si>
    <t>Venango</t>
  </si>
  <si>
    <t>08677</t>
  </si>
  <si>
    <t>08690</t>
  </si>
  <si>
    <t>08691</t>
  </si>
  <si>
    <t>08695</t>
  </si>
  <si>
    <t>08701</t>
  </si>
  <si>
    <t>08720</t>
  </si>
  <si>
    <t>Westmoreland</t>
  </si>
  <si>
    <t>08721</t>
  </si>
  <si>
    <t>08722</t>
  </si>
  <si>
    <t>08723</t>
  </si>
  <si>
    <t>08724</t>
  </si>
  <si>
    <t>08730</t>
  </si>
  <si>
    <t>08731</t>
  </si>
  <si>
    <t>Newport</t>
  </si>
  <si>
    <t>08732</t>
  </si>
  <si>
    <t>Providence</t>
  </si>
  <si>
    <t>08733</t>
  </si>
  <si>
    <t>08734</t>
  </si>
  <si>
    <t>South Carolina</t>
  </si>
  <si>
    <t>Abbeville</t>
  </si>
  <si>
    <t>08735</t>
  </si>
  <si>
    <t>08736</t>
  </si>
  <si>
    <t>Aiken</t>
  </si>
  <si>
    <t>08738</t>
  </si>
  <si>
    <t>08739</t>
  </si>
  <si>
    <t>Allendale</t>
  </si>
  <si>
    <t>08740</t>
  </si>
  <si>
    <t>08741</t>
  </si>
  <si>
    <t>08742</t>
  </si>
  <si>
    <t>08750</t>
  </si>
  <si>
    <t>Bamberg</t>
  </si>
  <si>
    <t>08751</t>
  </si>
  <si>
    <t>08752</t>
  </si>
  <si>
    <t>Barnwell</t>
  </si>
  <si>
    <t>08753</t>
  </si>
  <si>
    <t>08754</t>
  </si>
  <si>
    <t>08755</t>
  </si>
  <si>
    <t>08756</t>
  </si>
  <si>
    <t>Berkeley</t>
  </si>
  <si>
    <t>08757</t>
  </si>
  <si>
    <t>08758</t>
  </si>
  <si>
    <t>08759</t>
  </si>
  <si>
    <t>08801</t>
  </si>
  <si>
    <t>Charleston</t>
  </si>
  <si>
    <t>08802</t>
  </si>
  <si>
    <t>08803</t>
  </si>
  <si>
    <t>08804</t>
  </si>
  <si>
    <t>08805</t>
  </si>
  <si>
    <t>08807</t>
  </si>
  <si>
    <t>08808</t>
  </si>
  <si>
    <t>Chesterfield</t>
  </si>
  <si>
    <t>08809</t>
  </si>
  <si>
    <t>08810</t>
  </si>
  <si>
    <t>Clarendon</t>
  </si>
  <si>
    <t>08812</t>
  </si>
  <si>
    <t>08816</t>
  </si>
  <si>
    <t>Colleton</t>
  </si>
  <si>
    <t>08817</t>
  </si>
  <si>
    <t>08818</t>
  </si>
  <si>
    <t>Darlington</t>
  </si>
  <si>
    <t>08820</t>
  </si>
  <si>
    <t>08821</t>
  </si>
  <si>
    <t>Dillon</t>
  </si>
  <si>
    <t>08822</t>
  </si>
  <si>
    <t>08823</t>
  </si>
  <si>
    <t>08824</t>
  </si>
  <si>
    <t>08825</t>
  </si>
  <si>
    <t>Edgefield</t>
  </si>
  <si>
    <t>08826</t>
  </si>
  <si>
    <t>08827</t>
  </si>
  <si>
    <t>08828</t>
  </si>
  <si>
    <t>08829</t>
  </si>
  <si>
    <t>Florence</t>
  </si>
  <si>
    <t>08830</t>
  </si>
  <si>
    <t>08831</t>
  </si>
  <si>
    <t>Georgetown</t>
  </si>
  <si>
    <t>08832</t>
  </si>
  <si>
    <t>08833</t>
  </si>
  <si>
    <t>Greenville</t>
  </si>
  <si>
    <t>08834</t>
  </si>
  <si>
    <t>08835</t>
  </si>
  <si>
    <t>08836</t>
  </si>
  <si>
    <t>08837</t>
  </si>
  <si>
    <t>Hampton</t>
  </si>
  <si>
    <t>08840</t>
  </si>
  <si>
    <t>08844</t>
  </si>
  <si>
    <t>Horry</t>
  </si>
  <si>
    <t>08846</t>
  </si>
  <si>
    <t>08848</t>
  </si>
  <si>
    <t>08850</t>
  </si>
  <si>
    <t>08852</t>
  </si>
  <si>
    <t>Kershaw</t>
  </si>
  <si>
    <t>08853</t>
  </si>
  <si>
    <t>08854</t>
  </si>
  <si>
    <t>08855</t>
  </si>
  <si>
    <t>08857</t>
  </si>
  <si>
    <t>08858</t>
  </si>
  <si>
    <t>08859</t>
  </si>
  <si>
    <t>08861</t>
  </si>
  <si>
    <t>08862</t>
  </si>
  <si>
    <t>Lexington</t>
  </si>
  <si>
    <t>08863</t>
  </si>
  <si>
    <t>08865</t>
  </si>
  <si>
    <t>08867</t>
  </si>
  <si>
    <t>08868</t>
  </si>
  <si>
    <t>Marlboro</t>
  </si>
  <si>
    <t>08869</t>
  </si>
  <si>
    <t>08870</t>
  </si>
  <si>
    <t>McCormick</t>
  </si>
  <si>
    <t>08871</t>
  </si>
  <si>
    <t>08872</t>
  </si>
  <si>
    <t>Newberry</t>
  </si>
  <si>
    <t>08873</t>
  </si>
  <si>
    <t>08875</t>
  </si>
  <si>
    <t>08876</t>
  </si>
  <si>
    <t>08877</t>
  </si>
  <si>
    <t>Orangeburg</t>
  </si>
  <si>
    <t>08878</t>
  </si>
  <si>
    <t>08879</t>
  </si>
  <si>
    <t>08880</t>
  </si>
  <si>
    <t>08882</t>
  </si>
  <si>
    <t>08884</t>
  </si>
  <si>
    <t>08885</t>
  </si>
  <si>
    <t>Saluda</t>
  </si>
  <si>
    <t>08886</t>
  </si>
  <si>
    <t>08887</t>
  </si>
  <si>
    <t>Spartanburg</t>
  </si>
  <si>
    <t>08888</t>
  </si>
  <si>
    <t>08889</t>
  </si>
  <si>
    <t>08890</t>
  </si>
  <si>
    <t>08899</t>
  </si>
  <si>
    <t>08901</t>
  </si>
  <si>
    <t>08902</t>
  </si>
  <si>
    <t>Williamsburg</t>
  </si>
  <si>
    <t>08903</t>
  </si>
  <si>
    <t>08904</t>
  </si>
  <si>
    <t>08905</t>
  </si>
  <si>
    <t>08906</t>
  </si>
  <si>
    <t>South Dakota</t>
  </si>
  <si>
    <t>Aurora</t>
  </si>
  <si>
    <t>08922</t>
  </si>
  <si>
    <t>Beadle</t>
  </si>
  <si>
    <t>IWA - Zone 7B</t>
  </si>
  <si>
    <t>Zone 7B</t>
  </si>
  <si>
    <t>08933</t>
  </si>
  <si>
    <t>Bennett</t>
  </si>
  <si>
    <t>08988</t>
  </si>
  <si>
    <t>Bon Homme</t>
  </si>
  <si>
    <t>08989</t>
  </si>
  <si>
    <t>Brookings</t>
  </si>
  <si>
    <t>09501</t>
  </si>
  <si>
    <t>NEW YORK</t>
  </si>
  <si>
    <t>10000</t>
  </si>
  <si>
    <t>Brule</t>
  </si>
  <si>
    <t>10001</t>
  </si>
  <si>
    <t>10002</t>
  </si>
  <si>
    <t>Butter</t>
  </si>
  <si>
    <t>10003</t>
  </si>
  <si>
    <t>10004</t>
  </si>
  <si>
    <t>10005</t>
  </si>
  <si>
    <t>Charles Mix</t>
  </si>
  <si>
    <t>10006</t>
  </si>
  <si>
    <t>10007</t>
  </si>
  <si>
    <t>10008</t>
  </si>
  <si>
    <t>Codington</t>
  </si>
  <si>
    <t>10009</t>
  </si>
  <si>
    <t>Corson</t>
  </si>
  <si>
    <t>10010</t>
  </si>
  <si>
    <t>10011</t>
  </si>
  <si>
    <t>Davison</t>
  </si>
  <si>
    <t>10012</t>
  </si>
  <si>
    <t>Day</t>
  </si>
  <si>
    <t>10013</t>
  </si>
  <si>
    <t>10014</t>
  </si>
  <si>
    <t>10015</t>
  </si>
  <si>
    <t>10016</t>
  </si>
  <si>
    <t>Edmunds</t>
  </si>
  <si>
    <t>10017</t>
  </si>
  <si>
    <t>Fall River</t>
  </si>
  <si>
    <t>10018</t>
  </si>
  <si>
    <t>Faulk</t>
  </si>
  <si>
    <t>10019</t>
  </si>
  <si>
    <t>10020</t>
  </si>
  <si>
    <t>Gregory</t>
  </si>
  <si>
    <t>10021</t>
  </si>
  <si>
    <t>Haakon</t>
  </si>
  <si>
    <t>10022</t>
  </si>
  <si>
    <t>Hamlin</t>
  </si>
  <si>
    <t>10023</t>
  </si>
  <si>
    <t>Hand</t>
  </si>
  <si>
    <t>10024</t>
  </si>
  <si>
    <t>Hanson</t>
  </si>
  <si>
    <t>10025</t>
  </si>
  <si>
    <t>10026</t>
  </si>
  <si>
    <t>10027</t>
  </si>
  <si>
    <t>Hutchinson</t>
  </si>
  <si>
    <t>10028</t>
  </si>
  <si>
    <t>10029</t>
  </si>
  <si>
    <t>10030</t>
  </si>
  <si>
    <t>Jerauld</t>
  </si>
  <si>
    <t>10031</t>
  </si>
  <si>
    <t>10032</t>
  </si>
  <si>
    <t>Kingsbury</t>
  </si>
  <si>
    <t>10033</t>
  </si>
  <si>
    <t>10034</t>
  </si>
  <si>
    <t>10035</t>
  </si>
  <si>
    <t>10036</t>
  </si>
  <si>
    <t>Lyman</t>
  </si>
  <si>
    <t>10037</t>
  </si>
  <si>
    <t>10038</t>
  </si>
  <si>
    <t>McCook</t>
  </si>
  <si>
    <t>10039</t>
  </si>
  <si>
    <t>10040</t>
  </si>
  <si>
    <t>10041</t>
  </si>
  <si>
    <t>Mellette</t>
  </si>
  <si>
    <t>10043</t>
  </si>
  <si>
    <t>Miner</t>
  </si>
  <si>
    <t>10044</t>
  </si>
  <si>
    <t>Minnehaha</t>
  </si>
  <si>
    <t>10045</t>
  </si>
  <si>
    <t>Moody</t>
  </si>
  <si>
    <t>10046</t>
  </si>
  <si>
    <t>Oglala Lakota</t>
  </si>
  <si>
    <t>10047</t>
  </si>
  <si>
    <t>10048</t>
  </si>
  <si>
    <t>10055</t>
  </si>
  <si>
    <t>10060</t>
  </si>
  <si>
    <t>Roberts</t>
  </si>
  <si>
    <t>10065</t>
  </si>
  <si>
    <t>Sanborn</t>
  </si>
  <si>
    <t>10069</t>
  </si>
  <si>
    <t>Spink</t>
  </si>
  <si>
    <t>10072</t>
  </si>
  <si>
    <t>Stanley</t>
  </si>
  <si>
    <t>10075</t>
  </si>
  <si>
    <t>Sully</t>
  </si>
  <si>
    <t>10079</t>
  </si>
  <si>
    <t>10080</t>
  </si>
  <si>
    <t>Tripp</t>
  </si>
  <si>
    <t>10081</t>
  </si>
  <si>
    <t>10082</t>
  </si>
  <si>
    <t>10087</t>
  </si>
  <si>
    <t>Walworth</t>
  </si>
  <si>
    <t>10090</t>
  </si>
  <si>
    <t>Yankton</t>
  </si>
  <si>
    <t>10094</t>
  </si>
  <si>
    <t>Ziebach</t>
  </si>
  <si>
    <t>10095</t>
  </si>
  <si>
    <t>Tennessee</t>
  </si>
  <si>
    <t>10096</t>
  </si>
  <si>
    <t xml:space="preserve">FRA-Zone 4 </t>
  </si>
  <si>
    <t xml:space="preserve">Mon / Wed </t>
  </si>
  <si>
    <t>10098</t>
  </si>
  <si>
    <t>10099</t>
  </si>
  <si>
    <t>10100</t>
  </si>
  <si>
    <t>Indy Zone 3</t>
  </si>
  <si>
    <t>10101</t>
  </si>
  <si>
    <t>10102</t>
  </si>
  <si>
    <t>Bledsoe</t>
  </si>
  <si>
    <t>10103</t>
  </si>
  <si>
    <t>10104</t>
  </si>
  <si>
    <t>10105</t>
  </si>
  <si>
    <t>10106</t>
  </si>
  <si>
    <t>10107</t>
  </si>
  <si>
    <t>10108</t>
  </si>
  <si>
    <t>10109</t>
  </si>
  <si>
    <t>10110</t>
  </si>
  <si>
    <t>Cannon</t>
  </si>
  <si>
    <t>Mon / Wed / Mon</t>
  </si>
  <si>
    <t>10111</t>
  </si>
  <si>
    <t>10112</t>
  </si>
  <si>
    <t>Carrol</t>
  </si>
  <si>
    <t>10113</t>
  </si>
  <si>
    <t>10114</t>
  </si>
  <si>
    <t>10115</t>
  </si>
  <si>
    <t>FRA-Zone 3A</t>
  </si>
  <si>
    <t>10116</t>
  </si>
  <si>
    <t>Cheatham</t>
  </si>
  <si>
    <t>10117</t>
  </si>
  <si>
    <t>10118</t>
  </si>
  <si>
    <t>10119</t>
  </si>
  <si>
    <t>10120</t>
  </si>
  <si>
    <t>10121</t>
  </si>
  <si>
    <t>10122</t>
  </si>
  <si>
    <t>10123</t>
  </si>
  <si>
    <t>Cocke</t>
  </si>
  <si>
    <t>10124</t>
  </si>
  <si>
    <t>10125</t>
  </si>
  <si>
    <t>10126</t>
  </si>
  <si>
    <t>10128</t>
  </si>
  <si>
    <t>Crockett</t>
  </si>
  <si>
    <t>10129</t>
  </si>
  <si>
    <t>10130</t>
  </si>
  <si>
    <t>10131</t>
  </si>
  <si>
    <t>10132</t>
  </si>
  <si>
    <t>10133</t>
  </si>
  <si>
    <t>10138</t>
  </si>
  <si>
    <t>10149</t>
  </si>
  <si>
    <t>10150</t>
  </si>
  <si>
    <t>10151</t>
  </si>
  <si>
    <t>Dickson</t>
  </si>
  <si>
    <t>10152</t>
  </si>
  <si>
    <t>10153</t>
  </si>
  <si>
    <t>Dyer</t>
  </si>
  <si>
    <t>10154</t>
  </si>
  <si>
    <t>10155</t>
  </si>
  <si>
    <t>10156</t>
  </si>
  <si>
    <t>Fentress</t>
  </si>
  <si>
    <t>10157</t>
  </si>
  <si>
    <t>10158</t>
  </si>
  <si>
    <t>10159</t>
  </si>
  <si>
    <t>10160</t>
  </si>
  <si>
    <t>10161</t>
  </si>
  <si>
    <t>Giles</t>
  </si>
  <si>
    <t>10162</t>
  </si>
  <si>
    <t>10163</t>
  </si>
  <si>
    <t>10164</t>
  </si>
  <si>
    <t>Grainger</t>
  </si>
  <si>
    <t>10165</t>
  </si>
  <si>
    <t>10166</t>
  </si>
  <si>
    <t>10167</t>
  </si>
  <si>
    <t>10168</t>
  </si>
  <si>
    <t>10169</t>
  </si>
  <si>
    <t>10170</t>
  </si>
  <si>
    <t>Hamblen</t>
  </si>
  <si>
    <t>10171</t>
  </si>
  <si>
    <t>10172</t>
  </si>
  <si>
    <t>10173</t>
  </si>
  <si>
    <t>10174</t>
  </si>
  <si>
    <t>10175</t>
  </si>
  <si>
    <t>10176</t>
  </si>
  <si>
    <t>Hardeman</t>
  </si>
  <si>
    <t>10177</t>
  </si>
  <si>
    <t>10178</t>
  </si>
  <si>
    <t>10179</t>
  </si>
  <si>
    <t>10184</t>
  </si>
  <si>
    <t>Hawkins</t>
  </si>
  <si>
    <t>10185</t>
  </si>
  <si>
    <t>10195</t>
  </si>
  <si>
    <t>10196</t>
  </si>
  <si>
    <t>10197</t>
  </si>
  <si>
    <t>10199</t>
  </si>
  <si>
    <t>10200</t>
  </si>
  <si>
    <t>10203</t>
  </si>
  <si>
    <t>10211</t>
  </si>
  <si>
    <t>10212</t>
  </si>
  <si>
    <t>10213</t>
  </si>
  <si>
    <t>10242</t>
  </si>
  <si>
    <t>10249</t>
  </si>
  <si>
    <t>10256</t>
  </si>
  <si>
    <t>10257</t>
  </si>
  <si>
    <t>10258</t>
  </si>
  <si>
    <t>10259</t>
  </si>
  <si>
    <t>10260</t>
  </si>
  <si>
    <t>10261</t>
  </si>
  <si>
    <t>10265</t>
  </si>
  <si>
    <t>10268</t>
  </si>
  <si>
    <t>10269</t>
  </si>
  <si>
    <t>10270</t>
  </si>
  <si>
    <t>10271</t>
  </si>
  <si>
    <t>10272</t>
  </si>
  <si>
    <t>10273</t>
  </si>
  <si>
    <t>10274</t>
  </si>
  <si>
    <t>10275</t>
  </si>
  <si>
    <t>10276</t>
  </si>
  <si>
    <t>10277</t>
  </si>
  <si>
    <t>10278</t>
  </si>
  <si>
    <t>10279</t>
  </si>
  <si>
    <t>Loudon</t>
  </si>
  <si>
    <t>10280</t>
  </si>
  <si>
    <t>10281</t>
  </si>
  <si>
    <t>10282</t>
  </si>
  <si>
    <t>10285</t>
  </si>
  <si>
    <t>10286</t>
  </si>
  <si>
    <t>10292</t>
  </si>
  <si>
    <t>10300</t>
  </si>
  <si>
    <t>RICHMOND</t>
  </si>
  <si>
    <t>10301</t>
  </si>
  <si>
    <t>10302</t>
  </si>
  <si>
    <t>Maury</t>
  </si>
  <si>
    <t>10303</t>
  </si>
  <si>
    <t>10304</t>
  </si>
  <si>
    <t>10305</t>
  </si>
  <si>
    <t>10306</t>
  </si>
  <si>
    <t>McMinn</t>
  </si>
  <si>
    <t>10307</t>
  </si>
  <si>
    <t>10308</t>
  </si>
  <si>
    <t>McNairy</t>
  </si>
  <si>
    <t>10309</t>
  </si>
  <si>
    <t>10310</t>
  </si>
  <si>
    <t>10311</t>
  </si>
  <si>
    <t>10312</t>
  </si>
  <si>
    <t>10313</t>
  </si>
  <si>
    <t>10314</t>
  </si>
  <si>
    <t>10400</t>
  </si>
  <si>
    <t>10451</t>
  </si>
  <si>
    <t>BRONX</t>
  </si>
  <si>
    <t>10452</t>
  </si>
  <si>
    <t>10453</t>
  </si>
  <si>
    <t>10454</t>
  </si>
  <si>
    <t>10455</t>
  </si>
  <si>
    <t>Obion</t>
  </si>
  <si>
    <t>10456</t>
  </si>
  <si>
    <t>10457</t>
  </si>
  <si>
    <t>Overton</t>
  </si>
  <si>
    <t>10458</t>
  </si>
  <si>
    <t>10459</t>
  </si>
  <si>
    <t>10460</t>
  </si>
  <si>
    <t>10461</t>
  </si>
  <si>
    <t>Pickett</t>
  </si>
  <si>
    <t>10462</t>
  </si>
  <si>
    <t>10463</t>
  </si>
  <si>
    <t>10464</t>
  </si>
  <si>
    <t>10465</t>
  </si>
  <si>
    <t>10466</t>
  </si>
  <si>
    <t>10467</t>
  </si>
  <si>
    <t>Rhea</t>
  </si>
  <si>
    <t>10468</t>
  </si>
  <si>
    <t>10469</t>
  </si>
  <si>
    <t>Roane</t>
  </si>
  <si>
    <t>10470</t>
  </si>
  <si>
    <t>10471</t>
  </si>
  <si>
    <t>10472</t>
  </si>
  <si>
    <t>10473</t>
  </si>
  <si>
    <t>10474</t>
  </si>
  <si>
    <t>10475</t>
  </si>
  <si>
    <t>10499</t>
  </si>
  <si>
    <t>10501</t>
  </si>
  <si>
    <t>WESTCHESTER</t>
  </si>
  <si>
    <t>Sequatchie</t>
  </si>
  <si>
    <t>10502</t>
  </si>
  <si>
    <t>10503</t>
  </si>
  <si>
    <t>10504</t>
  </si>
  <si>
    <t>10505</t>
  </si>
  <si>
    <t>10506</t>
  </si>
  <si>
    <t>10507</t>
  </si>
  <si>
    <t>10509</t>
  </si>
  <si>
    <t>PUTNAM</t>
  </si>
  <si>
    <t>10510</t>
  </si>
  <si>
    <t>10511</t>
  </si>
  <si>
    <t>10512</t>
  </si>
  <si>
    <t>10514</t>
  </si>
  <si>
    <t>10516</t>
  </si>
  <si>
    <t>10517</t>
  </si>
  <si>
    <t>10518</t>
  </si>
  <si>
    <t>10519</t>
  </si>
  <si>
    <t>Trousdale</t>
  </si>
  <si>
    <t>10520</t>
  </si>
  <si>
    <t>10521</t>
  </si>
  <si>
    <t>Unicoi</t>
  </si>
  <si>
    <t>10522</t>
  </si>
  <si>
    <t>10523</t>
  </si>
  <si>
    <t>10524</t>
  </si>
  <si>
    <t>10526</t>
  </si>
  <si>
    <t>10527</t>
  </si>
  <si>
    <t>10528</t>
  </si>
  <si>
    <t>10530</t>
  </si>
  <si>
    <t>10532</t>
  </si>
  <si>
    <t>10533</t>
  </si>
  <si>
    <t>10535</t>
  </si>
  <si>
    <t>10536</t>
  </si>
  <si>
    <t>10537</t>
  </si>
  <si>
    <t>Weakley</t>
  </si>
  <si>
    <t>10538</t>
  </si>
  <si>
    <t>10540</t>
  </si>
  <si>
    <t>10541</t>
  </si>
  <si>
    <t>10542</t>
  </si>
  <si>
    <t>10543</t>
  </si>
  <si>
    <t>10545</t>
  </si>
  <si>
    <t>10546</t>
  </si>
  <si>
    <t>10547</t>
  </si>
  <si>
    <t>10548</t>
  </si>
  <si>
    <t>HOU</t>
  </si>
  <si>
    <t>10549</t>
  </si>
  <si>
    <t>Andrews</t>
  </si>
  <si>
    <t>OKC-Zone 4</t>
  </si>
  <si>
    <t>10550</t>
  </si>
  <si>
    <t>Angelina</t>
  </si>
  <si>
    <t>HOU-East Texas</t>
  </si>
  <si>
    <t>East Texas</t>
  </si>
  <si>
    <t>10551</t>
  </si>
  <si>
    <t>Aransas</t>
  </si>
  <si>
    <t>SNT</t>
  </si>
  <si>
    <t>10552</t>
  </si>
  <si>
    <t>Archer</t>
  </si>
  <si>
    <t>OKC</t>
  </si>
  <si>
    <t>10553</t>
  </si>
  <si>
    <t>10557</t>
  </si>
  <si>
    <t>Atascosa</t>
  </si>
  <si>
    <t>10558</t>
  </si>
  <si>
    <t>Austin</t>
  </si>
  <si>
    <t>HOU-Bryan Run</t>
  </si>
  <si>
    <t>Bryan Run</t>
  </si>
  <si>
    <t>10559</t>
  </si>
  <si>
    <t>Bailey</t>
  </si>
  <si>
    <t>10560</t>
  </si>
  <si>
    <t>Bandera</t>
  </si>
  <si>
    <t>10562</t>
  </si>
  <si>
    <t>Bastrop</t>
  </si>
  <si>
    <t>10566</t>
  </si>
  <si>
    <t>Baylor</t>
  </si>
  <si>
    <t>10567</t>
  </si>
  <si>
    <t>Bee</t>
  </si>
  <si>
    <t>10570</t>
  </si>
  <si>
    <t>10571</t>
  </si>
  <si>
    <t>Bexar</t>
  </si>
  <si>
    <t>10572</t>
  </si>
  <si>
    <t>Blanco</t>
  </si>
  <si>
    <t>10573</t>
  </si>
  <si>
    <t>Borden</t>
  </si>
  <si>
    <t>10576</t>
  </si>
  <si>
    <t>Bosque</t>
  </si>
  <si>
    <t>10577</t>
  </si>
  <si>
    <t>Bowie</t>
  </si>
  <si>
    <t>10578</t>
  </si>
  <si>
    <t>Brazoria</t>
  </si>
  <si>
    <t>HOU-Dedicated Trucks</t>
  </si>
  <si>
    <t>Dedicated Truck</t>
  </si>
  <si>
    <t>Mon - Thur</t>
  </si>
  <si>
    <t>10579</t>
  </si>
  <si>
    <t>Brazos</t>
  </si>
  <si>
    <t>10580</t>
  </si>
  <si>
    <t>Brewster</t>
  </si>
  <si>
    <t>10581</t>
  </si>
  <si>
    <t>Briscoe</t>
  </si>
  <si>
    <t>10583</t>
  </si>
  <si>
    <t>10587</t>
  </si>
  <si>
    <t>10588</t>
  </si>
  <si>
    <t>Burleson</t>
  </si>
  <si>
    <t>10589</t>
  </si>
  <si>
    <t>Burnet</t>
  </si>
  <si>
    <t>10590</t>
  </si>
  <si>
    <t>10591</t>
  </si>
  <si>
    <t>10592</t>
  </si>
  <si>
    <t>Callahan</t>
  </si>
  <si>
    <t>10594</t>
  </si>
  <si>
    <t>10595</t>
  </si>
  <si>
    <t>Camp</t>
  </si>
  <si>
    <t>10596</t>
  </si>
  <si>
    <t>Carson</t>
  </si>
  <si>
    <t>10597</t>
  </si>
  <si>
    <t>10598</t>
  </si>
  <si>
    <t>Castro</t>
  </si>
  <si>
    <t xml:space="preserve">Mon </t>
  </si>
  <si>
    <t>10600</t>
  </si>
  <si>
    <t>HOU-Golden Triangle</t>
  </si>
  <si>
    <t>Golden Triangle</t>
  </si>
  <si>
    <t>10601</t>
  </si>
  <si>
    <t>10602</t>
  </si>
  <si>
    <t>Childress</t>
  </si>
  <si>
    <t>10603</t>
  </si>
  <si>
    <t>10604</t>
  </si>
  <si>
    <t>Cochran</t>
  </si>
  <si>
    <t>10605</t>
  </si>
  <si>
    <t>Coke</t>
  </si>
  <si>
    <t>10606</t>
  </si>
  <si>
    <t>Coleman</t>
  </si>
  <si>
    <t>10607</t>
  </si>
  <si>
    <t>Collin</t>
  </si>
  <si>
    <t>10610</t>
  </si>
  <si>
    <t>Collingsworth</t>
  </si>
  <si>
    <t>10625</t>
  </si>
  <si>
    <t>10629</t>
  </si>
  <si>
    <t>Comal</t>
  </si>
  <si>
    <t>10633</t>
  </si>
  <si>
    <t>10650</t>
  </si>
  <si>
    <t>Concho</t>
  </si>
  <si>
    <t>10700</t>
  </si>
  <si>
    <t>Cooke</t>
  </si>
  <si>
    <t>10701</t>
  </si>
  <si>
    <t>Coryell</t>
  </si>
  <si>
    <t>10702</t>
  </si>
  <si>
    <t>Cottle</t>
  </si>
  <si>
    <t>10703</t>
  </si>
  <si>
    <t>Crane</t>
  </si>
  <si>
    <t>10704</t>
  </si>
  <si>
    <t>10705</t>
  </si>
  <si>
    <t>Crosby</t>
  </si>
  <si>
    <t>10706</t>
  </si>
  <si>
    <t>Culberson</t>
  </si>
  <si>
    <t>10707</t>
  </si>
  <si>
    <t>Dallam</t>
  </si>
  <si>
    <t>10708</t>
  </si>
  <si>
    <t>10709</t>
  </si>
  <si>
    <t>10710</t>
  </si>
  <si>
    <t>10800</t>
  </si>
  <si>
    <t>Deaf Smith</t>
  </si>
  <si>
    <t>10801</t>
  </si>
  <si>
    <t>10802</t>
  </si>
  <si>
    <t>Denton</t>
  </si>
  <si>
    <t>10803</t>
  </si>
  <si>
    <t>Dickens</t>
  </si>
  <si>
    <t>10804</t>
  </si>
  <si>
    <t>Dimmit</t>
  </si>
  <si>
    <t>10805</t>
  </si>
  <si>
    <t>Donley</t>
  </si>
  <si>
    <t>10901</t>
  </si>
  <si>
    <t>ROCKLAND</t>
  </si>
  <si>
    <t>10910</t>
  </si>
  <si>
    <t>Eastland</t>
  </si>
  <si>
    <t>10911</t>
  </si>
  <si>
    <t>Ector</t>
  </si>
  <si>
    <t>10912</t>
  </si>
  <si>
    <t>10913</t>
  </si>
  <si>
    <t>10914</t>
  </si>
  <si>
    <t>10915</t>
  </si>
  <si>
    <t>Erath</t>
  </si>
  <si>
    <t>10916</t>
  </si>
  <si>
    <t>Falls</t>
  </si>
  <si>
    <t>10917</t>
  </si>
  <si>
    <t>10918</t>
  </si>
  <si>
    <t>10919</t>
  </si>
  <si>
    <t>Fisher</t>
  </si>
  <si>
    <t>10920</t>
  </si>
  <si>
    <t>10921</t>
  </si>
  <si>
    <t>Foard</t>
  </si>
  <si>
    <t>10922</t>
  </si>
  <si>
    <t>Fort Bend</t>
  </si>
  <si>
    <t>10923</t>
  </si>
  <si>
    <t>10924</t>
  </si>
  <si>
    <t>Freestone</t>
  </si>
  <si>
    <t>10925</t>
  </si>
  <si>
    <t>Frio</t>
  </si>
  <si>
    <t>10926</t>
  </si>
  <si>
    <t>Gaines</t>
  </si>
  <si>
    <t>10927</t>
  </si>
  <si>
    <t>Galveston</t>
  </si>
  <si>
    <t>10928</t>
  </si>
  <si>
    <t>Garza</t>
  </si>
  <si>
    <t>10930</t>
  </si>
  <si>
    <t>Gillespie</t>
  </si>
  <si>
    <t>10931</t>
  </si>
  <si>
    <t>Glasscock</t>
  </si>
  <si>
    <t>10932</t>
  </si>
  <si>
    <t>Gonzales</t>
  </si>
  <si>
    <t>10933</t>
  </si>
  <si>
    <t>10940</t>
  </si>
  <si>
    <t>10941</t>
  </si>
  <si>
    <t>Gregg</t>
  </si>
  <si>
    <t>10943</t>
  </si>
  <si>
    <t>Grimes</t>
  </si>
  <si>
    <t>10949</t>
  </si>
  <si>
    <t>10950</t>
  </si>
  <si>
    <t>10951</t>
  </si>
  <si>
    <t>10952</t>
  </si>
  <si>
    <t>10953</t>
  </si>
  <si>
    <t>Hansford</t>
  </si>
  <si>
    <t>10954</t>
  </si>
  <si>
    <t>10956</t>
  </si>
  <si>
    <t>10958</t>
  </si>
  <si>
    <t>10959</t>
  </si>
  <si>
    <t>10960</t>
  </si>
  <si>
    <t>Hartley</t>
  </si>
  <si>
    <t>10962</t>
  </si>
  <si>
    <t>10963</t>
  </si>
  <si>
    <t>Hays</t>
  </si>
  <si>
    <t>10964</t>
  </si>
  <si>
    <t>Hemphill</t>
  </si>
  <si>
    <t>10965</t>
  </si>
  <si>
    <t>10968</t>
  </si>
  <si>
    <t>10969</t>
  </si>
  <si>
    <t>10970</t>
  </si>
  <si>
    <t>Hockley</t>
  </si>
  <si>
    <t>10973</t>
  </si>
  <si>
    <t>Hood</t>
  </si>
  <si>
    <t>10974</t>
  </si>
  <si>
    <t>10975</t>
  </si>
  <si>
    <t>10976</t>
  </si>
  <si>
    <t>10977</t>
  </si>
  <si>
    <t>Hudspeth</t>
  </si>
  <si>
    <t>10979</t>
  </si>
  <si>
    <t>Hunt</t>
  </si>
  <si>
    <t>10980</t>
  </si>
  <si>
    <t>10981</t>
  </si>
  <si>
    <t>Irion</t>
  </si>
  <si>
    <t>10982</t>
  </si>
  <si>
    <t>10983</t>
  </si>
  <si>
    <t>10984</t>
  </si>
  <si>
    <t>10985</t>
  </si>
  <si>
    <t>10986</t>
  </si>
  <si>
    <t>Jim Hogg</t>
  </si>
  <si>
    <t>10987</t>
  </si>
  <si>
    <t>Jim Wells</t>
  </si>
  <si>
    <t>10988</t>
  </si>
  <si>
    <t>Jock</t>
  </si>
  <si>
    <t>10989</t>
  </si>
  <si>
    <t>10990</t>
  </si>
  <si>
    <t>10992</t>
  </si>
  <si>
    <t>Karnes</t>
  </si>
  <si>
    <t>10993</t>
  </si>
  <si>
    <t>Kaufman</t>
  </si>
  <si>
    <t>10994</t>
  </si>
  <si>
    <t>10995</t>
  </si>
  <si>
    <t>Kenedy</t>
  </si>
  <si>
    <t>10996</t>
  </si>
  <si>
    <t>10997</t>
  </si>
  <si>
    <t>Kerr</t>
  </si>
  <si>
    <t>10998</t>
  </si>
  <si>
    <t>Kimble</t>
  </si>
  <si>
    <t>11001</t>
  </si>
  <si>
    <t>NASSAU</t>
  </si>
  <si>
    <t>King</t>
  </si>
  <si>
    <t>11002</t>
  </si>
  <si>
    <t>Kinney</t>
  </si>
  <si>
    <t>11003</t>
  </si>
  <si>
    <t>Kleberg</t>
  </si>
  <si>
    <t>11004</t>
  </si>
  <si>
    <t>QUEENS</t>
  </si>
  <si>
    <t>11005</t>
  </si>
  <si>
    <t>11010</t>
  </si>
  <si>
    <t>11020</t>
  </si>
  <si>
    <t>Lamb</t>
  </si>
  <si>
    <t>11021</t>
  </si>
  <si>
    <t>Lampasas</t>
  </si>
  <si>
    <t>11022</t>
  </si>
  <si>
    <t>Lavaca</t>
  </si>
  <si>
    <t>11023</t>
  </si>
  <si>
    <t>11024</t>
  </si>
  <si>
    <t>11025</t>
  </si>
  <si>
    <t>11026</t>
  </si>
  <si>
    <t>11027</t>
  </si>
  <si>
    <t>Lipscomb</t>
  </si>
  <si>
    <t>11030</t>
  </si>
  <si>
    <t>Live Oak</t>
  </si>
  <si>
    <t>11040</t>
  </si>
  <si>
    <t>Llano</t>
  </si>
  <si>
    <t>11041</t>
  </si>
  <si>
    <t>Loving</t>
  </si>
  <si>
    <t>11042</t>
  </si>
  <si>
    <t>Lubbock</t>
  </si>
  <si>
    <t>11043</t>
  </si>
  <si>
    <t>Lynn</t>
  </si>
  <si>
    <t>11044</t>
  </si>
  <si>
    <t>11050</t>
  </si>
  <si>
    <t>11051</t>
  </si>
  <si>
    <t>11052</t>
  </si>
  <si>
    <t>11053</t>
  </si>
  <si>
    <t>Matagorda</t>
  </si>
  <si>
    <t>11054</t>
  </si>
  <si>
    <t>Maverick</t>
  </si>
  <si>
    <t>11055</t>
  </si>
  <si>
    <t>McCulloch</t>
  </si>
  <si>
    <t>11096</t>
  </si>
  <si>
    <t>McLennan</t>
  </si>
  <si>
    <t>11099</t>
  </si>
  <si>
    <t>McMullen</t>
  </si>
  <si>
    <t>11100</t>
  </si>
  <si>
    <t>11101</t>
  </si>
  <si>
    <t>11102</t>
  </si>
  <si>
    <t>11103</t>
  </si>
  <si>
    <t>Milam</t>
  </si>
  <si>
    <t>11104</t>
  </si>
  <si>
    <t>11105</t>
  </si>
  <si>
    <t>11106</t>
  </si>
  <si>
    <t>Montague</t>
  </si>
  <si>
    <t>11109</t>
  </si>
  <si>
    <t>11120</t>
  </si>
  <si>
    <t>11200</t>
  </si>
  <si>
    <t>KINGS</t>
  </si>
  <si>
    <t>Motley</t>
  </si>
  <si>
    <t>11201</t>
  </si>
  <si>
    <t>Nacogdoches</t>
  </si>
  <si>
    <t>11202</t>
  </si>
  <si>
    <t>Navarro</t>
  </si>
  <si>
    <t>11203</t>
  </si>
  <si>
    <t>11204</t>
  </si>
  <si>
    <t>Nolan</t>
  </si>
  <si>
    <t>11205</t>
  </si>
  <si>
    <t>Nueces</t>
  </si>
  <si>
    <t>11206</t>
  </si>
  <si>
    <t>Ochiltree</t>
  </si>
  <si>
    <t>11207</t>
  </si>
  <si>
    <t>11208</t>
  </si>
  <si>
    <t>11209</t>
  </si>
  <si>
    <t>Palo Pinto</t>
  </si>
  <si>
    <t>11210</t>
  </si>
  <si>
    <t>11211</t>
  </si>
  <si>
    <t>Parker</t>
  </si>
  <si>
    <t>11212</t>
  </si>
  <si>
    <t>Parmer</t>
  </si>
  <si>
    <t>11213</t>
  </si>
  <si>
    <t>Pecos</t>
  </si>
  <si>
    <t>11214</t>
  </si>
  <si>
    <t>11215</t>
  </si>
  <si>
    <t>11216</t>
  </si>
  <si>
    <t>Presidio</t>
  </si>
  <si>
    <t>11217</t>
  </si>
  <si>
    <t>Rains</t>
  </si>
  <si>
    <t>11218</t>
  </si>
  <si>
    <t>Randall</t>
  </si>
  <si>
    <t>11219</t>
  </si>
  <si>
    <t>Reagan</t>
  </si>
  <si>
    <t>11220</t>
  </si>
  <si>
    <t>Real</t>
  </si>
  <si>
    <t>11221</t>
  </si>
  <si>
    <t>Reeves</t>
  </si>
  <si>
    <t>11222</t>
  </si>
  <si>
    <t>Refugio</t>
  </si>
  <si>
    <t>11223</t>
  </si>
  <si>
    <t>Rid River</t>
  </si>
  <si>
    <t>11224</t>
  </si>
  <si>
    <t>11225</t>
  </si>
  <si>
    <t>11226</t>
  </si>
  <si>
    <t>Rockwall</t>
  </si>
  <si>
    <t>11228</t>
  </si>
  <si>
    <t>Runnels</t>
  </si>
  <si>
    <t>11229</t>
  </si>
  <si>
    <t>Rusk</t>
  </si>
  <si>
    <t>11230</t>
  </si>
  <si>
    <t>11231</t>
  </si>
  <si>
    <t>San Augustine</t>
  </si>
  <si>
    <t>11232</t>
  </si>
  <si>
    <t>San Jacinto</t>
  </si>
  <si>
    <t>11233</t>
  </si>
  <si>
    <t>San Patricio</t>
  </si>
  <si>
    <t>11234</t>
  </si>
  <si>
    <t>San Saba</t>
  </si>
  <si>
    <t>11235</t>
  </si>
  <si>
    <t>Schleicher</t>
  </si>
  <si>
    <t>11236</t>
  </si>
  <si>
    <t>Scurry</t>
  </si>
  <si>
    <t>11237</t>
  </si>
  <si>
    <t>Shackelford</t>
  </si>
  <si>
    <t>11238</t>
  </si>
  <si>
    <t>11239</t>
  </si>
  <si>
    <t>11240</t>
  </si>
  <si>
    <t>11241</t>
  </si>
  <si>
    <t>Somervell</t>
  </si>
  <si>
    <t>11242</t>
  </si>
  <si>
    <t>Starr</t>
  </si>
  <si>
    <t>11243</t>
  </si>
  <si>
    <t>11244</t>
  </si>
  <si>
    <t>Sterling</t>
  </si>
  <si>
    <t>11245</t>
  </si>
  <si>
    <t>Stonewall</t>
  </si>
  <si>
    <t>11247</t>
  </si>
  <si>
    <t>Sutton</t>
  </si>
  <si>
    <t>11248</t>
  </si>
  <si>
    <t>Swisher</t>
  </si>
  <si>
    <t>11249</t>
  </si>
  <si>
    <t>Tarrant</t>
  </si>
  <si>
    <t>11251</t>
  </si>
  <si>
    <t>11252</t>
  </si>
  <si>
    <t>11254</t>
  </si>
  <si>
    <t>Terry</t>
  </si>
  <si>
    <t>11255</t>
  </si>
  <si>
    <t>Throckmorton</t>
  </si>
  <si>
    <t>11256</t>
  </si>
  <si>
    <t>Titus</t>
  </si>
  <si>
    <t>11300</t>
  </si>
  <si>
    <t>Tom Green</t>
  </si>
  <si>
    <t>11351</t>
  </si>
  <si>
    <t>Travis</t>
  </si>
  <si>
    <t>11352</t>
  </si>
  <si>
    <t>11353</t>
  </si>
  <si>
    <t>Tyler</t>
  </si>
  <si>
    <t>11354</t>
  </si>
  <si>
    <t>Upshur</t>
  </si>
  <si>
    <t>11355</t>
  </si>
  <si>
    <t>Upton</t>
  </si>
  <si>
    <t>11356</t>
  </si>
  <si>
    <t>Uvalde</t>
  </si>
  <si>
    <t>11357</t>
  </si>
  <si>
    <t>Val Verde</t>
  </si>
  <si>
    <t>11358</t>
  </si>
  <si>
    <t>Van Zandt</t>
  </si>
  <si>
    <t>11359</t>
  </si>
  <si>
    <t>Victoria</t>
  </si>
  <si>
    <t>11360</t>
  </si>
  <si>
    <t>11361</t>
  </si>
  <si>
    <t>Waller</t>
  </si>
  <si>
    <t>11362</t>
  </si>
  <si>
    <t>11363</t>
  </si>
  <si>
    <t>11364</t>
  </si>
  <si>
    <t>Webb</t>
  </si>
  <si>
    <t>11365</t>
  </si>
  <si>
    <t>Wharton</t>
  </si>
  <si>
    <t>11366</t>
  </si>
  <si>
    <t>11367</t>
  </si>
  <si>
    <t>11368</t>
  </si>
  <si>
    <t>Wilbarger</t>
  </si>
  <si>
    <t>11369</t>
  </si>
  <si>
    <t>Willacy</t>
  </si>
  <si>
    <t>11370</t>
  </si>
  <si>
    <t>11371</t>
  </si>
  <si>
    <t>11372</t>
  </si>
  <si>
    <t>Winkler</t>
  </si>
  <si>
    <t>11373</t>
  </si>
  <si>
    <t>Wise</t>
  </si>
  <si>
    <t>11374</t>
  </si>
  <si>
    <t>11375</t>
  </si>
  <si>
    <t>Yoakum</t>
  </si>
  <si>
    <t>11377</t>
  </si>
  <si>
    <t>Young</t>
  </si>
  <si>
    <t>11378</t>
  </si>
  <si>
    <t>Zapata</t>
  </si>
  <si>
    <t>11379</t>
  </si>
  <si>
    <t>Zavala</t>
  </si>
  <si>
    <t>11380</t>
  </si>
  <si>
    <t>Utah</t>
  </si>
  <si>
    <t>11381</t>
  </si>
  <si>
    <t>Box Elder</t>
  </si>
  <si>
    <t>11385</t>
  </si>
  <si>
    <t>Cache</t>
  </si>
  <si>
    <t>SLC - Zone 11</t>
  </si>
  <si>
    <t>SLC-Zone 11</t>
  </si>
  <si>
    <t>Zone 11</t>
  </si>
  <si>
    <t>Thurs / Mon</t>
  </si>
  <si>
    <t>11386</t>
  </si>
  <si>
    <t>Daggett</t>
  </si>
  <si>
    <t>11388</t>
  </si>
  <si>
    <t>11390</t>
  </si>
  <si>
    <t>Duchesne</t>
  </si>
  <si>
    <t>11400</t>
  </si>
  <si>
    <t>Emery</t>
  </si>
  <si>
    <t>11402</t>
  </si>
  <si>
    <t>11405</t>
  </si>
  <si>
    <t>11406</t>
  </si>
  <si>
    <t>11407</t>
  </si>
  <si>
    <t>Juab</t>
  </si>
  <si>
    <t>11408</t>
  </si>
  <si>
    <t>11410</t>
  </si>
  <si>
    <t>Millard</t>
  </si>
  <si>
    <t>11411</t>
  </si>
  <si>
    <t>11412</t>
  </si>
  <si>
    <t>Piute</t>
  </si>
  <si>
    <t>11413</t>
  </si>
  <si>
    <t>Rich</t>
  </si>
  <si>
    <t>SLC - Zone 6</t>
  </si>
  <si>
    <t>SLC-Zone 6</t>
  </si>
  <si>
    <t>11414</t>
  </si>
  <si>
    <t>Salt Lake</t>
  </si>
  <si>
    <t>SLC - Zone 12</t>
  </si>
  <si>
    <t>SLC-Zone 12</t>
  </si>
  <si>
    <t>Zone 12</t>
  </si>
  <si>
    <t>11415</t>
  </si>
  <si>
    <t>11416</t>
  </si>
  <si>
    <t>Sanpete</t>
  </si>
  <si>
    <t>11417</t>
  </si>
  <si>
    <t>11418</t>
  </si>
  <si>
    <t>SummitZ12</t>
  </si>
  <si>
    <t>11419</t>
  </si>
  <si>
    <t>11420</t>
  </si>
  <si>
    <t>Tooele</t>
  </si>
  <si>
    <t>11421</t>
  </si>
  <si>
    <t>Uintah</t>
  </si>
  <si>
    <t>11422</t>
  </si>
  <si>
    <t>11423</t>
  </si>
  <si>
    <t>Wasatch</t>
  </si>
  <si>
    <t>11424</t>
  </si>
  <si>
    <t>11425</t>
  </si>
  <si>
    <t>11426</t>
  </si>
  <si>
    <t>Weber</t>
  </si>
  <si>
    <t>11427</t>
  </si>
  <si>
    <t>Addison</t>
  </si>
  <si>
    <t>11428</t>
  </si>
  <si>
    <t>Bennington</t>
  </si>
  <si>
    <t>11429</t>
  </si>
  <si>
    <t>Caledonia</t>
  </si>
  <si>
    <t>11430</t>
  </si>
  <si>
    <t>Chittenden</t>
  </si>
  <si>
    <t>11431</t>
  </si>
  <si>
    <t>11432</t>
  </si>
  <si>
    <t>11433</t>
  </si>
  <si>
    <t>Grand Isle</t>
  </si>
  <si>
    <t>11434</t>
  </si>
  <si>
    <t>Lamoille</t>
  </si>
  <si>
    <t>11435</t>
  </si>
  <si>
    <t>11436</t>
  </si>
  <si>
    <t>11439</t>
  </si>
  <si>
    <t>Rutland</t>
  </si>
  <si>
    <t>11440</t>
  </si>
  <si>
    <t>11441</t>
  </si>
  <si>
    <t>11446</t>
  </si>
  <si>
    <t>Windsor</t>
  </si>
  <si>
    <t>11447</t>
  </si>
  <si>
    <t>Virginia</t>
  </si>
  <si>
    <t>Accomack</t>
  </si>
  <si>
    <t>11450</t>
  </si>
  <si>
    <t>11451</t>
  </si>
  <si>
    <t>Albemarle</t>
  </si>
  <si>
    <t>11452</t>
  </si>
  <si>
    <t>11460</t>
  </si>
  <si>
    <t>Alexandria</t>
  </si>
  <si>
    <t>11470</t>
  </si>
  <si>
    <t>11472</t>
  </si>
  <si>
    <t>11474</t>
  </si>
  <si>
    <t>11476</t>
  </si>
  <si>
    <t>Amelia</t>
  </si>
  <si>
    <t>11478</t>
  </si>
  <si>
    <t>11480</t>
  </si>
  <si>
    <t>Amherst</t>
  </si>
  <si>
    <t>11482</t>
  </si>
  <si>
    <t>11484</t>
  </si>
  <si>
    <t>Appomattox</t>
  </si>
  <si>
    <t>11486</t>
  </si>
  <si>
    <t>11488</t>
  </si>
  <si>
    <t>Arlington</t>
  </si>
  <si>
    <t>11499</t>
  </si>
  <si>
    <t>11501</t>
  </si>
  <si>
    <t>Augusta</t>
  </si>
  <si>
    <t>11507</t>
  </si>
  <si>
    <t>11509</t>
  </si>
  <si>
    <t>11510</t>
  </si>
  <si>
    <t>11514</t>
  </si>
  <si>
    <t>11516</t>
  </si>
  <si>
    <t>11518</t>
  </si>
  <si>
    <t>Bedford city</t>
  </si>
  <si>
    <t>11520</t>
  </si>
  <si>
    <t>11530</t>
  </si>
  <si>
    <t>Bland</t>
  </si>
  <si>
    <t>11531</t>
  </si>
  <si>
    <t>11535</t>
  </si>
  <si>
    <t>Botetourt</t>
  </si>
  <si>
    <t>11536</t>
  </si>
  <si>
    <t>11542</t>
  </si>
  <si>
    <t>11545</t>
  </si>
  <si>
    <t>11547</t>
  </si>
  <si>
    <t>11548</t>
  </si>
  <si>
    <t>11549</t>
  </si>
  <si>
    <t>11550</t>
  </si>
  <si>
    <t>11551</t>
  </si>
  <si>
    <t>Buckingham</t>
  </si>
  <si>
    <t>11552</t>
  </si>
  <si>
    <t>11553</t>
  </si>
  <si>
    <t>11554</t>
  </si>
  <si>
    <t>11555</t>
  </si>
  <si>
    <t>11556</t>
  </si>
  <si>
    <t>11557</t>
  </si>
  <si>
    <t>11558</t>
  </si>
  <si>
    <t>11559</t>
  </si>
  <si>
    <t>11560</t>
  </si>
  <si>
    <t>11561</t>
  </si>
  <si>
    <t>Charles City</t>
  </si>
  <si>
    <t>11563</t>
  </si>
  <si>
    <t>11564</t>
  </si>
  <si>
    <t>11565</t>
  </si>
  <si>
    <t>11566</t>
  </si>
  <si>
    <t>Charlottesville</t>
  </si>
  <si>
    <t>11568</t>
  </si>
  <si>
    <t>11569</t>
  </si>
  <si>
    <t>Chesapeake</t>
  </si>
  <si>
    <t>11570</t>
  </si>
  <si>
    <t>11571</t>
  </si>
  <si>
    <t>11572</t>
  </si>
  <si>
    <t>11575</t>
  </si>
  <si>
    <t>11576</t>
  </si>
  <si>
    <t>11577</t>
  </si>
  <si>
    <t>Clifton Forge</t>
  </si>
  <si>
    <t>11579</t>
  </si>
  <si>
    <t>11580</t>
  </si>
  <si>
    <t>Colonial Heights</t>
  </si>
  <si>
    <t>11581</t>
  </si>
  <si>
    <t>11582</t>
  </si>
  <si>
    <t>11583</t>
  </si>
  <si>
    <t>11588</t>
  </si>
  <si>
    <t>11590</t>
  </si>
  <si>
    <t>11592</t>
  </si>
  <si>
    <t>Culpeper</t>
  </si>
  <si>
    <t>11593</t>
  </si>
  <si>
    <t>11594</t>
  </si>
  <si>
    <t>11595</t>
  </si>
  <si>
    <t>11596</t>
  </si>
  <si>
    <t>Danville</t>
  </si>
  <si>
    <t>11597</t>
  </si>
  <si>
    <t>11598</t>
  </si>
  <si>
    <t>Dickenson</t>
  </si>
  <si>
    <t>11599</t>
  </si>
  <si>
    <t>11600</t>
  </si>
  <si>
    <t>Dinwiddie</t>
  </si>
  <si>
    <t>11690</t>
  </si>
  <si>
    <t>11691</t>
  </si>
  <si>
    <t>Emporia</t>
  </si>
  <si>
    <t>11692</t>
  </si>
  <si>
    <t>11693</t>
  </si>
  <si>
    <t>11694</t>
  </si>
  <si>
    <t>11695</t>
  </si>
  <si>
    <t>Fairfax</t>
  </si>
  <si>
    <t>11696</t>
  </si>
  <si>
    <t>11697</t>
  </si>
  <si>
    <t>Fairfax city</t>
  </si>
  <si>
    <t>11701</t>
  </si>
  <si>
    <t>11702</t>
  </si>
  <si>
    <t>Falls Church</t>
  </si>
  <si>
    <t>11703</t>
  </si>
  <si>
    <t>11704</t>
  </si>
  <si>
    <t>Fauquier</t>
  </si>
  <si>
    <t>11705</t>
  </si>
  <si>
    <t>11706</t>
  </si>
  <si>
    <t>11707</t>
  </si>
  <si>
    <t>11708</t>
  </si>
  <si>
    <t>Fluvanna</t>
  </si>
  <si>
    <t>11709</t>
  </si>
  <si>
    <t>11710</t>
  </si>
  <si>
    <t>11713</t>
  </si>
  <si>
    <t>11714</t>
  </si>
  <si>
    <t>Franklin city</t>
  </si>
  <si>
    <t>11715</t>
  </si>
  <si>
    <t>11716</t>
  </si>
  <si>
    <t>11717</t>
  </si>
  <si>
    <t>11718</t>
  </si>
  <si>
    <t>Fredericksburg</t>
  </si>
  <si>
    <t>11719</t>
  </si>
  <si>
    <t>11720</t>
  </si>
  <si>
    <t>Galax</t>
  </si>
  <si>
    <t>11721</t>
  </si>
  <si>
    <t>11722</t>
  </si>
  <si>
    <t>11724</t>
  </si>
  <si>
    <t>11725</t>
  </si>
  <si>
    <t>11726</t>
  </si>
  <si>
    <t>11727</t>
  </si>
  <si>
    <t>Goochland</t>
  </si>
  <si>
    <t>11729</t>
  </si>
  <si>
    <t>11730</t>
  </si>
  <si>
    <t>11731</t>
  </si>
  <si>
    <t>11732</t>
  </si>
  <si>
    <t>11733</t>
  </si>
  <si>
    <t>11735</t>
  </si>
  <si>
    <t>Greensville</t>
  </si>
  <si>
    <t>11736</t>
  </si>
  <si>
    <t>11737</t>
  </si>
  <si>
    <t>11738</t>
  </si>
  <si>
    <t>Hampton City</t>
  </si>
  <si>
    <t>11739</t>
  </si>
  <si>
    <t>11740</t>
  </si>
  <si>
    <t>Hanover</t>
  </si>
  <si>
    <t>11741</t>
  </si>
  <si>
    <t>11742</t>
  </si>
  <si>
    <t>Harrisonburg</t>
  </si>
  <si>
    <t>11743</t>
  </si>
  <si>
    <t>11745</t>
  </si>
  <si>
    <t>Henrico</t>
  </si>
  <si>
    <t>11746</t>
  </si>
  <si>
    <t>11747</t>
  </si>
  <si>
    <t>11749</t>
  </si>
  <si>
    <t>11750</t>
  </si>
  <si>
    <t>11751</t>
  </si>
  <si>
    <t>11752</t>
  </si>
  <si>
    <t>Hopewell City</t>
  </si>
  <si>
    <t>11753</t>
  </si>
  <si>
    <t>11754</t>
  </si>
  <si>
    <t>Isle of Wight</t>
  </si>
  <si>
    <t>11755</t>
  </si>
  <si>
    <t>11756</t>
  </si>
  <si>
    <t>James City</t>
  </si>
  <si>
    <t>11757</t>
  </si>
  <si>
    <t>11758</t>
  </si>
  <si>
    <t>King and Queen</t>
  </si>
  <si>
    <t>11760</t>
  </si>
  <si>
    <t>11762</t>
  </si>
  <si>
    <t>King George</t>
  </si>
  <si>
    <t>11763</t>
  </si>
  <si>
    <t>11764</t>
  </si>
  <si>
    <t>King William</t>
  </si>
  <si>
    <t>11765</t>
  </si>
  <si>
    <t>11766</t>
  </si>
  <si>
    <t>11767</t>
  </si>
  <si>
    <t>11768</t>
  </si>
  <si>
    <t>11769</t>
  </si>
  <si>
    <t>11770</t>
  </si>
  <si>
    <t>11771</t>
  </si>
  <si>
    <t>11772</t>
  </si>
  <si>
    <t>Loudoun</t>
  </si>
  <si>
    <t>11773</t>
  </si>
  <si>
    <t>11774</t>
  </si>
  <si>
    <t>11775</t>
  </si>
  <si>
    <t>11776</t>
  </si>
  <si>
    <t>Lunenburg</t>
  </si>
  <si>
    <t>11777</t>
  </si>
  <si>
    <t>11778</t>
  </si>
  <si>
    <t>Lynchburg</t>
  </si>
  <si>
    <t>11779</t>
  </si>
  <si>
    <t>11780</t>
  </si>
  <si>
    <t>11782</t>
  </si>
  <si>
    <t>11783</t>
  </si>
  <si>
    <t>Manassas</t>
  </si>
  <si>
    <t>11784</t>
  </si>
  <si>
    <t>11786</t>
  </si>
  <si>
    <t>Manassas Park</t>
  </si>
  <si>
    <t>11787</t>
  </si>
  <si>
    <t>11788</t>
  </si>
  <si>
    <t>Martinsville</t>
  </si>
  <si>
    <t>11789</t>
  </si>
  <si>
    <t>11790</t>
  </si>
  <si>
    <t>Mathews</t>
  </si>
  <si>
    <t>11791</t>
  </si>
  <si>
    <t>11792</t>
  </si>
  <si>
    <t>11793</t>
  </si>
  <si>
    <t>11794</t>
  </si>
  <si>
    <t>11795</t>
  </si>
  <si>
    <t>11796</t>
  </si>
  <si>
    <t>11797</t>
  </si>
  <si>
    <t>11798</t>
  </si>
  <si>
    <t>11801</t>
  </si>
  <si>
    <t>11802</t>
  </si>
  <si>
    <t>New Kent</t>
  </si>
  <si>
    <t>11803</t>
  </si>
  <si>
    <t>11804</t>
  </si>
  <si>
    <t>Newport News City</t>
  </si>
  <si>
    <t>11805</t>
  </si>
  <si>
    <t>Newport News</t>
  </si>
  <si>
    <t>11815</t>
  </si>
  <si>
    <t>Norfolk City</t>
  </si>
  <si>
    <t>11819</t>
  </si>
  <si>
    <t>11853</t>
  </si>
  <si>
    <t>11854</t>
  </si>
  <si>
    <t>11855</t>
  </si>
  <si>
    <t>Northumberland</t>
  </si>
  <si>
    <t>11901</t>
  </si>
  <si>
    <t>11930</t>
  </si>
  <si>
    <t>11931</t>
  </si>
  <si>
    <t>11932</t>
  </si>
  <si>
    <t>Nottoway</t>
  </si>
  <si>
    <t>11933</t>
  </si>
  <si>
    <t>11934</t>
  </si>
  <si>
    <t>11935</t>
  </si>
  <si>
    <t>11937</t>
  </si>
  <si>
    <t>11939</t>
  </si>
  <si>
    <t>11940</t>
  </si>
  <si>
    <t>Patrick</t>
  </si>
  <si>
    <t>11941</t>
  </si>
  <si>
    <t>11942</t>
  </si>
  <si>
    <t>Petersburg</t>
  </si>
  <si>
    <t>11944</t>
  </si>
  <si>
    <t>11946</t>
  </si>
  <si>
    <t>Pittsylvania</t>
  </si>
  <si>
    <t>11947</t>
  </si>
  <si>
    <t>11948</t>
  </si>
  <si>
    <t>Poquoson</t>
  </si>
  <si>
    <t>11949</t>
  </si>
  <si>
    <t>11950</t>
  </si>
  <si>
    <t>Portsmouth City</t>
  </si>
  <si>
    <t>11951</t>
  </si>
  <si>
    <t>11952</t>
  </si>
  <si>
    <t>Powhatan</t>
  </si>
  <si>
    <t>11953</t>
  </si>
  <si>
    <t>11954</t>
  </si>
  <si>
    <t>Prince Edward</t>
  </si>
  <si>
    <t>11955</t>
  </si>
  <si>
    <t>11956</t>
  </si>
  <si>
    <t>Prince George</t>
  </si>
  <si>
    <t>11957</t>
  </si>
  <si>
    <t>11958</t>
  </si>
  <si>
    <t>Prince William</t>
  </si>
  <si>
    <t>11959</t>
  </si>
  <si>
    <t>11960</t>
  </si>
  <si>
    <t>11961</t>
  </si>
  <si>
    <t>11962</t>
  </si>
  <si>
    <t>Radford</t>
  </si>
  <si>
    <t>11963</t>
  </si>
  <si>
    <t>11964</t>
  </si>
  <si>
    <t>Rappahannock</t>
  </si>
  <si>
    <t>11965</t>
  </si>
  <si>
    <t>11967</t>
  </si>
  <si>
    <t>11968</t>
  </si>
  <si>
    <t>11969</t>
  </si>
  <si>
    <t>Richmond city</t>
  </si>
  <si>
    <t>11970</t>
  </si>
  <si>
    <t>11971</t>
  </si>
  <si>
    <t>Roanoke</t>
  </si>
  <si>
    <t>11972</t>
  </si>
  <si>
    <t>11973</t>
  </si>
  <si>
    <t>Roanoke city</t>
  </si>
  <si>
    <t>11975</t>
  </si>
  <si>
    <t>11976</t>
  </si>
  <si>
    <t>Rockbridge</t>
  </si>
  <si>
    <t>11977</t>
  </si>
  <si>
    <t>11978</t>
  </si>
  <si>
    <t>11980</t>
  </si>
  <si>
    <t>12007</t>
  </si>
  <si>
    <t>ALBANY</t>
  </si>
  <si>
    <t>12008</t>
  </si>
  <si>
    <t>SCHENECTADY</t>
  </si>
  <si>
    <t>12009</t>
  </si>
  <si>
    <t>12010</t>
  </si>
  <si>
    <t>MONTGOMERY</t>
  </si>
  <si>
    <t>12015</t>
  </si>
  <si>
    <t>GREENE</t>
  </si>
  <si>
    <t>12016</t>
  </si>
  <si>
    <t>12017</t>
  </si>
  <si>
    <t>COLUMBIA</t>
  </si>
  <si>
    <t>Shenandoah</t>
  </si>
  <si>
    <t>12018</t>
  </si>
  <si>
    <t>RENSSELAER</t>
  </si>
  <si>
    <t>12019</t>
  </si>
  <si>
    <t>SARATOGA</t>
  </si>
  <si>
    <t>Smyth</t>
  </si>
  <si>
    <t>12020</t>
  </si>
  <si>
    <t>12022</t>
  </si>
  <si>
    <t>Southampton</t>
  </si>
  <si>
    <t>12023</t>
  </si>
  <si>
    <t>12024</t>
  </si>
  <si>
    <t>Spotsylvania</t>
  </si>
  <si>
    <t>12025</t>
  </si>
  <si>
    <t>FULTON</t>
  </si>
  <si>
    <t>12026</t>
  </si>
  <si>
    <t>12027</t>
  </si>
  <si>
    <t>12028</t>
  </si>
  <si>
    <t>Staunton</t>
  </si>
  <si>
    <t>12029</t>
  </si>
  <si>
    <t>12031</t>
  </si>
  <si>
    <t>SCHOHARIE</t>
  </si>
  <si>
    <t>12032</t>
  </si>
  <si>
    <t>12033</t>
  </si>
  <si>
    <t>12035</t>
  </si>
  <si>
    <t>12036</t>
  </si>
  <si>
    <t>12037</t>
  </si>
  <si>
    <t>12040</t>
  </si>
  <si>
    <t>12041</t>
  </si>
  <si>
    <t>12042</t>
  </si>
  <si>
    <t>Virginia Beach</t>
  </si>
  <si>
    <t>12043</t>
  </si>
  <si>
    <t>12045</t>
  </si>
  <si>
    <t>12046</t>
  </si>
  <si>
    <t>12047</t>
  </si>
  <si>
    <t>12050</t>
  </si>
  <si>
    <t>12051</t>
  </si>
  <si>
    <t>Waynesboro</t>
  </si>
  <si>
    <t>12052</t>
  </si>
  <si>
    <t>12053</t>
  </si>
  <si>
    <t>12054</t>
  </si>
  <si>
    <t>12055</t>
  </si>
  <si>
    <t>12056</t>
  </si>
  <si>
    <t>12057</t>
  </si>
  <si>
    <t>Winchester</t>
  </si>
  <si>
    <t>12058</t>
  </si>
  <si>
    <t>12059</t>
  </si>
  <si>
    <t>12060</t>
  </si>
  <si>
    <t>12061</t>
  </si>
  <si>
    <t>Wythe</t>
  </si>
  <si>
    <t>12062</t>
  </si>
  <si>
    <t>12063</t>
  </si>
  <si>
    <t>12064</t>
  </si>
  <si>
    <t>OTSEGO</t>
  </si>
  <si>
    <t>12065</t>
  </si>
  <si>
    <t>12066</t>
  </si>
  <si>
    <t>Asotin</t>
  </si>
  <si>
    <t>12067</t>
  </si>
  <si>
    <t>12068</t>
  </si>
  <si>
    <t>Chelan</t>
  </si>
  <si>
    <t>12069</t>
  </si>
  <si>
    <t>Clallam</t>
  </si>
  <si>
    <t>12070</t>
  </si>
  <si>
    <t>12071</t>
  </si>
  <si>
    <t>12072</t>
  </si>
  <si>
    <t>Cowlitz</t>
  </si>
  <si>
    <t>12073</t>
  </si>
  <si>
    <t>12074</t>
  </si>
  <si>
    <t>Ferry</t>
  </si>
  <si>
    <t>12075</t>
  </si>
  <si>
    <t>12076</t>
  </si>
  <si>
    <t>12077</t>
  </si>
  <si>
    <t>12078</t>
  </si>
  <si>
    <t>Grays Harbor</t>
  </si>
  <si>
    <t>12082</t>
  </si>
  <si>
    <t>Island</t>
  </si>
  <si>
    <t>12083</t>
  </si>
  <si>
    <t>12084</t>
  </si>
  <si>
    <t>12085</t>
  </si>
  <si>
    <t>Kitsap</t>
  </si>
  <si>
    <t>12086</t>
  </si>
  <si>
    <t>Kittitas</t>
  </si>
  <si>
    <t>12087</t>
  </si>
  <si>
    <t>Klickitat</t>
  </si>
  <si>
    <t>12089</t>
  </si>
  <si>
    <t>12090</t>
  </si>
  <si>
    <t>12092</t>
  </si>
  <si>
    <t>12093</t>
  </si>
  <si>
    <t>Okanogan</t>
  </si>
  <si>
    <t>12094</t>
  </si>
  <si>
    <t>Pacific</t>
  </si>
  <si>
    <t>12095</t>
  </si>
  <si>
    <t>Pend Oreille</t>
  </si>
  <si>
    <t>12106</t>
  </si>
  <si>
    <t>12107</t>
  </si>
  <si>
    <t>12108</t>
  </si>
  <si>
    <t>HAMILTON</t>
  </si>
  <si>
    <t>Skagit</t>
  </si>
  <si>
    <t>12110</t>
  </si>
  <si>
    <t>Skamania</t>
  </si>
  <si>
    <t>12111</t>
  </si>
  <si>
    <t>Snohomish</t>
  </si>
  <si>
    <t>12113</t>
  </si>
  <si>
    <t>Spokane</t>
  </si>
  <si>
    <t>12114</t>
  </si>
  <si>
    <t>12115</t>
  </si>
  <si>
    <t>12116</t>
  </si>
  <si>
    <t>Wahkiakum</t>
  </si>
  <si>
    <t>12117</t>
  </si>
  <si>
    <t>Walla Walla</t>
  </si>
  <si>
    <t>12118</t>
  </si>
  <si>
    <t>Whatcom</t>
  </si>
  <si>
    <t>Whitman</t>
  </si>
  <si>
    <t>12120</t>
  </si>
  <si>
    <t>Yakima</t>
  </si>
  <si>
    <t>12121</t>
  </si>
  <si>
    <t>West Virginia</t>
  </si>
  <si>
    <t>Zone 6A &amp; 6B</t>
  </si>
  <si>
    <t xml:space="preserve">Tue </t>
  </si>
  <si>
    <t>12122</t>
  </si>
  <si>
    <t>Monday-every other week check Indy shipping</t>
  </si>
  <si>
    <t>12123</t>
  </si>
  <si>
    <t>FRA-Zone 6A &amp; 6B</t>
  </si>
  <si>
    <t>12124</t>
  </si>
  <si>
    <t>12125</t>
  </si>
  <si>
    <t>12128</t>
  </si>
  <si>
    <t>12130</t>
  </si>
  <si>
    <t>Braxton</t>
  </si>
  <si>
    <t>12131</t>
  </si>
  <si>
    <t>12132</t>
  </si>
  <si>
    <t>Brooke</t>
  </si>
  <si>
    <t>12133</t>
  </si>
  <si>
    <t>12134</t>
  </si>
  <si>
    <t>Cabell</t>
  </si>
  <si>
    <t>12135</t>
  </si>
  <si>
    <t>12136</t>
  </si>
  <si>
    <t>12137</t>
  </si>
  <si>
    <t>12138</t>
  </si>
  <si>
    <t>12139</t>
  </si>
  <si>
    <t>12140</t>
  </si>
  <si>
    <t>Doddridge</t>
  </si>
  <si>
    <t>12141</t>
  </si>
  <si>
    <t>12143</t>
  </si>
  <si>
    <t>12144</t>
  </si>
  <si>
    <t>12147</t>
  </si>
  <si>
    <t>12148</t>
  </si>
  <si>
    <t>12149</t>
  </si>
  <si>
    <t>12150</t>
  </si>
  <si>
    <t>12151</t>
  </si>
  <si>
    <t>Greenbrier</t>
  </si>
  <si>
    <t>12153</t>
  </si>
  <si>
    <t>12154</t>
  </si>
  <si>
    <t>12155</t>
  </si>
  <si>
    <t>12156</t>
  </si>
  <si>
    <t>12157</t>
  </si>
  <si>
    <t>12158</t>
  </si>
  <si>
    <t>Hardy</t>
  </si>
  <si>
    <t>12159</t>
  </si>
  <si>
    <t>12160</t>
  </si>
  <si>
    <t>12161</t>
  </si>
  <si>
    <t>12162</t>
  </si>
  <si>
    <t>12163</t>
  </si>
  <si>
    <t>12164</t>
  </si>
  <si>
    <t>12165</t>
  </si>
  <si>
    <t>12166</t>
  </si>
  <si>
    <t>Kanawha</t>
  </si>
  <si>
    <t>12167</t>
  </si>
  <si>
    <t>DELAWARE</t>
  </si>
  <si>
    <t>12168</t>
  </si>
  <si>
    <t>12169</t>
  </si>
  <si>
    <t>12170</t>
  </si>
  <si>
    <t>12172</t>
  </si>
  <si>
    <t>12173</t>
  </si>
  <si>
    <t>12174</t>
  </si>
  <si>
    <t>12175</t>
  </si>
  <si>
    <t>12176</t>
  </si>
  <si>
    <t>12177</t>
  </si>
  <si>
    <t>12179</t>
  </si>
  <si>
    <t>12180</t>
  </si>
  <si>
    <t>12181</t>
  </si>
  <si>
    <t>12182</t>
  </si>
  <si>
    <t>12183</t>
  </si>
  <si>
    <t>12184</t>
  </si>
  <si>
    <t>12185</t>
  </si>
  <si>
    <t>12186</t>
  </si>
  <si>
    <t>12187</t>
  </si>
  <si>
    <t>12188</t>
  </si>
  <si>
    <t>Mingo</t>
  </si>
  <si>
    <t>12189</t>
  </si>
  <si>
    <t>12190</t>
  </si>
  <si>
    <t>Monongalia</t>
  </si>
  <si>
    <t>12192</t>
  </si>
  <si>
    <t>12193</t>
  </si>
  <si>
    <t>12194</t>
  </si>
  <si>
    <t>12195</t>
  </si>
  <si>
    <t>12196</t>
  </si>
  <si>
    <t>12197</t>
  </si>
  <si>
    <t>12198</t>
  </si>
  <si>
    <t>12200</t>
  </si>
  <si>
    <t>12201</t>
  </si>
  <si>
    <t>12202</t>
  </si>
  <si>
    <t>12203</t>
  </si>
  <si>
    <t>Pleasants</t>
  </si>
  <si>
    <t>12204</t>
  </si>
  <si>
    <t>12205</t>
  </si>
  <si>
    <t>12206</t>
  </si>
  <si>
    <t>12207</t>
  </si>
  <si>
    <t>Preston</t>
  </si>
  <si>
    <t>12208</t>
  </si>
  <si>
    <t>12209</t>
  </si>
  <si>
    <t>12210</t>
  </si>
  <si>
    <t>12211</t>
  </si>
  <si>
    <t>Raleigh</t>
  </si>
  <si>
    <t>12212</t>
  </si>
  <si>
    <t>12214</t>
  </si>
  <si>
    <t>12220</t>
  </si>
  <si>
    <t>12222</t>
  </si>
  <si>
    <t>Ritchie</t>
  </si>
  <si>
    <t>12223</t>
  </si>
  <si>
    <t>12224</t>
  </si>
  <si>
    <t>12225</t>
  </si>
  <si>
    <t>12226</t>
  </si>
  <si>
    <t>Summers</t>
  </si>
  <si>
    <t>12227</t>
  </si>
  <si>
    <t>12228</t>
  </si>
  <si>
    <t>12229</t>
  </si>
  <si>
    <t>12230</t>
  </si>
  <si>
    <t>Tucker</t>
  </si>
  <si>
    <t>12231</t>
  </si>
  <si>
    <t>12232</t>
  </si>
  <si>
    <t>12233</t>
  </si>
  <si>
    <t>12234</t>
  </si>
  <si>
    <t>12235</t>
  </si>
  <si>
    <t>12236</t>
  </si>
  <si>
    <t>12237</t>
  </si>
  <si>
    <t>12238</t>
  </si>
  <si>
    <t>12239</t>
  </si>
  <si>
    <t>12240</t>
  </si>
  <si>
    <t>Wetzel</t>
  </si>
  <si>
    <t>12241</t>
  </si>
  <si>
    <t>12242</t>
  </si>
  <si>
    <t>Wirt</t>
  </si>
  <si>
    <t>12243</t>
  </si>
  <si>
    <t>12244</t>
  </si>
  <si>
    <t>12245</t>
  </si>
  <si>
    <t>12246</t>
  </si>
  <si>
    <t>12247</t>
  </si>
  <si>
    <t>12248</t>
  </si>
  <si>
    <t>Wisconsin</t>
  </si>
  <si>
    <t>12249</t>
  </si>
  <si>
    <t>12250</t>
  </si>
  <si>
    <t>12252</t>
  </si>
  <si>
    <t>Barron</t>
  </si>
  <si>
    <t>12255</t>
  </si>
  <si>
    <t>Bayfield</t>
  </si>
  <si>
    <t>12256</t>
  </si>
  <si>
    <t>12257</t>
  </si>
  <si>
    <t>12260</t>
  </si>
  <si>
    <t>12261</t>
  </si>
  <si>
    <t>12262</t>
  </si>
  <si>
    <t>Burnett</t>
  </si>
  <si>
    <t>12288</t>
  </si>
  <si>
    <t>Calumet</t>
  </si>
  <si>
    <t>12300</t>
  </si>
  <si>
    <t>12301</t>
  </si>
  <si>
    <t>12302</t>
  </si>
  <si>
    <t>12303</t>
  </si>
  <si>
    <t>12304</t>
  </si>
  <si>
    <t>12305</t>
  </si>
  <si>
    <t>12306</t>
  </si>
  <si>
    <t>12307</t>
  </si>
  <si>
    <t>Dane</t>
  </si>
  <si>
    <t>12308</t>
  </si>
  <si>
    <t>12309</t>
  </si>
  <si>
    <t>12325</t>
  </si>
  <si>
    <t>12345</t>
  </si>
  <si>
    <t>Door</t>
  </si>
  <si>
    <t>12401</t>
  </si>
  <si>
    <t>ULSTER</t>
  </si>
  <si>
    <t>12402</t>
  </si>
  <si>
    <t>12404</t>
  </si>
  <si>
    <t>12405</t>
  </si>
  <si>
    <t>Eau Claire</t>
  </si>
  <si>
    <t>12406</t>
  </si>
  <si>
    <t>12407</t>
  </si>
  <si>
    <t>Fond Du Lac</t>
  </si>
  <si>
    <t>12409</t>
  </si>
  <si>
    <t>12410</t>
  </si>
  <si>
    <t>12411</t>
  </si>
  <si>
    <t>12412</t>
  </si>
  <si>
    <t>12413</t>
  </si>
  <si>
    <t>12414</t>
  </si>
  <si>
    <t>12415</t>
  </si>
  <si>
    <t>Green Lake</t>
  </si>
  <si>
    <t>12416</t>
  </si>
  <si>
    <t>12417</t>
  </si>
  <si>
    <t>12418</t>
  </si>
  <si>
    <t>12419</t>
  </si>
  <si>
    <t>12420</t>
  </si>
  <si>
    <t>12421</t>
  </si>
  <si>
    <t>12422</t>
  </si>
  <si>
    <t>12423</t>
  </si>
  <si>
    <t>12424</t>
  </si>
  <si>
    <t>Juneau</t>
  </si>
  <si>
    <t>12427</t>
  </si>
  <si>
    <t>12428</t>
  </si>
  <si>
    <t>Kenosha</t>
  </si>
  <si>
    <t>12429</t>
  </si>
  <si>
    <t>12430</t>
  </si>
  <si>
    <t>Kewaunee</t>
  </si>
  <si>
    <t>12431</t>
  </si>
  <si>
    <t>12432</t>
  </si>
  <si>
    <t>La Crosse</t>
  </si>
  <si>
    <t>12433</t>
  </si>
  <si>
    <t>12434</t>
  </si>
  <si>
    <t>12435</t>
  </si>
  <si>
    <t>12436</t>
  </si>
  <si>
    <t>Langlade</t>
  </si>
  <si>
    <t>12438</t>
  </si>
  <si>
    <t>12439</t>
  </si>
  <si>
    <t>Manitowoc</t>
  </si>
  <si>
    <t>12440</t>
  </si>
  <si>
    <t>12441</t>
  </si>
  <si>
    <t>Marathon</t>
  </si>
  <si>
    <t>12442</t>
  </si>
  <si>
    <t>Marinette</t>
  </si>
  <si>
    <t>12443</t>
  </si>
  <si>
    <t>12444</t>
  </si>
  <si>
    <t>12446</t>
  </si>
  <si>
    <t>12448</t>
  </si>
  <si>
    <t>Milwaukee</t>
  </si>
  <si>
    <t>12449</t>
  </si>
  <si>
    <t>12450</t>
  </si>
  <si>
    <t>12451</t>
  </si>
  <si>
    <t>12452</t>
  </si>
  <si>
    <t>Oconto</t>
  </si>
  <si>
    <t>12453</t>
  </si>
  <si>
    <t>12454</t>
  </si>
  <si>
    <t>Outagamie</t>
  </si>
  <si>
    <t>12455</t>
  </si>
  <si>
    <t>12456</t>
  </si>
  <si>
    <t>Ozaukee</t>
  </si>
  <si>
    <t>12457</t>
  </si>
  <si>
    <t>12458</t>
  </si>
  <si>
    <t>Pepin</t>
  </si>
  <si>
    <t>12459</t>
  </si>
  <si>
    <t>12460</t>
  </si>
  <si>
    <t>12461</t>
  </si>
  <si>
    <t>12462</t>
  </si>
  <si>
    <t>12463</t>
  </si>
  <si>
    <t>Price</t>
  </si>
  <si>
    <t>12464</t>
  </si>
  <si>
    <t>Racine</t>
  </si>
  <si>
    <t>12465</t>
  </si>
  <si>
    <t>12466</t>
  </si>
  <si>
    <t>12468</t>
  </si>
  <si>
    <t>12469</t>
  </si>
  <si>
    <t>12470</t>
  </si>
  <si>
    <t>12471</t>
  </si>
  <si>
    <t>12472</t>
  </si>
  <si>
    <t>Sauk</t>
  </si>
  <si>
    <t>12473</t>
  </si>
  <si>
    <t>12474</t>
  </si>
  <si>
    <t>Sawyer</t>
  </si>
  <si>
    <t>12475</t>
  </si>
  <si>
    <t>Shawano</t>
  </si>
  <si>
    <t>12477</t>
  </si>
  <si>
    <t>Sheboygan</t>
  </si>
  <si>
    <t>12480</t>
  </si>
  <si>
    <t>12481</t>
  </si>
  <si>
    <t>Saint Croix</t>
  </si>
  <si>
    <t>12482</t>
  </si>
  <si>
    <t>12483</t>
  </si>
  <si>
    <t>Trempealeau</t>
  </si>
  <si>
    <t>12484</t>
  </si>
  <si>
    <t>12485</t>
  </si>
  <si>
    <t>12486</t>
  </si>
  <si>
    <t>12487</t>
  </si>
  <si>
    <t>Vilas</t>
  </si>
  <si>
    <t>12489</t>
  </si>
  <si>
    <t>12490</t>
  </si>
  <si>
    <t>12491</t>
  </si>
  <si>
    <t>Washburn</t>
  </si>
  <si>
    <t>12492</t>
  </si>
  <si>
    <t>12493</t>
  </si>
  <si>
    <t>12494</t>
  </si>
  <si>
    <t>Waukesha</t>
  </si>
  <si>
    <t>12495</t>
  </si>
  <si>
    <t>12496</t>
  </si>
  <si>
    <t>Waupaca</t>
  </si>
  <si>
    <t>12498</t>
  </si>
  <si>
    <t>12501</t>
  </si>
  <si>
    <t>DUTCHESS</t>
  </si>
  <si>
    <t>Waushara</t>
  </si>
  <si>
    <t>12502</t>
  </si>
  <si>
    <t>12503</t>
  </si>
  <si>
    <t>12504</t>
  </si>
  <si>
    <t>12506</t>
  </si>
  <si>
    <t>12507</t>
  </si>
  <si>
    <t>12508</t>
  </si>
  <si>
    <t>12510</t>
  </si>
  <si>
    <t>12511</t>
  </si>
  <si>
    <t>12512</t>
  </si>
  <si>
    <t>SLC - Zone 8</t>
  </si>
  <si>
    <t>12513</t>
  </si>
  <si>
    <t>Converse</t>
  </si>
  <si>
    <t>12514</t>
  </si>
  <si>
    <t>12515</t>
  </si>
  <si>
    <t>12516</t>
  </si>
  <si>
    <t>Goshen</t>
  </si>
  <si>
    <t>12517</t>
  </si>
  <si>
    <t>Hot Springs</t>
  </si>
  <si>
    <t>12518</t>
  </si>
  <si>
    <t>12520</t>
  </si>
  <si>
    <t>Laramie</t>
  </si>
  <si>
    <t>12521</t>
  </si>
  <si>
    <t>12522</t>
  </si>
  <si>
    <t>Natrona</t>
  </si>
  <si>
    <t>12523</t>
  </si>
  <si>
    <t>Niobrara</t>
  </si>
  <si>
    <t>12524</t>
  </si>
  <si>
    <t>12525</t>
  </si>
  <si>
    <t>12526</t>
  </si>
  <si>
    <t>12527</t>
  </si>
  <si>
    <t>Sublette</t>
  </si>
  <si>
    <t>12528</t>
  </si>
  <si>
    <t>Sweetwater</t>
  </si>
  <si>
    <t>12529</t>
  </si>
  <si>
    <t>12530</t>
  </si>
  <si>
    <t>Uinta</t>
  </si>
  <si>
    <t>12531</t>
  </si>
  <si>
    <t>Washakie</t>
  </si>
  <si>
    <t>12533</t>
  </si>
  <si>
    <t>Weston</t>
  </si>
  <si>
    <t>12534</t>
  </si>
  <si>
    <t>12537</t>
  </si>
  <si>
    <t>12538</t>
  </si>
  <si>
    <t>12540</t>
  </si>
  <si>
    <t>12541</t>
  </si>
  <si>
    <t>12542</t>
  </si>
  <si>
    <t>12543</t>
  </si>
  <si>
    <t>12544</t>
  </si>
  <si>
    <t>12545</t>
  </si>
  <si>
    <t>12546</t>
  </si>
  <si>
    <t>12547</t>
  </si>
  <si>
    <t>12548</t>
  </si>
  <si>
    <t>12549</t>
  </si>
  <si>
    <t>12550</t>
  </si>
  <si>
    <t>12551</t>
  </si>
  <si>
    <t>12552</t>
  </si>
  <si>
    <t>12553</t>
  </si>
  <si>
    <t>12555</t>
  </si>
  <si>
    <t>12561</t>
  </si>
  <si>
    <t>12563</t>
  </si>
  <si>
    <t>12564</t>
  </si>
  <si>
    <t>12565</t>
  </si>
  <si>
    <t>12566</t>
  </si>
  <si>
    <t>12567</t>
  </si>
  <si>
    <t>12568</t>
  </si>
  <si>
    <t>12569</t>
  </si>
  <si>
    <t>12570</t>
  </si>
  <si>
    <t>12571</t>
  </si>
  <si>
    <t>12572</t>
  </si>
  <si>
    <t>12574</t>
  </si>
  <si>
    <t>12575</t>
  </si>
  <si>
    <t>12577</t>
  </si>
  <si>
    <t>12578</t>
  </si>
  <si>
    <t>12580</t>
  </si>
  <si>
    <t>12581</t>
  </si>
  <si>
    <t>12582</t>
  </si>
  <si>
    <t>12583</t>
  </si>
  <si>
    <t>12584</t>
  </si>
  <si>
    <t>12585</t>
  </si>
  <si>
    <t>12586</t>
  </si>
  <si>
    <t>12588</t>
  </si>
  <si>
    <t>12589</t>
  </si>
  <si>
    <t>12590</t>
  </si>
  <si>
    <t>12592</t>
  </si>
  <si>
    <t>12593</t>
  </si>
  <si>
    <t>12594</t>
  </si>
  <si>
    <t>12600</t>
  </si>
  <si>
    <t>12601</t>
  </si>
  <si>
    <t>12602</t>
  </si>
  <si>
    <t>12603</t>
  </si>
  <si>
    <t>12604</t>
  </si>
  <si>
    <t>12701</t>
  </si>
  <si>
    <t>12719</t>
  </si>
  <si>
    <t>12720</t>
  </si>
  <si>
    <t>12721</t>
  </si>
  <si>
    <t>12722</t>
  </si>
  <si>
    <t>12723</t>
  </si>
  <si>
    <t>12724</t>
  </si>
  <si>
    <t>12725</t>
  </si>
  <si>
    <t>12726</t>
  </si>
  <si>
    <t>12727</t>
  </si>
  <si>
    <t>12729</t>
  </si>
  <si>
    <t>12732</t>
  </si>
  <si>
    <t>12733</t>
  </si>
  <si>
    <t>12734</t>
  </si>
  <si>
    <t>12736</t>
  </si>
  <si>
    <t>12737</t>
  </si>
  <si>
    <t>12738</t>
  </si>
  <si>
    <t>12739</t>
  </si>
  <si>
    <t>12740</t>
  </si>
  <si>
    <t>12741</t>
  </si>
  <si>
    <t>12742</t>
  </si>
  <si>
    <t>12743</t>
  </si>
  <si>
    <t>12745</t>
  </si>
  <si>
    <t>12746</t>
  </si>
  <si>
    <t>12747</t>
  </si>
  <si>
    <t>12748</t>
  </si>
  <si>
    <t>12749</t>
  </si>
  <si>
    <t>12750</t>
  </si>
  <si>
    <t>12751</t>
  </si>
  <si>
    <t>12752</t>
  </si>
  <si>
    <t>12753</t>
  </si>
  <si>
    <t>12754</t>
  </si>
  <si>
    <t>12758</t>
  </si>
  <si>
    <t>12759</t>
  </si>
  <si>
    <t>12760</t>
  </si>
  <si>
    <t>12762</t>
  </si>
  <si>
    <t>12763</t>
  </si>
  <si>
    <t>12764</t>
  </si>
  <si>
    <t>12765</t>
  </si>
  <si>
    <t>12766</t>
  </si>
  <si>
    <t>12767</t>
  </si>
  <si>
    <t>12768</t>
  </si>
  <si>
    <t>12769</t>
  </si>
  <si>
    <t>12770</t>
  </si>
  <si>
    <t>12771</t>
  </si>
  <si>
    <t>12775</t>
  </si>
  <si>
    <t>12776</t>
  </si>
  <si>
    <t>12777</t>
  </si>
  <si>
    <t>12778</t>
  </si>
  <si>
    <t>12779</t>
  </si>
  <si>
    <t>12780</t>
  </si>
  <si>
    <t>12781</t>
  </si>
  <si>
    <t>12782</t>
  </si>
  <si>
    <t>12783</t>
  </si>
  <si>
    <t>12784</t>
  </si>
  <si>
    <t>12785</t>
  </si>
  <si>
    <t>12786</t>
  </si>
  <si>
    <t>12787</t>
  </si>
  <si>
    <t>12788</t>
  </si>
  <si>
    <t>12789</t>
  </si>
  <si>
    <t>12790</t>
  </si>
  <si>
    <t>12791</t>
  </si>
  <si>
    <t>12792</t>
  </si>
  <si>
    <t>12801</t>
  </si>
  <si>
    <t>12803</t>
  </si>
  <si>
    <t>12804</t>
  </si>
  <si>
    <t>12808</t>
  </si>
  <si>
    <t>12809</t>
  </si>
  <si>
    <t>12810</t>
  </si>
  <si>
    <t>12811</t>
  </si>
  <si>
    <t>12812</t>
  </si>
  <si>
    <t>12814</t>
  </si>
  <si>
    <t>12815</t>
  </si>
  <si>
    <t>12816</t>
  </si>
  <si>
    <t>12817</t>
  </si>
  <si>
    <t>12819</t>
  </si>
  <si>
    <t>12820</t>
  </si>
  <si>
    <t>12821</t>
  </si>
  <si>
    <t>12822</t>
  </si>
  <si>
    <t>12823</t>
  </si>
  <si>
    <t>12824</t>
  </si>
  <si>
    <t>12826</t>
  </si>
  <si>
    <t>12827</t>
  </si>
  <si>
    <t>12828</t>
  </si>
  <si>
    <t>12831</t>
  </si>
  <si>
    <t>12832</t>
  </si>
  <si>
    <t>12833</t>
  </si>
  <si>
    <t>12834</t>
  </si>
  <si>
    <t>12835</t>
  </si>
  <si>
    <t>12836</t>
  </si>
  <si>
    <t>12837</t>
  </si>
  <si>
    <t>12838</t>
  </si>
  <si>
    <t>12839</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</si>
  <si>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</si>
  <si>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</si>
  <si>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</si>
  <si>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</si>
  <si>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</si>
  <si>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</si>
  <si>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</si>
  <si>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</si>
  <si>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</si>
  <si>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</si>
  <si>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</si>
  <si>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</si>
  <si>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</si>
  <si>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</si>
  <si>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</si>
  <si>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</si>
  <si>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</si>
  <si>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</si>
  <si>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</si>
  <si>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</si>
  <si>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</si>
  <si>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</si>
  <si>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</si>
  <si>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</si>
  <si>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</si>
  <si>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</si>
  <si>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12870</t>
  </si>
  <si>
    <t>12871</t>
  </si>
  <si>
    <t>12872</t>
  </si>
  <si>
    <t>12873</t>
  </si>
  <si>
    <t>12874</t>
  </si>
  <si>
    <t>12877</t>
  </si>
  <si>
    <t>12878</t>
  </si>
  <si>
    <t>12879</t>
  </si>
  <si>
    <t>12883</t>
  </si>
  <si>
    <t>12884</t>
  </si>
  <si>
    <t>12885</t>
  </si>
  <si>
    <t>12886</t>
  </si>
  <si>
    <t>12887</t>
  </si>
  <si>
    <t>12901</t>
  </si>
  <si>
    <t>CLINTON</t>
  </si>
  <si>
    <t>12903</t>
  </si>
  <si>
    <t>12910</t>
  </si>
  <si>
    <t>12911</t>
  </si>
  <si>
    <t>12912</t>
  </si>
  <si>
    <t>12913</t>
  </si>
  <si>
    <t>12914</t>
  </si>
  <si>
    <t>12915</t>
  </si>
  <si>
    <t>12916</t>
  </si>
  <si>
    <t>12917</t>
  </si>
  <si>
    <t>12918</t>
  </si>
  <si>
    <t>12919</t>
  </si>
  <si>
    <t>12920</t>
  </si>
  <si>
    <t>12921</t>
  </si>
  <si>
    <t>12922</t>
  </si>
  <si>
    <t>SAINT LAWRENCE</t>
  </si>
  <si>
    <t>12923</t>
  </si>
  <si>
    <t>12924</t>
  </si>
  <si>
    <t>12926</t>
  </si>
  <si>
    <t>12927</t>
  </si>
  <si>
    <t>12928</t>
  </si>
  <si>
    <t>12929</t>
  </si>
  <si>
    <t>12930</t>
  </si>
  <si>
    <t>12932</t>
  </si>
  <si>
    <t>12933</t>
  </si>
  <si>
    <t>12934</t>
  </si>
  <si>
    <t>12935</t>
  </si>
  <si>
    <t>12936</t>
  </si>
  <si>
    <t>12937</t>
  </si>
  <si>
    <t>12938</t>
  </si>
  <si>
    <t>12939</t>
  </si>
  <si>
    <t>12940</t>
  </si>
  <si>
    <t>12941</t>
  </si>
  <si>
    <t>12942</t>
  </si>
  <si>
    <t>12943</t>
  </si>
  <si>
    <t>12944</t>
  </si>
  <si>
    <t>12945</t>
  </si>
  <si>
    <t>12946</t>
  </si>
  <si>
    <t>12949</t>
  </si>
  <si>
    <t>12950</t>
  </si>
  <si>
    <t>12952</t>
  </si>
  <si>
    <t>12953</t>
  </si>
  <si>
    <t>12955</t>
  </si>
  <si>
    <t>12956</t>
  </si>
  <si>
    <t>12957</t>
  </si>
  <si>
    <t>12958</t>
  </si>
  <si>
    <t>12959</t>
  </si>
  <si>
    <t>12960</t>
  </si>
  <si>
    <t>12961</t>
  </si>
  <si>
    <t>12962</t>
  </si>
  <si>
    <t>12964</t>
  </si>
  <si>
    <t>12965</t>
  </si>
  <si>
    <t>12966</t>
  </si>
  <si>
    <t>12967</t>
  </si>
  <si>
    <t>12968</t>
  </si>
  <si>
    <t>12969</t>
  </si>
  <si>
    <t>12970</t>
  </si>
  <si>
    <t>12972</t>
  </si>
  <si>
    <t>12973</t>
  </si>
  <si>
    <t>12974</t>
  </si>
  <si>
    <t>12975</t>
  </si>
  <si>
    <t>12976</t>
  </si>
  <si>
    <t>12977</t>
  </si>
  <si>
    <t>12978</t>
  </si>
  <si>
    <t>12979</t>
  </si>
  <si>
    <t>12980</t>
  </si>
  <si>
    <t>12981</t>
  </si>
  <si>
    <t>12982</t>
  </si>
  <si>
    <t>12983</t>
  </si>
  <si>
    <t>12985</t>
  </si>
  <si>
    <t>12986</t>
  </si>
  <si>
    <t>12987</t>
  </si>
  <si>
    <t>12989</t>
  </si>
  <si>
    <t>12990</t>
  </si>
  <si>
    <t>12991</t>
  </si>
  <si>
    <t>12992</t>
  </si>
  <si>
    <t>12993</t>
  </si>
  <si>
    <t>12994</t>
  </si>
  <si>
    <t>12995</t>
  </si>
  <si>
    <t>12996</t>
  </si>
  <si>
    <t>12997</t>
  </si>
  <si>
    <t>12998</t>
  </si>
  <si>
    <t>13020</t>
  </si>
  <si>
    <t>ONONDAGA</t>
  </si>
  <si>
    <t>13021</t>
  </si>
  <si>
    <t>CAYUGA</t>
  </si>
  <si>
    <t>13022</t>
  </si>
  <si>
    <t>13024</t>
  </si>
  <si>
    <t>13026</t>
  </si>
  <si>
    <t>13027</t>
  </si>
  <si>
    <t>13028</t>
  </si>
  <si>
    <t>OSWEGO</t>
  </si>
  <si>
    <t>13029</t>
  </si>
  <si>
    <t>13030</t>
  </si>
  <si>
    <t>13031</t>
  </si>
  <si>
    <t>13032</t>
  </si>
  <si>
    <t>MADISON</t>
  </si>
  <si>
    <t>13033</t>
  </si>
  <si>
    <t>13034</t>
  </si>
  <si>
    <t>13035</t>
  </si>
  <si>
    <t>13036</t>
  </si>
  <si>
    <t>13037</t>
  </si>
  <si>
    <t>13039</t>
  </si>
  <si>
    <t>13040</t>
  </si>
  <si>
    <t>CORTLAND</t>
  </si>
  <si>
    <t>13041</t>
  </si>
  <si>
    <t>13042</t>
  </si>
  <si>
    <t>13043</t>
  </si>
  <si>
    <t>13044</t>
  </si>
  <si>
    <t>13045</t>
  </si>
  <si>
    <t>13050</t>
  </si>
  <si>
    <t>13051</t>
  </si>
  <si>
    <t>13052</t>
  </si>
  <si>
    <t>13053</t>
  </si>
  <si>
    <t>TOMPKINS</t>
  </si>
  <si>
    <t>13054</t>
  </si>
  <si>
    <t>ONEIDA</t>
  </si>
  <si>
    <t>13055</t>
  </si>
  <si>
    <t>13056</t>
  </si>
  <si>
    <t>13057</t>
  </si>
  <si>
    <t>13060</t>
  </si>
  <si>
    <t>13061</t>
  </si>
  <si>
    <t>13062</t>
  </si>
  <si>
    <t>13063</t>
  </si>
  <si>
    <t>13064</t>
  </si>
  <si>
    <t>13065</t>
  </si>
  <si>
    <t>SENECA</t>
  </si>
  <si>
    <t>13066</t>
  </si>
  <si>
    <t>13068</t>
  </si>
  <si>
    <t>13069</t>
  </si>
  <si>
    <t>13071</t>
  </si>
  <si>
    <t>13072</t>
  </si>
  <si>
    <t>13073</t>
  </si>
  <si>
    <t>13074</t>
  </si>
  <si>
    <t>13076</t>
  </si>
  <si>
    <t>13077</t>
  </si>
  <si>
    <t>13078</t>
  </si>
  <si>
    <t>13080</t>
  </si>
  <si>
    <t>13081</t>
  </si>
  <si>
    <t>13082</t>
  </si>
  <si>
    <t>13083</t>
  </si>
  <si>
    <t>13084</t>
  </si>
  <si>
    <t>13085</t>
  </si>
  <si>
    <t>13087</t>
  </si>
  <si>
    <t>13088</t>
  </si>
  <si>
    <t>13089</t>
  </si>
  <si>
    <t>13090</t>
  </si>
  <si>
    <t>13092</t>
  </si>
  <si>
    <t>13093</t>
  </si>
  <si>
    <t>13094</t>
  </si>
  <si>
    <t>13101</t>
  </si>
  <si>
    <t>13102</t>
  </si>
  <si>
    <t>13103</t>
  </si>
  <si>
    <t>13104</t>
  </si>
  <si>
    <t>13107</t>
  </si>
  <si>
    <t>13108</t>
  </si>
  <si>
    <t>13110</t>
  </si>
  <si>
    <t>13111</t>
  </si>
  <si>
    <t>13112</t>
  </si>
  <si>
    <t>13113</t>
  </si>
  <si>
    <t>13114</t>
  </si>
  <si>
    <t>13115</t>
  </si>
  <si>
    <t>13116</t>
  </si>
  <si>
    <t>13117</t>
  </si>
  <si>
    <t>13118</t>
  </si>
  <si>
    <t>13119</t>
  </si>
  <si>
    <t>13120</t>
  </si>
  <si>
    <t>13121</t>
  </si>
  <si>
    <t>13122</t>
  </si>
  <si>
    <t>13123</t>
  </si>
  <si>
    <t>13124</t>
  </si>
  <si>
    <t>CHENANGO</t>
  </si>
  <si>
    <t>13125</t>
  </si>
  <si>
    <t>13126</t>
  </si>
  <si>
    <t>13129</t>
  </si>
  <si>
    <t>13130</t>
  </si>
  <si>
    <t>13131</t>
  </si>
  <si>
    <t>13132</t>
  </si>
  <si>
    <t>13133</t>
  </si>
  <si>
    <t>13134</t>
  </si>
  <si>
    <t>13135</t>
  </si>
  <si>
    <t>13136</t>
  </si>
  <si>
    <t>13137</t>
  </si>
  <si>
    <t>13138</t>
  </si>
  <si>
    <t>13139</t>
  </si>
  <si>
    <t>13140</t>
  </si>
  <si>
    <t>13141</t>
  </si>
  <si>
    <t>13142</t>
  </si>
  <si>
    <t>13143</t>
  </si>
  <si>
    <t>WAYNE</t>
  </si>
  <si>
    <t>13144</t>
  </si>
  <si>
    <t>13145</t>
  </si>
  <si>
    <t>13146</t>
  </si>
  <si>
    <t>13147</t>
  </si>
  <si>
    <t>13148</t>
  </si>
  <si>
    <t>13150</t>
  </si>
  <si>
    <t>13151</t>
  </si>
  <si>
    <t>13152</t>
  </si>
  <si>
    <t>13153</t>
  </si>
  <si>
    <t>13154</t>
  </si>
  <si>
    <t>13155</t>
  </si>
  <si>
    <t>13156</t>
  </si>
  <si>
    <t>13157</t>
  </si>
  <si>
    <t>13158</t>
  </si>
  <si>
    <t>13159</t>
  </si>
  <si>
    <t>13160</t>
  </si>
  <si>
    <t>13162</t>
  </si>
  <si>
    <t>13163</t>
  </si>
  <si>
    <t>13164</t>
  </si>
  <si>
    <t>13165</t>
  </si>
  <si>
    <t>13166</t>
  </si>
  <si>
    <t>13167</t>
  </si>
  <si>
    <t>13200</t>
  </si>
  <si>
    <t>13201</t>
  </si>
  <si>
    <t>13202</t>
  </si>
  <si>
    <t>13203</t>
  </si>
  <si>
    <t>13204</t>
  </si>
  <si>
    <t>13205</t>
  </si>
  <si>
    <t>13206</t>
  </si>
  <si>
    <t>13207</t>
  </si>
  <si>
    <t>13208</t>
  </si>
  <si>
    <t>13209</t>
  </si>
  <si>
    <t>13210</t>
  </si>
  <si>
    <t>13211</t>
  </si>
  <si>
    <t>13212</t>
  </si>
  <si>
    <t>13214</t>
  </si>
  <si>
    <t>13215</t>
  </si>
  <si>
    <t>13217</t>
  </si>
  <si>
    <t>13218</t>
  </si>
  <si>
    <t>13219</t>
  </si>
  <si>
    <t>13220</t>
  </si>
  <si>
    <t>13221</t>
  </si>
  <si>
    <t>13224</t>
  </si>
  <si>
    <t>13225</t>
  </si>
  <si>
    <t>13235</t>
  </si>
  <si>
    <t>13244</t>
  </si>
  <si>
    <t>13250</t>
  </si>
  <si>
    <t>13251</t>
  </si>
  <si>
    <t>13252</t>
  </si>
  <si>
    <t>13260</t>
  </si>
  <si>
    <t>13261</t>
  </si>
  <si>
    <t>13290</t>
  </si>
  <si>
    <t>13301</t>
  </si>
  <si>
    <t>13302</t>
  </si>
  <si>
    <t>13303</t>
  </si>
  <si>
    <t>13304</t>
  </si>
  <si>
    <t>13305</t>
  </si>
  <si>
    <t>LEWIS</t>
  </si>
  <si>
    <t>13308</t>
  </si>
  <si>
    <t>13309</t>
  </si>
  <si>
    <t>13310</t>
  </si>
  <si>
    <t>13312</t>
  </si>
  <si>
    <t>13313</t>
  </si>
  <si>
    <t>13314</t>
  </si>
  <si>
    <t>13315</t>
  </si>
  <si>
    <t>13316</t>
  </si>
  <si>
    <t>13317</t>
  </si>
  <si>
    <t>13318</t>
  </si>
  <si>
    <t>13319</t>
  </si>
  <si>
    <t>13320</t>
  </si>
  <si>
    <t>13321</t>
  </si>
  <si>
    <t>13322</t>
  </si>
  <si>
    <t>HERKIMER</t>
  </si>
  <si>
    <t>13323</t>
  </si>
  <si>
    <t>13324</t>
  </si>
  <si>
    <t>13325</t>
  </si>
  <si>
    <t>13326</t>
  </si>
  <si>
    <t>13327</t>
  </si>
  <si>
    <t>13328</t>
  </si>
  <si>
    <t>13329</t>
  </si>
  <si>
    <t>13331</t>
  </si>
  <si>
    <t>13332</t>
  </si>
  <si>
    <t>13333</t>
  </si>
  <si>
    <t>13334</t>
  </si>
  <si>
    <t>13335</t>
  </si>
  <si>
    <t>13336</t>
  </si>
  <si>
    <t>13337</t>
  </si>
  <si>
    <t>13338</t>
  </si>
  <si>
    <t>13339</t>
  </si>
  <si>
    <t>13340</t>
  </si>
  <si>
    <t>13341</t>
  </si>
  <si>
    <t>13342</t>
  </si>
  <si>
    <t>13343</t>
  </si>
  <si>
    <t>13345</t>
  </si>
  <si>
    <t>13346</t>
  </si>
  <si>
    <t>13348</t>
  </si>
  <si>
    <t>13349</t>
  </si>
  <si>
    <t>13350</t>
  </si>
  <si>
    <t>13352</t>
  </si>
  <si>
    <t>13353</t>
  </si>
  <si>
    <t>13354</t>
  </si>
  <si>
    <t>13355</t>
  </si>
  <si>
    <t>13357</t>
  </si>
  <si>
    <t>13360</t>
  </si>
  <si>
    <t>13361</t>
  </si>
  <si>
    <t>13362</t>
  </si>
  <si>
    <t>13363</t>
  </si>
  <si>
    <t>13364</t>
  </si>
  <si>
    <t>13365</t>
  </si>
  <si>
    <t>13367</t>
  </si>
  <si>
    <t>13368</t>
  </si>
  <si>
    <t>13401</t>
  </si>
  <si>
    <t>13402</t>
  </si>
  <si>
    <t>13403</t>
  </si>
  <si>
    <t>13404</t>
  </si>
  <si>
    <t>13406</t>
  </si>
  <si>
    <t>13407</t>
  </si>
  <si>
    <t>13408</t>
  </si>
  <si>
    <t>13409</t>
  </si>
  <si>
    <t>13410</t>
  </si>
  <si>
    <t>13411</t>
  </si>
  <si>
    <t>13413</t>
  </si>
  <si>
    <t>13415</t>
  </si>
  <si>
    <t>13416</t>
  </si>
  <si>
    <t>13417</t>
  </si>
  <si>
    <t>13418</t>
  </si>
  <si>
    <t>13419</t>
  </si>
  <si>
    <t>13420</t>
  </si>
  <si>
    <t>13421</t>
  </si>
  <si>
    <t>13424</t>
  </si>
  <si>
    <t>13425</t>
  </si>
  <si>
    <t>13426</t>
  </si>
  <si>
    <t>13428</t>
  </si>
  <si>
    <t>13429</t>
  </si>
  <si>
    <t>13431</t>
  </si>
  <si>
    <t>13432</t>
  </si>
  <si>
    <t>13433</t>
  </si>
  <si>
    <t>13434</t>
  </si>
  <si>
    <t>13435</t>
  </si>
  <si>
    <t>13436</t>
  </si>
  <si>
    <t>13437</t>
  </si>
  <si>
    <t>13438</t>
  </si>
  <si>
    <t>13439</t>
  </si>
  <si>
    <t>13440</t>
  </si>
  <si>
    <t>13441</t>
  </si>
  <si>
    <t>13442</t>
  </si>
  <si>
    <t>13449</t>
  </si>
  <si>
    <t>13450</t>
  </si>
  <si>
    <t>13452</t>
  </si>
  <si>
    <t>13454</t>
  </si>
  <si>
    <t>13455</t>
  </si>
  <si>
    <t>13456</t>
  </si>
  <si>
    <t>13457</t>
  </si>
  <si>
    <t>13459</t>
  </si>
  <si>
    <t>13460</t>
  </si>
  <si>
    <t>13461</t>
  </si>
  <si>
    <t>13464</t>
  </si>
  <si>
    <t>13465</t>
  </si>
  <si>
    <t>13466</t>
  </si>
  <si>
    <t>13468</t>
  </si>
  <si>
    <t>13469</t>
  </si>
  <si>
    <t>13470</t>
  </si>
  <si>
    <t>13471</t>
  </si>
  <si>
    <t>13472</t>
  </si>
  <si>
    <t>13473</t>
  </si>
  <si>
    <t>13475</t>
  </si>
  <si>
    <t>13476</t>
  </si>
  <si>
    <t>13477</t>
  </si>
  <si>
    <t>13478</t>
  </si>
  <si>
    <t>13479</t>
  </si>
  <si>
    <t>13480</t>
  </si>
  <si>
    <t>13482</t>
  </si>
  <si>
    <t>13483</t>
  </si>
  <si>
    <t>13484</t>
  </si>
  <si>
    <t>13485</t>
  </si>
  <si>
    <t>13486</t>
  </si>
  <si>
    <t>13487</t>
  </si>
  <si>
    <t>13488</t>
  </si>
  <si>
    <t>13489</t>
  </si>
  <si>
    <t>13490</t>
  </si>
  <si>
    <t>13491</t>
  </si>
  <si>
    <t>13492</t>
  </si>
  <si>
    <t>13493</t>
  </si>
  <si>
    <t>13494</t>
  </si>
  <si>
    <t>13495</t>
  </si>
  <si>
    <t>13500</t>
  </si>
  <si>
    <t>13501</t>
  </si>
  <si>
    <t>13502</t>
  </si>
  <si>
    <t>13503</t>
  </si>
  <si>
    <t>13504</t>
  </si>
  <si>
    <t>13505</t>
  </si>
  <si>
    <t>13599</t>
  </si>
  <si>
    <t>13601</t>
  </si>
  <si>
    <t>JEFFERSON</t>
  </si>
  <si>
    <t>13602</t>
  </si>
  <si>
    <t>13603</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</si>
  <si>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</si>
  <si>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</si>
  <si>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</si>
  <si>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</si>
  <si>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</si>
  <si>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</si>
  <si>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</si>
  <si>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</si>
  <si>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</si>
  <si>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</si>
  <si>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</si>
  <si>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</si>
  <si>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</si>
  <si>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</si>
  <si>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</si>
  <si>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</si>
  <si>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</si>
  <si>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</si>
  <si>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</si>
  <si>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</si>
  <si>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</si>
  <si>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</si>
  <si>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</si>
  <si>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</si>
  <si>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13630</t>
  </si>
  <si>
    <t>13631</t>
  </si>
  <si>
    <t>13632</t>
  </si>
  <si>
    <t>13633</t>
  </si>
  <si>
    <t>13634</t>
  </si>
  <si>
    <t>13635</t>
  </si>
  <si>
    <t>13636</t>
  </si>
  <si>
    <t>13637</t>
  </si>
  <si>
    <t>13638</t>
  </si>
  <si>
    <t>13639</t>
  </si>
  <si>
    <t>13640</t>
  </si>
  <si>
    <t>13641</t>
  </si>
  <si>
    <t>13642</t>
  </si>
  <si>
    <t>13643</t>
  </si>
  <si>
    <t>13645</t>
  </si>
  <si>
    <t>13646</t>
  </si>
  <si>
    <t>13647</t>
  </si>
  <si>
    <t>13648</t>
  </si>
  <si>
    <t>13649</t>
  </si>
  <si>
    <t>13650</t>
  </si>
  <si>
    <t>13651</t>
  </si>
  <si>
    <t>13652</t>
  </si>
  <si>
    <t>13654</t>
  </si>
  <si>
    <t>13655</t>
  </si>
  <si>
    <t>13656</t>
  </si>
  <si>
    <t>13657</t>
  </si>
  <si>
    <t>13658</t>
  </si>
  <si>
    <t>13659</t>
  </si>
  <si>
    <t>13660</t>
  </si>
  <si>
    <t>13661</t>
  </si>
  <si>
    <t>13662</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</si>
  <si>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</si>
  <si>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</si>
  <si>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</si>
  <si>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</si>
  <si>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</si>
  <si>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</si>
  <si>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</si>
  <si>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</si>
  <si>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</si>
  <si>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</si>
  <si>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</si>
  <si>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</si>
  <si>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</si>
  <si>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</si>
  <si>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</si>
  <si>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</si>
  <si>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</si>
  <si>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</si>
  <si>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</si>
  <si>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</si>
  <si>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</si>
  <si>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</si>
  <si>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13687</t>
  </si>
  <si>
    <t>13688</t>
  </si>
  <si>
    <t>13690</t>
  </si>
  <si>
    <t>13691</t>
  </si>
  <si>
    <t>13692</t>
  </si>
  <si>
    <t>13693</t>
  </si>
  <si>
    <t>13694</t>
  </si>
  <si>
    <t>13695</t>
  </si>
  <si>
    <t>13696</t>
  </si>
  <si>
    <t>13697</t>
  </si>
  <si>
    <t>13698</t>
  </si>
  <si>
    <t>13699</t>
  </si>
  <si>
    <t>13730</t>
  </si>
  <si>
    <t>13731</t>
  </si>
  <si>
    <t>13732</t>
  </si>
  <si>
    <t>TIOGA</t>
  </si>
  <si>
    <t>13733</t>
  </si>
  <si>
    <t>13734</t>
  </si>
  <si>
    <t>13736</t>
  </si>
  <si>
    <t>13737</t>
  </si>
  <si>
    <t>BROOME</t>
  </si>
  <si>
    <t>13738</t>
  </si>
  <si>
    <t>13739</t>
  </si>
  <si>
    <t>13740</t>
  </si>
  <si>
    <t>13743</t>
  </si>
  <si>
    <t>13744</t>
  </si>
  <si>
    <t>13745</t>
  </si>
  <si>
    <t>13746</t>
  </si>
  <si>
    <t>13747</t>
  </si>
  <si>
    <t>13748</t>
  </si>
  <si>
    <t>13749</t>
  </si>
  <si>
    <t>13750</t>
  </si>
  <si>
    <t>13751</t>
  </si>
  <si>
    <t>13752</t>
  </si>
  <si>
    <t>13753</t>
  </si>
  <si>
    <t>13754</t>
  </si>
  <si>
    <t>13755</t>
  </si>
  <si>
    <t>13756</t>
  </si>
  <si>
    <t>13757</t>
  </si>
  <si>
    <t>13758</t>
  </si>
  <si>
    <t>13760</t>
  </si>
  <si>
    <t>13761</t>
  </si>
  <si>
    <t>13762</t>
  </si>
  <si>
    <t>13763</t>
  </si>
  <si>
    <t>13774</t>
  </si>
  <si>
    <t>13775</t>
  </si>
  <si>
    <t>13776</t>
  </si>
  <si>
    <t>13777</t>
  </si>
  <si>
    <t>13778</t>
  </si>
  <si>
    <t>13780</t>
  </si>
  <si>
    <t>13782</t>
  </si>
  <si>
    <t>13783</t>
  </si>
  <si>
    <t>13784</t>
  </si>
  <si>
    <t>13786</t>
  </si>
  <si>
    <t>13787</t>
  </si>
  <si>
    <t>13788</t>
  </si>
  <si>
    <t>13790</t>
  </si>
  <si>
    <t>13794</t>
  </si>
  <si>
    <t>13795</t>
  </si>
  <si>
    <t>13796</t>
  </si>
  <si>
    <t>13797</t>
  </si>
  <si>
    <t>13801</t>
  </si>
  <si>
    <t>13802</t>
  </si>
  <si>
    <t>13803</t>
  </si>
  <si>
    <t>13804</t>
  </si>
  <si>
    <t>13806</t>
  </si>
  <si>
    <t>13807</t>
  </si>
  <si>
    <t>13808</t>
  </si>
  <si>
    <t>13809</t>
  </si>
  <si>
    <t>13810</t>
  </si>
  <si>
    <t>13811</t>
  </si>
  <si>
    <t>13812</t>
  </si>
  <si>
    <t>13813</t>
  </si>
  <si>
    <t>13814</t>
  </si>
  <si>
    <t>13815</t>
  </si>
  <si>
    <t>13820</t>
  </si>
  <si>
    <t>13825</t>
  </si>
  <si>
    <t>13826</t>
  </si>
  <si>
    <t>13827</t>
  </si>
  <si>
    <t>13830</t>
  </si>
  <si>
    <t>13832</t>
  </si>
  <si>
    <t>13833</t>
  </si>
  <si>
    <t>13834</t>
  </si>
  <si>
    <t>13835</t>
  </si>
  <si>
    <t>13837</t>
  </si>
  <si>
    <t>13838</t>
  </si>
  <si>
    <t>13839</t>
  </si>
  <si>
    <t>13840</t>
  </si>
  <si>
    <t>13841</t>
  </si>
  <si>
    <t>13842</t>
  </si>
  <si>
    <t>13843</t>
  </si>
  <si>
    <t>13844</t>
  </si>
  <si>
    <t>13845</t>
  </si>
  <si>
    <t>13846</t>
  </si>
  <si>
    <t>13847</t>
  </si>
  <si>
    <t>13848</t>
  </si>
  <si>
    <t>13849</t>
  </si>
  <si>
    <t>13850</t>
  </si>
  <si>
    <t>13851</t>
  </si>
  <si>
    <t>13856</t>
  </si>
  <si>
    <t>13859</t>
  </si>
  <si>
    <t>13860</t>
  </si>
  <si>
    <t>13861</t>
  </si>
  <si>
    <t>13862</t>
  </si>
  <si>
    <t>13863</t>
  </si>
  <si>
    <t>13864</t>
  </si>
  <si>
    <t>13865</t>
  </si>
  <si>
    <t>13900</t>
  </si>
  <si>
    <t>13901</t>
  </si>
  <si>
    <t>13902</t>
  </si>
  <si>
    <t>13903</t>
  </si>
  <si>
    <t>13904</t>
  </si>
  <si>
    <t>13905</t>
  </si>
  <si>
    <t>14001</t>
  </si>
  <si>
    <t>ERIE</t>
  </si>
  <si>
    <t>14003</t>
  </si>
  <si>
    <t>GENESEE</t>
  </si>
  <si>
    <t>14004</t>
  </si>
  <si>
    <t>14005</t>
  </si>
  <si>
    <t>14006</t>
  </si>
  <si>
    <t>14008</t>
  </si>
  <si>
    <t>NIAGARA</t>
  </si>
  <si>
    <t>14009</t>
  </si>
  <si>
    <t>WYOMING</t>
  </si>
  <si>
    <t>14010</t>
  </si>
  <si>
    <t>14011</t>
  </si>
  <si>
    <t>14012</t>
  </si>
  <si>
    <t>14013</t>
  </si>
  <si>
    <t>14020</t>
  </si>
  <si>
    <t>14021</t>
  </si>
  <si>
    <t>14024</t>
  </si>
  <si>
    <t>14025</t>
  </si>
  <si>
    <t>14026</t>
  </si>
  <si>
    <t>14027</t>
  </si>
  <si>
    <t>14028</t>
  </si>
  <si>
    <t>14029</t>
  </si>
  <si>
    <t>ALLEGANY</t>
  </si>
  <si>
    <t>14030</t>
  </si>
  <si>
    <t>14031</t>
  </si>
  <si>
    <t>14032</t>
  </si>
  <si>
    <t>14033</t>
  </si>
  <si>
    <t>14034</t>
  </si>
  <si>
    <t>14035</t>
  </si>
  <si>
    <t>14036</t>
  </si>
  <si>
    <t>14037</t>
  </si>
  <si>
    <t>14038</t>
  </si>
  <si>
    <t>14039</t>
  </si>
  <si>
    <t>14040</t>
  </si>
  <si>
    <t>14041</t>
  </si>
  <si>
    <t>CATTARAUGUS</t>
  </si>
  <si>
    <t>14042</t>
  </si>
  <si>
    <t>14043</t>
  </si>
  <si>
    <t>14047</t>
  </si>
  <si>
    <t>14048</t>
  </si>
  <si>
    <t>CHAUTAUQUA</t>
  </si>
  <si>
    <t>14051</t>
  </si>
  <si>
    <t>14052</t>
  </si>
  <si>
    <t>14054</t>
  </si>
  <si>
    <t>14055</t>
  </si>
  <si>
    <t>14056</t>
  </si>
  <si>
    <t>14057</t>
  </si>
  <si>
    <t>14058</t>
  </si>
  <si>
    <t>14059</t>
  </si>
  <si>
    <t>14060</t>
  </si>
  <si>
    <t>14061</t>
  </si>
  <si>
    <t>14062</t>
  </si>
  <si>
    <t>14063</t>
  </si>
  <si>
    <t>14065</t>
  </si>
  <si>
    <t>14066</t>
  </si>
  <si>
    <t>14067</t>
  </si>
  <si>
    <t>14068</t>
  </si>
  <si>
    <t>14069</t>
  </si>
  <si>
    <t>14070</t>
  </si>
  <si>
    <t>14072</t>
  </si>
  <si>
    <t>14075</t>
  </si>
  <si>
    <t>14079</t>
  </si>
  <si>
    <t>14080</t>
  </si>
  <si>
    <t>14081</t>
  </si>
  <si>
    <t>14082</t>
  </si>
  <si>
    <t>14083</t>
  </si>
  <si>
    <t>14085</t>
  </si>
  <si>
    <t>14086</t>
  </si>
  <si>
    <t>14091</t>
  </si>
  <si>
    <t>14092</t>
  </si>
  <si>
    <t>14094</t>
  </si>
  <si>
    <t>14095</t>
  </si>
  <si>
    <t>14098</t>
  </si>
  <si>
    <t>14101</t>
  </si>
  <si>
    <t>14102</t>
  </si>
  <si>
    <t>14103</t>
  </si>
  <si>
    <t>14105</t>
  </si>
  <si>
    <t>14107</t>
  </si>
  <si>
    <t>14108</t>
  </si>
  <si>
    <t>14109</t>
  </si>
  <si>
    <t>14110</t>
  </si>
  <si>
    <t>14111</t>
  </si>
  <si>
    <t>14112</t>
  </si>
  <si>
    <t>14113</t>
  </si>
  <si>
    <t>14120</t>
  </si>
  <si>
    <t>14125</t>
  </si>
  <si>
    <t>14126</t>
  </si>
  <si>
    <t>14127</t>
  </si>
  <si>
    <t>14129</t>
  </si>
  <si>
    <t>14130</t>
  </si>
  <si>
    <t>14131</t>
  </si>
  <si>
    <t>14132</t>
  </si>
  <si>
    <t>14133</t>
  </si>
  <si>
    <t>14134</t>
  </si>
  <si>
    <t>14135</t>
  </si>
  <si>
    <t>14136</t>
  </si>
  <si>
    <t>14138</t>
  </si>
  <si>
    <t>14139</t>
  </si>
  <si>
    <t>14140</t>
  </si>
  <si>
    <t>14141</t>
  </si>
  <si>
    <t>14143</t>
  </si>
  <si>
    <t>14144</t>
  </si>
  <si>
    <t>14145</t>
  </si>
  <si>
    <t>14150</t>
  </si>
  <si>
    <t>14151</t>
  </si>
  <si>
    <t>14166</t>
  </si>
  <si>
    <t>14167</t>
  </si>
  <si>
    <t>14168</t>
  </si>
  <si>
    <t>14169</t>
  </si>
  <si>
    <t>14170</t>
  </si>
  <si>
    <t>14171</t>
  </si>
  <si>
    <t>14172</t>
  </si>
  <si>
    <t>14173</t>
  </si>
  <si>
    <t>14174</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</si>
  <si>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</si>
  <si>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</si>
  <si>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</si>
  <si>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</si>
  <si>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</si>
  <si>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</si>
  <si>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</si>
  <si>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</si>
  <si>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</si>
  <si>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</si>
  <si>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</si>
  <si>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</si>
  <si>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</si>
  <si>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</si>
  <si>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</si>
  <si>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</si>
  <si>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</si>
  <si>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</si>
  <si>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</si>
  <si>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</si>
  <si>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</si>
  <si>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</si>
  <si>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</si>
  <si>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</si>
  <si>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</si>
  <si>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</si>
  <si>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</si>
  <si>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</si>
  <si>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</si>
  <si>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14231</t>
  </si>
  <si>
    <t>14233</t>
  </si>
  <si>
    <t>14240</t>
  </si>
  <si>
    <t>14241</t>
  </si>
  <si>
    <t>14260</t>
  </si>
  <si>
    <t>14261</t>
  </si>
  <si>
    <t>14263</t>
  </si>
  <si>
    <t>14264</t>
  </si>
  <si>
    <t>14265</t>
  </si>
  <si>
    <t>14266</t>
  </si>
  <si>
    <t>14267</t>
  </si>
  <si>
    <t>14269</t>
  </si>
  <si>
    <t>14270</t>
  </si>
  <si>
    <t>14271</t>
  </si>
  <si>
    <t>14272</t>
  </si>
  <si>
    <t>14273</t>
  </si>
  <si>
    <t>14276</t>
  </si>
  <si>
    <t>14280</t>
  </si>
  <si>
    <t>14300</t>
  </si>
  <si>
    <t>14301</t>
  </si>
  <si>
    <t>14302</t>
  </si>
  <si>
    <t>14303</t>
  </si>
  <si>
    <t>14304</t>
  </si>
  <si>
    <t>14305</t>
  </si>
  <si>
    <t>14410</t>
  </si>
  <si>
    <t>MONROE</t>
  </si>
  <si>
    <t>14411</t>
  </si>
  <si>
    <t>14413</t>
  </si>
  <si>
    <t>14414</t>
  </si>
  <si>
    <t>LIVINGSTON</t>
  </si>
  <si>
    <t>14415</t>
  </si>
  <si>
    <t>YATES</t>
  </si>
  <si>
    <t>14416</t>
  </si>
  <si>
    <t>14418</t>
  </si>
  <si>
    <t>14420</t>
  </si>
  <si>
    <t>14422</t>
  </si>
  <si>
    <t>14423</t>
  </si>
  <si>
    <t>14424</t>
  </si>
  <si>
    <t>ONTARIO</t>
  </si>
  <si>
    <t>14425</t>
  </si>
  <si>
    <t>14427</t>
  </si>
  <si>
    <t>14428</t>
  </si>
  <si>
    <t>14429</t>
  </si>
  <si>
    <t>14430</t>
  </si>
  <si>
    <t>14432</t>
  </si>
  <si>
    <t>14433</t>
  </si>
  <si>
    <t>14435</t>
  </si>
  <si>
    <t>14437</t>
  </si>
  <si>
    <t>14441</t>
  </si>
  <si>
    <t>14442</t>
  </si>
  <si>
    <t>14443</t>
  </si>
  <si>
    <t>14444</t>
  </si>
  <si>
    <t>14445</t>
  </si>
  <si>
    <t>14449</t>
  </si>
  <si>
    <t>14450</t>
  </si>
  <si>
    <t>14452</t>
  </si>
  <si>
    <t>14453</t>
  </si>
  <si>
    <t>14454</t>
  </si>
  <si>
    <t>14456</t>
  </si>
  <si>
    <t>14461</t>
  </si>
  <si>
    <t>14462</t>
  </si>
  <si>
    <t>14463</t>
  </si>
  <si>
    <t>14464</t>
  </si>
  <si>
    <t>14466</t>
  </si>
  <si>
    <t>14467</t>
  </si>
  <si>
    <t>14468</t>
  </si>
  <si>
    <t>14469</t>
  </si>
  <si>
    <t>14470</t>
  </si>
  <si>
    <t>14471</t>
  </si>
  <si>
    <t>14472</t>
  </si>
  <si>
    <t>14474</t>
  </si>
  <si>
    <t>14475</t>
  </si>
  <si>
    <t>14476</t>
  </si>
  <si>
    <t>14477</t>
  </si>
  <si>
    <t>14478</t>
  </si>
  <si>
    <t>14479</t>
  </si>
  <si>
    <t>14480</t>
  </si>
  <si>
    <t>14481</t>
  </si>
  <si>
    <t>14482</t>
  </si>
  <si>
    <t>14485</t>
  </si>
  <si>
    <t>14486</t>
  </si>
  <si>
    <t>14487</t>
  </si>
  <si>
    <t>14488</t>
  </si>
  <si>
    <t>14489</t>
  </si>
  <si>
    <t>14502</t>
  </si>
  <si>
    <t>14504</t>
  </si>
  <si>
    <t>14505</t>
  </si>
  <si>
    <t>14506</t>
  </si>
  <si>
    <t>14507</t>
  </si>
  <si>
    <t>14508</t>
  </si>
  <si>
    <t>14510</t>
  </si>
  <si>
    <t>14511</t>
  </si>
  <si>
    <t>14512</t>
  </si>
  <si>
    <t>14513</t>
  </si>
  <si>
    <t>14514</t>
  </si>
  <si>
    <t>14515</t>
  </si>
  <si>
    <t>14516</t>
  </si>
  <si>
    <t>14517</t>
  </si>
  <si>
    <t>14518</t>
  </si>
  <si>
    <t>14519</t>
  </si>
  <si>
    <t>14520</t>
  </si>
  <si>
    <t>14521</t>
  </si>
  <si>
    <t>14522</t>
  </si>
  <si>
    <t>14525</t>
  </si>
  <si>
    <t>14526</t>
  </si>
  <si>
    <t>14527</t>
  </si>
  <si>
    <t>14529</t>
  </si>
  <si>
    <t>STEUBEN</t>
  </si>
  <si>
    <t>14530</t>
  </si>
  <si>
    <t>14532</t>
  </si>
  <si>
    <t>14533</t>
  </si>
  <si>
    <t>14534</t>
  </si>
  <si>
    <t>14536</t>
  </si>
  <si>
    <t>14537</t>
  </si>
  <si>
    <t>14538</t>
  </si>
  <si>
    <t>14539</t>
  </si>
  <si>
    <t>14541</t>
  </si>
  <si>
    <t>14542</t>
  </si>
  <si>
    <t>14543</t>
  </si>
  <si>
    <t>14544</t>
  </si>
  <si>
    <t>14545</t>
  </si>
  <si>
    <t>14546</t>
  </si>
  <si>
    <t>14547</t>
  </si>
  <si>
    <t>14548</t>
  </si>
  <si>
    <t>14549</t>
  </si>
  <si>
    <t>14550</t>
  </si>
  <si>
    <t>14551</t>
  </si>
  <si>
    <t>14554</t>
  </si>
  <si>
    <t>14555</t>
  </si>
  <si>
    <t>14556</t>
  </si>
  <si>
    <t>14557</t>
  </si>
  <si>
    <t>14558</t>
  </si>
  <si>
    <t>14559</t>
  </si>
  <si>
    <t>14560</t>
  </si>
  <si>
    <t>14561</t>
  </si>
  <si>
    <t>14563</t>
  </si>
  <si>
    <t>14564</t>
  </si>
  <si>
    <t>14568</t>
  </si>
  <si>
    <t>14569</t>
  </si>
  <si>
    <t>14571</t>
  </si>
  <si>
    <t>14572</t>
  </si>
  <si>
    <t>14580</t>
  </si>
  <si>
    <t>14584</t>
  </si>
  <si>
    <t>14585</t>
  </si>
  <si>
    <t>14586</t>
  </si>
  <si>
    <t>14588</t>
  </si>
  <si>
    <t>14589</t>
  </si>
  <si>
    <t>14590</t>
  </si>
  <si>
    <t>14591</t>
  </si>
  <si>
    <t>14592</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</si>
  <si>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</si>
  <si>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</si>
  <si>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</si>
  <si>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</si>
  <si>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</si>
  <si>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</si>
  <si>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</si>
  <si>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</si>
  <si>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</si>
  <si>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</si>
  <si>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</si>
  <si>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</si>
  <si>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</si>
  <si>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</si>
  <si>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</si>
  <si>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</si>
  <si>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</si>
  <si>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</si>
  <si>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</si>
  <si>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</si>
  <si>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</si>
  <si>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</si>
  <si>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</si>
  <si>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</si>
  <si>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</si>
  <si>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</si>
  <si>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</si>
  <si>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</si>
  <si>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14638</t>
  </si>
  <si>
    <t>14639</t>
  </si>
  <si>
    <t>14642</t>
  </si>
  <si>
    <t>14643</t>
  </si>
  <si>
    <t>14644</t>
  </si>
  <si>
    <t>14645</t>
  </si>
  <si>
    <t>14646</t>
  </si>
  <si>
    <t>14647</t>
  </si>
  <si>
    <t>14649</t>
  </si>
  <si>
    <t>14650</t>
  </si>
  <si>
    <t>14651</t>
  </si>
  <si>
    <t>14652</t>
  </si>
  <si>
    <t>14653</t>
  </si>
  <si>
    <t>14660</t>
  </si>
  <si>
    <t>14664</t>
  </si>
  <si>
    <t>14673</t>
  </si>
  <si>
    <t>14683</t>
  </si>
  <si>
    <t>14692</t>
  </si>
  <si>
    <t>14694</t>
  </si>
  <si>
    <t>14701</t>
  </si>
  <si>
    <t>14702</t>
  </si>
  <si>
    <t>14703</t>
  </si>
  <si>
    <t>14704</t>
  </si>
  <si>
    <t>14706</t>
  </si>
  <si>
    <t>14707</t>
  </si>
  <si>
    <t>14708</t>
  </si>
  <si>
    <t>14709</t>
  </si>
  <si>
    <t>14710</t>
  </si>
  <si>
    <t>14711</t>
  </si>
  <si>
    <t>14712</t>
  </si>
  <si>
    <t>14714</t>
  </si>
  <si>
    <t>14715</t>
  </si>
  <si>
    <t>14716</t>
  </si>
  <si>
    <t>14717</t>
  </si>
  <si>
    <t>14718</t>
  </si>
  <si>
    <t>14719</t>
  </si>
  <si>
    <t>14720</t>
  </si>
  <si>
    <t>14721</t>
  </si>
  <si>
    <t>14722</t>
  </si>
  <si>
    <t>14723</t>
  </si>
  <si>
    <t>14724</t>
  </si>
  <si>
    <t>14726</t>
  </si>
  <si>
    <t>14727</t>
  </si>
  <si>
    <t>14728</t>
  </si>
  <si>
    <t>14729</t>
  </si>
  <si>
    <t>14730</t>
  </si>
  <si>
    <t>14731</t>
  </si>
  <si>
    <t>14732</t>
  </si>
  <si>
    <t>14733</t>
  </si>
  <si>
    <t>14735</t>
  </si>
  <si>
    <t>14736</t>
  </si>
  <si>
    <t>14737</t>
  </si>
  <si>
    <t>14738</t>
  </si>
  <si>
    <t>14739</t>
  </si>
  <si>
    <t>14740</t>
  </si>
  <si>
    <t>14741</t>
  </si>
  <si>
    <t>14742</t>
  </si>
  <si>
    <t>14743</t>
  </si>
  <si>
    <t>14744</t>
  </si>
  <si>
    <t>14745</t>
  </si>
  <si>
    <t>14747</t>
  </si>
  <si>
    <t>14748</t>
  </si>
  <si>
    <t>14749</t>
  </si>
  <si>
    <t>14750</t>
  </si>
  <si>
    <t>14751</t>
  </si>
  <si>
    <t>14752</t>
  </si>
  <si>
    <t>14753</t>
  </si>
  <si>
    <t>14754</t>
  </si>
  <si>
    <t>14755</t>
  </si>
  <si>
    <t>14756</t>
  </si>
  <si>
    <t>14757</t>
  </si>
  <si>
    <t>14758</t>
  </si>
  <si>
    <t>14759</t>
  </si>
  <si>
    <t>14760</t>
  </si>
  <si>
    <t>14766</t>
  </si>
  <si>
    <t>14767</t>
  </si>
  <si>
    <t>14769</t>
  </si>
  <si>
    <t>14770</t>
  </si>
  <si>
    <t>14772</t>
  </si>
  <si>
    <t>14774</t>
  </si>
  <si>
    <t>14775</t>
  </si>
  <si>
    <t>14776</t>
  </si>
  <si>
    <t>14777</t>
  </si>
  <si>
    <t>14778</t>
  </si>
  <si>
    <t>14779</t>
  </si>
  <si>
    <t>14781</t>
  </si>
  <si>
    <t>14782</t>
  </si>
  <si>
    <t>14783</t>
  </si>
  <si>
    <t>14784</t>
  </si>
  <si>
    <t>14785</t>
  </si>
  <si>
    <t>14786</t>
  </si>
  <si>
    <t>14787</t>
  </si>
  <si>
    <t>14788</t>
  </si>
  <si>
    <t>14801</t>
  </si>
  <si>
    <t>14802</t>
  </si>
  <si>
    <t>14803</t>
  </si>
  <si>
    <t>14804</t>
  </si>
  <si>
    <t>14805</t>
  </si>
  <si>
    <t>SCHUYLER</t>
  </si>
  <si>
    <t>14806</t>
  </si>
  <si>
    <t>14807</t>
  </si>
  <si>
    <t>14808</t>
  </si>
  <si>
    <t>14809</t>
  </si>
  <si>
    <t>14810</t>
  </si>
  <si>
    <t>14812</t>
  </si>
  <si>
    <t>14813</t>
  </si>
  <si>
    <t>14814</t>
  </si>
  <si>
    <t>CHEMUNG</t>
  </si>
  <si>
    <t>14815</t>
  </si>
  <si>
    <t>14816</t>
  </si>
  <si>
    <t>14817</t>
  </si>
  <si>
    <t>14818</t>
  </si>
  <si>
    <t>14819</t>
  </si>
  <si>
    <t>14820</t>
  </si>
  <si>
    <t>14821</t>
  </si>
  <si>
    <t>14822</t>
  </si>
  <si>
    <t>14823</t>
  </si>
  <si>
    <t>14824</t>
  </si>
  <si>
    <t>14825</t>
  </si>
  <si>
    <t>14826</t>
  </si>
  <si>
    <t>14827</t>
  </si>
  <si>
    <t>14830</t>
  </si>
  <si>
    <t>14831</t>
  </si>
  <si>
    <t>14836</t>
  </si>
  <si>
    <t>14837</t>
  </si>
  <si>
    <t>14838</t>
  </si>
  <si>
    <t>14839</t>
  </si>
  <si>
    <t>14840</t>
  </si>
  <si>
    <t>14841</t>
  </si>
  <si>
    <t>14842</t>
  </si>
  <si>
    <t>14843</t>
  </si>
  <si>
    <t>14844</t>
  </si>
  <si>
    <t>14845</t>
  </si>
  <si>
    <t>14846</t>
  </si>
  <si>
    <t>14847</t>
  </si>
  <si>
    <t>14850</t>
  </si>
  <si>
    <t>14851</t>
  </si>
  <si>
    <t>14852</t>
  </si>
  <si>
    <t>14853</t>
  </si>
  <si>
    <t>14854</t>
  </si>
  <si>
    <t>14855</t>
  </si>
  <si>
    <t>14856</t>
  </si>
  <si>
    <t>14857</t>
  </si>
  <si>
    <t>14858</t>
  </si>
  <si>
    <t>14859</t>
  </si>
  <si>
    <t>14860</t>
  </si>
  <si>
    <t>14861</t>
  </si>
  <si>
    <t>14863</t>
  </si>
  <si>
    <t>14864</t>
  </si>
  <si>
    <t>14865</t>
  </si>
  <si>
    <t>14867</t>
  </si>
  <si>
    <t>14868</t>
  </si>
  <si>
    <t>14869</t>
  </si>
  <si>
    <t>14870</t>
  </si>
  <si>
    <t>14871</t>
  </si>
  <si>
    <t>14872</t>
  </si>
  <si>
    <t>14873</t>
  </si>
  <si>
    <t>14874</t>
  </si>
  <si>
    <t>14876</t>
  </si>
  <si>
    <t>14877</t>
  </si>
  <si>
    <t>14878</t>
  </si>
  <si>
    <t>14879</t>
  </si>
  <si>
    <t>14880</t>
  </si>
  <si>
    <t>14881</t>
  </si>
  <si>
    <t>14882</t>
  </si>
  <si>
    <t>14883</t>
  </si>
  <si>
    <t>14884</t>
  </si>
  <si>
    <t>14885</t>
  </si>
  <si>
    <t>14886</t>
  </si>
  <si>
    <t>14887</t>
  </si>
  <si>
    <t>14888</t>
  </si>
  <si>
    <t>14889</t>
  </si>
  <si>
    <t>14891</t>
  </si>
  <si>
    <t>14892</t>
  </si>
  <si>
    <t>14893</t>
  </si>
  <si>
    <t>14894</t>
  </si>
  <si>
    <t>14895</t>
  </si>
  <si>
    <t>14896</t>
  </si>
  <si>
    <t>14897</t>
  </si>
  <si>
    <t>14898</t>
  </si>
  <si>
    <t>14900</t>
  </si>
  <si>
    <t>14901</t>
  </si>
  <si>
    <t>14902</t>
  </si>
  <si>
    <t>14903</t>
  </si>
  <si>
    <t>14904</t>
  </si>
  <si>
    <t>14905</t>
  </si>
  <si>
    <t>14925</t>
  </si>
  <si>
    <t>14975</t>
  </si>
  <si>
    <t>15001</t>
  </si>
  <si>
    <t>BEAVER</t>
  </si>
  <si>
    <t>15003</t>
  </si>
  <si>
    <t>15004</t>
  </si>
  <si>
    <t>15005</t>
  </si>
  <si>
    <t>15006</t>
  </si>
  <si>
    <t>ALLEGHENY</t>
  </si>
  <si>
    <t>15007</t>
  </si>
  <si>
    <t>15009</t>
  </si>
  <si>
    <t>15010</t>
  </si>
  <si>
    <t>15012</t>
  </si>
  <si>
    <t>FAYETTE</t>
  </si>
  <si>
    <t>15014</t>
  </si>
  <si>
    <t>15015</t>
  </si>
  <si>
    <t>15017</t>
  </si>
  <si>
    <t>15018</t>
  </si>
  <si>
    <t>15019</t>
  </si>
  <si>
    <t>15020</t>
  </si>
  <si>
    <t>15021</t>
  </si>
  <si>
    <t>15022</t>
  </si>
  <si>
    <t>15024</t>
  </si>
  <si>
    <t>15025</t>
  </si>
  <si>
    <t>15026</t>
  </si>
  <si>
    <t>15027</t>
  </si>
  <si>
    <t>15028</t>
  </si>
  <si>
    <t>15029</t>
  </si>
  <si>
    <t>15030</t>
  </si>
  <si>
    <t>15031</t>
  </si>
  <si>
    <t>15032</t>
  </si>
  <si>
    <t>15033</t>
  </si>
  <si>
    <t>15034</t>
  </si>
  <si>
    <t>15035</t>
  </si>
  <si>
    <t>15036</t>
  </si>
  <si>
    <t>15037</t>
  </si>
  <si>
    <t>15038</t>
  </si>
  <si>
    <t>15042</t>
  </si>
  <si>
    <t>15043</t>
  </si>
  <si>
    <t>15044</t>
  </si>
  <si>
    <t>15045</t>
  </si>
  <si>
    <t>15046</t>
  </si>
  <si>
    <t>15047</t>
  </si>
  <si>
    <t>15049</t>
  </si>
  <si>
    <t>15050</t>
  </si>
  <si>
    <t>15051</t>
  </si>
  <si>
    <t>15052</t>
  </si>
  <si>
    <t>15053</t>
  </si>
  <si>
    <t>15054</t>
  </si>
  <si>
    <t>15055</t>
  </si>
  <si>
    <t>15056</t>
  </si>
  <si>
    <t>15057</t>
  </si>
  <si>
    <t>15059</t>
  </si>
  <si>
    <t>15060</t>
  </si>
  <si>
    <t>15061</t>
  </si>
  <si>
    <t>15062</t>
  </si>
  <si>
    <t>WESTMORELAND</t>
  </si>
  <si>
    <t>15063</t>
  </si>
  <si>
    <t>15064</t>
  </si>
  <si>
    <t>15065</t>
  </si>
  <si>
    <t>15066</t>
  </si>
  <si>
    <t>15067</t>
  </si>
  <si>
    <t>15068</t>
  </si>
  <si>
    <t>15069</t>
  </si>
  <si>
    <t>15071</t>
  </si>
  <si>
    <t>15072</t>
  </si>
  <si>
    <t>15074</t>
  </si>
  <si>
    <t>15075</t>
  </si>
  <si>
    <t>15076</t>
  </si>
  <si>
    <t>15077</t>
  </si>
  <si>
    <t>15078</t>
  </si>
  <si>
    <t>15081</t>
  </si>
  <si>
    <t>15082</t>
  </si>
  <si>
    <t>15083</t>
  </si>
  <si>
    <t>15084</t>
  </si>
  <si>
    <t>15085</t>
  </si>
  <si>
    <t>15086</t>
  </si>
  <si>
    <t>15087</t>
  </si>
  <si>
    <t>15088</t>
  </si>
  <si>
    <t>15089</t>
  </si>
  <si>
    <t>15090</t>
  </si>
  <si>
    <t>15091</t>
  </si>
  <si>
    <t>15095</t>
  </si>
  <si>
    <t>15096</t>
  </si>
  <si>
    <t>15101</t>
  </si>
  <si>
    <t>15102</t>
  </si>
  <si>
    <t>15104</t>
  </si>
  <si>
    <t>15106</t>
  </si>
  <si>
    <t>15108</t>
  </si>
  <si>
    <t>15110</t>
  </si>
  <si>
    <t>15112</t>
  </si>
  <si>
    <t>15116</t>
  </si>
  <si>
    <t>15120</t>
  </si>
  <si>
    <t>15122</t>
  </si>
  <si>
    <t>15123</t>
  </si>
  <si>
    <t>15126</t>
  </si>
  <si>
    <t>15127</t>
  </si>
  <si>
    <t>15129</t>
  </si>
  <si>
    <t>15130</t>
  </si>
  <si>
    <t>15131</t>
  </si>
  <si>
    <t>15132</t>
  </si>
  <si>
    <t>15133</t>
  </si>
  <si>
    <t>15134</t>
  </si>
  <si>
    <t>15135</t>
  </si>
  <si>
    <t>15136</t>
  </si>
  <si>
    <t>15137</t>
  </si>
  <si>
    <t>15139</t>
  </si>
  <si>
    <t>15140</t>
  </si>
  <si>
    <t>15142</t>
  </si>
  <si>
    <t>15143</t>
  </si>
  <si>
    <t>15144</t>
  </si>
  <si>
    <t>15145</t>
  </si>
  <si>
    <t>15146</t>
  </si>
  <si>
    <t>15147</t>
  </si>
  <si>
    <t>15148</t>
  </si>
  <si>
    <t>15189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</si>
  <si>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</si>
  <si>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</si>
  <si>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</si>
  <si>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</si>
  <si>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</si>
  <si>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</si>
  <si>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</si>
  <si>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</si>
  <si>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</si>
  <si>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</si>
  <si>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</si>
  <si>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</si>
  <si>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</si>
  <si>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</si>
  <si>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</si>
  <si>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</si>
  <si>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</si>
  <si>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</si>
  <si>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</si>
  <si>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</si>
  <si>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</si>
  <si>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</si>
  <si>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</si>
  <si>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</si>
  <si>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</si>
  <si>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</si>
  <si>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</si>
  <si>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</si>
  <si>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</si>
  <si>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</si>
  <si>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</si>
  <si>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</si>
  <si>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</si>
  <si>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</si>
  <si>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</si>
  <si>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</si>
  <si>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</si>
  <si>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</si>
  <si>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</si>
  <si>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</si>
  <si>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</si>
  <si>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</si>
  <si>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</si>
  <si>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</si>
  <si>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</si>
  <si>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15250</t>
  </si>
  <si>
    <t>15251</t>
  </si>
  <si>
    <t>15252</t>
  </si>
  <si>
    <t>15253</t>
  </si>
  <si>
    <t>15254</t>
  </si>
  <si>
    <t>15255</t>
  </si>
  <si>
    <t>15257</t>
  </si>
  <si>
    <t>15258</t>
  </si>
  <si>
    <t>15259</t>
  </si>
  <si>
    <t>15260</t>
  </si>
  <si>
    <t>15261</t>
  </si>
  <si>
    <t>15262</t>
  </si>
  <si>
    <t>15263</t>
  </si>
  <si>
    <t>15264</t>
  </si>
  <si>
    <t>15265</t>
  </si>
  <si>
    <t>15266</t>
  </si>
  <si>
    <t>15267</t>
  </si>
  <si>
    <t>15268</t>
  </si>
  <si>
    <t>15270</t>
  </si>
  <si>
    <t>15272</t>
  </si>
  <si>
    <t>15274</t>
  </si>
  <si>
    <t>15275</t>
  </si>
  <si>
    <t>15276</t>
  </si>
  <si>
    <t>15277</t>
  </si>
  <si>
    <t>15278</t>
  </si>
  <si>
    <t>15279</t>
  </si>
  <si>
    <t>15281</t>
  </si>
  <si>
    <t>15282</t>
  </si>
  <si>
    <t>15283</t>
  </si>
  <si>
    <t>15285</t>
  </si>
  <si>
    <t>15286</t>
  </si>
  <si>
    <t>15289</t>
  </si>
  <si>
    <t>15290</t>
  </si>
  <si>
    <t>15295</t>
  </si>
  <si>
    <t>15301</t>
  </si>
  <si>
    <t>15310</t>
  </si>
  <si>
    <t>15311</t>
  </si>
  <si>
    <t>15312</t>
  </si>
  <si>
    <t>15313</t>
  </si>
  <si>
    <t>15314</t>
  </si>
  <si>
    <t>15315</t>
  </si>
  <si>
    <t>15316</t>
  </si>
  <si>
    <t>15317</t>
  </si>
  <si>
    <t>15320</t>
  </si>
  <si>
    <t>15321</t>
  </si>
  <si>
    <t>15322</t>
  </si>
  <si>
    <t>15323</t>
  </si>
  <si>
    <t>15324</t>
  </si>
  <si>
    <t>15325</t>
  </si>
  <si>
    <t>15327</t>
  </si>
  <si>
    <t>15329</t>
  </si>
  <si>
    <t>15330</t>
  </si>
  <si>
    <t>15331</t>
  </si>
  <si>
    <t>15332</t>
  </si>
  <si>
    <t>15333</t>
  </si>
  <si>
    <t>15334</t>
  </si>
  <si>
    <t>15336</t>
  </si>
  <si>
    <t>15337</t>
  </si>
  <si>
    <t>15338</t>
  </si>
  <si>
    <t>15339</t>
  </si>
  <si>
    <t>15340</t>
  </si>
  <si>
    <t>15341</t>
  </si>
  <si>
    <t>15342</t>
  </si>
  <si>
    <t>15344</t>
  </si>
  <si>
    <t>15345</t>
  </si>
  <si>
    <t>15346</t>
  </si>
  <si>
    <t>15347</t>
  </si>
  <si>
    <t>15348</t>
  </si>
  <si>
    <t>15349</t>
  </si>
  <si>
    <t>15350</t>
  </si>
  <si>
    <t>15351</t>
  </si>
  <si>
    <t>15352</t>
  </si>
  <si>
    <t>15353</t>
  </si>
  <si>
    <t>15354</t>
  </si>
  <si>
    <t>15356</t>
  </si>
  <si>
    <t>15357</t>
  </si>
  <si>
    <t>15358</t>
  </si>
  <si>
    <t>15359</t>
  </si>
  <si>
    <t>15360</t>
  </si>
  <si>
    <t>15361</t>
  </si>
  <si>
    <t>15362</t>
  </si>
  <si>
    <t>15363</t>
  </si>
  <si>
    <t>15364</t>
  </si>
  <si>
    <t>15365</t>
  </si>
  <si>
    <t>15366</t>
  </si>
  <si>
    <t>15367</t>
  </si>
  <si>
    <t>15368</t>
  </si>
  <si>
    <t>15370</t>
  </si>
  <si>
    <t>15376</t>
  </si>
  <si>
    <t>15377</t>
  </si>
  <si>
    <t>15378</t>
  </si>
  <si>
    <t>15379</t>
  </si>
  <si>
    <t>15380</t>
  </si>
  <si>
    <t>15384</t>
  </si>
  <si>
    <t>15401</t>
  </si>
  <si>
    <t>15410</t>
  </si>
  <si>
    <t>15411</t>
  </si>
  <si>
    <t>15412</t>
  </si>
  <si>
    <t>15413</t>
  </si>
  <si>
    <t>15415</t>
  </si>
  <si>
    <t>15416</t>
  </si>
  <si>
    <t>15417</t>
  </si>
  <si>
    <t>15419</t>
  </si>
  <si>
    <t>15420</t>
  </si>
  <si>
    <t>15421</t>
  </si>
  <si>
    <t>15422</t>
  </si>
  <si>
    <t>15423</t>
  </si>
  <si>
    <t>15424</t>
  </si>
  <si>
    <t>15425</t>
  </si>
  <si>
    <t>15427</t>
  </si>
  <si>
    <t>15428</t>
  </si>
  <si>
    <t>15429</t>
  </si>
  <si>
    <t>15430</t>
  </si>
  <si>
    <t>15431</t>
  </si>
  <si>
    <t>15432</t>
  </si>
  <si>
    <t>15433</t>
  </si>
  <si>
    <t>15434</t>
  </si>
  <si>
    <t>15435</t>
  </si>
  <si>
    <t>15436</t>
  </si>
  <si>
    <t>15437</t>
  </si>
  <si>
    <t>15438</t>
  </si>
  <si>
    <t>15439</t>
  </si>
  <si>
    <t>15440</t>
  </si>
  <si>
    <t>15442</t>
  </si>
  <si>
    <t>15443</t>
  </si>
  <si>
    <t>15444</t>
  </si>
  <si>
    <t>15445</t>
  </si>
  <si>
    <t>15446</t>
  </si>
  <si>
    <t>15447</t>
  </si>
  <si>
    <t>15448</t>
  </si>
  <si>
    <t>15449</t>
  </si>
  <si>
    <t>15450</t>
  </si>
  <si>
    <t>15451</t>
  </si>
  <si>
    <t>15454</t>
  </si>
  <si>
    <t>15455</t>
  </si>
  <si>
    <t>15456</t>
  </si>
  <si>
    <t>15458</t>
  </si>
  <si>
    <t>15459</t>
  </si>
  <si>
    <t>15460</t>
  </si>
  <si>
    <t>15461</t>
  </si>
  <si>
    <t>15462</t>
  </si>
  <si>
    <t>15463</t>
  </si>
  <si>
    <t>15464</t>
  </si>
  <si>
    <t>15465</t>
  </si>
  <si>
    <t>15466</t>
  </si>
  <si>
    <t>15467</t>
  </si>
  <si>
    <t>15468</t>
  </si>
  <si>
    <t>15469</t>
  </si>
  <si>
    <t>15470</t>
  </si>
  <si>
    <t>15472</t>
  </si>
  <si>
    <t>15473</t>
  </si>
  <si>
    <t>15474</t>
  </si>
  <si>
    <t>15475</t>
  </si>
  <si>
    <t>15476</t>
  </si>
  <si>
    <t>15477</t>
  </si>
  <si>
    <t>15478</t>
  </si>
  <si>
    <t>15479</t>
  </si>
  <si>
    <t>15480</t>
  </si>
  <si>
    <t>15482</t>
  </si>
  <si>
    <t>15483</t>
  </si>
  <si>
    <t>15484</t>
  </si>
  <si>
    <t>15485</t>
  </si>
  <si>
    <t>15486</t>
  </si>
  <si>
    <t>15488</t>
  </si>
  <si>
    <t>15489</t>
  </si>
  <si>
    <t>15490</t>
  </si>
  <si>
    <t>15492</t>
  </si>
  <si>
    <t>15501</t>
  </si>
  <si>
    <t>15502</t>
  </si>
  <si>
    <t>15510</t>
  </si>
  <si>
    <t>15520</t>
  </si>
  <si>
    <t>15521</t>
  </si>
  <si>
    <t>BEDFORD</t>
  </si>
  <si>
    <t>15522</t>
  </si>
  <si>
    <t>15530</t>
  </si>
  <si>
    <t>15531</t>
  </si>
  <si>
    <t>15532</t>
  </si>
  <si>
    <t>15533</t>
  </si>
  <si>
    <t>15534</t>
  </si>
  <si>
    <t>15535</t>
  </si>
  <si>
    <t>15536</t>
  </si>
  <si>
    <t>15537</t>
  </si>
  <si>
    <t>15538</t>
  </si>
  <si>
    <t>15539</t>
  </si>
  <si>
    <t>15540</t>
  </si>
  <si>
    <t>15541</t>
  </si>
  <si>
    <t>15542</t>
  </si>
  <si>
    <t>15544</t>
  </si>
  <si>
    <t>15545</t>
  </si>
  <si>
    <t>15546</t>
  </si>
  <si>
    <t>15547</t>
  </si>
  <si>
    <t>15548</t>
  </si>
  <si>
    <t>15549</t>
  </si>
  <si>
    <t>15550</t>
  </si>
  <si>
    <t>15551</t>
  </si>
  <si>
    <t>15552</t>
  </si>
  <si>
    <t>15553</t>
  </si>
  <si>
    <t>15554</t>
  </si>
  <si>
    <t>15555</t>
  </si>
  <si>
    <t>15557</t>
  </si>
  <si>
    <t>15558</t>
  </si>
  <si>
    <t>15559</t>
  </si>
  <si>
    <t>15560</t>
  </si>
  <si>
    <t>15561</t>
  </si>
  <si>
    <t>15562</t>
  </si>
  <si>
    <t>15563</t>
  </si>
  <si>
    <t>15564</t>
  </si>
  <si>
    <t>15565</t>
  </si>
  <si>
    <t>15601</t>
  </si>
  <si>
    <t>15605</t>
  </si>
  <si>
    <t>15606</t>
  </si>
  <si>
    <t>15610</t>
  </si>
  <si>
    <t>15611</t>
  </si>
  <si>
    <t>15612</t>
  </si>
  <si>
    <t>15613</t>
  </si>
  <si>
    <t>ARMSTRONG</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</si>
  <si>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</si>
  <si>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</si>
  <si>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</si>
  <si>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</si>
  <si>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</si>
  <si>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</si>
  <si>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</si>
  <si>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</si>
  <si>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</si>
  <si>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</si>
  <si>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</si>
  <si>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</si>
  <si>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</si>
  <si>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</si>
  <si>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</si>
  <si>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</si>
  <si>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</si>
  <si>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</si>
  <si>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</si>
  <si>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</si>
  <si>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</si>
  <si>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</si>
  <si>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</si>
  <si>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</si>
  <si>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</si>
  <si>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</si>
  <si>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</si>
  <si>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</si>
  <si>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15644</t>
  </si>
  <si>
    <t>15646</t>
  </si>
  <si>
    <t>15647</t>
  </si>
  <si>
    <t>15650</t>
  </si>
  <si>
    <t>15655</t>
  </si>
  <si>
    <t>15656</t>
  </si>
  <si>
    <t>15658</t>
  </si>
  <si>
    <t>15660</t>
  </si>
  <si>
    <t>15661</t>
  </si>
  <si>
    <t>15662</t>
  </si>
  <si>
    <t>15663</t>
  </si>
  <si>
    <t>15664</t>
  </si>
  <si>
    <t>15665</t>
  </si>
  <si>
    <t>15666</t>
  </si>
  <si>
    <t>15668</t>
  </si>
  <si>
    <t>15670</t>
  </si>
  <si>
    <t>15671</t>
  </si>
  <si>
    <t>15672</t>
  </si>
  <si>
    <t>15673</t>
  </si>
  <si>
    <t>15674</t>
  </si>
  <si>
    <t>15675</t>
  </si>
  <si>
    <t>15676</t>
  </si>
  <si>
    <t>15677</t>
  </si>
  <si>
    <t>15678</t>
  </si>
  <si>
    <t>15679</t>
  </si>
  <si>
    <t>15680</t>
  </si>
  <si>
    <t>15681</t>
  </si>
  <si>
    <t>INDIANA</t>
  </si>
  <si>
    <t>15682</t>
  </si>
  <si>
    <t>15683</t>
  </si>
  <si>
    <t>15684</t>
  </si>
  <si>
    <t>15685</t>
  </si>
  <si>
    <t>15686</t>
  </si>
  <si>
    <t>15687</t>
  </si>
  <si>
    <t>15688</t>
  </si>
  <si>
    <t>15689</t>
  </si>
  <si>
    <t>15690</t>
  </si>
  <si>
    <t>15691</t>
  </si>
  <si>
    <t>15692</t>
  </si>
  <si>
    <t>15693</t>
  </si>
  <si>
    <t>15695</t>
  </si>
  <si>
    <t>15696</t>
  </si>
  <si>
    <t>15697</t>
  </si>
  <si>
    <t>15698</t>
  </si>
  <si>
    <t>15701</t>
  </si>
  <si>
    <t>15705</t>
  </si>
  <si>
    <t>15710</t>
  </si>
  <si>
    <t>15711</t>
  </si>
  <si>
    <t>15712</t>
  </si>
  <si>
    <t>15713</t>
  </si>
  <si>
    <t>15714</t>
  </si>
  <si>
    <t>CAMBRIA</t>
  </si>
  <si>
    <t>15715</t>
  </si>
  <si>
    <t>15716</t>
  </si>
  <si>
    <t>15717</t>
  </si>
  <si>
    <t>15720</t>
  </si>
  <si>
    <t>15721</t>
  </si>
  <si>
    <t>CLEARFIELD</t>
  </si>
  <si>
    <t>15722</t>
  </si>
  <si>
    <t>15723</t>
  </si>
  <si>
    <t>15724</t>
  </si>
  <si>
    <t>15725</t>
  </si>
  <si>
    <t>15727</t>
  </si>
  <si>
    <t>15728</t>
  </si>
  <si>
    <t>15729</t>
  </si>
  <si>
    <t>15730</t>
  </si>
  <si>
    <t>15731</t>
  </si>
  <si>
    <t>15732</t>
  </si>
  <si>
    <t>15733</t>
  </si>
  <si>
    <t>15734</t>
  </si>
  <si>
    <t>15736</t>
  </si>
  <si>
    <t>15737</t>
  </si>
  <si>
    <t>15738</t>
  </si>
  <si>
    <t>15739</t>
  </si>
  <si>
    <t>15740</t>
  </si>
  <si>
    <t>15741</t>
  </si>
  <si>
    <t>15742</t>
  </si>
  <si>
    <t>15744</t>
  </si>
  <si>
    <t>15745</t>
  </si>
  <si>
    <t>15746</t>
  </si>
  <si>
    <t>15747</t>
  </si>
  <si>
    <t>15748</t>
  </si>
  <si>
    <t>15750</t>
  </si>
  <si>
    <t>15751</t>
  </si>
  <si>
    <t>15752</t>
  </si>
  <si>
    <t>15753</t>
  </si>
  <si>
    <t>15754</t>
  </si>
  <si>
    <t>15756</t>
  </si>
  <si>
    <t>15757</t>
  </si>
  <si>
    <t>15758</t>
  </si>
  <si>
    <t>15759</t>
  </si>
  <si>
    <t>15760</t>
  </si>
  <si>
    <t>15761</t>
  </si>
  <si>
    <t>15762</t>
  </si>
  <si>
    <t>15763</t>
  </si>
  <si>
    <t>15764</t>
  </si>
  <si>
    <t>15765</t>
  </si>
  <si>
    <t>15767</t>
  </si>
  <si>
    <t>15770</t>
  </si>
  <si>
    <t>15771</t>
  </si>
  <si>
    <t>15772</t>
  </si>
  <si>
    <t>15773</t>
  </si>
  <si>
    <t>15774</t>
  </si>
  <si>
    <t>15775</t>
  </si>
  <si>
    <t>15776</t>
  </si>
  <si>
    <t>15777</t>
  </si>
  <si>
    <t>15778</t>
  </si>
  <si>
    <t>15779</t>
  </si>
  <si>
    <t>15780</t>
  </si>
  <si>
    <t>15781</t>
  </si>
  <si>
    <t>15783</t>
  </si>
  <si>
    <t>15784</t>
  </si>
  <si>
    <t>15801</t>
  </si>
  <si>
    <t>15821</t>
  </si>
  <si>
    <t>ELK</t>
  </si>
  <si>
    <t>15822</t>
  </si>
  <si>
    <t>15823</t>
  </si>
  <si>
    <t>15824</t>
  </si>
  <si>
    <t>15825</t>
  </si>
  <si>
    <t>15827</t>
  </si>
  <si>
    <t>15828</t>
  </si>
  <si>
    <t>FOREST</t>
  </si>
  <si>
    <t>15829</t>
  </si>
  <si>
    <t>15831</t>
  </si>
  <si>
    <t>15832</t>
  </si>
  <si>
    <t>CAMERON</t>
  </si>
  <si>
    <t>15834</t>
  </si>
  <si>
    <t>15840</t>
  </si>
  <si>
    <t>15841</t>
  </si>
  <si>
    <t>15845</t>
  </si>
  <si>
    <t>15846</t>
  </si>
  <si>
    <t>15847</t>
  </si>
  <si>
    <t>15848</t>
  </si>
  <si>
    <t>15849</t>
  </si>
  <si>
    <t>15851</t>
  </si>
  <si>
    <t>15853</t>
  </si>
  <si>
    <t>15856</t>
  </si>
  <si>
    <t>15857</t>
  </si>
  <si>
    <t>15860</t>
  </si>
  <si>
    <t>15861</t>
  </si>
  <si>
    <t>15863</t>
  </si>
  <si>
    <t>15864</t>
  </si>
  <si>
    <t>15865</t>
  </si>
  <si>
    <t>15866</t>
  </si>
  <si>
    <t>15868</t>
  </si>
  <si>
    <t>15870</t>
  </si>
  <si>
    <t>15901</t>
  </si>
  <si>
    <t>15902</t>
  </si>
  <si>
    <t>15904</t>
  </si>
  <si>
    <t>15905</t>
  </si>
  <si>
    <t>15906</t>
  </si>
  <si>
    <t>15907</t>
  </si>
  <si>
    <t>15909</t>
  </si>
  <si>
    <t>15915</t>
  </si>
  <si>
    <t>15920</t>
  </si>
  <si>
    <t>15921</t>
  </si>
  <si>
    <t>15922</t>
  </si>
  <si>
    <t>15923</t>
  </si>
  <si>
    <t>15924</t>
  </si>
  <si>
    <t>15925</t>
  </si>
  <si>
    <t>15926</t>
  </si>
  <si>
    <t>15927</t>
  </si>
  <si>
    <t>15928</t>
  </si>
  <si>
    <t>15929</t>
  </si>
  <si>
    <t>15930</t>
  </si>
  <si>
    <t>15931</t>
  </si>
  <si>
    <t>15934</t>
  </si>
  <si>
    <t>15935</t>
  </si>
  <si>
    <t>15936</t>
  </si>
  <si>
    <t>15937</t>
  </si>
  <si>
    <t>15938</t>
  </si>
  <si>
    <t>15940</t>
  </si>
  <si>
    <t>15942</t>
  </si>
  <si>
    <t>15943</t>
  </si>
  <si>
    <t>15944</t>
  </si>
  <si>
    <t>15945</t>
  </si>
  <si>
    <t>15946</t>
  </si>
  <si>
    <t>15948</t>
  </si>
  <si>
    <t>15949</t>
  </si>
  <si>
    <t>15951</t>
  </si>
  <si>
    <t>15952</t>
  </si>
  <si>
    <t>15953</t>
  </si>
  <si>
    <t>15954</t>
  </si>
  <si>
    <t>15955</t>
  </si>
  <si>
    <t>15956</t>
  </si>
  <si>
    <t>15957</t>
  </si>
  <si>
    <t>15958</t>
  </si>
  <si>
    <t>15959</t>
  </si>
  <si>
    <t>15960</t>
  </si>
  <si>
    <t>15961</t>
  </si>
  <si>
    <t>15962</t>
  </si>
  <si>
    <t>15963</t>
  </si>
  <si>
    <t>16001</t>
  </si>
  <si>
    <t>BUTLER</t>
  </si>
  <si>
    <t>16002</t>
  </si>
  <si>
    <t>16003</t>
  </si>
  <si>
    <t>16016</t>
  </si>
  <si>
    <t>16017</t>
  </si>
  <si>
    <t>16018</t>
  </si>
  <si>
    <t>16020</t>
  </si>
  <si>
    <t>16021</t>
  </si>
  <si>
    <t>16022</t>
  </si>
  <si>
    <t>16023</t>
  </si>
  <si>
    <t>16024</t>
  </si>
  <si>
    <t>16025</t>
  </si>
  <si>
    <t>16027</t>
  </si>
  <si>
    <t>16028</t>
  </si>
  <si>
    <t>CLARION</t>
  </si>
  <si>
    <t>16029</t>
  </si>
  <si>
    <t>16030</t>
  </si>
  <si>
    <t>16033</t>
  </si>
  <si>
    <t>16034</t>
  </si>
  <si>
    <t>16035</t>
  </si>
  <si>
    <t>16036</t>
  </si>
  <si>
    <t>16037</t>
  </si>
  <si>
    <t>16038</t>
  </si>
  <si>
    <t>16039</t>
  </si>
  <si>
    <t>16040</t>
  </si>
  <si>
    <t>16041</t>
  </si>
  <si>
    <t>16045</t>
  </si>
  <si>
    <t>16046</t>
  </si>
  <si>
    <t>16048</t>
  </si>
  <si>
    <t>16049</t>
  </si>
  <si>
    <t>16050</t>
  </si>
  <si>
    <t>16051</t>
  </si>
  <si>
    <t>16052</t>
  </si>
  <si>
    <t>16053</t>
  </si>
  <si>
    <t>16054</t>
  </si>
  <si>
    <t>16055</t>
  </si>
  <si>
    <t>16056</t>
  </si>
  <si>
    <t>16057</t>
  </si>
  <si>
    <t>16058</t>
  </si>
  <si>
    <t>16059</t>
  </si>
  <si>
    <t>16061</t>
  </si>
  <si>
    <t>16063</t>
  </si>
  <si>
    <t>16066</t>
  </si>
  <si>
    <t>16101</t>
  </si>
  <si>
    <t>LAWRENCE</t>
  </si>
  <si>
    <t>16102</t>
  </si>
  <si>
    <t>16103</t>
  </si>
  <si>
    <t>16105</t>
  </si>
  <si>
    <t>16107</t>
  </si>
  <si>
    <t>16108</t>
  </si>
  <si>
    <t>16110</t>
  </si>
  <si>
    <t>CRAWFORD</t>
  </si>
  <si>
    <t>16111</t>
  </si>
  <si>
    <t>16112</t>
  </si>
  <si>
    <t>16113</t>
  </si>
  <si>
    <t>16114</t>
  </si>
  <si>
    <t>16115</t>
  </si>
  <si>
    <t>16116</t>
  </si>
  <si>
    <t>16117</t>
  </si>
  <si>
    <t>16120</t>
  </si>
  <si>
    <t>16121</t>
  </si>
  <si>
    <t>16123</t>
  </si>
  <si>
    <t>16124</t>
  </si>
  <si>
    <t>16125</t>
  </si>
  <si>
    <t>16127</t>
  </si>
  <si>
    <t>16130</t>
  </si>
  <si>
    <t>16131</t>
  </si>
  <si>
    <t>16132</t>
  </si>
  <si>
    <t>16133</t>
  </si>
  <si>
    <t>16134</t>
  </si>
  <si>
    <t>16136</t>
  </si>
  <si>
    <t>16137</t>
  </si>
  <si>
    <t>16140</t>
  </si>
  <si>
    <t>16141</t>
  </si>
  <si>
    <t>16142</t>
  </si>
  <si>
    <t>16143</t>
  </si>
  <si>
    <t>16145</t>
  </si>
  <si>
    <t>16146</t>
  </si>
  <si>
    <t>16148</t>
  </si>
  <si>
    <t>16150</t>
  </si>
  <si>
    <t>16151</t>
  </si>
  <si>
    <t>16153</t>
  </si>
  <si>
    <t>16154</t>
  </si>
  <si>
    <t>16155</t>
  </si>
  <si>
    <t>16156</t>
  </si>
  <si>
    <t>16157</t>
  </si>
  <si>
    <t>16159</t>
  </si>
  <si>
    <t>16160</t>
  </si>
  <si>
    <t>16161</t>
  </si>
  <si>
    <t>16172</t>
  </si>
  <si>
    <t>16201</t>
  </si>
  <si>
    <t>16210</t>
  </si>
  <si>
    <t>16211</t>
  </si>
  <si>
    <t>16212</t>
  </si>
  <si>
    <t>16213</t>
  </si>
  <si>
    <t>16214</t>
  </si>
  <si>
    <t>16215</t>
  </si>
  <si>
    <t>16216</t>
  </si>
  <si>
    <t>16217</t>
  </si>
  <si>
    <t>16218</t>
  </si>
  <si>
    <t>16220</t>
  </si>
  <si>
    <t>16221</t>
  </si>
  <si>
    <t>16222</t>
  </si>
  <si>
    <t>16223</t>
  </si>
  <si>
    <t>16224</t>
  </si>
  <si>
    <t>16225</t>
  </si>
  <si>
    <t>16226</t>
  </si>
  <si>
    <t>16228</t>
  </si>
  <si>
    <t>16229</t>
  </si>
  <si>
    <t>16230</t>
  </si>
  <si>
    <t>16232</t>
  </si>
  <si>
    <t>16233</t>
  </si>
  <si>
    <t>16234</t>
  </si>
  <si>
    <t>16235</t>
  </si>
  <si>
    <t>16236</t>
  </si>
  <si>
    <t>16238</t>
  </si>
  <si>
    <t>16239</t>
  </si>
  <si>
    <t>16240</t>
  </si>
  <si>
    <t>16242</t>
  </si>
  <si>
    <t>16244</t>
  </si>
  <si>
    <t>16245</t>
  </si>
  <si>
    <t>16246</t>
  </si>
  <si>
    <t>16248</t>
  </si>
  <si>
    <t>16249</t>
  </si>
  <si>
    <t>16250</t>
  </si>
  <si>
    <t>16253</t>
  </si>
  <si>
    <t>16254</t>
  </si>
  <si>
    <t>16255</t>
  </si>
  <si>
    <t>16256</t>
  </si>
  <si>
    <t>16257</t>
  </si>
  <si>
    <t>16258</t>
  </si>
  <si>
    <t>16259</t>
  </si>
  <si>
    <t>16260</t>
  </si>
  <si>
    <t>16261</t>
  </si>
  <si>
    <t>16262</t>
  </si>
  <si>
    <t>16263</t>
  </si>
  <si>
    <t>16301</t>
  </si>
  <si>
    <t>VENANGO</t>
  </si>
  <si>
    <t>16311</t>
  </si>
  <si>
    <t>16312</t>
  </si>
  <si>
    <t>16313</t>
  </si>
  <si>
    <t>16314</t>
  </si>
  <si>
    <t>16316</t>
  </si>
  <si>
    <t>16317</t>
  </si>
  <si>
    <t>16319</t>
  </si>
  <si>
    <t>16321</t>
  </si>
  <si>
    <t>16322</t>
  </si>
  <si>
    <t>16323</t>
  </si>
  <si>
    <t>16326</t>
  </si>
  <si>
    <t>16327</t>
  </si>
  <si>
    <t>16328</t>
  </si>
  <si>
    <t>16329</t>
  </si>
  <si>
    <t>16331</t>
  </si>
  <si>
    <t>16332</t>
  </si>
  <si>
    <t>16333</t>
  </si>
  <si>
    <t>MCKEAN</t>
  </si>
  <si>
    <t>16334</t>
  </si>
  <si>
    <t>16335</t>
  </si>
  <si>
    <t>16340</t>
  </si>
  <si>
    <t>16341</t>
  </si>
  <si>
    <t>16342</t>
  </si>
  <si>
    <t>16343</t>
  </si>
  <si>
    <t>16344</t>
  </si>
  <si>
    <t>16345</t>
  </si>
  <si>
    <t>16346</t>
  </si>
  <si>
    <t>16347</t>
  </si>
  <si>
    <t>16350</t>
  </si>
  <si>
    <t>16351</t>
  </si>
  <si>
    <t>16352</t>
  </si>
  <si>
    <t>16353</t>
  </si>
  <si>
    <t>16354</t>
  </si>
  <si>
    <t>16360</t>
  </si>
  <si>
    <t>16361</t>
  </si>
  <si>
    <t>16362</t>
  </si>
  <si>
    <t>16364</t>
  </si>
  <si>
    <t>16365</t>
  </si>
  <si>
    <t>16366</t>
  </si>
  <si>
    <t>16367</t>
  </si>
  <si>
    <t>16368</t>
  </si>
  <si>
    <t>16369</t>
  </si>
  <si>
    <t>16370</t>
  </si>
  <si>
    <t>16371</t>
  </si>
  <si>
    <t>16372</t>
  </si>
  <si>
    <t>16373</t>
  </si>
  <si>
    <t>16374</t>
  </si>
  <si>
    <t>16375</t>
  </si>
  <si>
    <t>16388</t>
  </si>
  <si>
    <t>16401</t>
  </si>
  <si>
    <t>16402</t>
  </si>
  <si>
    <t>16403</t>
  </si>
  <si>
    <t>16404</t>
  </si>
  <si>
    <t>16405</t>
  </si>
  <si>
    <t>16406</t>
  </si>
  <si>
    <t>16407</t>
  </si>
  <si>
    <t>16410</t>
  </si>
  <si>
    <t>16411</t>
  </si>
  <si>
    <t>16412</t>
  </si>
  <si>
    <t>16413</t>
  </si>
  <si>
    <t>16415</t>
  </si>
  <si>
    <t>16416</t>
  </si>
  <si>
    <t>16417</t>
  </si>
  <si>
    <t>16420</t>
  </si>
  <si>
    <t>16421</t>
  </si>
  <si>
    <t>16422</t>
  </si>
  <si>
    <t>16423</t>
  </si>
  <si>
    <t>16424</t>
  </si>
  <si>
    <t>16426</t>
  </si>
  <si>
    <t>16427</t>
  </si>
  <si>
    <t>16428</t>
  </si>
  <si>
    <t>16430</t>
  </si>
  <si>
    <t>16432</t>
  </si>
  <si>
    <t>16433</t>
  </si>
  <si>
    <t>16434</t>
  </si>
  <si>
    <t>16435</t>
  </si>
  <si>
    <t>16436</t>
  </si>
  <si>
    <t>16438</t>
  </si>
  <si>
    <t>16440</t>
  </si>
  <si>
    <t>16441</t>
  </si>
  <si>
    <t>16442</t>
  </si>
  <si>
    <t>16443</t>
  </si>
  <si>
    <t>16444</t>
  </si>
  <si>
    <t>16475</t>
  </si>
  <si>
    <t>16500</t>
  </si>
  <si>
    <t>16501</t>
  </si>
  <si>
    <t>16502</t>
  </si>
  <si>
    <t>16503</t>
  </si>
  <si>
    <t>16504</t>
  </si>
  <si>
    <t>16505</t>
  </si>
  <si>
    <t>16506</t>
  </si>
  <si>
    <t>16507</t>
  </si>
  <si>
    <t>16508</t>
  </si>
  <si>
    <t>16509</t>
  </si>
  <si>
    <t>16510</t>
  </si>
  <si>
    <t>16511</t>
  </si>
  <si>
    <t>16512</t>
  </si>
  <si>
    <t>16514</t>
  </si>
  <si>
    <t>16515</t>
  </si>
  <si>
    <t>16522</t>
  </si>
  <si>
    <t>16530</t>
  </si>
  <si>
    <t>16531</t>
  </si>
  <si>
    <t>16532</t>
  </si>
  <si>
    <t>16533</t>
  </si>
  <si>
    <t>16534</t>
  </si>
  <si>
    <t>16538</t>
  </si>
  <si>
    <t>16541</t>
  </si>
  <si>
    <t>16544</t>
  </si>
  <si>
    <t>16546</t>
  </si>
  <si>
    <t>16550</t>
  </si>
  <si>
    <t>16553</t>
  </si>
  <si>
    <t>16554</t>
  </si>
  <si>
    <t>16558</t>
  </si>
  <si>
    <t>16563</t>
  </si>
  <si>
    <t>16565</t>
  </si>
  <si>
    <t>16566</t>
  </si>
  <si>
    <t>16601</t>
  </si>
  <si>
    <t>BLAIR</t>
  </si>
  <si>
    <t>16602</t>
  </si>
  <si>
    <t>16603</t>
  </si>
  <si>
    <t>16611</t>
  </si>
  <si>
    <t>HUNTINGDON</t>
  </si>
  <si>
    <t>16613</t>
  </si>
  <si>
    <t>16614</t>
  </si>
  <si>
    <t>16616</t>
  </si>
  <si>
    <t>16617</t>
  </si>
  <si>
    <t>16619</t>
  </si>
  <si>
    <t>16620</t>
  </si>
  <si>
    <t>16621</t>
  </si>
  <si>
    <t>16622</t>
  </si>
  <si>
    <t>16623</t>
  </si>
  <si>
    <t>16624</t>
  </si>
  <si>
    <t>16625</t>
  </si>
  <si>
    <t>16627</t>
  </si>
  <si>
    <t>16629</t>
  </si>
  <si>
    <t>16630</t>
  </si>
  <si>
    <t>16631</t>
  </si>
  <si>
    <t>16633</t>
  </si>
  <si>
    <t>16634</t>
  </si>
  <si>
    <t>16635</t>
  </si>
  <si>
    <t>16636</t>
  </si>
  <si>
    <t>16637</t>
  </si>
  <si>
    <t>16638</t>
  </si>
  <si>
    <t>16639</t>
  </si>
  <si>
    <t>16640</t>
  </si>
  <si>
    <t>16641</t>
  </si>
  <si>
    <t>16644</t>
  </si>
  <si>
    <t>16645</t>
  </si>
  <si>
    <t>16646</t>
  </si>
  <si>
    <t>16647</t>
  </si>
  <si>
    <t>16648</t>
  </si>
  <si>
    <t>16650</t>
  </si>
  <si>
    <t>16651</t>
  </si>
  <si>
    <t>16652</t>
  </si>
  <si>
    <t>16654</t>
  </si>
  <si>
    <t>16655</t>
  </si>
  <si>
    <t>16656</t>
  </si>
  <si>
    <t>16657</t>
  </si>
  <si>
    <t>16659</t>
  </si>
  <si>
    <t>16660</t>
  </si>
  <si>
    <t>16661</t>
  </si>
  <si>
    <t>16662</t>
  </si>
  <si>
    <t>16663</t>
  </si>
  <si>
    <t>16664</t>
  </si>
  <si>
    <t>16665</t>
  </si>
  <si>
    <t>16666</t>
  </si>
  <si>
    <t>16667</t>
  </si>
  <si>
    <t>16668</t>
  </si>
  <si>
    <t>16669</t>
  </si>
  <si>
    <t>16670</t>
  </si>
  <si>
    <t>16671</t>
  </si>
  <si>
    <t>16672</t>
  </si>
  <si>
    <t>16673</t>
  </si>
  <si>
    <t>16674</t>
  </si>
  <si>
    <t>16675</t>
  </si>
  <si>
    <t>16677</t>
  </si>
  <si>
    <t>CENTRE</t>
  </si>
  <si>
    <t>16678</t>
  </si>
  <si>
    <t>16679</t>
  </si>
  <si>
    <t>16680</t>
  </si>
  <si>
    <t>16681</t>
  </si>
  <si>
    <t>16682</t>
  </si>
  <si>
    <t>16683</t>
  </si>
  <si>
    <t>16684</t>
  </si>
  <si>
    <t>16685</t>
  </si>
  <si>
    <t>16686</t>
  </si>
  <si>
    <t>16689</t>
  </si>
  <si>
    <t>16691</t>
  </si>
  <si>
    <t>16692</t>
  </si>
  <si>
    <t>16693</t>
  </si>
  <si>
    <t>16694</t>
  </si>
  <si>
    <t>16695</t>
  </si>
  <si>
    <t>16698</t>
  </si>
  <si>
    <t>16699</t>
  </si>
  <si>
    <t>16701</t>
  </si>
  <si>
    <t>16720</t>
  </si>
  <si>
    <t>POTTER</t>
  </si>
  <si>
    <t>16724</t>
  </si>
  <si>
    <t>16725</t>
  </si>
  <si>
    <t>16726</t>
  </si>
  <si>
    <t>16727</t>
  </si>
  <si>
    <t>16728</t>
  </si>
  <si>
    <t>16729</t>
  </si>
  <si>
    <t>16730</t>
  </si>
  <si>
    <t>16731</t>
  </si>
  <si>
    <t>16732</t>
  </si>
  <si>
    <t>16733</t>
  </si>
  <si>
    <t>16734</t>
  </si>
  <si>
    <t>16735</t>
  </si>
  <si>
    <t>16738</t>
  </si>
  <si>
    <t>16740</t>
  </si>
  <si>
    <t>16743</t>
  </si>
  <si>
    <t>16744</t>
  </si>
  <si>
    <t>16745</t>
  </si>
  <si>
    <t>16746</t>
  </si>
  <si>
    <t>16748</t>
  </si>
  <si>
    <t>16749</t>
  </si>
  <si>
    <t>16750</t>
  </si>
  <si>
    <t>16751</t>
  </si>
  <si>
    <t>16801</t>
  </si>
  <si>
    <t>16802</t>
  </si>
  <si>
    <t>16803</t>
  </si>
  <si>
    <t>16804</t>
  </si>
  <si>
    <t>16805</t>
  </si>
  <si>
    <t>16820</t>
  </si>
  <si>
    <t>16821</t>
  </si>
  <si>
    <t>16822</t>
  </si>
  <si>
    <t>16823</t>
  </si>
  <si>
    <t>16825</t>
  </si>
  <si>
    <t>16826</t>
  </si>
  <si>
    <t>16827</t>
  </si>
  <si>
    <t>16828</t>
  </si>
  <si>
    <t>16829</t>
  </si>
  <si>
    <t>16830</t>
  </si>
  <si>
    <t>16832</t>
  </si>
  <si>
    <t>16833</t>
  </si>
  <si>
    <t>16834</t>
  </si>
  <si>
    <t>16835</t>
  </si>
  <si>
    <t>16836</t>
  </si>
  <si>
    <t>16837</t>
  </si>
  <si>
    <t>16838</t>
  </si>
  <si>
    <t>16839</t>
  </si>
  <si>
    <t>16840</t>
  </si>
  <si>
    <t>16841</t>
  </si>
  <si>
    <t>16843</t>
  </si>
  <si>
    <t>16844</t>
  </si>
  <si>
    <t>16845</t>
  </si>
  <si>
    <t>16847</t>
  </si>
  <si>
    <t>16848</t>
  </si>
  <si>
    <t>16849</t>
  </si>
  <si>
    <t>16850</t>
  </si>
  <si>
    <t>16851</t>
  </si>
  <si>
    <t>16852</t>
  </si>
  <si>
    <t>16853</t>
  </si>
  <si>
    <t>16854</t>
  </si>
  <si>
    <t>16855</t>
  </si>
  <si>
    <t>16856</t>
  </si>
  <si>
    <t>16858</t>
  </si>
  <si>
    <t>16859</t>
  </si>
  <si>
    <t>16860</t>
  </si>
  <si>
    <t>16861</t>
  </si>
  <si>
    <t>16863</t>
  </si>
  <si>
    <t>16864</t>
  </si>
  <si>
    <t>16865</t>
  </si>
  <si>
    <t>16866</t>
  </si>
  <si>
    <t>16868</t>
  </si>
  <si>
    <t>16870</t>
  </si>
  <si>
    <t>16871</t>
  </si>
  <si>
    <t>16872</t>
  </si>
  <si>
    <t>16873</t>
  </si>
  <si>
    <t>16874</t>
  </si>
  <si>
    <t>16875</t>
  </si>
  <si>
    <t>16876</t>
  </si>
  <si>
    <t>16877</t>
  </si>
  <si>
    <t>16878</t>
  </si>
  <si>
    <t>16879</t>
  </si>
  <si>
    <t>16880</t>
  </si>
  <si>
    <t>16881</t>
  </si>
  <si>
    <t>16882</t>
  </si>
  <si>
    <t>16901</t>
  </si>
  <si>
    <t>16910</t>
  </si>
  <si>
    <t>BRADFORD</t>
  </si>
  <si>
    <t>16911</t>
  </si>
  <si>
    <t>16912</t>
  </si>
  <si>
    <t>16914</t>
  </si>
  <si>
    <t>16915</t>
  </si>
  <si>
    <t>16917</t>
  </si>
  <si>
    <t>16918</t>
  </si>
  <si>
    <t>16920</t>
  </si>
  <si>
    <t>16921</t>
  </si>
  <si>
    <t>16922</t>
  </si>
  <si>
    <t>16923</t>
  </si>
  <si>
    <t>16925</t>
  </si>
  <si>
    <t>16926</t>
  </si>
  <si>
    <t>16927</t>
  </si>
  <si>
    <t>16928</t>
  </si>
  <si>
    <t>16929</t>
  </si>
  <si>
    <t>16930</t>
  </si>
  <si>
    <t>16932</t>
  </si>
  <si>
    <t>16933</t>
  </si>
  <si>
    <t>16935</t>
  </si>
  <si>
    <t>16936</t>
  </si>
  <si>
    <t>16937</t>
  </si>
  <si>
    <t>16938</t>
  </si>
  <si>
    <t>16939</t>
  </si>
  <si>
    <t>16940</t>
  </si>
  <si>
    <t>16941</t>
  </si>
  <si>
    <t>16942</t>
  </si>
  <si>
    <t>16943</t>
  </si>
  <si>
    <t>16945</t>
  </si>
  <si>
    <t>16946</t>
  </si>
  <si>
    <t>16947</t>
  </si>
  <si>
    <t>16948</t>
  </si>
  <si>
    <t>16950</t>
  </si>
  <si>
    <t>17001</t>
  </si>
  <si>
    <t>17002</t>
  </si>
  <si>
    <t>MIFFLIN</t>
  </si>
  <si>
    <t>17003</t>
  </si>
  <si>
    <t>LEBANON</t>
  </si>
  <si>
    <t>17004</t>
  </si>
  <si>
    <t>17005</t>
  </si>
  <si>
    <t>DAUPHIN</t>
  </si>
  <si>
    <t>17006</t>
  </si>
  <si>
    <t>PERRY</t>
  </si>
  <si>
    <t>17007</t>
  </si>
  <si>
    <t>17008</t>
  </si>
  <si>
    <t>17009</t>
  </si>
  <si>
    <t>17010</t>
  </si>
  <si>
    <t>17011</t>
  </si>
  <si>
    <t>17012</t>
  </si>
  <si>
    <t>17013</t>
  </si>
  <si>
    <t>17014</t>
  </si>
  <si>
    <t>JUNIATA</t>
  </si>
  <si>
    <t>17015</t>
  </si>
  <si>
    <t>17016</t>
  </si>
  <si>
    <t>17017</t>
  </si>
  <si>
    <t>NORTHUMBERLAND</t>
  </si>
  <si>
    <t>17018</t>
  </si>
  <si>
    <t>17019</t>
  </si>
  <si>
    <t>17020</t>
  </si>
  <si>
    <t>17021</t>
  </si>
  <si>
    <t>17022</t>
  </si>
  <si>
    <t>LANCASTER</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</si>
  <si>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</si>
  <si>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</si>
  <si>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</si>
  <si>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</si>
  <si>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</si>
  <si>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</si>
  <si>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</si>
  <si>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</si>
  <si>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</si>
  <si>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</si>
  <si>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</si>
  <si>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</si>
  <si>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</si>
  <si>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</si>
  <si>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</si>
  <si>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</si>
  <si>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</si>
  <si>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</si>
  <si>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</si>
  <si>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</si>
  <si>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</si>
  <si>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</si>
  <si>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</si>
  <si>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</si>
  <si>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</si>
  <si>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</si>
  <si>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</si>
  <si>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</si>
  <si>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</si>
  <si>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</si>
  <si>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</si>
  <si>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</si>
  <si>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</si>
  <si>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</si>
  <si>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</si>
  <si>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</si>
  <si>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</si>
  <si>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</si>
  <si>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</si>
  <si>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</si>
  <si>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</si>
  <si>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</si>
  <si>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</si>
  <si>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</si>
  <si>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</si>
  <si>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</si>
  <si>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</si>
  <si>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</si>
  <si>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</si>
  <si>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</si>
  <si>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</si>
  <si>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</si>
  <si>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</si>
  <si>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</si>
  <si>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</si>
  <si>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</si>
  <si>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17080</t>
  </si>
  <si>
    <t>17081</t>
  </si>
  <si>
    <t>17082</t>
  </si>
  <si>
    <t>17083</t>
  </si>
  <si>
    <t>17084</t>
  </si>
  <si>
    <t>17085</t>
  </si>
  <si>
    <t>17086</t>
  </si>
  <si>
    <t>17087</t>
  </si>
  <si>
    <t>17088</t>
  </si>
  <si>
    <t>17089</t>
  </si>
  <si>
    <t>17090</t>
  </si>
  <si>
    <t>17091</t>
  </si>
  <si>
    <t>17093</t>
  </si>
  <si>
    <t>17094</t>
  </si>
  <si>
    <t>17097</t>
  </si>
  <si>
    <t>17098</t>
  </si>
  <si>
    <t>17099</t>
  </si>
  <si>
    <t>17100</t>
  </si>
  <si>
    <t>17101</t>
  </si>
  <si>
    <t>17102</t>
  </si>
  <si>
    <t>17103</t>
  </si>
  <si>
    <t>17104</t>
  </si>
  <si>
    <t>17105</t>
  </si>
  <si>
    <t>17106</t>
  </si>
  <si>
    <t>17107</t>
  </si>
  <si>
    <t>17108</t>
  </si>
  <si>
    <t>17109</t>
  </si>
  <si>
    <t>17110</t>
  </si>
  <si>
    <t>17111</t>
  </si>
  <si>
    <t>17112</t>
  </si>
  <si>
    <t>17113</t>
  </si>
  <si>
    <t>17120</t>
  </si>
  <si>
    <t>17121</t>
  </si>
  <si>
    <t>17122</t>
  </si>
  <si>
    <t>17123</t>
  </si>
  <si>
    <t>17124</t>
  </si>
  <si>
    <t>17125</t>
  </si>
  <si>
    <t>17126</t>
  </si>
  <si>
    <t>17127</t>
  </si>
  <si>
    <t>17128</t>
  </si>
  <si>
    <t>17129</t>
  </si>
  <si>
    <t>17130</t>
  </si>
  <si>
    <t>17140</t>
  </si>
  <si>
    <t>17177</t>
  </si>
  <si>
    <t>17201</t>
  </si>
  <si>
    <t>17202</t>
  </si>
  <si>
    <t>17210</t>
  </si>
  <si>
    <t>17211</t>
  </si>
  <si>
    <t>17212</t>
  </si>
  <si>
    <t>17213</t>
  </si>
  <si>
    <t>17214</t>
  </si>
  <si>
    <t>17215</t>
  </si>
  <si>
    <t>17217</t>
  </si>
  <si>
    <t>17218</t>
  </si>
  <si>
    <t>17219</t>
  </si>
  <si>
    <t>17220</t>
  </si>
  <si>
    <t>17221</t>
  </si>
  <si>
    <t>17222</t>
  </si>
  <si>
    <t>17223</t>
  </si>
  <si>
    <t>17224</t>
  </si>
  <si>
    <t>17225</t>
  </si>
  <si>
    <t>17228</t>
  </si>
  <si>
    <t>17229</t>
  </si>
  <si>
    <t>17231</t>
  </si>
  <si>
    <t>17232</t>
  </si>
  <si>
    <t>17233</t>
  </si>
  <si>
    <t>17235</t>
  </si>
  <si>
    <t>17236</t>
  </si>
  <si>
    <t>17237</t>
  </si>
  <si>
    <t>17238</t>
  </si>
  <si>
    <t>17239</t>
  </si>
  <si>
    <t>17240</t>
  </si>
  <si>
    <t>17241</t>
  </si>
  <si>
    <t>17242</t>
  </si>
  <si>
    <t>17243</t>
  </si>
  <si>
    <t>17244</t>
  </si>
  <si>
    <t>17246</t>
  </si>
  <si>
    <t>17247</t>
  </si>
  <si>
    <t>17249</t>
  </si>
  <si>
    <t>17250</t>
  </si>
  <si>
    <t>17251</t>
  </si>
  <si>
    <t>17252</t>
  </si>
  <si>
    <t>17253</t>
  </si>
  <si>
    <t>17254</t>
  </si>
  <si>
    <t>17255</t>
  </si>
  <si>
    <t>17256</t>
  </si>
  <si>
    <t>17257</t>
  </si>
  <si>
    <t>17260</t>
  </si>
  <si>
    <t>17261</t>
  </si>
  <si>
    <t>17262</t>
  </si>
  <si>
    <t>17263</t>
  </si>
  <si>
    <t>17264</t>
  </si>
  <si>
    <t>17265</t>
  </si>
  <si>
    <t>17266</t>
  </si>
  <si>
    <t>17267</t>
  </si>
  <si>
    <t>17268</t>
  </si>
  <si>
    <t>17270</t>
  </si>
  <si>
    <t>17271</t>
  </si>
  <si>
    <t>17272</t>
  </si>
  <si>
    <t>17294</t>
  </si>
  <si>
    <t>17301</t>
  </si>
  <si>
    <t>ADAMS</t>
  </si>
  <si>
    <t>17302</t>
  </si>
  <si>
    <t>17303</t>
  </si>
  <si>
    <t>17304</t>
  </si>
  <si>
    <t>17306</t>
  </si>
  <si>
    <t>17307</t>
  </si>
  <si>
    <t>17309</t>
  </si>
  <si>
    <t>17310</t>
  </si>
  <si>
    <t>17311</t>
  </si>
  <si>
    <t>17312</t>
  </si>
  <si>
    <t>17313</t>
  </si>
  <si>
    <t>17314</t>
  </si>
  <si>
    <t>17315</t>
  </si>
  <si>
    <t>17316</t>
  </si>
  <si>
    <t>17317</t>
  </si>
  <si>
    <t>17318</t>
  </si>
  <si>
    <t>17319</t>
  </si>
  <si>
    <t>17320</t>
  </si>
  <si>
    <t>17321</t>
  </si>
  <si>
    <t>17322</t>
  </si>
  <si>
    <t>17323</t>
  </si>
  <si>
    <t>17324</t>
  </si>
  <si>
    <t>17325</t>
  </si>
  <si>
    <t>17326</t>
  </si>
  <si>
    <t>17327</t>
  </si>
  <si>
    <t>17329</t>
  </si>
  <si>
    <t>17331</t>
  </si>
  <si>
    <t>17332</t>
  </si>
  <si>
    <t>17333</t>
  </si>
  <si>
    <t>17334</t>
  </si>
  <si>
    <t>17337</t>
  </si>
  <si>
    <t>17339</t>
  </si>
  <si>
    <t>17340</t>
  </si>
  <si>
    <t>17342</t>
  </si>
  <si>
    <t>17343</t>
  </si>
  <si>
    <t>17344</t>
  </si>
  <si>
    <t>17345</t>
  </si>
  <si>
    <t>17346</t>
  </si>
  <si>
    <t>17347</t>
  </si>
  <si>
    <t>17349</t>
  </si>
  <si>
    <t>17350</t>
  </si>
  <si>
    <t>17352</t>
  </si>
  <si>
    <t>17353</t>
  </si>
  <si>
    <t>17354</t>
  </si>
  <si>
    <t>17355</t>
  </si>
  <si>
    <t>17356</t>
  </si>
  <si>
    <t>17358</t>
  </si>
  <si>
    <t>17360</t>
  </si>
  <si>
    <t>17361</t>
  </si>
  <si>
    <t>17362</t>
  </si>
  <si>
    <t>17363</t>
  </si>
  <si>
    <t>17364</t>
  </si>
  <si>
    <t>17365</t>
  </si>
  <si>
    <t>17366</t>
  </si>
  <si>
    <t>17368</t>
  </si>
  <si>
    <t>17370</t>
  </si>
  <si>
    <t>17371</t>
  </si>
  <si>
    <t>17372</t>
  </si>
  <si>
    <t>17375</t>
  </si>
  <si>
    <t>17400</t>
  </si>
  <si>
    <t>17401</t>
  </si>
  <si>
    <t>17402</t>
  </si>
  <si>
    <t>17403</t>
  </si>
  <si>
    <t>17404</t>
  </si>
  <si>
    <t>17405</t>
  </si>
  <si>
    <t>17406</t>
  </si>
  <si>
    <t>17407</t>
  </si>
  <si>
    <t>17408</t>
  </si>
  <si>
    <t>17415</t>
  </si>
  <si>
    <t>17501</t>
  </si>
  <si>
    <t>17502</t>
  </si>
  <si>
    <t>17503</t>
  </si>
  <si>
    <t>17504</t>
  </si>
  <si>
    <t>17505</t>
  </si>
  <si>
    <t>17506</t>
  </si>
  <si>
    <t>17507</t>
  </si>
  <si>
    <t>17508</t>
  </si>
  <si>
    <t>17509</t>
  </si>
  <si>
    <t>17512</t>
  </si>
  <si>
    <t>17516</t>
  </si>
  <si>
    <t>17517</t>
  </si>
  <si>
    <t>17518</t>
  </si>
  <si>
    <t>17519</t>
  </si>
  <si>
    <t>17520</t>
  </si>
  <si>
    <t>17521</t>
  </si>
  <si>
    <t>17522</t>
  </si>
  <si>
    <t>17527</t>
  </si>
  <si>
    <t>17528</t>
  </si>
  <si>
    <t>17529</t>
  </si>
  <si>
    <t>17532</t>
  </si>
  <si>
    <t>17533</t>
  </si>
  <si>
    <t>17534</t>
  </si>
  <si>
    <t>17535</t>
  </si>
  <si>
    <t>17536</t>
  </si>
  <si>
    <t>17537</t>
  </si>
  <si>
    <t>17538</t>
  </si>
  <si>
    <t>17540</t>
  </si>
  <si>
    <t>17543</t>
  </si>
  <si>
    <t>17545</t>
  </si>
  <si>
    <t>17547</t>
  </si>
  <si>
    <t>17549</t>
  </si>
  <si>
    <t>17550</t>
  </si>
  <si>
    <t>17551</t>
  </si>
  <si>
    <t>17552</t>
  </si>
  <si>
    <t>17554</t>
  </si>
  <si>
    <t>17555</t>
  </si>
  <si>
    <t>17557</t>
  </si>
  <si>
    <t>17560</t>
  </si>
  <si>
    <t>17562</t>
  </si>
  <si>
    <t>17563</t>
  </si>
  <si>
    <t>17564</t>
  </si>
  <si>
    <t>17565</t>
  </si>
  <si>
    <t>17566</t>
  </si>
  <si>
    <t>17567</t>
  </si>
  <si>
    <t>17568</t>
  </si>
  <si>
    <t>17569</t>
  </si>
  <si>
    <t>17570</t>
  </si>
  <si>
    <t>17572</t>
  </si>
  <si>
    <t>17573</t>
  </si>
  <si>
    <t>17575</t>
  </si>
  <si>
    <t>17576</t>
  </si>
  <si>
    <t>17577</t>
  </si>
  <si>
    <t>17578</t>
  </si>
  <si>
    <t>17579</t>
  </si>
  <si>
    <t>17580</t>
  </si>
  <si>
    <t>17581</t>
  </si>
  <si>
    <t>17582</t>
  </si>
  <si>
    <t>17583</t>
  </si>
  <si>
    <t>17584</t>
  </si>
  <si>
    <t>17585</t>
  </si>
  <si>
    <t>17600</t>
  </si>
  <si>
    <t>17601</t>
  </si>
  <si>
    <t>17602</t>
  </si>
  <si>
    <t>17603</t>
  </si>
  <si>
    <t>17604</t>
  </si>
  <si>
    <t>17605</t>
  </si>
  <si>
    <t>17606</t>
  </si>
  <si>
    <t>17607</t>
  </si>
  <si>
    <t>17608</t>
  </si>
  <si>
    <t>17611</t>
  </si>
  <si>
    <t>17622</t>
  </si>
  <si>
    <t>17699</t>
  </si>
  <si>
    <t>17701</t>
  </si>
  <si>
    <t>LYCOMING</t>
  </si>
  <si>
    <t>17702</t>
  </si>
  <si>
    <t>17703</t>
  </si>
  <si>
    <t>17705</t>
  </si>
  <si>
    <t>17720</t>
  </si>
  <si>
    <t>17721</t>
  </si>
  <si>
    <t>17722</t>
  </si>
  <si>
    <t>17723</t>
  </si>
  <si>
    <t>17724</t>
  </si>
  <si>
    <t>17726</t>
  </si>
  <si>
    <t>17727</t>
  </si>
  <si>
    <t>17728</t>
  </si>
  <si>
    <t>17729</t>
  </si>
  <si>
    <t>17730</t>
  </si>
  <si>
    <t>17731</t>
  </si>
  <si>
    <t>17734</t>
  </si>
  <si>
    <t>17735</t>
  </si>
  <si>
    <t>17737</t>
  </si>
  <si>
    <t>17738</t>
  </si>
  <si>
    <t>17739</t>
  </si>
  <si>
    <t>17740</t>
  </si>
  <si>
    <t>17742</t>
  </si>
  <si>
    <t>17743</t>
  </si>
  <si>
    <t>17744</t>
  </si>
  <si>
    <t>17745</t>
  </si>
  <si>
    <t>17747</t>
  </si>
  <si>
    <t>17748</t>
  </si>
  <si>
    <t>17749</t>
  </si>
  <si>
    <t>17750</t>
  </si>
  <si>
    <t>17751</t>
  </si>
  <si>
    <t>17752</t>
  </si>
  <si>
    <t>17754</t>
  </si>
  <si>
    <t>17756</t>
  </si>
  <si>
    <t>17758</t>
  </si>
  <si>
    <t>17759</t>
  </si>
  <si>
    <t>17760</t>
  </si>
  <si>
    <t>17762</t>
  </si>
  <si>
    <t>17763</t>
  </si>
  <si>
    <t>17764</t>
  </si>
  <si>
    <t>17765</t>
  </si>
  <si>
    <t>17767</t>
  </si>
  <si>
    <t>17768</t>
  </si>
  <si>
    <t>17769</t>
  </si>
  <si>
    <t>17770</t>
  </si>
  <si>
    <t>17771</t>
  </si>
  <si>
    <t>17772</t>
  </si>
  <si>
    <t>17773</t>
  </si>
  <si>
    <t>17774</t>
  </si>
  <si>
    <t>17776</t>
  </si>
  <si>
    <t>17777</t>
  </si>
  <si>
    <t>17778</t>
  </si>
  <si>
    <t>17779</t>
  </si>
  <si>
    <t>17801</t>
  </si>
  <si>
    <t>17810</t>
  </si>
  <si>
    <t>17812</t>
  </si>
  <si>
    <t>SNYDER</t>
  </si>
  <si>
    <t>17813</t>
  </si>
  <si>
    <t>17814</t>
  </si>
  <si>
    <t>17815</t>
  </si>
  <si>
    <t>17820</t>
  </si>
  <si>
    <t>17821</t>
  </si>
  <si>
    <t>MONTOUR</t>
  </si>
  <si>
    <t>17822</t>
  </si>
  <si>
    <t>17823</t>
  </si>
  <si>
    <t>17824</t>
  </si>
  <si>
    <t>17825</t>
  </si>
  <si>
    <t>17827</t>
  </si>
  <si>
    <t>17828</t>
  </si>
  <si>
    <t>17829</t>
  </si>
  <si>
    <t>17830</t>
  </si>
  <si>
    <t>17831</t>
  </si>
  <si>
    <t>17832</t>
  </si>
  <si>
    <t>17833</t>
  </si>
  <si>
    <t>17834</t>
  </si>
  <si>
    <t>17835</t>
  </si>
  <si>
    <t>17836</t>
  </si>
  <si>
    <t>17837</t>
  </si>
  <si>
    <t>17839</t>
  </si>
  <si>
    <t>17840</t>
  </si>
  <si>
    <t>17841</t>
  </si>
  <si>
    <t>17842</t>
  </si>
  <si>
    <t>17843</t>
  </si>
  <si>
    <t>17844</t>
  </si>
  <si>
    <t>17845</t>
  </si>
  <si>
    <t>17846</t>
  </si>
  <si>
    <t>17847</t>
  </si>
  <si>
    <t>17850</t>
  </si>
  <si>
    <t>17851</t>
  </si>
  <si>
    <t>17853</t>
  </si>
  <si>
    <t>17855</t>
  </si>
  <si>
    <t>17856</t>
  </si>
  <si>
    <t>17857</t>
  </si>
  <si>
    <t>17858</t>
  </si>
  <si>
    <t>17859</t>
  </si>
  <si>
    <t>17860</t>
  </si>
  <si>
    <t>17861</t>
  </si>
  <si>
    <t>17862</t>
  </si>
  <si>
    <t>17864</t>
  </si>
  <si>
    <t>17865</t>
  </si>
  <si>
    <t>17866</t>
  </si>
  <si>
    <t>17867</t>
  </si>
  <si>
    <t>17868</t>
  </si>
  <si>
    <t>17870</t>
  </si>
  <si>
    <t>17872</t>
  </si>
  <si>
    <t>17876</t>
  </si>
  <si>
    <t>17877</t>
  </si>
  <si>
    <t>17878</t>
  </si>
  <si>
    <t>17880</t>
  </si>
  <si>
    <t>17881</t>
  </si>
  <si>
    <t>17882</t>
  </si>
  <si>
    <t>17883</t>
  </si>
  <si>
    <t>17884</t>
  </si>
  <si>
    <t>17885</t>
  </si>
  <si>
    <t>17886</t>
  </si>
  <si>
    <t>17887</t>
  </si>
  <si>
    <t>17888</t>
  </si>
  <si>
    <t>17889</t>
  </si>
  <si>
    <t>17901</t>
  </si>
  <si>
    <t>SCHUYLKILL</t>
  </si>
  <si>
    <t>17920</t>
  </si>
  <si>
    <t>17921</t>
  </si>
  <si>
    <t>17922</t>
  </si>
  <si>
    <t>17923</t>
  </si>
  <si>
    <t>17925</t>
  </si>
  <si>
    <t>17927</t>
  </si>
  <si>
    <t>17929</t>
  </si>
  <si>
    <t>17930</t>
  </si>
  <si>
    <t>17931</t>
  </si>
  <si>
    <t>17932</t>
  </si>
  <si>
    <t>17933</t>
  </si>
  <si>
    <t>17934</t>
  </si>
  <si>
    <t>17935</t>
  </si>
  <si>
    <t>17936</t>
  </si>
  <si>
    <t>17938</t>
  </si>
  <si>
    <t>17939</t>
  </si>
  <si>
    <t>17941</t>
  </si>
  <si>
    <t>17942</t>
  </si>
  <si>
    <t>17943</t>
  </si>
  <si>
    <t>17944</t>
  </si>
  <si>
    <t>17945</t>
  </si>
  <si>
    <t>17946</t>
  </si>
  <si>
    <t>17948</t>
  </si>
  <si>
    <t>17949</t>
  </si>
  <si>
    <t>17951</t>
  </si>
  <si>
    <t>17952</t>
  </si>
  <si>
    <t>17953</t>
  </si>
  <si>
    <t>17954</t>
  </si>
  <si>
    <t>17957</t>
  </si>
  <si>
    <t>17959</t>
  </si>
  <si>
    <t>17960</t>
  </si>
  <si>
    <t>17961</t>
  </si>
  <si>
    <t>17963</t>
  </si>
  <si>
    <t>17964</t>
  </si>
  <si>
    <t>17965</t>
  </si>
  <si>
    <t>17966</t>
  </si>
  <si>
    <t>17967</t>
  </si>
  <si>
    <t>17968</t>
  </si>
  <si>
    <t>17970</t>
  </si>
  <si>
    <t>17972</t>
  </si>
  <si>
    <t>17974</t>
  </si>
  <si>
    <t>17976</t>
  </si>
  <si>
    <t>17978</t>
  </si>
  <si>
    <t>17979</t>
  </si>
  <si>
    <t>17980</t>
  </si>
  <si>
    <t>17981</t>
  </si>
  <si>
    <t>17982</t>
  </si>
  <si>
    <t>17983</t>
  </si>
  <si>
    <t>17985</t>
  </si>
  <si>
    <t>18001</t>
  </si>
  <si>
    <t>LEHIGH</t>
  </si>
  <si>
    <t>18002</t>
  </si>
  <si>
    <t>NORTHAMPTON</t>
  </si>
  <si>
    <t>18003</t>
  </si>
  <si>
    <t>18010</t>
  </si>
  <si>
    <t>18011</t>
  </si>
  <si>
    <t>18012</t>
  </si>
  <si>
    <t>CARBON</t>
  </si>
  <si>
    <t>18013</t>
  </si>
  <si>
    <t>18014</t>
  </si>
  <si>
    <t>18015</t>
  </si>
  <si>
    <t>18016</t>
  </si>
  <si>
    <t>18017</t>
  </si>
  <si>
    <t>18018</t>
  </si>
  <si>
    <t>18020</t>
  </si>
  <si>
    <t>18025</t>
  </si>
  <si>
    <t>18030</t>
  </si>
  <si>
    <t>18031</t>
  </si>
  <si>
    <t>18032</t>
  </si>
  <si>
    <t>18034</t>
  </si>
  <si>
    <t>18035</t>
  </si>
  <si>
    <t>18036</t>
  </si>
  <si>
    <t>18037</t>
  </si>
  <si>
    <t>18038</t>
  </si>
  <si>
    <t>18039</t>
  </si>
  <si>
    <t>BUCKS</t>
  </si>
  <si>
    <t>18040</t>
  </si>
  <si>
    <t>18041</t>
  </si>
  <si>
    <t>18042</t>
  </si>
  <si>
    <t>18043</t>
  </si>
  <si>
    <t>18044</t>
  </si>
  <si>
    <t>18045</t>
  </si>
  <si>
    <t>18046</t>
  </si>
  <si>
    <t>18049</t>
  </si>
  <si>
    <t>18050</t>
  </si>
  <si>
    <t>18051</t>
  </si>
  <si>
    <t>18052</t>
  </si>
  <si>
    <t>18053</t>
  </si>
  <si>
    <t>18054</t>
  </si>
  <si>
    <t>18055</t>
  </si>
  <si>
    <t>18056</t>
  </si>
  <si>
    <t>BERKS</t>
  </si>
  <si>
    <t>18058</t>
  </si>
  <si>
    <t>18059</t>
  </si>
  <si>
    <t>18060</t>
  </si>
  <si>
    <t>18062</t>
  </si>
  <si>
    <t>18063</t>
  </si>
  <si>
    <t>18064</t>
  </si>
  <si>
    <t>18065</t>
  </si>
  <si>
    <t>18066</t>
  </si>
  <si>
    <t>18067</t>
  </si>
  <si>
    <t>18068</t>
  </si>
  <si>
    <t>18069</t>
  </si>
  <si>
    <t>18070</t>
  </si>
  <si>
    <t>18071</t>
  </si>
  <si>
    <t>18072</t>
  </si>
  <si>
    <t>18073</t>
  </si>
  <si>
    <t>18074</t>
  </si>
  <si>
    <t>18076</t>
  </si>
  <si>
    <t>18077</t>
  </si>
  <si>
    <t>18078</t>
  </si>
  <si>
    <t>18079</t>
  </si>
  <si>
    <t>18080</t>
  </si>
  <si>
    <t>18081</t>
  </si>
  <si>
    <t>18083</t>
  </si>
  <si>
    <t>18084</t>
  </si>
  <si>
    <t>18085</t>
  </si>
  <si>
    <t>18086</t>
  </si>
  <si>
    <t>18087</t>
  </si>
  <si>
    <t>18088</t>
  </si>
  <si>
    <t>18091</t>
  </si>
  <si>
    <t>18092</t>
  </si>
  <si>
    <t>18098</t>
  </si>
  <si>
    <t>18099</t>
  </si>
  <si>
    <t>18100</t>
  </si>
  <si>
    <t>18101</t>
  </si>
  <si>
    <t>18102</t>
  </si>
  <si>
    <t>18103</t>
  </si>
  <si>
    <t>18104</t>
  </si>
  <si>
    <t>18105</t>
  </si>
  <si>
    <t>18106</t>
  </si>
  <si>
    <t>18109</t>
  </si>
  <si>
    <t>18175</t>
  </si>
  <si>
    <t>18195</t>
  </si>
  <si>
    <t>18201</t>
  </si>
  <si>
    <t>LUZERNE</t>
  </si>
  <si>
    <t>18202</t>
  </si>
  <si>
    <t>18210</t>
  </si>
  <si>
    <t>18211</t>
  </si>
  <si>
    <t>18212</t>
  </si>
  <si>
    <t>18214</t>
  </si>
  <si>
    <t>18216</t>
  </si>
  <si>
    <t>18218</t>
  </si>
  <si>
    <t>18219</t>
  </si>
  <si>
    <t>18220</t>
  </si>
  <si>
    <t>18221</t>
  </si>
  <si>
    <t>18222</t>
  </si>
  <si>
    <t>18223</t>
  </si>
  <si>
    <t>18224</t>
  </si>
  <si>
    <t>18225</t>
  </si>
  <si>
    <t>18229</t>
  </si>
  <si>
    <t>18230</t>
  </si>
  <si>
    <t>18231</t>
  </si>
  <si>
    <t>18232</t>
  </si>
  <si>
    <t>18234</t>
  </si>
  <si>
    <t>18235</t>
  </si>
  <si>
    <t>18237</t>
  </si>
  <si>
    <t>18239</t>
  </si>
  <si>
    <t>18240</t>
  </si>
  <si>
    <t>18241</t>
  </si>
  <si>
    <t>18242</t>
  </si>
  <si>
    <t>18243</t>
  </si>
  <si>
    <t>18244</t>
  </si>
  <si>
    <t>18245</t>
  </si>
  <si>
    <t>18246</t>
  </si>
  <si>
    <t>18247</t>
  </si>
  <si>
    <t>18248</t>
  </si>
  <si>
    <t>18249</t>
  </si>
  <si>
    <t>18250</t>
  </si>
  <si>
    <t>18251</t>
  </si>
  <si>
    <t>18252</t>
  </si>
  <si>
    <t>18254</t>
  </si>
  <si>
    <t>18255</t>
  </si>
  <si>
    <t>18256</t>
  </si>
  <si>
    <t>18301</t>
  </si>
  <si>
    <t>18302</t>
  </si>
  <si>
    <t>18320</t>
  </si>
  <si>
    <t>18321</t>
  </si>
  <si>
    <t>18322</t>
  </si>
  <si>
    <t>18323</t>
  </si>
  <si>
    <t>18324</t>
  </si>
  <si>
    <t>PIKE</t>
  </si>
  <si>
    <t>18325</t>
  </si>
  <si>
    <t>18326</t>
  </si>
  <si>
    <t>18327</t>
  </si>
  <si>
    <t>18328</t>
  </si>
  <si>
    <t>18330</t>
  </si>
  <si>
    <t>18331</t>
  </si>
  <si>
    <t>18332</t>
  </si>
  <si>
    <t>18333</t>
  </si>
  <si>
    <t>18334</t>
  </si>
  <si>
    <t>18335</t>
  </si>
  <si>
    <t>18336</t>
  </si>
  <si>
    <t>18337</t>
  </si>
  <si>
    <t>18340</t>
  </si>
  <si>
    <t>18341</t>
  </si>
  <si>
    <t>18342</t>
  </si>
  <si>
    <t>18343</t>
  </si>
  <si>
    <t>18344</t>
  </si>
  <si>
    <t>18346</t>
  </si>
  <si>
    <t>18347</t>
  </si>
  <si>
    <t>18348</t>
  </si>
  <si>
    <t>18349</t>
  </si>
  <si>
    <t>18350</t>
  </si>
  <si>
    <t>18351</t>
  </si>
  <si>
    <t>18352</t>
  </si>
  <si>
    <t>18353</t>
  </si>
  <si>
    <t>18354</t>
  </si>
  <si>
    <t>18355</t>
  </si>
  <si>
    <t>18356</t>
  </si>
  <si>
    <t>18357</t>
  </si>
  <si>
    <t>18360</t>
  </si>
  <si>
    <t>18370</t>
  </si>
  <si>
    <t>18371</t>
  </si>
  <si>
    <t>18372</t>
  </si>
  <si>
    <t>18373</t>
  </si>
  <si>
    <t>18401</t>
  </si>
  <si>
    <t>18403</t>
  </si>
  <si>
    <t>LACKAWANNA</t>
  </si>
  <si>
    <t>18405</t>
  </si>
  <si>
    <t>18407</t>
  </si>
  <si>
    <t>18410</t>
  </si>
  <si>
    <t>18411</t>
  </si>
  <si>
    <t>18413</t>
  </si>
  <si>
    <t>SUSQUEHANNA</t>
  </si>
  <si>
    <t>18414</t>
  </si>
  <si>
    <t>18415</t>
  </si>
  <si>
    <t>18416</t>
  </si>
  <si>
    <t>18417</t>
  </si>
  <si>
    <t>18419</t>
  </si>
  <si>
    <t>18420</t>
  </si>
  <si>
    <t>18421</t>
  </si>
  <si>
    <t>18424</t>
  </si>
  <si>
    <t>18425</t>
  </si>
  <si>
    <t>18426</t>
  </si>
  <si>
    <t>18427</t>
  </si>
  <si>
    <t>18428</t>
  </si>
  <si>
    <t>18430</t>
  </si>
  <si>
    <t>18431</t>
  </si>
  <si>
    <t>18433</t>
  </si>
  <si>
    <t>18434</t>
  </si>
  <si>
    <t>18435</t>
  </si>
  <si>
    <t>18436</t>
  </si>
  <si>
    <t>18437</t>
  </si>
  <si>
    <t>18438</t>
  </si>
  <si>
    <t>18439</t>
  </si>
  <si>
    <t>18440</t>
  </si>
  <si>
    <t>18441</t>
  </si>
  <si>
    <t>18443</t>
  </si>
  <si>
    <t>18444</t>
  </si>
  <si>
    <t>18445</t>
  </si>
  <si>
    <t>18446</t>
  </si>
  <si>
    <t>18447</t>
  </si>
  <si>
    <t>18448</t>
  </si>
  <si>
    <t>18449</t>
  </si>
  <si>
    <t>18451</t>
  </si>
  <si>
    <t>18452</t>
  </si>
  <si>
    <t>18453</t>
  </si>
  <si>
    <t>18454</t>
  </si>
  <si>
    <t>18455</t>
  </si>
  <si>
    <t>18456</t>
  </si>
  <si>
    <t>18457</t>
  </si>
  <si>
    <t>18458</t>
  </si>
  <si>
    <t>18459</t>
  </si>
  <si>
    <t>18460</t>
  </si>
  <si>
    <t>18461</t>
  </si>
  <si>
    <t>18462</t>
  </si>
  <si>
    <t>18463</t>
  </si>
  <si>
    <t>18464</t>
  </si>
  <si>
    <t>18465</t>
  </si>
  <si>
    <t>18466</t>
  </si>
  <si>
    <t>18469</t>
  </si>
  <si>
    <t>18470</t>
  </si>
  <si>
    <t>18471</t>
  </si>
  <si>
    <t>18472</t>
  </si>
  <si>
    <t>18473</t>
  </si>
  <si>
    <t>18500</t>
  </si>
  <si>
    <t>18501</t>
  </si>
  <si>
    <t>18502</t>
  </si>
  <si>
    <t>18503</t>
  </si>
  <si>
    <t>18504</t>
  </si>
  <si>
    <t>18505</t>
  </si>
  <si>
    <t>18507</t>
  </si>
  <si>
    <t>18508</t>
  </si>
  <si>
    <t>18509</t>
  </si>
  <si>
    <t>18510</t>
  </si>
  <si>
    <t>18512</t>
  </si>
  <si>
    <t>18514</t>
  </si>
  <si>
    <t>18515</t>
  </si>
  <si>
    <t>18517</t>
  </si>
  <si>
    <t>18518</t>
  </si>
  <si>
    <t>18519</t>
  </si>
  <si>
    <t>18522</t>
  </si>
  <si>
    <t>18540</t>
  </si>
  <si>
    <t>18577</t>
  </si>
  <si>
    <t>18601</t>
  </si>
  <si>
    <t>18602</t>
  </si>
  <si>
    <t>18603</t>
  </si>
  <si>
    <t>18610</t>
  </si>
  <si>
    <t>18611</t>
  </si>
  <si>
    <t>18612</t>
  </si>
  <si>
    <t>18614</t>
  </si>
  <si>
    <t>18615</t>
  </si>
  <si>
    <t>18616</t>
  </si>
  <si>
    <t>18617</t>
  </si>
  <si>
    <t>18618</t>
  </si>
  <si>
    <t>18619</t>
  </si>
  <si>
    <t>18621</t>
  </si>
  <si>
    <t>18622</t>
  </si>
  <si>
    <t>18623</t>
  </si>
  <si>
    <t>18624</t>
  </si>
  <si>
    <t>18625</t>
  </si>
  <si>
    <t>18626</t>
  </si>
  <si>
    <t>18627</t>
  </si>
  <si>
    <t>18628</t>
  </si>
  <si>
    <t>18629</t>
  </si>
  <si>
    <t>18630</t>
  </si>
  <si>
    <t>18631</t>
  </si>
  <si>
    <t>18632</t>
  </si>
  <si>
    <t>18634</t>
  </si>
  <si>
    <t>18635</t>
  </si>
  <si>
    <t>18636</t>
  </si>
  <si>
    <t>18637</t>
  </si>
  <si>
    <t>18640</t>
  </si>
  <si>
    <t>18641</t>
  </si>
  <si>
    <t>18642</t>
  </si>
  <si>
    <t>18643</t>
  </si>
  <si>
    <t>18644</t>
  </si>
  <si>
    <t>18651</t>
  </si>
  <si>
    <t>18653</t>
  </si>
  <si>
    <t>18654</t>
  </si>
  <si>
    <t>18655</t>
  </si>
  <si>
    <t>18656</t>
  </si>
  <si>
    <t>18657</t>
  </si>
  <si>
    <t>18660</t>
  </si>
  <si>
    <t>18661</t>
  </si>
  <si>
    <t>18690</t>
  </si>
  <si>
    <t>18700</t>
  </si>
  <si>
    <t>18701</t>
  </si>
  <si>
    <t>18702</t>
  </si>
  <si>
    <t>18703</t>
  </si>
  <si>
    <t>18704</t>
  </si>
  <si>
    <t>18705</t>
  </si>
  <si>
    <t>18706</t>
  </si>
  <si>
    <t>18707</t>
  </si>
  <si>
    <t>18708</t>
  </si>
  <si>
    <t>18709</t>
  </si>
  <si>
    <t>18710</t>
  </si>
  <si>
    <t>18711</t>
  </si>
  <si>
    <t>18761</t>
  </si>
  <si>
    <t>18762</t>
  </si>
  <si>
    <t>18763</t>
  </si>
  <si>
    <t>18764</t>
  </si>
  <si>
    <t>18765</t>
  </si>
  <si>
    <t>18766</t>
  </si>
  <si>
    <t>18767</t>
  </si>
  <si>
    <t>18768</t>
  </si>
  <si>
    <t>18769</t>
  </si>
  <si>
    <t>18773</t>
  </si>
  <si>
    <t>18774</t>
  </si>
  <si>
    <t>18801</t>
  </si>
  <si>
    <t>18810</t>
  </si>
  <si>
    <t>18812</t>
  </si>
  <si>
    <t>18813</t>
  </si>
  <si>
    <t>18814</t>
  </si>
  <si>
    <t>18815</t>
  </si>
  <si>
    <t>18816</t>
  </si>
  <si>
    <t>18817</t>
  </si>
  <si>
    <t>18818</t>
  </si>
  <si>
    <t>18820</t>
  </si>
  <si>
    <t>18821</t>
  </si>
  <si>
    <t>18822</t>
  </si>
  <si>
    <t>18823</t>
  </si>
  <si>
    <t>18824</t>
  </si>
  <si>
    <t>18825</t>
  </si>
  <si>
    <t>18826</t>
  </si>
  <si>
    <t>18827</t>
  </si>
  <si>
    <t>18828</t>
  </si>
  <si>
    <t>18829</t>
  </si>
  <si>
    <t>18830</t>
  </si>
  <si>
    <t>18831</t>
  </si>
  <si>
    <t>18832</t>
  </si>
  <si>
    <t>18833</t>
  </si>
  <si>
    <t>18834</t>
  </si>
  <si>
    <t>18837</t>
  </si>
  <si>
    <t>18839</t>
  </si>
  <si>
    <t>18840</t>
  </si>
  <si>
    <t>18842</t>
  </si>
  <si>
    <t>18843</t>
  </si>
  <si>
    <t>18844</t>
  </si>
  <si>
    <t>18845</t>
  </si>
  <si>
    <t>18846</t>
  </si>
  <si>
    <t>18847</t>
  </si>
  <si>
    <t>18848</t>
  </si>
  <si>
    <t>18850</t>
  </si>
  <si>
    <t>18851</t>
  </si>
  <si>
    <t>18853</t>
  </si>
  <si>
    <t>18854</t>
  </si>
  <si>
    <t>18901</t>
  </si>
  <si>
    <t>18902</t>
  </si>
  <si>
    <t>18910</t>
  </si>
  <si>
    <t>18911</t>
  </si>
  <si>
    <t>18912</t>
  </si>
  <si>
    <t>18913</t>
  </si>
  <si>
    <t>18914</t>
  </si>
  <si>
    <t>18915</t>
  </si>
  <si>
    <t>18916</t>
  </si>
  <si>
    <t>18917</t>
  </si>
  <si>
    <t>18918</t>
  </si>
  <si>
    <t>18920</t>
  </si>
  <si>
    <t>18921</t>
  </si>
  <si>
    <t>18922</t>
  </si>
  <si>
    <t>18923</t>
  </si>
  <si>
    <t>18924</t>
  </si>
  <si>
    <t>18925</t>
  </si>
  <si>
    <t>18926</t>
  </si>
  <si>
    <t>18927</t>
  </si>
  <si>
    <t>18928</t>
  </si>
  <si>
    <t>18929</t>
  </si>
  <si>
    <t>18930</t>
  </si>
  <si>
    <t>18931</t>
  </si>
  <si>
    <t>18932</t>
  </si>
  <si>
    <t>18933</t>
  </si>
  <si>
    <t>18934</t>
  </si>
  <si>
    <t>18935</t>
  </si>
  <si>
    <t>18936</t>
  </si>
  <si>
    <t>18938</t>
  </si>
  <si>
    <t>18940</t>
  </si>
  <si>
    <t>18942</t>
  </si>
  <si>
    <t>18943</t>
  </si>
  <si>
    <t>18944</t>
  </si>
  <si>
    <t>18946</t>
  </si>
  <si>
    <t>18947</t>
  </si>
  <si>
    <t>18949</t>
  </si>
  <si>
    <t>18950</t>
  </si>
  <si>
    <t>18951</t>
  </si>
  <si>
    <t>18953</t>
  </si>
  <si>
    <t>18954</t>
  </si>
  <si>
    <t>18955</t>
  </si>
  <si>
    <t>18956</t>
  </si>
  <si>
    <t>18957</t>
  </si>
  <si>
    <t>18958</t>
  </si>
  <si>
    <t>18960</t>
  </si>
  <si>
    <t>18962</t>
  </si>
  <si>
    <t>18963</t>
  </si>
  <si>
    <t>18964</t>
  </si>
  <si>
    <t>18966</t>
  </si>
  <si>
    <t>18968</t>
  </si>
  <si>
    <t>18969</t>
  </si>
  <si>
    <t>18970</t>
  </si>
  <si>
    <t>18971</t>
  </si>
  <si>
    <t>18972</t>
  </si>
  <si>
    <t>18974</t>
  </si>
  <si>
    <t>18976</t>
  </si>
  <si>
    <t>18977</t>
  </si>
  <si>
    <t>18979</t>
  </si>
  <si>
    <t>18980</t>
  </si>
  <si>
    <t>18981</t>
  </si>
  <si>
    <t>18991</t>
  </si>
  <si>
    <t>19001</t>
  </si>
  <si>
    <t>19002</t>
  </si>
  <si>
    <t>19003</t>
  </si>
  <si>
    <t>19004</t>
  </si>
  <si>
    <t>19006</t>
  </si>
  <si>
    <t>19007</t>
  </si>
  <si>
    <t>19008</t>
  </si>
  <si>
    <t>19009</t>
  </si>
  <si>
    <t>19010</t>
  </si>
  <si>
    <t>19012</t>
  </si>
  <si>
    <t>19013</t>
  </si>
  <si>
    <t>19014</t>
  </si>
  <si>
    <t>19015</t>
  </si>
  <si>
    <t>19016</t>
  </si>
  <si>
    <t>19017</t>
  </si>
  <si>
    <t>19018</t>
  </si>
  <si>
    <t>19019</t>
  </si>
  <si>
    <t>PHILADELPHIA</t>
  </si>
  <si>
    <t>19020</t>
  </si>
  <si>
    <t>19021</t>
  </si>
  <si>
    <t>19022</t>
  </si>
  <si>
    <t>19023</t>
  </si>
  <si>
    <t>19025</t>
  </si>
  <si>
    <t>19026</t>
  </si>
  <si>
    <t>19027</t>
  </si>
  <si>
    <t>19028</t>
  </si>
  <si>
    <t>19029</t>
  </si>
  <si>
    <t>19030</t>
  </si>
  <si>
    <t>19031</t>
  </si>
  <si>
    <t>19032</t>
  </si>
  <si>
    <t>19033</t>
  </si>
  <si>
    <t>19034</t>
  </si>
  <si>
    <t>19035</t>
  </si>
  <si>
    <t>19036</t>
  </si>
  <si>
    <t>19037</t>
  </si>
  <si>
    <t>19038</t>
  </si>
  <si>
    <t>19039</t>
  </si>
  <si>
    <t>19040</t>
  </si>
  <si>
    <t>19041</t>
  </si>
  <si>
    <t>19043</t>
  </si>
  <si>
    <t>19044</t>
  </si>
  <si>
    <t>19046</t>
  </si>
  <si>
    <t>19047</t>
  </si>
  <si>
    <t>19048</t>
  </si>
  <si>
    <t>19049</t>
  </si>
  <si>
    <t>19050</t>
  </si>
  <si>
    <t>19052</t>
  </si>
  <si>
    <t>19053</t>
  </si>
  <si>
    <t>19054</t>
  </si>
  <si>
    <t>19055</t>
  </si>
  <si>
    <t>19056</t>
  </si>
  <si>
    <t>19057</t>
  </si>
  <si>
    <t>19058</t>
  </si>
  <si>
    <t>19059</t>
  </si>
  <si>
    <t>19060</t>
  </si>
  <si>
    <t>19061</t>
  </si>
  <si>
    <t>19063</t>
  </si>
  <si>
    <t>19064</t>
  </si>
  <si>
    <t>19065</t>
  </si>
  <si>
    <t>19066</t>
  </si>
  <si>
    <t>19067</t>
  </si>
  <si>
    <t>19070</t>
  </si>
  <si>
    <t>19072</t>
  </si>
  <si>
    <t>19073</t>
  </si>
  <si>
    <t>19074</t>
  </si>
  <si>
    <t>19075</t>
  </si>
  <si>
    <t>19076</t>
  </si>
  <si>
    <t>19078</t>
  </si>
  <si>
    <t>19079</t>
  </si>
  <si>
    <t>19080</t>
  </si>
  <si>
    <t>19081</t>
  </si>
  <si>
    <t>19082</t>
  </si>
  <si>
    <t>19083</t>
  </si>
  <si>
    <t>19085</t>
  </si>
  <si>
    <t>19086</t>
  </si>
  <si>
    <t>19087</t>
  </si>
  <si>
    <t>CHESTER</t>
  </si>
  <si>
    <t>19088</t>
  </si>
  <si>
    <t>19089</t>
  </si>
  <si>
    <t>19090</t>
  </si>
  <si>
    <t>19091</t>
  </si>
  <si>
    <t>19092</t>
  </si>
  <si>
    <t>19093</t>
  </si>
  <si>
    <t>19094</t>
  </si>
  <si>
    <t>19095</t>
  </si>
  <si>
    <t>19096</t>
  </si>
  <si>
    <t>19098</t>
  </si>
  <si>
    <t>19099</t>
  </si>
  <si>
    <t>19100</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</si>
  <si>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</si>
  <si>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</si>
  <si>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</si>
  <si>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</si>
  <si>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</si>
  <si>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</si>
  <si>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</si>
  <si>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</si>
  <si>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</si>
  <si>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</si>
  <si>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</si>
  <si>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</si>
  <si>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</si>
  <si>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</si>
  <si>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</si>
  <si>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</si>
  <si>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</si>
  <si>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</si>
  <si>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</si>
  <si>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</si>
  <si>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</si>
  <si>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</si>
  <si>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</si>
  <si>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</si>
  <si>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</si>
  <si>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</si>
  <si>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</si>
  <si>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</si>
  <si>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</si>
  <si>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</si>
  <si>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</si>
  <si>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</si>
  <si>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</si>
  <si>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</si>
  <si>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</si>
  <si>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</si>
  <si>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</si>
  <si>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</si>
  <si>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</si>
  <si>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</si>
  <si>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</si>
  <si>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</si>
  <si>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</si>
  <si>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</si>
  <si>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</si>
  <si>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</si>
  <si>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</si>
  <si>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</si>
  <si>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</si>
  <si>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</si>
  <si>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</si>
  <si>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</si>
  <si>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</si>
  <si>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</si>
  <si>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</si>
  <si>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19160</t>
  </si>
  <si>
    <t>19161</t>
  </si>
  <si>
    <t>19162</t>
  </si>
  <si>
    <t>19170</t>
  </si>
  <si>
    <t>19171</t>
  </si>
  <si>
    <t>19172</t>
  </si>
  <si>
    <t>19173</t>
  </si>
  <si>
    <t>19175</t>
  </si>
  <si>
    <t>19176</t>
  </si>
  <si>
    <t>19177</t>
  </si>
  <si>
    <t>19178</t>
  </si>
  <si>
    <t>19179</t>
  </si>
  <si>
    <t>19181</t>
  </si>
  <si>
    <t>19182</t>
  </si>
  <si>
    <t>19183</t>
  </si>
  <si>
    <t>19184</t>
  </si>
  <si>
    <t>19185</t>
  </si>
  <si>
    <t>19187</t>
  </si>
  <si>
    <t>19188</t>
  </si>
  <si>
    <t>19190</t>
  </si>
  <si>
    <t>19191</t>
  </si>
  <si>
    <t>19192</t>
  </si>
  <si>
    <t>19193</t>
  </si>
  <si>
    <t>19194</t>
  </si>
  <si>
    <t>19195</t>
  </si>
  <si>
    <t>19196</t>
  </si>
  <si>
    <t>19197</t>
  </si>
  <si>
    <t>19244</t>
  </si>
  <si>
    <t>19255</t>
  </si>
  <si>
    <t>19301</t>
  </si>
  <si>
    <t>19310</t>
  </si>
  <si>
    <t>19311</t>
  </si>
  <si>
    <t>19312</t>
  </si>
  <si>
    <t>19316</t>
  </si>
  <si>
    <t>19317</t>
  </si>
  <si>
    <t>19318</t>
  </si>
  <si>
    <t>19319</t>
  </si>
  <si>
    <t>19320</t>
  </si>
  <si>
    <t>19330</t>
  </si>
  <si>
    <t>19331</t>
  </si>
  <si>
    <t>19333</t>
  </si>
  <si>
    <t>19335</t>
  </si>
  <si>
    <t>19339</t>
  </si>
  <si>
    <t>19340</t>
  </si>
  <si>
    <t>19341</t>
  </si>
  <si>
    <t>19342</t>
  </si>
  <si>
    <t>19343</t>
  </si>
  <si>
    <t>19344</t>
  </si>
  <si>
    <t>19345</t>
  </si>
  <si>
    <t>19346</t>
  </si>
  <si>
    <t>19347</t>
  </si>
  <si>
    <t>19348</t>
  </si>
  <si>
    <t>19350</t>
  </si>
  <si>
    <t>19351</t>
  </si>
  <si>
    <t>19352</t>
  </si>
  <si>
    <t>19353</t>
  </si>
  <si>
    <t>19354</t>
  </si>
  <si>
    <t>19355</t>
  </si>
  <si>
    <t>19357</t>
  </si>
  <si>
    <t>19358</t>
  </si>
  <si>
    <t>19360</t>
  </si>
  <si>
    <t>19362</t>
  </si>
  <si>
    <t>19363</t>
  </si>
  <si>
    <t>19365</t>
  </si>
  <si>
    <t>19366</t>
  </si>
  <si>
    <t>19367</t>
  </si>
  <si>
    <t>19369</t>
  </si>
  <si>
    <t>19370</t>
  </si>
  <si>
    <t>19371</t>
  </si>
  <si>
    <t>19372</t>
  </si>
  <si>
    <t>19373</t>
  </si>
  <si>
    <t>19374</t>
  </si>
  <si>
    <t>19375</t>
  </si>
  <si>
    <t>19376</t>
  </si>
  <si>
    <t>19380</t>
  </si>
  <si>
    <t>19381</t>
  </si>
  <si>
    <t>19382</t>
  </si>
  <si>
    <t>19383</t>
  </si>
  <si>
    <t>19388</t>
  </si>
  <si>
    <t>19390</t>
  </si>
  <si>
    <t>19395</t>
  </si>
  <si>
    <t>19397</t>
  </si>
  <si>
    <t>19398</t>
  </si>
  <si>
    <t>19399</t>
  </si>
  <si>
    <t>19401</t>
  </si>
  <si>
    <t>19403</t>
  </si>
  <si>
    <t>19404</t>
  </si>
  <si>
    <t>19405</t>
  </si>
  <si>
    <t>19406</t>
  </si>
  <si>
    <t>19407</t>
  </si>
  <si>
    <t>19408</t>
  </si>
  <si>
    <t>19409</t>
  </si>
  <si>
    <t>19415</t>
  </si>
  <si>
    <t>19420</t>
  </si>
  <si>
    <t>19421</t>
  </si>
  <si>
    <t>19422</t>
  </si>
  <si>
    <t>19423</t>
  </si>
  <si>
    <t>19424</t>
  </si>
  <si>
    <t>19425</t>
  </si>
  <si>
    <t>19426</t>
  </si>
  <si>
    <t>19428</t>
  </si>
  <si>
    <t>19429</t>
  </si>
  <si>
    <t>19430</t>
  </si>
  <si>
    <t>19432</t>
  </si>
  <si>
    <t>19435</t>
  </si>
  <si>
    <t>19436</t>
  </si>
  <si>
    <t>19437</t>
  </si>
  <si>
    <t>19438</t>
  </si>
  <si>
    <t>19440</t>
  </si>
  <si>
    <t>19441</t>
  </si>
  <si>
    <t>19442</t>
  </si>
  <si>
    <t>19443</t>
  </si>
  <si>
    <t>19444</t>
  </si>
  <si>
    <t>19446</t>
  </si>
  <si>
    <t>19450</t>
  </si>
  <si>
    <t>19451</t>
  </si>
  <si>
    <t>19452</t>
  </si>
  <si>
    <t>19453</t>
  </si>
  <si>
    <t>19454</t>
  </si>
  <si>
    <t>19455</t>
  </si>
  <si>
    <t>19456</t>
  </si>
  <si>
    <t>19457</t>
  </si>
  <si>
    <t>19460</t>
  </si>
  <si>
    <t>19462</t>
  </si>
  <si>
    <t>19464</t>
  </si>
  <si>
    <t>19465</t>
  </si>
  <si>
    <t>19468</t>
  </si>
  <si>
    <t>19470</t>
  </si>
  <si>
    <t>19472</t>
  </si>
  <si>
    <t>19473</t>
  </si>
  <si>
    <t>19474</t>
  </si>
  <si>
    <t>19475</t>
  </si>
  <si>
    <t>19477</t>
  </si>
  <si>
    <t>19478</t>
  </si>
  <si>
    <t>19480</t>
  </si>
  <si>
    <t>19481</t>
  </si>
  <si>
    <t>19482</t>
  </si>
  <si>
    <t>19483</t>
  </si>
  <si>
    <t>19484</t>
  </si>
  <si>
    <t>19485</t>
  </si>
  <si>
    <t>19486</t>
  </si>
  <si>
    <t>19487</t>
  </si>
  <si>
    <t>19488</t>
  </si>
  <si>
    <t>19489</t>
  </si>
  <si>
    <t>19490</t>
  </si>
  <si>
    <t>19492</t>
  </si>
  <si>
    <t>19493</t>
  </si>
  <si>
    <t>19494</t>
  </si>
  <si>
    <t>19495</t>
  </si>
  <si>
    <t>19496</t>
  </si>
  <si>
    <t>19501</t>
  </si>
  <si>
    <t>19503</t>
  </si>
  <si>
    <t>19504</t>
  </si>
  <si>
    <t>19505</t>
  </si>
  <si>
    <t>19506</t>
  </si>
  <si>
    <t>19507</t>
  </si>
  <si>
    <t>19508</t>
  </si>
  <si>
    <t>19510</t>
  </si>
  <si>
    <t>19511</t>
  </si>
  <si>
    <t>19512</t>
  </si>
  <si>
    <t>19516</t>
  </si>
  <si>
    <t>19517</t>
  </si>
  <si>
    <t>19518</t>
  </si>
  <si>
    <t>19519</t>
  </si>
  <si>
    <t>19520</t>
  </si>
  <si>
    <t>19522</t>
  </si>
  <si>
    <t>19523</t>
  </si>
  <si>
    <t>19525</t>
  </si>
  <si>
    <t>19526</t>
  </si>
  <si>
    <t>19529</t>
  </si>
  <si>
    <t>19530</t>
  </si>
  <si>
    <t>19533</t>
  </si>
  <si>
    <t>19534</t>
  </si>
  <si>
    <t>19535</t>
  </si>
  <si>
    <t>19536</t>
  </si>
  <si>
    <t>19538</t>
  </si>
  <si>
    <t>19539</t>
  </si>
  <si>
    <t>19540</t>
  </si>
  <si>
    <t>19541</t>
  </si>
  <si>
    <t>19542</t>
  </si>
  <si>
    <t>19543</t>
  </si>
  <si>
    <t>19544</t>
  </si>
  <si>
    <t>19545</t>
  </si>
  <si>
    <t>19547</t>
  </si>
  <si>
    <t>19548</t>
  </si>
  <si>
    <t>19549</t>
  </si>
  <si>
    <t>19550</t>
  </si>
  <si>
    <t>19551</t>
  </si>
  <si>
    <t>19554</t>
  </si>
  <si>
    <t>19555</t>
  </si>
  <si>
    <t>19557</t>
  </si>
  <si>
    <t>19559</t>
  </si>
  <si>
    <t>19560</t>
  </si>
  <si>
    <t>19562</t>
  </si>
  <si>
    <t>19564</t>
  </si>
  <si>
    <t>19565</t>
  </si>
  <si>
    <t>19567</t>
  </si>
  <si>
    <t>19600</t>
  </si>
  <si>
    <t>19601</t>
  </si>
  <si>
    <t>19602</t>
  </si>
  <si>
    <t>19603</t>
  </si>
  <si>
    <t>19604</t>
  </si>
  <si>
    <t>19605</t>
  </si>
  <si>
    <t>19606</t>
  </si>
  <si>
    <t>19607</t>
  </si>
  <si>
    <t>19608</t>
  </si>
  <si>
    <t>19609</t>
  </si>
  <si>
    <t>19610</t>
  </si>
  <si>
    <t>19611</t>
  </si>
  <si>
    <t>19612</t>
  </si>
  <si>
    <t>19640</t>
  </si>
  <si>
    <t>19701</t>
  </si>
  <si>
    <t>NEW CASTLE</t>
  </si>
  <si>
    <t>19702</t>
  </si>
  <si>
    <t>19703</t>
  </si>
  <si>
    <t>19706</t>
  </si>
  <si>
    <t>19707</t>
  </si>
  <si>
    <t>19708</t>
  </si>
  <si>
    <t>19709</t>
  </si>
  <si>
    <t>19710</t>
  </si>
  <si>
    <t>19711</t>
  </si>
  <si>
    <t>19712</t>
  </si>
  <si>
    <t>19713</t>
  </si>
  <si>
    <t>19714</t>
  </si>
  <si>
    <t>19715</t>
  </si>
  <si>
    <t>19716</t>
  </si>
  <si>
    <t>19717</t>
  </si>
  <si>
    <t>19718</t>
  </si>
  <si>
    <t>19720</t>
  </si>
  <si>
    <t>19721</t>
  </si>
  <si>
    <t>19725</t>
  </si>
  <si>
    <t>19726</t>
  </si>
  <si>
    <t>19730</t>
  </si>
  <si>
    <t>19731</t>
  </si>
  <si>
    <t>19732</t>
  </si>
  <si>
    <t>19733</t>
  </si>
  <si>
    <t>19734</t>
  </si>
  <si>
    <t>19735</t>
  </si>
  <si>
    <t>19736</t>
  </si>
  <si>
    <t>19800</t>
  </si>
  <si>
    <t>19801</t>
  </si>
  <si>
    <t>19802</t>
  </si>
  <si>
    <t>19803</t>
  </si>
  <si>
    <t>19804</t>
  </si>
  <si>
    <t>19805</t>
  </si>
  <si>
    <t>19806</t>
  </si>
  <si>
    <t>19807</t>
  </si>
  <si>
    <t>19808</t>
  </si>
  <si>
    <t>19809</t>
  </si>
  <si>
    <t>19810</t>
  </si>
  <si>
    <t>19850</t>
  </si>
  <si>
    <t>19880</t>
  </si>
  <si>
    <t>19884</t>
  </si>
  <si>
    <t>19885</t>
  </si>
  <si>
    <t>19886</t>
  </si>
  <si>
    <t>19887</t>
  </si>
  <si>
    <t>19888</t>
  </si>
  <si>
    <t>19889</t>
  </si>
  <si>
    <t>19890</t>
  </si>
  <si>
    <t>19891</t>
  </si>
  <si>
    <t>19892</t>
  </si>
  <si>
    <t>19893</t>
  </si>
  <si>
    <t>19894</t>
  </si>
  <si>
    <t>19895</t>
  </si>
  <si>
    <t>19896</t>
  </si>
  <si>
    <t>19897</t>
  </si>
  <si>
    <t>19898</t>
  </si>
  <si>
    <t>19899</t>
  </si>
  <si>
    <t>19901</t>
  </si>
  <si>
    <t>19902</t>
  </si>
  <si>
    <t>19903</t>
  </si>
  <si>
    <t>19904</t>
  </si>
  <si>
    <t>19905</t>
  </si>
  <si>
    <t>19906</t>
  </si>
  <si>
    <t>19930</t>
  </si>
  <si>
    <t>19931</t>
  </si>
  <si>
    <t>19933</t>
  </si>
  <si>
    <t>19934</t>
  </si>
  <si>
    <t>19936</t>
  </si>
  <si>
    <t>19938</t>
  </si>
  <si>
    <t>19939</t>
  </si>
  <si>
    <t>19940</t>
  </si>
  <si>
    <t>19941</t>
  </si>
  <si>
    <t>19942</t>
  </si>
  <si>
    <t>19943</t>
  </si>
  <si>
    <t>19944</t>
  </si>
  <si>
    <t>19945</t>
  </si>
  <si>
    <t>19946</t>
  </si>
  <si>
    <t>19947</t>
  </si>
  <si>
    <t>19950</t>
  </si>
  <si>
    <t>19951</t>
  </si>
  <si>
    <t>19952</t>
  </si>
  <si>
    <t>19953</t>
  </si>
  <si>
    <t>19954</t>
  </si>
  <si>
    <t>19955</t>
  </si>
  <si>
    <t>19956</t>
  </si>
  <si>
    <t>19958</t>
  </si>
  <si>
    <t>19960</t>
  </si>
  <si>
    <t>19961</t>
  </si>
  <si>
    <t>19962</t>
  </si>
  <si>
    <t>19963</t>
  </si>
  <si>
    <t>19964</t>
  </si>
  <si>
    <t>19966</t>
  </si>
  <si>
    <t>19967</t>
  </si>
  <si>
    <t>19968</t>
  </si>
  <si>
    <t>19969</t>
  </si>
  <si>
    <t>19970</t>
  </si>
  <si>
    <t>19971</t>
  </si>
  <si>
    <t>19973</t>
  </si>
  <si>
    <t>19975</t>
  </si>
  <si>
    <t>19977</t>
  </si>
  <si>
    <t>19979</t>
  </si>
  <si>
    <t>19980</t>
  </si>
  <si>
    <t>20000</t>
  </si>
  <si>
    <t>DISTRICT OF COLUMBIA</t>
  </si>
  <si>
    <t>20001</t>
  </si>
  <si>
    <t>20002</t>
  </si>
  <si>
    <t>20003</t>
  </si>
  <si>
    <t>20004</t>
  </si>
  <si>
    <t>20005</t>
  </si>
  <si>
    <t>20006</t>
  </si>
  <si>
    <t>20007</t>
  </si>
  <si>
    <t>20008</t>
  </si>
  <si>
    <t>20009</t>
  </si>
  <si>
    <t>20010</t>
  </si>
  <si>
    <t>20011</t>
  </si>
  <si>
    <t>20012</t>
  </si>
  <si>
    <t>20013</t>
  </si>
  <si>
    <t>20015</t>
  </si>
  <si>
    <t>20016</t>
  </si>
  <si>
    <t>20017</t>
  </si>
  <si>
    <t>20018</t>
  </si>
  <si>
    <t>20019</t>
  </si>
  <si>
    <t>20020</t>
  </si>
  <si>
    <t>20022</t>
  </si>
  <si>
    <t>20023</t>
  </si>
  <si>
    <t>20024</t>
  </si>
  <si>
    <t>20026</t>
  </si>
  <si>
    <t>20027</t>
  </si>
  <si>
    <t>20029</t>
  </si>
  <si>
    <t>20030</t>
  </si>
  <si>
    <t>20032</t>
  </si>
  <si>
    <t>20033</t>
  </si>
  <si>
    <t>20035</t>
  </si>
  <si>
    <t>20036</t>
  </si>
  <si>
    <t>20037</t>
  </si>
  <si>
    <t>20038</t>
  </si>
  <si>
    <t>20039</t>
  </si>
  <si>
    <t>20040</t>
  </si>
  <si>
    <t>20041</t>
  </si>
  <si>
    <t>20042</t>
  </si>
  <si>
    <t>20043</t>
  </si>
  <si>
    <t>20044</t>
  </si>
  <si>
    <t>20045</t>
  </si>
  <si>
    <t>20046</t>
  </si>
  <si>
    <t>20047</t>
  </si>
  <si>
    <t>20048</t>
  </si>
  <si>
    <t>20049</t>
  </si>
  <si>
    <t>20050</t>
  </si>
  <si>
    <t>20051</t>
  </si>
  <si>
    <t>20052</t>
  </si>
  <si>
    <t>20053</t>
  </si>
  <si>
    <t>20055</t>
  </si>
  <si>
    <t>20056</t>
  </si>
  <si>
    <t>20057</t>
  </si>
  <si>
    <t>20058</t>
  </si>
  <si>
    <t>20059</t>
  </si>
  <si>
    <t>20060</t>
  </si>
  <si>
    <t>20061</t>
  </si>
  <si>
    <t>20062</t>
  </si>
  <si>
    <t>20063</t>
  </si>
  <si>
    <t>20064</t>
  </si>
  <si>
    <t>20065</t>
  </si>
  <si>
    <t>20066</t>
  </si>
  <si>
    <t>20067</t>
  </si>
  <si>
    <t>20068</t>
  </si>
  <si>
    <t>20069</t>
  </si>
  <si>
    <t>20070</t>
  </si>
  <si>
    <t>20071</t>
  </si>
  <si>
    <t>20073</t>
  </si>
  <si>
    <t>20074</t>
  </si>
  <si>
    <t>20075</t>
  </si>
  <si>
    <t>20076</t>
  </si>
  <si>
    <t>20077</t>
  </si>
  <si>
    <t>20078</t>
  </si>
  <si>
    <t>20080</t>
  </si>
  <si>
    <t>20081</t>
  </si>
  <si>
    <t>20082</t>
  </si>
  <si>
    <t>20084</t>
  </si>
  <si>
    <t>20088</t>
  </si>
  <si>
    <t>20090</t>
  </si>
  <si>
    <t>20091</t>
  </si>
  <si>
    <t>20097</t>
  </si>
  <si>
    <t>20098</t>
  </si>
  <si>
    <t>20099</t>
  </si>
  <si>
    <t>20101</t>
  </si>
  <si>
    <t>LOUDOUN</t>
  </si>
  <si>
    <t>20102</t>
  </si>
  <si>
    <t>20103</t>
  </si>
  <si>
    <t>20104</t>
  </si>
  <si>
    <t>20105</t>
  </si>
  <si>
    <t>20106</t>
  </si>
  <si>
    <t>CULPEPPER</t>
  </si>
  <si>
    <t>RAPPAHANNOCK</t>
  </si>
  <si>
    <t>20107</t>
  </si>
  <si>
    <t>20108</t>
  </si>
  <si>
    <t>20109</t>
  </si>
  <si>
    <t>PRINCE WILLIAM</t>
  </si>
  <si>
    <t>20110</t>
  </si>
  <si>
    <t>20111</t>
  </si>
  <si>
    <t>20112</t>
  </si>
  <si>
    <t>20113</t>
  </si>
  <si>
    <t>20115</t>
  </si>
  <si>
    <t>FAUQUIER</t>
  </si>
  <si>
    <t>20116</t>
  </si>
  <si>
    <t>20117</t>
  </si>
  <si>
    <t>20118</t>
  </si>
  <si>
    <t>20119</t>
  </si>
  <si>
    <t>20120</t>
  </si>
  <si>
    <t>FAIRFAX</t>
  </si>
  <si>
    <t>20121</t>
  </si>
  <si>
    <t>20122</t>
  </si>
  <si>
    <t>20124</t>
  </si>
  <si>
    <t>20128</t>
  </si>
  <si>
    <t>20129</t>
  </si>
  <si>
    <t>20130</t>
  </si>
  <si>
    <t>20131</t>
  </si>
  <si>
    <t>20132</t>
  </si>
  <si>
    <t>20134</t>
  </si>
  <si>
    <t>20135</t>
  </si>
  <si>
    <t>20136</t>
  </si>
  <si>
    <t>20137</t>
  </si>
  <si>
    <t>20138</t>
  </si>
  <si>
    <t>20139</t>
  </si>
  <si>
    <t>20140</t>
  </si>
  <si>
    <t>20141</t>
  </si>
  <si>
    <t>20142</t>
  </si>
  <si>
    <t>20143</t>
  </si>
  <si>
    <t>20144</t>
  </si>
  <si>
    <t>20146</t>
  </si>
  <si>
    <t>20147</t>
  </si>
  <si>
    <t>20148</t>
  </si>
  <si>
    <t>20149</t>
  </si>
  <si>
    <t>20151</t>
  </si>
  <si>
    <t>20152</t>
  </si>
  <si>
    <t>20153</t>
  </si>
  <si>
    <t>20155</t>
  </si>
  <si>
    <t>20156</t>
  </si>
  <si>
    <t>20158</t>
  </si>
  <si>
    <t>20159</t>
  </si>
  <si>
    <t>20160</t>
  </si>
  <si>
    <t>20163</t>
  </si>
  <si>
    <t>20164</t>
  </si>
  <si>
    <t>20165</t>
  </si>
  <si>
    <t>20166</t>
  </si>
  <si>
    <t>20167</t>
  </si>
  <si>
    <t>20168</t>
  </si>
  <si>
    <t>20169</t>
  </si>
  <si>
    <t>20170</t>
  </si>
  <si>
    <t>20171</t>
  </si>
  <si>
    <t>20172</t>
  </si>
  <si>
    <t>20175</t>
  </si>
  <si>
    <t>20176</t>
  </si>
  <si>
    <t>20177</t>
  </si>
  <si>
    <t>20178</t>
  </si>
  <si>
    <t>20180</t>
  </si>
  <si>
    <t>20181</t>
  </si>
  <si>
    <t>20182</t>
  </si>
  <si>
    <t>20184</t>
  </si>
  <si>
    <t>20185</t>
  </si>
  <si>
    <t>20186</t>
  </si>
  <si>
    <t>20187</t>
  </si>
  <si>
    <t>20188</t>
  </si>
  <si>
    <t>20189</t>
  </si>
  <si>
    <t>20190</t>
  </si>
  <si>
    <t>20191</t>
  </si>
  <si>
    <t>20192</t>
  </si>
  <si>
    <t>20193</t>
  </si>
  <si>
    <t>20194</t>
  </si>
  <si>
    <t>20195</t>
  </si>
  <si>
    <t>20196</t>
  </si>
  <si>
    <t>20197</t>
  </si>
  <si>
    <t>20198</t>
  </si>
  <si>
    <t>20199</t>
  </si>
  <si>
    <t>20201</t>
  </si>
  <si>
    <t>20202</t>
  </si>
  <si>
    <t>20203</t>
  </si>
  <si>
    <t>20204</t>
  </si>
  <si>
    <t>20205</t>
  </si>
  <si>
    <t>20206</t>
  </si>
  <si>
    <t>20207</t>
  </si>
  <si>
    <t>20208</t>
  </si>
  <si>
    <t>20209</t>
  </si>
  <si>
    <t>20210</t>
  </si>
  <si>
    <t>20211</t>
  </si>
  <si>
    <t>20212</t>
  </si>
  <si>
    <t>20213</t>
  </si>
  <si>
    <t>20214</t>
  </si>
  <si>
    <t>20215</t>
  </si>
  <si>
    <t>20216</t>
  </si>
  <si>
    <t>20217</t>
  </si>
  <si>
    <t>20218</t>
  </si>
  <si>
    <t>20219</t>
  </si>
  <si>
    <t>20220</t>
  </si>
  <si>
    <t>20221</t>
  </si>
  <si>
    <t>20222</t>
  </si>
  <si>
    <t>20223</t>
  </si>
  <si>
    <t>20224</t>
  </si>
  <si>
    <t>20225</t>
  </si>
  <si>
    <t>20226</t>
  </si>
  <si>
    <t>20227</t>
  </si>
  <si>
    <t>20228</t>
  </si>
  <si>
    <t>20229</t>
  </si>
  <si>
    <t>20230</t>
  </si>
  <si>
    <t>20231</t>
  </si>
  <si>
    <t>20232</t>
  </si>
  <si>
    <t>20233</t>
  </si>
  <si>
    <t>20235</t>
  </si>
  <si>
    <t>20237</t>
  </si>
  <si>
    <t>20238</t>
  </si>
  <si>
    <t>20239</t>
  </si>
  <si>
    <t>20240</t>
  </si>
  <si>
    <t>20241</t>
  </si>
  <si>
    <t>20242</t>
  </si>
  <si>
    <t>20244</t>
  </si>
  <si>
    <t>20245</t>
  </si>
  <si>
    <t>20250</t>
  </si>
  <si>
    <t>20251</t>
  </si>
  <si>
    <t>20254</t>
  </si>
  <si>
    <t>20260</t>
  </si>
  <si>
    <t>20261</t>
  </si>
  <si>
    <t>20262</t>
  </si>
  <si>
    <t>20265</t>
  </si>
  <si>
    <t>20266</t>
  </si>
  <si>
    <t>20268</t>
  </si>
  <si>
    <t>20270</t>
  </si>
  <si>
    <t>20277</t>
  </si>
  <si>
    <t>20289</t>
  </si>
  <si>
    <t>20292</t>
  </si>
  <si>
    <t>20299</t>
  </si>
  <si>
    <t>20301</t>
  </si>
  <si>
    <t>20303</t>
  </si>
  <si>
    <t>20305</t>
  </si>
  <si>
    <t>20306</t>
  </si>
  <si>
    <t>20307</t>
  </si>
  <si>
    <t>20310</t>
  </si>
  <si>
    <t>20314</t>
  </si>
  <si>
    <t>20315</t>
  </si>
  <si>
    <t>20317</t>
  </si>
  <si>
    <t>20318</t>
  </si>
  <si>
    <t>20319</t>
  </si>
  <si>
    <t>20324</t>
  </si>
  <si>
    <t>20330</t>
  </si>
  <si>
    <t>20331</t>
  </si>
  <si>
    <t>PRINCE GEORGES</t>
  </si>
  <si>
    <t>20332</t>
  </si>
  <si>
    <t>20333</t>
  </si>
  <si>
    <t>20334</t>
  </si>
  <si>
    <t>20335</t>
  </si>
  <si>
    <t>20336</t>
  </si>
  <si>
    <t>20337</t>
  </si>
  <si>
    <t>20338</t>
  </si>
  <si>
    <t>20340</t>
  </si>
  <si>
    <t>20350</t>
  </si>
  <si>
    <t>20355</t>
  </si>
  <si>
    <t>20360</t>
  </si>
  <si>
    <t>20361</t>
  </si>
  <si>
    <t>20362</t>
  </si>
  <si>
    <t>20363</t>
  </si>
  <si>
    <t>20370</t>
  </si>
  <si>
    <t>20371</t>
  </si>
  <si>
    <t>20372</t>
  </si>
  <si>
    <t>20373</t>
  </si>
  <si>
    <t>20374</t>
  </si>
  <si>
    <t>20375</t>
  </si>
  <si>
    <t>20376</t>
  </si>
  <si>
    <t>20380</t>
  </si>
  <si>
    <t>20388</t>
  </si>
  <si>
    <t>20389</t>
  </si>
  <si>
    <t>20390</t>
  </si>
  <si>
    <t>20391</t>
  </si>
  <si>
    <t>20392</t>
  </si>
  <si>
    <t>20393</t>
  </si>
  <si>
    <t>20394</t>
  </si>
  <si>
    <t>20395</t>
  </si>
  <si>
    <t>20396</t>
  </si>
  <si>
    <t>20397</t>
  </si>
  <si>
    <t>20398</t>
  </si>
  <si>
    <t>20401</t>
  </si>
  <si>
    <t>20402</t>
  </si>
  <si>
    <t>20403</t>
  </si>
  <si>
    <t>20404</t>
  </si>
  <si>
    <t>20405</t>
  </si>
  <si>
    <t>20406</t>
  </si>
  <si>
    <t>20407</t>
  </si>
  <si>
    <t>20408</t>
  </si>
  <si>
    <t>20409</t>
  </si>
  <si>
    <t>20410</t>
  </si>
  <si>
    <t>20411</t>
  </si>
  <si>
    <t>20412</t>
  </si>
  <si>
    <t>20413</t>
  </si>
  <si>
    <t>20414</t>
  </si>
  <si>
    <t>20415</t>
  </si>
  <si>
    <t>20416</t>
  </si>
  <si>
    <t>20418</t>
  </si>
  <si>
    <t>20419</t>
  </si>
  <si>
    <t>20420</t>
  </si>
  <si>
    <t>20421</t>
  </si>
  <si>
    <t>20422</t>
  </si>
  <si>
    <t>20423</t>
  </si>
  <si>
    <t>20424</t>
  </si>
  <si>
    <t>20425</t>
  </si>
  <si>
    <t>20426</t>
  </si>
  <si>
    <t>20427</t>
  </si>
  <si>
    <t>20428</t>
  </si>
  <si>
    <t>20429</t>
  </si>
  <si>
    <t>20430</t>
  </si>
  <si>
    <t>20431</t>
  </si>
  <si>
    <t>20433</t>
  </si>
  <si>
    <t>20434</t>
  </si>
  <si>
    <t>20435</t>
  </si>
  <si>
    <t>20436</t>
  </si>
  <si>
    <t>20437</t>
  </si>
  <si>
    <t>20439</t>
  </si>
  <si>
    <t>20440</t>
  </si>
  <si>
    <t>20441</t>
  </si>
  <si>
    <t>20442</t>
  </si>
  <si>
    <t>20444</t>
  </si>
  <si>
    <t>20447</t>
  </si>
  <si>
    <t>20451</t>
  </si>
  <si>
    <t>20453</t>
  </si>
  <si>
    <t>20456</t>
  </si>
  <si>
    <t>20460</t>
  </si>
  <si>
    <t>20463</t>
  </si>
  <si>
    <t>20468</t>
  </si>
  <si>
    <t>20469</t>
  </si>
  <si>
    <t>20470</t>
  </si>
  <si>
    <t>20472</t>
  </si>
  <si>
    <t>20500</t>
  </si>
  <si>
    <t>20501</t>
  </si>
  <si>
    <t>20502</t>
  </si>
  <si>
    <t>20503</t>
  </si>
  <si>
    <t>20504</t>
  </si>
  <si>
    <t>20505</t>
  </si>
  <si>
    <t>20506</t>
  </si>
  <si>
    <t>20507</t>
  </si>
  <si>
    <t>20508</t>
  </si>
  <si>
    <t>20509</t>
  </si>
  <si>
    <t>20510</t>
  </si>
  <si>
    <t>20511</t>
  </si>
  <si>
    <t>20515</t>
  </si>
  <si>
    <t>20520</t>
  </si>
  <si>
    <t>20521</t>
  </si>
  <si>
    <t>20522</t>
  </si>
  <si>
    <t>20523</t>
  </si>
  <si>
    <t>20524</t>
  </si>
  <si>
    <t>20525</t>
  </si>
  <si>
    <t>20526</t>
  </si>
  <si>
    <t>20527</t>
  </si>
  <si>
    <t>20528</t>
  </si>
  <si>
    <t>20529</t>
  </si>
  <si>
    <t>20530</t>
  </si>
  <si>
    <t>20531</t>
  </si>
  <si>
    <t>20532</t>
  </si>
  <si>
    <t>20533</t>
  </si>
  <si>
    <t>20534</t>
  </si>
  <si>
    <t>20535</t>
  </si>
  <si>
    <t>20536</t>
  </si>
  <si>
    <t>20537</t>
  </si>
  <si>
    <t>20538</t>
  </si>
  <si>
    <t>20539</t>
  </si>
  <si>
    <t>20540</t>
  </si>
  <si>
    <t>20541</t>
  </si>
  <si>
    <t>20542</t>
  </si>
  <si>
    <t>20543</t>
  </si>
  <si>
    <t>20544</t>
  </si>
  <si>
    <t>20546</t>
  </si>
  <si>
    <t>20547</t>
  </si>
  <si>
    <t>20548</t>
  </si>
  <si>
    <t>20549</t>
  </si>
  <si>
    <t>20550</t>
  </si>
  <si>
    <t>20551</t>
  </si>
  <si>
    <t>20552</t>
  </si>
  <si>
    <t>20553</t>
  </si>
  <si>
    <t>20554</t>
  </si>
  <si>
    <t>20555</t>
  </si>
  <si>
    <t>20557</t>
  </si>
  <si>
    <t>20558</t>
  </si>
  <si>
    <t>20559</t>
  </si>
  <si>
    <t>20560</t>
  </si>
  <si>
    <t>20565</t>
  </si>
  <si>
    <t>20566</t>
  </si>
  <si>
    <t>20570</t>
  </si>
  <si>
    <t>20571</t>
  </si>
  <si>
    <t>20572</t>
  </si>
  <si>
    <t>20573</t>
  </si>
  <si>
    <t>20575</t>
  </si>
  <si>
    <t>20576</t>
  </si>
  <si>
    <t>20577</t>
  </si>
  <si>
    <t>20578</t>
  </si>
  <si>
    <t>20579</t>
  </si>
  <si>
    <t>20580</t>
  </si>
  <si>
    <t>20581</t>
  </si>
  <si>
    <t>20585</t>
  </si>
  <si>
    <t>20586</t>
  </si>
  <si>
    <t>20590</t>
  </si>
  <si>
    <t>20591</t>
  </si>
  <si>
    <t>20593</t>
  </si>
  <si>
    <t>20594</t>
  </si>
  <si>
    <t>20595</t>
  </si>
  <si>
    <t>20597</t>
  </si>
  <si>
    <t>20599</t>
  </si>
  <si>
    <t>20601</t>
  </si>
  <si>
    <t>CHARLES</t>
  </si>
  <si>
    <t>20602</t>
  </si>
  <si>
    <t>20603</t>
  </si>
  <si>
    <t>20604</t>
  </si>
  <si>
    <t>20606</t>
  </si>
  <si>
    <t>SAINT MARY'S</t>
  </si>
  <si>
    <t>20607</t>
  </si>
  <si>
    <t>20608</t>
  </si>
  <si>
    <t>20609</t>
  </si>
  <si>
    <t>20610</t>
  </si>
  <si>
    <t>CALVERT</t>
  </si>
  <si>
    <t>20611</t>
  </si>
  <si>
    <t>20612</t>
  </si>
  <si>
    <t>20613</t>
  </si>
  <si>
    <t>20615</t>
  </si>
  <si>
    <t>20616</t>
  </si>
  <si>
    <t>20617</t>
  </si>
  <si>
    <t>20618</t>
  </si>
  <si>
    <t>20619</t>
  </si>
  <si>
    <t>20620</t>
  </si>
  <si>
    <t>20621</t>
  </si>
  <si>
    <t>20622</t>
  </si>
  <si>
    <t>SAINT MARYS</t>
  </si>
  <si>
    <t>20623</t>
  </si>
  <si>
    <t>20624</t>
  </si>
  <si>
    <t>20625</t>
  </si>
  <si>
    <t>20626</t>
  </si>
  <si>
    <t>20627</t>
  </si>
  <si>
    <t>20628</t>
  </si>
  <si>
    <t>20629</t>
  </si>
  <si>
    <t>20630</t>
  </si>
  <si>
    <t>20632</t>
  </si>
  <si>
    <t>20634</t>
  </si>
  <si>
    <t>20635</t>
  </si>
  <si>
    <t>20636</t>
  </si>
  <si>
    <t>20637</t>
  </si>
  <si>
    <t>20639</t>
  </si>
  <si>
    <t>20640</t>
  </si>
  <si>
    <t>20643</t>
  </si>
  <si>
    <t>20645</t>
  </si>
  <si>
    <t>20646</t>
  </si>
  <si>
    <t>20650</t>
  </si>
  <si>
    <t>20653</t>
  </si>
  <si>
    <t>20656</t>
  </si>
  <si>
    <t>20657</t>
  </si>
  <si>
    <t>20658</t>
  </si>
  <si>
    <t>20659</t>
  </si>
  <si>
    <t>20660</t>
  </si>
  <si>
    <t>20661</t>
  </si>
  <si>
    <t>20662</t>
  </si>
  <si>
    <t>20664</t>
  </si>
  <si>
    <t>20667</t>
  </si>
  <si>
    <t>20670</t>
  </si>
  <si>
    <t>20674</t>
  </si>
  <si>
    <t>20675</t>
  </si>
  <si>
    <t>20676</t>
  </si>
  <si>
    <t>20677</t>
  </si>
  <si>
    <t>20678</t>
  </si>
  <si>
    <t>20680</t>
  </si>
  <si>
    <t>20682</t>
  </si>
  <si>
    <t>20684</t>
  </si>
  <si>
    <t>20685</t>
  </si>
  <si>
    <t>20686</t>
  </si>
  <si>
    <t>20687</t>
  </si>
  <si>
    <t>20688</t>
  </si>
  <si>
    <t>20689</t>
  </si>
  <si>
    <t>20690</t>
  </si>
  <si>
    <t>20692</t>
  </si>
  <si>
    <t>20693</t>
  </si>
  <si>
    <t>20695</t>
  </si>
  <si>
    <t>20697</t>
  </si>
  <si>
    <t>20701</t>
  </si>
  <si>
    <t>HOWARD</t>
  </si>
  <si>
    <t>20703</t>
  </si>
  <si>
    <t>20704</t>
  </si>
  <si>
    <t>20705</t>
  </si>
  <si>
    <t>20706</t>
  </si>
  <si>
    <t>20707</t>
  </si>
  <si>
    <t>20708</t>
  </si>
  <si>
    <t>20709</t>
  </si>
  <si>
    <t>20710</t>
  </si>
  <si>
    <t>20711</t>
  </si>
  <si>
    <t>ANNE ARUNDEL</t>
  </si>
  <si>
    <t>20712</t>
  </si>
  <si>
    <t>20714</t>
  </si>
  <si>
    <t>20715</t>
  </si>
  <si>
    <t>20716</t>
  </si>
  <si>
    <t>20717</t>
  </si>
  <si>
    <t>20718</t>
  </si>
  <si>
    <t>20719</t>
  </si>
  <si>
    <t>20720</t>
  </si>
  <si>
    <t>20721</t>
  </si>
  <si>
    <t>20722</t>
  </si>
  <si>
    <t>20723</t>
  </si>
  <si>
    <t>20724</t>
  </si>
  <si>
    <t>20725</t>
  </si>
  <si>
    <t>20726</t>
  </si>
  <si>
    <t>20731</t>
  </si>
  <si>
    <t>20732</t>
  </si>
  <si>
    <t>20733</t>
  </si>
  <si>
    <t>20735</t>
  </si>
  <si>
    <t>20736</t>
  </si>
  <si>
    <t>20737</t>
  </si>
  <si>
    <t>20738</t>
  </si>
  <si>
    <t>20740</t>
  </si>
  <si>
    <t>20741</t>
  </si>
  <si>
    <t>20742</t>
  </si>
  <si>
    <t>20743</t>
  </si>
  <si>
    <t>20744</t>
  </si>
  <si>
    <t>20745</t>
  </si>
  <si>
    <t>20746</t>
  </si>
  <si>
    <t>20747</t>
  </si>
  <si>
    <t>20748</t>
  </si>
  <si>
    <t>20749</t>
  </si>
  <si>
    <t>20750</t>
  </si>
  <si>
    <t>20751</t>
  </si>
  <si>
    <t>20752</t>
  </si>
  <si>
    <t>20753</t>
  </si>
  <si>
    <t>20754</t>
  </si>
  <si>
    <t>20755</t>
  </si>
  <si>
    <t>20757</t>
  </si>
  <si>
    <t>20758</t>
  </si>
  <si>
    <t>20759</t>
  </si>
  <si>
    <t>20762</t>
  </si>
  <si>
    <t>20763</t>
  </si>
  <si>
    <t>20764</t>
  </si>
  <si>
    <t>20765</t>
  </si>
  <si>
    <t>20768</t>
  </si>
  <si>
    <t>20769</t>
  </si>
  <si>
    <t>20770</t>
  </si>
  <si>
    <t>20771</t>
  </si>
  <si>
    <t>20772</t>
  </si>
  <si>
    <t>20773</t>
  </si>
  <si>
    <t>20774</t>
  </si>
  <si>
    <t>20775</t>
  </si>
  <si>
    <t>20776</t>
  </si>
  <si>
    <t>20777</t>
  </si>
  <si>
    <t>20778</t>
  </si>
  <si>
    <t>20779</t>
  </si>
  <si>
    <t>20780</t>
  </si>
  <si>
    <t>20781</t>
  </si>
  <si>
    <t>20782</t>
  </si>
  <si>
    <t>20783</t>
  </si>
  <si>
    <t>20784</t>
  </si>
  <si>
    <t>20785</t>
  </si>
  <si>
    <t>20787</t>
  </si>
  <si>
    <t>20788</t>
  </si>
  <si>
    <t>20789</t>
  </si>
  <si>
    <t>20790</t>
  </si>
  <si>
    <t>20791</t>
  </si>
  <si>
    <t>20792</t>
  </si>
  <si>
    <t>20794</t>
  </si>
  <si>
    <t>20797</t>
  </si>
  <si>
    <t>20799</t>
  </si>
  <si>
    <t>20800</t>
  </si>
  <si>
    <t>20810</t>
  </si>
  <si>
    <t>20811</t>
  </si>
  <si>
    <t>20812</t>
  </si>
  <si>
    <t>20813</t>
  </si>
  <si>
    <t>20814</t>
  </si>
  <si>
    <t>20815</t>
  </si>
  <si>
    <t>20816</t>
  </si>
  <si>
    <t>20817</t>
  </si>
  <si>
    <t>20818</t>
  </si>
  <si>
    <t>20824</t>
  </si>
  <si>
    <t>20825</t>
  </si>
  <si>
    <t>20827</t>
  </si>
  <si>
    <t>20830</t>
  </si>
  <si>
    <t>20832</t>
  </si>
  <si>
    <t>20833</t>
  </si>
  <si>
    <t>20837</t>
  </si>
  <si>
    <t>20838</t>
  </si>
  <si>
    <t>20839</t>
  </si>
  <si>
    <t>20841</t>
  </si>
  <si>
    <t>20842</t>
  </si>
  <si>
    <t>20847</t>
  </si>
  <si>
    <t>20848</t>
  </si>
  <si>
    <t>20849</t>
  </si>
  <si>
    <t>20850</t>
  </si>
  <si>
    <t>20851</t>
  </si>
  <si>
    <t>20852</t>
  </si>
  <si>
    <t>20853</t>
  </si>
  <si>
    <t>20854</t>
  </si>
  <si>
    <t>20855</t>
  </si>
  <si>
    <t>20856</t>
  </si>
  <si>
    <t>20857</t>
  </si>
  <si>
    <t>20858</t>
  </si>
  <si>
    <t>20859</t>
  </si>
  <si>
    <t>20860</t>
  </si>
  <si>
    <t>20861</t>
  </si>
  <si>
    <t>20862</t>
  </si>
  <si>
    <t>20866</t>
  </si>
  <si>
    <t>20868</t>
  </si>
  <si>
    <t>20871</t>
  </si>
  <si>
    <t>20872</t>
  </si>
  <si>
    <t>20874</t>
  </si>
  <si>
    <t>20875</t>
  </si>
  <si>
    <t>20876</t>
  </si>
  <si>
    <t>20877</t>
  </si>
  <si>
    <t>20878</t>
  </si>
  <si>
    <t>20879</t>
  </si>
  <si>
    <t>20880</t>
  </si>
  <si>
    <t>20882</t>
  </si>
  <si>
    <t>20883</t>
  </si>
  <si>
    <t>20884</t>
  </si>
  <si>
    <t>20885</t>
  </si>
  <si>
    <t>20886</t>
  </si>
  <si>
    <t>20889</t>
  </si>
  <si>
    <t>20890</t>
  </si>
  <si>
    <t>20891</t>
  </si>
  <si>
    <t>20892</t>
  </si>
  <si>
    <t>20894</t>
  </si>
  <si>
    <t>20895</t>
  </si>
  <si>
    <t>20896</t>
  </si>
  <si>
    <t>20897</t>
  </si>
  <si>
    <t>20898</t>
  </si>
  <si>
    <t>20899</t>
  </si>
  <si>
    <t>20900</t>
  </si>
  <si>
    <t>20901</t>
  </si>
  <si>
    <t>20902</t>
  </si>
  <si>
    <t>20903</t>
  </si>
  <si>
    <t>20904</t>
  </si>
  <si>
    <t>20905</t>
  </si>
  <si>
    <t>20906</t>
  </si>
  <si>
    <t>20907</t>
  </si>
  <si>
    <t>20908</t>
  </si>
  <si>
    <t>20910</t>
  </si>
  <si>
    <t>20911</t>
  </si>
  <si>
    <t>20912</t>
  </si>
  <si>
    <t>20913</t>
  </si>
  <si>
    <t>20914</t>
  </si>
  <si>
    <t>20915</t>
  </si>
  <si>
    <t>20916</t>
  </si>
  <si>
    <t>20918</t>
  </si>
  <si>
    <t>20990</t>
  </si>
  <si>
    <t>20993</t>
  </si>
  <si>
    <t>20997</t>
  </si>
  <si>
    <t>21001</t>
  </si>
  <si>
    <t>HARFORD</t>
  </si>
  <si>
    <t>21005</t>
  </si>
  <si>
    <t>21009</t>
  </si>
  <si>
    <t>21010</t>
  </si>
  <si>
    <t>21012</t>
  </si>
  <si>
    <t>21013</t>
  </si>
  <si>
    <t>BALTIMORE</t>
  </si>
  <si>
    <t>21014</t>
  </si>
  <si>
    <t>21015</t>
  </si>
  <si>
    <t>21017</t>
  </si>
  <si>
    <t>21018</t>
  </si>
  <si>
    <t>21020</t>
  </si>
  <si>
    <t>21021</t>
  </si>
  <si>
    <t>21022</t>
  </si>
  <si>
    <t>21023</t>
  </si>
  <si>
    <t>21024</t>
  </si>
  <si>
    <t>21027</t>
  </si>
  <si>
    <t>21028</t>
  </si>
  <si>
    <t>21029</t>
  </si>
  <si>
    <t>21030</t>
  </si>
  <si>
    <t>21031</t>
  </si>
  <si>
    <t>21032</t>
  </si>
  <si>
    <t>21034</t>
  </si>
  <si>
    <t>21035</t>
  </si>
  <si>
    <t>21036</t>
  </si>
  <si>
    <t>21037</t>
  </si>
  <si>
    <t>21040</t>
  </si>
  <si>
    <t>21041</t>
  </si>
  <si>
    <t>21042</t>
  </si>
  <si>
    <t>21043</t>
  </si>
  <si>
    <t>21044</t>
  </si>
  <si>
    <t>21045</t>
  </si>
  <si>
    <t>21046</t>
  </si>
  <si>
    <t>21047</t>
  </si>
  <si>
    <t>21048</t>
  </si>
  <si>
    <t>21050</t>
  </si>
  <si>
    <t>21051</t>
  </si>
  <si>
    <t>21052</t>
  </si>
  <si>
    <t>21053</t>
  </si>
  <si>
    <t>21054</t>
  </si>
  <si>
    <t>21055</t>
  </si>
  <si>
    <t>21056</t>
  </si>
  <si>
    <t>21057</t>
  </si>
  <si>
    <t>21060</t>
  </si>
  <si>
    <t>21061</t>
  </si>
  <si>
    <t>21062</t>
  </si>
  <si>
    <t>21065</t>
  </si>
  <si>
    <t>21071</t>
  </si>
  <si>
    <t>21074</t>
  </si>
  <si>
    <t>21075</t>
  </si>
  <si>
    <t>21076</t>
  </si>
  <si>
    <t>21077</t>
  </si>
  <si>
    <t>21078</t>
  </si>
  <si>
    <t>21080</t>
  </si>
  <si>
    <t>21082</t>
  </si>
  <si>
    <t>21084</t>
  </si>
  <si>
    <t>21085</t>
  </si>
  <si>
    <t>21087</t>
  </si>
  <si>
    <t>21088</t>
  </si>
  <si>
    <t>21090</t>
  </si>
  <si>
    <t>21092</t>
  </si>
  <si>
    <t>21093</t>
  </si>
  <si>
    <t>21094</t>
  </si>
  <si>
    <t>21098</t>
  </si>
  <si>
    <t>21101</t>
  </si>
  <si>
    <t>21102</t>
  </si>
  <si>
    <t>21104</t>
  </si>
  <si>
    <t>21105</t>
  </si>
  <si>
    <t>21106</t>
  </si>
  <si>
    <t>21107</t>
  </si>
  <si>
    <t>21108</t>
  </si>
  <si>
    <t>21111</t>
  </si>
  <si>
    <t>21113</t>
  </si>
  <si>
    <t>21114</t>
  </si>
  <si>
    <t>21117</t>
  </si>
  <si>
    <t>21120</t>
  </si>
  <si>
    <t>21122</t>
  </si>
  <si>
    <t>21123</t>
  </si>
  <si>
    <t>21128</t>
  </si>
  <si>
    <t>21130</t>
  </si>
  <si>
    <t>21131</t>
  </si>
  <si>
    <t>21132</t>
  </si>
  <si>
    <t>21133</t>
  </si>
  <si>
    <t>21136</t>
  </si>
  <si>
    <t>21139</t>
  </si>
  <si>
    <t>21140</t>
  </si>
  <si>
    <t>21144</t>
  </si>
  <si>
    <t>21146</t>
  </si>
  <si>
    <t>21150</t>
  </si>
  <si>
    <t>21152</t>
  </si>
  <si>
    <t>21153</t>
  </si>
  <si>
    <t>21154</t>
  </si>
  <si>
    <t>21155</t>
  </si>
  <si>
    <t>21156</t>
  </si>
  <si>
    <t>21157</t>
  </si>
  <si>
    <t>21158</t>
  </si>
  <si>
    <t>21160</t>
  </si>
  <si>
    <t>21161</t>
  </si>
  <si>
    <t>21162</t>
  </si>
  <si>
    <t>21163</t>
  </si>
  <si>
    <t>21200</t>
  </si>
  <si>
    <t>BALTIMORE CITY</t>
  </si>
  <si>
    <t>21201</t>
  </si>
  <si>
    <t>21202</t>
  </si>
  <si>
    <t>BALTIMORE INDEP. CITY</t>
  </si>
  <si>
    <t>21203</t>
  </si>
  <si>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</si>
  <si>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</si>
  <si>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</si>
  <si>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</si>
  <si>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</si>
  <si>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</si>
  <si>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</si>
  <si>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</si>
  <si>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</si>
  <si>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</si>
  <si>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</si>
  <si>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</si>
  <si>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</si>
  <si>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</si>
  <si>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</si>
  <si>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</si>
  <si>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</si>
  <si>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</si>
  <si>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</si>
  <si>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</si>
  <si>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</si>
  <si>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</si>
  <si>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</si>
  <si>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</si>
  <si>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</si>
  <si>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</si>
  <si>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</si>
  <si>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</si>
  <si>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21233</t>
  </si>
  <si>
    <t>21234</t>
  </si>
  <si>
    <t>21235</t>
  </si>
  <si>
    <t>21236</t>
  </si>
  <si>
    <t>21237</t>
  </si>
  <si>
    <t>21239</t>
  </si>
  <si>
    <t>21240</t>
  </si>
  <si>
    <t>21241</t>
  </si>
  <si>
    <t>21244</t>
  </si>
  <si>
    <t>21250</t>
  </si>
  <si>
    <t>21251</t>
  </si>
  <si>
    <t>21252</t>
  </si>
  <si>
    <t>21260</t>
  </si>
  <si>
    <t>BALTIMORE (CITY)</t>
  </si>
  <si>
    <t>21263</t>
  </si>
  <si>
    <t>21264</t>
  </si>
  <si>
    <t>21265</t>
  </si>
  <si>
    <t>21268</t>
  </si>
  <si>
    <t>21270</t>
  </si>
  <si>
    <t>21271</t>
  </si>
  <si>
    <t>21273</t>
  </si>
  <si>
    <t>21274</t>
  </si>
  <si>
    <t>21275</t>
  </si>
  <si>
    <t>21276</t>
  </si>
  <si>
    <t>21278</t>
  </si>
  <si>
    <t>21279</t>
  </si>
  <si>
    <t>21280</t>
  </si>
  <si>
    <t>21281</t>
  </si>
  <si>
    <t>21282</t>
  </si>
  <si>
    <t>21283</t>
  </si>
  <si>
    <t>21284</t>
  </si>
  <si>
    <t>21285</t>
  </si>
  <si>
    <t>21286</t>
  </si>
  <si>
    <t>21287</t>
  </si>
  <si>
    <t>21288</t>
  </si>
  <si>
    <t>21289</t>
  </si>
  <si>
    <t>21290</t>
  </si>
  <si>
    <t>21297</t>
  </si>
  <si>
    <t>21298</t>
  </si>
  <si>
    <t>21299</t>
  </si>
  <si>
    <t>21400</t>
  </si>
  <si>
    <t>21401</t>
  </si>
  <si>
    <t>21402</t>
  </si>
  <si>
    <t>21403</t>
  </si>
  <si>
    <t>21404</t>
  </si>
  <si>
    <t>21405</t>
  </si>
  <si>
    <t>21409</t>
  </si>
  <si>
    <t>21411</t>
  </si>
  <si>
    <t>21412</t>
  </si>
  <si>
    <t>21501</t>
  </si>
  <si>
    <t>21502</t>
  </si>
  <si>
    <t>21503</t>
  </si>
  <si>
    <t>21504</t>
  </si>
  <si>
    <t>21505</t>
  </si>
  <si>
    <t>21520</t>
  </si>
  <si>
    <t>GARRETT</t>
  </si>
  <si>
    <t>21521</t>
  </si>
  <si>
    <t>21522</t>
  </si>
  <si>
    <t>21523</t>
  </si>
  <si>
    <t>21524</t>
  </si>
  <si>
    <t>21528</t>
  </si>
  <si>
    <t>21529</t>
  </si>
  <si>
    <t>21530</t>
  </si>
  <si>
    <t>21531</t>
  </si>
  <si>
    <t>21532</t>
  </si>
  <si>
    <t>21536</t>
  </si>
  <si>
    <t>21538</t>
  </si>
  <si>
    <t>21539</t>
  </si>
  <si>
    <t>21540</t>
  </si>
  <si>
    <t>21541</t>
  </si>
  <si>
    <t>21542</t>
  </si>
  <si>
    <t>21543</t>
  </si>
  <si>
    <t>21545</t>
  </si>
  <si>
    <t>21546</t>
  </si>
  <si>
    <t>21550</t>
  </si>
  <si>
    <t>21555</t>
  </si>
  <si>
    <t>21556</t>
  </si>
  <si>
    <t>21557</t>
  </si>
  <si>
    <t>21560</t>
  </si>
  <si>
    <t>21561</t>
  </si>
  <si>
    <t>21562</t>
  </si>
  <si>
    <t>21601</t>
  </si>
  <si>
    <t>TALBOT</t>
  </si>
  <si>
    <t>21606</t>
  </si>
  <si>
    <t>21607</t>
  </si>
  <si>
    <t>QUEEN ANNE'S</t>
  </si>
  <si>
    <t>21609</t>
  </si>
  <si>
    <t>CAROLINE</t>
  </si>
  <si>
    <t>21610</t>
  </si>
  <si>
    <t>21612</t>
  </si>
  <si>
    <t>21613</t>
  </si>
  <si>
    <t>DORCHESTER</t>
  </si>
  <si>
    <t>21617</t>
  </si>
  <si>
    <t>21619</t>
  </si>
  <si>
    <t>21620</t>
  </si>
  <si>
    <t>21622</t>
  </si>
  <si>
    <t>21623</t>
  </si>
  <si>
    <t>21624</t>
  </si>
  <si>
    <t>21625</t>
  </si>
  <si>
    <t>21626</t>
  </si>
  <si>
    <t>21627</t>
  </si>
  <si>
    <t>21628</t>
  </si>
  <si>
    <t>21629</t>
  </si>
  <si>
    <t>21631</t>
  </si>
  <si>
    <t>21632</t>
  </si>
  <si>
    <t>21634</t>
  </si>
  <si>
    <t>21635</t>
  </si>
  <si>
    <t>21636</t>
  </si>
  <si>
    <t>21637</t>
  </si>
  <si>
    <t>21638</t>
  </si>
  <si>
    <t>21639</t>
  </si>
  <si>
    <t>21640</t>
  </si>
  <si>
    <t>21641</t>
  </si>
  <si>
    <t>21643</t>
  </si>
  <si>
    <t>21644</t>
  </si>
  <si>
    <t>21645</t>
  </si>
  <si>
    <t>21646</t>
  </si>
  <si>
    <t>21647</t>
  </si>
  <si>
    <t>21648</t>
  </si>
  <si>
    <t>21649</t>
  </si>
  <si>
    <t>21650</t>
  </si>
  <si>
    <t>21651</t>
  </si>
  <si>
    <t>21652</t>
  </si>
  <si>
    <t>21653</t>
  </si>
  <si>
    <t>21654</t>
  </si>
  <si>
    <t>21655</t>
  </si>
  <si>
    <t>21656</t>
  </si>
  <si>
    <t>21657</t>
  </si>
  <si>
    <t>21658</t>
  </si>
  <si>
    <t>21659</t>
  </si>
  <si>
    <t>21660</t>
  </si>
  <si>
    <t>21661</t>
  </si>
  <si>
    <t>21662</t>
  </si>
  <si>
    <t>21663</t>
  </si>
  <si>
    <t>21664</t>
  </si>
  <si>
    <t>21665</t>
  </si>
  <si>
    <t>21666</t>
  </si>
  <si>
    <t>21667</t>
  </si>
  <si>
    <t>21668</t>
  </si>
  <si>
    <t>21669</t>
  </si>
  <si>
    <t>21670</t>
  </si>
  <si>
    <t>21671</t>
  </si>
  <si>
    <t>21672</t>
  </si>
  <si>
    <t>21673</t>
  </si>
  <si>
    <t>21675</t>
  </si>
  <si>
    <t>21676</t>
  </si>
  <si>
    <t>21677</t>
  </si>
  <si>
    <t>21678</t>
  </si>
  <si>
    <t>21679</t>
  </si>
  <si>
    <t>21681</t>
  </si>
  <si>
    <t>21682</t>
  </si>
  <si>
    <t>21683</t>
  </si>
  <si>
    <t>21684</t>
  </si>
  <si>
    <t>21685</t>
  </si>
  <si>
    <t>21686</t>
  </si>
  <si>
    <t>21687</t>
  </si>
  <si>
    <t>21688</t>
  </si>
  <si>
    <t>21690</t>
  </si>
  <si>
    <t>21701</t>
  </si>
  <si>
    <t>FREDERICK</t>
  </si>
  <si>
    <t>21702</t>
  </si>
  <si>
    <t>21703</t>
  </si>
  <si>
    <t>21704</t>
  </si>
  <si>
    <t>21705</t>
  </si>
  <si>
    <t>21709</t>
  </si>
  <si>
    <t>21710</t>
  </si>
  <si>
    <t>21711</t>
  </si>
  <si>
    <t>21713</t>
  </si>
  <si>
    <t>21714</t>
  </si>
  <si>
    <t>21715</t>
  </si>
  <si>
    <t>21716</t>
  </si>
  <si>
    <t>21717</t>
  </si>
  <si>
    <t>21718</t>
  </si>
  <si>
    <t>21719</t>
  </si>
  <si>
    <t>21720</t>
  </si>
  <si>
    <t>21721</t>
  </si>
  <si>
    <t>21722</t>
  </si>
  <si>
    <t>21723</t>
  </si>
  <si>
    <t>21725</t>
  </si>
  <si>
    <t>21727</t>
  </si>
  <si>
    <t>21733</t>
  </si>
  <si>
    <t>21734</t>
  </si>
  <si>
    <t>21735</t>
  </si>
  <si>
    <t>21736</t>
  </si>
  <si>
    <t>21737</t>
  </si>
  <si>
    <t>21738</t>
  </si>
  <si>
    <t>21740</t>
  </si>
  <si>
    <t>21741</t>
  </si>
  <si>
    <t>21742</t>
  </si>
  <si>
    <t>21746</t>
  </si>
  <si>
    <t>21747</t>
  </si>
  <si>
    <t>21748</t>
  </si>
  <si>
    <t>21749</t>
  </si>
  <si>
    <t>21750</t>
  </si>
  <si>
    <t>21754</t>
  </si>
  <si>
    <t>21755</t>
  </si>
  <si>
    <t>21756</t>
  </si>
  <si>
    <t>21757</t>
  </si>
  <si>
    <t>21758</t>
  </si>
  <si>
    <t>21759</t>
  </si>
  <si>
    <t>21762</t>
  </si>
  <si>
    <t>21764</t>
  </si>
  <si>
    <t>21765</t>
  </si>
  <si>
    <t>21766</t>
  </si>
  <si>
    <t>21767</t>
  </si>
  <si>
    <t>21768</t>
  </si>
  <si>
    <t>21769</t>
  </si>
  <si>
    <t>21770</t>
  </si>
  <si>
    <t>21771</t>
  </si>
  <si>
    <t>21773</t>
  </si>
  <si>
    <t>21774</t>
  </si>
  <si>
    <t>21775</t>
  </si>
  <si>
    <t>21776</t>
  </si>
  <si>
    <t>21777</t>
  </si>
  <si>
    <t>21778</t>
  </si>
  <si>
    <t>21779</t>
  </si>
  <si>
    <t>21780</t>
  </si>
  <si>
    <t>21781</t>
  </si>
  <si>
    <t>21782</t>
  </si>
  <si>
    <t>21783</t>
  </si>
  <si>
    <t>21784</t>
  </si>
  <si>
    <t>21787</t>
  </si>
  <si>
    <t>21788</t>
  </si>
  <si>
    <t>21790</t>
  </si>
  <si>
    <t>21791</t>
  </si>
  <si>
    <t>21792</t>
  </si>
  <si>
    <t>21793</t>
  </si>
  <si>
    <t>21794</t>
  </si>
  <si>
    <t>21795</t>
  </si>
  <si>
    <t>21797</t>
  </si>
  <si>
    <t>21798</t>
  </si>
  <si>
    <t>21801</t>
  </si>
  <si>
    <t>WICOMICO</t>
  </si>
  <si>
    <t>21802</t>
  </si>
  <si>
    <t>21803</t>
  </si>
  <si>
    <t>21804</t>
  </si>
  <si>
    <t>21810</t>
  </si>
  <si>
    <t>21811</t>
  </si>
  <si>
    <t>21813</t>
  </si>
  <si>
    <t>21814</t>
  </si>
  <si>
    <t>21816</t>
  </si>
  <si>
    <t>21817</t>
  </si>
  <si>
    <t>21820</t>
  </si>
  <si>
    <t>21821</t>
  </si>
  <si>
    <t>21822</t>
  </si>
  <si>
    <t>21824</t>
  </si>
  <si>
    <t>21826</t>
  </si>
  <si>
    <t>21829</t>
  </si>
  <si>
    <t>21830</t>
  </si>
  <si>
    <t>21835</t>
  </si>
  <si>
    <t>21836</t>
  </si>
  <si>
    <t>21837</t>
  </si>
  <si>
    <t>21838</t>
  </si>
  <si>
    <t>21840</t>
  </si>
  <si>
    <t>21841</t>
  </si>
  <si>
    <t>21842</t>
  </si>
  <si>
    <t>21843</t>
  </si>
  <si>
    <t>21849</t>
  </si>
  <si>
    <t>21850</t>
  </si>
  <si>
    <t>21851</t>
  </si>
  <si>
    <t>21852</t>
  </si>
  <si>
    <t>21853</t>
  </si>
  <si>
    <t>21856</t>
  </si>
  <si>
    <t>21857</t>
  </si>
  <si>
    <t>21858</t>
  </si>
  <si>
    <t>21861</t>
  </si>
  <si>
    <t>21862</t>
  </si>
  <si>
    <t>21863</t>
  </si>
  <si>
    <t>21864</t>
  </si>
  <si>
    <t>21865</t>
  </si>
  <si>
    <t>21866</t>
  </si>
  <si>
    <t>21867</t>
  </si>
  <si>
    <t>21868</t>
  </si>
  <si>
    <t>21869</t>
  </si>
  <si>
    <t>21870</t>
  </si>
  <si>
    <t>21871</t>
  </si>
  <si>
    <t>21872</t>
  </si>
  <si>
    <t>21874</t>
  </si>
  <si>
    <t>21875</t>
  </si>
  <si>
    <t>21890</t>
  </si>
  <si>
    <t>21901</t>
  </si>
  <si>
    <t>CECIL</t>
  </si>
  <si>
    <t>21902</t>
  </si>
  <si>
    <t>21903</t>
  </si>
  <si>
    <t>21904</t>
  </si>
  <si>
    <t>21911</t>
  </si>
  <si>
    <t>21912</t>
  </si>
  <si>
    <t>21913</t>
  </si>
  <si>
    <t>21914</t>
  </si>
  <si>
    <t>21915</t>
  </si>
  <si>
    <t>21916</t>
  </si>
  <si>
    <t>21917</t>
  </si>
  <si>
    <t>21918</t>
  </si>
  <si>
    <t>21919</t>
  </si>
  <si>
    <t>21920</t>
  </si>
  <si>
    <t>21921</t>
  </si>
  <si>
    <t>21922</t>
  </si>
  <si>
    <t>21930</t>
  </si>
  <si>
    <t>22001</t>
  </si>
  <si>
    <t>22002</t>
  </si>
  <si>
    <t>22003</t>
  </si>
  <si>
    <t>22009</t>
  </si>
  <si>
    <t>22010</t>
  </si>
  <si>
    <t>22011</t>
  </si>
  <si>
    <t>22012</t>
  </si>
  <si>
    <t>22013</t>
  </si>
  <si>
    <t>22014</t>
  </si>
  <si>
    <t>22015</t>
  </si>
  <si>
    <t>22016</t>
  </si>
  <si>
    <t>22017</t>
  </si>
  <si>
    <t>22018</t>
  </si>
  <si>
    <t>22019</t>
  </si>
  <si>
    <t>22020</t>
  </si>
  <si>
    <t>22021</t>
  </si>
  <si>
    <t>22022</t>
  </si>
  <si>
    <t>22024</t>
  </si>
  <si>
    <t>22025</t>
  </si>
  <si>
    <t>22026</t>
  </si>
  <si>
    <t>22027</t>
  </si>
  <si>
    <t>22030</t>
  </si>
  <si>
    <t>FAIRFAX INDEP. CITY</t>
  </si>
  <si>
    <t>22031</t>
  </si>
  <si>
    <t>22032</t>
  </si>
  <si>
    <t>22033</t>
  </si>
  <si>
    <t>22034</t>
  </si>
  <si>
    <t>22035</t>
  </si>
  <si>
    <t>22036</t>
  </si>
  <si>
    <t>22037</t>
  </si>
  <si>
    <t>22038</t>
  </si>
  <si>
    <t>22039</t>
  </si>
  <si>
    <t>22040</t>
  </si>
  <si>
    <t>FALLS CHURCH CITY</t>
  </si>
  <si>
    <t>22041</t>
  </si>
  <si>
    <t>22042</t>
  </si>
  <si>
    <t>22043</t>
  </si>
  <si>
    <t>22044</t>
  </si>
  <si>
    <t>22046</t>
  </si>
  <si>
    <t>22047</t>
  </si>
  <si>
    <t>22060</t>
  </si>
  <si>
    <t>22065</t>
  </si>
  <si>
    <t>22066</t>
  </si>
  <si>
    <t>22067</t>
  </si>
  <si>
    <t>22068</t>
  </si>
  <si>
    <t>22069</t>
  </si>
  <si>
    <t>ACCOMACK</t>
  </si>
  <si>
    <t>22070</t>
  </si>
  <si>
    <t>22071</t>
  </si>
  <si>
    <t>22075</t>
  </si>
  <si>
    <t>22078</t>
  </si>
  <si>
    <t>22079</t>
  </si>
  <si>
    <t>22080</t>
  </si>
  <si>
    <t>22081</t>
  </si>
  <si>
    <t>22082</t>
  </si>
  <si>
    <t>22090</t>
  </si>
  <si>
    <t>22091</t>
  </si>
  <si>
    <t>22092</t>
  </si>
  <si>
    <t>22093</t>
  </si>
  <si>
    <t>22094</t>
  </si>
  <si>
    <t>22095</t>
  </si>
  <si>
    <t>22096</t>
  </si>
  <si>
    <t>22101</t>
  </si>
  <si>
    <t>22102</t>
  </si>
  <si>
    <t>22103</t>
  </si>
  <si>
    <t>22106</t>
  </si>
  <si>
    <t>22107</t>
  </si>
  <si>
    <t>22108</t>
  </si>
  <si>
    <t>22109</t>
  </si>
  <si>
    <t>22110</t>
  </si>
  <si>
    <t>22111</t>
  </si>
  <si>
    <t>22115</t>
  </si>
  <si>
    <t>22116</t>
  </si>
  <si>
    <t>22117</t>
  </si>
  <si>
    <t>22118</t>
  </si>
  <si>
    <t>22119</t>
  </si>
  <si>
    <t>22120</t>
  </si>
  <si>
    <t>22121</t>
  </si>
  <si>
    <t>22122</t>
  </si>
  <si>
    <t>22123</t>
  </si>
  <si>
    <t>22124</t>
  </si>
  <si>
    <t>22125</t>
  </si>
  <si>
    <t>22128</t>
  </si>
  <si>
    <t>22129</t>
  </si>
  <si>
    <t>22130</t>
  </si>
  <si>
    <t>22131</t>
  </si>
  <si>
    <t>22132</t>
  </si>
  <si>
    <t>22134</t>
  </si>
  <si>
    <t>22135</t>
  </si>
  <si>
    <t>22140</t>
  </si>
  <si>
    <t>22141</t>
  </si>
  <si>
    <t>22150</t>
  </si>
  <si>
    <t>22151</t>
  </si>
  <si>
    <t>22152</t>
  </si>
  <si>
    <t>22153</t>
  </si>
  <si>
    <t>22156</t>
  </si>
  <si>
    <t>22158</t>
  </si>
  <si>
    <t>22159</t>
  </si>
  <si>
    <t>22160</t>
  </si>
  <si>
    <t>22161</t>
  </si>
  <si>
    <t>22170</t>
  </si>
  <si>
    <t>22171</t>
  </si>
  <si>
    <t>22172</t>
  </si>
  <si>
    <t>22176</t>
  </si>
  <si>
    <t>22180</t>
  </si>
  <si>
    <t>22181</t>
  </si>
  <si>
    <t>22182</t>
  </si>
  <si>
    <t>22183</t>
  </si>
  <si>
    <t>22184</t>
  </si>
  <si>
    <t>22185</t>
  </si>
  <si>
    <t>22186</t>
  </si>
  <si>
    <t>22190</t>
  </si>
  <si>
    <t>22191</t>
  </si>
  <si>
    <t>22192</t>
  </si>
  <si>
    <t>22193</t>
  </si>
  <si>
    <t>22194</t>
  </si>
  <si>
    <t>22195</t>
  </si>
  <si>
    <t>22199</t>
  </si>
  <si>
    <t>22200</t>
  </si>
  <si>
    <t>ARLINGTON</t>
  </si>
  <si>
    <t>22201</t>
  </si>
  <si>
    <t>22202</t>
  </si>
  <si>
    <t>22203</t>
  </si>
  <si>
    <t>22204</t>
  </si>
  <si>
    <t>22205</t>
  </si>
  <si>
    <t>22206</t>
  </si>
  <si>
    <t>22207</t>
  </si>
  <si>
    <t>22209</t>
  </si>
  <si>
    <t>22210</t>
  </si>
  <si>
    <t>22211</t>
  </si>
  <si>
    <t>22212</t>
  </si>
  <si>
    <t>22213</t>
  </si>
  <si>
    <t>22214</t>
  </si>
  <si>
    <t>22215</t>
  </si>
  <si>
    <t>22216</t>
  </si>
  <si>
    <t>22217</t>
  </si>
  <si>
    <t>22218</t>
  </si>
  <si>
    <t>22219</t>
  </si>
  <si>
    <t>22222</t>
  </si>
  <si>
    <t>22223</t>
  </si>
  <si>
    <t>22225</t>
  </si>
  <si>
    <t>22226</t>
  </si>
  <si>
    <t>22227</t>
  </si>
  <si>
    <t>22229</t>
  </si>
  <si>
    <t>22230</t>
  </si>
  <si>
    <t>22234</t>
  </si>
  <si>
    <t>22240</t>
  </si>
  <si>
    <t>22241</t>
  </si>
  <si>
    <t>22242</t>
  </si>
  <si>
    <t>22243</t>
  </si>
  <si>
    <t>22244</t>
  </si>
  <si>
    <t>22245</t>
  </si>
  <si>
    <t>22246</t>
  </si>
  <si>
    <t>22300</t>
  </si>
  <si>
    <t>ALEXANDRIA INDEP. CITY</t>
  </si>
  <si>
    <t>22301</t>
  </si>
  <si>
    <t>22302</t>
  </si>
  <si>
    <t>22303</t>
  </si>
  <si>
    <t>22304</t>
  </si>
  <si>
    <t>ALEXANDRIA CITY</t>
  </si>
  <si>
    <t>22305</t>
  </si>
  <si>
    <t>22306</t>
  </si>
  <si>
    <t>22307</t>
  </si>
  <si>
    <t>22308</t>
  </si>
  <si>
    <t>22309</t>
  </si>
  <si>
    <t>22310</t>
  </si>
  <si>
    <t>22311</t>
  </si>
  <si>
    <t>22312</t>
  </si>
  <si>
    <t>22313</t>
  </si>
  <si>
    <t>22314</t>
  </si>
  <si>
    <t>22315</t>
  </si>
  <si>
    <t>22320</t>
  </si>
  <si>
    <t>22321</t>
  </si>
  <si>
    <t>22331</t>
  </si>
  <si>
    <t>22332</t>
  </si>
  <si>
    <t>22333</t>
  </si>
  <si>
    <t>22334</t>
  </si>
  <si>
    <t>22336</t>
  </si>
  <si>
    <t>22401</t>
  </si>
  <si>
    <t>FREDERICKSBURG CITY</t>
  </si>
  <si>
    <t>SPOTSYLVANIA</t>
  </si>
  <si>
    <t>22402</t>
  </si>
  <si>
    <t>22403</t>
  </si>
  <si>
    <t>STAFFORD</t>
  </si>
  <si>
    <t>22404</t>
  </si>
  <si>
    <t>22405</t>
  </si>
  <si>
    <t>22406</t>
  </si>
  <si>
    <t>22407</t>
  </si>
  <si>
    <t>22408</t>
  </si>
  <si>
    <t>22412</t>
  </si>
  <si>
    <t>22421</t>
  </si>
  <si>
    <t>22427</t>
  </si>
  <si>
    <t>22428</t>
  </si>
  <si>
    <t>22430</t>
  </si>
  <si>
    <t>22432</t>
  </si>
  <si>
    <t>22433</t>
  </si>
  <si>
    <t>22435</t>
  </si>
  <si>
    <t>22436</t>
  </si>
  <si>
    <t>22437</t>
  </si>
  <si>
    <t>22438</t>
  </si>
  <si>
    <t>22439</t>
  </si>
  <si>
    <t>22442</t>
  </si>
  <si>
    <t>22443</t>
  </si>
  <si>
    <t>22446</t>
  </si>
  <si>
    <t>22448</t>
  </si>
  <si>
    <t>KING GEORGE</t>
  </si>
  <si>
    <t>22451</t>
  </si>
  <si>
    <t>22454</t>
  </si>
  <si>
    <t>22456</t>
  </si>
  <si>
    <t>22460</t>
  </si>
  <si>
    <t>22461</t>
  </si>
  <si>
    <t>22463</t>
  </si>
  <si>
    <t>22469</t>
  </si>
  <si>
    <t>22471</t>
  </si>
  <si>
    <t>22472</t>
  </si>
  <si>
    <t>22473</t>
  </si>
  <si>
    <t>22476</t>
  </si>
  <si>
    <t>22477</t>
  </si>
  <si>
    <t>22480</t>
  </si>
  <si>
    <t>22481</t>
  </si>
  <si>
    <t>22482</t>
  </si>
  <si>
    <t>22485</t>
  </si>
  <si>
    <t>22488</t>
  </si>
  <si>
    <t>22501</t>
  </si>
  <si>
    <t>22502</t>
  </si>
  <si>
    <t>22503</t>
  </si>
  <si>
    <t>22504</t>
  </si>
  <si>
    <t>22505</t>
  </si>
  <si>
    <t>22507</t>
  </si>
  <si>
    <t>22508</t>
  </si>
  <si>
    <t>22509</t>
  </si>
  <si>
    <t>22511</t>
  </si>
  <si>
    <t>22513</t>
  </si>
  <si>
    <t>22514</t>
  </si>
  <si>
    <t>22517</t>
  </si>
  <si>
    <t>22520</t>
  </si>
  <si>
    <t>22523</t>
  </si>
  <si>
    <t>22524</t>
  </si>
  <si>
    <t>22526</t>
  </si>
  <si>
    <t>22528</t>
  </si>
  <si>
    <t>22529</t>
  </si>
  <si>
    <t>22530</t>
  </si>
  <si>
    <t>22534</t>
  </si>
  <si>
    <t>22535</t>
  </si>
  <si>
    <t>22538</t>
  </si>
  <si>
    <t>22539</t>
  </si>
  <si>
    <t>22540</t>
  </si>
  <si>
    <t>22542</t>
  </si>
  <si>
    <t>22544</t>
  </si>
  <si>
    <t>22545</t>
  </si>
  <si>
    <t>22546</t>
  </si>
  <si>
    <t>22547</t>
  </si>
  <si>
    <t>22548</t>
  </si>
  <si>
    <t>22549</t>
  </si>
  <si>
    <t>22551</t>
  </si>
  <si>
    <t>22552</t>
  </si>
  <si>
    <t>22553</t>
  </si>
  <si>
    <t>22554</t>
  </si>
  <si>
    <t>22555</t>
  </si>
  <si>
    <t>22556</t>
  </si>
  <si>
    <t>22558</t>
  </si>
  <si>
    <t>22559</t>
  </si>
  <si>
    <t>22560</t>
  </si>
  <si>
    <t>22565</t>
  </si>
  <si>
    <t>22567</t>
  </si>
  <si>
    <t>22568</t>
  </si>
  <si>
    <t>22570</t>
  </si>
  <si>
    <t>22572</t>
  </si>
  <si>
    <t>22576</t>
  </si>
  <si>
    <t>22577</t>
  </si>
  <si>
    <t>22578</t>
  </si>
  <si>
    <t>22579</t>
  </si>
  <si>
    <t>22580</t>
  </si>
  <si>
    <t>22581</t>
  </si>
  <si>
    <t>22601</t>
  </si>
  <si>
    <t>WINCHESTER CITY</t>
  </si>
  <si>
    <t>WINCHESTER INDEP. CITY</t>
  </si>
  <si>
    <t>22602</t>
  </si>
  <si>
    <t>22603</t>
  </si>
  <si>
    <t>22604</t>
  </si>
  <si>
    <t>22610</t>
  </si>
  <si>
    <t>22611</t>
  </si>
  <si>
    <t>CLARKE</t>
  </si>
  <si>
    <t>22620</t>
  </si>
  <si>
    <t>22622</t>
  </si>
  <si>
    <t>22623</t>
  </si>
  <si>
    <t>22624</t>
  </si>
  <si>
    <t>22625</t>
  </si>
  <si>
    <t>22626</t>
  </si>
  <si>
    <t>SHENANDOAH</t>
  </si>
  <si>
    <t>22627</t>
  </si>
  <si>
    <t>22630</t>
  </si>
  <si>
    <t>22637</t>
  </si>
  <si>
    <t>22638</t>
  </si>
  <si>
    <t>22639</t>
  </si>
  <si>
    <t>22640</t>
  </si>
  <si>
    <t>22641</t>
  </si>
  <si>
    <t>22642</t>
  </si>
  <si>
    <t>22643</t>
  </si>
  <si>
    <t>22644</t>
  </si>
  <si>
    <t>22645</t>
  </si>
  <si>
    <t>22646</t>
  </si>
  <si>
    <t>22649</t>
  </si>
  <si>
    <t>22650</t>
  </si>
  <si>
    <t>PAGE</t>
  </si>
  <si>
    <t>22651</t>
  </si>
  <si>
    <t>22652</t>
  </si>
  <si>
    <t>22654</t>
  </si>
  <si>
    <t>22655</t>
  </si>
  <si>
    <t>22656</t>
  </si>
  <si>
    <t>22657</t>
  </si>
  <si>
    <t>22660</t>
  </si>
  <si>
    <t>22663</t>
  </si>
  <si>
    <t>22664</t>
  </si>
  <si>
    <t>22701</t>
  </si>
  <si>
    <t>CULPEPER</t>
  </si>
  <si>
    <t>22709</t>
  </si>
  <si>
    <t>22711</t>
  </si>
  <si>
    <t>22712</t>
  </si>
  <si>
    <t>22713</t>
  </si>
  <si>
    <t>22714</t>
  </si>
  <si>
    <t>22715</t>
  </si>
  <si>
    <t>22716</t>
  </si>
  <si>
    <t>22718</t>
  </si>
  <si>
    <t>22719</t>
  </si>
  <si>
    <t>22720</t>
  </si>
  <si>
    <t>22721</t>
  </si>
  <si>
    <t>22722</t>
  </si>
  <si>
    <t>22723</t>
  </si>
  <si>
    <t>22724</t>
  </si>
  <si>
    <t>22725</t>
  </si>
  <si>
    <t>22726</t>
  </si>
  <si>
    <t>22727</t>
  </si>
  <si>
    <t>22728</t>
  </si>
  <si>
    <t>22729</t>
  </si>
  <si>
    <t>22730</t>
  </si>
  <si>
    <t>22731</t>
  </si>
  <si>
    <t>22732</t>
  </si>
  <si>
    <t>22733</t>
  </si>
  <si>
    <t>22734</t>
  </si>
  <si>
    <t>22735</t>
  </si>
  <si>
    <t>22736</t>
  </si>
  <si>
    <t>22737</t>
  </si>
  <si>
    <t>22738</t>
  </si>
  <si>
    <t>22739</t>
  </si>
  <si>
    <t>22740</t>
  </si>
  <si>
    <t>22741</t>
  </si>
  <si>
    <t>22742</t>
  </si>
  <si>
    <t>22743</t>
  </si>
  <si>
    <t>22746</t>
  </si>
  <si>
    <t>22747</t>
  </si>
  <si>
    <t>22748</t>
  </si>
  <si>
    <t>22749</t>
  </si>
  <si>
    <t>22801</t>
  </si>
  <si>
    <t>22802</t>
  </si>
  <si>
    <t>22803</t>
  </si>
  <si>
    <t>22807</t>
  </si>
  <si>
    <t>22810</t>
  </si>
  <si>
    <t>22811</t>
  </si>
  <si>
    <t>22812</t>
  </si>
  <si>
    <t>22815</t>
  </si>
  <si>
    <t>22820</t>
  </si>
  <si>
    <t>22821</t>
  </si>
  <si>
    <t>22824</t>
  </si>
  <si>
    <t>22827</t>
  </si>
  <si>
    <t>22830</t>
  </si>
  <si>
    <t>22831</t>
  </si>
  <si>
    <t>22832</t>
  </si>
  <si>
    <t>22833</t>
  </si>
  <si>
    <t>22834</t>
  </si>
  <si>
    <t>22835</t>
  </si>
  <si>
    <t>22840</t>
  </si>
  <si>
    <t>22841</t>
  </si>
  <si>
    <t>22842</t>
  </si>
  <si>
    <t>22843</t>
  </si>
  <si>
    <t>AUGUSTA</t>
  </si>
  <si>
    <t>22844</t>
  </si>
  <si>
    <t>22845</t>
  </si>
  <si>
    <t>22846</t>
  </si>
  <si>
    <t>22847</t>
  </si>
  <si>
    <t>22848</t>
  </si>
  <si>
    <t>22849</t>
  </si>
  <si>
    <t>22850</t>
  </si>
  <si>
    <t>22851</t>
  </si>
  <si>
    <t>22853</t>
  </si>
  <si>
    <t>22900</t>
  </si>
  <si>
    <t>CHARLOTTESVILLE CITY</t>
  </si>
  <si>
    <t>22901</t>
  </si>
  <si>
    <t>ALBEMARLE</t>
  </si>
  <si>
    <t>22902</t>
  </si>
  <si>
    <t>CHARLOTTESVILLE INDEP. CIT</t>
  </si>
  <si>
    <t>22903</t>
  </si>
  <si>
    <t>22904</t>
  </si>
  <si>
    <t>22905</t>
  </si>
  <si>
    <t>22906</t>
  </si>
  <si>
    <t>22907</t>
  </si>
  <si>
    <t>22908</t>
  </si>
  <si>
    <t>22909</t>
  </si>
  <si>
    <t>22910</t>
  </si>
  <si>
    <t>22911</t>
  </si>
  <si>
    <t>22920</t>
  </si>
  <si>
    <t>NELSON</t>
  </si>
  <si>
    <t>22922</t>
  </si>
  <si>
    <t>22923</t>
  </si>
  <si>
    <t>22924</t>
  </si>
  <si>
    <t>22929</t>
  </si>
  <si>
    <t>22931</t>
  </si>
  <si>
    <t>22932</t>
  </si>
  <si>
    <t>22935</t>
  </si>
  <si>
    <t>22936</t>
  </si>
  <si>
    <t>22937</t>
  </si>
  <si>
    <t>22938</t>
  </si>
  <si>
    <t>22939</t>
  </si>
  <si>
    <t>22940</t>
  </si>
  <si>
    <t>22942</t>
  </si>
  <si>
    <t>22943</t>
  </si>
  <si>
    <t>22945</t>
  </si>
  <si>
    <t>22946</t>
  </si>
  <si>
    <t>22947</t>
  </si>
  <si>
    <t>22948</t>
  </si>
  <si>
    <t>22949</t>
  </si>
  <si>
    <t>22951</t>
  </si>
  <si>
    <t>AMHERST</t>
  </si>
  <si>
    <t>22952</t>
  </si>
  <si>
    <t>22953</t>
  </si>
  <si>
    <t>22954</t>
  </si>
  <si>
    <t>22957</t>
  </si>
  <si>
    <t>22958</t>
  </si>
  <si>
    <t>22959</t>
  </si>
  <si>
    <t>22960</t>
  </si>
  <si>
    <t>22963</t>
  </si>
  <si>
    <t>FLUVANNA</t>
  </si>
  <si>
    <t>22964</t>
  </si>
  <si>
    <t>22965</t>
  </si>
  <si>
    <t>22967</t>
  </si>
  <si>
    <t>22968</t>
  </si>
  <si>
    <t>22969</t>
  </si>
  <si>
    <t>22971</t>
  </si>
  <si>
    <t>22972</t>
  </si>
  <si>
    <t>22973</t>
  </si>
  <si>
    <t>22974</t>
  </si>
  <si>
    <t>22976</t>
  </si>
  <si>
    <t>22980</t>
  </si>
  <si>
    <t>WAYNESBORO INDEP. CITY</t>
  </si>
  <si>
    <t>22987</t>
  </si>
  <si>
    <t>22989</t>
  </si>
  <si>
    <t>23001</t>
  </si>
  <si>
    <t>23002</t>
  </si>
  <si>
    <t>AMELIA</t>
  </si>
  <si>
    <t>23003</t>
  </si>
  <si>
    <t>23004</t>
  </si>
  <si>
    <t>BUCKINGHAM</t>
  </si>
  <si>
    <t>23005</t>
  </si>
  <si>
    <t>HANOVER</t>
  </si>
  <si>
    <t>23009</t>
  </si>
  <si>
    <t>KING WILLIAM</t>
  </si>
  <si>
    <t>23011</t>
  </si>
  <si>
    <t>NEW KENT</t>
  </si>
  <si>
    <t>23013</t>
  </si>
  <si>
    <t>MATHEWS</t>
  </si>
  <si>
    <t>23014</t>
  </si>
  <si>
    <t>GOOCHLAND</t>
  </si>
  <si>
    <t>23015</t>
  </si>
  <si>
    <t>23016</t>
  </si>
  <si>
    <t>23017</t>
  </si>
  <si>
    <t>23018</t>
  </si>
  <si>
    <t>23020</t>
  </si>
  <si>
    <t>23021</t>
  </si>
  <si>
    <t>23022</t>
  </si>
  <si>
    <t>23023</t>
  </si>
  <si>
    <t>KING AND QUEEN</t>
  </si>
  <si>
    <t>23024</t>
  </si>
  <si>
    <t>LOUISA</t>
  </si>
  <si>
    <t>23025</t>
  </si>
  <si>
    <t>23027</t>
  </si>
  <si>
    <t>23029</t>
  </si>
  <si>
    <t>23030</t>
  </si>
  <si>
    <t>CHARLES CITY</t>
  </si>
  <si>
    <t>23031</t>
  </si>
  <si>
    <t>23032</t>
  </si>
  <si>
    <t>23035</t>
  </si>
  <si>
    <t>23037</t>
  </si>
  <si>
    <t>23038</t>
  </si>
  <si>
    <t>23039</t>
  </si>
  <si>
    <t>23040</t>
  </si>
  <si>
    <t>23042</t>
  </si>
  <si>
    <t>23043</t>
  </si>
  <si>
    <t>23045</t>
  </si>
  <si>
    <t>23047</t>
  </si>
  <si>
    <t>23050</t>
  </si>
  <si>
    <t>23054</t>
  </si>
  <si>
    <t>23055</t>
  </si>
  <si>
    <t>23056</t>
  </si>
  <si>
    <t>23058</t>
  </si>
  <si>
    <t>HENRICO</t>
  </si>
  <si>
    <t>23059</t>
  </si>
  <si>
    <t>23060</t>
  </si>
  <si>
    <t>23061</t>
  </si>
  <si>
    <t>23062</t>
  </si>
  <si>
    <t>23063</t>
  </si>
  <si>
    <t>23064</t>
  </si>
  <si>
    <t>23065</t>
  </si>
  <si>
    <t>23066</t>
  </si>
  <si>
    <t>23067</t>
  </si>
  <si>
    <t>23068</t>
  </si>
  <si>
    <t>23069</t>
  </si>
  <si>
    <t>23070</t>
  </si>
  <si>
    <t>23071</t>
  </si>
  <si>
    <t>23072</t>
  </si>
  <si>
    <t>23075</t>
  </si>
  <si>
    <t>23076</t>
  </si>
  <si>
    <t>23079</t>
  </si>
  <si>
    <t>23080</t>
  </si>
  <si>
    <t>23081</t>
  </si>
  <si>
    <t>JAMES CITY</t>
  </si>
  <si>
    <t>WILLIAMSBURG INDEP. CITY</t>
  </si>
  <si>
    <t>23083</t>
  </si>
  <si>
    <t>23084</t>
  </si>
  <si>
    <t>23085</t>
  </si>
  <si>
    <t>23086</t>
  </si>
  <si>
    <t>23089</t>
  </si>
  <si>
    <t>23090</t>
  </si>
  <si>
    <t>23091</t>
  </si>
  <si>
    <t>23092</t>
  </si>
  <si>
    <t>23093</t>
  </si>
  <si>
    <t>23101</t>
  </si>
  <si>
    <t>POWHATAN</t>
  </si>
  <si>
    <t>23102</t>
  </si>
  <si>
    <t>23103</t>
  </si>
  <si>
    <t>23104</t>
  </si>
  <si>
    <t>23105</t>
  </si>
  <si>
    <t>23106</t>
  </si>
  <si>
    <t>23107</t>
  </si>
  <si>
    <t>23108</t>
  </si>
  <si>
    <t>23109</t>
  </si>
  <si>
    <t>23110</t>
  </si>
  <si>
    <t>23111</t>
  </si>
  <si>
    <t>23112</t>
  </si>
  <si>
    <t>CHESTERFIELD</t>
  </si>
  <si>
    <t>23113</t>
  </si>
  <si>
    <t>23114</t>
  </si>
  <si>
    <t>23115</t>
  </si>
  <si>
    <t>23116</t>
  </si>
  <si>
    <t>23117</t>
  </si>
  <si>
    <t>23118</t>
  </si>
  <si>
    <t>23119</t>
  </si>
  <si>
    <t>23120</t>
  </si>
  <si>
    <t>23122</t>
  </si>
  <si>
    <t>23123</t>
  </si>
  <si>
    <t>23124</t>
  </si>
  <si>
    <t>23125</t>
  </si>
  <si>
    <t>23126</t>
  </si>
  <si>
    <t>23127</t>
  </si>
  <si>
    <t>23128</t>
  </si>
  <si>
    <t>23129</t>
  </si>
  <si>
    <t>23130</t>
  </si>
  <si>
    <t>23131</t>
  </si>
  <si>
    <t>23137</t>
  </si>
  <si>
    <t>23138</t>
  </si>
  <si>
    <t>23139</t>
  </si>
  <si>
    <t>23140</t>
  </si>
  <si>
    <t>23141</t>
  </si>
  <si>
    <t>23142</t>
  </si>
  <si>
    <t>23146</t>
  </si>
  <si>
    <t>23147</t>
  </si>
  <si>
    <t>23148</t>
  </si>
  <si>
    <t>23149</t>
  </si>
  <si>
    <t>23150</t>
  </si>
  <si>
    <t>23153</t>
  </si>
  <si>
    <t>23154</t>
  </si>
  <si>
    <t>23155</t>
  </si>
  <si>
    <t>23156</t>
  </si>
  <si>
    <t>23157</t>
  </si>
  <si>
    <t>23160</t>
  </si>
  <si>
    <t>23161</t>
  </si>
  <si>
    <t>23162</t>
  </si>
  <si>
    <t>23163</t>
  </si>
  <si>
    <t>23168</t>
  </si>
  <si>
    <t>23169</t>
  </si>
  <si>
    <t>23170</t>
  </si>
  <si>
    <t>23173</t>
  </si>
  <si>
    <t>RICHMOND INDEP. CITY</t>
  </si>
  <si>
    <t>23175</t>
  </si>
  <si>
    <t>23176</t>
  </si>
  <si>
    <t>23177</t>
  </si>
  <si>
    <t>23178</t>
  </si>
  <si>
    <t>23179</t>
  </si>
  <si>
    <t>23180</t>
  </si>
  <si>
    <t>23181</t>
  </si>
  <si>
    <t>23183</t>
  </si>
  <si>
    <t>23184</t>
  </si>
  <si>
    <t>23185</t>
  </si>
  <si>
    <t>WILLIAMSBURG CITY</t>
  </si>
  <si>
    <t>23186</t>
  </si>
  <si>
    <t>23187</t>
  </si>
  <si>
    <t>23188</t>
  </si>
  <si>
    <t>23189</t>
  </si>
  <si>
    <t>23190</t>
  </si>
  <si>
    <t>23191</t>
  </si>
  <si>
    <t>23192</t>
  </si>
  <si>
    <t>23200</t>
  </si>
  <si>
    <t>23201</t>
  </si>
  <si>
    <t>RICHMOND CITY</t>
  </si>
  <si>
    <t>23202</t>
  </si>
  <si>
    <t>23203</t>
  </si>
  <si>
    <t>23204</t>
  </si>
  <si>
    <t>23205</t>
  </si>
  <si>
    <t>23206</t>
  </si>
  <si>
    <t>23207</t>
  </si>
  <si>
    <t>23208</t>
  </si>
  <si>
    <t>23209</t>
  </si>
  <si>
    <t>23210</t>
  </si>
  <si>
    <t>23211</t>
  </si>
  <si>
    <t>23212</t>
  </si>
  <si>
    <t>23213</t>
  </si>
  <si>
    <t>23214</t>
  </si>
  <si>
    <t>23215</t>
  </si>
  <si>
    <t>23216</t>
  </si>
  <si>
    <t>23217</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</si>
  <si>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</si>
  <si>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</si>
  <si>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</si>
  <si>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</si>
  <si>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</si>
  <si>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</si>
  <si>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</si>
  <si>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</si>
  <si>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</si>
  <si>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</si>
  <si>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</si>
  <si>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</si>
  <si>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</si>
  <si>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</si>
  <si>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</si>
  <si>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</si>
  <si>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</si>
  <si>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</si>
  <si>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</si>
  <si>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</si>
  <si>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</si>
  <si>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23240</t>
  </si>
  <si>
    <t>23241</t>
  </si>
  <si>
    <t>23242</t>
  </si>
  <si>
    <t>23249</t>
  </si>
  <si>
    <t>23250</t>
  </si>
  <si>
    <t>23255</t>
  </si>
  <si>
    <t>23260</t>
  </si>
  <si>
    <t>23261</t>
  </si>
  <si>
    <t>23266</t>
  </si>
  <si>
    <t>23269</t>
  </si>
  <si>
    <t>23270</t>
  </si>
  <si>
    <t>23272</t>
  </si>
  <si>
    <t>23273</t>
  </si>
  <si>
    <t>23274</t>
  </si>
  <si>
    <t>23275</t>
  </si>
  <si>
    <t>23276</t>
  </si>
  <si>
    <t>23277</t>
  </si>
  <si>
    <t>23278</t>
  </si>
  <si>
    <t>23279</t>
  </si>
  <si>
    <t>23280</t>
  </si>
  <si>
    <t>23282</t>
  </si>
  <si>
    <t>23284</t>
  </si>
  <si>
    <t>23285</t>
  </si>
  <si>
    <t>23286</t>
  </si>
  <si>
    <t>23288</t>
  </si>
  <si>
    <t>23289</t>
  </si>
  <si>
    <t>23290</t>
  </si>
  <si>
    <t>23291</t>
  </si>
  <si>
    <t>23292</t>
  </si>
  <si>
    <t>23293</t>
  </si>
  <si>
    <t>23294</t>
  </si>
  <si>
    <t>23295</t>
  </si>
  <si>
    <t>23297</t>
  </si>
  <si>
    <t>23298</t>
  </si>
  <si>
    <t>23301</t>
  </si>
  <si>
    <t>23302</t>
  </si>
  <si>
    <t>23303</t>
  </si>
  <si>
    <t>23304</t>
  </si>
  <si>
    <t>ISLE OF WIGHT</t>
  </si>
  <si>
    <t>23306</t>
  </si>
  <si>
    <t>23307</t>
  </si>
  <si>
    <t>23308</t>
  </si>
  <si>
    <t>23310</t>
  </si>
  <si>
    <t>23313</t>
  </si>
  <si>
    <t>23314</t>
  </si>
  <si>
    <t>23315</t>
  </si>
  <si>
    <t>23316</t>
  </si>
  <si>
    <t>23320</t>
  </si>
  <si>
    <t>CHESAPEAKE</t>
  </si>
  <si>
    <t>23321</t>
  </si>
  <si>
    <t>23322</t>
  </si>
  <si>
    <t>23323</t>
  </si>
  <si>
    <t>23324</t>
  </si>
  <si>
    <t>NORFOLK CITY</t>
  </si>
  <si>
    <t>23325</t>
  </si>
  <si>
    <t>23326</t>
  </si>
  <si>
    <t>23327</t>
  </si>
  <si>
    <t>23328</t>
  </si>
  <si>
    <t>23336</t>
  </si>
  <si>
    <t>23337</t>
  </si>
  <si>
    <t>23341</t>
  </si>
  <si>
    <t>23345</t>
  </si>
  <si>
    <t>23347</t>
  </si>
  <si>
    <t>23350</t>
  </si>
  <si>
    <t>23354</t>
  </si>
  <si>
    <t>23356</t>
  </si>
  <si>
    <t>23357</t>
  </si>
  <si>
    <t>23358</t>
  </si>
  <si>
    <t>23359</t>
  </si>
  <si>
    <t>23389</t>
  </si>
  <si>
    <t>23395</t>
  </si>
  <si>
    <t>23396</t>
  </si>
  <si>
    <t>23397</t>
  </si>
  <si>
    <t>23398</t>
  </si>
  <si>
    <t>23399</t>
  </si>
  <si>
    <t>23401</t>
  </si>
  <si>
    <t>23403</t>
  </si>
  <si>
    <t>23404</t>
  </si>
  <si>
    <t>23405</t>
  </si>
  <si>
    <t>23407</t>
  </si>
  <si>
    <t>23408</t>
  </si>
  <si>
    <t>23409</t>
  </si>
  <si>
    <t>23410</t>
  </si>
  <si>
    <t>23412</t>
  </si>
  <si>
    <t>23413</t>
  </si>
  <si>
    <t>23414</t>
  </si>
  <si>
    <t>23415</t>
  </si>
  <si>
    <t>23416</t>
  </si>
  <si>
    <t>23417</t>
  </si>
  <si>
    <t>23418</t>
  </si>
  <si>
    <t>23419</t>
  </si>
  <si>
    <t>23420</t>
  </si>
  <si>
    <t>23421</t>
  </si>
  <si>
    <t>23422</t>
  </si>
  <si>
    <t>23423</t>
  </si>
  <si>
    <t>23424</t>
  </si>
  <si>
    <t>23426</t>
  </si>
  <si>
    <t>23427</t>
  </si>
  <si>
    <t>23429</t>
  </si>
  <si>
    <t>23430</t>
  </si>
  <si>
    <t>23431</t>
  </si>
  <si>
    <t>23432</t>
  </si>
  <si>
    <t>SUFFOLK CITY</t>
  </si>
  <si>
    <t>23433</t>
  </si>
  <si>
    <t>23434</t>
  </si>
  <si>
    <t>SUFFOLK INDEP. CITY</t>
  </si>
  <si>
    <t>23435</t>
  </si>
  <si>
    <t>23436</t>
  </si>
  <si>
    <t>23437</t>
  </si>
  <si>
    <t>23438</t>
  </si>
  <si>
    <t>23439</t>
  </si>
  <si>
    <t>23440</t>
  </si>
  <si>
    <t>23441</t>
  </si>
  <si>
    <t>23442</t>
  </si>
  <si>
    <t>23443</t>
  </si>
  <si>
    <t>23450</t>
  </si>
  <si>
    <t>VIRGINIA BEACH</t>
  </si>
  <si>
    <t>23451</t>
  </si>
  <si>
    <t>23452</t>
  </si>
  <si>
    <t>23453</t>
  </si>
  <si>
    <t>23454</t>
  </si>
  <si>
    <t>23455</t>
  </si>
  <si>
    <t>23456</t>
  </si>
  <si>
    <t>23457</t>
  </si>
  <si>
    <t>23458</t>
  </si>
  <si>
    <t>23459</t>
  </si>
  <si>
    <t>23460</t>
  </si>
  <si>
    <t>23461</t>
  </si>
  <si>
    <t>23462</t>
  </si>
  <si>
    <t>23463</t>
  </si>
  <si>
    <t>23464</t>
  </si>
  <si>
    <t>23465</t>
  </si>
  <si>
    <t>23466</t>
  </si>
  <si>
    <t>23467</t>
  </si>
  <si>
    <t>23468</t>
  </si>
  <si>
    <t>23471</t>
  </si>
  <si>
    <t>23479</t>
  </si>
  <si>
    <t>23480</t>
  </si>
  <si>
    <t>23481</t>
  </si>
  <si>
    <t>23482</t>
  </si>
  <si>
    <t>23483</t>
  </si>
  <si>
    <t>23484</t>
  </si>
  <si>
    <t>23486</t>
  </si>
  <si>
    <t>23487</t>
  </si>
  <si>
    <t>23488</t>
  </si>
  <si>
    <t>23500</t>
  </si>
  <si>
    <t>23501</t>
  </si>
  <si>
    <t>23502</t>
  </si>
  <si>
    <t>23503</t>
  </si>
  <si>
    <t>23504</t>
  </si>
  <si>
    <t>23505</t>
  </si>
  <si>
    <t>23506</t>
  </si>
  <si>
    <t>23507</t>
  </si>
  <si>
    <t>23508</t>
  </si>
  <si>
    <t>23509</t>
  </si>
  <si>
    <t>23510</t>
  </si>
  <si>
    <t>23511</t>
  </si>
  <si>
    <t>23512</t>
  </si>
  <si>
    <t>23513</t>
  </si>
  <si>
    <t>23514</t>
  </si>
  <si>
    <t>23515</t>
  </si>
  <si>
    <t>23517</t>
  </si>
  <si>
    <t>23518</t>
  </si>
  <si>
    <t>23519</t>
  </si>
  <si>
    <t>23520</t>
  </si>
  <si>
    <t>23521</t>
  </si>
  <si>
    <t>VIRGINIA BEACH INDEP. CITY</t>
  </si>
  <si>
    <t>23523</t>
  </si>
  <si>
    <t>23529</t>
  </si>
  <si>
    <t>23530</t>
  </si>
  <si>
    <t>23541</t>
  </si>
  <si>
    <t>23551</t>
  </si>
  <si>
    <t>23569</t>
  </si>
  <si>
    <t>OKALOOSA</t>
  </si>
  <si>
    <t>23600</t>
  </si>
  <si>
    <t>NEWPORT NEWS CITY</t>
  </si>
  <si>
    <t>23601</t>
  </si>
  <si>
    <t>23602</t>
  </si>
  <si>
    <t>23603</t>
  </si>
  <si>
    <t>23604</t>
  </si>
  <si>
    <t>23605</t>
  </si>
  <si>
    <t>23606</t>
  </si>
  <si>
    <t>23607</t>
  </si>
  <si>
    <t>23608</t>
  </si>
  <si>
    <t>23609</t>
  </si>
  <si>
    <t>23612</t>
  </si>
  <si>
    <t>23628</t>
  </si>
  <si>
    <t>23629</t>
  </si>
  <si>
    <t>23630</t>
  </si>
  <si>
    <t>23631</t>
  </si>
  <si>
    <t>HAMPTON CITY</t>
  </si>
  <si>
    <t>23632</t>
  </si>
  <si>
    <t>23651</t>
  </si>
  <si>
    <t>23653</t>
  </si>
  <si>
    <t>23661</t>
  </si>
  <si>
    <t>23662</t>
  </si>
  <si>
    <t>POQUOSON CITY</t>
  </si>
  <si>
    <t>POQUOSON INDEP. CITY</t>
  </si>
  <si>
    <t>23663</t>
  </si>
  <si>
    <t>23664</t>
  </si>
  <si>
    <t>23665</t>
  </si>
  <si>
    <t>23666</t>
  </si>
  <si>
    <t>23667</t>
  </si>
  <si>
    <t>23668</t>
  </si>
  <si>
    <t>23669</t>
  </si>
  <si>
    <t>23670</t>
  </si>
  <si>
    <t>23681</t>
  </si>
  <si>
    <t>23690</t>
  </si>
  <si>
    <t>23691</t>
  </si>
  <si>
    <t>23692</t>
  </si>
  <si>
    <t>23693</t>
  </si>
  <si>
    <t>23694</t>
  </si>
  <si>
    <t>23696</t>
  </si>
  <si>
    <t>23700</t>
  </si>
  <si>
    <t>PORTSMOUTH CITY</t>
  </si>
  <si>
    <t>23701</t>
  </si>
  <si>
    <t>PORTSMOUTH INDEP. CITY</t>
  </si>
  <si>
    <t>23702</t>
  </si>
  <si>
    <t>23703</t>
  </si>
  <si>
    <t>23704</t>
  </si>
  <si>
    <t>23705</t>
  </si>
  <si>
    <t>23707</t>
  </si>
  <si>
    <t>23708</t>
  </si>
  <si>
    <t>23709</t>
  </si>
  <si>
    <t>23801</t>
  </si>
  <si>
    <t>PRINCE GEORGE</t>
  </si>
  <si>
    <t>23803</t>
  </si>
  <si>
    <t>DINWIDDIE</t>
  </si>
  <si>
    <t>23804</t>
  </si>
  <si>
    <t>23805</t>
  </si>
  <si>
    <t>23806</t>
  </si>
  <si>
    <t>23821</t>
  </si>
  <si>
    <t>BRUNSWICK</t>
  </si>
  <si>
    <t>23822</t>
  </si>
  <si>
    <t>23824</t>
  </si>
  <si>
    <t>NOTTOWAY</t>
  </si>
  <si>
    <t>23825</t>
  </si>
  <si>
    <t>23827</t>
  </si>
  <si>
    <t>SOUTHAMPTON</t>
  </si>
  <si>
    <t>23828</t>
  </si>
  <si>
    <t>23829</t>
  </si>
  <si>
    <t>23830</t>
  </si>
  <si>
    <t>23831</t>
  </si>
  <si>
    <t>23832</t>
  </si>
  <si>
    <t>23833</t>
  </si>
  <si>
    <t>23834</t>
  </si>
  <si>
    <t>23836</t>
  </si>
  <si>
    <t>23837</t>
  </si>
  <si>
    <t>23838</t>
  </si>
  <si>
    <t>23839</t>
  </si>
  <si>
    <t>SURRY</t>
  </si>
  <si>
    <t>23840</t>
  </si>
  <si>
    <t>23841</t>
  </si>
  <si>
    <t>23842</t>
  </si>
  <si>
    <t>23843</t>
  </si>
  <si>
    <t>23844</t>
  </si>
  <si>
    <t>23845</t>
  </si>
  <si>
    <t>23846</t>
  </si>
  <si>
    <t>23847</t>
  </si>
  <si>
    <t>GREENSVILLE</t>
  </si>
  <si>
    <t>23850</t>
  </si>
  <si>
    <t>23851</t>
  </si>
  <si>
    <t>FRANKLIN CITY</t>
  </si>
  <si>
    <t>FRANKLIN INDEP. CITY</t>
  </si>
  <si>
    <t>23856</t>
  </si>
  <si>
    <t>23857</t>
  </si>
  <si>
    <t>23859</t>
  </si>
  <si>
    <t>23860</t>
  </si>
  <si>
    <t>HOPEWELL CITY</t>
  </si>
  <si>
    <t>HOPEWELL INDEP. CITY</t>
  </si>
  <si>
    <t>23866</t>
  </si>
  <si>
    <t>23867</t>
  </si>
  <si>
    <t>23868</t>
  </si>
  <si>
    <t>23870</t>
  </si>
  <si>
    <t>23872</t>
  </si>
  <si>
    <t>23873</t>
  </si>
  <si>
    <t>23874</t>
  </si>
  <si>
    <t>23875</t>
  </si>
  <si>
    <t>23876</t>
  </si>
  <si>
    <t>23878</t>
  </si>
  <si>
    <t>23879</t>
  </si>
  <si>
    <t>23881</t>
  </si>
  <si>
    <t>23882</t>
  </si>
  <si>
    <t>23883</t>
  </si>
  <si>
    <t>23884</t>
  </si>
  <si>
    <t>23885</t>
  </si>
  <si>
    <t>23887</t>
  </si>
  <si>
    <t>23888</t>
  </si>
  <si>
    <t>23889</t>
  </si>
  <si>
    <t>23890</t>
  </si>
  <si>
    <t>23891</t>
  </si>
  <si>
    <t>23893</t>
  </si>
  <si>
    <t>23894</t>
  </si>
  <si>
    <t>23897</t>
  </si>
  <si>
    <t>23898</t>
  </si>
  <si>
    <t>23899</t>
  </si>
  <si>
    <t>23901</t>
  </si>
  <si>
    <t>PRINCE EDWARD</t>
  </si>
  <si>
    <t>23909</t>
  </si>
  <si>
    <t>23911</t>
  </si>
  <si>
    <t>23915</t>
  </si>
  <si>
    <t>MECKLENBURG</t>
  </si>
  <si>
    <t>23917</t>
  </si>
  <si>
    <t>23919</t>
  </si>
  <si>
    <t>23920</t>
  </si>
  <si>
    <t>23921</t>
  </si>
  <si>
    <t>23922</t>
  </si>
  <si>
    <t>23923</t>
  </si>
  <si>
    <t>CHARLOTTE</t>
  </si>
  <si>
    <t>23924</t>
  </si>
  <si>
    <t>23927</t>
  </si>
  <si>
    <t>23930</t>
  </si>
  <si>
    <t>23934</t>
  </si>
  <si>
    <t>23935</t>
  </si>
  <si>
    <t>23936</t>
  </si>
  <si>
    <t>23937</t>
  </si>
  <si>
    <t>23938</t>
  </si>
  <si>
    <t>LUNENBURG</t>
  </si>
  <si>
    <t>23939</t>
  </si>
  <si>
    <t>APPOMATTOX</t>
  </si>
  <si>
    <t>23941</t>
  </si>
  <si>
    <t>23942</t>
  </si>
  <si>
    <t>23943</t>
  </si>
  <si>
    <t>23944</t>
  </si>
  <si>
    <t>23947</t>
  </si>
  <si>
    <t>23950</t>
  </si>
  <si>
    <t>23952</t>
  </si>
  <si>
    <t>23954</t>
  </si>
  <si>
    <t>23955</t>
  </si>
  <si>
    <t>23958</t>
  </si>
  <si>
    <t>23959</t>
  </si>
  <si>
    <t>23960</t>
  </si>
  <si>
    <t>23962</t>
  </si>
  <si>
    <t>23963</t>
  </si>
  <si>
    <t>23964</t>
  </si>
  <si>
    <t>23966</t>
  </si>
  <si>
    <t>23967</t>
  </si>
  <si>
    <t>23968</t>
  </si>
  <si>
    <t>23970</t>
  </si>
  <si>
    <t>23973</t>
  </si>
  <si>
    <t>23974</t>
  </si>
  <si>
    <t>23976</t>
  </si>
  <si>
    <t>24000</t>
  </si>
  <si>
    <t>ROANOKE CITY</t>
  </si>
  <si>
    <t>24001</t>
  </si>
  <si>
    <t>24002</t>
  </si>
  <si>
    <t>24003</t>
  </si>
  <si>
    <t>24004</t>
  </si>
  <si>
    <t>24005</t>
  </si>
  <si>
    <t>24006</t>
  </si>
  <si>
    <t>24007</t>
  </si>
  <si>
    <t>24008</t>
  </si>
  <si>
    <t>24009</t>
  </si>
  <si>
    <t>24010</t>
  </si>
  <si>
    <t>24011</t>
  </si>
  <si>
    <t>24012</t>
  </si>
  <si>
    <t>ROANOKE INDEP. CITY</t>
  </si>
  <si>
    <t>24013</t>
  </si>
  <si>
    <t>24014</t>
  </si>
  <si>
    <t>ROANOKE</t>
  </si>
  <si>
    <t>24015</t>
  </si>
  <si>
    <t>24016</t>
  </si>
  <si>
    <t>24017</t>
  </si>
  <si>
    <t>24018</t>
  </si>
  <si>
    <t>24019</t>
  </si>
  <si>
    <t>BOTETOURT</t>
  </si>
  <si>
    <t>24020</t>
  </si>
  <si>
    <t>24022</t>
  </si>
  <si>
    <t>24023</t>
  </si>
  <si>
    <t>24024</t>
  </si>
  <si>
    <t>24025</t>
  </si>
  <si>
    <t>24026</t>
  </si>
  <si>
    <t>24027</t>
  </si>
  <si>
    <t>24028</t>
  </si>
  <si>
    <t>24029</t>
  </si>
  <si>
    <t>24030</t>
  </si>
  <si>
    <t>24031</t>
  </si>
  <si>
    <t>24032</t>
  </si>
  <si>
    <t>24033</t>
  </si>
  <si>
    <t>24034</t>
  </si>
  <si>
    <t>24035</t>
  </si>
  <si>
    <t>24036</t>
  </si>
  <si>
    <t>24037</t>
  </si>
  <si>
    <t>24038</t>
  </si>
  <si>
    <t>24040</t>
  </si>
  <si>
    <t>24041</t>
  </si>
  <si>
    <t>24042</t>
  </si>
  <si>
    <t>24043</t>
  </si>
  <si>
    <t>24044</t>
  </si>
  <si>
    <t>24045</t>
  </si>
  <si>
    <t>24046</t>
  </si>
  <si>
    <t>24048</t>
  </si>
  <si>
    <t>24050</t>
  </si>
  <si>
    <t>24053</t>
  </si>
  <si>
    <t>PATRICK</t>
  </si>
  <si>
    <t>24054</t>
  </si>
  <si>
    <t>HENRY</t>
  </si>
  <si>
    <t>24055</t>
  </si>
  <si>
    <t>24058</t>
  </si>
  <si>
    <t>PULASKI</t>
  </si>
  <si>
    <t>24059</t>
  </si>
  <si>
    <t>24060</t>
  </si>
  <si>
    <t>24061</t>
  </si>
  <si>
    <t>24062</t>
  </si>
  <si>
    <t>24063</t>
  </si>
  <si>
    <t>24064</t>
  </si>
  <si>
    <t>24065</t>
  </si>
  <si>
    <t>24066</t>
  </si>
  <si>
    <t>24067</t>
  </si>
  <si>
    <t>24068</t>
  </si>
  <si>
    <t>24069</t>
  </si>
  <si>
    <t>PITTSYLVANIA</t>
  </si>
  <si>
    <t>24070</t>
  </si>
  <si>
    <t>24072</t>
  </si>
  <si>
    <t>FLOYD</t>
  </si>
  <si>
    <t>24073</t>
  </si>
  <si>
    <t>24076</t>
  </si>
  <si>
    <t>24077</t>
  </si>
  <si>
    <t>24078</t>
  </si>
  <si>
    <t>24079</t>
  </si>
  <si>
    <t>24082</t>
  </si>
  <si>
    <t>24083</t>
  </si>
  <si>
    <t>24084</t>
  </si>
  <si>
    <t>24085</t>
  </si>
  <si>
    <t>24086</t>
  </si>
  <si>
    <t>GILES</t>
  </si>
  <si>
    <t>24087</t>
  </si>
  <si>
    <t>24088</t>
  </si>
  <si>
    <t>24089</t>
  </si>
  <si>
    <t>24090</t>
  </si>
  <si>
    <t>24091</t>
  </si>
  <si>
    <t>24092</t>
  </si>
  <si>
    <t>24093</t>
  </si>
  <si>
    <t>24094</t>
  </si>
  <si>
    <t>24095</t>
  </si>
  <si>
    <t>24101</t>
  </si>
  <si>
    <t>24102</t>
  </si>
  <si>
    <t>24104</t>
  </si>
  <si>
    <t>24105</t>
  </si>
  <si>
    <t>24111</t>
  </si>
  <si>
    <t>24112</t>
  </si>
  <si>
    <t>MARTINSVILLE INDEP. CITY</t>
  </si>
  <si>
    <t>24113</t>
  </si>
  <si>
    <t>MARTINSVILLE CITY</t>
  </si>
  <si>
    <t>24114</t>
  </si>
  <si>
    <t>24115</t>
  </si>
  <si>
    <t>24120</t>
  </si>
  <si>
    <t>24121</t>
  </si>
  <si>
    <t>24122</t>
  </si>
  <si>
    <t>24124</t>
  </si>
  <si>
    <t>24126</t>
  </si>
  <si>
    <t>24127</t>
  </si>
  <si>
    <t>CRAIG</t>
  </si>
  <si>
    <t>24128</t>
  </si>
  <si>
    <t>24129</t>
  </si>
  <si>
    <t>24130</t>
  </si>
  <si>
    <t>24131</t>
  </si>
  <si>
    <t>24132</t>
  </si>
  <si>
    <t>24133</t>
  </si>
  <si>
    <t>24134</t>
  </si>
  <si>
    <t>24136</t>
  </si>
  <si>
    <t>24137</t>
  </si>
  <si>
    <t>24138</t>
  </si>
  <si>
    <t>24139</t>
  </si>
  <si>
    <t>24141</t>
  </si>
  <si>
    <t>RADFORD</t>
  </si>
  <si>
    <t>RADFORD INDEP. CITY</t>
  </si>
  <si>
    <t>24142</t>
  </si>
  <si>
    <t>24143</t>
  </si>
  <si>
    <t>24146</t>
  </si>
  <si>
    <t>24147</t>
  </si>
  <si>
    <t>24148</t>
  </si>
  <si>
    <t>24149</t>
  </si>
  <si>
    <t>24150</t>
  </si>
  <si>
    <t>24151</t>
  </si>
  <si>
    <t>24153</t>
  </si>
  <si>
    <t>SALEM INDEP. CITY</t>
  </si>
  <si>
    <t>24155</t>
  </si>
  <si>
    <t>SALEM (CITY)</t>
  </si>
  <si>
    <t>24156</t>
  </si>
  <si>
    <t>24157</t>
  </si>
  <si>
    <t>24161</t>
  </si>
  <si>
    <t>24162</t>
  </si>
  <si>
    <t>24165</t>
  </si>
  <si>
    <t>24167</t>
  </si>
  <si>
    <t>24168</t>
  </si>
  <si>
    <t>24171</t>
  </si>
  <si>
    <t>24174</t>
  </si>
  <si>
    <t>24175</t>
  </si>
  <si>
    <t>24176</t>
  </si>
  <si>
    <t>24177</t>
  </si>
  <si>
    <t>24178</t>
  </si>
  <si>
    <t>24179</t>
  </si>
  <si>
    <t>24184</t>
  </si>
  <si>
    <t>24185</t>
  </si>
  <si>
    <t>24201</t>
  </si>
  <si>
    <t>BRISTOL INDEP. CITY</t>
  </si>
  <si>
    <t>24202</t>
  </si>
  <si>
    <t>24203</t>
  </si>
  <si>
    <t>24209</t>
  </si>
  <si>
    <t>24210</t>
  </si>
  <si>
    <t>24211</t>
  </si>
  <si>
    <t>24212</t>
  </si>
  <si>
    <t>24215</t>
  </si>
  <si>
    <t>WISE</t>
  </si>
  <si>
    <t>24216</t>
  </si>
  <si>
    <t>24217</t>
  </si>
  <si>
    <t>DICKENSON</t>
  </si>
  <si>
    <t>24218</t>
  </si>
  <si>
    <t>LEE</t>
  </si>
  <si>
    <t>24219</t>
  </si>
  <si>
    <t>24220</t>
  </si>
  <si>
    <t>24221</t>
  </si>
  <si>
    <t>24224</t>
  </si>
  <si>
    <t>RUSSELL</t>
  </si>
  <si>
    <t>24225</t>
  </si>
  <si>
    <t>24226</t>
  </si>
  <si>
    <t>24228</t>
  </si>
  <si>
    <t>24230</t>
  </si>
  <si>
    <t>24236</t>
  </si>
  <si>
    <t>24237</t>
  </si>
  <si>
    <t>24239</t>
  </si>
  <si>
    <t>BUCHANAN</t>
  </si>
  <si>
    <t>24243</t>
  </si>
  <si>
    <t>24244</t>
  </si>
  <si>
    <t>SCOTT</t>
  </si>
  <si>
    <t>24245</t>
  </si>
  <si>
    <t>24246</t>
  </si>
  <si>
    <t>24248</t>
  </si>
  <si>
    <t>24249</t>
  </si>
  <si>
    <t>24250</t>
  </si>
  <si>
    <t>24251</t>
  </si>
  <si>
    <t>24256</t>
  </si>
  <si>
    <t>24258</t>
  </si>
  <si>
    <t>24260</t>
  </si>
  <si>
    <t>24263</t>
  </si>
  <si>
    <t>24265</t>
  </si>
  <si>
    <t>24266</t>
  </si>
  <si>
    <t>24269</t>
  </si>
  <si>
    <t>24270</t>
  </si>
  <si>
    <t>24271</t>
  </si>
  <si>
    <t>24272</t>
  </si>
  <si>
    <t>24273</t>
  </si>
  <si>
    <t>24277</t>
  </si>
  <si>
    <t>24279</t>
  </si>
  <si>
    <t>24280</t>
  </si>
  <si>
    <t>24281</t>
  </si>
  <si>
    <t>24282</t>
  </si>
  <si>
    <t>24283</t>
  </si>
  <si>
    <t>24285</t>
  </si>
  <si>
    <t>24289</t>
  </si>
  <si>
    <t>24290</t>
  </si>
  <si>
    <t>24292</t>
  </si>
  <si>
    <t>GRAYSON</t>
  </si>
  <si>
    <t>24293</t>
  </si>
  <si>
    <t>24301</t>
  </si>
  <si>
    <t>24311</t>
  </si>
  <si>
    <t>SMYTH</t>
  </si>
  <si>
    <t>24312</t>
  </si>
  <si>
    <t>WYTHE</t>
  </si>
  <si>
    <t>24313</t>
  </si>
  <si>
    <t>24314</t>
  </si>
  <si>
    <t>BLAND</t>
  </si>
  <si>
    <t>24315</t>
  </si>
  <si>
    <t>24316</t>
  </si>
  <si>
    <t>24317</t>
  </si>
  <si>
    <t>24318</t>
  </si>
  <si>
    <t>24319</t>
  </si>
  <si>
    <t>24321</t>
  </si>
  <si>
    <t>24322</t>
  </si>
  <si>
    <t>24323</t>
  </si>
  <si>
    <t>24324</t>
  </si>
  <si>
    <t>24325</t>
  </si>
  <si>
    <t>24326</t>
  </si>
  <si>
    <t>24327</t>
  </si>
  <si>
    <t>24328</t>
  </si>
  <si>
    <t>24329</t>
  </si>
  <si>
    <t>24330</t>
  </si>
  <si>
    <t>24333</t>
  </si>
  <si>
    <t>GALAX INDEP. CITY</t>
  </si>
  <si>
    <t>24340</t>
  </si>
  <si>
    <t>24343</t>
  </si>
  <si>
    <t>24347</t>
  </si>
  <si>
    <t>24348</t>
  </si>
  <si>
    <t>24350</t>
  </si>
  <si>
    <t>24351</t>
  </si>
  <si>
    <t>24352</t>
  </si>
  <si>
    <t>24354</t>
  </si>
  <si>
    <t>24360</t>
  </si>
  <si>
    <t>24361</t>
  </si>
  <si>
    <t>24363</t>
  </si>
  <si>
    <t>24366</t>
  </si>
  <si>
    <t>24368</t>
  </si>
  <si>
    <t>24370</t>
  </si>
  <si>
    <t>24373</t>
  </si>
  <si>
    <t>24374</t>
  </si>
  <si>
    <t>24375</t>
  </si>
  <si>
    <t>24377</t>
  </si>
  <si>
    <t>TAZEWELL</t>
  </si>
  <si>
    <t>24378</t>
  </si>
  <si>
    <t>24379</t>
  </si>
  <si>
    <t>24380</t>
  </si>
  <si>
    <t>24381</t>
  </si>
  <si>
    <t>24382</t>
  </si>
  <si>
    <t>24401</t>
  </si>
  <si>
    <t>STAUNTON INDEP. CITY</t>
  </si>
  <si>
    <t>24402</t>
  </si>
  <si>
    <t>24407</t>
  </si>
  <si>
    <t>24411</t>
  </si>
  <si>
    <t>24412</t>
  </si>
  <si>
    <t>BATH</t>
  </si>
  <si>
    <t>24413</t>
  </si>
  <si>
    <t>HIGHLAND</t>
  </si>
  <si>
    <t>24415</t>
  </si>
  <si>
    <t>ROCKBRIDGE</t>
  </si>
  <si>
    <t>24416</t>
  </si>
  <si>
    <t>BUENA VISTA CITY</t>
  </si>
  <si>
    <t>24421</t>
  </si>
  <si>
    <t>24422</t>
  </si>
  <si>
    <t>CLIFTON FORGE INDEP. CITY</t>
  </si>
  <si>
    <t>24426</t>
  </si>
  <si>
    <t>COVINGTON CITY</t>
  </si>
  <si>
    <t>COVINGTON INDEP. CITY</t>
  </si>
  <si>
    <t>24430</t>
  </si>
  <si>
    <t>24431</t>
  </si>
  <si>
    <t>24432</t>
  </si>
  <si>
    <t>24433</t>
  </si>
  <si>
    <t>24435</t>
  </si>
  <si>
    <t>24437</t>
  </si>
  <si>
    <t>24438</t>
  </si>
  <si>
    <t>24439</t>
  </si>
  <si>
    <t>24440</t>
  </si>
  <si>
    <t>24441</t>
  </si>
  <si>
    <t>24442</t>
  </si>
  <si>
    <t>24444</t>
  </si>
  <si>
    <t>24445</t>
  </si>
  <si>
    <t>24448</t>
  </si>
  <si>
    <t>ALLEGHANY</t>
  </si>
  <si>
    <t>24449</t>
  </si>
  <si>
    <t>24450</t>
  </si>
  <si>
    <t>LEXINGTON CITY</t>
  </si>
  <si>
    <t>24457</t>
  </si>
  <si>
    <t>24458</t>
  </si>
  <si>
    <t>24459</t>
  </si>
  <si>
    <t>24460</t>
  </si>
  <si>
    <t>24463</t>
  </si>
  <si>
    <t>24464</t>
  </si>
  <si>
    <t>24465</t>
  </si>
  <si>
    <t>24467</t>
  </si>
  <si>
    <t>24468</t>
  </si>
  <si>
    <t>24469</t>
  </si>
  <si>
    <t>24471</t>
  </si>
  <si>
    <t>24472</t>
  </si>
  <si>
    <t>24473</t>
  </si>
  <si>
    <t>24474</t>
  </si>
  <si>
    <t>24475</t>
  </si>
  <si>
    <t>24476</t>
  </si>
  <si>
    <t>24477</t>
  </si>
  <si>
    <t>24479</t>
  </si>
  <si>
    <t>24482</t>
  </si>
  <si>
    <t>24483</t>
  </si>
  <si>
    <t>24484</t>
  </si>
  <si>
    <t>24485</t>
  </si>
  <si>
    <t>24486</t>
  </si>
  <si>
    <t>24487</t>
  </si>
  <si>
    <t>24501</t>
  </si>
  <si>
    <t>CAMPBELL</t>
  </si>
  <si>
    <t>LYNCHBURG</t>
  </si>
  <si>
    <t>24502</t>
  </si>
  <si>
    <t>24503</t>
  </si>
  <si>
    <t>24504</t>
  </si>
  <si>
    <t>24505</t>
  </si>
  <si>
    <t>24506</t>
  </si>
  <si>
    <t>24512</t>
  </si>
  <si>
    <t>24513</t>
  </si>
  <si>
    <t>24514</t>
  </si>
  <si>
    <t>24515</t>
  </si>
  <si>
    <t>24517</t>
  </si>
  <si>
    <t>24520</t>
  </si>
  <si>
    <t>HALIFAX</t>
  </si>
  <si>
    <t>24521</t>
  </si>
  <si>
    <t>24522</t>
  </si>
  <si>
    <t>24523</t>
  </si>
  <si>
    <t>BEDFORD INDEP. CITY</t>
  </si>
  <si>
    <t>24526</t>
  </si>
  <si>
    <t>24527</t>
  </si>
  <si>
    <t>24528</t>
  </si>
  <si>
    <t>24529</t>
  </si>
  <si>
    <t>24530</t>
  </si>
  <si>
    <t>24531</t>
  </si>
  <si>
    <t>24533</t>
  </si>
  <si>
    <t>24534</t>
  </si>
  <si>
    <t>24535</t>
  </si>
  <si>
    <t>24536</t>
  </si>
  <si>
    <t>24538</t>
  </si>
  <si>
    <t>24539</t>
  </si>
  <si>
    <t>24540</t>
  </si>
  <si>
    <t>DANVILLE INDEP. CITY</t>
  </si>
  <si>
    <t>24541</t>
  </si>
  <si>
    <t>DANVILLE CITY</t>
  </si>
  <si>
    <t>24543</t>
  </si>
  <si>
    <t>24544</t>
  </si>
  <si>
    <t>24549</t>
  </si>
  <si>
    <t>24550</t>
  </si>
  <si>
    <t>24551</t>
  </si>
  <si>
    <t>24553</t>
  </si>
  <si>
    <t>24554</t>
  </si>
  <si>
    <t>24555</t>
  </si>
  <si>
    <t>24556</t>
  </si>
  <si>
    <t>24557</t>
  </si>
  <si>
    <t>24558</t>
  </si>
  <si>
    <t>24562</t>
  </si>
  <si>
    <t>24563</t>
  </si>
  <si>
    <t>24565</t>
  </si>
  <si>
    <t>24566</t>
  </si>
  <si>
    <t>24569</t>
  </si>
  <si>
    <t>24570</t>
  </si>
  <si>
    <t>24571</t>
  </si>
  <si>
    <t>24572</t>
  </si>
  <si>
    <t>24574</t>
  </si>
  <si>
    <t>24576</t>
  </si>
  <si>
    <t>24577</t>
  </si>
  <si>
    <t>24578</t>
  </si>
  <si>
    <t>24579</t>
  </si>
  <si>
    <t>24580</t>
  </si>
  <si>
    <t>24581</t>
  </si>
  <si>
    <t>24585</t>
  </si>
  <si>
    <t>24586</t>
  </si>
  <si>
    <t>24588</t>
  </si>
  <si>
    <t>24589</t>
  </si>
  <si>
    <t>24590</t>
  </si>
  <si>
    <t>24592</t>
  </si>
  <si>
    <t>24593</t>
  </si>
  <si>
    <t>24594</t>
  </si>
  <si>
    <t>24595</t>
  </si>
  <si>
    <t>24596</t>
  </si>
  <si>
    <t>24597</t>
  </si>
  <si>
    <t>24598</t>
  </si>
  <si>
    <t>24599</t>
  </si>
  <si>
    <t>24601</t>
  </si>
  <si>
    <t>24602</t>
  </si>
  <si>
    <t>24603</t>
  </si>
  <si>
    <t>24604</t>
  </si>
  <si>
    <t>24605</t>
  </si>
  <si>
    <t>24606</t>
  </si>
  <si>
    <t>24607</t>
  </si>
  <si>
    <t>24608</t>
  </si>
  <si>
    <t>24609</t>
  </si>
  <si>
    <t>24612</t>
  </si>
  <si>
    <t>24613</t>
  </si>
  <si>
    <t>24614</t>
  </si>
  <si>
    <t>24618</t>
  </si>
  <si>
    <t>24619</t>
  </si>
  <si>
    <t>24620</t>
  </si>
  <si>
    <t>24622</t>
  </si>
  <si>
    <t>24624</t>
  </si>
  <si>
    <t>24627</t>
  </si>
  <si>
    <t>24628</t>
  </si>
  <si>
    <t>24630</t>
  </si>
  <si>
    <t>24631</t>
  </si>
  <si>
    <t>24633</t>
  </si>
  <si>
    <t>24634</t>
  </si>
  <si>
    <t>24635</t>
  </si>
  <si>
    <t>24637</t>
  </si>
  <si>
    <t>24639</t>
  </si>
  <si>
    <t>24640</t>
  </si>
  <si>
    <t>24641</t>
  </si>
  <si>
    <t>24646</t>
  </si>
  <si>
    <t>24647</t>
  </si>
  <si>
    <t>24649</t>
  </si>
  <si>
    <t>24651</t>
  </si>
  <si>
    <t>24656</t>
  </si>
  <si>
    <t>24657</t>
  </si>
  <si>
    <t>24658</t>
  </si>
  <si>
    <t>24659</t>
  </si>
  <si>
    <t>24701</t>
  </si>
  <si>
    <t>24710</t>
  </si>
  <si>
    <t>24712</t>
  </si>
  <si>
    <t>24714</t>
  </si>
  <si>
    <t>24715</t>
  </si>
  <si>
    <t>24716</t>
  </si>
  <si>
    <t>24717</t>
  </si>
  <si>
    <t>24719</t>
  </si>
  <si>
    <t>24724</t>
  </si>
  <si>
    <t>24726</t>
  </si>
  <si>
    <t>24729</t>
  </si>
  <si>
    <t>24731</t>
  </si>
  <si>
    <t>24732</t>
  </si>
  <si>
    <t>24733</t>
  </si>
  <si>
    <t>24735</t>
  </si>
  <si>
    <t>24736</t>
  </si>
  <si>
    <t>24737</t>
  </si>
  <si>
    <t>24738</t>
  </si>
  <si>
    <t>24739</t>
  </si>
  <si>
    <t>24740</t>
  </si>
  <si>
    <t>24747</t>
  </si>
  <si>
    <t>24751</t>
  </si>
  <si>
    <t>24801</t>
  </si>
  <si>
    <t>MCDOWELL</t>
  </si>
  <si>
    <t>24808</t>
  </si>
  <si>
    <t>24810</t>
  </si>
  <si>
    <t>24811</t>
  </si>
  <si>
    <t>24813</t>
  </si>
  <si>
    <t>24815</t>
  </si>
  <si>
    <t>24816</t>
  </si>
  <si>
    <t>24817</t>
  </si>
  <si>
    <t>24818</t>
  </si>
  <si>
    <t>24819</t>
  </si>
  <si>
    <t>24820</t>
  </si>
  <si>
    <t>24821</t>
  </si>
  <si>
    <t>24822</t>
  </si>
  <si>
    <t>24823</t>
  </si>
  <si>
    <t>24824</t>
  </si>
  <si>
    <t>24825</t>
  </si>
  <si>
    <t>24826</t>
  </si>
  <si>
    <t>24827</t>
  </si>
  <si>
    <t>24828</t>
  </si>
  <si>
    <t>24829</t>
  </si>
  <si>
    <t>24830</t>
  </si>
  <si>
    <t>24831</t>
  </si>
  <si>
    <t>24832</t>
  </si>
  <si>
    <t>24834</t>
  </si>
  <si>
    <t>24835</t>
  </si>
  <si>
    <t>24836</t>
  </si>
  <si>
    <t>24839</t>
  </si>
  <si>
    <t>24841</t>
  </si>
  <si>
    <t>24842</t>
  </si>
  <si>
    <t>24843</t>
  </si>
  <si>
    <t>24844</t>
  </si>
  <si>
    <t>24845</t>
  </si>
  <si>
    <t>24846</t>
  </si>
  <si>
    <t>24847</t>
  </si>
  <si>
    <t>24848</t>
  </si>
  <si>
    <t>24849</t>
  </si>
  <si>
    <t>24850</t>
  </si>
  <si>
    <t>24851</t>
  </si>
  <si>
    <t>MINGO</t>
  </si>
  <si>
    <t>24852</t>
  </si>
  <si>
    <t>24853</t>
  </si>
  <si>
    <t>24854</t>
  </si>
  <si>
    <t>24855</t>
  </si>
  <si>
    <t>24856</t>
  </si>
  <si>
    <t>24857</t>
  </si>
  <si>
    <t>24859</t>
  </si>
  <si>
    <t>24860</t>
  </si>
  <si>
    <t>24861</t>
  </si>
  <si>
    <t>24862</t>
  </si>
  <si>
    <t>24866</t>
  </si>
  <si>
    <t>24867</t>
  </si>
  <si>
    <t>24868</t>
  </si>
  <si>
    <t>24869</t>
  </si>
  <si>
    <t>24870</t>
  </si>
  <si>
    <t>24871</t>
  </si>
  <si>
    <t>24872</t>
  </si>
  <si>
    <t>24873</t>
  </si>
  <si>
    <t>24874</t>
  </si>
  <si>
    <t>24877</t>
  </si>
  <si>
    <t>24878</t>
  </si>
  <si>
    <t>24879</t>
  </si>
  <si>
    <t>24880</t>
  </si>
  <si>
    <t>24881</t>
  </si>
  <si>
    <t>24882</t>
  </si>
  <si>
    <t>24883</t>
  </si>
  <si>
    <t>24884</t>
  </si>
  <si>
    <t>24886</t>
  </si>
  <si>
    <t>24887</t>
  </si>
  <si>
    <t>24888</t>
  </si>
  <si>
    <t>24889</t>
  </si>
  <si>
    <t>24891</t>
  </si>
  <si>
    <t>24892</t>
  </si>
  <si>
    <t>24894</t>
  </si>
  <si>
    <t>24895</t>
  </si>
  <si>
    <t>24896</t>
  </si>
  <si>
    <t>24897</t>
  </si>
  <si>
    <t>24898</t>
  </si>
  <si>
    <t>24899</t>
  </si>
  <si>
    <t>24901</t>
  </si>
  <si>
    <t>GREENBRIER</t>
  </si>
  <si>
    <t>24902</t>
  </si>
  <si>
    <t>24910</t>
  </si>
  <si>
    <t>24915</t>
  </si>
  <si>
    <t>POCAHONTAS</t>
  </si>
  <si>
    <t>24916</t>
  </si>
  <si>
    <t>24917</t>
  </si>
  <si>
    <t>24918</t>
  </si>
  <si>
    <t>24919</t>
  </si>
  <si>
    <t>SUMMERS</t>
  </si>
  <si>
    <t>24920</t>
  </si>
  <si>
    <t>24923</t>
  </si>
  <si>
    <t>24924</t>
  </si>
  <si>
    <t>24925</t>
  </si>
  <si>
    <t>24927</t>
  </si>
  <si>
    <t>24928</t>
  </si>
  <si>
    <t>24931</t>
  </si>
  <si>
    <t>24934</t>
  </si>
  <si>
    <t>24935</t>
  </si>
  <si>
    <t>24936</t>
  </si>
  <si>
    <t>24938</t>
  </si>
  <si>
    <t>24939</t>
  </si>
  <si>
    <t>24941</t>
  </si>
  <si>
    <t>24942</t>
  </si>
  <si>
    <t>24943</t>
  </si>
  <si>
    <t>24944</t>
  </si>
  <si>
    <t>24945</t>
  </si>
  <si>
    <t>24946</t>
  </si>
  <si>
    <t>24950</t>
  </si>
  <si>
    <t>24951</t>
  </si>
  <si>
    <t>24954</t>
  </si>
  <si>
    <t>24957</t>
  </si>
  <si>
    <t>24958</t>
  </si>
  <si>
    <t>24959</t>
  </si>
  <si>
    <t>24961</t>
  </si>
  <si>
    <t>24962</t>
  </si>
  <si>
    <t>24963</t>
  </si>
  <si>
    <t>24966</t>
  </si>
  <si>
    <t>24970</t>
  </si>
  <si>
    <t>24973</t>
  </si>
  <si>
    <t>24974</t>
  </si>
  <si>
    <t>24976</t>
  </si>
  <si>
    <t>24977</t>
  </si>
  <si>
    <t>24980</t>
  </si>
  <si>
    <t>24981</t>
  </si>
  <si>
    <t>24982</t>
  </si>
  <si>
    <t>24983</t>
  </si>
  <si>
    <t>24984</t>
  </si>
  <si>
    <t>24985</t>
  </si>
  <si>
    <t>24986</t>
  </si>
  <si>
    <t>24991</t>
  </si>
  <si>
    <t>24993</t>
  </si>
  <si>
    <t>25002</t>
  </si>
  <si>
    <t>25003</t>
  </si>
  <si>
    <t>KANAWHA</t>
  </si>
  <si>
    <t>25004</t>
  </si>
  <si>
    <t>RALEIGH</t>
  </si>
  <si>
    <t>25005</t>
  </si>
  <si>
    <t>ROANE</t>
  </si>
  <si>
    <t>25007</t>
  </si>
  <si>
    <t>25008</t>
  </si>
  <si>
    <t>25009</t>
  </si>
  <si>
    <t>BOONE</t>
  </si>
  <si>
    <t>25010</t>
  </si>
  <si>
    <t>25011</t>
  </si>
  <si>
    <t>25012</t>
  </si>
  <si>
    <t>25013</t>
  </si>
  <si>
    <t>25014</t>
  </si>
  <si>
    <t>25015</t>
  </si>
  <si>
    <t>25018</t>
  </si>
  <si>
    <t>CLAY</t>
  </si>
  <si>
    <t>25019</t>
  </si>
  <si>
    <t>25021</t>
  </si>
  <si>
    <t>25022</t>
  </si>
  <si>
    <t>LOGAN</t>
  </si>
  <si>
    <t>25024</t>
  </si>
  <si>
    <t>25025</t>
  </si>
  <si>
    <t>25026</t>
  </si>
  <si>
    <t>25028</t>
  </si>
  <si>
    <t>25030</t>
  </si>
  <si>
    <t>25031</t>
  </si>
  <si>
    <t>25033</t>
  </si>
  <si>
    <t>25034</t>
  </si>
  <si>
    <t>25035</t>
  </si>
  <si>
    <t>25036</t>
  </si>
  <si>
    <t>25039</t>
  </si>
  <si>
    <t>25040</t>
  </si>
  <si>
    <t>25043</t>
  </si>
  <si>
    <t>25044</t>
  </si>
  <si>
    <t>25045</t>
  </si>
  <si>
    <t>25046</t>
  </si>
  <si>
    <t>25047</t>
  </si>
  <si>
    <t>25048</t>
  </si>
  <si>
    <t>25049</t>
  </si>
  <si>
    <t>25051</t>
  </si>
  <si>
    <t>25052</t>
  </si>
  <si>
    <t>25053</t>
  </si>
  <si>
    <t>25054</t>
  </si>
  <si>
    <t>25057</t>
  </si>
  <si>
    <t>25059</t>
  </si>
  <si>
    <t>NICHOLAS</t>
  </si>
  <si>
    <t>25060</t>
  </si>
  <si>
    <t>25061</t>
  </si>
  <si>
    <t>25062</t>
  </si>
  <si>
    <t>25063</t>
  </si>
  <si>
    <t>25064</t>
  </si>
  <si>
    <t>25067</t>
  </si>
  <si>
    <t>25070</t>
  </si>
  <si>
    <t>25071</t>
  </si>
  <si>
    <t>25075</t>
  </si>
  <si>
    <t>25076</t>
  </si>
  <si>
    <t>25079</t>
  </si>
  <si>
    <t>25080</t>
  </si>
  <si>
    <t>25081</t>
  </si>
  <si>
    <t>25082</t>
  </si>
  <si>
    <t>25083</t>
  </si>
  <si>
    <t>25085</t>
  </si>
  <si>
    <t>25086</t>
  </si>
  <si>
    <t>25088</t>
  </si>
  <si>
    <t>25090</t>
  </si>
  <si>
    <t>25093</t>
  </si>
  <si>
    <t>25095</t>
  </si>
  <si>
    <t>MASON</t>
  </si>
  <si>
    <t>25102</t>
  </si>
  <si>
    <t>25103</t>
  </si>
  <si>
    <t>25105</t>
  </si>
  <si>
    <t>25106</t>
  </si>
  <si>
    <t>25107</t>
  </si>
  <si>
    <t>25108</t>
  </si>
  <si>
    <t>25109</t>
  </si>
  <si>
    <t>25110</t>
  </si>
  <si>
    <t>25111</t>
  </si>
  <si>
    <t>25112</t>
  </si>
  <si>
    <t>25113</t>
  </si>
  <si>
    <t>25114</t>
  </si>
  <si>
    <t>25115</t>
  </si>
  <si>
    <t>25118</t>
  </si>
  <si>
    <t>25119</t>
  </si>
  <si>
    <t>25120</t>
  </si>
  <si>
    <t>25121</t>
  </si>
  <si>
    <t>25122</t>
  </si>
  <si>
    <t>25123</t>
  </si>
  <si>
    <t>25124</t>
  </si>
  <si>
    <t>25125</t>
  </si>
  <si>
    <t>25126</t>
  </si>
  <si>
    <t>25130</t>
  </si>
  <si>
    <t>25131</t>
  </si>
  <si>
    <t>25132</t>
  </si>
  <si>
    <t>25133</t>
  </si>
  <si>
    <t>25134</t>
  </si>
  <si>
    <t>25135</t>
  </si>
  <si>
    <t>25136</t>
  </si>
  <si>
    <t>25139</t>
  </si>
  <si>
    <t>25140</t>
  </si>
  <si>
    <t>25141</t>
  </si>
  <si>
    <t>25142</t>
  </si>
  <si>
    <t>25143</t>
  </si>
  <si>
    <t>25147</t>
  </si>
  <si>
    <t>25148</t>
  </si>
  <si>
    <t>25149</t>
  </si>
  <si>
    <t>25150</t>
  </si>
  <si>
    <t>25152</t>
  </si>
  <si>
    <t>25154</t>
  </si>
  <si>
    <t>25156</t>
  </si>
  <si>
    <t>25158</t>
  </si>
  <si>
    <t>25159</t>
  </si>
  <si>
    <t>25160</t>
  </si>
  <si>
    <t>25161</t>
  </si>
  <si>
    <t>25162</t>
  </si>
  <si>
    <t>25163</t>
  </si>
  <si>
    <t>25164</t>
  </si>
  <si>
    <t>25165</t>
  </si>
  <si>
    <t>25166</t>
  </si>
  <si>
    <t>25168</t>
  </si>
  <si>
    <t>25169</t>
  </si>
  <si>
    <t>25172</t>
  </si>
  <si>
    <t>25173</t>
  </si>
  <si>
    <t>25174</t>
  </si>
  <si>
    <t>25177</t>
  </si>
  <si>
    <t>25180</t>
  </si>
  <si>
    <t>25181</t>
  </si>
  <si>
    <t>25182</t>
  </si>
  <si>
    <t>25183</t>
  </si>
  <si>
    <t>25185</t>
  </si>
  <si>
    <t>25186</t>
  </si>
  <si>
    <t>25187</t>
  </si>
  <si>
    <t>25189</t>
  </si>
  <si>
    <t>25193</t>
  </si>
  <si>
    <t>25201</t>
  </si>
  <si>
    <t>25202</t>
  </si>
  <si>
    <t>25203</t>
  </si>
  <si>
    <t>25204</t>
  </si>
  <si>
    <t>25205</t>
  </si>
  <si>
    <t>25206</t>
  </si>
  <si>
    <t>25208</t>
  </si>
  <si>
    <t>25209</t>
  </si>
  <si>
    <t>25211</t>
  </si>
  <si>
    <t>25213</t>
  </si>
  <si>
    <t>25214</t>
  </si>
  <si>
    <t>25231</t>
  </si>
  <si>
    <t>JACKSON</t>
  </si>
  <si>
    <t>25234</t>
  </si>
  <si>
    <t>CALHOUN</t>
  </si>
  <si>
    <t>25235</t>
  </si>
  <si>
    <t>25237</t>
  </si>
  <si>
    <t>25239</t>
  </si>
  <si>
    <t>25241</t>
  </si>
  <si>
    <t>25242</t>
  </si>
  <si>
    <t>25243</t>
  </si>
  <si>
    <t>25244</t>
  </si>
  <si>
    <t>25245</t>
  </si>
  <si>
    <t>25246</t>
  </si>
  <si>
    <t>25247</t>
  </si>
  <si>
    <t>25248</t>
  </si>
  <si>
    <t>25249</t>
  </si>
  <si>
    <t>25250</t>
  </si>
  <si>
    <t>25251</t>
  </si>
  <si>
    <t>25252</t>
  </si>
  <si>
    <t>25253</t>
  </si>
  <si>
    <t>25255</t>
  </si>
  <si>
    <t>GILMER</t>
  </si>
  <si>
    <t>25256</t>
  </si>
  <si>
    <t>25258</t>
  </si>
  <si>
    <t>25259</t>
  </si>
  <si>
    <t>25260</t>
  </si>
  <si>
    <t>25261</t>
  </si>
  <si>
    <t>25262</t>
  </si>
  <si>
    <t>25264</t>
  </si>
  <si>
    <t>25265</t>
  </si>
  <si>
    <t>25266</t>
  </si>
  <si>
    <t>25267</t>
  </si>
  <si>
    <t>25268</t>
  </si>
  <si>
    <t>25270</t>
  </si>
  <si>
    <t>25271</t>
  </si>
  <si>
    <t>25272</t>
  </si>
  <si>
    <t>25274</t>
  </si>
  <si>
    <t>25275</t>
  </si>
  <si>
    <t>25276</t>
  </si>
  <si>
    <t>25279</t>
  </si>
  <si>
    <t>25280</t>
  </si>
  <si>
    <t>25281</t>
  </si>
  <si>
    <t>25283</t>
  </si>
  <si>
    <t>25285</t>
  </si>
  <si>
    <t>25286</t>
  </si>
  <si>
    <t>25287</t>
  </si>
  <si>
    <t>25300</t>
  </si>
  <si>
    <t>25301</t>
  </si>
  <si>
    <t>25302</t>
  </si>
  <si>
    <t>25303</t>
  </si>
  <si>
    <t>25304</t>
  </si>
  <si>
    <t>25305</t>
  </si>
  <si>
    <t>25306</t>
  </si>
  <si>
    <t>25309</t>
  </si>
  <si>
    <t>25311</t>
  </si>
  <si>
    <t>25312</t>
  </si>
  <si>
    <t>25313</t>
  </si>
  <si>
    <t>25314</t>
  </si>
  <si>
    <t>25315</t>
  </si>
  <si>
    <t>25317</t>
  </si>
  <si>
    <t>25320</t>
  </si>
  <si>
    <t>25321</t>
  </si>
  <si>
    <t>25322</t>
  </si>
  <si>
    <t>25323</t>
  </si>
  <si>
    <t>25324</t>
  </si>
  <si>
    <t>25325</t>
  </si>
  <si>
    <t>25326</t>
  </si>
  <si>
    <t>25327</t>
  </si>
  <si>
    <t>25328</t>
  </si>
  <si>
    <t>25329</t>
  </si>
  <si>
    <t>25330</t>
  </si>
  <si>
    <t>25331</t>
  </si>
  <si>
    <t>25332</t>
  </si>
  <si>
    <t>25333</t>
  </si>
  <si>
    <t>25334</t>
  </si>
  <si>
    <t>25335</t>
  </si>
  <si>
    <t>25336</t>
  </si>
  <si>
    <t>25337</t>
  </si>
  <si>
    <t>25338</t>
  </si>
  <si>
    <t>25339</t>
  </si>
  <si>
    <t>25350</t>
  </si>
  <si>
    <t>25356</t>
  </si>
  <si>
    <t>25357</t>
  </si>
  <si>
    <t>25358</t>
  </si>
  <si>
    <t>25360</t>
  </si>
  <si>
    <t>25361</t>
  </si>
  <si>
    <t>25362</t>
  </si>
  <si>
    <t>25364</t>
  </si>
  <si>
    <t>25365</t>
  </si>
  <si>
    <t>25375</t>
  </si>
  <si>
    <t>25387</t>
  </si>
  <si>
    <t>25389</t>
  </si>
  <si>
    <t>25392</t>
  </si>
  <si>
    <t>25396</t>
  </si>
  <si>
    <t>25401</t>
  </si>
  <si>
    <t>BERKELEY</t>
  </si>
  <si>
    <t>25402</t>
  </si>
  <si>
    <t>25403</t>
  </si>
  <si>
    <t>25404</t>
  </si>
  <si>
    <t>25405</t>
  </si>
  <si>
    <t>25410</t>
  </si>
  <si>
    <t>25411</t>
  </si>
  <si>
    <t>MORGAN</t>
  </si>
  <si>
    <t>25413</t>
  </si>
  <si>
    <t>25414</t>
  </si>
  <si>
    <t>25419</t>
  </si>
  <si>
    <t>25420</t>
  </si>
  <si>
    <t>25421</t>
  </si>
  <si>
    <t>25422</t>
  </si>
  <si>
    <t>25423</t>
  </si>
  <si>
    <t>25425</t>
  </si>
  <si>
    <t>25427</t>
  </si>
  <si>
    <t>25428</t>
  </si>
  <si>
    <t>25429</t>
  </si>
  <si>
    <t>25430</t>
  </si>
  <si>
    <t>25431</t>
  </si>
  <si>
    <t>25432</t>
  </si>
  <si>
    <t>25434</t>
  </si>
  <si>
    <t>25437</t>
  </si>
  <si>
    <t>25438</t>
  </si>
  <si>
    <t>25440</t>
  </si>
  <si>
    <t>25441</t>
  </si>
  <si>
    <t>25442</t>
  </si>
  <si>
    <t>25443</t>
  </si>
  <si>
    <t>25444</t>
  </si>
  <si>
    <t>25446</t>
  </si>
  <si>
    <t>25501</t>
  </si>
  <si>
    <t>25502</t>
  </si>
  <si>
    <t>25503</t>
  </si>
  <si>
    <t>25504</t>
  </si>
  <si>
    <t>CABELL</t>
  </si>
  <si>
    <t>25505</t>
  </si>
  <si>
    <t>25506</t>
  </si>
  <si>
    <t>25507</t>
  </si>
  <si>
    <t>25508</t>
  </si>
  <si>
    <t>25510</t>
  </si>
  <si>
    <t>25511</t>
  </si>
  <si>
    <t>25512</t>
  </si>
  <si>
    <t>25514</t>
  </si>
  <si>
    <t>25515</t>
  </si>
  <si>
    <t>25517</t>
  </si>
  <si>
    <t>25519</t>
  </si>
  <si>
    <t>25520</t>
  </si>
  <si>
    <t>25521</t>
  </si>
  <si>
    <t>25523</t>
  </si>
  <si>
    <t>25524</t>
  </si>
  <si>
    <t>25526</t>
  </si>
  <si>
    <t>25529</t>
  </si>
  <si>
    <t>25530</t>
  </si>
  <si>
    <t>25534</t>
  </si>
  <si>
    <t>25535</t>
  </si>
  <si>
    <t>25536</t>
  </si>
  <si>
    <t>25537</t>
  </si>
  <si>
    <t>25540</t>
  </si>
  <si>
    <t>25541</t>
  </si>
  <si>
    <t>25544</t>
  </si>
  <si>
    <t>25545</t>
  </si>
  <si>
    <t>25546</t>
  </si>
  <si>
    <t>25547</t>
  </si>
  <si>
    <t>25550</t>
  </si>
  <si>
    <t>25555</t>
  </si>
  <si>
    <t>25557</t>
  </si>
  <si>
    <t>25559</t>
  </si>
  <si>
    <t>25560</t>
  </si>
  <si>
    <t>25562</t>
  </si>
  <si>
    <t>25563</t>
  </si>
  <si>
    <t>25564</t>
  </si>
  <si>
    <t>25565</t>
  </si>
  <si>
    <t>25567</t>
  </si>
  <si>
    <t>25568</t>
  </si>
  <si>
    <t>25569</t>
  </si>
  <si>
    <t>25570</t>
  </si>
  <si>
    <t>25571</t>
  </si>
  <si>
    <t>25572</t>
  </si>
  <si>
    <t>25573</t>
  </si>
  <si>
    <t>25601</t>
  </si>
  <si>
    <t>25606</t>
  </si>
  <si>
    <t>25607</t>
  </si>
  <si>
    <t>25608</t>
  </si>
  <si>
    <t>25611</t>
  </si>
  <si>
    <t>25612</t>
  </si>
  <si>
    <t>25614</t>
  </si>
  <si>
    <t>25617</t>
  </si>
  <si>
    <t>25620</t>
  </si>
  <si>
    <t>25621</t>
  </si>
  <si>
    <t>25623</t>
  </si>
  <si>
    <t>25624</t>
  </si>
  <si>
    <t>25625</t>
  </si>
  <si>
    <t>25628</t>
  </si>
  <si>
    <t>25630</t>
  </si>
  <si>
    <t>25631</t>
  </si>
  <si>
    <t>25632</t>
  </si>
  <si>
    <t>25634</t>
  </si>
  <si>
    <t>25635</t>
  </si>
  <si>
    <t>25636</t>
  </si>
  <si>
    <t>25637</t>
  </si>
  <si>
    <t>25638</t>
  </si>
  <si>
    <t>25639</t>
  </si>
  <si>
    <t>25643</t>
  </si>
  <si>
    <t>25644</t>
  </si>
  <si>
    <t>25645</t>
  </si>
  <si>
    <t>25646</t>
  </si>
  <si>
    <t>25647</t>
  </si>
  <si>
    <t>25648</t>
  </si>
  <si>
    <t>25649</t>
  </si>
  <si>
    <t>25650</t>
  </si>
  <si>
    <t>25651</t>
  </si>
  <si>
    <t>25652</t>
  </si>
  <si>
    <t>25653</t>
  </si>
  <si>
    <t>25654</t>
  </si>
  <si>
    <t>25661</t>
  </si>
  <si>
    <t>25665</t>
  </si>
  <si>
    <t>25666</t>
  </si>
  <si>
    <t>25667</t>
  </si>
  <si>
    <t>25669</t>
  </si>
  <si>
    <t>25670</t>
  </si>
  <si>
    <t>25671</t>
  </si>
  <si>
    <t>25672</t>
  </si>
  <si>
    <t>25674</t>
  </si>
  <si>
    <t>25676</t>
  </si>
  <si>
    <t>25678</t>
  </si>
  <si>
    <t>25682</t>
  </si>
  <si>
    <t>25684</t>
  </si>
  <si>
    <t>25685</t>
  </si>
  <si>
    <t>25686</t>
  </si>
  <si>
    <t>25687</t>
  </si>
  <si>
    <t>25688</t>
  </si>
  <si>
    <t>25690</t>
  </si>
  <si>
    <t>25691</t>
  </si>
  <si>
    <t>25692</t>
  </si>
  <si>
    <t>25693</t>
  </si>
  <si>
    <t>25694</t>
  </si>
  <si>
    <t>25696</t>
  </si>
  <si>
    <t>25697</t>
  </si>
  <si>
    <t>25699</t>
  </si>
  <si>
    <t>25700</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</si>
  <si>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</si>
  <si>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</si>
  <si>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</si>
  <si>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</si>
  <si>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</si>
  <si>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</si>
  <si>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</si>
  <si>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</si>
  <si>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</si>
  <si>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</si>
  <si>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</si>
  <si>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</si>
  <si>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</si>
  <si>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</si>
  <si>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</si>
  <si>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</si>
  <si>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</si>
  <si>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</si>
  <si>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</si>
  <si>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</si>
  <si>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</si>
  <si>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</si>
  <si>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</si>
  <si>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</si>
  <si>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</si>
  <si>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</si>
  <si>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</si>
  <si>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</si>
  <si>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</si>
  <si>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25755</t>
  </si>
  <si>
    <t>25770</t>
  </si>
  <si>
    <t>25771</t>
  </si>
  <si>
    <t>25772</t>
  </si>
  <si>
    <t>25773</t>
  </si>
  <si>
    <t>25774</t>
  </si>
  <si>
    <t>25775</t>
  </si>
  <si>
    <t>25776</t>
  </si>
  <si>
    <t>25777</t>
  </si>
  <si>
    <t>25778</t>
  </si>
  <si>
    <t>25779</t>
  </si>
  <si>
    <t>25801</t>
  </si>
  <si>
    <t>25802</t>
  </si>
  <si>
    <t>25810</t>
  </si>
  <si>
    <t>25811</t>
  </si>
  <si>
    <t>25812</t>
  </si>
  <si>
    <t>25813</t>
  </si>
  <si>
    <t>25814</t>
  </si>
  <si>
    <t>25816</t>
  </si>
  <si>
    <t>25817</t>
  </si>
  <si>
    <t>25818</t>
  </si>
  <si>
    <t>25820</t>
  </si>
  <si>
    <t>25823</t>
  </si>
  <si>
    <t>25825</t>
  </si>
  <si>
    <t>25826</t>
  </si>
  <si>
    <t>25827</t>
  </si>
  <si>
    <t>25828</t>
  </si>
  <si>
    <t>25831</t>
  </si>
  <si>
    <t>25832</t>
  </si>
  <si>
    <t>25833</t>
  </si>
  <si>
    <t>25836</t>
  </si>
  <si>
    <t>25837</t>
  </si>
  <si>
    <t>25839</t>
  </si>
  <si>
    <t>25840</t>
  </si>
  <si>
    <t>25841</t>
  </si>
  <si>
    <t>25843</t>
  </si>
  <si>
    <t>25844</t>
  </si>
  <si>
    <t>25845</t>
  </si>
  <si>
    <t>25846</t>
  </si>
  <si>
    <t>25847</t>
  </si>
  <si>
    <t>25848</t>
  </si>
  <si>
    <t>25849</t>
  </si>
  <si>
    <t>25851</t>
  </si>
  <si>
    <t>25853</t>
  </si>
  <si>
    <t>25854</t>
  </si>
  <si>
    <t>25855</t>
  </si>
  <si>
    <t>25856</t>
  </si>
  <si>
    <t>25857</t>
  </si>
  <si>
    <t>25859</t>
  </si>
  <si>
    <t>25860</t>
  </si>
  <si>
    <t>25862</t>
  </si>
  <si>
    <t>25864</t>
  </si>
  <si>
    <t>25865</t>
  </si>
  <si>
    <t>25866</t>
  </si>
  <si>
    <t>25867</t>
  </si>
  <si>
    <t>25868</t>
  </si>
  <si>
    <t>25870</t>
  </si>
  <si>
    <t>25871</t>
  </si>
  <si>
    <t>25873</t>
  </si>
  <si>
    <t>25874</t>
  </si>
  <si>
    <t>25875</t>
  </si>
  <si>
    <t>25876</t>
  </si>
  <si>
    <t>25878</t>
  </si>
  <si>
    <t>25879</t>
  </si>
  <si>
    <t>25880</t>
  </si>
  <si>
    <t>25882</t>
  </si>
  <si>
    <t>25901</t>
  </si>
  <si>
    <t>25902</t>
  </si>
  <si>
    <t>25904</t>
  </si>
  <si>
    <t>25905</t>
  </si>
  <si>
    <t>25906</t>
  </si>
  <si>
    <t>25907</t>
  </si>
  <si>
    <t>25908</t>
  </si>
  <si>
    <t>25909</t>
  </si>
  <si>
    <t>25910</t>
  </si>
  <si>
    <t>25911</t>
  </si>
  <si>
    <t>25912</t>
  </si>
  <si>
    <t>25913</t>
  </si>
  <si>
    <t>25914</t>
  </si>
  <si>
    <t>25915</t>
  </si>
  <si>
    <t>25916</t>
  </si>
  <si>
    <t>25917</t>
  </si>
  <si>
    <t>25918</t>
  </si>
  <si>
    <t>25919</t>
  </si>
  <si>
    <t>25920</t>
  </si>
  <si>
    <t>25921</t>
  </si>
  <si>
    <t>25922</t>
  </si>
  <si>
    <t>25926</t>
  </si>
  <si>
    <t>25927</t>
  </si>
  <si>
    <t>25928</t>
  </si>
  <si>
    <t>25931</t>
  </si>
  <si>
    <t>25932</t>
  </si>
  <si>
    <t>25934</t>
  </si>
  <si>
    <t>25936</t>
  </si>
  <si>
    <t>25938</t>
  </si>
  <si>
    <t>25942</t>
  </si>
  <si>
    <t>25943</t>
  </si>
  <si>
    <t>25951</t>
  </si>
  <si>
    <t>25957</t>
  </si>
  <si>
    <t>25958</t>
  </si>
  <si>
    <t>25961</t>
  </si>
  <si>
    <t>25962</t>
  </si>
  <si>
    <t>25965</t>
  </si>
  <si>
    <t>25966</t>
  </si>
  <si>
    <t>25967</t>
  </si>
  <si>
    <t>25969</t>
  </si>
  <si>
    <t>25971</t>
  </si>
  <si>
    <t>25972</t>
  </si>
  <si>
    <t>25973</t>
  </si>
  <si>
    <t>25976</t>
  </si>
  <si>
    <t>25977</t>
  </si>
  <si>
    <t>25978</t>
  </si>
  <si>
    <t>25979</t>
  </si>
  <si>
    <t>25981</t>
  </si>
  <si>
    <t>25984</t>
  </si>
  <si>
    <t>25985</t>
  </si>
  <si>
    <t>25986</t>
  </si>
  <si>
    <t>25988</t>
  </si>
  <si>
    <t>25989</t>
  </si>
  <si>
    <t>26003</t>
  </si>
  <si>
    <t>MARSHALL</t>
  </si>
  <si>
    <t>OHIO</t>
  </si>
  <si>
    <t>26030</t>
  </si>
  <si>
    <t>BROOKE</t>
  </si>
  <si>
    <t>26031</t>
  </si>
  <si>
    <t>26032</t>
  </si>
  <si>
    <t>26033</t>
  </si>
  <si>
    <t>26034</t>
  </si>
  <si>
    <t>26035</t>
  </si>
  <si>
    <t>26036</t>
  </si>
  <si>
    <t>26037</t>
  </si>
  <si>
    <t>26038</t>
  </si>
  <si>
    <t>26039</t>
  </si>
  <si>
    <t>26040</t>
  </si>
  <si>
    <t>26041</t>
  </si>
  <si>
    <t>26047</t>
  </si>
  <si>
    <t>26050</t>
  </si>
  <si>
    <t>26055</t>
  </si>
  <si>
    <t>26056</t>
  </si>
  <si>
    <t>26058</t>
  </si>
  <si>
    <t>26059</t>
  </si>
  <si>
    <t>26060</t>
  </si>
  <si>
    <t>26062</t>
  </si>
  <si>
    <t>26070</t>
  </si>
  <si>
    <t>26074</t>
  </si>
  <si>
    <t>26075</t>
  </si>
  <si>
    <t>26101</t>
  </si>
  <si>
    <t>WOOD</t>
  </si>
  <si>
    <t>26102</t>
  </si>
  <si>
    <t>26103</t>
  </si>
  <si>
    <t>26104</t>
  </si>
  <si>
    <t>26105</t>
  </si>
  <si>
    <t>26106</t>
  </si>
  <si>
    <t>26120</t>
  </si>
  <si>
    <t>26121</t>
  </si>
  <si>
    <t>26133</t>
  </si>
  <si>
    <t>26134</t>
  </si>
  <si>
    <t>PLEASANTS</t>
  </si>
  <si>
    <t>26135</t>
  </si>
  <si>
    <t>TYLER</t>
  </si>
  <si>
    <t>26136</t>
  </si>
  <si>
    <t>26137</t>
  </si>
  <si>
    <t>26138</t>
  </si>
  <si>
    <t>WIRT</t>
  </si>
  <si>
    <t>26141</t>
  </si>
  <si>
    <t>26142</t>
  </si>
  <si>
    <t>26143</t>
  </si>
  <si>
    <t>26144</t>
  </si>
  <si>
    <t>26145</t>
  </si>
  <si>
    <t>26146</t>
  </si>
  <si>
    <t>26147</t>
  </si>
  <si>
    <t>26148</t>
  </si>
  <si>
    <t>RITCHIE</t>
  </si>
  <si>
    <t>26149</t>
  </si>
  <si>
    <t>26150</t>
  </si>
  <si>
    <t>26151</t>
  </si>
  <si>
    <t>26152</t>
  </si>
  <si>
    <t>26153</t>
  </si>
  <si>
    <t>26155</t>
  </si>
  <si>
    <t>WETZEL</t>
  </si>
  <si>
    <t>26159</t>
  </si>
  <si>
    <t>26160</t>
  </si>
  <si>
    <t>26161</t>
  </si>
  <si>
    <t>26162</t>
  </si>
  <si>
    <t>26164</t>
  </si>
  <si>
    <t>26167</t>
  </si>
  <si>
    <t>26169</t>
  </si>
  <si>
    <t>26170</t>
  </si>
  <si>
    <t>26173</t>
  </si>
  <si>
    <t>26175</t>
  </si>
  <si>
    <t>26178</t>
  </si>
  <si>
    <t>26179</t>
  </si>
  <si>
    <t>26180</t>
  </si>
  <si>
    <t>26181</t>
  </si>
  <si>
    <t>26184</t>
  </si>
  <si>
    <t>26185</t>
  </si>
  <si>
    <t>26186</t>
  </si>
  <si>
    <t>26187</t>
  </si>
  <si>
    <t>26190</t>
  </si>
  <si>
    <t>26201</t>
  </si>
  <si>
    <t>UPSHUR</t>
  </si>
  <si>
    <t>26202</t>
  </si>
  <si>
    <t>26203</t>
  </si>
  <si>
    <t>WEBSTER</t>
  </si>
  <si>
    <t>26204</t>
  </si>
  <si>
    <t>26205</t>
  </si>
  <si>
    <t>26206</t>
  </si>
  <si>
    <t>26207</t>
  </si>
  <si>
    <t>26208</t>
  </si>
  <si>
    <t>26209</t>
  </si>
  <si>
    <t>26210</t>
  </si>
  <si>
    <t>26214</t>
  </si>
  <si>
    <t>BARBOUR</t>
  </si>
  <si>
    <t>26215</t>
  </si>
  <si>
    <t>26217</t>
  </si>
  <si>
    <t>26218</t>
  </si>
  <si>
    <t>26219</t>
  </si>
  <si>
    <t>26222</t>
  </si>
  <si>
    <t>26224</t>
  </si>
  <si>
    <t>RANDOLPH</t>
  </si>
  <si>
    <t>26228</t>
  </si>
  <si>
    <t>26229</t>
  </si>
  <si>
    <t>26230</t>
  </si>
  <si>
    <t>26234</t>
  </si>
  <si>
    <t>26236</t>
  </si>
  <si>
    <t>26237</t>
  </si>
  <si>
    <t>26238</t>
  </si>
  <si>
    <t>26241</t>
  </si>
  <si>
    <t>26250</t>
  </si>
  <si>
    <t>26253</t>
  </si>
  <si>
    <t>26254</t>
  </si>
  <si>
    <t>26257</t>
  </si>
  <si>
    <t>26259</t>
  </si>
  <si>
    <t>26260</t>
  </si>
  <si>
    <t>TUCKER</t>
  </si>
  <si>
    <t>26261</t>
  </si>
  <si>
    <t>26263</t>
  </si>
  <si>
    <t>26264</t>
  </si>
  <si>
    <t>26266</t>
  </si>
  <si>
    <t>26267</t>
  </si>
  <si>
    <t>26268</t>
  </si>
  <si>
    <t>26269</t>
  </si>
  <si>
    <t>26270</t>
  </si>
  <si>
    <t>26271</t>
  </si>
  <si>
    <t>26273</t>
  </si>
  <si>
    <t>26275</t>
  </si>
  <si>
    <t>26276</t>
  </si>
  <si>
    <t>26278</t>
  </si>
  <si>
    <t>26280</t>
  </si>
  <si>
    <t>26281</t>
  </si>
  <si>
    <t>26282</t>
  </si>
  <si>
    <t>26283</t>
  </si>
  <si>
    <t>26285</t>
  </si>
  <si>
    <t>26287</t>
  </si>
  <si>
    <t>26288</t>
  </si>
  <si>
    <t>26289</t>
  </si>
  <si>
    <t>26290</t>
  </si>
  <si>
    <t>26291</t>
  </si>
  <si>
    <t>26292</t>
  </si>
  <si>
    <t>26293</t>
  </si>
  <si>
    <t>26294</t>
  </si>
  <si>
    <t>26296</t>
  </si>
  <si>
    <t>26298</t>
  </si>
  <si>
    <t>26299</t>
  </si>
  <si>
    <t>26301</t>
  </si>
  <si>
    <t>HARRISON</t>
  </si>
  <si>
    <t>26302</t>
  </si>
  <si>
    <t>26306</t>
  </si>
  <si>
    <t>26320</t>
  </si>
  <si>
    <t>26321</t>
  </si>
  <si>
    <t>26322</t>
  </si>
  <si>
    <t>26323</t>
  </si>
  <si>
    <t>26325</t>
  </si>
  <si>
    <t>26327</t>
  </si>
  <si>
    <t>26328</t>
  </si>
  <si>
    <t>DODDRIDGE</t>
  </si>
  <si>
    <t>26330</t>
  </si>
  <si>
    <t>26332</t>
  </si>
  <si>
    <t>26334</t>
  </si>
  <si>
    <t>26335</t>
  </si>
  <si>
    <t>BRAXTON</t>
  </si>
  <si>
    <t>26337</t>
  </si>
  <si>
    <t>26338</t>
  </si>
  <si>
    <t>26339</t>
  </si>
  <si>
    <t>26342</t>
  </si>
  <si>
    <t>26343</t>
  </si>
  <si>
    <t>26344</t>
  </si>
  <si>
    <t>26346</t>
  </si>
  <si>
    <t>26347</t>
  </si>
  <si>
    <t>TAYLOR</t>
  </si>
  <si>
    <t>26348</t>
  </si>
  <si>
    <t>26349</t>
  </si>
  <si>
    <t>26350</t>
  </si>
  <si>
    <t>26351</t>
  </si>
  <si>
    <t>26354</t>
  </si>
  <si>
    <t>26360</t>
  </si>
  <si>
    <t>26361</t>
  </si>
  <si>
    <t>26362</t>
  </si>
  <si>
    <t>26366</t>
  </si>
  <si>
    <t>26367</t>
  </si>
  <si>
    <t>26369</t>
  </si>
  <si>
    <t>26372</t>
  </si>
  <si>
    <t>26374</t>
  </si>
  <si>
    <t>PRESTON</t>
  </si>
  <si>
    <t>26375</t>
  </si>
  <si>
    <t>26376</t>
  </si>
  <si>
    <t>26377</t>
  </si>
  <si>
    <t>26378</t>
  </si>
  <si>
    <t>26383</t>
  </si>
  <si>
    <t>26384</t>
  </si>
  <si>
    <t>26385</t>
  </si>
  <si>
    <t>26386</t>
  </si>
  <si>
    <t>26401</t>
  </si>
  <si>
    <t>26404</t>
  </si>
  <si>
    <t>26405</t>
  </si>
  <si>
    <t>26407</t>
  </si>
  <si>
    <t>26408</t>
  </si>
  <si>
    <t>26409</t>
  </si>
  <si>
    <t>26410</t>
  </si>
  <si>
    <t>26411</t>
  </si>
  <si>
    <t>26412</t>
  </si>
  <si>
    <t>26415</t>
  </si>
  <si>
    <t>26416</t>
  </si>
  <si>
    <t>26419</t>
  </si>
  <si>
    <t>26421</t>
  </si>
  <si>
    <t>26422</t>
  </si>
  <si>
    <t>26423</t>
  </si>
  <si>
    <t>26424</t>
  </si>
  <si>
    <t>26425</t>
  </si>
  <si>
    <t>26426</t>
  </si>
  <si>
    <t>26430</t>
  </si>
  <si>
    <t>26431</t>
  </si>
  <si>
    <t>26434</t>
  </si>
  <si>
    <t>26435</t>
  </si>
  <si>
    <t>26436</t>
  </si>
  <si>
    <t>26437</t>
  </si>
  <si>
    <t>26438</t>
  </si>
  <si>
    <t>26439</t>
  </si>
  <si>
    <t>26440</t>
  </si>
  <si>
    <t>26443</t>
  </si>
  <si>
    <t>26444</t>
  </si>
  <si>
    <t>26446</t>
  </si>
  <si>
    <t>26447</t>
  </si>
  <si>
    <t>26448</t>
  </si>
  <si>
    <t>26451</t>
  </si>
  <si>
    <t>26452</t>
  </si>
  <si>
    <t>26456</t>
  </si>
  <si>
    <t>26461</t>
  </si>
  <si>
    <t>26462</t>
  </si>
  <si>
    <t>26463</t>
  </si>
  <si>
    <t>26501</t>
  </si>
  <si>
    <t>MONONGALIA</t>
  </si>
  <si>
    <t>26502</t>
  </si>
  <si>
    <t>26503</t>
  </si>
  <si>
    <t>26504</t>
  </si>
  <si>
    <t>26505</t>
  </si>
  <si>
    <t>26506</t>
  </si>
  <si>
    <t>26507</t>
  </si>
  <si>
    <t>26508</t>
  </si>
  <si>
    <t>26519</t>
  </si>
  <si>
    <t>26520</t>
  </si>
  <si>
    <t>26521</t>
  </si>
  <si>
    <t>26522</t>
  </si>
  <si>
    <t>26523</t>
  </si>
  <si>
    <t>26524</t>
  </si>
  <si>
    <t>26525</t>
  </si>
  <si>
    <t>26527</t>
  </si>
  <si>
    <t>26529</t>
  </si>
  <si>
    <t>26530</t>
  </si>
  <si>
    <t>26531</t>
  </si>
  <si>
    <t>26533</t>
  </si>
  <si>
    <t>26534</t>
  </si>
  <si>
    <t>26535</t>
  </si>
  <si>
    <t>26537</t>
  </si>
  <si>
    <t>26541</t>
  </si>
  <si>
    <t>26542</t>
  </si>
  <si>
    <t>26543</t>
  </si>
  <si>
    <t>26544</t>
  </si>
  <si>
    <t>26546</t>
  </si>
  <si>
    <t>26547</t>
  </si>
  <si>
    <t>26554</t>
  </si>
  <si>
    <t>MARION</t>
  </si>
  <si>
    <t>26555</t>
  </si>
  <si>
    <t>26559</t>
  </si>
  <si>
    <t>26560</t>
  </si>
  <si>
    <t>26561</t>
  </si>
  <si>
    <t>26562</t>
  </si>
  <si>
    <t>26563</t>
  </si>
  <si>
    <t>26566</t>
  </si>
  <si>
    <t>26568</t>
  </si>
  <si>
    <t>26570</t>
  </si>
  <si>
    <t>26571</t>
  </si>
  <si>
    <t>26572</t>
  </si>
  <si>
    <t>26574</t>
  </si>
  <si>
    <t>26575</t>
  </si>
  <si>
    <t>26576</t>
  </si>
  <si>
    <t>26578</t>
  </si>
  <si>
    <t>26581</t>
  </si>
  <si>
    <t>26582</t>
  </si>
  <si>
    <t>26585</t>
  </si>
  <si>
    <t>26586</t>
  </si>
  <si>
    <t>26587</t>
  </si>
  <si>
    <t>26588</t>
  </si>
  <si>
    <t>26589</t>
  </si>
  <si>
    <t>26590</t>
  </si>
  <si>
    <t>26591</t>
  </si>
  <si>
    <t>26601</t>
  </si>
  <si>
    <t>26610</t>
  </si>
  <si>
    <t>26611</t>
  </si>
  <si>
    <t>26612</t>
  </si>
  <si>
    <t>26615</t>
  </si>
  <si>
    <t>26617</t>
  </si>
  <si>
    <t>26618</t>
  </si>
  <si>
    <t>26619</t>
  </si>
  <si>
    <t>26620</t>
  </si>
  <si>
    <t>26621</t>
  </si>
  <si>
    <t>26623</t>
  </si>
  <si>
    <t>26624</t>
  </si>
  <si>
    <t>26626</t>
  </si>
  <si>
    <t>26627</t>
  </si>
  <si>
    <t>26629</t>
  </si>
  <si>
    <t>26631</t>
  </si>
  <si>
    <t>26633</t>
  </si>
  <si>
    <t>26634</t>
  </si>
  <si>
    <t>26636</t>
  </si>
  <si>
    <t>26638</t>
  </si>
  <si>
    <t>26639</t>
  </si>
  <si>
    <t>26641</t>
  </si>
  <si>
    <t>26651</t>
  </si>
  <si>
    <t>26656</t>
  </si>
  <si>
    <t>26660</t>
  </si>
  <si>
    <t>26662</t>
  </si>
  <si>
    <t>26667</t>
  </si>
  <si>
    <t>26671</t>
  </si>
  <si>
    <t>26674</t>
  </si>
  <si>
    <t>26675</t>
  </si>
  <si>
    <t>26676</t>
  </si>
  <si>
    <t>26678</t>
  </si>
  <si>
    <t>26679</t>
  </si>
  <si>
    <t>26680</t>
  </si>
  <si>
    <t>26681</t>
  </si>
  <si>
    <t>26683</t>
  </si>
  <si>
    <t>26684</t>
  </si>
  <si>
    <t>26690</t>
  </si>
  <si>
    <t>26691</t>
  </si>
  <si>
    <t>26704</t>
  </si>
  <si>
    <t>26705</t>
  </si>
  <si>
    <t>26707</t>
  </si>
  <si>
    <t>GRANT</t>
  </si>
  <si>
    <t>26710</t>
  </si>
  <si>
    <t>MINERAL</t>
  </si>
  <si>
    <t>26711</t>
  </si>
  <si>
    <t>26713</t>
  </si>
  <si>
    <t>26714</t>
  </si>
  <si>
    <t>26716</t>
  </si>
  <si>
    <t>26717</t>
  </si>
  <si>
    <t>26719</t>
  </si>
  <si>
    <t>26720</t>
  </si>
  <si>
    <t>26722</t>
  </si>
  <si>
    <t>26726</t>
  </si>
  <si>
    <t>26729</t>
  </si>
  <si>
    <t>26731</t>
  </si>
  <si>
    <t>26734</t>
  </si>
  <si>
    <t>26739</t>
  </si>
  <si>
    <t>26743</t>
  </si>
  <si>
    <t>26750</t>
  </si>
  <si>
    <t>26753</t>
  </si>
  <si>
    <t>26755</t>
  </si>
  <si>
    <t>26757</t>
  </si>
  <si>
    <t>26761</t>
  </si>
  <si>
    <t>26763</t>
  </si>
  <si>
    <t>26764</t>
  </si>
  <si>
    <t>26765</t>
  </si>
  <si>
    <t>26767</t>
  </si>
  <si>
    <t>26768</t>
  </si>
  <si>
    <t>26769</t>
  </si>
  <si>
    <t>26801</t>
  </si>
  <si>
    <t>HARDY</t>
  </si>
  <si>
    <t>26802</t>
  </si>
  <si>
    <t>PENDLETON</t>
  </si>
  <si>
    <t>26804</t>
  </si>
  <si>
    <t>26806</t>
  </si>
  <si>
    <t>26807</t>
  </si>
  <si>
    <t>26808</t>
  </si>
  <si>
    <t>26810</t>
  </si>
  <si>
    <t>26811</t>
  </si>
  <si>
    <t>26812</t>
  </si>
  <si>
    <t>26813</t>
  </si>
  <si>
    <t>26814</t>
  </si>
  <si>
    <t>26815</t>
  </si>
  <si>
    <t>26816</t>
  </si>
  <si>
    <t>26817</t>
  </si>
  <si>
    <t>26818</t>
  </si>
  <si>
    <t>26823</t>
  </si>
  <si>
    <t>26824</t>
  </si>
  <si>
    <t>26833</t>
  </si>
  <si>
    <t>26836</t>
  </si>
  <si>
    <t>26838</t>
  </si>
  <si>
    <t>26845</t>
  </si>
  <si>
    <t>26847</t>
  </si>
  <si>
    <t>26851</t>
  </si>
  <si>
    <t>26852</t>
  </si>
  <si>
    <t>26855</t>
  </si>
  <si>
    <t>26865</t>
  </si>
  <si>
    <t>26866</t>
  </si>
  <si>
    <t>26884</t>
  </si>
  <si>
    <t>26886</t>
  </si>
  <si>
    <t>27006</t>
  </si>
  <si>
    <t>DAVIE</t>
  </si>
  <si>
    <t>27007</t>
  </si>
  <si>
    <t>27008</t>
  </si>
  <si>
    <t>ROWAN</t>
  </si>
  <si>
    <t>27009</t>
  </si>
  <si>
    <t>FORSYTH</t>
  </si>
  <si>
    <t>27010</t>
  </si>
  <si>
    <t>27011</t>
  </si>
  <si>
    <t>YADKIN</t>
  </si>
  <si>
    <t>27012</t>
  </si>
  <si>
    <t>27013</t>
  </si>
  <si>
    <t>27014</t>
  </si>
  <si>
    <t>27016</t>
  </si>
  <si>
    <t>STOKES</t>
  </si>
  <si>
    <t>27017</t>
  </si>
  <si>
    <t>27018</t>
  </si>
  <si>
    <t>27019</t>
  </si>
  <si>
    <t>27020</t>
  </si>
  <si>
    <t>27021</t>
  </si>
  <si>
    <t>27022</t>
  </si>
  <si>
    <t>27023</t>
  </si>
  <si>
    <t>27024</t>
  </si>
  <si>
    <t>27025</t>
  </si>
  <si>
    <t>27027</t>
  </si>
  <si>
    <t>27028</t>
  </si>
  <si>
    <t>27030</t>
  </si>
  <si>
    <t>27031</t>
  </si>
  <si>
    <t>27040</t>
  </si>
  <si>
    <t>27041</t>
  </si>
  <si>
    <t>27042</t>
  </si>
  <si>
    <t>27043</t>
  </si>
  <si>
    <t>27045</t>
  </si>
  <si>
    <t>27046</t>
  </si>
  <si>
    <t>27047</t>
  </si>
  <si>
    <t>27048</t>
  </si>
  <si>
    <t>27049</t>
  </si>
  <si>
    <t>27050</t>
  </si>
  <si>
    <t>27051</t>
  </si>
  <si>
    <t>27052</t>
  </si>
  <si>
    <t>27053</t>
  </si>
  <si>
    <t>27054</t>
  </si>
  <si>
    <t>27055</t>
  </si>
  <si>
    <t>27094</t>
  </si>
  <si>
    <t>27098</t>
  </si>
  <si>
    <t>27099</t>
  </si>
  <si>
    <t>27100</t>
  </si>
  <si>
    <t>27101</t>
  </si>
  <si>
    <t>27102</t>
  </si>
  <si>
    <t>27103</t>
  </si>
  <si>
    <t>27104</t>
  </si>
  <si>
    <t>27105</t>
  </si>
  <si>
    <t>27106</t>
  </si>
  <si>
    <t>27107</t>
  </si>
  <si>
    <t>27108</t>
  </si>
  <si>
    <t>27109</t>
  </si>
  <si>
    <t>27110</t>
  </si>
  <si>
    <t>27111</t>
  </si>
  <si>
    <t>27113</t>
  </si>
  <si>
    <t>27114</t>
  </si>
  <si>
    <t>27115</t>
  </si>
  <si>
    <t>27116</t>
  </si>
  <si>
    <t>27117</t>
  </si>
  <si>
    <t>27120</t>
  </si>
  <si>
    <t>27127</t>
  </si>
  <si>
    <t>27130</t>
  </si>
  <si>
    <t>27150</t>
  </si>
  <si>
    <t>27151</t>
  </si>
  <si>
    <t>27152</t>
  </si>
  <si>
    <t>27155</t>
  </si>
  <si>
    <t>27156</t>
  </si>
  <si>
    <t>27157</t>
  </si>
  <si>
    <t>27198</t>
  </si>
  <si>
    <t>27199</t>
  </si>
  <si>
    <t>27201</t>
  </si>
  <si>
    <t>ALAMANCE</t>
  </si>
  <si>
    <t>27202</t>
  </si>
  <si>
    <t>27203</t>
  </si>
  <si>
    <t>27204</t>
  </si>
  <si>
    <t>27205</t>
  </si>
  <si>
    <t>27207</t>
  </si>
  <si>
    <t>CHATHAM</t>
  </si>
  <si>
    <t>27208</t>
  </si>
  <si>
    <t>27209</t>
  </si>
  <si>
    <t>27212</t>
  </si>
  <si>
    <t>CASWELL</t>
  </si>
  <si>
    <t>27213</t>
  </si>
  <si>
    <t>27214</t>
  </si>
  <si>
    <t>GUILFORD</t>
  </si>
  <si>
    <t>27215</t>
  </si>
  <si>
    <t>27216</t>
  </si>
  <si>
    <t>27217</t>
  </si>
  <si>
    <t>27220</t>
  </si>
  <si>
    <t>27228</t>
  </si>
  <si>
    <t>27229</t>
  </si>
  <si>
    <t>27230</t>
  </si>
  <si>
    <t>27231</t>
  </si>
  <si>
    <t>27233</t>
  </si>
  <si>
    <t>27235</t>
  </si>
  <si>
    <t>27237</t>
  </si>
  <si>
    <t>27239</t>
  </si>
  <si>
    <t>DAVIDSON</t>
  </si>
  <si>
    <t>27242</t>
  </si>
  <si>
    <t>MOORE</t>
  </si>
  <si>
    <t>27243</t>
  </si>
  <si>
    <t>27244</t>
  </si>
  <si>
    <t>27247</t>
  </si>
  <si>
    <t>27248</t>
  </si>
  <si>
    <t>27249</t>
  </si>
  <si>
    <t>27251</t>
  </si>
  <si>
    <t>27252</t>
  </si>
  <si>
    <t>27253</t>
  </si>
  <si>
    <t>27256</t>
  </si>
  <si>
    <t>27258</t>
  </si>
  <si>
    <t>27259</t>
  </si>
  <si>
    <t>27260</t>
  </si>
  <si>
    <t>27261</t>
  </si>
  <si>
    <t>27262</t>
  </si>
  <si>
    <t>27263</t>
  </si>
  <si>
    <t>27264</t>
  </si>
  <si>
    <t>27265</t>
  </si>
  <si>
    <t>27278</t>
  </si>
  <si>
    <t>27281</t>
  </si>
  <si>
    <t>27282</t>
  </si>
  <si>
    <t>27283</t>
  </si>
  <si>
    <t>27284</t>
  </si>
  <si>
    <t>27285</t>
  </si>
  <si>
    <t>27288</t>
  </si>
  <si>
    <t>27289</t>
  </si>
  <si>
    <t>27291</t>
  </si>
  <si>
    <t>27292</t>
  </si>
  <si>
    <t>27293</t>
  </si>
  <si>
    <t>27294</t>
  </si>
  <si>
    <t>27295</t>
  </si>
  <si>
    <t>27298</t>
  </si>
  <si>
    <t>27299</t>
  </si>
  <si>
    <t>27301</t>
  </si>
  <si>
    <t>27302</t>
  </si>
  <si>
    <t>27305</t>
  </si>
  <si>
    <t>27306</t>
  </si>
  <si>
    <t>27310</t>
  </si>
  <si>
    <t>27311</t>
  </si>
  <si>
    <t>27312</t>
  </si>
  <si>
    <t>27313</t>
  </si>
  <si>
    <t>27314</t>
  </si>
  <si>
    <t>27315</t>
  </si>
  <si>
    <t>27316</t>
  </si>
  <si>
    <t>27317</t>
  </si>
  <si>
    <t>27320</t>
  </si>
  <si>
    <t>27321</t>
  </si>
  <si>
    <t>27322</t>
  </si>
  <si>
    <t>27323</t>
  </si>
  <si>
    <t>27325</t>
  </si>
  <si>
    <t>27326</t>
  </si>
  <si>
    <t>27330</t>
  </si>
  <si>
    <t>27331</t>
  </si>
  <si>
    <t>27332</t>
  </si>
  <si>
    <t>27340</t>
  </si>
  <si>
    <t>27341</t>
  </si>
  <si>
    <t>27342</t>
  </si>
  <si>
    <t>27343</t>
  </si>
  <si>
    <t>27344</t>
  </si>
  <si>
    <t>27349</t>
  </si>
  <si>
    <t>27350</t>
  </si>
  <si>
    <t>27351</t>
  </si>
  <si>
    <t>27355</t>
  </si>
  <si>
    <t>27356</t>
  </si>
  <si>
    <t>27357</t>
  </si>
  <si>
    <t>27358</t>
  </si>
  <si>
    <t>27359</t>
  </si>
  <si>
    <t>27360</t>
  </si>
  <si>
    <t>27361</t>
  </si>
  <si>
    <t>27370</t>
  </si>
  <si>
    <t>27371</t>
  </si>
  <si>
    <t>27373</t>
  </si>
  <si>
    <t>27374</t>
  </si>
  <si>
    <t>27375</t>
  </si>
  <si>
    <t>27376</t>
  </si>
  <si>
    <t>27377</t>
  </si>
  <si>
    <t>27379</t>
  </si>
  <si>
    <t>27395</t>
  </si>
  <si>
    <t>27400</t>
  </si>
  <si>
    <t>27401</t>
  </si>
  <si>
    <t>27402</t>
  </si>
  <si>
    <t>27403</t>
  </si>
  <si>
    <t>27404</t>
  </si>
  <si>
    <t>27405</t>
  </si>
  <si>
    <t>27406</t>
  </si>
  <si>
    <t>27407</t>
  </si>
  <si>
    <t>27408</t>
  </si>
  <si>
    <t>27409</t>
  </si>
  <si>
    <t>27410</t>
  </si>
  <si>
    <t>27411</t>
  </si>
  <si>
    <t>27412</t>
  </si>
  <si>
    <t>27413</t>
  </si>
  <si>
    <t>27415</t>
  </si>
  <si>
    <t>27416</t>
  </si>
  <si>
    <t>27417</t>
  </si>
  <si>
    <t>27419</t>
  </si>
  <si>
    <t>27420</t>
  </si>
  <si>
    <t>27425</t>
  </si>
  <si>
    <t>27427</t>
  </si>
  <si>
    <t>27429</t>
  </si>
  <si>
    <t>27435</t>
  </si>
  <si>
    <t>27438</t>
  </si>
  <si>
    <t>27455</t>
  </si>
  <si>
    <t>27480</t>
  </si>
  <si>
    <t>27495</t>
  </si>
  <si>
    <t>27497</t>
  </si>
  <si>
    <t>27498</t>
  </si>
  <si>
    <t>27499</t>
  </si>
  <si>
    <t>27501</t>
  </si>
  <si>
    <t>HARNETT</t>
  </si>
  <si>
    <t>27502</t>
  </si>
  <si>
    <t>WAKE</t>
  </si>
  <si>
    <t>27503</t>
  </si>
  <si>
    <t>DURHAM</t>
  </si>
  <si>
    <t>27504</t>
  </si>
  <si>
    <t>JOHNSTON</t>
  </si>
  <si>
    <t>27505</t>
  </si>
  <si>
    <t>27506</t>
  </si>
  <si>
    <t>27507</t>
  </si>
  <si>
    <t>GRANVILLE</t>
  </si>
  <si>
    <t>27508</t>
  </si>
  <si>
    <t>27509</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</si>
  <si>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</si>
  <si>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</si>
  <si>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</si>
  <si>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</si>
  <si>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</si>
  <si>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</si>
  <si>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</si>
  <si>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</si>
  <si>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</si>
  <si>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</si>
  <si>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</si>
  <si>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</si>
  <si>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</si>
  <si>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</si>
  <si>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</si>
  <si>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</si>
  <si>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</si>
  <si>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</si>
  <si>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</si>
  <si>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</si>
  <si>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27530</t>
  </si>
  <si>
    <t>27531</t>
  </si>
  <si>
    <t>27532</t>
  </si>
  <si>
    <t>27533</t>
  </si>
  <si>
    <t>27534</t>
  </si>
  <si>
    <t>27536</t>
  </si>
  <si>
    <t>VANCE</t>
  </si>
  <si>
    <t>27537</t>
  </si>
  <si>
    <t>27539</t>
  </si>
  <si>
    <t>27540</t>
  </si>
  <si>
    <t>27541</t>
  </si>
  <si>
    <t>PERSON</t>
  </si>
  <si>
    <t>27542</t>
  </si>
  <si>
    <t>27543</t>
  </si>
  <si>
    <t>27544</t>
  </si>
  <si>
    <t>27545</t>
  </si>
  <si>
    <t>27546</t>
  </si>
  <si>
    <t>27549</t>
  </si>
  <si>
    <t>27551</t>
  </si>
  <si>
    <t>27552</t>
  </si>
  <si>
    <t>27553</t>
  </si>
  <si>
    <t>27555</t>
  </si>
  <si>
    <t>27556</t>
  </si>
  <si>
    <t>27557</t>
  </si>
  <si>
    <t>NASH</t>
  </si>
  <si>
    <t>27559</t>
  </si>
  <si>
    <t>27560</t>
  </si>
  <si>
    <t>27562</t>
  </si>
  <si>
    <t>27563</t>
  </si>
  <si>
    <t>27564</t>
  </si>
  <si>
    <t>27565</t>
  </si>
  <si>
    <t>27568</t>
  </si>
  <si>
    <t>27569</t>
  </si>
  <si>
    <t>27570</t>
  </si>
  <si>
    <t>27571</t>
  </si>
  <si>
    <t>27572</t>
  </si>
  <si>
    <t>27573</t>
  </si>
  <si>
    <t>27574</t>
  </si>
  <si>
    <t>27576</t>
  </si>
  <si>
    <t>27577</t>
  </si>
  <si>
    <t>27581</t>
  </si>
  <si>
    <t>27582</t>
  </si>
  <si>
    <t>27583</t>
  </si>
  <si>
    <t>27584</t>
  </si>
  <si>
    <t>27586</t>
  </si>
  <si>
    <t>27587</t>
  </si>
  <si>
    <t>27588</t>
  </si>
  <si>
    <t>27589</t>
  </si>
  <si>
    <t>27591</t>
  </si>
  <si>
    <t>27592</t>
  </si>
  <si>
    <t>27593</t>
  </si>
  <si>
    <t>27594</t>
  </si>
  <si>
    <t>27596</t>
  </si>
  <si>
    <t>27597</t>
  </si>
  <si>
    <t>27599</t>
  </si>
  <si>
    <t>27600</t>
  </si>
  <si>
    <t>27601</t>
  </si>
  <si>
    <t>27602</t>
  </si>
  <si>
    <t>27603</t>
  </si>
  <si>
    <t>27604</t>
  </si>
  <si>
    <t>27605</t>
  </si>
  <si>
    <t>27606</t>
  </si>
  <si>
    <t>27607</t>
  </si>
  <si>
    <t>27608</t>
  </si>
  <si>
    <t>27609</t>
  </si>
  <si>
    <t>27610</t>
  </si>
  <si>
    <t>27611</t>
  </si>
  <si>
    <t>27612</t>
  </si>
  <si>
    <t>27613</t>
  </si>
  <si>
    <t>27614</t>
  </si>
  <si>
    <t>27615</t>
  </si>
  <si>
    <t>27616</t>
  </si>
  <si>
    <t>27617</t>
  </si>
  <si>
    <t>27619</t>
  </si>
  <si>
    <t>27620</t>
  </si>
  <si>
    <t>27621</t>
  </si>
  <si>
    <t>27622</t>
  </si>
  <si>
    <t>27623</t>
  </si>
  <si>
    <t>27624</t>
  </si>
  <si>
    <t>27625</t>
  </si>
  <si>
    <t>27626</t>
  </si>
  <si>
    <t>27627</t>
  </si>
  <si>
    <t>27628</t>
  </si>
  <si>
    <t>27629</t>
  </si>
  <si>
    <t>27634</t>
  </si>
  <si>
    <t>27635</t>
  </si>
  <si>
    <t>27636</t>
  </si>
  <si>
    <t>27640</t>
  </si>
  <si>
    <t>27650</t>
  </si>
  <si>
    <t>27656</t>
  </si>
  <si>
    <t>27658</t>
  </si>
  <si>
    <t>27661</t>
  </si>
  <si>
    <t>27668</t>
  </si>
  <si>
    <t>27675</t>
  </si>
  <si>
    <t>27676</t>
  </si>
  <si>
    <t>27690</t>
  </si>
  <si>
    <t>27695</t>
  </si>
  <si>
    <t>27697</t>
  </si>
  <si>
    <t>27698</t>
  </si>
  <si>
    <t>27699</t>
  </si>
  <si>
    <t>27700</t>
  </si>
  <si>
    <t>27701</t>
  </si>
  <si>
    <t>27702</t>
  </si>
  <si>
    <t>27703</t>
  </si>
  <si>
    <t>27704</t>
  </si>
  <si>
    <t>27705</t>
  </si>
  <si>
    <t>27706</t>
  </si>
  <si>
    <t>27707</t>
  </si>
  <si>
    <t>27708</t>
  </si>
  <si>
    <t>27709</t>
  </si>
  <si>
    <t>27710</t>
  </si>
  <si>
    <t>27711</t>
  </si>
  <si>
    <t>27712</t>
  </si>
  <si>
    <t>27713</t>
  </si>
  <si>
    <t>27715</t>
  </si>
  <si>
    <t>27717</t>
  </si>
  <si>
    <t>27722</t>
  </si>
  <si>
    <t>27801</t>
  </si>
  <si>
    <t>EDGECOMBE</t>
  </si>
  <si>
    <t>27802</t>
  </si>
  <si>
    <t>27803</t>
  </si>
  <si>
    <t>WILSON</t>
  </si>
  <si>
    <t>27804</t>
  </si>
  <si>
    <t>27805</t>
  </si>
  <si>
    <t>BERTIE</t>
  </si>
  <si>
    <t>27806</t>
  </si>
  <si>
    <t>BEAUFORT</t>
  </si>
  <si>
    <t>27807</t>
  </si>
  <si>
    <t>27808</t>
  </si>
  <si>
    <t>27809</t>
  </si>
  <si>
    <t>27810</t>
  </si>
  <si>
    <t>27811</t>
  </si>
  <si>
    <t>PITT</t>
  </si>
  <si>
    <t>27812</t>
  </si>
  <si>
    <t>27813</t>
  </si>
  <si>
    <t>27814</t>
  </si>
  <si>
    <t>27815</t>
  </si>
  <si>
    <t>27816</t>
  </si>
  <si>
    <t>27817</t>
  </si>
  <si>
    <t>27818</t>
  </si>
  <si>
    <t>HERTFORD</t>
  </si>
  <si>
    <t>27819</t>
  </si>
  <si>
    <t>27820</t>
  </si>
  <si>
    <t>27821</t>
  </si>
  <si>
    <t>27822</t>
  </si>
  <si>
    <t>27823</t>
  </si>
  <si>
    <t>27824</t>
  </si>
  <si>
    <t>HYDE</t>
  </si>
  <si>
    <t>27825</t>
  </si>
  <si>
    <t>MARTIN</t>
  </si>
  <si>
    <t>27826</t>
  </si>
  <si>
    <t>27827</t>
  </si>
  <si>
    <t>27828</t>
  </si>
  <si>
    <t>27829</t>
  </si>
  <si>
    <t>27830</t>
  </si>
  <si>
    <t>27831</t>
  </si>
  <si>
    <t>27832</t>
  </si>
  <si>
    <t>27833</t>
  </si>
  <si>
    <t>27834</t>
  </si>
  <si>
    <t>27835</t>
  </si>
  <si>
    <t>27836</t>
  </si>
  <si>
    <t>27837</t>
  </si>
  <si>
    <t>27838</t>
  </si>
  <si>
    <t>27839</t>
  </si>
  <si>
    <t>27840</t>
  </si>
  <si>
    <t>27841</t>
  </si>
  <si>
    <t>27842</t>
  </si>
  <si>
    <t>27843</t>
  </si>
  <si>
    <t>27844</t>
  </si>
  <si>
    <t>27845</t>
  </si>
  <si>
    <t>27846</t>
  </si>
  <si>
    <t>27847</t>
  </si>
  <si>
    <t>27848</t>
  </si>
  <si>
    <t>27849</t>
  </si>
  <si>
    <t>27850</t>
  </si>
  <si>
    <t>27851</t>
  </si>
  <si>
    <t>27852</t>
  </si>
  <si>
    <t>27853</t>
  </si>
  <si>
    <t>27854</t>
  </si>
  <si>
    <t>27855</t>
  </si>
  <si>
    <t>27856</t>
  </si>
  <si>
    <t>27857</t>
  </si>
  <si>
    <t>27858</t>
  </si>
  <si>
    <t>27859</t>
  </si>
  <si>
    <t>27860</t>
  </si>
  <si>
    <t>27861</t>
  </si>
  <si>
    <t>27862</t>
  </si>
  <si>
    <t>27863</t>
  </si>
  <si>
    <t>27864</t>
  </si>
  <si>
    <t>27865</t>
  </si>
  <si>
    <t>27866</t>
  </si>
  <si>
    <t>27867</t>
  </si>
  <si>
    <t>27868</t>
  </si>
  <si>
    <t>27869</t>
  </si>
  <si>
    <t>27870</t>
  </si>
  <si>
    <t>27871</t>
  </si>
  <si>
    <t>27872</t>
  </si>
  <si>
    <t>27873</t>
  </si>
  <si>
    <t>27874</t>
  </si>
  <si>
    <t>27875</t>
  </si>
  <si>
    <t>27876</t>
  </si>
  <si>
    <t>27877</t>
  </si>
  <si>
    <t>27878</t>
  </si>
  <si>
    <t>27879</t>
  </si>
  <si>
    <t>27880</t>
  </si>
  <si>
    <t>27881</t>
  </si>
  <si>
    <t>27882</t>
  </si>
  <si>
    <t>27883</t>
  </si>
  <si>
    <t>27884</t>
  </si>
  <si>
    <t>27885</t>
  </si>
  <si>
    <t>27886</t>
  </si>
  <si>
    <t>27887</t>
  </si>
  <si>
    <t>27888</t>
  </si>
  <si>
    <t>27889</t>
  </si>
  <si>
    <t>27890</t>
  </si>
  <si>
    <t>27891</t>
  </si>
  <si>
    <t>27892</t>
  </si>
  <si>
    <t>27893</t>
  </si>
  <si>
    <t>27894</t>
  </si>
  <si>
    <t>27895</t>
  </si>
  <si>
    <t>27896</t>
  </si>
  <si>
    <t>27897</t>
  </si>
  <si>
    <t>27906</t>
  </si>
  <si>
    <t>PASQUOTANK</t>
  </si>
  <si>
    <t>27907</t>
  </si>
  <si>
    <t>27909</t>
  </si>
  <si>
    <t>27910</t>
  </si>
  <si>
    <t>27915</t>
  </si>
  <si>
    <t>DARE</t>
  </si>
  <si>
    <t>27916</t>
  </si>
  <si>
    <t>CURRITUCK</t>
  </si>
  <si>
    <t>27917</t>
  </si>
  <si>
    <t>27919</t>
  </si>
  <si>
    <t>PERQUIMANS</t>
  </si>
  <si>
    <t>27920</t>
  </si>
  <si>
    <t>27921</t>
  </si>
  <si>
    <t>27922</t>
  </si>
  <si>
    <t>27923</t>
  </si>
  <si>
    <t>27924</t>
  </si>
  <si>
    <t>27925</t>
  </si>
  <si>
    <t>TYRRELL</t>
  </si>
  <si>
    <t>27926</t>
  </si>
  <si>
    <t>GATES</t>
  </si>
  <si>
    <t>27927</t>
  </si>
  <si>
    <t>27928</t>
  </si>
  <si>
    <t>27929</t>
  </si>
  <si>
    <t>27930</t>
  </si>
  <si>
    <t>27932</t>
  </si>
  <si>
    <t>CHOWAN</t>
  </si>
  <si>
    <t>27935</t>
  </si>
  <si>
    <t>27936</t>
  </si>
  <si>
    <t>27937</t>
  </si>
  <si>
    <t>27938</t>
  </si>
  <si>
    <t>27939</t>
  </si>
  <si>
    <t>27941</t>
  </si>
  <si>
    <t>27942</t>
  </si>
  <si>
    <t>27943</t>
  </si>
  <si>
    <t>27944</t>
  </si>
  <si>
    <t>27946</t>
  </si>
  <si>
    <t>27947</t>
  </si>
  <si>
    <t>27948</t>
  </si>
  <si>
    <t>27949</t>
  </si>
  <si>
    <t>27950</t>
  </si>
  <si>
    <t>27953</t>
  </si>
  <si>
    <t>27954</t>
  </si>
  <si>
    <t>27956</t>
  </si>
  <si>
    <t>27957</t>
  </si>
  <si>
    <t>27958</t>
  </si>
  <si>
    <t>27959</t>
  </si>
  <si>
    <t>27960</t>
  </si>
  <si>
    <t>27962</t>
  </si>
  <si>
    <t>27964</t>
  </si>
  <si>
    <t>27965</t>
  </si>
  <si>
    <t>27966</t>
  </si>
  <si>
    <t>27967</t>
  </si>
  <si>
    <t>27968</t>
  </si>
  <si>
    <t>27969</t>
  </si>
  <si>
    <t>27970</t>
  </si>
  <si>
    <t>27972</t>
  </si>
  <si>
    <t>27973</t>
  </si>
  <si>
    <t>27974</t>
  </si>
  <si>
    <t>27976</t>
  </si>
  <si>
    <t>27978</t>
  </si>
  <si>
    <t>27979</t>
  </si>
  <si>
    <t>27980</t>
  </si>
  <si>
    <t>27981</t>
  </si>
  <si>
    <t>27982</t>
  </si>
  <si>
    <t>27983</t>
  </si>
  <si>
    <t>27985</t>
  </si>
  <si>
    <t>27986</t>
  </si>
  <si>
    <t>28001</t>
  </si>
  <si>
    <t>STANLY</t>
  </si>
  <si>
    <t>28002</t>
  </si>
  <si>
    <t>28006</t>
  </si>
  <si>
    <t>GASTON</t>
  </si>
  <si>
    <t>28007</t>
  </si>
  <si>
    <t>ANSON</t>
  </si>
  <si>
    <t>28009</t>
  </si>
  <si>
    <t>28010</t>
  </si>
  <si>
    <t>IREDELL</t>
  </si>
  <si>
    <t>28012</t>
  </si>
  <si>
    <t>28016</t>
  </si>
  <si>
    <t>28017</t>
  </si>
  <si>
    <t>CLEVELAND</t>
  </si>
  <si>
    <t>28018</t>
  </si>
  <si>
    <t>RUTHERFORD</t>
  </si>
  <si>
    <t>28019</t>
  </si>
  <si>
    <t>28020</t>
  </si>
  <si>
    <t>28021</t>
  </si>
  <si>
    <t>28023</t>
  </si>
  <si>
    <t>28024</t>
  </si>
  <si>
    <t>28025</t>
  </si>
  <si>
    <t>CABARRUS</t>
  </si>
  <si>
    <t>28026</t>
  </si>
  <si>
    <t>28027</t>
  </si>
  <si>
    <t>28031</t>
  </si>
  <si>
    <t>28032</t>
  </si>
  <si>
    <t>28033</t>
  </si>
  <si>
    <t>28034</t>
  </si>
  <si>
    <t>28035</t>
  </si>
  <si>
    <t>28036</t>
  </si>
  <si>
    <t>28037</t>
  </si>
  <si>
    <t>28038</t>
  </si>
  <si>
    <t>28039</t>
  </si>
  <si>
    <t>28040</t>
  </si>
  <si>
    <t>28041</t>
  </si>
  <si>
    <t>28042</t>
  </si>
  <si>
    <t>28043</t>
  </si>
  <si>
    <t>28051</t>
  </si>
  <si>
    <t>28052</t>
  </si>
  <si>
    <t>28053</t>
  </si>
  <si>
    <t>28054</t>
  </si>
  <si>
    <t>28055</t>
  </si>
  <si>
    <t>28056</t>
  </si>
  <si>
    <t>28070</t>
  </si>
  <si>
    <t>28071</t>
  </si>
  <si>
    <t>28072</t>
  </si>
  <si>
    <t>28073</t>
  </si>
  <si>
    <t>28074</t>
  </si>
  <si>
    <t>28075</t>
  </si>
  <si>
    <t>28076</t>
  </si>
  <si>
    <t>28077</t>
  </si>
  <si>
    <t>28078</t>
  </si>
  <si>
    <t>28079</t>
  </si>
  <si>
    <t>28080</t>
  </si>
  <si>
    <t>28081</t>
  </si>
  <si>
    <t>28082</t>
  </si>
  <si>
    <t>28083</t>
  </si>
  <si>
    <t>28086</t>
  </si>
  <si>
    <t>28088</t>
  </si>
  <si>
    <t>28089</t>
  </si>
  <si>
    <t>28090</t>
  </si>
  <si>
    <t>28091</t>
  </si>
  <si>
    <t>28092</t>
  </si>
  <si>
    <t>28093</t>
  </si>
  <si>
    <t>28097</t>
  </si>
  <si>
    <t>28098</t>
  </si>
  <si>
    <t>28101</t>
  </si>
  <si>
    <t>28102</t>
  </si>
  <si>
    <t>28103</t>
  </si>
  <si>
    <t>28104</t>
  </si>
  <si>
    <t>28105</t>
  </si>
  <si>
    <t>28106</t>
  </si>
  <si>
    <t>28107</t>
  </si>
  <si>
    <t>28108</t>
  </si>
  <si>
    <t>28109</t>
  </si>
  <si>
    <t>28110</t>
  </si>
  <si>
    <t>28111</t>
  </si>
  <si>
    <t>28112</t>
  </si>
  <si>
    <t>28114</t>
  </si>
  <si>
    <t>28115</t>
  </si>
  <si>
    <t>28117</t>
  </si>
  <si>
    <t>28119</t>
  </si>
  <si>
    <t>28120</t>
  </si>
  <si>
    <t>28123</t>
  </si>
  <si>
    <t>28124</t>
  </si>
  <si>
    <t>28125</t>
  </si>
  <si>
    <t>28126</t>
  </si>
  <si>
    <t>28127</t>
  </si>
  <si>
    <t>28128</t>
  </si>
  <si>
    <t>28129</t>
  </si>
  <si>
    <t>28130</t>
  </si>
  <si>
    <t>28133</t>
  </si>
  <si>
    <t>28134</t>
  </si>
  <si>
    <t>28135</t>
  </si>
  <si>
    <t>28136</t>
  </si>
  <si>
    <t>28137</t>
  </si>
  <si>
    <t>28138</t>
  </si>
  <si>
    <t>28139</t>
  </si>
  <si>
    <t>28144</t>
  </si>
  <si>
    <t>28145</t>
  </si>
  <si>
    <t>28146</t>
  </si>
  <si>
    <t>28147</t>
  </si>
  <si>
    <t>28150</t>
  </si>
  <si>
    <t>28151</t>
  </si>
  <si>
    <t>28152</t>
  </si>
  <si>
    <t>28159</t>
  </si>
  <si>
    <t>28160</t>
  </si>
  <si>
    <t>28163</t>
  </si>
  <si>
    <t>28164</t>
  </si>
  <si>
    <t>28166</t>
  </si>
  <si>
    <t>28167</t>
  </si>
  <si>
    <t>28168</t>
  </si>
  <si>
    <t>28169</t>
  </si>
  <si>
    <t>28170</t>
  </si>
  <si>
    <t>28173</t>
  </si>
  <si>
    <t>28174</t>
  </si>
  <si>
    <t>28200</t>
  </si>
  <si>
    <t>28201</t>
  </si>
  <si>
    <t>28202</t>
  </si>
  <si>
    <t>28203</t>
  </si>
  <si>
    <t>28204</t>
  </si>
  <si>
    <t>28205</t>
  </si>
  <si>
    <t>28206</t>
  </si>
  <si>
    <t>28207</t>
  </si>
  <si>
    <t>28208</t>
  </si>
  <si>
    <t>28209</t>
  </si>
  <si>
    <t>28210</t>
  </si>
  <si>
    <t>28211</t>
  </si>
  <si>
    <t>28212</t>
  </si>
  <si>
    <t>28213</t>
  </si>
  <si>
    <t>28214</t>
  </si>
  <si>
    <t>28215</t>
  </si>
  <si>
    <t>28216</t>
  </si>
  <si>
    <t>28217</t>
  </si>
  <si>
    <t>28218</t>
  </si>
  <si>
    <t>28219</t>
  </si>
  <si>
    <t>28220</t>
  </si>
  <si>
    <t>28221</t>
  </si>
  <si>
    <t>28222</t>
  </si>
  <si>
    <t>28223</t>
  </si>
  <si>
    <t>28224</t>
  </si>
  <si>
    <t>28225</t>
  </si>
  <si>
    <t>28226</t>
  </si>
  <si>
    <t>28227</t>
  </si>
  <si>
    <t>28228</t>
  </si>
  <si>
    <t>28229</t>
  </si>
  <si>
    <t>28230</t>
  </si>
  <si>
    <t>28231</t>
  </si>
  <si>
    <t>28232</t>
  </si>
  <si>
    <t>28233</t>
  </si>
  <si>
    <t>28234</t>
  </si>
  <si>
    <t>28235</t>
  </si>
  <si>
    <t>28236</t>
  </si>
  <si>
    <t>28237</t>
  </si>
  <si>
    <t>28240</t>
  </si>
  <si>
    <t>28241</t>
  </si>
  <si>
    <t>28242</t>
  </si>
  <si>
    <t>28243</t>
  </si>
  <si>
    <t>28244</t>
  </si>
  <si>
    <t>28245</t>
  </si>
  <si>
    <t>28246</t>
  </si>
  <si>
    <t>28247</t>
  </si>
  <si>
    <t>28250</t>
  </si>
  <si>
    <t>28253</t>
  </si>
  <si>
    <t>28254</t>
  </si>
  <si>
    <t>28255</t>
  </si>
  <si>
    <t>28256</t>
  </si>
  <si>
    <t>28257</t>
  </si>
  <si>
    <t>28258</t>
  </si>
  <si>
    <t>28259</t>
  </si>
  <si>
    <t>28260</t>
  </si>
  <si>
    <t>28261</t>
  </si>
  <si>
    <t>28262</t>
  </si>
  <si>
    <t>28263</t>
  </si>
  <si>
    <t>28264</t>
  </si>
  <si>
    <t>28265</t>
  </si>
  <si>
    <t>28266</t>
  </si>
  <si>
    <t>28267</t>
  </si>
  <si>
    <t>28269</t>
  </si>
  <si>
    <t>28270</t>
  </si>
  <si>
    <t>28271</t>
  </si>
  <si>
    <t>28272</t>
  </si>
  <si>
    <t>28273</t>
  </si>
  <si>
    <t>28274</t>
  </si>
  <si>
    <t>28275</t>
  </si>
  <si>
    <t>28276</t>
  </si>
  <si>
    <t>28277</t>
  </si>
  <si>
    <t>28278</t>
  </si>
  <si>
    <t>28280</t>
  </si>
  <si>
    <t>28281</t>
  </si>
  <si>
    <t>28282</t>
  </si>
  <si>
    <t>28283</t>
  </si>
  <si>
    <t>28284</t>
  </si>
  <si>
    <t>28285</t>
  </si>
  <si>
    <t>28286</t>
  </si>
  <si>
    <t>28287</t>
  </si>
  <si>
    <t>28288</t>
  </si>
  <si>
    <t>28289</t>
  </si>
  <si>
    <t>28290</t>
  </si>
  <si>
    <t>28294</t>
  </si>
  <si>
    <t>28296</t>
  </si>
  <si>
    <t>28297</t>
  </si>
  <si>
    <t>28299</t>
  </si>
  <si>
    <t>28301</t>
  </si>
  <si>
    <t>28302</t>
  </si>
  <si>
    <t>28303</t>
  </si>
  <si>
    <t>28304</t>
  </si>
  <si>
    <t>28305</t>
  </si>
  <si>
    <t>28306</t>
  </si>
  <si>
    <t>28307</t>
  </si>
  <si>
    <t>28308</t>
  </si>
  <si>
    <t>28309</t>
  </si>
  <si>
    <t>28310</t>
  </si>
  <si>
    <t>28311</t>
  </si>
  <si>
    <t>28312</t>
  </si>
  <si>
    <t>28314</t>
  </si>
  <si>
    <t>28315</t>
  </si>
  <si>
    <t>28318</t>
  </si>
  <si>
    <t>SAMPSON</t>
  </si>
  <si>
    <t>28319</t>
  </si>
  <si>
    <t>ROBESON</t>
  </si>
  <si>
    <t>28320</t>
  </si>
  <si>
    <t>BLADEN</t>
  </si>
  <si>
    <t>28323</t>
  </si>
  <si>
    <t>28324</t>
  </si>
  <si>
    <t>28325</t>
  </si>
  <si>
    <t>DUPLIN</t>
  </si>
  <si>
    <t>28326</t>
  </si>
  <si>
    <t>28327</t>
  </si>
  <si>
    <t>28328</t>
  </si>
  <si>
    <t>28329</t>
  </si>
  <si>
    <t>28330</t>
  </si>
  <si>
    <t>28331</t>
  </si>
  <si>
    <t>28332</t>
  </si>
  <si>
    <t>28333</t>
  </si>
  <si>
    <t>28334</t>
  </si>
  <si>
    <t>28335</t>
  </si>
  <si>
    <t>28337</t>
  </si>
  <si>
    <t>28338</t>
  </si>
  <si>
    <t>28339</t>
  </si>
  <si>
    <t>28340</t>
  </si>
  <si>
    <t>28341</t>
  </si>
  <si>
    <t>28342</t>
  </si>
  <si>
    <t>28343</t>
  </si>
  <si>
    <t>SCOTLAND</t>
  </si>
  <si>
    <t>28344</t>
  </si>
  <si>
    <t>28345</t>
  </si>
  <si>
    <t>28347</t>
  </si>
  <si>
    <t>28348</t>
  </si>
  <si>
    <t>28349</t>
  </si>
  <si>
    <t>28350</t>
  </si>
  <si>
    <t>28351</t>
  </si>
  <si>
    <t>28352</t>
  </si>
  <si>
    <t>28353</t>
  </si>
  <si>
    <t>28355</t>
  </si>
  <si>
    <t>28356</t>
  </si>
  <si>
    <t>28357</t>
  </si>
  <si>
    <t>28358</t>
  </si>
  <si>
    <t>28359</t>
  </si>
  <si>
    <t>28360</t>
  </si>
  <si>
    <t>28361</t>
  </si>
  <si>
    <t>HOKE</t>
  </si>
  <si>
    <t>28362</t>
  </si>
  <si>
    <t>28363</t>
  </si>
  <si>
    <t>28364</t>
  </si>
  <si>
    <t>28365</t>
  </si>
  <si>
    <t>28366</t>
  </si>
  <si>
    <t>28367</t>
  </si>
  <si>
    <t>28368</t>
  </si>
  <si>
    <t>28369</t>
  </si>
  <si>
    <t>28370</t>
  </si>
  <si>
    <t>28371</t>
  </si>
  <si>
    <t>28372</t>
  </si>
  <si>
    <t>28373</t>
  </si>
  <si>
    <t>28374</t>
  </si>
  <si>
    <t>28375</t>
  </si>
  <si>
    <t>28376</t>
  </si>
  <si>
    <t>28377</t>
  </si>
  <si>
    <t>28378</t>
  </si>
  <si>
    <t>28379</t>
  </si>
  <si>
    <t>28380</t>
  </si>
  <si>
    <t>28382</t>
  </si>
  <si>
    <t>28383</t>
  </si>
  <si>
    <t>28384</t>
  </si>
  <si>
    <t>28385</t>
  </si>
  <si>
    <t>28386</t>
  </si>
  <si>
    <t>28387</t>
  </si>
  <si>
    <t>28388</t>
  </si>
  <si>
    <t>28390</t>
  </si>
  <si>
    <t>28391</t>
  </si>
  <si>
    <t>28392</t>
  </si>
  <si>
    <t>28393</t>
  </si>
  <si>
    <t>28394</t>
  </si>
  <si>
    <t>28395</t>
  </si>
  <si>
    <t>28396</t>
  </si>
  <si>
    <t>28397</t>
  </si>
  <si>
    <t>28398</t>
  </si>
  <si>
    <t>28399</t>
  </si>
  <si>
    <t>28401</t>
  </si>
  <si>
    <t>NEW HANOVER</t>
  </si>
  <si>
    <t>28402</t>
  </si>
  <si>
    <t>28403</t>
  </si>
  <si>
    <t>28404</t>
  </si>
  <si>
    <t>28405</t>
  </si>
  <si>
    <t>28406</t>
  </si>
  <si>
    <t>28407</t>
  </si>
  <si>
    <t>28408</t>
  </si>
  <si>
    <t>28409</t>
  </si>
  <si>
    <t>28410</t>
  </si>
  <si>
    <t>28411</t>
  </si>
  <si>
    <t>PENDER</t>
  </si>
  <si>
    <t>28412</t>
  </si>
  <si>
    <t>28420</t>
  </si>
  <si>
    <t>28421</t>
  </si>
  <si>
    <t>28422</t>
  </si>
  <si>
    <t>28423</t>
  </si>
  <si>
    <t>COLUMBUS</t>
  </si>
  <si>
    <t>28424</t>
  </si>
  <si>
    <t>28425</t>
  </si>
  <si>
    <t>28428</t>
  </si>
  <si>
    <t>28429</t>
  </si>
  <si>
    <t>28430</t>
  </si>
  <si>
    <t>28431</t>
  </si>
  <si>
    <t>28432</t>
  </si>
  <si>
    <t>28433</t>
  </si>
  <si>
    <t>28434</t>
  </si>
  <si>
    <t>28435</t>
  </si>
  <si>
    <t>28436</t>
  </si>
  <si>
    <t>28438</t>
  </si>
  <si>
    <t>28439</t>
  </si>
  <si>
    <t>28441</t>
  </si>
  <si>
    <t>28442</t>
  </si>
  <si>
    <t>28443</t>
  </si>
  <si>
    <t>28444</t>
  </si>
  <si>
    <t>28445</t>
  </si>
  <si>
    <t>ONSLOW</t>
  </si>
  <si>
    <t>28446</t>
  </si>
  <si>
    <t>28447</t>
  </si>
  <si>
    <t>28448</t>
  </si>
  <si>
    <t>28449</t>
  </si>
  <si>
    <t>28450</t>
  </si>
  <si>
    <t>28451</t>
  </si>
  <si>
    <t>28452</t>
  </si>
  <si>
    <t>28453</t>
  </si>
  <si>
    <t>28454</t>
  </si>
  <si>
    <t>28455</t>
  </si>
  <si>
    <t>28456</t>
  </si>
  <si>
    <t>28457</t>
  </si>
  <si>
    <t>28458</t>
  </si>
  <si>
    <t>28459</t>
  </si>
  <si>
    <t>28460</t>
  </si>
  <si>
    <t>28461</t>
  </si>
  <si>
    <t>28462</t>
  </si>
  <si>
    <t>28463</t>
  </si>
  <si>
    <t>28464</t>
  </si>
  <si>
    <t>28465</t>
  </si>
  <si>
    <t>28466</t>
  </si>
  <si>
    <t>28467</t>
  </si>
  <si>
    <t>28468</t>
  </si>
  <si>
    <t>28469</t>
  </si>
  <si>
    <t>28470</t>
  </si>
  <si>
    <t>28471</t>
  </si>
  <si>
    <t>28472</t>
  </si>
  <si>
    <t>28478</t>
  </si>
  <si>
    <t>28479</t>
  </si>
  <si>
    <t>28480</t>
  </si>
  <si>
    <t>28501</t>
  </si>
  <si>
    <t>LENOIR</t>
  </si>
  <si>
    <t>28502</t>
  </si>
  <si>
    <t>28503</t>
  </si>
  <si>
    <t>28504</t>
  </si>
  <si>
    <t>28508</t>
  </si>
  <si>
    <t>28509</t>
  </si>
  <si>
    <t>PAMLICO</t>
  </si>
  <si>
    <t>28510</t>
  </si>
  <si>
    <t>28511</t>
  </si>
  <si>
    <t>CARTERET</t>
  </si>
  <si>
    <t>28512</t>
  </si>
  <si>
    <t>28513</t>
  </si>
  <si>
    <t>28515</t>
  </si>
  <si>
    <t>28516</t>
  </si>
  <si>
    <t>28518</t>
  </si>
  <si>
    <t>28519</t>
  </si>
  <si>
    <t>CRAVEN</t>
  </si>
  <si>
    <t>28520</t>
  </si>
  <si>
    <t>28521</t>
  </si>
  <si>
    <t>28522</t>
  </si>
  <si>
    <t>JONES</t>
  </si>
  <si>
    <t>28523</t>
  </si>
  <si>
    <t>28524</t>
  </si>
  <si>
    <t>28525</t>
  </si>
  <si>
    <t>28526</t>
  </si>
  <si>
    <t>28527</t>
  </si>
  <si>
    <t>28528</t>
  </si>
  <si>
    <t>28529</t>
  </si>
  <si>
    <t>28530</t>
  </si>
  <si>
    <t>28531</t>
  </si>
  <si>
    <t>28532</t>
  </si>
  <si>
    <t>28533</t>
  </si>
  <si>
    <t>28537</t>
  </si>
  <si>
    <t>28538</t>
  </si>
  <si>
    <t>28539</t>
  </si>
  <si>
    <t>28540</t>
  </si>
  <si>
    <t>28541</t>
  </si>
  <si>
    <t>28542</t>
  </si>
  <si>
    <t>28543</t>
  </si>
  <si>
    <t>28544</t>
  </si>
  <si>
    <t>28545</t>
  </si>
  <si>
    <t>28546</t>
  </si>
  <si>
    <t>28547</t>
  </si>
  <si>
    <t>28551</t>
  </si>
  <si>
    <t>28552</t>
  </si>
  <si>
    <t>28553</t>
  </si>
  <si>
    <t>28554</t>
  </si>
  <si>
    <t>28555</t>
  </si>
  <si>
    <t>28556</t>
  </si>
  <si>
    <t>28557</t>
  </si>
  <si>
    <t>28560</t>
  </si>
  <si>
    <t>28561</t>
  </si>
  <si>
    <t>28562</t>
  </si>
  <si>
    <t>28563</t>
  </si>
  <si>
    <t>28564</t>
  </si>
  <si>
    <t>28570</t>
  </si>
  <si>
    <t>28571</t>
  </si>
  <si>
    <t>28572</t>
  </si>
  <si>
    <t>28573</t>
  </si>
  <si>
    <t>28574</t>
  </si>
  <si>
    <t>28575</t>
  </si>
  <si>
    <t>28577</t>
  </si>
  <si>
    <t>28578</t>
  </si>
  <si>
    <t>28579</t>
  </si>
  <si>
    <t>28580</t>
  </si>
  <si>
    <t>28581</t>
  </si>
  <si>
    <t>28582</t>
  </si>
  <si>
    <t>28583</t>
  </si>
  <si>
    <t>28584</t>
  </si>
  <si>
    <t>28585</t>
  </si>
  <si>
    <t>28586</t>
  </si>
  <si>
    <t>28587</t>
  </si>
  <si>
    <t>28589</t>
  </si>
  <si>
    <t>28590</t>
  </si>
  <si>
    <t>28594</t>
  </si>
  <si>
    <t>28601</t>
  </si>
  <si>
    <t>CATAWBA</t>
  </si>
  <si>
    <t>28602</t>
  </si>
  <si>
    <t>28603</t>
  </si>
  <si>
    <t>28604</t>
  </si>
  <si>
    <t>AVERY</t>
  </si>
  <si>
    <t>28605</t>
  </si>
  <si>
    <t>WATAUGA</t>
  </si>
  <si>
    <t>28606</t>
  </si>
  <si>
    <t>WILKES</t>
  </si>
  <si>
    <t>28607</t>
  </si>
  <si>
    <t>28608</t>
  </si>
  <si>
    <t>28609</t>
  </si>
  <si>
    <t>28610</t>
  </si>
  <si>
    <t>28611</t>
  </si>
  <si>
    <t>CALDWELL</t>
  </si>
  <si>
    <t>28612</t>
  </si>
  <si>
    <t>BURKE</t>
  </si>
  <si>
    <t>28613</t>
  </si>
  <si>
    <t>28614</t>
  </si>
  <si>
    <t>28615</t>
  </si>
  <si>
    <t>ASHE</t>
  </si>
  <si>
    <t>28616</t>
  </si>
  <si>
    <t>28617</t>
  </si>
  <si>
    <t>28618</t>
  </si>
  <si>
    <t>28619</t>
  </si>
  <si>
    <t>28621</t>
  </si>
  <si>
    <t>28622</t>
  </si>
  <si>
    <t>28623</t>
  </si>
  <si>
    <t>28624</t>
  </si>
  <si>
    <t>28625</t>
  </si>
  <si>
    <t>28626</t>
  </si>
  <si>
    <t>28627</t>
  </si>
  <si>
    <t>28628</t>
  </si>
  <si>
    <t>28629</t>
  </si>
  <si>
    <t>28630</t>
  </si>
  <si>
    <t>28631</t>
  </si>
  <si>
    <t>28632</t>
  </si>
  <si>
    <t>28633</t>
  </si>
  <si>
    <t>28634</t>
  </si>
  <si>
    <t>28635</t>
  </si>
  <si>
    <t>28636</t>
  </si>
  <si>
    <t>ALEXANDER</t>
  </si>
  <si>
    <t>28637</t>
  </si>
  <si>
    <t>28638</t>
  </si>
  <si>
    <t>28639</t>
  </si>
  <si>
    <t>28640</t>
  </si>
  <si>
    <t>28641</t>
  </si>
  <si>
    <t>28642</t>
  </si>
  <si>
    <t>28643</t>
  </si>
  <si>
    <t>28644</t>
  </si>
  <si>
    <t>28645</t>
  </si>
  <si>
    <t>28646</t>
  </si>
  <si>
    <t>28647</t>
  </si>
  <si>
    <t>28648</t>
  </si>
  <si>
    <t>28649</t>
  </si>
  <si>
    <t>28650</t>
  </si>
  <si>
    <t>28651</t>
  </si>
  <si>
    <t>28652</t>
  </si>
  <si>
    <t>28653</t>
  </si>
  <si>
    <t>28654</t>
  </si>
  <si>
    <t>28655</t>
  </si>
  <si>
    <t>28656</t>
  </si>
  <si>
    <t>28657</t>
  </si>
  <si>
    <t>28658</t>
  </si>
  <si>
    <t>28659</t>
  </si>
  <si>
    <t>28660</t>
  </si>
  <si>
    <t>28661</t>
  </si>
  <si>
    <t>28662</t>
  </si>
  <si>
    <t>28663</t>
  </si>
  <si>
    <t>28664</t>
  </si>
  <si>
    <t>28665</t>
  </si>
  <si>
    <t>28666</t>
  </si>
  <si>
    <t>28667</t>
  </si>
  <si>
    <t>28668</t>
  </si>
  <si>
    <t>28669</t>
  </si>
  <si>
    <t>28670</t>
  </si>
  <si>
    <t>28671</t>
  </si>
  <si>
    <t>28672</t>
  </si>
  <si>
    <t>28673</t>
  </si>
  <si>
    <t>28674</t>
  </si>
  <si>
    <t>28675</t>
  </si>
  <si>
    <t>28676</t>
  </si>
  <si>
    <t>28677</t>
  </si>
  <si>
    <t>28678</t>
  </si>
  <si>
    <t>28679</t>
  </si>
  <si>
    <t>28680</t>
  </si>
  <si>
    <t>28681</t>
  </si>
  <si>
    <t>28682</t>
  </si>
  <si>
    <t>28683</t>
  </si>
  <si>
    <t>28684</t>
  </si>
  <si>
    <t>28685</t>
  </si>
  <si>
    <t>28686</t>
  </si>
  <si>
    <t>28687</t>
  </si>
  <si>
    <t>28688</t>
  </si>
  <si>
    <t>28689</t>
  </si>
  <si>
    <t>28690</t>
  </si>
  <si>
    <t>28691</t>
  </si>
  <si>
    <t>28692</t>
  </si>
  <si>
    <t>28693</t>
  </si>
  <si>
    <t>28694</t>
  </si>
  <si>
    <t>28695</t>
  </si>
  <si>
    <t>28696</t>
  </si>
  <si>
    <t>28697</t>
  </si>
  <si>
    <t>28698</t>
  </si>
  <si>
    <t>28699</t>
  </si>
  <si>
    <t>28701</t>
  </si>
  <si>
    <t>BUNCOMBE</t>
  </si>
  <si>
    <t>28702</t>
  </si>
  <si>
    <t>SWAIN</t>
  </si>
  <si>
    <t>28703</t>
  </si>
  <si>
    <t>MACON</t>
  </si>
  <si>
    <t>28704</t>
  </si>
  <si>
    <t>28705</t>
  </si>
  <si>
    <t>MITCHELL</t>
  </si>
  <si>
    <t>28706</t>
  </si>
  <si>
    <t>HENDERSON</t>
  </si>
  <si>
    <t>28707</t>
  </si>
  <si>
    <t>28708</t>
  </si>
  <si>
    <t>TRANSYLVANIA</t>
  </si>
  <si>
    <t>28709</t>
  </si>
  <si>
    <t>28710</t>
  </si>
  <si>
    <t>28711</t>
  </si>
  <si>
    <t>28712</t>
  </si>
  <si>
    <t>28713</t>
  </si>
  <si>
    <t>28714</t>
  </si>
  <si>
    <t>YANCEY</t>
  </si>
  <si>
    <t>28715</t>
  </si>
  <si>
    <t>28716</t>
  </si>
  <si>
    <t>HAYWOOD</t>
  </si>
  <si>
    <t>28717</t>
  </si>
  <si>
    <t>28718</t>
  </si>
  <si>
    <t>28719</t>
  </si>
  <si>
    <t>28720</t>
  </si>
  <si>
    <t>28721</t>
  </si>
  <si>
    <t>28722</t>
  </si>
  <si>
    <t>POLK</t>
  </si>
  <si>
    <t>28723</t>
  </si>
  <si>
    <t>28724</t>
  </si>
  <si>
    <t>28725</t>
  </si>
  <si>
    <t>28726</t>
  </si>
  <si>
    <t>28727</t>
  </si>
  <si>
    <t>28728</t>
  </si>
  <si>
    <t>28729</t>
  </si>
  <si>
    <t>28730</t>
  </si>
  <si>
    <t>28731</t>
  </si>
  <si>
    <t>28732</t>
  </si>
  <si>
    <t>28733</t>
  </si>
  <si>
    <t>GRAHAM</t>
  </si>
  <si>
    <t>28734</t>
  </si>
  <si>
    <t>28735</t>
  </si>
  <si>
    <t>28736</t>
  </si>
  <si>
    <t>28737</t>
  </si>
  <si>
    <t>28738</t>
  </si>
  <si>
    <t>28739</t>
  </si>
  <si>
    <t>28740</t>
  </si>
  <si>
    <t>28741</t>
  </si>
  <si>
    <t>28742</t>
  </si>
  <si>
    <t>28743</t>
  </si>
  <si>
    <t>28744</t>
  </si>
  <si>
    <t>28745</t>
  </si>
  <si>
    <t>28746</t>
  </si>
  <si>
    <t>28747</t>
  </si>
  <si>
    <t>28748</t>
  </si>
  <si>
    <t>28749</t>
  </si>
  <si>
    <t>28750</t>
  </si>
  <si>
    <t>28751</t>
  </si>
  <si>
    <t>28752</t>
  </si>
  <si>
    <t>28753</t>
  </si>
  <si>
    <t>28754</t>
  </si>
  <si>
    <t>28755</t>
  </si>
  <si>
    <t>28756</t>
  </si>
  <si>
    <t>28757</t>
  </si>
  <si>
    <t>28758</t>
  </si>
  <si>
    <t>28759</t>
  </si>
  <si>
    <t>28760</t>
  </si>
  <si>
    <t>28761</t>
  </si>
  <si>
    <t>28762</t>
  </si>
  <si>
    <t>28763</t>
  </si>
  <si>
    <t>28765</t>
  </si>
  <si>
    <t>28766</t>
  </si>
  <si>
    <t>28768</t>
  </si>
  <si>
    <t>28770</t>
  </si>
  <si>
    <t>28771</t>
  </si>
  <si>
    <t>28772</t>
  </si>
  <si>
    <t>28773</t>
  </si>
  <si>
    <t>28774</t>
  </si>
  <si>
    <t>28775</t>
  </si>
  <si>
    <t>28776</t>
  </si>
  <si>
    <t>28777</t>
  </si>
  <si>
    <t>28778</t>
  </si>
  <si>
    <t>28779</t>
  </si>
  <si>
    <t>28780</t>
  </si>
  <si>
    <t>28781</t>
  </si>
  <si>
    <t>CHEROKEE</t>
  </si>
  <si>
    <t>28782</t>
  </si>
  <si>
    <t>28783</t>
  </si>
  <si>
    <t>28784</t>
  </si>
  <si>
    <t>28785</t>
  </si>
  <si>
    <t>28786</t>
  </si>
  <si>
    <t>28787</t>
  </si>
  <si>
    <t>28788</t>
  </si>
  <si>
    <t>28789</t>
  </si>
  <si>
    <t>28790</t>
  </si>
  <si>
    <t>28791</t>
  </si>
  <si>
    <t>28792</t>
  </si>
  <si>
    <t>28793</t>
  </si>
  <si>
    <t>28800</t>
  </si>
  <si>
    <t>28801</t>
  </si>
  <si>
    <t>28802</t>
  </si>
  <si>
    <t>28803</t>
  </si>
  <si>
    <t>28804</t>
  </si>
  <si>
    <t>28805</t>
  </si>
  <si>
    <t>28806</t>
  </si>
  <si>
    <t>28810</t>
  </si>
  <si>
    <t>28813</t>
  </si>
  <si>
    <t>28814</t>
  </si>
  <si>
    <t>28815</t>
  </si>
  <si>
    <t>28816</t>
  </si>
  <si>
    <t>28901</t>
  </si>
  <si>
    <t>28902</t>
  </si>
  <si>
    <t>28903</t>
  </si>
  <si>
    <t>28904</t>
  </si>
  <si>
    <t>28905</t>
  </si>
  <si>
    <t>28906</t>
  </si>
  <si>
    <t>28909</t>
  </si>
  <si>
    <t>29001</t>
  </si>
  <si>
    <t>CLARENDON</t>
  </si>
  <si>
    <t>29002</t>
  </si>
  <si>
    <t>RICHLAND</t>
  </si>
  <si>
    <t>29003</t>
  </si>
  <si>
    <t>BAMBERG</t>
  </si>
  <si>
    <t>29006</t>
  </si>
  <si>
    <t>LEXINGTON</t>
  </si>
  <si>
    <t>29009</t>
  </si>
  <si>
    <t>KERSHAW</t>
  </si>
  <si>
    <t>29010</t>
  </si>
  <si>
    <t>29014</t>
  </si>
  <si>
    <t>29015</t>
  </si>
  <si>
    <t>29016</t>
  </si>
  <si>
    <t>29017</t>
  </si>
  <si>
    <t>SUMTER</t>
  </si>
  <si>
    <t>29018</t>
  </si>
  <si>
    <t>ORANGEBURG</t>
  </si>
  <si>
    <t>29020</t>
  </si>
  <si>
    <t>29021</t>
  </si>
  <si>
    <t>29030</t>
  </si>
  <si>
    <t>29031</t>
  </si>
  <si>
    <t>29032</t>
  </si>
  <si>
    <t>29033</t>
  </si>
  <si>
    <t>29036</t>
  </si>
  <si>
    <t>29037</t>
  </si>
  <si>
    <t>NEWBERRY</t>
  </si>
  <si>
    <t>29038</t>
  </si>
  <si>
    <t>29039</t>
  </si>
  <si>
    <t>29040</t>
  </si>
  <si>
    <t>29041</t>
  </si>
  <si>
    <t>29042</t>
  </si>
  <si>
    <t>29044</t>
  </si>
  <si>
    <t>29045</t>
  </si>
  <si>
    <t>29046</t>
  </si>
  <si>
    <t>29047</t>
  </si>
  <si>
    <t>29048</t>
  </si>
  <si>
    <t>29051</t>
  </si>
  <si>
    <t>29052</t>
  </si>
  <si>
    <t>29053</t>
  </si>
  <si>
    <t>29054</t>
  </si>
  <si>
    <t>29055</t>
  </si>
  <si>
    <t>29056</t>
  </si>
  <si>
    <t>WILLIAMSBURG</t>
  </si>
  <si>
    <t>29058</t>
  </si>
  <si>
    <t>29059</t>
  </si>
  <si>
    <t>29061</t>
  </si>
  <si>
    <t>29062</t>
  </si>
  <si>
    <t>29063</t>
  </si>
  <si>
    <t>29065</t>
  </si>
  <si>
    <t>29067</t>
  </si>
  <si>
    <t>29069</t>
  </si>
  <si>
    <t>DARLINGTON</t>
  </si>
  <si>
    <t>29070</t>
  </si>
  <si>
    <t>29071</t>
  </si>
  <si>
    <t>29072</t>
  </si>
  <si>
    <t>29073</t>
  </si>
  <si>
    <t>29074</t>
  </si>
  <si>
    <t>29075</t>
  </si>
  <si>
    <t>29076</t>
  </si>
  <si>
    <t>29077</t>
  </si>
  <si>
    <t>29078</t>
  </si>
  <si>
    <t>29079</t>
  </si>
  <si>
    <t>29080</t>
  </si>
  <si>
    <t>29081</t>
  </si>
  <si>
    <t>29082</t>
  </si>
  <si>
    <t>COLLETON</t>
  </si>
  <si>
    <t>29101</t>
  </si>
  <si>
    <t>29102</t>
  </si>
  <si>
    <t>29104</t>
  </si>
  <si>
    <t>29105</t>
  </si>
  <si>
    <t>SALUDA</t>
  </si>
  <si>
    <t>29106</t>
  </si>
  <si>
    <t>29107</t>
  </si>
  <si>
    <t>29108</t>
  </si>
  <si>
    <t>29111</t>
  </si>
  <si>
    <t>29112</t>
  </si>
  <si>
    <t>29113</t>
  </si>
  <si>
    <t>29114</t>
  </si>
  <si>
    <t>FLORENCE</t>
  </si>
  <si>
    <t>29115</t>
  </si>
  <si>
    <t>29116</t>
  </si>
  <si>
    <t>29117</t>
  </si>
  <si>
    <t>29118</t>
  </si>
  <si>
    <t>29122</t>
  </si>
  <si>
    <t>29123</t>
  </si>
  <si>
    <t>29124</t>
  </si>
  <si>
    <t>AIKEN</t>
  </si>
  <si>
    <t>29125</t>
  </si>
  <si>
    <t>29126</t>
  </si>
  <si>
    <t>29127</t>
  </si>
  <si>
    <t>29128</t>
  </si>
  <si>
    <t>29129</t>
  </si>
  <si>
    <t>29130</t>
  </si>
  <si>
    <t>29131</t>
  </si>
  <si>
    <t>29132</t>
  </si>
  <si>
    <t>29133</t>
  </si>
  <si>
    <t>29135</t>
  </si>
  <si>
    <t>29137</t>
  </si>
  <si>
    <t>29138</t>
  </si>
  <si>
    <t>29142</t>
  </si>
  <si>
    <t>29143</t>
  </si>
  <si>
    <t>29145</t>
  </si>
  <si>
    <t>29146</t>
  </si>
  <si>
    <t>29147</t>
  </si>
  <si>
    <t>29148</t>
  </si>
  <si>
    <t>29150</t>
  </si>
  <si>
    <t>29151</t>
  </si>
  <si>
    <t>29152</t>
  </si>
  <si>
    <t>29153</t>
  </si>
  <si>
    <t>29154</t>
  </si>
  <si>
    <t>29160</t>
  </si>
  <si>
    <t>29161</t>
  </si>
  <si>
    <t>29162</t>
  </si>
  <si>
    <t>29163</t>
  </si>
  <si>
    <t>29164</t>
  </si>
  <si>
    <t>29166</t>
  </si>
  <si>
    <t>29168</t>
  </si>
  <si>
    <t>29169</t>
  </si>
  <si>
    <t>29170</t>
  </si>
  <si>
    <t>29171</t>
  </si>
  <si>
    <t>29172</t>
  </si>
  <si>
    <t>29175</t>
  </si>
  <si>
    <t>29176</t>
  </si>
  <si>
    <t>29177</t>
  </si>
  <si>
    <t>29178</t>
  </si>
  <si>
    <t>29180</t>
  </si>
  <si>
    <t>29183</t>
  </si>
  <si>
    <t>29200</t>
  </si>
  <si>
    <t>29201</t>
  </si>
  <si>
    <t>29202</t>
  </si>
  <si>
    <t>29203</t>
  </si>
  <si>
    <t>29204</t>
  </si>
  <si>
    <t>29205</t>
  </si>
  <si>
    <t>29206</t>
  </si>
  <si>
    <t>29207</t>
  </si>
  <si>
    <t>29208</t>
  </si>
  <si>
    <t>29209</t>
  </si>
  <si>
    <t>29210</t>
  </si>
  <si>
    <t>29211</t>
  </si>
  <si>
    <t>29212</t>
  </si>
  <si>
    <t>29214</t>
  </si>
  <si>
    <t>29215</t>
  </si>
  <si>
    <t>29216</t>
  </si>
  <si>
    <t>29217</t>
  </si>
  <si>
    <t>29218</t>
  </si>
  <si>
    <t>29219</t>
  </si>
  <si>
    <t>29220</t>
  </si>
  <si>
    <t>29221</t>
  </si>
  <si>
    <t>29222</t>
  </si>
  <si>
    <t>29223</t>
  </si>
  <si>
    <t>29224</t>
  </si>
  <si>
    <t>29225</t>
  </si>
  <si>
    <t>29226</t>
  </si>
  <si>
    <t>29227</t>
  </si>
  <si>
    <t>29228</t>
  </si>
  <si>
    <t>29229</t>
  </si>
  <si>
    <t>29230</t>
  </si>
  <si>
    <t>29240</t>
  </si>
  <si>
    <t>29250</t>
  </si>
  <si>
    <t>29260</t>
  </si>
  <si>
    <t>29290</t>
  </si>
  <si>
    <t>29292</t>
  </si>
  <si>
    <t>29301</t>
  </si>
  <si>
    <t>SPARTANBURG</t>
  </si>
  <si>
    <t>29302</t>
  </si>
  <si>
    <t>29303</t>
  </si>
  <si>
    <t>29304</t>
  </si>
  <si>
    <t>29305</t>
  </si>
  <si>
    <t>29306</t>
  </si>
  <si>
    <t>29307</t>
  </si>
  <si>
    <t>29316</t>
  </si>
  <si>
    <t>29318</t>
  </si>
  <si>
    <t>29319</t>
  </si>
  <si>
    <t>29320</t>
  </si>
  <si>
    <t>29321</t>
  </si>
  <si>
    <t>29322</t>
  </si>
  <si>
    <t>29323</t>
  </si>
  <si>
    <t>29324</t>
  </si>
  <si>
    <t>29325</t>
  </si>
  <si>
    <t>LAURENS</t>
  </si>
  <si>
    <t>29329</t>
  </si>
  <si>
    <t>29330</t>
  </si>
  <si>
    <t>29331</t>
  </si>
  <si>
    <t>29332</t>
  </si>
  <si>
    <t>29333</t>
  </si>
  <si>
    <t>29334</t>
  </si>
  <si>
    <t>29335</t>
  </si>
  <si>
    <t>29336</t>
  </si>
  <si>
    <t>29338</t>
  </si>
  <si>
    <t>29340</t>
  </si>
  <si>
    <t>29341</t>
  </si>
  <si>
    <t>29342</t>
  </si>
  <si>
    <t>29346</t>
  </si>
  <si>
    <t>29348</t>
  </si>
  <si>
    <t>29349</t>
  </si>
  <si>
    <t>29351</t>
  </si>
  <si>
    <t>29353</t>
  </si>
  <si>
    <t>29355</t>
  </si>
  <si>
    <t>29356</t>
  </si>
  <si>
    <t>29360</t>
  </si>
  <si>
    <t>29364</t>
  </si>
  <si>
    <t>29365</t>
  </si>
  <si>
    <t>29368</t>
  </si>
  <si>
    <t>29369</t>
  </si>
  <si>
    <t>29370</t>
  </si>
  <si>
    <t>29372</t>
  </si>
  <si>
    <t>29373</t>
  </si>
  <si>
    <t>29374</t>
  </si>
  <si>
    <t>29375</t>
  </si>
  <si>
    <t>29376</t>
  </si>
  <si>
    <t>29377</t>
  </si>
  <si>
    <t>29378</t>
  </si>
  <si>
    <t>29379</t>
  </si>
  <si>
    <t>29384</t>
  </si>
  <si>
    <t>29385</t>
  </si>
  <si>
    <t>29386</t>
  </si>
  <si>
    <t>29388</t>
  </si>
  <si>
    <t>29390</t>
  </si>
  <si>
    <t>29391</t>
  </si>
  <si>
    <t>29395</t>
  </si>
  <si>
    <t>29401</t>
  </si>
  <si>
    <t>CHARLESTON</t>
  </si>
  <si>
    <t>29402</t>
  </si>
  <si>
    <t>29403</t>
  </si>
  <si>
    <t>29404</t>
  </si>
  <si>
    <t>29405</t>
  </si>
  <si>
    <t>29406</t>
  </si>
  <si>
    <t>29407</t>
  </si>
  <si>
    <t>29408</t>
  </si>
  <si>
    <t>29409</t>
  </si>
  <si>
    <t>29410</t>
  </si>
  <si>
    <t>29411</t>
  </si>
  <si>
    <t>29412</t>
  </si>
  <si>
    <t>29413</t>
  </si>
  <si>
    <t>29414</t>
  </si>
  <si>
    <t>29415</t>
  </si>
  <si>
    <t>29416</t>
  </si>
  <si>
    <t>29417</t>
  </si>
  <si>
    <t>29418</t>
  </si>
  <si>
    <t>29419</t>
  </si>
  <si>
    <t>29420</t>
  </si>
  <si>
    <t>29422</t>
  </si>
  <si>
    <t>29423</t>
  </si>
  <si>
    <t>29424</t>
  </si>
  <si>
    <t>29425</t>
  </si>
  <si>
    <t>29426</t>
  </si>
  <si>
    <t>29428</t>
  </si>
  <si>
    <t>29429</t>
  </si>
  <si>
    <t>29430</t>
  </si>
  <si>
    <t>29431</t>
  </si>
  <si>
    <t>29432</t>
  </si>
  <si>
    <t>29433</t>
  </si>
  <si>
    <t>29434</t>
  </si>
  <si>
    <t>29435</t>
  </si>
  <si>
    <t>29436</t>
  </si>
  <si>
    <t>29437</t>
  </si>
  <si>
    <t>29438</t>
  </si>
  <si>
    <t>29439</t>
  </si>
  <si>
    <t>29440</t>
  </si>
  <si>
    <t>GEORGETOWN</t>
  </si>
  <si>
    <t>29442</t>
  </si>
  <si>
    <t>29445</t>
  </si>
  <si>
    <t>29446</t>
  </si>
  <si>
    <t>29447</t>
  </si>
  <si>
    <t>29448</t>
  </si>
  <si>
    <t>29449</t>
  </si>
  <si>
    <t>29450</t>
  </si>
  <si>
    <t>29451</t>
  </si>
  <si>
    <t>29452</t>
  </si>
  <si>
    <t>29453</t>
  </si>
  <si>
    <t>29455</t>
  </si>
  <si>
    <t>29456</t>
  </si>
  <si>
    <t>29457</t>
  </si>
  <si>
    <t>29458</t>
  </si>
  <si>
    <t>29461</t>
  </si>
  <si>
    <t>29464</t>
  </si>
  <si>
    <t>29465</t>
  </si>
  <si>
    <t>29466</t>
  </si>
  <si>
    <t>29468</t>
  </si>
  <si>
    <t>29469</t>
  </si>
  <si>
    <t>29470</t>
  </si>
  <si>
    <t>29471</t>
  </si>
  <si>
    <t>29472</t>
  </si>
  <si>
    <t>29474</t>
  </si>
  <si>
    <t>29475</t>
  </si>
  <si>
    <t>29476</t>
  </si>
  <si>
    <t>29477</t>
  </si>
  <si>
    <t>29479</t>
  </si>
  <si>
    <t>29481</t>
  </si>
  <si>
    <t>29482</t>
  </si>
  <si>
    <t>29483</t>
  </si>
  <si>
    <t>29484</t>
  </si>
  <si>
    <t>29485</t>
  </si>
  <si>
    <t>29487</t>
  </si>
  <si>
    <t>29488</t>
  </si>
  <si>
    <t>29492</t>
  </si>
  <si>
    <t>29493</t>
  </si>
  <si>
    <t>29501</t>
  </si>
  <si>
    <t>29502</t>
  </si>
  <si>
    <t>29503</t>
  </si>
  <si>
    <t>29504</t>
  </si>
  <si>
    <t>29505</t>
  </si>
  <si>
    <t>29506</t>
  </si>
  <si>
    <t>29510</t>
  </si>
  <si>
    <t>29511</t>
  </si>
  <si>
    <t>HORRY</t>
  </si>
  <si>
    <t>29512</t>
  </si>
  <si>
    <t>MARLBORO</t>
  </si>
  <si>
    <t>29516</t>
  </si>
  <si>
    <t>29518</t>
  </si>
  <si>
    <t>29519</t>
  </si>
  <si>
    <t>29520</t>
  </si>
  <si>
    <t>29525</t>
  </si>
  <si>
    <t>29526</t>
  </si>
  <si>
    <t>29527</t>
  </si>
  <si>
    <t>29528</t>
  </si>
  <si>
    <t>29530</t>
  </si>
  <si>
    <t>29532</t>
  </si>
  <si>
    <t>29536</t>
  </si>
  <si>
    <t>DILLON</t>
  </si>
  <si>
    <t>29540</t>
  </si>
  <si>
    <t>29541</t>
  </si>
  <si>
    <t>29542</t>
  </si>
  <si>
    <t>29543</t>
  </si>
  <si>
    <t>29544</t>
  </si>
  <si>
    <t>29545</t>
  </si>
  <si>
    <t>29546</t>
  </si>
  <si>
    <t>29547</t>
  </si>
  <si>
    <t>29550</t>
  </si>
  <si>
    <t>29551</t>
  </si>
  <si>
    <t>29554</t>
  </si>
  <si>
    <t>29555</t>
  </si>
  <si>
    <t>29556</t>
  </si>
  <si>
    <t>29560</t>
  </si>
  <si>
    <t>29563</t>
  </si>
  <si>
    <t>29564</t>
  </si>
  <si>
    <t>29565</t>
  </si>
  <si>
    <t>29566</t>
  </si>
  <si>
    <t>29567</t>
  </si>
  <si>
    <t>29568</t>
  </si>
  <si>
    <t>29569</t>
  </si>
  <si>
    <t>29570</t>
  </si>
  <si>
    <t>29571</t>
  </si>
  <si>
    <t>29572</t>
  </si>
  <si>
    <t>29573</t>
  </si>
  <si>
    <t>29574</t>
  </si>
  <si>
    <t>29575</t>
  </si>
  <si>
    <t>29576</t>
  </si>
  <si>
    <t>29577</t>
  </si>
  <si>
    <t>29578</t>
  </si>
  <si>
    <t>29579</t>
  </si>
  <si>
    <t>29580</t>
  </si>
  <si>
    <t>29581</t>
  </si>
  <si>
    <t>29582</t>
  </si>
  <si>
    <t>29583</t>
  </si>
  <si>
    <t>29584</t>
  </si>
  <si>
    <t>29585</t>
  </si>
  <si>
    <t>29587</t>
  </si>
  <si>
    <t>29588</t>
  </si>
  <si>
    <t>29589</t>
  </si>
  <si>
    <t>29590</t>
  </si>
  <si>
    <t>29591</t>
  </si>
  <si>
    <t>29592</t>
  </si>
  <si>
    <t>29593</t>
  </si>
  <si>
    <t>29594</t>
  </si>
  <si>
    <t>29595</t>
  </si>
  <si>
    <t>29596</t>
  </si>
  <si>
    <t>29597</t>
  </si>
  <si>
    <t>29598</t>
  </si>
  <si>
    <t>29601</t>
  </si>
  <si>
    <t>GREENVILLE</t>
  </si>
  <si>
    <t>29602</t>
  </si>
  <si>
    <t>29603</t>
  </si>
  <si>
    <t>29604</t>
  </si>
  <si>
    <t>29605</t>
  </si>
  <si>
    <t>29606</t>
  </si>
  <si>
    <t>29607</t>
  </si>
  <si>
    <t>29608</t>
  </si>
  <si>
    <t>29609</t>
  </si>
  <si>
    <t>29610</t>
  </si>
  <si>
    <t>29611</t>
  </si>
  <si>
    <t>29612</t>
  </si>
  <si>
    <t>29613</t>
  </si>
  <si>
    <t>29614</t>
  </si>
  <si>
    <t>29615</t>
  </si>
  <si>
    <t>29616</t>
  </si>
  <si>
    <t>29617</t>
  </si>
  <si>
    <t>29620</t>
  </si>
  <si>
    <t>ABBEVILLE</t>
  </si>
  <si>
    <t>29621</t>
  </si>
  <si>
    <t>ANDERSON</t>
  </si>
  <si>
    <t>29622</t>
  </si>
  <si>
    <t>29623</t>
  </si>
  <si>
    <t>29624</t>
  </si>
  <si>
    <t>29625</t>
  </si>
  <si>
    <t>29626</t>
  </si>
  <si>
    <t>29627</t>
  </si>
  <si>
    <t>29628</t>
  </si>
  <si>
    <t>29630</t>
  </si>
  <si>
    <t>PICKENS</t>
  </si>
  <si>
    <t>29631</t>
  </si>
  <si>
    <t>29632</t>
  </si>
  <si>
    <t>29633</t>
  </si>
  <si>
    <t>29634</t>
  </si>
  <si>
    <t>29635</t>
  </si>
  <si>
    <t>29636</t>
  </si>
  <si>
    <t>29638</t>
  </si>
  <si>
    <t>29639</t>
  </si>
  <si>
    <t>29640</t>
  </si>
  <si>
    <t>29641</t>
  </si>
  <si>
    <t>29642</t>
  </si>
  <si>
    <t>29643</t>
  </si>
  <si>
    <t>OCONEE</t>
  </si>
  <si>
    <t>29644</t>
  </si>
  <si>
    <t>29645</t>
  </si>
  <si>
    <t>29646</t>
  </si>
  <si>
    <t>GREENWOOD</t>
  </si>
  <si>
    <t>29647</t>
  </si>
  <si>
    <t>29648</t>
  </si>
  <si>
    <t>29649</t>
  </si>
  <si>
    <t>29650</t>
  </si>
  <si>
    <t>29651</t>
  </si>
  <si>
    <t>29652</t>
  </si>
  <si>
    <t>29653</t>
  </si>
  <si>
    <t>29654</t>
  </si>
  <si>
    <t>29655</t>
  </si>
  <si>
    <t>29656</t>
  </si>
  <si>
    <t>29657</t>
  </si>
  <si>
    <t>29658</t>
  </si>
  <si>
    <t>29659</t>
  </si>
  <si>
    <t>29661</t>
  </si>
  <si>
    <t>29662</t>
  </si>
  <si>
    <t>29664</t>
  </si>
  <si>
    <t>29665</t>
  </si>
  <si>
    <t>29666</t>
  </si>
  <si>
    <t>29667</t>
  </si>
  <si>
    <t>29669</t>
  </si>
  <si>
    <t>29670</t>
  </si>
  <si>
    <t>29671</t>
  </si>
  <si>
    <t>29672</t>
  </si>
  <si>
    <t>29673</t>
  </si>
  <si>
    <t>29674</t>
  </si>
  <si>
    <t>29675</t>
  </si>
  <si>
    <t>29676</t>
  </si>
  <si>
    <t>29677</t>
  </si>
  <si>
    <t>29678</t>
  </si>
  <si>
    <t>29679</t>
  </si>
  <si>
    <t>29680</t>
  </si>
  <si>
    <t>29681</t>
  </si>
  <si>
    <t>29682</t>
  </si>
  <si>
    <t>29683</t>
  </si>
  <si>
    <t>29684</t>
  </si>
  <si>
    <t>29685</t>
  </si>
  <si>
    <t>29686</t>
  </si>
  <si>
    <t>29687</t>
  </si>
  <si>
    <t>29688</t>
  </si>
  <si>
    <t>29689</t>
  </si>
  <si>
    <t>29690</t>
  </si>
  <si>
    <t>29691</t>
  </si>
  <si>
    <t>29692</t>
  </si>
  <si>
    <t>29693</t>
  </si>
  <si>
    <t>29695</t>
  </si>
  <si>
    <t>29696</t>
  </si>
  <si>
    <t>29697</t>
  </si>
  <si>
    <t>29698</t>
  </si>
  <si>
    <t>29702</t>
  </si>
  <si>
    <t>29703</t>
  </si>
  <si>
    <t>29704</t>
  </si>
  <si>
    <t>29705</t>
  </si>
  <si>
    <t>29706</t>
  </si>
  <si>
    <t>29707</t>
  </si>
  <si>
    <t>29708</t>
  </si>
  <si>
    <t>29709</t>
  </si>
  <si>
    <t>29710</t>
  </si>
  <si>
    <t>29712</t>
  </si>
  <si>
    <t>29714</t>
  </si>
  <si>
    <t>29715</t>
  </si>
  <si>
    <t>29716</t>
  </si>
  <si>
    <t>29717</t>
  </si>
  <si>
    <t>29718</t>
  </si>
  <si>
    <t>29719</t>
  </si>
  <si>
    <t>29720</t>
  </si>
  <si>
    <t>29721</t>
  </si>
  <si>
    <t>29722</t>
  </si>
  <si>
    <t>29724</t>
  </si>
  <si>
    <t>29726</t>
  </si>
  <si>
    <t>29727</t>
  </si>
  <si>
    <t>29728</t>
  </si>
  <si>
    <t>29729</t>
  </si>
  <si>
    <t>29730</t>
  </si>
  <si>
    <t>29731</t>
  </si>
  <si>
    <t>29732</t>
  </si>
  <si>
    <t>29733</t>
  </si>
  <si>
    <t>29734</t>
  </si>
  <si>
    <t>29741</t>
  </si>
  <si>
    <t>29742</t>
  </si>
  <si>
    <t>29743</t>
  </si>
  <si>
    <t>29744</t>
  </si>
  <si>
    <t>29745</t>
  </si>
  <si>
    <t>29801</t>
  </si>
  <si>
    <t>29802</t>
  </si>
  <si>
    <t>29803</t>
  </si>
  <si>
    <t>29804</t>
  </si>
  <si>
    <t>29805</t>
  </si>
  <si>
    <t>29808</t>
  </si>
  <si>
    <t>29809</t>
  </si>
  <si>
    <t>29810</t>
  </si>
  <si>
    <t>ALLENDALE</t>
  </si>
  <si>
    <t>29812</t>
  </si>
  <si>
    <t>BARNWELL</t>
  </si>
  <si>
    <t>29813</t>
  </si>
  <si>
    <t>29814</t>
  </si>
  <si>
    <t>29816</t>
  </si>
  <si>
    <t>29817</t>
  </si>
  <si>
    <t>29819</t>
  </si>
  <si>
    <t>29821</t>
  </si>
  <si>
    <t>MCCORMICK</t>
  </si>
  <si>
    <t>29822</t>
  </si>
  <si>
    <t>29824</t>
  </si>
  <si>
    <t>EDGEFIELD</t>
  </si>
  <si>
    <t>29826</t>
  </si>
  <si>
    <t>29827</t>
  </si>
  <si>
    <t>29828</t>
  </si>
  <si>
    <t>29829</t>
  </si>
  <si>
    <t>29831</t>
  </si>
  <si>
    <t>29832</t>
  </si>
  <si>
    <t>29834</t>
  </si>
  <si>
    <t>29835</t>
  </si>
  <si>
    <t>29836</t>
  </si>
  <si>
    <t>29838</t>
  </si>
  <si>
    <t>29839</t>
  </si>
  <si>
    <t>29840</t>
  </si>
  <si>
    <t>29841</t>
  </si>
  <si>
    <t>29842</t>
  </si>
  <si>
    <t>29843</t>
  </si>
  <si>
    <t>29844</t>
  </si>
  <si>
    <t>29845</t>
  </si>
  <si>
    <t>29846</t>
  </si>
  <si>
    <t>29847</t>
  </si>
  <si>
    <t>29848</t>
  </si>
  <si>
    <t>29849</t>
  </si>
  <si>
    <t>29850</t>
  </si>
  <si>
    <t>29851</t>
  </si>
  <si>
    <t>29853</t>
  </si>
  <si>
    <t>29856</t>
  </si>
  <si>
    <t>29860</t>
  </si>
  <si>
    <t>29861</t>
  </si>
  <si>
    <t>29899</t>
  </si>
  <si>
    <t>29901</t>
  </si>
  <si>
    <t>29902</t>
  </si>
  <si>
    <t>29903</t>
  </si>
  <si>
    <t>29904</t>
  </si>
  <si>
    <t>29905</t>
  </si>
  <si>
    <t>29906</t>
  </si>
  <si>
    <t>29907</t>
  </si>
  <si>
    <t>29909</t>
  </si>
  <si>
    <t>29910</t>
  </si>
  <si>
    <t>29911</t>
  </si>
  <si>
    <t>HAMPTON</t>
  </si>
  <si>
    <t>29912</t>
  </si>
  <si>
    <t>JASPER</t>
  </si>
  <si>
    <t>29913</t>
  </si>
  <si>
    <t>29914</t>
  </si>
  <si>
    <t>29915</t>
  </si>
  <si>
    <t>29916</t>
  </si>
  <si>
    <t>29918</t>
  </si>
  <si>
    <t>29920</t>
  </si>
  <si>
    <t>29921</t>
  </si>
  <si>
    <t>29922</t>
  </si>
  <si>
    <t>29923</t>
  </si>
  <si>
    <t>29924</t>
  </si>
  <si>
    <t>29925</t>
  </si>
  <si>
    <t>29926</t>
  </si>
  <si>
    <t>29927</t>
  </si>
  <si>
    <t>29928</t>
  </si>
  <si>
    <t>29929</t>
  </si>
  <si>
    <t>29931</t>
  </si>
  <si>
    <t>29932</t>
  </si>
  <si>
    <t>29933</t>
  </si>
  <si>
    <t>29934</t>
  </si>
  <si>
    <t>29935</t>
  </si>
  <si>
    <t>29936</t>
  </si>
  <si>
    <t>29938</t>
  </si>
  <si>
    <t>29939</t>
  </si>
  <si>
    <t>29940</t>
  </si>
  <si>
    <t>29941</t>
  </si>
  <si>
    <t>29943</t>
  </si>
  <si>
    <t>29944</t>
  </si>
  <si>
    <t>29945</t>
  </si>
  <si>
    <t>29948</t>
  </si>
  <si>
    <t>30001</t>
  </si>
  <si>
    <t>COBB</t>
  </si>
  <si>
    <t>30002</t>
  </si>
  <si>
    <t>DEKALB</t>
  </si>
  <si>
    <t>30003</t>
  </si>
  <si>
    <t>GWINNETT</t>
  </si>
  <si>
    <t>30004</t>
  </si>
  <si>
    <t>30005</t>
  </si>
  <si>
    <t>30006</t>
  </si>
  <si>
    <t>30007</t>
  </si>
  <si>
    <t>30008</t>
  </si>
  <si>
    <t>30009</t>
  </si>
  <si>
    <t>30010</t>
  </si>
  <si>
    <t>30011</t>
  </si>
  <si>
    <t>BARROW</t>
  </si>
  <si>
    <t>30012</t>
  </si>
  <si>
    <t>ROCKDALE</t>
  </si>
  <si>
    <t>WALTON</t>
  </si>
  <si>
    <t>30013</t>
  </si>
  <si>
    <t>30014</t>
  </si>
  <si>
    <t>NEWTON</t>
  </si>
  <si>
    <t>30015</t>
  </si>
  <si>
    <t>30016</t>
  </si>
  <si>
    <t>30017</t>
  </si>
  <si>
    <t>30018</t>
  </si>
  <si>
    <t>30019</t>
  </si>
  <si>
    <t>30020</t>
  </si>
  <si>
    <t>30021</t>
  </si>
  <si>
    <t>30022</t>
  </si>
  <si>
    <t>30023</t>
  </si>
  <si>
    <t>30024</t>
  </si>
  <si>
    <t>30025</t>
  </si>
  <si>
    <t>30026</t>
  </si>
  <si>
    <t>30027</t>
  </si>
  <si>
    <t>CLAYTON</t>
  </si>
  <si>
    <t>30028</t>
  </si>
  <si>
    <t>30029</t>
  </si>
  <si>
    <t>30030</t>
  </si>
  <si>
    <t>30031</t>
  </si>
  <si>
    <t>30032</t>
  </si>
  <si>
    <t>30033</t>
  </si>
  <si>
    <t>30034</t>
  </si>
  <si>
    <t>30035</t>
  </si>
  <si>
    <t>30036</t>
  </si>
  <si>
    <t>30037</t>
  </si>
  <si>
    <t>30038</t>
  </si>
  <si>
    <t>30039</t>
  </si>
  <si>
    <t>30040</t>
  </si>
  <si>
    <t>30041</t>
  </si>
  <si>
    <t>30042</t>
  </si>
  <si>
    <t>30043</t>
  </si>
  <si>
    <t>30044</t>
  </si>
  <si>
    <t>30045</t>
  </si>
  <si>
    <t>30046</t>
  </si>
  <si>
    <t>30047</t>
  </si>
  <si>
    <t>30048</t>
  </si>
  <si>
    <t>30049</t>
  </si>
  <si>
    <t>30050</t>
  </si>
  <si>
    <t>30051</t>
  </si>
  <si>
    <t>30052</t>
  </si>
  <si>
    <t>30054</t>
  </si>
  <si>
    <t>30055</t>
  </si>
  <si>
    <t>30056</t>
  </si>
  <si>
    <t>30057</t>
  </si>
  <si>
    <t>DOUGLAS</t>
  </si>
  <si>
    <t>30058</t>
  </si>
  <si>
    <t>30059</t>
  </si>
  <si>
    <t>30060</t>
  </si>
  <si>
    <t>30061</t>
  </si>
  <si>
    <t>30062</t>
  </si>
  <si>
    <t>30063</t>
  </si>
  <si>
    <t>30064</t>
  </si>
  <si>
    <t>30065</t>
  </si>
  <si>
    <t>30066</t>
  </si>
  <si>
    <t>30067</t>
  </si>
  <si>
    <t>30068</t>
  </si>
  <si>
    <t>30069</t>
  </si>
  <si>
    <t>30070</t>
  </si>
  <si>
    <t>30071</t>
  </si>
  <si>
    <t>30072</t>
  </si>
  <si>
    <t>30073</t>
  </si>
  <si>
    <t>30074</t>
  </si>
  <si>
    <t>30075</t>
  </si>
  <si>
    <t>30076</t>
  </si>
  <si>
    <t>30077</t>
  </si>
  <si>
    <t>30078</t>
  </si>
  <si>
    <t>30079</t>
  </si>
  <si>
    <t>30080</t>
  </si>
  <si>
    <t>30081</t>
  </si>
  <si>
    <t>30082</t>
  </si>
  <si>
    <t>30083</t>
  </si>
  <si>
    <t>30084</t>
  </si>
  <si>
    <t>30085</t>
  </si>
  <si>
    <t>30086</t>
  </si>
  <si>
    <t>30087</t>
  </si>
  <si>
    <t>30088</t>
  </si>
  <si>
    <t>30089</t>
  </si>
  <si>
    <t>30090</t>
  </si>
  <si>
    <t>30091</t>
  </si>
  <si>
    <t>30092</t>
  </si>
  <si>
    <t>30093</t>
  </si>
  <si>
    <t>30094</t>
  </si>
  <si>
    <t>30095</t>
  </si>
  <si>
    <t>30096</t>
  </si>
  <si>
    <t>30097</t>
  </si>
  <si>
    <t>30098</t>
  </si>
  <si>
    <t>30099</t>
  </si>
  <si>
    <t>30101</t>
  </si>
  <si>
    <t>PAULDING</t>
  </si>
  <si>
    <t>30102</t>
  </si>
  <si>
    <t>BARTOW</t>
  </si>
  <si>
    <t>30103</t>
  </si>
  <si>
    <t>30104</t>
  </si>
  <si>
    <t>30105</t>
  </si>
  <si>
    <t>30106</t>
  </si>
  <si>
    <t>30107</t>
  </si>
  <si>
    <t>30108</t>
  </si>
  <si>
    <t>30109</t>
  </si>
  <si>
    <t>30110</t>
  </si>
  <si>
    <t>HARALSON</t>
  </si>
  <si>
    <t>30111</t>
  </si>
  <si>
    <t>30112</t>
  </si>
  <si>
    <t>30113</t>
  </si>
  <si>
    <t>30114</t>
  </si>
  <si>
    <t>30115</t>
  </si>
  <si>
    <t>30116</t>
  </si>
  <si>
    <t>30117</t>
  </si>
  <si>
    <t>30118</t>
  </si>
  <si>
    <t>30119</t>
  </si>
  <si>
    <t>30120</t>
  </si>
  <si>
    <t>30121</t>
  </si>
  <si>
    <t>30122</t>
  </si>
  <si>
    <t>30123</t>
  </si>
  <si>
    <t>30124</t>
  </si>
  <si>
    <t>30125</t>
  </si>
  <si>
    <t>30126</t>
  </si>
  <si>
    <t>30127</t>
  </si>
  <si>
    <t>30128</t>
  </si>
  <si>
    <t>30129</t>
  </si>
  <si>
    <t>30130</t>
  </si>
  <si>
    <t>30131</t>
  </si>
  <si>
    <t>30132</t>
  </si>
  <si>
    <t>30133</t>
  </si>
  <si>
    <t>30134</t>
  </si>
  <si>
    <t>30135</t>
  </si>
  <si>
    <t>30136</t>
  </si>
  <si>
    <t>30137</t>
  </si>
  <si>
    <t>30138</t>
  </si>
  <si>
    <t>30139</t>
  </si>
  <si>
    <t>GORDON</t>
  </si>
  <si>
    <t>30140</t>
  </si>
  <si>
    <t>30141</t>
  </si>
  <si>
    <t>30142</t>
  </si>
  <si>
    <t>30143</t>
  </si>
  <si>
    <t>30144</t>
  </si>
  <si>
    <t>30145</t>
  </si>
  <si>
    <t>30146</t>
  </si>
  <si>
    <t>30147</t>
  </si>
  <si>
    <t>30148</t>
  </si>
  <si>
    <t>30149</t>
  </si>
  <si>
    <t>30150</t>
  </si>
  <si>
    <t>30151</t>
  </si>
  <si>
    <t>30152</t>
  </si>
  <si>
    <t>30153</t>
  </si>
  <si>
    <t>30154</t>
  </si>
  <si>
    <t>30155</t>
  </si>
  <si>
    <t>30156</t>
  </si>
  <si>
    <t>30157</t>
  </si>
  <si>
    <t>30158</t>
  </si>
  <si>
    <t>30159</t>
  </si>
  <si>
    <t>30160</t>
  </si>
  <si>
    <t>30161</t>
  </si>
  <si>
    <t>30162</t>
  </si>
  <si>
    <t>30163</t>
  </si>
  <si>
    <t>30164</t>
  </si>
  <si>
    <t>30165</t>
  </si>
  <si>
    <t>30168</t>
  </si>
  <si>
    <t>30169</t>
  </si>
  <si>
    <t>30170</t>
  </si>
  <si>
    <t>HEARD</t>
  </si>
  <si>
    <t>30171</t>
  </si>
  <si>
    <t>30172</t>
  </si>
  <si>
    <t>30173</t>
  </si>
  <si>
    <t>30174</t>
  </si>
  <si>
    <t>30175</t>
  </si>
  <si>
    <t>30176</t>
  </si>
  <si>
    <t>30177</t>
  </si>
  <si>
    <t>30178</t>
  </si>
  <si>
    <t>30179</t>
  </si>
  <si>
    <t>30180</t>
  </si>
  <si>
    <t>30182</t>
  </si>
  <si>
    <t>30183</t>
  </si>
  <si>
    <t>30184</t>
  </si>
  <si>
    <t>30185</t>
  </si>
  <si>
    <t>30187</t>
  </si>
  <si>
    <t>30188</t>
  </si>
  <si>
    <t>30189</t>
  </si>
  <si>
    <t>30195</t>
  </si>
  <si>
    <t>30198</t>
  </si>
  <si>
    <t>30199</t>
  </si>
  <si>
    <t>30201</t>
  </si>
  <si>
    <t>30202</t>
  </si>
  <si>
    <t>30203</t>
  </si>
  <si>
    <t>30204</t>
  </si>
  <si>
    <t>LAMAR</t>
  </si>
  <si>
    <t>30205</t>
  </si>
  <si>
    <t>30206</t>
  </si>
  <si>
    <t>30207</t>
  </si>
  <si>
    <t>30208</t>
  </si>
  <si>
    <t>30209</t>
  </si>
  <si>
    <t>30210</t>
  </si>
  <si>
    <t>30211</t>
  </si>
  <si>
    <t>30212</t>
  </si>
  <si>
    <t>SPALDING</t>
  </si>
  <si>
    <t>30213</t>
  </si>
  <si>
    <t>30214</t>
  </si>
  <si>
    <t>30215</t>
  </si>
  <si>
    <t>30216</t>
  </si>
  <si>
    <t>BUTTS</t>
  </si>
  <si>
    <t>30217</t>
  </si>
  <si>
    <t>30218</t>
  </si>
  <si>
    <t>MERIWETHER</t>
  </si>
  <si>
    <t>30219</t>
  </si>
  <si>
    <t>30220</t>
  </si>
  <si>
    <t>COWETA</t>
  </si>
  <si>
    <t>30221</t>
  </si>
  <si>
    <t>30222</t>
  </si>
  <si>
    <t>30223</t>
  </si>
  <si>
    <t>30224</t>
  </si>
  <si>
    <t>30226</t>
  </si>
  <si>
    <t>30227</t>
  </si>
  <si>
    <t>30228</t>
  </si>
  <si>
    <t>30229</t>
  </si>
  <si>
    <t>30230</t>
  </si>
  <si>
    <t>TROUP</t>
  </si>
  <si>
    <t>30232</t>
  </si>
  <si>
    <t>30233</t>
  </si>
  <si>
    <t>30234</t>
  </si>
  <si>
    <t>30235</t>
  </si>
  <si>
    <t>30236</t>
  </si>
  <si>
    <t>30237</t>
  </si>
  <si>
    <t>30238</t>
  </si>
  <si>
    <t>30239</t>
  </si>
  <si>
    <t>30240</t>
  </si>
  <si>
    <t>30241</t>
  </si>
  <si>
    <t>30243</t>
  </si>
  <si>
    <t>30244</t>
  </si>
  <si>
    <t>30245</t>
  </si>
  <si>
    <t>30246</t>
  </si>
  <si>
    <t>30247</t>
  </si>
  <si>
    <t>30248</t>
  </si>
  <si>
    <t>30249</t>
  </si>
  <si>
    <t>30250</t>
  </si>
  <si>
    <t>30251</t>
  </si>
  <si>
    <t>30252</t>
  </si>
  <si>
    <t>30253</t>
  </si>
  <si>
    <t>30254</t>
  </si>
  <si>
    <t>30255</t>
  </si>
  <si>
    <t>30256</t>
  </si>
  <si>
    <t>30257</t>
  </si>
  <si>
    <t>30258</t>
  </si>
  <si>
    <t>30259</t>
  </si>
  <si>
    <t>30260</t>
  </si>
  <si>
    <t>30261</t>
  </si>
  <si>
    <t>30262</t>
  </si>
  <si>
    <t>30263</t>
  </si>
  <si>
    <t>30264</t>
  </si>
  <si>
    <t>30265</t>
  </si>
  <si>
    <t>30266</t>
  </si>
  <si>
    <t>30267</t>
  </si>
  <si>
    <t>30268</t>
  </si>
  <si>
    <t>30269</t>
  </si>
  <si>
    <t>30270</t>
  </si>
  <si>
    <t>30271</t>
  </si>
  <si>
    <t>30272</t>
  </si>
  <si>
    <t>30273</t>
  </si>
  <si>
    <t>30274</t>
  </si>
  <si>
    <t>30275</t>
  </si>
  <si>
    <t>30276</t>
  </si>
  <si>
    <t>30277</t>
  </si>
  <si>
    <t>30278</t>
  </si>
  <si>
    <t>30279</t>
  </si>
  <si>
    <t>30281</t>
  </si>
  <si>
    <t>30283</t>
  </si>
  <si>
    <t>30284</t>
  </si>
  <si>
    <t>30285</t>
  </si>
  <si>
    <t>UPSON</t>
  </si>
  <si>
    <t>30286</t>
  </si>
  <si>
    <t>30287</t>
  </si>
  <si>
    <t>30288</t>
  </si>
  <si>
    <t>30289</t>
  </si>
  <si>
    <t>30290</t>
  </si>
  <si>
    <t>30291</t>
  </si>
  <si>
    <t>30292</t>
  </si>
  <si>
    <t>30293</t>
  </si>
  <si>
    <t>30294</t>
  </si>
  <si>
    <t>30295</t>
  </si>
  <si>
    <t>30296</t>
  </si>
  <si>
    <t>30297</t>
  </si>
  <si>
    <t>30298</t>
  </si>
  <si>
    <t>30301</t>
  </si>
  <si>
    <t>30302</t>
  </si>
  <si>
    <t>30303</t>
  </si>
  <si>
    <t>30304</t>
  </si>
  <si>
    <t>30305</t>
  </si>
  <si>
    <t>30306</t>
  </si>
  <si>
    <t>30307</t>
  </si>
  <si>
    <t>30308</t>
  </si>
  <si>
    <t>30309</t>
  </si>
  <si>
    <t>30310</t>
  </si>
  <si>
    <t>30311</t>
  </si>
  <si>
    <t>30312</t>
  </si>
  <si>
    <t>30313</t>
  </si>
  <si>
    <t>30314</t>
  </si>
  <si>
    <t>30315</t>
  </si>
  <si>
    <t>30316</t>
  </si>
  <si>
    <t>30317</t>
  </si>
  <si>
    <t>30318</t>
  </si>
  <si>
    <t>30319</t>
  </si>
  <si>
    <t>30320</t>
  </si>
  <si>
    <t>30321</t>
  </si>
  <si>
    <t>30322</t>
  </si>
  <si>
    <t>30323</t>
  </si>
  <si>
    <t>30324</t>
  </si>
  <si>
    <t>30325</t>
  </si>
  <si>
    <t>30326</t>
  </si>
  <si>
    <t>30327</t>
  </si>
  <si>
    <t>30328</t>
  </si>
  <si>
    <t>30329</t>
  </si>
  <si>
    <t>30330</t>
  </si>
  <si>
    <t>30331</t>
  </si>
  <si>
    <t>30332</t>
  </si>
  <si>
    <t>30333</t>
  </si>
  <si>
    <t>30334</t>
  </si>
  <si>
    <t>30335</t>
  </si>
  <si>
    <t>30336</t>
  </si>
  <si>
    <t>30337</t>
  </si>
  <si>
    <t>30338</t>
  </si>
  <si>
    <t>30339</t>
  </si>
  <si>
    <t>30340</t>
  </si>
  <si>
    <t>30341</t>
  </si>
  <si>
    <t>30342</t>
  </si>
  <si>
    <t>30343</t>
  </si>
  <si>
    <t>30344</t>
  </si>
  <si>
    <t>30345</t>
  </si>
  <si>
    <t>30346</t>
  </si>
  <si>
    <t>30347</t>
  </si>
  <si>
    <t>30348</t>
  </si>
  <si>
    <t>30349</t>
  </si>
  <si>
    <t>30350</t>
  </si>
  <si>
    <t>30351</t>
  </si>
  <si>
    <t>30352</t>
  </si>
  <si>
    <t>30353</t>
  </si>
  <si>
    <t>30354</t>
  </si>
  <si>
    <t>30355</t>
  </si>
  <si>
    <t>30356</t>
  </si>
  <si>
    <t>30357</t>
  </si>
  <si>
    <t>30358</t>
  </si>
  <si>
    <t>30359</t>
  </si>
  <si>
    <t>30360</t>
  </si>
  <si>
    <t>30361</t>
  </si>
  <si>
    <t>30362</t>
  </si>
  <si>
    <t>30363</t>
  </si>
  <si>
    <t>30364</t>
  </si>
  <si>
    <t>30365</t>
  </si>
  <si>
    <t>30366</t>
  </si>
  <si>
    <t>30367</t>
  </si>
  <si>
    <t>30368</t>
  </si>
  <si>
    <t>30369</t>
  </si>
  <si>
    <t>30370</t>
  </si>
  <si>
    <t>30371</t>
  </si>
  <si>
    <t>30372</t>
  </si>
  <si>
    <t>30373</t>
  </si>
  <si>
    <t>30374</t>
  </si>
  <si>
    <t>30375</t>
  </si>
  <si>
    <t>30376</t>
  </si>
  <si>
    <t>30377</t>
  </si>
  <si>
    <t>30378</t>
  </si>
  <si>
    <t>30379</t>
  </si>
  <si>
    <t>30380</t>
  </si>
  <si>
    <t>30381</t>
  </si>
  <si>
    <t>30382</t>
  </si>
  <si>
    <t>30383</t>
  </si>
  <si>
    <t>30384</t>
  </si>
  <si>
    <t>30385</t>
  </si>
  <si>
    <t>30386</t>
  </si>
  <si>
    <t>30387</t>
  </si>
  <si>
    <t>30388</t>
  </si>
  <si>
    <t>30389</t>
  </si>
  <si>
    <t>30390</t>
  </si>
  <si>
    <t>30392</t>
  </si>
  <si>
    <t>30394</t>
  </si>
  <si>
    <t>30395</t>
  </si>
  <si>
    <t>30396</t>
  </si>
  <si>
    <t>30398</t>
  </si>
  <si>
    <t>30399</t>
  </si>
  <si>
    <t>30401</t>
  </si>
  <si>
    <t>EMANUEL</t>
  </si>
  <si>
    <t>30410</t>
  </si>
  <si>
    <t>30411</t>
  </si>
  <si>
    <t>WHEELER</t>
  </si>
  <si>
    <t>30412</t>
  </si>
  <si>
    <t>30413</t>
  </si>
  <si>
    <t>30414</t>
  </si>
  <si>
    <t>EVANS</t>
  </si>
  <si>
    <t>30415</t>
  </si>
  <si>
    <t>BULLOCH</t>
  </si>
  <si>
    <t>30417</t>
  </si>
  <si>
    <t>30420</t>
  </si>
  <si>
    <t>TATTNALL</t>
  </si>
  <si>
    <t>30421</t>
  </si>
  <si>
    <t>30423</t>
  </si>
  <si>
    <t>30424</t>
  </si>
  <si>
    <t>SCREVEN</t>
  </si>
  <si>
    <t>30425</t>
  </si>
  <si>
    <t>30426</t>
  </si>
  <si>
    <t>30427</t>
  </si>
  <si>
    <t>30428</t>
  </si>
  <si>
    <t>30429</t>
  </si>
  <si>
    <t>30434</t>
  </si>
  <si>
    <t>30436</t>
  </si>
  <si>
    <t>TOOMBS</t>
  </si>
  <si>
    <t>30438</t>
  </si>
  <si>
    <t>30439</t>
  </si>
  <si>
    <t>CANDLER</t>
  </si>
  <si>
    <t>30441</t>
  </si>
  <si>
    <t>30442</t>
  </si>
  <si>
    <t>JENKINS</t>
  </si>
  <si>
    <t>30445</t>
  </si>
  <si>
    <t>30446</t>
  </si>
  <si>
    <t>30447</t>
  </si>
  <si>
    <t>30448</t>
  </si>
  <si>
    <t>30449</t>
  </si>
  <si>
    <t>30450</t>
  </si>
  <si>
    <t>30451</t>
  </si>
  <si>
    <t>30452</t>
  </si>
  <si>
    <t>30453</t>
  </si>
  <si>
    <t>30454</t>
  </si>
  <si>
    <t>30455</t>
  </si>
  <si>
    <t>30456</t>
  </si>
  <si>
    <t>30457</t>
  </si>
  <si>
    <t>TREUTLEN</t>
  </si>
  <si>
    <t>30458</t>
  </si>
  <si>
    <t>30459</t>
  </si>
  <si>
    <t>30460</t>
  </si>
  <si>
    <t>30461</t>
  </si>
  <si>
    <t>30464</t>
  </si>
  <si>
    <t>30466</t>
  </si>
  <si>
    <t>30467</t>
  </si>
  <si>
    <t>30470</t>
  </si>
  <si>
    <t>30471</t>
  </si>
  <si>
    <t>30473</t>
  </si>
  <si>
    <t>30474</t>
  </si>
  <si>
    <t>30475</t>
  </si>
  <si>
    <t>30477</t>
  </si>
  <si>
    <t>30499</t>
  </si>
  <si>
    <t>30501</t>
  </si>
  <si>
    <t>HALL</t>
  </si>
  <si>
    <t>30502</t>
  </si>
  <si>
    <t>30503</t>
  </si>
  <si>
    <t>30504</t>
  </si>
  <si>
    <t>30505</t>
  </si>
  <si>
    <t>30506</t>
  </si>
  <si>
    <t>30507</t>
  </si>
  <si>
    <t>30510</t>
  </si>
  <si>
    <t>HABERSHAM</t>
  </si>
  <si>
    <t>30511</t>
  </si>
  <si>
    <t>BANKS</t>
  </si>
  <si>
    <t>30512</t>
  </si>
  <si>
    <t>30513</t>
  </si>
  <si>
    <t>FANNIN</t>
  </si>
  <si>
    <t>30514</t>
  </si>
  <si>
    <t>30515</t>
  </si>
  <si>
    <t>30516</t>
  </si>
  <si>
    <t>HART</t>
  </si>
  <si>
    <t>30517</t>
  </si>
  <si>
    <t>30518</t>
  </si>
  <si>
    <t>30519</t>
  </si>
  <si>
    <t>30520</t>
  </si>
  <si>
    <t>30521</t>
  </si>
  <si>
    <t>30522</t>
  </si>
  <si>
    <t>30523</t>
  </si>
  <si>
    <t>30525</t>
  </si>
  <si>
    <t>RABUN</t>
  </si>
  <si>
    <t>30527</t>
  </si>
  <si>
    <t>30528</t>
  </si>
  <si>
    <t>WHITE</t>
  </si>
  <si>
    <t>30529</t>
  </si>
  <si>
    <t>30530</t>
  </si>
  <si>
    <t>30531</t>
  </si>
  <si>
    <t>30533</t>
  </si>
  <si>
    <t>LUMPKIN</t>
  </si>
  <si>
    <t>30534</t>
  </si>
  <si>
    <t>DAWSON</t>
  </si>
  <si>
    <t>30535</t>
  </si>
  <si>
    <t>30536</t>
  </si>
  <si>
    <t>30537</t>
  </si>
  <si>
    <t>30538</t>
  </si>
  <si>
    <t>STEPHENS</t>
  </si>
  <si>
    <t>30539</t>
  </si>
  <si>
    <t>30540</t>
  </si>
  <si>
    <t>30541</t>
  </si>
  <si>
    <t>30542</t>
  </si>
  <si>
    <t>30543</t>
  </si>
  <si>
    <t>30544</t>
  </si>
  <si>
    <t>30545</t>
  </si>
  <si>
    <t>30546</t>
  </si>
  <si>
    <t>TOWNS</t>
  </si>
  <si>
    <t>30547</t>
  </si>
  <si>
    <t>30548</t>
  </si>
  <si>
    <t>30549</t>
  </si>
  <si>
    <t>30552</t>
  </si>
  <si>
    <t>30553</t>
  </si>
  <si>
    <t>30554</t>
  </si>
  <si>
    <t>30555</t>
  </si>
  <si>
    <t>30557</t>
  </si>
  <si>
    <t>30558</t>
  </si>
  <si>
    <t>30559</t>
  </si>
  <si>
    <t>30560</t>
  </si>
  <si>
    <t>30562</t>
  </si>
  <si>
    <t>30563</t>
  </si>
  <si>
    <t>30564</t>
  </si>
  <si>
    <t>30565</t>
  </si>
  <si>
    <t>30566</t>
  </si>
  <si>
    <t>30567</t>
  </si>
  <si>
    <t>30568</t>
  </si>
  <si>
    <t>30571</t>
  </si>
  <si>
    <t>30572</t>
  </si>
  <si>
    <t>30573</t>
  </si>
  <si>
    <t>30575</t>
  </si>
  <si>
    <t>30576</t>
  </si>
  <si>
    <t>30577</t>
  </si>
  <si>
    <t>30580</t>
  </si>
  <si>
    <t>30581</t>
  </si>
  <si>
    <t>30582</t>
  </si>
  <si>
    <t>30596</t>
  </si>
  <si>
    <t>30597</t>
  </si>
  <si>
    <t>30598</t>
  </si>
  <si>
    <t>30599</t>
  </si>
  <si>
    <t>30601</t>
  </si>
  <si>
    <t>30602</t>
  </si>
  <si>
    <t>30603</t>
  </si>
  <si>
    <t>30604</t>
  </si>
  <si>
    <t>30605</t>
  </si>
  <si>
    <t>30606</t>
  </si>
  <si>
    <t>30607</t>
  </si>
  <si>
    <t>30608</t>
  </si>
  <si>
    <t>30609</t>
  </si>
  <si>
    <t>30610</t>
  </si>
  <si>
    <t>30612</t>
  </si>
  <si>
    <t>30613</t>
  </si>
  <si>
    <t>30619</t>
  </si>
  <si>
    <t>OGLETHORPE</t>
  </si>
  <si>
    <t>30620</t>
  </si>
  <si>
    <t>30621</t>
  </si>
  <si>
    <t>30622</t>
  </si>
  <si>
    <t>30623</t>
  </si>
  <si>
    <t>30624</t>
  </si>
  <si>
    <t>ELBERT</t>
  </si>
  <si>
    <t>30625</t>
  </si>
  <si>
    <t>30627</t>
  </si>
  <si>
    <t>30628</t>
  </si>
  <si>
    <t>30629</t>
  </si>
  <si>
    <t>30630</t>
  </si>
  <si>
    <t>30631</t>
  </si>
  <si>
    <t>TALIAFERRO</t>
  </si>
  <si>
    <t>30633</t>
  </si>
  <si>
    <t>30634</t>
  </si>
  <si>
    <t>30635</t>
  </si>
  <si>
    <t>30638</t>
  </si>
  <si>
    <t>30639</t>
  </si>
  <si>
    <t>30641</t>
  </si>
  <si>
    <t>30642</t>
  </si>
  <si>
    <t>30643</t>
  </si>
  <si>
    <t>30645</t>
  </si>
  <si>
    <t>30646</t>
  </si>
  <si>
    <t>30647</t>
  </si>
  <si>
    <t>30648</t>
  </si>
  <si>
    <t>30650</t>
  </si>
  <si>
    <t>30655</t>
  </si>
  <si>
    <t>30656</t>
  </si>
  <si>
    <t>30660</t>
  </si>
  <si>
    <t>30662</t>
  </si>
  <si>
    <t>30663</t>
  </si>
  <si>
    <t>30664</t>
  </si>
  <si>
    <t>30665</t>
  </si>
  <si>
    <t>30666</t>
  </si>
  <si>
    <t>30667</t>
  </si>
  <si>
    <t>30668</t>
  </si>
  <si>
    <t>30669</t>
  </si>
  <si>
    <t>30671</t>
  </si>
  <si>
    <t>30673</t>
  </si>
  <si>
    <t>30677</t>
  </si>
  <si>
    <t>30678</t>
  </si>
  <si>
    <t>30680</t>
  </si>
  <si>
    <t>30683</t>
  </si>
  <si>
    <t>30701</t>
  </si>
  <si>
    <t>30703</t>
  </si>
  <si>
    <t>30705</t>
  </si>
  <si>
    <t>MURRAY</t>
  </si>
  <si>
    <t>30707</t>
  </si>
  <si>
    <t>WALKER</t>
  </si>
  <si>
    <t>30708</t>
  </si>
  <si>
    <t>30710</t>
  </si>
  <si>
    <t>WHITFIELD</t>
  </si>
  <si>
    <t>30711</t>
  </si>
  <si>
    <t>30719</t>
  </si>
  <si>
    <t>30720</t>
  </si>
  <si>
    <t>30721</t>
  </si>
  <si>
    <t>30722</t>
  </si>
  <si>
    <t>30724</t>
  </si>
  <si>
    <t>30725</t>
  </si>
  <si>
    <t>30726</t>
  </si>
  <si>
    <t>CATOOSA</t>
  </si>
  <si>
    <t>30728</t>
  </si>
  <si>
    <t>30730</t>
  </si>
  <si>
    <t>CHATTOOGA</t>
  </si>
  <si>
    <t>30731</t>
  </si>
  <si>
    <t>30732</t>
  </si>
  <si>
    <t>30733</t>
  </si>
  <si>
    <t>30734</t>
  </si>
  <si>
    <t>30735</t>
  </si>
  <si>
    <t>30736</t>
  </si>
  <si>
    <t>30738</t>
  </si>
  <si>
    <t>DADE</t>
  </si>
  <si>
    <t>30739</t>
  </si>
  <si>
    <t>30740</t>
  </si>
  <si>
    <t>30741</t>
  </si>
  <si>
    <t>30742</t>
  </si>
  <si>
    <t>30746</t>
  </si>
  <si>
    <t>30747</t>
  </si>
  <si>
    <t>30750</t>
  </si>
  <si>
    <t>30751</t>
  </si>
  <si>
    <t>30752</t>
  </si>
  <si>
    <t>30753</t>
  </si>
  <si>
    <t>30755</t>
  </si>
  <si>
    <t>30756</t>
  </si>
  <si>
    <t>30757</t>
  </si>
  <si>
    <t>30801</t>
  </si>
  <si>
    <t>30802</t>
  </si>
  <si>
    <t>30803</t>
  </si>
  <si>
    <t>30805</t>
  </si>
  <si>
    <t>30806</t>
  </si>
  <si>
    <t>MCDUFFIE</t>
  </si>
  <si>
    <t>30807</t>
  </si>
  <si>
    <t>30808</t>
  </si>
  <si>
    <t>30809</t>
  </si>
  <si>
    <t>30810</t>
  </si>
  <si>
    <t>GLASCOCK</t>
  </si>
  <si>
    <t>30811</t>
  </si>
  <si>
    <t>30812</t>
  </si>
  <si>
    <t>30813</t>
  </si>
  <si>
    <t>30814</t>
  </si>
  <si>
    <t>30815</t>
  </si>
  <si>
    <t>30816</t>
  </si>
  <si>
    <t>30817</t>
  </si>
  <si>
    <t>30818</t>
  </si>
  <si>
    <t>30819</t>
  </si>
  <si>
    <t>30820</t>
  </si>
  <si>
    <t>30821</t>
  </si>
  <si>
    <t>30822</t>
  </si>
  <si>
    <t>30823</t>
  </si>
  <si>
    <t>30824</t>
  </si>
  <si>
    <t>30828</t>
  </si>
  <si>
    <t>30830</t>
  </si>
  <si>
    <t>30833</t>
  </si>
  <si>
    <t>30900</t>
  </si>
  <si>
    <t>30901</t>
  </si>
  <si>
    <t>30902</t>
  </si>
  <si>
    <t>30903</t>
  </si>
  <si>
    <t>30904</t>
  </si>
  <si>
    <t>30905</t>
  </si>
  <si>
    <t>30906</t>
  </si>
  <si>
    <t>30907</t>
  </si>
  <si>
    <t>30909</t>
  </si>
  <si>
    <t>30910</t>
  </si>
  <si>
    <t>30911</t>
  </si>
  <si>
    <t>30912</t>
  </si>
  <si>
    <t>30913</t>
  </si>
  <si>
    <t>30914</t>
  </si>
  <si>
    <t>30916</t>
  </si>
  <si>
    <t>30917</t>
  </si>
  <si>
    <t>30919</t>
  </si>
  <si>
    <t>30999</t>
  </si>
  <si>
    <t>31001</t>
  </si>
  <si>
    <t>DODGE</t>
  </si>
  <si>
    <t>WILCOX</t>
  </si>
  <si>
    <t>31002</t>
  </si>
  <si>
    <t>31003</t>
  </si>
  <si>
    <t>WILKINSON</t>
  </si>
  <si>
    <t>31004</t>
  </si>
  <si>
    <t>31005</t>
  </si>
  <si>
    <t>HOUSTON</t>
  </si>
  <si>
    <t>31006</t>
  </si>
  <si>
    <t>31007</t>
  </si>
  <si>
    <t>DOOLY</t>
  </si>
  <si>
    <t>31008</t>
  </si>
  <si>
    <t>PEACH</t>
  </si>
  <si>
    <t>31009</t>
  </si>
  <si>
    <t>31010</t>
  </si>
  <si>
    <t>CRISP</t>
  </si>
  <si>
    <t>31011</t>
  </si>
  <si>
    <t>31012</t>
  </si>
  <si>
    <t>31013</t>
  </si>
  <si>
    <t>31014</t>
  </si>
  <si>
    <t>BLECKLEY</t>
  </si>
  <si>
    <t>31015</t>
  </si>
  <si>
    <t>31016</t>
  </si>
  <si>
    <t>31017</t>
  </si>
  <si>
    <t>TWIGGS</t>
  </si>
  <si>
    <t>31018</t>
  </si>
  <si>
    <t>31019</t>
  </si>
  <si>
    <t>31020</t>
  </si>
  <si>
    <t>31021</t>
  </si>
  <si>
    <t>31022</t>
  </si>
  <si>
    <t>31023</t>
  </si>
  <si>
    <t>31024</t>
  </si>
  <si>
    <t>31025</t>
  </si>
  <si>
    <t>31026</t>
  </si>
  <si>
    <t>31027</t>
  </si>
  <si>
    <t>31028</t>
  </si>
  <si>
    <t>31029</t>
  </si>
  <si>
    <t>31030</t>
  </si>
  <si>
    <t>31031</t>
  </si>
  <si>
    <t>31032</t>
  </si>
  <si>
    <t>31033</t>
  </si>
  <si>
    <t>31034</t>
  </si>
  <si>
    <t>BALDWIN</t>
  </si>
  <si>
    <t>31035</t>
  </si>
  <si>
    <t>31036</t>
  </si>
  <si>
    <t>31037</t>
  </si>
  <si>
    <t>TELFAIR</t>
  </si>
  <si>
    <t>31038</t>
  </si>
  <si>
    <t>31039</t>
  </si>
  <si>
    <t>31040</t>
  </si>
  <si>
    <t>31041</t>
  </si>
  <si>
    <t>31042</t>
  </si>
  <si>
    <t>31044</t>
  </si>
  <si>
    <t>31045</t>
  </si>
  <si>
    <t>31046</t>
  </si>
  <si>
    <t>31047</t>
  </si>
  <si>
    <t>31049</t>
  </si>
  <si>
    <t>JOHNSON</t>
  </si>
  <si>
    <t>31050</t>
  </si>
  <si>
    <t>31051</t>
  </si>
  <si>
    <t>31052</t>
  </si>
  <si>
    <t>BIBB</t>
  </si>
  <si>
    <t>31054</t>
  </si>
  <si>
    <t>31055</t>
  </si>
  <si>
    <t>31057</t>
  </si>
  <si>
    <t>31058</t>
  </si>
  <si>
    <t>31059</t>
  </si>
  <si>
    <t>31060</t>
  </si>
  <si>
    <t>31061</t>
  </si>
  <si>
    <t>31062</t>
  </si>
  <si>
    <t>31063</t>
  </si>
  <si>
    <t>31064</t>
  </si>
  <si>
    <t>31065</t>
  </si>
  <si>
    <t>31066</t>
  </si>
  <si>
    <t>31067</t>
  </si>
  <si>
    <t>31068</t>
  </si>
  <si>
    <t>31069</t>
  </si>
  <si>
    <t>31070</t>
  </si>
  <si>
    <t>31071</t>
  </si>
  <si>
    <t>31072</t>
  </si>
  <si>
    <t>31073</t>
  </si>
  <si>
    <t>31075</t>
  </si>
  <si>
    <t>31076</t>
  </si>
  <si>
    <t>31077</t>
  </si>
  <si>
    <t>31078</t>
  </si>
  <si>
    <t>31079</t>
  </si>
  <si>
    <t>31081</t>
  </si>
  <si>
    <t>31082</t>
  </si>
  <si>
    <t>31083</t>
  </si>
  <si>
    <t>31084</t>
  </si>
  <si>
    <t>31085</t>
  </si>
  <si>
    <t>31086</t>
  </si>
  <si>
    <t>31087</t>
  </si>
  <si>
    <t>31088</t>
  </si>
  <si>
    <t>31089</t>
  </si>
  <si>
    <t>31090</t>
  </si>
  <si>
    <t>31091</t>
  </si>
  <si>
    <t>31092</t>
  </si>
  <si>
    <t>31093</t>
  </si>
  <si>
    <t>31094</t>
  </si>
  <si>
    <t>31095</t>
  </si>
  <si>
    <t>31096</t>
  </si>
  <si>
    <t>31097</t>
  </si>
  <si>
    <t>31098</t>
  </si>
  <si>
    <t>31099</t>
  </si>
  <si>
    <t>31106</t>
  </si>
  <si>
    <t>31107</t>
  </si>
  <si>
    <t>31119</t>
  </si>
  <si>
    <t>31120</t>
  </si>
  <si>
    <t>31126</t>
  </si>
  <si>
    <t>31131</t>
  </si>
  <si>
    <t>31132</t>
  </si>
  <si>
    <t>31136</t>
  </si>
  <si>
    <t>31139</t>
  </si>
  <si>
    <t>31141</t>
  </si>
  <si>
    <t>31145</t>
  </si>
  <si>
    <t>31146</t>
  </si>
  <si>
    <t>31150</t>
  </si>
  <si>
    <t>31156</t>
  </si>
  <si>
    <t>31160</t>
  </si>
  <si>
    <t>31161</t>
  </si>
  <si>
    <t>31165</t>
  </si>
  <si>
    <t>31170</t>
  </si>
  <si>
    <t>31175</t>
  </si>
  <si>
    <t>31180</t>
  </si>
  <si>
    <t>31185</t>
  </si>
  <si>
    <t>31190</t>
  </si>
  <si>
    <t>31191</t>
  </si>
  <si>
    <t>31192</t>
  </si>
  <si>
    <t>31193</t>
  </si>
  <si>
    <t>31195</t>
  </si>
  <si>
    <t>31196</t>
  </si>
  <si>
    <t>31197</t>
  </si>
  <si>
    <t>31198</t>
  </si>
  <si>
    <t>31199</t>
  </si>
  <si>
    <t>31200</t>
  </si>
  <si>
    <t>31201</t>
  </si>
  <si>
    <t>31202</t>
  </si>
  <si>
    <t>31203</t>
  </si>
  <si>
    <t>31204</t>
  </si>
  <si>
    <t>31205</t>
  </si>
  <si>
    <t>31206</t>
  </si>
  <si>
    <t>31207</t>
  </si>
  <si>
    <t>31208</t>
  </si>
  <si>
    <t>31209</t>
  </si>
  <si>
    <t>31210</t>
  </si>
  <si>
    <t>31211</t>
  </si>
  <si>
    <t>31212</t>
  </si>
  <si>
    <t>31213</t>
  </si>
  <si>
    <t>31216</t>
  </si>
  <si>
    <t>31217</t>
  </si>
  <si>
    <t>31220</t>
  </si>
  <si>
    <t>31221</t>
  </si>
  <si>
    <t>31294</t>
  </si>
  <si>
    <t>31295</t>
  </si>
  <si>
    <t>31296</t>
  </si>
  <si>
    <t>31297</t>
  </si>
  <si>
    <t>31298</t>
  </si>
  <si>
    <t>31299</t>
  </si>
  <si>
    <t>31301</t>
  </si>
  <si>
    <t>LIBERTY</t>
  </si>
  <si>
    <t>31302</t>
  </si>
  <si>
    <t>31303</t>
  </si>
  <si>
    <t>EFFINGHAM</t>
  </si>
  <si>
    <t>31304</t>
  </si>
  <si>
    <t>MCINTOSH</t>
  </si>
  <si>
    <t>31305</t>
  </si>
  <si>
    <t>31307</t>
  </si>
  <si>
    <t>31308</t>
  </si>
  <si>
    <t>BRYAN</t>
  </si>
  <si>
    <t>31309</t>
  </si>
  <si>
    <t>31310</t>
  </si>
  <si>
    <t>31312</t>
  </si>
  <si>
    <t>31313</t>
  </si>
  <si>
    <t>31314</t>
  </si>
  <si>
    <t>31315</t>
  </si>
  <si>
    <t>31316</t>
  </si>
  <si>
    <t>LONG</t>
  </si>
  <si>
    <t>31318</t>
  </si>
  <si>
    <t>31319</t>
  </si>
  <si>
    <t>31320</t>
  </si>
  <si>
    <t>31321</t>
  </si>
  <si>
    <t>31322</t>
  </si>
  <si>
    <t>31323</t>
  </si>
  <si>
    <t>31324</t>
  </si>
  <si>
    <t>31326</t>
  </si>
  <si>
    <t>31327</t>
  </si>
  <si>
    <t>31328</t>
  </si>
  <si>
    <t>31329</t>
  </si>
  <si>
    <t>31331</t>
  </si>
  <si>
    <t>31332</t>
  </si>
  <si>
    <t>31333</t>
  </si>
  <si>
    <t>31400</t>
  </si>
  <si>
    <t>31401</t>
  </si>
  <si>
    <t>31402</t>
  </si>
  <si>
    <t>31403</t>
  </si>
  <si>
    <t>31404</t>
  </si>
  <si>
    <t>31405</t>
  </si>
  <si>
    <t>31406</t>
  </si>
  <si>
    <t>31407</t>
  </si>
  <si>
    <t>31408</t>
  </si>
  <si>
    <t>31409</t>
  </si>
  <si>
    <t>31410</t>
  </si>
  <si>
    <t>31411</t>
  </si>
  <si>
    <t>31412</t>
  </si>
  <si>
    <t>31414</t>
  </si>
  <si>
    <t>31415</t>
  </si>
  <si>
    <t>31416</t>
  </si>
  <si>
    <t>31418</t>
  </si>
  <si>
    <t>31419</t>
  </si>
  <si>
    <t>31420</t>
  </si>
  <si>
    <t>31421</t>
  </si>
  <si>
    <t>31422</t>
  </si>
  <si>
    <t>31498</t>
  </si>
  <si>
    <t>31499</t>
  </si>
  <si>
    <t>31501</t>
  </si>
  <si>
    <t>WARE</t>
  </si>
  <si>
    <t>31502</t>
  </si>
  <si>
    <t>31503</t>
  </si>
  <si>
    <t>31510</t>
  </si>
  <si>
    <t>BACON</t>
  </si>
  <si>
    <t>31512</t>
  </si>
  <si>
    <t>COFFEE</t>
  </si>
  <si>
    <t>31513</t>
  </si>
  <si>
    <t>APPLING</t>
  </si>
  <si>
    <t>31515</t>
  </si>
  <si>
    <t>31516</t>
  </si>
  <si>
    <t>PIERCE</t>
  </si>
  <si>
    <t>31518</t>
  </si>
  <si>
    <t>31519</t>
  </si>
  <si>
    <t>31520</t>
  </si>
  <si>
    <t>GLYNN</t>
  </si>
  <si>
    <t>31521</t>
  </si>
  <si>
    <t>31522</t>
  </si>
  <si>
    <t>31523</t>
  </si>
  <si>
    <t>31524</t>
  </si>
  <si>
    <t>31525</t>
  </si>
  <si>
    <t>31527</t>
  </si>
  <si>
    <t>31532</t>
  </si>
  <si>
    <t>JEFF DAVIS</t>
  </si>
  <si>
    <t>31533</t>
  </si>
  <si>
    <t>31534</t>
  </si>
  <si>
    <t>31535</t>
  </si>
  <si>
    <t>31537</t>
  </si>
  <si>
    <t>CHARLTON</t>
  </si>
  <si>
    <t>31539</t>
  </si>
  <si>
    <t>31542</t>
  </si>
  <si>
    <t>BRANTLEY</t>
  </si>
  <si>
    <t>31543</t>
  </si>
  <si>
    <t>31544</t>
  </si>
  <si>
    <t>31545</t>
  </si>
  <si>
    <t>31546</t>
  </si>
  <si>
    <t>31547</t>
  </si>
  <si>
    <t>31548</t>
  </si>
  <si>
    <t>31549</t>
  </si>
  <si>
    <t>31550</t>
  </si>
  <si>
    <t>31551</t>
  </si>
  <si>
    <t>31552</t>
  </si>
  <si>
    <t>31553</t>
  </si>
  <si>
    <t>31554</t>
  </si>
  <si>
    <t>31555</t>
  </si>
  <si>
    <t>31556</t>
  </si>
  <si>
    <t>31557</t>
  </si>
  <si>
    <t>31558</t>
  </si>
  <si>
    <t>31560</t>
  </si>
  <si>
    <t>31561</t>
  </si>
  <si>
    <t>31562</t>
  </si>
  <si>
    <t>31563</t>
  </si>
  <si>
    <t>31564</t>
  </si>
  <si>
    <t>31565</t>
  </si>
  <si>
    <t>31566</t>
  </si>
  <si>
    <t>31567</t>
  </si>
  <si>
    <t>31568</t>
  </si>
  <si>
    <t>31569</t>
  </si>
  <si>
    <t>31598</t>
  </si>
  <si>
    <t>31599</t>
  </si>
  <si>
    <t>31601</t>
  </si>
  <si>
    <t>LOWNDES</t>
  </si>
  <si>
    <t>31602</t>
  </si>
  <si>
    <t>31603</t>
  </si>
  <si>
    <t>31604</t>
  </si>
  <si>
    <t>31605</t>
  </si>
  <si>
    <t>31606</t>
  </si>
  <si>
    <t>31620</t>
  </si>
  <si>
    <t>COOK</t>
  </si>
  <si>
    <t>31622</t>
  </si>
  <si>
    <t>BERRIEN</t>
  </si>
  <si>
    <t>31623</t>
  </si>
  <si>
    <t>CLINCH</t>
  </si>
  <si>
    <t>31624</t>
  </si>
  <si>
    <t>ATKINSON</t>
  </si>
  <si>
    <t>31625</t>
  </si>
  <si>
    <t>BROOKS</t>
  </si>
  <si>
    <t>31626</t>
  </si>
  <si>
    <t>THOMAS</t>
  </si>
  <si>
    <t>31627</t>
  </si>
  <si>
    <t>31629</t>
  </si>
  <si>
    <t>31630</t>
  </si>
  <si>
    <t>31631</t>
  </si>
  <si>
    <t>31632</t>
  </si>
  <si>
    <t>31634</t>
  </si>
  <si>
    <t>31635</t>
  </si>
  <si>
    <t>LANIER</t>
  </si>
  <si>
    <t>31636</t>
  </si>
  <si>
    <t>ECHOLS</t>
  </si>
  <si>
    <t>31637</t>
  </si>
  <si>
    <t>TIFT</t>
  </si>
  <si>
    <t>31638</t>
  </si>
  <si>
    <t>31639</t>
  </si>
  <si>
    <t>31641</t>
  </si>
  <si>
    <t>31642</t>
  </si>
  <si>
    <t>31643</t>
  </si>
  <si>
    <t>31645</t>
  </si>
  <si>
    <t>31646</t>
  </si>
  <si>
    <t>31647</t>
  </si>
  <si>
    <t>31648</t>
  </si>
  <si>
    <t>31649</t>
  </si>
  <si>
    <t>31650</t>
  </si>
  <si>
    <t>31698</t>
  </si>
  <si>
    <t>31699</t>
  </si>
  <si>
    <t>31700</t>
  </si>
  <si>
    <t>DOUGHERTY</t>
  </si>
  <si>
    <t>31701</t>
  </si>
  <si>
    <t>31702</t>
  </si>
  <si>
    <t>31703</t>
  </si>
  <si>
    <t>31704</t>
  </si>
  <si>
    <t>31705</t>
  </si>
  <si>
    <t>31706</t>
  </si>
  <si>
    <t>31707</t>
  </si>
  <si>
    <t>31708</t>
  </si>
  <si>
    <t>31709</t>
  </si>
  <si>
    <t>31710</t>
  </si>
  <si>
    <t>31711</t>
  </si>
  <si>
    <t>31712</t>
  </si>
  <si>
    <t>31713</t>
  </si>
  <si>
    <t>31714</t>
  </si>
  <si>
    <t>TURNER</t>
  </si>
  <si>
    <t>31715</t>
  </si>
  <si>
    <t>DECATUR</t>
  </si>
  <si>
    <t>31716</t>
  </si>
  <si>
    <t>31717</t>
  </si>
  <si>
    <t>31718</t>
  </si>
  <si>
    <t>31719</t>
  </si>
  <si>
    <t>31720</t>
  </si>
  <si>
    <t>31721</t>
  </si>
  <si>
    <t>31722</t>
  </si>
  <si>
    <t>COLQUITT</t>
  </si>
  <si>
    <t>31723</t>
  </si>
  <si>
    <t>EARLY</t>
  </si>
  <si>
    <t>31724</t>
  </si>
  <si>
    <t>31725</t>
  </si>
  <si>
    <t>31726</t>
  </si>
  <si>
    <t>TERRELL</t>
  </si>
  <si>
    <t>31727</t>
  </si>
  <si>
    <t>31728</t>
  </si>
  <si>
    <t>GRADY</t>
  </si>
  <si>
    <t>31729</t>
  </si>
  <si>
    <t>31730</t>
  </si>
  <si>
    <t>31732</t>
  </si>
  <si>
    <t>31733</t>
  </si>
  <si>
    <t>31734</t>
  </si>
  <si>
    <t>31735</t>
  </si>
  <si>
    <t>31736</t>
  </si>
  <si>
    <t>31737</t>
  </si>
  <si>
    <t>MILLER</t>
  </si>
  <si>
    <t>31738</t>
  </si>
  <si>
    <t>31739</t>
  </si>
  <si>
    <t>31740</t>
  </si>
  <si>
    <t>31741</t>
  </si>
  <si>
    <t>31742</t>
  </si>
  <si>
    <t>31743</t>
  </si>
  <si>
    <t>31744</t>
  </si>
  <si>
    <t>31745</t>
  </si>
  <si>
    <t>SEMINOLE</t>
  </si>
  <si>
    <t>31746</t>
  </si>
  <si>
    <t>31747</t>
  </si>
  <si>
    <t>31749</t>
  </si>
  <si>
    <t>31750</t>
  </si>
  <si>
    <t>BEN HILL</t>
  </si>
  <si>
    <t>31751</t>
  </si>
  <si>
    <t>31752</t>
  </si>
  <si>
    <t>31753</t>
  </si>
  <si>
    <t>31754</t>
  </si>
  <si>
    <t>QUITMAN</t>
  </si>
  <si>
    <t>31756</t>
  </si>
  <si>
    <t>31757</t>
  </si>
  <si>
    <t>31758</t>
  </si>
  <si>
    <t>31759</t>
  </si>
  <si>
    <t>31760</t>
  </si>
  <si>
    <t>IRWIN</t>
  </si>
  <si>
    <t>31761</t>
  </si>
  <si>
    <t>31762</t>
  </si>
  <si>
    <t>31763</t>
  </si>
  <si>
    <t>31764</t>
  </si>
  <si>
    <t>31765</t>
  </si>
  <si>
    <t>31766</t>
  </si>
  <si>
    <t>31767</t>
  </si>
  <si>
    <t>31768</t>
  </si>
  <si>
    <t>31769</t>
  </si>
  <si>
    <t>31770</t>
  </si>
  <si>
    <t>BAKER</t>
  </si>
  <si>
    <t>31771</t>
  </si>
  <si>
    <t>31772</t>
  </si>
  <si>
    <t>WORTH</t>
  </si>
  <si>
    <t>31773</t>
  </si>
  <si>
    <t>31774</t>
  </si>
  <si>
    <t>31775</t>
  </si>
  <si>
    <t>31776</t>
  </si>
  <si>
    <t>31777</t>
  </si>
  <si>
    <t>31778</t>
  </si>
  <si>
    <t>31779</t>
  </si>
  <si>
    <t>31780</t>
  </si>
  <si>
    <t>31781</t>
  </si>
  <si>
    <t>31782</t>
  </si>
  <si>
    <t>31783</t>
  </si>
  <si>
    <t>31784</t>
  </si>
  <si>
    <t>31785</t>
  </si>
  <si>
    <t>31786</t>
  </si>
  <si>
    <t>31787</t>
  </si>
  <si>
    <t>31788</t>
  </si>
  <si>
    <t>31789</t>
  </si>
  <si>
    <t>31790</t>
  </si>
  <si>
    <t>31791</t>
  </si>
  <si>
    <t>31792</t>
  </si>
  <si>
    <t>31793</t>
  </si>
  <si>
    <t>31794</t>
  </si>
  <si>
    <t>31795</t>
  </si>
  <si>
    <t>31796</t>
  </si>
  <si>
    <t>31797</t>
  </si>
  <si>
    <t>31798</t>
  </si>
  <si>
    <t>31799</t>
  </si>
  <si>
    <t>31801</t>
  </si>
  <si>
    <t>31803</t>
  </si>
  <si>
    <t>31804</t>
  </si>
  <si>
    <t>HARRIS</t>
  </si>
  <si>
    <t>31805</t>
  </si>
  <si>
    <t>CHATTAHOOCHEE</t>
  </si>
  <si>
    <t>31806</t>
  </si>
  <si>
    <t>SCHLEY</t>
  </si>
  <si>
    <t>31807</t>
  </si>
  <si>
    <t>31808</t>
  </si>
  <si>
    <t>MUSCOGEE</t>
  </si>
  <si>
    <t>31810</t>
  </si>
  <si>
    <t>31811</t>
  </si>
  <si>
    <t>31812</t>
  </si>
  <si>
    <t>31814</t>
  </si>
  <si>
    <t>STEWART</t>
  </si>
  <si>
    <t>31815</t>
  </si>
  <si>
    <t>31816</t>
  </si>
  <si>
    <t>31820</t>
  </si>
  <si>
    <t>31821</t>
  </si>
  <si>
    <t>31822</t>
  </si>
  <si>
    <t>31823</t>
  </si>
  <si>
    <t>31824</t>
  </si>
  <si>
    <t>31825</t>
  </si>
  <si>
    <t>31826</t>
  </si>
  <si>
    <t>31827</t>
  </si>
  <si>
    <t>31829</t>
  </si>
  <si>
    <t>31830</t>
  </si>
  <si>
    <t>31831</t>
  </si>
  <si>
    <t>31832</t>
  </si>
  <si>
    <t>31833</t>
  </si>
  <si>
    <t>31836</t>
  </si>
  <si>
    <t>31900</t>
  </si>
  <si>
    <t>31901</t>
  </si>
  <si>
    <t>31902</t>
  </si>
  <si>
    <t>31903</t>
  </si>
  <si>
    <t>31904</t>
  </si>
  <si>
    <t>31905</t>
  </si>
  <si>
    <t>31906</t>
  </si>
  <si>
    <t>31907</t>
  </si>
  <si>
    <t>31908</t>
  </si>
  <si>
    <t>31909</t>
  </si>
  <si>
    <t>31914</t>
  </si>
  <si>
    <t>31917</t>
  </si>
  <si>
    <t>31993</t>
  </si>
  <si>
    <t>31994</t>
  </si>
  <si>
    <t>31995</t>
  </si>
  <si>
    <t>31997</t>
  </si>
  <si>
    <t>31998</t>
  </si>
  <si>
    <t>31999</t>
  </si>
  <si>
    <t>32003</t>
  </si>
  <si>
    <t>32004</t>
  </si>
  <si>
    <t>SAINT JOHNS</t>
  </si>
  <si>
    <t>32006</t>
  </si>
  <si>
    <t>32007</t>
  </si>
  <si>
    <t>32008</t>
  </si>
  <si>
    <t>SUWANNEE</t>
  </si>
  <si>
    <t>32009</t>
  </si>
  <si>
    <t>32011</t>
  </si>
  <si>
    <t>32013</t>
  </si>
  <si>
    <t>LAFAYETTE</t>
  </si>
  <si>
    <t>32024</t>
  </si>
  <si>
    <t>32025</t>
  </si>
  <si>
    <t>32026</t>
  </si>
  <si>
    <t>32030</t>
  </si>
  <si>
    <t>32032</t>
  </si>
  <si>
    <t>32033</t>
  </si>
  <si>
    <t>32034</t>
  </si>
  <si>
    <t>32035</t>
  </si>
  <si>
    <t>32038</t>
  </si>
  <si>
    <t>32040</t>
  </si>
  <si>
    <t>32041</t>
  </si>
  <si>
    <t>32042</t>
  </si>
  <si>
    <t>32043</t>
  </si>
  <si>
    <t>32044</t>
  </si>
  <si>
    <t>32046</t>
  </si>
  <si>
    <t>32050</t>
  </si>
  <si>
    <t>32052</t>
  </si>
  <si>
    <t>32053</t>
  </si>
  <si>
    <t>32054</t>
  </si>
  <si>
    <t>32055</t>
  </si>
  <si>
    <t>32056</t>
  </si>
  <si>
    <t>32058</t>
  </si>
  <si>
    <t>32059</t>
  </si>
  <si>
    <t>32060</t>
  </si>
  <si>
    <t>32061</t>
  </si>
  <si>
    <t>32062</t>
  </si>
  <si>
    <t>32063</t>
  </si>
  <si>
    <t>32064</t>
  </si>
  <si>
    <t>32065</t>
  </si>
  <si>
    <t>32066</t>
  </si>
  <si>
    <t>32067</t>
  </si>
  <si>
    <t>32068</t>
  </si>
  <si>
    <t>32071</t>
  </si>
  <si>
    <t>32072</t>
  </si>
  <si>
    <t>32073</t>
  </si>
  <si>
    <t>32079</t>
  </si>
  <si>
    <t>32080</t>
  </si>
  <si>
    <t>FLAGLER</t>
  </si>
  <si>
    <t>32081</t>
  </si>
  <si>
    <t>ST. JOHNS</t>
  </si>
  <si>
    <t>32082</t>
  </si>
  <si>
    <t>32083</t>
  </si>
  <si>
    <t>32084</t>
  </si>
  <si>
    <t>32085</t>
  </si>
  <si>
    <t>32086</t>
  </si>
  <si>
    <t>32087</t>
  </si>
  <si>
    <t>32091</t>
  </si>
  <si>
    <t>32092</t>
  </si>
  <si>
    <t>32094</t>
  </si>
  <si>
    <t>32095</t>
  </si>
  <si>
    <t>32096</t>
  </si>
  <si>
    <t>32097</t>
  </si>
  <si>
    <t>32099</t>
  </si>
  <si>
    <t>DUVAL</t>
  </si>
  <si>
    <t>32100</t>
  </si>
  <si>
    <t>VOLUSIA</t>
  </si>
  <si>
    <t>32102</t>
  </si>
  <si>
    <t>LAKE</t>
  </si>
  <si>
    <t>32105</t>
  </si>
  <si>
    <t>32110</t>
  </si>
  <si>
    <t>32111</t>
  </si>
  <si>
    <t>32112</t>
  </si>
  <si>
    <t>32113</t>
  </si>
  <si>
    <t>32114</t>
  </si>
  <si>
    <t>32115</t>
  </si>
  <si>
    <t>32116</t>
  </si>
  <si>
    <t>32117</t>
  </si>
  <si>
    <t>32118</t>
  </si>
  <si>
    <t>32119</t>
  </si>
  <si>
    <t>32120</t>
  </si>
  <si>
    <t>32121</t>
  </si>
  <si>
    <t>32122</t>
  </si>
  <si>
    <t>32123</t>
  </si>
  <si>
    <t>32124</t>
  </si>
  <si>
    <t>32125</t>
  </si>
  <si>
    <t>32126</t>
  </si>
  <si>
    <t>32127</t>
  </si>
  <si>
    <t>32128</t>
  </si>
  <si>
    <t>32129</t>
  </si>
  <si>
    <t>32130</t>
  </si>
  <si>
    <t>32131</t>
  </si>
  <si>
    <t>32132</t>
  </si>
  <si>
    <t>32133</t>
  </si>
  <si>
    <t>32134</t>
  </si>
  <si>
    <t>32135</t>
  </si>
  <si>
    <t>32136</t>
  </si>
  <si>
    <t>32137</t>
  </si>
  <si>
    <t>32138</t>
  </si>
  <si>
    <t>32139</t>
  </si>
  <si>
    <t>32140</t>
  </si>
  <si>
    <t>32141</t>
  </si>
  <si>
    <t>32142</t>
  </si>
  <si>
    <t>32145</t>
  </si>
  <si>
    <t>32147</t>
  </si>
  <si>
    <t>32148</t>
  </si>
  <si>
    <t>32149</t>
  </si>
  <si>
    <t>32151</t>
  </si>
  <si>
    <t>32157</t>
  </si>
  <si>
    <t>32158</t>
  </si>
  <si>
    <t>32159</t>
  </si>
  <si>
    <t>32160</t>
  </si>
  <si>
    <t>32162</t>
  </si>
  <si>
    <t>32163</t>
  </si>
  <si>
    <t>32164</t>
  </si>
  <si>
    <t>32168</t>
  </si>
  <si>
    <t>32169</t>
  </si>
  <si>
    <t>32170</t>
  </si>
  <si>
    <t>32173</t>
  </si>
  <si>
    <t>32174</t>
  </si>
  <si>
    <t>32175</t>
  </si>
  <si>
    <t>32176</t>
  </si>
  <si>
    <t>32177</t>
  </si>
  <si>
    <t>32178</t>
  </si>
  <si>
    <t>32179</t>
  </si>
  <si>
    <t>32180</t>
  </si>
  <si>
    <t>32181</t>
  </si>
  <si>
    <t>32182</t>
  </si>
  <si>
    <t>32183</t>
  </si>
  <si>
    <t>32185</t>
  </si>
  <si>
    <t>32187</t>
  </si>
  <si>
    <t>32189</t>
  </si>
  <si>
    <t>32190</t>
  </si>
  <si>
    <t>32192</t>
  </si>
  <si>
    <t>32193</t>
  </si>
  <si>
    <t>32195</t>
  </si>
  <si>
    <t>32198</t>
  </si>
  <si>
    <t>32200</t>
  </si>
  <si>
    <t>32201</t>
  </si>
  <si>
    <t>32202</t>
  </si>
  <si>
    <t>32203</t>
  </si>
  <si>
    <t>32204</t>
  </si>
  <si>
    <t>32205</t>
  </si>
  <si>
    <t>32206</t>
  </si>
  <si>
    <t>32207</t>
  </si>
  <si>
    <t>32208</t>
  </si>
  <si>
    <t>32209</t>
  </si>
  <si>
    <t>32210</t>
  </si>
  <si>
    <t>32211</t>
  </si>
  <si>
    <t>32212</t>
  </si>
  <si>
    <t>32214</t>
  </si>
  <si>
    <t>32215</t>
  </si>
  <si>
    <t>32216</t>
  </si>
  <si>
    <t>32217</t>
  </si>
  <si>
    <t>32218</t>
  </si>
  <si>
    <t>32219</t>
  </si>
  <si>
    <t>32220</t>
  </si>
  <si>
    <t>32221</t>
  </si>
  <si>
    <t>32222</t>
  </si>
  <si>
    <t>32223</t>
  </si>
  <si>
    <t>32224</t>
  </si>
  <si>
    <t>32225</t>
  </si>
  <si>
    <t>32226</t>
  </si>
  <si>
    <t>32227</t>
  </si>
  <si>
    <t>32228</t>
  </si>
  <si>
    <t>32229</t>
  </si>
  <si>
    <t>32230</t>
  </si>
  <si>
    <t>32231</t>
  </si>
  <si>
    <t>32232</t>
  </si>
  <si>
    <t>32233</t>
  </si>
  <si>
    <t>32234</t>
  </si>
  <si>
    <t>32235</t>
  </si>
  <si>
    <t>32236</t>
  </si>
  <si>
    <t>32237</t>
  </si>
  <si>
    <t>32238</t>
  </si>
  <si>
    <t>32239</t>
  </si>
  <si>
    <t>32240</t>
  </si>
  <si>
    <t>32241</t>
  </si>
  <si>
    <t>32244</t>
  </si>
  <si>
    <t>32245</t>
  </si>
  <si>
    <t>32246</t>
  </si>
  <si>
    <t>32247</t>
  </si>
  <si>
    <t>32250</t>
  </si>
  <si>
    <t>32254</t>
  </si>
  <si>
    <t>32255</t>
  </si>
  <si>
    <t>32256</t>
  </si>
  <si>
    <t>32257</t>
  </si>
  <si>
    <t>32258</t>
  </si>
  <si>
    <t>32259</t>
  </si>
  <si>
    <t>32260</t>
  </si>
  <si>
    <t>32266</t>
  </si>
  <si>
    <t>32267</t>
  </si>
  <si>
    <t>32276</t>
  </si>
  <si>
    <t>32277</t>
  </si>
  <si>
    <t>32290</t>
  </si>
  <si>
    <t>32294</t>
  </si>
  <si>
    <t>32296</t>
  </si>
  <si>
    <t>32297</t>
  </si>
  <si>
    <t>32301</t>
  </si>
  <si>
    <t>LEON</t>
  </si>
  <si>
    <t>32302</t>
  </si>
  <si>
    <t>32303</t>
  </si>
  <si>
    <t>32304</t>
  </si>
  <si>
    <t>32305</t>
  </si>
  <si>
    <t>WAKULLA</t>
  </si>
  <si>
    <t>32306</t>
  </si>
  <si>
    <t>32307</t>
  </si>
  <si>
    <t>32308</t>
  </si>
  <si>
    <t>32309</t>
  </si>
  <si>
    <t>32310</t>
  </si>
  <si>
    <t>32311</t>
  </si>
  <si>
    <t>32312</t>
  </si>
  <si>
    <t>32313</t>
  </si>
  <si>
    <t>32314</t>
  </si>
  <si>
    <t>32315</t>
  </si>
  <si>
    <t>32316</t>
  </si>
  <si>
    <t>32317</t>
  </si>
  <si>
    <t>32318</t>
  </si>
  <si>
    <t>32320</t>
  </si>
  <si>
    <t>32321</t>
  </si>
  <si>
    <t>32322</t>
  </si>
  <si>
    <t>32323</t>
  </si>
  <si>
    <t>32324</t>
  </si>
  <si>
    <t>GADSDEN</t>
  </si>
  <si>
    <t>32326</t>
  </si>
  <si>
    <t>32327</t>
  </si>
  <si>
    <t>32328</t>
  </si>
  <si>
    <t>32329</t>
  </si>
  <si>
    <t>32330</t>
  </si>
  <si>
    <t>32331</t>
  </si>
  <si>
    <t>32332</t>
  </si>
  <si>
    <t>32333</t>
  </si>
  <si>
    <t>32334</t>
  </si>
  <si>
    <t>32335</t>
  </si>
  <si>
    <t>32336</t>
  </si>
  <si>
    <t>32337</t>
  </si>
  <si>
    <t>32340</t>
  </si>
  <si>
    <t>32341</t>
  </si>
  <si>
    <t>32343</t>
  </si>
  <si>
    <t>32344</t>
  </si>
  <si>
    <t>32345</t>
  </si>
  <si>
    <t>32346</t>
  </si>
  <si>
    <t>32347</t>
  </si>
  <si>
    <t>32348</t>
  </si>
  <si>
    <t>32350</t>
  </si>
  <si>
    <t>32351</t>
  </si>
  <si>
    <t>32352</t>
  </si>
  <si>
    <t>32353</t>
  </si>
  <si>
    <t>32355</t>
  </si>
  <si>
    <t>32356</t>
  </si>
  <si>
    <t>32357</t>
  </si>
  <si>
    <t>32358</t>
  </si>
  <si>
    <t>32359</t>
  </si>
  <si>
    <t>32360</t>
  </si>
  <si>
    <t>32361</t>
  </si>
  <si>
    <t>32362</t>
  </si>
  <si>
    <t>32393</t>
  </si>
  <si>
    <t>LEVY</t>
  </si>
  <si>
    <t>32395</t>
  </si>
  <si>
    <t>32399</t>
  </si>
  <si>
    <t>32400</t>
  </si>
  <si>
    <t>BAY</t>
  </si>
  <si>
    <t>32401</t>
  </si>
  <si>
    <t>32402</t>
  </si>
  <si>
    <t>32403</t>
  </si>
  <si>
    <t>32404</t>
  </si>
  <si>
    <t>32405</t>
  </si>
  <si>
    <t>32406</t>
  </si>
  <si>
    <t>32407</t>
  </si>
  <si>
    <t>32408</t>
  </si>
  <si>
    <t>32409</t>
  </si>
  <si>
    <t>32410</t>
  </si>
  <si>
    <t>32411</t>
  </si>
  <si>
    <t>32412</t>
  </si>
  <si>
    <t>32413</t>
  </si>
  <si>
    <t>32417</t>
  </si>
  <si>
    <t>32420</t>
  </si>
  <si>
    <t>32421</t>
  </si>
  <si>
    <t>32422</t>
  </si>
  <si>
    <t>32423</t>
  </si>
  <si>
    <t>32424</t>
  </si>
  <si>
    <t>32425</t>
  </si>
  <si>
    <t>HOLMES</t>
  </si>
  <si>
    <t>32426</t>
  </si>
  <si>
    <t>32427</t>
  </si>
  <si>
    <t>32428</t>
  </si>
  <si>
    <t>32430</t>
  </si>
  <si>
    <t>32431</t>
  </si>
  <si>
    <t>32432</t>
  </si>
  <si>
    <t>32433</t>
  </si>
  <si>
    <t>32434</t>
  </si>
  <si>
    <t>32435</t>
  </si>
  <si>
    <t>32437</t>
  </si>
  <si>
    <t>32438</t>
  </si>
  <si>
    <t>32439</t>
  </si>
  <si>
    <t>32440</t>
  </si>
  <si>
    <t>32442</t>
  </si>
  <si>
    <t>32443</t>
  </si>
  <si>
    <t>32444</t>
  </si>
  <si>
    <t>32445</t>
  </si>
  <si>
    <t>32446</t>
  </si>
  <si>
    <t>32447</t>
  </si>
  <si>
    <t>32448</t>
  </si>
  <si>
    <t>32449</t>
  </si>
  <si>
    <t>32452</t>
  </si>
  <si>
    <t>32453</t>
  </si>
  <si>
    <t>GULF</t>
  </si>
  <si>
    <t>32454</t>
  </si>
  <si>
    <t>32455</t>
  </si>
  <si>
    <t>32456</t>
  </si>
  <si>
    <t>32457</t>
  </si>
  <si>
    <t>32459</t>
  </si>
  <si>
    <t>32460</t>
  </si>
  <si>
    <t>32461</t>
  </si>
  <si>
    <t>32462</t>
  </si>
  <si>
    <t>32463</t>
  </si>
  <si>
    <t>32464</t>
  </si>
  <si>
    <t>32465</t>
  </si>
  <si>
    <t>32466</t>
  </si>
  <si>
    <t>32500</t>
  </si>
  <si>
    <t>ESCAMBIA</t>
  </si>
  <si>
    <t>32501</t>
  </si>
  <si>
    <t>32502</t>
  </si>
  <si>
    <t>32503</t>
  </si>
  <si>
    <t>32504</t>
  </si>
  <si>
    <t>32505</t>
  </si>
  <si>
    <t>32506</t>
  </si>
  <si>
    <t>32507</t>
  </si>
  <si>
    <t>32508</t>
  </si>
  <si>
    <t>32509</t>
  </si>
  <si>
    <t>32511</t>
  </si>
  <si>
    <t>32512</t>
  </si>
  <si>
    <t>32513</t>
  </si>
  <si>
    <t>32514</t>
  </si>
  <si>
    <t>32516</t>
  </si>
  <si>
    <t>32520</t>
  </si>
  <si>
    <t>32521</t>
  </si>
  <si>
    <t>32522</t>
  </si>
  <si>
    <t>32523</t>
  </si>
  <si>
    <t>32524</t>
  </si>
  <si>
    <t>32526</t>
  </si>
  <si>
    <t>32530</t>
  </si>
  <si>
    <t>SANTA ROSA</t>
  </si>
  <si>
    <t>32531</t>
  </si>
  <si>
    <t>32533</t>
  </si>
  <si>
    <t>32534</t>
  </si>
  <si>
    <t>32535</t>
  </si>
  <si>
    <t>32536</t>
  </si>
  <si>
    <t>32537</t>
  </si>
  <si>
    <t>32538</t>
  </si>
  <si>
    <t>32539</t>
  </si>
  <si>
    <t>32540</t>
  </si>
  <si>
    <t>32541</t>
  </si>
  <si>
    <t>32542</t>
  </si>
  <si>
    <t>32544</t>
  </si>
  <si>
    <t>32547</t>
  </si>
  <si>
    <t>32548</t>
  </si>
  <si>
    <t>32549</t>
  </si>
  <si>
    <t>32550</t>
  </si>
  <si>
    <t>32559</t>
  </si>
  <si>
    <t>32560</t>
  </si>
  <si>
    <t>32561</t>
  </si>
  <si>
    <t>32562</t>
  </si>
  <si>
    <t>32563</t>
  </si>
  <si>
    <t>32564</t>
  </si>
  <si>
    <t>32565</t>
  </si>
  <si>
    <t>32566</t>
  </si>
  <si>
    <t>32567</t>
  </si>
  <si>
    <t>32568</t>
  </si>
  <si>
    <t>32569</t>
  </si>
  <si>
    <t>32570</t>
  </si>
  <si>
    <t>32571</t>
  </si>
  <si>
    <t>32572</t>
  </si>
  <si>
    <t>32573</t>
  </si>
  <si>
    <t>32574</t>
  </si>
  <si>
    <t>32575</t>
  </si>
  <si>
    <t>32576</t>
  </si>
  <si>
    <t>32577</t>
  </si>
  <si>
    <t>32578</t>
  </si>
  <si>
    <t>32579</t>
  </si>
  <si>
    <t>32580</t>
  </si>
  <si>
    <t>32581</t>
  </si>
  <si>
    <t>32582</t>
  </si>
  <si>
    <t>32583</t>
  </si>
  <si>
    <t>32588</t>
  </si>
  <si>
    <t>32589</t>
  </si>
  <si>
    <t>32590</t>
  </si>
  <si>
    <t>32591</t>
  </si>
  <si>
    <t>32592</t>
  </si>
  <si>
    <t>32593</t>
  </si>
  <si>
    <t>32594</t>
  </si>
  <si>
    <t>32595</t>
  </si>
  <si>
    <t>32596</t>
  </si>
  <si>
    <t>32597</t>
  </si>
  <si>
    <t>32598</t>
  </si>
  <si>
    <t>32600</t>
  </si>
  <si>
    <t>ALACHUA</t>
  </si>
  <si>
    <t>32601</t>
  </si>
  <si>
    <t>32602</t>
  </si>
  <si>
    <t>32603</t>
  </si>
  <si>
    <t>32604</t>
  </si>
  <si>
    <t>32605</t>
  </si>
  <si>
    <t>32606</t>
  </si>
  <si>
    <t>32607</t>
  </si>
  <si>
    <t>32608</t>
  </si>
  <si>
    <t>32609</t>
  </si>
  <si>
    <t>32610</t>
  </si>
  <si>
    <t>32611</t>
  </si>
  <si>
    <t>32612</t>
  </si>
  <si>
    <t>32613</t>
  </si>
  <si>
    <t>32614</t>
  </si>
  <si>
    <t>32615</t>
  </si>
  <si>
    <t>32616</t>
  </si>
  <si>
    <t>32617</t>
  </si>
  <si>
    <t>32618</t>
  </si>
  <si>
    <t>32619</t>
  </si>
  <si>
    <t>GILCHRIST</t>
  </si>
  <si>
    <t>32620</t>
  </si>
  <si>
    <t>32621</t>
  </si>
  <si>
    <t>32622</t>
  </si>
  <si>
    <t>32623</t>
  </si>
  <si>
    <t>CITRUS</t>
  </si>
  <si>
    <t>32625</t>
  </si>
  <si>
    <t>32626</t>
  </si>
  <si>
    <t>32627</t>
  </si>
  <si>
    <t>32628</t>
  </si>
  <si>
    <t>DIXIE</t>
  </si>
  <si>
    <t>32629</t>
  </si>
  <si>
    <t>32630</t>
  </si>
  <si>
    <t>32631</t>
  </si>
  <si>
    <t>32633</t>
  </si>
  <si>
    <t>32634</t>
  </si>
  <si>
    <t>32635</t>
  </si>
  <si>
    <t>32636</t>
  </si>
  <si>
    <t>32639</t>
  </si>
  <si>
    <t>32640</t>
  </si>
  <si>
    <t>32641</t>
  </si>
  <si>
    <t>32642</t>
  </si>
  <si>
    <t>32643</t>
  </si>
  <si>
    <t>32644</t>
  </si>
  <si>
    <t>32645</t>
  </si>
  <si>
    <t>32646</t>
  </si>
  <si>
    <t>32647</t>
  </si>
  <si>
    <t>32648</t>
  </si>
  <si>
    <t>32649</t>
  </si>
  <si>
    <t>32650</t>
  </si>
  <si>
    <t>32651</t>
  </si>
  <si>
    <t>32652</t>
  </si>
  <si>
    <t>32653</t>
  </si>
  <si>
    <t>32654</t>
  </si>
  <si>
    <t>32655</t>
  </si>
  <si>
    <t>32656</t>
  </si>
  <si>
    <t>32658</t>
  </si>
  <si>
    <t>32661</t>
  </si>
  <si>
    <t>32662</t>
  </si>
  <si>
    <t>32663</t>
  </si>
  <si>
    <t>32664</t>
  </si>
  <si>
    <t>32665</t>
  </si>
  <si>
    <t>32666</t>
  </si>
  <si>
    <t>32667</t>
  </si>
  <si>
    <t>32668</t>
  </si>
  <si>
    <t>32669</t>
  </si>
  <si>
    <t>32670</t>
  </si>
  <si>
    <t>32671</t>
  </si>
  <si>
    <t>32672</t>
  </si>
  <si>
    <t>32673</t>
  </si>
  <si>
    <t>32674</t>
  </si>
  <si>
    <t>32675</t>
  </si>
  <si>
    <t>32676</t>
  </si>
  <si>
    <t>32677</t>
  </si>
  <si>
    <t>32678</t>
  </si>
  <si>
    <t>32680</t>
  </si>
  <si>
    <t>32681</t>
  </si>
  <si>
    <t>32683</t>
  </si>
  <si>
    <t>32684</t>
  </si>
  <si>
    <t>32686</t>
  </si>
  <si>
    <t>32687</t>
  </si>
  <si>
    <t>32688</t>
  </si>
  <si>
    <t>32691</t>
  </si>
  <si>
    <t>32692</t>
  </si>
  <si>
    <t>32693</t>
  </si>
  <si>
    <t>32694</t>
  </si>
  <si>
    <t>32696</t>
  </si>
  <si>
    <t>32697</t>
  </si>
  <si>
    <t>32698</t>
  </si>
  <si>
    <t>32701</t>
  </si>
  <si>
    <t>32702</t>
  </si>
  <si>
    <t>32703</t>
  </si>
  <si>
    <t>32704</t>
  </si>
  <si>
    <t>32706</t>
  </si>
  <si>
    <t>32707</t>
  </si>
  <si>
    <t>32708</t>
  </si>
  <si>
    <t>32709</t>
  </si>
  <si>
    <t>32710</t>
  </si>
  <si>
    <t>32712</t>
  </si>
  <si>
    <t>32713</t>
  </si>
  <si>
    <t>32714</t>
  </si>
  <si>
    <t>32715</t>
  </si>
  <si>
    <t>32716</t>
  </si>
  <si>
    <t>32717</t>
  </si>
  <si>
    <t>32718</t>
  </si>
  <si>
    <t>32719</t>
  </si>
  <si>
    <t>32720</t>
  </si>
  <si>
    <t>32721</t>
  </si>
  <si>
    <t>32722</t>
  </si>
  <si>
    <t>32723</t>
  </si>
  <si>
    <t>32724</t>
  </si>
  <si>
    <t>32725</t>
  </si>
  <si>
    <t>32726</t>
  </si>
  <si>
    <t>32727</t>
  </si>
  <si>
    <t>32728</t>
  </si>
  <si>
    <t>32730</t>
  </si>
  <si>
    <t>32732</t>
  </si>
  <si>
    <t>32733</t>
  </si>
  <si>
    <t>32735</t>
  </si>
  <si>
    <t>32736</t>
  </si>
  <si>
    <t>32738</t>
  </si>
  <si>
    <t>32739</t>
  </si>
  <si>
    <t>32741</t>
  </si>
  <si>
    <t>OSEOLA</t>
  </si>
  <si>
    <t>32744</t>
  </si>
  <si>
    <t>32745</t>
  </si>
  <si>
    <t>32746</t>
  </si>
  <si>
    <t>32747</t>
  </si>
  <si>
    <t>32750</t>
  </si>
  <si>
    <t>32751</t>
  </si>
  <si>
    <t>32752</t>
  </si>
  <si>
    <t>32753</t>
  </si>
  <si>
    <t>32754</t>
  </si>
  <si>
    <t>BREVARD</t>
  </si>
  <si>
    <t>32756</t>
  </si>
  <si>
    <t>32757</t>
  </si>
  <si>
    <t>32759</t>
  </si>
  <si>
    <t>32762</t>
  </si>
  <si>
    <t>32763</t>
  </si>
  <si>
    <t>32764</t>
  </si>
  <si>
    <t>32765</t>
  </si>
  <si>
    <t>32766</t>
  </si>
  <si>
    <t>32767</t>
  </si>
  <si>
    <t>32768</t>
  </si>
  <si>
    <t>32771</t>
  </si>
  <si>
    <t>32772</t>
  </si>
  <si>
    <t>32773</t>
  </si>
  <si>
    <t>32774</t>
  </si>
  <si>
    <t>32775</t>
  </si>
  <si>
    <t>32776</t>
  </si>
  <si>
    <t>32777</t>
  </si>
  <si>
    <t>32778</t>
  </si>
  <si>
    <t>32779</t>
  </si>
  <si>
    <t>32780</t>
  </si>
  <si>
    <t>32781</t>
  </si>
  <si>
    <t>32782</t>
  </si>
  <si>
    <t>32783</t>
  </si>
  <si>
    <t>32784</t>
  </si>
  <si>
    <t>32789</t>
  </si>
  <si>
    <t>32790</t>
  </si>
  <si>
    <t>32791</t>
  </si>
  <si>
    <t>32792</t>
  </si>
  <si>
    <t>32793</t>
  </si>
  <si>
    <t>32794</t>
  </si>
  <si>
    <t>32795</t>
  </si>
  <si>
    <t>32796</t>
  </si>
  <si>
    <t>32798</t>
  </si>
  <si>
    <t>32799</t>
  </si>
  <si>
    <t>32800</t>
  </si>
  <si>
    <t>32801</t>
  </si>
  <si>
    <t>32802</t>
  </si>
  <si>
    <t>32803</t>
  </si>
  <si>
    <t>32804</t>
  </si>
  <si>
    <t>32805</t>
  </si>
  <si>
    <t>32806</t>
  </si>
  <si>
    <t>32807</t>
  </si>
  <si>
    <t>32808</t>
  </si>
  <si>
    <t>32809</t>
  </si>
  <si>
    <t>32810</t>
  </si>
  <si>
    <t>32811</t>
  </si>
  <si>
    <t>32812</t>
  </si>
  <si>
    <t>32813</t>
  </si>
  <si>
    <t>32814</t>
  </si>
  <si>
    <t>32815</t>
  </si>
  <si>
    <t>32816</t>
  </si>
  <si>
    <t>32817</t>
  </si>
  <si>
    <t>32818</t>
  </si>
  <si>
    <t>32819</t>
  </si>
  <si>
    <t>32820</t>
  </si>
  <si>
    <t>32821</t>
  </si>
  <si>
    <t>32822</t>
  </si>
  <si>
    <t>32823</t>
  </si>
  <si>
    <t>32824</t>
  </si>
  <si>
    <t>32825</t>
  </si>
  <si>
    <t>32826</t>
  </si>
  <si>
    <t>32827</t>
  </si>
  <si>
    <t>32828</t>
  </si>
  <si>
    <t>32829</t>
  </si>
  <si>
    <t>32830</t>
  </si>
  <si>
    <t>32831</t>
  </si>
  <si>
    <t>32832</t>
  </si>
  <si>
    <t>32833</t>
  </si>
  <si>
    <t>32834</t>
  </si>
  <si>
    <t>32835</t>
  </si>
  <si>
    <t>32836</t>
  </si>
  <si>
    <t>32837</t>
  </si>
  <si>
    <t>32839</t>
  </si>
  <si>
    <t>32853</t>
  </si>
  <si>
    <t>32854</t>
  </si>
  <si>
    <t>32855</t>
  </si>
  <si>
    <t>32856</t>
  </si>
  <si>
    <t>32857</t>
  </si>
  <si>
    <t>32858</t>
  </si>
  <si>
    <t>32859</t>
  </si>
  <si>
    <t>32860</t>
  </si>
  <si>
    <t>32861</t>
  </si>
  <si>
    <t>32862</t>
  </si>
  <si>
    <t>32867</t>
  </si>
  <si>
    <t>32868</t>
  </si>
  <si>
    <t>32869</t>
  </si>
  <si>
    <t>32871</t>
  </si>
  <si>
    <t>INDIAN RIVER</t>
  </si>
  <si>
    <t>32872</t>
  </si>
  <si>
    <t>32877</t>
  </si>
  <si>
    <t>32878</t>
  </si>
  <si>
    <t>32885</t>
  </si>
  <si>
    <t>32886</t>
  </si>
  <si>
    <t>32887</t>
  </si>
  <si>
    <t>32889</t>
  </si>
  <si>
    <t>32890</t>
  </si>
  <si>
    <t>32891</t>
  </si>
  <si>
    <t>32892</t>
  </si>
  <si>
    <t>32893</t>
  </si>
  <si>
    <t>32896</t>
  </si>
  <si>
    <t>32897</t>
  </si>
  <si>
    <t>32898</t>
  </si>
  <si>
    <t>32899</t>
  </si>
  <si>
    <t>32901</t>
  </si>
  <si>
    <t>32902</t>
  </si>
  <si>
    <t>32903</t>
  </si>
  <si>
    <t>32904</t>
  </si>
  <si>
    <t>32905</t>
  </si>
  <si>
    <t>32906</t>
  </si>
  <si>
    <t>32907</t>
  </si>
  <si>
    <t>32908</t>
  </si>
  <si>
    <t>32909</t>
  </si>
  <si>
    <t>32910</t>
  </si>
  <si>
    <t>32911</t>
  </si>
  <si>
    <t>32912</t>
  </si>
  <si>
    <t>32919</t>
  </si>
  <si>
    <t>32920</t>
  </si>
  <si>
    <t>32922</t>
  </si>
  <si>
    <t>32923</t>
  </si>
  <si>
    <t>32924</t>
  </si>
  <si>
    <t>32925</t>
  </si>
  <si>
    <t>32926</t>
  </si>
  <si>
    <t>32927</t>
  </si>
  <si>
    <t>32929</t>
  </si>
  <si>
    <t>32931</t>
  </si>
  <si>
    <t>32932</t>
  </si>
  <si>
    <t>32934</t>
  </si>
  <si>
    <t>32935</t>
  </si>
  <si>
    <t>32936</t>
  </si>
  <si>
    <t>32937</t>
  </si>
  <si>
    <t>32940</t>
  </si>
  <si>
    <t>32941</t>
  </si>
  <si>
    <t>32948</t>
  </si>
  <si>
    <t>32949</t>
  </si>
  <si>
    <t>32950</t>
  </si>
  <si>
    <t>32951</t>
  </si>
  <si>
    <t>32952</t>
  </si>
  <si>
    <t>32953</t>
  </si>
  <si>
    <t>32954</t>
  </si>
  <si>
    <t>32955</t>
  </si>
  <si>
    <t>32956</t>
  </si>
  <si>
    <t>32957</t>
  </si>
  <si>
    <t>32958</t>
  </si>
  <si>
    <t>32959</t>
  </si>
  <si>
    <t>32960</t>
  </si>
  <si>
    <t>32961</t>
  </si>
  <si>
    <t>32962</t>
  </si>
  <si>
    <t>32963</t>
  </si>
  <si>
    <t>32964</t>
  </si>
  <si>
    <t>32965</t>
  </si>
  <si>
    <t>32966</t>
  </si>
  <si>
    <t>32967</t>
  </si>
  <si>
    <t>32968</t>
  </si>
  <si>
    <t>32969</t>
  </si>
  <si>
    <t>32970</t>
  </si>
  <si>
    <t>32971</t>
  </si>
  <si>
    <t>32976</t>
  </si>
  <si>
    <t>32978</t>
  </si>
  <si>
    <t>33000</t>
  </si>
  <si>
    <t>33001</t>
  </si>
  <si>
    <t>33002</t>
  </si>
  <si>
    <t>MIAMI-DADE</t>
  </si>
  <si>
    <t>33004</t>
  </si>
  <si>
    <t>BROWARD</t>
  </si>
  <si>
    <t>33008</t>
  </si>
  <si>
    <t>33009</t>
  </si>
  <si>
    <t>33010</t>
  </si>
  <si>
    <t>33011</t>
  </si>
  <si>
    <t>33012</t>
  </si>
  <si>
    <t>33013</t>
  </si>
  <si>
    <t>33014</t>
  </si>
  <si>
    <t>33015</t>
  </si>
  <si>
    <t>33016</t>
  </si>
  <si>
    <t>33017</t>
  </si>
  <si>
    <t>33018</t>
  </si>
  <si>
    <t>33019</t>
  </si>
  <si>
    <t>33020</t>
  </si>
  <si>
    <t>33021</t>
  </si>
  <si>
    <t>33022</t>
  </si>
  <si>
    <t>33023</t>
  </si>
  <si>
    <t>33024</t>
  </si>
  <si>
    <t>33025</t>
  </si>
  <si>
    <t>33026</t>
  </si>
  <si>
    <t>33027</t>
  </si>
  <si>
    <t>33028</t>
  </si>
  <si>
    <t>33029</t>
  </si>
  <si>
    <t>33030</t>
  </si>
  <si>
    <t>33031</t>
  </si>
  <si>
    <t>33032</t>
  </si>
  <si>
    <t>33033</t>
  </si>
  <si>
    <t>33034</t>
  </si>
  <si>
    <t>33035</t>
  </si>
  <si>
    <t>33036</t>
  </si>
  <si>
    <t>33037</t>
  </si>
  <si>
    <t>33039</t>
  </si>
  <si>
    <t>33040</t>
  </si>
  <si>
    <t>33041</t>
  </si>
  <si>
    <t>33042</t>
  </si>
  <si>
    <t>33043</t>
  </si>
  <si>
    <t>33044</t>
  </si>
  <si>
    <t>33045</t>
  </si>
  <si>
    <t>33050</t>
  </si>
  <si>
    <t>33051</t>
  </si>
  <si>
    <t>33052</t>
  </si>
  <si>
    <t>33054</t>
  </si>
  <si>
    <t>33055</t>
  </si>
  <si>
    <t>33056</t>
  </si>
  <si>
    <t>33060</t>
  </si>
  <si>
    <t>33061</t>
  </si>
  <si>
    <t>33062</t>
  </si>
  <si>
    <t>33063</t>
  </si>
  <si>
    <t>33064</t>
  </si>
  <si>
    <t>33065</t>
  </si>
  <si>
    <t>33066</t>
  </si>
  <si>
    <t>33067</t>
  </si>
  <si>
    <t>33068</t>
  </si>
  <si>
    <t>33069</t>
  </si>
  <si>
    <t>33070</t>
  </si>
  <si>
    <t>33071</t>
  </si>
  <si>
    <t>33072</t>
  </si>
  <si>
    <t>33073</t>
  </si>
  <si>
    <t>33074</t>
  </si>
  <si>
    <t>33075</t>
  </si>
  <si>
    <t>33076</t>
  </si>
  <si>
    <t>33077</t>
  </si>
  <si>
    <t>33081</t>
  </si>
  <si>
    <t>33082</t>
  </si>
  <si>
    <t>33083</t>
  </si>
  <si>
    <t>33084</t>
  </si>
  <si>
    <t>33090</t>
  </si>
  <si>
    <t>33092</t>
  </si>
  <si>
    <t>33093</t>
  </si>
  <si>
    <t>33097</t>
  </si>
  <si>
    <t>33100</t>
  </si>
  <si>
    <t>33101</t>
  </si>
  <si>
    <t>33102</t>
  </si>
  <si>
    <t>33103</t>
  </si>
  <si>
    <t>33104</t>
  </si>
  <si>
    <t>33107</t>
  </si>
  <si>
    <t>33108</t>
  </si>
  <si>
    <t>33109</t>
  </si>
  <si>
    <t>33110</t>
  </si>
  <si>
    <t>33111</t>
  </si>
  <si>
    <t>33112</t>
  </si>
  <si>
    <t>33114</t>
  </si>
  <si>
    <t>33116</t>
  </si>
  <si>
    <t>33119</t>
  </si>
  <si>
    <t>33121</t>
  </si>
  <si>
    <t>33122</t>
  </si>
  <si>
    <t>33124</t>
  </si>
  <si>
    <t>33125</t>
  </si>
  <si>
    <t>33126</t>
  </si>
  <si>
    <t>33127</t>
  </si>
  <si>
    <t>33128</t>
  </si>
  <si>
    <t>33129</t>
  </si>
  <si>
    <t>33130</t>
  </si>
  <si>
    <t>33131</t>
  </si>
  <si>
    <t>33132</t>
  </si>
  <si>
    <t>33133</t>
  </si>
  <si>
    <t>33134</t>
  </si>
  <si>
    <t>33135</t>
  </si>
  <si>
    <t>33136</t>
  </si>
  <si>
    <t>33137</t>
  </si>
  <si>
    <t>33138</t>
  </si>
  <si>
    <t>33139</t>
  </si>
  <si>
    <t>33140</t>
  </si>
  <si>
    <t>33141</t>
  </si>
  <si>
    <t>33142</t>
  </si>
  <si>
    <t>33143</t>
  </si>
  <si>
    <t>33144</t>
  </si>
  <si>
    <t>33145</t>
  </si>
  <si>
    <t>33146</t>
  </si>
  <si>
    <t>33147</t>
  </si>
  <si>
    <t>33148</t>
  </si>
  <si>
    <t>33149</t>
  </si>
  <si>
    <t>33150</t>
  </si>
  <si>
    <t>33151</t>
  </si>
  <si>
    <t>33152</t>
  </si>
  <si>
    <t>33153</t>
  </si>
  <si>
    <t>33154</t>
  </si>
  <si>
    <t>33155</t>
  </si>
  <si>
    <t>33156</t>
  </si>
  <si>
    <t>33157</t>
  </si>
  <si>
    <t>33158</t>
  </si>
  <si>
    <t>33159</t>
  </si>
  <si>
    <t>33160</t>
  </si>
  <si>
    <t>33161</t>
  </si>
  <si>
    <t>33162</t>
  </si>
  <si>
    <t>33163</t>
  </si>
  <si>
    <t>33164</t>
  </si>
  <si>
    <t>33165</t>
  </si>
  <si>
    <t>33166</t>
  </si>
  <si>
    <t>33167</t>
  </si>
  <si>
    <t>33168</t>
  </si>
  <si>
    <t>33169</t>
  </si>
  <si>
    <t>33170</t>
  </si>
  <si>
    <t>33172</t>
  </si>
  <si>
    <t>33173</t>
  </si>
  <si>
    <t>33174</t>
  </si>
  <si>
    <t>33175</t>
  </si>
  <si>
    <t>33176</t>
  </si>
  <si>
    <t>33177</t>
  </si>
  <si>
    <t>33178</t>
  </si>
  <si>
    <t>33179</t>
  </si>
  <si>
    <t>33180</t>
  </si>
  <si>
    <t>33181</t>
  </si>
  <si>
    <t>33182</t>
  </si>
  <si>
    <t>33183</t>
  </si>
  <si>
    <t>33184</t>
  </si>
  <si>
    <t>33185</t>
  </si>
  <si>
    <t>33186</t>
  </si>
  <si>
    <t>33187</t>
  </si>
  <si>
    <t>33188</t>
  </si>
  <si>
    <t>33189</t>
  </si>
  <si>
    <t>33190</t>
  </si>
  <si>
    <t>33192</t>
  </si>
  <si>
    <t>33193</t>
  </si>
  <si>
    <t>33194</t>
  </si>
  <si>
    <t>33195</t>
  </si>
  <si>
    <t>33196</t>
  </si>
  <si>
    <t>33197</t>
  </si>
  <si>
    <t>33199</t>
  </si>
  <si>
    <t>33200</t>
  </si>
  <si>
    <t>33218</t>
  </si>
  <si>
    <t>33220</t>
  </si>
  <si>
    <t>33222</t>
  </si>
  <si>
    <t>33231</t>
  </si>
  <si>
    <t>33233</t>
  </si>
  <si>
    <t>33234</t>
  </si>
  <si>
    <t>33238</t>
  </si>
  <si>
    <t>33239</t>
  </si>
  <si>
    <t>33242</t>
  </si>
  <si>
    <t>33243</t>
  </si>
  <si>
    <t>33245</t>
  </si>
  <si>
    <t>33247</t>
  </si>
  <si>
    <t>33255</t>
  </si>
  <si>
    <t>33256</t>
  </si>
  <si>
    <t>33257</t>
  </si>
  <si>
    <t>33261</t>
  </si>
  <si>
    <t>33265</t>
  </si>
  <si>
    <t>33266</t>
  </si>
  <si>
    <t>33269</t>
  </si>
  <si>
    <t>33280</t>
  </si>
  <si>
    <t>33283</t>
  </si>
  <si>
    <t>33296</t>
  </si>
  <si>
    <t>33299</t>
  </si>
  <si>
    <t>33300</t>
  </si>
  <si>
    <t>33301</t>
  </si>
  <si>
    <t>33302</t>
  </si>
  <si>
    <t>33303</t>
  </si>
  <si>
    <t>33304</t>
  </si>
  <si>
    <t>33305</t>
  </si>
  <si>
    <t>33306</t>
  </si>
  <si>
    <t>33307</t>
  </si>
  <si>
    <t>33308</t>
  </si>
  <si>
    <t>33309</t>
  </si>
  <si>
    <t>33310</t>
  </si>
  <si>
    <t>33311</t>
  </si>
  <si>
    <t>33312</t>
  </si>
  <si>
    <t>33313</t>
  </si>
  <si>
    <t>33314</t>
  </si>
  <si>
    <t>33315</t>
  </si>
  <si>
    <t>33316</t>
  </si>
  <si>
    <t>33317</t>
  </si>
  <si>
    <t>33318</t>
  </si>
  <si>
    <t>33319</t>
  </si>
  <si>
    <t>33320</t>
  </si>
  <si>
    <t>33321</t>
  </si>
  <si>
    <t>33322</t>
  </si>
  <si>
    <t>33323</t>
  </si>
  <si>
    <t>33324</t>
  </si>
  <si>
    <t>33325</t>
  </si>
  <si>
    <t>33326</t>
  </si>
  <si>
    <t>33327</t>
  </si>
  <si>
    <t>33328</t>
  </si>
  <si>
    <t>33329</t>
  </si>
  <si>
    <t>33330</t>
  </si>
  <si>
    <t>33331</t>
  </si>
  <si>
    <t>33332</t>
  </si>
  <si>
    <t>33334</t>
  </si>
  <si>
    <t>33335</t>
  </si>
  <si>
    <t>33336</t>
  </si>
  <si>
    <t>33337</t>
  </si>
  <si>
    <t>33338</t>
  </si>
  <si>
    <t>33339</t>
  </si>
  <si>
    <t>33340</t>
  </si>
  <si>
    <t>33345</t>
  </si>
  <si>
    <t>33346</t>
  </si>
  <si>
    <t>33348</t>
  </si>
  <si>
    <t>33349</t>
  </si>
  <si>
    <t>33350</t>
  </si>
  <si>
    <t>33351</t>
  </si>
  <si>
    <t>33355</t>
  </si>
  <si>
    <t>33359</t>
  </si>
  <si>
    <t>33388</t>
  </si>
  <si>
    <t>33394</t>
  </si>
  <si>
    <t>33401</t>
  </si>
  <si>
    <t>PALM BEACH</t>
  </si>
  <si>
    <t>33402</t>
  </si>
  <si>
    <t>33403</t>
  </si>
  <si>
    <t>33404</t>
  </si>
  <si>
    <t>33405</t>
  </si>
  <si>
    <t>33406</t>
  </si>
  <si>
    <t>33407</t>
  </si>
  <si>
    <t>33408</t>
  </si>
  <si>
    <t>33409</t>
  </si>
  <si>
    <t>33410</t>
  </si>
  <si>
    <t>33411</t>
  </si>
  <si>
    <t>33412</t>
  </si>
  <si>
    <t>33413</t>
  </si>
  <si>
    <t>33414</t>
  </si>
  <si>
    <t>33415</t>
  </si>
  <si>
    <t>33416</t>
  </si>
  <si>
    <t>33417</t>
  </si>
  <si>
    <t>33418</t>
  </si>
  <si>
    <t>33419</t>
  </si>
  <si>
    <t>33420</t>
  </si>
  <si>
    <t>33421</t>
  </si>
  <si>
    <t>33422</t>
  </si>
  <si>
    <t>33424</t>
  </si>
  <si>
    <t>33425</t>
  </si>
  <si>
    <t>33426</t>
  </si>
  <si>
    <t>33427</t>
  </si>
  <si>
    <t>33428</t>
  </si>
  <si>
    <t>33429</t>
  </si>
  <si>
    <t>33430</t>
  </si>
  <si>
    <t>33431</t>
  </si>
  <si>
    <t>33432</t>
  </si>
  <si>
    <t>33433</t>
  </si>
  <si>
    <t>33434</t>
  </si>
  <si>
    <t>33435</t>
  </si>
  <si>
    <t>33436</t>
  </si>
  <si>
    <t>33437</t>
  </si>
  <si>
    <t>33438</t>
  </si>
  <si>
    <t>33439</t>
  </si>
  <si>
    <t>33440</t>
  </si>
  <si>
    <t>HENDRY</t>
  </si>
  <si>
    <t>33441</t>
  </si>
  <si>
    <t>33442</t>
  </si>
  <si>
    <t>33443</t>
  </si>
  <si>
    <t>33444</t>
  </si>
  <si>
    <t>33445</t>
  </si>
  <si>
    <t>33446</t>
  </si>
  <si>
    <t>33447</t>
  </si>
  <si>
    <t>33448</t>
  </si>
  <si>
    <t>33449</t>
  </si>
  <si>
    <t>33450</t>
  </si>
  <si>
    <t>SAINT LUCIE</t>
  </si>
  <si>
    <t>33454</t>
  </si>
  <si>
    <t>33455</t>
  </si>
  <si>
    <t>33458</t>
  </si>
  <si>
    <t>33459</t>
  </si>
  <si>
    <t>33460</t>
  </si>
  <si>
    <t>33461</t>
  </si>
  <si>
    <t>33462</t>
  </si>
  <si>
    <t>33463</t>
  </si>
  <si>
    <t>33464</t>
  </si>
  <si>
    <t>33465</t>
  </si>
  <si>
    <t>33466</t>
  </si>
  <si>
    <t>33467</t>
  </si>
  <si>
    <t>33468</t>
  </si>
  <si>
    <t>33469</t>
  </si>
  <si>
    <t>33470</t>
  </si>
  <si>
    <t>33471</t>
  </si>
  <si>
    <t>GLADES</t>
  </si>
  <si>
    <t>33472</t>
  </si>
  <si>
    <t>33473</t>
  </si>
  <si>
    <t>33474</t>
  </si>
  <si>
    <t>33475</t>
  </si>
  <si>
    <t>33476</t>
  </si>
  <si>
    <t>33477</t>
  </si>
  <si>
    <t>33478</t>
  </si>
  <si>
    <t>33480</t>
  </si>
  <si>
    <t>33481</t>
  </si>
  <si>
    <t>33482</t>
  </si>
  <si>
    <t>33483</t>
  </si>
  <si>
    <t>33484</t>
  </si>
  <si>
    <t>33486</t>
  </si>
  <si>
    <t>33487</t>
  </si>
  <si>
    <t>33488</t>
  </si>
  <si>
    <t>33491</t>
  </si>
  <si>
    <t>33493</t>
  </si>
  <si>
    <t>33496</t>
  </si>
  <si>
    <t>33497</t>
  </si>
  <si>
    <t>33498</t>
  </si>
  <si>
    <t>33499</t>
  </si>
  <si>
    <t>33503</t>
  </si>
  <si>
    <t>33504</t>
  </si>
  <si>
    <t>PINELLAS</t>
  </si>
  <si>
    <t>33508</t>
  </si>
  <si>
    <t>33509</t>
  </si>
  <si>
    <t>33510</t>
  </si>
  <si>
    <t>33511</t>
  </si>
  <si>
    <t>33513</t>
  </si>
  <si>
    <t>33514</t>
  </si>
  <si>
    <t>33515</t>
  </si>
  <si>
    <t>33521</t>
  </si>
  <si>
    <t>33523</t>
  </si>
  <si>
    <t>PASCO</t>
  </si>
  <si>
    <t>33524</t>
  </si>
  <si>
    <t>33525</t>
  </si>
  <si>
    <t>33526</t>
  </si>
  <si>
    <t>33527</t>
  </si>
  <si>
    <t>33530</t>
  </si>
  <si>
    <t>33534</t>
  </si>
  <si>
    <t>33537</t>
  </si>
  <si>
    <t>33538</t>
  </si>
  <si>
    <t>33539</t>
  </si>
  <si>
    <t>33540</t>
  </si>
  <si>
    <t>33541</t>
  </si>
  <si>
    <t>33542</t>
  </si>
  <si>
    <t>33543</t>
  </si>
  <si>
    <t>33544</t>
  </si>
  <si>
    <t>33545</t>
  </si>
  <si>
    <t>33547</t>
  </si>
  <si>
    <t>33548</t>
  </si>
  <si>
    <t>33549</t>
  </si>
  <si>
    <t>33550</t>
  </si>
  <si>
    <t>33556</t>
  </si>
  <si>
    <t>33558</t>
  </si>
  <si>
    <t>33559</t>
  </si>
  <si>
    <t>33563</t>
  </si>
  <si>
    <t>33564</t>
  </si>
  <si>
    <t>33565</t>
  </si>
  <si>
    <t>33566</t>
  </si>
  <si>
    <t>33567</t>
  </si>
  <si>
    <t>33568</t>
  </si>
  <si>
    <t>33569</t>
  </si>
  <si>
    <t>33570</t>
  </si>
  <si>
    <t>33571</t>
  </si>
  <si>
    <t>33572</t>
  </si>
  <si>
    <t>33573</t>
  </si>
  <si>
    <t>33574</t>
  </si>
  <si>
    <t>33575</t>
  </si>
  <si>
    <t>33576</t>
  </si>
  <si>
    <t>33578</t>
  </si>
  <si>
    <t>33579</t>
  </si>
  <si>
    <t>33580</t>
  </si>
  <si>
    <t>SAARASOTA</t>
  </si>
  <si>
    <t>33583</t>
  </si>
  <si>
    <t>33584</t>
  </si>
  <si>
    <t>33585</t>
  </si>
  <si>
    <t>33586</t>
  </si>
  <si>
    <t>33587</t>
  </si>
  <si>
    <t>33592</t>
  </si>
  <si>
    <t>33593</t>
  </si>
  <si>
    <t>33594</t>
  </si>
  <si>
    <t>33595</t>
  </si>
  <si>
    <t>33596</t>
  </si>
  <si>
    <t>33597</t>
  </si>
  <si>
    <t>33598</t>
  </si>
  <si>
    <t>33600</t>
  </si>
  <si>
    <t>33601</t>
  </si>
  <si>
    <t>33602</t>
  </si>
  <si>
    <t>33603</t>
  </si>
  <si>
    <t>33604</t>
  </si>
  <si>
    <t>33605</t>
  </si>
  <si>
    <t>33606</t>
  </si>
  <si>
    <t>33607</t>
  </si>
  <si>
    <t>33608</t>
  </si>
  <si>
    <t>33609</t>
  </si>
  <si>
    <t>33610</t>
  </si>
  <si>
    <t>33611</t>
  </si>
  <si>
    <t>33612</t>
  </si>
  <si>
    <t>33613</t>
  </si>
  <si>
    <t>33614</t>
  </si>
  <si>
    <t>33615</t>
  </si>
  <si>
    <t>33616</t>
  </si>
  <si>
    <t>33617</t>
  </si>
  <si>
    <t>33618</t>
  </si>
  <si>
    <t>33619</t>
  </si>
  <si>
    <t>33620</t>
  </si>
  <si>
    <t>33621</t>
  </si>
  <si>
    <t>33622</t>
  </si>
  <si>
    <t>33623</t>
  </si>
  <si>
    <t>33624</t>
  </si>
  <si>
    <t>33625</t>
  </si>
  <si>
    <t>33626</t>
  </si>
  <si>
    <t>33629</t>
  </si>
  <si>
    <t>33630</t>
  </si>
  <si>
    <t>33631</t>
  </si>
  <si>
    <t>33633</t>
  </si>
  <si>
    <t>33634</t>
  </si>
  <si>
    <t>33635</t>
  </si>
  <si>
    <t>33637</t>
  </si>
  <si>
    <t>33646</t>
  </si>
  <si>
    <t>33647</t>
  </si>
  <si>
    <t>33650</t>
  </si>
  <si>
    <t>33651</t>
  </si>
  <si>
    <t>33655</t>
  </si>
  <si>
    <t>33660</t>
  </si>
  <si>
    <t>33661</t>
  </si>
  <si>
    <t>33662</t>
  </si>
  <si>
    <t>33663</t>
  </si>
  <si>
    <t>33664</t>
  </si>
  <si>
    <t>33672</t>
  </si>
  <si>
    <t>33673</t>
  </si>
  <si>
    <t>33674</t>
  </si>
  <si>
    <t>33675</t>
  </si>
  <si>
    <t>33677</t>
  </si>
  <si>
    <t>33679</t>
  </si>
  <si>
    <t>33680</t>
  </si>
  <si>
    <t>33681</t>
  </si>
  <si>
    <t>33682</t>
  </si>
  <si>
    <t>33684</t>
  </si>
  <si>
    <t>33685</t>
  </si>
  <si>
    <t>33686</t>
  </si>
  <si>
    <t>33687</t>
  </si>
  <si>
    <t>33688</t>
  </si>
  <si>
    <t>33689</t>
  </si>
  <si>
    <t>33690</t>
  </si>
  <si>
    <t>33694</t>
  </si>
  <si>
    <t>33695</t>
  </si>
  <si>
    <t>33697</t>
  </si>
  <si>
    <t>33700</t>
  </si>
  <si>
    <t>33701</t>
  </si>
  <si>
    <t>33702</t>
  </si>
  <si>
    <t>33703</t>
  </si>
  <si>
    <t>33704</t>
  </si>
  <si>
    <t>33705</t>
  </si>
  <si>
    <t>33706</t>
  </si>
  <si>
    <t>33707</t>
  </si>
  <si>
    <t>33708</t>
  </si>
  <si>
    <t>33709</t>
  </si>
  <si>
    <t>33710</t>
  </si>
  <si>
    <t>33711</t>
  </si>
  <si>
    <t>33712</t>
  </si>
  <si>
    <t>33713</t>
  </si>
  <si>
    <t>33714</t>
  </si>
  <si>
    <t>33715</t>
  </si>
  <si>
    <t>33716</t>
  </si>
  <si>
    <t>33728</t>
  </si>
  <si>
    <t>33729</t>
  </si>
  <si>
    <t>33730</t>
  </si>
  <si>
    <t>33731</t>
  </si>
  <si>
    <t>33732</t>
  </si>
  <si>
    <t>33733</t>
  </si>
  <si>
    <t>33734</t>
  </si>
  <si>
    <t>33736</t>
  </si>
  <si>
    <t>33737</t>
  </si>
  <si>
    <t>33738</t>
  </si>
  <si>
    <t>33739</t>
  </si>
  <si>
    <t>33740</t>
  </si>
  <si>
    <t>33741</t>
  </si>
  <si>
    <t>33742</t>
  </si>
  <si>
    <t>33743</t>
  </si>
  <si>
    <t>33744</t>
  </si>
  <si>
    <t>33747</t>
  </si>
  <si>
    <t>33750</t>
  </si>
  <si>
    <t>33755</t>
  </si>
  <si>
    <t>33756</t>
  </si>
  <si>
    <t>33757</t>
  </si>
  <si>
    <t>33758</t>
  </si>
  <si>
    <t>33759</t>
  </si>
  <si>
    <t>33760</t>
  </si>
  <si>
    <t>33761</t>
  </si>
  <si>
    <t>33762</t>
  </si>
  <si>
    <t>33763</t>
  </si>
  <si>
    <t>33764</t>
  </si>
  <si>
    <t>33765</t>
  </si>
  <si>
    <t>33766</t>
  </si>
  <si>
    <t>33767</t>
  </si>
  <si>
    <t>33769</t>
  </si>
  <si>
    <t>33770</t>
  </si>
  <si>
    <t>33771</t>
  </si>
  <si>
    <t>33772</t>
  </si>
  <si>
    <t>33773</t>
  </si>
  <si>
    <t>33774</t>
  </si>
  <si>
    <t>33775</t>
  </si>
  <si>
    <t>33776</t>
  </si>
  <si>
    <t>33777</t>
  </si>
  <si>
    <t>33778</t>
  </si>
  <si>
    <t>33779</t>
  </si>
  <si>
    <t>33780</t>
  </si>
  <si>
    <t>33781</t>
  </si>
  <si>
    <t>33782</t>
  </si>
  <si>
    <t>33784</t>
  </si>
  <si>
    <t>33785</t>
  </si>
  <si>
    <t>33786</t>
  </si>
  <si>
    <t>33801</t>
  </si>
  <si>
    <t>33802</t>
  </si>
  <si>
    <t>33803</t>
  </si>
  <si>
    <t>33804</t>
  </si>
  <si>
    <t>33805</t>
  </si>
  <si>
    <t>33806</t>
  </si>
  <si>
    <t>33807</t>
  </si>
  <si>
    <t>33809</t>
  </si>
  <si>
    <t>33810</t>
  </si>
  <si>
    <t>33811</t>
  </si>
  <si>
    <t>33812</t>
  </si>
  <si>
    <t>33813</t>
  </si>
  <si>
    <t>33815</t>
  </si>
  <si>
    <t>33820</t>
  </si>
  <si>
    <t>33821</t>
  </si>
  <si>
    <t>DE SOTO</t>
  </si>
  <si>
    <t>33823</t>
  </si>
  <si>
    <t>33825</t>
  </si>
  <si>
    <t>HIGHLANDS</t>
  </si>
  <si>
    <t>33826</t>
  </si>
  <si>
    <t>33827</t>
  </si>
  <si>
    <t>33830</t>
  </si>
  <si>
    <t>33831</t>
  </si>
  <si>
    <t>33834</t>
  </si>
  <si>
    <t>HARDEE</t>
  </si>
  <si>
    <t>33835</t>
  </si>
  <si>
    <t>33836</t>
  </si>
  <si>
    <t>33837</t>
  </si>
  <si>
    <t>33838</t>
  </si>
  <si>
    <t>33839</t>
  </si>
  <si>
    <t>33840</t>
  </si>
  <si>
    <t>33841</t>
  </si>
  <si>
    <t>33842</t>
  </si>
  <si>
    <t>33843</t>
  </si>
  <si>
    <t>33844</t>
  </si>
  <si>
    <t>33845</t>
  </si>
  <si>
    <t>33846</t>
  </si>
  <si>
    <t>33847</t>
  </si>
  <si>
    <t>33848</t>
  </si>
  <si>
    <t>OSCEOLA</t>
  </si>
  <si>
    <t>33849</t>
  </si>
  <si>
    <t>33850</t>
  </si>
  <si>
    <t>33851</t>
  </si>
  <si>
    <t>33852</t>
  </si>
  <si>
    <t>33853</t>
  </si>
  <si>
    <t>33854</t>
  </si>
  <si>
    <t>33855</t>
  </si>
  <si>
    <t>33856</t>
  </si>
  <si>
    <t>33857</t>
  </si>
  <si>
    <t>33858</t>
  </si>
  <si>
    <t>33859</t>
  </si>
  <si>
    <t>33860</t>
  </si>
  <si>
    <t>33862</t>
  </si>
  <si>
    <t>33863</t>
  </si>
  <si>
    <t>33864</t>
  </si>
  <si>
    <t>33865</t>
  </si>
  <si>
    <t>33867</t>
  </si>
  <si>
    <t>33868</t>
  </si>
  <si>
    <t>33870</t>
  </si>
  <si>
    <t>33871</t>
  </si>
  <si>
    <t>33872</t>
  </si>
  <si>
    <t>33873</t>
  </si>
  <si>
    <t>33875</t>
  </si>
  <si>
    <t>33876</t>
  </si>
  <si>
    <t>33877</t>
  </si>
  <si>
    <t>33880</t>
  </si>
  <si>
    <t>33881</t>
  </si>
  <si>
    <t>33882</t>
  </si>
  <si>
    <t>33883</t>
  </si>
  <si>
    <t>33884</t>
  </si>
  <si>
    <t>33885</t>
  </si>
  <si>
    <t>33888</t>
  </si>
  <si>
    <t>33890</t>
  </si>
  <si>
    <t>33896</t>
  </si>
  <si>
    <t>33897</t>
  </si>
  <si>
    <t>33898</t>
  </si>
  <si>
    <t>33900</t>
  </si>
  <si>
    <t>33901</t>
  </si>
  <si>
    <t>33902</t>
  </si>
  <si>
    <t>33903</t>
  </si>
  <si>
    <t>33904</t>
  </si>
  <si>
    <t>33905</t>
  </si>
  <si>
    <t>33906</t>
  </si>
  <si>
    <t>33907</t>
  </si>
  <si>
    <t>33908</t>
  </si>
  <si>
    <t>33909</t>
  </si>
  <si>
    <t>33910</t>
  </si>
  <si>
    <t>33911</t>
  </si>
  <si>
    <t>33912</t>
  </si>
  <si>
    <t>33913</t>
  </si>
  <si>
    <t>33914</t>
  </si>
  <si>
    <t>33915</t>
  </si>
  <si>
    <t>33916</t>
  </si>
  <si>
    <t>33917</t>
  </si>
  <si>
    <t>33918</t>
  </si>
  <si>
    <t>33919</t>
  </si>
  <si>
    <t>33920</t>
  </si>
  <si>
    <t>33921</t>
  </si>
  <si>
    <t>33922</t>
  </si>
  <si>
    <t>33923</t>
  </si>
  <si>
    <t>33924</t>
  </si>
  <si>
    <t>33925</t>
  </si>
  <si>
    <t>COLLIER</t>
  </si>
  <si>
    <t>33926</t>
  </si>
  <si>
    <t>33927</t>
  </si>
  <si>
    <t>33928</t>
  </si>
  <si>
    <t>33929</t>
  </si>
  <si>
    <t>33930</t>
  </si>
  <si>
    <t>33931</t>
  </si>
  <si>
    <t>33932</t>
  </si>
  <si>
    <t>33933</t>
  </si>
  <si>
    <t>33934</t>
  </si>
  <si>
    <t>33935</t>
  </si>
  <si>
    <t>33936</t>
  </si>
  <si>
    <t>33937</t>
  </si>
  <si>
    <t>33938</t>
  </si>
  <si>
    <t>33939</t>
  </si>
  <si>
    <t>33940</t>
  </si>
  <si>
    <t>33941</t>
  </si>
  <si>
    <t>33942</t>
  </si>
  <si>
    <t>33943</t>
  </si>
  <si>
    <t>33944</t>
  </si>
  <si>
    <t>33945</t>
  </si>
  <si>
    <t>33946</t>
  </si>
  <si>
    <t>33947</t>
  </si>
  <si>
    <t>33948</t>
  </si>
  <si>
    <t>33949</t>
  </si>
  <si>
    <t>33950</t>
  </si>
  <si>
    <t>33951</t>
  </si>
  <si>
    <t>33952</t>
  </si>
  <si>
    <t>33953</t>
  </si>
  <si>
    <t>33954</t>
  </si>
  <si>
    <t>33955</t>
  </si>
  <si>
    <t>33956</t>
  </si>
  <si>
    <t>33957</t>
  </si>
  <si>
    <t>33959</t>
  </si>
  <si>
    <t>33960</t>
  </si>
  <si>
    <t>33961</t>
  </si>
  <si>
    <t>33962</t>
  </si>
  <si>
    <t>33963</t>
  </si>
  <si>
    <t>33964</t>
  </si>
  <si>
    <t>33965</t>
  </si>
  <si>
    <t>33966</t>
  </si>
  <si>
    <t>33967</t>
  </si>
  <si>
    <t>33969</t>
  </si>
  <si>
    <t>33970</t>
  </si>
  <si>
    <t>33971</t>
  </si>
  <si>
    <t>33972</t>
  </si>
  <si>
    <t>33973</t>
  </si>
  <si>
    <t>33974</t>
  </si>
  <si>
    <t>33975</t>
  </si>
  <si>
    <t>33976</t>
  </si>
  <si>
    <t>33980</t>
  </si>
  <si>
    <t>33981</t>
  </si>
  <si>
    <t>33982</t>
  </si>
  <si>
    <t>33983</t>
  </si>
  <si>
    <t>33990</t>
  </si>
  <si>
    <t>33991</t>
  </si>
  <si>
    <t>33993</t>
  </si>
  <si>
    <t>33994</t>
  </si>
  <si>
    <t>33999</t>
  </si>
  <si>
    <t>34001</t>
  </si>
  <si>
    <t>34002</t>
  </si>
  <si>
    <t>34003</t>
  </si>
  <si>
    <t>34004</t>
  </si>
  <si>
    <t>34005</t>
  </si>
  <si>
    <t>34006</t>
  </si>
  <si>
    <t>34007</t>
  </si>
  <si>
    <t>34008</t>
  </si>
  <si>
    <t>34009</t>
  </si>
  <si>
    <t>34011</t>
  </si>
  <si>
    <t>34020</t>
  </si>
  <si>
    <t>34021</t>
  </si>
  <si>
    <t>34022</t>
  </si>
  <si>
    <t>34023</t>
  </si>
  <si>
    <t>34024</t>
  </si>
  <si>
    <t>34030</t>
  </si>
  <si>
    <t>34031</t>
  </si>
  <si>
    <t>34032</t>
  </si>
  <si>
    <t>34033</t>
  </si>
  <si>
    <t>34034</t>
  </si>
  <si>
    <t>34035</t>
  </si>
  <si>
    <t>34036</t>
  </si>
  <si>
    <t>34037</t>
  </si>
  <si>
    <t>34038</t>
  </si>
  <si>
    <t>34039</t>
  </si>
  <si>
    <t>34040</t>
  </si>
  <si>
    <t>34041</t>
  </si>
  <si>
    <t>34050</t>
  </si>
  <si>
    <t>34051</t>
  </si>
  <si>
    <t>34053</t>
  </si>
  <si>
    <t>34054</t>
  </si>
  <si>
    <t>34058</t>
  </si>
  <si>
    <t>34059</t>
  </si>
  <si>
    <t>34060</t>
  </si>
  <si>
    <t>34061</t>
  </si>
  <si>
    <t>34078</t>
  </si>
  <si>
    <t>34079</t>
  </si>
  <si>
    <t>34080</t>
  </si>
  <si>
    <t>34082</t>
  </si>
  <si>
    <t>34083</t>
  </si>
  <si>
    <t>34084</t>
  </si>
  <si>
    <t>34085</t>
  </si>
  <si>
    <t>34086</t>
  </si>
  <si>
    <t>34087</t>
  </si>
  <si>
    <t>34088</t>
  </si>
  <si>
    <t>34090</t>
  </si>
  <si>
    <t>34091</t>
  </si>
  <si>
    <t>34092</t>
  </si>
  <si>
    <t>34093</t>
  </si>
  <si>
    <t>34098</t>
  </si>
  <si>
    <t>34099</t>
  </si>
  <si>
    <t>34101</t>
  </si>
  <si>
    <t>34102</t>
  </si>
  <si>
    <t>34103</t>
  </si>
  <si>
    <t>34104</t>
  </si>
  <si>
    <t>34105</t>
  </si>
  <si>
    <t>34106</t>
  </si>
  <si>
    <t>34107</t>
  </si>
  <si>
    <t>34108</t>
  </si>
  <si>
    <t>34109</t>
  </si>
  <si>
    <t>34110</t>
  </si>
  <si>
    <t>34112</t>
  </si>
  <si>
    <t>34113</t>
  </si>
  <si>
    <t>34114</t>
  </si>
  <si>
    <t>34116</t>
  </si>
  <si>
    <t>34117</t>
  </si>
  <si>
    <t>34119</t>
  </si>
  <si>
    <t>34120</t>
  </si>
  <si>
    <t>34133</t>
  </si>
  <si>
    <t>34134</t>
  </si>
  <si>
    <t>34135</t>
  </si>
  <si>
    <t>34136</t>
  </si>
  <si>
    <t>34137</t>
  </si>
  <si>
    <t>34138</t>
  </si>
  <si>
    <t>34139</t>
  </si>
  <si>
    <t>34140</t>
  </si>
  <si>
    <t>34141</t>
  </si>
  <si>
    <t>34142</t>
  </si>
  <si>
    <t>34143</t>
  </si>
  <si>
    <t>34145</t>
  </si>
  <si>
    <t>34146</t>
  </si>
  <si>
    <t>34201</t>
  </si>
  <si>
    <t>MANATEE</t>
  </si>
  <si>
    <t>34202</t>
  </si>
  <si>
    <t>34203</t>
  </si>
  <si>
    <t>34204</t>
  </si>
  <si>
    <t>34205</t>
  </si>
  <si>
    <t>34206</t>
  </si>
  <si>
    <t>34207</t>
  </si>
  <si>
    <t>34208</t>
  </si>
  <si>
    <t>34209</t>
  </si>
  <si>
    <t>34210</t>
  </si>
  <si>
    <t>34211</t>
  </si>
  <si>
    <t>34212</t>
  </si>
  <si>
    <t>34215</t>
  </si>
  <si>
    <t>34216</t>
  </si>
  <si>
    <t>34217</t>
  </si>
  <si>
    <t>SARASOTA</t>
  </si>
  <si>
    <t>34218</t>
  </si>
  <si>
    <t>34219</t>
  </si>
  <si>
    <t>34220</t>
  </si>
  <si>
    <t>34221</t>
  </si>
  <si>
    <t>34222</t>
  </si>
  <si>
    <t>34223</t>
  </si>
  <si>
    <t>34224</t>
  </si>
  <si>
    <t>34228</t>
  </si>
  <si>
    <t>34229</t>
  </si>
  <si>
    <t>34230</t>
  </si>
  <si>
    <t>34231</t>
  </si>
  <si>
    <t>34232</t>
  </si>
  <si>
    <t>34233</t>
  </si>
  <si>
    <t>34234</t>
  </si>
  <si>
    <t>34235</t>
  </si>
  <si>
    <t>34236</t>
  </si>
  <si>
    <t>34237</t>
  </si>
  <si>
    <t>34238</t>
  </si>
  <si>
    <t>34239</t>
  </si>
  <si>
    <t>34240</t>
  </si>
  <si>
    <t>34241</t>
  </si>
  <si>
    <t>34242</t>
  </si>
  <si>
    <t>34243</t>
  </si>
  <si>
    <t>34250</t>
  </si>
  <si>
    <t>34251</t>
  </si>
  <si>
    <t>34260</t>
  </si>
  <si>
    <t>34264</t>
  </si>
  <si>
    <t>34265</t>
  </si>
  <si>
    <t>DESOTO</t>
  </si>
  <si>
    <t>34266</t>
  </si>
  <si>
    <t>34267</t>
  </si>
  <si>
    <t>34268</t>
  </si>
  <si>
    <t>34269</t>
  </si>
  <si>
    <t>34270</t>
  </si>
  <si>
    <t>34272</t>
  </si>
  <si>
    <t>34274</t>
  </si>
  <si>
    <t>34275</t>
  </si>
  <si>
    <t>34276</t>
  </si>
  <si>
    <t>34277</t>
  </si>
  <si>
    <t>34278</t>
  </si>
  <si>
    <t>34280</t>
  </si>
  <si>
    <t>34281</t>
  </si>
  <si>
    <t>34282</t>
  </si>
  <si>
    <t>34284</t>
  </si>
  <si>
    <t>34285</t>
  </si>
  <si>
    <t>34286</t>
  </si>
  <si>
    <t>34287</t>
  </si>
  <si>
    <t>34288</t>
  </si>
  <si>
    <t>34289</t>
  </si>
  <si>
    <t>34290</t>
  </si>
  <si>
    <t>34291</t>
  </si>
  <si>
    <t>34292</t>
  </si>
  <si>
    <t>34293</t>
  </si>
  <si>
    <t>34295</t>
  </si>
  <si>
    <t>34298</t>
  </si>
  <si>
    <t>HERNANDO</t>
  </si>
  <si>
    <t>34299</t>
  </si>
  <si>
    <t>34322</t>
  </si>
  <si>
    <t>34420</t>
  </si>
  <si>
    <t>34421</t>
  </si>
  <si>
    <t>34423</t>
  </si>
  <si>
    <t>34428</t>
  </si>
  <si>
    <t>34429</t>
  </si>
  <si>
    <t>34430</t>
  </si>
  <si>
    <t>34431</t>
  </si>
  <si>
    <t>34432</t>
  </si>
  <si>
    <t>34433</t>
  </si>
  <si>
    <t>34434</t>
  </si>
  <si>
    <t>34436</t>
  </si>
  <si>
    <t>34442</t>
  </si>
  <si>
    <t>34445</t>
  </si>
  <si>
    <t>34446</t>
  </si>
  <si>
    <t>34447</t>
  </si>
  <si>
    <t>34448</t>
  </si>
  <si>
    <t>34449</t>
  </si>
  <si>
    <t>34450</t>
  </si>
  <si>
    <t>34451</t>
  </si>
  <si>
    <t>34452</t>
  </si>
  <si>
    <t>34453</t>
  </si>
  <si>
    <t>34460</t>
  </si>
  <si>
    <t>34461</t>
  </si>
  <si>
    <t>34464</t>
  </si>
  <si>
    <t>34465</t>
  </si>
  <si>
    <t>34470</t>
  </si>
  <si>
    <t>34471</t>
  </si>
  <si>
    <t>34472</t>
  </si>
  <si>
    <t>34473</t>
  </si>
  <si>
    <t>34474</t>
  </si>
  <si>
    <t>34475</t>
  </si>
  <si>
    <t>34476</t>
  </si>
  <si>
    <t>34477</t>
  </si>
  <si>
    <t>34478</t>
  </si>
  <si>
    <t>34479</t>
  </si>
  <si>
    <t>34480</t>
  </si>
  <si>
    <t>34481</t>
  </si>
  <si>
    <t>34482</t>
  </si>
  <si>
    <t>34483</t>
  </si>
  <si>
    <t>34484</t>
  </si>
  <si>
    <t>34487</t>
  </si>
  <si>
    <t>34488</t>
  </si>
  <si>
    <t>34489</t>
  </si>
  <si>
    <t>34491</t>
  </si>
  <si>
    <t>34492</t>
  </si>
  <si>
    <t>34498</t>
  </si>
  <si>
    <t>34501</t>
  </si>
  <si>
    <t>34601</t>
  </si>
  <si>
    <t>34602</t>
  </si>
  <si>
    <t>34603</t>
  </si>
  <si>
    <t>34604</t>
  </si>
  <si>
    <t>34605</t>
  </si>
  <si>
    <t>34606</t>
  </si>
  <si>
    <t>34607</t>
  </si>
  <si>
    <t>34608</t>
  </si>
  <si>
    <t>34609</t>
  </si>
  <si>
    <t>34610</t>
  </si>
  <si>
    <t>34611</t>
  </si>
  <si>
    <t>34613</t>
  </si>
  <si>
    <t>34614</t>
  </si>
  <si>
    <t>34615</t>
  </si>
  <si>
    <t>34616</t>
  </si>
  <si>
    <t>34617</t>
  </si>
  <si>
    <t>34618</t>
  </si>
  <si>
    <t>34619</t>
  </si>
  <si>
    <t>34620</t>
  </si>
  <si>
    <t>34621</t>
  </si>
  <si>
    <t>34622</t>
  </si>
  <si>
    <t>34623</t>
  </si>
  <si>
    <t>34624</t>
  </si>
  <si>
    <t>34625</t>
  </si>
  <si>
    <t>34629</t>
  </si>
  <si>
    <t>34630</t>
  </si>
  <si>
    <t>34634</t>
  </si>
  <si>
    <t>34635</t>
  </si>
  <si>
    <t>34636</t>
  </si>
  <si>
    <t>34637</t>
  </si>
  <si>
    <t>34638</t>
  </si>
  <si>
    <t>34639</t>
  </si>
  <si>
    <t>34640</t>
  </si>
  <si>
    <t>34641</t>
  </si>
  <si>
    <t>34642</t>
  </si>
  <si>
    <t>34643</t>
  </si>
  <si>
    <t>34644</t>
  </si>
  <si>
    <t>34645</t>
  </si>
  <si>
    <t>34646</t>
  </si>
  <si>
    <t>34647</t>
  </si>
  <si>
    <t>34648</t>
  </si>
  <si>
    <t>34649</t>
  </si>
  <si>
    <t>34652</t>
  </si>
  <si>
    <t>34653</t>
  </si>
  <si>
    <t>34654</t>
  </si>
  <si>
    <t>34655</t>
  </si>
  <si>
    <t>34656</t>
  </si>
  <si>
    <t>34660</t>
  </si>
  <si>
    <t>34661</t>
  </si>
  <si>
    <t>34664</t>
  </si>
  <si>
    <t>34665</t>
  </si>
  <si>
    <t>34666</t>
  </si>
  <si>
    <t>34667</t>
  </si>
  <si>
    <t>34668</t>
  </si>
  <si>
    <t>34669</t>
  </si>
  <si>
    <t>34673</t>
  </si>
  <si>
    <t>34674</t>
  </si>
  <si>
    <t>34677</t>
  </si>
  <si>
    <t>34679</t>
  </si>
  <si>
    <t>34680</t>
  </si>
  <si>
    <t>34681</t>
  </si>
  <si>
    <t>34682</t>
  </si>
  <si>
    <t>34683</t>
  </si>
  <si>
    <t>34684</t>
  </si>
  <si>
    <t>34685</t>
  </si>
  <si>
    <t>34688</t>
  </si>
  <si>
    <t>34689</t>
  </si>
  <si>
    <t>34690</t>
  </si>
  <si>
    <t>34691</t>
  </si>
  <si>
    <t>34692</t>
  </si>
  <si>
    <t>34695</t>
  </si>
  <si>
    <t>34697</t>
  </si>
  <si>
    <t>34698</t>
  </si>
  <si>
    <t>34705</t>
  </si>
  <si>
    <t>34711</t>
  </si>
  <si>
    <t>34712</t>
  </si>
  <si>
    <t>34713</t>
  </si>
  <si>
    <t>34714</t>
  </si>
  <si>
    <t>34715</t>
  </si>
  <si>
    <t>34729</t>
  </si>
  <si>
    <t>34731</t>
  </si>
  <si>
    <t>34734</t>
  </si>
  <si>
    <t>34736</t>
  </si>
  <si>
    <t>34737</t>
  </si>
  <si>
    <t>34739</t>
  </si>
  <si>
    <t>34740</t>
  </si>
  <si>
    <t>34741</t>
  </si>
  <si>
    <t>34742</t>
  </si>
  <si>
    <t>34743</t>
  </si>
  <si>
    <t>34744</t>
  </si>
  <si>
    <t>34745</t>
  </si>
  <si>
    <t>34746</t>
  </si>
  <si>
    <t>34747</t>
  </si>
  <si>
    <t>34748</t>
  </si>
  <si>
    <t>34749</t>
  </si>
  <si>
    <t>34753</t>
  </si>
  <si>
    <t>34755</t>
  </si>
  <si>
    <t>34756</t>
  </si>
  <si>
    <t>34758</t>
  </si>
  <si>
    <t>34759</t>
  </si>
  <si>
    <t>34760</t>
  </si>
  <si>
    <t>34761</t>
  </si>
  <si>
    <t>34762</t>
  </si>
  <si>
    <t>34769</t>
  </si>
  <si>
    <t>34770</t>
  </si>
  <si>
    <t>34771</t>
  </si>
  <si>
    <t>34772</t>
  </si>
  <si>
    <t>34773</t>
  </si>
  <si>
    <t>34777</t>
  </si>
  <si>
    <t>34778</t>
  </si>
  <si>
    <t>34785</t>
  </si>
  <si>
    <t>34786</t>
  </si>
  <si>
    <t>34787</t>
  </si>
  <si>
    <t>34788</t>
  </si>
  <si>
    <t>34789</t>
  </si>
  <si>
    <t>34797</t>
  </si>
  <si>
    <t>34945</t>
  </si>
  <si>
    <t>ST LUCIE</t>
  </si>
  <si>
    <t>34946</t>
  </si>
  <si>
    <t>34947</t>
  </si>
  <si>
    <t>34948</t>
  </si>
  <si>
    <t>34949</t>
  </si>
  <si>
    <t>34950</t>
  </si>
  <si>
    <t>34951</t>
  </si>
  <si>
    <t>34952</t>
  </si>
  <si>
    <t>34953</t>
  </si>
  <si>
    <t>34954</t>
  </si>
  <si>
    <t>34956</t>
  </si>
  <si>
    <t>34957</t>
  </si>
  <si>
    <t>34958</t>
  </si>
  <si>
    <t>34972</t>
  </si>
  <si>
    <t>OKEECHOBEE</t>
  </si>
  <si>
    <t>34973</t>
  </si>
  <si>
    <t>34974</t>
  </si>
  <si>
    <t>34979</t>
  </si>
  <si>
    <t>34981</t>
  </si>
  <si>
    <t>34982</t>
  </si>
  <si>
    <t>34983</t>
  </si>
  <si>
    <t>34984</t>
  </si>
  <si>
    <t>34985</t>
  </si>
  <si>
    <t>34986</t>
  </si>
  <si>
    <t>34987</t>
  </si>
  <si>
    <t>34988</t>
  </si>
  <si>
    <t>34990</t>
  </si>
  <si>
    <t>34991</t>
  </si>
  <si>
    <t>34992</t>
  </si>
  <si>
    <t>34994</t>
  </si>
  <si>
    <t>34995</t>
  </si>
  <si>
    <t>34996</t>
  </si>
  <si>
    <t>34997</t>
  </si>
  <si>
    <t>35004</t>
  </si>
  <si>
    <t>SAINT CLAIR</t>
  </si>
  <si>
    <t>35005</t>
  </si>
  <si>
    <t>35006</t>
  </si>
  <si>
    <t>35007</t>
  </si>
  <si>
    <t>SHELBY</t>
  </si>
  <si>
    <t>35010</t>
  </si>
  <si>
    <t>TALLAPOOSA</t>
  </si>
  <si>
    <t>35011</t>
  </si>
  <si>
    <t>35013</t>
  </si>
  <si>
    <t>BLOUNT</t>
  </si>
  <si>
    <t>35014</t>
  </si>
  <si>
    <t>TALLADEGA</t>
  </si>
  <si>
    <t>35015</t>
  </si>
  <si>
    <t>35016</t>
  </si>
  <si>
    <t>35019</t>
  </si>
  <si>
    <t>CULLMAN</t>
  </si>
  <si>
    <t>35020</t>
  </si>
  <si>
    <t>35021</t>
  </si>
  <si>
    <t>35022</t>
  </si>
  <si>
    <t>35023</t>
  </si>
  <si>
    <t>35031</t>
  </si>
  <si>
    <t>35032</t>
  </si>
  <si>
    <t>35033</t>
  </si>
  <si>
    <t>35034</t>
  </si>
  <si>
    <t>35035</t>
  </si>
  <si>
    <t>35036</t>
  </si>
  <si>
    <t>35038</t>
  </si>
  <si>
    <t>35040</t>
  </si>
  <si>
    <t>35041</t>
  </si>
  <si>
    <t>35042</t>
  </si>
  <si>
    <t>35043</t>
  </si>
  <si>
    <t>35044</t>
  </si>
  <si>
    <t>35045</t>
  </si>
  <si>
    <t>CHILTON</t>
  </si>
  <si>
    <t>35046</t>
  </si>
  <si>
    <t>35048</t>
  </si>
  <si>
    <t>35049</t>
  </si>
  <si>
    <t>35051</t>
  </si>
  <si>
    <t>35052</t>
  </si>
  <si>
    <t>35053</t>
  </si>
  <si>
    <t>35054</t>
  </si>
  <si>
    <t>35055</t>
  </si>
  <si>
    <t>35056</t>
  </si>
  <si>
    <t>35057</t>
  </si>
  <si>
    <t>35058</t>
  </si>
  <si>
    <t>35060</t>
  </si>
  <si>
    <t>35061</t>
  </si>
  <si>
    <t>35062</t>
  </si>
  <si>
    <t>35063</t>
  </si>
  <si>
    <t>35064</t>
  </si>
  <si>
    <t>35068</t>
  </si>
  <si>
    <t>35070</t>
  </si>
  <si>
    <t>35071</t>
  </si>
  <si>
    <t>35072</t>
  </si>
  <si>
    <t>COOSA</t>
  </si>
  <si>
    <t>35073</t>
  </si>
  <si>
    <t>35074</t>
  </si>
  <si>
    <t>35077</t>
  </si>
  <si>
    <t>35078</t>
  </si>
  <si>
    <t>35079</t>
  </si>
  <si>
    <t>35080</t>
  </si>
  <si>
    <t>35082</t>
  </si>
  <si>
    <t>35083</t>
  </si>
  <si>
    <t>35085</t>
  </si>
  <si>
    <t>35087</t>
  </si>
  <si>
    <t>35089</t>
  </si>
  <si>
    <t>35091</t>
  </si>
  <si>
    <t>35094</t>
  </si>
  <si>
    <t>35096</t>
  </si>
  <si>
    <t>35097</t>
  </si>
  <si>
    <t>35098</t>
  </si>
  <si>
    <t>35111</t>
  </si>
  <si>
    <t>TUSCALOOSA</t>
  </si>
  <si>
    <t>35112</t>
  </si>
  <si>
    <t>35114</t>
  </si>
  <si>
    <t>35115</t>
  </si>
  <si>
    <t>35116</t>
  </si>
  <si>
    <t>35117</t>
  </si>
  <si>
    <t>35118</t>
  </si>
  <si>
    <t>35119</t>
  </si>
  <si>
    <t>35120</t>
  </si>
  <si>
    <t>35121</t>
  </si>
  <si>
    <t>35123</t>
  </si>
  <si>
    <t>35124</t>
  </si>
  <si>
    <t>35125</t>
  </si>
  <si>
    <t>35126</t>
  </si>
  <si>
    <t>35127</t>
  </si>
  <si>
    <t>35128</t>
  </si>
  <si>
    <t>35130</t>
  </si>
  <si>
    <t>35131</t>
  </si>
  <si>
    <t>35133</t>
  </si>
  <si>
    <t>35135</t>
  </si>
  <si>
    <t>35136</t>
  </si>
  <si>
    <t>35137</t>
  </si>
  <si>
    <t>35139</t>
  </si>
  <si>
    <t>35142</t>
  </si>
  <si>
    <t>35143</t>
  </si>
  <si>
    <t>35144</t>
  </si>
  <si>
    <t>35146</t>
  </si>
  <si>
    <t>35147</t>
  </si>
  <si>
    <t>35148</t>
  </si>
  <si>
    <t>35149</t>
  </si>
  <si>
    <t>35150</t>
  </si>
  <si>
    <t>35151</t>
  </si>
  <si>
    <t>35160</t>
  </si>
  <si>
    <t>35161</t>
  </si>
  <si>
    <t>35171</t>
  </si>
  <si>
    <t>35172</t>
  </si>
  <si>
    <t>35173</t>
  </si>
  <si>
    <t>35175</t>
  </si>
  <si>
    <t>35176</t>
  </si>
  <si>
    <t>35178</t>
  </si>
  <si>
    <t>35179</t>
  </si>
  <si>
    <t>35180</t>
  </si>
  <si>
    <t>35181</t>
  </si>
  <si>
    <t>35182</t>
  </si>
  <si>
    <t>35183</t>
  </si>
  <si>
    <t>35184</t>
  </si>
  <si>
    <t>35185</t>
  </si>
  <si>
    <t>35186</t>
  </si>
  <si>
    <t>35187</t>
  </si>
  <si>
    <t>35188</t>
  </si>
  <si>
    <t>35200</t>
  </si>
  <si>
    <t>35201</t>
  </si>
  <si>
    <t>35202</t>
  </si>
  <si>
    <t>35203</t>
  </si>
  <si>
    <t>35204</t>
  </si>
  <si>
    <t>35205</t>
  </si>
  <si>
    <t>35206</t>
  </si>
  <si>
    <t>35207</t>
  </si>
  <si>
    <t>35208</t>
  </si>
  <si>
    <t>35209</t>
  </si>
  <si>
    <t>35210</t>
  </si>
  <si>
    <t>35211</t>
  </si>
  <si>
    <t>35212</t>
  </si>
  <si>
    <t>35213</t>
  </si>
  <si>
    <t>35214</t>
  </si>
  <si>
    <t>35215</t>
  </si>
  <si>
    <t>35216</t>
  </si>
  <si>
    <t>35217</t>
  </si>
  <si>
    <t>35218</t>
  </si>
  <si>
    <t>35219</t>
  </si>
  <si>
    <t>35220</t>
  </si>
  <si>
    <t>35221</t>
  </si>
  <si>
    <t>35222</t>
  </si>
  <si>
    <t>35223</t>
  </si>
  <si>
    <t>35224</t>
  </si>
  <si>
    <t>35225</t>
  </si>
  <si>
    <t>35226</t>
  </si>
  <si>
    <t>35228</t>
  </si>
  <si>
    <t>35229</t>
  </si>
  <si>
    <t>35230</t>
  </si>
  <si>
    <t>35231</t>
  </si>
  <si>
    <t>35232</t>
  </si>
  <si>
    <t>35233</t>
  </si>
  <si>
    <t>35234</t>
  </si>
  <si>
    <t>35235</t>
  </si>
  <si>
    <t>35236</t>
  </si>
  <si>
    <t>35237</t>
  </si>
  <si>
    <t>35238</t>
  </si>
  <si>
    <t>35240</t>
  </si>
  <si>
    <t>35242</t>
  </si>
  <si>
    <t>35243</t>
  </si>
  <si>
    <t>35244</t>
  </si>
  <si>
    <t>35245</t>
  </si>
  <si>
    <t>35246</t>
  </si>
  <si>
    <t>35249</t>
  </si>
  <si>
    <t>35253</t>
  </si>
  <si>
    <t>35254</t>
  </si>
  <si>
    <t>35255</t>
  </si>
  <si>
    <t>35256</t>
  </si>
  <si>
    <t>35259</t>
  </si>
  <si>
    <t>35260</t>
  </si>
  <si>
    <t>35261</t>
  </si>
  <si>
    <t>35263</t>
  </si>
  <si>
    <t>35266</t>
  </si>
  <si>
    <t>35275</t>
  </si>
  <si>
    <t>35277</t>
  </si>
  <si>
    <t>35278</t>
  </si>
  <si>
    <t>35279</t>
  </si>
  <si>
    <t>35280</t>
  </si>
  <si>
    <t>35281</t>
  </si>
  <si>
    <t>35282</t>
  </si>
  <si>
    <t>35283</t>
  </si>
  <si>
    <t>35285</t>
  </si>
  <si>
    <t>35286</t>
  </si>
  <si>
    <t>35287</t>
  </si>
  <si>
    <t>35288</t>
  </si>
  <si>
    <t>35289</t>
  </si>
  <si>
    <t>35290</t>
  </si>
  <si>
    <t>35291</t>
  </si>
  <si>
    <t>35292</t>
  </si>
  <si>
    <t>35293</t>
  </si>
  <si>
    <t>35294</t>
  </si>
  <si>
    <t>35295</t>
  </si>
  <si>
    <t>35296</t>
  </si>
  <si>
    <t>35297</t>
  </si>
  <si>
    <t>35298</t>
  </si>
  <si>
    <t>35299</t>
  </si>
  <si>
    <t>35360</t>
  </si>
  <si>
    <t>LAUDERDALE</t>
  </si>
  <si>
    <t>35401</t>
  </si>
  <si>
    <t>35402</t>
  </si>
  <si>
    <t>35403</t>
  </si>
  <si>
    <t>35404</t>
  </si>
  <si>
    <t>35405</t>
  </si>
  <si>
    <t>35406</t>
  </si>
  <si>
    <t>35407</t>
  </si>
  <si>
    <t>35419</t>
  </si>
  <si>
    <t>35440</t>
  </si>
  <si>
    <t>35441</t>
  </si>
  <si>
    <t>HALE</t>
  </si>
  <si>
    <t>35442</t>
  </si>
  <si>
    <t>35443</t>
  </si>
  <si>
    <t>35444</t>
  </si>
  <si>
    <t>35446</t>
  </si>
  <si>
    <t>35447</t>
  </si>
  <si>
    <t>35448</t>
  </si>
  <si>
    <t>35449</t>
  </si>
  <si>
    <t>35452</t>
  </si>
  <si>
    <t>35453</t>
  </si>
  <si>
    <t>35456</t>
  </si>
  <si>
    <t>35457</t>
  </si>
  <si>
    <t>35458</t>
  </si>
  <si>
    <t>35459</t>
  </si>
  <si>
    <t>35460</t>
  </si>
  <si>
    <t>35461</t>
  </si>
  <si>
    <t>35462</t>
  </si>
  <si>
    <t>35463</t>
  </si>
  <si>
    <t>35464</t>
  </si>
  <si>
    <t>35466</t>
  </si>
  <si>
    <t>35468</t>
  </si>
  <si>
    <t>35469</t>
  </si>
  <si>
    <t>35470</t>
  </si>
  <si>
    <t>35471</t>
  </si>
  <si>
    <t>35473</t>
  </si>
  <si>
    <t>35474</t>
  </si>
  <si>
    <t>35475</t>
  </si>
  <si>
    <t>35476</t>
  </si>
  <si>
    <t>35477</t>
  </si>
  <si>
    <t>35478</t>
  </si>
  <si>
    <t>35480</t>
  </si>
  <si>
    <t>35481</t>
  </si>
  <si>
    <t>35482</t>
  </si>
  <si>
    <t>35485</t>
  </si>
  <si>
    <t>35486</t>
  </si>
  <si>
    <t>35487</t>
  </si>
  <si>
    <t>35490</t>
  </si>
  <si>
    <t>35491</t>
  </si>
  <si>
    <t>35501</t>
  </si>
  <si>
    <t>35502</t>
  </si>
  <si>
    <t>35503</t>
  </si>
  <si>
    <t>35504</t>
  </si>
  <si>
    <t>35540</t>
  </si>
  <si>
    <t>WINSTON</t>
  </si>
  <si>
    <t>35541</t>
  </si>
  <si>
    <t>35542</t>
  </si>
  <si>
    <t>35543</t>
  </si>
  <si>
    <t>35544</t>
  </si>
  <si>
    <t>35545</t>
  </si>
  <si>
    <t>35546</t>
  </si>
  <si>
    <t>35548</t>
  </si>
  <si>
    <t>35549</t>
  </si>
  <si>
    <t>35550</t>
  </si>
  <si>
    <t>35551</t>
  </si>
  <si>
    <t>35552</t>
  </si>
  <si>
    <t>35553</t>
  </si>
  <si>
    <t>35554</t>
  </si>
  <si>
    <t>35555</t>
  </si>
  <si>
    <t>35559</t>
  </si>
  <si>
    <t>35560</t>
  </si>
  <si>
    <t>35563</t>
  </si>
  <si>
    <t>35564</t>
  </si>
  <si>
    <t>35565</t>
  </si>
  <si>
    <t>35570</t>
  </si>
  <si>
    <t>35571</t>
  </si>
  <si>
    <t>35572</t>
  </si>
  <si>
    <t>35573</t>
  </si>
  <si>
    <t>35574</t>
  </si>
  <si>
    <t>35575</t>
  </si>
  <si>
    <t>35576</t>
  </si>
  <si>
    <t>35577</t>
  </si>
  <si>
    <t>35578</t>
  </si>
  <si>
    <t>35579</t>
  </si>
  <si>
    <t>35580</t>
  </si>
  <si>
    <t>35581</t>
  </si>
  <si>
    <t>35582</t>
  </si>
  <si>
    <t>35584</t>
  </si>
  <si>
    <t>35585</t>
  </si>
  <si>
    <t>35586</t>
  </si>
  <si>
    <t>35587</t>
  </si>
  <si>
    <t>35592</t>
  </si>
  <si>
    <t>35593</t>
  </si>
  <si>
    <t>35594</t>
  </si>
  <si>
    <t>35601</t>
  </si>
  <si>
    <t>35602</t>
  </si>
  <si>
    <t>35603</t>
  </si>
  <si>
    <t>35609</t>
  </si>
  <si>
    <t>35610</t>
  </si>
  <si>
    <t>35611</t>
  </si>
  <si>
    <t>LIMESTONE</t>
  </si>
  <si>
    <t>35612</t>
  </si>
  <si>
    <t>35613</t>
  </si>
  <si>
    <t>35614</t>
  </si>
  <si>
    <t>35615</t>
  </si>
  <si>
    <t>35616</t>
  </si>
  <si>
    <t>COLBERT</t>
  </si>
  <si>
    <t>35617</t>
  </si>
  <si>
    <t>35618</t>
  </si>
  <si>
    <t>35619</t>
  </si>
  <si>
    <t>35620</t>
  </si>
  <si>
    <t>35621</t>
  </si>
  <si>
    <t>35622</t>
  </si>
  <si>
    <t>35630</t>
  </si>
  <si>
    <t>35631</t>
  </si>
  <si>
    <t>35632</t>
  </si>
  <si>
    <t>35633</t>
  </si>
  <si>
    <t>35634</t>
  </si>
  <si>
    <t>35640</t>
  </si>
  <si>
    <t>35643</t>
  </si>
  <si>
    <t>35645</t>
  </si>
  <si>
    <t>35646</t>
  </si>
  <si>
    <t>35647</t>
  </si>
  <si>
    <t>35648</t>
  </si>
  <si>
    <t>35649</t>
  </si>
  <si>
    <t>35650</t>
  </si>
  <si>
    <t>35651</t>
  </si>
  <si>
    <t>35652</t>
  </si>
  <si>
    <t>35653</t>
  </si>
  <si>
    <t>35654</t>
  </si>
  <si>
    <t>35660</t>
  </si>
  <si>
    <t>35661</t>
  </si>
  <si>
    <t>35662</t>
  </si>
  <si>
    <t>35670</t>
  </si>
  <si>
    <t>35671</t>
  </si>
  <si>
    <t>35672</t>
  </si>
  <si>
    <t>35673</t>
  </si>
  <si>
    <t>35674</t>
  </si>
  <si>
    <t>35677</t>
  </si>
  <si>
    <t>35699</t>
  </si>
  <si>
    <t>35739</t>
  </si>
  <si>
    <t>35740</t>
  </si>
  <si>
    <t>35741</t>
  </si>
  <si>
    <t>35742</t>
  </si>
  <si>
    <t>35744</t>
  </si>
  <si>
    <t>35745</t>
  </si>
  <si>
    <t>35746</t>
  </si>
  <si>
    <t>35747</t>
  </si>
  <si>
    <t>35748</t>
  </si>
  <si>
    <t>35749</t>
  </si>
  <si>
    <t>35750</t>
  </si>
  <si>
    <t>35751</t>
  </si>
  <si>
    <t>35752</t>
  </si>
  <si>
    <t>35754</t>
  </si>
  <si>
    <t>35755</t>
  </si>
  <si>
    <t>35756</t>
  </si>
  <si>
    <t>35757</t>
  </si>
  <si>
    <t>35758</t>
  </si>
  <si>
    <t>35759</t>
  </si>
  <si>
    <t>35760</t>
  </si>
  <si>
    <t>35761</t>
  </si>
  <si>
    <t>35762</t>
  </si>
  <si>
    <t>35763</t>
  </si>
  <si>
    <t>35764</t>
  </si>
  <si>
    <t>35765</t>
  </si>
  <si>
    <t>35766</t>
  </si>
  <si>
    <t>35767</t>
  </si>
  <si>
    <t>35768</t>
  </si>
  <si>
    <t>35769</t>
  </si>
  <si>
    <t>35771</t>
  </si>
  <si>
    <t>35772</t>
  </si>
  <si>
    <t>35773</t>
  </si>
  <si>
    <t>35774</t>
  </si>
  <si>
    <t>35775</t>
  </si>
  <si>
    <t>35776</t>
  </si>
  <si>
    <t>35800</t>
  </si>
  <si>
    <t>35801</t>
  </si>
  <si>
    <t>35802</t>
  </si>
  <si>
    <t>35803</t>
  </si>
  <si>
    <t>35804</t>
  </si>
  <si>
    <t>35805</t>
  </si>
  <si>
    <t>35806</t>
  </si>
  <si>
    <t>35807</t>
  </si>
  <si>
    <t>35808</t>
  </si>
  <si>
    <t>35809</t>
  </si>
  <si>
    <t>35810</t>
  </si>
  <si>
    <t>35811</t>
  </si>
  <si>
    <t>35812</t>
  </si>
  <si>
    <t>35813</t>
  </si>
  <si>
    <t>35814</t>
  </si>
  <si>
    <t>35815</t>
  </si>
  <si>
    <t>35816</t>
  </si>
  <si>
    <t>35824</t>
  </si>
  <si>
    <t>35893</t>
  </si>
  <si>
    <t>35894</t>
  </si>
  <si>
    <t>35895</t>
  </si>
  <si>
    <t>35896</t>
  </si>
  <si>
    <t>35897</t>
  </si>
  <si>
    <t>35898</t>
  </si>
  <si>
    <t>35899</t>
  </si>
  <si>
    <t>35901</t>
  </si>
  <si>
    <t>ETOWAH</t>
  </si>
  <si>
    <t>35902</t>
  </si>
  <si>
    <t>35903</t>
  </si>
  <si>
    <t>35904</t>
  </si>
  <si>
    <t>35905</t>
  </si>
  <si>
    <t>35906</t>
  </si>
  <si>
    <t>35907</t>
  </si>
  <si>
    <t>35950</t>
  </si>
  <si>
    <t>35951</t>
  </si>
  <si>
    <t>DE KALB</t>
  </si>
  <si>
    <t>35952</t>
  </si>
  <si>
    <t>35953</t>
  </si>
  <si>
    <t>35954</t>
  </si>
  <si>
    <t>35956</t>
  </si>
  <si>
    <t>35957</t>
  </si>
  <si>
    <t>35958</t>
  </si>
  <si>
    <t>35959</t>
  </si>
  <si>
    <t>35960</t>
  </si>
  <si>
    <t>35961</t>
  </si>
  <si>
    <t>35962</t>
  </si>
  <si>
    <t>35963</t>
  </si>
  <si>
    <t>35964</t>
  </si>
  <si>
    <t>35966</t>
  </si>
  <si>
    <t>35967</t>
  </si>
  <si>
    <t>35968</t>
  </si>
  <si>
    <t>35971</t>
  </si>
  <si>
    <t>35972</t>
  </si>
  <si>
    <t>35973</t>
  </si>
  <si>
    <t>35974</t>
  </si>
  <si>
    <t>35975</t>
  </si>
  <si>
    <t>35976</t>
  </si>
  <si>
    <t>35978</t>
  </si>
  <si>
    <t>35979</t>
  </si>
  <si>
    <t>35980</t>
  </si>
  <si>
    <t>35981</t>
  </si>
  <si>
    <t>35983</t>
  </si>
  <si>
    <t>35984</t>
  </si>
  <si>
    <t>35986</t>
  </si>
  <si>
    <t>35987</t>
  </si>
  <si>
    <t>35988</t>
  </si>
  <si>
    <t>35989</t>
  </si>
  <si>
    <t>35990</t>
  </si>
  <si>
    <t>35999</t>
  </si>
  <si>
    <t>36003</t>
  </si>
  <si>
    <t>AUTAUGA</t>
  </si>
  <si>
    <t>36004</t>
  </si>
  <si>
    <t>36005</t>
  </si>
  <si>
    <t>36006</t>
  </si>
  <si>
    <t>36008</t>
  </si>
  <si>
    <t>36009</t>
  </si>
  <si>
    <t>CRENSHAW</t>
  </si>
  <si>
    <t>36010</t>
  </si>
  <si>
    <t>36013</t>
  </si>
  <si>
    <t>36015</t>
  </si>
  <si>
    <t>36016</t>
  </si>
  <si>
    <t>36017</t>
  </si>
  <si>
    <t>36020</t>
  </si>
  <si>
    <t>ELMORE</t>
  </si>
  <si>
    <t>36022</t>
  </si>
  <si>
    <t>36023</t>
  </si>
  <si>
    <t>36024</t>
  </si>
  <si>
    <t>36025</t>
  </si>
  <si>
    <t>36026</t>
  </si>
  <si>
    <t>36027</t>
  </si>
  <si>
    <t>36028</t>
  </si>
  <si>
    <t>36029</t>
  </si>
  <si>
    <t>BULLOCK</t>
  </si>
  <si>
    <t>36030</t>
  </si>
  <si>
    <t>36031</t>
  </si>
  <si>
    <t>36032</t>
  </si>
  <si>
    <t>36033</t>
  </si>
  <si>
    <t>36034</t>
  </si>
  <si>
    <t>36035</t>
  </si>
  <si>
    <t>36036</t>
  </si>
  <si>
    <t>36037</t>
  </si>
  <si>
    <t>36038</t>
  </si>
  <si>
    <t>COVINGTON</t>
  </si>
  <si>
    <t>36039</t>
  </si>
  <si>
    <t>36040</t>
  </si>
  <si>
    <t>36041</t>
  </si>
  <si>
    <t>36042</t>
  </si>
  <si>
    <t>36043</t>
  </si>
  <si>
    <t>36045</t>
  </si>
  <si>
    <t>36046</t>
  </si>
  <si>
    <t>36047</t>
  </si>
  <si>
    <t>36048</t>
  </si>
  <si>
    <t>36049</t>
  </si>
  <si>
    <t>36051</t>
  </si>
  <si>
    <t>36052</t>
  </si>
  <si>
    <t>36053</t>
  </si>
  <si>
    <t>36054</t>
  </si>
  <si>
    <t>36057</t>
  </si>
  <si>
    <t>36061</t>
  </si>
  <si>
    <t>36062</t>
  </si>
  <si>
    <t>36064</t>
  </si>
  <si>
    <t>36065</t>
  </si>
  <si>
    <t>36066</t>
  </si>
  <si>
    <t>36067</t>
  </si>
  <si>
    <t>36068</t>
  </si>
  <si>
    <t>36069</t>
  </si>
  <si>
    <t>36071</t>
  </si>
  <si>
    <t>36072</t>
  </si>
  <si>
    <t>36075</t>
  </si>
  <si>
    <t>36078</t>
  </si>
  <si>
    <t>36079</t>
  </si>
  <si>
    <t>36080</t>
  </si>
  <si>
    <t>36081</t>
  </si>
  <si>
    <t>36082</t>
  </si>
  <si>
    <t>36083</t>
  </si>
  <si>
    <t>36087</t>
  </si>
  <si>
    <t>36088</t>
  </si>
  <si>
    <t>36089</t>
  </si>
  <si>
    <t>36091</t>
  </si>
  <si>
    <t>36092</t>
  </si>
  <si>
    <t>36093</t>
  </si>
  <si>
    <t>36100</t>
  </si>
  <si>
    <t>36101</t>
  </si>
  <si>
    <t>36102</t>
  </si>
  <si>
    <t>36103</t>
  </si>
  <si>
    <t>36104</t>
  </si>
  <si>
    <t>36105</t>
  </si>
  <si>
    <t>36106</t>
  </si>
  <si>
    <t>36107</t>
  </si>
  <si>
    <t>36108</t>
  </si>
  <si>
    <t>36109</t>
  </si>
  <si>
    <t>36110</t>
  </si>
  <si>
    <t>36111</t>
  </si>
  <si>
    <t>36112</t>
  </si>
  <si>
    <t>36113</t>
  </si>
  <si>
    <t>36114</t>
  </si>
  <si>
    <t>36115</t>
  </si>
  <si>
    <t>36116</t>
  </si>
  <si>
    <t>36117</t>
  </si>
  <si>
    <t>36118</t>
  </si>
  <si>
    <t>36119</t>
  </si>
  <si>
    <t>36120</t>
  </si>
  <si>
    <t>36121</t>
  </si>
  <si>
    <t>36123</t>
  </si>
  <si>
    <t>36124</t>
  </si>
  <si>
    <t>36125</t>
  </si>
  <si>
    <t>36130</t>
  </si>
  <si>
    <t>36131</t>
  </si>
  <si>
    <t>36132</t>
  </si>
  <si>
    <t>36133</t>
  </si>
  <si>
    <t>36134</t>
  </si>
  <si>
    <t>36135</t>
  </si>
  <si>
    <t>36136</t>
  </si>
  <si>
    <t>36140</t>
  </si>
  <si>
    <t>36141</t>
  </si>
  <si>
    <t>36142</t>
  </si>
  <si>
    <t>36177</t>
  </si>
  <si>
    <t>36191</t>
  </si>
  <si>
    <t>36192</t>
  </si>
  <si>
    <t>36193</t>
  </si>
  <si>
    <t>36194</t>
  </si>
  <si>
    <t>36195</t>
  </si>
  <si>
    <t>36196</t>
  </si>
  <si>
    <t>36197</t>
  </si>
  <si>
    <t>36198</t>
  </si>
  <si>
    <t>36199</t>
  </si>
  <si>
    <t>36201</t>
  </si>
  <si>
    <t>36202</t>
  </si>
  <si>
    <t>36203</t>
  </si>
  <si>
    <t>36204</t>
  </si>
  <si>
    <t>36205</t>
  </si>
  <si>
    <t>36206</t>
  </si>
  <si>
    <t>36207</t>
  </si>
  <si>
    <t>36210</t>
  </si>
  <si>
    <t>36250</t>
  </si>
  <si>
    <t>36251</t>
  </si>
  <si>
    <t>36253</t>
  </si>
  <si>
    <t>36254</t>
  </si>
  <si>
    <t>36255</t>
  </si>
  <si>
    <t>36256</t>
  </si>
  <si>
    <t>36257</t>
  </si>
  <si>
    <t>36258</t>
  </si>
  <si>
    <t>36260</t>
  </si>
  <si>
    <t>36261</t>
  </si>
  <si>
    <t>CLEBURNE</t>
  </si>
  <si>
    <t>36262</t>
  </si>
  <si>
    <t>36263</t>
  </si>
  <si>
    <t>36264</t>
  </si>
  <si>
    <t>36265</t>
  </si>
  <si>
    <t>36266</t>
  </si>
  <si>
    <t>36267</t>
  </si>
  <si>
    <t>36268</t>
  </si>
  <si>
    <t>36269</t>
  </si>
  <si>
    <t>36270</t>
  </si>
  <si>
    <t>36271</t>
  </si>
  <si>
    <t>36272</t>
  </si>
  <si>
    <t>36273</t>
  </si>
  <si>
    <t>36274</t>
  </si>
  <si>
    <t>36275</t>
  </si>
  <si>
    <t>36276</t>
  </si>
  <si>
    <t>36277</t>
  </si>
  <si>
    <t>36278</t>
  </si>
  <si>
    <t>36279</t>
  </si>
  <si>
    <t>36280</t>
  </si>
  <si>
    <t>36301</t>
  </si>
  <si>
    <t>36302</t>
  </si>
  <si>
    <t>36303</t>
  </si>
  <si>
    <t>DALE</t>
  </si>
  <si>
    <t>36304</t>
  </si>
  <si>
    <t>36305</t>
  </si>
  <si>
    <t>36310</t>
  </si>
  <si>
    <t>36311</t>
  </si>
  <si>
    <t>36312</t>
  </si>
  <si>
    <t>36313</t>
  </si>
  <si>
    <t>GENEVA</t>
  </si>
  <si>
    <t>36314</t>
  </si>
  <si>
    <t>36316</t>
  </si>
  <si>
    <t>36317</t>
  </si>
  <si>
    <t>36318</t>
  </si>
  <si>
    <t>36319</t>
  </si>
  <si>
    <t>36320</t>
  </si>
  <si>
    <t>36321</t>
  </si>
  <si>
    <t>36322</t>
  </si>
  <si>
    <t>36323</t>
  </si>
  <si>
    <t>36330</t>
  </si>
  <si>
    <t>36331</t>
  </si>
  <si>
    <t>36340</t>
  </si>
  <si>
    <t>36343</t>
  </si>
  <si>
    <t>36344</t>
  </si>
  <si>
    <t>36345</t>
  </si>
  <si>
    <t>36346</t>
  </si>
  <si>
    <t>36349</t>
  </si>
  <si>
    <t>36350</t>
  </si>
  <si>
    <t>36351</t>
  </si>
  <si>
    <t>36352</t>
  </si>
  <si>
    <t>36353</t>
  </si>
  <si>
    <t>36360</t>
  </si>
  <si>
    <t>36361</t>
  </si>
  <si>
    <t>36362</t>
  </si>
  <si>
    <t>36370</t>
  </si>
  <si>
    <t>36371</t>
  </si>
  <si>
    <t>36373</t>
  </si>
  <si>
    <t>36374</t>
  </si>
  <si>
    <t>36375</t>
  </si>
  <si>
    <t>36376</t>
  </si>
  <si>
    <t>36401</t>
  </si>
  <si>
    <t>CONECUH</t>
  </si>
  <si>
    <t>36419</t>
  </si>
  <si>
    <t>36420</t>
  </si>
  <si>
    <t>36421</t>
  </si>
  <si>
    <t>36425</t>
  </si>
  <si>
    <t>36426</t>
  </si>
  <si>
    <t>36427</t>
  </si>
  <si>
    <t>36429</t>
  </si>
  <si>
    <t>36431</t>
  </si>
  <si>
    <t>36432</t>
  </si>
  <si>
    <t>36435</t>
  </si>
  <si>
    <t>36436</t>
  </si>
  <si>
    <t>36439</t>
  </si>
  <si>
    <t>36441</t>
  </si>
  <si>
    <t>36442</t>
  </si>
  <si>
    <t>36444</t>
  </si>
  <si>
    <t>36445</t>
  </si>
  <si>
    <t>36446</t>
  </si>
  <si>
    <t>36449</t>
  </si>
  <si>
    <t>36451</t>
  </si>
  <si>
    <t>36453</t>
  </si>
  <si>
    <t>36454</t>
  </si>
  <si>
    <t>36455</t>
  </si>
  <si>
    <t>36456</t>
  </si>
  <si>
    <t>36457</t>
  </si>
  <si>
    <t>36458</t>
  </si>
  <si>
    <t>36460</t>
  </si>
  <si>
    <t>36461</t>
  </si>
  <si>
    <t>36462</t>
  </si>
  <si>
    <t>36467</t>
  </si>
  <si>
    <t>36469</t>
  </si>
  <si>
    <t>36470</t>
  </si>
  <si>
    <t>36471</t>
  </si>
  <si>
    <t>36473</t>
  </si>
  <si>
    <t>36474</t>
  </si>
  <si>
    <t>36475</t>
  </si>
  <si>
    <t>36476</t>
  </si>
  <si>
    <t>36477</t>
  </si>
  <si>
    <t>36480</t>
  </si>
  <si>
    <t>36481</t>
  </si>
  <si>
    <t>36482</t>
  </si>
  <si>
    <t>36483</t>
  </si>
  <si>
    <t>36501</t>
  </si>
  <si>
    <t>36502</t>
  </si>
  <si>
    <t>36503</t>
  </si>
  <si>
    <t>36504</t>
  </si>
  <si>
    <t>36505</t>
  </si>
  <si>
    <t>MOBILE</t>
  </si>
  <si>
    <t>36507</t>
  </si>
  <si>
    <t>36509</t>
  </si>
  <si>
    <t>36510</t>
  </si>
  <si>
    <t>36511</t>
  </si>
  <si>
    <t>36512</t>
  </si>
  <si>
    <t>36513</t>
  </si>
  <si>
    <t>36515</t>
  </si>
  <si>
    <t>36518</t>
  </si>
  <si>
    <t>36521</t>
  </si>
  <si>
    <t>36522</t>
  </si>
  <si>
    <t>36523</t>
  </si>
  <si>
    <t>36524</t>
  </si>
  <si>
    <t>36525</t>
  </si>
  <si>
    <t>36526</t>
  </si>
  <si>
    <t>36527</t>
  </si>
  <si>
    <t>36528</t>
  </si>
  <si>
    <t>36529</t>
  </si>
  <si>
    <t>36530</t>
  </si>
  <si>
    <t>36532</t>
  </si>
  <si>
    <t>36533</t>
  </si>
  <si>
    <t>36535</t>
  </si>
  <si>
    <t>36536</t>
  </si>
  <si>
    <t>36538</t>
  </si>
  <si>
    <t>36539</t>
  </si>
  <si>
    <t>36540</t>
  </si>
  <si>
    <t>36541</t>
  </si>
  <si>
    <t>36542</t>
  </si>
  <si>
    <t>36543</t>
  </si>
  <si>
    <t>36544</t>
  </si>
  <si>
    <t>36545</t>
  </si>
  <si>
    <t>36547</t>
  </si>
  <si>
    <t>36548</t>
  </si>
  <si>
    <t>36549</t>
  </si>
  <si>
    <t>36550</t>
  </si>
  <si>
    <t>36551</t>
  </si>
  <si>
    <t>36553</t>
  </si>
  <si>
    <t>36555</t>
  </si>
  <si>
    <t>36556</t>
  </si>
  <si>
    <t>36558</t>
  </si>
  <si>
    <t>36559</t>
  </si>
  <si>
    <t>36560</t>
  </si>
  <si>
    <t>36561</t>
  </si>
  <si>
    <t>36562</t>
  </si>
  <si>
    <t>36564</t>
  </si>
  <si>
    <t>36567</t>
  </si>
  <si>
    <t>36568</t>
  </si>
  <si>
    <t>36569</t>
  </si>
  <si>
    <t>36570</t>
  </si>
  <si>
    <t>36571</t>
  </si>
  <si>
    <t>36572</t>
  </si>
  <si>
    <t>36574</t>
  </si>
  <si>
    <t>36575</t>
  </si>
  <si>
    <t>36576</t>
  </si>
  <si>
    <t>36577</t>
  </si>
  <si>
    <t>36578</t>
  </si>
  <si>
    <t>36579</t>
  </si>
  <si>
    <t>36580</t>
  </si>
  <si>
    <t>36581</t>
  </si>
  <si>
    <t>36582</t>
  </si>
  <si>
    <t>36583</t>
  </si>
  <si>
    <t>36584</t>
  </si>
  <si>
    <t>36585</t>
  </si>
  <si>
    <t>36586</t>
  </si>
  <si>
    <t>36587</t>
  </si>
  <si>
    <t>36590</t>
  </si>
  <si>
    <t>36600</t>
  </si>
  <si>
    <t>36601</t>
  </si>
  <si>
    <t>36602</t>
  </si>
  <si>
    <t>36603</t>
  </si>
  <si>
    <t>36604</t>
  </si>
  <si>
    <t>36605</t>
  </si>
  <si>
    <t>36606</t>
  </si>
  <si>
    <t>36607</t>
  </si>
  <si>
    <t>36608</t>
  </si>
  <si>
    <t>36609</t>
  </si>
  <si>
    <t>36610</t>
  </si>
  <si>
    <t>36611</t>
  </si>
  <si>
    <t>36612</t>
  </si>
  <si>
    <t>36613</t>
  </si>
  <si>
    <t>36614</t>
  </si>
  <si>
    <t>36615</t>
  </si>
  <si>
    <t>36616</t>
  </si>
  <si>
    <t>36617</t>
  </si>
  <si>
    <t>36618</t>
  </si>
  <si>
    <t>36619</t>
  </si>
  <si>
    <t>36621</t>
  </si>
  <si>
    <t>36622</t>
  </si>
  <si>
    <t>36623</t>
  </si>
  <si>
    <t>36624</t>
  </si>
  <si>
    <t>36625</t>
  </si>
  <si>
    <t>36626</t>
  </si>
  <si>
    <t>36628</t>
  </si>
  <si>
    <t>36629</t>
  </si>
  <si>
    <t>36630</t>
  </si>
  <si>
    <t>36631</t>
  </si>
  <si>
    <t>36633</t>
  </si>
  <si>
    <t>36640</t>
  </si>
  <si>
    <t>36641</t>
  </si>
  <si>
    <t>36644</t>
  </si>
  <si>
    <t>36652</t>
  </si>
  <si>
    <t>36660</t>
  </si>
  <si>
    <t>36663</t>
  </si>
  <si>
    <t>36670</t>
  </si>
  <si>
    <t>36671</t>
  </si>
  <si>
    <t>36675</t>
  </si>
  <si>
    <t>36685</t>
  </si>
  <si>
    <t>36688</t>
  </si>
  <si>
    <t>36689</t>
  </si>
  <si>
    <t>36690</t>
  </si>
  <si>
    <t>36691</t>
  </si>
  <si>
    <t>36693</t>
  </si>
  <si>
    <t>36695</t>
  </si>
  <si>
    <t>36701</t>
  </si>
  <si>
    <t>DALLAS</t>
  </si>
  <si>
    <t>36702</t>
  </si>
  <si>
    <t>36703</t>
  </si>
  <si>
    <t>36720</t>
  </si>
  <si>
    <t>36721</t>
  </si>
  <si>
    <t>36722</t>
  </si>
  <si>
    <t>36723</t>
  </si>
  <si>
    <t>36726</t>
  </si>
  <si>
    <t>36727</t>
  </si>
  <si>
    <t>36728</t>
  </si>
  <si>
    <t>36731</t>
  </si>
  <si>
    <t>MARENGO</t>
  </si>
  <si>
    <t>36732</t>
  </si>
  <si>
    <t>36736</t>
  </si>
  <si>
    <t>36738</t>
  </si>
  <si>
    <t>36740</t>
  </si>
  <si>
    <t>36741</t>
  </si>
  <si>
    <t>36742</t>
  </si>
  <si>
    <t>36744</t>
  </si>
  <si>
    <t>36745</t>
  </si>
  <si>
    <t>36747</t>
  </si>
  <si>
    <t>36748</t>
  </si>
  <si>
    <t>36749</t>
  </si>
  <si>
    <t>36750</t>
  </si>
  <si>
    <t>36751</t>
  </si>
  <si>
    <t>36752</t>
  </si>
  <si>
    <t>36753</t>
  </si>
  <si>
    <t>36754</t>
  </si>
  <si>
    <t>36756</t>
  </si>
  <si>
    <t>36758</t>
  </si>
  <si>
    <t>36759</t>
  </si>
  <si>
    <t>36760</t>
  </si>
  <si>
    <t>36761</t>
  </si>
  <si>
    <t>36762</t>
  </si>
  <si>
    <t>36763</t>
  </si>
  <si>
    <t>36764</t>
  </si>
  <si>
    <t>36765</t>
  </si>
  <si>
    <t>36766</t>
  </si>
  <si>
    <t>36767</t>
  </si>
  <si>
    <t>36768</t>
  </si>
  <si>
    <t>36769</t>
  </si>
  <si>
    <t>36771</t>
  </si>
  <si>
    <t>36773</t>
  </si>
  <si>
    <t>36775</t>
  </si>
  <si>
    <t>36776</t>
  </si>
  <si>
    <t>36778</t>
  </si>
  <si>
    <t>36779</t>
  </si>
  <si>
    <t>36782</t>
  </si>
  <si>
    <t>36783</t>
  </si>
  <si>
    <t>36784</t>
  </si>
  <si>
    <t>36785</t>
  </si>
  <si>
    <t>36786</t>
  </si>
  <si>
    <t>36790</t>
  </si>
  <si>
    <t>36792</t>
  </si>
  <si>
    <t>36793</t>
  </si>
  <si>
    <t>36801</t>
  </si>
  <si>
    <t>36802</t>
  </si>
  <si>
    <t>36803</t>
  </si>
  <si>
    <t>36804</t>
  </si>
  <si>
    <t>36830</t>
  </si>
  <si>
    <t>36831</t>
  </si>
  <si>
    <t>36832</t>
  </si>
  <si>
    <t>36849</t>
  </si>
  <si>
    <t>36850</t>
  </si>
  <si>
    <t>36851</t>
  </si>
  <si>
    <t>36852</t>
  </si>
  <si>
    <t>CHAMBERS</t>
  </si>
  <si>
    <t>36853</t>
  </si>
  <si>
    <t>36854</t>
  </si>
  <si>
    <t>36855</t>
  </si>
  <si>
    <t>36856</t>
  </si>
  <si>
    <t>36858</t>
  </si>
  <si>
    <t>36859</t>
  </si>
  <si>
    <t>36860</t>
  </si>
  <si>
    <t>36861</t>
  </si>
  <si>
    <t>36862</t>
  </si>
  <si>
    <t>36863</t>
  </si>
  <si>
    <t>36865</t>
  </si>
  <si>
    <t>36866</t>
  </si>
  <si>
    <t>36867</t>
  </si>
  <si>
    <t>36868</t>
  </si>
  <si>
    <t>36869</t>
  </si>
  <si>
    <t>36870</t>
  </si>
  <si>
    <t>36871</t>
  </si>
  <si>
    <t>36872</t>
  </si>
  <si>
    <t>36874</t>
  </si>
  <si>
    <t>36875</t>
  </si>
  <si>
    <t>36877</t>
  </si>
  <si>
    <t>36879</t>
  </si>
  <si>
    <t>36901</t>
  </si>
  <si>
    <t>36903</t>
  </si>
  <si>
    <t>CHOCTAW</t>
  </si>
  <si>
    <t>36904</t>
  </si>
  <si>
    <t>36906</t>
  </si>
  <si>
    <t>36907</t>
  </si>
  <si>
    <t>36908</t>
  </si>
  <si>
    <t>36910</t>
  </si>
  <si>
    <t>36911</t>
  </si>
  <si>
    <t>36912</t>
  </si>
  <si>
    <t>36913</t>
  </si>
  <si>
    <t>36915</t>
  </si>
  <si>
    <t>36916</t>
  </si>
  <si>
    <t>36919</t>
  </si>
  <si>
    <t>36921</t>
  </si>
  <si>
    <t>36922</t>
  </si>
  <si>
    <t>36925</t>
  </si>
  <si>
    <t>37010</t>
  </si>
  <si>
    <t>ROBERTSON</t>
  </si>
  <si>
    <t>37011</t>
  </si>
  <si>
    <t>37012</t>
  </si>
  <si>
    <t>37013</t>
  </si>
  <si>
    <t>37014</t>
  </si>
  <si>
    <t>WILLIAMSON</t>
  </si>
  <si>
    <t>37015</t>
  </si>
  <si>
    <t>CHEATHAM</t>
  </si>
  <si>
    <t>37016</t>
  </si>
  <si>
    <t>CANNON</t>
  </si>
  <si>
    <t>37018</t>
  </si>
  <si>
    <t>37019</t>
  </si>
  <si>
    <t>37020</t>
  </si>
  <si>
    <t>37022</t>
  </si>
  <si>
    <t>SUMNER</t>
  </si>
  <si>
    <t>37023</t>
  </si>
  <si>
    <t>37024</t>
  </si>
  <si>
    <t>37025</t>
  </si>
  <si>
    <t>HICKMAN</t>
  </si>
  <si>
    <t>37026</t>
  </si>
  <si>
    <t>37027</t>
  </si>
  <si>
    <t>37028</t>
  </si>
  <si>
    <t>37029</t>
  </si>
  <si>
    <t>DICKSON</t>
  </si>
  <si>
    <t>37030</t>
  </si>
  <si>
    <t>SMITH</t>
  </si>
  <si>
    <t>37031</t>
  </si>
  <si>
    <t>37032</t>
  </si>
  <si>
    <t>37033</t>
  </si>
  <si>
    <t>37034</t>
  </si>
  <si>
    <t>37035</t>
  </si>
  <si>
    <t>37036</t>
  </si>
  <si>
    <t>37037</t>
  </si>
  <si>
    <t>37040</t>
  </si>
  <si>
    <t>37041</t>
  </si>
  <si>
    <t>37042</t>
  </si>
  <si>
    <t>37043</t>
  </si>
  <si>
    <t>37044</t>
  </si>
  <si>
    <t>37046</t>
  </si>
  <si>
    <t>37047</t>
  </si>
  <si>
    <t>37048</t>
  </si>
  <si>
    <t>37049</t>
  </si>
  <si>
    <t>37050</t>
  </si>
  <si>
    <t>37051</t>
  </si>
  <si>
    <t>37052</t>
  </si>
  <si>
    <t>37054</t>
  </si>
  <si>
    <t>HUMPHREYS</t>
  </si>
  <si>
    <t>37055</t>
  </si>
  <si>
    <t>37056</t>
  </si>
  <si>
    <t>37057</t>
  </si>
  <si>
    <t>37058</t>
  </si>
  <si>
    <t>37059</t>
  </si>
  <si>
    <t>37060</t>
  </si>
  <si>
    <t>37061</t>
  </si>
  <si>
    <t>37062</t>
  </si>
  <si>
    <t>37063</t>
  </si>
  <si>
    <t>37064</t>
  </si>
  <si>
    <t>37065</t>
  </si>
  <si>
    <t>37066</t>
  </si>
  <si>
    <t>37067</t>
  </si>
  <si>
    <t>37068</t>
  </si>
  <si>
    <t>37069</t>
  </si>
  <si>
    <t>37070</t>
  </si>
  <si>
    <t>37071</t>
  </si>
  <si>
    <t>37072</t>
  </si>
  <si>
    <t>37073</t>
  </si>
  <si>
    <t>37074</t>
  </si>
  <si>
    <t>TROUSDALE</t>
  </si>
  <si>
    <t>37075</t>
  </si>
  <si>
    <t>37076</t>
  </si>
  <si>
    <t>37077</t>
  </si>
  <si>
    <t>37078</t>
  </si>
  <si>
    <t>37079</t>
  </si>
  <si>
    <t>37080</t>
  </si>
  <si>
    <t>37082</t>
  </si>
  <si>
    <t>37083</t>
  </si>
  <si>
    <t>37085</t>
  </si>
  <si>
    <t>37086</t>
  </si>
  <si>
    <t>37087</t>
  </si>
  <si>
    <t>37088</t>
  </si>
  <si>
    <t>37089</t>
  </si>
  <si>
    <t>37090</t>
  </si>
  <si>
    <t>37091</t>
  </si>
  <si>
    <t>37095</t>
  </si>
  <si>
    <t>37096</t>
  </si>
  <si>
    <t>37097</t>
  </si>
  <si>
    <t>37098</t>
  </si>
  <si>
    <t>37101</t>
  </si>
  <si>
    <t>37110</t>
  </si>
  <si>
    <t>37111</t>
  </si>
  <si>
    <t>37115</t>
  </si>
  <si>
    <t>37116</t>
  </si>
  <si>
    <t>37118</t>
  </si>
  <si>
    <t>37119</t>
  </si>
  <si>
    <t>37121</t>
  </si>
  <si>
    <t>37122</t>
  </si>
  <si>
    <t>37127</t>
  </si>
  <si>
    <t>37128</t>
  </si>
  <si>
    <t>37129</t>
  </si>
  <si>
    <t>37130</t>
  </si>
  <si>
    <t>37131</t>
  </si>
  <si>
    <t>37132</t>
  </si>
  <si>
    <t>37133</t>
  </si>
  <si>
    <t>37134</t>
  </si>
  <si>
    <t>37135</t>
  </si>
  <si>
    <t>37136</t>
  </si>
  <si>
    <t>37137</t>
  </si>
  <si>
    <t>37138</t>
  </si>
  <si>
    <t>37140</t>
  </si>
  <si>
    <t>37141</t>
  </si>
  <si>
    <t>37142</t>
  </si>
  <si>
    <t>37143</t>
  </si>
  <si>
    <t>37144</t>
  </si>
  <si>
    <t>37145</t>
  </si>
  <si>
    <t>37146</t>
  </si>
  <si>
    <t>37147</t>
  </si>
  <si>
    <t>37148</t>
  </si>
  <si>
    <t>37149</t>
  </si>
  <si>
    <t>37150</t>
  </si>
  <si>
    <t>37151</t>
  </si>
  <si>
    <t>37152</t>
  </si>
  <si>
    <t>37153</t>
  </si>
  <si>
    <t>37155</t>
  </si>
  <si>
    <t>37160</t>
  </si>
  <si>
    <t>37161</t>
  </si>
  <si>
    <t>37162</t>
  </si>
  <si>
    <t>37165</t>
  </si>
  <si>
    <t>37166</t>
  </si>
  <si>
    <t>37167</t>
  </si>
  <si>
    <t>37171</t>
  </si>
  <si>
    <t>37172</t>
  </si>
  <si>
    <t>37174</t>
  </si>
  <si>
    <t>MAURY</t>
  </si>
  <si>
    <t>37175</t>
  </si>
  <si>
    <t>37178</t>
  </si>
  <si>
    <t>37179</t>
  </si>
  <si>
    <t>37180</t>
  </si>
  <si>
    <t>37181</t>
  </si>
  <si>
    <t>37183</t>
  </si>
  <si>
    <t>37184</t>
  </si>
  <si>
    <t>37185</t>
  </si>
  <si>
    <t>37186</t>
  </si>
  <si>
    <t>37187</t>
  </si>
  <si>
    <t>37188</t>
  </si>
  <si>
    <t>37189</t>
  </si>
  <si>
    <t>37190</t>
  </si>
  <si>
    <t>37191</t>
  </si>
  <si>
    <t>37200</t>
  </si>
  <si>
    <t>37201</t>
  </si>
  <si>
    <t>37202</t>
  </si>
  <si>
    <t>37203</t>
  </si>
  <si>
    <t>37204</t>
  </si>
  <si>
    <t>37205</t>
  </si>
  <si>
    <t>37206</t>
  </si>
  <si>
    <t>37207</t>
  </si>
  <si>
    <t>37208</t>
  </si>
  <si>
    <t>37209</t>
  </si>
  <si>
    <t>37210</t>
  </si>
  <si>
    <t>37211</t>
  </si>
  <si>
    <t>37212</t>
  </si>
  <si>
    <t>37213</t>
  </si>
  <si>
    <t>37214</t>
  </si>
  <si>
    <t>37215</t>
  </si>
  <si>
    <t>37216</t>
  </si>
  <si>
    <t>37217</t>
  </si>
  <si>
    <t>37218</t>
  </si>
  <si>
    <t>37219</t>
  </si>
  <si>
    <t>37220</t>
  </si>
  <si>
    <t>37221</t>
  </si>
  <si>
    <t>37222</t>
  </si>
  <si>
    <t>37224</t>
  </si>
  <si>
    <t>37227</t>
  </si>
  <si>
    <t>37228</t>
  </si>
  <si>
    <t>37229</t>
  </si>
  <si>
    <t>37230</t>
  </si>
  <si>
    <t>37232</t>
  </si>
  <si>
    <t>37234</t>
  </si>
  <si>
    <t>37235</t>
  </si>
  <si>
    <t>37236</t>
  </si>
  <si>
    <t>37237</t>
  </si>
  <si>
    <t>37238</t>
  </si>
  <si>
    <t>37239</t>
  </si>
  <si>
    <t>37240</t>
  </si>
  <si>
    <t>37241</t>
  </si>
  <si>
    <t>37242</t>
  </si>
  <si>
    <t>37243</t>
  </si>
  <si>
    <t>37244</t>
  </si>
  <si>
    <t>37245</t>
  </si>
  <si>
    <t>37246</t>
  </si>
  <si>
    <t>37247</t>
  </si>
  <si>
    <t>37248</t>
  </si>
  <si>
    <t>37249</t>
  </si>
  <si>
    <t>37250</t>
  </si>
  <si>
    <t>37301</t>
  </si>
  <si>
    <t>GRUNDY</t>
  </si>
  <si>
    <t>37302</t>
  </si>
  <si>
    <t>37303</t>
  </si>
  <si>
    <t>MCMINN</t>
  </si>
  <si>
    <t>37304</t>
  </si>
  <si>
    <t>37305</t>
  </si>
  <si>
    <t>37306</t>
  </si>
  <si>
    <t>37307</t>
  </si>
  <si>
    <t>37308</t>
  </si>
  <si>
    <t>37309</t>
  </si>
  <si>
    <t>37310</t>
  </si>
  <si>
    <t>BRADLEY</t>
  </si>
  <si>
    <t>37311</t>
  </si>
  <si>
    <t>37312</t>
  </si>
  <si>
    <t>37313</t>
  </si>
  <si>
    <t>37314</t>
  </si>
  <si>
    <t>37315</t>
  </si>
  <si>
    <t>37316</t>
  </si>
  <si>
    <t>37317</t>
  </si>
  <si>
    <t>37318</t>
  </si>
  <si>
    <t>37320</t>
  </si>
  <si>
    <t>37321</t>
  </si>
  <si>
    <t>RHEA</t>
  </si>
  <si>
    <t>37322</t>
  </si>
  <si>
    <t>MEIGS</t>
  </si>
  <si>
    <t>37323</t>
  </si>
  <si>
    <t>37324</t>
  </si>
  <si>
    <t>37325</t>
  </si>
  <si>
    <t>37326</t>
  </si>
  <si>
    <t>37327</t>
  </si>
  <si>
    <t>SEQUATCHIE</t>
  </si>
  <si>
    <t>37328</t>
  </si>
  <si>
    <t>37329</t>
  </si>
  <si>
    <t>37330</t>
  </si>
  <si>
    <t>37331</t>
  </si>
  <si>
    <t>37332</t>
  </si>
  <si>
    <t>37333</t>
  </si>
  <si>
    <t>37334</t>
  </si>
  <si>
    <t>37335</t>
  </si>
  <si>
    <t>37336</t>
  </si>
  <si>
    <t>37337</t>
  </si>
  <si>
    <t>37338</t>
  </si>
  <si>
    <t>37339</t>
  </si>
  <si>
    <t>37340</t>
  </si>
  <si>
    <t>37341</t>
  </si>
  <si>
    <t>37342</t>
  </si>
  <si>
    <t>37343</t>
  </si>
  <si>
    <t>37345</t>
  </si>
  <si>
    <t>37346</t>
  </si>
  <si>
    <t>37347</t>
  </si>
  <si>
    <t>37348</t>
  </si>
  <si>
    <t>37349</t>
  </si>
  <si>
    <t>37350</t>
  </si>
  <si>
    <t>37351</t>
  </si>
  <si>
    <t>37352</t>
  </si>
  <si>
    <t>37353</t>
  </si>
  <si>
    <t>37354</t>
  </si>
  <si>
    <t>37355</t>
  </si>
  <si>
    <t>37356</t>
  </si>
  <si>
    <t>37357</t>
  </si>
  <si>
    <t>37358</t>
  </si>
  <si>
    <t>37359</t>
  </si>
  <si>
    <t>37360</t>
  </si>
  <si>
    <t>37361</t>
  </si>
  <si>
    <t>37362</t>
  </si>
  <si>
    <t>37363</t>
  </si>
  <si>
    <t>37364</t>
  </si>
  <si>
    <t>37365</t>
  </si>
  <si>
    <t>37366</t>
  </si>
  <si>
    <t>37367</t>
  </si>
  <si>
    <t>BLEDSOE</t>
  </si>
  <si>
    <t>37369</t>
  </si>
  <si>
    <t>37370</t>
  </si>
  <si>
    <t>37371</t>
  </si>
  <si>
    <t>37372</t>
  </si>
  <si>
    <t>37373</t>
  </si>
  <si>
    <t>37374</t>
  </si>
  <si>
    <t>37375</t>
  </si>
  <si>
    <t>37376</t>
  </si>
  <si>
    <t>37377</t>
  </si>
  <si>
    <t>37378</t>
  </si>
  <si>
    <t>37379</t>
  </si>
  <si>
    <t>37380</t>
  </si>
  <si>
    <t>37381</t>
  </si>
  <si>
    <t>37382</t>
  </si>
  <si>
    <t>37383</t>
  </si>
  <si>
    <t>37384</t>
  </si>
  <si>
    <t>37385</t>
  </si>
  <si>
    <t>37387</t>
  </si>
  <si>
    <t>37388</t>
  </si>
  <si>
    <t>37389</t>
  </si>
  <si>
    <t>37391</t>
  </si>
  <si>
    <t>37394</t>
  </si>
  <si>
    <t>37395</t>
  </si>
  <si>
    <t>37396</t>
  </si>
  <si>
    <t>37397</t>
  </si>
  <si>
    <t>37398</t>
  </si>
  <si>
    <t>37400</t>
  </si>
  <si>
    <t>37401</t>
  </si>
  <si>
    <t>37402</t>
  </si>
  <si>
    <t>37403</t>
  </si>
  <si>
    <t>37404</t>
  </si>
  <si>
    <t>37405</t>
  </si>
  <si>
    <t>37406</t>
  </si>
  <si>
    <t>37407</t>
  </si>
  <si>
    <t>37408</t>
  </si>
  <si>
    <t>37409</t>
  </si>
  <si>
    <t>37410</t>
  </si>
  <si>
    <t>37411</t>
  </si>
  <si>
    <t>37412</t>
  </si>
  <si>
    <t>37414</t>
  </si>
  <si>
    <t>37415</t>
  </si>
  <si>
    <t>37416</t>
  </si>
  <si>
    <t>37419</t>
  </si>
  <si>
    <t>37421</t>
  </si>
  <si>
    <t>37422</t>
  </si>
  <si>
    <t>37424</t>
  </si>
  <si>
    <t>37450</t>
  </si>
  <si>
    <t>37499</t>
  </si>
  <si>
    <t>37501</t>
  </si>
  <si>
    <t>37544</t>
  </si>
  <si>
    <t>37601</t>
  </si>
  <si>
    <t>37602</t>
  </si>
  <si>
    <t>37603</t>
  </si>
  <si>
    <t>37604</t>
  </si>
  <si>
    <t>37605</t>
  </si>
  <si>
    <t>37613</t>
  </si>
  <si>
    <t>37614</t>
  </si>
  <si>
    <t>37615</t>
  </si>
  <si>
    <t>37616</t>
  </si>
  <si>
    <t>37617</t>
  </si>
  <si>
    <t>37618</t>
  </si>
  <si>
    <t>37620</t>
  </si>
  <si>
    <t>37621</t>
  </si>
  <si>
    <t>37625</t>
  </si>
  <si>
    <t>37640</t>
  </si>
  <si>
    <t>37641</t>
  </si>
  <si>
    <t>37642</t>
  </si>
  <si>
    <t>HAWKINS</t>
  </si>
  <si>
    <t>37643</t>
  </si>
  <si>
    <t>CARTER</t>
  </si>
  <si>
    <t>37644</t>
  </si>
  <si>
    <t>37645</t>
  </si>
  <si>
    <t>37650</t>
  </si>
  <si>
    <t>UNICOI</t>
  </si>
  <si>
    <t>37656</t>
  </si>
  <si>
    <t>37657</t>
  </si>
  <si>
    <t>37658</t>
  </si>
  <si>
    <t>37659</t>
  </si>
  <si>
    <t>37660</t>
  </si>
  <si>
    <t>37662</t>
  </si>
  <si>
    <t>37663</t>
  </si>
  <si>
    <t>37664</t>
  </si>
  <si>
    <t>37665</t>
  </si>
  <si>
    <t>37669</t>
  </si>
  <si>
    <t>37680</t>
  </si>
  <si>
    <t>37681</t>
  </si>
  <si>
    <t>37682</t>
  </si>
  <si>
    <t>37683</t>
  </si>
  <si>
    <t>37684</t>
  </si>
  <si>
    <t>37686</t>
  </si>
  <si>
    <t>37687</t>
  </si>
  <si>
    <t>37688</t>
  </si>
  <si>
    <t>37690</t>
  </si>
  <si>
    <t>37691</t>
  </si>
  <si>
    <t>37692</t>
  </si>
  <si>
    <t>37694</t>
  </si>
  <si>
    <t>37699</t>
  </si>
  <si>
    <t>37701</t>
  </si>
  <si>
    <t>37705</t>
  </si>
  <si>
    <t>37707</t>
  </si>
  <si>
    <t>CLAIBORNE</t>
  </si>
  <si>
    <t>37708</t>
  </si>
  <si>
    <t>GRAINGER</t>
  </si>
  <si>
    <t>37709</t>
  </si>
  <si>
    <t>37710</t>
  </si>
  <si>
    <t>37711</t>
  </si>
  <si>
    <t>37713</t>
  </si>
  <si>
    <t>COCKE</t>
  </si>
  <si>
    <t>37714</t>
  </si>
  <si>
    <t>37715</t>
  </si>
  <si>
    <t>37716</t>
  </si>
  <si>
    <t>37717</t>
  </si>
  <si>
    <t>37719</t>
  </si>
  <si>
    <t>37721</t>
  </si>
  <si>
    <t>37722</t>
  </si>
  <si>
    <t>37723</t>
  </si>
  <si>
    <t>37724</t>
  </si>
  <si>
    <t>37725</t>
  </si>
  <si>
    <t>37726</t>
  </si>
  <si>
    <t>37727</t>
  </si>
  <si>
    <t>37729</t>
  </si>
  <si>
    <t>37730</t>
  </si>
  <si>
    <t>37731</t>
  </si>
  <si>
    <t>37732</t>
  </si>
  <si>
    <t>37733</t>
  </si>
  <si>
    <t>37737</t>
  </si>
  <si>
    <t>37738</t>
  </si>
  <si>
    <t>SEVIER</t>
  </si>
  <si>
    <t>37742</t>
  </si>
  <si>
    <t>LOUDON</t>
  </si>
  <si>
    <t>37743</t>
  </si>
  <si>
    <t>37744</t>
  </si>
  <si>
    <t>37745</t>
  </si>
  <si>
    <t>37748</t>
  </si>
  <si>
    <t>37752</t>
  </si>
  <si>
    <t>37753</t>
  </si>
  <si>
    <t>37754</t>
  </si>
  <si>
    <t>37755</t>
  </si>
  <si>
    <t>37756</t>
  </si>
  <si>
    <t>37757</t>
  </si>
  <si>
    <t>37760</t>
  </si>
  <si>
    <t>37762</t>
  </si>
  <si>
    <t>37763</t>
  </si>
  <si>
    <t>37764</t>
  </si>
  <si>
    <t>37765</t>
  </si>
  <si>
    <t>37766</t>
  </si>
  <si>
    <t>37769</t>
  </si>
  <si>
    <t>37770</t>
  </si>
  <si>
    <t>37771</t>
  </si>
  <si>
    <t>37772</t>
  </si>
  <si>
    <t>37773</t>
  </si>
  <si>
    <t>37774</t>
  </si>
  <si>
    <t>37777</t>
  </si>
  <si>
    <t>37778</t>
  </si>
  <si>
    <t>HAMBLEN</t>
  </si>
  <si>
    <t>37779</t>
  </si>
  <si>
    <t>37801</t>
  </si>
  <si>
    <t>37802</t>
  </si>
  <si>
    <t>37803</t>
  </si>
  <si>
    <t>37804</t>
  </si>
  <si>
    <t>37806</t>
  </si>
  <si>
    <t>37807</t>
  </si>
  <si>
    <t>37809</t>
  </si>
  <si>
    <t>37810</t>
  </si>
  <si>
    <t>37811</t>
  </si>
  <si>
    <t>37812</t>
  </si>
  <si>
    <t>37813</t>
  </si>
  <si>
    <t>37814</t>
  </si>
  <si>
    <t>37815</t>
  </si>
  <si>
    <t>37816</t>
  </si>
  <si>
    <t>37818</t>
  </si>
  <si>
    <t>37819</t>
  </si>
  <si>
    <t>37820</t>
  </si>
  <si>
    <t>37821</t>
  </si>
  <si>
    <t>37822</t>
  </si>
  <si>
    <t>37824</t>
  </si>
  <si>
    <t>37825</t>
  </si>
  <si>
    <t>37826</t>
  </si>
  <si>
    <t>37828</t>
  </si>
  <si>
    <t>37829</t>
  </si>
  <si>
    <t>37830</t>
  </si>
  <si>
    <t>37831</t>
  </si>
  <si>
    <t>37840</t>
  </si>
  <si>
    <t>37841</t>
  </si>
  <si>
    <t>37842</t>
  </si>
  <si>
    <t>37843</t>
  </si>
  <si>
    <t>37845</t>
  </si>
  <si>
    <t>37846</t>
  </si>
  <si>
    <t>37847</t>
  </si>
  <si>
    <t>37848</t>
  </si>
  <si>
    <t>37849</t>
  </si>
  <si>
    <t>37851</t>
  </si>
  <si>
    <t>37852</t>
  </si>
  <si>
    <t>37853</t>
  </si>
  <si>
    <t>37854</t>
  </si>
  <si>
    <t>37857</t>
  </si>
  <si>
    <t>37860</t>
  </si>
  <si>
    <t>37861</t>
  </si>
  <si>
    <t>37862</t>
  </si>
  <si>
    <t>37863</t>
  </si>
  <si>
    <t>37864</t>
  </si>
  <si>
    <t>37865</t>
  </si>
  <si>
    <t>37866</t>
  </si>
  <si>
    <t>37867</t>
  </si>
  <si>
    <t>37868</t>
  </si>
  <si>
    <t>37869</t>
  </si>
  <si>
    <t>37870</t>
  </si>
  <si>
    <t>37871</t>
  </si>
  <si>
    <t>37872</t>
  </si>
  <si>
    <t>37873</t>
  </si>
  <si>
    <t>37874</t>
  </si>
  <si>
    <t>37876</t>
  </si>
  <si>
    <t>37877</t>
  </si>
  <si>
    <t>37878</t>
  </si>
  <si>
    <t>37879</t>
  </si>
  <si>
    <t>37880</t>
  </si>
  <si>
    <t>37881</t>
  </si>
  <si>
    <t>37882</t>
  </si>
  <si>
    <t>37883</t>
  </si>
  <si>
    <t>37885</t>
  </si>
  <si>
    <t>37886</t>
  </si>
  <si>
    <t>37887</t>
  </si>
  <si>
    <t>37888</t>
  </si>
  <si>
    <t>37890</t>
  </si>
  <si>
    <t>37891</t>
  </si>
  <si>
    <t>37892</t>
  </si>
  <si>
    <t>37893</t>
  </si>
  <si>
    <t>37900</t>
  </si>
  <si>
    <t>37901</t>
  </si>
  <si>
    <t>37902</t>
  </si>
  <si>
    <t>37909</t>
  </si>
  <si>
    <t>37912</t>
  </si>
  <si>
    <t>37914</t>
  </si>
  <si>
    <t>37915</t>
  </si>
  <si>
    <t>37916</t>
  </si>
  <si>
    <t>37917</t>
  </si>
  <si>
    <t>37918</t>
  </si>
  <si>
    <t>37919</t>
  </si>
  <si>
    <t>37920</t>
  </si>
  <si>
    <t>37921</t>
  </si>
  <si>
    <t>37922</t>
  </si>
  <si>
    <t>37923</t>
  </si>
  <si>
    <t>37924</t>
  </si>
  <si>
    <t>37927</t>
  </si>
  <si>
    <t>37928</t>
  </si>
  <si>
    <t>37929</t>
  </si>
  <si>
    <t>37930</t>
  </si>
  <si>
    <t>37931</t>
  </si>
  <si>
    <t>37932</t>
  </si>
  <si>
    <t>37933</t>
  </si>
  <si>
    <t>37934</t>
  </si>
  <si>
    <t>37938</t>
  </si>
  <si>
    <t>37939</t>
  </si>
  <si>
    <t>37940</t>
  </si>
  <si>
    <t>37950</t>
  </si>
  <si>
    <t>37955</t>
  </si>
  <si>
    <t>37990</t>
  </si>
  <si>
    <t>37995</t>
  </si>
  <si>
    <t>37996</t>
  </si>
  <si>
    <t>37997</t>
  </si>
  <si>
    <t>37998</t>
  </si>
  <si>
    <t>37999</t>
  </si>
  <si>
    <t>38001</t>
  </si>
  <si>
    <t>CROCKETT</t>
  </si>
  <si>
    <t>38002</t>
  </si>
  <si>
    <t>38004</t>
  </si>
  <si>
    <t>TIPTON</t>
  </si>
  <si>
    <t>38006</t>
  </si>
  <si>
    <t>38007</t>
  </si>
  <si>
    <t>DYER</t>
  </si>
  <si>
    <t>38008</t>
  </si>
  <si>
    <t>HARDEMAN</t>
  </si>
  <si>
    <t>38010</t>
  </si>
  <si>
    <t>38011</t>
  </si>
  <si>
    <t>38012</t>
  </si>
  <si>
    <t>38013</t>
  </si>
  <si>
    <t>38014</t>
  </si>
  <si>
    <t>38015</t>
  </si>
  <si>
    <t>38016</t>
  </si>
  <si>
    <t>38017</t>
  </si>
  <si>
    <t>38018</t>
  </si>
  <si>
    <t>38019</t>
  </si>
  <si>
    <t>38021</t>
  </si>
  <si>
    <t>38023</t>
  </si>
  <si>
    <t>38024</t>
  </si>
  <si>
    <t>38025</t>
  </si>
  <si>
    <t>38027</t>
  </si>
  <si>
    <t>38028</t>
  </si>
  <si>
    <t>38029</t>
  </si>
  <si>
    <t>38030</t>
  </si>
  <si>
    <t>38033</t>
  </si>
  <si>
    <t>38034</t>
  </si>
  <si>
    <t>38036</t>
  </si>
  <si>
    <t>38037</t>
  </si>
  <si>
    <t>38039</t>
  </si>
  <si>
    <t>38040</t>
  </si>
  <si>
    <t>38041</t>
  </si>
  <si>
    <t>38042</t>
  </si>
  <si>
    <t>38043</t>
  </si>
  <si>
    <t>38044</t>
  </si>
  <si>
    <t>38045</t>
  </si>
  <si>
    <t>38046</t>
  </si>
  <si>
    <t>38047</t>
  </si>
  <si>
    <t>38048</t>
  </si>
  <si>
    <t>38049</t>
  </si>
  <si>
    <t>38050</t>
  </si>
  <si>
    <t>38052</t>
  </si>
  <si>
    <t>38053</t>
  </si>
  <si>
    <t>38054</t>
  </si>
  <si>
    <t>38055</t>
  </si>
  <si>
    <t>38056</t>
  </si>
  <si>
    <t>38057</t>
  </si>
  <si>
    <t>38058</t>
  </si>
  <si>
    <t>38059</t>
  </si>
  <si>
    <t>38060</t>
  </si>
  <si>
    <t>38061</t>
  </si>
  <si>
    <t>38063</t>
  </si>
  <si>
    <t>38066</t>
  </si>
  <si>
    <t>38067</t>
  </si>
  <si>
    <t>38068</t>
  </si>
  <si>
    <t>38069</t>
  </si>
  <si>
    <t>38070</t>
  </si>
  <si>
    <t>38071</t>
  </si>
  <si>
    <t>38074</t>
  </si>
  <si>
    <t>38075</t>
  </si>
  <si>
    <t>38076</t>
  </si>
  <si>
    <t>38077</t>
  </si>
  <si>
    <t>38079</t>
  </si>
  <si>
    <t>38080</t>
  </si>
  <si>
    <t>38083</t>
  </si>
  <si>
    <t>38088</t>
  </si>
  <si>
    <t>38100</t>
  </si>
  <si>
    <t>38101</t>
  </si>
  <si>
    <t>38103</t>
  </si>
  <si>
    <t>38104</t>
  </si>
  <si>
    <t>38105</t>
  </si>
  <si>
    <t>38106</t>
  </si>
  <si>
    <t>38107</t>
  </si>
  <si>
    <t>38108</t>
  </si>
  <si>
    <t>38109</t>
  </si>
  <si>
    <t>38110</t>
  </si>
  <si>
    <t>38111</t>
  </si>
  <si>
    <t>38112</t>
  </si>
  <si>
    <t>38113</t>
  </si>
  <si>
    <t>38114</t>
  </si>
  <si>
    <t>38115</t>
  </si>
  <si>
    <t>38116</t>
  </si>
  <si>
    <t>38117</t>
  </si>
  <si>
    <t>38118</t>
  </si>
  <si>
    <t>38119</t>
  </si>
  <si>
    <t>38120</t>
  </si>
  <si>
    <t>38122</t>
  </si>
  <si>
    <t>38124</t>
  </si>
  <si>
    <t>38125</t>
  </si>
  <si>
    <t>38126</t>
  </si>
  <si>
    <t>38127</t>
  </si>
  <si>
    <t>38128</t>
  </si>
  <si>
    <t>38129</t>
  </si>
  <si>
    <t>38130</t>
  </si>
  <si>
    <t>38131</t>
  </si>
  <si>
    <t>38132</t>
  </si>
  <si>
    <t>38133</t>
  </si>
  <si>
    <t>38134</t>
  </si>
  <si>
    <t>38135</t>
  </si>
  <si>
    <t>38136</t>
  </si>
  <si>
    <t>38137</t>
  </si>
  <si>
    <t>38138</t>
  </si>
  <si>
    <t>38139</t>
  </si>
  <si>
    <t>38140</t>
  </si>
  <si>
    <t>38141</t>
  </si>
  <si>
    <t>38142</t>
  </si>
  <si>
    <t>38143</t>
  </si>
  <si>
    <t>38145</t>
  </si>
  <si>
    <t>38146</t>
  </si>
  <si>
    <t>38147</t>
  </si>
  <si>
    <t>38148</t>
  </si>
  <si>
    <t>38150</t>
  </si>
  <si>
    <t>38151</t>
  </si>
  <si>
    <t>38152</t>
  </si>
  <si>
    <t>38157</t>
  </si>
  <si>
    <t>38159</t>
  </si>
  <si>
    <t>38161</t>
  </si>
  <si>
    <t>38163</t>
  </si>
  <si>
    <t>38165</t>
  </si>
  <si>
    <t>38166</t>
  </si>
  <si>
    <t>38167</t>
  </si>
  <si>
    <t>38168</t>
  </si>
  <si>
    <t>38173</t>
  </si>
  <si>
    <t>38174</t>
  </si>
  <si>
    <t>38175</t>
  </si>
  <si>
    <t>38177</t>
  </si>
  <si>
    <t>38181</t>
  </si>
  <si>
    <t>38182</t>
  </si>
  <si>
    <t>38183</t>
  </si>
  <si>
    <t>38184</t>
  </si>
  <si>
    <t>38186</t>
  </si>
  <si>
    <t>38187</t>
  </si>
  <si>
    <t>38188</t>
  </si>
  <si>
    <t>38190</t>
  </si>
  <si>
    <t>38193</t>
  </si>
  <si>
    <t>38194</t>
  </si>
  <si>
    <t>38195</t>
  </si>
  <si>
    <t>38197</t>
  </si>
  <si>
    <t>38201</t>
  </si>
  <si>
    <t>38220</t>
  </si>
  <si>
    <t>38221</t>
  </si>
  <si>
    <t>BENTON</t>
  </si>
  <si>
    <t>38222</t>
  </si>
  <si>
    <t>38223</t>
  </si>
  <si>
    <t>38224</t>
  </si>
  <si>
    <t>38225</t>
  </si>
  <si>
    <t>WEAKLEY</t>
  </si>
  <si>
    <t>38226</t>
  </si>
  <si>
    <t>38227</t>
  </si>
  <si>
    <t>OBION</t>
  </si>
  <si>
    <t>38229</t>
  </si>
  <si>
    <t>38230</t>
  </si>
  <si>
    <t>38231</t>
  </si>
  <si>
    <t>38232</t>
  </si>
  <si>
    <t>38233</t>
  </si>
  <si>
    <t>38235</t>
  </si>
  <si>
    <t>38236</t>
  </si>
  <si>
    <t>38237</t>
  </si>
  <si>
    <t>38238</t>
  </si>
  <si>
    <t>38240</t>
  </si>
  <si>
    <t>38241</t>
  </si>
  <si>
    <t>38242</t>
  </si>
  <si>
    <t>38251</t>
  </si>
  <si>
    <t>38253</t>
  </si>
  <si>
    <t>38254</t>
  </si>
  <si>
    <t>38255</t>
  </si>
  <si>
    <t>38256</t>
  </si>
  <si>
    <t>38257</t>
  </si>
  <si>
    <t>38258</t>
  </si>
  <si>
    <t>38259</t>
  </si>
  <si>
    <t>38260</t>
  </si>
  <si>
    <t>38261</t>
  </si>
  <si>
    <t>38271</t>
  </si>
  <si>
    <t>38281</t>
  </si>
  <si>
    <t>38301</t>
  </si>
  <si>
    <t>38302</t>
  </si>
  <si>
    <t>38303</t>
  </si>
  <si>
    <t>38305</t>
  </si>
  <si>
    <t>38308</t>
  </si>
  <si>
    <t>38310</t>
  </si>
  <si>
    <t>MCNAIRY</t>
  </si>
  <si>
    <t>38311</t>
  </si>
  <si>
    <t>38313</t>
  </si>
  <si>
    <t>38314</t>
  </si>
  <si>
    <t>38315</t>
  </si>
  <si>
    <t>38316</t>
  </si>
  <si>
    <t>GIBSON</t>
  </si>
  <si>
    <t>38317</t>
  </si>
  <si>
    <t>38318</t>
  </si>
  <si>
    <t>38320</t>
  </si>
  <si>
    <t>38321</t>
  </si>
  <si>
    <t>38324</t>
  </si>
  <si>
    <t>38326</t>
  </si>
  <si>
    <t>HARDIN</t>
  </si>
  <si>
    <t>38327</t>
  </si>
  <si>
    <t>38328</t>
  </si>
  <si>
    <t>38329</t>
  </si>
  <si>
    <t>38330</t>
  </si>
  <si>
    <t>38331</t>
  </si>
  <si>
    <t>38332</t>
  </si>
  <si>
    <t>38333</t>
  </si>
  <si>
    <t>38334</t>
  </si>
  <si>
    <t>38336</t>
  </si>
  <si>
    <t>38337</t>
  </si>
  <si>
    <t>38338</t>
  </si>
  <si>
    <t>38339</t>
  </si>
  <si>
    <t>38340</t>
  </si>
  <si>
    <t>38341</t>
  </si>
  <si>
    <t>38342</t>
  </si>
  <si>
    <t>38343</t>
  </si>
  <si>
    <t>38344</t>
  </si>
  <si>
    <t>38345</t>
  </si>
  <si>
    <t>38346</t>
  </si>
  <si>
    <t>38347</t>
  </si>
  <si>
    <t>38348</t>
  </si>
  <si>
    <t>38351</t>
  </si>
  <si>
    <t>38352</t>
  </si>
  <si>
    <t>38355</t>
  </si>
  <si>
    <t>38356</t>
  </si>
  <si>
    <t>38357</t>
  </si>
  <si>
    <t>38358</t>
  </si>
  <si>
    <t>38359</t>
  </si>
  <si>
    <t>38361</t>
  </si>
  <si>
    <t>38362</t>
  </si>
  <si>
    <t>38363</t>
  </si>
  <si>
    <t>38365</t>
  </si>
  <si>
    <t>38366</t>
  </si>
  <si>
    <t>38367</t>
  </si>
  <si>
    <t>38368</t>
  </si>
  <si>
    <t>38369</t>
  </si>
  <si>
    <t>38370</t>
  </si>
  <si>
    <t>38371</t>
  </si>
  <si>
    <t>38372</t>
  </si>
  <si>
    <t>38374</t>
  </si>
  <si>
    <t>38375</t>
  </si>
  <si>
    <t>38376</t>
  </si>
  <si>
    <t>38377</t>
  </si>
  <si>
    <t>38378</t>
  </si>
  <si>
    <t>38379</t>
  </si>
  <si>
    <t>38380</t>
  </si>
  <si>
    <t>38381</t>
  </si>
  <si>
    <t>38382</t>
  </si>
  <si>
    <t>38387</t>
  </si>
  <si>
    <t>38388</t>
  </si>
  <si>
    <t>38389</t>
  </si>
  <si>
    <t>38390</t>
  </si>
  <si>
    <t>38391</t>
  </si>
  <si>
    <t>38392</t>
  </si>
  <si>
    <t>38393</t>
  </si>
  <si>
    <t>38401</t>
  </si>
  <si>
    <t>38402</t>
  </si>
  <si>
    <t>38425</t>
  </si>
  <si>
    <t>38449</t>
  </si>
  <si>
    <t>38450</t>
  </si>
  <si>
    <t>38451</t>
  </si>
  <si>
    <t>38452</t>
  </si>
  <si>
    <t>38453</t>
  </si>
  <si>
    <t>38454</t>
  </si>
  <si>
    <t>38455</t>
  </si>
  <si>
    <t>38456</t>
  </si>
  <si>
    <t>38457</t>
  </si>
  <si>
    <t>38459</t>
  </si>
  <si>
    <t>38460</t>
  </si>
  <si>
    <t>38461</t>
  </si>
  <si>
    <t>38462</t>
  </si>
  <si>
    <t>38463</t>
  </si>
  <si>
    <t>38464</t>
  </si>
  <si>
    <t>38468</t>
  </si>
  <si>
    <t>38469</t>
  </si>
  <si>
    <t>38471</t>
  </si>
  <si>
    <t>38472</t>
  </si>
  <si>
    <t>38473</t>
  </si>
  <si>
    <t>38474</t>
  </si>
  <si>
    <t>38475</t>
  </si>
  <si>
    <t>38476</t>
  </si>
  <si>
    <t>38477</t>
  </si>
  <si>
    <t>38478</t>
  </si>
  <si>
    <t>38481</t>
  </si>
  <si>
    <t>38482</t>
  </si>
  <si>
    <t>38483</t>
  </si>
  <si>
    <t>38485</t>
  </si>
  <si>
    <t>38486</t>
  </si>
  <si>
    <t>38487</t>
  </si>
  <si>
    <t>38488</t>
  </si>
  <si>
    <t>38501</t>
  </si>
  <si>
    <t>38502</t>
  </si>
  <si>
    <t>38503</t>
  </si>
  <si>
    <t>38504</t>
  </si>
  <si>
    <t>FENTRESS</t>
  </si>
  <si>
    <t>38505</t>
  </si>
  <si>
    <t>38506</t>
  </si>
  <si>
    <t>38541</t>
  </si>
  <si>
    <t>OVERTON</t>
  </si>
  <si>
    <t>38542</t>
  </si>
  <si>
    <t>38543</t>
  </si>
  <si>
    <t>38544</t>
  </si>
  <si>
    <t>38545</t>
  </si>
  <si>
    <t>38547</t>
  </si>
  <si>
    <t>38548</t>
  </si>
  <si>
    <t>38549</t>
  </si>
  <si>
    <t>PICKETT</t>
  </si>
  <si>
    <t>38550</t>
  </si>
  <si>
    <t>38551</t>
  </si>
  <si>
    <t>38552</t>
  </si>
  <si>
    <t>38553</t>
  </si>
  <si>
    <t>38554</t>
  </si>
  <si>
    <t>38555</t>
  </si>
  <si>
    <t>38556</t>
  </si>
  <si>
    <t>38557</t>
  </si>
  <si>
    <t>38558</t>
  </si>
  <si>
    <t>38559</t>
  </si>
  <si>
    <t>38560</t>
  </si>
  <si>
    <t>38562</t>
  </si>
  <si>
    <t>38563</t>
  </si>
  <si>
    <t>38564</t>
  </si>
  <si>
    <t>38565</t>
  </si>
  <si>
    <t>38567</t>
  </si>
  <si>
    <t>38568</t>
  </si>
  <si>
    <t>38569</t>
  </si>
  <si>
    <t>38570</t>
  </si>
  <si>
    <t>38571</t>
  </si>
  <si>
    <t>38572</t>
  </si>
  <si>
    <t>38573</t>
  </si>
  <si>
    <t>38574</t>
  </si>
  <si>
    <t>38575</t>
  </si>
  <si>
    <t>38577</t>
  </si>
  <si>
    <t>38578</t>
  </si>
  <si>
    <t>38579</t>
  </si>
  <si>
    <t>38580</t>
  </si>
  <si>
    <t>38581</t>
  </si>
  <si>
    <t>38582</t>
  </si>
  <si>
    <t>38583</t>
  </si>
  <si>
    <t>38585</t>
  </si>
  <si>
    <t>VAN BUREN</t>
  </si>
  <si>
    <t>38587</t>
  </si>
  <si>
    <t>38588</t>
  </si>
  <si>
    <t>38589</t>
  </si>
  <si>
    <t>38601</t>
  </si>
  <si>
    <t>38602</t>
  </si>
  <si>
    <t>TATE</t>
  </si>
  <si>
    <t>38603</t>
  </si>
  <si>
    <t>38606</t>
  </si>
  <si>
    <t>PANOLA</t>
  </si>
  <si>
    <t>38609</t>
  </si>
  <si>
    <t>38610</t>
  </si>
  <si>
    <t>TIPPAH</t>
  </si>
  <si>
    <t>38611</t>
  </si>
  <si>
    <t>38614</t>
  </si>
  <si>
    <t>COAHOMA</t>
  </si>
  <si>
    <t>38617</t>
  </si>
  <si>
    <t>38618</t>
  </si>
  <si>
    <t>38619</t>
  </si>
  <si>
    <t>38620</t>
  </si>
  <si>
    <t>38621</t>
  </si>
  <si>
    <t>38622</t>
  </si>
  <si>
    <t>38623</t>
  </si>
  <si>
    <t>38625</t>
  </si>
  <si>
    <t>38626</t>
  </si>
  <si>
    <t>TUNICA</t>
  </si>
  <si>
    <t>38627</t>
  </si>
  <si>
    <t>38628</t>
  </si>
  <si>
    <t>38629</t>
  </si>
  <si>
    <t>38630</t>
  </si>
  <si>
    <t>38631</t>
  </si>
  <si>
    <t>38632</t>
  </si>
  <si>
    <t>38633</t>
  </si>
  <si>
    <t>38634</t>
  </si>
  <si>
    <t>38635</t>
  </si>
  <si>
    <t>38637</t>
  </si>
  <si>
    <t>38638</t>
  </si>
  <si>
    <t>38639</t>
  </si>
  <si>
    <t>38641</t>
  </si>
  <si>
    <t>38642</t>
  </si>
  <si>
    <t>38643</t>
  </si>
  <si>
    <t>38644</t>
  </si>
  <si>
    <t>38645</t>
  </si>
  <si>
    <t>38646</t>
  </si>
  <si>
    <t>38647</t>
  </si>
  <si>
    <t>38648</t>
  </si>
  <si>
    <t>38649</t>
  </si>
  <si>
    <t>38650</t>
  </si>
  <si>
    <t>38651</t>
  </si>
  <si>
    <t>38652</t>
  </si>
  <si>
    <t>38654</t>
  </si>
  <si>
    <t>38655</t>
  </si>
  <si>
    <t>38657</t>
  </si>
  <si>
    <t>38658</t>
  </si>
  <si>
    <t>38659</t>
  </si>
  <si>
    <t>38661</t>
  </si>
  <si>
    <t>38662</t>
  </si>
  <si>
    <t>38663</t>
  </si>
  <si>
    <t>38664</t>
  </si>
  <si>
    <t>38665</t>
  </si>
  <si>
    <t>38666</t>
  </si>
  <si>
    <t>38668</t>
  </si>
  <si>
    <t>38669</t>
  </si>
  <si>
    <t>38670</t>
  </si>
  <si>
    <t>38671</t>
  </si>
  <si>
    <t>38672</t>
  </si>
  <si>
    <t>38673</t>
  </si>
  <si>
    <t>38674</t>
  </si>
  <si>
    <t>38675</t>
  </si>
  <si>
    <t>38676</t>
  </si>
  <si>
    <t>38677</t>
  </si>
  <si>
    <t>38679</t>
  </si>
  <si>
    <t>38680</t>
  </si>
  <si>
    <t>38683</t>
  </si>
  <si>
    <t>38685</t>
  </si>
  <si>
    <t>38686</t>
  </si>
  <si>
    <t>38701</t>
  </si>
  <si>
    <t>38702</t>
  </si>
  <si>
    <t>38703</t>
  </si>
  <si>
    <t>38704</t>
  </si>
  <si>
    <t>38720</t>
  </si>
  <si>
    <t>BOLIVAR</t>
  </si>
  <si>
    <t>38721</t>
  </si>
  <si>
    <t>SHARKEY</t>
  </si>
  <si>
    <t>38722</t>
  </si>
  <si>
    <t>38723</t>
  </si>
  <si>
    <t>38725</t>
  </si>
  <si>
    <t>38726</t>
  </si>
  <si>
    <t>38730</t>
  </si>
  <si>
    <t>38731</t>
  </si>
  <si>
    <t>38732</t>
  </si>
  <si>
    <t>38733</t>
  </si>
  <si>
    <t>38736</t>
  </si>
  <si>
    <t>SUNFLOWER</t>
  </si>
  <si>
    <t>38737</t>
  </si>
  <si>
    <t>TALLAHATCHIE</t>
  </si>
  <si>
    <t>38738</t>
  </si>
  <si>
    <t>38739</t>
  </si>
  <si>
    <t>38740</t>
  </si>
  <si>
    <t>38744</t>
  </si>
  <si>
    <t>38745</t>
  </si>
  <si>
    <t>ISSAQUENA</t>
  </si>
  <si>
    <t>38746</t>
  </si>
  <si>
    <t>38748</t>
  </si>
  <si>
    <t>38749</t>
  </si>
  <si>
    <t>38751</t>
  </si>
  <si>
    <t>38753</t>
  </si>
  <si>
    <t>38754</t>
  </si>
  <si>
    <t>38755</t>
  </si>
  <si>
    <t>38756</t>
  </si>
  <si>
    <t>38758</t>
  </si>
  <si>
    <t>38759</t>
  </si>
  <si>
    <t>38760</t>
  </si>
  <si>
    <t>38761</t>
  </si>
  <si>
    <t>38762</t>
  </si>
  <si>
    <t>38763</t>
  </si>
  <si>
    <t>38764</t>
  </si>
  <si>
    <t>38765</t>
  </si>
  <si>
    <t>38767</t>
  </si>
  <si>
    <t>38768</t>
  </si>
  <si>
    <t>38769</t>
  </si>
  <si>
    <t>38771</t>
  </si>
  <si>
    <t>38772</t>
  </si>
  <si>
    <t>38773</t>
  </si>
  <si>
    <t>38774</t>
  </si>
  <si>
    <t>38775</t>
  </si>
  <si>
    <t>38776</t>
  </si>
  <si>
    <t>38778</t>
  </si>
  <si>
    <t>38779</t>
  </si>
  <si>
    <t>38780</t>
  </si>
  <si>
    <t>38781</t>
  </si>
  <si>
    <t>38782</t>
  </si>
  <si>
    <t>38801</t>
  </si>
  <si>
    <t>38802</t>
  </si>
  <si>
    <t>38803</t>
  </si>
  <si>
    <t>38804</t>
  </si>
  <si>
    <t>38808</t>
  </si>
  <si>
    <t>38820</t>
  </si>
  <si>
    <t>PONTOTOC</t>
  </si>
  <si>
    <t>38821</t>
  </si>
  <si>
    <t>38824</t>
  </si>
  <si>
    <t>38825</t>
  </si>
  <si>
    <t>38826</t>
  </si>
  <si>
    <t>38827</t>
  </si>
  <si>
    <t>TISHOMINGO</t>
  </si>
  <si>
    <t>38828</t>
  </si>
  <si>
    <t>38829</t>
  </si>
  <si>
    <t>PRENTISS</t>
  </si>
  <si>
    <t>38833</t>
  </si>
  <si>
    <t>38834</t>
  </si>
  <si>
    <t>ALCORN</t>
  </si>
  <si>
    <t>38835</t>
  </si>
  <si>
    <t>38838</t>
  </si>
  <si>
    <t>38839</t>
  </si>
  <si>
    <t>38841</t>
  </si>
  <si>
    <t>38843</t>
  </si>
  <si>
    <t>ITAWAMBA</t>
  </si>
  <si>
    <t>38844</t>
  </si>
  <si>
    <t>38846</t>
  </si>
  <si>
    <t>38847</t>
  </si>
  <si>
    <t>38848</t>
  </si>
  <si>
    <t>38849</t>
  </si>
  <si>
    <t>38850</t>
  </si>
  <si>
    <t>CHICKASAW</t>
  </si>
  <si>
    <t>38851</t>
  </si>
  <si>
    <t>38852</t>
  </si>
  <si>
    <t>38854</t>
  </si>
  <si>
    <t>38855</t>
  </si>
  <si>
    <t>38856</t>
  </si>
  <si>
    <t>38857</t>
  </si>
  <si>
    <t>38858</t>
  </si>
  <si>
    <t>38859</t>
  </si>
  <si>
    <t>38860</t>
  </si>
  <si>
    <t>38862</t>
  </si>
  <si>
    <t>38863</t>
  </si>
  <si>
    <t>38864</t>
  </si>
  <si>
    <t>38865</t>
  </si>
  <si>
    <t>38866</t>
  </si>
  <si>
    <t>38868</t>
  </si>
  <si>
    <t>38869</t>
  </si>
  <si>
    <t>38870</t>
  </si>
  <si>
    <t>38871</t>
  </si>
  <si>
    <t>38873</t>
  </si>
  <si>
    <t>38874</t>
  </si>
  <si>
    <t>38875</t>
  </si>
  <si>
    <t>38876</t>
  </si>
  <si>
    <t>38877</t>
  </si>
  <si>
    <t>38878</t>
  </si>
  <si>
    <t>38879</t>
  </si>
  <si>
    <t>38880</t>
  </si>
  <si>
    <t>38901</t>
  </si>
  <si>
    <t>GRENADA</t>
  </si>
  <si>
    <t>38902</t>
  </si>
  <si>
    <t>38912</t>
  </si>
  <si>
    <t>38913</t>
  </si>
  <si>
    <t>38914</t>
  </si>
  <si>
    <t>38915</t>
  </si>
  <si>
    <t>38916</t>
  </si>
  <si>
    <t>38917</t>
  </si>
  <si>
    <t>38920</t>
  </si>
  <si>
    <t>38921</t>
  </si>
  <si>
    <t>38922</t>
  </si>
  <si>
    <t>YALOBUSHA</t>
  </si>
  <si>
    <t>38923</t>
  </si>
  <si>
    <t>38924</t>
  </si>
  <si>
    <t>38925</t>
  </si>
  <si>
    <t>38926</t>
  </si>
  <si>
    <t>38927</t>
  </si>
  <si>
    <t>38928</t>
  </si>
  <si>
    <t>38929</t>
  </si>
  <si>
    <t>38930</t>
  </si>
  <si>
    <t>LEFLORE</t>
  </si>
  <si>
    <t>38935</t>
  </si>
  <si>
    <t>38940</t>
  </si>
  <si>
    <t>38941</t>
  </si>
  <si>
    <t>38943</t>
  </si>
  <si>
    <t>38944</t>
  </si>
  <si>
    <t>38945</t>
  </si>
  <si>
    <t>38946</t>
  </si>
  <si>
    <t>38947</t>
  </si>
  <si>
    <t>38948</t>
  </si>
  <si>
    <t>38949</t>
  </si>
  <si>
    <t>38950</t>
  </si>
  <si>
    <t>38951</t>
  </si>
  <si>
    <t>38952</t>
  </si>
  <si>
    <t>38953</t>
  </si>
  <si>
    <t>38954</t>
  </si>
  <si>
    <t>38955</t>
  </si>
  <si>
    <t>38957</t>
  </si>
  <si>
    <t>38958</t>
  </si>
  <si>
    <t>38959</t>
  </si>
  <si>
    <t>38960</t>
  </si>
  <si>
    <t>38961</t>
  </si>
  <si>
    <t>38962</t>
  </si>
  <si>
    <t>38963</t>
  </si>
  <si>
    <t>38964</t>
  </si>
  <si>
    <t>38965</t>
  </si>
  <si>
    <t>38966</t>
  </si>
  <si>
    <t>38967</t>
  </si>
  <si>
    <t>39038</t>
  </si>
  <si>
    <t>39039</t>
  </si>
  <si>
    <t>YAZOO</t>
  </si>
  <si>
    <t>39040</t>
  </si>
  <si>
    <t>39041</t>
  </si>
  <si>
    <t>HINDS</t>
  </si>
  <si>
    <t>39042</t>
  </si>
  <si>
    <t>RANKIN</t>
  </si>
  <si>
    <t>39043</t>
  </si>
  <si>
    <t>39044</t>
  </si>
  <si>
    <t>SIMPSON</t>
  </si>
  <si>
    <t>39045</t>
  </si>
  <si>
    <t>39046</t>
  </si>
  <si>
    <t>39047</t>
  </si>
  <si>
    <t>39049</t>
  </si>
  <si>
    <t>39051</t>
  </si>
  <si>
    <t>LEAKE</t>
  </si>
  <si>
    <t>39054</t>
  </si>
  <si>
    <t>39055</t>
  </si>
  <si>
    <t>39056</t>
  </si>
  <si>
    <t>39057</t>
  </si>
  <si>
    <t>39058</t>
  </si>
  <si>
    <t>39059</t>
  </si>
  <si>
    <t>COPIAH</t>
  </si>
  <si>
    <t>39060</t>
  </si>
  <si>
    <t>39061</t>
  </si>
  <si>
    <t>39062</t>
  </si>
  <si>
    <t>39063</t>
  </si>
  <si>
    <t>39064</t>
  </si>
  <si>
    <t>39066</t>
  </si>
  <si>
    <t>39067</t>
  </si>
  <si>
    <t>ATTALA</t>
  </si>
  <si>
    <t>39069</t>
  </si>
  <si>
    <t>39070</t>
  </si>
  <si>
    <t>39071</t>
  </si>
  <si>
    <t>39072</t>
  </si>
  <si>
    <t>39073</t>
  </si>
  <si>
    <t>39074</t>
  </si>
  <si>
    <t>39076</t>
  </si>
  <si>
    <t>39077</t>
  </si>
  <si>
    <t>39078</t>
  </si>
  <si>
    <t>39079</t>
  </si>
  <si>
    <t>39080</t>
  </si>
  <si>
    <t>39081</t>
  </si>
  <si>
    <t>39082</t>
  </si>
  <si>
    <t>39083</t>
  </si>
  <si>
    <t>39086</t>
  </si>
  <si>
    <t>39087</t>
  </si>
  <si>
    <t>39088</t>
  </si>
  <si>
    <t>39090</t>
  </si>
  <si>
    <t>39092</t>
  </si>
  <si>
    <t>39094</t>
  </si>
  <si>
    <t>39095</t>
  </si>
  <si>
    <t>39096</t>
  </si>
  <si>
    <t>39097</t>
  </si>
  <si>
    <t>39098</t>
  </si>
  <si>
    <t>39107</t>
  </si>
  <si>
    <t>39108</t>
  </si>
  <si>
    <t>39109</t>
  </si>
  <si>
    <t>39110</t>
  </si>
  <si>
    <t>39111</t>
  </si>
  <si>
    <t>39112</t>
  </si>
  <si>
    <t>39113</t>
  </si>
  <si>
    <t>39114</t>
  </si>
  <si>
    <t>39115</t>
  </si>
  <si>
    <t>39116</t>
  </si>
  <si>
    <t>39117</t>
  </si>
  <si>
    <t>39119</t>
  </si>
  <si>
    <t>39120</t>
  </si>
  <si>
    <t>39121</t>
  </si>
  <si>
    <t>39122</t>
  </si>
  <si>
    <t>39130</t>
  </si>
  <si>
    <t>39140</t>
  </si>
  <si>
    <t>39144</t>
  </si>
  <si>
    <t>39145</t>
  </si>
  <si>
    <t>39146</t>
  </si>
  <si>
    <t>39148</t>
  </si>
  <si>
    <t>39149</t>
  </si>
  <si>
    <t>39150</t>
  </si>
  <si>
    <t>39151</t>
  </si>
  <si>
    <t>39152</t>
  </si>
  <si>
    <t>39153</t>
  </si>
  <si>
    <t>39154</t>
  </si>
  <si>
    <t>39156</t>
  </si>
  <si>
    <t>39157</t>
  </si>
  <si>
    <t>39158</t>
  </si>
  <si>
    <t>39159</t>
  </si>
  <si>
    <t>39160</t>
  </si>
  <si>
    <t>39161</t>
  </si>
  <si>
    <t>39162</t>
  </si>
  <si>
    <t>39163</t>
  </si>
  <si>
    <t>39165</t>
  </si>
  <si>
    <t>39166</t>
  </si>
  <si>
    <t>39167</t>
  </si>
  <si>
    <t>39168</t>
  </si>
  <si>
    <t>39169</t>
  </si>
  <si>
    <t>39170</t>
  </si>
  <si>
    <t>39171</t>
  </si>
  <si>
    <t>39172</t>
  </si>
  <si>
    <t>39173</t>
  </si>
  <si>
    <t>39174</t>
  </si>
  <si>
    <t>39175</t>
  </si>
  <si>
    <t>39176</t>
  </si>
  <si>
    <t>39177</t>
  </si>
  <si>
    <t>39179</t>
  </si>
  <si>
    <t>39180</t>
  </si>
  <si>
    <t>39181</t>
  </si>
  <si>
    <t>39182</t>
  </si>
  <si>
    <t>39183</t>
  </si>
  <si>
    <t>39189</t>
  </si>
  <si>
    <t>39190</t>
  </si>
  <si>
    <t>39191</t>
  </si>
  <si>
    <t>39192</t>
  </si>
  <si>
    <t>39193</t>
  </si>
  <si>
    <t>39194</t>
  </si>
  <si>
    <t>39200</t>
  </si>
  <si>
    <t>39201</t>
  </si>
  <si>
    <t>39202</t>
  </si>
  <si>
    <t>39203</t>
  </si>
  <si>
    <t>39204</t>
  </si>
  <si>
    <t>39205</t>
  </si>
  <si>
    <t>39206</t>
  </si>
  <si>
    <t>39207</t>
  </si>
  <si>
    <t>39208</t>
  </si>
  <si>
    <t>39209</t>
  </si>
  <si>
    <t>39210</t>
  </si>
  <si>
    <t>39211</t>
  </si>
  <si>
    <t>39212</t>
  </si>
  <si>
    <t>39213</t>
  </si>
  <si>
    <t>39215</t>
  </si>
  <si>
    <t>39216</t>
  </si>
  <si>
    <t>39217</t>
  </si>
  <si>
    <t>39218</t>
  </si>
  <si>
    <t>39225</t>
  </si>
  <si>
    <t>39232</t>
  </si>
  <si>
    <t>39235</t>
  </si>
  <si>
    <t>39236</t>
  </si>
  <si>
    <t>39250</t>
  </si>
  <si>
    <t>39269</t>
  </si>
  <si>
    <t>39271</t>
  </si>
  <si>
    <t>39272</t>
  </si>
  <si>
    <t>39282</t>
  </si>
  <si>
    <t>39283</t>
  </si>
  <si>
    <t>39284</t>
  </si>
  <si>
    <t>39286</t>
  </si>
  <si>
    <t>39288</t>
  </si>
  <si>
    <t>39289</t>
  </si>
  <si>
    <t>39296</t>
  </si>
  <si>
    <t>39298</t>
  </si>
  <si>
    <t>39301</t>
  </si>
  <si>
    <t>39302</t>
  </si>
  <si>
    <t>39303</t>
  </si>
  <si>
    <t>39304</t>
  </si>
  <si>
    <t>39305</t>
  </si>
  <si>
    <t>39307</t>
  </si>
  <si>
    <t>39309</t>
  </si>
  <si>
    <t>39320</t>
  </si>
  <si>
    <t>39322</t>
  </si>
  <si>
    <t>39323</t>
  </si>
  <si>
    <t>39324</t>
  </si>
  <si>
    <t>39325</t>
  </si>
  <si>
    <t>39326</t>
  </si>
  <si>
    <t>39327</t>
  </si>
  <si>
    <t>39328</t>
  </si>
  <si>
    <t>KEMPER</t>
  </si>
  <si>
    <t>39330</t>
  </si>
  <si>
    <t>39332</t>
  </si>
  <si>
    <t>39335</t>
  </si>
  <si>
    <t>39336</t>
  </si>
  <si>
    <t>39337</t>
  </si>
  <si>
    <t>39338</t>
  </si>
  <si>
    <t>39339</t>
  </si>
  <si>
    <t>39341</t>
  </si>
  <si>
    <t>NOXUBEE</t>
  </si>
  <si>
    <t>39342</t>
  </si>
  <si>
    <t>39345</t>
  </si>
  <si>
    <t>39346</t>
  </si>
  <si>
    <t>39347</t>
  </si>
  <si>
    <t>39348</t>
  </si>
  <si>
    <t>39350</t>
  </si>
  <si>
    <t>NESHOBA</t>
  </si>
  <si>
    <t>39352</t>
  </si>
  <si>
    <t>39353</t>
  </si>
  <si>
    <t>39354</t>
  </si>
  <si>
    <t>39355</t>
  </si>
  <si>
    <t>39356</t>
  </si>
  <si>
    <t>39358</t>
  </si>
  <si>
    <t>39359</t>
  </si>
  <si>
    <t>39360</t>
  </si>
  <si>
    <t>39361</t>
  </si>
  <si>
    <t>39362</t>
  </si>
  <si>
    <t>39363</t>
  </si>
  <si>
    <t>39364</t>
  </si>
  <si>
    <t>39365</t>
  </si>
  <si>
    <t>39366</t>
  </si>
  <si>
    <t>39367</t>
  </si>
  <si>
    <t>39400</t>
  </si>
  <si>
    <t>FORREST</t>
  </si>
  <si>
    <t>39401</t>
  </si>
  <si>
    <t>39402</t>
  </si>
  <si>
    <t>39403</t>
  </si>
  <si>
    <t>39404</t>
  </si>
  <si>
    <t>39406</t>
  </si>
  <si>
    <t>39407</t>
  </si>
  <si>
    <t>39421</t>
  </si>
  <si>
    <t>JEFFERSON DAVIS</t>
  </si>
  <si>
    <t>39422</t>
  </si>
  <si>
    <t>39423</t>
  </si>
  <si>
    <t>39425</t>
  </si>
  <si>
    <t>39426</t>
  </si>
  <si>
    <t>PEARL RIVER</t>
  </si>
  <si>
    <t>39427</t>
  </si>
  <si>
    <t>39428</t>
  </si>
  <si>
    <t>39429</t>
  </si>
  <si>
    <t>39436</t>
  </si>
  <si>
    <t>39437</t>
  </si>
  <si>
    <t>39439</t>
  </si>
  <si>
    <t>39440</t>
  </si>
  <si>
    <t>39441</t>
  </si>
  <si>
    <t>39442</t>
  </si>
  <si>
    <t>39443</t>
  </si>
  <si>
    <t>39451</t>
  </si>
  <si>
    <t>39452</t>
  </si>
  <si>
    <t>GEORGE</t>
  </si>
  <si>
    <t>39455</t>
  </si>
  <si>
    <t>39456</t>
  </si>
  <si>
    <t>39457</t>
  </si>
  <si>
    <t>39459</t>
  </si>
  <si>
    <t>39460</t>
  </si>
  <si>
    <t>39461</t>
  </si>
  <si>
    <t>39462</t>
  </si>
  <si>
    <t>39463</t>
  </si>
  <si>
    <t>39464</t>
  </si>
  <si>
    <t>39465</t>
  </si>
  <si>
    <t>39466</t>
  </si>
  <si>
    <t>39470</t>
  </si>
  <si>
    <t>39474</t>
  </si>
  <si>
    <t>39475</t>
  </si>
  <si>
    <t>39476</t>
  </si>
  <si>
    <t>39477</t>
  </si>
  <si>
    <t>39478</t>
  </si>
  <si>
    <t>39479</t>
  </si>
  <si>
    <t>39480</t>
  </si>
  <si>
    <t>39481</t>
  </si>
  <si>
    <t>39482</t>
  </si>
  <si>
    <t>39483</t>
  </si>
  <si>
    <t>39484</t>
  </si>
  <si>
    <t>39500</t>
  </si>
  <si>
    <t>39501</t>
  </si>
  <si>
    <t>39502</t>
  </si>
  <si>
    <t>39503</t>
  </si>
  <si>
    <t>39505</t>
  </si>
  <si>
    <t>39506</t>
  </si>
  <si>
    <t>39507</t>
  </si>
  <si>
    <t>39520</t>
  </si>
  <si>
    <t>39521</t>
  </si>
  <si>
    <t>39522</t>
  </si>
  <si>
    <t>39525</t>
  </si>
  <si>
    <t>39529</t>
  </si>
  <si>
    <t>39530</t>
  </si>
  <si>
    <t>39531</t>
  </si>
  <si>
    <t>39532</t>
  </si>
  <si>
    <t>39533</t>
  </si>
  <si>
    <t>39534</t>
  </si>
  <si>
    <t>39535</t>
  </si>
  <si>
    <t>39540</t>
  </si>
  <si>
    <t>39552</t>
  </si>
  <si>
    <t>39553</t>
  </si>
  <si>
    <t>39555</t>
  </si>
  <si>
    <t>39556</t>
  </si>
  <si>
    <t>39557</t>
  </si>
  <si>
    <t>39558</t>
  </si>
  <si>
    <t>39560</t>
  </si>
  <si>
    <t>39561</t>
  </si>
  <si>
    <t>STONE</t>
  </si>
  <si>
    <t>39562</t>
  </si>
  <si>
    <t>39563</t>
  </si>
  <si>
    <t>39564</t>
  </si>
  <si>
    <t>39565</t>
  </si>
  <si>
    <t>39566</t>
  </si>
  <si>
    <t>39567</t>
  </si>
  <si>
    <t>39568</t>
  </si>
  <si>
    <t>39569</t>
  </si>
  <si>
    <t>39571</t>
  </si>
  <si>
    <t>39572</t>
  </si>
  <si>
    <t>39573</t>
  </si>
  <si>
    <t>39574</t>
  </si>
  <si>
    <t>39576</t>
  </si>
  <si>
    <t>39577</t>
  </si>
  <si>
    <t>39581</t>
  </si>
  <si>
    <t>39595</t>
  </si>
  <si>
    <t>39601</t>
  </si>
  <si>
    <t>39602</t>
  </si>
  <si>
    <t>39603</t>
  </si>
  <si>
    <t>39629</t>
  </si>
  <si>
    <t>39630</t>
  </si>
  <si>
    <t>39631</t>
  </si>
  <si>
    <t>39632</t>
  </si>
  <si>
    <t>39633</t>
  </si>
  <si>
    <t>AMITE</t>
  </si>
  <si>
    <t>39635</t>
  </si>
  <si>
    <t>39638</t>
  </si>
  <si>
    <t>39641</t>
  </si>
  <si>
    <t>39643</t>
  </si>
  <si>
    <t>39645</t>
  </si>
  <si>
    <t>39647</t>
  </si>
  <si>
    <t>39648</t>
  </si>
  <si>
    <t>39649</t>
  </si>
  <si>
    <t>39652</t>
  </si>
  <si>
    <t>39653</t>
  </si>
  <si>
    <t>39654</t>
  </si>
  <si>
    <t>39656</t>
  </si>
  <si>
    <t>39657</t>
  </si>
  <si>
    <t>39661</t>
  </si>
  <si>
    <t>39662</t>
  </si>
  <si>
    <t>39663</t>
  </si>
  <si>
    <t>39664</t>
  </si>
  <si>
    <t>39665</t>
  </si>
  <si>
    <t>39666</t>
  </si>
  <si>
    <t>39667</t>
  </si>
  <si>
    <t>WALTHALL</t>
  </si>
  <si>
    <t>39668</t>
  </si>
  <si>
    <t>39669</t>
  </si>
  <si>
    <t>39701</t>
  </si>
  <si>
    <t>39702</t>
  </si>
  <si>
    <t>39703</t>
  </si>
  <si>
    <t>39704</t>
  </si>
  <si>
    <t>39705</t>
  </si>
  <si>
    <t>39710</t>
  </si>
  <si>
    <t>39730</t>
  </si>
  <si>
    <t>39735</t>
  </si>
  <si>
    <t>39736</t>
  </si>
  <si>
    <t>39737</t>
  </si>
  <si>
    <t>39738</t>
  </si>
  <si>
    <t>39739</t>
  </si>
  <si>
    <t>39740</t>
  </si>
  <si>
    <t>39741</t>
  </si>
  <si>
    <t>39743</t>
  </si>
  <si>
    <t>39744</t>
  </si>
  <si>
    <t>39745</t>
  </si>
  <si>
    <t>39746</t>
  </si>
  <si>
    <t>39747</t>
  </si>
  <si>
    <t>39750</t>
  </si>
  <si>
    <t>39751</t>
  </si>
  <si>
    <t>39752</t>
  </si>
  <si>
    <t>39753</t>
  </si>
  <si>
    <t>39754</t>
  </si>
  <si>
    <t>39755</t>
  </si>
  <si>
    <t>39756</t>
  </si>
  <si>
    <t>39757</t>
  </si>
  <si>
    <t>39759</t>
  </si>
  <si>
    <t>OKTIBBEHA</t>
  </si>
  <si>
    <t>39760</t>
  </si>
  <si>
    <t>39762</t>
  </si>
  <si>
    <t>39766</t>
  </si>
  <si>
    <t>39767</t>
  </si>
  <si>
    <t>39769</t>
  </si>
  <si>
    <t>39771</t>
  </si>
  <si>
    <t>39772</t>
  </si>
  <si>
    <t>39773</t>
  </si>
  <si>
    <t>39776</t>
  </si>
  <si>
    <t>39813</t>
  </si>
  <si>
    <t>39815</t>
  </si>
  <si>
    <t>39817</t>
  </si>
  <si>
    <t>39818</t>
  </si>
  <si>
    <t>39819</t>
  </si>
  <si>
    <t>39823</t>
  </si>
  <si>
    <t>39824</t>
  </si>
  <si>
    <t>39825</t>
  </si>
  <si>
    <t>39826</t>
  </si>
  <si>
    <t>39827</t>
  </si>
  <si>
    <t>39828</t>
  </si>
  <si>
    <t>39829</t>
  </si>
  <si>
    <t>39832</t>
  </si>
  <si>
    <t>39834</t>
  </si>
  <si>
    <t>39836</t>
  </si>
  <si>
    <t>39837</t>
  </si>
  <si>
    <t>39840</t>
  </si>
  <si>
    <t>39841</t>
  </si>
  <si>
    <t>39842</t>
  </si>
  <si>
    <t>39845</t>
  </si>
  <si>
    <t>39846</t>
  </si>
  <si>
    <t>39851</t>
  </si>
  <si>
    <t>39852</t>
  </si>
  <si>
    <t>39854</t>
  </si>
  <si>
    <t>39859</t>
  </si>
  <si>
    <t>39861</t>
  </si>
  <si>
    <t>39862</t>
  </si>
  <si>
    <t>39866</t>
  </si>
  <si>
    <t>39867</t>
  </si>
  <si>
    <t>39870</t>
  </si>
  <si>
    <t>39877</t>
  </si>
  <si>
    <t>39885</t>
  </si>
  <si>
    <t>39886</t>
  </si>
  <si>
    <t>39897</t>
  </si>
  <si>
    <t>39901</t>
  </si>
  <si>
    <t>40003</t>
  </si>
  <si>
    <t>40004</t>
  </si>
  <si>
    <t>40006</t>
  </si>
  <si>
    <t>TRIMBLE</t>
  </si>
  <si>
    <t>40007</t>
  </si>
  <si>
    <t>40008</t>
  </si>
  <si>
    <t>40009</t>
  </si>
  <si>
    <t>40010</t>
  </si>
  <si>
    <t>OLDHAM</t>
  </si>
  <si>
    <t>40011</t>
  </si>
  <si>
    <t>40012</t>
  </si>
  <si>
    <t>40013</t>
  </si>
  <si>
    <t>40014</t>
  </si>
  <si>
    <t>40016</t>
  </si>
  <si>
    <t>40017</t>
  </si>
  <si>
    <t>40018</t>
  </si>
  <si>
    <t>40019</t>
  </si>
  <si>
    <t>40020</t>
  </si>
  <si>
    <t>40022</t>
  </si>
  <si>
    <t>40023</t>
  </si>
  <si>
    <t>40025</t>
  </si>
  <si>
    <t>40026</t>
  </si>
  <si>
    <t>40027</t>
  </si>
  <si>
    <t>40028</t>
  </si>
  <si>
    <t>40031</t>
  </si>
  <si>
    <t>40032</t>
  </si>
  <si>
    <t>40033</t>
  </si>
  <si>
    <t>40036</t>
  </si>
  <si>
    <t>40037</t>
  </si>
  <si>
    <t>40040</t>
  </si>
  <si>
    <t>40041</t>
  </si>
  <si>
    <t>40045</t>
  </si>
  <si>
    <t>40046</t>
  </si>
  <si>
    <t>SPENCER</t>
  </si>
  <si>
    <t>40047</t>
  </si>
  <si>
    <t>BULLITT</t>
  </si>
  <si>
    <t>40048</t>
  </si>
  <si>
    <t>40049</t>
  </si>
  <si>
    <t>40050</t>
  </si>
  <si>
    <t>40051</t>
  </si>
  <si>
    <t>40052</t>
  </si>
  <si>
    <t>40055</t>
  </si>
  <si>
    <t>40056</t>
  </si>
  <si>
    <t>40057</t>
  </si>
  <si>
    <t>40058</t>
  </si>
  <si>
    <t>40059</t>
  </si>
  <si>
    <t>40060</t>
  </si>
  <si>
    <t>40061</t>
  </si>
  <si>
    <t>40062</t>
  </si>
  <si>
    <t>40063</t>
  </si>
  <si>
    <t>40065</t>
  </si>
  <si>
    <t>40066</t>
  </si>
  <si>
    <t>40067</t>
  </si>
  <si>
    <t>40068</t>
  </si>
  <si>
    <t>40069</t>
  </si>
  <si>
    <t>40070</t>
  </si>
  <si>
    <t>40071</t>
  </si>
  <si>
    <t>40075</t>
  </si>
  <si>
    <t>40076</t>
  </si>
  <si>
    <t>40077</t>
  </si>
  <si>
    <t>40078</t>
  </si>
  <si>
    <t>40103</t>
  </si>
  <si>
    <t>BRECKINRIDGE</t>
  </si>
  <si>
    <t>40104</t>
  </si>
  <si>
    <t>MEADE</t>
  </si>
  <si>
    <t>40106</t>
  </si>
  <si>
    <t>40107</t>
  </si>
  <si>
    <t>40108</t>
  </si>
  <si>
    <t>40109</t>
  </si>
  <si>
    <t>40110</t>
  </si>
  <si>
    <t>40111</t>
  </si>
  <si>
    <t>40114</t>
  </si>
  <si>
    <t>40115</t>
  </si>
  <si>
    <t>40117</t>
  </si>
  <si>
    <t>40118</t>
  </si>
  <si>
    <t>40119</t>
  </si>
  <si>
    <t>40121</t>
  </si>
  <si>
    <t>40129</t>
  </si>
  <si>
    <t>40140</t>
  </si>
  <si>
    <t>40141</t>
  </si>
  <si>
    <t>40142</t>
  </si>
  <si>
    <t>40143</t>
  </si>
  <si>
    <t>40144</t>
  </si>
  <si>
    <t>40145</t>
  </si>
  <si>
    <t>40146</t>
  </si>
  <si>
    <t>40150</t>
  </si>
  <si>
    <t>40152</t>
  </si>
  <si>
    <t>40153</t>
  </si>
  <si>
    <t>40155</t>
  </si>
  <si>
    <t>40157</t>
  </si>
  <si>
    <t>40159</t>
  </si>
  <si>
    <t>40160</t>
  </si>
  <si>
    <t>40161</t>
  </si>
  <si>
    <t>40162</t>
  </si>
  <si>
    <t>40163</t>
  </si>
  <si>
    <t>40164</t>
  </si>
  <si>
    <t>40165</t>
  </si>
  <si>
    <t>40170</t>
  </si>
  <si>
    <t>40171</t>
  </si>
  <si>
    <t>40175</t>
  </si>
  <si>
    <t>40176</t>
  </si>
  <si>
    <t>40177</t>
  </si>
  <si>
    <t>40178</t>
  </si>
  <si>
    <t>40200</t>
  </si>
  <si>
    <t>40201</t>
  </si>
  <si>
    <t>40202</t>
  </si>
  <si>
    <t>40203</t>
  </si>
  <si>
    <t>40204</t>
  </si>
  <si>
    <t>40205</t>
  </si>
  <si>
    <t>40206</t>
  </si>
  <si>
    <t>40207</t>
  </si>
  <si>
    <t>40208</t>
  </si>
  <si>
    <t>40209</t>
  </si>
  <si>
    <t>40210</t>
  </si>
  <si>
    <t>40211</t>
  </si>
  <si>
    <t>40212</t>
  </si>
  <si>
    <t>40213</t>
  </si>
  <si>
    <t>40214</t>
  </si>
  <si>
    <t>40215</t>
  </si>
  <si>
    <t>40216</t>
  </si>
  <si>
    <t>40217</t>
  </si>
  <si>
    <t>40218</t>
  </si>
  <si>
    <t>40219</t>
  </si>
  <si>
    <t>40220</t>
  </si>
  <si>
    <t>40221</t>
  </si>
  <si>
    <t>40222</t>
  </si>
  <si>
    <t>40223</t>
  </si>
  <si>
    <t>40224</t>
  </si>
  <si>
    <t>40225</t>
  </si>
  <si>
    <t>40228</t>
  </si>
  <si>
    <t>40229</t>
  </si>
  <si>
    <t>40231</t>
  </si>
  <si>
    <t>40232</t>
  </si>
  <si>
    <t>40233</t>
  </si>
  <si>
    <t>40241</t>
  </si>
  <si>
    <t>40242</t>
  </si>
  <si>
    <t>40243</t>
  </si>
  <si>
    <t>40245</t>
  </si>
  <si>
    <t>40250</t>
  </si>
  <si>
    <t>40251</t>
  </si>
  <si>
    <t>40252</t>
  </si>
  <si>
    <t>40253</t>
  </si>
  <si>
    <t>40255</t>
  </si>
  <si>
    <t>40256</t>
  </si>
  <si>
    <t>40257</t>
  </si>
  <si>
    <t>40258</t>
  </si>
  <si>
    <t>40259</t>
  </si>
  <si>
    <t>40261</t>
  </si>
  <si>
    <t>40266</t>
  </si>
  <si>
    <t>40268</t>
  </si>
  <si>
    <t>40269</t>
  </si>
  <si>
    <t>40270</t>
  </si>
  <si>
    <t>40272</t>
  </si>
  <si>
    <t>40280</t>
  </si>
  <si>
    <t>40281</t>
  </si>
  <si>
    <t>40282</t>
  </si>
  <si>
    <t>40283</t>
  </si>
  <si>
    <t>40285</t>
  </si>
  <si>
    <t>40287</t>
  </si>
  <si>
    <t>40289</t>
  </si>
  <si>
    <t>40290</t>
  </si>
  <si>
    <t>40291</t>
  </si>
  <si>
    <t>40292</t>
  </si>
  <si>
    <t>40293</t>
  </si>
  <si>
    <t>40294</t>
  </si>
  <si>
    <t>40295</t>
  </si>
  <si>
    <t>40296</t>
  </si>
  <si>
    <t>40297</t>
  </si>
  <si>
    <t>40298</t>
  </si>
  <si>
    <t>40299</t>
  </si>
  <si>
    <t>40306</t>
  </si>
  <si>
    <t>40309</t>
  </si>
  <si>
    <t>POWELL</t>
  </si>
  <si>
    <t>40310</t>
  </si>
  <si>
    <t>40311</t>
  </si>
  <si>
    <t>40312</t>
  </si>
  <si>
    <t>40313</t>
  </si>
  <si>
    <t>40316</t>
  </si>
  <si>
    <t>MENIFEE</t>
  </si>
  <si>
    <t>40317</t>
  </si>
  <si>
    <t>40319</t>
  </si>
  <si>
    <t>40320</t>
  </si>
  <si>
    <t>CLARK</t>
  </si>
  <si>
    <t>40322</t>
  </si>
  <si>
    <t>40324</t>
  </si>
  <si>
    <t>40327</t>
  </si>
  <si>
    <t>OWEN</t>
  </si>
  <si>
    <t>40328</t>
  </si>
  <si>
    <t>40329</t>
  </si>
  <si>
    <t>40330</t>
  </si>
  <si>
    <t>40334</t>
  </si>
  <si>
    <t>40336</t>
  </si>
  <si>
    <t>ESTILL</t>
  </si>
  <si>
    <t>40337</t>
  </si>
  <si>
    <t>40339</t>
  </si>
  <si>
    <t>JESSAMINE</t>
  </si>
  <si>
    <t>40340</t>
  </si>
  <si>
    <t>40341</t>
  </si>
  <si>
    <t>ROCKCASTLE</t>
  </si>
  <si>
    <t>40342</t>
  </si>
  <si>
    <t>40345</t>
  </si>
  <si>
    <t>40346</t>
  </si>
  <si>
    <t>40347</t>
  </si>
  <si>
    <t>WOODFORD</t>
  </si>
  <si>
    <t>40348</t>
  </si>
  <si>
    <t>BOURBON</t>
  </si>
  <si>
    <t>40350</t>
  </si>
  <si>
    <t>40351</t>
  </si>
  <si>
    <t>40353</t>
  </si>
  <si>
    <t>40355</t>
  </si>
  <si>
    <t>40356</t>
  </si>
  <si>
    <t>40357</t>
  </si>
  <si>
    <t>40358</t>
  </si>
  <si>
    <t>40359</t>
  </si>
  <si>
    <t>40360</t>
  </si>
  <si>
    <t>40361</t>
  </si>
  <si>
    <t>40362</t>
  </si>
  <si>
    <t>40363</t>
  </si>
  <si>
    <t>40365</t>
  </si>
  <si>
    <t>40366</t>
  </si>
  <si>
    <t>40370</t>
  </si>
  <si>
    <t>40371</t>
  </si>
  <si>
    <t>40372</t>
  </si>
  <si>
    <t>40374</t>
  </si>
  <si>
    <t>40376</t>
  </si>
  <si>
    <t>40379</t>
  </si>
  <si>
    <t>40380</t>
  </si>
  <si>
    <t>40383</t>
  </si>
  <si>
    <t>40384</t>
  </si>
  <si>
    <t>40385</t>
  </si>
  <si>
    <t>40386</t>
  </si>
  <si>
    <t>40387</t>
  </si>
  <si>
    <t>40388</t>
  </si>
  <si>
    <t>40389</t>
  </si>
  <si>
    <t>40390</t>
  </si>
  <si>
    <t>40391</t>
  </si>
  <si>
    <t>40392</t>
  </si>
  <si>
    <t>40402</t>
  </si>
  <si>
    <t>40403</t>
  </si>
  <si>
    <t>40404</t>
  </si>
  <si>
    <t>40405</t>
  </si>
  <si>
    <t>40407</t>
  </si>
  <si>
    <t>40409</t>
  </si>
  <si>
    <t>40410</t>
  </si>
  <si>
    <t>GARRARD</t>
  </si>
  <si>
    <t>40415</t>
  </si>
  <si>
    <t>40417</t>
  </si>
  <si>
    <t>40419</t>
  </si>
  <si>
    <t>40420</t>
  </si>
  <si>
    <t>40421</t>
  </si>
  <si>
    <t>40422</t>
  </si>
  <si>
    <t>BOYLE</t>
  </si>
  <si>
    <t>40423</t>
  </si>
  <si>
    <t>40426</t>
  </si>
  <si>
    <t>40430</t>
  </si>
  <si>
    <t>40434</t>
  </si>
  <si>
    <t>40435</t>
  </si>
  <si>
    <t>40437</t>
  </si>
  <si>
    <t>40440</t>
  </si>
  <si>
    <t>40441</t>
  </si>
  <si>
    <t>40442</t>
  </si>
  <si>
    <t>40444</t>
  </si>
  <si>
    <t>40445</t>
  </si>
  <si>
    <t>40446</t>
  </si>
  <si>
    <t>40447</t>
  </si>
  <si>
    <t>40448</t>
  </si>
  <si>
    <t>40452</t>
  </si>
  <si>
    <t>40455</t>
  </si>
  <si>
    <t>40456</t>
  </si>
  <si>
    <t>40460</t>
  </si>
  <si>
    <t>40461</t>
  </si>
  <si>
    <t>40464</t>
  </si>
  <si>
    <t>40465</t>
  </si>
  <si>
    <t>40467</t>
  </si>
  <si>
    <t>40468</t>
  </si>
  <si>
    <t>40470</t>
  </si>
  <si>
    <t>40471</t>
  </si>
  <si>
    <t>40472</t>
  </si>
  <si>
    <t>40473</t>
  </si>
  <si>
    <t>40475</t>
  </si>
  <si>
    <t>40476</t>
  </si>
  <si>
    <t>40481</t>
  </si>
  <si>
    <t>40484</t>
  </si>
  <si>
    <t>40486</t>
  </si>
  <si>
    <t>40488</t>
  </si>
  <si>
    <t>40489</t>
  </si>
  <si>
    <t>40492</t>
  </si>
  <si>
    <t>40494</t>
  </si>
  <si>
    <t>40495</t>
  </si>
  <si>
    <t>40500</t>
  </si>
  <si>
    <t>40501</t>
  </si>
  <si>
    <t>40502</t>
  </si>
  <si>
    <t>40503</t>
  </si>
  <si>
    <t>40504</t>
  </si>
  <si>
    <t>40505</t>
  </si>
  <si>
    <t>40506</t>
  </si>
  <si>
    <t>40507</t>
  </si>
  <si>
    <t>40508</t>
  </si>
  <si>
    <t>40509</t>
  </si>
  <si>
    <t>40510</t>
  </si>
  <si>
    <t>40511</t>
  </si>
  <si>
    <t>40512</t>
  </si>
  <si>
    <t>40513</t>
  </si>
  <si>
    <t>40514</t>
  </si>
  <si>
    <t>40515</t>
  </si>
  <si>
    <t>40516</t>
  </si>
  <si>
    <t>40517</t>
  </si>
  <si>
    <t>40522</t>
  </si>
  <si>
    <t>40523</t>
  </si>
  <si>
    <t>40524</t>
  </si>
  <si>
    <t>40526</t>
  </si>
  <si>
    <t>40533</t>
  </si>
  <si>
    <t>40536</t>
  </si>
  <si>
    <t>40544</t>
  </si>
  <si>
    <t>40546</t>
  </si>
  <si>
    <t>40550</t>
  </si>
  <si>
    <t>40555</t>
  </si>
  <si>
    <t>40574</t>
  </si>
  <si>
    <t>40575</t>
  </si>
  <si>
    <t>40576</t>
  </si>
  <si>
    <t>40577</t>
  </si>
  <si>
    <t>40578</t>
  </si>
  <si>
    <t>40579</t>
  </si>
  <si>
    <t>40580</t>
  </si>
  <si>
    <t>40581</t>
  </si>
  <si>
    <t>40582</t>
  </si>
  <si>
    <t>40583</t>
  </si>
  <si>
    <t>40584</t>
  </si>
  <si>
    <t>40585</t>
  </si>
  <si>
    <t>40586</t>
  </si>
  <si>
    <t>40587</t>
  </si>
  <si>
    <t>40588</t>
  </si>
  <si>
    <t>40589</t>
  </si>
  <si>
    <t>40590</t>
  </si>
  <si>
    <t>40591</t>
  </si>
  <si>
    <t>40592</t>
  </si>
  <si>
    <t>40593</t>
  </si>
  <si>
    <t>40594</t>
  </si>
  <si>
    <t>40595</t>
  </si>
  <si>
    <t>40596</t>
  </si>
  <si>
    <t>40598</t>
  </si>
  <si>
    <t>40601</t>
  </si>
  <si>
    <t>40602</t>
  </si>
  <si>
    <t>40603</t>
  </si>
  <si>
    <t>40604</t>
  </si>
  <si>
    <t>40618</t>
  </si>
  <si>
    <t>40619</t>
  </si>
  <si>
    <t>40620</t>
  </si>
  <si>
    <t>40621</t>
  </si>
  <si>
    <t>40622</t>
  </si>
  <si>
    <t>40701</t>
  </si>
  <si>
    <t>LAUREL</t>
  </si>
  <si>
    <t>WHITLEY</t>
  </si>
  <si>
    <t>40702</t>
  </si>
  <si>
    <t>40724</t>
  </si>
  <si>
    <t>40729</t>
  </si>
  <si>
    <t>40730</t>
  </si>
  <si>
    <t>40734</t>
  </si>
  <si>
    <t>40737</t>
  </si>
  <si>
    <t>40740</t>
  </si>
  <si>
    <t>40741</t>
  </si>
  <si>
    <t>40742</t>
  </si>
  <si>
    <t>40743</t>
  </si>
  <si>
    <t>40744</t>
  </si>
  <si>
    <t>40745</t>
  </si>
  <si>
    <t>40746</t>
  </si>
  <si>
    <t>40747</t>
  </si>
  <si>
    <t>40748</t>
  </si>
  <si>
    <t>40751</t>
  </si>
  <si>
    <t>40754</t>
  </si>
  <si>
    <t>40755</t>
  </si>
  <si>
    <t>40759</t>
  </si>
  <si>
    <t>40763</t>
  </si>
  <si>
    <t>40769</t>
  </si>
  <si>
    <t>40771</t>
  </si>
  <si>
    <t>40801</t>
  </si>
  <si>
    <t>HARLAN</t>
  </si>
  <si>
    <t>40803</t>
  </si>
  <si>
    <t>LESLIE</t>
  </si>
  <si>
    <t>40806</t>
  </si>
  <si>
    <t>40807</t>
  </si>
  <si>
    <t>40808</t>
  </si>
  <si>
    <t>40810</t>
  </si>
  <si>
    <t>40813</t>
  </si>
  <si>
    <t>BELL</t>
  </si>
  <si>
    <t>40815</t>
  </si>
  <si>
    <t>40816</t>
  </si>
  <si>
    <t>40817</t>
  </si>
  <si>
    <t>40818</t>
  </si>
  <si>
    <t>40819</t>
  </si>
  <si>
    <t>40820</t>
  </si>
  <si>
    <t>40823</t>
  </si>
  <si>
    <t>40824</t>
  </si>
  <si>
    <t>40825</t>
  </si>
  <si>
    <t>40826</t>
  </si>
  <si>
    <t>LETCHER</t>
  </si>
  <si>
    <t>40827</t>
  </si>
  <si>
    <t>40828</t>
  </si>
  <si>
    <t>40829</t>
  </si>
  <si>
    <t>40830</t>
  </si>
  <si>
    <t>40831</t>
  </si>
  <si>
    <t>40840</t>
  </si>
  <si>
    <t>40843</t>
  </si>
  <si>
    <t>40844</t>
  </si>
  <si>
    <t>40845</t>
  </si>
  <si>
    <t>40846</t>
  </si>
  <si>
    <t>40847</t>
  </si>
  <si>
    <t>40849</t>
  </si>
  <si>
    <t>40854</t>
  </si>
  <si>
    <t>40855</t>
  </si>
  <si>
    <t>40856</t>
  </si>
  <si>
    <t>40858</t>
  </si>
  <si>
    <t>40861</t>
  </si>
  <si>
    <t>40862</t>
  </si>
  <si>
    <t>40863</t>
  </si>
  <si>
    <t>40865</t>
  </si>
  <si>
    <t>40867</t>
  </si>
  <si>
    <t>40868</t>
  </si>
  <si>
    <t>40870</t>
  </si>
  <si>
    <t>40873</t>
  </si>
  <si>
    <t>40874</t>
  </si>
  <si>
    <t>40902</t>
  </si>
  <si>
    <t>40903</t>
  </si>
  <si>
    <t>40905</t>
  </si>
  <si>
    <t>40906</t>
  </si>
  <si>
    <t>40911</t>
  </si>
  <si>
    <t>40913</t>
  </si>
  <si>
    <t>40914</t>
  </si>
  <si>
    <t>40915</t>
  </si>
  <si>
    <t>40917</t>
  </si>
  <si>
    <t>40921</t>
  </si>
  <si>
    <t>40923</t>
  </si>
  <si>
    <t>40927</t>
  </si>
  <si>
    <t>40930</t>
  </si>
  <si>
    <t>40931</t>
  </si>
  <si>
    <t>40932</t>
  </si>
  <si>
    <t>40935</t>
  </si>
  <si>
    <t>40936</t>
  </si>
  <si>
    <t>40939</t>
  </si>
  <si>
    <t>40940</t>
  </si>
  <si>
    <t>40941</t>
  </si>
  <si>
    <t>40943</t>
  </si>
  <si>
    <t>40944</t>
  </si>
  <si>
    <t>40946</t>
  </si>
  <si>
    <t>40949</t>
  </si>
  <si>
    <t>40951</t>
  </si>
  <si>
    <t>40953</t>
  </si>
  <si>
    <t>40955</t>
  </si>
  <si>
    <t>40958</t>
  </si>
  <si>
    <t>40962</t>
  </si>
  <si>
    <t>40964</t>
  </si>
  <si>
    <t>40965</t>
  </si>
  <si>
    <t>40970</t>
  </si>
  <si>
    <t>40972</t>
  </si>
  <si>
    <t>40977</t>
  </si>
  <si>
    <t>40978</t>
  </si>
  <si>
    <t>40979</t>
  </si>
  <si>
    <t>40980</t>
  </si>
  <si>
    <t>40981</t>
  </si>
  <si>
    <t>40982</t>
  </si>
  <si>
    <t>40983</t>
  </si>
  <si>
    <t>40987</t>
  </si>
  <si>
    <t>40988</t>
  </si>
  <si>
    <t>40995</t>
  </si>
  <si>
    <t>40997</t>
  </si>
  <si>
    <t>40999</t>
  </si>
  <si>
    <t>41001</t>
  </si>
  <si>
    <t>41002</t>
  </si>
  <si>
    <t>BRACKEN</t>
  </si>
  <si>
    <t>41003</t>
  </si>
  <si>
    <t>41004</t>
  </si>
  <si>
    <t>41005</t>
  </si>
  <si>
    <t>41006</t>
  </si>
  <si>
    <t>41007</t>
  </si>
  <si>
    <t>41008</t>
  </si>
  <si>
    <t>41009</t>
  </si>
  <si>
    <t>41010</t>
  </si>
  <si>
    <t>41011</t>
  </si>
  <si>
    <t>KENTON</t>
  </si>
  <si>
    <t>41012</t>
  </si>
  <si>
    <t>41014</t>
  </si>
  <si>
    <t>41015</t>
  </si>
  <si>
    <t>41016</t>
  </si>
  <si>
    <t>41017</t>
  </si>
  <si>
    <t>41018</t>
  </si>
  <si>
    <t>41019</t>
  </si>
  <si>
    <t>41022</t>
  </si>
  <si>
    <t>41030</t>
  </si>
  <si>
    <t>41031</t>
  </si>
  <si>
    <t>41033</t>
  </si>
  <si>
    <t>41034</t>
  </si>
  <si>
    <t>41035</t>
  </si>
  <si>
    <t>41037</t>
  </si>
  <si>
    <t>FLEMING</t>
  </si>
  <si>
    <t>41039</t>
  </si>
  <si>
    <t>41040</t>
  </si>
  <si>
    <t>41041</t>
  </si>
  <si>
    <t>41042</t>
  </si>
  <si>
    <t>41043</t>
  </si>
  <si>
    <t>41044</t>
  </si>
  <si>
    <t>41045</t>
  </si>
  <si>
    <t>41046</t>
  </si>
  <si>
    <t>GALLATIN</t>
  </si>
  <si>
    <t>41048</t>
  </si>
  <si>
    <t>41049</t>
  </si>
  <si>
    <t>41051</t>
  </si>
  <si>
    <t>41052</t>
  </si>
  <si>
    <t>41053</t>
  </si>
  <si>
    <t>41054</t>
  </si>
  <si>
    <t>41055</t>
  </si>
  <si>
    <t>41056</t>
  </si>
  <si>
    <t>41059</t>
  </si>
  <si>
    <t>41061</t>
  </si>
  <si>
    <t>41062</t>
  </si>
  <si>
    <t>41063</t>
  </si>
  <si>
    <t>41064</t>
  </si>
  <si>
    <t>41065</t>
  </si>
  <si>
    <t>41071</t>
  </si>
  <si>
    <t>41072</t>
  </si>
  <si>
    <t>41073</t>
  </si>
  <si>
    <t>41074</t>
  </si>
  <si>
    <t>41075</t>
  </si>
  <si>
    <t>41076</t>
  </si>
  <si>
    <t>41080</t>
  </si>
  <si>
    <t>41081</t>
  </si>
  <si>
    <t>41083</t>
  </si>
  <si>
    <t>41085</t>
  </si>
  <si>
    <t>41086</t>
  </si>
  <si>
    <t>41091</t>
  </si>
  <si>
    <t>41092</t>
  </si>
  <si>
    <t>41093</t>
  </si>
  <si>
    <t>41094</t>
  </si>
  <si>
    <t>41095</t>
  </si>
  <si>
    <t>41096</t>
  </si>
  <si>
    <t>41097</t>
  </si>
  <si>
    <t>41098</t>
  </si>
  <si>
    <t>41099</t>
  </si>
  <si>
    <t>41101</t>
  </si>
  <si>
    <t>BOYD</t>
  </si>
  <si>
    <t>41102</t>
  </si>
  <si>
    <t>41105</t>
  </si>
  <si>
    <t>41114</t>
  </si>
  <si>
    <t>41121</t>
  </si>
  <si>
    <t>GREENUP</t>
  </si>
  <si>
    <t>41124</t>
  </si>
  <si>
    <t>41125</t>
  </si>
  <si>
    <t>ELLIOTT</t>
  </si>
  <si>
    <t>41127</t>
  </si>
  <si>
    <t>41128</t>
  </si>
  <si>
    <t>41129</t>
  </si>
  <si>
    <t>41131</t>
  </si>
  <si>
    <t>41132</t>
  </si>
  <si>
    <t>41135</t>
  </si>
  <si>
    <t>41137</t>
  </si>
  <si>
    <t>41139</t>
  </si>
  <si>
    <t>41141</t>
  </si>
  <si>
    <t>41142</t>
  </si>
  <si>
    <t>41143</t>
  </si>
  <si>
    <t>41144</t>
  </si>
  <si>
    <t>41146</t>
  </si>
  <si>
    <t>41149</t>
  </si>
  <si>
    <t>41150</t>
  </si>
  <si>
    <t>41152</t>
  </si>
  <si>
    <t>41153</t>
  </si>
  <si>
    <t>41156</t>
  </si>
  <si>
    <t>41157</t>
  </si>
  <si>
    <t>41159</t>
  </si>
  <si>
    <t>41160</t>
  </si>
  <si>
    <t>41162</t>
  </si>
  <si>
    <t>41163</t>
  </si>
  <si>
    <t>41164</t>
  </si>
  <si>
    <t>41166</t>
  </si>
  <si>
    <t>41168</t>
  </si>
  <si>
    <t>41169</t>
  </si>
  <si>
    <t>41170</t>
  </si>
  <si>
    <t>41171</t>
  </si>
  <si>
    <t>41173</t>
  </si>
  <si>
    <t>41174</t>
  </si>
  <si>
    <t>41175</t>
  </si>
  <si>
    <t>41176</t>
  </si>
  <si>
    <t>41177</t>
  </si>
  <si>
    <t>41178</t>
  </si>
  <si>
    <t>41179</t>
  </si>
  <si>
    <t>41180</t>
  </si>
  <si>
    <t>41181</t>
  </si>
  <si>
    <t>41183</t>
  </si>
  <si>
    <t>41189</t>
  </si>
  <si>
    <t>41201</t>
  </si>
  <si>
    <t>41203</t>
  </si>
  <si>
    <t>41204</t>
  </si>
  <si>
    <t>41211</t>
  </si>
  <si>
    <t>41214</t>
  </si>
  <si>
    <t>41215</t>
  </si>
  <si>
    <t>41216</t>
  </si>
  <si>
    <t>41219</t>
  </si>
  <si>
    <t>41220</t>
  </si>
  <si>
    <t>41222</t>
  </si>
  <si>
    <t>41224</t>
  </si>
  <si>
    <t>41225</t>
  </si>
  <si>
    <t>41226</t>
  </si>
  <si>
    <t>41228</t>
  </si>
  <si>
    <t>41230</t>
  </si>
  <si>
    <t>41231</t>
  </si>
  <si>
    <t>41232</t>
  </si>
  <si>
    <t>41233</t>
  </si>
  <si>
    <t>41234</t>
  </si>
  <si>
    <t>41237</t>
  </si>
  <si>
    <t>41238</t>
  </si>
  <si>
    <t>41240</t>
  </si>
  <si>
    <t>41250</t>
  </si>
  <si>
    <t>41253</t>
  </si>
  <si>
    <t>41254</t>
  </si>
  <si>
    <t>41255</t>
  </si>
  <si>
    <t>41256</t>
  </si>
  <si>
    <t>41257</t>
  </si>
  <si>
    <t>41258</t>
  </si>
  <si>
    <t>41260</t>
  </si>
  <si>
    <t>41261</t>
  </si>
  <si>
    <t>41262</t>
  </si>
  <si>
    <t>41263</t>
  </si>
  <si>
    <t>41264</t>
  </si>
  <si>
    <t>41265</t>
  </si>
  <si>
    <t>41266</t>
  </si>
  <si>
    <t>41267</t>
  </si>
  <si>
    <t>41268</t>
  </si>
  <si>
    <t>41269</t>
  </si>
  <si>
    <t>41271</t>
  </si>
  <si>
    <t>41274</t>
  </si>
  <si>
    <t>41301</t>
  </si>
  <si>
    <t>WOLFE</t>
  </si>
  <si>
    <t>41306</t>
  </si>
  <si>
    <t>BREATHITT</t>
  </si>
  <si>
    <t>41307</t>
  </si>
  <si>
    <t>41310</t>
  </si>
  <si>
    <t>41311</t>
  </si>
  <si>
    <t>41313</t>
  </si>
  <si>
    <t>41314</t>
  </si>
  <si>
    <t>OWSLEY</t>
  </si>
  <si>
    <t>41315</t>
  </si>
  <si>
    <t>41316</t>
  </si>
  <si>
    <t>41317</t>
  </si>
  <si>
    <t>41321</t>
  </si>
  <si>
    <t>KNOTT</t>
  </si>
  <si>
    <t>41323</t>
  </si>
  <si>
    <t>41327</t>
  </si>
  <si>
    <t>41328</t>
  </si>
  <si>
    <t>41329</t>
  </si>
  <si>
    <t>41331</t>
  </si>
  <si>
    <t>41332</t>
  </si>
  <si>
    <t>41333</t>
  </si>
  <si>
    <t>41338</t>
  </si>
  <si>
    <t>41339</t>
  </si>
  <si>
    <t>41340</t>
  </si>
  <si>
    <t>41342</t>
  </si>
  <si>
    <t>41343</t>
  </si>
  <si>
    <t>41344</t>
  </si>
  <si>
    <t>41346</t>
  </si>
  <si>
    <t>41347</t>
  </si>
  <si>
    <t>41348</t>
  </si>
  <si>
    <t>41351</t>
  </si>
  <si>
    <t>41352</t>
  </si>
  <si>
    <t>41357</t>
  </si>
  <si>
    <t>41358</t>
  </si>
  <si>
    <t>41359</t>
  </si>
  <si>
    <t>41360</t>
  </si>
  <si>
    <t>41362</t>
  </si>
  <si>
    <t>41363</t>
  </si>
  <si>
    <t>41364</t>
  </si>
  <si>
    <t>41365</t>
  </si>
  <si>
    <t>41366</t>
  </si>
  <si>
    <t>41367</t>
  </si>
  <si>
    <t>41368</t>
  </si>
  <si>
    <t>41369</t>
  </si>
  <si>
    <t>41370</t>
  </si>
  <si>
    <t>41377</t>
  </si>
  <si>
    <t>41378</t>
  </si>
  <si>
    <t>41383</t>
  </si>
  <si>
    <t>41385</t>
  </si>
  <si>
    <t>41386</t>
  </si>
  <si>
    <t>41390</t>
  </si>
  <si>
    <t>41391</t>
  </si>
  <si>
    <t>41393</t>
  </si>
  <si>
    <t>41396</t>
  </si>
  <si>
    <t>41397</t>
  </si>
  <si>
    <t>41401</t>
  </si>
  <si>
    <t>MAGOFFIN</t>
  </si>
  <si>
    <t>41405</t>
  </si>
  <si>
    <t>41406</t>
  </si>
  <si>
    <t>41407</t>
  </si>
  <si>
    <t>41408</t>
  </si>
  <si>
    <t>41409</t>
  </si>
  <si>
    <t>41410</t>
  </si>
  <si>
    <t>41411</t>
  </si>
  <si>
    <t>41412</t>
  </si>
  <si>
    <t>41413</t>
  </si>
  <si>
    <t>41417</t>
  </si>
  <si>
    <t>41419</t>
  </si>
  <si>
    <t>41421</t>
  </si>
  <si>
    <t>41422</t>
  </si>
  <si>
    <t>41425</t>
  </si>
  <si>
    <t>41426</t>
  </si>
  <si>
    <t>41427</t>
  </si>
  <si>
    <t>41429</t>
  </si>
  <si>
    <t>41430</t>
  </si>
  <si>
    <t>41431</t>
  </si>
  <si>
    <t>41433</t>
  </si>
  <si>
    <t>41438</t>
  </si>
  <si>
    <t>41439</t>
  </si>
  <si>
    <t>41441</t>
  </si>
  <si>
    <t>41443</t>
  </si>
  <si>
    <t>41444</t>
  </si>
  <si>
    <t>41447</t>
  </si>
  <si>
    <t>41451</t>
  </si>
  <si>
    <t>41452</t>
  </si>
  <si>
    <t>41456</t>
  </si>
  <si>
    <t>41457</t>
  </si>
  <si>
    <t>41459</t>
  </si>
  <si>
    <t>41464</t>
  </si>
  <si>
    <t>41465</t>
  </si>
  <si>
    <t>41466</t>
  </si>
  <si>
    <t>41467</t>
  </si>
  <si>
    <t>41472</t>
  </si>
  <si>
    <t>41473</t>
  </si>
  <si>
    <t>41474</t>
  </si>
  <si>
    <t>41475</t>
  </si>
  <si>
    <t>41477</t>
  </si>
  <si>
    <t>41501</t>
  </si>
  <si>
    <t>41502</t>
  </si>
  <si>
    <t>41503</t>
  </si>
  <si>
    <t>41512</t>
  </si>
  <si>
    <t>41513</t>
  </si>
  <si>
    <t>41514</t>
  </si>
  <si>
    <t>41517</t>
  </si>
  <si>
    <t>41518</t>
  </si>
  <si>
    <t>41519</t>
  </si>
  <si>
    <t>41520</t>
  </si>
  <si>
    <t>41521</t>
  </si>
  <si>
    <t>41522</t>
  </si>
  <si>
    <t>41524</t>
  </si>
  <si>
    <t>41526</t>
  </si>
  <si>
    <t>41527</t>
  </si>
  <si>
    <t>41528</t>
  </si>
  <si>
    <t>41529</t>
  </si>
  <si>
    <t>41531</t>
  </si>
  <si>
    <t>41534</t>
  </si>
  <si>
    <t>41535</t>
  </si>
  <si>
    <t>41536</t>
  </si>
  <si>
    <t>41537</t>
  </si>
  <si>
    <t>41538</t>
  </si>
  <si>
    <t>41539</t>
  </si>
  <si>
    <t>41540</t>
  </si>
  <si>
    <t>41542</t>
  </si>
  <si>
    <t>41543</t>
  </si>
  <si>
    <t>41544</t>
  </si>
  <si>
    <t>41545</t>
  </si>
  <si>
    <t>41546</t>
  </si>
  <si>
    <t>41547</t>
  </si>
  <si>
    <t>41548</t>
  </si>
  <si>
    <t>41549</t>
  </si>
  <si>
    <t>41550</t>
  </si>
  <si>
    <t>41551</t>
  </si>
  <si>
    <t>41553</t>
  </si>
  <si>
    <t>41554</t>
  </si>
  <si>
    <t>41555</t>
  </si>
  <si>
    <t>41557</t>
  </si>
  <si>
    <t>41558</t>
  </si>
  <si>
    <t>41559</t>
  </si>
  <si>
    <t>41560</t>
  </si>
  <si>
    <t>41561</t>
  </si>
  <si>
    <t>41562</t>
  </si>
  <si>
    <t>41563</t>
  </si>
  <si>
    <t>41564</t>
  </si>
  <si>
    <t>41565</t>
  </si>
  <si>
    <t>41566</t>
  </si>
  <si>
    <t>41567</t>
  </si>
  <si>
    <t>41568</t>
  </si>
  <si>
    <t>41569</t>
  </si>
  <si>
    <t>41570</t>
  </si>
  <si>
    <t>41571</t>
  </si>
  <si>
    <t>41572</t>
  </si>
  <si>
    <t>41574</t>
  </si>
  <si>
    <t>41601</t>
  </si>
  <si>
    <t>41602</t>
  </si>
  <si>
    <t>41603</t>
  </si>
  <si>
    <t>41604</t>
  </si>
  <si>
    <t>41605</t>
  </si>
  <si>
    <t>41606</t>
  </si>
  <si>
    <t>41607</t>
  </si>
  <si>
    <t>41612</t>
  </si>
  <si>
    <t>41614</t>
  </si>
  <si>
    <t>41615</t>
  </si>
  <si>
    <t>41616</t>
  </si>
  <si>
    <t>41619</t>
  </si>
  <si>
    <t>41621</t>
  </si>
  <si>
    <t>41622</t>
  </si>
  <si>
    <t>41625</t>
  </si>
  <si>
    <t>41626</t>
  </si>
  <si>
    <t>41627</t>
  </si>
  <si>
    <t>41629</t>
  </si>
  <si>
    <t>41630</t>
  </si>
  <si>
    <t>41631</t>
  </si>
  <si>
    <t>41632</t>
  </si>
  <si>
    <t>41633</t>
  </si>
  <si>
    <t>41635</t>
  </si>
  <si>
    <t>41636</t>
  </si>
  <si>
    <t>41637</t>
  </si>
  <si>
    <t>41639</t>
  </si>
  <si>
    <t>41640</t>
  </si>
  <si>
    <t>41641</t>
  </si>
  <si>
    <t>41642</t>
  </si>
  <si>
    <t>41643</t>
  </si>
  <si>
    <t>41645</t>
  </si>
  <si>
    <t>41647</t>
  </si>
  <si>
    <t>41648</t>
  </si>
  <si>
    <t>41649</t>
  </si>
  <si>
    <t>41650</t>
  </si>
  <si>
    <t>41651</t>
  </si>
  <si>
    <t>41653</t>
  </si>
  <si>
    <t>41655</t>
  </si>
  <si>
    <t>41659</t>
  </si>
  <si>
    <t>41660</t>
  </si>
  <si>
    <t>41663</t>
  </si>
  <si>
    <t>41666</t>
  </si>
  <si>
    <t>41667</t>
  </si>
  <si>
    <t>41668</t>
  </si>
  <si>
    <t>41669</t>
  </si>
  <si>
    <t>41701</t>
  </si>
  <si>
    <t>41702</t>
  </si>
  <si>
    <t>41710</t>
  </si>
  <si>
    <t>41712</t>
  </si>
  <si>
    <t>41713</t>
  </si>
  <si>
    <t>41714</t>
  </si>
  <si>
    <t>41719</t>
  </si>
  <si>
    <t>41720</t>
  </si>
  <si>
    <t>41721</t>
  </si>
  <si>
    <t>41722</t>
  </si>
  <si>
    <t>41723</t>
  </si>
  <si>
    <t>41725</t>
  </si>
  <si>
    <t>41727</t>
  </si>
  <si>
    <t>41728</t>
  </si>
  <si>
    <t>41729</t>
  </si>
  <si>
    <t>41730</t>
  </si>
  <si>
    <t>41731</t>
  </si>
  <si>
    <t>41732</t>
  </si>
  <si>
    <t>41733</t>
  </si>
  <si>
    <t>41735</t>
  </si>
  <si>
    <t>41736</t>
  </si>
  <si>
    <t>41739</t>
  </si>
  <si>
    <t>41740</t>
  </si>
  <si>
    <t>41743</t>
  </si>
  <si>
    <t>41745</t>
  </si>
  <si>
    <t>41746</t>
  </si>
  <si>
    <t>41747</t>
  </si>
  <si>
    <t>41749</t>
  </si>
  <si>
    <t>41751</t>
  </si>
  <si>
    <t>41754</t>
  </si>
  <si>
    <t>41756</t>
  </si>
  <si>
    <t>41759</t>
  </si>
  <si>
    <t>41760</t>
  </si>
  <si>
    <t>41762</t>
  </si>
  <si>
    <t>41763</t>
  </si>
  <si>
    <t>41764</t>
  </si>
  <si>
    <t>41765</t>
  </si>
  <si>
    <t>41766</t>
  </si>
  <si>
    <t>41771</t>
  </si>
  <si>
    <t>41772</t>
  </si>
  <si>
    <t>41773</t>
  </si>
  <si>
    <t>41774</t>
  </si>
  <si>
    <t>41775</t>
  </si>
  <si>
    <t>41776</t>
  </si>
  <si>
    <t>41777</t>
  </si>
  <si>
    <t>41778</t>
  </si>
  <si>
    <t>41801</t>
  </si>
  <si>
    <t>41804</t>
  </si>
  <si>
    <t>41805</t>
  </si>
  <si>
    <t>41810</t>
  </si>
  <si>
    <t>41811</t>
  </si>
  <si>
    <t>41812</t>
  </si>
  <si>
    <t>41815</t>
  </si>
  <si>
    <t>41817</t>
  </si>
  <si>
    <t>41819</t>
  </si>
  <si>
    <t>41821</t>
  </si>
  <si>
    <t>41822</t>
  </si>
  <si>
    <t>41823</t>
  </si>
  <si>
    <t>41824</t>
  </si>
  <si>
    <t>41825</t>
  </si>
  <si>
    <t>41826</t>
  </si>
  <si>
    <t>41828</t>
  </si>
  <si>
    <t>41829</t>
  </si>
  <si>
    <t>41831</t>
  </si>
  <si>
    <t>41832</t>
  </si>
  <si>
    <t>41833</t>
  </si>
  <si>
    <t>41834</t>
  </si>
  <si>
    <t>41835</t>
  </si>
  <si>
    <t>41836</t>
  </si>
  <si>
    <t>41837</t>
  </si>
  <si>
    <t>41838</t>
  </si>
  <si>
    <t>41839</t>
  </si>
  <si>
    <t>41840</t>
  </si>
  <si>
    <t>41843</t>
  </si>
  <si>
    <t>41844</t>
  </si>
  <si>
    <t>41845</t>
  </si>
  <si>
    <t>41847</t>
  </si>
  <si>
    <t>41848</t>
  </si>
  <si>
    <t>41849</t>
  </si>
  <si>
    <t>41855</t>
  </si>
  <si>
    <t>41858</t>
  </si>
  <si>
    <t>41859</t>
  </si>
  <si>
    <t>41861</t>
  </si>
  <si>
    <t>41862</t>
  </si>
  <si>
    <t>41901</t>
  </si>
  <si>
    <t>41902</t>
  </si>
  <si>
    <t>41903</t>
  </si>
  <si>
    <t>41904</t>
  </si>
  <si>
    <t>41905</t>
  </si>
  <si>
    <t>41906</t>
  </si>
  <si>
    <t>42001</t>
  </si>
  <si>
    <t>MCCRACKEN</t>
  </si>
  <si>
    <t>42002</t>
  </si>
  <si>
    <t>42003</t>
  </si>
  <si>
    <t>42020</t>
  </si>
  <si>
    <t>CALLOWAY</t>
  </si>
  <si>
    <t>42021</t>
  </si>
  <si>
    <t>CARLISLE</t>
  </si>
  <si>
    <t>42022</t>
  </si>
  <si>
    <t>BALLARD</t>
  </si>
  <si>
    <t>42023</t>
  </si>
  <si>
    <t>42024</t>
  </si>
  <si>
    <t>42025</t>
  </si>
  <si>
    <t>42026</t>
  </si>
  <si>
    <t>42027</t>
  </si>
  <si>
    <t>GRAVES</t>
  </si>
  <si>
    <t>42028</t>
  </si>
  <si>
    <t>42029</t>
  </si>
  <si>
    <t>42031</t>
  </si>
  <si>
    <t>42032</t>
  </si>
  <si>
    <t>42033</t>
  </si>
  <si>
    <t>CRITTENDEN</t>
  </si>
  <si>
    <t>42035</t>
  </si>
  <si>
    <t>42036</t>
  </si>
  <si>
    <t>42037</t>
  </si>
  <si>
    <t>42038</t>
  </si>
  <si>
    <t>LYON</t>
  </si>
  <si>
    <t>42039</t>
  </si>
  <si>
    <t>42040</t>
  </si>
  <si>
    <t>42041</t>
  </si>
  <si>
    <t>42044</t>
  </si>
  <si>
    <t>42045</t>
  </si>
  <si>
    <t>42046</t>
  </si>
  <si>
    <t>42047</t>
  </si>
  <si>
    <t>42048</t>
  </si>
  <si>
    <t>42049</t>
  </si>
  <si>
    <t>42050</t>
  </si>
  <si>
    <t>42051</t>
  </si>
  <si>
    <t>42053</t>
  </si>
  <si>
    <t>42054</t>
  </si>
  <si>
    <t>42055</t>
  </si>
  <si>
    <t>42056</t>
  </si>
  <si>
    <t>42058</t>
  </si>
  <si>
    <t>42059</t>
  </si>
  <si>
    <t>42060</t>
  </si>
  <si>
    <t>42061</t>
  </si>
  <si>
    <t>42063</t>
  </si>
  <si>
    <t>42064</t>
  </si>
  <si>
    <t>42066</t>
  </si>
  <si>
    <t>42069</t>
  </si>
  <si>
    <t>42070</t>
  </si>
  <si>
    <t>42071</t>
  </si>
  <si>
    <t>42076</t>
  </si>
  <si>
    <t>42078</t>
  </si>
  <si>
    <t>42079</t>
  </si>
  <si>
    <t>42081</t>
  </si>
  <si>
    <t>42082</t>
  </si>
  <si>
    <t>42083</t>
  </si>
  <si>
    <t>42084</t>
  </si>
  <si>
    <t>42085</t>
  </si>
  <si>
    <t>42086</t>
  </si>
  <si>
    <t>42087</t>
  </si>
  <si>
    <t>42088</t>
  </si>
  <si>
    <t>42101</t>
  </si>
  <si>
    <t>42102</t>
  </si>
  <si>
    <t>42103</t>
  </si>
  <si>
    <t>42104</t>
  </si>
  <si>
    <t>42120</t>
  </si>
  <si>
    <t>ALLEN</t>
  </si>
  <si>
    <t>42122</t>
  </si>
  <si>
    <t>42123</t>
  </si>
  <si>
    <t>BARREN</t>
  </si>
  <si>
    <t>42124</t>
  </si>
  <si>
    <t>METCALFE</t>
  </si>
  <si>
    <t>42127</t>
  </si>
  <si>
    <t>42128</t>
  </si>
  <si>
    <t>42129</t>
  </si>
  <si>
    <t>42130</t>
  </si>
  <si>
    <t>42131</t>
  </si>
  <si>
    <t>42133</t>
  </si>
  <si>
    <t>42134</t>
  </si>
  <si>
    <t>42135</t>
  </si>
  <si>
    <t>42140</t>
  </si>
  <si>
    <t>42141</t>
  </si>
  <si>
    <t>42142</t>
  </si>
  <si>
    <t>42150</t>
  </si>
  <si>
    <t>42151</t>
  </si>
  <si>
    <t>42152</t>
  </si>
  <si>
    <t>42153</t>
  </si>
  <si>
    <t>42154</t>
  </si>
  <si>
    <t>42155</t>
  </si>
  <si>
    <t>42156</t>
  </si>
  <si>
    <t>42157</t>
  </si>
  <si>
    <t>42159</t>
  </si>
  <si>
    <t>42160</t>
  </si>
  <si>
    <t>42163</t>
  </si>
  <si>
    <t>EDMONSON</t>
  </si>
  <si>
    <t>42164</t>
  </si>
  <si>
    <t>42166</t>
  </si>
  <si>
    <t>42167</t>
  </si>
  <si>
    <t>42169</t>
  </si>
  <si>
    <t>42170</t>
  </si>
  <si>
    <t>42171</t>
  </si>
  <si>
    <t>42201</t>
  </si>
  <si>
    <t>42202</t>
  </si>
  <si>
    <t>42203</t>
  </si>
  <si>
    <t>TODD</t>
  </si>
  <si>
    <t>42204</t>
  </si>
  <si>
    <t>42206</t>
  </si>
  <si>
    <t>42207</t>
  </si>
  <si>
    <t>42209</t>
  </si>
  <si>
    <t>42210</t>
  </si>
  <si>
    <t>42211</t>
  </si>
  <si>
    <t>TRIGG</t>
  </si>
  <si>
    <t>42212</t>
  </si>
  <si>
    <t>42214</t>
  </si>
  <si>
    <t>42215</t>
  </si>
  <si>
    <t>42216</t>
  </si>
  <si>
    <t>42217</t>
  </si>
  <si>
    <t>CHRISTIAN</t>
  </si>
  <si>
    <t>42219</t>
  </si>
  <si>
    <t>42220</t>
  </si>
  <si>
    <t>42221</t>
  </si>
  <si>
    <t>42223</t>
  </si>
  <si>
    <t>42232</t>
  </si>
  <si>
    <t>42234</t>
  </si>
  <si>
    <t>42235</t>
  </si>
  <si>
    <t>42236</t>
  </si>
  <si>
    <t>42240</t>
  </si>
  <si>
    <t>42241</t>
  </si>
  <si>
    <t>42250</t>
  </si>
  <si>
    <t>42251</t>
  </si>
  <si>
    <t>42252</t>
  </si>
  <si>
    <t>42254</t>
  </si>
  <si>
    <t>42256</t>
  </si>
  <si>
    <t>42257</t>
  </si>
  <si>
    <t>42259</t>
  </si>
  <si>
    <t>42261</t>
  </si>
  <si>
    <t>42262</t>
  </si>
  <si>
    <t>42263</t>
  </si>
  <si>
    <t>42264</t>
  </si>
  <si>
    <t>42265</t>
  </si>
  <si>
    <t>42266</t>
  </si>
  <si>
    <t>42267</t>
  </si>
  <si>
    <t>42268</t>
  </si>
  <si>
    <t>42270</t>
  </si>
  <si>
    <t>42273</t>
  </si>
  <si>
    <t>42274</t>
  </si>
  <si>
    <t>42275</t>
  </si>
  <si>
    <t>42276</t>
  </si>
  <si>
    <t>42280</t>
  </si>
  <si>
    <t>42283</t>
  </si>
  <si>
    <t>42284</t>
  </si>
  <si>
    <t>42285</t>
  </si>
  <si>
    <t>42286</t>
  </si>
  <si>
    <t>42287</t>
  </si>
  <si>
    <t>42288</t>
  </si>
  <si>
    <t>42301</t>
  </si>
  <si>
    <t>DAVIESS</t>
  </si>
  <si>
    <t>42302</t>
  </si>
  <si>
    <t>42303</t>
  </si>
  <si>
    <t>42304</t>
  </si>
  <si>
    <t>42320</t>
  </si>
  <si>
    <t>42321</t>
  </si>
  <si>
    <t>MUHLENBERG</t>
  </si>
  <si>
    <t>42322</t>
  </si>
  <si>
    <t>MCLEAN</t>
  </si>
  <si>
    <t>42323</t>
  </si>
  <si>
    <t>42324</t>
  </si>
  <si>
    <t>42325</t>
  </si>
  <si>
    <t>42326</t>
  </si>
  <si>
    <t>42327</t>
  </si>
  <si>
    <t>42328</t>
  </si>
  <si>
    <t>42330</t>
  </si>
  <si>
    <t>42332</t>
  </si>
  <si>
    <t>42333</t>
  </si>
  <si>
    <t>42334</t>
  </si>
  <si>
    <t>42336</t>
  </si>
  <si>
    <t>42337</t>
  </si>
  <si>
    <t>42338</t>
  </si>
  <si>
    <t>42339</t>
  </si>
  <si>
    <t>42340</t>
  </si>
  <si>
    <t>42343</t>
  </si>
  <si>
    <t>42344</t>
  </si>
  <si>
    <t>42345</t>
  </si>
  <si>
    <t>42347</t>
  </si>
  <si>
    <t>42348</t>
  </si>
  <si>
    <t>42349</t>
  </si>
  <si>
    <t>42350</t>
  </si>
  <si>
    <t>42351</t>
  </si>
  <si>
    <t>42352</t>
  </si>
  <si>
    <t>42354</t>
  </si>
  <si>
    <t>42355</t>
  </si>
  <si>
    <t>42356</t>
  </si>
  <si>
    <t>42357</t>
  </si>
  <si>
    <t>42358</t>
  </si>
  <si>
    <t>42361</t>
  </si>
  <si>
    <t>42364</t>
  </si>
  <si>
    <t>42365</t>
  </si>
  <si>
    <t>42366</t>
  </si>
  <si>
    <t>42367</t>
  </si>
  <si>
    <t>42368</t>
  </si>
  <si>
    <t>42369</t>
  </si>
  <si>
    <t>42370</t>
  </si>
  <si>
    <t>42371</t>
  </si>
  <si>
    <t>42372</t>
  </si>
  <si>
    <t>42373</t>
  </si>
  <si>
    <t>42374</t>
  </si>
  <si>
    <t>42375</t>
  </si>
  <si>
    <t>42376</t>
  </si>
  <si>
    <t>42377</t>
  </si>
  <si>
    <t>42378</t>
  </si>
  <si>
    <t>42402</t>
  </si>
  <si>
    <t>42403</t>
  </si>
  <si>
    <t>42404</t>
  </si>
  <si>
    <t>42406</t>
  </si>
  <si>
    <t>42408</t>
  </si>
  <si>
    <t>HOPKINS</t>
  </si>
  <si>
    <t>42409</t>
  </si>
  <si>
    <t>42410</t>
  </si>
  <si>
    <t>42411</t>
  </si>
  <si>
    <t>42413</t>
  </si>
  <si>
    <t>42419</t>
  </si>
  <si>
    <t>42420</t>
  </si>
  <si>
    <t>42431</t>
  </si>
  <si>
    <t>42436</t>
  </si>
  <si>
    <t>42437</t>
  </si>
  <si>
    <t>42440</t>
  </si>
  <si>
    <t>42441</t>
  </si>
  <si>
    <t>42442</t>
  </si>
  <si>
    <t>42444</t>
  </si>
  <si>
    <t>42445</t>
  </si>
  <si>
    <t>42450</t>
  </si>
  <si>
    <t>42451</t>
  </si>
  <si>
    <t>42452</t>
  </si>
  <si>
    <t>42453</t>
  </si>
  <si>
    <t>42455</t>
  </si>
  <si>
    <t>42456</t>
  </si>
  <si>
    <t>42457</t>
  </si>
  <si>
    <t>42458</t>
  </si>
  <si>
    <t>42459</t>
  </si>
  <si>
    <t>42460</t>
  </si>
  <si>
    <t>42461</t>
  </si>
  <si>
    <t>42462</t>
  </si>
  <si>
    <t>42463</t>
  </si>
  <si>
    <t>42464</t>
  </si>
  <si>
    <t>42501</t>
  </si>
  <si>
    <t>42502</t>
  </si>
  <si>
    <t>42503</t>
  </si>
  <si>
    <t>42510</t>
  </si>
  <si>
    <t>42511</t>
  </si>
  <si>
    <t>42516</t>
  </si>
  <si>
    <t>CASEY</t>
  </si>
  <si>
    <t>42518</t>
  </si>
  <si>
    <t>42519</t>
  </si>
  <si>
    <t>42528</t>
  </si>
  <si>
    <t>42532</t>
  </si>
  <si>
    <t>42533</t>
  </si>
  <si>
    <t>42536</t>
  </si>
  <si>
    <t>42539</t>
  </si>
  <si>
    <t>42541</t>
  </si>
  <si>
    <t>42544</t>
  </si>
  <si>
    <t>42553</t>
  </si>
  <si>
    <t>42554</t>
  </si>
  <si>
    <t>42555</t>
  </si>
  <si>
    <t>42557</t>
  </si>
  <si>
    <t>42558</t>
  </si>
  <si>
    <t>42563</t>
  </si>
  <si>
    <t>42564</t>
  </si>
  <si>
    <t>42565</t>
  </si>
  <si>
    <t>42566</t>
  </si>
  <si>
    <t>42567</t>
  </si>
  <si>
    <t>42601</t>
  </si>
  <si>
    <t>42602</t>
  </si>
  <si>
    <t>42603</t>
  </si>
  <si>
    <t>42607</t>
  </si>
  <si>
    <t>MCCREARY</t>
  </si>
  <si>
    <t>42611</t>
  </si>
  <si>
    <t>42613</t>
  </si>
  <si>
    <t>42618</t>
  </si>
  <si>
    <t>42629</t>
  </si>
  <si>
    <t>42631</t>
  </si>
  <si>
    <t>42632</t>
  </si>
  <si>
    <t>42633</t>
  </si>
  <si>
    <t>42634</t>
  </si>
  <si>
    <t>42635</t>
  </si>
  <si>
    <t>42638</t>
  </si>
  <si>
    <t>42639</t>
  </si>
  <si>
    <t>42640</t>
  </si>
  <si>
    <t>42642</t>
  </si>
  <si>
    <t>42643</t>
  </si>
  <si>
    <t>42647</t>
  </si>
  <si>
    <t>42648</t>
  </si>
  <si>
    <t>42649</t>
  </si>
  <si>
    <t>42653</t>
  </si>
  <si>
    <t>42655</t>
  </si>
  <si>
    <t>42701</t>
  </si>
  <si>
    <t>42702</t>
  </si>
  <si>
    <t>42711</t>
  </si>
  <si>
    <t>42712</t>
  </si>
  <si>
    <t>42713</t>
  </si>
  <si>
    <t>42714</t>
  </si>
  <si>
    <t>42715</t>
  </si>
  <si>
    <t>ADAIR</t>
  </si>
  <si>
    <t>42716</t>
  </si>
  <si>
    <t>LARUE</t>
  </si>
  <si>
    <t>42717</t>
  </si>
  <si>
    <t>42718</t>
  </si>
  <si>
    <t>42719</t>
  </si>
  <si>
    <t>42720</t>
  </si>
  <si>
    <t>42721</t>
  </si>
  <si>
    <t>42722</t>
  </si>
  <si>
    <t>42723</t>
  </si>
  <si>
    <t>42724</t>
  </si>
  <si>
    <t>42726</t>
  </si>
  <si>
    <t>42728</t>
  </si>
  <si>
    <t>42729</t>
  </si>
  <si>
    <t>42730</t>
  </si>
  <si>
    <t>42731</t>
  </si>
  <si>
    <t>42732</t>
  </si>
  <si>
    <t>42733</t>
  </si>
  <si>
    <t>42735</t>
  </si>
  <si>
    <t>42736</t>
  </si>
  <si>
    <t>42740</t>
  </si>
  <si>
    <t>42741</t>
  </si>
  <si>
    <t>42742</t>
  </si>
  <si>
    <t>42743</t>
  </si>
  <si>
    <t>GREEN</t>
  </si>
  <si>
    <t>42746</t>
  </si>
  <si>
    <t>42748</t>
  </si>
  <si>
    <t>42749</t>
  </si>
  <si>
    <t>42752</t>
  </si>
  <si>
    <t>42753</t>
  </si>
  <si>
    <t>42754</t>
  </si>
  <si>
    <t>42755</t>
  </si>
  <si>
    <t>42757</t>
  </si>
  <si>
    <t>42758</t>
  </si>
  <si>
    <t>42759</t>
  </si>
  <si>
    <t>42761</t>
  </si>
  <si>
    <t>42762</t>
  </si>
  <si>
    <t>42763</t>
  </si>
  <si>
    <t>42764</t>
  </si>
  <si>
    <t>42765</t>
  </si>
  <si>
    <t>42766</t>
  </si>
  <si>
    <t>42768</t>
  </si>
  <si>
    <t>42772</t>
  </si>
  <si>
    <t>42776</t>
  </si>
  <si>
    <t>42779</t>
  </si>
  <si>
    <t>42780</t>
  </si>
  <si>
    <t>42781</t>
  </si>
  <si>
    <t>42782</t>
  </si>
  <si>
    <t>42783</t>
  </si>
  <si>
    <t>42784</t>
  </si>
  <si>
    <t>42785</t>
  </si>
  <si>
    <t>42786</t>
  </si>
  <si>
    <t>42787</t>
  </si>
  <si>
    <t>42788</t>
  </si>
  <si>
    <t>43001</t>
  </si>
  <si>
    <t>LICKING</t>
  </si>
  <si>
    <t>43002</t>
  </si>
  <si>
    <t>43003</t>
  </si>
  <si>
    <t>43004</t>
  </si>
  <si>
    <t>43005</t>
  </si>
  <si>
    <t>43006</t>
  </si>
  <si>
    <t>43007</t>
  </si>
  <si>
    <t>43008</t>
  </si>
  <si>
    <t>43009</t>
  </si>
  <si>
    <t>CHAMPAIGN</t>
  </si>
  <si>
    <t>43010</t>
  </si>
  <si>
    <t>43011</t>
  </si>
  <si>
    <t>43013</t>
  </si>
  <si>
    <t>43014</t>
  </si>
  <si>
    <t>43015</t>
  </si>
  <si>
    <t>43016</t>
  </si>
  <si>
    <t>43017</t>
  </si>
  <si>
    <t>43018</t>
  </si>
  <si>
    <t>43019</t>
  </si>
  <si>
    <t>43021</t>
  </si>
  <si>
    <t>43022</t>
  </si>
  <si>
    <t>43023</t>
  </si>
  <si>
    <t>43025</t>
  </si>
  <si>
    <t>43026</t>
  </si>
  <si>
    <t>43027</t>
  </si>
  <si>
    <t>43028</t>
  </si>
  <si>
    <t>43029</t>
  </si>
  <si>
    <t>43030</t>
  </si>
  <si>
    <t>43031</t>
  </si>
  <si>
    <t>43032</t>
  </si>
  <si>
    <t>43033</t>
  </si>
  <si>
    <t>43035</t>
  </si>
  <si>
    <t>43036</t>
  </si>
  <si>
    <t>43037</t>
  </si>
  <si>
    <t>43040</t>
  </si>
  <si>
    <t>43041</t>
  </si>
  <si>
    <t>43044</t>
  </si>
  <si>
    <t>43045</t>
  </si>
  <si>
    <t>43046</t>
  </si>
  <si>
    <t>43047</t>
  </si>
  <si>
    <t>43048</t>
  </si>
  <si>
    <t>43050</t>
  </si>
  <si>
    <t>43054</t>
  </si>
  <si>
    <t>43055</t>
  </si>
  <si>
    <t>43056</t>
  </si>
  <si>
    <t>43057</t>
  </si>
  <si>
    <t>43058</t>
  </si>
  <si>
    <t>43060</t>
  </si>
  <si>
    <t>43061</t>
  </si>
  <si>
    <t>43062</t>
  </si>
  <si>
    <t>43064</t>
  </si>
  <si>
    <t>43065</t>
  </si>
  <si>
    <t>43066</t>
  </si>
  <si>
    <t>43067</t>
  </si>
  <si>
    <t>43068</t>
  </si>
  <si>
    <t>43069</t>
  </si>
  <si>
    <t>43070</t>
  </si>
  <si>
    <t>43071</t>
  </si>
  <si>
    <t>43072</t>
  </si>
  <si>
    <t>43073</t>
  </si>
  <si>
    <t>43074</t>
  </si>
  <si>
    <t>43076</t>
  </si>
  <si>
    <t>43077</t>
  </si>
  <si>
    <t>43078</t>
  </si>
  <si>
    <t>43080</t>
  </si>
  <si>
    <t>43081</t>
  </si>
  <si>
    <t>43082</t>
  </si>
  <si>
    <t>43083</t>
  </si>
  <si>
    <t>43084</t>
  </si>
  <si>
    <t>43085</t>
  </si>
  <si>
    <t>43086</t>
  </si>
  <si>
    <t>43093</t>
  </si>
  <si>
    <t>43098</t>
  </si>
  <si>
    <t>43099</t>
  </si>
  <si>
    <t>43101</t>
  </si>
  <si>
    <t>ROSS</t>
  </si>
  <si>
    <t>43102</t>
  </si>
  <si>
    <t>43103</t>
  </si>
  <si>
    <t>PICKAWAY</t>
  </si>
  <si>
    <t>43105</t>
  </si>
  <si>
    <t>43106</t>
  </si>
  <si>
    <t>43107</t>
  </si>
  <si>
    <t>43109</t>
  </si>
  <si>
    <t>43110</t>
  </si>
  <si>
    <t>43111</t>
  </si>
  <si>
    <t>HOCKING</t>
  </si>
  <si>
    <t>43112</t>
  </si>
  <si>
    <t>43113</t>
  </si>
  <si>
    <t>43115</t>
  </si>
  <si>
    <t>43116</t>
  </si>
  <si>
    <t>43117</t>
  </si>
  <si>
    <t>43119</t>
  </si>
  <si>
    <t>43123</t>
  </si>
  <si>
    <t>43125</t>
  </si>
  <si>
    <t>43126</t>
  </si>
  <si>
    <t>43127</t>
  </si>
  <si>
    <t>43128</t>
  </si>
  <si>
    <t>43130</t>
  </si>
  <si>
    <t>43132</t>
  </si>
  <si>
    <t>43135</t>
  </si>
  <si>
    <t>43136</t>
  </si>
  <si>
    <t>43137</t>
  </si>
  <si>
    <t>43138</t>
  </si>
  <si>
    <t>43140</t>
  </si>
  <si>
    <t>43142</t>
  </si>
  <si>
    <t>43143</t>
  </si>
  <si>
    <t>43144</t>
  </si>
  <si>
    <t>43145</t>
  </si>
  <si>
    <t>43146</t>
  </si>
  <si>
    <t>43147</t>
  </si>
  <si>
    <t>43148</t>
  </si>
  <si>
    <t>43149</t>
  </si>
  <si>
    <t>43150</t>
  </si>
  <si>
    <t>43151</t>
  </si>
  <si>
    <t>43152</t>
  </si>
  <si>
    <t>43153</t>
  </si>
  <si>
    <t>43154</t>
  </si>
  <si>
    <t>43155</t>
  </si>
  <si>
    <t>43156</t>
  </si>
  <si>
    <t>43157</t>
  </si>
  <si>
    <t>43158</t>
  </si>
  <si>
    <t>43160</t>
  </si>
  <si>
    <t>43162</t>
  </si>
  <si>
    <t>43163</t>
  </si>
  <si>
    <t>43164</t>
  </si>
  <si>
    <t>43195</t>
  </si>
  <si>
    <t>43196</t>
  </si>
  <si>
    <t>43198</t>
  </si>
  <si>
    <t>43199</t>
  </si>
  <si>
    <t>43200</t>
  </si>
  <si>
    <t>43201</t>
  </si>
  <si>
    <t>43202</t>
  </si>
  <si>
    <t>43203</t>
  </si>
  <si>
    <t>43204</t>
  </si>
  <si>
    <t>43205</t>
  </si>
  <si>
    <t>43206</t>
  </si>
  <si>
    <t>43207</t>
  </si>
  <si>
    <t>43209</t>
  </si>
  <si>
    <t>43210</t>
  </si>
  <si>
    <t>43211</t>
  </si>
  <si>
    <t>43212</t>
  </si>
  <si>
    <t>43213</t>
  </si>
  <si>
    <t>43214</t>
  </si>
  <si>
    <t>43215</t>
  </si>
  <si>
    <t>43216</t>
  </si>
  <si>
    <t>43217</t>
  </si>
  <si>
    <t>43218</t>
  </si>
  <si>
    <t>43219</t>
  </si>
  <si>
    <t>43220</t>
  </si>
  <si>
    <t>43221</t>
  </si>
  <si>
    <t>43222</t>
  </si>
  <si>
    <t>43223</t>
  </si>
  <si>
    <t>43224</t>
  </si>
  <si>
    <t>43226</t>
  </si>
  <si>
    <t>43227</t>
  </si>
  <si>
    <t>43228</t>
  </si>
  <si>
    <t>43229</t>
  </si>
  <si>
    <t>43230</t>
  </si>
  <si>
    <t>43231</t>
  </si>
  <si>
    <t>43232</t>
  </si>
  <si>
    <t>43234</t>
  </si>
  <si>
    <t>43235</t>
  </si>
  <si>
    <t>43236</t>
  </si>
  <si>
    <t>43240</t>
  </si>
  <si>
    <t>43251</t>
  </si>
  <si>
    <t>43253</t>
  </si>
  <si>
    <t>43260</t>
  </si>
  <si>
    <t>43265</t>
  </si>
  <si>
    <t>43266</t>
  </si>
  <si>
    <t>43267</t>
  </si>
  <si>
    <t>43268</t>
  </si>
  <si>
    <t>43269</t>
  </si>
  <si>
    <t>43270</t>
  </si>
  <si>
    <t>43271</t>
  </si>
  <si>
    <t>43272</t>
  </si>
  <si>
    <t>43279</t>
  </si>
  <si>
    <t>43284</t>
  </si>
  <si>
    <t>43285</t>
  </si>
  <si>
    <t>43286</t>
  </si>
  <si>
    <t>43287</t>
  </si>
  <si>
    <t>43291</t>
  </si>
  <si>
    <t>43299</t>
  </si>
  <si>
    <t>43301</t>
  </si>
  <si>
    <t>43302</t>
  </si>
  <si>
    <t>43305</t>
  </si>
  <si>
    <t>43306</t>
  </si>
  <si>
    <t>43307</t>
  </si>
  <si>
    <t>43310</t>
  </si>
  <si>
    <t>43311</t>
  </si>
  <si>
    <t>43314</t>
  </si>
  <si>
    <t>43315</t>
  </si>
  <si>
    <t>MORROW</t>
  </si>
  <si>
    <t>43316</t>
  </si>
  <si>
    <t>WYANDOT</t>
  </si>
  <si>
    <t>43317</t>
  </si>
  <si>
    <t>43318</t>
  </si>
  <si>
    <t>43319</t>
  </si>
  <si>
    <t>43320</t>
  </si>
  <si>
    <t>43321</t>
  </si>
  <si>
    <t>43322</t>
  </si>
  <si>
    <t>43323</t>
  </si>
  <si>
    <t>43324</t>
  </si>
  <si>
    <t>43325</t>
  </si>
  <si>
    <t>43326</t>
  </si>
  <si>
    <t>43330</t>
  </si>
  <si>
    <t>43331</t>
  </si>
  <si>
    <t>43332</t>
  </si>
  <si>
    <t>43333</t>
  </si>
  <si>
    <t>43334</t>
  </si>
  <si>
    <t>43335</t>
  </si>
  <si>
    <t>43336</t>
  </si>
  <si>
    <t>43337</t>
  </si>
  <si>
    <t>43338</t>
  </si>
  <si>
    <t>43340</t>
  </si>
  <si>
    <t>43341</t>
  </si>
  <si>
    <t>43342</t>
  </si>
  <si>
    <t>43343</t>
  </si>
  <si>
    <t>43344</t>
  </si>
  <si>
    <t>43345</t>
  </si>
  <si>
    <t>43346</t>
  </si>
  <si>
    <t>43347</t>
  </si>
  <si>
    <t>43348</t>
  </si>
  <si>
    <t>43349</t>
  </si>
  <si>
    <t>43350</t>
  </si>
  <si>
    <t>43351</t>
  </si>
  <si>
    <t>43356</t>
  </si>
  <si>
    <t>43357</t>
  </si>
  <si>
    <t>43358</t>
  </si>
  <si>
    <t>43359</t>
  </si>
  <si>
    <t>43360</t>
  </si>
  <si>
    <t>43402</t>
  </si>
  <si>
    <t>43403</t>
  </si>
  <si>
    <t>43406</t>
  </si>
  <si>
    <t>43407</t>
  </si>
  <si>
    <t>SANDUSKY</t>
  </si>
  <si>
    <t>43408</t>
  </si>
  <si>
    <t>OTTAWA</t>
  </si>
  <si>
    <t>43410</t>
  </si>
  <si>
    <t>43412</t>
  </si>
  <si>
    <t>43413</t>
  </si>
  <si>
    <t>43414</t>
  </si>
  <si>
    <t>43416</t>
  </si>
  <si>
    <t>43420</t>
  </si>
  <si>
    <t>43430</t>
  </si>
  <si>
    <t>43431</t>
  </si>
  <si>
    <t>43432</t>
  </si>
  <si>
    <t>43433</t>
  </si>
  <si>
    <t>43434</t>
  </si>
  <si>
    <t>LUCAS</t>
  </si>
  <si>
    <t>43435</t>
  </si>
  <si>
    <t>43436</t>
  </si>
  <si>
    <t>43437</t>
  </si>
  <si>
    <t>43438</t>
  </si>
  <si>
    <t>43439</t>
  </si>
  <si>
    <t>43440</t>
  </si>
  <si>
    <t>43441</t>
  </si>
  <si>
    <t>43442</t>
  </si>
  <si>
    <t>43443</t>
  </si>
  <si>
    <t>43445</t>
  </si>
  <si>
    <t>43446</t>
  </si>
  <si>
    <t>43447</t>
  </si>
  <si>
    <t>43449</t>
  </si>
  <si>
    <t>43450</t>
  </si>
  <si>
    <t>43451</t>
  </si>
  <si>
    <t>43452</t>
  </si>
  <si>
    <t>43456</t>
  </si>
  <si>
    <t>43457</t>
  </si>
  <si>
    <t>43458</t>
  </si>
  <si>
    <t>43460</t>
  </si>
  <si>
    <t>43462</t>
  </si>
  <si>
    <t>43463</t>
  </si>
  <si>
    <t>43464</t>
  </si>
  <si>
    <t>43465</t>
  </si>
  <si>
    <t>43466</t>
  </si>
  <si>
    <t>43467</t>
  </si>
  <si>
    <t>43468</t>
  </si>
  <si>
    <t>43469</t>
  </si>
  <si>
    <t>43501</t>
  </si>
  <si>
    <t>WILLIAMS</t>
  </si>
  <si>
    <t>43502</t>
  </si>
  <si>
    <t>43504</t>
  </si>
  <si>
    <t>43505</t>
  </si>
  <si>
    <t>43506</t>
  </si>
  <si>
    <t>43510</t>
  </si>
  <si>
    <t>43511</t>
  </si>
  <si>
    <t>43512</t>
  </si>
  <si>
    <t>DEFIANCE</t>
  </si>
  <si>
    <t>43515</t>
  </si>
  <si>
    <t>43516</t>
  </si>
  <si>
    <t>43517</t>
  </si>
  <si>
    <t>43518</t>
  </si>
  <si>
    <t>43519</t>
  </si>
  <si>
    <t>43520</t>
  </si>
  <si>
    <t>43521</t>
  </si>
  <si>
    <t>43522</t>
  </si>
  <si>
    <t>43523</t>
  </si>
  <si>
    <t>43524</t>
  </si>
  <si>
    <t>43525</t>
  </si>
  <si>
    <t>43526</t>
  </si>
  <si>
    <t>43527</t>
  </si>
  <si>
    <t>43528</t>
  </si>
  <si>
    <t>43529</t>
  </si>
  <si>
    <t>43530</t>
  </si>
  <si>
    <t>43531</t>
  </si>
  <si>
    <t>43532</t>
  </si>
  <si>
    <t>43533</t>
  </si>
  <si>
    <t>43534</t>
  </si>
  <si>
    <t>43535</t>
  </si>
  <si>
    <t>43536</t>
  </si>
  <si>
    <t>43537</t>
  </si>
  <si>
    <t>43540</t>
  </si>
  <si>
    <t>43541</t>
  </si>
  <si>
    <t>43542</t>
  </si>
  <si>
    <t>43543</t>
  </si>
  <si>
    <t>43545</t>
  </si>
  <si>
    <t>43547</t>
  </si>
  <si>
    <t>43548</t>
  </si>
  <si>
    <t>43549</t>
  </si>
  <si>
    <t>43550</t>
  </si>
  <si>
    <t>43551</t>
  </si>
  <si>
    <t>43552</t>
  </si>
  <si>
    <t>43553</t>
  </si>
  <si>
    <t>43554</t>
  </si>
  <si>
    <t>43555</t>
  </si>
  <si>
    <t>43556</t>
  </si>
  <si>
    <t>43557</t>
  </si>
  <si>
    <t>43558</t>
  </si>
  <si>
    <t>43560</t>
  </si>
  <si>
    <t>43565</t>
  </si>
  <si>
    <t>43566</t>
  </si>
  <si>
    <t>43567</t>
  </si>
  <si>
    <t>43569</t>
  </si>
  <si>
    <t>43570</t>
  </si>
  <si>
    <t>43571</t>
  </si>
  <si>
    <t>43600</t>
  </si>
  <si>
    <t>43601</t>
  </si>
  <si>
    <t>43602</t>
  </si>
  <si>
    <t>43603</t>
  </si>
  <si>
    <t>43604</t>
  </si>
  <si>
    <t>43605</t>
  </si>
  <si>
    <t>43606</t>
  </si>
  <si>
    <t>43607</t>
  </si>
  <si>
    <t>43608</t>
  </si>
  <si>
    <t>43609</t>
  </si>
  <si>
    <t>43610</t>
  </si>
  <si>
    <t>43611</t>
  </si>
  <si>
    <t>43612</t>
  </si>
  <si>
    <t>43613</t>
  </si>
  <si>
    <t>43614</t>
  </si>
  <si>
    <t>43615</t>
  </si>
  <si>
    <t>43616</t>
  </si>
  <si>
    <t>43617</t>
  </si>
  <si>
    <t>43618</t>
  </si>
  <si>
    <t>43619</t>
  </si>
  <si>
    <t>43620</t>
  </si>
  <si>
    <t>43623</t>
  </si>
  <si>
    <t>43624</t>
  </si>
  <si>
    <t>43635</t>
  </si>
  <si>
    <t>43652</t>
  </si>
  <si>
    <t>43653</t>
  </si>
  <si>
    <t>43654</t>
  </si>
  <si>
    <t>43655</t>
  </si>
  <si>
    <t>43656</t>
  </si>
  <si>
    <t>43657</t>
  </si>
  <si>
    <t>43659</t>
  </si>
  <si>
    <t>43660</t>
  </si>
  <si>
    <t>43661</t>
  </si>
  <si>
    <t>43666</t>
  </si>
  <si>
    <t>43667</t>
  </si>
  <si>
    <t>43681</t>
  </si>
  <si>
    <t>43682</t>
  </si>
  <si>
    <t>43691</t>
  </si>
  <si>
    <t>43692</t>
  </si>
  <si>
    <t>43693</t>
  </si>
  <si>
    <t>43694</t>
  </si>
  <si>
    <t>43695</t>
  </si>
  <si>
    <t>43696</t>
  </si>
  <si>
    <t>43697</t>
  </si>
  <si>
    <t>43699</t>
  </si>
  <si>
    <t>43701</t>
  </si>
  <si>
    <t>MUSKINGUM</t>
  </si>
  <si>
    <t>43702</t>
  </si>
  <si>
    <t>43711</t>
  </si>
  <si>
    <t>NOBLE</t>
  </si>
  <si>
    <t>43713</t>
  </si>
  <si>
    <t>BELMONT</t>
  </si>
  <si>
    <t>43716</t>
  </si>
  <si>
    <t>43717</t>
  </si>
  <si>
    <t>43718</t>
  </si>
  <si>
    <t>43719</t>
  </si>
  <si>
    <t>43720</t>
  </si>
  <si>
    <t>43721</t>
  </si>
  <si>
    <t>43722</t>
  </si>
  <si>
    <t>GUERNSEY</t>
  </si>
  <si>
    <t>43723</t>
  </si>
  <si>
    <t>43724</t>
  </si>
  <si>
    <t>43725</t>
  </si>
  <si>
    <t>43727</t>
  </si>
  <si>
    <t>43728</t>
  </si>
  <si>
    <t>43730</t>
  </si>
  <si>
    <t>43731</t>
  </si>
  <si>
    <t>43732</t>
  </si>
  <si>
    <t>43733</t>
  </si>
  <si>
    <t>43734</t>
  </si>
  <si>
    <t>43735</t>
  </si>
  <si>
    <t>43736</t>
  </si>
  <si>
    <t>43738</t>
  </si>
  <si>
    <t>43739</t>
  </si>
  <si>
    <t>43740</t>
  </si>
  <si>
    <t>43746</t>
  </si>
  <si>
    <t>43747</t>
  </si>
  <si>
    <t>43748</t>
  </si>
  <si>
    <t>43749</t>
  </si>
  <si>
    <t>43750</t>
  </si>
  <si>
    <t>43752</t>
  </si>
  <si>
    <t>43754</t>
  </si>
  <si>
    <t>43755</t>
  </si>
  <si>
    <t>43756</t>
  </si>
  <si>
    <t>43757</t>
  </si>
  <si>
    <t>43758</t>
  </si>
  <si>
    <t>43759</t>
  </si>
  <si>
    <t>43760</t>
  </si>
  <si>
    <t>43761</t>
  </si>
  <si>
    <t>43762</t>
  </si>
  <si>
    <t>43764</t>
  </si>
  <si>
    <t>43765</t>
  </si>
  <si>
    <t>43766</t>
  </si>
  <si>
    <t>43767</t>
  </si>
  <si>
    <t>43768</t>
  </si>
  <si>
    <t>43770</t>
  </si>
  <si>
    <t>43771</t>
  </si>
  <si>
    <t>43772</t>
  </si>
  <si>
    <t>43773</t>
  </si>
  <si>
    <t>43777</t>
  </si>
  <si>
    <t>43778</t>
  </si>
  <si>
    <t>43779</t>
  </si>
  <si>
    <t>43780</t>
  </si>
  <si>
    <t>43782</t>
  </si>
  <si>
    <t>43783</t>
  </si>
  <si>
    <t>43786</t>
  </si>
  <si>
    <t>43787</t>
  </si>
  <si>
    <t>43788</t>
  </si>
  <si>
    <t>43789</t>
  </si>
  <si>
    <t>43791</t>
  </si>
  <si>
    <t>43793</t>
  </si>
  <si>
    <t>43801</t>
  </si>
  <si>
    <t>43802</t>
  </si>
  <si>
    <t>43803</t>
  </si>
  <si>
    <t>COSHOCTON</t>
  </si>
  <si>
    <t>43804</t>
  </si>
  <si>
    <t>TUSCARAWAS</t>
  </si>
  <si>
    <t>43805</t>
  </si>
  <si>
    <t>43811</t>
  </si>
  <si>
    <t>43812</t>
  </si>
  <si>
    <t>43821</t>
  </si>
  <si>
    <t>43822</t>
  </si>
  <si>
    <t>43824</t>
  </si>
  <si>
    <t>43828</t>
  </si>
  <si>
    <t>43830</t>
  </si>
  <si>
    <t>43832</t>
  </si>
  <si>
    <t>43836</t>
  </si>
  <si>
    <t>43837</t>
  </si>
  <si>
    <t>43840</t>
  </si>
  <si>
    <t>43842</t>
  </si>
  <si>
    <t>43843</t>
  </si>
  <si>
    <t>43844</t>
  </si>
  <si>
    <t>43845</t>
  </si>
  <si>
    <t>43901</t>
  </si>
  <si>
    <t>43902</t>
  </si>
  <si>
    <t>43903</t>
  </si>
  <si>
    <t>43905</t>
  </si>
  <si>
    <t>43906</t>
  </si>
  <si>
    <t>43907</t>
  </si>
  <si>
    <t>43908</t>
  </si>
  <si>
    <t>43909</t>
  </si>
  <si>
    <t>43910</t>
  </si>
  <si>
    <t>43912</t>
  </si>
  <si>
    <t>43913</t>
  </si>
  <si>
    <t>43914</t>
  </si>
  <si>
    <t>43915</t>
  </si>
  <si>
    <t>43916</t>
  </si>
  <si>
    <t>43917</t>
  </si>
  <si>
    <t>43920</t>
  </si>
  <si>
    <t>COLUMBIANA</t>
  </si>
  <si>
    <t>43925</t>
  </si>
  <si>
    <t>43926</t>
  </si>
  <si>
    <t>43927</t>
  </si>
  <si>
    <t>43928</t>
  </si>
  <si>
    <t>43930</t>
  </si>
  <si>
    <t>43931</t>
  </si>
  <si>
    <t>43932</t>
  </si>
  <si>
    <t>43933</t>
  </si>
  <si>
    <t>43934</t>
  </si>
  <si>
    <t>43935</t>
  </si>
  <si>
    <t>43937</t>
  </si>
  <si>
    <t>43938</t>
  </si>
  <si>
    <t>43939</t>
  </si>
  <si>
    <t>43940</t>
  </si>
  <si>
    <t>43941</t>
  </si>
  <si>
    <t>43942</t>
  </si>
  <si>
    <t>43943</t>
  </si>
  <si>
    <t>43944</t>
  </si>
  <si>
    <t>43945</t>
  </si>
  <si>
    <t>43946</t>
  </si>
  <si>
    <t>43947</t>
  </si>
  <si>
    <t>43948</t>
  </si>
  <si>
    <t>43950</t>
  </si>
  <si>
    <t>43951</t>
  </si>
  <si>
    <t>43952</t>
  </si>
  <si>
    <t>43953</t>
  </si>
  <si>
    <t>43960</t>
  </si>
  <si>
    <t>43961</t>
  </si>
  <si>
    <t>43962</t>
  </si>
  <si>
    <t>43963</t>
  </si>
  <si>
    <t>43964</t>
  </si>
  <si>
    <t>43966</t>
  </si>
  <si>
    <t>43967</t>
  </si>
  <si>
    <t>43968</t>
  </si>
  <si>
    <t>43970</t>
  </si>
  <si>
    <t>43971</t>
  </si>
  <si>
    <t>43972</t>
  </si>
  <si>
    <t>43973</t>
  </si>
  <si>
    <t>43974</t>
  </si>
  <si>
    <t>43976</t>
  </si>
  <si>
    <t>43977</t>
  </si>
  <si>
    <t>43981</t>
  </si>
  <si>
    <t>43983</t>
  </si>
  <si>
    <t>43984</t>
  </si>
  <si>
    <t>43985</t>
  </si>
  <si>
    <t>43986</t>
  </si>
  <si>
    <t>43988</t>
  </si>
  <si>
    <t>43989</t>
  </si>
  <si>
    <t>44001</t>
  </si>
  <si>
    <t>LORAIN</t>
  </si>
  <si>
    <t>44003</t>
  </si>
  <si>
    <t>ASHTABULA</t>
  </si>
  <si>
    <t>44004</t>
  </si>
  <si>
    <t>44005</t>
  </si>
  <si>
    <t>44010</t>
  </si>
  <si>
    <t>44011</t>
  </si>
  <si>
    <t>44012</t>
  </si>
  <si>
    <t>44017</t>
  </si>
  <si>
    <t>CUYAHOGA</t>
  </si>
  <si>
    <t>44021</t>
  </si>
  <si>
    <t>GEAUGA</t>
  </si>
  <si>
    <t>44022</t>
  </si>
  <si>
    <t>44023</t>
  </si>
  <si>
    <t>44024</t>
  </si>
  <si>
    <t>44026</t>
  </si>
  <si>
    <t>44028</t>
  </si>
  <si>
    <t>44030</t>
  </si>
  <si>
    <t>44032</t>
  </si>
  <si>
    <t>44033</t>
  </si>
  <si>
    <t>44035</t>
  </si>
  <si>
    <t>44036</t>
  </si>
  <si>
    <t>44039</t>
  </si>
  <si>
    <t>44040</t>
  </si>
  <si>
    <t>44041</t>
  </si>
  <si>
    <t>44044</t>
  </si>
  <si>
    <t>44045</t>
  </si>
  <si>
    <t>44046</t>
  </si>
  <si>
    <t>44047</t>
  </si>
  <si>
    <t>44048</t>
  </si>
  <si>
    <t>44049</t>
  </si>
  <si>
    <t>44050</t>
  </si>
  <si>
    <t>44052</t>
  </si>
  <si>
    <t>44053</t>
  </si>
  <si>
    <t>44054</t>
  </si>
  <si>
    <t>44055</t>
  </si>
  <si>
    <t>44056</t>
  </si>
  <si>
    <t>SUMMIT</t>
  </si>
  <si>
    <t>44057</t>
  </si>
  <si>
    <t>44060</t>
  </si>
  <si>
    <t>44061</t>
  </si>
  <si>
    <t>44062</t>
  </si>
  <si>
    <t>44064</t>
  </si>
  <si>
    <t>44065</t>
  </si>
  <si>
    <t>NAME</t>
  </si>
  <si>
    <t>44066</t>
  </si>
  <si>
    <t>HOU/IND/SLC</t>
  </si>
  <si>
    <t>44067</t>
  </si>
  <si>
    <t>44068</t>
  </si>
  <si>
    <t>44070</t>
  </si>
  <si>
    <t>ADL</t>
  </si>
  <si>
    <t>44072</t>
  </si>
  <si>
    <t>44073</t>
  </si>
  <si>
    <t>SLC</t>
  </si>
  <si>
    <t>44074</t>
  </si>
  <si>
    <t>All plants except Rome, NY</t>
  </si>
  <si>
    <t>44076</t>
  </si>
  <si>
    <t>44077</t>
  </si>
  <si>
    <t>44080</t>
  </si>
  <si>
    <t>44081</t>
  </si>
  <si>
    <t>44082</t>
  </si>
  <si>
    <t>44084</t>
  </si>
  <si>
    <t>44085</t>
  </si>
  <si>
    <t>44086</t>
  </si>
  <si>
    <t>44087</t>
  </si>
  <si>
    <t>44088</t>
  </si>
  <si>
    <t>44089</t>
  </si>
  <si>
    <t>44090</t>
  </si>
  <si>
    <t>44092</t>
  </si>
  <si>
    <t>44093</t>
  </si>
  <si>
    <t>44094</t>
  </si>
  <si>
    <t>44095</t>
  </si>
  <si>
    <t>44096</t>
  </si>
  <si>
    <t>44097</t>
  </si>
  <si>
    <t>44099</t>
  </si>
  <si>
    <t>44100</t>
  </si>
  <si>
    <t>44101</t>
  </si>
  <si>
    <t>44102</t>
  </si>
  <si>
    <t>44103</t>
  </si>
  <si>
    <t>44104</t>
  </si>
  <si>
    <t>44105</t>
  </si>
  <si>
    <t>44106</t>
  </si>
  <si>
    <t>44107</t>
  </si>
  <si>
    <t>44108</t>
  </si>
  <si>
    <t>44109</t>
  </si>
  <si>
    <t>44110</t>
  </si>
  <si>
    <t>44111</t>
  </si>
  <si>
    <t>44112</t>
  </si>
  <si>
    <t>44113</t>
  </si>
  <si>
    <t>44114</t>
  </si>
  <si>
    <t>44115</t>
  </si>
  <si>
    <t>44116</t>
  </si>
  <si>
    <t>44117</t>
  </si>
  <si>
    <t>Ag Panels</t>
  </si>
  <si>
    <t>44118</t>
  </si>
  <si>
    <t>Allsteel 18ga Studs</t>
  </si>
  <si>
    <t>44119</t>
  </si>
  <si>
    <t>HOU/ROM</t>
  </si>
  <si>
    <t>44120</t>
  </si>
  <si>
    <t>HOU/ATL</t>
  </si>
  <si>
    <t>44121</t>
  </si>
  <si>
    <t>44122</t>
  </si>
  <si>
    <t>HOU/ATL/IND/ROM/SLC/ATW</t>
  </si>
  <si>
    <t>44123</t>
  </si>
  <si>
    <t>44124</t>
  </si>
  <si>
    <t>44125</t>
  </si>
  <si>
    <t>44126</t>
  </si>
  <si>
    <t xml:space="preserve">Channel Sections </t>
  </si>
  <si>
    <t>44127</t>
  </si>
  <si>
    <t>44128</t>
  </si>
  <si>
    <t>44129</t>
  </si>
  <si>
    <t>44130</t>
  </si>
  <si>
    <t>44131</t>
  </si>
  <si>
    <t>44132</t>
  </si>
  <si>
    <t>44133</t>
  </si>
  <si>
    <t>44134</t>
  </si>
  <si>
    <t>44135</t>
  </si>
  <si>
    <t>44136</t>
  </si>
  <si>
    <t>44137</t>
  </si>
  <si>
    <t>44138</t>
  </si>
  <si>
    <t>44139</t>
  </si>
  <si>
    <t>44140</t>
  </si>
  <si>
    <t>All Plants</t>
  </si>
  <si>
    <t>44141</t>
  </si>
  <si>
    <t>44142</t>
  </si>
  <si>
    <t>44143</t>
  </si>
  <si>
    <t>Hat Sections</t>
  </si>
  <si>
    <t>44144</t>
  </si>
  <si>
    <t>OKC/ADL/ROM/PHX/SLC/FRK/IWA</t>
  </si>
  <si>
    <t>44145</t>
  </si>
  <si>
    <t>OKC/ROM/FRK/IWA</t>
  </si>
  <si>
    <t>44146</t>
  </si>
  <si>
    <t>HOU/ATL/IND/SLC</t>
  </si>
  <si>
    <t>44147</t>
  </si>
  <si>
    <t>44149</t>
  </si>
  <si>
    <t>44177</t>
  </si>
  <si>
    <t>44178</t>
  </si>
  <si>
    <t>IWA</t>
  </si>
  <si>
    <t>44179</t>
  </si>
  <si>
    <t>44181</t>
  </si>
  <si>
    <t>HOU/ATL/SLC</t>
  </si>
  <si>
    <t>44184</t>
  </si>
  <si>
    <t>44185</t>
  </si>
  <si>
    <t>All except FRK</t>
  </si>
  <si>
    <t>44186</t>
  </si>
  <si>
    <t>OKC/IWA</t>
  </si>
  <si>
    <t>44188</t>
  </si>
  <si>
    <t>All except FRK &amp; SLC</t>
  </si>
  <si>
    <t>44189</t>
  </si>
  <si>
    <t>44190</t>
  </si>
  <si>
    <t>44191</t>
  </si>
  <si>
    <t>PHX/SLC/IWA</t>
  </si>
  <si>
    <t>44192</t>
  </si>
  <si>
    <t>44193</t>
  </si>
  <si>
    <t>44194</t>
  </si>
  <si>
    <t>44195</t>
  </si>
  <si>
    <t>FRK</t>
  </si>
  <si>
    <t>44197</t>
  </si>
  <si>
    <t>OKC AFTER APRIL 2020</t>
  </si>
  <si>
    <t>44198</t>
  </si>
  <si>
    <t>Rollformed Studs</t>
  </si>
  <si>
    <t>44199</t>
  </si>
  <si>
    <t>PHX/IWA</t>
  </si>
  <si>
    <t>44201</t>
  </si>
  <si>
    <t>PORTAGE</t>
  </si>
  <si>
    <t>44202</t>
  </si>
  <si>
    <t>44203</t>
  </si>
  <si>
    <t>44210</t>
  </si>
  <si>
    <t>SLC/ROM</t>
  </si>
  <si>
    <t>44211</t>
  </si>
  <si>
    <t>ROM</t>
  </si>
  <si>
    <t>44212</t>
  </si>
  <si>
    <t>MEDINA</t>
  </si>
  <si>
    <t>44214</t>
  </si>
  <si>
    <t>44215</t>
  </si>
  <si>
    <t>44216</t>
  </si>
  <si>
    <t>HOU/OKC/ATL/IND/ADL/PHX/SLC/ATW/IWA</t>
  </si>
  <si>
    <t>44217</t>
  </si>
  <si>
    <t>44221</t>
  </si>
  <si>
    <t>Sub-Girt I</t>
  </si>
  <si>
    <t>44222</t>
  </si>
  <si>
    <t>44223</t>
  </si>
  <si>
    <t>44224</t>
  </si>
  <si>
    <t>44230</t>
  </si>
  <si>
    <t>HOU/ATL/IND/ROM/SLC/ATW/IWA</t>
  </si>
  <si>
    <t>44231</t>
  </si>
  <si>
    <t>44232</t>
  </si>
  <si>
    <t>44233</t>
  </si>
  <si>
    <t>V-Groove Soffit</t>
  </si>
  <si>
    <t>IWA AFTER APRIL 2020</t>
  </si>
  <si>
    <t>44234</t>
  </si>
  <si>
    <t>44235</t>
  </si>
  <si>
    <t>44236</t>
  </si>
  <si>
    <t>44237</t>
  </si>
  <si>
    <t>44238</t>
  </si>
  <si>
    <t>44240</t>
  </si>
  <si>
    <t>44241</t>
  </si>
  <si>
    <t>44242</t>
  </si>
  <si>
    <t>44243</t>
  </si>
  <si>
    <t>44250</t>
  </si>
  <si>
    <t>44251</t>
  </si>
  <si>
    <t>44253</t>
  </si>
  <si>
    <t>44254</t>
  </si>
  <si>
    <t>44255</t>
  </si>
  <si>
    <t>44256</t>
  </si>
  <si>
    <t>44258</t>
  </si>
  <si>
    <t>44259</t>
  </si>
  <si>
    <t>44260</t>
  </si>
  <si>
    <t>44262</t>
  </si>
  <si>
    <t>44264</t>
  </si>
  <si>
    <t>44265</t>
  </si>
  <si>
    <t>44266</t>
  </si>
  <si>
    <t>44270</t>
  </si>
  <si>
    <t>44272</t>
  </si>
  <si>
    <t>44273</t>
  </si>
  <si>
    <t>44274</t>
  </si>
  <si>
    <t>44275</t>
  </si>
  <si>
    <t>44276</t>
  </si>
  <si>
    <t>44278</t>
  </si>
  <si>
    <t>44280</t>
  </si>
  <si>
    <t>44281</t>
  </si>
  <si>
    <t>44282</t>
  </si>
  <si>
    <t>44285</t>
  </si>
  <si>
    <t>44286</t>
  </si>
  <si>
    <t>44287</t>
  </si>
  <si>
    <t>44288</t>
  </si>
  <si>
    <t>44300</t>
  </si>
  <si>
    <t>44301</t>
  </si>
  <si>
    <t>44302</t>
  </si>
  <si>
    <t>44303</t>
  </si>
  <si>
    <t>44304</t>
  </si>
  <si>
    <t>44305</t>
  </si>
  <si>
    <t>44306</t>
  </si>
  <si>
    <t>44307</t>
  </si>
  <si>
    <t>44308</t>
  </si>
  <si>
    <t>44309</t>
  </si>
  <si>
    <t>44310</t>
  </si>
  <si>
    <t>44311</t>
  </si>
  <si>
    <t>44312</t>
  </si>
  <si>
    <t>44313</t>
  </si>
  <si>
    <t>44314</t>
  </si>
  <si>
    <t>44315</t>
  </si>
  <si>
    <t>44316</t>
  </si>
  <si>
    <t>44317</t>
  </si>
  <si>
    <t>44318</t>
  </si>
  <si>
    <t>44319</t>
  </si>
  <si>
    <t>44320</t>
  </si>
  <si>
    <t>44321</t>
  </si>
  <si>
    <t>44322</t>
  </si>
  <si>
    <t>44325</t>
  </si>
  <si>
    <t>44326</t>
  </si>
  <si>
    <t>44328</t>
  </si>
  <si>
    <t>44329</t>
  </si>
  <si>
    <t>44331</t>
  </si>
  <si>
    <t>44333</t>
  </si>
  <si>
    <t>44334</t>
  </si>
  <si>
    <t>44372</t>
  </si>
  <si>
    <t>44393</t>
  </si>
  <si>
    <t>44396</t>
  </si>
  <si>
    <t>44397</t>
  </si>
  <si>
    <t>44398</t>
  </si>
  <si>
    <t>44399</t>
  </si>
  <si>
    <t>44401</t>
  </si>
  <si>
    <t>MAHONING</t>
  </si>
  <si>
    <t>44402</t>
  </si>
  <si>
    <t>TRUMBULL</t>
  </si>
  <si>
    <t>44403</t>
  </si>
  <si>
    <t>44404</t>
  </si>
  <si>
    <t>44405</t>
  </si>
  <si>
    <t>44406</t>
  </si>
  <si>
    <t>44408</t>
  </si>
  <si>
    <t>44410</t>
  </si>
  <si>
    <t>44411</t>
  </si>
  <si>
    <t>44412</t>
  </si>
  <si>
    <t>44413</t>
  </si>
  <si>
    <t>44415</t>
  </si>
  <si>
    <t>44416</t>
  </si>
  <si>
    <t>44417</t>
  </si>
  <si>
    <t>44418</t>
  </si>
  <si>
    <t>44420</t>
  </si>
  <si>
    <t>44422</t>
  </si>
  <si>
    <t>44423</t>
  </si>
  <si>
    <t>44424</t>
  </si>
  <si>
    <t>44425</t>
  </si>
  <si>
    <t>44427</t>
  </si>
  <si>
    <t>44428</t>
  </si>
  <si>
    <t>44429</t>
  </si>
  <si>
    <t>44430</t>
  </si>
  <si>
    <t>44431</t>
  </si>
  <si>
    <t>44432</t>
  </si>
  <si>
    <t>44436</t>
  </si>
  <si>
    <t>44437</t>
  </si>
  <si>
    <t>44438</t>
  </si>
  <si>
    <t>44439</t>
  </si>
  <si>
    <t>44440</t>
  </si>
  <si>
    <t>44441</t>
  </si>
  <si>
    <t>44442</t>
  </si>
  <si>
    <t>44443</t>
  </si>
  <si>
    <t>44444</t>
  </si>
  <si>
    <t>44445</t>
  </si>
  <si>
    <t>44446</t>
  </si>
  <si>
    <t>44449</t>
  </si>
  <si>
    <t>44450</t>
  </si>
  <si>
    <t>44451</t>
  </si>
  <si>
    <t>44452</t>
  </si>
  <si>
    <t>44453</t>
  </si>
  <si>
    <t>44454</t>
  </si>
  <si>
    <t>44455</t>
  </si>
  <si>
    <t>44460</t>
  </si>
  <si>
    <t>44470</t>
  </si>
  <si>
    <t>44471</t>
  </si>
  <si>
    <t>44473</t>
  </si>
  <si>
    <t>44481</t>
  </si>
  <si>
    <t>44482</t>
  </si>
  <si>
    <t>44483</t>
  </si>
  <si>
    <t>44484</t>
  </si>
  <si>
    <t>44485</t>
  </si>
  <si>
    <t>44486</t>
  </si>
  <si>
    <t>44487</t>
  </si>
  <si>
    <t>44488</t>
  </si>
  <si>
    <t>44490</t>
  </si>
  <si>
    <t>44491</t>
  </si>
  <si>
    <t>44492</t>
  </si>
  <si>
    <t>44493</t>
  </si>
  <si>
    <t>44500</t>
  </si>
  <si>
    <t>44501</t>
  </si>
  <si>
    <t>44502</t>
  </si>
  <si>
    <t>44503</t>
  </si>
  <si>
    <t>44504</t>
  </si>
  <si>
    <t>44505</t>
  </si>
  <si>
    <t>44506</t>
  </si>
  <si>
    <t>44507</t>
  </si>
  <si>
    <t>44509</t>
  </si>
  <si>
    <t>44510</t>
  </si>
  <si>
    <t>44511</t>
  </si>
  <si>
    <t>44512</t>
  </si>
  <si>
    <t>44513</t>
  </si>
  <si>
    <t>44514</t>
  </si>
  <si>
    <t>44515</t>
  </si>
  <si>
    <t>44555</t>
  </si>
  <si>
    <t>44598</t>
  </si>
  <si>
    <t>44599</t>
  </si>
  <si>
    <t>44601</t>
  </si>
  <si>
    <t>STARK</t>
  </si>
  <si>
    <t>44606</t>
  </si>
  <si>
    <t>44607</t>
  </si>
  <si>
    <t>44608</t>
  </si>
  <si>
    <t>44609</t>
  </si>
  <si>
    <t>44610</t>
  </si>
  <si>
    <t>44611</t>
  </si>
  <si>
    <t>44612</t>
  </si>
  <si>
    <t>44613</t>
  </si>
  <si>
    <t>44614</t>
  </si>
  <si>
    <t>44615</t>
  </si>
  <si>
    <t>44617</t>
  </si>
  <si>
    <t>44618</t>
  </si>
  <si>
    <t>44619</t>
  </si>
  <si>
    <t>44620</t>
  </si>
  <si>
    <t>44621</t>
  </si>
  <si>
    <t>44622</t>
  </si>
  <si>
    <t>44624</t>
  </si>
  <si>
    <t>44625</t>
  </si>
  <si>
    <t>44626</t>
  </si>
  <si>
    <t>44627</t>
  </si>
  <si>
    <t>44628</t>
  </si>
  <si>
    <t>44629</t>
  </si>
  <si>
    <t>44630</t>
  </si>
  <si>
    <t>44631</t>
  </si>
  <si>
    <t>44632</t>
  </si>
  <si>
    <t>44633</t>
  </si>
  <si>
    <t>44634</t>
  </si>
  <si>
    <t>44636</t>
  </si>
  <si>
    <t>44637</t>
  </si>
  <si>
    <t>44638</t>
  </si>
  <si>
    <t>44639</t>
  </si>
  <si>
    <t>44640</t>
  </si>
  <si>
    <t>44641</t>
  </si>
  <si>
    <t>44643</t>
  </si>
  <si>
    <t>44644</t>
  </si>
  <si>
    <t>44645</t>
  </si>
  <si>
    <t>44646</t>
  </si>
  <si>
    <t>44647</t>
  </si>
  <si>
    <t>44648</t>
  </si>
  <si>
    <t>44650</t>
  </si>
  <si>
    <t>44651</t>
  </si>
  <si>
    <t>44652</t>
  </si>
  <si>
    <t>44653</t>
  </si>
  <si>
    <t>44654</t>
  </si>
  <si>
    <t>44656</t>
  </si>
  <si>
    <t>44657</t>
  </si>
  <si>
    <t>44659</t>
  </si>
  <si>
    <t>44660</t>
  </si>
  <si>
    <t>44661</t>
  </si>
  <si>
    <t>44662</t>
  </si>
  <si>
    <t>44663</t>
  </si>
  <si>
    <t>44665</t>
  </si>
  <si>
    <t>44666</t>
  </si>
  <si>
    <t>44667</t>
  </si>
  <si>
    <t>44669</t>
  </si>
  <si>
    <t>44670</t>
  </si>
  <si>
    <t>44671</t>
  </si>
  <si>
    <t>44672</t>
  </si>
  <si>
    <t>44675</t>
  </si>
  <si>
    <t>44676</t>
  </si>
  <si>
    <t>44677</t>
  </si>
  <si>
    <t>44678</t>
  </si>
  <si>
    <t>44679</t>
  </si>
  <si>
    <t>44680</t>
  </si>
  <si>
    <t>44681</t>
  </si>
  <si>
    <t>44682</t>
  </si>
  <si>
    <t>44683</t>
  </si>
  <si>
    <t>44685</t>
  </si>
  <si>
    <t>44687</t>
  </si>
  <si>
    <t>44688</t>
  </si>
  <si>
    <t>44689</t>
  </si>
  <si>
    <t>44690</t>
  </si>
  <si>
    <t>44691</t>
  </si>
  <si>
    <t>44693</t>
  </si>
  <si>
    <t>44695</t>
  </si>
  <si>
    <t>44697</t>
  </si>
  <si>
    <t>44699</t>
  </si>
  <si>
    <t>44700</t>
  </si>
  <si>
    <t>44701</t>
  </si>
  <si>
    <t>44702</t>
  </si>
  <si>
    <t>44703</t>
  </si>
  <si>
    <t>44704</t>
  </si>
  <si>
    <t>44705</t>
  </si>
  <si>
    <t>44706</t>
  </si>
  <si>
    <t>44707</t>
  </si>
  <si>
    <t>44708</t>
  </si>
  <si>
    <t>44709</t>
  </si>
  <si>
    <t>44710</t>
  </si>
  <si>
    <t>44711</t>
  </si>
  <si>
    <t>44712</t>
  </si>
  <si>
    <t>44714</t>
  </si>
  <si>
    <t>44718</t>
  </si>
  <si>
    <t>44720</t>
  </si>
  <si>
    <t>44721</t>
  </si>
  <si>
    <t>44730</t>
  </si>
  <si>
    <t>44735</t>
  </si>
  <si>
    <t>44750</t>
  </si>
  <si>
    <t>44760</t>
  </si>
  <si>
    <t>44767</t>
  </si>
  <si>
    <t>44798</t>
  </si>
  <si>
    <t>44799</t>
  </si>
  <si>
    <t>44801</t>
  </si>
  <si>
    <t>44802</t>
  </si>
  <si>
    <t>44803</t>
  </si>
  <si>
    <t>44804</t>
  </si>
  <si>
    <t>44805</t>
  </si>
  <si>
    <t>ASHLAND</t>
  </si>
  <si>
    <t>44807</t>
  </si>
  <si>
    <t>44809</t>
  </si>
  <si>
    <t>44811</t>
  </si>
  <si>
    <t>HURON</t>
  </si>
  <si>
    <t>44813</t>
  </si>
  <si>
    <t>44814</t>
  </si>
  <si>
    <t>44815</t>
  </si>
  <si>
    <t>44816</t>
  </si>
  <si>
    <t>44817</t>
  </si>
  <si>
    <t>44818</t>
  </si>
  <si>
    <t>44820</t>
  </si>
  <si>
    <t>44822</t>
  </si>
  <si>
    <t>44823</t>
  </si>
  <si>
    <t>44824</t>
  </si>
  <si>
    <t>44825</t>
  </si>
  <si>
    <t>44826</t>
  </si>
  <si>
    <t>44827</t>
  </si>
  <si>
    <t>44828</t>
  </si>
  <si>
    <t>44829</t>
  </si>
  <si>
    <t>44830</t>
  </si>
  <si>
    <t>44833</t>
  </si>
  <si>
    <t>44836</t>
  </si>
  <si>
    <t>44837</t>
  </si>
  <si>
    <t>44838</t>
  </si>
  <si>
    <t>44839</t>
  </si>
  <si>
    <t>44840</t>
  </si>
  <si>
    <t>44841</t>
  </si>
  <si>
    <t>44842</t>
  </si>
  <si>
    <t>44843</t>
  </si>
  <si>
    <t>44844</t>
  </si>
  <si>
    <t>44845</t>
  </si>
  <si>
    <t>44846</t>
  </si>
  <si>
    <t>44847</t>
  </si>
  <si>
    <t>44848</t>
  </si>
  <si>
    <t>44849</t>
  </si>
  <si>
    <t>44850</t>
  </si>
  <si>
    <t>44851</t>
  </si>
  <si>
    <t>44853</t>
  </si>
  <si>
    <t>44854</t>
  </si>
  <si>
    <t>44855</t>
  </si>
  <si>
    <t>44856</t>
  </si>
  <si>
    <t>44857</t>
  </si>
  <si>
    <t>44859</t>
  </si>
  <si>
    <t>44860</t>
  </si>
  <si>
    <t>44861</t>
  </si>
  <si>
    <t>44862</t>
  </si>
  <si>
    <t>44864</t>
  </si>
  <si>
    <t>44865</t>
  </si>
  <si>
    <t>44866</t>
  </si>
  <si>
    <t>44867</t>
  </si>
  <si>
    <t>44870</t>
  </si>
  <si>
    <t>44871</t>
  </si>
  <si>
    <t>44874</t>
  </si>
  <si>
    <t>44875</t>
  </si>
  <si>
    <t>44878</t>
  </si>
  <si>
    <t>44880</t>
  </si>
  <si>
    <t>44881</t>
  </si>
  <si>
    <t>44882</t>
  </si>
  <si>
    <t>44883</t>
  </si>
  <si>
    <t>44887</t>
  </si>
  <si>
    <t>44888</t>
  </si>
  <si>
    <t>44889</t>
  </si>
  <si>
    <t>44890</t>
  </si>
  <si>
    <t>44900</t>
  </si>
  <si>
    <t>44901</t>
  </si>
  <si>
    <t>44902</t>
  </si>
  <si>
    <t>44903</t>
  </si>
  <si>
    <t>44904</t>
  </si>
  <si>
    <t>44905</t>
  </si>
  <si>
    <t>44906</t>
  </si>
  <si>
    <t>44907</t>
  </si>
  <si>
    <t>44999</t>
  </si>
  <si>
    <t>45001</t>
  </si>
  <si>
    <t>45002</t>
  </si>
  <si>
    <t>45003</t>
  </si>
  <si>
    <t>45004</t>
  </si>
  <si>
    <t>45005</t>
  </si>
  <si>
    <t>45011</t>
  </si>
  <si>
    <t>45012</t>
  </si>
  <si>
    <t>45013</t>
  </si>
  <si>
    <t>45014</t>
  </si>
  <si>
    <t>45015</t>
  </si>
  <si>
    <t>45018</t>
  </si>
  <si>
    <t>45020</t>
  </si>
  <si>
    <t>45023</t>
  </si>
  <si>
    <t>45025</t>
  </si>
  <si>
    <t>45026</t>
  </si>
  <si>
    <t>45030</t>
  </si>
  <si>
    <t>45032</t>
  </si>
  <si>
    <t>45033</t>
  </si>
  <si>
    <t>45034</t>
  </si>
  <si>
    <t>45036</t>
  </si>
  <si>
    <t>45039</t>
  </si>
  <si>
    <t>45040</t>
  </si>
  <si>
    <t>45041</t>
  </si>
  <si>
    <t>45042</t>
  </si>
  <si>
    <t>45043</t>
  </si>
  <si>
    <t>45044</t>
  </si>
  <si>
    <t>45050</t>
  </si>
  <si>
    <t>45051</t>
  </si>
  <si>
    <t>45052</t>
  </si>
  <si>
    <t>45053</t>
  </si>
  <si>
    <t>45054</t>
  </si>
  <si>
    <t>45055</t>
  </si>
  <si>
    <t>45056</t>
  </si>
  <si>
    <t>45061</t>
  </si>
  <si>
    <t>45062</t>
  </si>
  <si>
    <t>45063</t>
  </si>
  <si>
    <t>45064</t>
  </si>
  <si>
    <t>45065</t>
  </si>
  <si>
    <t>45066</t>
  </si>
  <si>
    <t>45067</t>
  </si>
  <si>
    <t>45068</t>
  </si>
  <si>
    <t>45069</t>
  </si>
  <si>
    <t>45070</t>
  </si>
  <si>
    <t>PREBLE</t>
  </si>
  <si>
    <t>45071</t>
  </si>
  <si>
    <t>45073</t>
  </si>
  <si>
    <t>45099</t>
  </si>
  <si>
    <t>45101</t>
  </si>
  <si>
    <t>BROWN</t>
  </si>
  <si>
    <t>45102</t>
  </si>
  <si>
    <t>CLERMONT</t>
  </si>
  <si>
    <t>45103</t>
  </si>
  <si>
    <t>45105</t>
  </si>
  <si>
    <t>45106</t>
  </si>
  <si>
    <t>45107</t>
  </si>
  <si>
    <t>45110</t>
  </si>
  <si>
    <t>45111</t>
  </si>
  <si>
    <t>45112</t>
  </si>
  <si>
    <t>45113</t>
  </si>
  <si>
    <t>45114</t>
  </si>
  <si>
    <t>45115</t>
  </si>
  <si>
    <t>45118</t>
  </si>
  <si>
    <t>45119</t>
  </si>
  <si>
    <t>45120</t>
  </si>
  <si>
    <t>45121</t>
  </si>
  <si>
    <t>45122</t>
  </si>
  <si>
    <t>45123</t>
  </si>
  <si>
    <t>45130</t>
  </si>
  <si>
    <t>45131</t>
  </si>
  <si>
    <t>45132</t>
  </si>
  <si>
    <t>45133</t>
  </si>
  <si>
    <t>45135</t>
  </si>
  <si>
    <t>45138</t>
  </si>
  <si>
    <t>45140</t>
  </si>
  <si>
    <t>45142</t>
  </si>
  <si>
    <t>45144</t>
  </si>
  <si>
    <t>45145</t>
  </si>
  <si>
    <t>45146</t>
  </si>
  <si>
    <t>45147</t>
  </si>
  <si>
    <t>45148</t>
  </si>
  <si>
    <t>45150</t>
  </si>
  <si>
    <t>45152</t>
  </si>
  <si>
    <t>45153</t>
  </si>
  <si>
    <t>45154</t>
  </si>
  <si>
    <t>45155</t>
  </si>
  <si>
    <t>45156</t>
  </si>
  <si>
    <t>45157</t>
  </si>
  <si>
    <t>45158</t>
  </si>
  <si>
    <t>45159</t>
  </si>
  <si>
    <t>45160</t>
  </si>
  <si>
    <t>45162</t>
  </si>
  <si>
    <t>45164</t>
  </si>
  <si>
    <t>45165</t>
  </si>
  <si>
    <t>45166</t>
  </si>
  <si>
    <t>45167</t>
  </si>
  <si>
    <t>45168</t>
  </si>
  <si>
    <t>45169</t>
  </si>
  <si>
    <t>45171</t>
  </si>
  <si>
    <t>45172</t>
  </si>
  <si>
    <t>45174</t>
  </si>
  <si>
    <t>45176</t>
  </si>
  <si>
    <t>45177</t>
  </si>
  <si>
    <t>45200</t>
  </si>
  <si>
    <t>45201</t>
  </si>
  <si>
    <t>45202</t>
  </si>
  <si>
    <t>45203</t>
  </si>
  <si>
    <t>45204</t>
  </si>
  <si>
    <t>45205</t>
  </si>
  <si>
    <t>45206</t>
  </si>
  <si>
    <t>45207</t>
  </si>
  <si>
    <t>45208</t>
  </si>
  <si>
    <t>45209</t>
  </si>
  <si>
    <t>45210</t>
  </si>
  <si>
    <t>45211</t>
  </si>
  <si>
    <t>45212</t>
  </si>
  <si>
    <t>45213</t>
  </si>
  <si>
    <t>45214</t>
  </si>
  <si>
    <t>45215</t>
  </si>
  <si>
    <t>45216</t>
  </si>
  <si>
    <t>45217</t>
  </si>
  <si>
    <t>45218</t>
  </si>
  <si>
    <t>45219</t>
  </si>
  <si>
    <t>45220</t>
  </si>
  <si>
    <t>45221</t>
  </si>
  <si>
    <t>45222</t>
  </si>
  <si>
    <t>45223</t>
  </si>
  <si>
    <t>45224</t>
  </si>
  <si>
    <t>45225</t>
  </si>
  <si>
    <t>45226</t>
  </si>
  <si>
    <t>45227</t>
  </si>
  <si>
    <t>45228</t>
  </si>
  <si>
    <t>45229</t>
  </si>
  <si>
    <t>45230</t>
  </si>
  <si>
    <t>45231</t>
  </si>
  <si>
    <t>45232</t>
  </si>
  <si>
    <t>45233</t>
  </si>
  <si>
    <t>45234</t>
  </si>
  <si>
    <t>45235</t>
  </si>
  <si>
    <t>45236</t>
  </si>
  <si>
    <t>45237</t>
  </si>
  <si>
    <t>45238</t>
  </si>
  <si>
    <t>45239</t>
  </si>
  <si>
    <t>45240</t>
  </si>
  <si>
    <t>45241</t>
  </si>
  <si>
    <t>45242</t>
  </si>
  <si>
    <t>45243</t>
  </si>
  <si>
    <t>45244</t>
  </si>
  <si>
    <t>45245</t>
  </si>
  <si>
    <t>45246</t>
  </si>
  <si>
    <t>45247</t>
  </si>
  <si>
    <t>45248</t>
  </si>
  <si>
    <t>45249</t>
  </si>
  <si>
    <t>45250</t>
  </si>
  <si>
    <t>45251</t>
  </si>
  <si>
    <t>45252</t>
  </si>
  <si>
    <t>45253</t>
  </si>
  <si>
    <t>45254</t>
  </si>
  <si>
    <t>45255</t>
  </si>
  <si>
    <t>45258</t>
  </si>
  <si>
    <t>45262</t>
  </si>
  <si>
    <t>45263</t>
  </si>
  <si>
    <t>45264</t>
  </si>
  <si>
    <t>45267</t>
  </si>
  <si>
    <t>45268</t>
  </si>
  <si>
    <t>45269</t>
  </si>
  <si>
    <t>45270</t>
  </si>
  <si>
    <t>45271</t>
  </si>
  <si>
    <t>45273</t>
  </si>
  <si>
    <t>45274</t>
  </si>
  <si>
    <t>45275</t>
  </si>
  <si>
    <t>45277</t>
  </si>
  <si>
    <t>45280</t>
  </si>
  <si>
    <t>45296</t>
  </si>
  <si>
    <t>45298</t>
  </si>
  <si>
    <t>45299</t>
  </si>
  <si>
    <t>45301</t>
  </si>
  <si>
    <t>45302</t>
  </si>
  <si>
    <t>45303</t>
  </si>
  <si>
    <t>DARKE</t>
  </si>
  <si>
    <t>45304</t>
  </si>
  <si>
    <t>45305</t>
  </si>
  <si>
    <t>45306</t>
  </si>
  <si>
    <t>45307</t>
  </si>
  <si>
    <t>45308</t>
  </si>
  <si>
    <t>MIAMI</t>
  </si>
  <si>
    <t>45309</t>
  </si>
  <si>
    <t>45310</t>
  </si>
  <si>
    <t>45311</t>
  </si>
  <si>
    <t>45312</t>
  </si>
  <si>
    <t>45314</t>
  </si>
  <si>
    <t>45315</t>
  </si>
  <si>
    <t>45316</t>
  </si>
  <si>
    <t>45317</t>
  </si>
  <si>
    <t>45318</t>
  </si>
  <si>
    <t>45319</t>
  </si>
  <si>
    <t>45320</t>
  </si>
  <si>
    <t>45321</t>
  </si>
  <si>
    <t>45322</t>
  </si>
  <si>
    <t>45323</t>
  </si>
  <si>
    <t>45324</t>
  </si>
  <si>
    <t>45325</t>
  </si>
  <si>
    <t>45326</t>
  </si>
  <si>
    <t>45327</t>
  </si>
  <si>
    <t>45328</t>
  </si>
  <si>
    <t>45329</t>
  </si>
  <si>
    <t>45330</t>
  </si>
  <si>
    <t>45331</t>
  </si>
  <si>
    <t>45332</t>
  </si>
  <si>
    <t>45333</t>
  </si>
  <si>
    <t>45334</t>
  </si>
  <si>
    <t>45335</t>
  </si>
  <si>
    <t>45336</t>
  </si>
  <si>
    <t>45337</t>
  </si>
  <si>
    <t>45338</t>
  </si>
  <si>
    <t>45339</t>
  </si>
  <si>
    <t>45340</t>
  </si>
  <si>
    <t>45341</t>
  </si>
  <si>
    <t>45342</t>
  </si>
  <si>
    <t>45343</t>
  </si>
  <si>
    <t>45344</t>
  </si>
  <si>
    <t>45345</t>
  </si>
  <si>
    <t>45346</t>
  </si>
  <si>
    <t>45347</t>
  </si>
  <si>
    <t>45348</t>
  </si>
  <si>
    <t>45349</t>
  </si>
  <si>
    <t>45350</t>
  </si>
  <si>
    <t>45351</t>
  </si>
  <si>
    <t>45352</t>
  </si>
  <si>
    <t>45353</t>
  </si>
  <si>
    <t>45354</t>
  </si>
  <si>
    <t>45356</t>
  </si>
  <si>
    <t>45358</t>
  </si>
  <si>
    <t>45359</t>
  </si>
  <si>
    <t>45360</t>
  </si>
  <si>
    <t>45361</t>
  </si>
  <si>
    <t>45362</t>
  </si>
  <si>
    <t>45363</t>
  </si>
  <si>
    <t>45365</t>
  </si>
  <si>
    <t>45366</t>
  </si>
  <si>
    <t>45367</t>
  </si>
  <si>
    <t>45368</t>
  </si>
  <si>
    <t>45369</t>
  </si>
  <si>
    <t>45370</t>
  </si>
  <si>
    <t>45371</t>
  </si>
  <si>
    <t>45372</t>
  </si>
  <si>
    <t>45373</t>
  </si>
  <si>
    <t>45374</t>
  </si>
  <si>
    <t>45377</t>
  </si>
  <si>
    <t>45378</t>
  </si>
  <si>
    <t>45380</t>
  </si>
  <si>
    <t>45381</t>
  </si>
  <si>
    <t>45382</t>
  </si>
  <si>
    <t>45383</t>
  </si>
  <si>
    <t>45384</t>
  </si>
  <si>
    <t>45385</t>
  </si>
  <si>
    <t>45387</t>
  </si>
  <si>
    <t>45388</t>
  </si>
  <si>
    <t>45389</t>
  </si>
  <si>
    <t>45390</t>
  </si>
  <si>
    <t>45401</t>
  </si>
  <si>
    <t>45402</t>
  </si>
  <si>
    <t>45403</t>
  </si>
  <si>
    <t>45404</t>
  </si>
  <si>
    <t>45405</t>
  </si>
  <si>
    <t>45406</t>
  </si>
  <si>
    <t>45407</t>
  </si>
  <si>
    <t>45408</t>
  </si>
  <si>
    <t>45409</t>
  </si>
  <si>
    <t>45410</t>
  </si>
  <si>
    <t>45412</t>
  </si>
  <si>
    <t>45413</t>
  </si>
  <si>
    <t>45414</t>
  </si>
  <si>
    <t>45415</t>
  </si>
  <si>
    <t>45416</t>
  </si>
  <si>
    <t>45417</t>
  </si>
  <si>
    <t>45418</t>
  </si>
  <si>
    <t>45419</t>
  </si>
  <si>
    <t>45420</t>
  </si>
  <si>
    <t>45422</t>
  </si>
  <si>
    <t>45423</t>
  </si>
  <si>
    <t>45424</t>
  </si>
  <si>
    <t>45426</t>
  </si>
  <si>
    <t>45427</t>
  </si>
  <si>
    <t>45428</t>
  </si>
  <si>
    <t>45429</t>
  </si>
  <si>
    <t>45430</t>
  </si>
  <si>
    <t>45431</t>
  </si>
  <si>
    <t>45432</t>
  </si>
  <si>
    <t>45433</t>
  </si>
  <si>
    <t>45434</t>
  </si>
  <si>
    <t>45435</t>
  </si>
  <si>
    <t>45437</t>
  </si>
  <si>
    <t>45439</t>
  </si>
  <si>
    <t>45440</t>
  </si>
  <si>
    <t>45441</t>
  </si>
  <si>
    <t>45444</t>
  </si>
  <si>
    <t>45448</t>
  </si>
  <si>
    <t>45449</t>
  </si>
  <si>
    <t>45454</t>
  </si>
  <si>
    <t>45458</t>
  </si>
  <si>
    <t>45459</t>
  </si>
  <si>
    <t>45463</t>
  </si>
  <si>
    <t>45469</t>
  </si>
  <si>
    <t>45470</t>
  </si>
  <si>
    <t>45475</t>
  </si>
  <si>
    <t>45479</t>
  </si>
  <si>
    <t>45481</t>
  </si>
  <si>
    <t>45482</t>
  </si>
  <si>
    <t>45490</t>
  </si>
  <si>
    <t>45501</t>
  </si>
  <si>
    <t>45502</t>
  </si>
  <si>
    <t>45503</t>
  </si>
  <si>
    <t>45504</t>
  </si>
  <si>
    <t>45505</t>
  </si>
  <si>
    <t>45506</t>
  </si>
  <si>
    <t>45601</t>
  </si>
  <si>
    <t>45612</t>
  </si>
  <si>
    <t>45613</t>
  </si>
  <si>
    <t>45614</t>
  </si>
  <si>
    <t>GALLIA</t>
  </si>
  <si>
    <t>45616</t>
  </si>
  <si>
    <t>45617</t>
  </si>
  <si>
    <t>45618</t>
  </si>
  <si>
    <t>45619</t>
  </si>
  <si>
    <t>45620</t>
  </si>
  <si>
    <t>45621</t>
  </si>
  <si>
    <t>45622</t>
  </si>
  <si>
    <t>VINTON</t>
  </si>
  <si>
    <t>45623</t>
  </si>
  <si>
    <t>45624</t>
  </si>
  <si>
    <t>45628</t>
  </si>
  <si>
    <t>45629</t>
  </si>
  <si>
    <t>SCIOTO</t>
  </si>
  <si>
    <t>45630</t>
  </si>
  <si>
    <t>45631</t>
  </si>
  <si>
    <t>45633</t>
  </si>
  <si>
    <t>45634</t>
  </si>
  <si>
    <t>45636</t>
  </si>
  <si>
    <t>45638</t>
  </si>
  <si>
    <t>45640</t>
  </si>
  <si>
    <t>45642</t>
  </si>
  <si>
    <t>45643</t>
  </si>
  <si>
    <t>45644</t>
  </si>
  <si>
    <t>45645</t>
  </si>
  <si>
    <t>45646</t>
  </si>
  <si>
    <t>45647</t>
  </si>
  <si>
    <t>45648</t>
  </si>
  <si>
    <t>45650</t>
  </si>
  <si>
    <t>45651</t>
  </si>
  <si>
    <t>45652</t>
  </si>
  <si>
    <t>45653</t>
  </si>
  <si>
    <t>45654</t>
  </si>
  <si>
    <t>45656</t>
  </si>
  <si>
    <t>45657</t>
  </si>
  <si>
    <t>45658</t>
  </si>
  <si>
    <t>45659</t>
  </si>
  <si>
    <t>45660</t>
  </si>
  <si>
    <t>45661</t>
  </si>
  <si>
    <t>45662</t>
  </si>
  <si>
    <t>45663</t>
  </si>
  <si>
    <t>45669</t>
  </si>
  <si>
    <t>45670</t>
  </si>
  <si>
    <t>45671</t>
  </si>
  <si>
    <t>45672</t>
  </si>
  <si>
    <t>45673</t>
  </si>
  <si>
    <t>45674</t>
  </si>
  <si>
    <t>45675</t>
  </si>
  <si>
    <t>45677</t>
  </si>
  <si>
    <t>45678</t>
  </si>
  <si>
    <t>45679</t>
  </si>
  <si>
    <t>45680</t>
  </si>
  <si>
    <t>45681</t>
  </si>
  <si>
    <t>45682</t>
  </si>
  <si>
    <t>45683</t>
  </si>
  <si>
    <t>45684</t>
  </si>
  <si>
    <t>45685</t>
  </si>
  <si>
    <t>45686</t>
  </si>
  <si>
    <t>45687</t>
  </si>
  <si>
    <t>45688</t>
  </si>
  <si>
    <t>45690</t>
  </si>
  <si>
    <t>45692</t>
  </si>
  <si>
    <t>45693</t>
  </si>
  <si>
    <t>45694</t>
  </si>
  <si>
    <t>45695</t>
  </si>
  <si>
    <t>45696</t>
  </si>
  <si>
    <t>45697</t>
  </si>
  <si>
    <t>45698</t>
  </si>
  <si>
    <t>45699</t>
  </si>
  <si>
    <t>45701</t>
  </si>
  <si>
    <t>ATHENS</t>
  </si>
  <si>
    <t>45710</t>
  </si>
  <si>
    <t>45711</t>
  </si>
  <si>
    <t>45712</t>
  </si>
  <si>
    <t>45713</t>
  </si>
  <si>
    <t>45714</t>
  </si>
  <si>
    <t>45715</t>
  </si>
  <si>
    <t>45716</t>
  </si>
  <si>
    <t>45717</t>
  </si>
  <si>
    <t>45719</t>
  </si>
  <si>
    <t>45720</t>
  </si>
  <si>
    <t>45721</t>
  </si>
  <si>
    <t>45723</t>
  </si>
  <si>
    <t>45724</t>
  </si>
  <si>
    <t>45726</t>
  </si>
  <si>
    <t>45727</t>
  </si>
  <si>
    <t>45729</t>
  </si>
  <si>
    <t>45730</t>
  </si>
  <si>
    <t>45732</t>
  </si>
  <si>
    <t>45734</t>
  </si>
  <si>
    <t>45735</t>
  </si>
  <si>
    <t>45739</t>
  </si>
  <si>
    <t>45740</t>
  </si>
  <si>
    <t>45741</t>
  </si>
  <si>
    <t>45742</t>
  </si>
  <si>
    <t>45743</t>
  </si>
  <si>
    <t>45744</t>
  </si>
  <si>
    <t>45745</t>
  </si>
  <si>
    <t>45746</t>
  </si>
  <si>
    <t>45750</t>
  </si>
  <si>
    <t>45760</t>
  </si>
  <si>
    <t>45761</t>
  </si>
  <si>
    <t>45764</t>
  </si>
  <si>
    <t>45766</t>
  </si>
  <si>
    <t>45767</t>
  </si>
  <si>
    <t>45768</t>
  </si>
  <si>
    <t>45769</t>
  </si>
  <si>
    <t>45770</t>
  </si>
  <si>
    <t>45771</t>
  </si>
  <si>
    <t>45772</t>
  </si>
  <si>
    <t>45773</t>
  </si>
  <si>
    <t>45774</t>
  </si>
  <si>
    <t>45775</t>
  </si>
  <si>
    <t>45776</t>
  </si>
  <si>
    <t>45777</t>
  </si>
  <si>
    <t>45778</t>
  </si>
  <si>
    <t>45779</t>
  </si>
  <si>
    <t>45780</t>
  </si>
  <si>
    <t>45781</t>
  </si>
  <si>
    <t>45782</t>
  </si>
  <si>
    <t>45783</t>
  </si>
  <si>
    <t>45784</t>
  </si>
  <si>
    <t>45786</t>
  </si>
  <si>
    <t>45787</t>
  </si>
  <si>
    <t>45788</t>
  </si>
  <si>
    <t>45789</t>
  </si>
  <si>
    <t>45801</t>
  </si>
  <si>
    <t>45802</t>
  </si>
  <si>
    <t>45804</t>
  </si>
  <si>
    <t>45805</t>
  </si>
  <si>
    <t>45806</t>
  </si>
  <si>
    <t>AUGLAIZE</t>
  </si>
  <si>
    <t>45807</t>
  </si>
  <si>
    <t>45808</t>
  </si>
  <si>
    <t>45809</t>
  </si>
  <si>
    <t>45810</t>
  </si>
  <si>
    <t>45812</t>
  </si>
  <si>
    <t>45813</t>
  </si>
  <si>
    <t>45814</t>
  </si>
  <si>
    <t>45815</t>
  </si>
  <si>
    <t>45816</t>
  </si>
  <si>
    <t>45817</t>
  </si>
  <si>
    <t>45819</t>
  </si>
  <si>
    <t>45820</t>
  </si>
  <si>
    <t>45821</t>
  </si>
  <si>
    <t>45822</t>
  </si>
  <si>
    <t>45826</t>
  </si>
  <si>
    <t>45827</t>
  </si>
  <si>
    <t>45828</t>
  </si>
  <si>
    <t>45830</t>
  </si>
  <si>
    <t>45831</t>
  </si>
  <si>
    <t>45832</t>
  </si>
  <si>
    <t>VAN WERT</t>
  </si>
  <si>
    <t>45833</t>
  </si>
  <si>
    <t>45835</t>
  </si>
  <si>
    <t>45836</t>
  </si>
  <si>
    <t>45837</t>
  </si>
  <si>
    <t>45838</t>
  </si>
  <si>
    <t>45839</t>
  </si>
  <si>
    <t>45840</t>
  </si>
  <si>
    <t>45841</t>
  </si>
  <si>
    <t>45843</t>
  </si>
  <si>
    <t>45844</t>
  </si>
  <si>
    <t>45845</t>
  </si>
  <si>
    <t>45846</t>
  </si>
  <si>
    <t>45848</t>
  </si>
  <si>
    <t>45849</t>
  </si>
  <si>
    <t>45850</t>
  </si>
  <si>
    <t>45851</t>
  </si>
  <si>
    <t>45853</t>
  </si>
  <si>
    <t>45854</t>
  </si>
  <si>
    <t>45855</t>
  </si>
  <si>
    <t>45856</t>
  </si>
  <si>
    <t>45858</t>
  </si>
  <si>
    <t>45859</t>
  </si>
  <si>
    <t>45860</t>
  </si>
  <si>
    <t>45861</t>
  </si>
  <si>
    <t>45862</t>
  </si>
  <si>
    <t>45863</t>
  </si>
  <si>
    <t>45864</t>
  </si>
  <si>
    <t>45865</t>
  </si>
  <si>
    <t>45866</t>
  </si>
  <si>
    <t>45867</t>
  </si>
  <si>
    <t>45868</t>
  </si>
  <si>
    <t>45869</t>
  </si>
  <si>
    <t>45870</t>
  </si>
  <si>
    <t>45871</t>
  </si>
  <si>
    <t>45872</t>
  </si>
  <si>
    <t>45873</t>
  </si>
  <si>
    <t>45874</t>
  </si>
  <si>
    <t>45875</t>
  </si>
  <si>
    <t>45876</t>
  </si>
  <si>
    <t>45877</t>
  </si>
  <si>
    <t>45879</t>
  </si>
  <si>
    <t>45880</t>
  </si>
  <si>
    <t>45881</t>
  </si>
  <si>
    <t>45882</t>
  </si>
  <si>
    <t>45883</t>
  </si>
  <si>
    <t>45884</t>
  </si>
  <si>
    <t>45885</t>
  </si>
  <si>
    <t>45886</t>
  </si>
  <si>
    <t>45887</t>
  </si>
  <si>
    <t>45888</t>
  </si>
  <si>
    <t>45889</t>
  </si>
  <si>
    <t>45890</t>
  </si>
  <si>
    <t>45891</t>
  </si>
  <si>
    <t>45893</t>
  </si>
  <si>
    <t>45894</t>
  </si>
  <si>
    <t>45895</t>
  </si>
  <si>
    <t>45896</t>
  </si>
  <si>
    <t>45897</t>
  </si>
  <si>
    <t>45898</t>
  </si>
  <si>
    <t>45899</t>
  </si>
  <si>
    <t>45944</t>
  </si>
  <si>
    <t>45950</t>
  </si>
  <si>
    <t>45999</t>
  </si>
  <si>
    <t>46001</t>
  </si>
  <si>
    <t>46011</t>
  </si>
  <si>
    <t>46012</t>
  </si>
  <si>
    <t>46013</t>
  </si>
  <si>
    <t>46014</t>
  </si>
  <si>
    <t>46015</t>
  </si>
  <si>
    <t>46016</t>
  </si>
  <si>
    <t>46017</t>
  </si>
  <si>
    <t>46018</t>
  </si>
  <si>
    <t>46030</t>
  </si>
  <si>
    <t>46031</t>
  </si>
  <si>
    <t>46032</t>
  </si>
  <si>
    <t>46033</t>
  </si>
  <si>
    <t>46034</t>
  </si>
  <si>
    <t>46035</t>
  </si>
  <si>
    <t>46036</t>
  </si>
  <si>
    <t>46037</t>
  </si>
  <si>
    <t>46038</t>
  </si>
  <si>
    <t>46039</t>
  </si>
  <si>
    <t>46040</t>
  </si>
  <si>
    <t>46041</t>
  </si>
  <si>
    <t>46044</t>
  </si>
  <si>
    <t>46045</t>
  </si>
  <si>
    <t>46046</t>
  </si>
  <si>
    <t>46047</t>
  </si>
  <si>
    <t>46048</t>
  </si>
  <si>
    <t>46049</t>
  </si>
  <si>
    <t>46050</t>
  </si>
  <si>
    <t>46051</t>
  </si>
  <si>
    <t>46052</t>
  </si>
  <si>
    <t>46055</t>
  </si>
  <si>
    <t>46056</t>
  </si>
  <si>
    <t>46057</t>
  </si>
  <si>
    <t>46058</t>
  </si>
  <si>
    <t>46060</t>
  </si>
  <si>
    <t>46061</t>
  </si>
  <si>
    <t>46062</t>
  </si>
  <si>
    <t>46063</t>
  </si>
  <si>
    <t>46064</t>
  </si>
  <si>
    <t>46065</t>
  </si>
  <si>
    <t>46067</t>
  </si>
  <si>
    <t>46068</t>
  </si>
  <si>
    <t>46069</t>
  </si>
  <si>
    <t>46070</t>
  </si>
  <si>
    <t>46071</t>
  </si>
  <si>
    <t>46072</t>
  </si>
  <si>
    <t>46074</t>
  </si>
  <si>
    <t>46075</t>
  </si>
  <si>
    <t>46076</t>
  </si>
  <si>
    <t>46077</t>
  </si>
  <si>
    <t>46082</t>
  </si>
  <si>
    <t>46085</t>
  </si>
  <si>
    <t>46102</t>
  </si>
  <si>
    <t>46103</t>
  </si>
  <si>
    <t>HENDRICKS</t>
  </si>
  <si>
    <t>46104</t>
  </si>
  <si>
    <t>RUSH</t>
  </si>
  <si>
    <t>46105</t>
  </si>
  <si>
    <t>46106</t>
  </si>
  <si>
    <t>46107</t>
  </si>
  <si>
    <t>46110</t>
  </si>
  <si>
    <t>46111</t>
  </si>
  <si>
    <t>46112</t>
  </si>
  <si>
    <t>46113</t>
  </si>
  <si>
    <t>46114</t>
  </si>
  <si>
    <t>46115</t>
  </si>
  <si>
    <t>46116</t>
  </si>
  <si>
    <t>46117</t>
  </si>
  <si>
    <t>46118</t>
  </si>
  <si>
    <t>46120</t>
  </si>
  <si>
    <t>46121</t>
  </si>
  <si>
    <t>46122</t>
  </si>
  <si>
    <t>46123</t>
  </si>
  <si>
    <t>46124</t>
  </si>
  <si>
    <t>46125</t>
  </si>
  <si>
    <t>46126</t>
  </si>
  <si>
    <t>46127</t>
  </si>
  <si>
    <t>46128</t>
  </si>
  <si>
    <t>46129</t>
  </si>
  <si>
    <t>46130</t>
  </si>
  <si>
    <t>46131</t>
  </si>
  <si>
    <t>46133</t>
  </si>
  <si>
    <t>46135</t>
  </si>
  <si>
    <t>46140</t>
  </si>
  <si>
    <t>46142</t>
  </si>
  <si>
    <t>46143</t>
  </si>
  <si>
    <t>46144</t>
  </si>
  <si>
    <t>46146</t>
  </si>
  <si>
    <t>46147</t>
  </si>
  <si>
    <t>46148</t>
  </si>
  <si>
    <t>46149</t>
  </si>
  <si>
    <t>46150</t>
  </si>
  <si>
    <t>46151</t>
  </si>
  <si>
    <t>46154</t>
  </si>
  <si>
    <t>46155</t>
  </si>
  <si>
    <t>46156</t>
  </si>
  <si>
    <t>46157</t>
  </si>
  <si>
    <t>46158</t>
  </si>
  <si>
    <t>46160</t>
  </si>
  <si>
    <t>46161</t>
  </si>
  <si>
    <t>46162</t>
  </si>
  <si>
    <t>46163</t>
  </si>
  <si>
    <t>46164</t>
  </si>
  <si>
    <t>46165</t>
  </si>
  <si>
    <t>46166</t>
  </si>
  <si>
    <t>46167</t>
  </si>
  <si>
    <t>46168</t>
  </si>
  <si>
    <t>46170</t>
  </si>
  <si>
    <t>46171</t>
  </si>
  <si>
    <t>46172</t>
  </si>
  <si>
    <t>46173</t>
  </si>
  <si>
    <t>46175</t>
  </si>
  <si>
    <t>46176</t>
  </si>
  <si>
    <t>46180</t>
  </si>
  <si>
    <t>46181</t>
  </si>
  <si>
    <t>46182</t>
  </si>
  <si>
    <t>46183</t>
  </si>
  <si>
    <t>46184</t>
  </si>
  <si>
    <t>46186</t>
  </si>
  <si>
    <t>46187</t>
  </si>
  <si>
    <t>46200</t>
  </si>
  <si>
    <t>46201</t>
  </si>
  <si>
    <t>46202</t>
  </si>
  <si>
    <t>46203</t>
  </si>
  <si>
    <t>46204</t>
  </si>
  <si>
    <t>46205</t>
  </si>
  <si>
    <t>46206</t>
  </si>
  <si>
    <t>46207</t>
  </si>
  <si>
    <t>46208</t>
  </si>
  <si>
    <t>46209</t>
  </si>
  <si>
    <t>46211</t>
  </si>
  <si>
    <t>46214</t>
  </si>
  <si>
    <t>46216</t>
  </si>
  <si>
    <t>46217</t>
  </si>
  <si>
    <t>46218</t>
  </si>
  <si>
    <t>46219</t>
  </si>
  <si>
    <t>46220</t>
  </si>
  <si>
    <t>46221</t>
  </si>
  <si>
    <t>46222</t>
  </si>
  <si>
    <t>46223</t>
  </si>
  <si>
    <t>46224</t>
  </si>
  <si>
    <t>46225</t>
  </si>
  <si>
    <t>46226</t>
  </si>
  <si>
    <t>46227</t>
  </si>
  <si>
    <t>46228</t>
  </si>
  <si>
    <t>46229</t>
  </si>
  <si>
    <t>46230</t>
  </si>
  <si>
    <t>46231</t>
  </si>
  <si>
    <t>46234</t>
  </si>
  <si>
    <t>46235</t>
  </si>
  <si>
    <t>46236</t>
  </si>
  <si>
    <t>46237</t>
  </si>
  <si>
    <t>46239</t>
  </si>
  <si>
    <t>46240</t>
  </si>
  <si>
    <t>46241</t>
  </si>
  <si>
    <t>46242</t>
  </si>
  <si>
    <t>46244</t>
  </si>
  <si>
    <t>46247</t>
  </si>
  <si>
    <t>46249</t>
  </si>
  <si>
    <t>46250</t>
  </si>
  <si>
    <t>46251</t>
  </si>
  <si>
    <t>46253</t>
  </si>
  <si>
    <t>46254</t>
  </si>
  <si>
    <t>46255</t>
  </si>
  <si>
    <t>46256</t>
  </si>
  <si>
    <t>46259</t>
  </si>
  <si>
    <t>46260</t>
  </si>
  <si>
    <t>46262</t>
  </si>
  <si>
    <t>46266</t>
  </si>
  <si>
    <t>46268</t>
  </si>
  <si>
    <t>46274</t>
  </si>
  <si>
    <t>46275</t>
  </si>
  <si>
    <t>46277</t>
  </si>
  <si>
    <t>46278</t>
  </si>
  <si>
    <t>46280</t>
  </si>
  <si>
    <t>46282</t>
  </si>
  <si>
    <t>46283</t>
  </si>
  <si>
    <t>46285</t>
  </si>
  <si>
    <t>46290</t>
  </si>
  <si>
    <t>46291</t>
  </si>
  <si>
    <t>46295</t>
  </si>
  <si>
    <t>46296</t>
  </si>
  <si>
    <t>46298</t>
  </si>
  <si>
    <t>46301</t>
  </si>
  <si>
    <t>PORTER</t>
  </si>
  <si>
    <t>46302</t>
  </si>
  <si>
    <t>46303</t>
  </si>
  <si>
    <t>46304</t>
  </si>
  <si>
    <t>46307</t>
  </si>
  <si>
    <t>46308</t>
  </si>
  <si>
    <t>46310</t>
  </si>
  <si>
    <t>46311</t>
  </si>
  <si>
    <t>46312</t>
  </si>
  <si>
    <t>46319</t>
  </si>
  <si>
    <t>46320</t>
  </si>
  <si>
    <t>46321</t>
  </si>
  <si>
    <t>46322</t>
  </si>
  <si>
    <t>46323</t>
  </si>
  <si>
    <t>46324</t>
  </si>
  <si>
    <t>46325</t>
  </si>
  <si>
    <t>46327</t>
  </si>
  <si>
    <t>46340</t>
  </si>
  <si>
    <t>LA PORTE</t>
  </si>
  <si>
    <t>46341</t>
  </si>
  <si>
    <t>46342</t>
  </si>
  <si>
    <t>46345</t>
  </si>
  <si>
    <t>46346</t>
  </si>
  <si>
    <t>46347</t>
  </si>
  <si>
    <t>46348</t>
  </si>
  <si>
    <t>46349</t>
  </si>
  <si>
    <t>46350</t>
  </si>
  <si>
    <t>46351</t>
  </si>
  <si>
    <t>46352</t>
  </si>
  <si>
    <t>46355</t>
  </si>
  <si>
    <t>46356</t>
  </si>
  <si>
    <t>46360</t>
  </si>
  <si>
    <t>46361</t>
  </si>
  <si>
    <t>46365</t>
  </si>
  <si>
    <t>46366</t>
  </si>
  <si>
    <t>STARKE</t>
  </si>
  <si>
    <t>46367</t>
  </si>
  <si>
    <t>46368</t>
  </si>
  <si>
    <t>46371</t>
  </si>
  <si>
    <t>46372</t>
  </si>
  <si>
    <t>46373</t>
  </si>
  <si>
    <t>46374</t>
  </si>
  <si>
    <t>46375</t>
  </si>
  <si>
    <t>46376</t>
  </si>
  <si>
    <t>46377</t>
  </si>
  <si>
    <t>46379</t>
  </si>
  <si>
    <t>46380</t>
  </si>
  <si>
    <t>46381</t>
  </si>
  <si>
    <t>46382</t>
  </si>
  <si>
    <t>46383</t>
  </si>
  <si>
    <t>46384</t>
  </si>
  <si>
    <t>46385</t>
  </si>
  <si>
    <t>46390</t>
  </si>
  <si>
    <t>46391</t>
  </si>
  <si>
    <t>46392</t>
  </si>
  <si>
    <t>46393</t>
  </si>
  <si>
    <t>46394</t>
  </si>
  <si>
    <t>46399</t>
  </si>
  <si>
    <t>46400</t>
  </si>
  <si>
    <t>46401</t>
  </si>
  <si>
    <t>46402</t>
  </si>
  <si>
    <t>46403</t>
  </si>
  <si>
    <t>46404</t>
  </si>
  <si>
    <t>46405</t>
  </si>
  <si>
    <t>46406</t>
  </si>
  <si>
    <t>46407</t>
  </si>
  <si>
    <t>46408</t>
  </si>
  <si>
    <t>46409</t>
  </si>
  <si>
    <t>46410</t>
  </si>
  <si>
    <t>46411</t>
  </si>
  <si>
    <t>46501</t>
  </si>
  <si>
    <t>46502</t>
  </si>
  <si>
    <t>KOSCIUSKO</t>
  </si>
  <si>
    <t>46504</t>
  </si>
  <si>
    <t>46506</t>
  </si>
  <si>
    <t>46507</t>
  </si>
  <si>
    <t>ELKHART</t>
  </si>
  <si>
    <t>46508</t>
  </si>
  <si>
    <t>46510</t>
  </si>
  <si>
    <t>46511</t>
  </si>
  <si>
    <t>46513</t>
  </si>
  <si>
    <t>46514</t>
  </si>
  <si>
    <t>46515</t>
  </si>
  <si>
    <t>46516</t>
  </si>
  <si>
    <t>46517</t>
  </si>
  <si>
    <t>46524</t>
  </si>
  <si>
    <t>46526</t>
  </si>
  <si>
    <t>46527</t>
  </si>
  <si>
    <t>46528</t>
  </si>
  <si>
    <t>46530</t>
  </si>
  <si>
    <t>SAINT JOSEPH</t>
  </si>
  <si>
    <t>ST JOSEPH</t>
  </si>
  <si>
    <t>46531</t>
  </si>
  <si>
    <t>46532</t>
  </si>
  <si>
    <t>46534</t>
  </si>
  <si>
    <t>46536</t>
  </si>
  <si>
    <t>46537</t>
  </si>
  <si>
    <t>46538</t>
  </si>
  <si>
    <t>46539</t>
  </si>
  <si>
    <t>46540</t>
  </si>
  <si>
    <t>46542</t>
  </si>
  <si>
    <t>46543</t>
  </si>
  <si>
    <t>46544</t>
  </si>
  <si>
    <t>46545</t>
  </si>
  <si>
    <t>46546</t>
  </si>
  <si>
    <t>46550</t>
  </si>
  <si>
    <t>46552</t>
  </si>
  <si>
    <t>46553</t>
  </si>
  <si>
    <t>46554</t>
  </si>
  <si>
    <t>46555</t>
  </si>
  <si>
    <t>46556</t>
  </si>
  <si>
    <t>46561</t>
  </si>
  <si>
    <t>46562</t>
  </si>
  <si>
    <t>46563</t>
  </si>
  <si>
    <t>46565</t>
  </si>
  <si>
    <t>LAGRANGE</t>
  </si>
  <si>
    <t>46566</t>
  </si>
  <si>
    <t>46567</t>
  </si>
  <si>
    <t>46570</t>
  </si>
  <si>
    <t>46571</t>
  </si>
  <si>
    <t>46572</t>
  </si>
  <si>
    <t>46573</t>
  </si>
  <si>
    <t>46574</t>
  </si>
  <si>
    <t>46580</t>
  </si>
  <si>
    <t>46581</t>
  </si>
  <si>
    <t>46582</t>
  </si>
  <si>
    <t>46590</t>
  </si>
  <si>
    <t>46595</t>
  </si>
  <si>
    <t>46600</t>
  </si>
  <si>
    <t>46601</t>
  </si>
  <si>
    <t>46604</t>
  </si>
  <si>
    <t>46612</t>
  </si>
  <si>
    <t>46613</t>
  </si>
  <si>
    <t>46614</t>
  </si>
  <si>
    <t>46615</t>
  </si>
  <si>
    <t>46616</t>
  </si>
  <si>
    <t>46617</t>
  </si>
  <si>
    <t>46618</t>
  </si>
  <si>
    <t>46619</t>
  </si>
  <si>
    <t>46620</t>
  </si>
  <si>
    <t>46624</t>
  </si>
  <si>
    <t>46626</t>
  </si>
  <si>
    <t>46628</t>
  </si>
  <si>
    <t>46629</t>
  </si>
  <si>
    <t>46634</t>
  </si>
  <si>
    <t>46635</t>
  </si>
  <si>
    <t>46637</t>
  </si>
  <si>
    <t>46660</t>
  </si>
  <si>
    <t>46680</t>
  </si>
  <si>
    <t>46699</t>
  </si>
  <si>
    <t>46701</t>
  </si>
  <si>
    <t>46702</t>
  </si>
  <si>
    <t>HUNTINGTON</t>
  </si>
  <si>
    <t>46703</t>
  </si>
  <si>
    <t>46704</t>
  </si>
  <si>
    <t>46705</t>
  </si>
  <si>
    <t>46706</t>
  </si>
  <si>
    <t>46710</t>
  </si>
  <si>
    <t>46711</t>
  </si>
  <si>
    <t>46713</t>
  </si>
  <si>
    <t>46714</t>
  </si>
  <si>
    <t>WELLS</t>
  </si>
  <si>
    <t>46720</t>
  </si>
  <si>
    <t>46721</t>
  </si>
  <si>
    <t>46723</t>
  </si>
  <si>
    <t>46725</t>
  </si>
  <si>
    <t>46730</t>
  </si>
  <si>
    <t>46731</t>
  </si>
  <si>
    <t>46732</t>
  </si>
  <si>
    <t>46733</t>
  </si>
  <si>
    <t>46737</t>
  </si>
  <si>
    <t>46738</t>
  </si>
  <si>
    <t>46740</t>
  </si>
  <si>
    <t>46741</t>
  </si>
  <si>
    <t>46742</t>
  </si>
  <si>
    <t>46743</t>
  </si>
  <si>
    <t>46744</t>
  </si>
  <si>
    <t>46745</t>
  </si>
  <si>
    <t>46746</t>
  </si>
  <si>
    <t>46747</t>
  </si>
  <si>
    <t>46748</t>
  </si>
  <si>
    <t>46750</t>
  </si>
  <si>
    <t>46755</t>
  </si>
  <si>
    <t>46759</t>
  </si>
  <si>
    <t>46760</t>
  </si>
  <si>
    <t>46761</t>
  </si>
  <si>
    <t>46763</t>
  </si>
  <si>
    <t>46764</t>
  </si>
  <si>
    <t>46765</t>
  </si>
  <si>
    <t>46766</t>
  </si>
  <si>
    <t>46767</t>
  </si>
  <si>
    <t>46769</t>
  </si>
  <si>
    <t>46770</t>
  </si>
  <si>
    <t>46771</t>
  </si>
  <si>
    <t>46772</t>
  </si>
  <si>
    <t>46773</t>
  </si>
  <si>
    <t>46774</t>
  </si>
  <si>
    <t>46776</t>
  </si>
  <si>
    <t>46777</t>
  </si>
  <si>
    <t>46778</t>
  </si>
  <si>
    <t>46779</t>
  </si>
  <si>
    <t>46780</t>
  </si>
  <si>
    <t>46781</t>
  </si>
  <si>
    <t>46782</t>
  </si>
  <si>
    <t>46783</t>
  </si>
  <si>
    <t>46784</t>
  </si>
  <si>
    <t>46785</t>
  </si>
  <si>
    <t>46786</t>
  </si>
  <si>
    <t>46787</t>
  </si>
  <si>
    <t>46788</t>
  </si>
  <si>
    <t>46789</t>
  </si>
  <si>
    <t>46790</t>
  </si>
  <si>
    <t>46791</t>
  </si>
  <si>
    <t>46792</t>
  </si>
  <si>
    <t>46793</t>
  </si>
  <si>
    <t>46794</t>
  </si>
  <si>
    <t>46795</t>
  </si>
  <si>
    <t>46796</t>
  </si>
  <si>
    <t>46797</t>
  </si>
  <si>
    <t>46798</t>
  </si>
  <si>
    <t>46799</t>
  </si>
  <si>
    <t>46800</t>
  </si>
  <si>
    <t>46801</t>
  </si>
  <si>
    <t>46802</t>
  </si>
  <si>
    <t>46803</t>
  </si>
  <si>
    <t>46804</t>
  </si>
  <si>
    <t>46805</t>
  </si>
  <si>
    <t>46806</t>
  </si>
  <si>
    <t>46807</t>
  </si>
  <si>
    <t>46808</t>
  </si>
  <si>
    <t>46809</t>
  </si>
  <si>
    <t>46814</t>
  </si>
  <si>
    <t>46815</t>
  </si>
  <si>
    <t>46816</t>
  </si>
  <si>
    <t>46818</t>
  </si>
  <si>
    <t>46819</t>
  </si>
  <si>
    <t>46825</t>
  </si>
  <si>
    <t>46835</t>
  </si>
  <si>
    <t>46845</t>
  </si>
  <si>
    <t>46850</t>
  </si>
  <si>
    <t>46851</t>
  </si>
  <si>
    <t>46852</t>
  </si>
  <si>
    <t>46853</t>
  </si>
  <si>
    <t>46854</t>
  </si>
  <si>
    <t>46855</t>
  </si>
  <si>
    <t>46856</t>
  </si>
  <si>
    <t>46857</t>
  </si>
  <si>
    <t>46858</t>
  </si>
  <si>
    <t>46859</t>
  </si>
  <si>
    <t>46860</t>
  </si>
  <si>
    <t>46861</t>
  </si>
  <si>
    <t>46862</t>
  </si>
  <si>
    <t>46863</t>
  </si>
  <si>
    <t>46864</t>
  </si>
  <si>
    <t>46865</t>
  </si>
  <si>
    <t>46866</t>
  </si>
  <si>
    <t>46867</t>
  </si>
  <si>
    <t>46868</t>
  </si>
  <si>
    <t>46869</t>
  </si>
  <si>
    <t>46885</t>
  </si>
  <si>
    <t>46895</t>
  </si>
  <si>
    <t>46896</t>
  </si>
  <si>
    <t>46897</t>
  </si>
  <si>
    <t>46898</t>
  </si>
  <si>
    <t>46899</t>
  </si>
  <si>
    <t>46901</t>
  </si>
  <si>
    <t>46902</t>
  </si>
  <si>
    <t>46903</t>
  </si>
  <si>
    <t>46904</t>
  </si>
  <si>
    <t>46910</t>
  </si>
  <si>
    <t>46911</t>
  </si>
  <si>
    <t>46912</t>
  </si>
  <si>
    <t>46913</t>
  </si>
  <si>
    <t>46914</t>
  </si>
  <si>
    <t>46915</t>
  </si>
  <si>
    <t>46916</t>
  </si>
  <si>
    <t>46917</t>
  </si>
  <si>
    <t>46919</t>
  </si>
  <si>
    <t>46920</t>
  </si>
  <si>
    <t>46921</t>
  </si>
  <si>
    <t>46922</t>
  </si>
  <si>
    <t>46923</t>
  </si>
  <si>
    <t>46925</t>
  </si>
  <si>
    <t>46926</t>
  </si>
  <si>
    <t>46928</t>
  </si>
  <si>
    <t>46929</t>
  </si>
  <si>
    <t>46930</t>
  </si>
  <si>
    <t>46931</t>
  </si>
  <si>
    <t>46932</t>
  </si>
  <si>
    <t>CASS</t>
  </si>
  <si>
    <t>46933</t>
  </si>
  <si>
    <t>46935</t>
  </si>
  <si>
    <t>46936</t>
  </si>
  <si>
    <t>46937</t>
  </si>
  <si>
    <t>46938</t>
  </si>
  <si>
    <t>46939</t>
  </si>
  <si>
    <t>46940</t>
  </si>
  <si>
    <t>WABASH</t>
  </si>
  <si>
    <t>46941</t>
  </si>
  <si>
    <t>46942</t>
  </si>
  <si>
    <t>46943</t>
  </si>
  <si>
    <t>46944</t>
  </si>
  <si>
    <t>46945</t>
  </si>
  <si>
    <t>46946</t>
  </si>
  <si>
    <t>46947</t>
  </si>
  <si>
    <t>46950</t>
  </si>
  <si>
    <t>46951</t>
  </si>
  <si>
    <t>46952</t>
  </si>
  <si>
    <t>46953</t>
  </si>
  <si>
    <t>46957</t>
  </si>
  <si>
    <t>46958</t>
  </si>
  <si>
    <t>46959</t>
  </si>
  <si>
    <t>46960</t>
  </si>
  <si>
    <t>46961</t>
  </si>
  <si>
    <t>46962</t>
  </si>
  <si>
    <t>46965</t>
  </si>
  <si>
    <t>46967</t>
  </si>
  <si>
    <t>46968</t>
  </si>
  <si>
    <t>46970</t>
  </si>
  <si>
    <t>46971</t>
  </si>
  <si>
    <t>46974</t>
  </si>
  <si>
    <t>46975</t>
  </si>
  <si>
    <t>46977</t>
  </si>
  <si>
    <t>46978</t>
  </si>
  <si>
    <t>46979</t>
  </si>
  <si>
    <t>46980</t>
  </si>
  <si>
    <t>46982</t>
  </si>
  <si>
    <t>46983</t>
  </si>
  <si>
    <t>46984</t>
  </si>
  <si>
    <t>46985</t>
  </si>
  <si>
    <t>46986</t>
  </si>
  <si>
    <t>46987</t>
  </si>
  <si>
    <t>46988</t>
  </si>
  <si>
    <t>46989</t>
  </si>
  <si>
    <t>46990</t>
  </si>
  <si>
    <t>46991</t>
  </si>
  <si>
    <t>46992</t>
  </si>
  <si>
    <t>46994</t>
  </si>
  <si>
    <t>46995</t>
  </si>
  <si>
    <t>46996</t>
  </si>
  <si>
    <t>46998</t>
  </si>
  <si>
    <t>47001</t>
  </si>
  <si>
    <t>DEARBORN</t>
  </si>
  <si>
    <t>47003</t>
  </si>
  <si>
    <t>47006</t>
  </si>
  <si>
    <t>RIPLEY</t>
  </si>
  <si>
    <t>47010</t>
  </si>
  <si>
    <t>47011</t>
  </si>
  <si>
    <t>SWITZERLAND</t>
  </si>
  <si>
    <t>47012</t>
  </si>
  <si>
    <t>47016</t>
  </si>
  <si>
    <t>47017</t>
  </si>
  <si>
    <t>47018</t>
  </si>
  <si>
    <t>47019</t>
  </si>
  <si>
    <t>47020</t>
  </si>
  <si>
    <t>47021</t>
  </si>
  <si>
    <t>47022</t>
  </si>
  <si>
    <t>47023</t>
  </si>
  <si>
    <t>47024</t>
  </si>
  <si>
    <t>47025</t>
  </si>
  <si>
    <t>47030</t>
  </si>
  <si>
    <t>47031</t>
  </si>
  <si>
    <t>47032</t>
  </si>
  <si>
    <t>47033</t>
  </si>
  <si>
    <t>47034</t>
  </si>
  <si>
    <t>47035</t>
  </si>
  <si>
    <t>47036</t>
  </si>
  <si>
    <t>47037</t>
  </si>
  <si>
    <t>47038</t>
  </si>
  <si>
    <t>47039</t>
  </si>
  <si>
    <t>47040</t>
  </si>
  <si>
    <t>47041</t>
  </si>
  <si>
    <t>47042</t>
  </si>
  <si>
    <t>47043</t>
  </si>
  <si>
    <t>47060</t>
  </si>
  <si>
    <t>47102</t>
  </si>
  <si>
    <t>47104</t>
  </si>
  <si>
    <t>47106</t>
  </si>
  <si>
    <t>47107</t>
  </si>
  <si>
    <t>47108</t>
  </si>
  <si>
    <t>47110</t>
  </si>
  <si>
    <t>47111</t>
  </si>
  <si>
    <t>47112</t>
  </si>
  <si>
    <t>47114</t>
  </si>
  <si>
    <t>47115</t>
  </si>
  <si>
    <t>47116</t>
  </si>
  <si>
    <t>47117</t>
  </si>
  <si>
    <t>47118</t>
  </si>
  <si>
    <t>47119</t>
  </si>
  <si>
    <t>47120</t>
  </si>
  <si>
    <t>47122</t>
  </si>
  <si>
    <t>47123</t>
  </si>
  <si>
    <t>47124</t>
  </si>
  <si>
    <t>47125</t>
  </si>
  <si>
    <t>47126</t>
  </si>
  <si>
    <t>47129</t>
  </si>
  <si>
    <t>47130</t>
  </si>
  <si>
    <t>47131</t>
  </si>
  <si>
    <t>47132</t>
  </si>
  <si>
    <t>47133</t>
  </si>
  <si>
    <t>47134</t>
  </si>
  <si>
    <t>47135</t>
  </si>
  <si>
    <t>47136</t>
  </si>
  <si>
    <t>47137</t>
  </si>
  <si>
    <t>47138</t>
  </si>
  <si>
    <t>47139</t>
  </si>
  <si>
    <t>47140</t>
  </si>
  <si>
    <t>47141</t>
  </si>
  <si>
    <t>47142</t>
  </si>
  <si>
    <t>47143</t>
  </si>
  <si>
    <t>47144</t>
  </si>
  <si>
    <t>47145</t>
  </si>
  <si>
    <t>47146</t>
  </si>
  <si>
    <t>47147</t>
  </si>
  <si>
    <t>47150</t>
  </si>
  <si>
    <t>47151</t>
  </si>
  <si>
    <t>47160</t>
  </si>
  <si>
    <t>47161</t>
  </si>
  <si>
    <t>47162</t>
  </si>
  <si>
    <t>47163</t>
  </si>
  <si>
    <t>47164</t>
  </si>
  <si>
    <t>47165</t>
  </si>
  <si>
    <t>47166</t>
  </si>
  <si>
    <t>47167</t>
  </si>
  <si>
    <t>47170</t>
  </si>
  <si>
    <t>47172</t>
  </si>
  <si>
    <t>47174</t>
  </si>
  <si>
    <t>47175</t>
  </si>
  <si>
    <t>47177</t>
  </si>
  <si>
    <t>47190</t>
  </si>
  <si>
    <t>47199</t>
  </si>
  <si>
    <t>47201</t>
  </si>
  <si>
    <t>BARTHOLOMEW</t>
  </si>
  <si>
    <t>47202</t>
  </si>
  <si>
    <t>47203</t>
  </si>
  <si>
    <t>47220</t>
  </si>
  <si>
    <t>47222</t>
  </si>
  <si>
    <t>47223</t>
  </si>
  <si>
    <t>JENNINGS</t>
  </si>
  <si>
    <t>47224</t>
  </si>
  <si>
    <t>47225</t>
  </si>
  <si>
    <t>47226</t>
  </si>
  <si>
    <t>47227</t>
  </si>
  <si>
    <t>47228</t>
  </si>
  <si>
    <t>47229</t>
  </si>
  <si>
    <t>47230</t>
  </si>
  <si>
    <t>47231</t>
  </si>
  <si>
    <t>47232</t>
  </si>
  <si>
    <t>47234</t>
  </si>
  <si>
    <t>47235</t>
  </si>
  <si>
    <t>47236</t>
  </si>
  <si>
    <t>47240</t>
  </si>
  <si>
    <t>47243</t>
  </si>
  <si>
    <t>47244</t>
  </si>
  <si>
    <t>47245</t>
  </si>
  <si>
    <t>47246</t>
  </si>
  <si>
    <t>47247</t>
  </si>
  <si>
    <t>47249</t>
  </si>
  <si>
    <t>47250</t>
  </si>
  <si>
    <t>47260</t>
  </si>
  <si>
    <t>47261</t>
  </si>
  <si>
    <t>47262</t>
  </si>
  <si>
    <t>47263</t>
  </si>
  <si>
    <t>47264</t>
  </si>
  <si>
    <t>47265</t>
  </si>
  <si>
    <t>47270</t>
  </si>
  <si>
    <t>47272</t>
  </si>
  <si>
    <t>47273</t>
  </si>
  <si>
    <t>47274</t>
  </si>
  <si>
    <t>47280</t>
  </si>
  <si>
    <t>47281</t>
  </si>
  <si>
    <t>47282</t>
  </si>
  <si>
    <t>47283</t>
  </si>
  <si>
    <t>47302</t>
  </si>
  <si>
    <t>47303</t>
  </si>
  <si>
    <t>47304</t>
  </si>
  <si>
    <t>47305</t>
  </si>
  <si>
    <t>47306</t>
  </si>
  <si>
    <t>47307</t>
  </si>
  <si>
    <t>47308</t>
  </si>
  <si>
    <t>47320</t>
  </si>
  <si>
    <t>47322</t>
  </si>
  <si>
    <t>47324</t>
  </si>
  <si>
    <t>47325</t>
  </si>
  <si>
    <t>47326</t>
  </si>
  <si>
    <t>JAY</t>
  </si>
  <si>
    <t>47327</t>
  </si>
  <si>
    <t>47330</t>
  </si>
  <si>
    <t>47331</t>
  </si>
  <si>
    <t>47334</t>
  </si>
  <si>
    <t>47335</t>
  </si>
  <si>
    <t>47336</t>
  </si>
  <si>
    <t>47337</t>
  </si>
  <si>
    <t>47338</t>
  </si>
  <si>
    <t>47339</t>
  </si>
  <si>
    <t>47340</t>
  </si>
  <si>
    <t>47341</t>
  </si>
  <si>
    <t>47342</t>
  </si>
  <si>
    <t>47344</t>
  </si>
  <si>
    <t>47345</t>
  </si>
  <si>
    <t>47346</t>
  </si>
  <si>
    <t>47348</t>
  </si>
  <si>
    <t>BLACKFORD</t>
  </si>
  <si>
    <t>47351</t>
  </si>
  <si>
    <t>47352</t>
  </si>
  <si>
    <t>47353</t>
  </si>
  <si>
    <t>47354</t>
  </si>
  <si>
    <t>47355</t>
  </si>
  <si>
    <t>47356</t>
  </si>
  <si>
    <t>47357</t>
  </si>
  <si>
    <t>47358</t>
  </si>
  <si>
    <t>47359</t>
  </si>
  <si>
    <t>47360</t>
  </si>
  <si>
    <t>47361</t>
  </si>
  <si>
    <t>47362</t>
  </si>
  <si>
    <t>47366</t>
  </si>
  <si>
    <t>47367</t>
  </si>
  <si>
    <t>47368</t>
  </si>
  <si>
    <t>47369</t>
  </si>
  <si>
    <t>47370</t>
  </si>
  <si>
    <t>47371</t>
  </si>
  <si>
    <t>47373</t>
  </si>
  <si>
    <t>47374</t>
  </si>
  <si>
    <t>47375</t>
  </si>
  <si>
    <t>47380</t>
  </si>
  <si>
    <t>47381</t>
  </si>
  <si>
    <t>47382</t>
  </si>
  <si>
    <t>47383</t>
  </si>
  <si>
    <t>47384</t>
  </si>
  <si>
    <t>47385</t>
  </si>
  <si>
    <t>47386</t>
  </si>
  <si>
    <t>47387</t>
  </si>
  <si>
    <t>47388</t>
  </si>
  <si>
    <t>47390</t>
  </si>
  <si>
    <t>47392</t>
  </si>
  <si>
    <t>47393</t>
  </si>
  <si>
    <t>47394</t>
  </si>
  <si>
    <t>47396</t>
  </si>
  <si>
    <t>47401</t>
  </si>
  <si>
    <t>47402</t>
  </si>
  <si>
    <t>47403</t>
  </si>
  <si>
    <t>47404</t>
  </si>
  <si>
    <t>47405</t>
  </si>
  <si>
    <t>47406</t>
  </si>
  <si>
    <t>47407</t>
  </si>
  <si>
    <t>47408</t>
  </si>
  <si>
    <t>47420</t>
  </si>
  <si>
    <t>47421</t>
  </si>
  <si>
    <t>47424</t>
  </si>
  <si>
    <t>47426</t>
  </si>
  <si>
    <t>47427</t>
  </si>
  <si>
    <t>47429</t>
  </si>
  <si>
    <t>47430</t>
  </si>
  <si>
    <t>47431</t>
  </si>
  <si>
    <t>47432</t>
  </si>
  <si>
    <t>47433</t>
  </si>
  <si>
    <t>47434</t>
  </si>
  <si>
    <t>47435</t>
  </si>
  <si>
    <t>47436</t>
  </si>
  <si>
    <t>47437</t>
  </si>
  <si>
    <t>47438</t>
  </si>
  <si>
    <t>47439</t>
  </si>
  <si>
    <t>47441</t>
  </si>
  <si>
    <t>47443</t>
  </si>
  <si>
    <t>47445</t>
  </si>
  <si>
    <t>47446</t>
  </si>
  <si>
    <t>47448</t>
  </si>
  <si>
    <t>47449</t>
  </si>
  <si>
    <t>47451</t>
  </si>
  <si>
    <t>47452</t>
  </si>
  <si>
    <t>47453</t>
  </si>
  <si>
    <t>47454</t>
  </si>
  <si>
    <t>47455</t>
  </si>
  <si>
    <t>47456</t>
  </si>
  <si>
    <t>47457</t>
  </si>
  <si>
    <t>47458</t>
  </si>
  <si>
    <t>47459</t>
  </si>
  <si>
    <t>47460</t>
  </si>
  <si>
    <t>47462</t>
  </si>
  <si>
    <t>47463</t>
  </si>
  <si>
    <t>47464</t>
  </si>
  <si>
    <t>47465</t>
  </si>
  <si>
    <t>47467</t>
  </si>
  <si>
    <t>47468</t>
  </si>
  <si>
    <t>47469</t>
  </si>
  <si>
    <t>47470</t>
  </si>
  <si>
    <t>47471</t>
  </si>
  <si>
    <t>47490</t>
  </si>
  <si>
    <t>47501</t>
  </si>
  <si>
    <t>47512</t>
  </si>
  <si>
    <t>47513</t>
  </si>
  <si>
    <t>DUBOIS</t>
  </si>
  <si>
    <t>47514</t>
  </si>
  <si>
    <t>47515</t>
  </si>
  <si>
    <t>47516</t>
  </si>
  <si>
    <t>47519</t>
  </si>
  <si>
    <t>47520</t>
  </si>
  <si>
    <t>47521</t>
  </si>
  <si>
    <t>47522</t>
  </si>
  <si>
    <t>47523</t>
  </si>
  <si>
    <t>47524</t>
  </si>
  <si>
    <t>47525</t>
  </si>
  <si>
    <t>47527</t>
  </si>
  <si>
    <t>47528</t>
  </si>
  <si>
    <t>47529</t>
  </si>
  <si>
    <t>47530</t>
  </si>
  <si>
    <t>47531</t>
  </si>
  <si>
    <t>47532</t>
  </si>
  <si>
    <t>47535</t>
  </si>
  <si>
    <t>47536</t>
  </si>
  <si>
    <t>47537</t>
  </si>
  <si>
    <t>47541</t>
  </si>
  <si>
    <t>47542</t>
  </si>
  <si>
    <t>47545</t>
  </si>
  <si>
    <t>47546</t>
  </si>
  <si>
    <t>47547</t>
  </si>
  <si>
    <t>47549</t>
  </si>
  <si>
    <t>47550</t>
  </si>
  <si>
    <t>47551</t>
  </si>
  <si>
    <t>47552</t>
  </si>
  <si>
    <t>47553</t>
  </si>
  <si>
    <t>47555</t>
  </si>
  <si>
    <t>47556</t>
  </si>
  <si>
    <t>47557</t>
  </si>
  <si>
    <t>47558</t>
  </si>
  <si>
    <t>47559</t>
  </si>
  <si>
    <t>47561</t>
  </si>
  <si>
    <t>47562</t>
  </si>
  <si>
    <t>47564</t>
  </si>
  <si>
    <t>47567</t>
  </si>
  <si>
    <t>47568</t>
  </si>
  <si>
    <t>47570</t>
  </si>
  <si>
    <t>47573</t>
  </si>
  <si>
    <t>47574</t>
  </si>
  <si>
    <t>47575</t>
  </si>
  <si>
    <t>47576</t>
  </si>
  <si>
    <t>47577</t>
  </si>
  <si>
    <t>47578</t>
  </si>
  <si>
    <t>47579</t>
  </si>
  <si>
    <t>47580</t>
  </si>
  <si>
    <t>47581</t>
  </si>
  <si>
    <t>47584</t>
  </si>
  <si>
    <t>47585</t>
  </si>
  <si>
    <t>47586</t>
  </si>
  <si>
    <t>47587</t>
  </si>
  <si>
    <t>47588</t>
  </si>
  <si>
    <t>47590</t>
  </si>
  <si>
    <t>47591</t>
  </si>
  <si>
    <t>47596</t>
  </si>
  <si>
    <t>47597</t>
  </si>
  <si>
    <t>47598</t>
  </si>
  <si>
    <t>47601</t>
  </si>
  <si>
    <t>WARRICK</t>
  </si>
  <si>
    <t>47610</t>
  </si>
  <si>
    <t>47611</t>
  </si>
  <si>
    <t>47612</t>
  </si>
  <si>
    <t>POSEY</t>
  </si>
  <si>
    <t>47613</t>
  </si>
  <si>
    <t>47614</t>
  </si>
  <si>
    <t>47615</t>
  </si>
  <si>
    <t>47616</t>
  </si>
  <si>
    <t>47617</t>
  </si>
  <si>
    <t>47618</t>
  </si>
  <si>
    <t>VANDERBURGH</t>
  </si>
  <si>
    <t>47619</t>
  </si>
  <si>
    <t>47620</t>
  </si>
  <si>
    <t>47629</t>
  </si>
  <si>
    <t>47630</t>
  </si>
  <si>
    <t>47631</t>
  </si>
  <si>
    <t>47633</t>
  </si>
  <si>
    <t>47634</t>
  </si>
  <si>
    <t>47635</t>
  </si>
  <si>
    <t>47637</t>
  </si>
  <si>
    <t>47638</t>
  </si>
  <si>
    <t>47639</t>
  </si>
  <si>
    <t>47640</t>
  </si>
  <si>
    <t>47647</t>
  </si>
  <si>
    <t>47648</t>
  </si>
  <si>
    <t>47649</t>
  </si>
  <si>
    <t>47654</t>
  </si>
  <si>
    <t>47660</t>
  </si>
  <si>
    <t>47665</t>
  </si>
  <si>
    <t>47666</t>
  </si>
  <si>
    <t>47670</t>
  </si>
  <si>
    <t>47671</t>
  </si>
  <si>
    <t>47683</t>
  </si>
  <si>
    <t>47700</t>
  </si>
  <si>
    <t>47701</t>
  </si>
  <si>
    <t>47702</t>
  </si>
  <si>
    <t>47703</t>
  </si>
  <si>
    <t>47704</t>
  </si>
  <si>
    <t>47705</t>
  </si>
  <si>
    <t>47706</t>
  </si>
  <si>
    <t>47708</t>
  </si>
  <si>
    <t>47710</t>
  </si>
  <si>
    <t>47711</t>
  </si>
  <si>
    <t>47712</t>
  </si>
  <si>
    <t>47713</t>
  </si>
  <si>
    <t>47714</t>
  </si>
  <si>
    <t>47715</t>
  </si>
  <si>
    <t>47716</t>
  </si>
  <si>
    <t>47719</t>
  </si>
  <si>
    <t>47720</t>
  </si>
  <si>
    <t>47721</t>
  </si>
  <si>
    <t>47722</t>
  </si>
  <si>
    <t>47724</t>
  </si>
  <si>
    <t>47725</t>
  </si>
  <si>
    <t>47727</t>
  </si>
  <si>
    <t>47728</t>
  </si>
  <si>
    <t>47730</t>
  </si>
  <si>
    <t>47731</t>
  </si>
  <si>
    <t>47732</t>
  </si>
  <si>
    <t>47733</t>
  </si>
  <si>
    <t>47734</t>
  </si>
  <si>
    <t>47735</t>
  </si>
  <si>
    <t>47736</t>
  </si>
  <si>
    <t>47737</t>
  </si>
  <si>
    <t>47739</t>
  </si>
  <si>
    <t>47740</t>
  </si>
  <si>
    <t>47741</t>
  </si>
  <si>
    <t>47744</t>
  </si>
  <si>
    <t>47747</t>
  </si>
  <si>
    <t>47750</t>
  </si>
  <si>
    <t>47801</t>
  </si>
  <si>
    <t>VIGO</t>
  </si>
  <si>
    <t>47802</t>
  </si>
  <si>
    <t>47803</t>
  </si>
  <si>
    <t>47804</t>
  </si>
  <si>
    <t>47805</t>
  </si>
  <si>
    <t>47807</t>
  </si>
  <si>
    <t>47808</t>
  </si>
  <si>
    <t>47809</t>
  </si>
  <si>
    <t>47811</t>
  </si>
  <si>
    <t>47812</t>
  </si>
  <si>
    <t>47813</t>
  </si>
  <si>
    <t>47814</t>
  </si>
  <si>
    <t>47830</t>
  </si>
  <si>
    <t>PARKE</t>
  </si>
  <si>
    <t>47831</t>
  </si>
  <si>
    <t>VERMILLION</t>
  </si>
  <si>
    <t>47832</t>
  </si>
  <si>
    <t>47833</t>
  </si>
  <si>
    <t>47834</t>
  </si>
  <si>
    <t>47836</t>
  </si>
  <si>
    <t>47837</t>
  </si>
  <si>
    <t>47838</t>
  </si>
  <si>
    <t>47840</t>
  </si>
  <si>
    <t>47841</t>
  </si>
  <si>
    <t>47842</t>
  </si>
  <si>
    <t>47845</t>
  </si>
  <si>
    <t>47846</t>
  </si>
  <si>
    <t>47847</t>
  </si>
  <si>
    <t>47848</t>
  </si>
  <si>
    <t>47849</t>
  </si>
  <si>
    <t>47850</t>
  </si>
  <si>
    <t>47851</t>
  </si>
  <si>
    <t>47852</t>
  </si>
  <si>
    <t>47853</t>
  </si>
  <si>
    <t>47854</t>
  </si>
  <si>
    <t>47855</t>
  </si>
  <si>
    <t>47856</t>
  </si>
  <si>
    <t>47857</t>
  </si>
  <si>
    <t>47858</t>
  </si>
  <si>
    <t>47859</t>
  </si>
  <si>
    <t>47860</t>
  </si>
  <si>
    <t>47861</t>
  </si>
  <si>
    <t>47862</t>
  </si>
  <si>
    <t>47863</t>
  </si>
  <si>
    <t>47864</t>
  </si>
  <si>
    <t>47865</t>
  </si>
  <si>
    <t>47866</t>
  </si>
  <si>
    <t>47868</t>
  </si>
  <si>
    <t>47869</t>
  </si>
  <si>
    <t>47870</t>
  </si>
  <si>
    <t>47871</t>
  </si>
  <si>
    <t>47872</t>
  </si>
  <si>
    <t>47874</t>
  </si>
  <si>
    <t>47875</t>
  </si>
  <si>
    <t>47876</t>
  </si>
  <si>
    <t>47877</t>
  </si>
  <si>
    <t>47878</t>
  </si>
  <si>
    <t>47879</t>
  </si>
  <si>
    <t>47880</t>
  </si>
  <si>
    <t>47881</t>
  </si>
  <si>
    <t>47882</t>
  </si>
  <si>
    <t>47884</t>
  </si>
  <si>
    <t>47885</t>
  </si>
  <si>
    <t>47901</t>
  </si>
  <si>
    <t>TIPPECANOE</t>
  </si>
  <si>
    <t>47902</t>
  </si>
  <si>
    <t>47903</t>
  </si>
  <si>
    <t>47904</t>
  </si>
  <si>
    <t>47905</t>
  </si>
  <si>
    <t>47906</t>
  </si>
  <si>
    <t>47907</t>
  </si>
  <si>
    <t>47909</t>
  </si>
  <si>
    <t>47916</t>
  </si>
  <si>
    <t>47917</t>
  </si>
  <si>
    <t>47918</t>
  </si>
  <si>
    <t>FOUNTAIN</t>
  </si>
  <si>
    <t>47920</t>
  </si>
  <si>
    <t>47921</t>
  </si>
  <si>
    <t>47922</t>
  </si>
  <si>
    <t>47923</t>
  </si>
  <si>
    <t>47924</t>
  </si>
  <si>
    <t>47925</t>
  </si>
  <si>
    <t>47926</t>
  </si>
  <si>
    <t>47928</t>
  </si>
  <si>
    <t>47929</t>
  </si>
  <si>
    <t>47930</t>
  </si>
  <si>
    <t>47931</t>
  </si>
  <si>
    <t>47932</t>
  </si>
  <si>
    <t>47933</t>
  </si>
  <si>
    <t>47934</t>
  </si>
  <si>
    <t>47935</t>
  </si>
  <si>
    <t>47936</t>
  </si>
  <si>
    <t>47937</t>
  </si>
  <si>
    <t>47938</t>
  </si>
  <si>
    <t>47939</t>
  </si>
  <si>
    <t>47940</t>
  </si>
  <si>
    <t>47941</t>
  </si>
  <si>
    <t>47942</t>
  </si>
  <si>
    <t>47943</t>
  </si>
  <si>
    <t>47944</t>
  </si>
  <si>
    <t>47946</t>
  </si>
  <si>
    <t>47948</t>
  </si>
  <si>
    <t>47949</t>
  </si>
  <si>
    <t>47950</t>
  </si>
  <si>
    <t>47951</t>
  </si>
  <si>
    <t>47952</t>
  </si>
  <si>
    <t>47954</t>
  </si>
  <si>
    <t>47955</t>
  </si>
  <si>
    <t>47956</t>
  </si>
  <si>
    <t>47957</t>
  </si>
  <si>
    <t>47958</t>
  </si>
  <si>
    <t>47959</t>
  </si>
  <si>
    <t>47960</t>
  </si>
  <si>
    <t>47962</t>
  </si>
  <si>
    <t>47963</t>
  </si>
  <si>
    <t>47964</t>
  </si>
  <si>
    <t>47965</t>
  </si>
  <si>
    <t>47966</t>
  </si>
  <si>
    <t>47967</t>
  </si>
  <si>
    <t>47968</t>
  </si>
  <si>
    <t>47969</t>
  </si>
  <si>
    <t>47970</t>
  </si>
  <si>
    <t>47971</t>
  </si>
  <si>
    <t>47973</t>
  </si>
  <si>
    <t>47974</t>
  </si>
  <si>
    <t>47975</t>
  </si>
  <si>
    <t>47976</t>
  </si>
  <si>
    <t>47977</t>
  </si>
  <si>
    <t>47978</t>
  </si>
  <si>
    <t>47980</t>
  </si>
  <si>
    <t>47981</t>
  </si>
  <si>
    <t>47982</t>
  </si>
  <si>
    <t>47983</t>
  </si>
  <si>
    <t>47984</t>
  </si>
  <si>
    <t>47985</t>
  </si>
  <si>
    <t>47986</t>
  </si>
  <si>
    <t>47987</t>
  </si>
  <si>
    <t>47988</t>
  </si>
  <si>
    <t>47989</t>
  </si>
  <si>
    <t>47990</t>
  </si>
  <si>
    <t>47991</t>
  </si>
  <si>
    <t>47992</t>
  </si>
  <si>
    <t>47993</t>
  </si>
  <si>
    <t>47994</t>
  </si>
  <si>
    <t>47995</t>
  </si>
  <si>
    <t>47996</t>
  </si>
  <si>
    <t>47997</t>
  </si>
  <si>
    <t>48001</t>
  </si>
  <si>
    <t xml:space="preserve">ABC Spider </t>
  </si>
  <si>
    <t>48002</t>
  </si>
  <si>
    <t>48003</t>
  </si>
  <si>
    <t>LAPEER</t>
  </si>
  <si>
    <t>48004</t>
  </si>
  <si>
    <t>48005</t>
  </si>
  <si>
    <t>MACOMB</t>
  </si>
  <si>
    <t>48006</t>
  </si>
  <si>
    <t>48007</t>
  </si>
  <si>
    <t>OAKLAND</t>
  </si>
  <si>
    <t>48009</t>
  </si>
  <si>
    <t>48010</t>
  </si>
  <si>
    <t>48012</t>
  </si>
  <si>
    <t>48014</t>
  </si>
  <si>
    <t>48015</t>
  </si>
  <si>
    <t>48017</t>
  </si>
  <si>
    <t>48021</t>
  </si>
  <si>
    <t>48022</t>
  </si>
  <si>
    <t>48023</t>
  </si>
  <si>
    <t>48025</t>
  </si>
  <si>
    <t>48026</t>
  </si>
  <si>
    <t>48027</t>
  </si>
  <si>
    <t>48028</t>
  </si>
  <si>
    <t>48030</t>
  </si>
  <si>
    <t>48032</t>
  </si>
  <si>
    <t>48033</t>
  </si>
  <si>
    <t>48034</t>
  </si>
  <si>
    <t>48035</t>
  </si>
  <si>
    <t>48036</t>
  </si>
  <si>
    <t>48037</t>
  </si>
  <si>
    <t>48038</t>
  </si>
  <si>
    <t>48039</t>
  </si>
  <si>
    <t>48040</t>
  </si>
  <si>
    <t>48041</t>
  </si>
  <si>
    <t>48042</t>
  </si>
  <si>
    <t>48043</t>
  </si>
  <si>
    <t>48044</t>
  </si>
  <si>
    <t>48045</t>
  </si>
  <si>
    <t>48046</t>
  </si>
  <si>
    <t>48047</t>
  </si>
  <si>
    <t>48048</t>
  </si>
  <si>
    <t>48049</t>
  </si>
  <si>
    <t>48050</t>
  </si>
  <si>
    <t>48051</t>
  </si>
  <si>
    <t>48052</t>
  </si>
  <si>
    <t>48054</t>
  </si>
  <si>
    <t>48059</t>
  </si>
  <si>
    <t>48060</t>
  </si>
  <si>
    <t>48061</t>
  </si>
  <si>
    <t>48062</t>
  </si>
  <si>
    <t>48063</t>
  </si>
  <si>
    <t>48064</t>
  </si>
  <si>
    <t>48065</t>
  </si>
  <si>
    <t>48066</t>
  </si>
  <si>
    <t>48067</t>
  </si>
  <si>
    <t>48068</t>
  </si>
  <si>
    <t>48069</t>
  </si>
  <si>
    <t>48070</t>
  </si>
  <si>
    <t>48071</t>
  </si>
  <si>
    <t>48072</t>
  </si>
  <si>
    <t>48073</t>
  </si>
  <si>
    <t>48074</t>
  </si>
  <si>
    <t>48075</t>
  </si>
  <si>
    <t>48076</t>
  </si>
  <si>
    <t>48079</t>
  </si>
  <si>
    <t>48080</t>
  </si>
  <si>
    <t>48081</t>
  </si>
  <si>
    <t>48082</t>
  </si>
  <si>
    <t>48083</t>
  </si>
  <si>
    <t>48084</t>
  </si>
  <si>
    <t>48085</t>
  </si>
  <si>
    <t>48086</t>
  </si>
  <si>
    <t>48088</t>
  </si>
  <si>
    <t>48089</t>
  </si>
  <si>
    <t>48090</t>
  </si>
  <si>
    <t>48091</t>
  </si>
  <si>
    <t>48092</t>
  </si>
  <si>
    <t>48093</t>
  </si>
  <si>
    <t>48094</t>
  </si>
  <si>
    <t>48095</t>
  </si>
  <si>
    <t>48096</t>
  </si>
  <si>
    <t>48097</t>
  </si>
  <si>
    <t>48098</t>
  </si>
  <si>
    <t>48099</t>
  </si>
  <si>
    <t>48101</t>
  </si>
  <si>
    <t>48102</t>
  </si>
  <si>
    <t>48103</t>
  </si>
  <si>
    <t>WASHTENAW</t>
  </si>
  <si>
    <t>48104</t>
  </si>
  <si>
    <t>48105</t>
  </si>
  <si>
    <t>48106</t>
  </si>
  <si>
    <t>48107</t>
  </si>
  <si>
    <t>48108</t>
  </si>
  <si>
    <t>48109</t>
  </si>
  <si>
    <t>48110</t>
  </si>
  <si>
    <t>48111</t>
  </si>
  <si>
    <t>48112</t>
  </si>
  <si>
    <t>48113</t>
  </si>
  <si>
    <t>48114</t>
  </si>
  <si>
    <t>48115</t>
  </si>
  <si>
    <t>48116</t>
  </si>
  <si>
    <t>48117</t>
  </si>
  <si>
    <t>48118</t>
  </si>
  <si>
    <t>48120</t>
  </si>
  <si>
    <t>48121</t>
  </si>
  <si>
    <t>48122</t>
  </si>
  <si>
    <t>48123</t>
  </si>
  <si>
    <t>48124</t>
  </si>
  <si>
    <t>48125</t>
  </si>
  <si>
    <t>48126</t>
  </si>
  <si>
    <t>48127</t>
  </si>
  <si>
    <t>48128</t>
  </si>
  <si>
    <t>48130</t>
  </si>
  <si>
    <t>48131</t>
  </si>
  <si>
    <t>48133</t>
  </si>
  <si>
    <t>48134</t>
  </si>
  <si>
    <t>48135</t>
  </si>
  <si>
    <t>48136</t>
  </si>
  <si>
    <t>48137</t>
  </si>
  <si>
    <t>48138</t>
  </si>
  <si>
    <t>48139</t>
  </si>
  <si>
    <t>48140</t>
  </si>
  <si>
    <t>48141</t>
  </si>
  <si>
    <t>48143</t>
  </si>
  <si>
    <t>48144</t>
  </si>
  <si>
    <t>48145</t>
  </si>
  <si>
    <t>48146</t>
  </si>
  <si>
    <t>48150</t>
  </si>
  <si>
    <t>48151</t>
  </si>
  <si>
    <t>48152</t>
  </si>
  <si>
    <t>48153</t>
  </si>
  <si>
    <t>48154</t>
  </si>
  <si>
    <t>48157</t>
  </si>
  <si>
    <t>48158</t>
  </si>
  <si>
    <t>48159</t>
  </si>
  <si>
    <t>48160</t>
  </si>
  <si>
    <t>48161</t>
  </si>
  <si>
    <t>48162</t>
  </si>
  <si>
    <t>48164</t>
  </si>
  <si>
    <t>48165</t>
  </si>
  <si>
    <t>48166</t>
  </si>
  <si>
    <t>48167</t>
  </si>
  <si>
    <t>48168</t>
  </si>
  <si>
    <t>48169</t>
  </si>
  <si>
    <t>48170</t>
  </si>
  <si>
    <t>48173</t>
  </si>
  <si>
    <t>48174</t>
  </si>
  <si>
    <t>48175</t>
  </si>
  <si>
    <t>48176</t>
  </si>
  <si>
    <t>48177</t>
  </si>
  <si>
    <t>48178</t>
  </si>
  <si>
    <t>48179</t>
  </si>
  <si>
    <t>48180</t>
  </si>
  <si>
    <t>48182</t>
  </si>
  <si>
    <t>48183</t>
  </si>
  <si>
    <t>48184</t>
  </si>
  <si>
    <t>48185</t>
  </si>
  <si>
    <t>48186</t>
  </si>
  <si>
    <t>48187</t>
  </si>
  <si>
    <t>48188</t>
  </si>
  <si>
    <t>48189</t>
  </si>
  <si>
    <t>48190</t>
  </si>
  <si>
    <t>48191</t>
  </si>
  <si>
    <t>48192</t>
  </si>
  <si>
    <t>48193</t>
  </si>
  <si>
    <t>48195</t>
  </si>
  <si>
    <t>48197</t>
  </si>
  <si>
    <t>48198</t>
  </si>
  <si>
    <t>48200</t>
  </si>
  <si>
    <t>48201</t>
  </si>
  <si>
    <t>48202</t>
  </si>
  <si>
    <t>48203</t>
  </si>
  <si>
    <t>48204</t>
  </si>
  <si>
    <t>48205</t>
  </si>
  <si>
    <t>48206</t>
  </si>
  <si>
    <t>48207</t>
  </si>
  <si>
    <t>48208</t>
  </si>
  <si>
    <t>48209</t>
  </si>
  <si>
    <t>48210</t>
  </si>
  <si>
    <t>48211</t>
  </si>
  <si>
    <t>48212</t>
  </si>
  <si>
    <t>48213</t>
  </si>
  <si>
    <t>48214</t>
  </si>
  <si>
    <t>48215</t>
  </si>
  <si>
    <t>48216</t>
  </si>
  <si>
    <t>48217</t>
  </si>
  <si>
    <t>48218</t>
  </si>
  <si>
    <t>48219</t>
  </si>
  <si>
    <t>48220</t>
  </si>
  <si>
    <t>48221</t>
  </si>
  <si>
    <t>48222</t>
  </si>
  <si>
    <t>48223</t>
  </si>
  <si>
    <t>48224</t>
  </si>
  <si>
    <t>48225</t>
  </si>
  <si>
    <t>48226</t>
  </si>
  <si>
    <t>48227</t>
  </si>
  <si>
    <t>48228</t>
  </si>
  <si>
    <t>48229</t>
  </si>
  <si>
    <t>48230</t>
  </si>
  <si>
    <t>48231</t>
  </si>
  <si>
    <t>48232</t>
  </si>
  <si>
    <t>48233</t>
  </si>
  <si>
    <t>48234</t>
  </si>
  <si>
    <t>48235</t>
  </si>
  <si>
    <t>48236</t>
  </si>
  <si>
    <t>48237</t>
  </si>
  <si>
    <t>48238</t>
  </si>
  <si>
    <t>48239</t>
  </si>
  <si>
    <t>48240</t>
  </si>
  <si>
    <t>48242</t>
  </si>
  <si>
    <t>48243</t>
  </si>
  <si>
    <t>48244</t>
  </si>
  <si>
    <t>48254</t>
  </si>
  <si>
    <t>48255</t>
  </si>
  <si>
    <t>48258</t>
  </si>
  <si>
    <t>48260</t>
  </si>
  <si>
    <t>48264</t>
  </si>
  <si>
    <t>48265</t>
  </si>
  <si>
    <t>48266</t>
  </si>
  <si>
    <t>48267</t>
  </si>
  <si>
    <t>48268</t>
  </si>
  <si>
    <t>48269</t>
  </si>
  <si>
    <t>48272</t>
  </si>
  <si>
    <t>48274</t>
  </si>
  <si>
    <t>48275</t>
  </si>
  <si>
    <t>48277</t>
  </si>
  <si>
    <t>48278</t>
  </si>
  <si>
    <t>48279</t>
  </si>
  <si>
    <t>48288</t>
  </si>
  <si>
    <t>48295</t>
  </si>
  <si>
    <t>48297</t>
  </si>
  <si>
    <t>48299</t>
  </si>
  <si>
    <t>48301</t>
  </si>
  <si>
    <t>48302</t>
  </si>
  <si>
    <t>48303</t>
  </si>
  <si>
    <t>48304</t>
  </si>
  <si>
    <t>48306</t>
  </si>
  <si>
    <t>48307</t>
  </si>
  <si>
    <t>48308</t>
  </si>
  <si>
    <t>48309</t>
  </si>
  <si>
    <t>48310</t>
  </si>
  <si>
    <t>48311</t>
  </si>
  <si>
    <t>48312</t>
  </si>
  <si>
    <t>48313</t>
  </si>
  <si>
    <t>48314</t>
  </si>
  <si>
    <t>48315</t>
  </si>
  <si>
    <t>48316</t>
  </si>
  <si>
    <t>48317</t>
  </si>
  <si>
    <t>48318</t>
  </si>
  <si>
    <t>48320</t>
  </si>
  <si>
    <t>48321</t>
  </si>
  <si>
    <t>48322</t>
  </si>
  <si>
    <t>48323</t>
  </si>
  <si>
    <t>48324</t>
  </si>
  <si>
    <t>48325</t>
  </si>
  <si>
    <t>48326</t>
  </si>
  <si>
    <t>48327</t>
  </si>
  <si>
    <t>48328</t>
  </si>
  <si>
    <t>48329</t>
  </si>
  <si>
    <t>48330</t>
  </si>
  <si>
    <t>48331</t>
  </si>
  <si>
    <t>48332</t>
  </si>
  <si>
    <t>48333</t>
  </si>
  <si>
    <t>48334</t>
  </si>
  <si>
    <t>48335</t>
  </si>
  <si>
    <t>48336</t>
  </si>
  <si>
    <t>48340</t>
  </si>
  <si>
    <t>48341</t>
  </si>
  <si>
    <t>48342</t>
  </si>
  <si>
    <t>48343</t>
  </si>
  <si>
    <t>48346</t>
  </si>
  <si>
    <t>48347</t>
  </si>
  <si>
    <t>48348</t>
  </si>
  <si>
    <t>48350</t>
  </si>
  <si>
    <t>48353</t>
  </si>
  <si>
    <t>48356</t>
  </si>
  <si>
    <t>48357</t>
  </si>
  <si>
    <t>48359</t>
  </si>
  <si>
    <t>48360</t>
  </si>
  <si>
    <t>48361</t>
  </si>
  <si>
    <t>48362</t>
  </si>
  <si>
    <t>48363</t>
  </si>
  <si>
    <t>48366</t>
  </si>
  <si>
    <t>48367</t>
  </si>
  <si>
    <t>48370</t>
  </si>
  <si>
    <t>48371</t>
  </si>
  <si>
    <t>48374</t>
  </si>
  <si>
    <t>48375</t>
  </si>
  <si>
    <t>48376</t>
  </si>
  <si>
    <t>48377</t>
  </si>
  <si>
    <t>48380</t>
  </si>
  <si>
    <t>48381</t>
  </si>
  <si>
    <t>48382</t>
  </si>
  <si>
    <t>48383</t>
  </si>
  <si>
    <t>48386</t>
  </si>
  <si>
    <t>48387</t>
  </si>
  <si>
    <t>48390</t>
  </si>
  <si>
    <t>48391</t>
  </si>
  <si>
    <t>48393</t>
  </si>
  <si>
    <t>48397</t>
  </si>
  <si>
    <t>48398</t>
  </si>
  <si>
    <t>48401</t>
  </si>
  <si>
    <t>SANILAC</t>
  </si>
  <si>
    <t>48410</t>
  </si>
  <si>
    <t>48411</t>
  </si>
  <si>
    <t>48412</t>
  </si>
  <si>
    <t>48413</t>
  </si>
  <si>
    <t>48414</t>
  </si>
  <si>
    <t>SHIAWASSEE</t>
  </si>
  <si>
    <t>48415</t>
  </si>
  <si>
    <t>SAGINAW</t>
  </si>
  <si>
    <t>48416</t>
  </si>
  <si>
    <t>48417</t>
  </si>
  <si>
    <t>48418</t>
  </si>
  <si>
    <t>48419</t>
  </si>
  <si>
    <t>48420</t>
  </si>
  <si>
    <t>48421</t>
  </si>
  <si>
    <t>48422</t>
  </si>
  <si>
    <t>48423</t>
  </si>
  <si>
    <t>48426</t>
  </si>
  <si>
    <t>48427</t>
  </si>
  <si>
    <t>48428</t>
  </si>
  <si>
    <t>48429</t>
  </si>
  <si>
    <t>48430</t>
  </si>
  <si>
    <t>48432</t>
  </si>
  <si>
    <t>48433</t>
  </si>
  <si>
    <t>48434</t>
  </si>
  <si>
    <t>48435</t>
  </si>
  <si>
    <t>TUSCOLA</t>
  </si>
  <si>
    <t>48436</t>
  </si>
  <si>
    <t>48437</t>
  </si>
  <si>
    <t>48438</t>
  </si>
  <si>
    <t>48439</t>
  </si>
  <si>
    <t>48440</t>
  </si>
  <si>
    <t>48441</t>
  </si>
  <si>
    <t>48442</t>
  </si>
  <si>
    <t>48444</t>
  </si>
  <si>
    <t>48445</t>
  </si>
  <si>
    <t>48446</t>
  </si>
  <si>
    <t>48449</t>
  </si>
  <si>
    <t>48450</t>
  </si>
  <si>
    <t>48451</t>
  </si>
  <si>
    <t>48452</t>
  </si>
  <si>
    <t>48453</t>
  </si>
  <si>
    <t>48454</t>
  </si>
  <si>
    <t>48455</t>
  </si>
  <si>
    <t>48456</t>
  </si>
  <si>
    <t>48457</t>
  </si>
  <si>
    <t>48458</t>
  </si>
  <si>
    <t>48460</t>
  </si>
  <si>
    <t>48461</t>
  </si>
  <si>
    <t>48462</t>
  </si>
  <si>
    <t>48463</t>
  </si>
  <si>
    <t>48464</t>
  </si>
  <si>
    <t>48465</t>
  </si>
  <si>
    <t>48466</t>
  </si>
  <si>
    <t>48467</t>
  </si>
  <si>
    <t>48468</t>
  </si>
  <si>
    <t>48469</t>
  </si>
  <si>
    <t>48470</t>
  </si>
  <si>
    <t>48471</t>
  </si>
  <si>
    <t>48472</t>
  </si>
  <si>
    <t>48473</t>
  </si>
  <si>
    <t>48475</t>
  </si>
  <si>
    <t>48476</t>
  </si>
  <si>
    <t>48480</t>
  </si>
  <si>
    <t>48500</t>
  </si>
  <si>
    <t>48501</t>
  </si>
  <si>
    <t>48502</t>
  </si>
  <si>
    <t>48503</t>
  </si>
  <si>
    <t>48504</t>
  </si>
  <si>
    <t>48505</t>
  </si>
  <si>
    <t>48506</t>
  </si>
  <si>
    <t>48507</t>
  </si>
  <si>
    <t>48509</t>
  </si>
  <si>
    <t>48519</t>
  </si>
  <si>
    <t>48529</t>
  </si>
  <si>
    <t>48531</t>
  </si>
  <si>
    <t>48532</t>
  </si>
  <si>
    <t>48550</t>
  </si>
  <si>
    <t>48551</t>
  </si>
  <si>
    <t>48552</t>
  </si>
  <si>
    <t>48553</t>
  </si>
  <si>
    <t>48554</t>
  </si>
  <si>
    <t>48555</t>
  </si>
  <si>
    <t>48556</t>
  </si>
  <si>
    <t>48557</t>
  </si>
  <si>
    <t>48559</t>
  </si>
  <si>
    <t>48601</t>
  </si>
  <si>
    <t>48602</t>
  </si>
  <si>
    <t>48603</t>
  </si>
  <si>
    <t>48604</t>
  </si>
  <si>
    <t>48605</t>
  </si>
  <si>
    <t>48606</t>
  </si>
  <si>
    <t>48607</t>
  </si>
  <si>
    <t>48608</t>
  </si>
  <si>
    <t>48609</t>
  </si>
  <si>
    <t>48610</t>
  </si>
  <si>
    <t>ARENAC</t>
  </si>
  <si>
    <t>48611</t>
  </si>
  <si>
    <t>48612</t>
  </si>
  <si>
    <t>GLADWIN</t>
  </si>
  <si>
    <t>48613</t>
  </si>
  <si>
    <t>48614</t>
  </si>
  <si>
    <t>48615</t>
  </si>
  <si>
    <t>GRATIOT</t>
  </si>
  <si>
    <t>48616</t>
  </si>
  <si>
    <t>48617</t>
  </si>
  <si>
    <t>CLARE</t>
  </si>
  <si>
    <t>48618</t>
  </si>
  <si>
    <t>MIDLAND</t>
  </si>
  <si>
    <t>48619</t>
  </si>
  <si>
    <t>OSCODA</t>
  </si>
  <si>
    <t>48620</t>
  </si>
  <si>
    <t>48621</t>
  </si>
  <si>
    <t>48622</t>
  </si>
  <si>
    <t>48623</t>
  </si>
  <si>
    <t>48624</t>
  </si>
  <si>
    <t>48625</t>
  </si>
  <si>
    <t>48626</t>
  </si>
  <si>
    <t>48627</t>
  </si>
  <si>
    <t>ROSCOMMON</t>
  </si>
  <si>
    <t>48628</t>
  </si>
  <si>
    <t>48629</t>
  </si>
  <si>
    <t>48630</t>
  </si>
  <si>
    <t>48631</t>
  </si>
  <si>
    <t>48632</t>
  </si>
  <si>
    <t>48633</t>
  </si>
  <si>
    <t>48634</t>
  </si>
  <si>
    <t>48635</t>
  </si>
  <si>
    <t>OGEMAW</t>
  </si>
  <si>
    <t>48636</t>
  </si>
  <si>
    <t>48637</t>
  </si>
  <si>
    <t>48638</t>
  </si>
  <si>
    <t>48640</t>
  </si>
  <si>
    <t>48641</t>
  </si>
  <si>
    <t>48642</t>
  </si>
  <si>
    <t>48647</t>
  </si>
  <si>
    <t>48649</t>
  </si>
  <si>
    <t>48650</t>
  </si>
  <si>
    <t>48651</t>
  </si>
  <si>
    <t>48652</t>
  </si>
  <si>
    <t>48653</t>
  </si>
  <si>
    <t>48654</t>
  </si>
  <si>
    <t>48655</t>
  </si>
  <si>
    <t>48656</t>
  </si>
  <si>
    <t>48657</t>
  </si>
  <si>
    <t>48658</t>
  </si>
  <si>
    <t>48659</t>
  </si>
  <si>
    <t>48661</t>
  </si>
  <si>
    <t>48662</t>
  </si>
  <si>
    <t>48663</t>
  </si>
  <si>
    <t>48667</t>
  </si>
  <si>
    <t>48670</t>
  </si>
  <si>
    <t>48674</t>
  </si>
  <si>
    <t>48686</t>
  </si>
  <si>
    <t>48701</t>
  </si>
  <si>
    <t>48703</t>
  </si>
  <si>
    <t>48705</t>
  </si>
  <si>
    <t>ALCONA</t>
  </si>
  <si>
    <t>48706</t>
  </si>
  <si>
    <t>48707</t>
  </si>
  <si>
    <t>48708</t>
  </si>
  <si>
    <t>48710</t>
  </si>
  <si>
    <t>48720</t>
  </si>
  <si>
    <t>48721</t>
  </si>
  <si>
    <t>48722</t>
  </si>
  <si>
    <t>48723</t>
  </si>
  <si>
    <t>48724</t>
  </si>
  <si>
    <t>48725</t>
  </si>
  <si>
    <t>48726</t>
  </si>
  <si>
    <t>48727</t>
  </si>
  <si>
    <t>48728</t>
  </si>
  <si>
    <t>48729</t>
  </si>
  <si>
    <t>48730</t>
  </si>
  <si>
    <t>IOSCO</t>
  </si>
  <si>
    <t>48731</t>
  </si>
  <si>
    <t>48732</t>
  </si>
  <si>
    <t>48733</t>
  </si>
  <si>
    <t>48734</t>
  </si>
  <si>
    <t>48735</t>
  </si>
  <si>
    <t>48736</t>
  </si>
  <si>
    <t>48737</t>
  </si>
  <si>
    <t>48738</t>
  </si>
  <si>
    <t>48739</t>
  </si>
  <si>
    <t>48740</t>
  </si>
  <si>
    <t>48741</t>
  </si>
  <si>
    <t>48742</t>
  </si>
  <si>
    <t>48743</t>
  </si>
  <si>
    <t>48744</t>
  </si>
  <si>
    <t>48745</t>
  </si>
  <si>
    <t>48746</t>
  </si>
  <si>
    <t>48747</t>
  </si>
  <si>
    <t>48748</t>
  </si>
  <si>
    <t>48749</t>
  </si>
  <si>
    <t>48750</t>
  </si>
  <si>
    <t>48753</t>
  </si>
  <si>
    <t>48754</t>
  </si>
  <si>
    <t>48755</t>
  </si>
  <si>
    <t>48756</t>
  </si>
  <si>
    <t>48757</t>
  </si>
  <si>
    <t>48758</t>
  </si>
  <si>
    <t>48759</t>
  </si>
  <si>
    <t>48760</t>
  </si>
  <si>
    <t>48761</t>
  </si>
  <si>
    <t>48762</t>
  </si>
  <si>
    <t>48763</t>
  </si>
  <si>
    <t>48764</t>
  </si>
  <si>
    <t>48765</t>
  </si>
  <si>
    <t>48766</t>
  </si>
  <si>
    <t>48767</t>
  </si>
  <si>
    <t>48768</t>
  </si>
  <si>
    <t>48769</t>
  </si>
  <si>
    <t>48770</t>
  </si>
  <si>
    <t>48787</t>
  </si>
  <si>
    <t>48801</t>
  </si>
  <si>
    <t>48802</t>
  </si>
  <si>
    <t>48804</t>
  </si>
  <si>
    <t>ISABELLA</t>
  </si>
  <si>
    <t>48805</t>
  </si>
  <si>
    <t>INGHAM</t>
  </si>
  <si>
    <t>48806</t>
  </si>
  <si>
    <t>48807</t>
  </si>
  <si>
    <t>48808</t>
  </si>
  <si>
    <t>48809</t>
  </si>
  <si>
    <t>IONIA</t>
  </si>
  <si>
    <t>48810</t>
  </si>
  <si>
    <t>48811</t>
  </si>
  <si>
    <t>MONTCALM</t>
  </si>
  <si>
    <t>48812</t>
  </si>
  <si>
    <t>48813</t>
  </si>
  <si>
    <t>EATON</t>
  </si>
  <si>
    <t>48815</t>
  </si>
  <si>
    <t>48816</t>
  </si>
  <si>
    <t>48817</t>
  </si>
  <si>
    <t>48818</t>
  </si>
  <si>
    <t>48819</t>
  </si>
  <si>
    <t>48820</t>
  </si>
  <si>
    <t>48821</t>
  </si>
  <si>
    <t>48822</t>
  </si>
  <si>
    <t>48823</t>
  </si>
  <si>
    <t>48824</t>
  </si>
  <si>
    <t>48825</t>
  </si>
  <si>
    <t>48826</t>
  </si>
  <si>
    <t>48827</t>
  </si>
  <si>
    <t>48829</t>
  </si>
  <si>
    <t>48830</t>
  </si>
  <si>
    <t>48831</t>
  </si>
  <si>
    <t>48832</t>
  </si>
  <si>
    <t>48833</t>
  </si>
  <si>
    <t>48834</t>
  </si>
  <si>
    <t>48835</t>
  </si>
  <si>
    <t>48836</t>
  </si>
  <si>
    <t>48837</t>
  </si>
  <si>
    <t>48838</t>
  </si>
  <si>
    <t>48840</t>
  </si>
  <si>
    <t>48841</t>
  </si>
  <si>
    <t>48842</t>
  </si>
  <si>
    <t>48843</t>
  </si>
  <si>
    <t>48844</t>
  </si>
  <si>
    <t>48845</t>
  </si>
  <si>
    <t>48846</t>
  </si>
  <si>
    <t>48847</t>
  </si>
  <si>
    <t>48848</t>
  </si>
  <si>
    <t>48849</t>
  </si>
  <si>
    <t>48850</t>
  </si>
  <si>
    <t>48851</t>
  </si>
  <si>
    <t>48852</t>
  </si>
  <si>
    <t>48853</t>
  </si>
  <si>
    <t>48854</t>
  </si>
  <si>
    <t>48855</t>
  </si>
  <si>
    <t>48856</t>
  </si>
  <si>
    <t>48857</t>
  </si>
  <si>
    <t>48858</t>
  </si>
  <si>
    <t>48859</t>
  </si>
  <si>
    <t>48860</t>
  </si>
  <si>
    <t>48861</t>
  </si>
  <si>
    <t>48862</t>
  </si>
  <si>
    <t>48863</t>
  </si>
  <si>
    <t>48864</t>
  </si>
  <si>
    <t>48865</t>
  </si>
  <si>
    <t>48866</t>
  </si>
  <si>
    <t>48867</t>
  </si>
  <si>
    <t>48870</t>
  </si>
  <si>
    <t>48871</t>
  </si>
  <si>
    <t>48872</t>
  </si>
  <si>
    <t>48873</t>
  </si>
  <si>
    <t>48874</t>
  </si>
  <si>
    <t>48875</t>
  </si>
  <si>
    <t>48876</t>
  </si>
  <si>
    <t>48877</t>
  </si>
  <si>
    <t>48878</t>
  </si>
  <si>
    <t>48879</t>
  </si>
  <si>
    <t>48880</t>
  </si>
  <si>
    <t>48881</t>
  </si>
  <si>
    <t>48882</t>
  </si>
  <si>
    <t>48883</t>
  </si>
  <si>
    <t>48884</t>
  </si>
  <si>
    <t>48885</t>
  </si>
  <si>
    <t>48886</t>
  </si>
  <si>
    <t>48887</t>
  </si>
  <si>
    <t>48888</t>
  </si>
  <si>
    <t>48889</t>
  </si>
  <si>
    <t>48890</t>
  </si>
  <si>
    <t>48891</t>
  </si>
  <si>
    <t>48892</t>
  </si>
  <si>
    <t>48893</t>
  </si>
  <si>
    <t>48894</t>
  </si>
  <si>
    <t>48895</t>
  </si>
  <si>
    <t>48896</t>
  </si>
  <si>
    <t>48897</t>
  </si>
  <si>
    <t>BARRY</t>
  </si>
  <si>
    <t>48900</t>
  </si>
  <si>
    <t>48901</t>
  </si>
  <si>
    <t>48906</t>
  </si>
  <si>
    <t>48907</t>
  </si>
  <si>
    <t>48908</t>
  </si>
  <si>
    <t>48909</t>
  </si>
  <si>
    <t>48910</t>
  </si>
  <si>
    <t>48911</t>
  </si>
  <si>
    <t>48912</t>
  </si>
  <si>
    <t>48913</t>
  </si>
  <si>
    <t>48915</t>
  </si>
  <si>
    <t>48916</t>
  </si>
  <si>
    <t>48917</t>
  </si>
  <si>
    <t>48918</t>
  </si>
  <si>
    <t>48919</t>
  </si>
  <si>
    <t>48921</t>
  </si>
  <si>
    <t>48922</t>
  </si>
  <si>
    <t>48924</t>
  </si>
  <si>
    <t>48929</t>
  </si>
  <si>
    <t>48930</t>
  </si>
  <si>
    <t>48933</t>
  </si>
  <si>
    <t>48937</t>
  </si>
  <si>
    <t>48950</t>
  </si>
  <si>
    <t>48951</t>
  </si>
  <si>
    <t>48956</t>
  </si>
  <si>
    <t>48980</t>
  </si>
  <si>
    <t>49001</t>
  </si>
  <si>
    <t>KALAMAZOO</t>
  </si>
  <si>
    <t>49002</t>
  </si>
  <si>
    <t>49003</t>
  </si>
  <si>
    <t>49004</t>
  </si>
  <si>
    <t>49005</t>
  </si>
  <si>
    <t>49006</t>
  </si>
  <si>
    <t>49007</t>
  </si>
  <si>
    <t>49008</t>
  </si>
  <si>
    <t>49009</t>
  </si>
  <si>
    <t>49010</t>
  </si>
  <si>
    <t>ALLEGAN</t>
  </si>
  <si>
    <t>49011</t>
  </si>
  <si>
    <t>49012</t>
  </si>
  <si>
    <t>49013</t>
  </si>
  <si>
    <t>49014</t>
  </si>
  <si>
    <t>49015</t>
  </si>
  <si>
    <t>49016</t>
  </si>
  <si>
    <t>49017</t>
  </si>
  <si>
    <t>49018</t>
  </si>
  <si>
    <t>49019</t>
  </si>
  <si>
    <t>49020</t>
  </si>
  <si>
    <t>49021</t>
  </si>
  <si>
    <t>49022</t>
  </si>
  <si>
    <t>49023</t>
  </si>
  <si>
    <t>49024</t>
  </si>
  <si>
    <t>49026</t>
  </si>
  <si>
    <t>49027</t>
  </si>
  <si>
    <t>49028</t>
  </si>
  <si>
    <t>BRANCH</t>
  </si>
  <si>
    <t>49029</t>
  </si>
  <si>
    <t>49030</t>
  </si>
  <si>
    <t>49031</t>
  </si>
  <si>
    <t>49032</t>
  </si>
  <si>
    <t>49033</t>
  </si>
  <si>
    <t>49034</t>
  </si>
  <si>
    <t>49035</t>
  </si>
  <si>
    <t>49036</t>
  </si>
  <si>
    <t>49037</t>
  </si>
  <si>
    <t>49038</t>
  </si>
  <si>
    <t>49039</t>
  </si>
  <si>
    <t>49040</t>
  </si>
  <si>
    <t>49041</t>
  </si>
  <si>
    <t>49042</t>
  </si>
  <si>
    <t>49043</t>
  </si>
  <si>
    <t>49045</t>
  </si>
  <si>
    <t>49046</t>
  </si>
  <si>
    <t>49047</t>
  </si>
  <si>
    <t>49048</t>
  </si>
  <si>
    <t>49050</t>
  </si>
  <si>
    <t>49051</t>
  </si>
  <si>
    <t>49052</t>
  </si>
  <si>
    <t>49053</t>
  </si>
  <si>
    <t>49055</t>
  </si>
  <si>
    <t>49056</t>
  </si>
  <si>
    <t>49057</t>
  </si>
  <si>
    <t>49058</t>
  </si>
  <si>
    <t>49060</t>
  </si>
  <si>
    <t>49061</t>
  </si>
  <si>
    <t>49062</t>
  </si>
  <si>
    <t>49063</t>
  </si>
  <si>
    <t>49064</t>
  </si>
  <si>
    <t>49065</t>
  </si>
  <si>
    <t>49066</t>
  </si>
  <si>
    <t>49067</t>
  </si>
  <si>
    <t>49068</t>
  </si>
  <si>
    <t>49069</t>
  </si>
  <si>
    <t>49070</t>
  </si>
  <si>
    <t>49071</t>
  </si>
  <si>
    <t>49072</t>
  </si>
  <si>
    <t>49073</t>
  </si>
  <si>
    <t>49074</t>
  </si>
  <si>
    <t>49075</t>
  </si>
  <si>
    <t>49076</t>
  </si>
  <si>
    <t>49077</t>
  </si>
  <si>
    <t>49078</t>
  </si>
  <si>
    <t>49079</t>
  </si>
  <si>
    <t>49080</t>
  </si>
  <si>
    <t>49081</t>
  </si>
  <si>
    <t>49082</t>
  </si>
  <si>
    <t>49083</t>
  </si>
  <si>
    <t>49084</t>
  </si>
  <si>
    <t>49085</t>
  </si>
  <si>
    <t>49087</t>
  </si>
  <si>
    <t>49088</t>
  </si>
  <si>
    <t>49089</t>
  </si>
  <si>
    <t>49090</t>
  </si>
  <si>
    <t>49091</t>
  </si>
  <si>
    <t>49092</t>
  </si>
  <si>
    <t>49093</t>
  </si>
  <si>
    <t>49094</t>
  </si>
  <si>
    <t>49095</t>
  </si>
  <si>
    <t>49096</t>
  </si>
  <si>
    <t>49097</t>
  </si>
  <si>
    <t>49098</t>
  </si>
  <si>
    <t>49099</t>
  </si>
  <si>
    <t>49101</t>
  </si>
  <si>
    <t>49102</t>
  </si>
  <si>
    <t>49103</t>
  </si>
  <si>
    <t>49104</t>
  </si>
  <si>
    <t>49106</t>
  </si>
  <si>
    <t>49107</t>
  </si>
  <si>
    <t>49111</t>
  </si>
  <si>
    <t>49112</t>
  </si>
  <si>
    <t>49113</t>
  </si>
  <si>
    <t>49115</t>
  </si>
  <si>
    <t>49116</t>
  </si>
  <si>
    <t>49117</t>
  </si>
  <si>
    <t>49119</t>
  </si>
  <si>
    <t>49120</t>
  </si>
  <si>
    <t>49121</t>
  </si>
  <si>
    <t>49125</t>
  </si>
  <si>
    <t>49126</t>
  </si>
  <si>
    <t>49127</t>
  </si>
  <si>
    <t>49128</t>
  </si>
  <si>
    <t>49129</t>
  </si>
  <si>
    <t>49130</t>
  </si>
  <si>
    <t>49201</t>
  </si>
  <si>
    <t>49202</t>
  </si>
  <si>
    <t>49203</t>
  </si>
  <si>
    <t>49204</t>
  </si>
  <si>
    <t>49220</t>
  </si>
  <si>
    <t>LENAWEE</t>
  </si>
  <si>
    <t>49221</t>
  </si>
  <si>
    <t>49224</t>
  </si>
  <si>
    <t>49227</t>
  </si>
  <si>
    <t>HILLSDALE</t>
  </si>
  <si>
    <t>49228</t>
  </si>
  <si>
    <t>49229</t>
  </si>
  <si>
    <t>49230</t>
  </si>
  <si>
    <t>49231</t>
  </si>
  <si>
    <t>49232</t>
  </si>
  <si>
    <t>49233</t>
  </si>
  <si>
    <t>49234</t>
  </si>
  <si>
    <t>49235</t>
  </si>
  <si>
    <t>49236</t>
  </si>
  <si>
    <t>49237</t>
  </si>
  <si>
    <t>49238</t>
  </si>
  <si>
    <t>49239</t>
  </si>
  <si>
    <t>49240</t>
  </si>
  <si>
    <t>49241</t>
  </si>
  <si>
    <t>49242</t>
  </si>
  <si>
    <t>49245</t>
  </si>
  <si>
    <t>49246</t>
  </si>
  <si>
    <t>49247</t>
  </si>
  <si>
    <t>49248</t>
  </si>
  <si>
    <t>49249</t>
  </si>
  <si>
    <t>49250</t>
  </si>
  <si>
    <t>49251</t>
  </si>
  <si>
    <t>49252</t>
  </si>
  <si>
    <t>49253</t>
  </si>
  <si>
    <t>49254</t>
  </si>
  <si>
    <t>49255</t>
  </si>
  <si>
    <t>49256</t>
  </si>
  <si>
    <t>49257</t>
  </si>
  <si>
    <t>49258</t>
  </si>
  <si>
    <t>49259</t>
  </si>
  <si>
    <t>49261</t>
  </si>
  <si>
    <t>49262</t>
  </si>
  <si>
    <t>49263</t>
  </si>
  <si>
    <t>49264</t>
  </si>
  <si>
    <t>49265</t>
  </si>
  <si>
    <t>49266</t>
  </si>
  <si>
    <t>49267</t>
  </si>
  <si>
    <t>49268</t>
  </si>
  <si>
    <t>49269</t>
  </si>
  <si>
    <t>49270</t>
  </si>
  <si>
    <t>49271</t>
  </si>
  <si>
    <t>49272</t>
  </si>
  <si>
    <t>49273</t>
  </si>
  <si>
    <t>49274</t>
  </si>
  <si>
    <t>49275</t>
  </si>
  <si>
    <t>49276</t>
  </si>
  <si>
    <t>49277</t>
  </si>
  <si>
    <t>49278</t>
  </si>
  <si>
    <t>49279</t>
  </si>
  <si>
    <t>49280</t>
  </si>
  <si>
    <t>49281</t>
  </si>
  <si>
    <t>49282</t>
  </si>
  <si>
    <t>49283</t>
  </si>
  <si>
    <t>49284</t>
  </si>
  <si>
    <t>49285</t>
  </si>
  <si>
    <t>49286</t>
  </si>
  <si>
    <t>49287</t>
  </si>
  <si>
    <t>49288</t>
  </si>
  <si>
    <t>49289</t>
  </si>
  <si>
    <t>49301</t>
  </si>
  <si>
    <t>49302</t>
  </si>
  <si>
    <t>49303</t>
  </si>
  <si>
    <t>MUSKEGON</t>
  </si>
  <si>
    <t>49304</t>
  </si>
  <si>
    <t>49305</t>
  </si>
  <si>
    <t>MECOSTA</t>
  </si>
  <si>
    <t>49306</t>
  </si>
  <si>
    <t>49307</t>
  </si>
  <si>
    <t>49309</t>
  </si>
  <si>
    <t>NEWAYGO</t>
  </si>
  <si>
    <t>49310</t>
  </si>
  <si>
    <t>49311</t>
  </si>
  <si>
    <t>49312</t>
  </si>
  <si>
    <t>49313</t>
  </si>
  <si>
    <t>49314</t>
  </si>
  <si>
    <t>49315</t>
  </si>
  <si>
    <t>49316</t>
  </si>
  <si>
    <t>49317</t>
  </si>
  <si>
    <t>49318</t>
  </si>
  <si>
    <t>49319</t>
  </si>
  <si>
    <t>49320</t>
  </si>
  <si>
    <t>49321</t>
  </si>
  <si>
    <t>49322</t>
  </si>
  <si>
    <t>49323</t>
  </si>
  <si>
    <t>49325</t>
  </si>
  <si>
    <t>49326</t>
  </si>
  <si>
    <t>49327</t>
  </si>
  <si>
    <t>49328</t>
  </si>
  <si>
    <t>49329</t>
  </si>
  <si>
    <t>49330</t>
  </si>
  <si>
    <t>49331</t>
  </si>
  <si>
    <t>49332</t>
  </si>
  <si>
    <t>49333</t>
  </si>
  <si>
    <t>49334</t>
  </si>
  <si>
    <t>49335</t>
  </si>
  <si>
    <t>49336</t>
  </si>
  <si>
    <t>49337</t>
  </si>
  <si>
    <t>49338</t>
  </si>
  <si>
    <t>49339</t>
  </si>
  <si>
    <t>49340</t>
  </si>
  <si>
    <t>49341</t>
  </si>
  <si>
    <t>49342</t>
  </si>
  <si>
    <t>49343</t>
  </si>
  <si>
    <t>49344</t>
  </si>
  <si>
    <t>49345</t>
  </si>
  <si>
    <t>49346</t>
  </si>
  <si>
    <t>49347</t>
  </si>
  <si>
    <t>49348</t>
  </si>
  <si>
    <t>49349</t>
  </si>
  <si>
    <t>49351</t>
  </si>
  <si>
    <t>49355</t>
  </si>
  <si>
    <t>49356</t>
  </si>
  <si>
    <t>49357</t>
  </si>
  <si>
    <t>49401</t>
  </si>
  <si>
    <t>49402</t>
  </si>
  <si>
    <t>49403</t>
  </si>
  <si>
    <t>49404</t>
  </si>
  <si>
    <t>49405</t>
  </si>
  <si>
    <t>49406</t>
  </si>
  <si>
    <t>49408</t>
  </si>
  <si>
    <t>49409</t>
  </si>
  <si>
    <t>49410</t>
  </si>
  <si>
    <t>49411</t>
  </si>
  <si>
    <t>49412</t>
  </si>
  <si>
    <t>49413</t>
  </si>
  <si>
    <t>49415</t>
  </si>
  <si>
    <t>49416</t>
  </si>
  <si>
    <t>49417</t>
  </si>
  <si>
    <t>49418</t>
  </si>
  <si>
    <t>49419</t>
  </si>
  <si>
    <t>49420</t>
  </si>
  <si>
    <t>OCEANA</t>
  </si>
  <si>
    <t>49421</t>
  </si>
  <si>
    <t>49422</t>
  </si>
  <si>
    <t>49423</t>
  </si>
  <si>
    <t>49424</t>
  </si>
  <si>
    <t>49425</t>
  </si>
  <si>
    <t>49426</t>
  </si>
  <si>
    <t>49427</t>
  </si>
  <si>
    <t>49428</t>
  </si>
  <si>
    <t>49429</t>
  </si>
  <si>
    <t>49430</t>
  </si>
  <si>
    <t>49431</t>
  </si>
  <si>
    <t>49434</t>
  </si>
  <si>
    <t>49435</t>
  </si>
  <si>
    <t>49436</t>
  </si>
  <si>
    <t>49437</t>
  </si>
  <si>
    <t>49440</t>
  </si>
  <si>
    <t>49441</t>
  </si>
  <si>
    <t>49442</t>
  </si>
  <si>
    <t>49443</t>
  </si>
  <si>
    <t>49444</t>
  </si>
  <si>
    <t>49445</t>
  </si>
  <si>
    <t>49446</t>
  </si>
  <si>
    <t>49447</t>
  </si>
  <si>
    <t>49448</t>
  </si>
  <si>
    <t>49449</t>
  </si>
  <si>
    <t>49450</t>
  </si>
  <si>
    <t>49451</t>
  </si>
  <si>
    <t>49452</t>
  </si>
  <si>
    <t>49453</t>
  </si>
  <si>
    <t>49454</t>
  </si>
  <si>
    <t>49455</t>
  </si>
  <si>
    <t>49456</t>
  </si>
  <si>
    <t>49457</t>
  </si>
  <si>
    <t>49458</t>
  </si>
  <si>
    <t>49459</t>
  </si>
  <si>
    <t>49460</t>
  </si>
  <si>
    <t>49461</t>
  </si>
  <si>
    <t>49463</t>
  </si>
  <si>
    <t>49464</t>
  </si>
  <si>
    <t>49468</t>
  </si>
  <si>
    <t>49500</t>
  </si>
  <si>
    <t>49501</t>
  </si>
  <si>
    <t>49502</t>
  </si>
  <si>
    <t>49503</t>
  </si>
  <si>
    <t>49504</t>
  </si>
  <si>
    <t>49505</t>
  </si>
  <si>
    <t>49506</t>
  </si>
  <si>
    <t>49507</t>
  </si>
  <si>
    <t>49508</t>
  </si>
  <si>
    <t>49509</t>
  </si>
  <si>
    <t>49510</t>
  </si>
  <si>
    <t>49512</t>
  </si>
  <si>
    <t>49514</t>
  </si>
  <si>
    <t>49515</t>
  </si>
  <si>
    <t>49516</t>
  </si>
  <si>
    <t>49518</t>
  </si>
  <si>
    <t>49519</t>
  </si>
  <si>
    <t>49523</t>
  </si>
  <si>
    <t>49525</t>
  </si>
  <si>
    <t>49528</t>
  </si>
  <si>
    <t>49530</t>
  </si>
  <si>
    <t>49534</t>
  </si>
  <si>
    <t>49544</t>
  </si>
  <si>
    <t>49546</t>
  </si>
  <si>
    <t>49548</t>
  </si>
  <si>
    <t>49550</t>
  </si>
  <si>
    <t>49555</t>
  </si>
  <si>
    <t>49560</t>
  </si>
  <si>
    <t>49588</t>
  </si>
  <si>
    <t>49599</t>
  </si>
  <si>
    <t>49601</t>
  </si>
  <si>
    <t>WEXFORD</t>
  </si>
  <si>
    <t>49610</t>
  </si>
  <si>
    <t>GRAND TRAVERSE</t>
  </si>
  <si>
    <t>49611</t>
  </si>
  <si>
    <t>ANTRIM</t>
  </si>
  <si>
    <t>49612</t>
  </si>
  <si>
    <t>49613</t>
  </si>
  <si>
    <t>MANISTEE</t>
  </si>
  <si>
    <t>49614</t>
  </si>
  <si>
    <t>49615</t>
  </si>
  <si>
    <t>49616</t>
  </si>
  <si>
    <t>BENZIE</t>
  </si>
  <si>
    <t>49617</t>
  </si>
  <si>
    <t>49618</t>
  </si>
  <si>
    <t>49619</t>
  </si>
  <si>
    <t>49620</t>
  </si>
  <si>
    <t>49621</t>
  </si>
  <si>
    <t>LEELANAU</t>
  </si>
  <si>
    <t>49622</t>
  </si>
  <si>
    <t>49623</t>
  </si>
  <si>
    <t>49625</t>
  </si>
  <si>
    <t>49626</t>
  </si>
  <si>
    <t>49627</t>
  </si>
  <si>
    <t>49628</t>
  </si>
  <si>
    <t>49629</t>
  </si>
  <si>
    <t>49630</t>
  </si>
  <si>
    <t>49631</t>
  </si>
  <si>
    <t>49632</t>
  </si>
  <si>
    <t>MISSAUKEE</t>
  </si>
  <si>
    <t>49633</t>
  </si>
  <si>
    <t>49634</t>
  </si>
  <si>
    <t>49635</t>
  </si>
  <si>
    <t>49636</t>
  </si>
  <si>
    <t>49637</t>
  </si>
  <si>
    <t>49638</t>
  </si>
  <si>
    <t>49639</t>
  </si>
  <si>
    <t>49640</t>
  </si>
  <si>
    <t>49642</t>
  </si>
  <si>
    <t>49643</t>
  </si>
  <si>
    <t>49644</t>
  </si>
  <si>
    <t>49645</t>
  </si>
  <si>
    <t>49646</t>
  </si>
  <si>
    <t>KALKASKA</t>
  </si>
  <si>
    <t>49647</t>
  </si>
  <si>
    <t>49648</t>
  </si>
  <si>
    <t>49649</t>
  </si>
  <si>
    <t>49650</t>
  </si>
  <si>
    <t>49651</t>
  </si>
  <si>
    <t>49653</t>
  </si>
  <si>
    <t>49654</t>
  </si>
  <si>
    <t>49655</t>
  </si>
  <si>
    <t>49656</t>
  </si>
  <si>
    <t>49657</t>
  </si>
  <si>
    <t>49659</t>
  </si>
  <si>
    <t>49660</t>
  </si>
  <si>
    <t>49663</t>
  </si>
  <si>
    <t>49664</t>
  </si>
  <si>
    <t>49665</t>
  </si>
  <si>
    <t>49666</t>
  </si>
  <si>
    <t>49667</t>
  </si>
  <si>
    <t>49668</t>
  </si>
  <si>
    <t>49670</t>
  </si>
  <si>
    <t>49673</t>
  </si>
  <si>
    <t>49674</t>
  </si>
  <si>
    <t>49675</t>
  </si>
  <si>
    <t>49676</t>
  </si>
  <si>
    <t>49677</t>
  </si>
  <si>
    <t>49679</t>
  </si>
  <si>
    <t>49680</t>
  </si>
  <si>
    <t>49682</t>
  </si>
  <si>
    <t>49683</t>
  </si>
  <si>
    <t>49684</t>
  </si>
  <si>
    <t>49685</t>
  </si>
  <si>
    <t>49686</t>
  </si>
  <si>
    <t>49688</t>
  </si>
  <si>
    <t>49689</t>
  </si>
  <si>
    <t>49690</t>
  </si>
  <si>
    <t>49696</t>
  </si>
  <si>
    <t>49701</t>
  </si>
  <si>
    <t>CHEBOYGAN</t>
  </si>
  <si>
    <t>49705</t>
  </si>
  <si>
    <t>49706</t>
  </si>
  <si>
    <t>EMMET</t>
  </si>
  <si>
    <t>49707</t>
  </si>
  <si>
    <t>ALPENA</t>
  </si>
  <si>
    <t>49709</t>
  </si>
  <si>
    <t>MONTMORENCY</t>
  </si>
  <si>
    <t>49710</t>
  </si>
  <si>
    <t>CHIPPEWA</t>
  </si>
  <si>
    <t>49711</t>
  </si>
  <si>
    <t>CHARLEVOIX</t>
  </si>
  <si>
    <t>49712</t>
  </si>
  <si>
    <t>49713</t>
  </si>
  <si>
    <t>49715</t>
  </si>
  <si>
    <t>49716</t>
  </si>
  <si>
    <t>49717</t>
  </si>
  <si>
    <t>49718</t>
  </si>
  <si>
    <t>49719</t>
  </si>
  <si>
    <t>MACKINAC</t>
  </si>
  <si>
    <t>49720</t>
  </si>
  <si>
    <t>49721</t>
  </si>
  <si>
    <t>49722</t>
  </si>
  <si>
    <t>49723</t>
  </si>
  <si>
    <t>49724</t>
  </si>
  <si>
    <t>49725</t>
  </si>
  <si>
    <t>49726</t>
  </si>
  <si>
    <t>49727</t>
  </si>
  <si>
    <t>49728</t>
  </si>
  <si>
    <t>49729</t>
  </si>
  <si>
    <t>49730</t>
  </si>
  <si>
    <t>49733</t>
  </si>
  <si>
    <t>49734</t>
  </si>
  <si>
    <t>49735</t>
  </si>
  <si>
    <t>49736</t>
  </si>
  <si>
    <t>49737</t>
  </si>
  <si>
    <t>49738</t>
  </si>
  <si>
    <t>49739</t>
  </si>
  <si>
    <t>49740</t>
  </si>
  <si>
    <t>49743</t>
  </si>
  <si>
    <t>PRESQUE ISLE</t>
  </si>
  <si>
    <t>49744</t>
  </si>
  <si>
    <t>49745</t>
  </si>
  <si>
    <t>49746</t>
  </si>
  <si>
    <t>49747</t>
  </si>
  <si>
    <t>49748</t>
  </si>
  <si>
    <t>49749</t>
  </si>
  <si>
    <t>49751</t>
  </si>
  <si>
    <t>49752</t>
  </si>
  <si>
    <t>49753</t>
  </si>
  <si>
    <t>49755</t>
  </si>
  <si>
    <t>49756</t>
  </si>
  <si>
    <t>49757</t>
  </si>
  <si>
    <t>49759</t>
  </si>
  <si>
    <t>49760</t>
  </si>
  <si>
    <t>49761</t>
  </si>
  <si>
    <t>49762</t>
  </si>
  <si>
    <t>49764</t>
  </si>
  <si>
    <t>49765</t>
  </si>
  <si>
    <t>49766</t>
  </si>
  <si>
    <t>49768</t>
  </si>
  <si>
    <t>49769</t>
  </si>
  <si>
    <t>49770</t>
  </si>
  <si>
    <t>49774</t>
  </si>
  <si>
    <t>49775</t>
  </si>
  <si>
    <t>49776</t>
  </si>
  <si>
    <t>49777</t>
  </si>
  <si>
    <t>49778</t>
  </si>
  <si>
    <t>49779</t>
  </si>
  <si>
    <t>49780</t>
  </si>
  <si>
    <t>49781</t>
  </si>
  <si>
    <t>49782</t>
  </si>
  <si>
    <t>49783</t>
  </si>
  <si>
    <t>49784</t>
  </si>
  <si>
    <t>49785</t>
  </si>
  <si>
    <t>49786</t>
  </si>
  <si>
    <t>49788</t>
  </si>
  <si>
    <t>49789</t>
  </si>
  <si>
    <t>49790</t>
  </si>
  <si>
    <t>49791</t>
  </si>
  <si>
    <t>49792</t>
  </si>
  <si>
    <t>49793</t>
  </si>
  <si>
    <t>49795</t>
  </si>
  <si>
    <t>49796</t>
  </si>
  <si>
    <t>49797</t>
  </si>
  <si>
    <t>49799</t>
  </si>
  <si>
    <t>49801</t>
  </si>
  <si>
    <t>DICKINSON</t>
  </si>
  <si>
    <t>49802</t>
  </si>
  <si>
    <t>49805</t>
  </si>
  <si>
    <t>KEWEENAW</t>
  </si>
  <si>
    <t>49806</t>
  </si>
  <si>
    <t>ALGER</t>
  </si>
  <si>
    <t>49807</t>
  </si>
  <si>
    <t>DELTA</t>
  </si>
  <si>
    <t>49808</t>
  </si>
  <si>
    <t>MARQUETTE</t>
  </si>
  <si>
    <t>49812</t>
  </si>
  <si>
    <t>MENOMINEE</t>
  </si>
  <si>
    <t>49813</t>
  </si>
  <si>
    <t>49814</t>
  </si>
  <si>
    <t>49815</t>
  </si>
  <si>
    <t>49816</t>
  </si>
  <si>
    <t>49817</t>
  </si>
  <si>
    <t>SCHOOLCRAFT</t>
  </si>
  <si>
    <t>49818</t>
  </si>
  <si>
    <t>49819</t>
  </si>
  <si>
    <t>49820</t>
  </si>
  <si>
    <t>49821</t>
  </si>
  <si>
    <t>49822</t>
  </si>
  <si>
    <t>49825</t>
  </si>
  <si>
    <t>49826</t>
  </si>
  <si>
    <t>49827</t>
  </si>
  <si>
    <t>49829</t>
  </si>
  <si>
    <t>49831</t>
  </si>
  <si>
    <t>49833</t>
  </si>
  <si>
    <t>49834</t>
  </si>
  <si>
    <t>49835</t>
  </si>
  <si>
    <t>49836</t>
  </si>
  <si>
    <t>49837</t>
  </si>
  <si>
    <t>49838</t>
  </si>
  <si>
    <t>49839</t>
  </si>
  <si>
    <t>49840</t>
  </si>
  <si>
    <t>49841</t>
  </si>
  <si>
    <t>49843</t>
  </si>
  <si>
    <t>49845</t>
  </si>
  <si>
    <t>49847</t>
  </si>
  <si>
    <t>49848</t>
  </si>
  <si>
    <t>49849</t>
  </si>
  <si>
    <t>49852</t>
  </si>
  <si>
    <t>49853</t>
  </si>
  <si>
    <t>LUCE</t>
  </si>
  <si>
    <t>49854</t>
  </si>
  <si>
    <t>49855</t>
  </si>
  <si>
    <t>49858</t>
  </si>
  <si>
    <t>49861</t>
  </si>
  <si>
    <t>49862</t>
  </si>
  <si>
    <t>49863</t>
  </si>
  <si>
    <t>49864</t>
  </si>
  <si>
    <t>49865</t>
  </si>
  <si>
    <t>49866</t>
  </si>
  <si>
    <t>49868</t>
  </si>
  <si>
    <t>49869</t>
  </si>
  <si>
    <t>49870</t>
  </si>
  <si>
    <t>49871</t>
  </si>
  <si>
    <t>49872</t>
  </si>
  <si>
    <t>49873</t>
  </si>
  <si>
    <t>49874</t>
  </si>
  <si>
    <t>49876</t>
  </si>
  <si>
    <t>49877</t>
  </si>
  <si>
    <t>49878</t>
  </si>
  <si>
    <t>49879</t>
  </si>
  <si>
    <t>49880</t>
  </si>
  <si>
    <t>49881</t>
  </si>
  <si>
    <t>49883</t>
  </si>
  <si>
    <t>49884</t>
  </si>
  <si>
    <t>49885</t>
  </si>
  <si>
    <t>49886</t>
  </si>
  <si>
    <t>49887</t>
  </si>
  <si>
    <t>49890</t>
  </si>
  <si>
    <t>49891</t>
  </si>
  <si>
    <t>49892</t>
  </si>
  <si>
    <t>49893</t>
  </si>
  <si>
    <t>49894</t>
  </si>
  <si>
    <t>49895</t>
  </si>
  <si>
    <t>49896</t>
  </si>
  <si>
    <t>49901</t>
  </si>
  <si>
    <t>49902</t>
  </si>
  <si>
    <t>IRON</t>
  </si>
  <si>
    <t>49903</t>
  </si>
  <si>
    <t>49905</t>
  </si>
  <si>
    <t>HOUGHTON</t>
  </si>
  <si>
    <t>49908</t>
  </si>
  <si>
    <t>BARAGA</t>
  </si>
  <si>
    <t>49909</t>
  </si>
  <si>
    <t>49910</t>
  </si>
  <si>
    <t>ONTONAGON</t>
  </si>
  <si>
    <t>49911</t>
  </si>
  <si>
    <t>GOGEBIC</t>
  </si>
  <si>
    <t>49912</t>
  </si>
  <si>
    <t>49913</t>
  </si>
  <si>
    <t>49915</t>
  </si>
  <si>
    <t>49916</t>
  </si>
  <si>
    <t>49917</t>
  </si>
  <si>
    <t>49918</t>
  </si>
  <si>
    <t>49919</t>
  </si>
  <si>
    <t>49920</t>
  </si>
  <si>
    <t>49921</t>
  </si>
  <si>
    <t>49922</t>
  </si>
  <si>
    <t>49924</t>
  </si>
  <si>
    <t>49925</t>
  </si>
  <si>
    <t>49927</t>
  </si>
  <si>
    <t>49929</t>
  </si>
  <si>
    <t>49930</t>
  </si>
  <si>
    <t>49931</t>
  </si>
  <si>
    <t>49934</t>
  </si>
  <si>
    <t>49935</t>
  </si>
  <si>
    <t>49938</t>
  </si>
  <si>
    <t>49942</t>
  </si>
  <si>
    <t>49943</t>
  </si>
  <si>
    <t>49945</t>
  </si>
  <si>
    <t>49946</t>
  </si>
  <si>
    <t>49947</t>
  </si>
  <si>
    <t>49948</t>
  </si>
  <si>
    <t>49950</t>
  </si>
  <si>
    <t>49952</t>
  </si>
  <si>
    <t>49953</t>
  </si>
  <si>
    <t>49955</t>
  </si>
  <si>
    <t>49958</t>
  </si>
  <si>
    <t>49959</t>
  </si>
  <si>
    <t>49960</t>
  </si>
  <si>
    <t>49961</t>
  </si>
  <si>
    <t>49962</t>
  </si>
  <si>
    <t>49963</t>
  </si>
  <si>
    <t>49964</t>
  </si>
  <si>
    <t>49965</t>
  </si>
  <si>
    <t>49967</t>
  </si>
  <si>
    <t>49968</t>
  </si>
  <si>
    <t>49969</t>
  </si>
  <si>
    <t>49970</t>
  </si>
  <si>
    <t>49971</t>
  </si>
  <si>
    <t>50001</t>
  </si>
  <si>
    <t>50002</t>
  </si>
  <si>
    <t>50003</t>
  </si>
  <si>
    <t>50005</t>
  </si>
  <si>
    <t>50006</t>
  </si>
  <si>
    <t>50007</t>
  </si>
  <si>
    <t>50008</t>
  </si>
  <si>
    <t>50009</t>
  </si>
  <si>
    <t>50010</t>
  </si>
  <si>
    <t>STORY</t>
  </si>
  <si>
    <t>50011</t>
  </si>
  <si>
    <t>50012</t>
  </si>
  <si>
    <t>50013</t>
  </si>
  <si>
    <t>50014</t>
  </si>
  <si>
    <t>50015</t>
  </si>
  <si>
    <t>50020</t>
  </si>
  <si>
    <t>50021</t>
  </si>
  <si>
    <t>50022</t>
  </si>
  <si>
    <t>50023</t>
  </si>
  <si>
    <t>50025</t>
  </si>
  <si>
    <t>AUDUBON</t>
  </si>
  <si>
    <t>50026</t>
  </si>
  <si>
    <t>GUTHRIE</t>
  </si>
  <si>
    <t>50027</t>
  </si>
  <si>
    <t>MAHASKA</t>
  </si>
  <si>
    <t>50028</t>
  </si>
  <si>
    <t>50029</t>
  </si>
  <si>
    <t>50030</t>
  </si>
  <si>
    <t>RINGGOLD</t>
  </si>
  <si>
    <t>50031</t>
  </si>
  <si>
    <t>50032</t>
  </si>
  <si>
    <t>50033</t>
  </si>
  <si>
    <t>50034</t>
  </si>
  <si>
    <t>50035</t>
  </si>
  <si>
    <t>50036</t>
  </si>
  <si>
    <t>50037</t>
  </si>
  <si>
    <t>50038</t>
  </si>
  <si>
    <t>50039</t>
  </si>
  <si>
    <t>50040</t>
  </si>
  <si>
    <t>50041</t>
  </si>
  <si>
    <t>50042</t>
  </si>
  <si>
    <t>50043</t>
  </si>
  <si>
    <t>50044</t>
  </si>
  <si>
    <t>50046</t>
  </si>
  <si>
    <t>50047</t>
  </si>
  <si>
    <t>50048</t>
  </si>
  <si>
    <t>50049</t>
  </si>
  <si>
    <t>50050</t>
  </si>
  <si>
    <t>50051</t>
  </si>
  <si>
    <t>50052</t>
  </si>
  <si>
    <t>50054</t>
  </si>
  <si>
    <t>50055</t>
  </si>
  <si>
    <t>50056</t>
  </si>
  <si>
    <t>50057</t>
  </si>
  <si>
    <t>50058</t>
  </si>
  <si>
    <t>50059</t>
  </si>
  <si>
    <t>50060</t>
  </si>
  <si>
    <t>50061</t>
  </si>
  <si>
    <t>50062</t>
  </si>
  <si>
    <t>50063</t>
  </si>
  <si>
    <t>50064</t>
  </si>
  <si>
    <t>50065</t>
  </si>
  <si>
    <t>50066</t>
  </si>
  <si>
    <t>50067</t>
  </si>
  <si>
    <t>50068</t>
  </si>
  <si>
    <t>50069</t>
  </si>
  <si>
    <t>50070</t>
  </si>
  <si>
    <t>50071</t>
  </si>
  <si>
    <t>WRIGHT</t>
  </si>
  <si>
    <t>50072</t>
  </si>
  <si>
    <t>50073</t>
  </si>
  <si>
    <t>50074</t>
  </si>
  <si>
    <t>50075</t>
  </si>
  <si>
    <t>50076</t>
  </si>
  <si>
    <t>50077</t>
  </si>
  <si>
    <t>50078</t>
  </si>
  <si>
    <t>50101</t>
  </si>
  <si>
    <t>50102</t>
  </si>
  <si>
    <t>50103</t>
  </si>
  <si>
    <t>50104</t>
  </si>
  <si>
    <t>KEOKUK</t>
  </si>
  <si>
    <t>50105</t>
  </si>
  <si>
    <t>50106</t>
  </si>
  <si>
    <t>50107</t>
  </si>
  <si>
    <t>50108</t>
  </si>
  <si>
    <t>50109</t>
  </si>
  <si>
    <t>50110</t>
  </si>
  <si>
    <t>50111</t>
  </si>
  <si>
    <t>50112</t>
  </si>
  <si>
    <t>POWESHIEK</t>
  </si>
  <si>
    <t>50115</t>
  </si>
  <si>
    <t>50116</t>
  </si>
  <si>
    <t>50117</t>
  </si>
  <si>
    <t>50118</t>
  </si>
  <si>
    <t>50119</t>
  </si>
  <si>
    <t>50120</t>
  </si>
  <si>
    <t>50122</t>
  </si>
  <si>
    <t>50123</t>
  </si>
  <si>
    <t>50124</t>
  </si>
  <si>
    <t>50125</t>
  </si>
  <si>
    <t>50126</t>
  </si>
  <si>
    <t>50127</t>
  </si>
  <si>
    <t>50128</t>
  </si>
  <si>
    <t>50129</t>
  </si>
  <si>
    <t>50130</t>
  </si>
  <si>
    <t>50131</t>
  </si>
  <si>
    <t>50132</t>
  </si>
  <si>
    <t>50133</t>
  </si>
  <si>
    <t>50134</t>
  </si>
  <si>
    <t>50135</t>
  </si>
  <si>
    <t>50136</t>
  </si>
  <si>
    <t>50137</t>
  </si>
  <si>
    <t>50138</t>
  </si>
  <si>
    <t>50139</t>
  </si>
  <si>
    <t>50140</t>
  </si>
  <si>
    <t>50141</t>
  </si>
  <si>
    <t>50142</t>
  </si>
  <si>
    <t>50143</t>
  </si>
  <si>
    <t>50144</t>
  </si>
  <si>
    <t>50145</t>
  </si>
  <si>
    <t>50146</t>
  </si>
  <si>
    <t>50147</t>
  </si>
  <si>
    <t>50148</t>
  </si>
  <si>
    <t>50149</t>
  </si>
  <si>
    <t>50150</t>
  </si>
  <si>
    <t>50151</t>
  </si>
  <si>
    <t>50152</t>
  </si>
  <si>
    <t>50153</t>
  </si>
  <si>
    <t>50154</t>
  </si>
  <si>
    <t>50155</t>
  </si>
  <si>
    <t>50156</t>
  </si>
  <si>
    <t>50157</t>
  </si>
  <si>
    <t>50158</t>
  </si>
  <si>
    <t>50160</t>
  </si>
  <si>
    <t>50161</t>
  </si>
  <si>
    <t>50162</t>
  </si>
  <si>
    <t>50163</t>
  </si>
  <si>
    <t>50164</t>
  </si>
  <si>
    <t>50165</t>
  </si>
  <si>
    <t>50166</t>
  </si>
  <si>
    <t>50167</t>
  </si>
  <si>
    <t>50168</t>
  </si>
  <si>
    <t>50169</t>
  </si>
  <si>
    <t>50170</t>
  </si>
  <si>
    <t>50171</t>
  </si>
  <si>
    <t>50172</t>
  </si>
  <si>
    <t>50173</t>
  </si>
  <si>
    <t>TAMA</t>
  </si>
  <si>
    <t>50174</t>
  </si>
  <si>
    <t>50177</t>
  </si>
  <si>
    <t>50197</t>
  </si>
  <si>
    <t>50198</t>
  </si>
  <si>
    <t>50201</t>
  </si>
  <si>
    <t>50206</t>
  </si>
  <si>
    <t>50207</t>
  </si>
  <si>
    <t>50208</t>
  </si>
  <si>
    <t>50210</t>
  </si>
  <si>
    <t>50211</t>
  </si>
  <si>
    <t>50212</t>
  </si>
  <si>
    <t>50213</t>
  </si>
  <si>
    <t>50214</t>
  </si>
  <si>
    <t>50216</t>
  </si>
  <si>
    <t>50217</t>
  </si>
  <si>
    <t>50218</t>
  </si>
  <si>
    <t>50219</t>
  </si>
  <si>
    <t>50220</t>
  </si>
  <si>
    <t>50221</t>
  </si>
  <si>
    <t>50222</t>
  </si>
  <si>
    <t>50223</t>
  </si>
  <si>
    <t>50225</t>
  </si>
  <si>
    <t>50226</t>
  </si>
  <si>
    <t>50227</t>
  </si>
  <si>
    <t>50228</t>
  </si>
  <si>
    <t>50229</t>
  </si>
  <si>
    <t>50230</t>
  </si>
  <si>
    <t>50231</t>
  </si>
  <si>
    <t>50232</t>
  </si>
  <si>
    <t>50233</t>
  </si>
  <si>
    <t>50234</t>
  </si>
  <si>
    <t>50235</t>
  </si>
  <si>
    <t>50236</t>
  </si>
  <si>
    <t>50237</t>
  </si>
  <si>
    <t>50238</t>
  </si>
  <si>
    <t>50239</t>
  </si>
  <si>
    <t>50240</t>
  </si>
  <si>
    <t>50241</t>
  </si>
  <si>
    <t>50242</t>
  </si>
  <si>
    <t>50243</t>
  </si>
  <si>
    <t>50244</t>
  </si>
  <si>
    <t>50246</t>
  </si>
  <si>
    <t>50247</t>
  </si>
  <si>
    <t>50248</t>
  </si>
  <si>
    <t>50249</t>
  </si>
  <si>
    <t>50250</t>
  </si>
  <si>
    <t>50251</t>
  </si>
  <si>
    <t>50252</t>
  </si>
  <si>
    <t>50253</t>
  </si>
  <si>
    <t>50254</t>
  </si>
  <si>
    <t>50255</t>
  </si>
  <si>
    <t>50256</t>
  </si>
  <si>
    <t>50257</t>
  </si>
  <si>
    <t>50258</t>
  </si>
  <si>
    <t>50259</t>
  </si>
  <si>
    <t>50261</t>
  </si>
  <si>
    <t>50262</t>
  </si>
  <si>
    <t>50263</t>
  </si>
  <si>
    <t>50264</t>
  </si>
  <si>
    <t>50265</t>
  </si>
  <si>
    <t>50266</t>
  </si>
  <si>
    <t>50268</t>
  </si>
  <si>
    <t>50269</t>
  </si>
  <si>
    <t>50271</t>
  </si>
  <si>
    <t>50272</t>
  </si>
  <si>
    <t>50273</t>
  </si>
  <si>
    <t>50274</t>
  </si>
  <si>
    <t>50275</t>
  </si>
  <si>
    <t>50276</t>
  </si>
  <si>
    <t>50277</t>
  </si>
  <si>
    <t>50278</t>
  </si>
  <si>
    <t>50300</t>
  </si>
  <si>
    <t>50301</t>
  </si>
  <si>
    <t>50302</t>
  </si>
  <si>
    <t>50303</t>
  </si>
  <si>
    <t>50304</t>
  </si>
  <si>
    <t>50305</t>
  </si>
  <si>
    <t>50306</t>
  </si>
  <si>
    <t>50307</t>
  </si>
  <si>
    <t>50308</t>
  </si>
  <si>
    <t>50309</t>
  </si>
  <si>
    <t>50310</t>
  </si>
  <si>
    <t>50311</t>
  </si>
  <si>
    <t>50312</t>
  </si>
  <si>
    <t>50313</t>
  </si>
  <si>
    <t>50314</t>
  </si>
  <si>
    <t>50315</t>
  </si>
  <si>
    <t>50316</t>
  </si>
  <si>
    <t>50317</t>
  </si>
  <si>
    <t>50318</t>
  </si>
  <si>
    <t>50319</t>
  </si>
  <si>
    <t>50320</t>
  </si>
  <si>
    <t>50321</t>
  </si>
  <si>
    <t>50322</t>
  </si>
  <si>
    <t>50323</t>
  </si>
  <si>
    <t>50324</t>
  </si>
  <si>
    <t>50325</t>
  </si>
  <si>
    <t>50327</t>
  </si>
  <si>
    <t>50328</t>
  </si>
  <si>
    <t>50329</t>
  </si>
  <si>
    <t>50330</t>
  </si>
  <si>
    <t>50331</t>
  </si>
  <si>
    <t>50332</t>
  </si>
  <si>
    <t>50333</t>
  </si>
  <si>
    <t>50334</t>
  </si>
  <si>
    <t>50335</t>
  </si>
  <si>
    <t>50336</t>
  </si>
  <si>
    <t>50338</t>
  </si>
  <si>
    <t>50339</t>
  </si>
  <si>
    <t>50340</t>
  </si>
  <si>
    <t>50347</t>
  </si>
  <si>
    <t>50350</t>
  </si>
  <si>
    <t>50359</t>
  </si>
  <si>
    <t>50360</t>
  </si>
  <si>
    <t>50361</t>
  </si>
  <si>
    <t>50362</t>
  </si>
  <si>
    <t>50363</t>
  </si>
  <si>
    <t>50364</t>
  </si>
  <si>
    <t>50367</t>
  </si>
  <si>
    <t>50368</t>
  </si>
  <si>
    <t>50369</t>
  </si>
  <si>
    <t>50380</t>
  </si>
  <si>
    <t>50381</t>
  </si>
  <si>
    <t>50391</t>
  </si>
  <si>
    <t>50392</t>
  </si>
  <si>
    <t>50393</t>
  </si>
  <si>
    <t>50394</t>
  </si>
  <si>
    <t>50395</t>
  </si>
  <si>
    <t>50396</t>
  </si>
  <si>
    <t>50397</t>
  </si>
  <si>
    <t>50398</t>
  </si>
  <si>
    <t>50401</t>
  </si>
  <si>
    <t>CERRO GORDO</t>
  </si>
  <si>
    <t>50402</t>
  </si>
  <si>
    <t>50420</t>
  </si>
  <si>
    <t>50421</t>
  </si>
  <si>
    <t>50423</t>
  </si>
  <si>
    <t>50424</t>
  </si>
  <si>
    <t>WINNEBAGO</t>
  </si>
  <si>
    <t>50426</t>
  </si>
  <si>
    <t>50427</t>
  </si>
  <si>
    <t>50428</t>
  </si>
  <si>
    <t>50430</t>
  </si>
  <si>
    <t>50431</t>
  </si>
  <si>
    <t>50432</t>
  </si>
  <si>
    <t>50433</t>
  </si>
  <si>
    <t>50434</t>
  </si>
  <si>
    <t>50435</t>
  </si>
  <si>
    <t>50436</t>
  </si>
  <si>
    <t>50438</t>
  </si>
  <si>
    <t>50439</t>
  </si>
  <si>
    <t>50440</t>
  </si>
  <si>
    <t>50441</t>
  </si>
  <si>
    <t>50444</t>
  </si>
  <si>
    <t>50446</t>
  </si>
  <si>
    <t>50447</t>
  </si>
  <si>
    <t>50448</t>
  </si>
  <si>
    <t>50449</t>
  </si>
  <si>
    <t>50450</t>
  </si>
  <si>
    <t>50451</t>
  </si>
  <si>
    <t>KOSSUTH</t>
  </si>
  <si>
    <t>50452</t>
  </si>
  <si>
    <t>50453</t>
  </si>
  <si>
    <t>50454</t>
  </si>
  <si>
    <t>50455</t>
  </si>
  <si>
    <t>50456</t>
  </si>
  <si>
    <t>50457</t>
  </si>
  <si>
    <t>50458</t>
  </si>
  <si>
    <t>50459</t>
  </si>
  <si>
    <t>50460</t>
  </si>
  <si>
    <t>50461</t>
  </si>
  <si>
    <t>50464</t>
  </si>
  <si>
    <t>50465</t>
  </si>
  <si>
    <t>50466</t>
  </si>
  <si>
    <t>50467</t>
  </si>
  <si>
    <t>50468</t>
  </si>
  <si>
    <t>50469</t>
  </si>
  <si>
    <t>50470</t>
  </si>
  <si>
    <t>50471</t>
  </si>
  <si>
    <t>50472</t>
  </si>
  <si>
    <t>50473</t>
  </si>
  <si>
    <t>50475</t>
  </si>
  <si>
    <t>50476</t>
  </si>
  <si>
    <t>50477</t>
  </si>
  <si>
    <t>50478</t>
  </si>
  <si>
    <t>50479</t>
  </si>
  <si>
    <t>50480</t>
  </si>
  <si>
    <t>50481</t>
  </si>
  <si>
    <t>50482</t>
  </si>
  <si>
    <t>50483</t>
  </si>
  <si>
    <t>50484</t>
  </si>
  <si>
    <t>50501</t>
  </si>
  <si>
    <t>50510</t>
  </si>
  <si>
    <t>BUENA VISTA</t>
  </si>
  <si>
    <t>50511</t>
  </si>
  <si>
    <t>50514</t>
  </si>
  <si>
    <t>50515</t>
  </si>
  <si>
    <t>PALO ALTO</t>
  </si>
  <si>
    <t>50516</t>
  </si>
  <si>
    <t>50517</t>
  </si>
  <si>
    <t>50518</t>
  </si>
  <si>
    <t>50519</t>
  </si>
  <si>
    <t>HUMBOLDT</t>
  </si>
  <si>
    <t>50520</t>
  </si>
  <si>
    <t>50521</t>
  </si>
  <si>
    <t>50522</t>
  </si>
  <si>
    <t>50523</t>
  </si>
  <si>
    <t>50524</t>
  </si>
  <si>
    <t>50525</t>
  </si>
  <si>
    <t>50526</t>
  </si>
  <si>
    <t>50527</t>
  </si>
  <si>
    <t>50528</t>
  </si>
  <si>
    <t>50529</t>
  </si>
  <si>
    <t>50530</t>
  </si>
  <si>
    <t>50531</t>
  </si>
  <si>
    <t>50532</t>
  </si>
  <si>
    <t>50533</t>
  </si>
  <si>
    <t>50535</t>
  </si>
  <si>
    <t>SAC</t>
  </si>
  <si>
    <t>50536</t>
  </si>
  <si>
    <t>50538</t>
  </si>
  <si>
    <t>50539</t>
  </si>
  <si>
    <t>50540</t>
  </si>
  <si>
    <t>50541</t>
  </si>
  <si>
    <t>50542</t>
  </si>
  <si>
    <t>50543</t>
  </si>
  <si>
    <t>50544</t>
  </si>
  <si>
    <t>50545</t>
  </si>
  <si>
    <t>50546</t>
  </si>
  <si>
    <t>50548</t>
  </si>
  <si>
    <t>50551</t>
  </si>
  <si>
    <t>50552</t>
  </si>
  <si>
    <t>50553</t>
  </si>
  <si>
    <t>50554</t>
  </si>
  <si>
    <t>50556</t>
  </si>
  <si>
    <t>50557</t>
  </si>
  <si>
    <t>50558</t>
  </si>
  <si>
    <t>50559</t>
  </si>
  <si>
    <t>50560</t>
  </si>
  <si>
    <t>50561</t>
  </si>
  <si>
    <t>50562</t>
  </si>
  <si>
    <t>50563</t>
  </si>
  <si>
    <t>50565</t>
  </si>
  <si>
    <t>50566</t>
  </si>
  <si>
    <t>50567</t>
  </si>
  <si>
    <t>50568</t>
  </si>
  <si>
    <t>50569</t>
  </si>
  <si>
    <t>50570</t>
  </si>
  <si>
    <t>50571</t>
  </si>
  <si>
    <t>50573</t>
  </si>
  <si>
    <t>50574</t>
  </si>
  <si>
    <t>50575</t>
  </si>
  <si>
    <t>50576</t>
  </si>
  <si>
    <t>50577</t>
  </si>
  <si>
    <t>50578</t>
  </si>
  <si>
    <t>50579</t>
  </si>
  <si>
    <t>50580</t>
  </si>
  <si>
    <t>50581</t>
  </si>
  <si>
    <t>50582</t>
  </si>
  <si>
    <t>50583</t>
  </si>
  <si>
    <t>50585</t>
  </si>
  <si>
    <t>50586</t>
  </si>
  <si>
    <t>50587</t>
  </si>
  <si>
    <t>50588</t>
  </si>
  <si>
    <t>50590</t>
  </si>
  <si>
    <t>50591</t>
  </si>
  <si>
    <t>50592</t>
  </si>
  <si>
    <t>50593</t>
  </si>
  <si>
    <t>50594</t>
  </si>
  <si>
    <t>50595</t>
  </si>
  <si>
    <t>50597</t>
  </si>
  <si>
    <t>50598</t>
  </si>
  <si>
    <t>50599</t>
  </si>
  <si>
    <t>50601</t>
  </si>
  <si>
    <t>50602</t>
  </si>
  <si>
    <t>50603</t>
  </si>
  <si>
    <t>50604</t>
  </si>
  <si>
    <t>50605</t>
  </si>
  <si>
    <t>50606</t>
  </si>
  <si>
    <t>50607</t>
  </si>
  <si>
    <t>50608</t>
  </si>
  <si>
    <t>50609</t>
  </si>
  <si>
    <t>50611</t>
  </si>
  <si>
    <t>50612</t>
  </si>
  <si>
    <t>50613</t>
  </si>
  <si>
    <t>BLACK HAWK</t>
  </si>
  <si>
    <t>50614</t>
  </si>
  <si>
    <t>50616</t>
  </si>
  <si>
    <t>50619</t>
  </si>
  <si>
    <t>50620</t>
  </si>
  <si>
    <t>50621</t>
  </si>
  <si>
    <t>50622</t>
  </si>
  <si>
    <t>BREMER</t>
  </si>
  <si>
    <t>50623</t>
  </si>
  <si>
    <t>50624</t>
  </si>
  <si>
    <t>50625</t>
  </si>
  <si>
    <t>50626</t>
  </si>
  <si>
    <t>50627</t>
  </si>
  <si>
    <t>50628</t>
  </si>
  <si>
    <t>50629</t>
  </si>
  <si>
    <t>50630</t>
  </si>
  <si>
    <t>50631</t>
  </si>
  <si>
    <t>50632</t>
  </si>
  <si>
    <t>50633</t>
  </si>
  <si>
    <t>50634</t>
  </si>
  <si>
    <t>50635</t>
  </si>
  <si>
    <t>50636</t>
  </si>
  <si>
    <t>50637</t>
  </si>
  <si>
    <t>50638</t>
  </si>
  <si>
    <t>50640</t>
  </si>
  <si>
    <t>50641</t>
  </si>
  <si>
    <t>50642</t>
  </si>
  <si>
    <t>50643</t>
  </si>
  <si>
    <t>50644</t>
  </si>
  <si>
    <t>50645</t>
  </si>
  <si>
    <t>50647</t>
  </si>
  <si>
    <t>50648</t>
  </si>
  <si>
    <t>50649</t>
  </si>
  <si>
    <t>50650</t>
  </si>
  <si>
    <t>50651</t>
  </si>
  <si>
    <t>50652</t>
  </si>
  <si>
    <t>50653</t>
  </si>
  <si>
    <t>50654</t>
  </si>
  <si>
    <t>50655</t>
  </si>
  <si>
    <t>50657</t>
  </si>
  <si>
    <t>50658</t>
  </si>
  <si>
    <t>50659</t>
  </si>
  <si>
    <t>50660</t>
  </si>
  <si>
    <t>50661</t>
  </si>
  <si>
    <t>50662</t>
  </si>
  <si>
    <t>50664</t>
  </si>
  <si>
    <t>50665</t>
  </si>
  <si>
    <t>50666</t>
  </si>
  <si>
    <t>50667</t>
  </si>
  <si>
    <t>50668</t>
  </si>
  <si>
    <t>50669</t>
  </si>
  <si>
    <t>50670</t>
  </si>
  <si>
    <t>50671</t>
  </si>
  <si>
    <t>50672</t>
  </si>
  <si>
    <t>50673</t>
  </si>
  <si>
    <t>50674</t>
  </si>
  <si>
    <t>50675</t>
  </si>
  <si>
    <t>50676</t>
  </si>
  <si>
    <t>50677</t>
  </si>
  <si>
    <t>50680</t>
  </si>
  <si>
    <t>50681</t>
  </si>
  <si>
    <t>50682</t>
  </si>
  <si>
    <t>50700</t>
  </si>
  <si>
    <t>50701</t>
  </si>
  <si>
    <t>50702</t>
  </si>
  <si>
    <t>50703</t>
  </si>
  <si>
    <t>50704</t>
  </si>
  <si>
    <t>50706</t>
  </si>
  <si>
    <t>50707</t>
  </si>
  <si>
    <t>50799</t>
  </si>
  <si>
    <t>50801</t>
  </si>
  <si>
    <t>50830</t>
  </si>
  <si>
    <t>50831</t>
  </si>
  <si>
    <t>50833</t>
  </si>
  <si>
    <t>50835</t>
  </si>
  <si>
    <t>50836</t>
  </si>
  <si>
    <t>50837</t>
  </si>
  <si>
    <t>50839</t>
  </si>
  <si>
    <t>50840</t>
  </si>
  <si>
    <t>50841</t>
  </si>
  <si>
    <t>50842</t>
  </si>
  <si>
    <t>50843</t>
  </si>
  <si>
    <t>50844</t>
  </si>
  <si>
    <t>50845</t>
  </si>
  <si>
    <t>50846</t>
  </si>
  <si>
    <t>50847</t>
  </si>
  <si>
    <t>50848</t>
  </si>
  <si>
    <t>50849</t>
  </si>
  <si>
    <t>50850</t>
  </si>
  <si>
    <t>50851</t>
  </si>
  <si>
    <t>50852</t>
  </si>
  <si>
    <t>50853</t>
  </si>
  <si>
    <t>50854</t>
  </si>
  <si>
    <t>50855</t>
  </si>
  <si>
    <t>50857</t>
  </si>
  <si>
    <t>50858</t>
  </si>
  <si>
    <t>50859</t>
  </si>
  <si>
    <t>50860</t>
  </si>
  <si>
    <t>50861</t>
  </si>
  <si>
    <t>50862</t>
  </si>
  <si>
    <t>50863</t>
  </si>
  <si>
    <t>50864</t>
  </si>
  <si>
    <t>50936</t>
  </si>
  <si>
    <t>50940</t>
  </si>
  <si>
    <t>50947</t>
  </si>
  <si>
    <t>50950</t>
  </si>
  <si>
    <t>50980</t>
  </si>
  <si>
    <t>50981</t>
  </si>
  <si>
    <t>51001</t>
  </si>
  <si>
    <t>51002</t>
  </si>
  <si>
    <t>51003</t>
  </si>
  <si>
    <t>SIOUX</t>
  </si>
  <si>
    <t>51004</t>
  </si>
  <si>
    <t>WOODBURY</t>
  </si>
  <si>
    <t>51005</t>
  </si>
  <si>
    <t>51006</t>
  </si>
  <si>
    <t>IDA</t>
  </si>
  <si>
    <t>51007</t>
  </si>
  <si>
    <t>51008</t>
  </si>
  <si>
    <t>51009</t>
  </si>
  <si>
    <t>O'BRIEN</t>
  </si>
  <si>
    <t>51010</t>
  </si>
  <si>
    <t>MONONA</t>
  </si>
  <si>
    <t>51011</t>
  </si>
  <si>
    <t>51012</t>
  </si>
  <si>
    <t>51014</t>
  </si>
  <si>
    <t>51015</t>
  </si>
  <si>
    <t>51016</t>
  </si>
  <si>
    <t>51017</t>
  </si>
  <si>
    <t>51018</t>
  </si>
  <si>
    <t>51019</t>
  </si>
  <si>
    <t>51020</t>
  </si>
  <si>
    <t>51022</t>
  </si>
  <si>
    <t>51023</t>
  </si>
  <si>
    <t>51024</t>
  </si>
  <si>
    <t>51025</t>
  </si>
  <si>
    <t>51026</t>
  </si>
  <si>
    <t>51027</t>
  </si>
  <si>
    <t>51028</t>
  </si>
  <si>
    <t>51029</t>
  </si>
  <si>
    <t>51030</t>
  </si>
  <si>
    <t>51031</t>
  </si>
  <si>
    <t>51033</t>
  </si>
  <si>
    <t>51034</t>
  </si>
  <si>
    <t>51035</t>
  </si>
  <si>
    <t>51036</t>
  </si>
  <si>
    <t>51037</t>
  </si>
  <si>
    <t>51038</t>
  </si>
  <si>
    <t>51039</t>
  </si>
  <si>
    <t>51040</t>
  </si>
  <si>
    <t>51041</t>
  </si>
  <si>
    <t>51044</t>
  </si>
  <si>
    <t>51045</t>
  </si>
  <si>
    <t>51046</t>
  </si>
  <si>
    <t>51047</t>
  </si>
  <si>
    <t>51048</t>
  </si>
  <si>
    <t>51049</t>
  </si>
  <si>
    <t>51050</t>
  </si>
  <si>
    <t>51051</t>
  </si>
  <si>
    <t>51052</t>
  </si>
  <si>
    <t>51053</t>
  </si>
  <si>
    <t>51054</t>
  </si>
  <si>
    <t>51055</t>
  </si>
  <si>
    <t>51056</t>
  </si>
  <si>
    <t>51057</t>
  </si>
  <si>
    <t>51058</t>
  </si>
  <si>
    <t>51059</t>
  </si>
  <si>
    <t>51060</t>
  </si>
  <si>
    <t>51061</t>
  </si>
  <si>
    <t>51062</t>
  </si>
  <si>
    <t>51063</t>
  </si>
  <si>
    <t>51100</t>
  </si>
  <si>
    <t>51101</t>
  </si>
  <si>
    <t>51102</t>
  </si>
  <si>
    <t>51103</t>
  </si>
  <si>
    <t>51104</t>
  </si>
  <si>
    <t>51105</t>
  </si>
  <si>
    <t>51106</t>
  </si>
  <si>
    <t>51107</t>
  </si>
  <si>
    <t>51108</t>
  </si>
  <si>
    <t>51109</t>
  </si>
  <si>
    <t>51110</t>
  </si>
  <si>
    <t>51111</t>
  </si>
  <si>
    <t>51201</t>
  </si>
  <si>
    <t>51230</t>
  </si>
  <si>
    <t>51231</t>
  </si>
  <si>
    <t>51232</t>
  </si>
  <si>
    <t>51234</t>
  </si>
  <si>
    <t>51235</t>
  </si>
  <si>
    <t>51237</t>
  </si>
  <si>
    <t>51238</t>
  </si>
  <si>
    <t>51239</t>
  </si>
  <si>
    <t>51240</t>
  </si>
  <si>
    <t>51241</t>
  </si>
  <si>
    <t>51242</t>
  </si>
  <si>
    <t>51243</t>
  </si>
  <si>
    <t>51244</t>
  </si>
  <si>
    <t>51245</t>
  </si>
  <si>
    <t>51246</t>
  </si>
  <si>
    <t>51247</t>
  </si>
  <si>
    <t>51248</t>
  </si>
  <si>
    <t>51249</t>
  </si>
  <si>
    <t>51250</t>
  </si>
  <si>
    <t>51301</t>
  </si>
  <si>
    <t>51330</t>
  </si>
  <si>
    <t>51331</t>
  </si>
  <si>
    <t>51333</t>
  </si>
  <si>
    <t>51334</t>
  </si>
  <si>
    <t>51338</t>
  </si>
  <si>
    <t>51340</t>
  </si>
  <si>
    <t>51341</t>
  </si>
  <si>
    <t>51342</t>
  </si>
  <si>
    <t>51343</t>
  </si>
  <si>
    <t>51344</t>
  </si>
  <si>
    <t>51345</t>
  </si>
  <si>
    <t>51346</t>
  </si>
  <si>
    <t>51347</t>
  </si>
  <si>
    <t>51349</t>
  </si>
  <si>
    <t>51350</t>
  </si>
  <si>
    <t>51351</t>
  </si>
  <si>
    <t>51354</t>
  </si>
  <si>
    <t>51355</t>
  </si>
  <si>
    <t>51357</t>
  </si>
  <si>
    <t>51358</t>
  </si>
  <si>
    <t>51360</t>
  </si>
  <si>
    <t>51363</t>
  </si>
  <si>
    <t>51364</t>
  </si>
  <si>
    <t>51365</t>
  </si>
  <si>
    <t>51366</t>
  </si>
  <si>
    <t>51401</t>
  </si>
  <si>
    <t>51430</t>
  </si>
  <si>
    <t>51431</t>
  </si>
  <si>
    <t>51432</t>
  </si>
  <si>
    <t>51433</t>
  </si>
  <si>
    <t>51436</t>
  </si>
  <si>
    <t>51437</t>
  </si>
  <si>
    <t>51439</t>
  </si>
  <si>
    <t>51440</t>
  </si>
  <si>
    <t>51441</t>
  </si>
  <si>
    <t>51442</t>
  </si>
  <si>
    <t>51443</t>
  </si>
  <si>
    <t>51444</t>
  </si>
  <si>
    <t>51445</t>
  </si>
  <si>
    <t>51446</t>
  </si>
  <si>
    <t>51447</t>
  </si>
  <si>
    <t>51448</t>
  </si>
  <si>
    <t>51449</t>
  </si>
  <si>
    <t>51450</t>
  </si>
  <si>
    <t>51451</t>
  </si>
  <si>
    <t>51452</t>
  </si>
  <si>
    <t>51453</t>
  </si>
  <si>
    <t>51454</t>
  </si>
  <si>
    <t>51455</t>
  </si>
  <si>
    <t>51458</t>
  </si>
  <si>
    <t>51459</t>
  </si>
  <si>
    <t>51460</t>
  </si>
  <si>
    <t>51461</t>
  </si>
  <si>
    <t>51462</t>
  </si>
  <si>
    <t>51463</t>
  </si>
  <si>
    <t>51465</t>
  </si>
  <si>
    <t>51466</t>
  </si>
  <si>
    <t>51467</t>
  </si>
  <si>
    <t>51501</t>
  </si>
  <si>
    <t>POTTAWATTAMIE</t>
  </si>
  <si>
    <t>51502</t>
  </si>
  <si>
    <t>51503</t>
  </si>
  <si>
    <t>51510</t>
  </si>
  <si>
    <t>51519</t>
  </si>
  <si>
    <t>51520</t>
  </si>
  <si>
    <t>51521</t>
  </si>
  <si>
    <t>51523</t>
  </si>
  <si>
    <t>51525</t>
  </si>
  <si>
    <t>51526</t>
  </si>
  <si>
    <t>51527</t>
  </si>
  <si>
    <t>51528</t>
  </si>
  <si>
    <t>51529</t>
  </si>
  <si>
    <t>51530</t>
  </si>
  <si>
    <t>51531</t>
  </si>
  <si>
    <t>51532</t>
  </si>
  <si>
    <t>51533</t>
  </si>
  <si>
    <t>MILLS</t>
  </si>
  <si>
    <t>51534</t>
  </si>
  <si>
    <t>51535</t>
  </si>
  <si>
    <t>51536</t>
  </si>
  <si>
    <t>51537</t>
  </si>
  <si>
    <t>51540</t>
  </si>
  <si>
    <t>51541</t>
  </si>
  <si>
    <t>51542</t>
  </si>
  <si>
    <t>51543</t>
  </si>
  <si>
    <t>51544</t>
  </si>
  <si>
    <t>51545</t>
  </si>
  <si>
    <t>51546</t>
  </si>
  <si>
    <t>51548</t>
  </si>
  <si>
    <t>51549</t>
  </si>
  <si>
    <t>51550</t>
  </si>
  <si>
    <t>51551</t>
  </si>
  <si>
    <t>51552</t>
  </si>
  <si>
    <t>51553</t>
  </si>
  <si>
    <t>51554</t>
  </si>
  <si>
    <t>51555</t>
  </si>
  <si>
    <t>51556</t>
  </si>
  <si>
    <t>51557</t>
  </si>
  <si>
    <t>51558</t>
  </si>
  <si>
    <t>51559</t>
  </si>
  <si>
    <t>51560</t>
  </si>
  <si>
    <t>51561</t>
  </si>
  <si>
    <t>51562</t>
  </si>
  <si>
    <t>51563</t>
  </si>
  <si>
    <t>51564</t>
  </si>
  <si>
    <t>51565</t>
  </si>
  <si>
    <t>51566</t>
  </si>
  <si>
    <t>51570</t>
  </si>
  <si>
    <t>51571</t>
  </si>
  <si>
    <t>51572</t>
  </si>
  <si>
    <t>51573</t>
  </si>
  <si>
    <t>51574</t>
  </si>
  <si>
    <t>51575</t>
  </si>
  <si>
    <t>51576</t>
  </si>
  <si>
    <t>51577</t>
  </si>
  <si>
    <t>51578</t>
  </si>
  <si>
    <t>51579</t>
  </si>
  <si>
    <t>51591</t>
  </si>
  <si>
    <t>51593</t>
  </si>
  <si>
    <t>51601</t>
  </si>
  <si>
    <t>51602</t>
  </si>
  <si>
    <t>51603</t>
  </si>
  <si>
    <t>51630</t>
  </si>
  <si>
    <t>51631</t>
  </si>
  <si>
    <t>51632</t>
  </si>
  <si>
    <t>51636</t>
  </si>
  <si>
    <t>51637</t>
  </si>
  <si>
    <t>51638</t>
  </si>
  <si>
    <t>51639</t>
  </si>
  <si>
    <t>FREMONT</t>
  </si>
  <si>
    <t>51640</t>
  </si>
  <si>
    <t>51645</t>
  </si>
  <si>
    <t>51646</t>
  </si>
  <si>
    <t>51647</t>
  </si>
  <si>
    <t>51648</t>
  </si>
  <si>
    <t>51649</t>
  </si>
  <si>
    <t>51650</t>
  </si>
  <si>
    <t>51651</t>
  </si>
  <si>
    <t>51652</t>
  </si>
  <si>
    <t>51653</t>
  </si>
  <si>
    <t>51654</t>
  </si>
  <si>
    <t>51655</t>
  </si>
  <si>
    <t>51656</t>
  </si>
  <si>
    <t>51693</t>
  </si>
  <si>
    <t>52001</t>
  </si>
  <si>
    <t>DUBUQUE</t>
  </si>
  <si>
    <t>52002</t>
  </si>
  <si>
    <t>52003</t>
  </si>
  <si>
    <t>52004</t>
  </si>
  <si>
    <t>52030</t>
  </si>
  <si>
    <t>52031</t>
  </si>
  <si>
    <t>52032</t>
  </si>
  <si>
    <t>52033</t>
  </si>
  <si>
    <t>52035</t>
  </si>
  <si>
    <t>52036</t>
  </si>
  <si>
    <t>52037</t>
  </si>
  <si>
    <t>52038</t>
  </si>
  <si>
    <t>52039</t>
  </si>
  <si>
    <t>52040</t>
  </si>
  <si>
    <t>52041</t>
  </si>
  <si>
    <t>52042</t>
  </si>
  <si>
    <t>52043</t>
  </si>
  <si>
    <t>52044</t>
  </si>
  <si>
    <t>52045</t>
  </si>
  <si>
    <t>52046</t>
  </si>
  <si>
    <t>52047</t>
  </si>
  <si>
    <t>52048</t>
  </si>
  <si>
    <t>52049</t>
  </si>
  <si>
    <t>52050</t>
  </si>
  <si>
    <t>52052</t>
  </si>
  <si>
    <t>52053</t>
  </si>
  <si>
    <t>52054</t>
  </si>
  <si>
    <t>52055</t>
  </si>
  <si>
    <t>52056</t>
  </si>
  <si>
    <t>52057</t>
  </si>
  <si>
    <t>52060</t>
  </si>
  <si>
    <t>52064</t>
  </si>
  <si>
    <t>52065</t>
  </si>
  <si>
    <t>52066</t>
  </si>
  <si>
    <t>52068</t>
  </si>
  <si>
    <t>52069</t>
  </si>
  <si>
    <t>52070</t>
  </si>
  <si>
    <t>52071</t>
  </si>
  <si>
    <t>52072</t>
  </si>
  <si>
    <t>52073</t>
  </si>
  <si>
    <t>52074</t>
  </si>
  <si>
    <t>52075</t>
  </si>
  <si>
    <t>52076</t>
  </si>
  <si>
    <t>52077</t>
  </si>
  <si>
    <t>52078</t>
  </si>
  <si>
    <t>52079</t>
  </si>
  <si>
    <t>52099</t>
  </si>
  <si>
    <t>52101</t>
  </si>
  <si>
    <t>WINNESHIEK</t>
  </si>
  <si>
    <t>52130</t>
  </si>
  <si>
    <t>52131</t>
  </si>
  <si>
    <t>52132</t>
  </si>
  <si>
    <t>52133</t>
  </si>
  <si>
    <t>52134</t>
  </si>
  <si>
    <t>52135</t>
  </si>
  <si>
    <t>52136</t>
  </si>
  <si>
    <t>52140</t>
  </si>
  <si>
    <t>ALLAMAKEE</t>
  </si>
  <si>
    <t>52141</t>
  </si>
  <si>
    <t>52142</t>
  </si>
  <si>
    <t>52143</t>
  </si>
  <si>
    <t>52144</t>
  </si>
  <si>
    <t>52146</t>
  </si>
  <si>
    <t>52147</t>
  </si>
  <si>
    <t>52149</t>
  </si>
  <si>
    <t>52150</t>
  </si>
  <si>
    <t>52151</t>
  </si>
  <si>
    <t>52154</t>
  </si>
  <si>
    <t>52155</t>
  </si>
  <si>
    <t>52156</t>
  </si>
  <si>
    <t>52157</t>
  </si>
  <si>
    <t>52158</t>
  </si>
  <si>
    <t>52159</t>
  </si>
  <si>
    <t>52160</t>
  </si>
  <si>
    <t>52161</t>
  </si>
  <si>
    <t>52162</t>
  </si>
  <si>
    <t>52163</t>
  </si>
  <si>
    <t>52164</t>
  </si>
  <si>
    <t>52165</t>
  </si>
  <si>
    <t>52166</t>
  </si>
  <si>
    <t>52168</t>
  </si>
  <si>
    <t>52169</t>
  </si>
  <si>
    <t>52170</t>
  </si>
  <si>
    <t>52171</t>
  </si>
  <si>
    <t>52172</t>
  </si>
  <si>
    <t>52175</t>
  </si>
  <si>
    <t>52201</t>
  </si>
  <si>
    <t>52202</t>
  </si>
  <si>
    <t>LINN</t>
  </si>
  <si>
    <t>52203</t>
  </si>
  <si>
    <t>IOWA</t>
  </si>
  <si>
    <t>52204</t>
  </si>
  <si>
    <t>52205</t>
  </si>
  <si>
    <t>52206</t>
  </si>
  <si>
    <t>52207</t>
  </si>
  <si>
    <t>52208</t>
  </si>
  <si>
    <t>52209</t>
  </si>
  <si>
    <t>52210</t>
  </si>
  <si>
    <t>52211</t>
  </si>
  <si>
    <t>52212</t>
  </si>
  <si>
    <t>52213</t>
  </si>
  <si>
    <t>52214</t>
  </si>
  <si>
    <t>52215</t>
  </si>
  <si>
    <t>52216</t>
  </si>
  <si>
    <t>CEDAR</t>
  </si>
  <si>
    <t>52217</t>
  </si>
  <si>
    <t>52218</t>
  </si>
  <si>
    <t>52219</t>
  </si>
  <si>
    <t>52220</t>
  </si>
  <si>
    <t>52221</t>
  </si>
  <si>
    <t>52222</t>
  </si>
  <si>
    <t>52223</t>
  </si>
  <si>
    <t>52224</t>
  </si>
  <si>
    <t>52225</t>
  </si>
  <si>
    <t>52226</t>
  </si>
  <si>
    <t>52227</t>
  </si>
  <si>
    <t>52228</t>
  </si>
  <si>
    <t>52229</t>
  </si>
  <si>
    <t>52230</t>
  </si>
  <si>
    <t>52231</t>
  </si>
  <si>
    <t>52232</t>
  </si>
  <si>
    <t>52233</t>
  </si>
  <si>
    <t>52235</t>
  </si>
  <si>
    <t>52236</t>
  </si>
  <si>
    <t>52237</t>
  </si>
  <si>
    <t>52240</t>
  </si>
  <si>
    <t>52241</t>
  </si>
  <si>
    <t>52242</t>
  </si>
  <si>
    <t>52243</t>
  </si>
  <si>
    <t>52244</t>
  </si>
  <si>
    <t>52245</t>
  </si>
  <si>
    <t>52246</t>
  </si>
  <si>
    <t>52247</t>
  </si>
  <si>
    <t>52248</t>
  </si>
  <si>
    <t>52249</t>
  </si>
  <si>
    <t>52250</t>
  </si>
  <si>
    <t>52251</t>
  </si>
  <si>
    <t>52252</t>
  </si>
  <si>
    <t>52253</t>
  </si>
  <si>
    <t>52254</t>
  </si>
  <si>
    <t>52255</t>
  </si>
  <si>
    <t>52257</t>
  </si>
  <si>
    <t>52301</t>
  </si>
  <si>
    <t>52302</t>
  </si>
  <si>
    <t>52305</t>
  </si>
  <si>
    <t>52306</t>
  </si>
  <si>
    <t>52307</t>
  </si>
  <si>
    <t>52308</t>
  </si>
  <si>
    <t>52309</t>
  </si>
  <si>
    <t>52310</t>
  </si>
  <si>
    <t>52312</t>
  </si>
  <si>
    <t>52313</t>
  </si>
  <si>
    <t>52314</t>
  </si>
  <si>
    <t>52315</t>
  </si>
  <si>
    <t>52316</t>
  </si>
  <si>
    <t>52317</t>
  </si>
  <si>
    <t>52318</t>
  </si>
  <si>
    <t>52319</t>
  </si>
  <si>
    <t>52320</t>
  </si>
  <si>
    <t>52321</t>
  </si>
  <si>
    <t>52322</t>
  </si>
  <si>
    <t>52323</t>
  </si>
  <si>
    <t>52324</t>
  </si>
  <si>
    <t>52325</t>
  </si>
  <si>
    <t>52326</t>
  </si>
  <si>
    <t>52327</t>
  </si>
  <si>
    <t>52328</t>
  </si>
  <si>
    <t>52329</t>
  </si>
  <si>
    <t>52330</t>
  </si>
  <si>
    <t>52331</t>
  </si>
  <si>
    <t>52332</t>
  </si>
  <si>
    <t>52333</t>
  </si>
  <si>
    <t>52334</t>
  </si>
  <si>
    <t>52335</t>
  </si>
  <si>
    <t>52336</t>
  </si>
  <si>
    <t>52337</t>
  </si>
  <si>
    <t>52338</t>
  </si>
  <si>
    <t>52339</t>
  </si>
  <si>
    <t>52340</t>
  </si>
  <si>
    <t>52341</t>
  </si>
  <si>
    <t>52342</t>
  </si>
  <si>
    <t>52343</t>
  </si>
  <si>
    <t>52344</t>
  </si>
  <si>
    <t>52345</t>
  </si>
  <si>
    <t>52346</t>
  </si>
  <si>
    <t>52347</t>
  </si>
  <si>
    <t>52348</t>
  </si>
  <si>
    <t>52349</t>
  </si>
  <si>
    <t>52350</t>
  </si>
  <si>
    <t>52351</t>
  </si>
  <si>
    <t>52352</t>
  </si>
  <si>
    <t>52353</t>
  </si>
  <si>
    <t>52354</t>
  </si>
  <si>
    <t>52355</t>
  </si>
  <si>
    <t>52356</t>
  </si>
  <si>
    <t>52357</t>
  </si>
  <si>
    <t>52358</t>
  </si>
  <si>
    <t>52359</t>
  </si>
  <si>
    <t>52361</t>
  </si>
  <si>
    <t>52362</t>
  </si>
  <si>
    <t>52400</t>
  </si>
  <si>
    <t>52401</t>
  </si>
  <si>
    <t>52402</t>
  </si>
  <si>
    <t>52403</t>
  </si>
  <si>
    <t>52404</t>
  </si>
  <si>
    <t>52405</t>
  </si>
  <si>
    <t>52406</t>
  </si>
  <si>
    <t>52407</t>
  </si>
  <si>
    <t>52408</t>
  </si>
  <si>
    <t>52409</t>
  </si>
  <si>
    <t>52410</t>
  </si>
  <si>
    <t>52411</t>
  </si>
  <si>
    <t>52497</t>
  </si>
  <si>
    <t>52498</t>
  </si>
  <si>
    <t>52499</t>
  </si>
  <si>
    <t>52501</t>
  </si>
  <si>
    <t>WAPELLO</t>
  </si>
  <si>
    <t>52530</t>
  </si>
  <si>
    <t>52531</t>
  </si>
  <si>
    <t>52533</t>
  </si>
  <si>
    <t>52534</t>
  </si>
  <si>
    <t>52535</t>
  </si>
  <si>
    <t>52536</t>
  </si>
  <si>
    <t>52537</t>
  </si>
  <si>
    <t>DAVIS</t>
  </si>
  <si>
    <t>52538</t>
  </si>
  <si>
    <t>52540</t>
  </si>
  <si>
    <t>52542</t>
  </si>
  <si>
    <t>52543</t>
  </si>
  <si>
    <t>52544</t>
  </si>
  <si>
    <t>APPANOOSE</t>
  </si>
  <si>
    <t>52548</t>
  </si>
  <si>
    <t>52549</t>
  </si>
  <si>
    <t>52550</t>
  </si>
  <si>
    <t>52551</t>
  </si>
  <si>
    <t>52552</t>
  </si>
  <si>
    <t>52553</t>
  </si>
  <si>
    <t>52554</t>
  </si>
  <si>
    <t>52555</t>
  </si>
  <si>
    <t>52556</t>
  </si>
  <si>
    <t>52557</t>
  </si>
  <si>
    <t>52560</t>
  </si>
  <si>
    <t>52561</t>
  </si>
  <si>
    <t>52562</t>
  </si>
  <si>
    <t>52563</t>
  </si>
  <si>
    <t>52565</t>
  </si>
  <si>
    <t>52566</t>
  </si>
  <si>
    <t>52567</t>
  </si>
  <si>
    <t>52568</t>
  </si>
  <si>
    <t>52569</t>
  </si>
  <si>
    <t>52570</t>
  </si>
  <si>
    <t>52571</t>
  </si>
  <si>
    <t>52572</t>
  </si>
  <si>
    <t>52573</t>
  </si>
  <si>
    <t>52574</t>
  </si>
  <si>
    <t>52575</t>
  </si>
  <si>
    <t>52576</t>
  </si>
  <si>
    <t>52577</t>
  </si>
  <si>
    <t>52580</t>
  </si>
  <si>
    <t>52581</t>
  </si>
  <si>
    <t>52583</t>
  </si>
  <si>
    <t>52584</t>
  </si>
  <si>
    <t>52585</t>
  </si>
  <si>
    <t>52586</t>
  </si>
  <si>
    <t>52588</t>
  </si>
  <si>
    <t>52590</t>
  </si>
  <si>
    <t>52591</t>
  </si>
  <si>
    <t>52593</t>
  </si>
  <si>
    <t>52594</t>
  </si>
  <si>
    <t>52595</t>
  </si>
  <si>
    <t>52601</t>
  </si>
  <si>
    <t>DES MOINES</t>
  </si>
  <si>
    <t>52619</t>
  </si>
  <si>
    <t>52620</t>
  </si>
  <si>
    <t>52621</t>
  </si>
  <si>
    <t>52623</t>
  </si>
  <si>
    <t>52624</t>
  </si>
  <si>
    <t>52625</t>
  </si>
  <si>
    <t>52626</t>
  </si>
  <si>
    <t>52627</t>
  </si>
  <si>
    <t>52630</t>
  </si>
  <si>
    <t>52631</t>
  </si>
  <si>
    <t>52632</t>
  </si>
  <si>
    <t>52635</t>
  </si>
  <si>
    <t>52637</t>
  </si>
  <si>
    <t>52638</t>
  </si>
  <si>
    <t>52639</t>
  </si>
  <si>
    <t>52640</t>
  </si>
  <si>
    <t>52641</t>
  </si>
  <si>
    <t>52642</t>
  </si>
  <si>
    <t>52644</t>
  </si>
  <si>
    <t>52645</t>
  </si>
  <si>
    <t>52646</t>
  </si>
  <si>
    <t>52647</t>
  </si>
  <si>
    <t>52648</t>
  </si>
  <si>
    <t>52649</t>
  </si>
  <si>
    <t>52650</t>
  </si>
  <si>
    <t>52651</t>
  </si>
  <si>
    <t>52652</t>
  </si>
  <si>
    <t>52653</t>
  </si>
  <si>
    <t>52654</t>
  </si>
  <si>
    <t>52655</t>
  </si>
  <si>
    <t>52656</t>
  </si>
  <si>
    <t>52657</t>
  </si>
  <si>
    <t>52658</t>
  </si>
  <si>
    <t>52659</t>
  </si>
  <si>
    <t>52660</t>
  </si>
  <si>
    <t>52701</t>
  </si>
  <si>
    <t>52720</t>
  </si>
  <si>
    <t>MUSCATINE</t>
  </si>
  <si>
    <t>52721</t>
  </si>
  <si>
    <t>52722</t>
  </si>
  <si>
    <t>52725</t>
  </si>
  <si>
    <t>52726</t>
  </si>
  <si>
    <t>52727</t>
  </si>
  <si>
    <t>52728</t>
  </si>
  <si>
    <t>52729</t>
  </si>
  <si>
    <t>52730</t>
  </si>
  <si>
    <t>52731</t>
  </si>
  <si>
    <t>52732</t>
  </si>
  <si>
    <t>52733</t>
  </si>
  <si>
    <t>52734</t>
  </si>
  <si>
    <t>52736</t>
  </si>
  <si>
    <t>52737</t>
  </si>
  <si>
    <t>52738</t>
  </si>
  <si>
    <t>52739</t>
  </si>
  <si>
    <t>52742</t>
  </si>
  <si>
    <t>52745</t>
  </si>
  <si>
    <t>52746</t>
  </si>
  <si>
    <t>52747</t>
  </si>
  <si>
    <t>52748</t>
  </si>
  <si>
    <t>52749</t>
  </si>
  <si>
    <t>52750</t>
  </si>
  <si>
    <t>52751</t>
  </si>
  <si>
    <t>52752</t>
  </si>
  <si>
    <t>52753</t>
  </si>
  <si>
    <t>52754</t>
  </si>
  <si>
    <t>52755</t>
  </si>
  <si>
    <t>52756</t>
  </si>
  <si>
    <t>52757</t>
  </si>
  <si>
    <t>52758</t>
  </si>
  <si>
    <t>52759</t>
  </si>
  <si>
    <t>52760</t>
  </si>
  <si>
    <t>52761</t>
  </si>
  <si>
    <t>52765</t>
  </si>
  <si>
    <t>52766</t>
  </si>
  <si>
    <t>52767</t>
  </si>
  <si>
    <t>52768</t>
  </si>
  <si>
    <t>52769</t>
  </si>
  <si>
    <t>52771</t>
  </si>
  <si>
    <t>52772</t>
  </si>
  <si>
    <t>52773</t>
  </si>
  <si>
    <t>52774</t>
  </si>
  <si>
    <t>52776</t>
  </si>
  <si>
    <t>52777</t>
  </si>
  <si>
    <t>52778</t>
  </si>
  <si>
    <t>52800</t>
  </si>
  <si>
    <t>52801</t>
  </si>
  <si>
    <t>52802</t>
  </si>
  <si>
    <t>52803</t>
  </si>
  <si>
    <t>52804</t>
  </si>
  <si>
    <t>52805</t>
  </si>
  <si>
    <t>52806</t>
  </si>
  <si>
    <t>52807</t>
  </si>
  <si>
    <t>52808</t>
  </si>
  <si>
    <t>52809</t>
  </si>
  <si>
    <t>53001</t>
  </si>
  <si>
    <t>SHEBOYGAN</t>
  </si>
  <si>
    <t>53002</t>
  </si>
  <si>
    <t>53003</t>
  </si>
  <si>
    <t>53004</t>
  </si>
  <si>
    <t>OZAUKEE</t>
  </si>
  <si>
    <t>53005</t>
  </si>
  <si>
    <t>WAUKESHA</t>
  </si>
  <si>
    <t>53006</t>
  </si>
  <si>
    <t>53007</t>
  </si>
  <si>
    <t>53008</t>
  </si>
  <si>
    <t>53009</t>
  </si>
  <si>
    <t>FOND DU LAC</t>
  </si>
  <si>
    <t>53010</t>
  </si>
  <si>
    <t>53011</t>
  </si>
  <si>
    <t>53012</t>
  </si>
  <si>
    <t>53013</t>
  </si>
  <si>
    <t>53014</t>
  </si>
  <si>
    <t>CALUMET</t>
  </si>
  <si>
    <t>53015</t>
  </si>
  <si>
    <t>MANITOWOC</t>
  </si>
  <si>
    <t>53016</t>
  </si>
  <si>
    <t>53017</t>
  </si>
  <si>
    <t>53018</t>
  </si>
  <si>
    <t>53019</t>
  </si>
  <si>
    <t>53020</t>
  </si>
  <si>
    <t>53021</t>
  </si>
  <si>
    <t>53022</t>
  </si>
  <si>
    <t>53023</t>
  </si>
  <si>
    <t>53024</t>
  </si>
  <si>
    <t>53026</t>
  </si>
  <si>
    <t>53027</t>
  </si>
  <si>
    <t>53029</t>
  </si>
  <si>
    <t>53031</t>
  </si>
  <si>
    <t>53032</t>
  </si>
  <si>
    <t>53033</t>
  </si>
  <si>
    <t>53034</t>
  </si>
  <si>
    <t>53035</t>
  </si>
  <si>
    <t>53036</t>
  </si>
  <si>
    <t>53037</t>
  </si>
  <si>
    <t>53038</t>
  </si>
  <si>
    <t>53039</t>
  </si>
  <si>
    <t>53040</t>
  </si>
  <si>
    <t>53042</t>
  </si>
  <si>
    <t>53044</t>
  </si>
  <si>
    <t>53045</t>
  </si>
  <si>
    <t>53046</t>
  </si>
  <si>
    <t>53047</t>
  </si>
  <si>
    <t>53048</t>
  </si>
  <si>
    <t>53049</t>
  </si>
  <si>
    <t>53050</t>
  </si>
  <si>
    <t>53051</t>
  </si>
  <si>
    <t>53052</t>
  </si>
  <si>
    <t>53056</t>
  </si>
  <si>
    <t>53057</t>
  </si>
  <si>
    <t>53058</t>
  </si>
  <si>
    <t>53059</t>
  </si>
  <si>
    <t>53060</t>
  </si>
  <si>
    <t>53061</t>
  </si>
  <si>
    <t>53062</t>
  </si>
  <si>
    <t>53063</t>
  </si>
  <si>
    <t>53064</t>
  </si>
  <si>
    <t>53065</t>
  </si>
  <si>
    <t>53066</t>
  </si>
  <si>
    <t>53069</t>
  </si>
  <si>
    <t>53070</t>
  </si>
  <si>
    <t>53072</t>
  </si>
  <si>
    <t>53073</t>
  </si>
  <si>
    <t>53074</t>
  </si>
  <si>
    <t>53075</t>
  </si>
  <si>
    <t>53076</t>
  </si>
  <si>
    <t>53077</t>
  </si>
  <si>
    <t>53078</t>
  </si>
  <si>
    <t>53079</t>
  </si>
  <si>
    <t>53080</t>
  </si>
  <si>
    <t>53081</t>
  </si>
  <si>
    <t>53082</t>
  </si>
  <si>
    <t>53083</t>
  </si>
  <si>
    <t>53085</t>
  </si>
  <si>
    <t>53086</t>
  </si>
  <si>
    <t>53088</t>
  </si>
  <si>
    <t>53089</t>
  </si>
  <si>
    <t>53090</t>
  </si>
  <si>
    <t>53091</t>
  </si>
  <si>
    <t>53092</t>
  </si>
  <si>
    <t>53093</t>
  </si>
  <si>
    <t>53094</t>
  </si>
  <si>
    <t>53095</t>
  </si>
  <si>
    <t>53096</t>
  </si>
  <si>
    <t>53097</t>
  </si>
  <si>
    <t>53098</t>
  </si>
  <si>
    <t>53099</t>
  </si>
  <si>
    <t>53101</t>
  </si>
  <si>
    <t>KENOSHA</t>
  </si>
  <si>
    <t>53102</t>
  </si>
  <si>
    <t>53103</t>
  </si>
  <si>
    <t>53104</t>
  </si>
  <si>
    <t>53105</t>
  </si>
  <si>
    <t>RACINE</t>
  </si>
  <si>
    <t>WALWORTH</t>
  </si>
  <si>
    <t>53108</t>
  </si>
  <si>
    <t>53109</t>
  </si>
  <si>
    <t>53110</t>
  </si>
  <si>
    <t>MILWAUKEE</t>
  </si>
  <si>
    <t>53114</t>
  </si>
  <si>
    <t>53115</t>
  </si>
  <si>
    <t>53118</t>
  </si>
  <si>
    <t>53119</t>
  </si>
  <si>
    <t>53120</t>
  </si>
  <si>
    <t>53121</t>
  </si>
  <si>
    <t>53122</t>
  </si>
  <si>
    <t>53125</t>
  </si>
  <si>
    <t>53126</t>
  </si>
  <si>
    <t>53127</t>
  </si>
  <si>
    <t>53128</t>
  </si>
  <si>
    <t>53129</t>
  </si>
  <si>
    <t>53130</t>
  </si>
  <si>
    <t>53132</t>
  </si>
  <si>
    <t>53137</t>
  </si>
  <si>
    <t>53138</t>
  </si>
  <si>
    <t>53139</t>
  </si>
  <si>
    <t>53140</t>
  </si>
  <si>
    <t>53141</t>
  </si>
  <si>
    <t>53142</t>
  </si>
  <si>
    <t>53143</t>
  </si>
  <si>
    <t>53144</t>
  </si>
  <si>
    <t>53146</t>
  </si>
  <si>
    <t>53147</t>
  </si>
  <si>
    <t>53148</t>
  </si>
  <si>
    <t>53149</t>
  </si>
  <si>
    <t>53150</t>
  </si>
  <si>
    <t>53151</t>
  </si>
  <si>
    <t>53152</t>
  </si>
  <si>
    <t>53153</t>
  </si>
  <si>
    <t>53154</t>
  </si>
  <si>
    <t>53156</t>
  </si>
  <si>
    <t>53157</t>
  </si>
  <si>
    <t>53158</t>
  </si>
  <si>
    <t>53159</t>
  </si>
  <si>
    <t>53167</t>
  </si>
  <si>
    <t>53168</t>
  </si>
  <si>
    <t>53170</t>
  </si>
  <si>
    <t>53171</t>
  </si>
  <si>
    <t>53172</t>
  </si>
  <si>
    <t>53176</t>
  </si>
  <si>
    <t>53177</t>
  </si>
  <si>
    <t>53178</t>
  </si>
  <si>
    <t>53179</t>
  </si>
  <si>
    <t>53181</t>
  </si>
  <si>
    <t>53182</t>
  </si>
  <si>
    <t>53183</t>
  </si>
  <si>
    <t>53184</t>
  </si>
  <si>
    <t>53185</t>
  </si>
  <si>
    <t>53186</t>
  </si>
  <si>
    <t>53187</t>
  </si>
  <si>
    <t>53188</t>
  </si>
  <si>
    <t>53189</t>
  </si>
  <si>
    <t>53190</t>
  </si>
  <si>
    <t>53191</t>
  </si>
  <si>
    <t>53192</t>
  </si>
  <si>
    <t>53193</t>
  </si>
  <si>
    <t>53194</t>
  </si>
  <si>
    <t>53195</t>
  </si>
  <si>
    <t>53199</t>
  </si>
  <si>
    <t>53200</t>
  </si>
  <si>
    <t>53201</t>
  </si>
  <si>
    <t>53202</t>
  </si>
  <si>
    <t>53203</t>
  </si>
  <si>
    <t>53204</t>
  </si>
  <si>
    <t>53205</t>
  </si>
  <si>
    <t>53206</t>
  </si>
  <si>
    <t>53207</t>
  </si>
  <si>
    <t>53208</t>
  </si>
  <si>
    <t>53209</t>
  </si>
  <si>
    <t>53210</t>
  </si>
  <si>
    <t>53211</t>
  </si>
  <si>
    <t>53212</t>
  </si>
  <si>
    <t>53213</t>
  </si>
  <si>
    <t>53214</t>
  </si>
  <si>
    <t>53215</t>
  </si>
  <si>
    <t>53216</t>
  </si>
  <si>
    <t>53217</t>
  </si>
  <si>
    <t>53218</t>
  </si>
  <si>
    <t>53219</t>
  </si>
  <si>
    <t>53220</t>
  </si>
  <si>
    <t>53221</t>
  </si>
  <si>
    <t>53222</t>
  </si>
  <si>
    <t>53223</t>
  </si>
  <si>
    <t>53224</t>
  </si>
  <si>
    <t>53225</t>
  </si>
  <si>
    <t>53226</t>
  </si>
  <si>
    <t>53227</t>
  </si>
  <si>
    <t>53228</t>
  </si>
  <si>
    <t>53233</t>
  </si>
  <si>
    <t>53234</t>
  </si>
  <si>
    <t>53235</t>
  </si>
  <si>
    <t>53237</t>
  </si>
  <si>
    <t>53244</t>
  </si>
  <si>
    <t>53259</t>
  </si>
  <si>
    <t>53260</t>
  </si>
  <si>
    <t>53263</t>
  </si>
  <si>
    <t>53267</t>
  </si>
  <si>
    <t>53268</t>
  </si>
  <si>
    <t>53270</t>
  </si>
  <si>
    <t>53274</t>
  </si>
  <si>
    <t>53277</t>
  </si>
  <si>
    <t>53278</t>
  </si>
  <si>
    <t>53280</t>
  </si>
  <si>
    <t>53281</t>
  </si>
  <si>
    <t>53284</t>
  </si>
  <si>
    <t>53285</t>
  </si>
  <si>
    <t>53288</t>
  </si>
  <si>
    <t>53290</t>
  </si>
  <si>
    <t>53293</t>
  </si>
  <si>
    <t>53295</t>
  </si>
  <si>
    <t>53400</t>
  </si>
  <si>
    <t>53401</t>
  </si>
  <si>
    <t>53402</t>
  </si>
  <si>
    <t>53403</t>
  </si>
  <si>
    <t>53404</t>
  </si>
  <si>
    <t>53405</t>
  </si>
  <si>
    <t>53406</t>
  </si>
  <si>
    <t>53407</t>
  </si>
  <si>
    <t>53408</t>
  </si>
  <si>
    <t>53490</t>
  </si>
  <si>
    <t>53501</t>
  </si>
  <si>
    <t>ROCK</t>
  </si>
  <si>
    <t>53502</t>
  </si>
  <si>
    <t>53503</t>
  </si>
  <si>
    <t>53504</t>
  </si>
  <si>
    <t>53505</t>
  </si>
  <si>
    <t>53506</t>
  </si>
  <si>
    <t>53507</t>
  </si>
  <si>
    <t>53508</t>
  </si>
  <si>
    <t>DANE</t>
  </si>
  <si>
    <t>53510</t>
  </si>
  <si>
    <t>53511</t>
  </si>
  <si>
    <t>53512</t>
  </si>
  <si>
    <t>53515</t>
  </si>
  <si>
    <t>53516</t>
  </si>
  <si>
    <t>53517</t>
  </si>
  <si>
    <t>53518</t>
  </si>
  <si>
    <t>53520</t>
  </si>
  <si>
    <t>53521</t>
  </si>
  <si>
    <t>53522</t>
  </si>
  <si>
    <t>53523</t>
  </si>
  <si>
    <t>53525</t>
  </si>
  <si>
    <t>53526</t>
  </si>
  <si>
    <t>53527</t>
  </si>
  <si>
    <t>53528</t>
  </si>
  <si>
    <t>53529</t>
  </si>
  <si>
    <t>53530</t>
  </si>
  <si>
    <t>53531</t>
  </si>
  <si>
    <t>53532</t>
  </si>
  <si>
    <t>53533</t>
  </si>
  <si>
    <t>53534</t>
  </si>
  <si>
    <t>53535</t>
  </si>
  <si>
    <t>53536</t>
  </si>
  <si>
    <t>53537</t>
  </si>
  <si>
    <t>53538</t>
  </si>
  <si>
    <t>53540</t>
  </si>
  <si>
    <t>53541</t>
  </si>
  <si>
    <t>53542</t>
  </si>
  <si>
    <t>53543</t>
  </si>
  <si>
    <t>53544</t>
  </si>
  <si>
    <t>53545</t>
  </si>
  <si>
    <t>53546</t>
  </si>
  <si>
    <t>53547</t>
  </si>
  <si>
    <t>53548</t>
  </si>
  <si>
    <t>53549</t>
  </si>
  <si>
    <t>53550</t>
  </si>
  <si>
    <t>53551</t>
  </si>
  <si>
    <t>53553</t>
  </si>
  <si>
    <t>53554</t>
  </si>
  <si>
    <t>53555</t>
  </si>
  <si>
    <t>53556</t>
  </si>
  <si>
    <t>53557</t>
  </si>
  <si>
    <t>53558</t>
  </si>
  <si>
    <t>53559</t>
  </si>
  <si>
    <t>53560</t>
  </si>
  <si>
    <t>53561</t>
  </si>
  <si>
    <t>SAUK</t>
  </si>
  <si>
    <t>53562</t>
  </si>
  <si>
    <t>53563</t>
  </si>
  <si>
    <t>53565</t>
  </si>
  <si>
    <t>53566</t>
  </si>
  <si>
    <t>53569</t>
  </si>
  <si>
    <t>53570</t>
  </si>
  <si>
    <t>53571</t>
  </si>
  <si>
    <t>53572</t>
  </si>
  <si>
    <t>53573</t>
  </si>
  <si>
    <t>53574</t>
  </si>
  <si>
    <t>53575</t>
  </si>
  <si>
    <t>53576</t>
  </si>
  <si>
    <t>53577</t>
  </si>
  <si>
    <t>53578</t>
  </si>
  <si>
    <t>53579</t>
  </si>
  <si>
    <t>53580</t>
  </si>
  <si>
    <t>53581</t>
  </si>
  <si>
    <t>53582</t>
  </si>
  <si>
    <t>53583</t>
  </si>
  <si>
    <t>53584</t>
  </si>
  <si>
    <t>53585</t>
  </si>
  <si>
    <t>53586</t>
  </si>
  <si>
    <t>53587</t>
  </si>
  <si>
    <t>53588</t>
  </si>
  <si>
    <t>53589</t>
  </si>
  <si>
    <t>53590</t>
  </si>
  <si>
    <t>53591</t>
  </si>
  <si>
    <t>53593</t>
  </si>
  <si>
    <t>53594</t>
  </si>
  <si>
    <t>53595</t>
  </si>
  <si>
    <t>53596</t>
  </si>
  <si>
    <t>53597</t>
  </si>
  <si>
    <t>53598</t>
  </si>
  <si>
    <t>53599</t>
  </si>
  <si>
    <t>53700</t>
  </si>
  <si>
    <t>53701</t>
  </si>
  <si>
    <t>53702</t>
  </si>
  <si>
    <t>53703</t>
  </si>
  <si>
    <t>53704</t>
  </si>
  <si>
    <t>53705</t>
  </si>
  <si>
    <t>53706</t>
  </si>
  <si>
    <t>53707</t>
  </si>
  <si>
    <t>53708</t>
  </si>
  <si>
    <t>53709</t>
  </si>
  <si>
    <t>53710</t>
  </si>
  <si>
    <t>53711</t>
  </si>
  <si>
    <t>53713</t>
  </si>
  <si>
    <t>53714</t>
  </si>
  <si>
    <t>53715</t>
  </si>
  <si>
    <t>53716</t>
  </si>
  <si>
    <t>53717</t>
  </si>
  <si>
    <t>53718</t>
  </si>
  <si>
    <t>53719</t>
  </si>
  <si>
    <t>53725</t>
  </si>
  <si>
    <t>53726</t>
  </si>
  <si>
    <t>53744</t>
  </si>
  <si>
    <t>53774</t>
  </si>
  <si>
    <t>53775</t>
  </si>
  <si>
    <t>53776</t>
  </si>
  <si>
    <t>53777</t>
  </si>
  <si>
    <t>53778</t>
  </si>
  <si>
    <t>53779</t>
  </si>
  <si>
    <t>53780</t>
  </si>
  <si>
    <t>53782</t>
  </si>
  <si>
    <t>53783</t>
  </si>
  <si>
    <t>53784</t>
  </si>
  <si>
    <t>53785</t>
  </si>
  <si>
    <t>53786</t>
  </si>
  <si>
    <t>53787</t>
  </si>
  <si>
    <t>53788</t>
  </si>
  <si>
    <t>53789</t>
  </si>
  <si>
    <t>53790</t>
  </si>
  <si>
    <t>53791</t>
  </si>
  <si>
    <t>53792</t>
  </si>
  <si>
    <t>53793</t>
  </si>
  <si>
    <t>53794</t>
  </si>
  <si>
    <t>53801</t>
  </si>
  <si>
    <t>53802</t>
  </si>
  <si>
    <t>53803</t>
  </si>
  <si>
    <t>53804</t>
  </si>
  <si>
    <t>53805</t>
  </si>
  <si>
    <t>53806</t>
  </si>
  <si>
    <t>53807</t>
  </si>
  <si>
    <t>53808</t>
  </si>
  <si>
    <t>53809</t>
  </si>
  <si>
    <t>53810</t>
  </si>
  <si>
    <t>53811</t>
  </si>
  <si>
    <t>53812</t>
  </si>
  <si>
    <t>53813</t>
  </si>
  <si>
    <t>53816</t>
  </si>
  <si>
    <t>53817</t>
  </si>
  <si>
    <t>53818</t>
  </si>
  <si>
    <t>53820</t>
  </si>
  <si>
    <t>53821</t>
  </si>
  <si>
    <t>53824</t>
  </si>
  <si>
    <t>53825</t>
  </si>
  <si>
    <t>53826</t>
  </si>
  <si>
    <t>53827</t>
  </si>
  <si>
    <t>53901</t>
  </si>
  <si>
    <t>53910</t>
  </si>
  <si>
    <t>53911</t>
  </si>
  <si>
    <t>53912</t>
  </si>
  <si>
    <t>53913</t>
  </si>
  <si>
    <t>53916</t>
  </si>
  <si>
    <t>53917</t>
  </si>
  <si>
    <t>53919</t>
  </si>
  <si>
    <t>53920</t>
  </si>
  <si>
    <t>53921</t>
  </si>
  <si>
    <t>53922</t>
  </si>
  <si>
    <t>53923</t>
  </si>
  <si>
    <t>53924</t>
  </si>
  <si>
    <t>53925</t>
  </si>
  <si>
    <t>53926</t>
  </si>
  <si>
    <t>GREEN LAKE</t>
  </si>
  <si>
    <t>53927</t>
  </si>
  <si>
    <t>53928</t>
  </si>
  <si>
    <t>53929</t>
  </si>
  <si>
    <t>JUNEAU</t>
  </si>
  <si>
    <t>53930</t>
  </si>
  <si>
    <t>53931</t>
  </si>
  <si>
    <t>53932</t>
  </si>
  <si>
    <t>53933</t>
  </si>
  <si>
    <t>53934</t>
  </si>
  <si>
    <t>53935</t>
  </si>
  <si>
    <t>53936</t>
  </si>
  <si>
    <t>53937</t>
  </si>
  <si>
    <t>53939</t>
  </si>
  <si>
    <t>53940</t>
  </si>
  <si>
    <t>53941</t>
  </si>
  <si>
    <t>53942</t>
  </si>
  <si>
    <t>53943</t>
  </si>
  <si>
    <t>53944</t>
  </si>
  <si>
    <t>53945</t>
  </si>
  <si>
    <t>53946</t>
  </si>
  <si>
    <t>53947</t>
  </si>
  <si>
    <t>53948</t>
  </si>
  <si>
    <t>53949</t>
  </si>
  <si>
    <t>53950</t>
  </si>
  <si>
    <t>53951</t>
  </si>
  <si>
    <t>53952</t>
  </si>
  <si>
    <t>53953</t>
  </si>
  <si>
    <t>53954</t>
  </si>
  <si>
    <t>53955</t>
  </si>
  <si>
    <t>53956</t>
  </si>
  <si>
    <t>53957</t>
  </si>
  <si>
    <t>53958</t>
  </si>
  <si>
    <t>53959</t>
  </si>
  <si>
    <t>53960</t>
  </si>
  <si>
    <t>53961</t>
  </si>
  <si>
    <t>53962</t>
  </si>
  <si>
    <t>53963</t>
  </si>
  <si>
    <t>53964</t>
  </si>
  <si>
    <t>53965</t>
  </si>
  <si>
    <t>53968</t>
  </si>
  <si>
    <t>53969</t>
  </si>
  <si>
    <t>54001</t>
  </si>
  <si>
    <t>54002</t>
  </si>
  <si>
    <t>54003</t>
  </si>
  <si>
    <t>54004</t>
  </si>
  <si>
    <t>BARRON</t>
  </si>
  <si>
    <t>54005</t>
  </si>
  <si>
    <t>54006</t>
  </si>
  <si>
    <t>54007</t>
  </si>
  <si>
    <t>54009</t>
  </si>
  <si>
    <t>54010</t>
  </si>
  <si>
    <t>54011</t>
  </si>
  <si>
    <t>54012</t>
  </si>
  <si>
    <t>54013</t>
  </si>
  <si>
    <t>54014</t>
  </si>
  <si>
    <t>54015</t>
  </si>
  <si>
    <t>54016</t>
  </si>
  <si>
    <t>54017</t>
  </si>
  <si>
    <t>54020</t>
  </si>
  <si>
    <t>54021</t>
  </si>
  <si>
    <t>54022</t>
  </si>
  <si>
    <t>54023</t>
  </si>
  <si>
    <t>54024</t>
  </si>
  <si>
    <t>54025</t>
  </si>
  <si>
    <t>54026</t>
  </si>
  <si>
    <t>54027</t>
  </si>
  <si>
    <t>54028</t>
  </si>
  <si>
    <t>54082</t>
  </si>
  <si>
    <t>54101</t>
  </si>
  <si>
    <t>OCONTO</t>
  </si>
  <si>
    <t>54102</t>
  </si>
  <si>
    <t>MARINETTE</t>
  </si>
  <si>
    <t>54103</t>
  </si>
  <si>
    <t>54104</t>
  </si>
  <si>
    <t>54106</t>
  </si>
  <si>
    <t>OUTAGAMIE</t>
  </si>
  <si>
    <t>54107</t>
  </si>
  <si>
    <t>SHAWANO</t>
  </si>
  <si>
    <t>54110</t>
  </si>
  <si>
    <t>54111</t>
  </si>
  <si>
    <t>54112</t>
  </si>
  <si>
    <t>54113</t>
  </si>
  <si>
    <t>54114</t>
  </si>
  <si>
    <t>54115</t>
  </si>
  <si>
    <t>54119</t>
  </si>
  <si>
    <t>54120</t>
  </si>
  <si>
    <t>54121</t>
  </si>
  <si>
    <t>54123</t>
  </si>
  <si>
    <t>54124</t>
  </si>
  <si>
    <t>54125</t>
  </si>
  <si>
    <t>54126</t>
  </si>
  <si>
    <t>54127</t>
  </si>
  <si>
    <t>54128</t>
  </si>
  <si>
    <t>54129</t>
  </si>
  <si>
    <t>54130</t>
  </si>
  <si>
    <t>54131</t>
  </si>
  <si>
    <t>54135</t>
  </si>
  <si>
    <t>54136</t>
  </si>
  <si>
    <t>54137</t>
  </si>
  <si>
    <t>54138</t>
  </si>
  <si>
    <t>54139</t>
  </si>
  <si>
    <t>54140</t>
  </si>
  <si>
    <t>54141</t>
  </si>
  <si>
    <t>54143</t>
  </si>
  <si>
    <t>54149</t>
  </si>
  <si>
    <t>54150</t>
  </si>
  <si>
    <t>54151</t>
  </si>
  <si>
    <t>54152</t>
  </si>
  <si>
    <t>54153</t>
  </si>
  <si>
    <t>54154</t>
  </si>
  <si>
    <t>54155</t>
  </si>
  <si>
    <t>54156</t>
  </si>
  <si>
    <t>54157</t>
  </si>
  <si>
    <t>54159</t>
  </si>
  <si>
    <t>54160</t>
  </si>
  <si>
    <t>54161</t>
  </si>
  <si>
    <t>54162</t>
  </si>
  <si>
    <t>54164</t>
  </si>
  <si>
    <t>54165</t>
  </si>
  <si>
    <t>54166</t>
  </si>
  <si>
    <t>54169</t>
  </si>
  <si>
    <t>54170</t>
  </si>
  <si>
    <t>54171</t>
  </si>
  <si>
    <t>54173</t>
  </si>
  <si>
    <t>54174</t>
  </si>
  <si>
    <t>54175</t>
  </si>
  <si>
    <t>54176</t>
  </si>
  <si>
    <t>54177</t>
  </si>
  <si>
    <t>54180</t>
  </si>
  <si>
    <t>54182</t>
  </si>
  <si>
    <t>54201</t>
  </si>
  <si>
    <t>KEWAUNEE</t>
  </si>
  <si>
    <t>54202</t>
  </si>
  <si>
    <t>DOOR</t>
  </si>
  <si>
    <t>54203</t>
  </si>
  <si>
    <t>54204</t>
  </si>
  <si>
    <t>54205</t>
  </si>
  <si>
    <t>54206</t>
  </si>
  <si>
    <t>54207</t>
  </si>
  <si>
    <t>54208</t>
  </si>
  <si>
    <t>54209</t>
  </si>
  <si>
    <t>54210</t>
  </si>
  <si>
    <t>54211</t>
  </si>
  <si>
    <t>54212</t>
  </si>
  <si>
    <t>54213</t>
  </si>
  <si>
    <t>54214</t>
  </si>
  <si>
    <t>54215</t>
  </si>
  <si>
    <t>54216</t>
  </si>
  <si>
    <t>54217</t>
  </si>
  <si>
    <t>54220</t>
  </si>
  <si>
    <t>54221</t>
  </si>
  <si>
    <t>54226</t>
  </si>
  <si>
    <t>54227</t>
  </si>
  <si>
    <t>54228</t>
  </si>
  <si>
    <t>54229</t>
  </si>
  <si>
    <t>54230</t>
  </si>
  <si>
    <t>54231</t>
  </si>
  <si>
    <t>54232</t>
  </si>
  <si>
    <t>54234</t>
  </si>
  <si>
    <t>54235</t>
  </si>
  <si>
    <t>54240</t>
  </si>
  <si>
    <t>54241</t>
  </si>
  <si>
    <t>54245</t>
  </si>
  <si>
    <t>54246</t>
  </si>
  <si>
    <t>54247</t>
  </si>
  <si>
    <t>54300</t>
  </si>
  <si>
    <t>54301</t>
  </si>
  <si>
    <t>54302</t>
  </si>
  <si>
    <t>54303</t>
  </si>
  <si>
    <t>54304</t>
  </si>
  <si>
    <t>54305</t>
  </si>
  <si>
    <t>54306</t>
  </si>
  <si>
    <t>54307</t>
  </si>
  <si>
    <t>54308</t>
  </si>
  <si>
    <t>54311</t>
  </si>
  <si>
    <t>54313</t>
  </si>
  <si>
    <t>54324</t>
  </si>
  <si>
    <t>54344</t>
  </si>
  <si>
    <t>54401</t>
  </si>
  <si>
    <t>MARATHON</t>
  </si>
  <si>
    <t>54402</t>
  </si>
  <si>
    <t>54403</t>
  </si>
  <si>
    <t>54404</t>
  </si>
  <si>
    <t>54405</t>
  </si>
  <si>
    <t>54406</t>
  </si>
  <si>
    <t>54407</t>
  </si>
  <si>
    <t>54408</t>
  </si>
  <si>
    <t>54409</t>
  </si>
  <si>
    <t>LANGLADE</t>
  </si>
  <si>
    <t>54410</t>
  </si>
  <si>
    <t>54411</t>
  </si>
  <si>
    <t>54412</t>
  </si>
  <si>
    <t>54413</t>
  </si>
  <si>
    <t>54414</t>
  </si>
  <si>
    <t>54415</t>
  </si>
  <si>
    <t>54416</t>
  </si>
  <si>
    <t>54417</t>
  </si>
  <si>
    <t>54418</t>
  </si>
  <si>
    <t>54419</t>
  </si>
  <si>
    <t>54420</t>
  </si>
  <si>
    <t>54421</t>
  </si>
  <si>
    <t>54422</t>
  </si>
  <si>
    <t>54423</t>
  </si>
  <si>
    <t>54424</t>
  </si>
  <si>
    <t>54425</t>
  </si>
  <si>
    <t>54426</t>
  </si>
  <si>
    <t>54427</t>
  </si>
  <si>
    <t>54428</t>
  </si>
  <si>
    <t>54429</t>
  </si>
  <si>
    <t>54430</t>
  </si>
  <si>
    <t>54432</t>
  </si>
  <si>
    <t>54433</t>
  </si>
  <si>
    <t>54434</t>
  </si>
  <si>
    <t>54435</t>
  </si>
  <si>
    <t>54436</t>
  </si>
  <si>
    <t>54437</t>
  </si>
  <si>
    <t>54439</t>
  </si>
  <si>
    <t>54440</t>
  </si>
  <si>
    <t>54441</t>
  </si>
  <si>
    <t>54442</t>
  </si>
  <si>
    <t>54443</t>
  </si>
  <si>
    <t>54444</t>
  </si>
  <si>
    <t>54445</t>
  </si>
  <si>
    <t>54446</t>
  </si>
  <si>
    <t>54447</t>
  </si>
  <si>
    <t>54448</t>
  </si>
  <si>
    <t>54449</t>
  </si>
  <si>
    <t>54450</t>
  </si>
  <si>
    <t>54451</t>
  </si>
  <si>
    <t>54452</t>
  </si>
  <si>
    <t>54453</t>
  </si>
  <si>
    <t>54454</t>
  </si>
  <si>
    <t>54455</t>
  </si>
  <si>
    <t>54456</t>
  </si>
  <si>
    <t>54457</t>
  </si>
  <si>
    <t>54458</t>
  </si>
  <si>
    <t>54459</t>
  </si>
  <si>
    <t>PRICE</t>
  </si>
  <si>
    <t>54460</t>
  </si>
  <si>
    <t>54462</t>
  </si>
  <si>
    <t>54463</t>
  </si>
  <si>
    <t>54464</t>
  </si>
  <si>
    <t>54465</t>
  </si>
  <si>
    <t>54466</t>
  </si>
  <si>
    <t>54467</t>
  </si>
  <si>
    <t>54469</t>
  </si>
  <si>
    <t>54470</t>
  </si>
  <si>
    <t>54471</t>
  </si>
  <si>
    <t>54472</t>
  </si>
  <si>
    <t>54473</t>
  </si>
  <si>
    <t>54474</t>
  </si>
  <si>
    <t>54475</t>
  </si>
  <si>
    <t>54476</t>
  </si>
  <si>
    <t>54479</t>
  </si>
  <si>
    <t>54480</t>
  </si>
  <si>
    <t>54481</t>
  </si>
  <si>
    <t>54482</t>
  </si>
  <si>
    <t>54484</t>
  </si>
  <si>
    <t>54485</t>
  </si>
  <si>
    <t>54486</t>
  </si>
  <si>
    <t>54487</t>
  </si>
  <si>
    <t>54488</t>
  </si>
  <si>
    <t>54489</t>
  </si>
  <si>
    <t>54490</t>
  </si>
  <si>
    <t>54491</t>
  </si>
  <si>
    <t>54492</t>
  </si>
  <si>
    <t>54493</t>
  </si>
  <si>
    <t>54494</t>
  </si>
  <si>
    <t>54495</t>
  </si>
  <si>
    <t>54498</t>
  </si>
  <si>
    <t>54499</t>
  </si>
  <si>
    <t>54501</t>
  </si>
  <si>
    <t>54511</t>
  </si>
  <si>
    <t>54512</t>
  </si>
  <si>
    <t>VILAS</t>
  </si>
  <si>
    <t>54513</t>
  </si>
  <si>
    <t>54514</t>
  </si>
  <si>
    <t>54515</t>
  </si>
  <si>
    <t>54517</t>
  </si>
  <si>
    <t>54519</t>
  </si>
  <si>
    <t>54520</t>
  </si>
  <si>
    <t>54521</t>
  </si>
  <si>
    <t>54524</t>
  </si>
  <si>
    <t>54525</t>
  </si>
  <si>
    <t>54526</t>
  </si>
  <si>
    <t>RUSK</t>
  </si>
  <si>
    <t>54527</t>
  </si>
  <si>
    <t>54528</t>
  </si>
  <si>
    <t>54529</t>
  </si>
  <si>
    <t>54530</t>
  </si>
  <si>
    <t>54531</t>
  </si>
  <si>
    <t>54532</t>
  </si>
  <si>
    <t>54534</t>
  </si>
  <si>
    <t>54536</t>
  </si>
  <si>
    <t>54537</t>
  </si>
  <si>
    <t>54538</t>
  </si>
  <si>
    <t>54539</t>
  </si>
  <si>
    <t>54540</t>
  </si>
  <si>
    <t>54541</t>
  </si>
  <si>
    <t>54542</t>
  </si>
  <si>
    <t>54543</t>
  </si>
  <si>
    <t>54545</t>
  </si>
  <si>
    <t>54546</t>
  </si>
  <si>
    <t>54547</t>
  </si>
  <si>
    <t>54548</t>
  </si>
  <si>
    <t>54550</t>
  </si>
  <si>
    <t>54552</t>
  </si>
  <si>
    <t>54554</t>
  </si>
  <si>
    <t>54555</t>
  </si>
  <si>
    <t>54556</t>
  </si>
  <si>
    <t>54557</t>
  </si>
  <si>
    <t>54558</t>
  </si>
  <si>
    <t>54559</t>
  </si>
  <si>
    <t>54560</t>
  </si>
  <si>
    <t>54561</t>
  </si>
  <si>
    <t>54562</t>
  </si>
  <si>
    <t>54563</t>
  </si>
  <si>
    <t>54564</t>
  </si>
  <si>
    <t>54565</t>
  </si>
  <si>
    <t>54566</t>
  </si>
  <si>
    <t>54568</t>
  </si>
  <si>
    <t>54601</t>
  </si>
  <si>
    <t>LA CROSSE</t>
  </si>
  <si>
    <t>54602</t>
  </si>
  <si>
    <t>54603</t>
  </si>
  <si>
    <t>54610</t>
  </si>
  <si>
    <t>BUFFALO</t>
  </si>
  <si>
    <t>54611</t>
  </si>
  <si>
    <t>54612</t>
  </si>
  <si>
    <t>TREMPEALEAU</t>
  </si>
  <si>
    <t>54613</t>
  </si>
  <si>
    <t>54614</t>
  </si>
  <si>
    <t>54615</t>
  </si>
  <si>
    <t>54616</t>
  </si>
  <si>
    <t>54617</t>
  </si>
  <si>
    <t>54618</t>
  </si>
  <si>
    <t>54619</t>
  </si>
  <si>
    <t>54620</t>
  </si>
  <si>
    <t>54621</t>
  </si>
  <si>
    <t>VERNON</t>
  </si>
  <si>
    <t>54622</t>
  </si>
  <si>
    <t>54623</t>
  </si>
  <si>
    <t>54624</t>
  </si>
  <si>
    <t>54625</t>
  </si>
  <si>
    <t>54626</t>
  </si>
  <si>
    <t>54627</t>
  </si>
  <si>
    <t>54628</t>
  </si>
  <si>
    <t>54629</t>
  </si>
  <si>
    <t>54630</t>
  </si>
  <si>
    <t>54631</t>
  </si>
  <si>
    <t>54632</t>
  </si>
  <si>
    <t>54634</t>
  </si>
  <si>
    <t>54635</t>
  </si>
  <si>
    <t>54636</t>
  </si>
  <si>
    <t>54637</t>
  </si>
  <si>
    <t>54638</t>
  </si>
  <si>
    <t>54639</t>
  </si>
  <si>
    <t>54640</t>
  </si>
  <si>
    <t>54641</t>
  </si>
  <si>
    <t>54642</t>
  </si>
  <si>
    <t>54643</t>
  </si>
  <si>
    <t>54644</t>
  </si>
  <si>
    <t>54645</t>
  </si>
  <si>
    <t>54646</t>
  </si>
  <si>
    <t>54648</t>
  </si>
  <si>
    <t>54649</t>
  </si>
  <si>
    <t>54650</t>
  </si>
  <si>
    <t>54651</t>
  </si>
  <si>
    <t>54652</t>
  </si>
  <si>
    <t>54653</t>
  </si>
  <si>
    <t>54654</t>
  </si>
  <si>
    <t>54655</t>
  </si>
  <si>
    <t>54656</t>
  </si>
  <si>
    <t>54657</t>
  </si>
  <si>
    <t>54658</t>
  </si>
  <si>
    <t>54659</t>
  </si>
  <si>
    <t>54660</t>
  </si>
  <si>
    <t>54661</t>
  </si>
  <si>
    <t>54662</t>
  </si>
  <si>
    <t>54664</t>
  </si>
  <si>
    <t>54665</t>
  </si>
  <si>
    <t>54666</t>
  </si>
  <si>
    <t>54667</t>
  </si>
  <si>
    <t>54669</t>
  </si>
  <si>
    <t>54670</t>
  </si>
  <si>
    <t>54671</t>
  </si>
  <si>
    <t>54701</t>
  </si>
  <si>
    <t>EAU CLAIRE</t>
  </si>
  <si>
    <t>54702</t>
  </si>
  <si>
    <t>54703</t>
  </si>
  <si>
    <t>54720</t>
  </si>
  <si>
    <t>54721</t>
  </si>
  <si>
    <t>PEPIN</t>
  </si>
  <si>
    <t>54722</t>
  </si>
  <si>
    <t>54723</t>
  </si>
  <si>
    <t>54724</t>
  </si>
  <si>
    <t>54725</t>
  </si>
  <si>
    <t>DUNN</t>
  </si>
  <si>
    <t>54726</t>
  </si>
  <si>
    <t>54727</t>
  </si>
  <si>
    <t>54728</t>
  </si>
  <si>
    <t>54729</t>
  </si>
  <si>
    <t>54730</t>
  </si>
  <si>
    <t>54731</t>
  </si>
  <si>
    <t>54732</t>
  </si>
  <si>
    <t>54733</t>
  </si>
  <si>
    <t>54734</t>
  </si>
  <si>
    <t>54735</t>
  </si>
  <si>
    <t>54736</t>
  </si>
  <si>
    <t>54737</t>
  </si>
  <si>
    <t>54738</t>
  </si>
  <si>
    <t>54739</t>
  </si>
  <si>
    <t>54740</t>
  </si>
  <si>
    <t>54741</t>
  </si>
  <si>
    <t>54742</t>
  </si>
  <si>
    <t>54743</t>
  </si>
  <si>
    <t>54744</t>
  </si>
  <si>
    <t>54745</t>
  </si>
  <si>
    <t>54746</t>
  </si>
  <si>
    <t>54747</t>
  </si>
  <si>
    <t>54748</t>
  </si>
  <si>
    <t>54749</t>
  </si>
  <si>
    <t>54750</t>
  </si>
  <si>
    <t>54751</t>
  </si>
  <si>
    <t>54754</t>
  </si>
  <si>
    <t>54755</t>
  </si>
  <si>
    <t>54756</t>
  </si>
  <si>
    <t>54757</t>
  </si>
  <si>
    <t>54758</t>
  </si>
  <si>
    <t>54759</t>
  </si>
  <si>
    <t>54760</t>
  </si>
  <si>
    <t>54761</t>
  </si>
  <si>
    <t>54762</t>
  </si>
  <si>
    <t>54763</t>
  </si>
  <si>
    <t>54764</t>
  </si>
  <si>
    <t>54765</t>
  </si>
  <si>
    <t>54766</t>
  </si>
  <si>
    <t>54767</t>
  </si>
  <si>
    <t>54768</t>
  </si>
  <si>
    <t>54769</t>
  </si>
  <si>
    <t>54770</t>
  </si>
  <si>
    <t>54771</t>
  </si>
  <si>
    <t>54772</t>
  </si>
  <si>
    <t>54773</t>
  </si>
  <si>
    <t>54774</t>
  </si>
  <si>
    <t>54801</t>
  </si>
  <si>
    <t>WASHBURN</t>
  </si>
  <si>
    <t>54805</t>
  </si>
  <si>
    <t>54806</t>
  </si>
  <si>
    <t>54810</t>
  </si>
  <si>
    <t>54812</t>
  </si>
  <si>
    <t>54813</t>
  </si>
  <si>
    <t>54814</t>
  </si>
  <si>
    <t>BAYFIELD</t>
  </si>
  <si>
    <t>54816</t>
  </si>
  <si>
    <t>54817</t>
  </si>
  <si>
    <t>54818</t>
  </si>
  <si>
    <t>54819</t>
  </si>
  <si>
    <t>54820</t>
  </si>
  <si>
    <t>54821</t>
  </si>
  <si>
    <t>54822</t>
  </si>
  <si>
    <t>54824</t>
  </si>
  <si>
    <t>54826</t>
  </si>
  <si>
    <t>54827</t>
  </si>
  <si>
    <t>54828</t>
  </si>
  <si>
    <t>SAWYER</t>
  </si>
  <si>
    <t>54829</t>
  </si>
  <si>
    <t>54830</t>
  </si>
  <si>
    <t>BURNETT</t>
  </si>
  <si>
    <t>54832</t>
  </si>
  <si>
    <t>54834</t>
  </si>
  <si>
    <t>54835</t>
  </si>
  <si>
    <t>54836</t>
  </si>
  <si>
    <t>54837</t>
  </si>
  <si>
    <t>54838</t>
  </si>
  <si>
    <t>54839</t>
  </si>
  <si>
    <t>54840</t>
  </si>
  <si>
    <t>54841</t>
  </si>
  <si>
    <t>54842</t>
  </si>
  <si>
    <t>54843</t>
  </si>
  <si>
    <t>54844</t>
  </si>
  <si>
    <t>54845</t>
  </si>
  <si>
    <t>54846</t>
  </si>
  <si>
    <t>54847</t>
  </si>
  <si>
    <t>54848</t>
  </si>
  <si>
    <t>54849</t>
  </si>
  <si>
    <t>54850</t>
  </si>
  <si>
    <t>54851</t>
  </si>
  <si>
    <t>54853</t>
  </si>
  <si>
    <t>54854</t>
  </si>
  <si>
    <t>54855</t>
  </si>
  <si>
    <t>54856</t>
  </si>
  <si>
    <t>54857</t>
  </si>
  <si>
    <t>54858</t>
  </si>
  <si>
    <t>54859</t>
  </si>
  <si>
    <t>54861</t>
  </si>
  <si>
    <t>54862</t>
  </si>
  <si>
    <t>54864</t>
  </si>
  <si>
    <t>54865</t>
  </si>
  <si>
    <t>54866</t>
  </si>
  <si>
    <t>54867</t>
  </si>
  <si>
    <t>54868</t>
  </si>
  <si>
    <t>54870</t>
  </si>
  <si>
    <t>54871</t>
  </si>
  <si>
    <t>54872</t>
  </si>
  <si>
    <t>54873</t>
  </si>
  <si>
    <t>54874</t>
  </si>
  <si>
    <t>54875</t>
  </si>
  <si>
    <t>54876</t>
  </si>
  <si>
    <t>54880</t>
  </si>
  <si>
    <t>54888</t>
  </si>
  <si>
    <t>54889</t>
  </si>
  <si>
    <t>54890</t>
  </si>
  <si>
    <t>54891</t>
  </si>
  <si>
    <t>54893</t>
  </si>
  <si>
    <t>54895</t>
  </si>
  <si>
    <t>54896</t>
  </si>
  <si>
    <t>54901</t>
  </si>
  <si>
    <t>54902</t>
  </si>
  <si>
    <t>54903</t>
  </si>
  <si>
    <t>54904</t>
  </si>
  <si>
    <t>54906</t>
  </si>
  <si>
    <t>54909</t>
  </si>
  <si>
    <t>54911</t>
  </si>
  <si>
    <t>54912</t>
  </si>
  <si>
    <t>54913</t>
  </si>
  <si>
    <t>54914</t>
  </si>
  <si>
    <t>54915</t>
  </si>
  <si>
    <t>54919</t>
  </si>
  <si>
    <t>54921</t>
  </si>
  <si>
    <t>54922</t>
  </si>
  <si>
    <t>54923</t>
  </si>
  <si>
    <t>54926</t>
  </si>
  <si>
    <t>WAUPACA</t>
  </si>
  <si>
    <t>54927</t>
  </si>
  <si>
    <t>54928</t>
  </si>
  <si>
    <t>54929</t>
  </si>
  <si>
    <t>54930</t>
  </si>
  <si>
    <t>WAUSHARA</t>
  </si>
  <si>
    <t>54931</t>
  </si>
  <si>
    <t>54932</t>
  </si>
  <si>
    <t>54933</t>
  </si>
  <si>
    <t>54934</t>
  </si>
  <si>
    <t>54935</t>
  </si>
  <si>
    <t>54936</t>
  </si>
  <si>
    <t>54937</t>
  </si>
  <si>
    <t>54940</t>
  </si>
  <si>
    <t>54941</t>
  </si>
  <si>
    <t>54942</t>
  </si>
  <si>
    <t>54943</t>
  </si>
  <si>
    <t>54944</t>
  </si>
  <si>
    <t>54945</t>
  </si>
  <si>
    <t>54946</t>
  </si>
  <si>
    <t>54947</t>
  </si>
  <si>
    <t>54948</t>
  </si>
  <si>
    <t>54949</t>
  </si>
  <si>
    <t>54950</t>
  </si>
  <si>
    <t>54951</t>
  </si>
  <si>
    <t>54952</t>
  </si>
  <si>
    <t>54956</t>
  </si>
  <si>
    <t>54957</t>
  </si>
  <si>
    <t>54960</t>
  </si>
  <si>
    <t>54961</t>
  </si>
  <si>
    <t>54962</t>
  </si>
  <si>
    <t>54963</t>
  </si>
  <si>
    <t>54964</t>
  </si>
  <si>
    <t>54965</t>
  </si>
  <si>
    <t>54966</t>
  </si>
  <si>
    <t>54967</t>
  </si>
  <si>
    <t>54968</t>
  </si>
  <si>
    <t>54969</t>
  </si>
  <si>
    <t>54970</t>
  </si>
  <si>
    <t>54971</t>
  </si>
  <si>
    <t>54974</t>
  </si>
  <si>
    <t>54975</t>
  </si>
  <si>
    <t>54976</t>
  </si>
  <si>
    <t>54977</t>
  </si>
  <si>
    <t>54978</t>
  </si>
  <si>
    <t>54979</t>
  </si>
  <si>
    <t>54980</t>
  </si>
  <si>
    <t>54981</t>
  </si>
  <si>
    <t>54982</t>
  </si>
  <si>
    <t>54983</t>
  </si>
  <si>
    <t>54984</t>
  </si>
  <si>
    <t>54985</t>
  </si>
  <si>
    <t>54986</t>
  </si>
  <si>
    <t>54990</t>
  </si>
  <si>
    <t>55001</t>
  </si>
  <si>
    <t>55002</t>
  </si>
  <si>
    <t>CHISAGO</t>
  </si>
  <si>
    <t>55003</t>
  </si>
  <si>
    <t>55004</t>
  </si>
  <si>
    <t>PINE</t>
  </si>
  <si>
    <t>55005</t>
  </si>
  <si>
    <t>ANOKA</t>
  </si>
  <si>
    <t>55006</t>
  </si>
  <si>
    <t>ISANTI</t>
  </si>
  <si>
    <t>55007</t>
  </si>
  <si>
    <t>55008</t>
  </si>
  <si>
    <t>55009</t>
  </si>
  <si>
    <t>GOODHUE</t>
  </si>
  <si>
    <t>55010</t>
  </si>
  <si>
    <t>DAKOTA</t>
  </si>
  <si>
    <t>55011</t>
  </si>
  <si>
    <t>55012</t>
  </si>
  <si>
    <t>55013</t>
  </si>
  <si>
    <t>55014</t>
  </si>
  <si>
    <t>55016</t>
  </si>
  <si>
    <t>55017</t>
  </si>
  <si>
    <t>55018</t>
  </si>
  <si>
    <t>55019</t>
  </si>
  <si>
    <t>RICE</t>
  </si>
  <si>
    <t>55020</t>
  </si>
  <si>
    <t>55021</t>
  </si>
  <si>
    <t>55024</t>
  </si>
  <si>
    <t>55025</t>
  </si>
  <si>
    <t>55026</t>
  </si>
  <si>
    <t>55027</t>
  </si>
  <si>
    <t>55029</t>
  </si>
  <si>
    <t>55030</t>
  </si>
  <si>
    <t>KANABEC</t>
  </si>
  <si>
    <t>55031</t>
  </si>
  <si>
    <t>55032</t>
  </si>
  <si>
    <t>55033</t>
  </si>
  <si>
    <t>55036</t>
  </si>
  <si>
    <t>55037</t>
  </si>
  <si>
    <t>55038</t>
  </si>
  <si>
    <t>55040</t>
  </si>
  <si>
    <t>55041</t>
  </si>
  <si>
    <t>WABASHA</t>
  </si>
  <si>
    <t>55042</t>
  </si>
  <si>
    <t>55043</t>
  </si>
  <si>
    <t>55044</t>
  </si>
  <si>
    <t>55045</t>
  </si>
  <si>
    <t>55046</t>
  </si>
  <si>
    <t>55047</t>
  </si>
  <si>
    <t>55048</t>
  </si>
  <si>
    <t>55049</t>
  </si>
  <si>
    <t>STEELE</t>
  </si>
  <si>
    <t>55051</t>
  </si>
  <si>
    <t>55052</t>
  </si>
  <si>
    <t>55053</t>
  </si>
  <si>
    <t>55054</t>
  </si>
  <si>
    <t>55055</t>
  </si>
  <si>
    <t>55056</t>
  </si>
  <si>
    <t>55057</t>
  </si>
  <si>
    <t>55060</t>
  </si>
  <si>
    <t>55063</t>
  </si>
  <si>
    <t>55065</t>
  </si>
  <si>
    <t>55066</t>
  </si>
  <si>
    <t>55067</t>
  </si>
  <si>
    <t>55068</t>
  </si>
  <si>
    <t>55069</t>
  </si>
  <si>
    <t>55070</t>
  </si>
  <si>
    <t>55071</t>
  </si>
  <si>
    <t>55072</t>
  </si>
  <si>
    <t>55073</t>
  </si>
  <si>
    <t>55074</t>
  </si>
  <si>
    <t>55075</t>
  </si>
  <si>
    <t>55076</t>
  </si>
  <si>
    <t>55077</t>
  </si>
  <si>
    <t>55078</t>
  </si>
  <si>
    <t>55079</t>
  </si>
  <si>
    <t>55080</t>
  </si>
  <si>
    <t>55082</t>
  </si>
  <si>
    <t>55083</t>
  </si>
  <si>
    <t>55084</t>
  </si>
  <si>
    <t>55085</t>
  </si>
  <si>
    <t>55087</t>
  </si>
  <si>
    <t>55088</t>
  </si>
  <si>
    <t>55089</t>
  </si>
  <si>
    <t>55090</t>
  </si>
  <si>
    <t>55092</t>
  </si>
  <si>
    <t>55100</t>
  </si>
  <si>
    <t>RAMSEY</t>
  </si>
  <si>
    <t>55101</t>
  </si>
  <si>
    <t>55102</t>
  </si>
  <si>
    <t>55103</t>
  </si>
  <si>
    <t>55104</t>
  </si>
  <si>
    <t>55105</t>
  </si>
  <si>
    <t>55106</t>
  </si>
  <si>
    <t>55107</t>
  </si>
  <si>
    <t>55108</t>
  </si>
  <si>
    <t>55109</t>
  </si>
  <si>
    <t>55110</t>
  </si>
  <si>
    <t>55111</t>
  </si>
  <si>
    <t>HENNEPIN</t>
  </si>
  <si>
    <t>55112</t>
  </si>
  <si>
    <t>55113</t>
  </si>
  <si>
    <t>55114</t>
  </si>
  <si>
    <t>55115</t>
  </si>
  <si>
    <t>55116</t>
  </si>
  <si>
    <t>55117</t>
  </si>
  <si>
    <t>55118</t>
  </si>
  <si>
    <t>55119</t>
  </si>
  <si>
    <t>55120</t>
  </si>
  <si>
    <t>55121</t>
  </si>
  <si>
    <t>55122</t>
  </si>
  <si>
    <t>55123</t>
  </si>
  <si>
    <t>55124</t>
  </si>
  <si>
    <t>55125</t>
  </si>
  <si>
    <t>55126</t>
  </si>
  <si>
    <t>55127</t>
  </si>
  <si>
    <t>55128</t>
  </si>
  <si>
    <t>55129</t>
  </si>
  <si>
    <t>55130</t>
  </si>
  <si>
    <t>55133</t>
  </si>
  <si>
    <t>55144</t>
  </si>
  <si>
    <t>55145</t>
  </si>
  <si>
    <t>55146</t>
  </si>
  <si>
    <t>55150</t>
  </si>
  <si>
    <t>55155</t>
  </si>
  <si>
    <t>55161</t>
  </si>
  <si>
    <t>55164</t>
  </si>
  <si>
    <t>55165</t>
  </si>
  <si>
    <t>55166</t>
  </si>
  <si>
    <t>55168</t>
  </si>
  <si>
    <t>55169</t>
  </si>
  <si>
    <t>55170</t>
  </si>
  <si>
    <t>55171</t>
  </si>
  <si>
    <t>55172</t>
  </si>
  <si>
    <t>55175</t>
  </si>
  <si>
    <t>55177</t>
  </si>
  <si>
    <t>55182</t>
  </si>
  <si>
    <t>55187</t>
  </si>
  <si>
    <t>55188</t>
  </si>
  <si>
    <t>55189</t>
  </si>
  <si>
    <t>55190</t>
  </si>
  <si>
    <t>55191</t>
  </si>
  <si>
    <t>55199</t>
  </si>
  <si>
    <t>55301</t>
  </si>
  <si>
    <t>55302</t>
  </si>
  <si>
    <t>55303</t>
  </si>
  <si>
    <t>55304</t>
  </si>
  <si>
    <t>55305</t>
  </si>
  <si>
    <t>55306</t>
  </si>
  <si>
    <t>55307</t>
  </si>
  <si>
    <t>SIBLEY</t>
  </si>
  <si>
    <t>55308</t>
  </si>
  <si>
    <t>SHERBURNE</t>
  </si>
  <si>
    <t>55309</t>
  </si>
  <si>
    <t>55310</t>
  </si>
  <si>
    <t>RENVILLE</t>
  </si>
  <si>
    <t>55311</t>
  </si>
  <si>
    <t>55312</t>
  </si>
  <si>
    <t>MCLEOD</t>
  </si>
  <si>
    <t>55313</t>
  </si>
  <si>
    <t>55314</t>
  </si>
  <si>
    <t>55315</t>
  </si>
  <si>
    <t>CARVER</t>
  </si>
  <si>
    <t>55316</t>
  </si>
  <si>
    <t>55317</t>
  </si>
  <si>
    <t>55318</t>
  </si>
  <si>
    <t>55319</t>
  </si>
  <si>
    <t>55320</t>
  </si>
  <si>
    <t>55321</t>
  </si>
  <si>
    <t>55322</t>
  </si>
  <si>
    <t>55323</t>
  </si>
  <si>
    <t>55324</t>
  </si>
  <si>
    <t>MEEKER</t>
  </si>
  <si>
    <t>55325</t>
  </si>
  <si>
    <t>55326</t>
  </si>
  <si>
    <t>55327</t>
  </si>
  <si>
    <t>55328</t>
  </si>
  <si>
    <t>55329</t>
  </si>
  <si>
    <t>55330</t>
  </si>
  <si>
    <t>55331</t>
  </si>
  <si>
    <t>55332</t>
  </si>
  <si>
    <t>55333</t>
  </si>
  <si>
    <t>55334</t>
  </si>
  <si>
    <t>55335</t>
  </si>
  <si>
    <t>55336</t>
  </si>
  <si>
    <t>55337</t>
  </si>
  <si>
    <t>55338</t>
  </si>
  <si>
    <t>55339</t>
  </si>
  <si>
    <t>55340</t>
  </si>
  <si>
    <t>55341</t>
  </si>
  <si>
    <t>55342</t>
  </si>
  <si>
    <t>55343</t>
  </si>
  <si>
    <t>55344</t>
  </si>
  <si>
    <t>55345</t>
  </si>
  <si>
    <t>55346</t>
  </si>
  <si>
    <t>55347</t>
  </si>
  <si>
    <t>55348</t>
  </si>
  <si>
    <t>55349</t>
  </si>
  <si>
    <t>55350</t>
  </si>
  <si>
    <t>55351</t>
  </si>
  <si>
    <t>55352</t>
  </si>
  <si>
    <t>55353</t>
  </si>
  <si>
    <t>STEARNS</t>
  </si>
  <si>
    <t>55354</t>
  </si>
  <si>
    <t>55355</t>
  </si>
  <si>
    <t>55356</t>
  </si>
  <si>
    <t>55357</t>
  </si>
  <si>
    <t>55358</t>
  </si>
  <si>
    <t>55359</t>
  </si>
  <si>
    <t>55360</t>
  </si>
  <si>
    <t>55361</t>
  </si>
  <si>
    <t>55362</t>
  </si>
  <si>
    <t>55363</t>
  </si>
  <si>
    <t>55364</t>
  </si>
  <si>
    <t>55365</t>
  </si>
  <si>
    <t>55366</t>
  </si>
  <si>
    <t>55367</t>
  </si>
  <si>
    <t>55368</t>
  </si>
  <si>
    <t>55369</t>
  </si>
  <si>
    <t>55370</t>
  </si>
  <si>
    <t>55371</t>
  </si>
  <si>
    <t>MILLE LACS</t>
  </si>
  <si>
    <t>55372</t>
  </si>
  <si>
    <t>55373</t>
  </si>
  <si>
    <t>55374</t>
  </si>
  <si>
    <t>55375</t>
  </si>
  <si>
    <t>55376</t>
  </si>
  <si>
    <t>55377</t>
  </si>
  <si>
    <t>55378</t>
  </si>
  <si>
    <t>55379</t>
  </si>
  <si>
    <t>55380</t>
  </si>
  <si>
    <t>55381</t>
  </si>
  <si>
    <t>55382</t>
  </si>
  <si>
    <t>55383</t>
  </si>
  <si>
    <t>55384</t>
  </si>
  <si>
    <t>55385</t>
  </si>
  <si>
    <t>55386</t>
  </si>
  <si>
    <t>55387</t>
  </si>
  <si>
    <t>55388</t>
  </si>
  <si>
    <t>55389</t>
  </si>
  <si>
    <t>55390</t>
  </si>
  <si>
    <t>55391</t>
  </si>
  <si>
    <t>55392</t>
  </si>
  <si>
    <t>55393</t>
  </si>
  <si>
    <t>55394</t>
  </si>
  <si>
    <t>55395</t>
  </si>
  <si>
    <t>55396</t>
  </si>
  <si>
    <t>55397</t>
  </si>
  <si>
    <t>55398</t>
  </si>
  <si>
    <t>55399</t>
  </si>
  <si>
    <t>55400</t>
  </si>
  <si>
    <t>55401</t>
  </si>
  <si>
    <t>55402</t>
  </si>
  <si>
    <t>55403</t>
  </si>
  <si>
    <t>55404</t>
  </si>
  <si>
    <t>55405</t>
  </si>
  <si>
    <t>55406</t>
  </si>
  <si>
    <t>55407</t>
  </si>
  <si>
    <t>55408</t>
  </si>
  <si>
    <t>55409</t>
  </si>
  <si>
    <t>55410</t>
  </si>
  <si>
    <t>55411</t>
  </si>
  <si>
    <t>55412</t>
  </si>
  <si>
    <t>55413</t>
  </si>
  <si>
    <t>55414</t>
  </si>
  <si>
    <t>55415</t>
  </si>
  <si>
    <t>55416</t>
  </si>
  <si>
    <t>55417</t>
  </si>
  <si>
    <t>55418</t>
  </si>
  <si>
    <t>55419</t>
  </si>
  <si>
    <t>55420</t>
  </si>
  <si>
    <t>55421</t>
  </si>
  <si>
    <t>55422</t>
  </si>
  <si>
    <t>55423</t>
  </si>
  <si>
    <t>55424</t>
  </si>
  <si>
    <t>55425</t>
  </si>
  <si>
    <t>55426</t>
  </si>
  <si>
    <t>55427</t>
  </si>
  <si>
    <t>55428</t>
  </si>
  <si>
    <t>55429</t>
  </si>
  <si>
    <t>55430</t>
  </si>
  <si>
    <t>55431</t>
  </si>
  <si>
    <t>55432</t>
  </si>
  <si>
    <t>55433</t>
  </si>
  <si>
    <t>55434</t>
  </si>
  <si>
    <t>55435</t>
  </si>
  <si>
    <t>55436</t>
  </si>
  <si>
    <t>55437</t>
  </si>
  <si>
    <t>55438</t>
  </si>
  <si>
    <t>55439</t>
  </si>
  <si>
    <t>55440</t>
  </si>
  <si>
    <t>55441</t>
  </si>
  <si>
    <t>55442</t>
  </si>
  <si>
    <t>55443</t>
  </si>
  <si>
    <t>55444</t>
  </si>
  <si>
    <t>55445</t>
  </si>
  <si>
    <t>55446</t>
  </si>
  <si>
    <t>55447</t>
  </si>
  <si>
    <t>55448</t>
  </si>
  <si>
    <t>55449</t>
  </si>
  <si>
    <t>55450</t>
  </si>
  <si>
    <t>55454</t>
  </si>
  <si>
    <t>55455</t>
  </si>
  <si>
    <t>55458</t>
  </si>
  <si>
    <t>55459</t>
  </si>
  <si>
    <t>55460</t>
  </si>
  <si>
    <t>55467</t>
  </si>
  <si>
    <t>55468</t>
  </si>
  <si>
    <t>55470</t>
  </si>
  <si>
    <t>55472</t>
  </si>
  <si>
    <t>55473</t>
  </si>
  <si>
    <t>55474</t>
  </si>
  <si>
    <t>55478</t>
  </si>
  <si>
    <t>55479</t>
  </si>
  <si>
    <t>55480</t>
  </si>
  <si>
    <t>55483</t>
  </si>
  <si>
    <t>55484</t>
  </si>
  <si>
    <t>55485</t>
  </si>
  <si>
    <t>55486</t>
  </si>
  <si>
    <t>55487</t>
  </si>
  <si>
    <t>55488</t>
  </si>
  <si>
    <t>55550</t>
  </si>
  <si>
    <t>55551</t>
  </si>
  <si>
    <t>55552</t>
  </si>
  <si>
    <t>55553</t>
  </si>
  <si>
    <t>55554</t>
  </si>
  <si>
    <t>55555</t>
  </si>
  <si>
    <t>55556</t>
  </si>
  <si>
    <t>55557</t>
  </si>
  <si>
    <t>55558</t>
  </si>
  <si>
    <t>55559</t>
  </si>
  <si>
    <t>55560</t>
  </si>
  <si>
    <t>55561</t>
  </si>
  <si>
    <t>55562</t>
  </si>
  <si>
    <t>55563</t>
  </si>
  <si>
    <t>55564</t>
  </si>
  <si>
    <t>55565</t>
  </si>
  <si>
    <t>55566</t>
  </si>
  <si>
    <t>55567</t>
  </si>
  <si>
    <t>55568</t>
  </si>
  <si>
    <t>55569</t>
  </si>
  <si>
    <t>55570</t>
  </si>
  <si>
    <t>55571</t>
  </si>
  <si>
    <t>55572</t>
  </si>
  <si>
    <t>55573</t>
  </si>
  <si>
    <t>55574</t>
  </si>
  <si>
    <t>55575</t>
  </si>
  <si>
    <t>55576</t>
  </si>
  <si>
    <t>55577</t>
  </si>
  <si>
    <t>55578</t>
  </si>
  <si>
    <t>55579</t>
  </si>
  <si>
    <t>55580</t>
  </si>
  <si>
    <t>55581</t>
  </si>
  <si>
    <t>55582</t>
  </si>
  <si>
    <t>55583</t>
  </si>
  <si>
    <t>55584</t>
  </si>
  <si>
    <t>55585</t>
  </si>
  <si>
    <t>55586</t>
  </si>
  <si>
    <t>55587</t>
  </si>
  <si>
    <t>55588</t>
  </si>
  <si>
    <t>55589</t>
  </si>
  <si>
    <t>55590</t>
  </si>
  <si>
    <t>55591</t>
  </si>
  <si>
    <t>55592</t>
  </si>
  <si>
    <t>55593</t>
  </si>
  <si>
    <t>55594</t>
  </si>
  <si>
    <t>55595</t>
  </si>
  <si>
    <t>55596</t>
  </si>
  <si>
    <t>55597</t>
  </si>
  <si>
    <t>55598</t>
  </si>
  <si>
    <t>55599</t>
  </si>
  <si>
    <t>55601</t>
  </si>
  <si>
    <t>55602</t>
  </si>
  <si>
    <t>SAINT LOUIS</t>
  </si>
  <si>
    <t>55603</t>
  </si>
  <si>
    <t>55604</t>
  </si>
  <si>
    <t>55605</t>
  </si>
  <si>
    <t>55606</t>
  </si>
  <si>
    <t>55607</t>
  </si>
  <si>
    <t>55609</t>
  </si>
  <si>
    <t>55612</t>
  </si>
  <si>
    <t>55613</t>
  </si>
  <si>
    <t>55614</t>
  </si>
  <si>
    <t>55615</t>
  </si>
  <si>
    <t>55616</t>
  </si>
  <si>
    <t>55701</t>
  </si>
  <si>
    <t>55702</t>
  </si>
  <si>
    <t>55703</t>
  </si>
  <si>
    <t>55704</t>
  </si>
  <si>
    <t>55705</t>
  </si>
  <si>
    <t>55706</t>
  </si>
  <si>
    <t>55707</t>
  </si>
  <si>
    <t>CARLTON</t>
  </si>
  <si>
    <t>55708</t>
  </si>
  <si>
    <t>55709</t>
  </si>
  <si>
    <t>ITASCA</t>
  </si>
  <si>
    <t>55710</t>
  </si>
  <si>
    <t>55711</t>
  </si>
  <si>
    <t>55712</t>
  </si>
  <si>
    <t>55713</t>
  </si>
  <si>
    <t>55716</t>
  </si>
  <si>
    <t>55717</t>
  </si>
  <si>
    <t>55718</t>
  </si>
  <si>
    <t>55719</t>
  </si>
  <si>
    <t>55720</t>
  </si>
  <si>
    <t>55721</t>
  </si>
  <si>
    <t>55722</t>
  </si>
  <si>
    <t>55723</t>
  </si>
  <si>
    <t>55724</t>
  </si>
  <si>
    <t>55725</t>
  </si>
  <si>
    <t>55726</t>
  </si>
  <si>
    <t>55727</t>
  </si>
  <si>
    <t>55728</t>
  </si>
  <si>
    <t>55729</t>
  </si>
  <si>
    <t>55730</t>
  </si>
  <si>
    <t>55731</t>
  </si>
  <si>
    <t>55732</t>
  </si>
  <si>
    <t>55733</t>
  </si>
  <si>
    <t>55734</t>
  </si>
  <si>
    <t>55735</t>
  </si>
  <si>
    <t>55736</t>
  </si>
  <si>
    <t>55738</t>
  </si>
  <si>
    <t>55740</t>
  </si>
  <si>
    <t>55741</t>
  </si>
  <si>
    <t>55742</t>
  </si>
  <si>
    <t>55744</t>
  </si>
  <si>
    <t>55745</t>
  </si>
  <si>
    <t>55746</t>
  </si>
  <si>
    <t>55747</t>
  </si>
  <si>
    <t>55748</t>
  </si>
  <si>
    <t>AITKIN</t>
  </si>
  <si>
    <t>55749</t>
  </si>
  <si>
    <t>55750</t>
  </si>
  <si>
    <t>55751</t>
  </si>
  <si>
    <t>55752</t>
  </si>
  <si>
    <t>55753</t>
  </si>
  <si>
    <t>55754</t>
  </si>
  <si>
    <t>55755</t>
  </si>
  <si>
    <t>55756</t>
  </si>
  <si>
    <t>55757</t>
  </si>
  <si>
    <t>55758</t>
  </si>
  <si>
    <t>55760</t>
  </si>
  <si>
    <t>55761</t>
  </si>
  <si>
    <t>55762</t>
  </si>
  <si>
    <t>55763</t>
  </si>
  <si>
    <t>55764</t>
  </si>
  <si>
    <t>55765</t>
  </si>
  <si>
    <t>55766</t>
  </si>
  <si>
    <t>55767</t>
  </si>
  <si>
    <t>55768</t>
  </si>
  <si>
    <t>55769</t>
  </si>
  <si>
    <t>55771</t>
  </si>
  <si>
    <t>55772</t>
  </si>
  <si>
    <t>55773</t>
  </si>
  <si>
    <t>55775</t>
  </si>
  <si>
    <t>55777</t>
  </si>
  <si>
    <t>55778</t>
  </si>
  <si>
    <t>55779</t>
  </si>
  <si>
    <t>55780</t>
  </si>
  <si>
    <t>55781</t>
  </si>
  <si>
    <t>55782</t>
  </si>
  <si>
    <t>55783</t>
  </si>
  <si>
    <t>55784</t>
  </si>
  <si>
    <t>55785</t>
  </si>
  <si>
    <t>55786</t>
  </si>
  <si>
    <t>55787</t>
  </si>
  <si>
    <t>55788</t>
  </si>
  <si>
    <t>55789</t>
  </si>
  <si>
    <t>55790</t>
  </si>
  <si>
    <t>55791</t>
  </si>
  <si>
    <t>55792</t>
  </si>
  <si>
    <t>55793</t>
  </si>
  <si>
    <t>55794</t>
  </si>
  <si>
    <t>55795</t>
  </si>
  <si>
    <t>55796</t>
  </si>
  <si>
    <t>55797</t>
  </si>
  <si>
    <t>55798</t>
  </si>
  <si>
    <t>55799</t>
  </si>
  <si>
    <t>55800</t>
  </si>
  <si>
    <t>55801</t>
  </si>
  <si>
    <t>55802</t>
  </si>
  <si>
    <t>55803</t>
  </si>
  <si>
    <t>55804</t>
  </si>
  <si>
    <t>55805</t>
  </si>
  <si>
    <t>55806</t>
  </si>
  <si>
    <t>55807</t>
  </si>
  <si>
    <t>55808</t>
  </si>
  <si>
    <t>55810</t>
  </si>
  <si>
    <t>55811</t>
  </si>
  <si>
    <t>55812</t>
  </si>
  <si>
    <t>55814</t>
  </si>
  <si>
    <t>55815</t>
  </si>
  <si>
    <t>55816</t>
  </si>
  <si>
    <t>55901</t>
  </si>
  <si>
    <t>OLMSTED</t>
  </si>
  <si>
    <t>55902</t>
  </si>
  <si>
    <t>55903</t>
  </si>
  <si>
    <t>55904</t>
  </si>
  <si>
    <t>55905</t>
  </si>
  <si>
    <t>55906</t>
  </si>
  <si>
    <t>55909</t>
  </si>
  <si>
    <t>MOWER</t>
  </si>
  <si>
    <t>55910</t>
  </si>
  <si>
    <t>WINONA</t>
  </si>
  <si>
    <t>55912</t>
  </si>
  <si>
    <t>55917</t>
  </si>
  <si>
    <t>55918</t>
  </si>
  <si>
    <t>55919</t>
  </si>
  <si>
    <t>55920</t>
  </si>
  <si>
    <t>55921</t>
  </si>
  <si>
    <t>55922</t>
  </si>
  <si>
    <t>FILLMORE</t>
  </si>
  <si>
    <t>55923</t>
  </si>
  <si>
    <t>55924</t>
  </si>
  <si>
    <t>55925</t>
  </si>
  <si>
    <t>55926</t>
  </si>
  <si>
    <t>55927</t>
  </si>
  <si>
    <t>55929</t>
  </si>
  <si>
    <t>55931</t>
  </si>
  <si>
    <t>55932</t>
  </si>
  <si>
    <t>55933</t>
  </si>
  <si>
    <t>55934</t>
  </si>
  <si>
    <t>55935</t>
  </si>
  <si>
    <t>55936</t>
  </si>
  <si>
    <t>55937</t>
  </si>
  <si>
    <t>55938</t>
  </si>
  <si>
    <t>55939</t>
  </si>
  <si>
    <t>55940</t>
  </si>
  <si>
    <t>55941</t>
  </si>
  <si>
    <t>55942</t>
  </si>
  <si>
    <t>55943</t>
  </si>
  <si>
    <t>55944</t>
  </si>
  <si>
    <t>55945</t>
  </si>
  <si>
    <t>55946</t>
  </si>
  <si>
    <t>55947</t>
  </si>
  <si>
    <t>55949</t>
  </si>
  <si>
    <t>55950</t>
  </si>
  <si>
    <t>55951</t>
  </si>
  <si>
    <t>55952</t>
  </si>
  <si>
    <t>55953</t>
  </si>
  <si>
    <t>55954</t>
  </si>
  <si>
    <t>55955</t>
  </si>
  <si>
    <t>55956</t>
  </si>
  <si>
    <t>55957</t>
  </si>
  <si>
    <t>55959</t>
  </si>
  <si>
    <t>55960</t>
  </si>
  <si>
    <t>55961</t>
  </si>
  <si>
    <t>55962</t>
  </si>
  <si>
    <t>55963</t>
  </si>
  <si>
    <t>55964</t>
  </si>
  <si>
    <t>55965</t>
  </si>
  <si>
    <t>55967</t>
  </si>
  <si>
    <t>55968</t>
  </si>
  <si>
    <t>55969</t>
  </si>
  <si>
    <t>55970</t>
  </si>
  <si>
    <t>55971</t>
  </si>
  <si>
    <t>55972</t>
  </si>
  <si>
    <t>55973</t>
  </si>
  <si>
    <t>55974</t>
  </si>
  <si>
    <t>55975</t>
  </si>
  <si>
    <t>55976</t>
  </si>
  <si>
    <t>55977</t>
  </si>
  <si>
    <t>55978</t>
  </si>
  <si>
    <t>55979</t>
  </si>
  <si>
    <t>55981</t>
  </si>
  <si>
    <t>55982</t>
  </si>
  <si>
    <t>55983</t>
  </si>
  <si>
    <t>55985</t>
  </si>
  <si>
    <t>55986</t>
  </si>
  <si>
    <t>55987</t>
  </si>
  <si>
    <t>55988</t>
  </si>
  <si>
    <t>55990</t>
  </si>
  <si>
    <t>55991</t>
  </si>
  <si>
    <t>55992</t>
  </si>
  <si>
    <t>56001</t>
  </si>
  <si>
    <t>BLUE EARTH</t>
  </si>
  <si>
    <t>56002</t>
  </si>
  <si>
    <t>56003</t>
  </si>
  <si>
    <t>NICOLLET</t>
  </si>
  <si>
    <t>56006</t>
  </si>
  <si>
    <t>56007</t>
  </si>
  <si>
    <t>FREEBORN</t>
  </si>
  <si>
    <t>56009</t>
  </si>
  <si>
    <t>56010</t>
  </si>
  <si>
    <t>56011</t>
  </si>
  <si>
    <t>56013</t>
  </si>
  <si>
    <t>FARIBAULT</t>
  </si>
  <si>
    <t>56014</t>
  </si>
  <si>
    <t>56016</t>
  </si>
  <si>
    <t>56017</t>
  </si>
  <si>
    <t>LE SUEUR</t>
  </si>
  <si>
    <t>56019</t>
  </si>
  <si>
    <t>56020</t>
  </si>
  <si>
    <t>56021</t>
  </si>
  <si>
    <t>56022</t>
  </si>
  <si>
    <t>WATONWAN</t>
  </si>
  <si>
    <t>56023</t>
  </si>
  <si>
    <t>56024</t>
  </si>
  <si>
    <t>56025</t>
  </si>
  <si>
    <t>56026</t>
  </si>
  <si>
    <t>56027</t>
  </si>
  <si>
    <t>56028</t>
  </si>
  <si>
    <t>56029</t>
  </si>
  <si>
    <t>56030</t>
  </si>
  <si>
    <t>56031</t>
  </si>
  <si>
    <t>56032</t>
  </si>
  <si>
    <t>56033</t>
  </si>
  <si>
    <t>56034</t>
  </si>
  <si>
    <t>56035</t>
  </si>
  <si>
    <t>56036</t>
  </si>
  <si>
    <t>56037</t>
  </si>
  <si>
    <t>56039</t>
  </si>
  <si>
    <t>56041</t>
  </si>
  <si>
    <t>56042</t>
  </si>
  <si>
    <t>56043</t>
  </si>
  <si>
    <t>56044</t>
  </si>
  <si>
    <t>56045</t>
  </si>
  <si>
    <t>56046</t>
  </si>
  <si>
    <t>56047</t>
  </si>
  <si>
    <t>56048</t>
  </si>
  <si>
    <t>WASECA</t>
  </si>
  <si>
    <t>56050</t>
  </si>
  <si>
    <t>56051</t>
  </si>
  <si>
    <t>56052</t>
  </si>
  <si>
    <t>56053</t>
  </si>
  <si>
    <t>56054</t>
  </si>
  <si>
    <t>56055</t>
  </si>
  <si>
    <t>56056</t>
  </si>
  <si>
    <t>56057</t>
  </si>
  <si>
    <t>56058</t>
  </si>
  <si>
    <t>56060</t>
  </si>
  <si>
    <t>56061</t>
  </si>
  <si>
    <t>56062</t>
  </si>
  <si>
    <t>56063</t>
  </si>
  <si>
    <t>56064</t>
  </si>
  <si>
    <t>56065</t>
  </si>
  <si>
    <t>56067</t>
  </si>
  <si>
    <t>56068</t>
  </si>
  <si>
    <t>56069</t>
  </si>
  <si>
    <t>56070</t>
  </si>
  <si>
    <t>56071</t>
  </si>
  <si>
    <t>56072</t>
  </si>
  <si>
    <t>56073</t>
  </si>
  <si>
    <t>56074</t>
  </si>
  <si>
    <t>56075</t>
  </si>
  <si>
    <t>56076</t>
  </si>
  <si>
    <t>56077</t>
  </si>
  <si>
    <t>56078</t>
  </si>
  <si>
    <t>56080</t>
  </si>
  <si>
    <t>56081</t>
  </si>
  <si>
    <t>56082</t>
  </si>
  <si>
    <t>56083</t>
  </si>
  <si>
    <t>REDWOOD</t>
  </si>
  <si>
    <t>56084</t>
  </si>
  <si>
    <t>56085</t>
  </si>
  <si>
    <t>56087</t>
  </si>
  <si>
    <t>56088</t>
  </si>
  <si>
    <t>56089</t>
  </si>
  <si>
    <t>56090</t>
  </si>
  <si>
    <t>56091</t>
  </si>
  <si>
    <t>56092</t>
  </si>
  <si>
    <t>56093</t>
  </si>
  <si>
    <t>56096</t>
  </si>
  <si>
    <t>56097</t>
  </si>
  <si>
    <t>56098</t>
  </si>
  <si>
    <t>56101</t>
  </si>
  <si>
    <t>COTTONWOOD</t>
  </si>
  <si>
    <t>56110</t>
  </si>
  <si>
    <t>NOBLES</t>
  </si>
  <si>
    <t>56111</t>
  </si>
  <si>
    <t>56112</t>
  </si>
  <si>
    <t>56113</t>
  </si>
  <si>
    <t>56114</t>
  </si>
  <si>
    <t>56115</t>
  </si>
  <si>
    <t>56116</t>
  </si>
  <si>
    <t>56117</t>
  </si>
  <si>
    <t>56118</t>
  </si>
  <si>
    <t>56119</t>
  </si>
  <si>
    <t>56120</t>
  </si>
  <si>
    <t>56121</t>
  </si>
  <si>
    <t>56122</t>
  </si>
  <si>
    <t>56123</t>
  </si>
  <si>
    <t>56124</t>
  </si>
  <si>
    <t>56125</t>
  </si>
  <si>
    <t>56126</t>
  </si>
  <si>
    <t>56127</t>
  </si>
  <si>
    <t>56128</t>
  </si>
  <si>
    <t>PIPESTONE</t>
  </si>
  <si>
    <t>56129</t>
  </si>
  <si>
    <t>56130</t>
  </si>
  <si>
    <t>56131</t>
  </si>
  <si>
    <t>56132</t>
  </si>
  <si>
    <t>56133</t>
  </si>
  <si>
    <t>56134</t>
  </si>
  <si>
    <t>56135</t>
  </si>
  <si>
    <t>56136</t>
  </si>
  <si>
    <t>56137</t>
  </si>
  <si>
    <t>56138</t>
  </si>
  <si>
    <t>56139</t>
  </si>
  <si>
    <t>56140</t>
  </si>
  <si>
    <t>56141</t>
  </si>
  <si>
    <t>56142</t>
  </si>
  <si>
    <t>56143</t>
  </si>
  <si>
    <t>56144</t>
  </si>
  <si>
    <t>56145</t>
  </si>
  <si>
    <t>56146</t>
  </si>
  <si>
    <t>56147</t>
  </si>
  <si>
    <t>56149</t>
  </si>
  <si>
    <t>56150</t>
  </si>
  <si>
    <t>56151</t>
  </si>
  <si>
    <t>56152</t>
  </si>
  <si>
    <t>56153</t>
  </si>
  <si>
    <t>56155</t>
  </si>
  <si>
    <t>56156</t>
  </si>
  <si>
    <t>56157</t>
  </si>
  <si>
    <t>56158</t>
  </si>
  <si>
    <t>56159</t>
  </si>
  <si>
    <t>56160</t>
  </si>
  <si>
    <t>56161</t>
  </si>
  <si>
    <t>56162</t>
  </si>
  <si>
    <t>56164</t>
  </si>
  <si>
    <t>56165</t>
  </si>
  <si>
    <t>56166</t>
  </si>
  <si>
    <t>56167</t>
  </si>
  <si>
    <t>56168</t>
  </si>
  <si>
    <t>56169</t>
  </si>
  <si>
    <t>56170</t>
  </si>
  <si>
    <t>56171</t>
  </si>
  <si>
    <t>56172</t>
  </si>
  <si>
    <t>56173</t>
  </si>
  <si>
    <t>56174</t>
  </si>
  <si>
    <t>56175</t>
  </si>
  <si>
    <t>56176</t>
  </si>
  <si>
    <t>56177</t>
  </si>
  <si>
    <t>56178</t>
  </si>
  <si>
    <t>56179</t>
  </si>
  <si>
    <t>56180</t>
  </si>
  <si>
    <t>56181</t>
  </si>
  <si>
    <t>56183</t>
  </si>
  <si>
    <t>56184</t>
  </si>
  <si>
    <t>56185</t>
  </si>
  <si>
    <t>56186</t>
  </si>
  <si>
    <t>56187</t>
  </si>
  <si>
    <t>56201</t>
  </si>
  <si>
    <t>KANDIYOHI</t>
  </si>
  <si>
    <t>56207</t>
  </si>
  <si>
    <t>STEVENS</t>
  </si>
  <si>
    <t>56208</t>
  </si>
  <si>
    <t>SWIFT</t>
  </si>
  <si>
    <t>56209</t>
  </si>
  <si>
    <t>56210</t>
  </si>
  <si>
    <t>BIG STONE</t>
  </si>
  <si>
    <t>56211</t>
  </si>
  <si>
    <t>56212</t>
  </si>
  <si>
    <t>LAC QUI PARLE</t>
  </si>
  <si>
    <t>56214</t>
  </si>
  <si>
    <t>56215</t>
  </si>
  <si>
    <t>56216</t>
  </si>
  <si>
    <t>56218</t>
  </si>
  <si>
    <t>56219</t>
  </si>
  <si>
    <t>TRAVERSE</t>
  </si>
  <si>
    <t>56220</t>
  </si>
  <si>
    <t>YELLOW MEDICINE</t>
  </si>
  <si>
    <t>56221</t>
  </si>
  <si>
    <t>56222</t>
  </si>
  <si>
    <t>56223</t>
  </si>
  <si>
    <t>56224</t>
  </si>
  <si>
    <t>56225</t>
  </si>
  <si>
    <t>56226</t>
  </si>
  <si>
    <t>56227</t>
  </si>
  <si>
    <t>56228</t>
  </si>
  <si>
    <t>56229</t>
  </si>
  <si>
    <t>56230</t>
  </si>
  <si>
    <t>56231</t>
  </si>
  <si>
    <t>56232</t>
  </si>
  <si>
    <t>56233</t>
  </si>
  <si>
    <t>56235</t>
  </si>
  <si>
    <t>56236</t>
  </si>
  <si>
    <t>56237</t>
  </si>
  <si>
    <t>56238</t>
  </si>
  <si>
    <t>56239</t>
  </si>
  <si>
    <t>56240</t>
  </si>
  <si>
    <t>56241</t>
  </si>
  <si>
    <t>56243</t>
  </si>
  <si>
    <t>56244</t>
  </si>
  <si>
    <t>56245</t>
  </si>
  <si>
    <t>56246</t>
  </si>
  <si>
    <t>56247</t>
  </si>
  <si>
    <t>56248</t>
  </si>
  <si>
    <t>56249</t>
  </si>
  <si>
    <t>56250</t>
  </si>
  <si>
    <t>56251</t>
  </si>
  <si>
    <t>56252</t>
  </si>
  <si>
    <t>56253</t>
  </si>
  <si>
    <t>56254</t>
  </si>
  <si>
    <t>56255</t>
  </si>
  <si>
    <t>56256</t>
  </si>
  <si>
    <t>56257</t>
  </si>
  <si>
    <t>56258</t>
  </si>
  <si>
    <t>56260</t>
  </si>
  <si>
    <t>56262</t>
  </si>
  <si>
    <t>56263</t>
  </si>
  <si>
    <t>56264</t>
  </si>
  <si>
    <t>56265</t>
  </si>
  <si>
    <t>56266</t>
  </si>
  <si>
    <t>56267</t>
  </si>
  <si>
    <t>56270</t>
  </si>
  <si>
    <t>56271</t>
  </si>
  <si>
    <t>56272</t>
  </si>
  <si>
    <t>56273</t>
  </si>
  <si>
    <t>56274</t>
  </si>
  <si>
    <t>56276</t>
  </si>
  <si>
    <t>56277</t>
  </si>
  <si>
    <t>56278</t>
  </si>
  <si>
    <t>56279</t>
  </si>
  <si>
    <t>56280</t>
  </si>
  <si>
    <t>56281</t>
  </si>
  <si>
    <t>56282</t>
  </si>
  <si>
    <t>56283</t>
  </si>
  <si>
    <t>56284</t>
  </si>
  <si>
    <t>56285</t>
  </si>
  <si>
    <t>56286</t>
  </si>
  <si>
    <t>56287</t>
  </si>
  <si>
    <t>56288</t>
  </si>
  <si>
    <t>56289</t>
  </si>
  <si>
    <t>56290</t>
  </si>
  <si>
    <t>56291</t>
  </si>
  <si>
    <t>56292</t>
  </si>
  <si>
    <t>56293</t>
  </si>
  <si>
    <t>56294</t>
  </si>
  <si>
    <t>56295</t>
  </si>
  <si>
    <t>56296</t>
  </si>
  <si>
    <t>56297</t>
  </si>
  <si>
    <t>56301</t>
  </si>
  <si>
    <t>56302</t>
  </si>
  <si>
    <t>56303</t>
  </si>
  <si>
    <t>56304</t>
  </si>
  <si>
    <t>56307</t>
  </si>
  <si>
    <t>56308</t>
  </si>
  <si>
    <t>56309</t>
  </si>
  <si>
    <t>56310</t>
  </si>
  <si>
    <t>56311</t>
  </si>
  <si>
    <t>56312</t>
  </si>
  <si>
    <t>56313</t>
  </si>
  <si>
    <t>56314</t>
  </si>
  <si>
    <t>MORRISON</t>
  </si>
  <si>
    <t>56315</t>
  </si>
  <si>
    <t>56316</t>
  </si>
  <si>
    <t>56317</t>
  </si>
  <si>
    <t>56318</t>
  </si>
  <si>
    <t>56319</t>
  </si>
  <si>
    <t>56320</t>
  </si>
  <si>
    <t>56321</t>
  </si>
  <si>
    <t>56323</t>
  </si>
  <si>
    <t>POPE</t>
  </si>
  <si>
    <t>56324</t>
  </si>
  <si>
    <t>OTTER TAIL</t>
  </si>
  <si>
    <t>56325</t>
  </si>
  <si>
    <t>56326</t>
  </si>
  <si>
    <t>56327</t>
  </si>
  <si>
    <t>56328</t>
  </si>
  <si>
    <t>56329</t>
  </si>
  <si>
    <t>56330</t>
  </si>
  <si>
    <t>56331</t>
  </si>
  <si>
    <t>56332</t>
  </si>
  <si>
    <t>56333</t>
  </si>
  <si>
    <t>56334</t>
  </si>
  <si>
    <t>56335</t>
  </si>
  <si>
    <t>56336</t>
  </si>
  <si>
    <t>56338</t>
  </si>
  <si>
    <t>56339</t>
  </si>
  <si>
    <t>56340</t>
  </si>
  <si>
    <t>56341</t>
  </si>
  <si>
    <t>56342</t>
  </si>
  <si>
    <t>56343</t>
  </si>
  <si>
    <t>56344</t>
  </si>
  <si>
    <t>56345</t>
  </si>
  <si>
    <t>56346</t>
  </si>
  <si>
    <t>56347</t>
  </si>
  <si>
    <t>56349</t>
  </si>
  <si>
    <t>56350</t>
  </si>
  <si>
    <t>56352</t>
  </si>
  <si>
    <t>56353</t>
  </si>
  <si>
    <t>56354</t>
  </si>
  <si>
    <t>56355</t>
  </si>
  <si>
    <t>56356</t>
  </si>
  <si>
    <t>56357</t>
  </si>
  <si>
    <t>56358</t>
  </si>
  <si>
    <t>56359</t>
  </si>
  <si>
    <t>56360</t>
  </si>
  <si>
    <t>56361</t>
  </si>
  <si>
    <t>56362</t>
  </si>
  <si>
    <t>56363</t>
  </si>
  <si>
    <t>56364</t>
  </si>
  <si>
    <t>56367</t>
  </si>
  <si>
    <t>56368</t>
  </si>
  <si>
    <t>56369</t>
  </si>
  <si>
    <t>56371</t>
  </si>
  <si>
    <t>56372</t>
  </si>
  <si>
    <t>56373</t>
  </si>
  <si>
    <t>56374</t>
  </si>
  <si>
    <t>56375</t>
  </si>
  <si>
    <t>56376</t>
  </si>
  <si>
    <t>56377</t>
  </si>
  <si>
    <t>56378</t>
  </si>
  <si>
    <t>56379</t>
  </si>
  <si>
    <t>56380</t>
  </si>
  <si>
    <t>56381</t>
  </si>
  <si>
    <t>56382</t>
  </si>
  <si>
    <t>56384</t>
  </si>
  <si>
    <t>56385</t>
  </si>
  <si>
    <t>56386</t>
  </si>
  <si>
    <t>56387</t>
  </si>
  <si>
    <t>56388</t>
  </si>
  <si>
    <t>56389</t>
  </si>
  <si>
    <t>56393</t>
  </si>
  <si>
    <t>56395</t>
  </si>
  <si>
    <t>56396</t>
  </si>
  <si>
    <t>56397</t>
  </si>
  <si>
    <t>56398</t>
  </si>
  <si>
    <t>56399</t>
  </si>
  <si>
    <t>56401</t>
  </si>
  <si>
    <t>CROW WING</t>
  </si>
  <si>
    <t>56425</t>
  </si>
  <si>
    <t>56430</t>
  </si>
  <si>
    <t>56431</t>
  </si>
  <si>
    <t>56433</t>
  </si>
  <si>
    <t>HUBBARD</t>
  </si>
  <si>
    <t>56434</t>
  </si>
  <si>
    <t>WADENA</t>
  </si>
  <si>
    <t>56435</t>
  </si>
  <si>
    <t>56436</t>
  </si>
  <si>
    <t>56437</t>
  </si>
  <si>
    <t>56438</t>
  </si>
  <si>
    <t>56440</t>
  </si>
  <si>
    <t>56441</t>
  </si>
  <si>
    <t>56442</t>
  </si>
  <si>
    <t>56443</t>
  </si>
  <si>
    <t>56444</t>
  </si>
  <si>
    <t>56446</t>
  </si>
  <si>
    <t>56447</t>
  </si>
  <si>
    <t>56448</t>
  </si>
  <si>
    <t>56449</t>
  </si>
  <si>
    <t>56450</t>
  </si>
  <si>
    <t>56452</t>
  </si>
  <si>
    <t>56453</t>
  </si>
  <si>
    <t>56455</t>
  </si>
  <si>
    <t>56456</t>
  </si>
  <si>
    <t>56458</t>
  </si>
  <si>
    <t>56459</t>
  </si>
  <si>
    <t>56460</t>
  </si>
  <si>
    <t>CLEARWATER</t>
  </si>
  <si>
    <t>56461</t>
  </si>
  <si>
    <t>56463</t>
  </si>
  <si>
    <t>56464</t>
  </si>
  <si>
    <t>56465</t>
  </si>
  <si>
    <t>56466</t>
  </si>
  <si>
    <t>56467</t>
  </si>
  <si>
    <t>56468</t>
  </si>
  <si>
    <t>56469</t>
  </si>
  <si>
    <t>56470</t>
  </si>
  <si>
    <t>56472</t>
  </si>
  <si>
    <t>56473</t>
  </si>
  <si>
    <t>56474</t>
  </si>
  <si>
    <t>56475</t>
  </si>
  <si>
    <t>56477</t>
  </si>
  <si>
    <t>56478</t>
  </si>
  <si>
    <t>56479</t>
  </si>
  <si>
    <t>56481</t>
  </si>
  <si>
    <t>56482</t>
  </si>
  <si>
    <t>56484</t>
  </si>
  <si>
    <t>56485</t>
  </si>
  <si>
    <t>56501</t>
  </si>
  <si>
    <t>BECKER</t>
  </si>
  <si>
    <t>56502</t>
  </si>
  <si>
    <t>56510</t>
  </si>
  <si>
    <t>NORMAN</t>
  </si>
  <si>
    <t>56511</t>
  </si>
  <si>
    <t>56513</t>
  </si>
  <si>
    <t>56514</t>
  </si>
  <si>
    <t>56515</t>
  </si>
  <si>
    <t>56516</t>
  </si>
  <si>
    <t>MAHNOMEN</t>
  </si>
  <si>
    <t>56517</t>
  </si>
  <si>
    <t>56518</t>
  </si>
  <si>
    <t>56519</t>
  </si>
  <si>
    <t>56520</t>
  </si>
  <si>
    <t>WILKIN</t>
  </si>
  <si>
    <t>56521</t>
  </si>
  <si>
    <t>56522</t>
  </si>
  <si>
    <t>56523</t>
  </si>
  <si>
    <t>56524</t>
  </si>
  <si>
    <t>56525</t>
  </si>
  <si>
    <t>56527</t>
  </si>
  <si>
    <t>56528</t>
  </si>
  <si>
    <t>56529</t>
  </si>
  <si>
    <t>56531</t>
  </si>
  <si>
    <t>56533</t>
  </si>
  <si>
    <t>56534</t>
  </si>
  <si>
    <t>56535</t>
  </si>
  <si>
    <t>56536</t>
  </si>
  <si>
    <t>56537</t>
  </si>
  <si>
    <t>56538</t>
  </si>
  <si>
    <t>56540</t>
  </si>
  <si>
    <t>56541</t>
  </si>
  <si>
    <t>56542</t>
  </si>
  <si>
    <t>56543</t>
  </si>
  <si>
    <t>56544</t>
  </si>
  <si>
    <t>56545</t>
  </si>
  <si>
    <t>56546</t>
  </si>
  <si>
    <t>56547</t>
  </si>
  <si>
    <t>56548</t>
  </si>
  <si>
    <t>56549</t>
  </si>
  <si>
    <t>56550</t>
  </si>
  <si>
    <t>56551</t>
  </si>
  <si>
    <t>56552</t>
  </si>
  <si>
    <t>56553</t>
  </si>
  <si>
    <t>56554</t>
  </si>
  <si>
    <t>56556</t>
  </si>
  <si>
    <t>56557</t>
  </si>
  <si>
    <t>56560</t>
  </si>
  <si>
    <t>56561</t>
  </si>
  <si>
    <t>56562</t>
  </si>
  <si>
    <t>56563</t>
  </si>
  <si>
    <t>56565</t>
  </si>
  <si>
    <t>56566</t>
  </si>
  <si>
    <t>56567</t>
  </si>
  <si>
    <t>56568</t>
  </si>
  <si>
    <t>56569</t>
  </si>
  <si>
    <t>56570</t>
  </si>
  <si>
    <t>56571</t>
  </si>
  <si>
    <t>56572</t>
  </si>
  <si>
    <t>56573</t>
  </si>
  <si>
    <t>56574</t>
  </si>
  <si>
    <t>56575</t>
  </si>
  <si>
    <t>56576</t>
  </si>
  <si>
    <t>56577</t>
  </si>
  <si>
    <t>56578</t>
  </si>
  <si>
    <t>56579</t>
  </si>
  <si>
    <t>56580</t>
  </si>
  <si>
    <t>56581</t>
  </si>
  <si>
    <t>56583</t>
  </si>
  <si>
    <t>56584</t>
  </si>
  <si>
    <t>56585</t>
  </si>
  <si>
    <t>56586</t>
  </si>
  <si>
    <t>56587</t>
  </si>
  <si>
    <t>56588</t>
  </si>
  <si>
    <t>56589</t>
  </si>
  <si>
    <t>56590</t>
  </si>
  <si>
    <t>56591</t>
  </si>
  <si>
    <t>56592</t>
  </si>
  <si>
    <t>56593</t>
  </si>
  <si>
    <t>56594</t>
  </si>
  <si>
    <t>56601</t>
  </si>
  <si>
    <t>BELTRAMI</t>
  </si>
  <si>
    <t>56619</t>
  </si>
  <si>
    <t>56621</t>
  </si>
  <si>
    <t>56623</t>
  </si>
  <si>
    <t>LAKE OF THE WOODS</t>
  </si>
  <si>
    <t>56625</t>
  </si>
  <si>
    <t>56626</t>
  </si>
  <si>
    <t>56627</t>
  </si>
  <si>
    <t>KOOCHICHING</t>
  </si>
  <si>
    <t>56628</t>
  </si>
  <si>
    <t>56629</t>
  </si>
  <si>
    <t>56630</t>
  </si>
  <si>
    <t>56631</t>
  </si>
  <si>
    <t>56632</t>
  </si>
  <si>
    <t>56633</t>
  </si>
  <si>
    <t>56634</t>
  </si>
  <si>
    <t>56636</t>
  </si>
  <si>
    <t>56637</t>
  </si>
  <si>
    <t>56639</t>
  </si>
  <si>
    <t>56641</t>
  </si>
  <si>
    <t>56644</t>
  </si>
  <si>
    <t>56646</t>
  </si>
  <si>
    <t>56647</t>
  </si>
  <si>
    <t>56649</t>
  </si>
  <si>
    <t>56650</t>
  </si>
  <si>
    <t>56651</t>
  </si>
  <si>
    <t>56652</t>
  </si>
  <si>
    <t>56653</t>
  </si>
  <si>
    <t>56654</t>
  </si>
  <si>
    <t>56655</t>
  </si>
  <si>
    <t>56657</t>
  </si>
  <si>
    <t>56658</t>
  </si>
  <si>
    <t>56659</t>
  </si>
  <si>
    <t>56660</t>
  </si>
  <si>
    <t>56661</t>
  </si>
  <si>
    <t>56662</t>
  </si>
  <si>
    <t>56663</t>
  </si>
  <si>
    <t>56664</t>
  </si>
  <si>
    <t>56665</t>
  </si>
  <si>
    <t>56666</t>
  </si>
  <si>
    <t>56667</t>
  </si>
  <si>
    <t>56668</t>
  </si>
  <si>
    <t>56669</t>
  </si>
  <si>
    <t>56670</t>
  </si>
  <si>
    <t>56671</t>
  </si>
  <si>
    <t>56672</t>
  </si>
  <si>
    <t>56673</t>
  </si>
  <si>
    <t>ROSEAU</t>
  </si>
  <si>
    <t>56674</t>
  </si>
  <si>
    <t>56676</t>
  </si>
  <si>
    <t>56678</t>
  </si>
  <si>
    <t>56679</t>
  </si>
  <si>
    <t>56680</t>
  </si>
  <si>
    <t>56681</t>
  </si>
  <si>
    <t>56682</t>
  </si>
  <si>
    <t>56683</t>
  </si>
  <si>
    <t>56684</t>
  </si>
  <si>
    <t>56685</t>
  </si>
  <si>
    <t>56686</t>
  </si>
  <si>
    <t>56687</t>
  </si>
  <si>
    <t>56688</t>
  </si>
  <si>
    <t>56701</t>
  </si>
  <si>
    <t>PENNINGTON</t>
  </si>
  <si>
    <t>56710</t>
  </si>
  <si>
    <t>56711</t>
  </si>
  <si>
    <t>56712</t>
  </si>
  <si>
    <t>56713</t>
  </si>
  <si>
    <t>56714</t>
  </si>
  <si>
    <t>56715</t>
  </si>
  <si>
    <t>RED LAKE</t>
  </si>
  <si>
    <t>56716</t>
  </si>
  <si>
    <t>56720</t>
  </si>
  <si>
    <t>KITTSON</t>
  </si>
  <si>
    <t>56721</t>
  </si>
  <si>
    <t>56722</t>
  </si>
  <si>
    <t>56723</t>
  </si>
  <si>
    <t>56724</t>
  </si>
  <si>
    <t>56725</t>
  </si>
  <si>
    <t>56726</t>
  </si>
  <si>
    <t>56727</t>
  </si>
  <si>
    <t>56728</t>
  </si>
  <si>
    <t>56729</t>
  </si>
  <si>
    <t>56731</t>
  </si>
  <si>
    <t>56732</t>
  </si>
  <si>
    <t>56733</t>
  </si>
  <si>
    <t>56734</t>
  </si>
  <si>
    <t>56735</t>
  </si>
  <si>
    <t>56736</t>
  </si>
  <si>
    <t>56737</t>
  </si>
  <si>
    <t>56738</t>
  </si>
  <si>
    <t>56740</t>
  </si>
  <si>
    <t>56741</t>
  </si>
  <si>
    <t>56742</t>
  </si>
  <si>
    <t>56744</t>
  </si>
  <si>
    <t>56748</t>
  </si>
  <si>
    <t>56750</t>
  </si>
  <si>
    <t>56751</t>
  </si>
  <si>
    <t>56754</t>
  </si>
  <si>
    <t>56755</t>
  </si>
  <si>
    <t>56756</t>
  </si>
  <si>
    <t>56757</t>
  </si>
  <si>
    <t>56758</t>
  </si>
  <si>
    <t>56759</t>
  </si>
  <si>
    <t>56760</t>
  </si>
  <si>
    <t>56761</t>
  </si>
  <si>
    <t>56762</t>
  </si>
  <si>
    <t>56763</t>
  </si>
  <si>
    <t>56901</t>
  </si>
  <si>
    <t>56915</t>
  </si>
  <si>
    <t>56920</t>
  </si>
  <si>
    <t>56933</t>
  </si>
  <si>
    <t>56944</t>
  </si>
  <si>
    <t>56972</t>
  </si>
  <si>
    <t>57001</t>
  </si>
  <si>
    <t>57002</t>
  </si>
  <si>
    <t>BROOKINGS</t>
  </si>
  <si>
    <t>57003</t>
  </si>
  <si>
    <t>MINNEHAHA</t>
  </si>
  <si>
    <t>57004</t>
  </si>
  <si>
    <t>57005</t>
  </si>
  <si>
    <t>57006</t>
  </si>
  <si>
    <t>57007</t>
  </si>
  <si>
    <t>57010</t>
  </si>
  <si>
    <t>57012</t>
  </si>
  <si>
    <t>MCCOOK</t>
  </si>
  <si>
    <t>57013</t>
  </si>
  <si>
    <t>57014</t>
  </si>
  <si>
    <t>57015</t>
  </si>
  <si>
    <t>57016</t>
  </si>
  <si>
    <t>57017</t>
  </si>
  <si>
    <t>MOODY</t>
  </si>
  <si>
    <t>57018</t>
  </si>
  <si>
    <t>57019</t>
  </si>
  <si>
    <t>57020</t>
  </si>
  <si>
    <t>57021</t>
  </si>
  <si>
    <t>57022</t>
  </si>
  <si>
    <t>57023</t>
  </si>
  <si>
    <t>57024</t>
  </si>
  <si>
    <t>57025</t>
  </si>
  <si>
    <t>57026</t>
  </si>
  <si>
    <t>57027</t>
  </si>
  <si>
    <t>57028</t>
  </si>
  <si>
    <t>57029</t>
  </si>
  <si>
    <t>HUTCHINSON</t>
  </si>
  <si>
    <t>57030</t>
  </si>
  <si>
    <t>57031</t>
  </si>
  <si>
    <t>YANKTON</t>
  </si>
  <si>
    <t>57032</t>
  </si>
  <si>
    <t>57033</t>
  </si>
  <si>
    <t>57034</t>
  </si>
  <si>
    <t>57035</t>
  </si>
  <si>
    <t>57036</t>
  </si>
  <si>
    <t>57037</t>
  </si>
  <si>
    <t>57038</t>
  </si>
  <si>
    <t>57039</t>
  </si>
  <si>
    <t>57040</t>
  </si>
  <si>
    <t>57041</t>
  </si>
  <si>
    <t>57042</t>
  </si>
  <si>
    <t>57043</t>
  </si>
  <si>
    <t>57044</t>
  </si>
  <si>
    <t>57045</t>
  </si>
  <si>
    <t>57046</t>
  </si>
  <si>
    <t>57047</t>
  </si>
  <si>
    <t>57048</t>
  </si>
  <si>
    <t>57049</t>
  </si>
  <si>
    <t>57050</t>
  </si>
  <si>
    <t>57051</t>
  </si>
  <si>
    <t>KINGSBURY</t>
  </si>
  <si>
    <t>57052</t>
  </si>
  <si>
    <t>57053</t>
  </si>
  <si>
    <t>57054</t>
  </si>
  <si>
    <t>57055</t>
  </si>
  <si>
    <t>57056</t>
  </si>
  <si>
    <t>57057</t>
  </si>
  <si>
    <t>57058</t>
  </si>
  <si>
    <t>57059</t>
  </si>
  <si>
    <t>BON HOMME</t>
  </si>
  <si>
    <t>57060</t>
  </si>
  <si>
    <t>57061</t>
  </si>
  <si>
    <t>57062</t>
  </si>
  <si>
    <t>57063</t>
  </si>
  <si>
    <t>57064</t>
  </si>
  <si>
    <t>57065</t>
  </si>
  <si>
    <t>57066</t>
  </si>
  <si>
    <t>57067</t>
  </si>
  <si>
    <t>57068</t>
  </si>
  <si>
    <t>57069</t>
  </si>
  <si>
    <t>57070</t>
  </si>
  <si>
    <t>57071</t>
  </si>
  <si>
    <t>57072</t>
  </si>
  <si>
    <t>57073</t>
  </si>
  <si>
    <t>57074</t>
  </si>
  <si>
    <t>57075</t>
  </si>
  <si>
    <t>57076</t>
  </si>
  <si>
    <t>57077</t>
  </si>
  <si>
    <t>57078</t>
  </si>
  <si>
    <t>57079</t>
  </si>
  <si>
    <t>57100</t>
  </si>
  <si>
    <t>57101</t>
  </si>
  <si>
    <t>57102</t>
  </si>
  <si>
    <t>57103</t>
  </si>
  <si>
    <t>57104</t>
  </si>
  <si>
    <t>57105</t>
  </si>
  <si>
    <t>57106</t>
  </si>
  <si>
    <t>57107</t>
  </si>
  <si>
    <t>57108</t>
  </si>
  <si>
    <t>57109</t>
  </si>
  <si>
    <t>57110</t>
  </si>
  <si>
    <t>57115</t>
  </si>
  <si>
    <t>57116</t>
  </si>
  <si>
    <t>57117</t>
  </si>
  <si>
    <t>57118</t>
  </si>
  <si>
    <t>57186</t>
  </si>
  <si>
    <t>57188</t>
  </si>
  <si>
    <t>57189</t>
  </si>
  <si>
    <t>57190</t>
  </si>
  <si>
    <t>57191</t>
  </si>
  <si>
    <t>57192</t>
  </si>
  <si>
    <t>57193</t>
  </si>
  <si>
    <t>57194</t>
  </si>
  <si>
    <t>57195</t>
  </si>
  <si>
    <t>57196</t>
  </si>
  <si>
    <t>57197</t>
  </si>
  <si>
    <t>57198</t>
  </si>
  <si>
    <t>57201</t>
  </si>
  <si>
    <t>CODINGTON</t>
  </si>
  <si>
    <t>57202</t>
  </si>
  <si>
    <t>57210</t>
  </si>
  <si>
    <t>57212</t>
  </si>
  <si>
    <t>57213</t>
  </si>
  <si>
    <t>DEUEL</t>
  </si>
  <si>
    <t>57214</t>
  </si>
  <si>
    <t>57216</t>
  </si>
  <si>
    <t>57217</t>
  </si>
  <si>
    <t>57218</t>
  </si>
  <si>
    <t>57219</t>
  </si>
  <si>
    <t>DAY</t>
  </si>
  <si>
    <t>57220</t>
  </si>
  <si>
    <t>57221</t>
  </si>
  <si>
    <t>HAMLIN</t>
  </si>
  <si>
    <t>57223</t>
  </si>
  <si>
    <t>57224</t>
  </si>
  <si>
    <t>ROBERTS</t>
  </si>
  <si>
    <t>57225</t>
  </si>
  <si>
    <t>57226</t>
  </si>
  <si>
    <t>57227</t>
  </si>
  <si>
    <t>57229</t>
  </si>
  <si>
    <t>57230</t>
  </si>
  <si>
    <t>57231</t>
  </si>
  <si>
    <t>57232</t>
  </si>
  <si>
    <t>57233</t>
  </si>
  <si>
    <t>57234</t>
  </si>
  <si>
    <t>57235</t>
  </si>
  <si>
    <t>57236</t>
  </si>
  <si>
    <t>57237</t>
  </si>
  <si>
    <t>57238</t>
  </si>
  <si>
    <t>57239</t>
  </si>
  <si>
    <t>57241</t>
  </si>
  <si>
    <t>57242</t>
  </si>
  <si>
    <t>57243</t>
  </si>
  <si>
    <t>57244</t>
  </si>
  <si>
    <t>57245</t>
  </si>
  <si>
    <t>57246</t>
  </si>
  <si>
    <t>57247</t>
  </si>
  <si>
    <t>57248</t>
  </si>
  <si>
    <t>57249</t>
  </si>
  <si>
    <t>57251</t>
  </si>
  <si>
    <t>57252</t>
  </si>
  <si>
    <t>57253</t>
  </si>
  <si>
    <t>57255</t>
  </si>
  <si>
    <t>57256</t>
  </si>
  <si>
    <t>57257</t>
  </si>
  <si>
    <t>57258</t>
  </si>
  <si>
    <t>57259</t>
  </si>
  <si>
    <t>57260</t>
  </si>
  <si>
    <t>57261</t>
  </si>
  <si>
    <t>57262</t>
  </si>
  <si>
    <t>57263</t>
  </si>
  <si>
    <t>57264</t>
  </si>
  <si>
    <t>57265</t>
  </si>
  <si>
    <t>57266</t>
  </si>
  <si>
    <t>57268</t>
  </si>
  <si>
    <t>57269</t>
  </si>
  <si>
    <t>57270</t>
  </si>
  <si>
    <t>57271</t>
  </si>
  <si>
    <t>57272</t>
  </si>
  <si>
    <t>57273</t>
  </si>
  <si>
    <t>57274</t>
  </si>
  <si>
    <t>57276</t>
  </si>
  <si>
    <t>57278</t>
  </si>
  <si>
    <t>57279</t>
  </si>
  <si>
    <t>57301</t>
  </si>
  <si>
    <t>DAVISON</t>
  </si>
  <si>
    <t>57311</t>
  </si>
  <si>
    <t>HANSON</t>
  </si>
  <si>
    <t>57312</t>
  </si>
  <si>
    <t>JERAULD</t>
  </si>
  <si>
    <t>57313</t>
  </si>
  <si>
    <t>57314</t>
  </si>
  <si>
    <t>SANBORN</t>
  </si>
  <si>
    <t>57315</t>
  </si>
  <si>
    <t>57316</t>
  </si>
  <si>
    <t>57317</t>
  </si>
  <si>
    <t>GREGORY</t>
  </si>
  <si>
    <t>57319</t>
  </si>
  <si>
    <t>57321</t>
  </si>
  <si>
    <t>MINER</t>
  </si>
  <si>
    <t>57322</t>
  </si>
  <si>
    <t>57323</t>
  </si>
  <si>
    <t>57324</t>
  </si>
  <si>
    <t>BEADLE</t>
  </si>
  <si>
    <t>57325</t>
  </si>
  <si>
    <t>BRULE</t>
  </si>
  <si>
    <t>57326</t>
  </si>
  <si>
    <t>57328</t>
  </si>
  <si>
    <t>57329</t>
  </si>
  <si>
    <t>CHARLES MIX</t>
  </si>
  <si>
    <t>57330</t>
  </si>
  <si>
    <t>57331</t>
  </si>
  <si>
    <t>57332</t>
  </si>
  <si>
    <t>57334</t>
  </si>
  <si>
    <t>57335</t>
  </si>
  <si>
    <t>57336</t>
  </si>
  <si>
    <t>57337</t>
  </si>
  <si>
    <t>57338</t>
  </si>
  <si>
    <t>57339</t>
  </si>
  <si>
    <t>57340</t>
  </si>
  <si>
    <t>57341</t>
  </si>
  <si>
    <t>57342</t>
  </si>
  <si>
    <t>57344</t>
  </si>
  <si>
    <t>57345</t>
  </si>
  <si>
    <t>57346</t>
  </si>
  <si>
    <t>57348</t>
  </si>
  <si>
    <t>57349</t>
  </si>
  <si>
    <t>57350</t>
  </si>
  <si>
    <t>57353</t>
  </si>
  <si>
    <t>57354</t>
  </si>
  <si>
    <t>57355</t>
  </si>
  <si>
    <t>57356</t>
  </si>
  <si>
    <t>57357</t>
  </si>
  <si>
    <t>57358</t>
  </si>
  <si>
    <t>57359</t>
  </si>
  <si>
    <t>57361</t>
  </si>
  <si>
    <t>57362</t>
  </si>
  <si>
    <t>HAND</t>
  </si>
  <si>
    <t>57363</t>
  </si>
  <si>
    <t>57364</t>
  </si>
  <si>
    <t>57365</t>
  </si>
  <si>
    <t>LYMAN</t>
  </si>
  <si>
    <t>57366</t>
  </si>
  <si>
    <t>57367</t>
  </si>
  <si>
    <t>57368</t>
  </si>
  <si>
    <t>AURORA</t>
  </si>
  <si>
    <t>57369</t>
  </si>
  <si>
    <t>57370</t>
  </si>
  <si>
    <t>57371</t>
  </si>
  <si>
    <t>57373</t>
  </si>
  <si>
    <t>57374</t>
  </si>
  <si>
    <t>57375</t>
  </si>
  <si>
    <t>57376</t>
  </si>
  <si>
    <t>57379</t>
  </si>
  <si>
    <t>57380</t>
  </si>
  <si>
    <t>57381</t>
  </si>
  <si>
    <t>57382</t>
  </si>
  <si>
    <t>57383</t>
  </si>
  <si>
    <t>57384</t>
  </si>
  <si>
    <t>57385</t>
  </si>
  <si>
    <t>57386</t>
  </si>
  <si>
    <t>57399</t>
  </si>
  <si>
    <t>57401</t>
  </si>
  <si>
    <t>57402</t>
  </si>
  <si>
    <t>57420</t>
  </si>
  <si>
    <t>57421</t>
  </si>
  <si>
    <t>57422</t>
  </si>
  <si>
    <t>57424</t>
  </si>
  <si>
    <t>SPINK</t>
  </si>
  <si>
    <t>57425</t>
  </si>
  <si>
    <t>57426</t>
  </si>
  <si>
    <t>57427</t>
  </si>
  <si>
    <t>57428</t>
  </si>
  <si>
    <t>EDMUNDS</t>
  </si>
  <si>
    <t>57429</t>
  </si>
  <si>
    <t>57430</t>
  </si>
  <si>
    <t>57432</t>
  </si>
  <si>
    <t>57433</t>
  </si>
  <si>
    <t>57434</t>
  </si>
  <si>
    <t>57435</t>
  </si>
  <si>
    <t>FAULK</t>
  </si>
  <si>
    <t>57436</t>
  </si>
  <si>
    <t>57437</t>
  </si>
  <si>
    <t>MCPHERSON</t>
  </si>
  <si>
    <t>57438</t>
  </si>
  <si>
    <t>57439</t>
  </si>
  <si>
    <t>57440</t>
  </si>
  <si>
    <t>57441</t>
  </si>
  <si>
    <t>57442</t>
  </si>
  <si>
    <t>57445</t>
  </si>
  <si>
    <t>57446</t>
  </si>
  <si>
    <t>57448</t>
  </si>
  <si>
    <t>57449</t>
  </si>
  <si>
    <t>57450</t>
  </si>
  <si>
    <t>57451</t>
  </si>
  <si>
    <t>57452</t>
  </si>
  <si>
    <t>57454</t>
  </si>
  <si>
    <t>57455</t>
  </si>
  <si>
    <t>57456</t>
  </si>
  <si>
    <t>57457</t>
  </si>
  <si>
    <t>57460</t>
  </si>
  <si>
    <t>57461</t>
  </si>
  <si>
    <t>57462</t>
  </si>
  <si>
    <t>57465</t>
  </si>
  <si>
    <t>57466</t>
  </si>
  <si>
    <t>57467</t>
  </si>
  <si>
    <t>57468</t>
  </si>
  <si>
    <t>57469</t>
  </si>
  <si>
    <t>57470</t>
  </si>
  <si>
    <t>57471</t>
  </si>
  <si>
    <t>57472</t>
  </si>
  <si>
    <t>57473</t>
  </si>
  <si>
    <t>57474</t>
  </si>
  <si>
    <t>57475</t>
  </si>
  <si>
    <t>57476</t>
  </si>
  <si>
    <t>57477</t>
  </si>
  <si>
    <t>57479</t>
  </si>
  <si>
    <t>57481</t>
  </si>
  <si>
    <t>57483</t>
  </si>
  <si>
    <t>57501</t>
  </si>
  <si>
    <t>HUGHES</t>
  </si>
  <si>
    <t>57520</t>
  </si>
  <si>
    <t>SULLY</t>
  </si>
  <si>
    <t>57521</t>
  </si>
  <si>
    <t>57522</t>
  </si>
  <si>
    <t>57523</t>
  </si>
  <si>
    <t>57526</t>
  </si>
  <si>
    <t>TRIPP</t>
  </si>
  <si>
    <t>57527</t>
  </si>
  <si>
    <t>MELLETTE</t>
  </si>
  <si>
    <t>57528</t>
  </si>
  <si>
    <t>57529</t>
  </si>
  <si>
    <t>57531</t>
  </si>
  <si>
    <t>57532</t>
  </si>
  <si>
    <t>STANLEY</t>
  </si>
  <si>
    <t>57533</t>
  </si>
  <si>
    <t>57534</t>
  </si>
  <si>
    <t>57536</t>
  </si>
  <si>
    <t>57537</t>
  </si>
  <si>
    <t>57538</t>
  </si>
  <si>
    <t>57540</t>
  </si>
  <si>
    <t>57541</t>
  </si>
  <si>
    <t>57542</t>
  </si>
  <si>
    <t>57543</t>
  </si>
  <si>
    <t>57544</t>
  </si>
  <si>
    <t>57545</t>
  </si>
  <si>
    <t>57547</t>
  </si>
  <si>
    <t>57548</t>
  </si>
  <si>
    <t>57551</t>
  </si>
  <si>
    <t>BENNETT</t>
  </si>
  <si>
    <t>57552</t>
  </si>
  <si>
    <t>HAAKON</t>
  </si>
  <si>
    <t>57553</t>
  </si>
  <si>
    <t>57555</t>
  </si>
  <si>
    <t>57557</t>
  </si>
  <si>
    <t>57559</t>
  </si>
  <si>
    <t>57560</t>
  </si>
  <si>
    <t>57562</t>
  </si>
  <si>
    <t>57563</t>
  </si>
  <si>
    <t>57564</t>
  </si>
  <si>
    <t>57566</t>
  </si>
  <si>
    <t>57567</t>
  </si>
  <si>
    <t>57568</t>
  </si>
  <si>
    <t>57569</t>
  </si>
  <si>
    <t>57570</t>
  </si>
  <si>
    <t>57571</t>
  </si>
  <si>
    <t>57572</t>
  </si>
  <si>
    <t>57574</t>
  </si>
  <si>
    <t>57576</t>
  </si>
  <si>
    <t>57577</t>
  </si>
  <si>
    <t>57578</t>
  </si>
  <si>
    <t>57579</t>
  </si>
  <si>
    <t>57580</t>
  </si>
  <si>
    <t>57584</t>
  </si>
  <si>
    <t>57585</t>
  </si>
  <si>
    <t>57601</t>
  </si>
  <si>
    <t>57620</t>
  </si>
  <si>
    <t>PERKINS</t>
  </si>
  <si>
    <t>57621</t>
  </si>
  <si>
    <t>CORSON</t>
  </si>
  <si>
    <t>57622</t>
  </si>
  <si>
    <t>ZIEBACH</t>
  </si>
  <si>
    <t>57623</t>
  </si>
  <si>
    <t>57625</t>
  </si>
  <si>
    <t>DEWEY</t>
  </si>
  <si>
    <t>57626</t>
  </si>
  <si>
    <t>57628</t>
  </si>
  <si>
    <t>57629</t>
  </si>
  <si>
    <t>57630</t>
  </si>
  <si>
    <t>57631</t>
  </si>
  <si>
    <t>57632</t>
  </si>
  <si>
    <t>57633</t>
  </si>
  <si>
    <t>57634</t>
  </si>
  <si>
    <t>57636</t>
  </si>
  <si>
    <t>57638</t>
  </si>
  <si>
    <t>57639</t>
  </si>
  <si>
    <t>57640</t>
  </si>
  <si>
    <t>57641</t>
  </si>
  <si>
    <t>57642</t>
  </si>
  <si>
    <t>57643</t>
  </si>
  <si>
    <t>57644</t>
  </si>
  <si>
    <t>57645</t>
  </si>
  <si>
    <t>57646</t>
  </si>
  <si>
    <t>57647</t>
  </si>
  <si>
    <t>57648</t>
  </si>
  <si>
    <t>57649</t>
  </si>
  <si>
    <t>57650</t>
  </si>
  <si>
    <t>HARDING</t>
  </si>
  <si>
    <t>57651</t>
  </si>
  <si>
    <t>57652</t>
  </si>
  <si>
    <t>57653</t>
  </si>
  <si>
    <t>57656</t>
  </si>
  <si>
    <t>57657</t>
  </si>
  <si>
    <t>57658</t>
  </si>
  <si>
    <t>57659</t>
  </si>
  <si>
    <t>57660</t>
  </si>
  <si>
    <t>57661</t>
  </si>
  <si>
    <t>57701</t>
  </si>
  <si>
    <t>57702</t>
  </si>
  <si>
    <t>57703</t>
  </si>
  <si>
    <t>57706</t>
  </si>
  <si>
    <t>57708</t>
  </si>
  <si>
    <t>57709</t>
  </si>
  <si>
    <t>57714</t>
  </si>
  <si>
    <t>57715</t>
  </si>
  <si>
    <t>FALL RIVER</t>
  </si>
  <si>
    <t>57716</t>
  </si>
  <si>
    <t>SHANNON</t>
  </si>
  <si>
    <t>57717</t>
  </si>
  <si>
    <t>BUTTE</t>
  </si>
  <si>
    <t>57718</t>
  </si>
  <si>
    <t>57719</t>
  </si>
  <si>
    <t>57720</t>
  </si>
  <si>
    <t>57722</t>
  </si>
  <si>
    <t>CUSTER</t>
  </si>
  <si>
    <t>57724</t>
  </si>
  <si>
    <t>57725</t>
  </si>
  <si>
    <t>57729</t>
  </si>
  <si>
    <t>57730</t>
  </si>
  <si>
    <t>57732</t>
  </si>
  <si>
    <t>57735</t>
  </si>
  <si>
    <t>57736</t>
  </si>
  <si>
    <t>57737</t>
  </si>
  <si>
    <t>57738</t>
  </si>
  <si>
    <t>57741</t>
  </si>
  <si>
    <t>57742</t>
  </si>
  <si>
    <t>57744</t>
  </si>
  <si>
    <t>57745</t>
  </si>
  <si>
    <t>57747</t>
  </si>
  <si>
    <t>57748</t>
  </si>
  <si>
    <t>57750</t>
  </si>
  <si>
    <t>57751</t>
  </si>
  <si>
    <t>57752</t>
  </si>
  <si>
    <t>57754</t>
  </si>
  <si>
    <t>57755</t>
  </si>
  <si>
    <t>57756</t>
  </si>
  <si>
    <t>57757</t>
  </si>
  <si>
    <t>57758</t>
  </si>
  <si>
    <t>57759</t>
  </si>
  <si>
    <t>57760</t>
  </si>
  <si>
    <t>57761</t>
  </si>
  <si>
    <t>57762</t>
  </si>
  <si>
    <t>57763</t>
  </si>
  <si>
    <t>57764</t>
  </si>
  <si>
    <t>57765</t>
  </si>
  <si>
    <t>57766</t>
  </si>
  <si>
    <t>57767</t>
  </si>
  <si>
    <t>57769</t>
  </si>
  <si>
    <t>57770</t>
  </si>
  <si>
    <t>57772</t>
  </si>
  <si>
    <t>57773</t>
  </si>
  <si>
    <t>57774</t>
  </si>
  <si>
    <t>57775</t>
  </si>
  <si>
    <t>57776</t>
  </si>
  <si>
    <t>57777</t>
  </si>
  <si>
    <t>57778</t>
  </si>
  <si>
    <t>57779</t>
  </si>
  <si>
    <t>57780</t>
  </si>
  <si>
    <t>57782</t>
  </si>
  <si>
    <t>57783</t>
  </si>
  <si>
    <t>57785</t>
  </si>
  <si>
    <t>57787</t>
  </si>
  <si>
    <t>57788</t>
  </si>
  <si>
    <t>57790</t>
  </si>
  <si>
    <t>57791</t>
  </si>
  <si>
    <t>57792</t>
  </si>
  <si>
    <t>57793</t>
  </si>
  <si>
    <t>57794</t>
  </si>
  <si>
    <t>57795</t>
  </si>
  <si>
    <t>57799</t>
  </si>
  <si>
    <t>58001</t>
  </si>
  <si>
    <t>58002</t>
  </si>
  <si>
    <t>58003</t>
  </si>
  <si>
    <t>58004</t>
  </si>
  <si>
    <t>58005</t>
  </si>
  <si>
    <t>58006</t>
  </si>
  <si>
    <t>58007</t>
  </si>
  <si>
    <t>58008</t>
  </si>
  <si>
    <t>58009</t>
  </si>
  <si>
    <t>TRAILL</t>
  </si>
  <si>
    <t>58011</t>
  </si>
  <si>
    <t>58012</t>
  </si>
  <si>
    <t>58013</t>
  </si>
  <si>
    <t>SARGENT</t>
  </si>
  <si>
    <t>58014</t>
  </si>
  <si>
    <t>58015</t>
  </si>
  <si>
    <t>58016</t>
  </si>
  <si>
    <t>58017</t>
  </si>
  <si>
    <t>58018</t>
  </si>
  <si>
    <t>58021</t>
  </si>
  <si>
    <t>58027</t>
  </si>
  <si>
    <t>RANSOM</t>
  </si>
  <si>
    <t>58029</t>
  </si>
  <si>
    <t>58030</t>
  </si>
  <si>
    <t>58031</t>
  </si>
  <si>
    <t>BARNES</t>
  </si>
  <si>
    <t>58032</t>
  </si>
  <si>
    <t>58033</t>
  </si>
  <si>
    <t>58035</t>
  </si>
  <si>
    <t>58036</t>
  </si>
  <si>
    <t>58038</t>
  </si>
  <si>
    <t>58039</t>
  </si>
  <si>
    <t>58040</t>
  </si>
  <si>
    <t>58041</t>
  </si>
  <si>
    <t>58042</t>
  </si>
  <si>
    <t>58043</t>
  </si>
  <si>
    <t>58045</t>
  </si>
  <si>
    <t>58046</t>
  </si>
  <si>
    <t>58047</t>
  </si>
  <si>
    <t>58048</t>
  </si>
  <si>
    <t>58049</t>
  </si>
  <si>
    <t>58051</t>
  </si>
  <si>
    <t>58052</t>
  </si>
  <si>
    <t>58053</t>
  </si>
  <si>
    <t>58054</t>
  </si>
  <si>
    <t>58056</t>
  </si>
  <si>
    <t>58057</t>
  </si>
  <si>
    <t>58058</t>
  </si>
  <si>
    <t>58059</t>
  </si>
  <si>
    <t>58060</t>
  </si>
  <si>
    <t>58061</t>
  </si>
  <si>
    <t>58062</t>
  </si>
  <si>
    <t>58063</t>
  </si>
  <si>
    <t>58064</t>
  </si>
  <si>
    <t>58065</t>
  </si>
  <si>
    <t>58067</t>
  </si>
  <si>
    <t>58068</t>
  </si>
  <si>
    <t>58069</t>
  </si>
  <si>
    <t>58071</t>
  </si>
  <si>
    <t>58072</t>
  </si>
  <si>
    <t>58074</t>
  </si>
  <si>
    <t>58075</t>
  </si>
  <si>
    <t>58076</t>
  </si>
  <si>
    <t>58077</t>
  </si>
  <si>
    <t>58078</t>
  </si>
  <si>
    <t>58079</t>
  </si>
  <si>
    <t>58081</t>
  </si>
  <si>
    <t>58102</t>
  </si>
  <si>
    <t>58103</t>
  </si>
  <si>
    <t>58104</t>
  </si>
  <si>
    <t>58105</t>
  </si>
  <si>
    <t>58106</t>
  </si>
  <si>
    <t>58107</t>
  </si>
  <si>
    <t>58108</t>
  </si>
  <si>
    <t>58109</t>
  </si>
  <si>
    <t>58121</t>
  </si>
  <si>
    <t>58122</t>
  </si>
  <si>
    <t>58123</t>
  </si>
  <si>
    <t>58124</t>
  </si>
  <si>
    <t>58125</t>
  </si>
  <si>
    <t>58126</t>
  </si>
  <si>
    <t>58201</t>
  </si>
  <si>
    <t>GRAND FORKS</t>
  </si>
  <si>
    <t>58202</t>
  </si>
  <si>
    <t>58203</t>
  </si>
  <si>
    <t>58204</t>
  </si>
  <si>
    <t>58205</t>
  </si>
  <si>
    <t>58206</t>
  </si>
  <si>
    <t>58207</t>
  </si>
  <si>
    <t>58208</t>
  </si>
  <si>
    <t>58210</t>
  </si>
  <si>
    <t>WALSH</t>
  </si>
  <si>
    <t>58212</t>
  </si>
  <si>
    <t>58213</t>
  </si>
  <si>
    <t>58214</t>
  </si>
  <si>
    <t>58216</t>
  </si>
  <si>
    <t>PEMBINA</t>
  </si>
  <si>
    <t>58218</t>
  </si>
  <si>
    <t>58219</t>
  </si>
  <si>
    <t>58220</t>
  </si>
  <si>
    <t>58222</t>
  </si>
  <si>
    <t>58223</t>
  </si>
  <si>
    <t>58224</t>
  </si>
  <si>
    <t>58225</t>
  </si>
  <si>
    <t>58227</t>
  </si>
  <si>
    <t>58228</t>
  </si>
  <si>
    <t>58229</t>
  </si>
  <si>
    <t>58230</t>
  </si>
  <si>
    <t>58231</t>
  </si>
  <si>
    <t>58233</t>
  </si>
  <si>
    <t>58235</t>
  </si>
  <si>
    <t>58236</t>
  </si>
  <si>
    <t>58237</t>
  </si>
  <si>
    <t>58238</t>
  </si>
  <si>
    <t>58239</t>
  </si>
  <si>
    <t>CAVALIER</t>
  </si>
  <si>
    <t>58240</t>
  </si>
  <si>
    <t>58241</t>
  </si>
  <si>
    <t>58243</t>
  </si>
  <si>
    <t>58244</t>
  </si>
  <si>
    <t>58245</t>
  </si>
  <si>
    <t>58246</t>
  </si>
  <si>
    <t>58249</t>
  </si>
  <si>
    <t>58250</t>
  </si>
  <si>
    <t>58251</t>
  </si>
  <si>
    <t>58253</t>
  </si>
  <si>
    <t>58254</t>
  </si>
  <si>
    <t>58255</t>
  </si>
  <si>
    <t>58256</t>
  </si>
  <si>
    <t>58257</t>
  </si>
  <si>
    <t>58258</t>
  </si>
  <si>
    <t>58259</t>
  </si>
  <si>
    <t>58260</t>
  </si>
  <si>
    <t>58261</t>
  </si>
  <si>
    <t>58262</t>
  </si>
  <si>
    <t>58264</t>
  </si>
  <si>
    <t>58265</t>
  </si>
  <si>
    <t>58266</t>
  </si>
  <si>
    <t>58267</t>
  </si>
  <si>
    <t>58269</t>
  </si>
  <si>
    <t>58270</t>
  </si>
  <si>
    <t>58271</t>
  </si>
  <si>
    <t>58272</t>
  </si>
  <si>
    <t>58273</t>
  </si>
  <si>
    <t>58274</t>
  </si>
  <si>
    <t>58275</t>
  </si>
  <si>
    <t>58276</t>
  </si>
  <si>
    <t>58277</t>
  </si>
  <si>
    <t>58278</t>
  </si>
  <si>
    <t>58279</t>
  </si>
  <si>
    <t>58281</t>
  </si>
  <si>
    <t>58282</t>
  </si>
  <si>
    <t>58301</t>
  </si>
  <si>
    <t>58310</t>
  </si>
  <si>
    <t>ROLETTE</t>
  </si>
  <si>
    <t>58311</t>
  </si>
  <si>
    <t>58313</t>
  </si>
  <si>
    <t>58315</t>
  </si>
  <si>
    <t>58316</t>
  </si>
  <si>
    <t>58317</t>
  </si>
  <si>
    <t>TOWNER</t>
  </si>
  <si>
    <t>58318</t>
  </si>
  <si>
    <t>BOTTINEAU</t>
  </si>
  <si>
    <t>58319</t>
  </si>
  <si>
    <t>58320</t>
  </si>
  <si>
    <t>BENSON</t>
  </si>
  <si>
    <t>58321</t>
  </si>
  <si>
    <t>58322</t>
  </si>
  <si>
    <t>58323</t>
  </si>
  <si>
    <t>58324</t>
  </si>
  <si>
    <t>58325</t>
  </si>
  <si>
    <t>58327</t>
  </si>
  <si>
    <t>58328</t>
  </si>
  <si>
    <t>58329</t>
  </si>
  <si>
    <t>58330</t>
  </si>
  <si>
    <t>58331</t>
  </si>
  <si>
    <t>58332</t>
  </si>
  <si>
    <t>58333</t>
  </si>
  <si>
    <t>58335</t>
  </si>
  <si>
    <t>58337</t>
  </si>
  <si>
    <t>58338</t>
  </si>
  <si>
    <t>58339</t>
  </si>
  <si>
    <t>58341</t>
  </si>
  <si>
    <t>58342</t>
  </si>
  <si>
    <t>58343</t>
  </si>
  <si>
    <t>58344</t>
  </si>
  <si>
    <t>58345</t>
  </si>
  <si>
    <t>58346</t>
  </si>
  <si>
    <t>58348</t>
  </si>
  <si>
    <t>58351</t>
  </si>
  <si>
    <t>58352</t>
  </si>
  <si>
    <t>58353</t>
  </si>
  <si>
    <t>58355</t>
  </si>
  <si>
    <t>58356</t>
  </si>
  <si>
    <t>EDDY</t>
  </si>
  <si>
    <t>58357</t>
  </si>
  <si>
    <t>58359</t>
  </si>
  <si>
    <t>58360</t>
  </si>
  <si>
    <t>58361</t>
  </si>
  <si>
    <t>58362</t>
  </si>
  <si>
    <t>58363</t>
  </si>
  <si>
    <t>58365</t>
  </si>
  <si>
    <t>58366</t>
  </si>
  <si>
    <t>58367</t>
  </si>
  <si>
    <t>58368</t>
  </si>
  <si>
    <t>58369</t>
  </si>
  <si>
    <t>58370</t>
  </si>
  <si>
    <t>58372</t>
  </si>
  <si>
    <t>58373</t>
  </si>
  <si>
    <t>58374</t>
  </si>
  <si>
    <t>58377</t>
  </si>
  <si>
    <t>58379</t>
  </si>
  <si>
    <t>58380</t>
  </si>
  <si>
    <t>58381</t>
  </si>
  <si>
    <t>58382</t>
  </si>
  <si>
    <t>58384</t>
  </si>
  <si>
    <t>58385</t>
  </si>
  <si>
    <t>58386</t>
  </si>
  <si>
    <t>58401</t>
  </si>
  <si>
    <t>STUTSMAN</t>
  </si>
  <si>
    <t>58402</t>
  </si>
  <si>
    <t>58405</t>
  </si>
  <si>
    <t>58411</t>
  </si>
  <si>
    <t>LA MOURE</t>
  </si>
  <si>
    <t>58412</t>
  </si>
  <si>
    <t>BURLEIGH</t>
  </si>
  <si>
    <t>58413</t>
  </si>
  <si>
    <t>58415</t>
  </si>
  <si>
    <t>58416</t>
  </si>
  <si>
    <t>GRIGGS</t>
  </si>
  <si>
    <t>58418</t>
  </si>
  <si>
    <t>58420</t>
  </si>
  <si>
    <t>58421</t>
  </si>
  <si>
    <t>FOSTER</t>
  </si>
  <si>
    <t>58422</t>
  </si>
  <si>
    <t>58423</t>
  </si>
  <si>
    <t>58424</t>
  </si>
  <si>
    <t>58425</t>
  </si>
  <si>
    <t>58426</t>
  </si>
  <si>
    <t>58427</t>
  </si>
  <si>
    <t>KIDDER</t>
  </si>
  <si>
    <t>58428</t>
  </si>
  <si>
    <t>58429</t>
  </si>
  <si>
    <t>58430</t>
  </si>
  <si>
    <t>SHERIDAN</t>
  </si>
  <si>
    <t>58431</t>
  </si>
  <si>
    <t>58432</t>
  </si>
  <si>
    <t>58433</t>
  </si>
  <si>
    <t>58436</t>
  </si>
  <si>
    <t>DICKEY</t>
  </si>
  <si>
    <t>58438</t>
  </si>
  <si>
    <t>58439</t>
  </si>
  <si>
    <t>58440</t>
  </si>
  <si>
    <t>58441</t>
  </si>
  <si>
    <t>58442</t>
  </si>
  <si>
    <t>58443</t>
  </si>
  <si>
    <t>58444</t>
  </si>
  <si>
    <t>58445</t>
  </si>
  <si>
    <t>58447</t>
  </si>
  <si>
    <t>58448</t>
  </si>
  <si>
    <t>58450</t>
  </si>
  <si>
    <t>58451</t>
  </si>
  <si>
    <t>58452</t>
  </si>
  <si>
    <t>58454</t>
  </si>
  <si>
    <t>58455</t>
  </si>
  <si>
    <t>58456</t>
  </si>
  <si>
    <t>58458</t>
  </si>
  <si>
    <t>58460</t>
  </si>
  <si>
    <t>58461</t>
  </si>
  <si>
    <t>58463</t>
  </si>
  <si>
    <t>58464</t>
  </si>
  <si>
    <t>58465</t>
  </si>
  <si>
    <t>58466</t>
  </si>
  <si>
    <t>58467</t>
  </si>
  <si>
    <t>58469</t>
  </si>
  <si>
    <t>58471</t>
  </si>
  <si>
    <t>58472</t>
  </si>
  <si>
    <t>58473</t>
  </si>
  <si>
    <t>58474</t>
  </si>
  <si>
    <t>58475</t>
  </si>
  <si>
    <t>58476</t>
  </si>
  <si>
    <t>58477</t>
  </si>
  <si>
    <t>58478</t>
  </si>
  <si>
    <t>58479</t>
  </si>
  <si>
    <t>58480</t>
  </si>
  <si>
    <t>58481</t>
  </si>
  <si>
    <t>58482</t>
  </si>
  <si>
    <t>58483</t>
  </si>
  <si>
    <t>58484</t>
  </si>
  <si>
    <t>58486</t>
  </si>
  <si>
    <t>58487</t>
  </si>
  <si>
    <t>58488</t>
  </si>
  <si>
    <t>58489</t>
  </si>
  <si>
    <t>58490</t>
  </si>
  <si>
    <t>58492</t>
  </si>
  <si>
    <t>58494</t>
  </si>
  <si>
    <t>58495</t>
  </si>
  <si>
    <t>58496</t>
  </si>
  <si>
    <t>58497</t>
  </si>
  <si>
    <t>58501</t>
  </si>
  <si>
    <t>58502</t>
  </si>
  <si>
    <t>58503</t>
  </si>
  <si>
    <t>58504</t>
  </si>
  <si>
    <t>58505</t>
  </si>
  <si>
    <t>58506</t>
  </si>
  <si>
    <t>58507</t>
  </si>
  <si>
    <t>58520</t>
  </si>
  <si>
    <t>MORTON</t>
  </si>
  <si>
    <t>58521</t>
  </si>
  <si>
    <t>58523</t>
  </si>
  <si>
    <t>58524</t>
  </si>
  <si>
    <t>EMMONS</t>
  </si>
  <si>
    <t>58528</t>
  </si>
  <si>
    <t>58529</t>
  </si>
  <si>
    <t>58530</t>
  </si>
  <si>
    <t>OLIVER</t>
  </si>
  <si>
    <t>58531</t>
  </si>
  <si>
    <t>58532</t>
  </si>
  <si>
    <t>58533</t>
  </si>
  <si>
    <t>58535</t>
  </si>
  <si>
    <t>58537</t>
  </si>
  <si>
    <t>58538</t>
  </si>
  <si>
    <t>58540</t>
  </si>
  <si>
    <t>58541</t>
  </si>
  <si>
    <t>58542</t>
  </si>
  <si>
    <t>58544</t>
  </si>
  <si>
    <t>58545</t>
  </si>
  <si>
    <t>58547</t>
  </si>
  <si>
    <t>58549</t>
  </si>
  <si>
    <t>58551</t>
  </si>
  <si>
    <t>58552</t>
  </si>
  <si>
    <t>58553</t>
  </si>
  <si>
    <t>58554</t>
  </si>
  <si>
    <t>58558</t>
  </si>
  <si>
    <t>58559</t>
  </si>
  <si>
    <t>58560</t>
  </si>
  <si>
    <t>58561</t>
  </si>
  <si>
    <t>58562</t>
  </si>
  <si>
    <t>58563</t>
  </si>
  <si>
    <t>58564</t>
  </si>
  <si>
    <t>58565</t>
  </si>
  <si>
    <t>58566</t>
  </si>
  <si>
    <t>58568</t>
  </si>
  <si>
    <t>58569</t>
  </si>
  <si>
    <t>58570</t>
  </si>
  <si>
    <t>58571</t>
  </si>
  <si>
    <t>58572</t>
  </si>
  <si>
    <t>58573</t>
  </si>
  <si>
    <t>58575</t>
  </si>
  <si>
    <t>58576</t>
  </si>
  <si>
    <t>58577</t>
  </si>
  <si>
    <t>58579</t>
  </si>
  <si>
    <t>58580</t>
  </si>
  <si>
    <t>58581</t>
  </si>
  <si>
    <t>58601</t>
  </si>
  <si>
    <t>58602</t>
  </si>
  <si>
    <t>58620</t>
  </si>
  <si>
    <t>SLOPE</t>
  </si>
  <si>
    <t>58621</t>
  </si>
  <si>
    <t>GOLDEN VALLEY</t>
  </si>
  <si>
    <t>58622</t>
  </si>
  <si>
    <t>58623</t>
  </si>
  <si>
    <t>BOWMAN</t>
  </si>
  <si>
    <t>58625</t>
  </si>
  <si>
    <t>58626</t>
  </si>
  <si>
    <t>58627</t>
  </si>
  <si>
    <t>BILLINGS</t>
  </si>
  <si>
    <t>58630</t>
  </si>
  <si>
    <t>58631</t>
  </si>
  <si>
    <t>58632</t>
  </si>
  <si>
    <t>58634</t>
  </si>
  <si>
    <t>MCKENZIE</t>
  </si>
  <si>
    <t>58636</t>
  </si>
  <si>
    <t>58638</t>
  </si>
  <si>
    <t>58639</t>
  </si>
  <si>
    <t>58640</t>
  </si>
  <si>
    <t>58641</t>
  </si>
  <si>
    <t>58642</t>
  </si>
  <si>
    <t>58643</t>
  </si>
  <si>
    <t>58644</t>
  </si>
  <si>
    <t>58645</t>
  </si>
  <si>
    <t>58646</t>
  </si>
  <si>
    <t>HETTINGER</t>
  </si>
  <si>
    <t>58647</t>
  </si>
  <si>
    <t>58649</t>
  </si>
  <si>
    <t>58650</t>
  </si>
  <si>
    <t>58651</t>
  </si>
  <si>
    <t>58652</t>
  </si>
  <si>
    <t>58653</t>
  </si>
  <si>
    <t>58654</t>
  </si>
  <si>
    <t>58655</t>
  </si>
  <si>
    <t>58656</t>
  </si>
  <si>
    <t>58657</t>
  </si>
  <si>
    <t>58701</t>
  </si>
  <si>
    <t>WARD</t>
  </si>
  <si>
    <t>58702</t>
  </si>
  <si>
    <t>58703</t>
  </si>
  <si>
    <t>58704</t>
  </si>
  <si>
    <t>58705</t>
  </si>
  <si>
    <t>58707</t>
  </si>
  <si>
    <t>58710</t>
  </si>
  <si>
    <t>MCHENRY</t>
  </si>
  <si>
    <t>58711</t>
  </si>
  <si>
    <t>58712</t>
  </si>
  <si>
    <t>58713</t>
  </si>
  <si>
    <t>58714</t>
  </si>
  <si>
    <t>58716</t>
  </si>
  <si>
    <t>58718</t>
  </si>
  <si>
    <t>58720</t>
  </si>
  <si>
    <t>MOUNTRAIL</t>
  </si>
  <si>
    <t>58721</t>
  </si>
  <si>
    <t>58722</t>
  </si>
  <si>
    <t>58723</t>
  </si>
  <si>
    <t>58725</t>
  </si>
  <si>
    <t>58727</t>
  </si>
  <si>
    <t>58728</t>
  </si>
  <si>
    <t>58730</t>
  </si>
  <si>
    <t>DIVIDE</t>
  </si>
  <si>
    <t>58731</t>
  </si>
  <si>
    <t>58733</t>
  </si>
  <si>
    <t>58734</t>
  </si>
  <si>
    <t>58735</t>
  </si>
  <si>
    <t>58736</t>
  </si>
  <si>
    <t>58737</t>
  </si>
  <si>
    <t>58738</t>
  </si>
  <si>
    <t>58739</t>
  </si>
  <si>
    <t>58740</t>
  </si>
  <si>
    <t>58741</t>
  </si>
  <si>
    <t>58744</t>
  </si>
  <si>
    <t>58746</t>
  </si>
  <si>
    <t>58747</t>
  </si>
  <si>
    <t>58748</t>
  </si>
  <si>
    <t>58750</t>
  </si>
  <si>
    <t>58752</t>
  </si>
  <si>
    <t>58755</t>
  </si>
  <si>
    <t>58756</t>
  </si>
  <si>
    <t>58757</t>
  </si>
  <si>
    <t>58758</t>
  </si>
  <si>
    <t>58759</t>
  </si>
  <si>
    <t>58760</t>
  </si>
  <si>
    <t>58761</t>
  </si>
  <si>
    <t>58762</t>
  </si>
  <si>
    <t>58763</t>
  </si>
  <si>
    <t>58765</t>
  </si>
  <si>
    <t>58768</t>
  </si>
  <si>
    <t>58769</t>
  </si>
  <si>
    <t>58770</t>
  </si>
  <si>
    <t>58771</t>
  </si>
  <si>
    <t>58772</t>
  </si>
  <si>
    <t>58773</t>
  </si>
  <si>
    <t>58775</t>
  </si>
  <si>
    <t>58776</t>
  </si>
  <si>
    <t>58778</t>
  </si>
  <si>
    <t>58779</t>
  </si>
  <si>
    <t>58781</t>
  </si>
  <si>
    <t>58782</t>
  </si>
  <si>
    <t>58783</t>
  </si>
  <si>
    <t>58784</t>
  </si>
  <si>
    <t>58785</t>
  </si>
  <si>
    <t>58787</t>
  </si>
  <si>
    <t>58788</t>
  </si>
  <si>
    <t>58789</t>
  </si>
  <si>
    <t>58790</t>
  </si>
  <si>
    <t>58792</t>
  </si>
  <si>
    <t>58793</t>
  </si>
  <si>
    <t>58794</t>
  </si>
  <si>
    <t>58795</t>
  </si>
  <si>
    <t>58801</t>
  </si>
  <si>
    <t>58802</t>
  </si>
  <si>
    <t>58830</t>
  </si>
  <si>
    <t>58831</t>
  </si>
  <si>
    <t>58832</t>
  </si>
  <si>
    <t>58833</t>
  </si>
  <si>
    <t>58835</t>
  </si>
  <si>
    <t>58838</t>
  </si>
  <si>
    <t>58843</t>
  </si>
  <si>
    <t>58844</t>
  </si>
  <si>
    <t>58845</t>
  </si>
  <si>
    <t>58847</t>
  </si>
  <si>
    <t>58849</t>
  </si>
  <si>
    <t>58852</t>
  </si>
  <si>
    <t>58853</t>
  </si>
  <si>
    <t>58854</t>
  </si>
  <si>
    <t>58856</t>
  </si>
  <si>
    <t>59001</t>
  </si>
  <si>
    <t>STILLWATER</t>
  </si>
  <si>
    <t>59002</t>
  </si>
  <si>
    <t>YELLOWSTONE</t>
  </si>
  <si>
    <t>59003</t>
  </si>
  <si>
    <t>ROSEBUD</t>
  </si>
  <si>
    <t>59004</t>
  </si>
  <si>
    <t>59006</t>
  </si>
  <si>
    <t>59007</t>
  </si>
  <si>
    <t>59008</t>
  </si>
  <si>
    <t>59010</t>
  </si>
  <si>
    <t>TREASURE</t>
  </si>
  <si>
    <t>59011</t>
  </si>
  <si>
    <t>SWEET GRASS</t>
  </si>
  <si>
    <t>59012</t>
  </si>
  <si>
    <t>59013</t>
  </si>
  <si>
    <t>59014</t>
  </si>
  <si>
    <t>59015</t>
  </si>
  <si>
    <t>59016</t>
  </si>
  <si>
    <t>BIG HORN</t>
  </si>
  <si>
    <t>59017</t>
  </si>
  <si>
    <t>PETROLEUM</t>
  </si>
  <si>
    <t>59018</t>
  </si>
  <si>
    <t>PARK</t>
  </si>
  <si>
    <t>59019</t>
  </si>
  <si>
    <t>59020</t>
  </si>
  <si>
    <t>59021</t>
  </si>
  <si>
    <t>59022</t>
  </si>
  <si>
    <t>59024</t>
  </si>
  <si>
    <t>59025</t>
  </si>
  <si>
    <t>59026</t>
  </si>
  <si>
    <t>59027</t>
  </si>
  <si>
    <t>59028</t>
  </si>
  <si>
    <t>59029</t>
  </si>
  <si>
    <t>59030</t>
  </si>
  <si>
    <t>59031</t>
  </si>
  <si>
    <t>59032</t>
  </si>
  <si>
    <t>FERGUS</t>
  </si>
  <si>
    <t>59033</t>
  </si>
  <si>
    <t>59034</t>
  </si>
  <si>
    <t>59035</t>
  </si>
  <si>
    <t>59036</t>
  </si>
  <si>
    <t>WHEATLAND</t>
  </si>
  <si>
    <t>59037</t>
  </si>
  <si>
    <t>59038</t>
  </si>
  <si>
    <t>59039</t>
  </si>
  <si>
    <t>59041</t>
  </si>
  <si>
    <t>59043</t>
  </si>
  <si>
    <t>59044</t>
  </si>
  <si>
    <t>59046</t>
  </si>
  <si>
    <t>59047</t>
  </si>
  <si>
    <t>59050</t>
  </si>
  <si>
    <t>59051</t>
  </si>
  <si>
    <t>59052</t>
  </si>
  <si>
    <t>59053</t>
  </si>
  <si>
    <t>MEAGHER</t>
  </si>
  <si>
    <t>59054</t>
  </si>
  <si>
    <t>MUSSELSHELL</t>
  </si>
  <si>
    <t>59055</t>
  </si>
  <si>
    <t>59057</t>
  </si>
  <si>
    <t>59058</t>
  </si>
  <si>
    <t>GARFIELD</t>
  </si>
  <si>
    <t>59059</t>
  </si>
  <si>
    <t>59061</t>
  </si>
  <si>
    <t>59062</t>
  </si>
  <si>
    <t>POWDER RIVER</t>
  </si>
  <si>
    <t>59063</t>
  </si>
  <si>
    <t>59064</t>
  </si>
  <si>
    <t>59065</t>
  </si>
  <si>
    <t>59066</t>
  </si>
  <si>
    <t>59067</t>
  </si>
  <si>
    <t>59068</t>
  </si>
  <si>
    <t>59069</t>
  </si>
  <si>
    <t>59070</t>
  </si>
  <si>
    <t>59071</t>
  </si>
  <si>
    <t>59072</t>
  </si>
  <si>
    <t>59073</t>
  </si>
  <si>
    <t>59074</t>
  </si>
  <si>
    <t>59075</t>
  </si>
  <si>
    <t>59076</t>
  </si>
  <si>
    <t>59077</t>
  </si>
  <si>
    <t>59078</t>
  </si>
  <si>
    <t>59079</t>
  </si>
  <si>
    <t>59080</t>
  </si>
  <si>
    <t>59081</t>
  </si>
  <si>
    <t>59082</t>
  </si>
  <si>
    <t>59083</t>
  </si>
  <si>
    <t>59084</t>
  </si>
  <si>
    <t>59085</t>
  </si>
  <si>
    <t>59086</t>
  </si>
  <si>
    <t>59087</t>
  </si>
  <si>
    <t>59088</t>
  </si>
  <si>
    <t>59089</t>
  </si>
  <si>
    <t>59100</t>
  </si>
  <si>
    <t>59101</t>
  </si>
  <si>
    <t>59102</t>
  </si>
  <si>
    <t>59103</t>
  </si>
  <si>
    <t>59104</t>
  </si>
  <si>
    <t>59105</t>
  </si>
  <si>
    <t>59106</t>
  </si>
  <si>
    <t>59107</t>
  </si>
  <si>
    <t>59108</t>
  </si>
  <si>
    <t>59111</t>
  </si>
  <si>
    <t>59112</t>
  </si>
  <si>
    <t>59114</t>
  </si>
  <si>
    <t>59115</t>
  </si>
  <si>
    <t>59116</t>
  </si>
  <si>
    <t>59117</t>
  </si>
  <si>
    <t>59201</t>
  </si>
  <si>
    <t>ROOSEVELT</t>
  </si>
  <si>
    <t>59211</t>
  </si>
  <si>
    <t>59212</t>
  </si>
  <si>
    <t>59213</t>
  </si>
  <si>
    <t>59214</t>
  </si>
  <si>
    <t>MCCONE</t>
  </si>
  <si>
    <t>59215</t>
  </si>
  <si>
    <t>59217</t>
  </si>
  <si>
    <t>59218</t>
  </si>
  <si>
    <t>59219</t>
  </si>
  <si>
    <t>59221</t>
  </si>
  <si>
    <t>59222</t>
  </si>
  <si>
    <t>DANIELS</t>
  </si>
  <si>
    <t>59223</t>
  </si>
  <si>
    <t>VALLEY</t>
  </si>
  <si>
    <t>59224</t>
  </si>
  <si>
    <t>59225</t>
  </si>
  <si>
    <t>59226</t>
  </si>
  <si>
    <t>59230</t>
  </si>
  <si>
    <t>59231</t>
  </si>
  <si>
    <t>59240</t>
  </si>
  <si>
    <t>59241</t>
  </si>
  <si>
    <t>59242</t>
  </si>
  <si>
    <t>59243</t>
  </si>
  <si>
    <t>59244</t>
  </si>
  <si>
    <t>59245</t>
  </si>
  <si>
    <t>59247</t>
  </si>
  <si>
    <t>59248</t>
  </si>
  <si>
    <t>59250</t>
  </si>
  <si>
    <t>59252</t>
  </si>
  <si>
    <t>59253</t>
  </si>
  <si>
    <t>59254</t>
  </si>
  <si>
    <t>59255</t>
  </si>
  <si>
    <t>59256</t>
  </si>
  <si>
    <t>59257</t>
  </si>
  <si>
    <t>59258</t>
  </si>
  <si>
    <t>59259</t>
  </si>
  <si>
    <t>59260</t>
  </si>
  <si>
    <t>59261</t>
  </si>
  <si>
    <t>PHILLIPS</t>
  </si>
  <si>
    <t>59262</t>
  </si>
  <si>
    <t>59263</t>
  </si>
  <si>
    <t>59270</t>
  </si>
  <si>
    <t>59273</t>
  </si>
  <si>
    <t>59274</t>
  </si>
  <si>
    <t>59275</t>
  </si>
  <si>
    <t>59276</t>
  </si>
  <si>
    <t>59301</t>
  </si>
  <si>
    <t>59311</t>
  </si>
  <si>
    <t>59312</t>
  </si>
  <si>
    <t>59313</t>
  </si>
  <si>
    <t>FALLON</t>
  </si>
  <si>
    <t>59314</t>
  </si>
  <si>
    <t>59315</t>
  </si>
  <si>
    <t>59316</t>
  </si>
  <si>
    <t>59317</t>
  </si>
  <si>
    <t>59318</t>
  </si>
  <si>
    <t>59319</t>
  </si>
  <si>
    <t>59322</t>
  </si>
  <si>
    <t>59323</t>
  </si>
  <si>
    <t>59324</t>
  </si>
  <si>
    <t>59326</t>
  </si>
  <si>
    <t>PRAIRIE</t>
  </si>
  <si>
    <t>59327</t>
  </si>
  <si>
    <t>59330</t>
  </si>
  <si>
    <t>59332</t>
  </si>
  <si>
    <t>59333</t>
  </si>
  <si>
    <t>59336</t>
  </si>
  <si>
    <t>59337</t>
  </si>
  <si>
    <t>59338</t>
  </si>
  <si>
    <t>59339</t>
  </si>
  <si>
    <t>59341</t>
  </si>
  <si>
    <t>59342</t>
  </si>
  <si>
    <t>59343</t>
  </si>
  <si>
    <t>59344</t>
  </si>
  <si>
    <t>59345</t>
  </si>
  <si>
    <t>59347</t>
  </si>
  <si>
    <t>59348</t>
  </si>
  <si>
    <t>59349</t>
  </si>
  <si>
    <t>59351</t>
  </si>
  <si>
    <t>59353</t>
  </si>
  <si>
    <t>WIBAUX</t>
  </si>
  <si>
    <t>59354</t>
  </si>
  <si>
    <t>59401</t>
  </si>
  <si>
    <t>CASCADE</t>
  </si>
  <si>
    <t>59402</t>
  </si>
  <si>
    <t>59403</t>
  </si>
  <si>
    <t>59404</t>
  </si>
  <si>
    <t>59405</t>
  </si>
  <si>
    <t>59406</t>
  </si>
  <si>
    <t>59410</t>
  </si>
  <si>
    <t>LEWIS AND CLARK</t>
  </si>
  <si>
    <t>59411</t>
  </si>
  <si>
    <t>GLACIER</t>
  </si>
  <si>
    <t>59412</t>
  </si>
  <si>
    <t>59414</t>
  </si>
  <si>
    <t>59416</t>
  </si>
  <si>
    <t>PONDERA</t>
  </si>
  <si>
    <t>59417</t>
  </si>
  <si>
    <t>59418</t>
  </si>
  <si>
    <t>59419</t>
  </si>
  <si>
    <t>TETON</t>
  </si>
  <si>
    <t>59420</t>
  </si>
  <si>
    <t>CHOUTEAU</t>
  </si>
  <si>
    <t>59421</t>
  </si>
  <si>
    <t>59422</t>
  </si>
  <si>
    <t>59424</t>
  </si>
  <si>
    <t>59425</t>
  </si>
  <si>
    <t>59427</t>
  </si>
  <si>
    <t>59430</t>
  </si>
  <si>
    <t>59432</t>
  </si>
  <si>
    <t>59433</t>
  </si>
  <si>
    <t>59434</t>
  </si>
  <si>
    <t>59435</t>
  </si>
  <si>
    <t>TOOLE</t>
  </si>
  <si>
    <t>59436</t>
  </si>
  <si>
    <t>59440</t>
  </si>
  <si>
    <t>59441</t>
  </si>
  <si>
    <t>59442</t>
  </si>
  <si>
    <t>59443</t>
  </si>
  <si>
    <t>59444</t>
  </si>
  <si>
    <t>59445</t>
  </si>
  <si>
    <t>59446</t>
  </si>
  <si>
    <t>59447</t>
  </si>
  <si>
    <t>JUDITH BASIN</t>
  </si>
  <si>
    <t>59448</t>
  </si>
  <si>
    <t>59450</t>
  </si>
  <si>
    <t>59451</t>
  </si>
  <si>
    <t>59452</t>
  </si>
  <si>
    <t>59453</t>
  </si>
  <si>
    <t>59454</t>
  </si>
  <si>
    <t>59456</t>
  </si>
  <si>
    <t>59457</t>
  </si>
  <si>
    <t>59460</t>
  </si>
  <si>
    <t>59461</t>
  </si>
  <si>
    <t>59462</t>
  </si>
  <si>
    <t>59463</t>
  </si>
  <si>
    <t>59464</t>
  </si>
  <si>
    <t>59465</t>
  </si>
  <si>
    <t>59466</t>
  </si>
  <si>
    <t>59467</t>
  </si>
  <si>
    <t>59468</t>
  </si>
  <si>
    <t>59469</t>
  </si>
  <si>
    <t>59471</t>
  </si>
  <si>
    <t>59472</t>
  </si>
  <si>
    <t>59473</t>
  </si>
  <si>
    <t>59474</t>
  </si>
  <si>
    <t>59476</t>
  </si>
  <si>
    <t>59477</t>
  </si>
  <si>
    <t>59479</t>
  </si>
  <si>
    <t>59480</t>
  </si>
  <si>
    <t>59482</t>
  </si>
  <si>
    <t>59483</t>
  </si>
  <si>
    <t>59484</t>
  </si>
  <si>
    <t>59485</t>
  </si>
  <si>
    <t>59486</t>
  </si>
  <si>
    <t>59487</t>
  </si>
  <si>
    <t>59489</t>
  </si>
  <si>
    <t>59501</t>
  </si>
  <si>
    <t>HILL</t>
  </si>
  <si>
    <t>59520</t>
  </si>
  <si>
    <t>59521</t>
  </si>
  <si>
    <t>59522</t>
  </si>
  <si>
    <t>59523</t>
  </si>
  <si>
    <t>BLAINE</t>
  </si>
  <si>
    <t>59524</t>
  </si>
  <si>
    <t>59525</t>
  </si>
  <si>
    <t>59526</t>
  </si>
  <si>
    <t>59527</t>
  </si>
  <si>
    <t>59528</t>
  </si>
  <si>
    <t>59529</t>
  </si>
  <si>
    <t>59530</t>
  </si>
  <si>
    <t>59531</t>
  </si>
  <si>
    <t>59532</t>
  </si>
  <si>
    <t>59535</t>
  </si>
  <si>
    <t>59537</t>
  </si>
  <si>
    <t>59538</t>
  </si>
  <si>
    <t>59540</t>
  </si>
  <si>
    <t>59542</t>
  </si>
  <si>
    <t>59544</t>
  </si>
  <si>
    <t>59545</t>
  </si>
  <si>
    <t>59546</t>
  </si>
  <si>
    <t>59547</t>
  </si>
  <si>
    <t>59601</t>
  </si>
  <si>
    <t>59602</t>
  </si>
  <si>
    <t>59604</t>
  </si>
  <si>
    <t>59620</t>
  </si>
  <si>
    <t>59623</t>
  </si>
  <si>
    <t>59624</t>
  </si>
  <si>
    <t>59625</t>
  </si>
  <si>
    <t>59626</t>
  </si>
  <si>
    <t>59631</t>
  </si>
  <si>
    <t>59632</t>
  </si>
  <si>
    <t>59633</t>
  </si>
  <si>
    <t>59634</t>
  </si>
  <si>
    <t>59635</t>
  </si>
  <si>
    <t>59636</t>
  </si>
  <si>
    <t>59638</t>
  </si>
  <si>
    <t>59639</t>
  </si>
  <si>
    <t>59640</t>
  </si>
  <si>
    <t>59641</t>
  </si>
  <si>
    <t>BROADWATER</t>
  </si>
  <si>
    <t>59642</t>
  </si>
  <si>
    <t>59643</t>
  </si>
  <si>
    <t>59644</t>
  </si>
  <si>
    <t>59645</t>
  </si>
  <si>
    <t>59647</t>
  </si>
  <si>
    <t>59648</t>
  </si>
  <si>
    <t>59701</t>
  </si>
  <si>
    <t>SILVER BOW</t>
  </si>
  <si>
    <t>59702</t>
  </si>
  <si>
    <t>59703</t>
  </si>
  <si>
    <t>59707</t>
  </si>
  <si>
    <t>59710</t>
  </si>
  <si>
    <t>59711</t>
  </si>
  <si>
    <t>DEER LODGE</t>
  </si>
  <si>
    <t>59713</t>
  </si>
  <si>
    <t>59714</t>
  </si>
  <si>
    <t>59715</t>
  </si>
  <si>
    <t>59716</t>
  </si>
  <si>
    <t>59717</t>
  </si>
  <si>
    <t>59718</t>
  </si>
  <si>
    <t>59719</t>
  </si>
  <si>
    <t>59720</t>
  </si>
  <si>
    <t>59721</t>
  </si>
  <si>
    <t>59722</t>
  </si>
  <si>
    <t>59724</t>
  </si>
  <si>
    <t>BEAVERHEAD</t>
  </si>
  <si>
    <t>59725</t>
  </si>
  <si>
    <t>59727</t>
  </si>
  <si>
    <t>59728</t>
  </si>
  <si>
    <t>59729</t>
  </si>
  <si>
    <t>59730</t>
  </si>
  <si>
    <t>59731</t>
  </si>
  <si>
    <t>59732</t>
  </si>
  <si>
    <t>59733</t>
  </si>
  <si>
    <t>59735</t>
  </si>
  <si>
    <t>59736</t>
  </si>
  <si>
    <t>59739</t>
  </si>
  <si>
    <t>59740</t>
  </si>
  <si>
    <t>59741</t>
  </si>
  <si>
    <t>59743</t>
  </si>
  <si>
    <t>59745</t>
  </si>
  <si>
    <t>59746</t>
  </si>
  <si>
    <t>59747</t>
  </si>
  <si>
    <t>59748</t>
  </si>
  <si>
    <t>59749</t>
  </si>
  <si>
    <t>59750</t>
  </si>
  <si>
    <t>59751</t>
  </si>
  <si>
    <t>59752</t>
  </si>
  <si>
    <t>59754</t>
  </si>
  <si>
    <t>59755</t>
  </si>
  <si>
    <t>59756</t>
  </si>
  <si>
    <t>59758</t>
  </si>
  <si>
    <t>59759</t>
  </si>
  <si>
    <t>59760</t>
  </si>
  <si>
    <t>59761</t>
  </si>
  <si>
    <t>59762</t>
  </si>
  <si>
    <t>59771</t>
  </si>
  <si>
    <t>59772</t>
  </si>
  <si>
    <t>59773</t>
  </si>
  <si>
    <t>59801</t>
  </si>
  <si>
    <t>MISSOULA</t>
  </si>
  <si>
    <t>59802</t>
  </si>
  <si>
    <t>59803</t>
  </si>
  <si>
    <t>59804</t>
  </si>
  <si>
    <t>59806</t>
  </si>
  <si>
    <t>59807</t>
  </si>
  <si>
    <t>59808</t>
  </si>
  <si>
    <t>59812</t>
  </si>
  <si>
    <t>59820</t>
  </si>
  <si>
    <t>59821</t>
  </si>
  <si>
    <t>59823</t>
  </si>
  <si>
    <t>59824</t>
  </si>
  <si>
    <t>59825</t>
  </si>
  <si>
    <t>59826</t>
  </si>
  <si>
    <t>59827</t>
  </si>
  <si>
    <t>RAVALLI</t>
  </si>
  <si>
    <t>59828</t>
  </si>
  <si>
    <t>59829</t>
  </si>
  <si>
    <t>59830</t>
  </si>
  <si>
    <t>59831</t>
  </si>
  <si>
    <t>SANDERS</t>
  </si>
  <si>
    <t>59832</t>
  </si>
  <si>
    <t>GRANITE</t>
  </si>
  <si>
    <t>59833</t>
  </si>
  <si>
    <t>59834</t>
  </si>
  <si>
    <t>59835</t>
  </si>
  <si>
    <t>59836</t>
  </si>
  <si>
    <t>59837</t>
  </si>
  <si>
    <t>59840</t>
  </si>
  <si>
    <t>59841</t>
  </si>
  <si>
    <t>59842</t>
  </si>
  <si>
    <t>59843</t>
  </si>
  <si>
    <t>59844</t>
  </si>
  <si>
    <t>59845</t>
  </si>
  <si>
    <t>59846</t>
  </si>
  <si>
    <t>59847</t>
  </si>
  <si>
    <t>59848</t>
  </si>
  <si>
    <t>59851</t>
  </si>
  <si>
    <t>59852</t>
  </si>
  <si>
    <t>59853</t>
  </si>
  <si>
    <t>59854</t>
  </si>
  <si>
    <t>59855</t>
  </si>
  <si>
    <t>59856</t>
  </si>
  <si>
    <t>59858</t>
  </si>
  <si>
    <t>59859</t>
  </si>
  <si>
    <t>59860</t>
  </si>
  <si>
    <t>59863</t>
  </si>
  <si>
    <t>59864</t>
  </si>
  <si>
    <t>59865</t>
  </si>
  <si>
    <t>59866</t>
  </si>
  <si>
    <t>59867</t>
  </si>
  <si>
    <t>59868</t>
  </si>
  <si>
    <t>59870</t>
  </si>
  <si>
    <t>59871</t>
  </si>
  <si>
    <t>59872</t>
  </si>
  <si>
    <t>59873</t>
  </si>
  <si>
    <t>59874</t>
  </si>
  <si>
    <t>59875</t>
  </si>
  <si>
    <t>59901</t>
  </si>
  <si>
    <t>FLATHEAD</t>
  </si>
  <si>
    <t>59902</t>
  </si>
  <si>
    <t>59903</t>
  </si>
  <si>
    <t>59904</t>
  </si>
  <si>
    <t>59910</t>
  </si>
  <si>
    <t>59911</t>
  </si>
  <si>
    <t>59912</t>
  </si>
  <si>
    <t>59913</t>
  </si>
  <si>
    <t>59914</t>
  </si>
  <si>
    <t>59915</t>
  </si>
  <si>
    <t>59916</t>
  </si>
  <si>
    <t>59917</t>
  </si>
  <si>
    <t>59918</t>
  </si>
  <si>
    <t>59919</t>
  </si>
  <si>
    <t>59920</t>
  </si>
  <si>
    <t>59921</t>
  </si>
  <si>
    <t>59922</t>
  </si>
  <si>
    <t>59923</t>
  </si>
  <si>
    <t>59925</t>
  </si>
  <si>
    <t>59926</t>
  </si>
  <si>
    <t>59927</t>
  </si>
  <si>
    <t>59928</t>
  </si>
  <si>
    <t>59929</t>
  </si>
  <si>
    <t>59930</t>
  </si>
  <si>
    <t>59931</t>
  </si>
  <si>
    <t>59932</t>
  </si>
  <si>
    <t>59933</t>
  </si>
  <si>
    <t>59934</t>
  </si>
  <si>
    <t>59935</t>
  </si>
  <si>
    <t>59936</t>
  </si>
  <si>
    <t>59937</t>
  </si>
  <si>
    <t>60000</t>
  </si>
  <si>
    <t>60001</t>
  </si>
  <si>
    <t>60002</t>
  </si>
  <si>
    <t>60004</t>
  </si>
  <si>
    <t>60005</t>
  </si>
  <si>
    <t>60006</t>
  </si>
  <si>
    <t>60007</t>
  </si>
  <si>
    <t>60008</t>
  </si>
  <si>
    <t>60009</t>
  </si>
  <si>
    <t>60010</t>
  </si>
  <si>
    <t>60011</t>
  </si>
  <si>
    <t>60012</t>
  </si>
  <si>
    <t>60013</t>
  </si>
  <si>
    <t>60014</t>
  </si>
  <si>
    <t>60015</t>
  </si>
  <si>
    <t>60016</t>
  </si>
  <si>
    <t>60017</t>
  </si>
  <si>
    <t>60018</t>
  </si>
  <si>
    <t>60019</t>
  </si>
  <si>
    <t>60020</t>
  </si>
  <si>
    <t>60021</t>
  </si>
  <si>
    <t>60022</t>
  </si>
  <si>
    <t>60025</t>
  </si>
  <si>
    <t>60026</t>
  </si>
  <si>
    <t>60029</t>
  </si>
  <si>
    <t>60030</t>
  </si>
  <si>
    <t>60031</t>
  </si>
  <si>
    <t>60033</t>
  </si>
  <si>
    <t>60034</t>
  </si>
  <si>
    <t>60035</t>
  </si>
  <si>
    <t>60037</t>
  </si>
  <si>
    <t>60038</t>
  </si>
  <si>
    <t>60039</t>
  </si>
  <si>
    <t>60040</t>
  </si>
  <si>
    <t>60041</t>
  </si>
  <si>
    <t>60042</t>
  </si>
  <si>
    <t>60043</t>
  </si>
  <si>
    <t>60044</t>
  </si>
  <si>
    <t>60045</t>
  </si>
  <si>
    <t>60046</t>
  </si>
  <si>
    <t>60047</t>
  </si>
  <si>
    <t>60048</t>
  </si>
  <si>
    <t>60049</t>
  </si>
  <si>
    <t>60050</t>
  </si>
  <si>
    <t>60051</t>
  </si>
  <si>
    <t>60053</t>
  </si>
  <si>
    <t>60055</t>
  </si>
  <si>
    <t>60056</t>
  </si>
  <si>
    <t>60060</t>
  </si>
  <si>
    <t>60061</t>
  </si>
  <si>
    <t>60062</t>
  </si>
  <si>
    <t>60063</t>
  </si>
  <si>
    <t>60064</t>
  </si>
  <si>
    <t>60065</t>
  </si>
  <si>
    <t>60067</t>
  </si>
  <si>
    <t>60068</t>
  </si>
  <si>
    <t>60069</t>
  </si>
  <si>
    <t>60070</t>
  </si>
  <si>
    <t>60071</t>
  </si>
  <si>
    <t>60072</t>
  </si>
  <si>
    <t>60073</t>
  </si>
  <si>
    <t>60074</t>
  </si>
  <si>
    <t>60075</t>
  </si>
  <si>
    <t>60076</t>
  </si>
  <si>
    <t>60077</t>
  </si>
  <si>
    <t>60078</t>
  </si>
  <si>
    <t>60079</t>
  </si>
  <si>
    <t>60080</t>
  </si>
  <si>
    <t>60081</t>
  </si>
  <si>
    <t>60082</t>
  </si>
  <si>
    <t>60083</t>
  </si>
  <si>
    <t>60084</t>
  </si>
  <si>
    <t>60085</t>
  </si>
  <si>
    <t>60086</t>
  </si>
  <si>
    <t>60087</t>
  </si>
  <si>
    <t>60088</t>
  </si>
  <si>
    <t>60089</t>
  </si>
  <si>
    <t>60090</t>
  </si>
  <si>
    <t>60091</t>
  </si>
  <si>
    <t>60092</t>
  </si>
  <si>
    <t>60093</t>
  </si>
  <si>
    <t>60094</t>
  </si>
  <si>
    <t>60095</t>
  </si>
  <si>
    <t>60096</t>
  </si>
  <si>
    <t>60097</t>
  </si>
  <si>
    <t>60098</t>
  </si>
  <si>
    <t>60099</t>
  </si>
  <si>
    <t>60100</t>
  </si>
  <si>
    <t>DUPAGE</t>
  </si>
  <si>
    <t>60101</t>
  </si>
  <si>
    <t>60102</t>
  </si>
  <si>
    <t>60103</t>
  </si>
  <si>
    <t>60104</t>
  </si>
  <si>
    <t>60105</t>
  </si>
  <si>
    <t>60106</t>
  </si>
  <si>
    <t>60107</t>
  </si>
  <si>
    <t>60108</t>
  </si>
  <si>
    <t>60109</t>
  </si>
  <si>
    <t>KANE</t>
  </si>
  <si>
    <t>60110</t>
  </si>
  <si>
    <t>60111</t>
  </si>
  <si>
    <t>60112</t>
  </si>
  <si>
    <t>60113</t>
  </si>
  <si>
    <t>OGLE</t>
  </si>
  <si>
    <t>60114</t>
  </si>
  <si>
    <t>60115</t>
  </si>
  <si>
    <t>60116</t>
  </si>
  <si>
    <t>60117</t>
  </si>
  <si>
    <t>60118</t>
  </si>
  <si>
    <t>60119</t>
  </si>
  <si>
    <t>60120</t>
  </si>
  <si>
    <t>60121</t>
  </si>
  <si>
    <t>60122</t>
  </si>
  <si>
    <t>60123</t>
  </si>
  <si>
    <t>60124</t>
  </si>
  <si>
    <t>60125</t>
  </si>
  <si>
    <t>60126</t>
  </si>
  <si>
    <t>60128</t>
  </si>
  <si>
    <t>60129</t>
  </si>
  <si>
    <t>60130</t>
  </si>
  <si>
    <t>60131</t>
  </si>
  <si>
    <t>60132</t>
  </si>
  <si>
    <t>60133</t>
  </si>
  <si>
    <t>60134</t>
  </si>
  <si>
    <t>60135</t>
  </si>
  <si>
    <t>60136</t>
  </si>
  <si>
    <t>60137</t>
  </si>
  <si>
    <t>60138</t>
  </si>
  <si>
    <t>60139</t>
  </si>
  <si>
    <t>60140</t>
  </si>
  <si>
    <t>60141</t>
  </si>
  <si>
    <t>60142</t>
  </si>
  <si>
    <t>60143</t>
  </si>
  <si>
    <t>60144</t>
  </si>
  <si>
    <t>60145</t>
  </si>
  <si>
    <t>60146</t>
  </si>
  <si>
    <t>60147</t>
  </si>
  <si>
    <t>60148</t>
  </si>
  <si>
    <t>60149</t>
  </si>
  <si>
    <t>60150</t>
  </si>
  <si>
    <t>60151</t>
  </si>
  <si>
    <t>60152</t>
  </si>
  <si>
    <t>60153</t>
  </si>
  <si>
    <t>60154</t>
  </si>
  <si>
    <t>60155</t>
  </si>
  <si>
    <t>60156</t>
  </si>
  <si>
    <t>60157</t>
  </si>
  <si>
    <t>60158</t>
  </si>
  <si>
    <t>60159</t>
  </si>
  <si>
    <t>60160</t>
  </si>
  <si>
    <t>60161</t>
  </si>
  <si>
    <t>60162</t>
  </si>
  <si>
    <t>60163</t>
  </si>
  <si>
    <t>60164</t>
  </si>
  <si>
    <t>60165</t>
  </si>
  <si>
    <t>60166</t>
  </si>
  <si>
    <t>60167</t>
  </si>
  <si>
    <t>60168</t>
  </si>
  <si>
    <t>60169</t>
  </si>
  <si>
    <t>60170</t>
  </si>
  <si>
    <t>60171</t>
  </si>
  <si>
    <t>60172</t>
  </si>
  <si>
    <t>60173</t>
  </si>
  <si>
    <t>60174</t>
  </si>
  <si>
    <t>60175</t>
  </si>
  <si>
    <t>60176</t>
  </si>
  <si>
    <t>60177</t>
  </si>
  <si>
    <t>60178</t>
  </si>
  <si>
    <t>60179</t>
  </si>
  <si>
    <t>60180</t>
  </si>
  <si>
    <t>60181</t>
  </si>
  <si>
    <t>60182</t>
  </si>
  <si>
    <t>60183</t>
  </si>
  <si>
    <t>60184</t>
  </si>
  <si>
    <t>60185</t>
  </si>
  <si>
    <t>60186</t>
  </si>
  <si>
    <t>60187</t>
  </si>
  <si>
    <t>60188</t>
  </si>
  <si>
    <t>60189</t>
  </si>
  <si>
    <t>60190</t>
  </si>
  <si>
    <t>60191</t>
  </si>
  <si>
    <t>60192</t>
  </si>
  <si>
    <t>60193</t>
  </si>
  <si>
    <t>60194</t>
  </si>
  <si>
    <t>60195</t>
  </si>
  <si>
    <t>60196</t>
  </si>
  <si>
    <t>60197</t>
  </si>
  <si>
    <t>60198</t>
  </si>
  <si>
    <t>60199</t>
  </si>
  <si>
    <t>60201</t>
  </si>
  <si>
    <t>60202</t>
  </si>
  <si>
    <t>60203</t>
  </si>
  <si>
    <t>60204</t>
  </si>
  <si>
    <t>60208</t>
  </si>
  <si>
    <t>60209</t>
  </si>
  <si>
    <t>60251</t>
  </si>
  <si>
    <t>60290</t>
  </si>
  <si>
    <t>60296</t>
  </si>
  <si>
    <t>60297</t>
  </si>
  <si>
    <t>60301</t>
  </si>
  <si>
    <t>60302</t>
  </si>
  <si>
    <t>60303</t>
  </si>
  <si>
    <t>60304</t>
  </si>
  <si>
    <t>60305</t>
  </si>
  <si>
    <t>60351</t>
  </si>
  <si>
    <t>60353</t>
  </si>
  <si>
    <t>60398</t>
  </si>
  <si>
    <t>60399</t>
  </si>
  <si>
    <t>60401</t>
  </si>
  <si>
    <t>WILL</t>
  </si>
  <si>
    <t>60402</t>
  </si>
  <si>
    <t>60403</t>
  </si>
  <si>
    <t>60404</t>
  </si>
  <si>
    <t>60406</t>
  </si>
  <si>
    <t>60407</t>
  </si>
  <si>
    <t>60408</t>
  </si>
  <si>
    <t>60409</t>
  </si>
  <si>
    <t>60410</t>
  </si>
  <si>
    <t>60411</t>
  </si>
  <si>
    <t>60412</t>
  </si>
  <si>
    <t>60415</t>
  </si>
  <si>
    <t>60416</t>
  </si>
  <si>
    <t>60417</t>
  </si>
  <si>
    <t>60419</t>
  </si>
  <si>
    <t>60420</t>
  </si>
  <si>
    <t>60421</t>
  </si>
  <si>
    <t>60422</t>
  </si>
  <si>
    <t>60423</t>
  </si>
  <si>
    <t>60424</t>
  </si>
  <si>
    <t>60425</t>
  </si>
  <si>
    <t>60426</t>
  </si>
  <si>
    <t>60428</t>
  </si>
  <si>
    <t>60429</t>
  </si>
  <si>
    <t>60430</t>
  </si>
  <si>
    <t>60431</t>
  </si>
  <si>
    <t>60432</t>
  </si>
  <si>
    <t>60433</t>
  </si>
  <si>
    <t>60434</t>
  </si>
  <si>
    <t>60435</t>
  </si>
  <si>
    <t>60436</t>
  </si>
  <si>
    <t>60437</t>
  </si>
  <si>
    <t>60438</t>
  </si>
  <si>
    <t>60439</t>
  </si>
  <si>
    <t>60440</t>
  </si>
  <si>
    <t>60441</t>
  </si>
  <si>
    <t>60442</t>
  </si>
  <si>
    <t>60443</t>
  </si>
  <si>
    <t>60444</t>
  </si>
  <si>
    <t>60445</t>
  </si>
  <si>
    <t>60446</t>
  </si>
  <si>
    <t>60447</t>
  </si>
  <si>
    <t>60448</t>
  </si>
  <si>
    <t>60449</t>
  </si>
  <si>
    <t>60450</t>
  </si>
  <si>
    <t>60451</t>
  </si>
  <si>
    <t>60452</t>
  </si>
  <si>
    <t>60453</t>
  </si>
  <si>
    <t>60454</t>
  </si>
  <si>
    <t>60455</t>
  </si>
  <si>
    <t>60456</t>
  </si>
  <si>
    <t>60457</t>
  </si>
  <si>
    <t>60458</t>
  </si>
  <si>
    <t>60459</t>
  </si>
  <si>
    <t>60460</t>
  </si>
  <si>
    <t>60461</t>
  </si>
  <si>
    <t>60462</t>
  </si>
  <si>
    <t>60463</t>
  </si>
  <si>
    <t>60464</t>
  </si>
  <si>
    <t>60465</t>
  </si>
  <si>
    <t>60466</t>
  </si>
  <si>
    <t>60467</t>
  </si>
  <si>
    <t>60468</t>
  </si>
  <si>
    <t>60469</t>
  </si>
  <si>
    <t>60470</t>
  </si>
  <si>
    <t>LA SALLE</t>
  </si>
  <si>
    <t>60471</t>
  </si>
  <si>
    <t>60472</t>
  </si>
  <si>
    <t>60473</t>
  </si>
  <si>
    <t>60474</t>
  </si>
  <si>
    <t>60475</t>
  </si>
  <si>
    <t>60476</t>
  </si>
  <si>
    <t>60477</t>
  </si>
  <si>
    <t>60478</t>
  </si>
  <si>
    <t>60479</t>
  </si>
  <si>
    <t>60480</t>
  </si>
  <si>
    <t>60481</t>
  </si>
  <si>
    <t>60482</t>
  </si>
  <si>
    <t>60483</t>
  </si>
  <si>
    <t>60484</t>
  </si>
  <si>
    <t>60487</t>
  </si>
  <si>
    <t>60490</t>
  </si>
  <si>
    <t>60491</t>
  </si>
  <si>
    <t>60499</t>
  </si>
  <si>
    <t>60501</t>
  </si>
  <si>
    <t>60502</t>
  </si>
  <si>
    <t>60503</t>
  </si>
  <si>
    <t>60504</t>
  </si>
  <si>
    <t>60505</t>
  </si>
  <si>
    <t>60506</t>
  </si>
  <si>
    <t>60507</t>
  </si>
  <si>
    <t>60510</t>
  </si>
  <si>
    <t>60511</t>
  </si>
  <si>
    <t>60512</t>
  </si>
  <si>
    <t>KENDALL</t>
  </si>
  <si>
    <t>60513</t>
  </si>
  <si>
    <t>60514</t>
  </si>
  <si>
    <t>60515</t>
  </si>
  <si>
    <t>60516</t>
  </si>
  <si>
    <t>60517</t>
  </si>
  <si>
    <t>60518</t>
  </si>
  <si>
    <t>60519</t>
  </si>
  <si>
    <t>60520</t>
  </si>
  <si>
    <t>60521</t>
  </si>
  <si>
    <t>60522</t>
  </si>
  <si>
    <t>60523</t>
  </si>
  <si>
    <t>60525</t>
  </si>
  <si>
    <t>60526</t>
  </si>
  <si>
    <t>60527</t>
  </si>
  <si>
    <t>60530</t>
  </si>
  <si>
    <t>60531</t>
  </si>
  <si>
    <t>60532</t>
  </si>
  <si>
    <t>60534</t>
  </si>
  <si>
    <t>60536</t>
  </si>
  <si>
    <t>60537</t>
  </si>
  <si>
    <t>60538</t>
  </si>
  <si>
    <t>60539</t>
  </si>
  <si>
    <t>60540</t>
  </si>
  <si>
    <t>60541</t>
  </si>
  <si>
    <t>60542</t>
  </si>
  <si>
    <t>60543</t>
  </si>
  <si>
    <t>60544</t>
  </si>
  <si>
    <t>60545</t>
  </si>
  <si>
    <t>60546</t>
  </si>
  <si>
    <t>60548</t>
  </si>
  <si>
    <t>60549</t>
  </si>
  <si>
    <t>60550</t>
  </si>
  <si>
    <t>60551</t>
  </si>
  <si>
    <t>60552</t>
  </si>
  <si>
    <t>60553</t>
  </si>
  <si>
    <t>60554</t>
  </si>
  <si>
    <t>60555</t>
  </si>
  <si>
    <t>60556</t>
  </si>
  <si>
    <t>60557</t>
  </si>
  <si>
    <t>60558</t>
  </si>
  <si>
    <t>60559</t>
  </si>
  <si>
    <t>60560</t>
  </si>
  <si>
    <t>60561</t>
  </si>
  <si>
    <t>60563</t>
  </si>
  <si>
    <t>60564</t>
  </si>
  <si>
    <t>60565</t>
  </si>
  <si>
    <t>60566</t>
  </si>
  <si>
    <t>60567</t>
  </si>
  <si>
    <t>60568</t>
  </si>
  <si>
    <t>60570</t>
  </si>
  <si>
    <t>60572</t>
  </si>
  <si>
    <t>60585</t>
  </si>
  <si>
    <t>60586</t>
  </si>
  <si>
    <t>60598</t>
  </si>
  <si>
    <t>60599</t>
  </si>
  <si>
    <t>60600</t>
  </si>
  <si>
    <t>60601</t>
  </si>
  <si>
    <t>60602</t>
  </si>
  <si>
    <t>60603</t>
  </si>
  <si>
    <t>60604</t>
  </si>
  <si>
    <t>60605</t>
  </si>
  <si>
    <t>60606</t>
  </si>
  <si>
    <t>60607</t>
  </si>
  <si>
    <t>60608</t>
  </si>
  <si>
    <t>60609</t>
  </si>
  <si>
    <t>60610</t>
  </si>
  <si>
    <t>60611</t>
  </si>
  <si>
    <t>60612</t>
  </si>
  <si>
    <t>60613</t>
  </si>
  <si>
    <t>60614</t>
  </si>
  <si>
    <t>60615</t>
  </si>
  <si>
    <t>60616</t>
  </si>
  <si>
    <t>60617</t>
  </si>
  <si>
    <t>60618</t>
  </si>
  <si>
    <t>60619</t>
  </si>
  <si>
    <t>60620</t>
  </si>
  <si>
    <t>60621</t>
  </si>
  <si>
    <t>60622</t>
  </si>
  <si>
    <t>60623</t>
  </si>
  <si>
    <t>60624</t>
  </si>
  <si>
    <t>60625</t>
  </si>
  <si>
    <t>60626</t>
  </si>
  <si>
    <t>60627</t>
  </si>
  <si>
    <t>60628</t>
  </si>
  <si>
    <t>60629</t>
  </si>
  <si>
    <t>60630</t>
  </si>
  <si>
    <t>60631</t>
  </si>
  <si>
    <t>60632</t>
  </si>
  <si>
    <t>60633</t>
  </si>
  <si>
    <t>60634</t>
  </si>
  <si>
    <t>60635</t>
  </si>
  <si>
    <t>60636</t>
  </si>
  <si>
    <t>60637</t>
  </si>
  <si>
    <t>60638</t>
  </si>
  <si>
    <t>60639</t>
  </si>
  <si>
    <t>60640</t>
  </si>
  <si>
    <t>60641</t>
  </si>
  <si>
    <t>60642</t>
  </si>
  <si>
    <t>60643</t>
  </si>
  <si>
    <t>60644</t>
  </si>
  <si>
    <t>60645</t>
  </si>
  <si>
    <t>60646</t>
  </si>
  <si>
    <t>60647</t>
  </si>
  <si>
    <t>60648</t>
  </si>
  <si>
    <t>60649</t>
  </si>
  <si>
    <t>60650</t>
  </si>
  <si>
    <t>60651</t>
  </si>
  <si>
    <t>60652</t>
  </si>
  <si>
    <t>60653</t>
  </si>
  <si>
    <t>60654</t>
  </si>
  <si>
    <t>60655</t>
  </si>
  <si>
    <t>60656</t>
  </si>
  <si>
    <t>60657</t>
  </si>
  <si>
    <t>60658</t>
  </si>
  <si>
    <t>60659</t>
  </si>
  <si>
    <t>60660</t>
  </si>
  <si>
    <t>60661</t>
  </si>
  <si>
    <t>60663</t>
  </si>
  <si>
    <t>60664</t>
  </si>
  <si>
    <t>60665</t>
  </si>
  <si>
    <t>60666</t>
  </si>
  <si>
    <t>60667</t>
  </si>
  <si>
    <t>60668</t>
  </si>
  <si>
    <t>60669</t>
  </si>
  <si>
    <t>60670</t>
  </si>
  <si>
    <t>60671</t>
  </si>
  <si>
    <t>60672</t>
  </si>
  <si>
    <t>60673</t>
  </si>
  <si>
    <t>60674</t>
  </si>
  <si>
    <t>60675</t>
  </si>
  <si>
    <t>60677</t>
  </si>
  <si>
    <t>60678</t>
  </si>
  <si>
    <t>60679</t>
  </si>
  <si>
    <t>60680</t>
  </si>
  <si>
    <t>60681</t>
  </si>
  <si>
    <t>60682</t>
  </si>
  <si>
    <t>60683</t>
  </si>
  <si>
    <t>60684</t>
  </si>
  <si>
    <t>60685</t>
  </si>
  <si>
    <t>60686</t>
  </si>
  <si>
    <t>60687</t>
  </si>
  <si>
    <t>60688</t>
  </si>
  <si>
    <t>60689</t>
  </si>
  <si>
    <t>60690</t>
  </si>
  <si>
    <t>60691</t>
  </si>
  <si>
    <t>60693</t>
  </si>
  <si>
    <t>60694</t>
  </si>
  <si>
    <t>60695</t>
  </si>
  <si>
    <t>60696</t>
  </si>
  <si>
    <t>60697</t>
  </si>
  <si>
    <t>60698</t>
  </si>
  <si>
    <t>60699</t>
  </si>
  <si>
    <t>60701</t>
  </si>
  <si>
    <t>60706</t>
  </si>
  <si>
    <t>60707</t>
  </si>
  <si>
    <t>60712</t>
  </si>
  <si>
    <t>60714</t>
  </si>
  <si>
    <t>60799</t>
  </si>
  <si>
    <t>60803</t>
  </si>
  <si>
    <t>60804</t>
  </si>
  <si>
    <t>60805</t>
  </si>
  <si>
    <t>60827</t>
  </si>
  <si>
    <t>60901</t>
  </si>
  <si>
    <t>KANKAKEE</t>
  </si>
  <si>
    <t>60902</t>
  </si>
  <si>
    <t>60910</t>
  </si>
  <si>
    <t>60911</t>
  </si>
  <si>
    <t>IROQUOIS</t>
  </si>
  <si>
    <t>60912</t>
  </si>
  <si>
    <t>60913</t>
  </si>
  <si>
    <t>60914</t>
  </si>
  <si>
    <t>60915</t>
  </si>
  <si>
    <t>60917</t>
  </si>
  <si>
    <t>60918</t>
  </si>
  <si>
    <t>60919</t>
  </si>
  <si>
    <t>FORD</t>
  </si>
  <si>
    <t>60920</t>
  </si>
  <si>
    <t>60921</t>
  </si>
  <si>
    <t>60922</t>
  </si>
  <si>
    <t>60924</t>
  </si>
  <si>
    <t>60926</t>
  </si>
  <si>
    <t>60927</t>
  </si>
  <si>
    <t>60928</t>
  </si>
  <si>
    <t>60929</t>
  </si>
  <si>
    <t>60930</t>
  </si>
  <si>
    <t>60931</t>
  </si>
  <si>
    <t>60932</t>
  </si>
  <si>
    <t>VERMILION</t>
  </si>
  <si>
    <t>60933</t>
  </si>
  <si>
    <t>60934</t>
  </si>
  <si>
    <t>60935</t>
  </si>
  <si>
    <t>60936</t>
  </si>
  <si>
    <t>60938</t>
  </si>
  <si>
    <t>60939</t>
  </si>
  <si>
    <t>60940</t>
  </si>
  <si>
    <t>60941</t>
  </si>
  <si>
    <t>60942</t>
  </si>
  <si>
    <t>60944</t>
  </si>
  <si>
    <t>60945</t>
  </si>
  <si>
    <t>60946</t>
  </si>
  <si>
    <t>60948</t>
  </si>
  <si>
    <t>60949</t>
  </si>
  <si>
    <t>60950</t>
  </si>
  <si>
    <t>60951</t>
  </si>
  <si>
    <t>60952</t>
  </si>
  <si>
    <t>60953</t>
  </si>
  <si>
    <t>60954</t>
  </si>
  <si>
    <t>60955</t>
  </si>
  <si>
    <t>60956</t>
  </si>
  <si>
    <t>60957</t>
  </si>
  <si>
    <t>60958</t>
  </si>
  <si>
    <t>60959</t>
  </si>
  <si>
    <t>60960</t>
  </si>
  <si>
    <t>60961</t>
  </si>
  <si>
    <t>60962</t>
  </si>
  <si>
    <t>60963</t>
  </si>
  <si>
    <t>60964</t>
  </si>
  <si>
    <t>60966</t>
  </si>
  <si>
    <t>60967</t>
  </si>
  <si>
    <t>60968</t>
  </si>
  <si>
    <t>60969</t>
  </si>
  <si>
    <t>60970</t>
  </si>
  <si>
    <t>60973</t>
  </si>
  <si>
    <t>60974</t>
  </si>
  <si>
    <t>61001</t>
  </si>
  <si>
    <t>JO DAVIESS</t>
  </si>
  <si>
    <t>61006</t>
  </si>
  <si>
    <t>61007</t>
  </si>
  <si>
    <t>61008</t>
  </si>
  <si>
    <t>61010</t>
  </si>
  <si>
    <t>61011</t>
  </si>
  <si>
    <t>61012</t>
  </si>
  <si>
    <t>61013</t>
  </si>
  <si>
    <t>STEPHENSON</t>
  </si>
  <si>
    <t>61014</t>
  </si>
  <si>
    <t>61015</t>
  </si>
  <si>
    <t>61016</t>
  </si>
  <si>
    <t>61017</t>
  </si>
  <si>
    <t>WHITESIDE</t>
  </si>
  <si>
    <t>61018</t>
  </si>
  <si>
    <t>61019</t>
  </si>
  <si>
    <t>61020</t>
  </si>
  <si>
    <t>61021</t>
  </si>
  <si>
    <t>61024</t>
  </si>
  <si>
    <t>61025</t>
  </si>
  <si>
    <t>61027</t>
  </si>
  <si>
    <t>61028</t>
  </si>
  <si>
    <t>61030</t>
  </si>
  <si>
    <t>61031</t>
  </si>
  <si>
    <t>61032</t>
  </si>
  <si>
    <t>61036</t>
  </si>
  <si>
    <t>61037</t>
  </si>
  <si>
    <t>61038</t>
  </si>
  <si>
    <t>61039</t>
  </si>
  <si>
    <t>61041</t>
  </si>
  <si>
    <t>61042</t>
  </si>
  <si>
    <t>61043</t>
  </si>
  <si>
    <t>61044</t>
  </si>
  <si>
    <t>61045</t>
  </si>
  <si>
    <t>61046</t>
  </si>
  <si>
    <t>61047</t>
  </si>
  <si>
    <t>61048</t>
  </si>
  <si>
    <t>61049</t>
  </si>
  <si>
    <t>61050</t>
  </si>
  <si>
    <t>61051</t>
  </si>
  <si>
    <t>61052</t>
  </si>
  <si>
    <t>61053</t>
  </si>
  <si>
    <t>61054</t>
  </si>
  <si>
    <t>61057</t>
  </si>
  <si>
    <t>61058</t>
  </si>
  <si>
    <t>61059</t>
  </si>
  <si>
    <t>61060</t>
  </si>
  <si>
    <t>61061</t>
  </si>
  <si>
    <t>61062</t>
  </si>
  <si>
    <t>61063</t>
  </si>
  <si>
    <t>61064</t>
  </si>
  <si>
    <t>61065</t>
  </si>
  <si>
    <t>61067</t>
  </si>
  <si>
    <t>61068</t>
  </si>
  <si>
    <t>61070</t>
  </si>
  <si>
    <t>61071</t>
  </si>
  <si>
    <t>61072</t>
  </si>
  <si>
    <t>61073</t>
  </si>
  <si>
    <t>61074</t>
  </si>
  <si>
    <t>61075</t>
  </si>
  <si>
    <t>61076</t>
  </si>
  <si>
    <t>61077</t>
  </si>
  <si>
    <t>61078</t>
  </si>
  <si>
    <t>61079</t>
  </si>
  <si>
    <t>61080</t>
  </si>
  <si>
    <t>61081</t>
  </si>
  <si>
    <t>61084</t>
  </si>
  <si>
    <t>61085</t>
  </si>
  <si>
    <t>61087</t>
  </si>
  <si>
    <t>61088</t>
  </si>
  <si>
    <t>61089</t>
  </si>
  <si>
    <t>61091</t>
  </si>
  <si>
    <t>61100</t>
  </si>
  <si>
    <t>61101</t>
  </si>
  <si>
    <t>61102</t>
  </si>
  <si>
    <t>61103</t>
  </si>
  <si>
    <t>61104</t>
  </si>
  <si>
    <t>61105</t>
  </si>
  <si>
    <t>61106</t>
  </si>
  <si>
    <t>61107</t>
  </si>
  <si>
    <t>61108</t>
  </si>
  <si>
    <t>61109</t>
  </si>
  <si>
    <t>61110</t>
  </si>
  <si>
    <t>61111</t>
  </si>
  <si>
    <t>61112</t>
  </si>
  <si>
    <t>61114</t>
  </si>
  <si>
    <t>61115</t>
  </si>
  <si>
    <t>61125</t>
  </si>
  <si>
    <t>61126</t>
  </si>
  <si>
    <t>61130</t>
  </si>
  <si>
    <t>61131</t>
  </si>
  <si>
    <t>61132</t>
  </si>
  <si>
    <t>61201</t>
  </si>
  <si>
    <t>ROCK ISLAND</t>
  </si>
  <si>
    <t>61204</t>
  </si>
  <si>
    <t>61206</t>
  </si>
  <si>
    <t>61230</t>
  </si>
  <si>
    <t>61231</t>
  </si>
  <si>
    <t>61232</t>
  </si>
  <si>
    <t>61233</t>
  </si>
  <si>
    <t>61234</t>
  </si>
  <si>
    <t>61235</t>
  </si>
  <si>
    <t>61236</t>
  </si>
  <si>
    <t>61237</t>
  </si>
  <si>
    <t>61238</t>
  </si>
  <si>
    <t>61239</t>
  </si>
  <si>
    <t>61240</t>
  </si>
  <si>
    <t>61241</t>
  </si>
  <si>
    <t>61242</t>
  </si>
  <si>
    <t>61243</t>
  </si>
  <si>
    <t>61244</t>
  </si>
  <si>
    <t>61249</t>
  </si>
  <si>
    <t>61250</t>
  </si>
  <si>
    <t>61251</t>
  </si>
  <si>
    <t>61252</t>
  </si>
  <si>
    <t>61254</t>
  </si>
  <si>
    <t>61256</t>
  </si>
  <si>
    <t>61257</t>
  </si>
  <si>
    <t>61258</t>
  </si>
  <si>
    <t>61259</t>
  </si>
  <si>
    <t>61260</t>
  </si>
  <si>
    <t>61261</t>
  </si>
  <si>
    <t>61262</t>
  </si>
  <si>
    <t>61263</t>
  </si>
  <si>
    <t>61264</t>
  </si>
  <si>
    <t>61265</t>
  </si>
  <si>
    <t>61266</t>
  </si>
  <si>
    <t>61270</t>
  </si>
  <si>
    <t>61272</t>
  </si>
  <si>
    <t>61273</t>
  </si>
  <si>
    <t>61274</t>
  </si>
  <si>
    <t>61275</t>
  </si>
  <si>
    <t>61276</t>
  </si>
  <si>
    <t>61277</t>
  </si>
  <si>
    <t>61278</t>
  </si>
  <si>
    <t>61279</t>
  </si>
  <si>
    <t>61281</t>
  </si>
  <si>
    <t>61282</t>
  </si>
  <si>
    <t>61283</t>
  </si>
  <si>
    <t>61284</t>
  </si>
  <si>
    <t>61285</t>
  </si>
  <si>
    <t>61299</t>
  </si>
  <si>
    <t>61301</t>
  </si>
  <si>
    <t>61310</t>
  </si>
  <si>
    <t>61311</t>
  </si>
  <si>
    <t>61312</t>
  </si>
  <si>
    <t>BUREAU</t>
  </si>
  <si>
    <t>61313</t>
  </si>
  <si>
    <t>61314</t>
  </si>
  <si>
    <t>61315</t>
  </si>
  <si>
    <t>61316</t>
  </si>
  <si>
    <t>61317</t>
  </si>
  <si>
    <t>61318</t>
  </si>
  <si>
    <t>61319</t>
  </si>
  <si>
    <t>61320</t>
  </si>
  <si>
    <t>61321</t>
  </si>
  <si>
    <t>61322</t>
  </si>
  <si>
    <t>61323</t>
  </si>
  <si>
    <t>61324</t>
  </si>
  <si>
    <t>61325</t>
  </si>
  <si>
    <t>61326</t>
  </si>
  <si>
    <t>61327</t>
  </si>
  <si>
    <t>61328</t>
  </si>
  <si>
    <t>61329</t>
  </si>
  <si>
    <t>61330</t>
  </si>
  <si>
    <t>61331</t>
  </si>
  <si>
    <t>61332</t>
  </si>
  <si>
    <t>61333</t>
  </si>
  <si>
    <t>61334</t>
  </si>
  <si>
    <t>61335</t>
  </si>
  <si>
    <t>61336</t>
  </si>
  <si>
    <t>61337</t>
  </si>
  <si>
    <t>61338</t>
  </si>
  <si>
    <t>61340</t>
  </si>
  <si>
    <t>61341</t>
  </si>
  <si>
    <t>61342</t>
  </si>
  <si>
    <t>61344</t>
  </si>
  <si>
    <t>61345</t>
  </si>
  <si>
    <t>61346</t>
  </si>
  <si>
    <t>61348</t>
  </si>
  <si>
    <t>61349</t>
  </si>
  <si>
    <t>61350</t>
  </si>
  <si>
    <t>61353</t>
  </si>
  <si>
    <t>61354</t>
  </si>
  <si>
    <t>61356</t>
  </si>
  <si>
    <t>61358</t>
  </si>
  <si>
    <t>61359</t>
  </si>
  <si>
    <t>61360</t>
  </si>
  <si>
    <t>61361</t>
  </si>
  <si>
    <t>61362</t>
  </si>
  <si>
    <t>61363</t>
  </si>
  <si>
    <t>61364</t>
  </si>
  <si>
    <t>61367</t>
  </si>
  <si>
    <t>61368</t>
  </si>
  <si>
    <t>61369</t>
  </si>
  <si>
    <t>61370</t>
  </si>
  <si>
    <t>61371</t>
  </si>
  <si>
    <t>61372</t>
  </si>
  <si>
    <t>61373</t>
  </si>
  <si>
    <t>61374</t>
  </si>
  <si>
    <t>61375</t>
  </si>
  <si>
    <t>61376</t>
  </si>
  <si>
    <t>61377</t>
  </si>
  <si>
    <t>61378</t>
  </si>
  <si>
    <t>61379</t>
  </si>
  <si>
    <t>61401</t>
  </si>
  <si>
    <t>61402</t>
  </si>
  <si>
    <t>61410</t>
  </si>
  <si>
    <t>61411</t>
  </si>
  <si>
    <t>MCDONOUGH</t>
  </si>
  <si>
    <t>61412</t>
  </si>
  <si>
    <t>61413</t>
  </si>
  <si>
    <t>61414</t>
  </si>
  <si>
    <t>61415</t>
  </si>
  <si>
    <t>61416</t>
  </si>
  <si>
    <t>61417</t>
  </si>
  <si>
    <t>61418</t>
  </si>
  <si>
    <t>61419</t>
  </si>
  <si>
    <t>61420</t>
  </si>
  <si>
    <t>61421</t>
  </si>
  <si>
    <t>61422</t>
  </si>
  <si>
    <t>61423</t>
  </si>
  <si>
    <t>61424</t>
  </si>
  <si>
    <t>61425</t>
  </si>
  <si>
    <t>61426</t>
  </si>
  <si>
    <t>61427</t>
  </si>
  <si>
    <t>61428</t>
  </si>
  <si>
    <t>61430</t>
  </si>
  <si>
    <t>61431</t>
  </si>
  <si>
    <t>61432</t>
  </si>
  <si>
    <t>61433</t>
  </si>
  <si>
    <t>61434</t>
  </si>
  <si>
    <t>61435</t>
  </si>
  <si>
    <t>61436</t>
  </si>
  <si>
    <t>61437</t>
  </si>
  <si>
    <t>61438</t>
  </si>
  <si>
    <t>61439</t>
  </si>
  <si>
    <t>61440</t>
  </si>
  <si>
    <t>61441</t>
  </si>
  <si>
    <t>61442</t>
  </si>
  <si>
    <t>61443</t>
  </si>
  <si>
    <t>61447</t>
  </si>
  <si>
    <t>61448</t>
  </si>
  <si>
    <t>61449</t>
  </si>
  <si>
    <t>61450</t>
  </si>
  <si>
    <t>61451</t>
  </si>
  <si>
    <t>PEORIA</t>
  </si>
  <si>
    <t>61452</t>
  </si>
  <si>
    <t>61453</t>
  </si>
  <si>
    <t>61454</t>
  </si>
  <si>
    <t>61455</t>
  </si>
  <si>
    <t>61458</t>
  </si>
  <si>
    <t>61459</t>
  </si>
  <si>
    <t>61460</t>
  </si>
  <si>
    <t>61462</t>
  </si>
  <si>
    <t>61465</t>
  </si>
  <si>
    <t>61466</t>
  </si>
  <si>
    <t>61467</t>
  </si>
  <si>
    <t>61468</t>
  </si>
  <si>
    <t>61469</t>
  </si>
  <si>
    <t>61470</t>
  </si>
  <si>
    <t>61471</t>
  </si>
  <si>
    <t>61472</t>
  </si>
  <si>
    <t>61473</t>
  </si>
  <si>
    <t>61474</t>
  </si>
  <si>
    <t>61475</t>
  </si>
  <si>
    <t>61476</t>
  </si>
  <si>
    <t>61477</t>
  </si>
  <si>
    <t>61478</t>
  </si>
  <si>
    <t>61479</t>
  </si>
  <si>
    <t>61480</t>
  </si>
  <si>
    <t>61482</t>
  </si>
  <si>
    <t>61483</t>
  </si>
  <si>
    <t>61484</t>
  </si>
  <si>
    <t>61485</t>
  </si>
  <si>
    <t>61486</t>
  </si>
  <si>
    <t>61488</t>
  </si>
  <si>
    <t>61489</t>
  </si>
  <si>
    <t>61490</t>
  </si>
  <si>
    <t>61491</t>
  </si>
  <si>
    <t>61501</t>
  </si>
  <si>
    <t>61516</t>
  </si>
  <si>
    <t>61517</t>
  </si>
  <si>
    <t>61518</t>
  </si>
  <si>
    <t>61519</t>
  </si>
  <si>
    <t>61520</t>
  </si>
  <si>
    <t>61523</t>
  </si>
  <si>
    <t>61524</t>
  </si>
  <si>
    <t>61525</t>
  </si>
  <si>
    <t>61526</t>
  </si>
  <si>
    <t>61528</t>
  </si>
  <si>
    <t>61529</t>
  </si>
  <si>
    <t>61530</t>
  </si>
  <si>
    <t>61531</t>
  </si>
  <si>
    <t>61532</t>
  </si>
  <si>
    <t>61533</t>
  </si>
  <si>
    <t>61534</t>
  </si>
  <si>
    <t>61535</t>
  </si>
  <si>
    <t>61536</t>
  </si>
  <si>
    <t>61537</t>
  </si>
  <si>
    <t>61539</t>
  </si>
  <si>
    <t>61540</t>
  </si>
  <si>
    <t>61541</t>
  </si>
  <si>
    <t>61542</t>
  </si>
  <si>
    <t>61543</t>
  </si>
  <si>
    <t>61544</t>
  </si>
  <si>
    <t>61545</t>
  </si>
  <si>
    <t>61546</t>
  </si>
  <si>
    <t>61547</t>
  </si>
  <si>
    <t>61548</t>
  </si>
  <si>
    <t>61550</t>
  </si>
  <si>
    <t>61552</t>
  </si>
  <si>
    <t>61553</t>
  </si>
  <si>
    <t>61554</t>
  </si>
  <si>
    <t>61555</t>
  </si>
  <si>
    <t>61558</t>
  </si>
  <si>
    <t>61559</t>
  </si>
  <si>
    <t>61560</t>
  </si>
  <si>
    <t>61561</t>
  </si>
  <si>
    <t>61562</t>
  </si>
  <si>
    <t>61563</t>
  </si>
  <si>
    <t>61564</t>
  </si>
  <si>
    <t>61565</t>
  </si>
  <si>
    <t>61567</t>
  </si>
  <si>
    <t>61568</t>
  </si>
  <si>
    <t>61569</t>
  </si>
  <si>
    <t>61570</t>
  </si>
  <si>
    <t>61571</t>
  </si>
  <si>
    <t>61572</t>
  </si>
  <si>
    <t>61600</t>
  </si>
  <si>
    <t>61601</t>
  </si>
  <si>
    <t>61602</t>
  </si>
  <si>
    <t>61603</t>
  </si>
  <si>
    <t>61604</t>
  </si>
  <si>
    <t>61605</t>
  </si>
  <si>
    <t>61606</t>
  </si>
  <si>
    <t>61607</t>
  </si>
  <si>
    <t>61610</t>
  </si>
  <si>
    <t>61611</t>
  </si>
  <si>
    <t>61612</t>
  </si>
  <si>
    <t>61613</t>
  </si>
  <si>
    <t>61614</t>
  </si>
  <si>
    <t>61615</t>
  </si>
  <si>
    <t>61616</t>
  </si>
  <si>
    <t>61625</t>
  </si>
  <si>
    <t>61628</t>
  </si>
  <si>
    <t>61629</t>
  </si>
  <si>
    <t>61630</t>
  </si>
  <si>
    <t>61632</t>
  </si>
  <si>
    <t>61633</t>
  </si>
  <si>
    <t>61634</t>
  </si>
  <si>
    <t>61635</t>
  </si>
  <si>
    <t>61636</t>
  </si>
  <si>
    <t>61637</t>
  </si>
  <si>
    <t>61638</t>
  </si>
  <si>
    <t>61639</t>
  </si>
  <si>
    <t>61640</t>
  </si>
  <si>
    <t>61641</t>
  </si>
  <si>
    <t>61643</t>
  </si>
  <si>
    <t>61644</t>
  </si>
  <si>
    <t>61649</t>
  </si>
  <si>
    <t>61650</t>
  </si>
  <si>
    <t>61651</t>
  </si>
  <si>
    <t>61652</t>
  </si>
  <si>
    <t>61653</t>
  </si>
  <si>
    <t>61654</t>
  </si>
  <si>
    <t>61655</t>
  </si>
  <si>
    <t>61656</t>
  </si>
  <si>
    <t>61701</t>
  </si>
  <si>
    <t>61702</t>
  </si>
  <si>
    <t>61704</t>
  </si>
  <si>
    <t>61705</t>
  </si>
  <si>
    <t>61709</t>
  </si>
  <si>
    <t>61710</t>
  </si>
  <si>
    <t>61720</t>
  </si>
  <si>
    <t>61721</t>
  </si>
  <si>
    <t>61722</t>
  </si>
  <si>
    <t>61723</t>
  </si>
  <si>
    <t>61724</t>
  </si>
  <si>
    <t>61725</t>
  </si>
  <si>
    <t>61726</t>
  </si>
  <si>
    <t>61727</t>
  </si>
  <si>
    <t>DE WITT</t>
  </si>
  <si>
    <t>DEWITT</t>
  </si>
  <si>
    <t>61728</t>
  </si>
  <si>
    <t>61729</t>
  </si>
  <si>
    <t>61730</t>
  </si>
  <si>
    <t>61731</t>
  </si>
  <si>
    <t>61732</t>
  </si>
  <si>
    <t>61733</t>
  </si>
  <si>
    <t>61734</t>
  </si>
  <si>
    <t>61735</t>
  </si>
  <si>
    <t>61736</t>
  </si>
  <si>
    <t>61737</t>
  </si>
  <si>
    <t>61738</t>
  </si>
  <si>
    <t>61739</t>
  </si>
  <si>
    <t>61740</t>
  </si>
  <si>
    <t>61741</t>
  </si>
  <si>
    <t>61742</t>
  </si>
  <si>
    <t>61743</t>
  </si>
  <si>
    <t>61744</t>
  </si>
  <si>
    <t>61745</t>
  </si>
  <si>
    <t>61747</t>
  </si>
  <si>
    <t>61748</t>
  </si>
  <si>
    <t>61749</t>
  </si>
  <si>
    <t>61750</t>
  </si>
  <si>
    <t>61751</t>
  </si>
  <si>
    <t>61752</t>
  </si>
  <si>
    <t>61753</t>
  </si>
  <si>
    <t>61754</t>
  </si>
  <si>
    <t>61755</t>
  </si>
  <si>
    <t>61756</t>
  </si>
  <si>
    <t>61758</t>
  </si>
  <si>
    <t>61759</t>
  </si>
  <si>
    <t>61760</t>
  </si>
  <si>
    <t>61761</t>
  </si>
  <si>
    <t>61764</t>
  </si>
  <si>
    <t>61769</t>
  </si>
  <si>
    <t>61770</t>
  </si>
  <si>
    <t>61771</t>
  </si>
  <si>
    <t>61772</t>
  </si>
  <si>
    <t>61773</t>
  </si>
  <si>
    <t>61774</t>
  </si>
  <si>
    <t>61775</t>
  </si>
  <si>
    <t>61776</t>
  </si>
  <si>
    <t>61777</t>
  </si>
  <si>
    <t>61778</t>
  </si>
  <si>
    <t>61790</t>
  </si>
  <si>
    <t>61791</t>
  </si>
  <si>
    <t>61799</t>
  </si>
  <si>
    <t>61801</t>
  </si>
  <si>
    <t>61802</t>
  </si>
  <si>
    <t>61803</t>
  </si>
  <si>
    <t>61810</t>
  </si>
  <si>
    <t>61811</t>
  </si>
  <si>
    <t>61812</t>
  </si>
  <si>
    <t>61813</t>
  </si>
  <si>
    <t>PIATT</t>
  </si>
  <si>
    <t>61814</t>
  </si>
  <si>
    <t>61815</t>
  </si>
  <si>
    <t>61816</t>
  </si>
  <si>
    <t>61817</t>
  </si>
  <si>
    <t>61818</t>
  </si>
  <si>
    <t>61820</t>
  </si>
  <si>
    <t>61821</t>
  </si>
  <si>
    <t>61822</t>
  </si>
  <si>
    <t>61824</t>
  </si>
  <si>
    <t>61825</t>
  </si>
  <si>
    <t>61826</t>
  </si>
  <si>
    <t>61830</t>
  </si>
  <si>
    <t>61831</t>
  </si>
  <si>
    <t>61832</t>
  </si>
  <si>
    <t>61833</t>
  </si>
  <si>
    <t>61834</t>
  </si>
  <si>
    <t>61839</t>
  </si>
  <si>
    <t>61840</t>
  </si>
  <si>
    <t>61841</t>
  </si>
  <si>
    <t>61842</t>
  </si>
  <si>
    <t>61843</t>
  </si>
  <si>
    <t>61844</t>
  </si>
  <si>
    <t>61845</t>
  </si>
  <si>
    <t>61846</t>
  </si>
  <si>
    <t>61847</t>
  </si>
  <si>
    <t>61848</t>
  </si>
  <si>
    <t>61849</t>
  </si>
  <si>
    <t>61850</t>
  </si>
  <si>
    <t>61851</t>
  </si>
  <si>
    <t>61852</t>
  </si>
  <si>
    <t>61853</t>
  </si>
  <si>
    <t>61854</t>
  </si>
  <si>
    <t>61855</t>
  </si>
  <si>
    <t>61856</t>
  </si>
  <si>
    <t>61857</t>
  </si>
  <si>
    <t>61858</t>
  </si>
  <si>
    <t>61859</t>
  </si>
  <si>
    <t>61862</t>
  </si>
  <si>
    <t>61863</t>
  </si>
  <si>
    <t>61864</t>
  </si>
  <si>
    <t>61865</t>
  </si>
  <si>
    <t>61866</t>
  </si>
  <si>
    <t>61868</t>
  </si>
  <si>
    <t>61870</t>
  </si>
  <si>
    <t>61871</t>
  </si>
  <si>
    <t>61872</t>
  </si>
  <si>
    <t>61873</t>
  </si>
  <si>
    <t>61874</t>
  </si>
  <si>
    <t>61875</t>
  </si>
  <si>
    <t>61876</t>
  </si>
  <si>
    <t>61877</t>
  </si>
  <si>
    <t>61878</t>
  </si>
  <si>
    <t>61880</t>
  </si>
  <si>
    <t>61882</t>
  </si>
  <si>
    <t>61883</t>
  </si>
  <si>
    <t>61884</t>
  </si>
  <si>
    <t>61910</t>
  </si>
  <si>
    <t>61911</t>
  </si>
  <si>
    <t>MOULTRIE</t>
  </si>
  <si>
    <t>61912</t>
  </si>
  <si>
    <t>COLES</t>
  </si>
  <si>
    <t>61913</t>
  </si>
  <si>
    <t>61914</t>
  </si>
  <si>
    <t>61917</t>
  </si>
  <si>
    <t>EDGAR</t>
  </si>
  <si>
    <t>61919</t>
  </si>
  <si>
    <t>61920</t>
  </si>
  <si>
    <t>61924</t>
  </si>
  <si>
    <t>61925</t>
  </si>
  <si>
    <t>61928</t>
  </si>
  <si>
    <t>61929</t>
  </si>
  <si>
    <t>61930</t>
  </si>
  <si>
    <t>61931</t>
  </si>
  <si>
    <t>61932</t>
  </si>
  <si>
    <t>61933</t>
  </si>
  <si>
    <t>61936</t>
  </si>
  <si>
    <t>61937</t>
  </si>
  <si>
    <t>61938</t>
  </si>
  <si>
    <t>61940</t>
  </si>
  <si>
    <t>61941</t>
  </si>
  <si>
    <t>61942</t>
  </si>
  <si>
    <t>61943</t>
  </si>
  <si>
    <t>61944</t>
  </si>
  <si>
    <t>61949</t>
  </si>
  <si>
    <t>61951</t>
  </si>
  <si>
    <t>61953</t>
  </si>
  <si>
    <t>61955</t>
  </si>
  <si>
    <t>61956</t>
  </si>
  <si>
    <t>61957</t>
  </si>
  <si>
    <t>62001</t>
  </si>
  <si>
    <t>62002</t>
  </si>
  <si>
    <t>62006</t>
  </si>
  <si>
    <t>62009</t>
  </si>
  <si>
    <t>MACOUPIN</t>
  </si>
  <si>
    <t>62010</t>
  </si>
  <si>
    <t>62011</t>
  </si>
  <si>
    <t>62012</t>
  </si>
  <si>
    <t>JERSEY</t>
  </si>
  <si>
    <t>62013</t>
  </si>
  <si>
    <t>62014</t>
  </si>
  <si>
    <t>62015</t>
  </si>
  <si>
    <t>62016</t>
  </si>
  <si>
    <t>62017</t>
  </si>
  <si>
    <t>62018</t>
  </si>
  <si>
    <t>62019</t>
  </si>
  <si>
    <t>BOND</t>
  </si>
  <si>
    <t>62020</t>
  </si>
  <si>
    <t>62021</t>
  </si>
  <si>
    <t>62022</t>
  </si>
  <si>
    <t>62023</t>
  </si>
  <si>
    <t>62024</t>
  </si>
  <si>
    <t>62025</t>
  </si>
  <si>
    <t>62026</t>
  </si>
  <si>
    <t>62027</t>
  </si>
  <si>
    <t>62028</t>
  </si>
  <si>
    <t>62030</t>
  </si>
  <si>
    <t>62031</t>
  </si>
  <si>
    <t>62032</t>
  </si>
  <si>
    <t>62033</t>
  </si>
  <si>
    <t>62034</t>
  </si>
  <si>
    <t>62035</t>
  </si>
  <si>
    <t>62036</t>
  </si>
  <si>
    <t>62037</t>
  </si>
  <si>
    <t>62040</t>
  </si>
  <si>
    <t>62044</t>
  </si>
  <si>
    <t>62045</t>
  </si>
  <si>
    <t>62046</t>
  </si>
  <si>
    <t>62047</t>
  </si>
  <si>
    <t>62048</t>
  </si>
  <si>
    <t>62049</t>
  </si>
  <si>
    <t>62050</t>
  </si>
  <si>
    <t>62051</t>
  </si>
  <si>
    <t>62052</t>
  </si>
  <si>
    <t>62053</t>
  </si>
  <si>
    <t>62054</t>
  </si>
  <si>
    <t>62056</t>
  </si>
  <si>
    <t>62058</t>
  </si>
  <si>
    <t>62059</t>
  </si>
  <si>
    <t>62060</t>
  </si>
  <si>
    <t>62061</t>
  </si>
  <si>
    <t>62062</t>
  </si>
  <si>
    <t>62063</t>
  </si>
  <si>
    <t>62064</t>
  </si>
  <si>
    <t>62065</t>
  </si>
  <si>
    <t>62067</t>
  </si>
  <si>
    <t>62069</t>
  </si>
  <si>
    <t>62070</t>
  </si>
  <si>
    <t>62071</t>
  </si>
  <si>
    <t>62074</t>
  </si>
  <si>
    <t>62075</t>
  </si>
  <si>
    <t>62076</t>
  </si>
  <si>
    <t>62077</t>
  </si>
  <si>
    <t>62078</t>
  </si>
  <si>
    <t>62079</t>
  </si>
  <si>
    <t>62080</t>
  </si>
  <si>
    <t>62081</t>
  </si>
  <si>
    <t>62082</t>
  </si>
  <si>
    <t>62083</t>
  </si>
  <si>
    <t>62084</t>
  </si>
  <si>
    <t>62085</t>
  </si>
  <si>
    <t>62086</t>
  </si>
  <si>
    <t>62087</t>
  </si>
  <si>
    <t>62088</t>
  </si>
  <si>
    <t>62089</t>
  </si>
  <si>
    <t>62090</t>
  </si>
  <si>
    <t>62091</t>
  </si>
  <si>
    <t>62092</t>
  </si>
  <si>
    <t>62093</t>
  </si>
  <si>
    <t>62094</t>
  </si>
  <si>
    <t>62095</t>
  </si>
  <si>
    <t>62097</t>
  </si>
  <si>
    <t>62098</t>
  </si>
  <si>
    <t>62201</t>
  </si>
  <si>
    <t>62202</t>
  </si>
  <si>
    <t>62203</t>
  </si>
  <si>
    <t>62204</t>
  </si>
  <si>
    <t>62205</t>
  </si>
  <si>
    <t>62206</t>
  </si>
  <si>
    <t>62207</t>
  </si>
  <si>
    <t>62208</t>
  </si>
  <si>
    <t>62214</t>
  </si>
  <si>
    <t>62215</t>
  </si>
  <si>
    <t>62216</t>
  </si>
  <si>
    <t>62217</t>
  </si>
  <si>
    <t>62218</t>
  </si>
  <si>
    <t>62219</t>
  </si>
  <si>
    <t>62220</t>
  </si>
  <si>
    <t>62221</t>
  </si>
  <si>
    <t>62222</t>
  </si>
  <si>
    <t>62223</t>
  </si>
  <si>
    <t>62224</t>
  </si>
  <si>
    <t>62225</t>
  </si>
  <si>
    <t>62226</t>
  </si>
  <si>
    <t>62230</t>
  </si>
  <si>
    <t>62231</t>
  </si>
  <si>
    <t>62232</t>
  </si>
  <si>
    <t>62233</t>
  </si>
  <si>
    <t>62234</t>
  </si>
  <si>
    <t>62236</t>
  </si>
  <si>
    <t>62237</t>
  </si>
  <si>
    <t>62238</t>
  </si>
  <si>
    <t>62239</t>
  </si>
  <si>
    <t>62240</t>
  </si>
  <si>
    <t>62241</t>
  </si>
  <si>
    <t>62242</t>
  </si>
  <si>
    <t>62243</t>
  </si>
  <si>
    <t>62244</t>
  </si>
  <si>
    <t>62245</t>
  </si>
  <si>
    <t>62246</t>
  </si>
  <si>
    <t>62247</t>
  </si>
  <si>
    <t>62248</t>
  </si>
  <si>
    <t>62249</t>
  </si>
  <si>
    <t>62250</t>
  </si>
  <si>
    <t>62252</t>
  </si>
  <si>
    <t>62253</t>
  </si>
  <si>
    <t>62254</t>
  </si>
  <si>
    <t>62255</t>
  </si>
  <si>
    <t>62256</t>
  </si>
  <si>
    <t>62257</t>
  </si>
  <si>
    <t>62258</t>
  </si>
  <si>
    <t>62259</t>
  </si>
  <si>
    <t>62260</t>
  </si>
  <si>
    <t>62261</t>
  </si>
  <si>
    <t>62262</t>
  </si>
  <si>
    <t>62263</t>
  </si>
  <si>
    <t>62264</t>
  </si>
  <si>
    <t>62265</t>
  </si>
  <si>
    <t>62266</t>
  </si>
  <si>
    <t>62268</t>
  </si>
  <si>
    <t>62269</t>
  </si>
  <si>
    <t>62271</t>
  </si>
  <si>
    <t>62272</t>
  </si>
  <si>
    <t>62273</t>
  </si>
  <si>
    <t>62274</t>
  </si>
  <si>
    <t>62275</t>
  </si>
  <si>
    <t>62277</t>
  </si>
  <si>
    <t>62278</t>
  </si>
  <si>
    <t>62279</t>
  </si>
  <si>
    <t>62280</t>
  </si>
  <si>
    <t>62281</t>
  </si>
  <si>
    <t>62282</t>
  </si>
  <si>
    <t>62283</t>
  </si>
  <si>
    <t>62284</t>
  </si>
  <si>
    <t>62285</t>
  </si>
  <si>
    <t>62286</t>
  </si>
  <si>
    <t>62288</t>
  </si>
  <si>
    <t>62289</t>
  </si>
  <si>
    <t>62292</t>
  </si>
  <si>
    <t>62293</t>
  </si>
  <si>
    <t>62294</t>
  </si>
  <si>
    <t>62295</t>
  </si>
  <si>
    <t>62296</t>
  </si>
  <si>
    <t>62297</t>
  </si>
  <si>
    <t>62298</t>
  </si>
  <si>
    <t>62301</t>
  </si>
  <si>
    <t>62305</t>
  </si>
  <si>
    <t>62306</t>
  </si>
  <si>
    <t>62310</t>
  </si>
  <si>
    <t>62311</t>
  </si>
  <si>
    <t>62312</t>
  </si>
  <si>
    <t>62313</t>
  </si>
  <si>
    <t>62314</t>
  </si>
  <si>
    <t>62316</t>
  </si>
  <si>
    <t>62318</t>
  </si>
  <si>
    <t>62319</t>
  </si>
  <si>
    <t>62320</t>
  </si>
  <si>
    <t>62321</t>
  </si>
  <si>
    <t>62323</t>
  </si>
  <si>
    <t>62324</t>
  </si>
  <si>
    <t>62325</t>
  </si>
  <si>
    <t>62326</t>
  </si>
  <si>
    <t>62327</t>
  </si>
  <si>
    <t>62328</t>
  </si>
  <si>
    <t>62329</t>
  </si>
  <si>
    <t>62330</t>
  </si>
  <si>
    <t>62332</t>
  </si>
  <si>
    <t>62334</t>
  </si>
  <si>
    <t>62336</t>
  </si>
  <si>
    <t>62338</t>
  </si>
  <si>
    <t>62339</t>
  </si>
  <si>
    <t>62340</t>
  </si>
  <si>
    <t>62341</t>
  </si>
  <si>
    <t>62343</t>
  </si>
  <si>
    <t>62344</t>
  </si>
  <si>
    <t>62345</t>
  </si>
  <si>
    <t>62346</t>
  </si>
  <si>
    <t>62347</t>
  </si>
  <si>
    <t>62348</t>
  </si>
  <si>
    <t>62349</t>
  </si>
  <si>
    <t>62351</t>
  </si>
  <si>
    <t>62352</t>
  </si>
  <si>
    <t>62353</t>
  </si>
  <si>
    <t>62354</t>
  </si>
  <si>
    <t>62355</t>
  </si>
  <si>
    <t>62356</t>
  </si>
  <si>
    <t>62357</t>
  </si>
  <si>
    <t>62358</t>
  </si>
  <si>
    <t>62359</t>
  </si>
  <si>
    <t>62360</t>
  </si>
  <si>
    <t>62361</t>
  </si>
  <si>
    <t>62362</t>
  </si>
  <si>
    <t>62363</t>
  </si>
  <si>
    <t>62365</t>
  </si>
  <si>
    <t>62366</t>
  </si>
  <si>
    <t>62367</t>
  </si>
  <si>
    <t>62370</t>
  </si>
  <si>
    <t>62372</t>
  </si>
  <si>
    <t>62373</t>
  </si>
  <si>
    <t>62374</t>
  </si>
  <si>
    <t>62375</t>
  </si>
  <si>
    <t>62376</t>
  </si>
  <si>
    <t>62378</t>
  </si>
  <si>
    <t>62379</t>
  </si>
  <si>
    <t>62380</t>
  </si>
  <si>
    <t>62401</t>
  </si>
  <si>
    <t>62410</t>
  </si>
  <si>
    <t>62411</t>
  </si>
  <si>
    <t>62413</t>
  </si>
  <si>
    <t>62414</t>
  </si>
  <si>
    <t>62415</t>
  </si>
  <si>
    <t>62417</t>
  </si>
  <si>
    <t>62418</t>
  </si>
  <si>
    <t>62419</t>
  </si>
  <si>
    <t>62420</t>
  </si>
  <si>
    <t>62421</t>
  </si>
  <si>
    <t>62422</t>
  </si>
  <si>
    <t>62423</t>
  </si>
  <si>
    <t>62424</t>
  </si>
  <si>
    <t>62425</t>
  </si>
  <si>
    <t>62426</t>
  </si>
  <si>
    <t>62427</t>
  </si>
  <si>
    <t>62428</t>
  </si>
  <si>
    <t>62431</t>
  </si>
  <si>
    <t>62432</t>
  </si>
  <si>
    <t>62433</t>
  </si>
  <si>
    <t>62434</t>
  </si>
  <si>
    <t>62435</t>
  </si>
  <si>
    <t>62436</t>
  </si>
  <si>
    <t>62438</t>
  </si>
  <si>
    <t>62439</t>
  </si>
  <si>
    <t>62440</t>
  </si>
  <si>
    <t>62441</t>
  </si>
  <si>
    <t>62442</t>
  </si>
  <si>
    <t>62443</t>
  </si>
  <si>
    <t>62444</t>
  </si>
  <si>
    <t>62445</t>
  </si>
  <si>
    <t>62446</t>
  </si>
  <si>
    <t>62447</t>
  </si>
  <si>
    <t>62448</t>
  </si>
  <si>
    <t>62449</t>
  </si>
  <si>
    <t>62450</t>
  </si>
  <si>
    <t>62451</t>
  </si>
  <si>
    <t>62452</t>
  </si>
  <si>
    <t>62454</t>
  </si>
  <si>
    <t>62458</t>
  </si>
  <si>
    <t>62459</t>
  </si>
  <si>
    <t>62460</t>
  </si>
  <si>
    <t>62461</t>
  </si>
  <si>
    <t>62462</t>
  </si>
  <si>
    <t>62463</t>
  </si>
  <si>
    <t>62464</t>
  </si>
  <si>
    <t>62465</t>
  </si>
  <si>
    <t>62466</t>
  </si>
  <si>
    <t>62467</t>
  </si>
  <si>
    <t>62468</t>
  </si>
  <si>
    <t>62469</t>
  </si>
  <si>
    <t>62471</t>
  </si>
  <si>
    <t>62473</t>
  </si>
  <si>
    <t>62474</t>
  </si>
  <si>
    <t>62475</t>
  </si>
  <si>
    <t>62476</t>
  </si>
  <si>
    <t>EDWARDS</t>
  </si>
  <si>
    <t>62477</t>
  </si>
  <si>
    <t>62478</t>
  </si>
  <si>
    <t>62479</t>
  </si>
  <si>
    <t>62480</t>
  </si>
  <si>
    <t>62481</t>
  </si>
  <si>
    <t>62501</t>
  </si>
  <si>
    <t>62510</t>
  </si>
  <si>
    <t>62511</t>
  </si>
  <si>
    <t>62512</t>
  </si>
  <si>
    <t>62513</t>
  </si>
  <si>
    <t>62514</t>
  </si>
  <si>
    <t>62515</t>
  </si>
  <si>
    <t>SANGAMON</t>
  </si>
  <si>
    <t>62517</t>
  </si>
  <si>
    <t>62518</t>
  </si>
  <si>
    <t>62519</t>
  </si>
  <si>
    <t>62520</t>
  </si>
  <si>
    <t>62521</t>
  </si>
  <si>
    <t>62522</t>
  </si>
  <si>
    <t>62523</t>
  </si>
  <si>
    <t>62524</t>
  </si>
  <si>
    <t>62525</t>
  </si>
  <si>
    <t>62526</t>
  </si>
  <si>
    <t>62527</t>
  </si>
  <si>
    <t>62530</t>
  </si>
  <si>
    <t>62531</t>
  </si>
  <si>
    <t>62532</t>
  </si>
  <si>
    <t>62533</t>
  </si>
  <si>
    <t>62534</t>
  </si>
  <si>
    <t>62535</t>
  </si>
  <si>
    <t>62536</t>
  </si>
  <si>
    <t>62537</t>
  </si>
  <si>
    <t>62538</t>
  </si>
  <si>
    <t>62539</t>
  </si>
  <si>
    <t>62540</t>
  </si>
  <si>
    <t>62541</t>
  </si>
  <si>
    <t>62543</t>
  </si>
  <si>
    <t>62544</t>
  </si>
  <si>
    <t>62545</t>
  </si>
  <si>
    <t>62546</t>
  </si>
  <si>
    <t>62547</t>
  </si>
  <si>
    <t>62548</t>
  </si>
  <si>
    <t>62549</t>
  </si>
  <si>
    <t>62550</t>
  </si>
  <si>
    <t>62551</t>
  </si>
  <si>
    <t>62552</t>
  </si>
  <si>
    <t>62553</t>
  </si>
  <si>
    <t>62554</t>
  </si>
  <si>
    <t>62555</t>
  </si>
  <si>
    <t>62556</t>
  </si>
  <si>
    <t>62557</t>
  </si>
  <si>
    <t>62558</t>
  </si>
  <si>
    <t>62560</t>
  </si>
  <si>
    <t>62561</t>
  </si>
  <si>
    <t>62563</t>
  </si>
  <si>
    <t>62565</t>
  </si>
  <si>
    <t>62567</t>
  </si>
  <si>
    <t>62568</t>
  </si>
  <si>
    <t>62570</t>
  </si>
  <si>
    <t>62571</t>
  </si>
  <si>
    <t>62572</t>
  </si>
  <si>
    <t>62573</t>
  </si>
  <si>
    <t>62574</t>
  </si>
  <si>
    <t>62601</t>
  </si>
  <si>
    <t>62610</t>
  </si>
  <si>
    <t>62611</t>
  </si>
  <si>
    <t>62612</t>
  </si>
  <si>
    <t>62613</t>
  </si>
  <si>
    <t>MENARD</t>
  </si>
  <si>
    <t>62615</t>
  </si>
  <si>
    <t>62617</t>
  </si>
  <si>
    <t>62618</t>
  </si>
  <si>
    <t>62621</t>
  </si>
  <si>
    <t>62622</t>
  </si>
  <si>
    <t>62624</t>
  </si>
  <si>
    <t>62625</t>
  </si>
  <si>
    <t>62626</t>
  </si>
  <si>
    <t>62627</t>
  </si>
  <si>
    <t>62628</t>
  </si>
  <si>
    <t>62629</t>
  </si>
  <si>
    <t>62630</t>
  </si>
  <si>
    <t>62631</t>
  </si>
  <si>
    <t>62633</t>
  </si>
  <si>
    <t>62634</t>
  </si>
  <si>
    <t>62635</t>
  </si>
  <si>
    <t>62637</t>
  </si>
  <si>
    <t>62638</t>
  </si>
  <si>
    <t>62639</t>
  </si>
  <si>
    <t>62640</t>
  </si>
  <si>
    <t>62642</t>
  </si>
  <si>
    <t>62643</t>
  </si>
  <si>
    <t>62644</t>
  </si>
  <si>
    <t>62649</t>
  </si>
  <si>
    <t>62650</t>
  </si>
  <si>
    <t>62651</t>
  </si>
  <si>
    <t>62655</t>
  </si>
  <si>
    <t>62656</t>
  </si>
  <si>
    <t>62659</t>
  </si>
  <si>
    <t>62660</t>
  </si>
  <si>
    <t>62661</t>
  </si>
  <si>
    <t>62662</t>
  </si>
  <si>
    <t>62663</t>
  </si>
  <si>
    <t>62664</t>
  </si>
  <si>
    <t>62665</t>
  </si>
  <si>
    <t>62666</t>
  </si>
  <si>
    <t>62667</t>
  </si>
  <si>
    <t>62668</t>
  </si>
  <si>
    <t>62670</t>
  </si>
  <si>
    <t>62671</t>
  </si>
  <si>
    <t>62672</t>
  </si>
  <si>
    <t>62673</t>
  </si>
  <si>
    <t>62674</t>
  </si>
  <si>
    <t>62675</t>
  </si>
  <si>
    <t>62676</t>
  </si>
  <si>
    <t>62677</t>
  </si>
  <si>
    <t>62681</t>
  </si>
  <si>
    <t>62682</t>
  </si>
  <si>
    <t>62683</t>
  </si>
  <si>
    <t>62684</t>
  </si>
  <si>
    <t>62685</t>
  </si>
  <si>
    <t>62686</t>
  </si>
  <si>
    <t>62688</t>
  </si>
  <si>
    <t>62689</t>
  </si>
  <si>
    <t>62690</t>
  </si>
  <si>
    <t>62691</t>
  </si>
  <si>
    <t>62692</t>
  </si>
  <si>
    <t>62693</t>
  </si>
  <si>
    <t>62694</t>
  </si>
  <si>
    <t>62695</t>
  </si>
  <si>
    <t>62700</t>
  </si>
  <si>
    <t>62701</t>
  </si>
  <si>
    <t>62702</t>
  </si>
  <si>
    <t>62703</t>
  </si>
  <si>
    <t>62704</t>
  </si>
  <si>
    <t>62705</t>
  </si>
  <si>
    <t>62706</t>
  </si>
  <si>
    <t>62707</t>
  </si>
  <si>
    <t>62708</t>
  </si>
  <si>
    <t>62709</t>
  </si>
  <si>
    <t>62711</t>
  </si>
  <si>
    <t>62712</t>
  </si>
  <si>
    <t>62713</t>
  </si>
  <si>
    <t>62715</t>
  </si>
  <si>
    <t>62716</t>
  </si>
  <si>
    <t>62718</t>
  </si>
  <si>
    <t>62719</t>
  </si>
  <si>
    <t>62720</t>
  </si>
  <si>
    <t>62721</t>
  </si>
  <si>
    <t>62722</t>
  </si>
  <si>
    <t>62723</t>
  </si>
  <si>
    <t>62726</t>
  </si>
  <si>
    <t>62736</t>
  </si>
  <si>
    <t>62739</t>
  </si>
  <si>
    <t>62746</t>
  </si>
  <si>
    <t>62756</t>
  </si>
  <si>
    <t>62757</t>
  </si>
  <si>
    <t>62761</t>
  </si>
  <si>
    <t>62762</t>
  </si>
  <si>
    <t>62763</t>
  </si>
  <si>
    <t>62764</t>
  </si>
  <si>
    <t>62765</t>
  </si>
  <si>
    <t>62766</t>
  </si>
  <si>
    <t>62767</t>
  </si>
  <si>
    <t>62769</t>
  </si>
  <si>
    <t>62776</t>
  </si>
  <si>
    <t>62777</t>
  </si>
  <si>
    <t>62781</t>
  </si>
  <si>
    <t>62786</t>
  </si>
  <si>
    <t>62791</t>
  </si>
  <si>
    <t>62794</t>
  </si>
  <si>
    <t>62796</t>
  </si>
  <si>
    <t>62801</t>
  </si>
  <si>
    <t>62803</t>
  </si>
  <si>
    <t>62805</t>
  </si>
  <si>
    <t>62806</t>
  </si>
  <si>
    <t>62807</t>
  </si>
  <si>
    <t>62808</t>
  </si>
  <si>
    <t>62809</t>
  </si>
  <si>
    <t>62810</t>
  </si>
  <si>
    <t>62811</t>
  </si>
  <si>
    <t>62812</t>
  </si>
  <si>
    <t>62814</t>
  </si>
  <si>
    <t>62815</t>
  </si>
  <si>
    <t>62816</t>
  </si>
  <si>
    <t>62817</t>
  </si>
  <si>
    <t>62818</t>
  </si>
  <si>
    <t>62819</t>
  </si>
  <si>
    <t>62820</t>
  </si>
  <si>
    <t>62821</t>
  </si>
  <si>
    <t>62822</t>
  </si>
  <si>
    <t>62823</t>
  </si>
  <si>
    <t>62824</t>
  </si>
  <si>
    <t>62825</t>
  </si>
  <si>
    <t>62827</t>
  </si>
  <si>
    <t>62828</t>
  </si>
  <si>
    <t>62829</t>
  </si>
  <si>
    <t>62830</t>
  </si>
  <si>
    <t>62831</t>
  </si>
  <si>
    <t>62832</t>
  </si>
  <si>
    <t>62833</t>
  </si>
  <si>
    <t>62834</t>
  </si>
  <si>
    <t>62835</t>
  </si>
  <si>
    <t>62836</t>
  </si>
  <si>
    <t>62837</t>
  </si>
  <si>
    <t>62838</t>
  </si>
  <si>
    <t>62839</t>
  </si>
  <si>
    <t>62840</t>
  </si>
  <si>
    <t>62841</t>
  </si>
  <si>
    <t>62842</t>
  </si>
  <si>
    <t>62843</t>
  </si>
  <si>
    <t>62844</t>
  </si>
  <si>
    <t>62845</t>
  </si>
  <si>
    <t>62846</t>
  </si>
  <si>
    <t>62847</t>
  </si>
  <si>
    <t>62848</t>
  </si>
  <si>
    <t>62849</t>
  </si>
  <si>
    <t>62850</t>
  </si>
  <si>
    <t>62851</t>
  </si>
  <si>
    <t>62852</t>
  </si>
  <si>
    <t>62853</t>
  </si>
  <si>
    <t>62854</t>
  </si>
  <si>
    <t>62855</t>
  </si>
  <si>
    <t>62856</t>
  </si>
  <si>
    <t>62857</t>
  </si>
  <si>
    <t>62858</t>
  </si>
  <si>
    <t>62859</t>
  </si>
  <si>
    <t>62860</t>
  </si>
  <si>
    <t>62861</t>
  </si>
  <si>
    <t>62862</t>
  </si>
  <si>
    <t>62863</t>
  </si>
  <si>
    <t>62864</t>
  </si>
  <si>
    <t>62865</t>
  </si>
  <si>
    <t>62866</t>
  </si>
  <si>
    <t>62867</t>
  </si>
  <si>
    <t>62868</t>
  </si>
  <si>
    <t>62869</t>
  </si>
  <si>
    <t>62870</t>
  </si>
  <si>
    <t>62871</t>
  </si>
  <si>
    <t>62872</t>
  </si>
  <si>
    <t>62874</t>
  </si>
  <si>
    <t>62875</t>
  </si>
  <si>
    <t>62876</t>
  </si>
  <si>
    <t>62877</t>
  </si>
  <si>
    <t>62878</t>
  </si>
  <si>
    <t>62879</t>
  </si>
  <si>
    <t>62880</t>
  </si>
  <si>
    <t>62881</t>
  </si>
  <si>
    <t>62882</t>
  </si>
  <si>
    <t>62883</t>
  </si>
  <si>
    <t>62884</t>
  </si>
  <si>
    <t>62885</t>
  </si>
  <si>
    <t>62886</t>
  </si>
  <si>
    <t>62887</t>
  </si>
  <si>
    <t>62888</t>
  </si>
  <si>
    <t>62889</t>
  </si>
  <si>
    <t>62890</t>
  </si>
  <si>
    <t>62891</t>
  </si>
  <si>
    <t>62892</t>
  </si>
  <si>
    <t>62893</t>
  </si>
  <si>
    <t>62894</t>
  </si>
  <si>
    <t>62895</t>
  </si>
  <si>
    <t>62896</t>
  </si>
  <si>
    <t>62897</t>
  </si>
  <si>
    <t>62898</t>
  </si>
  <si>
    <t>62899</t>
  </si>
  <si>
    <t>62901</t>
  </si>
  <si>
    <t>62902</t>
  </si>
  <si>
    <t>62903</t>
  </si>
  <si>
    <t>62905</t>
  </si>
  <si>
    <t>62906</t>
  </si>
  <si>
    <t>62907</t>
  </si>
  <si>
    <t>62908</t>
  </si>
  <si>
    <t>62909</t>
  </si>
  <si>
    <t>62910</t>
  </si>
  <si>
    <t>MASSAC</t>
  </si>
  <si>
    <t>62911</t>
  </si>
  <si>
    <t>62912</t>
  </si>
  <si>
    <t>62913</t>
  </si>
  <si>
    <t>62914</t>
  </si>
  <si>
    <t>62915</t>
  </si>
  <si>
    <t>62916</t>
  </si>
  <si>
    <t>62917</t>
  </si>
  <si>
    <t>SALINE</t>
  </si>
  <si>
    <t>62918</t>
  </si>
  <si>
    <t>62919</t>
  </si>
  <si>
    <t>62920</t>
  </si>
  <si>
    <t>62921</t>
  </si>
  <si>
    <t>62922</t>
  </si>
  <si>
    <t>62923</t>
  </si>
  <si>
    <t>62924</t>
  </si>
  <si>
    <t>62926</t>
  </si>
  <si>
    <t>62927</t>
  </si>
  <si>
    <t>62928</t>
  </si>
  <si>
    <t>62929</t>
  </si>
  <si>
    <t>62930</t>
  </si>
  <si>
    <t>62931</t>
  </si>
  <si>
    <t>62932</t>
  </si>
  <si>
    <t>62933</t>
  </si>
  <si>
    <t>62934</t>
  </si>
  <si>
    <t>62935</t>
  </si>
  <si>
    <t>62938</t>
  </si>
  <si>
    <t>62939</t>
  </si>
  <si>
    <t>62940</t>
  </si>
  <si>
    <t>62941</t>
  </si>
  <si>
    <t>62942</t>
  </si>
  <si>
    <t>62943</t>
  </si>
  <si>
    <t>62944</t>
  </si>
  <si>
    <t>62945</t>
  </si>
  <si>
    <t>62946</t>
  </si>
  <si>
    <t>62947</t>
  </si>
  <si>
    <t>62948</t>
  </si>
  <si>
    <t>62949</t>
  </si>
  <si>
    <t>62950</t>
  </si>
  <si>
    <t>62951</t>
  </si>
  <si>
    <t>62952</t>
  </si>
  <si>
    <t>62953</t>
  </si>
  <si>
    <t>62954</t>
  </si>
  <si>
    <t>62955</t>
  </si>
  <si>
    <t>62956</t>
  </si>
  <si>
    <t>62957</t>
  </si>
  <si>
    <t>62958</t>
  </si>
  <si>
    <t>62959</t>
  </si>
  <si>
    <t>62960</t>
  </si>
  <si>
    <t>62961</t>
  </si>
  <si>
    <t>62962</t>
  </si>
  <si>
    <t>62963</t>
  </si>
  <si>
    <t>62964</t>
  </si>
  <si>
    <t>62965</t>
  </si>
  <si>
    <t>62966</t>
  </si>
  <si>
    <t>62967</t>
  </si>
  <si>
    <t>62969</t>
  </si>
  <si>
    <t>62970</t>
  </si>
  <si>
    <t>62971</t>
  </si>
  <si>
    <t>62972</t>
  </si>
  <si>
    <t>62973</t>
  </si>
  <si>
    <t>62974</t>
  </si>
  <si>
    <t>62975</t>
  </si>
  <si>
    <t>62976</t>
  </si>
  <si>
    <t>62977</t>
  </si>
  <si>
    <t>62979</t>
  </si>
  <si>
    <t>62982</t>
  </si>
  <si>
    <t>62983</t>
  </si>
  <si>
    <t>62984</t>
  </si>
  <si>
    <t>62985</t>
  </si>
  <si>
    <t>62987</t>
  </si>
  <si>
    <t>62988</t>
  </si>
  <si>
    <t>62990</t>
  </si>
  <si>
    <t>62991</t>
  </si>
  <si>
    <t>62992</t>
  </si>
  <si>
    <t>62993</t>
  </si>
  <si>
    <t>62994</t>
  </si>
  <si>
    <t>62995</t>
  </si>
  <si>
    <t>62996</t>
  </si>
  <si>
    <t>62997</t>
  </si>
  <si>
    <t>62998</t>
  </si>
  <si>
    <t>62999</t>
  </si>
  <si>
    <t>63001</t>
  </si>
  <si>
    <t>63005</t>
  </si>
  <si>
    <t>63006</t>
  </si>
  <si>
    <t>63010</t>
  </si>
  <si>
    <t>63011</t>
  </si>
  <si>
    <t>63012</t>
  </si>
  <si>
    <t>63013</t>
  </si>
  <si>
    <t>63014</t>
  </si>
  <si>
    <t>63015</t>
  </si>
  <si>
    <t>63016</t>
  </si>
  <si>
    <t>63017</t>
  </si>
  <si>
    <t>63019</t>
  </si>
  <si>
    <t>63020</t>
  </si>
  <si>
    <t>63021</t>
  </si>
  <si>
    <t>63022</t>
  </si>
  <si>
    <t>63023</t>
  </si>
  <si>
    <t>63024</t>
  </si>
  <si>
    <t>ST. LOUIS</t>
  </si>
  <si>
    <t>63025</t>
  </si>
  <si>
    <t>63026</t>
  </si>
  <si>
    <t>63028</t>
  </si>
  <si>
    <t>63030</t>
  </si>
  <si>
    <t>63031</t>
  </si>
  <si>
    <t>63032</t>
  </si>
  <si>
    <t>63033</t>
  </si>
  <si>
    <t>63034</t>
  </si>
  <si>
    <t>63036</t>
  </si>
  <si>
    <t>SAINT FRANCOIS</t>
  </si>
  <si>
    <t>63037</t>
  </si>
  <si>
    <t>63038</t>
  </si>
  <si>
    <t>63039</t>
  </si>
  <si>
    <t>63040</t>
  </si>
  <si>
    <t>63041</t>
  </si>
  <si>
    <t>63042</t>
  </si>
  <si>
    <t>63043</t>
  </si>
  <si>
    <t>63044</t>
  </si>
  <si>
    <t>63045</t>
  </si>
  <si>
    <t>63047</t>
  </si>
  <si>
    <t>63048</t>
  </si>
  <si>
    <t>63049</t>
  </si>
  <si>
    <t>63050</t>
  </si>
  <si>
    <t>63051</t>
  </si>
  <si>
    <t>63052</t>
  </si>
  <si>
    <t>63053</t>
  </si>
  <si>
    <t>63055</t>
  </si>
  <si>
    <t>63056</t>
  </si>
  <si>
    <t>63057</t>
  </si>
  <si>
    <t>63060</t>
  </si>
  <si>
    <t>63061</t>
  </si>
  <si>
    <t>63065</t>
  </si>
  <si>
    <t>63066</t>
  </si>
  <si>
    <t>63068</t>
  </si>
  <si>
    <t>63069</t>
  </si>
  <si>
    <t>63070</t>
  </si>
  <si>
    <t>63071</t>
  </si>
  <si>
    <t>63072</t>
  </si>
  <si>
    <t>63073</t>
  </si>
  <si>
    <t>63074</t>
  </si>
  <si>
    <t>63077</t>
  </si>
  <si>
    <t>63079</t>
  </si>
  <si>
    <t>63080</t>
  </si>
  <si>
    <t>63083</t>
  </si>
  <si>
    <t>63084</t>
  </si>
  <si>
    <t>63087</t>
  </si>
  <si>
    <t>63088</t>
  </si>
  <si>
    <t>63089</t>
  </si>
  <si>
    <t>63090</t>
  </si>
  <si>
    <t>63091</t>
  </si>
  <si>
    <t>GASCONADE</t>
  </si>
  <si>
    <t>63099</t>
  </si>
  <si>
    <t>63100</t>
  </si>
  <si>
    <t>SAINT LOUIS CITY</t>
  </si>
  <si>
    <t>63101</t>
  </si>
  <si>
    <t>63102</t>
  </si>
  <si>
    <t>ST. LOUIS INDEP. CITY</t>
  </si>
  <si>
    <t>63103</t>
  </si>
  <si>
    <t>63104</t>
  </si>
  <si>
    <t>63105</t>
  </si>
  <si>
    <t>63106</t>
  </si>
  <si>
    <t>63107</t>
  </si>
  <si>
    <t>63108</t>
  </si>
  <si>
    <t>63109</t>
  </si>
  <si>
    <t>63110</t>
  </si>
  <si>
    <t>63111</t>
  </si>
  <si>
    <t>63112</t>
  </si>
  <si>
    <t>63113</t>
  </si>
  <si>
    <t>63114</t>
  </si>
  <si>
    <t>63115</t>
  </si>
  <si>
    <t>63116</t>
  </si>
  <si>
    <t>63117</t>
  </si>
  <si>
    <t>63118</t>
  </si>
  <si>
    <t>63119</t>
  </si>
  <si>
    <t>63120</t>
  </si>
  <si>
    <t>63121</t>
  </si>
  <si>
    <t>63122</t>
  </si>
  <si>
    <t>63123</t>
  </si>
  <si>
    <t>63124</t>
  </si>
  <si>
    <t>63125</t>
  </si>
  <si>
    <t>63126</t>
  </si>
  <si>
    <t>63127</t>
  </si>
  <si>
    <t>63128</t>
  </si>
  <si>
    <t>63129</t>
  </si>
  <si>
    <t>63130</t>
  </si>
  <si>
    <t>63131</t>
  </si>
  <si>
    <t>63132</t>
  </si>
  <si>
    <t>63133</t>
  </si>
  <si>
    <t>63134</t>
  </si>
  <si>
    <t>63135</t>
  </si>
  <si>
    <t>63136</t>
  </si>
  <si>
    <t>63137</t>
  </si>
  <si>
    <t>63138</t>
  </si>
  <si>
    <t>63139</t>
  </si>
  <si>
    <t>63140</t>
  </si>
  <si>
    <t>63141</t>
  </si>
  <si>
    <t>63143</t>
  </si>
  <si>
    <t>63144</t>
  </si>
  <si>
    <t>63145</t>
  </si>
  <si>
    <t>63146</t>
  </si>
  <si>
    <t>63147</t>
  </si>
  <si>
    <t>63150</t>
  </si>
  <si>
    <t>63151</t>
  </si>
  <si>
    <t>63153</t>
  </si>
  <si>
    <t>63155</t>
  </si>
  <si>
    <t>63156</t>
  </si>
  <si>
    <t>63157</t>
  </si>
  <si>
    <t>63158</t>
  </si>
  <si>
    <t>63160</t>
  </si>
  <si>
    <t>63163</t>
  </si>
  <si>
    <t>63164</t>
  </si>
  <si>
    <t>63166</t>
  </si>
  <si>
    <t>63167</t>
  </si>
  <si>
    <t>63169</t>
  </si>
  <si>
    <t>63171</t>
  </si>
  <si>
    <t>63177</t>
  </si>
  <si>
    <t>63178</t>
  </si>
  <si>
    <t>63179</t>
  </si>
  <si>
    <t>63180</t>
  </si>
  <si>
    <t>63182</t>
  </si>
  <si>
    <t>63188</t>
  </si>
  <si>
    <t>63190</t>
  </si>
  <si>
    <t>63195</t>
  </si>
  <si>
    <t>63196</t>
  </si>
  <si>
    <t>63197</t>
  </si>
  <si>
    <t>63198</t>
  </si>
  <si>
    <t>63199</t>
  </si>
  <si>
    <t>63301</t>
  </si>
  <si>
    <t>SAINT CHARLES</t>
  </si>
  <si>
    <t>63302</t>
  </si>
  <si>
    <t>63303</t>
  </si>
  <si>
    <t>63304</t>
  </si>
  <si>
    <t>63330</t>
  </si>
  <si>
    <t>63332</t>
  </si>
  <si>
    <t>63333</t>
  </si>
  <si>
    <t>63334</t>
  </si>
  <si>
    <t>63336</t>
  </si>
  <si>
    <t>63338</t>
  </si>
  <si>
    <t>63339</t>
  </si>
  <si>
    <t>63341</t>
  </si>
  <si>
    <t>63342</t>
  </si>
  <si>
    <t>63343</t>
  </si>
  <si>
    <t>63344</t>
  </si>
  <si>
    <t>63345</t>
  </si>
  <si>
    <t>AUDRAIN</t>
  </si>
  <si>
    <t>63346</t>
  </si>
  <si>
    <t>63347</t>
  </si>
  <si>
    <t>63348</t>
  </si>
  <si>
    <t>63349</t>
  </si>
  <si>
    <t>63350</t>
  </si>
  <si>
    <t>63351</t>
  </si>
  <si>
    <t>63352</t>
  </si>
  <si>
    <t>63353</t>
  </si>
  <si>
    <t>63357</t>
  </si>
  <si>
    <t>63359</t>
  </si>
  <si>
    <t>63361</t>
  </si>
  <si>
    <t>63362</t>
  </si>
  <si>
    <t>63363</t>
  </si>
  <si>
    <t>63364</t>
  </si>
  <si>
    <t>63365</t>
  </si>
  <si>
    <t>63366</t>
  </si>
  <si>
    <t>63367</t>
  </si>
  <si>
    <t>63368</t>
  </si>
  <si>
    <t>63369</t>
  </si>
  <si>
    <t>63370</t>
  </si>
  <si>
    <t>63371</t>
  </si>
  <si>
    <t>63373</t>
  </si>
  <si>
    <t>63376</t>
  </si>
  <si>
    <t>63377</t>
  </si>
  <si>
    <t>63378</t>
  </si>
  <si>
    <t>63379</t>
  </si>
  <si>
    <t>63381</t>
  </si>
  <si>
    <t>63382</t>
  </si>
  <si>
    <t>63383</t>
  </si>
  <si>
    <t>63384</t>
  </si>
  <si>
    <t>63385</t>
  </si>
  <si>
    <t>63386</t>
  </si>
  <si>
    <t>63387</t>
  </si>
  <si>
    <t>63388</t>
  </si>
  <si>
    <t>CALLAWAY</t>
  </si>
  <si>
    <t>63389</t>
  </si>
  <si>
    <t>63390</t>
  </si>
  <si>
    <t>63394</t>
  </si>
  <si>
    <t>63401</t>
  </si>
  <si>
    <t>63430</t>
  </si>
  <si>
    <t>63431</t>
  </si>
  <si>
    <t>63432</t>
  </si>
  <si>
    <t>63433</t>
  </si>
  <si>
    <t>63434</t>
  </si>
  <si>
    <t>63435</t>
  </si>
  <si>
    <t>63436</t>
  </si>
  <si>
    <t>RALLS</t>
  </si>
  <si>
    <t>63437</t>
  </si>
  <si>
    <t>63438</t>
  </si>
  <si>
    <t>63439</t>
  </si>
  <si>
    <t>63440</t>
  </si>
  <si>
    <t>63441</t>
  </si>
  <si>
    <t>63442</t>
  </si>
  <si>
    <t>63443</t>
  </si>
  <si>
    <t>63445</t>
  </si>
  <si>
    <t>63446</t>
  </si>
  <si>
    <t>63447</t>
  </si>
  <si>
    <t>63448</t>
  </si>
  <si>
    <t>63450</t>
  </si>
  <si>
    <t>63451</t>
  </si>
  <si>
    <t>63452</t>
  </si>
  <si>
    <t>63453</t>
  </si>
  <si>
    <t>63454</t>
  </si>
  <si>
    <t>63456</t>
  </si>
  <si>
    <t>63457</t>
  </si>
  <si>
    <t>63458</t>
  </si>
  <si>
    <t>63459</t>
  </si>
  <si>
    <t>63460</t>
  </si>
  <si>
    <t>63461</t>
  </si>
  <si>
    <t>63462</t>
  </si>
  <si>
    <t>63463</t>
  </si>
  <si>
    <t>63464</t>
  </si>
  <si>
    <t>63465</t>
  </si>
  <si>
    <t>63466</t>
  </si>
  <si>
    <t>63467</t>
  </si>
  <si>
    <t>63468</t>
  </si>
  <si>
    <t>63469</t>
  </si>
  <si>
    <t>63470</t>
  </si>
  <si>
    <t>63471</t>
  </si>
  <si>
    <t>63472</t>
  </si>
  <si>
    <t>63473</t>
  </si>
  <si>
    <t>63474</t>
  </si>
  <si>
    <t>63501</t>
  </si>
  <si>
    <t>63530</t>
  </si>
  <si>
    <t>63531</t>
  </si>
  <si>
    <t>63532</t>
  </si>
  <si>
    <t>63533</t>
  </si>
  <si>
    <t>63534</t>
  </si>
  <si>
    <t>63535</t>
  </si>
  <si>
    <t>63536</t>
  </si>
  <si>
    <t>63537</t>
  </si>
  <si>
    <t>63538</t>
  </si>
  <si>
    <t>63539</t>
  </si>
  <si>
    <t>63540</t>
  </si>
  <si>
    <t>63541</t>
  </si>
  <si>
    <t>63543</t>
  </si>
  <si>
    <t>63544</t>
  </si>
  <si>
    <t>63545</t>
  </si>
  <si>
    <t>63546</t>
  </si>
  <si>
    <t>63547</t>
  </si>
  <si>
    <t>63548</t>
  </si>
  <si>
    <t>63549</t>
  </si>
  <si>
    <t>63551</t>
  </si>
  <si>
    <t>63552</t>
  </si>
  <si>
    <t>63555</t>
  </si>
  <si>
    <t>63556</t>
  </si>
  <si>
    <t>63557</t>
  </si>
  <si>
    <t>63558</t>
  </si>
  <si>
    <t>63559</t>
  </si>
  <si>
    <t>63560</t>
  </si>
  <si>
    <t>63561</t>
  </si>
  <si>
    <t>63563</t>
  </si>
  <si>
    <t>63565</t>
  </si>
  <si>
    <t>63566</t>
  </si>
  <si>
    <t>63567</t>
  </si>
  <si>
    <t>63601</t>
  </si>
  <si>
    <t>63620</t>
  </si>
  <si>
    <t>63621</t>
  </si>
  <si>
    <t>63622</t>
  </si>
  <si>
    <t>63623</t>
  </si>
  <si>
    <t>63624</t>
  </si>
  <si>
    <t>63625</t>
  </si>
  <si>
    <t>REYNOLDS</t>
  </si>
  <si>
    <t>63626</t>
  </si>
  <si>
    <t>63627</t>
  </si>
  <si>
    <t>SAINTE GENEVIEVE</t>
  </si>
  <si>
    <t>63628</t>
  </si>
  <si>
    <t>ST FRANCOIS</t>
  </si>
  <si>
    <t>63629</t>
  </si>
  <si>
    <t>63630</t>
  </si>
  <si>
    <t>63631</t>
  </si>
  <si>
    <t>63632</t>
  </si>
  <si>
    <t>63633</t>
  </si>
  <si>
    <t>63636</t>
  </si>
  <si>
    <t>63637</t>
  </si>
  <si>
    <t>63638</t>
  </si>
  <si>
    <t>63640</t>
  </si>
  <si>
    <t>63644</t>
  </si>
  <si>
    <t>63645</t>
  </si>
  <si>
    <t>63646</t>
  </si>
  <si>
    <t>63648</t>
  </si>
  <si>
    <t>63650</t>
  </si>
  <si>
    <t>63651</t>
  </si>
  <si>
    <t>63653</t>
  </si>
  <si>
    <t>63654</t>
  </si>
  <si>
    <t>63655</t>
  </si>
  <si>
    <t>63656</t>
  </si>
  <si>
    <t>63660</t>
  </si>
  <si>
    <t>63661</t>
  </si>
  <si>
    <t>63662</t>
  </si>
  <si>
    <t>BOLLINGER</t>
  </si>
  <si>
    <t>63663</t>
  </si>
  <si>
    <t>63664</t>
  </si>
  <si>
    <t>63665</t>
  </si>
  <si>
    <t>63666</t>
  </si>
  <si>
    <t>63670</t>
  </si>
  <si>
    <t>63673</t>
  </si>
  <si>
    <t>63674</t>
  </si>
  <si>
    <t>63675</t>
  </si>
  <si>
    <t>63701</t>
  </si>
  <si>
    <t>CAPE GIRARDEAU</t>
  </si>
  <si>
    <t>63702</t>
  </si>
  <si>
    <t>63703</t>
  </si>
  <si>
    <t>63705</t>
  </si>
  <si>
    <t>63730</t>
  </si>
  <si>
    <t>STODDARD</t>
  </si>
  <si>
    <t>63732</t>
  </si>
  <si>
    <t>63733</t>
  </si>
  <si>
    <t>63735</t>
  </si>
  <si>
    <t>63736</t>
  </si>
  <si>
    <t>63737</t>
  </si>
  <si>
    <t>63738</t>
  </si>
  <si>
    <t>63739</t>
  </si>
  <si>
    <t>63740</t>
  </si>
  <si>
    <t>63742</t>
  </si>
  <si>
    <t>63743</t>
  </si>
  <si>
    <t>63744</t>
  </si>
  <si>
    <t>63745</t>
  </si>
  <si>
    <t>63746</t>
  </si>
  <si>
    <t>63747</t>
  </si>
  <si>
    <t>63748</t>
  </si>
  <si>
    <t>63750</t>
  </si>
  <si>
    <t>63751</t>
  </si>
  <si>
    <t>63752</t>
  </si>
  <si>
    <t>63753</t>
  </si>
  <si>
    <t>63755</t>
  </si>
  <si>
    <t>63758</t>
  </si>
  <si>
    <t>63760</t>
  </si>
  <si>
    <t>63762</t>
  </si>
  <si>
    <t>63763</t>
  </si>
  <si>
    <t>63764</t>
  </si>
  <si>
    <t>63765</t>
  </si>
  <si>
    <t>63766</t>
  </si>
  <si>
    <t>63767</t>
  </si>
  <si>
    <t>63768</t>
  </si>
  <si>
    <t>63769</t>
  </si>
  <si>
    <t>63770</t>
  </si>
  <si>
    <t>63771</t>
  </si>
  <si>
    <t>63772</t>
  </si>
  <si>
    <t>63774</t>
  </si>
  <si>
    <t>63775</t>
  </si>
  <si>
    <t>63776</t>
  </si>
  <si>
    <t>63779</t>
  </si>
  <si>
    <t>63780</t>
  </si>
  <si>
    <t>63781</t>
  </si>
  <si>
    <t>63782</t>
  </si>
  <si>
    <t>63783</t>
  </si>
  <si>
    <t>63784</t>
  </si>
  <si>
    <t>63785</t>
  </si>
  <si>
    <t>63786</t>
  </si>
  <si>
    <t>63787</t>
  </si>
  <si>
    <t>63801</t>
  </si>
  <si>
    <t>NEW MADRID</t>
  </si>
  <si>
    <t>63820</t>
  </si>
  <si>
    <t>MISSISSIPPI</t>
  </si>
  <si>
    <t>63821</t>
  </si>
  <si>
    <t>DUNKLIN</t>
  </si>
  <si>
    <t>63822</t>
  </si>
  <si>
    <t>63823</t>
  </si>
  <si>
    <t>63824</t>
  </si>
  <si>
    <t>63825</t>
  </si>
  <si>
    <t>63826</t>
  </si>
  <si>
    <t>PEMISCOT</t>
  </si>
  <si>
    <t>63827</t>
  </si>
  <si>
    <t>63828</t>
  </si>
  <si>
    <t>63829</t>
  </si>
  <si>
    <t>63830</t>
  </si>
  <si>
    <t>63833</t>
  </si>
  <si>
    <t>63834</t>
  </si>
  <si>
    <t>63837</t>
  </si>
  <si>
    <t>63838</t>
  </si>
  <si>
    <t>63839</t>
  </si>
  <si>
    <t>63840</t>
  </si>
  <si>
    <t>63841</t>
  </si>
  <si>
    <t>63845</t>
  </si>
  <si>
    <t>63846</t>
  </si>
  <si>
    <t>63847</t>
  </si>
  <si>
    <t>63848</t>
  </si>
  <si>
    <t>63849</t>
  </si>
  <si>
    <t>63850</t>
  </si>
  <si>
    <t>63851</t>
  </si>
  <si>
    <t>63852</t>
  </si>
  <si>
    <t>63853</t>
  </si>
  <si>
    <t>63855</t>
  </si>
  <si>
    <t>63857</t>
  </si>
  <si>
    <t>63860</t>
  </si>
  <si>
    <t>63862</t>
  </si>
  <si>
    <t>63863</t>
  </si>
  <si>
    <t>63866</t>
  </si>
  <si>
    <t>63867</t>
  </si>
  <si>
    <t>63868</t>
  </si>
  <si>
    <t>63869</t>
  </si>
  <si>
    <t>63870</t>
  </si>
  <si>
    <t>63871</t>
  </si>
  <si>
    <t>63873</t>
  </si>
  <si>
    <t>63874</t>
  </si>
  <si>
    <t>63875</t>
  </si>
  <si>
    <t>63876</t>
  </si>
  <si>
    <t>63877</t>
  </si>
  <si>
    <t>63878</t>
  </si>
  <si>
    <t>63879</t>
  </si>
  <si>
    <t>63880</t>
  </si>
  <si>
    <t>63881</t>
  </si>
  <si>
    <t>63882</t>
  </si>
  <si>
    <t>63901</t>
  </si>
  <si>
    <t>63902</t>
  </si>
  <si>
    <t>63931</t>
  </si>
  <si>
    <t>63932</t>
  </si>
  <si>
    <t>63933</t>
  </si>
  <si>
    <t>63934</t>
  </si>
  <si>
    <t>63935</t>
  </si>
  <si>
    <t>63936</t>
  </si>
  <si>
    <t>63937</t>
  </si>
  <si>
    <t>63938</t>
  </si>
  <si>
    <t>63939</t>
  </si>
  <si>
    <t>63940</t>
  </si>
  <si>
    <t>63941</t>
  </si>
  <si>
    <t>63942</t>
  </si>
  <si>
    <t>63943</t>
  </si>
  <si>
    <t>63944</t>
  </si>
  <si>
    <t>63945</t>
  </si>
  <si>
    <t>63947</t>
  </si>
  <si>
    <t>63950</t>
  </si>
  <si>
    <t>63951</t>
  </si>
  <si>
    <t>63952</t>
  </si>
  <si>
    <t>63953</t>
  </si>
  <si>
    <t>63954</t>
  </si>
  <si>
    <t>63955</t>
  </si>
  <si>
    <t>63956</t>
  </si>
  <si>
    <t>63957</t>
  </si>
  <si>
    <t>63959</t>
  </si>
  <si>
    <t>63960</t>
  </si>
  <si>
    <t>63961</t>
  </si>
  <si>
    <t>63962</t>
  </si>
  <si>
    <t>63963</t>
  </si>
  <si>
    <t>63964</t>
  </si>
  <si>
    <t>63965</t>
  </si>
  <si>
    <t>63966</t>
  </si>
  <si>
    <t>63967</t>
  </si>
  <si>
    <t>64001</t>
  </si>
  <si>
    <t>64011</t>
  </si>
  <si>
    <t>64012</t>
  </si>
  <si>
    <t>64013</t>
  </si>
  <si>
    <t>64014</t>
  </si>
  <si>
    <t>64015</t>
  </si>
  <si>
    <t>64016</t>
  </si>
  <si>
    <t>64017</t>
  </si>
  <si>
    <t>RAY</t>
  </si>
  <si>
    <t>64018</t>
  </si>
  <si>
    <t>PLATTE</t>
  </si>
  <si>
    <t>64019</t>
  </si>
  <si>
    <t>64020</t>
  </si>
  <si>
    <t>64021</t>
  </si>
  <si>
    <t>64022</t>
  </si>
  <si>
    <t>64024</t>
  </si>
  <si>
    <t>64028</t>
  </si>
  <si>
    <t>64029</t>
  </si>
  <si>
    <t>64030</t>
  </si>
  <si>
    <t>64034</t>
  </si>
  <si>
    <t>64035</t>
  </si>
  <si>
    <t>64036</t>
  </si>
  <si>
    <t>64037</t>
  </si>
  <si>
    <t>64040</t>
  </si>
  <si>
    <t>64048</t>
  </si>
  <si>
    <t>64050</t>
  </si>
  <si>
    <t>64051</t>
  </si>
  <si>
    <t>64052</t>
  </si>
  <si>
    <t>64053</t>
  </si>
  <si>
    <t>64054</t>
  </si>
  <si>
    <t>64055</t>
  </si>
  <si>
    <t>64056</t>
  </si>
  <si>
    <t>64057</t>
  </si>
  <si>
    <t>64058</t>
  </si>
  <si>
    <t>64060</t>
  </si>
  <si>
    <t>64061</t>
  </si>
  <si>
    <t>64062</t>
  </si>
  <si>
    <t>64063</t>
  </si>
  <si>
    <t>64064</t>
  </si>
  <si>
    <t>64065</t>
  </si>
  <si>
    <t>64066</t>
  </si>
  <si>
    <t>64067</t>
  </si>
  <si>
    <t>64068</t>
  </si>
  <si>
    <t>64069</t>
  </si>
  <si>
    <t>64070</t>
  </si>
  <si>
    <t>64071</t>
  </si>
  <si>
    <t>64072</t>
  </si>
  <si>
    <t>64073</t>
  </si>
  <si>
    <t>64074</t>
  </si>
  <si>
    <t>64075</t>
  </si>
  <si>
    <t>64076</t>
  </si>
  <si>
    <t>64077</t>
  </si>
  <si>
    <t>64078</t>
  </si>
  <si>
    <t>64079</t>
  </si>
  <si>
    <t>64080</t>
  </si>
  <si>
    <t>64081</t>
  </si>
  <si>
    <t>64082</t>
  </si>
  <si>
    <t>64083</t>
  </si>
  <si>
    <t>64084</t>
  </si>
  <si>
    <t>64085</t>
  </si>
  <si>
    <t>64086</t>
  </si>
  <si>
    <t>64087</t>
  </si>
  <si>
    <t>64088</t>
  </si>
  <si>
    <t>64089</t>
  </si>
  <si>
    <t>64090</t>
  </si>
  <si>
    <t>64092</t>
  </si>
  <si>
    <t>64093</t>
  </si>
  <si>
    <t>64096</t>
  </si>
  <si>
    <t>64097</t>
  </si>
  <si>
    <t>64098</t>
  </si>
  <si>
    <t>64100</t>
  </si>
  <si>
    <t>64101</t>
  </si>
  <si>
    <t>64102</t>
  </si>
  <si>
    <t>64105</t>
  </si>
  <si>
    <t>64106</t>
  </si>
  <si>
    <t>64108</t>
  </si>
  <si>
    <t>64109</t>
  </si>
  <si>
    <t>64110</t>
  </si>
  <si>
    <t>64111</t>
  </si>
  <si>
    <t>64112</t>
  </si>
  <si>
    <t>64113</t>
  </si>
  <si>
    <t>64114</t>
  </si>
  <si>
    <t>64116</t>
  </si>
  <si>
    <t>64117</t>
  </si>
  <si>
    <t>64118</t>
  </si>
  <si>
    <t>64119</t>
  </si>
  <si>
    <t>64120</t>
  </si>
  <si>
    <t>64121</t>
  </si>
  <si>
    <t>64123</t>
  </si>
  <si>
    <t>64124</t>
  </si>
  <si>
    <t>64125</t>
  </si>
  <si>
    <t>64126</t>
  </si>
  <si>
    <t>64127</t>
  </si>
  <si>
    <t>64128</t>
  </si>
  <si>
    <t>64129</t>
  </si>
  <si>
    <t>64130</t>
  </si>
  <si>
    <t>64131</t>
  </si>
  <si>
    <t>64132</t>
  </si>
  <si>
    <t>64133</t>
  </si>
  <si>
    <t>64134</t>
  </si>
  <si>
    <t>64136</t>
  </si>
  <si>
    <t>64137</t>
  </si>
  <si>
    <t>64138</t>
  </si>
  <si>
    <t>64139</t>
  </si>
  <si>
    <t>64141</t>
  </si>
  <si>
    <t>64142</t>
  </si>
  <si>
    <t>64144</t>
  </si>
  <si>
    <t>64145</t>
  </si>
  <si>
    <t>64146</t>
  </si>
  <si>
    <t>64147</t>
  </si>
  <si>
    <t>64148</t>
  </si>
  <si>
    <t>64149</t>
  </si>
  <si>
    <t>64150</t>
  </si>
  <si>
    <t>64151</t>
  </si>
  <si>
    <t>64152</t>
  </si>
  <si>
    <t>64153</t>
  </si>
  <si>
    <t>64154</t>
  </si>
  <si>
    <t>64155</t>
  </si>
  <si>
    <t>64156</t>
  </si>
  <si>
    <t>64157</t>
  </si>
  <si>
    <t>64158</t>
  </si>
  <si>
    <t>64160</t>
  </si>
  <si>
    <t>64161</t>
  </si>
  <si>
    <t>64163</t>
  </si>
  <si>
    <t>64164</t>
  </si>
  <si>
    <t>64165</t>
  </si>
  <si>
    <t>64166</t>
  </si>
  <si>
    <t>64167</t>
  </si>
  <si>
    <t>64168</t>
  </si>
  <si>
    <t>64170</t>
  </si>
  <si>
    <t>64171</t>
  </si>
  <si>
    <t>64172</t>
  </si>
  <si>
    <t>64173</t>
  </si>
  <si>
    <t>64179</t>
  </si>
  <si>
    <t>64180</t>
  </si>
  <si>
    <t>64183</t>
  </si>
  <si>
    <t>64184</t>
  </si>
  <si>
    <t>64185</t>
  </si>
  <si>
    <t>64187</t>
  </si>
  <si>
    <t>64188</t>
  </si>
  <si>
    <t>64189</t>
  </si>
  <si>
    <t>64190</t>
  </si>
  <si>
    <t>64191</t>
  </si>
  <si>
    <t>64192</t>
  </si>
  <si>
    <t>64193</t>
  </si>
  <si>
    <t>64194</t>
  </si>
  <si>
    <t>64195</t>
  </si>
  <si>
    <t>64196</t>
  </si>
  <si>
    <t>64197</t>
  </si>
  <si>
    <t>64198</t>
  </si>
  <si>
    <t>64199</t>
  </si>
  <si>
    <t>64401</t>
  </si>
  <si>
    <t>64402</t>
  </si>
  <si>
    <t>GENTRY</t>
  </si>
  <si>
    <t>64420</t>
  </si>
  <si>
    <t>64421</t>
  </si>
  <si>
    <t>ANDREW</t>
  </si>
  <si>
    <t>64422</t>
  </si>
  <si>
    <t>64423</t>
  </si>
  <si>
    <t>NODAWAY</t>
  </si>
  <si>
    <t>64424</t>
  </si>
  <si>
    <t>64425</t>
  </si>
  <si>
    <t>HOLT</t>
  </si>
  <si>
    <t>64426</t>
  </si>
  <si>
    <t>64427</t>
  </si>
  <si>
    <t>64428</t>
  </si>
  <si>
    <t>64429</t>
  </si>
  <si>
    <t>64430</t>
  </si>
  <si>
    <t>64431</t>
  </si>
  <si>
    <t>64432</t>
  </si>
  <si>
    <t>64433</t>
  </si>
  <si>
    <t>64434</t>
  </si>
  <si>
    <t>64435</t>
  </si>
  <si>
    <t>64436</t>
  </si>
  <si>
    <t>64437</t>
  </si>
  <si>
    <t>64438</t>
  </si>
  <si>
    <t>64439</t>
  </si>
  <si>
    <t>64440</t>
  </si>
  <si>
    <t>64441</t>
  </si>
  <si>
    <t>64442</t>
  </si>
  <si>
    <t>64443</t>
  </si>
  <si>
    <t>64444</t>
  </si>
  <si>
    <t>64445</t>
  </si>
  <si>
    <t>64446</t>
  </si>
  <si>
    <t>ATCHISON</t>
  </si>
  <si>
    <t>64447</t>
  </si>
  <si>
    <t>64448</t>
  </si>
  <si>
    <t>64449</t>
  </si>
  <si>
    <t>64451</t>
  </si>
  <si>
    <t>64452</t>
  </si>
  <si>
    <t>64453</t>
  </si>
  <si>
    <t>64454</t>
  </si>
  <si>
    <t>64455</t>
  </si>
  <si>
    <t>64456</t>
  </si>
  <si>
    <t>64457</t>
  </si>
  <si>
    <t>64458</t>
  </si>
  <si>
    <t>64459</t>
  </si>
  <si>
    <t>64461</t>
  </si>
  <si>
    <t>64463</t>
  </si>
  <si>
    <t>64465</t>
  </si>
  <si>
    <t>64466</t>
  </si>
  <si>
    <t>64467</t>
  </si>
  <si>
    <t>64468</t>
  </si>
  <si>
    <t>64469</t>
  </si>
  <si>
    <t>64470</t>
  </si>
  <si>
    <t>64471</t>
  </si>
  <si>
    <t>64473</t>
  </si>
  <si>
    <t>64474</t>
  </si>
  <si>
    <t>64475</t>
  </si>
  <si>
    <t>64476</t>
  </si>
  <si>
    <t>64477</t>
  </si>
  <si>
    <t>64478</t>
  </si>
  <si>
    <t>64479</t>
  </si>
  <si>
    <t>64480</t>
  </si>
  <si>
    <t>64481</t>
  </si>
  <si>
    <t>64482</t>
  </si>
  <si>
    <t>64483</t>
  </si>
  <si>
    <t>64484</t>
  </si>
  <si>
    <t>64485</t>
  </si>
  <si>
    <t>64486</t>
  </si>
  <si>
    <t>64487</t>
  </si>
  <si>
    <t>64489</t>
  </si>
  <si>
    <t>64490</t>
  </si>
  <si>
    <t>64491</t>
  </si>
  <si>
    <t>64492</t>
  </si>
  <si>
    <t>64493</t>
  </si>
  <si>
    <t>64494</t>
  </si>
  <si>
    <t>64496</t>
  </si>
  <si>
    <t>64497</t>
  </si>
  <si>
    <t>64498</t>
  </si>
  <si>
    <t>64499</t>
  </si>
  <si>
    <t>64500</t>
  </si>
  <si>
    <t>64501</t>
  </si>
  <si>
    <t>64502</t>
  </si>
  <si>
    <t>64503</t>
  </si>
  <si>
    <t>64504</t>
  </si>
  <si>
    <t>64505</t>
  </si>
  <si>
    <t>64506</t>
  </si>
  <si>
    <t>64507</t>
  </si>
  <si>
    <t>64508</t>
  </si>
  <si>
    <t>64601</t>
  </si>
  <si>
    <t>64620</t>
  </si>
  <si>
    <t>64621</t>
  </si>
  <si>
    <t>64622</t>
  </si>
  <si>
    <t>64623</t>
  </si>
  <si>
    <t>64624</t>
  </si>
  <si>
    <t>64625</t>
  </si>
  <si>
    <t>64628</t>
  </si>
  <si>
    <t>64630</t>
  </si>
  <si>
    <t>64631</t>
  </si>
  <si>
    <t>64632</t>
  </si>
  <si>
    <t>64633</t>
  </si>
  <si>
    <t>64635</t>
  </si>
  <si>
    <t>64636</t>
  </si>
  <si>
    <t>64637</t>
  </si>
  <si>
    <t>64638</t>
  </si>
  <si>
    <t>64639</t>
  </si>
  <si>
    <t>64640</t>
  </si>
  <si>
    <t>64641</t>
  </si>
  <si>
    <t>64642</t>
  </si>
  <si>
    <t>64643</t>
  </si>
  <si>
    <t>64644</t>
  </si>
  <si>
    <t>64645</t>
  </si>
  <si>
    <t>64646</t>
  </si>
  <si>
    <t>64647</t>
  </si>
  <si>
    <t>64648</t>
  </si>
  <si>
    <t>64649</t>
  </si>
  <si>
    <t>64650</t>
  </si>
  <si>
    <t>64651</t>
  </si>
  <si>
    <t>64652</t>
  </si>
  <si>
    <t>64653</t>
  </si>
  <si>
    <t>64654</t>
  </si>
  <si>
    <t>64655</t>
  </si>
  <si>
    <t>64656</t>
  </si>
  <si>
    <t>64657</t>
  </si>
  <si>
    <t>64658</t>
  </si>
  <si>
    <t>64659</t>
  </si>
  <si>
    <t>64660</t>
  </si>
  <si>
    <t>CHARITON</t>
  </si>
  <si>
    <t>64661</t>
  </si>
  <si>
    <t>64664</t>
  </si>
  <si>
    <t>64665</t>
  </si>
  <si>
    <t>64667</t>
  </si>
  <si>
    <t>64668</t>
  </si>
  <si>
    <t>64670</t>
  </si>
  <si>
    <t>64671</t>
  </si>
  <si>
    <t>64672</t>
  </si>
  <si>
    <t>64673</t>
  </si>
  <si>
    <t>64674</t>
  </si>
  <si>
    <t>64676</t>
  </si>
  <si>
    <t>64677</t>
  </si>
  <si>
    <t>64679</t>
  </si>
  <si>
    <t>64680</t>
  </si>
  <si>
    <t>64681</t>
  </si>
  <si>
    <t>64682</t>
  </si>
  <si>
    <t>64683</t>
  </si>
  <si>
    <t>64686</t>
  </si>
  <si>
    <t>64687</t>
  </si>
  <si>
    <t>64688</t>
  </si>
  <si>
    <t>64689</t>
  </si>
  <si>
    <t>64701</t>
  </si>
  <si>
    <t>64720</t>
  </si>
  <si>
    <t>BATES</t>
  </si>
  <si>
    <t>64722</t>
  </si>
  <si>
    <t>64723</t>
  </si>
  <si>
    <t>64724</t>
  </si>
  <si>
    <t>64725</t>
  </si>
  <si>
    <t>64726</t>
  </si>
  <si>
    <t>64728</t>
  </si>
  <si>
    <t>64730</t>
  </si>
  <si>
    <t>64733</t>
  </si>
  <si>
    <t>64734</t>
  </si>
  <si>
    <t>64735</t>
  </si>
  <si>
    <t>64738</t>
  </si>
  <si>
    <t>64739</t>
  </si>
  <si>
    <t>64740</t>
  </si>
  <si>
    <t>64741</t>
  </si>
  <si>
    <t>64742</t>
  </si>
  <si>
    <t>64743</t>
  </si>
  <si>
    <t>64744</t>
  </si>
  <si>
    <t>64745</t>
  </si>
  <si>
    <t>64746</t>
  </si>
  <si>
    <t>64747</t>
  </si>
  <si>
    <t>64748</t>
  </si>
  <si>
    <t>BARTON</t>
  </si>
  <si>
    <t>64750</t>
  </si>
  <si>
    <t>64751</t>
  </si>
  <si>
    <t>64752</t>
  </si>
  <si>
    <t>64755</t>
  </si>
  <si>
    <t>64756</t>
  </si>
  <si>
    <t>64759</t>
  </si>
  <si>
    <t>64760</t>
  </si>
  <si>
    <t>64761</t>
  </si>
  <si>
    <t>64762</t>
  </si>
  <si>
    <t>64763</t>
  </si>
  <si>
    <t>64765</t>
  </si>
  <si>
    <t>64766</t>
  </si>
  <si>
    <t>64767</t>
  </si>
  <si>
    <t>64769</t>
  </si>
  <si>
    <t>64770</t>
  </si>
  <si>
    <t>64771</t>
  </si>
  <si>
    <t>64772</t>
  </si>
  <si>
    <t>64776</t>
  </si>
  <si>
    <t>64777</t>
  </si>
  <si>
    <t>64778</t>
  </si>
  <si>
    <t>64779</t>
  </si>
  <si>
    <t>64780</t>
  </si>
  <si>
    <t>64781</t>
  </si>
  <si>
    <t>64783</t>
  </si>
  <si>
    <t>64784</t>
  </si>
  <si>
    <t>64788</t>
  </si>
  <si>
    <t>64789</t>
  </si>
  <si>
    <t>64790</t>
  </si>
  <si>
    <t>64801</t>
  </si>
  <si>
    <t>64802</t>
  </si>
  <si>
    <t>64803</t>
  </si>
  <si>
    <t>64804</t>
  </si>
  <si>
    <t>64830</t>
  </si>
  <si>
    <t>64831</t>
  </si>
  <si>
    <t>MCDONALD</t>
  </si>
  <si>
    <t>64832</t>
  </si>
  <si>
    <t>64833</t>
  </si>
  <si>
    <t>64834</t>
  </si>
  <si>
    <t>64835</t>
  </si>
  <si>
    <t>64836</t>
  </si>
  <si>
    <t>64840</t>
  </si>
  <si>
    <t>64841</t>
  </si>
  <si>
    <t>64842</t>
  </si>
  <si>
    <t>64843</t>
  </si>
  <si>
    <t>64844</t>
  </si>
  <si>
    <t>64847</t>
  </si>
  <si>
    <t>64848</t>
  </si>
  <si>
    <t>64849</t>
  </si>
  <si>
    <t>64850</t>
  </si>
  <si>
    <t>64853</t>
  </si>
  <si>
    <t>64854</t>
  </si>
  <si>
    <t>64855</t>
  </si>
  <si>
    <t>64856</t>
  </si>
  <si>
    <t>64857</t>
  </si>
  <si>
    <t>64858</t>
  </si>
  <si>
    <t>64859</t>
  </si>
  <si>
    <t>64861</t>
  </si>
  <si>
    <t>64862</t>
  </si>
  <si>
    <t>64863</t>
  </si>
  <si>
    <t>64864</t>
  </si>
  <si>
    <t>64865</t>
  </si>
  <si>
    <t>64866</t>
  </si>
  <si>
    <t>64867</t>
  </si>
  <si>
    <t>64868</t>
  </si>
  <si>
    <t>64869</t>
  </si>
  <si>
    <t>64870</t>
  </si>
  <si>
    <t>64873</t>
  </si>
  <si>
    <t>64874</t>
  </si>
  <si>
    <t>64944</t>
  </si>
  <si>
    <t>64999</t>
  </si>
  <si>
    <t>65001</t>
  </si>
  <si>
    <t>OSAGE</t>
  </si>
  <si>
    <t>65010</t>
  </si>
  <si>
    <t>65011</t>
  </si>
  <si>
    <t>65013</t>
  </si>
  <si>
    <t>MARIES</t>
  </si>
  <si>
    <t>65014</t>
  </si>
  <si>
    <t>65016</t>
  </si>
  <si>
    <t>65017</t>
  </si>
  <si>
    <t>65018</t>
  </si>
  <si>
    <t>MONITEAU</t>
  </si>
  <si>
    <t>65020</t>
  </si>
  <si>
    <t>65022</t>
  </si>
  <si>
    <t>65023</t>
  </si>
  <si>
    <t>COLE</t>
  </si>
  <si>
    <t>65024</t>
  </si>
  <si>
    <t>65025</t>
  </si>
  <si>
    <t>65026</t>
  </si>
  <si>
    <t>65031</t>
  </si>
  <si>
    <t>65032</t>
  </si>
  <si>
    <t>65034</t>
  </si>
  <si>
    <t>65035</t>
  </si>
  <si>
    <t>65036</t>
  </si>
  <si>
    <t>65037</t>
  </si>
  <si>
    <t>65038</t>
  </si>
  <si>
    <t>65039</t>
  </si>
  <si>
    <t>65040</t>
  </si>
  <si>
    <t>65041</t>
  </si>
  <si>
    <t>65042</t>
  </si>
  <si>
    <t>65043</t>
  </si>
  <si>
    <t>65046</t>
  </si>
  <si>
    <t>65047</t>
  </si>
  <si>
    <t>65048</t>
  </si>
  <si>
    <t>65049</t>
  </si>
  <si>
    <t>65050</t>
  </si>
  <si>
    <t>65051</t>
  </si>
  <si>
    <t>65052</t>
  </si>
  <si>
    <t>65053</t>
  </si>
  <si>
    <t>65054</t>
  </si>
  <si>
    <t>65055</t>
  </si>
  <si>
    <t>65056</t>
  </si>
  <si>
    <t>65058</t>
  </si>
  <si>
    <t>65059</t>
  </si>
  <si>
    <t>65061</t>
  </si>
  <si>
    <t>65062</t>
  </si>
  <si>
    <t>65063</t>
  </si>
  <si>
    <t>65064</t>
  </si>
  <si>
    <t>65065</t>
  </si>
  <si>
    <t>65066</t>
  </si>
  <si>
    <t>65067</t>
  </si>
  <si>
    <t>65068</t>
  </si>
  <si>
    <t>COOPER</t>
  </si>
  <si>
    <t>65069</t>
  </si>
  <si>
    <t>65072</t>
  </si>
  <si>
    <t>65074</t>
  </si>
  <si>
    <t>65075</t>
  </si>
  <si>
    <t>65076</t>
  </si>
  <si>
    <t>65077</t>
  </si>
  <si>
    <t>65078</t>
  </si>
  <si>
    <t>65079</t>
  </si>
  <si>
    <t>65080</t>
  </si>
  <si>
    <t>65081</t>
  </si>
  <si>
    <t>65082</t>
  </si>
  <si>
    <t>65083</t>
  </si>
  <si>
    <t>65084</t>
  </si>
  <si>
    <t>65085</t>
  </si>
  <si>
    <t>65101</t>
  </si>
  <si>
    <t>65102</t>
  </si>
  <si>
    <t>65103</t>
  </si>
  <si>
    <t>65104</t>
  </si>
  <si>
    <t>65105</t>
  </si>
  <si>
    <t>65106</t>
  </si>
  <si>
    <t>65107</t>
  </si>
  <si>
    <t>65108</t>
  </si>
  <si>
    <t>65109</t>
  </si>
  <si>
    <t>65110</t>
  </si>
  <si>
    <t>65111</t>
  </si>
  <si>
    <t>65199</t>
  </si>
  <si>
    <t>65201</t>
  </si>
  <si>
    <t>65202</t>
  </si>
  <si>
    <t>65203</t>
  </si>
  <si>
    <t>65205</t>
  </si>
  <si>
    <t>65211</t>
  </si>
  <si>
    <t>65212</t>
  </si>
  <si>
    <t>65215</t>
  </si>
  <si>
    <t>65216</t>
  </si>
  <si>
    <t>65217</t>
  </si>
  <si>
    <t>65218</t>
  </si>
  <si>
    <t>65230</t>
  </si>
  <si>
    <t>65231</t>
  </si>
  <si>
    <t>65232</t>
  </si>
  <si>
    <t>65233</t>
  </si>
  <si>
    <t>65236</t>
  </si>
  <si>
    <t>65237</t>
  </si>
  <si>
    <t>65239</t>
  </si>
  <si>
    <t>65240</t>
  </si>
  <si>
    <t>65243</t>
  </si>
  <si>
    <t>65244</t>
  </si>
  <si>
    <t>65246</t>
  </si>
  <si>
    <t>65247</t>
  </si>
  <si>
    <t>65248</t>
  </si>
  <si>
    <t>65250</t>
  </si>
  <si>
    <t>65251</t>
  </si>
  <si>
    <t>65254</t>
  </si>
  <si>
    <t>65255</t>
  </si>
  <si>
    <t>65256</t>
  </si>
  <si>
    <t>65257</t>
  </si>
  <si>
    <t>65258</t>
  </si>
  <si>
    <t>65259</t>
  </si>
  <si>
    <t>65260</t>
  </si>
  <si>
    <t>65261</t>
  </si>
  <si>
    <t>65262</t>
  </si>
  <si>
    <t>65263</t>
  </si>
  <si>
    <t>65264</t>
  </si>
  <si>
    <t>65265</t>
  </si>
  <si>
    <t>65270</t>
  </si>
  <si>
    <t>65274</t>
  </si>
  <si>
    <t>65275</t>
  </si>
  <si>
    <t>65276</t>
  </si>
  <si>
    <t>65278</t>
  </si>
  <si>
    <t>65279</t>
  </si>
  <si>
    <t>65280</t>
  </si>
  <si>
    <t>65281</t>
  </si>
  <si>
    <t>65282</t>
  </si>
  <si>
    <t>65283</t>
  </si>
  <si>
    <t>65284</t>
  </si>
  <si>
    <t>65285</t>
  </si>
  <si>
    <t>65286</t>
  </si>
  <si>
    <t>65287</t>
  </si>
  <si>
    <t>65291</t>
  </si>
  <si>
    <t>65299</t>
  </si>
  <si>
    <t>65301</t>
  </si>
  <si>
    <t>PETTIS</t>
  </si>
  <si>
    <t>65302</t>
  </si>
  <si>
    <t>65305</t>
  </si>
  <si>
    <t>65320</t>
  </si>
  <si>
    <t>65321</t>
  </si>
  <si>
    <t>65322</t>
  </si>
  <si>
    <t>65323</t>
  </si>
  <si>
    <t>65324</t>
  </si>
  <si>
    <t>65325</t>
  </si>
  <si>
    <t>65326</t>
  </si>
  <si>
    <t>65327</t>
  </si>
  <si>
    <t>65329</t>
  </si>
  <si>
    <t>65330</t>
  </si>
  <si>
    <t>65332</t>
  </si>
  <si>
    <t>65333</t>
  </si>
  <si>
    <t>65334</t>
  </si>
  <si>
    <t>65335</t>
  </si>
  <si>
    <t>65336</t>
  </si>
  <si>
    <t>65337</t>
  </si>
  <si>
    <t>65338</t>
  </si>
  <si>
    <t>65339</t>
  </si>
  <si>
    <t>65340</t>
  </si>
  <si>
    <t>65344</t>
  </si>
  <si>
    <t>65345</t>
  </si>
  <si>
    <t>65347</t>
  </si>
  <si>
    <t>65348</t>
  </si>
  <si>
    <t>65349</t>
  </si>
  <si>
    <t>65350</t>
  </si>
  <si>
    <t>65351</t>
  </si>
  <si>
    <t>65354</t>
  </si>
  <si>
    <t>65355</t>
  </si>
  <si>
    <t>65360</t>
  </si>
  <si>
    <t>65401</t>
  </si>
  <si>
    <t>PHELPS</t>
  </si>
  <si>
    <t>65402</t>
  </si>
  <si>
    <t>65409</t>
  </si>
  <si>
    <t>65433</t>
  </si>
  <si>
    <t>TEXAS</t>
  </si>
  <si>
    <t>65436</t>
  </si>
  <si>
    <t>65438</t>
  </si>
  <si>
    <t>65439</t>
  </si>
  <si>
    <t>65440</t>
  </si>
  <si>
    <t>DENT</t>
  </si>
  <si>
    <t>65441</t>
  </si>
  <si>
    <t>65443</t>
  </si>
  <si>
    <t>65444</t>
  </si>
  <si>
    <t>65446</t>
  </si>
  <si>
    <t>65449</t>
  </si>
  <si>
    <t>65451</t>
  </si>
  <si>
    <t>65452</t>
  </si>
  <si>
    <t>65453</t>
  </si>
  <si>
    <t>65456</t>
  </si>
  <si>
    <t>65457</t>
  </si>
  <si>
    <t>65459</t>
  </si>
  <si>
    <t>65461</t>
  </si>
  <si>
    <t>65462</t>
  </si>
  <si>
    <t>65463</t>
  </si>
  <si>
    <t>LACLEDE</t>
  </si>
  <si>
    <t>65464</t>
  </si>
  <si>
    <t>65466</t>
  </si>
  <si>
    <t>65468</t>
  </si>
  <si>
    <t>65470</t>
  </si>
  <si>
    <t>65473</t>
  </si>
  <si>
    <t>65479</t>
  </si>
  <si>
    <t>65483</t>
  </si>
  <si>
    <t>65484</t>
  </si>
  <si>
    <t>65486</t>
  </si>
  <si>
    <t>65501</t>
  </si>
  <si>
    <t>65529</t>
  </si>
  <si>
    <t>65532</t>
  </si>
  <si>
    <t>65534</t>
  </si>
  <si>
    <t>65535</t>
  </si>
  <si>
    <t>65536</t>
  </si>
  <si>
    <t>65540</t>
  </si>
  <si>
    <t>65541</t>
  </si>
  <si>
    <t>65542</t>
  </si>
  <si>
    <t>65543</t>
  </si>
  <si>
    <t>65546</t>
  </si>
  <si>
    <t>65548</t>
  </si>
  <si>
    <t>HOWELL</t>
  </si>
  <si>
    <t>65550</t>
  </si>
  <si>
    <t>65552</t>
  </si>
  <si>
    <t>65555</t>
  </si>
  <si>
    <t>65556</t>
  </si>
  <si>
    <t>65557</t>
  </si>
  <si>
    <t>65559</t>
  </si>
  <si>
    <t>65560</t>
  </si>
  <si>
    <t>65564</t>
  </si>
  <si>
    <t>65565</t>
  </si>
  <si>
    <t>65566</t>
  </si>
  <si>
    <t>65567</t>
  </si>
  <si>
    <t>65570</t>
  </si>
  <si>
    <t>65571</t>
  </si>
  <si>
    <t>65572</t>
  </si>
  <si>
    <t>65573</t>
  </si>
  <si>
    <t>65580</t>
  </si>
  <si>
    <t>65582</t>
  </si>
  <si>
    <t>65583</t>
  </si>
  <si>
    <t>65584</t>
  </si>
  <si>
    <t>65586</t>
  </si>
  <si>
    <t>65588</t>
  </si>
  <si>
    <t>65589</t>
  </si>
  <si>
    <t>65590</t>
  </si>
  <si>
    <t>65591</t>
  </si>
  <si>
    <t>65601</t>
  </si>
  <si>
    <t>65603</t>
  </si>
  <si>
    <t>65604</t>
  </si>
  <si>
    <t>65605</t>
  </si>
  <si>
    <t>65606</t>
  </si>
  <si>
    <t>OREGON</t>
  </si>
  <si>
    <t>65607</t>
  </si>
  <si>
    <t>65608</t>
  </si>
  <si>
    <t>65609</t>
  </si>
  <si>
    <t>OZARK</t>
  </si>
  <si>
    <t>65610</t>
  </si>
  <si>
    <t>65611</t>
  </si>
  <si>
    <t>65612</t>
  </si>
  <si>
    <t>65613</t>
  </si>
  <si>
    <t>65614</t>
  </si>
  <si>
    <t>TANEY</t>
  </si>
  <si>
    <t>65615</t>
  </si>
  <si>
    <t>65616</t>
  </si>
  <si>
    <t>65617</t>
  </si>
  <si>
    <t>65618</t>
  </si>
  <si>
    <t>65619</t>
  </si>
  <si>
    <t>65620</t>
  </si>
  <si>
    <t>65622</t>
  </si>
  <si>
    <t>65623</t>
  </si>
  <si>
    <t>65624</t>
  </si>
  <si>
    <t>65625</t>
  </si>
  <si>
    <t>65626</t>
  </si>
  <si>
    <t>65627</t>
  </si>
  <si>
    <t>65629</t>
  </si>
  <si>
    <t>65630</t>
  </si>
  <si>
    <t>65631</t>
  </si>
  <si>
    <t>65632</t>
  </si>
  <si>
    <t>65633</t>
  </si>
  <si>
    <t>65634</t>
  </si>
  <si>
    <t>HICKORY</t>
  </si>
  <si>
    <t>65635</t>
  </si>
  <si>
    <t>65636</t>
  </si>
  <si>
    <t>65637</t>
  </si>
  <si>
    <t>65638</t>
  </si>
  <si>
    <t>65640</t>
  </si>
  <si>
    <t>65641</t>
  </si>
  <si>
    <t>65644</t>
  </si>
  <si>
    <t>65645</t>
  </si>
  <si>
    <t>65646</t>
  </si>
  <si>
    <t>65647</t>
  </si>
  <si>
    <t>65648</t>
  </si>
  <si>
    <t>65649</t>
  </si>
  <si>
    <t>65650</t>
  </si>
  <si>
    <t>65652</t>
  </si>
  <si>
    <t>65653</t>
  </si>
  <si>
    <t>65654</t>
  </si>
  <si>
    <t>65655</t>
  </si>
  <si>
    <t>65656</t>
  </si>
  <si>
    <t>65657</t>
  </si>
  <si>
    <t>65658</t>
  </si>
  <si>
    <t>65659</t>
  </si>
  <si>
    <t>65660</t>
  </si>
  <si>
    <t>65661</t>
  </si>
  <si>
    <t>65662</t>
  </si>
  <si>
    <t>65663</t>
  </si>
  <si>
    <t>65664</t>
  </si>
  <si>
    <t>65666</t>
  </si>
  <si>
    <t>65667</t>
  </si>
  <si>
    <t>65668</t>
  </si>
  <si>
    <t>65669</t>
  </si>
  <si>
    <t>65672</t>
  </si>
  <si>
    <t>65673</t>
  </si>
  <si>
    <t>65674</t>
  </si>
  <si>
    <t>65675</t>
  </si>
  <si>
    <t>65676</t>
  </si>
  <si>
    <t>65679</t>
  </si>
  <si>
    <t>65680</t>
  </si>
  <si>
    <t>65681</t>
  </si>
  <si>
    <t>65682</t>
  </si>
  <si>
    <t>65685</t>
  </si>
  <si>
    <t>65686</t>
  </si>
  <si>
    <t>65688</t>
  </si>
  <si>
    <t>65689</t>
  </si>
  <si>
    <t>65690</t>
  </si>
  <si>
    <t>65692</t>
  </si>
  <si>
    <t>65701</t>
  </si>
  <si>
    <t>65702</t>
  </si>
  <si>
    <t>65704</t>
  </si>
  <si>
    <t>65705</t>
  </si>
  <si>
    <t>65706</t>
  </si>
  <si>
    <t>65707</t>
  </si>
  <si>
    <t>65708</t>
  </si>
  <si>
    <t>65710</t>
  </si>
  <si>
    <t>65711</t>
  </si>
  <si>
    <t>65712</t>
  </si>
  <si>
    <t>65713</t>
  </si>
  <si>
    <t>65714</t>
  </si>
  <si>
    <t>65715</t>
  </si>
  <si>
    <t>65717</t>
  </si>
  <si>
    <t>65720</t>
  </si>
  <si>
    <t>65721</t>
  </si>
  <si>
    <t>65722</t>
  </si>
  <si>
    <t>65723</t>
  </si>
  <si>
    <t>65724</t>
  </si>
  <si>
    <t>65725</t>
  </si>
  <si>
    <t>65726</t>
  </si>
  <si>
    <t>65727</t>
  </si>
  <si>
    <t>65728</t>
  </si>
  <si>
    <t>65729</t>
  </si>
  <si>
    <t>65730</t>
  </si>
  <si>
    <t>65731</t>
  </si>
  <si>
    <t>65732</t>
  </si>
  <si>
    <t>65733</t>
  </si>
  <si>
    <t>65734</t>
  </si>
  <si>
    <t>65735</t>
  </si>
  <si>
    <t>65737</t>
  </si>
  <si>
    <t>65738</t>
  </si>
  <si>
    <t>65739</t>
  </si>
  <si>
    <t>65740</t>
  </si>
  <si>
    <t>65741</t>
  </si>
  <si>
    <t>65742</t>
  </si>
  <si>
    <t>65744</t>
  </si>
  <si>
    <t>65745</t>
  </si>
  <si>
    <t>65746</t>
  </si>
  <si>
    <t>65747</t>
  </si>
  <si>
    <t>65751</t>
  </si>
  <si>
    <t>65752</t>
  </si>
  <si>
    <t>65753</t>
  </si>
  <si>
    <t>65754</t>
  </si>
  <si>
    <t>65755</t>
  </si>
  <si>
    <t>65756</t>
  </si>
  <si>
    <t>65757</t>
  </si>
  <si>
    <t>65758</t>
  </si>
  <si>
    <t>65759</t>
  </si>
  <si>
    <t>65760</t>
  </si>
  <si>
    <t>65761</t>
  </si>
  <si>
    <t>65762</t>
  </si>
  <si>
    <t>65764</t>
  </si>
  <si>
    <t>65765</t>
  </si>
  <si>
    <t>65766</t>
  </si>
  <si>
    <t>65767</t>
  </si>
  <si>
    <t>65768</t>
  </si>
  <si>
    <t>65769</t>
  </si>
  <si>
    <t>65770</t>
  </si>
  <si>
    <t>65771</t>
  </si>
  <si>
    <t>65772</t>
  </si>
  <si>
    <t>65773</t>
  </si>
  <si>
    <t>65774</t>
  </si>
  <si>
    <t>65775</t>
  </si>
  <si>
    <t>65776</t>
  </si>
  <si>
    <t>65777</t>
  </si>
  <si>
    <t>65778</t>
  </si>
  <si>
    <t>65779</t>
  </si>
  <si>
    <t>65781</t>
  </si>
  <si>
    <t>65783</t>
  </si>
  <si>
    <t>65784</t>
  </si>
  <si>
    <t>65785</t>
  </si>
  <si>
    <t>65786</t>
  </si>
  <si>
    <t>65787</t>
  </si>
  <si>
    <t>65788</t>
  </si>
  <si>
    <t>65789</t>
  </si>
  <si>
    <t>65790</t>
  </si>
  <si>
    <t>65791</t>
  </si>
  <si>
    <t>65793</t>
  </si>
  <si>
    <t>65800</t>
  </si>
  <si>
    <t>65801</t>
  </si>
  <si>
    <t>65802</t>
  </si>
  <si>
    <t>65803</t>
  </si>
  <si>
    <t>65804</t>
  </si>
  <si>
    <t>65805</t>
  </si>
  <si>
    <t>65806</t>
  </si>
  <si>
    <t>65807</t>
  </si>
  <si>
    <t>65808</t>
  </si>
  <si>
    <t>65809</t>
  </si>
  <si>
    <t>65810</t>
  </si>
  <si>
    <t>65814</t>
  </si>
  <si>
    <t>65817</t>
  </si>
  <si>
    <t>65890</t>
  </si>
  <si>
    <t>65897</t>
  </si>
  <si>
    <t>65898</t>
  </si>
  <si>
    <t>65899</t>
  </si>
  <si>
    <t>66002</t>
  </si>
  <si>
    <t>66006</t>
  </si>
  <si>
    <t>66007</t>
  </si>
  <si>
    <t>LEAVENWORTH</t>
  </si>
  <si>
    <t>66008</t>
  </si>
  <si>
    <t>DONIPHAN</t>
  </si>
  <si>
    <t>66010</t>
  </si>
  <si>
    <t>66012</t>
  </si>
  <si>
    <t>WYANDOTTE</t>
  </si>
  <si>
    <t>66013</t>
  </si>
  <si>
    <t>66014</t>
  </si>
  <si>
    <t>66015</t>
  </si>
  <si>
    <t>66016</t>
  </si>
  <si>
    <t>66017</t>
  </si>
  <si>
    <t>66018</t>
  </si>
  <si>
    <t>66019</t>
  </si>
  <si>
    <t>66020</t>
  </si>
  <si>
    <t>66021</t>
  </si>
  <si>
    <t>66023</t>
  </si>
  <si>
    <t>66024</t>
  </si>
  <si>
    <t>66025</t>
  </si>
  <si>
    <t>66026</t>
  </si>
  <si>
    <t>66027</t>
  </si>
  <si>
    <t>66030</t>
  </si>
  <si>
    <t>66031</t>
  </si>
  <si>
    <t>66032</t>
  </si>
  <si>
    <t>66033</t>
  </si>
  <si>
    <t>66035</t>
  </si>
  <si>
    <t>66036</t>
  </si>
  <si>
    <t>66038</t>
  </si>
  <si>
    <t>66039</t>
  </si>
  <si>
    <t>66040</t>
  </si>
  <si>
    <t>66041</t>
  </si>
  <si>
    <t>66042</t>
  </si>
  <si>
    <t>66043</t>
  </si>
  <si>
    <t>66044</t>
  </si>
  <si>
    <t>66045</t>
  </si>
  <si>
    <t>66046</t>
  </si>
  <si>
    <t>66047</t>
  </si>
  <si>
    <t>66048</t>
  </si>
  <si>
    <t>66049</t>
  </si>
  <si>
    <t>66050</t>
  </si>
  <si>
    <t>66051</t>
  </si>
  <si>
    <t>66052</t>
  </si>
  <si>
    <t>66053</t>
  </si>
  <si>
    <t>66054</t>
  </si>
  <si>
    <t>66056</t>
  </si>
  <si>
    <t>66058</t>
  </si>
  <si>
    <t>66060</t>
  </si>
  <si>
    <t>66061</t>
  </si>
  <si>
    <t>66062</t>
  </si>
  <si>
    <t>66063</t>
  </si>
  <si>
    <t>66064</t>
  </si>
  <si>
    <t>66066</t>
  </si>
  <si>
    <t>66067</t>
  </si>
  <si>
    <t>66070</t>
  </si>
  <si>
    <t>66071</t>
  </si>
  <si>
    <t>66072</t>
  </si>
  <si>
    <t>66073</t>
  </si>
  <si>
    <t>66075</t>
  </si>
  <si>
    <t>66076</t>
  </si>
  <si>
    <t>66077</t>
  </si>
  <si>
    <t>66078</t>
  </si>
  <si>
    <t>66079</t>
  </si>
  <si>
    <t>66080</t>
  </si>
  <si>
    <t>66081</t>
  </si>
  <si>
    <t>66083</t>
  </si>
  <si>
    <t>66085</t>
  </si>
  <si>
    <t>66086</t>
  </si>
  <si>
    <t>66087</t>
  </si>
  <si>
    <t>66088</t>
  </si>
  <si>
    <t>66090</t>
  </si>
  <si>
    <t>66091</t>
  </si>
  <si>
    <t>66092</t>
  </si>
  <si>
    <t>66093</t>
  </si>
  <si>
    <t>66094</t>
  </si>
  <si>
    <t>66095</t>
  </si>
  <si>
    <t>66097</t>
  </si>
  <si>
    <t>66100</t>
  </si>
  <si>
    <t>66101</t>
  </si>
  <si>
    <t>66102</t>
  </si>
  <si>
    <t>66103</t>
  </si>
  <si>
    <t>66104</t>
  </si>
  <si>
    <t>66105</t>
  </si>
  <si>
    <t>66106</t>
  </si>
  <si>
    <t>66109</t>
  </si>
  <si>
    <t>66110</t>
  </si>
  <si>
    <t>66111</t>
  </si>
  <si>
    <t>66112</t>
  </si>
  <si>
    <t>66113</t>
  </si>
  <si>
    <t>66115</t>
  </si>
  <si>
    <t>66117</t>
  </si>
  <si>
    <t>66118</t>
  </si>
  <si>
    <t>66119</t>
  </si>
  <si>
    <t>66160</t>
  </si>
  <si>
    <t>66200</t>
  </si>
  <si>
    <t>66201</t>
  </si>
  <si>
    <t>66202</t>
  </si>
  <si>
    <t>66203</t>
  </si>
  <si>
    <t>66204</t>
  </si>
  <si>
    <t>66205</t>
  </si>
  <si>
    <t>66206</t>
  </si>
  <si>
    <t>66207</t>
  </si>
  <si>
    <t>66208</t>
  </si>
  <si>
    <t>66209</t>
  </si>
  <si>
    <t>66210</t>
  </si>
  <si>
    <t>66211</t>
  </si>
  <si>
    <t>66212</t>
  </si>
  <si>
    <t>66213</t>
  </si>
  <si>
    <t>66214</t>
  </si>
  <si>
    <t>66215</t>
  </si>
  <si>
    <t>66216</t>
  </si>
  <si>
    <t>66217</t>
  </si>
  <si>
    <t>66218</t>
  </si>
  <si>
    <t>66219</t>
  </si>
  <si>
    <t>66220</t>
  </si>
  <si>
    <t>66221</t>
  </si>
  <si>
    <t>66222</t>
  </si>
  <si>
    <t>66223</t>
  </si>
  <si>
    <t>66224</t>
  </si>
  <si>
    <t>66225</t>
  </si>
  <si>
    <t>66226</t>
  </si>
  <si>
    <t>66227</t>
  </si>
  <si>
    <t>66250</t>
  </si>
  <si>
    <t>66251</t>
  </si>
  <si>
    <t>66262</t>
  </si>
  <si>
    <t>66276</t>
  </si>
  <si>
    <t>66279</t>
  </si>
  <si>
    <t>66282</t>
  </si>
  <si>
    <t>66283</t>
  </si>
  <si>
    <t>66285</t>
  </si>
  <si>
    <t>66286</t>
  </si>
  <si>
    <t>66401</t>
  </si>
  <si>
    <t>WABAUNSEE</t>
  </si>
  <si>
    <t>66402</t>
  </si>
  <si>
    <t>SHAWNEE</t>
  </si>
  <si>
    <t>66403</t>
  </si>
  <si>
    <t>66404</t>
  </si>
  <si>
    <t>NEMAHA</t>
  </si>
  <si>
    <t>66406</t>
  </si>
  <si>
    <t>66407</t>
  </si>
  <si>
    <t>POTTAWATOMIE</t>
  </si>
  <si>
    <t>66408</t>
  </si>
  <si>
    <t>66409</t>
  </si>
  <si>
    <t>66411</t>
  </si>
  <si>
    <t>66412</t>
  </si>
  <si>
    <t>66413</t>
  </si>
  <si>
    <t>66414</t>
  </si>
  <si>
    <t>66415</t>
  </si>
  <si>
    <t>66416</t>
  </si>
  <si>
    <t>66417</t>
  </si>
  <si>
    <t>66418</t>
  </si>
  <si>
    <t>66419</t>
  </si>
  <si>
    <t>66420</t>
  </si>
  <si>
    <t>66422</t>
  </si>
  <si>
    <t>66423</t>
  </si>
  <si>
    <t>66424</t>
  </si>
  <si>
    <t>66425</t>
  </si>
  <si>
    <t>66426</t>
  </si>
  <si>
    <t>66427</t>
  </si>
  <si>
    <t>66428</t>
  </si>
  <si>
    <t>66429</t>
  </si>
  <si>
    <t>66431</t>
  </si>
  <si>
    <t>66432</t>
  </si>
  <si>
    <t>66433</t>
  </si>
  <si>
    <t>66434</t>
  </si>
  <si>
    <t>66435</t>
  </si>
  <si>
    <t>66436</t>
  </si>
  <si>
    <t>66438</t>
  </si>
  <si>
    <t>66439</t>
  </si>
  <si>
    <t>66440</t>
  </si>
  <si>
    <t>66441</t>
  </si>
  <si>
    <t>GEARY</t>
  </si>
  <si>
    <t>66442</t>
  </si>
  <si>
    <t>66449</t>
  </si>
  <si>
    <t>RILEY</t>
  </si>
  <si>
    <t>66450</t>
  </si>
  <si>
    <t>66451</t>
  </si>
  <si>
    <t>66501</t>
  </si>
  <si>
    <t>66502</t>
  </si>
  <si>
    <t>66503</t>
  </si>
  <si>
    <t>66505</t>
  </si>
  <si>
    <t>66506</t>
  </si>
  <si>
    <t>66507</t>
  </si>
  <si>
    <t>66508</t>
  </si>
  <si>
    <t>66509</t>
  </si>
  <si>
    <t>66510</t>
  </si>
  <si>
    <t>66512</t>
  </si>
  <si>
    <t>66514</t>
  </si>
  <si>
    <t>66515</t>
  </si>
  <si>
    <t>66516</t>
  </si>
  <si>
    <t>66517</t>
  </si>
  <si>
    <t>66518</t>
  </si>
  <si>
    <t>66520</t>
  </si>
  <si>
    <t>66521</t>
  </si>
  <si>
    <t>66522</t>
  </si>
  <si>
    <t>66523</t>
  </si>
  <si>
    <t>66524</t>
  </si>
  <si>
    <t>66526</t>
  </si>
  <si>
    <t>66527</t>
  </si>
  <si>
    <t>66528</t>
  </si>
  <si>
    <t>66531</t>
  </si>
  <si>
    <t>66532</t>
  </si>
  <si>
    <t>66533</t>
  </si>
  <si>
    <t>66534</t>
  </si>
  <si>
    <t>66535</t>
  </si>
  <si>
    <t>66536</t>
  </si>
  <si>
    <t>66537</t>
  </si>
  <si>
    <t>66538</t>
  </si>
  <si>
    <t>66539</t>
  </si>
  <si>
    <t>66540</t>
  </si>
  <si>
    <t>66541</t>
  </si>
  <si>
    <t>66542</t>
  </si>
  <si>
    <t>66543</t>
  </si>
  <si>
    <t>66544</t>
  </si>
  <si>
    <t>66545</t>
  </si>
  <si>
    <t>66546</t>
  </si>
  <si>
    <t>66547</t>
  </si>
  <si>
    <t>66548</t>
  </si>
  <si>
    <t>66549</t>
  </si>
  <si>
    <t>66550</t>
  </si>
  <si>
    <t>66551</t>
  </si>
  <si>
    <t>66552</t>
  </si>
  <si>
    <t>66554</t>
  </si>
  <si>
    <t>66555</t>
  </si>
  <si>
    <t>66600</t>
  </si>
  <si>
    <t>66601</t>
  </si>
  <si>
    <t>66603</t>
  </si>
  <si>
    <t>66604</t>
  </si>
  <si>
    <t>66605</t>
  </si>
  <si>
    <t>66606</t>
  </si>
  <si>
    <t>66607</t>
  </si>
  <si>
    <t>66608</t>
  </si>
  <si>
    <t>66609</t>
  </si>
  <si>
    <t>66610</t>
  </si>
  <si>
    <t>66611</t>
  </si>
  <si>
    <t>66612</t>
  </si>
  <si>
    <t>66614</t>
  </si>
  <si>
    <t>66615</t>
  </si>
  <si>
    <t>66616</t>
  </si>
  <si>
    <t>66617</t>
  </si>
  <si>
    <t>66618</t>
  </si>
  <si>
    <t>66619</t>
  </si>
  <si>
    <t>66620</t>
  </si>
  <si>
    <t>66621</t>
  </si>
  <si>
    <t>66622</t>
  </si>
  <si>
    <t>66624</t>
  </si>
  <si>
    <t>66625</t>
  </si>
  <si>
    <t>66626</t>
  </si>
  <si>
    <t>66628</t>
  </si>
  <si>
    <t>66629</t>
  </si>
  <si>
    <t>66634</t>
  </si>
  <si>
    <t>66636</t>
  </si>
  <si>
    <t>66637</t>
  </si>
  <si>
    <t>66638</t>
  </si>
  <si>
    <t>66642</t>
  </si>
  <si>
    <t>66647</t>
  </si>
  <si>
    <t>66652</t>
  </si>
  <si>
    <t>66653</t>
  </si>
  <si>
    <t>66658</t>
  </si>
  <si>
    <t>66667</t>
  </si>
  <si>
    <t>66675</t>
  </si>
  <si>
    <t>66683</t>
  </si>
  <si>
    <t>66686</t>
  </si>
  <si>
    <t>66692</t>
  </si>
  <si>
    <t>66699</t>
  </si>
  <si>
    <t>66701</t>
  </si>
  <si>
    <t>66710</t>
  </si>
  <si>
    <t>66711</t>
  </si>
  <si>
    <t>66712</t>
  </si>
  <si>
    <t>66713</t>
  </si>
  <si>
    <t>66714</t>
  </si>
  <si>
    <t>66716</t>
  </si>
  <si>
    <t>66717</t>
  </si>
  <si>
    <t>66720</t>
  </si>
  <si>
    <t>NEOSHO</t>
  </si>
  <si>
    <t>66724</t>
  </si>
  <si>
    <t>66725</t>
  </si>
  <si>
    <t>66727</t>
  </si>
  <si>
    <t>66728</t>
  </si>
  <si>
    <t>66732</t>
  </si>
  <si>
    <t>66733</t>
  </si>
  <si>
    <t>66734</t>
  </si>
  <si>
    <t>66735</t>
  </si>
  <si>
    <t>66736</t>
  </si>
  <si>
    <t>66738</t>
  </si>
  <si>
    <t>66739</t>
  </si>
  <si>
    <t>66740</t>
  </si>
  <si>
    <t>66741</t>
  </si>
  <si>
    <t>66742</t>
  </si>
  <si>
    <t>66743</t>
  </si>
  <si>
    <t>66746</t>
  </si>
  <si>
    <t>66748</t>
  </si>
  <si>
    <t>66749</t>
  </si>
  <si>
    <t>66750</t>
  </si>
  <si>
    <t>66751</t>
  </si>
  <si>
    <t>66753</t>
  </si>
  <si>
    <t>66754</t>
  </si>
  <si>
    <t>66755</t>
  </si>
  <si>
    <t>66756</t>
  </si>
  <si>
    <t>66757</t>
  </si>
  <si>
    <t>66758</t>
  </si>
  <si>
    <t>WOODSON</t>
  </si>
  <si>
    <t>66759</t>
  </si>
  <si>
    <t>66760</t>
  </si>
  <si>
    <t>66761</t>
  </si>
  <si>
    <t>66762</t>
  </si>
  <si>
    <t>66763</t>
  </si>
  <si>
    <t>66767</t>
  </si>
  <si>
    <t>66769</t>
  </si>
  <si>
    <t>66770</t>
  </si>
  <si>
    <t>66771</t>
  </si>
  <si>
    <t>66772</t>
  </si>
  <si>
    <t>66773</t>
  </si>
  <si>
    <t>66775</t>
  </si>
  <si>
    <t>66776</t>
  </si>
  <si>
    <t>66777</t>
  </si>
  <si>
    <t>66778</t>
  </si>
  <si>
    <t>66779</t>
  </si>
  <si>
    <t>66780</t>
  </si>
  <si>
    <t>66781</t>
  </si>
  <si>
    <t>66782</t>
  </si>
  <si>
    <t>66783</t>
  </si>
  <si>
    <t>66801</t>
  </si>
  <si>
    <t>66806</t>
  </si>
  <si>
    <t>66830</t>
  </si>
  <si>
    <t>66833</t>
  </si>
  <si>
    <t>66834</t>
  </si>
  <si>
    <t>66835</t>
  </si>
  <si>
    <t>66838</t>
  </si>
  <si>
    <t>66839</t>
  </si>
  <si>
    <t>COFFEY</t>
  </si>
  <si>
    <t>66840</t>
  </si>
  <si>
    <t>66842</t>
  </si>
  <si>
    <t>66843</t>
  </si>
  <si>
    <t>CHASE</t>
  </si>
  <si>
    <t>66845</t>
  </si>
  <si>
    <t>66846</t>
  </si>
  <si>
    <t>66847</t>
  </si>
  <si>
    <t>66848</t>
  </si>
  <si>
    <t>66849</t>
  </si>
  <si>
    <t>66850</t>
  </si>
  <si>
    <t>66851</t>
  </si>
  <si>
    <t>66852</t>
  </si>
  <si>
    <t>66853</t>
  </si>
  <si>
    <t>66854</t>
  </si>
  <si>
    <t>66855</t>
  </si>
  <si>
    <t>66856</t>
  </si>
  <si>
    <t>66857</t>
  </si>
  <si>
    <t>66858</t>
  </si>
  <si>
    <t>66859</t>
  </si>
  <si>
    <t>66860</t>
  </si>
  <si>
    <t>66861</t>
  </si>
  <si>
    <t>66862</t>
  </si>
  <si>
    <t>66863</t>
  </si>
  <si>
    <t>66864</t>
  </si>
  <si>
    <t>66865</t>
  </si>
  <si>
    <t>66866</t>
  </si>
  <si>
    <t>66868</t>
  </si>
  <si>
    <t>66869</t>
  </si>
  <si>
    <t>66870</t>
  </si>
  <si>
    <t>66871</t>
  </si>
  <si>
    <t>66872</t>
  </si>
  <si>
    <t>66873</t>
  </si>
  <si>
    <t>66901</t>
  </si>
  <si>
    <t>CLOUD</t>
  </si>
  <si>
    <t>66930</t>
  </si>
  <si>
    <t>REPUBLIC</t>
  </si>
  <si>
    <t>66931</t>
  </si>
  <si>
    <t>66932</t>
  </si>
  <si>
    <t>66933</t>
  </si>
  <si>
    <t>66935</t>
  </si>
  <si>
    <t>66936</t>
  </si>
  <si>
    <t>JEWELL</t>
  </si>
  <si>
    <t>66937</t>
  </si>
  <si>
    <t>66938</t>
  </si>
  <si>
    <t>66939</t>
  </si>
  <si>
    <t>66940</t>
  </si>
  <si>
    <t>66941</t>
  </si>
  <si>
    <t>66942</t>
  </si>
  <si>
    <t>66943</t>
  </si>
  <si>
    <t>66944</t>
  </si>
  <si>
    <t>66945</t>
  </si>
  <si>
    <t>66946</t>
  </si>
  <si>
    <t>66948</t>
  </si>
  <si>
    <t>66949</t>
  </si>
  <si>
    <t>66951</t>
  </si>
  <si>
    <t>66952</t>
  </si>
  <si>
    <t>66953</t>
  </si>
  <si>
    <t>66955</t>
  </si>
  <si>
    <t>66956</t>
  </si>
  <si>
    <t>66958</t>
  </si>
  <si>
    <t>66959</t>
  </si>
  <si>
    <t>66960</t>
  </si>
  <si>
    <t>66961</t>
  </si>
  <si>
    <t>66962</t>
  </si>
  <si>
    <t>66963</t>
  </si>
  <si>
    <t>66964</t>
  </si>
  <si>
    <t>66966</t>
  </si>
  <si>
    <t>66967</t>
  </si>
  <si>
    <t>66968</t>
  </si>
  <si>
    <t>66970</t>
  </si>
  <si>
    <t>67001</t>
  </si>
  <si>
    <t>SEDGWICK</t>
  </si>
  <si>
    <t>67002</t>
  </si>
  <si>
    <t>67003</t>
  </si>
  <si>
    <t>HARPER</t>
  </si>
  <si>
    <t>67004</t>
  </si>
  <si>
    <t>67005</t>
  </si>
  <si>
    <t>COWLEY</t>
  </si>
  <si>
    <t>67008</t>
  </si>
  <si>
    <t>67009</t>
  </si>
  <si>
    <t>67010</t>
  </si>
  <si>
    <t>67012</t>
  </si>
  <si>
    <t>67013</t>
  </si>
  <si>
    <t>67014</t>
  </si>
  <si>
    <t>KINGMAN</t>
  </si>
  <si>
    <t>67015</t>
  </si>
  <si>
    <t>KIOWA</t>
  </si>
  <si>
    <t>67016</t>
  </si>
  <si>
    <t>67017</t>
  </si>
  <si>
    <t>67018</t>
  </si>
  <si>
    <t>67019</t>
  </si>
  <si>
    <t>67020</t>
  </si>
  <si>
    <t>HARVEY</t>
  </si>
  <si>
    <t>67021</t>
  </si>
  <si>
    <t>PRATT</t>
  </si>
  <si>
    <t>67022</t>
  </si>
  <si>
    <t>67023</t>
  </si>
  <si>
    <t>67024</t>
  </si>
  <si>
    <t>67025</t>
  </si>
  <si>
    <t>67026</t>
  </si>
  <si>
    <t>67028</t>
  </si>
  <si>
    <t>67029</t>
  </si>
  <si>
    <t>COMANCHE</t>
  </si>
  <si>
    <t>67030</t>
  </si>
  <si>
    <t>67031</t>
  </si>
  <si>
    <t>67032</t>
  </si>
  <si>
    <t>67035</t>
  </si>
  <si>
    <t>67036</t>
  </si>
  <si>
    <t>67037</t>
  </si>
  <si>
    <t>67038</t>
  </si>
  <si>
    <t>67039</t>
  </si>
  <si>
    <t>67041</t>
  </si>
  <si>
    <t>67042</t>
  </si>
  <si>
    <t>67045</t>
  </si>
  <si>
    <t>67047</t>
  </si>
  <si>
    <t>67049</t>
  </si>
  <si>
    <t>67050</t>
  </si>
  <si>
    <t>67051</t>
  </si>
  <si>
    <t>67052</t>
  </si>
  <si>
    <t>67053</t>
  </si>
  <si>
    <t>67054</t>
  </si>
  <si>
    <t>67055</t>
  </si>
  <si>
    <t>67056</t>
  </si>
  <si>
    <t>67057</t>
  </si>
  <si>
    <t>BARBER</t>
  </si>
  <si>
    <t>67058</t>
  </si>
  <si>
    <t>67059</t>
  </si>
  <si>
    <t>67060</t>
  </si>
  <si>
    <t>67061</t>
  </si>
  <si>
    <t>67062</t>
  </si>
  <si>
    <t>67063</t>
  </si>
  <si>
    <t>67065</t>
  </si>
  <si>
    <t>67066</t>
  </si>
  <si>
    <t>67067</t>
  </si>
  <si>
    <t>67068</t>
  </si>
  <si>
    <t>67070</t>
  </si>
  <si>
    <t>67071</t>
  </si>
  <si>
    <t>67072</t>
  </si>
  <si>
    <t>67073</t>
  </si>
  <si>
    <t>67074</t>
  </si>
  <si>
    <t>67101</t>
  </si>
  <si>
    <t>67102</t>
  </si>
  <si>
    <t>67103</t>
  </si>
  <si>
    <t>67104</t>
  </si>
  <si>
    <t>67105</t>
  </si>
  <si>
    <t>67106</t>
  </si>
  <si>
    <t>67107</t>
  </si>
  <si>
    <t>67108</t>
  </si>
  <si>
    <t>67109</t>
  </si>
  <si>
    <t>67110</t>
  </si>
  <si>
    <t>67111</t>
  </si>
  <si>
    <t>67112</t>
  </si>
  <si>
    <t>67114</t>
  </si>
  <si>
    <t>67117</t>
  </si>
  <si>
    <t>67118</t>
  </si>
  <si>
    <t>67119</t>
  </si>
  <si>
    <t>67120</t>
  </si>
  <si>
    <t>67122</t>
  </si>
  <si>
    <t>67123</t>
  </si>
  <si>
    <t>67124</t>
  </si>
  <si>
    <t>67127</t>
  </si>
  <si>
    <t>67128</t>
  </si>
  <si>
    <t>67131</t>
  </si>
  <si>
    <t>67132</t>
  </si>
  <si>
    <t>67133</t>
  </si>
  <si>
    <t>67134</t>
  </si>
  <si>
    <t>67135</t>
  </si>
  <si>
    <t>67137</t>
  </si>
  <si>
    <t>67138</t>
  </si>
  <si>
    <t>67140</t>
  </si>
  <si>
    <t>67142</t>
  </si>
  <si>
    <t>67143</t>
  </si>
  <si>
    <t>67144</t>
  </si>
  <si>
    <t>67146</t>
  </si>
  <si>
    <t>67147</t>
  </si>
  <si>
    <t>67149</t>
  </si>
  <si>
    <t>67150</t>
  </si>
  <si>
    <t>67151</t>
  </si>
  <si>
    <t>67152</t>
  </si>
  <si>
    <t>67154</t>
  </si>
  <si>
    <t>67155</t>
  </si>
  <si>
    <t>67156</t>
  </si>
  <si>
    <t>67159</t>
  </si>
  <si>
    <t>67200</t>
  </si>
  <si>
    <t>67201</t>
  </si>
  <si>
    <t>67202</t>
  </si>
  <si>
    <t>67203</t>
  </si>
  <si>
    <t>67204</t>
  </si>
  <si>
    <t>67205</t>
  </si>
  <si>
    <t>67206</t>
  </si>
  <si>
    <t>67207</t>
  </si>
  <si>
    <t>67208</t>
  </si>
  <si>
    <t>67209</t>
  </si>
  <si>
    <t>67210</t>
  </si>
  <si>
    <t>67211</t>
  </si>
  <si>
    <t>67212</t>
  </si>
  <si>
    <t>67213</t>
  </si>
  <si>
    <t>67214</t>
  </si>
  <si>
    <t>67215</t>
  </si>
  <si>
    <t>67216</t>
  </si>
  <si>
    <t>67217</t>
  </si>
  <si>
    <t>67218</t>
  </si>
  <si>
    <t>67219</t>
  </si>
  <si>
    <t>67220</t>
  </si>
  <si>
    <t>67221</t>
  </si>
  <si>
    <t>67223</t>
  </si>
  <si>
    <t>67226</t>
  </si>
  <si>
    <t>67227</t>
  </si>
  <si>
    <t>67228</t>
  </si>
  <si>
    <t>67230</t>
  </si>
  <si>
    <t>67231</t>
  </si>
  <si>
    <t>67232</t>
  </si>
  <si>
    <t>67233</t>
  </si>
  <si>
    <t>67235</t>
  </si>
  <si>
    <t>67236</t>
  </si>
  <si>
    <t>67240</t>
  </si>
  <si>
    <t>67251</t>
  </si>
  <si>
    <t>67256</t>
  </si>
  <si>
    <t>67257</t>
  </si>
  <si>
    <t>67259</t>
  </si>
  <si>
    <t>67260</t>
  </si>
  <si>
    <t>67275</t>
  </si>
  <si>
    <t>67276</t>
  </si>
  <si>
    <t>67277</t>
  </si>
  <si>
    <t>67278</t>
  </si>
  <si>
    <t>67301</t>
  </si>
  <si>
    <t>67330</t>
  </si>
  <si>
    <t>LABETTE</t>
  </si>
  <si>
    <t>67332</t>
  </si>
  <si>
    <t>67333</t>
  </si>
  <si>
    <t>67334</t>
  </si>
  <si>
    <t>67335</t>
  </si>
  <si>
    <t>67336</t>
  </si>
  <si>
    <t>67337</t>
  </si>
  <si>
    <t>67340</t>
  </si>
  <si>
    <t>67341</t>
  </si>
  <si>
    <t>67342</t>
  </si>
  <si>
    <t>67344</t>
  </si>
  <si>
    <t>67345</t>
  </si>
  <si>
    <t>67346</t>
  </si>
  <si>
    <t>67347</t>
  </si>
  <si>
    <t>67349</t>
  </si>
  <si>
    <t>67351</t>
  </si>
  <si>
    <t>67352</t>
  </si>
  <si>
    <t>67353</t>
  </si>
  <si>
    <t>67354</t>
  </si>
  <si>
    <t>67355</t>
  </si>
  <si>
    <t>67356</t>
  </si>
  <si>
    <t>67357</t>
  </si>
  <si>
    <t>67360</t>
  </si>
  <si>
    <t>67361</t>
  </si>
  <si>
    <t>67363</t>
  </si>
  <si>
    <t>67364</t>
  </si>
  <si>
    <t>67401</t>
  </si>
  <si>
    <t>67402</t>
  </si>
  <si>
    <t>67410</t>
  </si>
  <si>
    <t>67414</t>
  </si>
  <si>
    <t>67416</t>
  </si>
  <si>
    <t>67417</t>
  </si>
  <si>
    <t>67418</t>
  </si>
  <si>
    <t>67420</t>
  </si>
  <si>
    <t>67422</t>
  </si>
  <si>
    <t>67423</t>
  </si>
  <si>
    <t>67425</t>
  </si>
  <si>
    <t>67427</t>
  </si>
  <si>
    <t>67428</t>
  </si>
  <si>
    <t>67429</t>
  </si>
  <si>
    <t>67430</t>
  </si>
  <si>
    <t>67431</t>
  </si>
  <si>
    <t>67432</t>
  </si>
  <si>
    <t>67436</t>
  </si>
  <si>
    <t>67437</t>
  </si>
  <si>
    <t>OSBORNE</t>
  </si>
  <si>
    <t>67438</t>
  </si>
  <si>
    <t>67439</t>
  </si>
  <si>
    <t>ELLSWORTH</t>
  </si>
  <si>
    <t>67441</t>
  </si>
  <si>
    <t>67442</t>
  </si>
  <si>
    <t>67443</t>
  </si>
  <si>
    <t>67444</t>
  </si>
  <si>
    <t>67445</t>
  </si>
  <si>
    <t>67446</t>
  </si>
  <si>
    <t>67447</t>
  </si>
  <si>
    <t>67448</t>
  </si>
  <si>
    <t>67449</t>
  </si>
  <si>
    <t>67450</t>
  </si>
  <si>
    <t>67451</t>
  </si>
  <si>
    <t>67452</t>
  </si>
  <si>
    <t>67454</t>
  </si>
  <si>
    <t>67455</t>
  </si>
  <si>
    <t>67456</t>
  </si>
  <si>
    <t>67457</t>
  </si>
  <si>
    <t>67458</t>
  </si>
  <si>
    <t>67459</t>
  </si>
  <si>
    <t>67460</t>
  </si>
  <si>
    <t>67463</t>
  </si>
  <si>
    <t>67464</t>
  </si>
  <si>
    <t>67465</t>
  </si>
  <si>
    <t>67466</t>
  </si>
  <si>
    <t>67467</t>
  </si>
  <si>
    <t>67468</t>
  </si>
  <si>
    <t>67469</t>
  </si>
  <si>
    <t>67470</t>
  </si>
  <si>
    <t>67472</t>
  </si>
  <si>
    <t>67473</t>
  </si>
  <si>
    <t>67474</t>
  </si>
  <si>
    <t>67475</t>
  </si>
  <si>
    <t>67476</t>
  </si>
  <si>
    <t>67478</t>
  </si>
  <si>
    <t>67479</t>
  </si>
  <si>
    <t>67480</t>
  </si>
  <si>
    <t>67481</t>
  </si>
  <si>
    <t>67482</t>
  </si>
  <si>
    <t>67483</t>
  </si>
  <si>
    <t>67484</t>
  </si>
  <si>
    <t>67485</t>
  </si>
  <si>
    <t>67487</t>
  </si>
  <si>
    <t>67488</t>
  </si>
  <si>
    <t>67490</t>
  </si>
  <si>
    <t>67491</t>
  </si>
  <si>
    <t>67492</t>
  </si>
  <si>
    <t>67501</t>
  </si>
  <si>
    <t>RENO</t>
  </si>
  <si>
    <t>67502</t>
  </si>
  <si>
    <t>67504</t>
  </si>
  <si>
    <t>67505</t>
  </si>
  <si>
    <t>67510</t>
  </si>
  <si>
    <t>67511</t>
  </si>
  <si>
    <t>67512</t>
  </si>
  <si>
    <t>67513</t>
  </si>
  <si>
    <t>67514</t>
  </si>
  <si>
    <t>67515</t>
  </si>
  <si>
    <t>NESS</t>
  </si>
  <si>
    <t>67516</t>
  </si>
  <si>
    <t>67517</t>
  </si>
  <si>
    <t>67518</t>
  </si>
  <si>
    <t>67519</t>
  </si>
  <si>
    <t>67520</t>
  </si>
  <si>
    <t>67521</t>
  </si>
  <si>
    <t>67522</t>
  </si>
  <si>
    <t>67523</t>
  </si>
  <si>
    <t>PAWNEE</t>
  </si>
  <si>
    <t>67524</t>
  </si>
  <si>
    <t>67525</t>
  </si>
  <si>
    <t>67526</t>
  </si>
  <si>
    <t>67529</t>
  </si>
  <si>
    <t>67530</t>
  </si>
  <si>
    <t>67543</t>
  </si>
  <si>
    <t>67544</t>
  </si>
  <si>
    <t>67545</t>
  </si>
  <si>
    <t>67546</t>
  </si>
  <si>
    <t>67547</t>
  </si>
  <si>
    <t>67548</t>
  </si>
  <si>
    <t>67549</t>
  </si>
  <si>
    <t>67550</t>
  </si>
  <si>
    <t>67552</t>
  </si>
  <si>
    <t>67553</t>
  </si>
  <si>
    <t>67554</t>
  </si>
  <si>
    <t>67556</t>
  </si>
  <si>
    <t>67557</t>
  </si>
  <si>
    <t>67559</t>
  </si>
  <si>
    <t>67560</t>
  </si>
  <si>
    <t>67561</t>
  </si>
  <si>
    <t>67562</t>
  </si>
  <si>
    <t>67563</t>
  </si>
  <si>
    <t>67564</t>
  </si>
  <si>
    <t>67565</t>
  </si>
  <si>
    <t>67566</t>
  </si>
  <si>
    <t>67567</t>
  </si>
  <si>
    <t>67568</t>
  </si>
  <si>
    <t>67569</t>
  </si>
  <si>
    <t>67570</t>
  </si>
  <si>
    <t>67572</t>
  </si>
  <si>
    <t>67573</t>
  </si>
  <si>
    <t>67574</t>
  </si>
  <si>
    <t>67575</t>
  </si>
  <si>
    <t>67576</t>
  </si>
  <si>
    <t>67577</t>
  </si>
  <si>
    <t>67578</t>
  </si>
  <si>
    <t>67579</t>
  </si>
  <si>
    <t>67580</t>
  </si>
  <si>
    <t>67581</t>
  </si>
  <si>
    <t>67582</t>
  </si>
  <si>
    <t>67583</t>
  </si>
  <si>
    <t>67584</t>
  </si>
  <si>
    <t>67585</t>
  </si>
  <si>
    <t>67601</t>
  </si>
  <si>
    <t>ELLIS</t>
  </si>
  <si>
    <t>67621</t>
  </si>
  <si>
    <t>67622</t>
  </si>
  <si>
    <t>NORTON</t>
  </si>
  <si>
    <t>67623</t>
  </si>
  <si>
    <t>67625</t>
  </si>
  <si>
    <t>67626</t>
  </si>
  <si>
    <t>67627</t>
  </si>
  <si>
    <t>67628</t>
  </si>
  <si>
    <t>67629</t>
  </si>
  <si>
    <t>67630</t>
  </si>
  <si>
    <t>ROOKS</t>
  </si>
  <si>
    <t>67631</t>
  </si>
  <si>
    <t>TREGO</t>
  </si>
  <si>
    <t>67632</t>
  </si>
  <si>
    <t>67633</t>
  </si>
  <si>
    <t>67634</t>
  </si>
  <si>
    <t>67635</t>
  </si>
  <si>
    <t>67636</t>
  </si>
  <si>
    <t>67637</t>
  </si>
  <si>
    <t>67638</t>
  </si>
  <si>
    <t>67639</t>
  </si>
  <si>
    <t>67640</t>
  </si>
  <si>
    <t>67641</t>
  </si>
  <si>
    <t>67642</t>
  </si>
  <si>
    <t>67643</t>
  </si>
  <si>
    <t>67644</t>
  </si>
  <si>
    <t>67645</t>
  </si>
  <si>
    <t>67646</t>
  </si>
  <si>
    <t>67647</t>
  </si>
  <si>
    <t>67648</t>
  </si>
  <si>
    <t>67649</t>
  </si>
  <si>
    <t>67650</t>
  </si>
  <si>
    <t>67651</t>
  </si>
  <si>
    <t>67652</t>
  </si>
  <si>
    <t>67653</t>
  </si>
  <si>
    <t>67654</t>
  </si>
  <si>
    <t>67656</t>
  </si>
  <si>
    <t>67657</t>
  </si>
  <si>
    <t>67658</t>
  </si>
  <si>
    <t>67659</t>
  </si>
  <si>
    <t>67660</t>
  </si>
  <si>
    <t>67661</t>
  </si>
  <si>
    <t>67663</t>
  </si>
  <si>
    <t>67664</t>
  </si>
  <si>
    <t>67665</t>
  </si>
  <si>
    <t>67667</t>
  </si>
  <si>
    <t>67669</t>
  </si>
  <si>
    <t>67670</t>
  </si>
  <si>
    <t>67671</t>
  </si>
  <si>
    <t>67672</t>
  </si>
  <si>
    <t>67673</t>
  </si>
  <si>
    <t>67674</t>
  </si>
  <si>
    <t>67675</t>
  </si>
  <si>
    <t>67676</t>
  </si>
  <si>
    <t>67701</t>
  </si>
  <si>
    <t>67730</t>
  </si>
  <si>
    <t>RAWLINS</t>
  </si>
  <si>
    <t>67731</t>
  </si>
  <si>
    <t>CHEYENNE</t>
  </si>
  <si>
    <t>67732</t>
  </si>
  <si>
    <t>67733</t>
  </si>
  <si>
    <t>SHERMAN</t>
  </si>
  <si>
    <t>67734</t>
  </si>
  <si>
    <t>67735</t>
  </si>
  <si>
    <t>67736</t>
  </si>
  <si>
    <t>GOVE</t>
  </si>
  <si>
    <t>67737</t>
  </si>
  <si>
    <t>67738</t>
  </si>
  <si>
    <t>67739</t>
  </si>
  <si>
    <t>67740</t>
  </si>
  <si>
    <t>67741</t>
  </si>
  <si>
    <t>67743</t>
  </si>
  <si>
    <t>67744</t>
  </si>
  <si>
    <t>67745</t>
  </si>
  <si>
    <t>67746</t>
  </si>
  <si>
    <t>67747</t>
  </si>
  <si>
    <t>67748</t>
  </si>
  <si>
    <t>67749</t>
  </si>
  <si>
    <t>67751</t>
  </si>
  <si>
    <t>67752</t>
  </si>
  <si>
    <t>67753</t>
  </si>
  <si>
    <t>67755</t>
  </si>
  <si>
    <t>67756</t>
  </si>
  <si>
    <t>67757</t>
  </si>
  <si>
    <t>67758</t>
  </si>
  <si>
    <t>WALLACE</t>
  </si>
  <si>
    <t>67759</t>
  </si>
  <si>
    <t>67761</t>
  </si>
  <si>
    <t>67762</t>
  </si>
  <si>
    <t>67764</t>
  </si>
  <si>
    <t>67801</t>
  </si>
  <si>
    <t>67830</t>
  </si>
  <si>
    <t>LANE</t>
  </si>
  <si>
    <t>67831</t>
  </si>
  <si>
    <t>67833</t>
  </si>
  <si>
    <t>67834</t>
  </si>
  <si>
    <t>67835</t>
  </si>
  <si>
    <t>GRAY</t>
  </si>
  <si>
    <t>67836</t>
  </si>
  <si>
    <t>67837</t>
  </si>
  <si>
    <t>67838</t>
  </si>
  <si>
    <t>KEARNY</t>
  </si>
  <si>
    <t>67839</t>
  </si>
  <si>
    <t>67840</t>
  </si>
  <si>
    <t>67841</t>
  </si>
  <si>
    <t>67842</t>
  </si>
  <si>
    <t>67843</t>
  </si>
  <si>
    <t>67844</t>
  </si>
  <si>
    <t>67845</t>
  </si>
  <si>
    <t>FINNEY</t>
  </si>
  <si>
    <t>67846</t>
  </si>
  <si>
    <t>67849</t>
  </si>
  <si>
    <t>HODGEMAN</t>
  </si>
  <si>
    <t>67850</t>
  </si>
  <si>
    <t>67851</t>
  </si>
  <si>
    <t>67853</t>
  </si>
  <si>
    <t>67854</t>
  </si>
  <si>
    <t>67855</t>
  </si>
  <si>
    <t>STANTON</t>
  </si>
  <si>
    <t>67856</t>
  </si>
  <si>
    <t>67857</t>
  </si>
  <si>
    <t>67858</t>
  </si>
  <si>
    <t>67859</t>
  </si>
  <si>
    <t>SEWARD</t>
  </si>
  <si>
    <t>67860</t>
  </si>
  <si>
    <t>67861</t>
  </si>
  <si>
    <t>WICHITA</t>
  </si>
  <si>
    <t>67862</t>
  </si>
  <si>
    <t>67863</t>
  </si>
  <si>
    <t>67864</t>
  </si>
  <si>
    <t>67865</t>
  </si>
  <si>
    <t>67866</t>
  </si>
  <si>
    <t>67867</t>
  </si>
  <si>
    <t>67868</t>
  </si>
  <si>
    <t>67869</t>
  </si>
  <si>
    <t>67870</t>
  </si>
  <si>
    <t>HASKELL</t>
  </si>
  <si>
    <t>67871</t>
  </si>
  <si>
    <t>67874</t>
  </si>
  <si>
    <t>67876</t>
  </si>
  <si>
    <t>67877</t>
  </si>
  <si>
    <t>67878</t>
  </si>
  <si>
    <t>67879</t>
  </si>
  <si>
    <t>GREELEY</t>
  </si>
  <si>
    <t>67880</t>
  </si>
  <si>
    <t>67882</t>
  </si>
  <si>
    <t>67901</t>
  </si>
  <si>
    <t>67905</t>
  </si>
  <si>
    <t>67950</t>
  </si>
  <si>
    <t>67951</t>
  </si>
  <si>
    <t>67952</t>
  </si>
  <si>
    <t>67953</t>
  </si>
  <si>
    <t>67954</t>
  </si>
  <si>
    <t>68001</t>
  </si>
  <si>
    <t>68002</t>
  </si>
  <si>
    <t>68003</t>
  </si>
  <si>
    <t>SAUNDERS</t>
  </si>
  <si>
    <t>68004</t>
  </si>
  <si>
    <t>CUMING</t>
  </si>
  <si>
    <t>68005</t>
  </si>
  <si>
    <t>SARPY</t>
  </si>
  <si>
    <t>68007</t>
  </si>
  <si>
    <t>68008</t>
  </si>
  <si>
    <t>68009</t>
  </si>
  <si>
    <t>68010</t>
  </si>
  <si>
    <t>68014</t>
  </si>
  <si>
    <t>68015</t>
  </si>
  <si>
    <t>68016</t>
  </si>
  <si>
    <t>68017</t>
  </si>
  <si>
    <t>68018</t>
  </si>
  <si>
    <t>68019</t>
  </si>
  <si>
    <t>BURT</t>
  </si>
  <si>
    <t>68020</t>
  </si>
  <si>
    <t>68022</t>
  </si>
  <si>
    <t>68023</t>
  </si>
  <si>
    <t>68025</t>
  </si>
  <si>
    <t>68026</t>
  </si>
  <si>
    <t>68028</t>
  </si>
  <si>
    <t>68029</t>
  </si>
  <si>
    <t>68030</t>
  </si>
  <si>
    <t>68031</t>
  </si>
  <si>
    <t>68033</t>
  </si>
  <si>
    <t>68034</t>
  </si>
  <si>
    <t>68035</t>
  </si>
  <si>
    <t>68036</t>
  </si>
  <si>
    <t>68037</t>
  </si>
  <si>
    <t>68038</t>
  </si>
  <si>
    <t>68039</t>
  </si>
  <si>
    <t>THURSTON</t>
  </si>
  <si>
    <t>68040</t>
  </si>
  <si>
    <t>68041</t>
  </si>
  <si>
    <t>68042</t>
  </si>
  <si>
    <t>68044</t>
  </si>
  <si>
    <t>68045</t>
  </si>
  <si>
    <t>68046</t>
  </si>
  <si>
    <t>68047</t>
  </si>
  <si>
    <t>68048</t>
  </si>
  <si>
    <t>68050</t>
  </si>
  <si>
    <t>68054</t>
  </si>
  <si>
    <t>68055</t>
  </si>
  <si>
    <t>68056</t>
  </si>
  <si>
    <t>68057</t>
  </si>
  <si>
    <t>68058</t>
  </si>
  <si>
    <t>68059</t>
  </si>
  <si>
    <t>68061</t>
  </si>
  <si>
    <t>68062</t>
  </si>
  <si>
    <t>68063</t>
  </si>
  <si>
    <t>68064</t>
  </si>
  <si>
    <t>68065</t>
  </si>
  <si>
    <t>68066</t>
  </si>
  <si>
    <t>68067</t>
  </si>
  <si>
    <t>68068</t>
  </si>
  <si>
    <t>68069</t>
  </si>
  <si>
    <t>68070</t>
  </si>
  <si>
    <t>68071</t>
  </si>
  <si>
    <t>68072</t>
  </si>
  <si>
    <t>68073</t>
  </si>
  <si>
    <t>68100</t>
  </si>
  <si>
    <t>68101</t>
  </si>
  <si>
    <t>68102</t>
  </si>
  <si>
    <t>68103</t>
  </si>
  <si>
    <t>68104</t>
  </si>
  <si>
    <t>68105</t>
  </si>
  <si>
    <t>68106</t>
  </si>
  <si>
    <t>68107</t>
  </si>
  <si>
    <t>68108</t>
  </si>
  <si>
    <t>68109</t>
  </si>
  <si>
    <t>68110</t>
  </si>
  <si>
    <t>68111</t>
  </si>
  <si>
    <t>68112</t>
  </si>
  <si>
    <t>68113</t>
  </si>
  <si>
    <t>68114</t>
  </si>
  <si>
    <t>68116</t>
  </si>
  <si>
    <t>68117</t>
  </si>
  <si>
    <t>68118</t>
  </si>
  <si>
    <t>68119</t>
  </si>
  <si>
    <t>68120</t>
  </si>
  <si>
    <t>68122</t>
  </si>
  <si>
    <t>68123</t>
  </si>
  <si>
    <t>68124</t>
  </si>
  <si>
    <t>68127</t>
  </si>
  <si>
    <t>68128</t>
  </si>
  <si>
    <t>68130</t>
  </si>
  <si>
    <t>68131</t>
  </si>
  <si>
    <t>68132</t>
  </si>
  <si>
    <t>68133</t>
  </si>
  <si>
    <t>68134</t>
  </si>
  <si>
    <t>68135</t>
  </si>
  <si>
    <t>68136</t>
  </si>
  <si>
    <t>68137</t>
  </si>
  <si>
    <t>68138</t>
  </si>
  <si>
    <t>68139</t>
  </si>
  <si>
    <t>68142</t>
  </si>
  <si>
    <t>68144</t>
  </si>
  <si>
    <t>68145</t>
  </si>
  <si>
    <t>68147</t>
  </si>
  <si>
    <t>68152</t>
  </si>
  <si>
    <t>68154</t>
  </si>
  <si>
    <t>68155</t>
  </si>
  <si>
    <t>68157</t>
  </si>
  <si>
    <t>68164</t>
  </si>
  <si>
    <t>68172</t>
  </si>
  <si>
    <t>68175</t>
  </si>
  <si>
    <t>68176</t>
  </si>
  <si>
    <t>68178</t>
  </si>
  <si>
    <t>68179</t>
  </si>
  <si>
    <t>68180</t>
  </si>
  <si>
    <t>68181</t>
  </si>
  <si>
    <t>68182</t>
  </si>
  <si>
    <t>68183</t>
  </si>
  <si>
    <t>68197</t>
  </si>
  <si>
    <t>68198</t>
  </si>
  <si>
    <t>68301</t>
  </si>
  <si>
    <t>GAGE</t>
  </si>
  <si>
    <t>68303</t>
  </si>
  <si>
    <t>THAYER</t>
  </si>
  <si>
    <t>68304</t>
  </si>
  <si>
    <t>68305</t>
  </si>
  <si>
    <t>68307</t>
  </si>
  <si>
    <t>68309</t>
  </si>
  <si>
    <t>68310</t>
  </si>
  <si>
    <t>68313</t>
  </si>
  <si>
    <t>68314</t>
  </si>
  <si>
    <t>68315</t>
  </si>
  <si>
    <t>68316</t>
  </si>
  <si>
    <t>68317</t>
  </si>
  <si>
    <t>68318</t>
  </si>
  <si>
    <t>68319</t>
  </si>
  <si>
    <t>68320</t>
  </si>
  <si>
    <t>68321</t>
  </si>
  <si>
    <t>68322</t>
  </si>
  <si>
    <t>68323</t>
  </si>
  <si>
    <t>68324</t>
  </si>
  <si>
    <t>OTOE</t>
  </si>
  <si>
    <t>68325</t>
  </si>
  <si>
    <t>68326</t>
  </si>
  <si>
    <t>68327</t>
  </si>
  <si>
    <t>68328</t>
  </si>
  <si>
    <t>68329</t>
  </si>
  <si>
    <t>68330</t>
  </si>
  <si>
    <t>68331</t>
  </si>
  <si>
    <t>68332</t>
  </si>
  <si>
    <t>68333</t>
  </si>
  <si>
    <t>68335</t>
  </si>
  <si>
    <t>68336</t>
  </si>
  <si>
    <t>68337</t>
  </si>
  <si>
    <t>RICHARDSON</t>
  </si>
  <si>
    <t>68338</t>
  </si>
  <si>
    <t>68339</t>
  </si>
  <si>
    <t>68340</t>
  </si>
  <si>
    <t>68341</t>
  </si>
  <si>
    <t>68342</t>
  </si>
  <si>
    <t>68343</t>
  </si>
  <si>
    <t>68344</t>
  </si>
  <si>
    <t>68345</t>
  </si>
  <si>
    <t>68346</t>
  </si>
  <si>
    <t>68347</t>
  </si>
  <si>
    <t>68348</t>
  </si>
  <si>
    <t>68349</t>
  </si>
  <si>
    <t>68350</t>
  </si>
  <si>
    <t>68351</t>
  </si>
  <si>
    <t>68352</t>
  </si>
  <si>
    <t>68354</t>
  </si>
  <si>
    <t>68355</t>
  </si>
  <si>
    <t>68357</t>
  </si>
  <si>
    <t>68358</t>
  </si>
  <si>
    <t>68359</t>
  </si>
  <si>
    <t>68360</t>
  </si>
  <si>
    <t>68361</t>
  </si>
  <si>
    <t>68362</t>
  </si>
  <si>
    <t>68364</t>
  </si>
  <si>
    <t>68365</t>
  </si>
  <si>
    <t>68366</t>
  </si>
  <si>
    <t>68367</t>
  </si>
  <si>
    <t>68368</t>
  </si>
  <si>
    <t>68370</t>
  </si>
  <si>
    <t>68371</t>
  </si>
  <si>
    <t>68372</t>
  </si>
  <si>
    <t>68374</t>
  </si>
  <si>
    <t>68375</t>
  </si>
  <si>
    <t>68376</t>
  </si>
  <si>
    <t>68377</t>
  </si>
  <si>
    <t>68378</t>
  </si>
  <si>
    <t>68379</t>
  </si>
  <si>
    <t>68380</t>
  </si>
  <si>
    <t>68381</t>
  </si>
  <si>
    <t>68382</t>
  </si>
  <si>
    <t>68401</t>
  </si>
  <si>
    <t>68402</t>
  </si>
  <si>
    <t>68403</t>
  </si>
  <si>
    <t>68404</t>
  </si>
  <si>
    <t>68405</t>
  </si>
  <si>
    <t>68406</t>
  </si>
  <si>
    <t>68407</t>
  </si>
  <si>
    <t>68409</t>
  </si>
  <si>
    <t>68410</t>
  </si>
  <si>
    <t>68413</t>
  </si>
  <si>
    <t>68414</t>
  </si>
  <si>
    <t>68415</t>
  </si>
  <si>
    <t>68416</t>
  </si>
  <si>
    <t>68417</t>
  </si>
  <si>
    <t>68418</t>
  </si>
  <si>
    <t>68419</t>
  </si>
  <si>
    <t>68420</t>
  </si>
  <si>
    <t>68421</t>
  </si>
  <si>
    <t>68422</t>
  </si>
  <si>
    <t>68423</t>
  </si>
  <si>
    <t>68424</t>
  </si>
  <si>
    <t>68428</t>
  </si>
  <si>
    <t>68429</t>
  </si>
  <si>
    <t>68430</t>
  </si>
  <si>
    <t>68431</t>
  </si>
  <si>
    <t>68432</t>
  </si>
  <si>
    <t>68433</t>
  </si>
  <si>
    <t>68434</t>
  </si>
  <si>
    <t>68436</t>
  </si>
  <si>
    <t>68437</t>
  </si>
  <si>
    <t>68438</t>
  </si>
  <si>
    <t>68439</t>
  </si>
  <si>
    <t>68440</t>
  </si>
  <si>
    <t>68441</t>
  </si>
  <si>
    <t>68442</t>
  </si>
  <si>
    <t>68443</t>
  </si>
  <si>
    <t>68444</t>
  </si>
  <si>
    <t>68445</t>
  </si>
  <si>
    <t>68446</t>
  </si>
  <si>
    <t>68447</t>
  </si>
  <si>
    <t>68448</t>
  </si>
  <si>
    <t>68450</t>
  </si>
  <si>
    <t>68452</t>
  </si>
  <si>
    <t>68453</t>
  </si>
  <si>
    <t>68454</t>
  </si>
  <si>
    <t>68455</t>
  </si>
  <si>
    <t>68456</t>
  </si>
  <si>
    <t>68457</t>
  </si>
  <si>
    <t>68458</t>
  </si>
  <si>
    <t>68460</t>
  </si>
  <si>
    <t>68461</t>
  </si>
  <si>
    <t>68462</t>
  </si>
  <si>
    <t>68463</t>
  </si>
  <si>
    <t>68464</t>
  </si>
  <si>
    <t>68465</t>
  </si>
  <si>
    <t>68466</t>
  </si>
  <si>
    <t>68467</t>
  </si>
  <si>
    <t>68500</t>
  </si>
  <si>
    <t>68501</t>
  </si>
  <si>
    <t>68502</t>
  </si>
  <si>
    <t>68503</t>
  </si>
  <si>
    <t>68504</t>
  </si>
  <si>
    <t>68505</t>
  </si>
  <si>
    <t>68506</t>
  </si>
  <si>
    <t>68507</t>
  </si>
  <si>
    <t>68508</t>
  </si>
  <si>
    <t>68509</t>
  </si>
  <si>
    <t>68510</t>
  </si>
  <si>
    <t>68511</t>
  </si>
  <si>
    <t>68512</t>
  </si>
  <si>
    <t>68514</t>
  </si>
  <si>
    <t>68516</t>
  </si>
  <si>
    <t>68517</t>
  </si>
  <si>
    <t>68520</t>
  </si>
  <si>
    <t>68521</t>
  </si>
  <si>
    <t>68522</t>
  </si>
  <si>
    <t>68523</t>
  </si>
  <si>
    <t>68524</t>
  </si>
  <si>
    <t>68526</t>
  </si>
  <si>
    <t>68527</t>
  </si>
  <si>
    <t>68528</t>
  </si>
  <si>
    <t>68529</t>
  </si>
  <si>
    <t>68531</t>
  </si>
  <si>
    <t>68532</t>
  </si>
  <si>
    <t>68542</t>
  </si>
  <si>
    <t>68544</t>
  </si>
  <si>
    <t>68572</t>
  </si>
  <si>
    <t>68583</t>
  </si>
  <si>
    <t>68588</t>
  </si>
  <si>
    <t>68601</t>
  </si>
  <si>
    <t>68602</t>
  </si>
  <si>
    <t>68620</t>
  </si>
  <si>
    <t>68621</t>
  </si>
  <si>
    <t>68622</t>
  </si>
  <si>
    <t>68623</t>
  </si>
  <si>
    <t>NANCE</t>
  </si>
  <si>
    <t>68624</t>
  </si>
  <si>
    <t>68625</t>
  </si>
  <si>
    <t>68626</t>
  </si>
  <si>
    <t>68627</t>
  </si>
  <si>
    <t>68628</t>
  </si>
  <si>
    <t>MERRICK</t>
  </si>
  <si>
    <t>68629</t>
  </si>
  <si>
    <t>COLFAX</t>
  </si>
  <si>
    <t>68630</t>
  </si>
  <si>
    <t>68631</t>
  </si>
  <si>
    <t>68632</t>
  </si>
  <si>
    <t>68633</t>
  </si>
  <si>
    <t>68634</t>
  </si>
  <si>
    <t>68635</t>
  </si>
  <si>
    <t>68636</t>
  </si>
  <si>
    <t>ANTELOPE</t>
  </si>
  <si>
    <t>68637</t>
  </si>
  <si>
    <t>68638</t>
  </si>
  <si>
    <t>68640</t>
  </si>
  <si>
    <t>68641</t>
  </si>
  <si>
    <t>68642</t>
  </si>
  <si>
    <t>68643</t>
  </si>
  <si>
    <t>68644</t>
  </si>
  <si>
    <t>68647</t>
  </si>
  <si>
    <t>68648</t>
  </si>
  <si>
    <t>68649</t>
  </si>
  <si>
    <t>68650</t>
  </si>
  <si>
    <t>68651</t>
  </si>
  <si>
    <t>68652</t>
  </si>
  <si>
    <t>68653</t>
  </si>
  <si>
    <t>68654</t>
  </si>
  <si>
    <t>68655</t>
  </si>
  <si>
    <t>68658</t>
  </si>
  <si>
    <t>68659</t>
  </si>
  <si>
    <t>68660</t>
  </si>
  <si>
    <t>68661</t>
  </si>
  <si>
    <t>68662</t>
  </si>
  <si>
    <t>68663</t>
  </si>
  <si>
    <t>68664</t>
  </si>
  <si>
    <t>68665</t>
  </si>
  <si>
    <t>68666</t>
  </si>
  <si>
    <t>68667</t>
  </si>
  <si>
    <t>68669</t>
  </si>
  <si>
    <t>68701</t>
  </si>
  <si>
    <t>68702</t>
  </si>
  <si>
    <t>68710</t>
  </si>
  <si>
    <t>DIXON</t>
  </si>
  <si>
    <t>68711</t>
  </si>
  <si>
    <t>68713</t>
  </si>
  <si>
    <t>68714</t>
  </si>
  <si>
    <t>68715</t>
  </si>
  <si>
    <t>68716</t>
  </si>
  <si>
    <t>68717</t>
  </si>
  <si>
    <t>68718</t>
  </si>
  <si>
    <t>68719</t>
  </si>
  <si>
    <t>68720</t>
  </si>
  <si>
    <t>68722</t>
  </si>
  <si>
    <t>68723</t>
  </si>
  <si>
    <t>68724</t>
  </si>
  <si>
    <t>68725</t>
  </si>
  <si>
    <t>68726</t>
  </si>
  <si>
    <t>68727</t>
  </si>
  <si>
    <t>68728</t>
  </si>
  <si>
    <t>68729</t>
  </si>
  <si>
    <t>68730</t>
  </si>
  <si>
    <t>68731</t>
  </si>
  <si>
    <t>68732</t>
  </si>
  <si>
    <t>68733</t>
  </si>
  <si>
    <t>68734</t>
  </si>
  <si>
    <t>68735</t>
  </si>
  <si>
    <t>68736</t>
  </si>
  <si>
    <t>68737</t>
  </si>
  <si>
    <t>68738</t>
  </si>
  <si>
    <t>68739</t>
  </si>
  <si>
    <t>68740</t>
  </si>
  <si>
    <t>68741</t>
  </si>
  <si>
    <t>68742</t>
  </si>
  <si>
    <t>68743</t>
  </si>
  <si>
    <t>68745</t>
  </si>
  <si>
    <t>68746</t>
  </si>
  <si>
    <t>68747</t>
  </si>
  <si>
    <t>68748</t>
  </si>
  <si>
    <t>68749</t>
  </si>
  <si>
    <t>68751</t>
  </si>
  <si>
    <t>68752</t>
  </si>
  <si>
    <t>68753</t>
  </si>
  <si>
    <t>KEYA PAHA</t>
  </si>
  <si>
    <t>68755</t>
  </si>
  <si>
    <t>68756</t>
  </si>
  <si>
    <t>68757</t>
  </si>
  <si>
    <t>68758</t>
  </si>
  <si>
    <t>68759</t>
  </si>
  <si>
    <t>68760</t>
  </si>
  <si>
    <t>68761</t>
  </si>
  <si>
    <t>68762</t>
  </si>
  <si>
    <t>68763</t>
  </si>
  <si>
    <t>68764</t>
  </si>
  <si>
    <t>68765</t>
  </si>
  <si>
    <t>68766</t>
  </si>
  <si>
    <t>68767</t>
  </si>
  <si>
    <t>68768</t>
  </si>
  <si>
    <t>68769</t>
  </si>
  <si>
    <t>68770</t>
  </si>
  <si>
    <t>68771</t>
  </si>
  <si>
    <t>68772</t>
  </si>
  <si>
    <t>68773</t>
  </si>
  <si>
    <t>68774</t>
  </si>
  <si>
    <t>68776</t>
  </si>
  <si>
    <t>68777</t>
  </si>
  <si>
    <t>68778</t>
  </si>
  <si>
    <t>68779</t>
  </si>
  <si>
    <t>68780</t>
  </si>
  <si>
    <t>68781</t>
  </si>
  <si>
    <t>68782</t>
  </si>
  <si>
    <t>68783</t>
  </si>
  <si>
    <t>68784</t>
  </si>
  <si>
    <t>68785</t>
  </si>
  <si>
    <t>68786</t>
  </si>
  <si>
    <t>68787</t>
  </si>
  <si>
    <t>68788</t>
  </si>
  <si>
    <t>68789</t>
  </si>
  <si>
    <t>68790</t>
  </si>
  <si>
    <t>68791</t>
  </si>
  <si>
    <t>68792</t>
  </si>
  <si>
    <t>68801</t>
  </si>
  <si>
    <t>68802</t>
  </si>
  <si>
    <t>68803</t>
  </si>
  <si>
    <t>68808</t>
  </si>
  <si>
    <t>68810</t>
  </si>
  <si>
    <t>68812</t>
  </si>
  <si>
    <t>68813</t>
  </si>
  <si>
    <t>68814</t>
  </si>
  <si>
    <t>68815</t>
  </si>
  <si>
    <t>68816</t>
  </si>
  <si>
    <t>68817</t>
  </si>
  <si>
    <t>68818</t>
  </si>
  <si>
    <t>68819</t>
  </si>
  <si>
    <t>68820</t>
  </si>
  <si>
    <t>68821</t>
  </si>
  <si>
    <t>68822</t>
  </si>
  <si>
    <t>68823</t>
  </si>
  <si>
    <t>68824</t>
  </si>
  <si>
    <t>68825</t>
  </si>
  <si>
    <t>68826</t>
  </si>
  <si>
    <t>68827</t>
  </si>
  <si>
    <t>68828</t>
  </si>
  <si>
    <t>68829</t>
  </si>
  <si>
    <t>68831</t>
  </si>
  <si>
    <t>68832</t>
  </si>
  <si>
    <t>68833</t>
  </si>
  <si>
    <t>68834</t>
  </si>
  <si>
    <t>68835</t>
  </si>
  <si>
    <t>68836</t>
  </si>
  <si>
    <t>68837</t>
  </si>
  <si>
    <t>68838</t>
  </si>
  <si>
    <t>68840</t>
  </si>
  <si>
    <t>68841</t>
  </si>
  <si>
    <t>68842</t>
  </si>
  <si>
    <t>68843</t>
  </si>
  <si>
    <t>68844</t>
  </si>
  <si>
    <t>68845</t>
  </si>
  <si>
    <t>68846</t>
  </si>
  <si>
    <t>68847</t>
  </si>
  <si>
    <t>68848</t>
  </si>
  <si>
    <t>68849</t>
  </si>
  <si>
    <t>68850</t>
  </si>
  <si>
    <t>68852</t>
  </si>
  <si>
    <t>68853</t>
  </si>
  <si>
    <t>68854</t>
  </si>
  <si>
    <t>68855</t>
  </si>
  <si>
    <t>68856</t>
  </si>
  <si>
    <t>68858</t>
  </si>
  <si>
    <t>68859</t>
  </si>
  <si>
    <t>68860</t>
  </si>
  <si>
    <t>68861</t>
  </si>
  <si>
    <t>68862</t>
  </si>
  <si>
    <t>68863</t>
  </si>
  <si>
    <t>68864</t>
  </si>
  <si>
    <t>68865</t>
  </si>
  <si>
    <t>68866</t>
  </si>
  <si>
    <t>68868</t>
  </si>
  <si>
    <t>68869</t>
  </si>
  <si>
    <t>68870</t>
  </si>
  <si>
    <t>68871</t>
  </si>
  <si>
    <t>68872</t>
  </si>
  <si>
    <t>68873</t>
  </si>
  <si>
    <t>68874</t>
  </si>
  <si>
    <t>68875</t>
  </si>
  <si>
    <t>68876</t>
  </si>
  <si>
    <t>68878</t>
  </si>
  <si>
    <t>68879</t>
  </si>
  <si>
    <t>LOUP</t>
  </si>
  <si>
    <t>68880</t>
  </si>
  <si>
    <t>68881</t>
  </si>
  <si>
    <t>68882</t>
  </si>
  <si>
    <t>68883</t>
  </si>
  <si>
    <t>68901</t>
  </si>
  <si>
    <t>68902</t>
  </si>
  <si>
    <t>68920</t>
  </si>
  <si>
    <t>68922</t>
  </si>
  <si>
    <t>FURNAS</t>
  </si>
  <si>
    <t>68923</t>
  </si>
  <si>
    <t>68924</t>
  </si>
  <si>
    <t>KEARNEY</t>
  </si>
  <si>
    <t>68925</t>
  </si>
  <si>
    <t>68926</t>
  </si>
  <si>
    <t>68927</t>
  </si>
  <si>
    <t>68928</t>
  </si>
  <si>
    <t>68929</t>
  </si>
  <si>
    <t>68930</t>
  </si>
  <si>
    <t>68932</t>
  </si>
  <si>
    <t>68933</t>
  </si>
  <si>
    <t>68934</t>
  </si>
  <si>
    <t>68935</t>
  </si>
  <si>
    <t>68936</t>
  </si>
  <si>
    <t>68937</t>
  </si>
  <si>
    <t>GOSPER</t>
  </si>
  <si>
    <t>68938</t>
  </si>
  <si>
    <t>68939</t>
  </si>
  <si>
    <t>68940</t>
  </si>
  <si>
    <t>68941</t>
  </si>
  <si>
    <t>68942</t>
  </si>
  <si>
    <t>68943</t>
  </si>
  <si>
    <t>NUCKOLLS</t>
  </si>
  <si>
    <t>68944</t>
  </si>
  <si>
    <t>68945</t>
  </si>
  <si>
    <t>68946</t>
  </si>
  <si>
    <t>68947</t>
  </si>
  <si>
    <t>68948</t>
  </si>
  <si>
    <t>68949</t>
  </si>
  <si>
    <t>68950</t>
  </si>
  <si>
    <t>68951</t>
  </si>
  <si>
    <t>68952</t>
  </si>
  <si>
    <t>68954</t>
  </si>
  <si>
    <t>68955</t>
  </si>
  <si>
    <t>68956</t>
  </si>
  <si>
    <t>68957</t>
  </si>
  <si>
    <t>68958</t>
  </si>
  <si>
    <t>68959</t>
  </si>
  <si>
    <t>68960</t>
  </si>
  <si>
    <t>68961</t>
  </si>
  <si>
    <t>68963</t>
  </si>
  <si>
    <t>68964</t>
  </si>
  <si>
    <t>68966</t>
  </si>
  <si>
    <t>68967</t>
  </si>
  <si>
    <t>68969</t>
  </si>
  <si>
    <t>68970</t>
  </si>
  <si>
    <t>68971</t>
  </si>
  <si>
    <t>68972</t>
  </si>
  <si>
    <t>68973</t>
  </si>
  <si>
    <t>68974</t>
  </si>
  <si>
    <t>68975</t>
  </si>
  <si>
    <t>68976</t>
  </si>
  <si>
    <t>68977</t>
  </si>
  <si>
    <t>68978</t>
  </si>
  <si>
    <t>68979</t>
  </si>
  <si>
    <t>68980</t>
  </si>
  <si>
    <t>68981</t>
  </si>
  <si>
    <t>68982</t>
  </si>
  <si>
    <t>69001</t>
  </si>
  <si>
    <t>RED WILLOW</t>
  </si>
  <si>
    <t>69020</t>
  </si>
  <si>
    <t>69021</t>
  </si>
  <si>
    <t>DUNDY</t>
  </si>
  <si>
    <t>69022</t>
  </si>
  <si>
    <t>69023</t>
  </si>
  <si>
    <t>69024</t>
  </si>
  <si>
    <t>HITCHCOCK</t>
  </si>
  <si>
    <t>69025</t>
  </si>
  <si>
    <t>FRONTIER</t>
  </si>
  <si>
    <t>69026</t>
  </si>
  <si>
    <t>69027</t>
  </si>
  <si>
    <t>69028</t>
  </si>
  <si>
    <t>69029</t>
  </si>
  <si>
    <t>69030</t>
  </si>
  <si>
    <t>69031</t>
  </si>
  <si>
    <t>HAYES</t>
  </si>
  <si>
    <t>69032</t>
  </si>
  <si>
    <t>69033</t>
  </si>
  <si>
    <t>69034</t>
  </si>
  <si>
    <t>69035</t>
  </si>
  <si>
    <t>69036</t>
  </si>
  <si>
    <t>69037</t>
  </si>
  <si>
    <t>69038</t>
  </si>
  <si>
    <t>69039</t>
  </si>
  <si>
    <t>69040</t>
  </si>
  <si>
    <t>69041</t>
  </si>
  <si>
    <t>69042</t>
  </si>
  <si>
    <t>69044</t>
  </si>
  <si>
    <t>69045</t>
  </si>
  <si>
    <t>69046</t>
  </si>
  <si>
    <t>69101</t>
  </si>
  <si>
    <t>69103</t>
  </si>
  <si>
    <t>69105</t>
  </si>
  <si>
    <t>69106</t>
  </si>
  <si>
    <t>69120</t>
  </si>
  <si>
    <t>69121</t>
  </si>
  <si>
    <t>ARTHUR</t>
  </si>
  <si>
    <t>69122</t>
  </si>
  <si>
    <t>69123</t>
  </si>
  <si>
    <t>69125</t>
  </si>
  <si>
    <t>MORRILL</t>
  </si>
  <si>
    <t>69127</t>
  </si>
  <si>
    <t>KEITH</t>
  </si>
  <si>
    <t>69128</t>
  </si>
  <si>
    <t>KIMBALL</t>
  </si>
  <si>
    <t>69129</t>
  </si>
  <si>
    <t>69130</t>
  </si>
  <si>
    <t>69131</t>
  </si>
  <si>
    <t>69132</t>
  </si>
  <si>
    <t>69133</t>
  </si>
  <si>
    <t>69134</t>
  </si>
  <si>
    <t>69135</t>
  </si>
  <si>
    <t>CHERRY</t>
  </si>
  <si>
    <t>69138</t>
  </si>
  <si>
    <t>69140</t>
  </si>
  <si>
    <t>69141</t>
  </si>
  <si>
    <t>69142</t>
  </si>
  <si>
    <t>69143</t>
  </si>
  <si>
    <t>69144</t>
  </si>
  <si>
    <t>69145</t>
  </si>
  <si>
    <t>69146</t>
  </si>
  <si>
    <t>69147</t>
  </si>
  <si>
    <t>GARDEN</t>
  </si>
  <si>
    <t>69148</t>
  </si>
  <si>
    <t>69149</t>
  </si>
  <si>
    <t>69150</t>
  </si>
  <si>
    <t>69151</t>
  </si>
  <si>
    <t>69152</t>
  </si>
  <si>
    <t>HOOKER</t>
  </si>
  <si>
    <t>69153</t>
  </si>
  <si>
    <t>69154</t>
  </si>
  <si>
    <t>69155</t>
  </si>
  <si>
    <t>69156</t>
  </si>
  <si>
    <t>69157</t>
  </si>
  <si>
    <t>69160</t>
  </si>
  <si>
    <t>69161</t>
  </si>
  <si>
    <t>69162</t>
  </si>
  <si>
    <t>69163</t>
  </si>
  <si>
    <t>69165</t>
  </si>
  <si>
    <t>69166</t>
  </si>
  <si>
    <t>69167</t>
  </si>
  <si>
    <t>69168</t>
  </si>
  <si>
    <t>69169</t>
  </si>
  <si>
    <t>69170</t>
  </si>
  <si>
    <t>69171</t>
  </si>
  <si>
    <t>69190</t>
  </si>
  <si>
    <t>69201</t>
  </si>
  <si>
    <t>69210</t>
  </si>
  <si>
    <t>69211</t>
  </si>
  <si>
    <t>69212</t>
  </si>
  <si>
    <t>69214</t>
  </si>
  <si>
    <t>69216</t>
  </si>
  <si>
    <t>69217</t>
  </si>
  <si>
    <t>69218</t>
  </si>
  <si>
    <t>69219</t>
  </si>
  <si>
    <t>69220</t>
  </si>
  <si>
    <t>69221</t>
  </si>
  <si>
    <t>69301</t>
  </si>
  <si>
    <t>BOX BUTTE</t>
  </si>
  <si>
    <t>69331</t>
  </si>
  <si>
    <t>69333</t>
  </si>
  <si>
    <t>69334</t>
  </si>
  <si>
    <t>69335</t>
  </si>
  <si>
    <t>69336</t>
  </si>
  <si>
    <t>69337</t>
  </si>
  <si>
    <t>DAWES</t>
  </si>
  <si>
    <t>69339</t>
  </si>
  <si>
    <t>69340</t>
  </si>
  <si>
    <t>69341</t>
  </si>
  <si>
    <t>SCOTTS BLUFF</t>
  </si>
  <si>
    <t>69343</t>
  </si>
  <si>
    <t>69345</t>
  </si>
  <si>
    <t>BANNER</t>
  </si>
  <si>
    <t>69346</t>
  </si>
  <si>
    <t>69347</t>
  </si>
  <si>
    <t>69348</t>
  </si>
  <si>
    <t>69349</t>
  </si>
  <si>
    <t>69350</t>
  </si>
  <si>
    <t>69351</t>
  </si>
  <si>
    <t>69352</t>
  </si>
  <si>
    <t>69353</t>
  </si>
  <si>
    <t>69354</t>
  </si>
  <si>
    <t>69355</t>
  </si>
  <si>
    <t>69356</t>
  </si>
  <si>
    <t>69357</t>
  </si>
  <si>
    <t>69358</t>
  </si>
  <si>
    <t>69360</t>
  </si>
  <si>
    <t>69361</t>
  </si>
  <si>
    <t>69363</t>
  </si>
  <si>
    <t>69365</t>
  </si>
  <si>
    <t>69366</t>
  </si>
  <si>
    <t>69367</t>
  </si>
  <si>
    <t>70001</t>
  </si>
  <si>
    <t>70002</t>
  </si>
  <si>
    <t>70003</t>
  </si>
  <si>
    <t>70004</t>
  </si>
  <si>
    <t>70005</t>
  </si>
  <si>
    <t>70006</t>
  </si>
  <si>
    <t>70009</t>
  </si>
  <si>
    <t>70010</t>
  </si>
  <si>
    <t>70011</t>
  </si>
  <si>
    <t>70030</t>
  </si>
  <si>
    <t>70031</t>
  </si>
  <si>
    <t>70032</t>
  </si>
  <si>
    <t>SAINT BERNARD</t>
  </si>
  <si>
    <t>70033</t>
  </si>
  <si>
    <t>70036</t>
  </si>
  <si>
    <t>70037</t>
  </si>
  <si>
    <t>PLAQUEMINES</t>
  </si>
  <si>
    <t>70038</t>
  </si>
  <si>
    <t>70039</t>
  </si>
  <si>
    <t>70040</t>
  </si>
  <si>
    <t>70041</t>
  </si>
  <si>
    <t>70042</t>
  </si>
  <si>
    <t>70043</t>
  </si>
  <si>
    <t>70044</t>
  </si>
  <si>
    <t>70046</t>
  </si>
  <si>
    <t>70047</t>
  </si>
  <si>
    <t>70049</t>
  </si>
  <si>
    <t>SAINT JOHN THE BAPTIST</t>
  </si>
  <si>
    <t>70050</t>
  </si>
  <si>
    <t>70051</t>
  </si>
  <si>
    <t>70052</t>
  </si>
  <si>
    <t>SAINT JAMES</t>
  </si>
  <si>
    <t>70053</t>
  </si>
  <si>
    <t>70054</t>
  </si>
  <si>
    <t>70055</t>
  </si>
  <si>
    <t>70056</t>
  </si>
  <si>
    <t>70057</t>
  </si>
  <si>
    <t>70058</t>
  </si>
  <si>
    <t>70059</t>
  </si>
  <si>
    <t>70060</t>
  </si>
  <si>
    <t>70062</t>
  </si>
  <si>
    <t>70063</t>
  </si>
  <si>
    <t>70064</t>
  </si>
  <si>
    <t>70065</t>
  </si>
  <si>
    <t>70066</t>
  </si>
  <si>
    <t>70067</t>
  </si>
  <si>
    <t>70068</t>
  </si>
  <si>
    <t>ST JOHN THE BAPTIST</t>
  </si>
  <si>
    <t>70069</t>
  </si>
  <si>
    <t>70070</t>
  </si>
  <si>
    <t>70071</t>
  </si>
  <si>
    <t>70072</t>
  </si>
  <si>
    <t>70073</t>
  </si>
  <si>
    <t>70075</t>
  </si>
  <si>
    <t>70076</t>
  </si>
  <si>
    <t>70078</t>
  </si>
  <si>
    <t>70079</t>
  </si>
  <si>
    <t>70080</t>
  </si>
  <si>
    <t>70081</t>
  </si>
  <si>
    <t>70082</t>
  </si>
  <si>
    <t>70083</t>
  </si>
  <si>
    <t>70084</t>
  </si>
  <si>
    <t>70085</t>
  </si>
  <si>
    <t>70086</t>
  </si>
  <si>
    <t>70087</t>
  </si>
  <si>
    <t>70090</t>
  </si>
  <si>
    <t>70091</t>
  </si>
  <si>
    <t>70092</t>
  </si>
  <si>
    <t>70093</t>
  </si>
  <si>
    <t>70094</t>
  </si>
  <si>
    <t>70096</t>
  </si>
  <si>
    <t>70097</t>
  </si>
  <si>
    <t>70100</t>
  </si>
  <si>
    <t>70112</t>
  </si>
  <si>
    <t>70113</t>
  </si>
  <si>
    <t>70114</t>
  </si>
  <si>
    <t>70115</t>
  </si>
  <si>
    <t>70116</t>
  </si>
  <si>
    <t>70117</t>
  </si>
  <si>
    <t>70118</t>
  </si>
  <si>
    <t>70119</t>
  </si>
  <si>
    <t>70121</t>
  </si>
  <si>
    <t>70122</t>
  </si>
  <si>
    <t>70123</t>
  </si>
  <si>
    <t>70124</t>
  </si>
  <si>
    <t>70125</t>
  </si>
  <si>
    <t>70126</t>
  </si>
  <si>
    <t>70127</t>
  </si>
  <si>
    <t>70128</t>
  </si>
  <si>
    <t>70129</t>
  </si>
  <si>
    <t>70130</t>
  </si>
  <si>
    <t>70131</t>
  </si>
  <si>
    <t>70139</t>
  </si>
  <si>
    <t>70140</t>
  </si>
  <si>
    <t>70141</t>
  </si>
  <si>
    <t>70142</t>
  </si>
  <si>
    <t>70143</t>
  </si>
  <si>
    <t>70145</t>
  </si>
  <si>
    <t>70146</t>
  </si>
  <si>
    <t>70148</t>
  </si>
  <si>
    <t>70149</t>
  </si>
  <si>
    <t>70150</t>
  </si>
  <si>
    <t>70151</t>
  </si>
  <si>
    <t>70152</t>
  </si>
  <si>
    <t>70153</t>
  </si>
  <si>
    <t>70154</t>
  </si>
  <si>
    <t>70156</t>
  </si>
  <si>
    <t>70157</t>
  </si>
  <si>
    <t>70158</t>
  </si>
  <si>
    <t>70159</t>
  </si>
  <si>
    <t>70160</t>
  </si>
  <si>
    <t>70161</t>
  </si>
  <si>
    <t>70162</t>
  </si>
  <si>
    <t>70163</t>
  </si>
  <si>
    <t>70164</t>
  </si>
  <si>
    <t>70165</t>
  </si>
  <si>
    <t>70166</t>
  </si>
  <si>
    <t>70167</t>
  </si>
  <si>
    <t>70170</t>
  </si>
  <si>
    <t>70172</t>
  </si>
  <si>
    <t>70174</t>
  </si>
  <si>
    <t>70175</t>
  </si>
  <si>
    <t>70176</t>
  </si>
  <si>
    <t>70177</t>
  </si>
  <si>
    <t>70178</t>
  </si>
  <si>
    <t>70179</t>
  </si>
  <si>
    <t>70181</t>
  </si>
  <si>
    <t>70182</t>
  </si>
  <si>
    <t>70183</t>
  </si>
  <si>
    <t>70184</t>
  </si>
  <si>
    <t>70185</t>
  </si>
  <si>
    <t>70186</t>
  </si>
  <si>
    <t>70187</t>
  </si>
  <si>
    <t>70189</t>
  </si>
  <si>
    <t>70190</t>
  </si>
  <si>
    <t>70195</t>
  </si>
  <si>
    <t>70221</t>
  </si>
  <si>
    <t>BEXAR</t>
  </si>
  <si>
    <t>70301</t>
  </si>
  <si>
    <t>LAFOURCHE</t>
  </si>
  <si>
    <t>70302</t>
  </si>
  <si>
    <t>70310</t>
  </si>
  <si>
    <t>70339</t>
  </si>
  <si>
    <t>ASSUMPTION</t>
  </si>
  <si>
    <t>70340</t>
  </si>
  <si>
    <t>SAINT MARY</t>
  </si>
  <si>
    <t>70341</t>
  </si>
  <si>
    <t>70342</t>
  </si>
  <si>
    <t>70343</t>
  </si>
  <si>
    <t>TERREBONNE</t>
  </si>
  <si>
    <t>70344</t>
  </si>
  <si>
    <t>70345</t>
  </si>
  <si>
    <t>70346</t>
  </si>
  <si>
    <t>ASCENSION</t>
  </si>
  <si>
    <t>70352</t>
  </si>
  <si>
    <t>70353</t>
  </si>
  <si>
    <t>70354</t>
  </si>
  <si>
    <t>70355</t>
  </si>
  <si>
    <t>70356</t>
  </si>
  <si>
    <t>70357</t>
  </si>
  <si>
    <t>70358</t>
  </si>
  <si>
    <t>70359</t>
  </si>
  <si>
    <t>70360</t>
  </si>
  <si>
    <t>70361</t>
  </si>
  <si>
    <t>70363</t>
  </si>
  <si>
    <t>70364</t>
  </si>
  <si>
    <t>70371</t>
  </si>
  <si>
    <t>70372</t>
  </si>
  <si>
    <t>70373</t>
  </si>
  <si>
    <t>70374</t>
  </si>
  <si>
    <t>70375</t>
  </si>
  <si>
    <t>70376</t>
  </si>
  <si>
    <t>70377</t>
  </si>
  <si>
    <t>70380</t>
  </si>
  <si>
    <t>70381</t>
  </si>
  <si>
    <t>70390</t>
  </si>
  <si>
    <t>70391</t>
  </si>
  <si>
    <t>70392</t>
  </si>
  <si>
    <t>70393</t>
  </si>
  <si>
    <t>70394</t>
  </si>
  <si>
    <t>70395</t>
  </si>
  <si>
    <t>70397</t>
  </si>
  <si>
    <t>70401</t>
  </si>
  <si>
    <t>TANGIPAHOA</t>
  </si>
  <si>
    <t>70402</t>
  </si>
  <si>
    <t>70403</t>
  </si>
  <si>
    <t>70404</t>
  </si>
  <si>
    <t>70420</t>
  </si>
  <si>
    <t>SAINT TAMMANY</t>
  </si>
  <si>
    <t>70421</t>
  </si>
  <si>
    <t>70422</t>
  </si>
  <si>
    <t>70426</t>
  </si>
  <si>
    <t>70427</t>
  </si>
  <si>
    <t>70429</t>
  </si>
  <si>
    <t>70431</t>
  </si>
  <si>
    <t>70433</t>
  </si>
  <si>
    <t>70434</t>
  </si>
  <si>
    <t>70435</t>
  </si>
  <si>
    <t>70436</t>
  </si>
  <si>
    <t>70437</t>
  </si>
  <si>
    <t>70438</t>
  </si>
  <si>
    <t>70441</t>
  </si>
  <si>
    <t>SAINT HELENA</t>
  </si>
  <si>
    <t>70442</t>
  </si>
  <si>
    <t>70443</t>
  </si>
  <si>
    <t>70444</t>
  </si>
  <si>
    <t>70445</t>
  </si>
  <si>
    <t>70446</t>
  </si>
  <si>
    <t>70447</t>
  </si>
  <si>
    <t>70448</t>
  </si>
  <si>
    <t>70449</t>
  </si>
  <si>
    <t>70450</t>
  </si>
  <si>
    <t>70451</t>
  </si>
  <si>
    <t>70452</t>
  </si>
  <si>
    <t>70453</t>
  </si>
  <si>
    <t>70454</t>
  </si>
  <si>
    <t>70455</t>
  </si>
  <si>
    <t>70456</t>
  </si>
  <si>
    <t>70457</t>
  </si>
  <si>
    <t>70458</t>
  </si>
  <si>
    <t>70459</t>
  </si>
  <si>
    <t>70460</t>
  </si>
  <si>
    <t>70461</t>
  </si>
  <si>
    <t>70462</t>
  </si>
  <si>
    <t>70463</t>
  </si>
  <si>
    <t>70464</t>
  </si>
  <si>
    <t>70465</t>
  </si>
  <si>
    <t>70466</t>
  </si>
  <si>
    <t>70467</t>
  </si>
  <si>
    <t>70469</t>
  </si>
  <si>
    <t>70470</t>
  </si>
  <si>
    <t>70471</t>
  </si>
  <si>
    <t>70501</t>
  </si>
  <si>
    <t>70502</t>
  </si>
  <si>
    <t>70503</t>
  </si>
  <si>
    <t>70504</t>
  </si>
  <si>
    <t>70505</t>
  </si>
  <si>
    <t>70506</t>
  </si>
  <si>
    <t>70507</t>
  </si>
  <si>
    <t>70508</t>
  </si>
  <si>
    <t>70509</t>
  </si>
  <si>
    <t>70510</t>
  </si>
  <si>
    <t>70511</t>
  </si>
  <si>
    <t>70512</t>
  </si>
  <si>
    <t>SAINT LANDRY</t>
  </si>
  <si>
    <t>SAINT MARTIN</t>
  </si>
  <si>
    <t>70513</t>
  </si>
  <si>
    <t>IBERIA</t>
  </si>
  <si>
    <t>70514</t>
  </si>
  <si>
    <t>70515</t>
  </si>
  <si>
    <t>EVANGELINE</t>
  </si>
  <si>
    <t>70516</t>
  </si>
  <si>
    <t>ACADIA</t>
  </si>
  <si>
    <t>70517</t>
  </si>
  <si>
    <t>ST MARTIN</t>
  </si>
  <si>
    <t>70518</t>
  </si>
  <si>
    <t>70519</t>
  </si>
  <si>
    <t>70520</t>
  </si>
  <si>
    <t>70521</t>
  </si>
  <si>
    <t>70522</t>
  </si>
  <si>
    <t>70523</t>
  </si>
  <si>
    <t>70524</t>
  </si>
  <si>
    <t>70525</t>
  </si>
  <si>
    <t>70526</t>
  </si>
  <si>
    <t>70527</t>
  </si>
  <si>
    <t>70528</t>
  </si>
  <si>
    <t>70529</t>
  </si>
  <si>
    <t>70531</t>
  </si>
  <si>
    <t>70532</t>
  </si>
  <si>
    <t>70533</t>
  </si>
  <si>
    <t>70534</t>
  </si>
  <si>
    <t>70535</t>
  </si>
  <si>
    <t>70537</t>
  </si>
  <si>
    <t>70538</t>
  </si>
  <si>
    <t>70540</t>
  </si>
  <si>
    <t>70541</t>
  </si>
  <si>
    <t>70542</t>
  </si>
  <si>
    <t>70543</t>
  </si>
  <si>
    <t>70544</t>
  </si>
  <si>
    <t>70546</t>
  </si>
  <si>
    <t>70548</t>
  </si>
  <si>
    <t>70549</t>
  </si>
  <si>
    <t>70550</t>
  </si>
  <si>
    <t>70551</t>
  </si>
  <si>
    <t>70552</t>
  </si>
  <si>
    <t>70554</t>
  </si>
  <si>
    <t>70555</t>
  </si>
  <si>
    <t>70556</t>
  </si>
  <si>
    <t>70557</t>
  </si>
  <si>
    <t>70558</t>
  </si>
  <si>
    <t>70559</t>
  </si>
  <si>
    <t>70560</t>
  </si>
  <si>
    <t>70562</t>
  </si>
  <si>
    <t>70563</t>
  </si>
  <si>
    <t>70569</t>
  </si>
  <si>
    <t>70570</t>
  </si>
  <si>
    <t>70571</t>
  </si>
  <si>
    <t>70575</t>
  </si>
  <si>
    <t>70576</t>
  </si>
  <si>
    <t>70577</t>
  </si>
  <si>
    <t>70578</t>
  </si>
  <si>
    <t>70580</t>
  </si>
  <si>
    <t>70581</t>
  </si>
  <si>
    <t>70582</t>
  </si>
  <si>
    <t>70583</t>
  </si>
  <si>
    <t>70584</t>
  </si>
  <si>
    <t>70585</t>
  </si>
  <si>
    <t>70586</t>
  </si>
  <si>
    <t>70589</t>
  </si>
  <si>
    <t>70591</t>
  </si>
  <si>
    <t>70592</t>
  </si>
  <si>
    <t>70593</t>
  </si>
  <si>
    <t>70595</t>
  </si>
  <si>
    <t>70596</t>
  </si>
  <si>
    <t>70598</t>
  </si>
  <si>
    <t>70601</t>
  </si>
  <si>
    <t>CALCASIEU</t>
  </si>
  <si>
    <t>70602</t>
  </si>
  <si>
    <t>70605</t>
  </si>
  <si>
    <t>70606</t>
  </si>
  <si>
    <t>70607</t>
  </si>
  <si>
    <t>70609</t>
  </si>
  <si>
    <t>70611</t>
  </si>
  <si>
    <t>70612</t>
  </si>
  <si>
    <t>70615</t>
  </si>
  <si>
    <t>70616</t>
  </si>
  <si>
    <t>70629</t>
  </si>
  <si>
    <t>70630</t>
  </si>
  <si>
    <t>70631</t>
  </si>
  <si>
    <t>70632</t>
  </si>
  <si>
    <t>70633</t>
  </si>
  <si>
    <t>70634</t>
  </si>
  <si>
    <t>BEAUREGARD</t>
  </si>
  <si>
    <t>70637</t>
  </si>
  <si>
    <t>70638</t>
  </si>
  <si>
    <t>70639</t>
  </si>
  <si>
    <t>70640</t>
  </si>
  <si>
    <t>70642</t>
  </si>
  <si>
    <t>70643</t>
  </si>
  <si>
    <t>70644</t>
  </si>
  <si>
    <t>70645</t>
  </si>
  <si>
    <t>70646</t>
  </si>
  <si>
    <t>70647</t>
  </si>
  <si>
    <t>70648</t>
  </si>
  <si>
    <t>70650</t>
  </si>
  <si>
    <t>70651</t>
  </si>
  <si>
    <t>70652</t>
  </si>
  <si>
    <t>70653</t>
  </si>
  <si>
    <t>70654</t>
  </si>
  <si>
    <t>70655</t>
  </si>
  <si>
    <t>70656</t>
  </si>
  <si>
    <t>70657</t>
  </si>
  <si>
    <t>70658</t>
  </si>
  <si>
    <t>70659</t>
  </si>
  <si>
    <t>70660</t>
  </si>
  <si>
    <t>70661</t>
  </si>
  <si>
    <t>70662</t>
  </si>
  <si>
    <t>70663</t>
  </si>
  <si>
    <t>70664</t>
  </si>
  <si>
    <t>70665</t>
  </si>
  <si>
    <t>70668</t>
  </si>
  <si>
    <t>70669</t>
  </si>
  <si>
    <t>70704</t>
  </si>
  <si>
    <t>EAST BATON ROUGE</t>
  </si>
  <si>
    <t>70705</t>
  </si>
  <si>
    <t>70706</t>
  </si>
  <si>
    <t>70707</t>
  </si>
  <si>
    <t>70710</t>
  </si>
  <si>
    <t>WEST BATON ROUGE</t>
  </si>
  <si>
    <t>70711</t>
  </si>
  <si>
    <t>70712</t>
  </si>
  <si>
    <t>WEST FELICIANA</t>
  </si>
  <si>
    <t>70714</t>
  </si>
  <si>
    <t>70715</t>
  </si>
  <si>
    <t>POINTE COUPEE</t>
  </si>
  <si>
    <t>70716</t>
  </si>
  <si>
    <t>IBERVILLE</t>
  </si>
  <si>
    <t>70717</t>
  </si>
  <si>
    <t>70718</t>
  </si>
  <si>
    <t>70719</t>
  </si>
  <si>
    <t>70720</t>
  </si>
  <si>
    <t>70721</t>
  </si>
  <si>
    <t>70722</t>
  </si>
  <si>
    <t>EAST FELICIANA</t>
  </si>
  <si>
    <t>70723</t>
  </si>
  <si>
    <t>70725</t>
  </si>
  <si>
    <t>70726</t>
  </si>
  <si>
    <t>70727</t>
  </si>
  <si>
    <t>70728</t>
  </si>
  <si>
    <t>70729</t>
  </si>
  <si>
    <t>70730</t>
  </si>
  <si>
    <t>70732</t>
  </si>
  <si>
    <t>70733</t>
  </si>
  <si>
    <t>70734</t>
  </si>
  <si>
    <t>70736</t>
  </si>
  <si>
    <t>70737</t>
  </si>
  <si>
    <t>70738</t>
  </si>
  <si>
    <t>70739</t>
  </si>
  <si>
    <t>70740</t>
  </si>
  <si>
    <t>70743</t>
  </si>
  <si>
    <t>70744</t>
  </si>
  <si>
    <t>70747</t>
  </si>
  <si>
    <t>70748</t>
  </si>
  <si>
    <t>70749</t>
  </si>
  <si>
    <t>70750</t>
  </si>
  <si>
    <t>70751</t>
  </si>
  <si>
    <t>70752</t>
  </si>
  <si>
    <t>70753</t>
  </si>
  <si>
    <t>70754</t>
  </si>
  <si>
    <t>70755</t>
  </si>
  <si>
    <t>70756</t>
  </si>
  <si>
    <t>70757</t>
  </si>
  <si>
    <t>70759</t>
  </si>
  <si>
    <t>70760</t>
  </si>
  <si>
    <t>70761</t>
  </si>
  <si>
    <t>70762</t>
  </si>
  <si>
    <t>70763</t>
  </si>
  <si>
    <t>70764</t>
  </si>
  <si>
    <t>70765</t>
  </si>
  <si>
    <t>70767</t>
  </si>
  <si>
    <t>70769</t>
  </si>
  <si>
    <t>70770</t>
  </si>
  <si>
    <t>70772</t>
  </si>
  <si>
    <t>70773</t>
  </si>
  <si>
    <t>70774</t>
  </si>
  <si>
    <t>70775</t>
  </si>
  <si>
    <t>70776</t>
  </si>
  <si>
    <t>70777</t>
  </si>
  <si>
    <t>70778</t>
  </si>
  <si>
    <t>70780</t>
  </si>
  <si>
    <t>70781</t>
  </si>
  <si>
    <t>70782</t>
  </si>
  <si>
    <t>70783</t>
  </si>
  <si>
    <t>70784</t>
  </si>
  <si>
    <t>70785</t>
  </si>
  <si>
    <t>70786</t>
  </si>
  <si>
    <t>70787</t>
  </si>
  <si>
    <t>70788</t>
  </si>
  <si>
    <t>70789</t>
  </si>
  <si>
    <t>70791</t>
  </si>
  <si>
    <t>70792</t>
  </si>
  <si>
    <t>70800</t>
  </si>
  <si>
    <t>70801</t>
  </si>
  <si>
    <t>70802</t>
  </si>
  <si>
    <t>70803</t>
  </si>
  <si>
    <t>70804</t>
  </si>
  <si>
    <t>70805</t>
  </si>
  <si>
    <t>70806</t>
  </si>
  <si>
    <t>70807</t>
  </si>
  <si>
    <t>70808</t>
  </si>
  <si>
    <t>70809</t>
  </si>
  <si>
    <t>70810</t>
  </si>
  <si>
    <t>70811</t>
  </si>
  <si>
    <t>70812</t>
  </si>
  <si>
    <t>70813</t>
  </si>
  <si>
    <t>70814</t>
  </si>
  <si>
    <t>70815</t>
  </si>
  <si>
    <t>70816</t>
  </si>
  <si>
    <t>70817</t>
  </si>
  <si>
    <t>70818</t>
  </si>
  <si>
    <t>70819</t>
  </si>
  <si>
    <t>70820</t>
  </si>
  <si>
    <t>70821</t>
  </si>
  <si>
    <t>70822</t>
  </si>
  <si>
    <t>70823</t>
  </si>
  <si>
    <t>70825</t>
  </si>
  <si>
    <t>70826</t>
  </si>
  <si>
    <t>70827</t>
  </si>
  <si>
    <t>70828</t>
  </si>
  <si>
    <t>70831</t>
  </si>
  <si>
    <t>70833</t>
  </si>
  <si>
    <t>70835</t>
  </si>
  <si>
    <t>70836</t>
  </si>
  <si>
    <t>70837</t>
  </si>
  <si>
    <t>70873</t>
  </si>
  <si>
    <t>70874</t>
  </si>
  <si>
    <t>70879</t>
  </si>
  <si>
    <t>70883</t>
  </si>
  <si>
    <t>70884</t>
  </si>
  <si>
    <t>70891</t>
  </si>
  <si>
    <t>70892</t>
  </si>
  <si>
    <t>70893</t>
  </si>
  <si>
    <t>70894</t>
  </si>
  <si>
    <t>70895</t>
  </si>
  <si>
    <t>70896</t>
  </si>
  <si>
    <t>70898</t>
  </si>
  <si>
    <t>71001</t>
  </si>
  <si>
    <t>BIENVILLE</t>
  </si>
  <si>
    <t>71002</t>
  </si>
  <si>
    <t>NATCHITOCHES</t>
  </si>
  <si>
    <t>71003</t>
  </si>
  <si>
    <t>71004</t>
  </si>
  <si>
    <t>CADDO</t>
  </si>
  <si>
    <t>71006</t>
  </si>
  <si>
    <t>BOSSIER</t>
  </si>
  <si>
    <t>71007</t>
  </si>
  <si>
    <t>71008</t>
  </si>
  <si>
    <t>71009</t>
  </si>
  <si>
    <t>71014</t>
  </si>
  <si>
    <t>71016</t>
  </si>
  <si>
    <t>71018</t>
  </si>
  <si>
    <t>71019</t>
  </si>
  <si>
    <t>RED RIVER</t>
  </si>
  <si>
    <t>71020</t>
  </si>
  <si>
    <t>71021</t>
  </si>
  <si>
    <t>71023</t>
  </si>
  <si>
    <t>71024</t>
  </si>
  <si>
    <t>71025</t>
  </si>
  <si>
    <t>71027</t>
  </si>
  <si>
    <t>71028</t>
  </si>
  <si>
    <t>71029</t>
  </si>
  <si>
    <t>71030</t>
  </si>
  <si>
    <t>71031</t>
  </si>
  <si>
    <t>71032</t>
  </si>
  <si>
    <t>71033</t>
  </si>
  <si>
    <t>71034</t>
  </si>
  <si>
    <t>71036</t>
  </si>
  <si>
    <t>71037</t>
  </si>
  <si>
    <t>71038</t>
  </si>
  <si>
    <t>71039</t>
  </si>
  <si>
    <t>71040</t>
  </si>
  <si>
    <t>71043</t>
  </si>
  <si>
    <t>71044</t>
  </si>
  <si>
    <t>71045</t>
  </si>
  <si>
    <t>71046</t>
  </si>
  <si>
    <t>71047</t>
  </si>
  <si>
    <t>71048</t>
  </si>
  <si>
    <t>71049</t>
  </si>
  <si>
    <t>71050</t>
  </si>
  <si>
    <t>71051</t>
  </si>
  <si>
    <t>71052</t>
  </si>
  <si>
    <t>71055</t>
  </si>
  <si>
    <t>71058</t>
  </si>
  <si>
    <t>71059</t>
  </si>
  <si>
    <t>71060</t>
  </si>
  <si>
    <t>71061</t>
  </si>
  <si>
    <t>71063</t>
  </si>
  <si>
    <t>71064</t>
  </si>
  <si>
    <t>71065</t>
  </si>
  <si>
    <t>SABINE</t>
  </si>
  <si>
    <t>71066</t>
  </si>
  <si>
    <t>71067</t>
  </si>
  <si>
    <t>71068</t>
  </si>
  <si>
    <t>71069</t>
  </si>
  <si>
    <t>71070</t>
  </si>
  <si>
    <t>71071</t>
  </si>
  <si>
    <t>71072</t>
  </si>
  <si>
    <t>71073</t>
  </si>
  <si>
    <t>71075</t>
  </si>
  <si>
    <t>71078</t>
  </si>
  <si>
    <t>71079</t>
  </si>
  <si>
    <t>71080</t>
  </si>
  <si>
    <t>71082</t>
  </si>
  <si>
    <t>71101</t>
  </si>
  <si>
    <t>71102</t>
  </si>
  <si>
    <t>71103</t>
  </si>
  <si>
    <t>71104</t>
  </si>
  <si>
    <t>71105</t>
  </si>
  <si>
    <t>71106</t>
  </si>
  <si>
    <t>71107</t>
  </si>
  <si>
    <t>71108</t>
  </si>
  <si>
    <t>71109</t>
  </si>
  <si>
    <t>71110</t>
  </si>
  <si>
    <t>71111</t>
  </si>
  <si>
    <t>71112</t>
  </si>
  <si>
    <t>71113</t>
  </si>
  <si>
    <t>71115</t>
  </si>
  <si>
    <t>71118</t>
  </si>
  <si>
    <t>71119</t>
  </si>
  <si>
    <t>71120</t>
  </si>
  <si>
    <t>71129</t>
  </si>
  <si>
    <t>71130</t>
  </si>
  <si>
    <t>71133</t>
  </si>
  <si>
    <t>71134</t>
  </si>
  <si>
    <t>71135</t>
  </si>
  <si>
    <t>71136</t>
  </si>
  <si>
    <t>71137</t>
  </si>
  <si>
    <t>71138</t>
  </si>
  <si>
    <t>71139</t>
  </si>
  <si>
    <t>71148</t>
  </si>
  <si>
    <t>71149</t>
  </si>
  <si>
    <t>71150</t>
  </si>
  <si>
    <t>71151</t>
  </si>
  <si>
    <t>71152</t>
  </si>
  <si>
    <t>71153</t>
  </si>
  <si>
    <t>71154</t>
  </si>
  <si>
    <t>71156</t>
  </si>
  <si>
    <t>71161</t>
  </si>
  <si>
    <t>71162</t>
  </si>
  <si>
    <t>71163</t>
  </si>
  <si>
    <t>71164</t>
  </si>
  <si>
    <t>71165</t>
  </si>
  <si>
    <t>71166</t>
  </si>
  <si>
    <t>71171</t>
  </si>
  <si>
    <t>71172</t>
  </si>
  <si>
    <t>71201</t>
  </si>
  <si>
    <t>OUACHITA</t>
  </si>
  <si>
    <t>71202</t>
  </si>
  <si>
    <t>71203</t>
  </si>
  <si>
    <t>71207</t>
  </si>
  <si>
    <t>71208</t>
  </si>
  <si>
    <t>71209</t>
  </si>
  <si>
    <t>71210</t>
  </si>
  <si>
    <t>71211</t>
  </si>
  <si>
    <t>71212</t>
  </si>
  <si>
    <t>71213</t>
  </si>
  <si>
    <t>71217</t>
  </si>
  <si>
    <t>71218</t>
  </si>
  <si>
    <t>71219</t>
  </si>
  <si>
    <t>71220</t>
  </si>
  <si>
    <t>MOREHOUSE</t>
  </si>
  <si>
    <t>71221</t>
  </si>
  <si>
    <t>71222</t>
  </si>
  <si>
    <t>71223</t>
  </si>
  <si>
    <t>71225</t>
  </si>
  <si>
    <t>71226</t>
  </si>
  <si>
    <t>71227</t>
  </si>
  <si>
    <t>71229</t>
  </si>
  <si>
    <t>71230</t>
  </si>
  <si>
    <t>71232</t>
  </si>
  <si>
    <t>71233</t>
  </si>
  <si>
    <t>71234</t>
  </si>
  <si>
    <t>71235</t>
  </si>
  <si>
    <t>71237</t>
  </si>
  <si>
    <t>WEST CARROLL</t>
  </si>
  <si>
    <t>71238</t>
  </si>
  <si>
    <t>71239</t>
  </si>
  <si>
    <t>71240</t>
  </si>
  <si>
    <t>71241</t>
  </si>
  <si>
    <t>71242</t>
  </si>
  <si>
    <t>71243</t>
  </si>
  <si>
    <t>71245</t>
  </si>
  <si>
    <t>71247</t>
  </si>
  <si>
    <t>71249</t>
  </si>
  <si>
    <t>71250</t>
  </si>
  <si>
    <t>71251</t>
  </si>
  <si>
    <t>71253</t>
  </si>
  <si>
    <t>71254</t>
  </si>
  <si>
    <t>EAST CARROLL</t>
  </si>
  <si>
    <t>71256</t>
  </si>
  <si>
    <t>71259</t>
  </si>
  <si>
    <t>71260</t>
  </si>
  <si>
    <t>71261</t>
  </si>
  <si>
    <t>71263</t>
  </si>
  <si>
    <t>71264</t>
  </si>
  <si>
    <t>71266</t>
  </si>
  <si>
    <t>71268</t>
  </si>
  <si>
    <t>71269</t>
  </si>
  <si>
    <t>71270</t>
  </si>
  <si>
    <t>71272</t>
  </si>
  <si>
    <t>71273</t>
  </si>
  <si>
    <t>71275</t>
  </si>
  <si>
    <t>71276</t>
  </si>
  <si>
    <t>71277</t>
  </si>
  <si>
    <t>71279</t>
  </si>
  <si>
    <t>71280</t>
  </si>
  <si>
    <t>71281</t>
  </si>
  <si>
    <t>71282</t>
  </si>
  <si>
    <t>71284</t>
  </si>
  <si>
    <t>71286</t>
  </si>
  <si>
    <t>71291</t>
  </si>
  <si>
    <t>71292</t>
  </si>
  <si>
    <t>71294</t>
  </si>
  <si>
    <t>71295</t>
  </si>
  <si>
    <t>71301</t>
  </si>
  <si>
    <t>RAPIDES</t>
  </si>
  <si>
    <t>71302</t>
  </si>
  <si>
    <t>71303</t>
  </si>
  <si>
    <t>71306</t>
  </si>
  <si>
    <t>71307</t>
  </si>
  <si>
    <t>71309</t>
  </si>
  <si>
    <t>71311</t>
  </si>
  <si>
    <t>71315</t>
  </si>
  <si>
    <t>71316</t>
  </si>
  <si>
    <t>CONCORDIA</t>
  </si>
  <si>
    <t>71318</t>
  </si>
  <si>
    <t>AVOYELLES</t>
  </si>
  <si>
    <t>71320</t>
  </si>
  <si>
    <t>71321</t>
  </si>
  <si>
    <t>71322</t>
  </si>
  <si>
    <t>71323</t>
  </si>
  <si>
    <t>71324</t>
  </si>
  <si>
    <t>71325</t>
  </si>
  <si>
    <t>71326</t>
  </si>
  <si>
    <t>71327</t>
  </si>
  <si>
    <t>71328</t>
  </si>
  <si>
    <t>71329</t>
  </si>
  <si>
    <t>71330</t>
  </si>
  <si>
    <t>71331</t>
  </si>
  <si>
    <t>71333</t>
  </si>
  <si>
    <t>71334</t>
  </si>
  <si>
    <t>71335</t>
  </si>
  <si>
    <t>71336</t>
  </si>
  <si>
    <t>71338</t>
  </si>
  <si>
    <t>71339</t>
  </si>
  <si>
    <t>71340</t>
  </si>
  <si>
    <t>CATAHOULA</t>
  </si>
  <si>
    <t>71341</t>
  </si>
  <si>
    <t>71342</t>
  </si>
  <si>
    <t>71343</t>
  </si>
  <si>
    <t>71344</t>
  </si>
  <si>
    <t>71345</t>
  </si>
  <si>
    <t>71346</t>
  </si>
  <si>
    <t>71347</t>
  </si>
  <si>
    <t>71348</t>
  </si>
  <si>
    <t>71350</t>
  </si>
  <si>
    <t>71351</t>
  </si>
  <si>
    <t>71353</t>
  </si>
  <si>
    <t>71354</t>
  </si>
  <si>
    <t>71355</t>
  </si>
  <si>
    <t>71356</t>
  </si>
  <si>
    <t>71357</t>
  </si>
  <si>
    <t>TENSAS</t>
  </si>
  <si>
    <t>71358</t>
  </si>
  <si>
    <t>71359</t>
  </si>
  <si>
    <t>71360</t>
  </si>
  <si>
    <t>71361</t>
  </si>
  <si>
    <t>71362</t>
  </si>
  <si>
    <t>71363</t>
  </si>
  <si>
    <t>71364</t>
  </si>
  <si>
    <t>71365</t>
  </si>
  <si>
    <t>71366</t>
  </si>
  <si>
    <t>71367</t>
  </si>
  <si>
    <t>71368</t>
  </si>
  <si>
    <t>71369</t>
  </si>
  <si>
    <t>71371</t>
  </si>
  <si>
    <t>71372</t>
  </si>
  <si>
    <t>71373</t>
  </si>
  <si>
    <t>71375</t>
  </si>
  <si>
    <t>71377</t>
  </si>
  <si>
    <t>71378</t>
  </si>
  <si>
    <t>71401</t>
  </si>
  <si>
    <t>71403</t>
  </si>
  <si>
    <t>71404</t>
  </si>
  <si>
    <t>WINN</t>
  </si>
  <si>
    <t>71405</t>
  </si>
  <si>
    <t>71406</t>
  </si>
  <si>
    <t>71407</t>
  </si>
  <si>
    <t>71409</t>
  </si>
  <si>
    <t>71410</t>
  </si>
  <si>
    <t>71411</t>
  </si>
  <si>
    <t>71412</t>
  </si>
  <si>
    <t>71414</t>
  </si>
  <si>
    <t>71415</t>
  </si>
  <si>
    <t>71416</t>
  </si>
  <si>
    <t>71417</t>
  </si>
  <si>
    <t>71418</t>
  </si>
  <si>
    <t>71419</t>
  </si>
  <si>
    <t>71420</t>
  </si>
  <si>
    <t>71421</t>
  </si>
  <si>
    <t>71422</t>
  </si>
  <si>
    <t>71423</t>
  </si>
  <si>
    <t>71424</t>
  </si>
  <si>
    <t>71425</t>
  </si>
  <si>
    <t>71426</t>
  </si>
  <si>
    <t>71427</t>
  </si>
  <si>
    <t>71428</t>
  </si>
  <si>
    <t>71429</t>
  </si>
  <si>
    <t>71430</t>
  </si>
  <si>
    <t>71431</t>
  </si>
  <si>
    <t>71432</t>
  </si>
  <si>
    <t>71433</t>
  </si>
  <si>
    <t>71434</t>
  </si>
  <si>
    <t>71435</t>
  </si>
  <si>
    <t>71436</t>
  </si>
  <si>
    <t>71437</t>
  </si>
  <si>
    <t>71438</t>
  </si>
  <si>
    <t>71439</t>
  </si>
  <si>
    <t>71440</t>
  </si>
  <si>
    <t>71441</t>
  </si>
  <si>
    <t>71443</t>
  </si>
  <si>
    <t>71444</t>
  </si>
  <si>
    <t>71445</t>
  </si>
  <si>
    <t>71446</t>
  </si>
  <si>
    <t>71447</t>
  </si>
  <si>
    <t>71448</t>
  </si>
  <si>
    <t>71449</t>
  </si>
  <si>
    <t>71450</t>
  </si>
  <si>
    <t>71451</t>
  </si>
  <si>
    <t>71452</t>
  </si>
  <si>
    <t>71454</t>
  </si>
  <si>
    <t>71455</t>
  </si>
  <si>
    <t>71456</t>
  </si>
  <si>
    <t>71457</t>
  </si>
  <si>
    <t>71458</t>
  </si>
  <si>
    <t>71459</t>
  </si>
  <si>
    <t>71460</t>
  </si>
  <si>
    <t>71461</t>
  </si>
  <si>
    <t>71462</t>
  </si>
  <si>
    <t>71463</t>
  </si>
  <si>
    <t>71465</t>
  </si>
  <si>
    <t>71466</t>
  </si>
  <si>
    <t>71467</t>
  </si>
  <si>
    <t>71468</t>
  </si>
  <si>
    <t>71469</t>
  </si>
  <si>
    <t>71471</t>
  </si>
  <si>
    <t>71472</t>
  </si>
  <si>
    <t>71473</t>
  </si>
  <si>
    <t>71474</t>
  </si>
  <si>
    <t>71475</t>
  </si>
  <si>
    <t>71477</t>
  </si>
  <si>
    <t>71479</t>
  </si>
  <si>
    <t>71480</t>
  </si>
  <si>
    <t>71481</t>
  </si>
  <si>
    <t>71483</t>
  </si>
  <si>
    <t>71485</t>
  </si>
  <si>
    <t>71486</t>
  </si>
  <si>
    <t>71496</t>
  </si>
  <si>
    <t>71497</t>
  </si>
  <si>
    <t>71601</t>
  </si>
  <si>
    <t>71602</t>
  </si>
  <si>
    <t>71603</t>
  </si>
  <si>
    <t>71611</t>
  </si>
  <si>
    <t>71612</t>
  </si>
  <si>
    <t>71613</t>
  </si>
  <si>
    <t>71630</t>
  </si>
  <si>
    <t>DESHA</t>
  </si>
  <si>
    <t>71631</t>
  </si>
  <si>
    <t>71634</t>
  </si>
  <si>
    <t>DREW</t>
  </si>
  <si>
    <t>71635</t>
  </si>
  <si>
    <t>ASHLEY</t>
  </si>
  <si>
    <t>71638</t>
  </si>
  <si>
    <t>CHICOT</t>
  </si>
  <si>
    <t>71639</t>
  </si>
  <si>
    <t>71640</t>
  </si>
  <si>
    <t>71642</t>
  </si>
  <si>
    <t>71643</t>
  </si>
  <si>
    <t>71644</t>
  </si>
  <si>
    <t>71646</t>
  </si>
  <si>
    <t>71647</t>
  </si>
  <si>
    <t>71649</t>
  </si>
  <si>
    <t>71650</t>
  </si>
  <si>
    <t>71651</t>
  </si>
  <si>
    <t>71652</t>
  </si>
  <si>
    <t>71653</t>
  </si>
  <si>
    <t>71654</t>
  </si>
  <si>
    <t>71655</t>
  </si>
  <si>
    <t>71656</t>
  </si>
  <si>
    <t>71657</t>
  </si>
  <si>
    <t>71658</t>
  </si>
  <si>
    <t>71659</t>
  </si>
  <si>
    <t>71660</t>
  </si>
  <si>
    <t>71661</t>
  </si>
  <si>
    <t>71662</t>
  </si>
  <si>
    <t>71663</t>
  </si>
  <si>
    <t>71665</t>
  </si>
  <si>
    <t>71666</t>
  </si>
  <si>
    <t>71667</t>
  </si>
  <si>
    <t>71670</t>
  </si>
  <si>
    <t>71671</t>
  </si>
  <si>
    <t>71674</t>
  </si>
  <si>
    <t>71675</t>
  </si>
  <si>
    <t>71676</t>
  </si>
  <si>
    <t>71677</t>
  </si>
  <si>
    <t>71678</t>
  </si>
  <si>
    <t>71701</t>
  </si>
  <si>
    <t>71711</t>
  </si>
  <si>
    <t>71720</t>
  </si>
  <si>
    <t>71721</t>
  </si>
  <si>
    <t>71722</t>
  </si>
  <si>
    <t>NEVADA</t>
  </si>
  <si>
    <t>71724</t>
  </si>
  <si>
    <t>71725</t>
  </si>
  <si>
    <t>71726</t>
  </si>
  <si>
    <t>71728</t>
  </si>
  <si>
    <t>71730</t>
  </si>
  <si>
    <t>71731</t>
  </si>
  <si>
    <t>71740</t>
  </si>
  <si>
    <t>71742</t>
  </si>
  <si>
    <t>71743</t>
  </si>
  <si>
    <t>71744</t>
  </si>
  <si>
    <t>71745</t>
  </si>
  <si>
    <t>71747</t>
  </si>
  <si>
    <t>71748</t>
  </si>
  <si>
    <t>71749</t>
  </si>
  <si>
    <t>71750</t>
  </si>
  <si>
    <t>71751</t>
  </si>
  <si>
    <t>71752</t>
  </si>
  <si>
    <t>71753</t>
  </si>
  <si>
    <t>71754</t>
  </si>
  <si>
    <t>71758</t>
  </si>
  <si>
    <t>71759</t>
  </si>
  <si>
    <t>71762</t>
  </si>
  <si>
    <t>71763</t>
  </si>
  <si>
    <t>71764</t>
  </si>
  <si>
    <t>71765</t>
  </si>
  <si>
    <t>71766</t>
  </si>
  <si>
    <t>71767</t>
  </si>
  <si>
    <t>71768</t>
  </si>
  <si>
    <t>71769</t>
  </si>
  <si>
    <t>71770</t>
  </si>
  <si>
    <t>71772</t>
  </si>
  <si>
    <t>71801</t>
  </si>
  <si>
    <t>HEMPSTEAD</t>
  </si>
  <si>
    <t>71802</t>
  </si>
  <si>
    <t>71820</t>
  </si>
  <si>
    <t>LITTLE RIVER</t>
  </si>
  <si>
    <t>71822</t>
  </si>
  <si>
    <t>71823</t>
  </si>
  <si>
    <t>71825</t>
  </si>
  <si>
    <t>71826</t>
  </si>
  <si>
    <t>71827</t>
  </si>
  <si>
    <t>71828</t>
  </si>
  <si>
    <t>71831</t>
  </si>
  <si>
    <t>71832</t>
  </si>
  <si>
    <t>71833</t>
  </si>
  <si>
    <t>71834</t>
  </si>
  <si>
    <t>71835</t>
  </si>
  <si>
    <t>71836</t>
  </si>
  <si>
    <t>71837</t>
  </si>
  <si>
    <t>71838</t>
  </si>
  <si>
    <t>71839</t>
  </si>
  <si>
    <t>71840</t>
  </si>
  <si>
    <t>71841</t>
  </si>
  <si>
    <t>71842</t>
  </si>
  <si>
    <t>71844</t>
  </si>
  <si>
    <t>71845</t>
  </si>
  <si>
    <t>71846</t>
  </si>
  <si>
    <t>71847</t>
  </si>
  <si>
    <t>71851</t>
  </si>
  <si>
    <t>71852</t>
  </si>
  <si>
    <t>71853</t>
  </si>
  <si>
    <t>71854</t>
  </si>
  <si>
    <t>71855</t>
  </si>
  <si>
    <t>71857</t>
  </si>
  <si>
    <t>71858</t>
  </si>
  <si>
    <t>71859</t>
  </si>
  <si>
    <t>71860</t>
  </si>
  <si>
    <t>71861</t>
  </si>
  <si>
    <t>71862</t>
  </si>
  <si>
    <t>71864</t>
  </si>
  <si>
    <t>71865</t>
  </si>
  <si>
    <t>71866</t>
  </si>
  <si>
    <t>71901</t>
  </si>
  <si>
    <t>GARLAND</t>
  </si>
  <si>
    <t>71902</t>
  </si>
  <si>
    <t>71903</t>
  </si>
  <si>
    <t>71909</t>
  </si>
  <si>
    <t>71910</t>
  </si>
  <si>
    <t>71913</t>
  </si>
  <si>
    <t>71914</t>
  </si>
  <si>
    <t>71920</t>
  </si>
  <si>
    <t>71921</t>
  </si>
  <si>
    <t>71922</t>
  </si>
  <si>
    <t>71923</t>
  </si>
  <si>
    <t>71929</t>
  </si>
  <si>
    <t>HOT SPRING</t>
  </si>
  <si>
    <t>71931</t>
  </si>
  <si>
    <t>71932</t>
  </si>
  <si>
    <t>71933</t>
  </si>
  <si>
    <t>71934</t>
  </si>
  <si>
    <t>71935</t>
  </si>
  <si>
    <t>71937</t>
  </si>
  <si>
    <t>71940</t>
  </si>
  <si>
    <t>71941</t>
  </si>
  <si>
    <t>71942</t>
  </si>
  <si>
    <t>71943</t>
  </si>
  <si>
    <t>71944</t>
  </si>
  <si>
    <t>71945</t>
  </si>
  <si>
    <t>71946</t>
  </si>
  <si>
    <t>71949</t>
  </si>
  <si>
    <t>71950</t>
  </si>
  <si>
    <t>71951</t>
  </si>
  <si>
    <t>71952</t>
  </si>
  <si>
    <t>71953</t>
  </si>
  <si>
    <t>71956</t>
  </si>
  <si>
    <t>71957</t>
  </si>
  <si>
    <t>71958</t>
  </si>
  <si>
    <t>71959</t>
  </si>
  <si>
    <t>71960</t>
  </si>
  <si>
    <t>71961</t>
  </si>
  <si>
    <t>71962</t>
  </si>
  <si>
    <t>71964</t>
  </si>
  <si>
    <t>71965</t>
  </si>
  <si>
    <t>71966</t>
  </si>
  <si>
    <t>71968</t>
  </si>
  <si>
    <t>71969</t>
  </si>
  <si>
    <t>71970</t>
  </si>
  <si>
    <t>71971</t>
  </si>
  <si>
    <t>71972</t>
  </si>
  <si>
    <t>71973</t>
  </si>
  <si>
    <t>71998</t>
  </si>
  <si>
    <t>71999</t>
  </si>
  <si>
    <t>72001</t>
  </si>
  <si>
    <t>72002</t>
  </si>
  <si>
    <t>72003</t>
  </si>
  <si>
    <t>ARKANSAS</t>
  </si>
  <si>
    <t>72004</t>
  </si>
  <si>
    <t>72005</t>
  </si>
  <si>
    <t>72006</t>
  </si>
  <si>
    <t>WOODRUFF</t>
  </si>
  <si>
    <t>72007</t>
  </si>
  <si>
    <t>LONOKE</t>
  </si>
  <si>
    <t>72009</t>
  </si>
  <si>
    <t>72010</t>
  </si>
  <si>
    <t>72011</t>
  </si>
  <si>
    <t>72012</t>
  </si>
  <si>
    <t>72013</t>
  </si>
  <si>
    <t>72014</t>
  </si>
  <si>
    <t>72015</t>
  </si>
  <si>
    <t>72016</t>
  </si>
  <si>
    <t>72017</t>
  </si>
  <si>
    <t>72018</t>
  </si>
  <si>
    <t>72019</t>
  </si>
  <si>
    <t>72020</t>
  </si>
  <si>
    <t>72021</t>
  </si>
  <si>
    <t>72022</t>
  </si>
  <si>
    <t>72023</t>
  </si>
  <si>
    <t>72024</t>
  </si>
  <si>
    <t>72025</t>
  </si>
  <si>
    <t>72026</t>
  </si>
  <si>
    <t>72027</t>
  </si>
  <si>
    <t>CONWAY</t>
  </si>
  <si>
    <t>72028</t>
  </si>
  <si>
    <t>72029</t>
  </si>
  <si>
    <t>72030</t>
  </si>
  <si>
    <t>72031</t>
  </si>
  <si>
    <t>72032</t>
  </si>
  <si>
    <t>FAULKNER</t>
  </si>
  <si>
    <t>72033</t>
  </si>
  <si>
    <t>72034</t>
  </si>
  <si>
    <t>72035</t>
  </si>
  <si>
    <t>72036</t>
  </si>
  <si>
    <t>72037</t>
  </si>
  <si>
    <t>72038</t>
  </si>
  <si>
    <t>72039</t>
  </si>
  <si>
    <t>72040</t>
  </si>
  <si>
    <t>72041</t>
  </si>
  <si>
    <t>72042</t>
  </si>
  <si>
    <t>72043</t>
  </si>
  <si>
    <t>72044</t>
  </si>
  <si>
    <t>72045</t>
  </si>
  <si>
    <t>72046</t>
  </si>
  <si>
    <t>72047</t>
  </si>
  <si>
    <t>72048</t>
  </si>
  <si>
    <t>72051</t>
  </si>
  <si>
    <t>72052</t>
  </si>
  <si>
    <t>72053</t>
  </si>
  <si>
    <t>72055</t>
  </si>
  <si>
    <t>72057</t>
  </si>
  <si>
    <t>72058</t>
  </si>
  <si>
    <t>72059</t>
  </si>
  <si>
    <t>72060</t>
  </si>
  <si>
    <t>72061</t>
  </si>
  <si>
    <t>72063</t>
  </si>
  <si>
    <t>72064</t>
  </si>
  <si>
    <t>72065</t>
  </si>
  <si>
    <t>72066</t>
  </si>
  <si>
    <t>72067</t>
  </si>
  <si>
    <t>72068</t>
  </si>
  <si>
    <t>72069</t>
  </si>
  <si>
    <t>72070</t>
  </si>
  <si>
    <t>72071</t>
  </si>
  <si>
    <t>72072</t>
  </si>
  <si>
    <t>72073</t>
  </si>
  <si>
    <t>72074</t>
  </si>
  <si>
    <t>72075</t>
  </si>
  <si>
    <t>72076</t>
  </si>
  <si>
    <t>72078</t>
  </si>
  <si>
    <t>72079</t>
  </si>
  <si>
    <t>72080</t>
  </si>
  <si>
    <t>72081</t>
  </si>
  <si>
    <t>72082</t>
  </si>
  <si>
    <t>72083</t>
  </si>
  <si>
    <t>72084</t>
  </si>
  <si>
    <t>72085</t>
  </si>
  <si>
    <t>72086</t>
  </si>
  <si>
    <t>72087</t>
  </si>
  <si>
    <t>72088</t>
  </si>
  <si>
    <t>72089</t>
  </si>
  <si>
    <t>72099</t>
  </si>
  <si>
    <t>72100</t>
  </si>
  <si>
    <t>72101</t>
  </si>
  <si>
    <t>72102</t>
  </si>
  <si>
    <t>72103</t>
  </si>
  <si>
    <t>72104</t>
  </si>
  <si>
    <t>72105</t>
  </si>
  <si>
    <t>72106</t>
  </si>
  <si>
    <t>72107</t>
  </si>
  <si>
    <t>72108</t>
  </si>
  <si>
    <t>72110</t>
  </si>
  <si>
    <t>72111</t>
  </si>
  <si>
    <t>72112</t>
  </si>
  <si>
    <t>72113</t>
  </si>
  <si>
    <t>72114</t>
  </si>
  <si>
    <t>72115</t>
  </si>
  <si>
    <t>72116</t>
  </si>
  <si>
    <t>72117</t>
  </si>
  <si>
    <t>72118</t>
  </si>
  <si>
    <t>72119</t>
  </si>
  <si>
    <t>72120</t>
  </si>
  <si>
    <t>72121</t>
  </si>
  <si>
    <t>72122</t>
  </si>
  <si>
    <t>72123</t>
  </si>
  <si>
    <t>72124</t>
  </si>
  <si>
    <t>72125</t>
  </si>
  <si>
    <t>72126</t>
  </si>
  <si>
    <t>72127</t>
  </si>
  <si>
    <t>72128</t>
  </si>
  <si>
    <t>72129</t>
  </si>
  <si>
    <t>72130</t>
  </si>
  <si>
    <t>72131</t>
  </si>
  <si>
    <t>72132</t>
  </si>
  <si>
    <t>72133</t>
  </si>
  <si>
    <t>72134</t>
  </si>
  <si>
    <t>72135</t>
  </si>
  <si>
    <t>72136</t>
  </si>
  <si>
    <t>72137</t>
  </si>
  <si>
    <t>72139</t>
  </si>
  <si>
    <t>72140</t>
  </si>
  <si>
    <t>72141</t>
  </si>
  <si>
    <t>72142</t>
  </si>
  <si>
    <t>72143</t>
  </si>
  <si>
    <t>72145</t>
  </si>
  <si>
    <t>72149</t>
  </si>
  <si>
    <t>72150</t>
  </si>
  <si>
    <t>72152</t>
  </si>
  <si>
    <t>72153</t>
  </si>
  <si>
    <t>72156</t>
  </si>
  <si>
    <t>72157</t>
  </si>
  <si>
    <t>72158</t>
  </si>
  <si>
    <t>72159</t>
  </si>
  <si>
    <t>72160</t>
  </si>
  <si>
    <t>72164</t>
  </si>
  <si>
    <t>72165</t>
  </si>
  <si>
    <t>INDEPENDENCE</t>
  </si>
  <si>
    <t>72166</t>
  </si>
  <si>
    <t>72167</t>
  </si>
  <si>
    <t>72168</t>
  </si>
  <si>
    <t>72169</t>
  </si>
  <si>
    <t>72170</t>
  </si>
  <si>
    <t>72173</t>
  </si>
  <si>
    <t>72175</t>
  </si>
  <si>
    <t>72176</t>
  </si>
  <si>
    <t>72178</t>
  </si>
  <si>
    <t>72179</t>
  </si>
  <si>
    <t>72180</t>
  </si>
  <si>
    <t>72181</t>
  </si>
  <si>
    <t>72182</t>
  </si>
  <si>
    <t>72183</t>
  </si>
  <si>
    <t>72189</t>
  </si>
  <si>
    <t>72190</t>
  </si>
  <si>
    <t>72198</t>
  </si>
  <si>
    <t>72199</t>
  </si>
  <si>
    <t>72200</t>
  </si>
  <si>
    <t>72201</t>
  </si>
  <si>
    <t>72202</t>
  </si>
  <si>
    <t>72203</t>
  </si>
  <si>
    <t>72204</t>
  </si>
  <si>
    <t>72205</t>
  </si>
  <si>
    <t>72206</t>
  </si>
  <si>
    <t>72207</t>
  </si>
  <si>
    <t>72208</t>
  </si>
  <si>
    <t>72209</t>
  </si>
  <si>
    <t>72210</t>
  </si>
  <si>
    <t>72211</t>
  </si>
  <si>
    <t>72212</t>
  </si>
  <si>
    <t>72214</t>
  </si>
  <si>
    <t>72215</t>
  </si>
  <si>
    <t>72216</t>
  </si>
  <si>
    <t>72217</t>
  </si>
  <si>
    <t>72219</t>
  </si>
  <si>
    <t>72221</t>
  </si>
  <si>
    <t>72222</t>
  </si>
  <si>
    <t>72223</t>
  </si>
  <si>
    <t>72224</t>
  </si>
  <si>
    <t>72225</t>
  </si>
  <si>
    <t>72227</t>
  </si>
  <si>
    <t>72231</t>
  </si>
  <si>
    <t>72260</t>
  </si>
  <si>
    <t>72295</t>
  </si>
  <si>
    <t>72297</t>
  </si>
  <si>
    <t>72301</t>
  </si>
  <si>
    <t>72303</t>
  </si>
  <si>
    <t>72310</t>
  </si>
  <si>
    <t>72311</t>
  </si>
  <si>
    <t>72312</t>
  </si>
  <si>
    <t>72313</t>
  </si>
  <si>
    <t>72314</t>
  </si>
  <si>
    <t>CROSS</t>
  </si>
  <si>
    <t>72315</t>
  </si>
  <si>
    <t>72316</t>
  </si>
  <si>
    <t>72317</t>
  </si>
  <si>
    <t>72319</t>
  </si>
  <si>
    <t>72320</t>
  </si>
  <si>
    <t>72321</t>
  </si>
  <si>
    <t>72322</t>
  </si>
  <si>
    <t>SAINT FRANCIS</t>
  </si>
  <si>
    <t>72323</t>
  </si>
  <si>
    <t>72324</t>
  </si>
  <si>
    <t>72325</t>
  </si>
  <si>
    <t>72326</t>
  </si>
  <si>
    <t>72327</t>
  </si>
  <si>
    <t>72328</t>
  </si>
  <si>
    <t>72329</t>
  </si>
  <si>
    <t>72330</t>
  </si>
  <si>
    <t>72331</t>
  </si>
  <si>
    <t>72332</t>
  </si>
  <si>
    <t>72333</t>
  </si>
  <si>
    <t>72335</t>
  </si>
  <si>
    <t>72336</t>
  </si>
  <si>
    <t>72338</t>
  </si>
  <si>
    <t>72339</t>
  </si>
  <si>
    <t>72340</t>
  </si>
  <si>
    <t>72341</t>
  </si>
  <si>
    <t>72342</t>
  </si>
  <si>
    <t>72346</t>
  </si>
  <si>
    <t>72347</t>
  </si>
  <si>
    <t>72348</t>
  </si>
  <si>
    <t>72350</t>
  </si>
  <si>
    <t>72351</t>
  </si>
  <si>
    <t>72352</t>
  </si>
  <si>
    <t>72353</t>
  </si>
  <si>
    <t>72354</t>
  </si>
  <si>
    <t>POINSETT</t>
  </si>
  <si>
    <t>72355</t>
  </si>
  <si>
    <t>72358</t>
  </si>
  <si>
    <t>72359</t>
  </si>
  <si>
    <t>72360</t>
  </si>
  <si>
    <t>72364</t>
  </si>
  <si>
    <t>72365</t>
  </si>
  <si>
    <t>72366</t>
  </si>
  <si>
    <t>72367</t>
  </si>
  <si>
    <t>72368</t>
  </si>
  <si>
    <t>72369</t>
  </si>
  <si>
    <t>72370</t>
  </si>
  <si>
    <t>72372</t>
  </si>
  <si>
    <t>72373</t>
  </si>
  <si>
    <t>72374</t>
  </si>
  <si>
    <t>72376</t>
  </si>
  <si>
    <t>72377</t>
  </si>
  <si>
    <t>72378</t>
  </si>
  <si>
    <t>72379</t>
  </si>
  <si>
    <t>72381</t>
  </si>
  <si>
    <t>72383</t>
  </si>
  <si>
    <t>72384</t>
  </si>
  <si>
    <t>72385</t>
  </si>
  <si>
    <t>72386</t>
  </si>
  <si>
    <t>POINSETTE</t>
  </si>
  <si>
    <t>72387</t>
  </si>
  <si>
    <t>72389</t>
  </si>
  <si>
    <t>72390</t>
  </si>
  <si>
    <t>72391</t>
  </si>
  <si>
    <t>72392</t>
  </si>
  <si>
    <t>72394</t>
  </si>
  <si>
    <t>72395</t>
  </si>
  <si>
    <t>72396</t>
  </si>
  <si>
    <t>72397</t>
  </si>
  <si>
    <t>72401</t>
  </si>
  <si>
    <t>CRAIGHEAD</t>
  </si>
  <si>
    <t>72402</t>
  </si>
  <si>
    <t>72403</t>
  </si>
  <si>
    <t>72404</t>
  </si>
  <si>
    <t>72410</t>
  </si>
  <si>
    <t>72411</t>
  </si>
  <si>
    <t>72412</t>
  </si>
  <si>
    <t>72413</t>
  </si>
  <si>
    <t>72414</t>
  </si>
  <si>
    <t>72415</t>
  </si>
  <si>
    <t>72416</t>
  </si>
  <si>
    <t>72417</t>
  </si>
  <si>
    <t>72418</t>
  </si>
  <si>
    <t>72419</t>
  </si>
  <si>
    <t>72421</t>
  </si>
  <si>
    <t>72422</t>
  </si>
  <si>
    <t>72424</t>
  </si>
  <si>
    <t>72425</t>
  </si>
  <si>
    <t>72426</t>
  </si>
  <si>
    <t>72427</t>
  </si>
  <si>
    <t>72428</t>
  </si>
  <si>
    <t>72429</t>
  </si>
  <si>
    <t>72430</t>
  </si>
  <si>
    <t>72431</t>
  </si>
  <si>
    <t>72432</t>
  </si>
  <si>
    <t>72433</t>
  </si>
  <si>
    <t>72434</t>
  </si>
  <si>
    <t>72435</t>
  </si>
  <si>
    <t>72436</t>
  </si>
  <si>
    <t>72437</t>
  </si>
  <si>
    <t>72438</t>
  </si>
  <si>
    <t>72439</t>
  </si>
  <si>
    <t>72440</t>
  </si>
  <si>
    <t>72441</t>
  </si>
  <si>
    <t>72442</t>
  </si>
  <si>
    <t>72443</t>
  </si>
  <si>
    <t>72444</t>
  </si>
  <si>
    <t>72445</t>
  </si>
  <si>
    <t>72447</t>
  </si>
  <si>
    <t>72449</t>
  </si>
  <si>
    <t>72450</t>
  </si>
  <si>
    <t>72451</t>
  </si>
  <si>
    <t>72453</t>
  </si>
  <si>
    <t>72454</t>
  </si>
  <si>
    <t>72455</t>
  </si>
  <si>
    <t>72456</t>
  </si>
  <si>
    <t>72457</t>
  </si>
  <si>
    <t>72458</t>
  </si>
  <si>
    <t>72459</t>
  </si>
  <si>
    <t>72460</t>
  </si>
  <si>
    <t>72461</t>
  </si>
  <si>
    <t>72462</t>
  </si>
  <si>
    <t>72464</t>
  </si>
  <si>
    <t>72465</t>
  </si>
  <si>
    <t>72466</t>
  </si>
  <si>
    <t>72467</t>
  </si>
  <si>
    <t>72469</t>
  </si>
  <si>
    <t>72470</t>
  </si>
  <si>
    <t>72471</t>
  </si>
  <si>
    <t>72472</t>
  </si>
  <si>
    <t>72473</t>
  </si>
  <si>
    <t>72474</t>
  </si>
  <si>
    <t>72475</t>
  </si>
  <si>
    <t>72476</t>
  </si>
  <si>
    <t>72478</t>
  </si>
  <si>
    <t>72479</t>
  </si>
  <si>
    <t>72482</t>
  </si>
  <si>
    <t>SHARP</t>
  </si>
  <si>
    <t>72501</t>
  </si>
  <si>
    <t>72503</t>
  </si>
  <si>
    <t>72512</t>
  </si>
  <si>
    <t>IZARD</t>
  </si>
  <si>
    <t>72513</t>
  </si>
  <si>
    <t>72515</t>
  </si>
  <si>
    <t>72516</t>
  </si>
  <si>
    <t>72517</t>
  </si>
  <si>
    <t>72519</t>
  </si>
  <si>
    <t>72520</t>
  </si>
  <si>
    <t>72521</t>
  </si>
  <si>
    <t>72522</t>
  </si>
  <si>
    <t>72523</t>
  </si>
  <si>
    <t>72524</t>
  </si>
  <si>
    <t>72525</t>
  </si>
  <si>
    <t>72526</t>
  </si>
  <si>
    <t>72527</t>
  </si>
  <si>
    <t>72528</t>
  </si>
  <si>
    <t>72529</t>
  </si>
  <si>
    <t>72530</t>
  </si>
  <si>
    <t>72531</t>
  </si>
  <si>
    <t>72532</t>
  </si>
  <si>
    <t>72533</t>
  </si>
  <si>
    <t>72534</t>
  </si>
  <si>
    <t>72536</t>
  </si>
  <si>
    <t>72537</t>
  </si>
  <si>
    <t>BAXTER</t>
  </si>
  <si>
    <t>72538</t>
  </si>
  <si>
    <t>72539</t>
  </si>
  <si>
    <t>72540</t>
  </si>
  <si>
    <t>72542</t>
  </si>
  <si>
    <t>72543</t>
  </si>
  <si>
    <t>72544</t>
  </si>
  <si>
    <t>72545</t>
  </si>
  <si>
    <t>72546</t>
  </si>
  <si>
    <t>72550</t>
  </si>
  <si>
    <t>72553</t>
  </si>
  <si>
    <t>72554</t>
  </si>
  <si>
    <t>72555</t>
  </si>
  <si>
    <t>72556</t>
  </si>
  <si>
    <t>72557</t>
  </si>
  <si>
    <t>72560</t>
  </si>
  <si>
    <t>72561</t>
  </si>
  <si>
    <t>72562</t>
  </si>
  <si>
    <t>72564</t>
  </si>
  <si>
    <t>72565</t>
  </si>
  <si>
    <t>72566</t>
  </si>
  <si>
    <t>72567</t>
  </si>
  <si>
    <t>72568</t>
  </si>
  <si>
    <t>72569</t>
  </si>
  <si>
    <t>72571</t>
  </si>
  <si>
    <t>72572</t>
  </si>
  <si>
    <t>72573</t>
  </si>
  <si>
    <t>72575</t>
  </si>
  <si>
    <t>72576</t>
  </si>
  <si>
    <t>72577</t>
  </si>
  <si>
    <t>72578</t>
  </si>
  <si>
    <t>72579</t>
  </si>
  <si>
    <t>72581</t>
  </si>
  <si>
    <t>72583</t>
  </si>
  <si>
    <t>72584</t>
  </si>
  <si>
    <t>72585</t>
  </si>
  <si>
    <t>72587</t>
  </si>
  <si>
    <t>72601</t>
  </si>
  <si>
    <t>72602</t>
  </si>
  <si>
    <t>72610</t>
  </si>
  <si>
    <t>72611</t>
  </si>
  <si>
    <t>72612</t>
  </si>
  <si>
    <t>72613</t>
  </si>
  <si>
    <t>72615</t>
  </si>
  <si>
    <t>72616</t>
  </si>
  <si>
    <t>72617</t>
  </si>
  <si>
    <t>72618</t>
  </si>
  <si>
    <t>72619</t>
  </si>
  <si>
    <t>72623</t>
  </si>
  <si>
    <t>72624</t>
  </si>
  <si>
    <t>72626</t>
  </si>
  <si>
    <t>72628</t>
  </si>
  <si>
    <t>72629</t>
  </si>
  <si>
    <t>72630</t>
  </si>
  <si>
    <t>72631</t>
  </si>
  <si>
    <t>72632</t>
  </si>
  <si>
    <t>72633</t>
  </si>
  <si>
    <t>72634</t>
  </si>
  <si>
    <t>72635</t>
  </si>
  <si>
    <t>72636</t>
  </si>
  <si>
    <t>SEARCY</t>
  </si>
  <si>
    <t>72638</t>
  </si>
  <si>
    <t>72639</t>
  </si>
  <si>
    <t>72640</t>
  </si>
  <si>
    <t>72641</t>
  </si>
  <si>
    <t>72642</t>
  </si>
  <si>
    <t>72644</t>
  </si>
  <si>
    <t>72645</t>
  </si>
  <si>
    <t>72648</t>
  </si>
  <si>
    <t>72650</t>
  </si>
  <si>
    <t>72651</t>
  </si>
  <si>
    <t>72653</t>
  </si>
  <si>
    <t>72654</t>
  </si>
  <si>
    <t>72655</t>
  </si>
  <si>
    <t>72657</t>
  </si>
  <si>
    <t>72658</t>
  </si>
  <si>
    <t>72659</t>
  </si>
  <si>
    <t>72660</t>
  </si>
  <si>
    <t>72661</t>
  </si>
  <si>
    <t>72662</t>
  </si>
  <si>
    <t>72663</t>
  </si>
  <si>
    <t>72666</t>
  </si>
  <si>
    <t>72668</t>
  </si>
  <si>
    <t>72669</t>
  </si>
  <si>
    <t>72670</t>
  </si>
  <si>
    <t>72672</t>
  </si>
  <si>
    <t>72675</t>
  </si>
  <si>
    <t>72677</t>
  </si>
  <si>
    <t>72679</t>
  </si>
  <si>
    <t>72680</t>
  </si>
  <si>
    <t>72682</t>
  </si>
  <si>
    <t>72683</t>
  </si>
  <si>
    <t>72685</t>
  </si>
  <si>
    <t>72686</t>
  </si>
  <si>
    <t>72687</t>
  </si>
  <si>
    <t>72701</t>
  </si>
  <si>
    <t>72702</t>
  </si>
  <si>
    <t>72703</t>
  </si>
  <si>
    <t>72704</t>
  </si>
  <si>
    <t>72711</t>
  </si>
  <si>
    <t>72712</t>
  </si>
  <si>
    <t>72714</t>
  </si>
  <si>
    <t>72715</t>
  </si>
  <si>
    <t>72716</t>
  </si>
  <si>
    <t>72717</t>
  </si>
  <si>
    <t>72718</t>
  </si>
  <si>
    <t>72719</t>
  </si>
  <si>
    <t>72721</t>
  </si>
  <si>
    <t>72722</t>
  </si>
  <si>
    <t>72727</t>
  </si>
  <si>
    <t>72728</t>
  </si>
  <si>
    <t>72729</t>
  </si>
  <si>
    <t>72730</t>
  </si>
  <si>
    <t>72732</t>
  </si>
  <si>
    <t>72733</t>
  </si>
  <si>
    <t>72734</t>
  </si>
  <si>
    <t>72735</t>
  </si>
  <si>
    <t>72736</t>
  </si>
  <si>
    <t>72737</t>
  </si>
  <si>
    <t>72738</t>
  </si>
  <si>
    <t>72739</t>
  </si>
  <si>
    <t>72740</t>
  </si>
  <si>
    <t>72741</t>
  </si>
  <si>
    <t>72742</t>
  </si>
  <si>
    <t>72744</t>
  </si>
  <si>
    <t>72745</t>
  </si>
  <si>
    <t>72747</t>
  </si>
  <si>
    <t>72749</t>
  </si>
  <si>
    <t>72751</t>
  </si>
  <si>
    <t>72752</t>
  </si>
  <si>
    <t>72753</t>
  </si>
  <si>
    <t>72756</t>
  </si>
  <si>
    <t>72757</t>
  </si>
  <si>
    <t>72758</t>
  </si>
  <si>
    <t>72760</t>
  </si>
  <si>
    <t>72761</t>
  </si>
  <si>
    <t>72762</t>
  </si>
  <si>
    <t>72764</t>
  </si>
  <si>
    <t>72765</t>
  </si>
  <si>
    <t>72766</t>
  </si>
  <si>
    <t>72767</t>
  </si>
  <si>
    <t>72768</t>
  </si>
  <si>
    <t>72769</t>
  </si>
  <si>
    <t>72770</t>
  </si>
  <si>
    <t>72773</t>
  </si>
  <si>
    <t>72774</t>
  </si>
  <si>
    <t>72775</t>
  </si>
  <si>
    <t>72776</t>
  </si>
  <si>
    <t>72801</t>
  </si>
  <si>
    <t>72802</t>
  </si>
  <si>
    <t>72811</t>
  </si>
  <si>
    <t>72812</t>
  </si>
  <si>
    <t>72820</t>
  </si>
  <si>
    <t>72821</t>
  </si>
  <si>
    <t>72822</t>
  </si>
  <si>
    <t>72823</t>
  </si>
  <si>
    <t>72824</t>
  </si>
  <si>
    <t>YELL</t>
  </si>
  <si>
    <t>72826</t>
  </si>
  <si>
    <t>72827</t>
  </si>
  <si>
    <t>72828</t>
  </si>
  <si>
    <t>72829</t>
  </si>
  <si>
    <t>72830</t>
  </si>
  <si>
    <t>72832</t>
  </si>
  <si>
    <t>72833</t>
  </si>
  <si>
    <t>72834</t>
  </si>
  <si>
    <t>72835</t>
  </si>
  <si>
    <t>72837</t>
  </si>
  <si>
    <t>72838</t>
  </si>
  <si>
    <t>72839</t>
  </si>
  <si>
    <t>72840</t>
  </si>
  <si>
    <t>72841</t>
  </si>
  <si>
    <t>72842</t>
  </si>
  <si>
    <t>72843</t>
  </si>
  <si>
    <t>72844</t>
  </si>
  <si>
    <t>72845</t>
  </si>
  <si>
    <t>72846</t>
  </si>
  <si>
    <t>72847</t>
  </si>
  <si>
    <t>72851</t>
  </si>
  <si>
    <t>72852</t>
  </si>
  <si>
    <t>72853</t>
  </si>
  <si>
    <t>72854</t>
  </si>
  <si>
    <t>72855</t>
  </si>
  <si>
    <t>72856</t>
  </si>
  <si>
    <t>72857</t>
  </si>
  <si>
    <t>72858</t>
  </si>
  <si>
    <t>72860</t>
  </si>
  <si>
    <t>72863</t>
  </si>
  <si>
    <t>72865</t>
  </si>
  <si>
    <t>72867</t>
  </si>
  <si>
    <t>72901</t>
  </si>
  <si>
    <t>SEBASTIAN</t>
  </si>
  <si>
    <t>72902</t>
  </si>
  <si>
    <t>72903</t>
  </si>
  <si>
    <t>72904</t>
  </si>
  <si>
    <t>72905</t>
  </si>
  <si>
    <t>72906</t>
  </si>
  <si>
    <t>72908</t>
  </si>
  <si>
    <t>72913</t>
  </si>
  <si>
    <t>72914</t>
  </si>
  <si>
    <t>72916</t>
  </si>
  <si>
    <t>72917</t>
  </si>
  <si>
    <t>72918</t>
  </si>
  <si>
    <t>72919</t>
  </si>
  <si>
    <t>72921</t>
  </si>
  <si>
    <t>72923</t>
  </si>
  <si>
    <t>72924</t>
  </si>
  <si>
    <t>72926</t>
  </si>
  <si>
    <t>72927</t>
  </si>
  <si>
    <t>72928</t>
  </si>
  <si>
    <t>72930</t>
  </si>
  <si>
    <t>72932</t>
  </si>
  <si>
    <t>72933</t>
  </si>
  <si>
    <t>72934</t>
  </si>
  <si>
    <t>72935</t>
  </si>
  <si>
    <t>72936</t>
  </si>
  <si>
    <t>72937</t>
  </si>
  <si>
    <t>72938</t>
  </si>
  <si>
    <t>72940</t>
  </si>
  <si>
    <t>72941</t>
  </si>
  <si>
    <t>72943</t>
  </si>
  <si>
    <t>72944</t>
  </si>
  <si>
    <t>72945</t>
  </si>
  <si>
    <t>72946</t>
  </si>
  <si>
    <t>72947</t>
  </si>
  <si>
    <t>72948</t>
  </si>
  <si>
    <t>72949</t>
  </si>
  <si>
    <t>72950</t>
  </si>
  <si>
    <t>72951</t>
  </si>
  <si>
    <t>72952</t>
  </si>
  <si>
    <t>72955</t>
  </si>
  <si>
    <t>72956</t>
  </si>
  <si>
    <t>72957</t>
  </si>
  <si>
    <t>72958</t>
  </si>
  <si>
    <t>72959</t>
  </si>
  <si>
    <t>73001</t>
  </si>
  <si>
    <t>73002</t>
  </si>
  <si>
    <t>73003</t>
  </si>
  <si>
    <t>OKLAHOMA</t>
  </si>
  <si>
    <t>73004</t>
  </si>
  <si>
    <t>73005</t>
  </si>
  <si>
    <t>73006</t>
  </si>
  <si>
    <t>73007</t>
  </si>
  <si>
    <t>73008</t>
  </si>
  <si>
    <t>73009</t>
  </si>
  <si>
    <t>73010</t>
  </si>
  <si>
    <t>MCCLAIN</t>
  </si>
  <si>
    <t>73011</t>
  </si>
  <si>
    <t>73012</t>
  </si>
  <si>
    <t>73013</t>
  </si>
  <si>
    <t>73014</t>
  </si>
  <si>
    <t>CANADIAN</t>
  </si>
  <si>
    <t>73015</t>
  </si>
  <si>
    <t>73016</t>
  </si>
  <si>
    <t>KINGFISHER</t>
  </si>
  <si>
    <t>73017</t>
  </si>
  <si>
    <t>73018</t>
  </si>
  <si>
    <t>73019</t>
  </si>
  <si>
    <t>73020</t>
  </si>
  <si>
    <t>73021</t>
  </si>
  <si>
    <t>WASHITA</t>
  </si>
  <si>
    <t>73022</t>
  </si>
  <si>
    <t>73023</t>
  </si>
  <si>
    <t>73024</t>
  </si>
  <si>
    <t>73025</t>
  </si>
  <si>
    <t>73026</t>
  </si>
  <si>
    <t>73027</t>
  </si>
  <si>
    <t>73028</t>
  </si>
  <si>
    <t>73029</t>
  </si>
  <si>
    <t>73030</t>
  </si>
  <si>
    <t>73031</t>
  </si>
  <si>
    <t>73032</t>
  </si>
  <si>
    <t>73033</t>
  </si>
  <si>
    <t>73034</t>
  </si>
  <si>
    <t>73035</t>
  </si>
  <si>
    <t>GARVIN</t>
  </si>
  <si>
    <t>73036</t>
  </si>
  <si>
    <t>73037</t>
  </si>
  <si>
    <t>73038</t>
  </si>
  <si>
    <t>73039</t>
  </si>
  <si>
    <t>73040</t>
  </si>
  <si>
    <t>73041</t>
  </si>
  <si>
    <t>73042</t>
  </si>
  <si>
    <t>73043</t>
  </si>
  <si>
    <t>73044</t>
  </si>
  <si>
    <t>73045</t>
  </si>
  <si>
    <t>73046</t>
  </si>
  <si>
    <t>73047</t>
  </si>
  <si>
    <t>73048</t>
  </si>
  <si>
    <t>73049</t>
  </si>
  <si>
    <t>73050</t>
  </si>
  <si>
    <t>73051</t>
  </si>
  <si>
    <t>73052</t>
  </si>
  <si>
    <t>73053</t>
  </si>
  <si>
    <t>73054</t>
  </si>
  <si>
    <t>73055</t>
  </si>
  <si>
    <t>73056</t>
  </si>
  <si>
    <t>73057</t>
  </si>
  <si>
    <t>73058</t>
  </si>
  <si>
    <t>73059</t>
  </si>
  <si>
    <t>73060</t>
  </si>
  <si>
    <t>73061</t>
  </si>
  <si>
    <t>73062</t>
  </si>
  <si>
    <t>73063</t>
  </si>
  <si>
    <t>73064</t>
  </si>
  <si>
    <t>73065</t>
  </si>
  <si>
    <t>73066</t>
  </si>
  <si>
    <t>73067</t>
  </si>
  <si>
    <t>73068</t>
  </si>
  <si>
    <t>73069</t>
  </si>
  <si>
    <t>73070</t>
  </si>
  <si>
    <t>73071</t>
  </si>
  <si>
    <t>73072</t>
  </si>
  <si>
    <t>73073</t>
  </si>
  <si>
    <t>73074</t>
  </si>
  <si>
    <t>73075</t>
  </si>
  <si>
    <t>73076</t>
  </si>
  <si>
    <t>73077</t>
  </si>
  <si>
    <t>73078</t>
  </si>
  <si>
    <t>73079</t>
  </si>
  <si>
    <t>73080</t>
  </si>
  <si>
    <t>73081</t>
  </si>
  <si>
    <t>73082</t>
  </si>
  <si>
    <t>73083</t>
  </si>
  <si>
    <t>73084</t>
  </si>
  <si>
    <t>73085</t>
  </si>
  <si>
    <t>73086</t>
  </si>
  <si>
    <t>73087</t>
  </si>
  <si>
    <t>73088</t>
  </si>
  <si>
    <t>73089</t>
  </si>
  <si>
    <t>73090</t>
  </si>
  <si>
    <t>73091</t>
  </si>
  <si>
    <t>73092</t>
  </si>
  <si>
    <t>73093</t>
  </si>
  <si>
    <t>73094</t>
  </si>
  <si>
    <t>73095</t>
  </si>
  <si>
    <t>73096</t>
  </si>
  <si>
    <t>73097</t>
  </si>
  <si>
    <t>73098</t>
  </si>
  <si>
    <t>73099</t>
  </si>
  <si>
    <t>73100</t>
  </si>
  <si>
    <t>73101</t>
  </si>
  <si>
    <t>73102</t>
  </si>
  <si>
    <t>73103</t>
  </si>
  <si>
    <t>73104</t>
  </si>
  <si>
    <t>73105</t>
  </si>
  <si>
    <t>73106</t>
  </si>
  <si>
    <t>73107</t>
  </si>
  <si>
    <t>73108</t>
  </si>
  <si>
    <t>73109</t>
  </si>
  <si>
    <t>73110</t>
  </si>
  <si>
    <t>73111</t>
  </si>
  <si>
    <t>73112</t>
  </si>
  <si>
    <t>73113</t>
  </si>
  <si>
    <t>73114</t>
  </si>
  <si>
    <t>73115</t>
  </si>
  <si>
    <t>73116</t>
  </si>
  <si>
    <t>73117</t>
  </si>
  <si>
    <t>73118</t>
  </si>
  <si>
    <t>73119</t>
  </si>
  <si>
    <t>73120</t>
  </si>
  <si>
    <t>73121</t>
  </si>
  <si>
    <t>73122</t>
  </si>
  <si>
    <t>73123</t>
  </si>
  <si>
    <t>73124</t>
  </si>
  <si>
    <t>73125</t>
  </si>
  <si>
    <t>73126</t>
  </si>
  <si>
    <t>73127</t>
  </si>
  <si>
    <t>73128</t>
  </si>
  <si>
    <t>73129</t>
  </si>
  <si>
    <t>73130</t>
  </si>
  <si>
    <t>73131</t>
  </si>
  <si>
    <t>73132</t>
  </si>
  <si>
    <t>73133</t>
  </si>
  <si>
    <t>73134</t>
  </si>
  <si>
    <t>73135</t>
  </si>
  <si>
    <t>73136</t>
  </si>
  <si>
    <t>73137</t>
  </si>
  <si>
    <t>73139</t>
  </si>
  <si>
    <t>73140</t>
  </si>
  <si>
    <t>73141</t>
  </si>
  <si>
    <t>73142</t>
  </si>
  <si>
    <t>73143</t>
  </si>
  <si>
    <t>73144</t>
  </si>
  <si>
    <t>73145</t>
  </si>
  <si>
    <t>73146</t>
  </si>
  <si>
    <t>73147</t>
  </si>
  <si>
    <t>73148</t>
  </si>
  <si>
    <t>73149</t>
  </si>
  <si>
    <t>73150</t>
  </si>
  <si>
    <t>73151</t>
  </si>
  <si>
    <t>73152</t>
  </si>
  <si>
    <t>73153</t>
  </si>
  <si>
    <t>73154</t>
  </si>
  <si>
    <t>73155</t>
  </si>
  <si>
    <t>73156</t>
  </si>
  <si>
    <t>73157</t>
  </si>
  <si>
    <t>73159</t>
  </si>
  <si>
    <t>73160</t>
  </si>
  <si>
    <t>73162</t>
  </si>
  <si>
    <t>73163</t>
  </si>
  <si>
    <t>73164</t>
  </si>
  <si>
    <t>73165</t>
  </si>
  <si>
    <t>73167</t>
  </si>
  <si>
    <t>73169</t>
  </si>
  <si>
    <t>73170</t>
  </si>
  <si>
    <t>73172</t>
  </si>
  <si>
    <t>73173</t>
  </si>
  <si>
    <t>73176</t>
  </si>
  <si>
    <t>73177</t>
  </si>
  <si>
    <t>73178</t>
  </si>
  <si>
    <t>73179</t>
  </si>
  <si>
    <t>73180</t>
  </si>
  <si>
    <t>73184</t>
  </si>
  <si>
    <t>73185</t>
  </si>
  <si>
    <t>73187</t>
  </si>
  <si>
    <t>73189</t>
  </si>
  <si>
    <t>73190</t>
  </si>
  <si>
    <t>73193</t>
  </si>
  <si>
    <t>73194</t>
  </si>
  <si>
    <t>73195</t>
  </si>
  <si>
    <t>73196</t>
  </si>
  <si>
    <t>73197</t>
  </si>
  <si>
    <t>73198</t>
  </si>
  <si>
    <t>73199</t>
  </si>
  <si>
    <t>73219</t>
  </si>
  <si>
    <t>73301</t>
  </si>
  <si>
    <t>TRAVIS</t>
  </si>
  <si>
    <t>73344</t>
  </si>
  <si>
    <t>73401</t>
  </si>
  <si>
    <t>73402</t>
  </si>
  <si>
    <t>73403</t>
  </si>
  <si>
    <t>73425</t>
  </si>
  <si>
    <t>73430</t>
  </si>
  <si>
    <t>LOVE</t>
  </si>
  <si>
    <t>73432</t>
  </si>
  <si>
    <t>73433</t>
  </si>
  <si>
    <t>73434</t>
  </si>
  <si>
    <t>73435</t>
  </si>
  <si>
    <t>73436</t>
  </si>
  <si>
    <t>73437</t>
  </si>
  <si>
    <t>73438</t>
  </si>
  <si>
    <t>73439</t>
  </si>
  <si>
    <t>73440</t>
  </si>
  <si>
    <t>73441</t>
  </si>
  <si>
    <t>73442</t>
  </si>
  <si>
    <t>73443</t>
  </si>
  <si>
    <t>73444</t>
  </si>
  <si>
    <t>73446</t>
  </si>
  <si>
    <t>73447</t>
  </si>
  <si>
    <t>73448</t>
  </si>
  <si>
    <t>73449</t>
  </si>
  <si>
    <t>73450</t>
  </si>
  <si>
    <t>73453</t>
  </si>
  <si>
    <t>73455</t>
  </si>
  <si>
    <t>73456</t>
  </si>
  <si>
    <t>73458</t>
  </si>
  <si>
    <t>73459</t>
  </si>
  <si>
    <t>73460</t>
  </si>
  <si>
    <t>73461</t>
  </si>
  <si>
    <t>73463</t>
  </si>
  <si>
    <t>73476</t>
  </si>
  <si>
    <t>73481</t>
  </si>
  <si>
    <t>73487</t>
  </si>
  <si>
    <t>73488</t>
  </si>
  <si>
    <t>73491</t>
  </si>
  <si>
    <t>73501</t>
  </si>
  <si>
    <t>73502</t>
  </si>
  <si>
    <t>73503</t>
  </si>
  <si>
    <t>73505</t>
  </si>
  <si>
    <t>73506</t>
  </si>
  <si>
    <t>73507</t>
  </si>
  <si>
    <t>73520</t>
  </si>
  <si>
    <t>73521</t>
  </si>
  <si>
    <t>73522</t>
  </si>
  <si>
    <t>73523</t>
  </si>
  <si>
    <t>73526</t>
  </si>
  <si>
    <t>73527</t>
  </si>
  <si>
    <t>73528</t>
  </si>
  <si>
    <t>73529</t>
  </si>
  <si>
    <t>73530</t>
  </si>
  <si>
    <t>TILLMAN</t>
  </si>
  <si>
    <t>73531</t>
  </si>
  <si>
    <t>COTTON</t>
  </si>
  <si>
    <t>73532</t>
  </si>
  <si>
    <t>73533</t>
  </si>
  <si>
    <t>73534</t>
  </si>
  <si>
    <t>73536</t>
  </si>
  <si>
    <t>73537</t>
  </si>
  <si>
    <t>73538</t>
  </si>
  <si>
    <t>73539</t>
  </si>
  <si>
    <t>73540</t>
  </si>
  <si>
    <t>73541</t>
  </si>
  <si>
    <t>73542</t>
  </si>
  <si>
    <t>73543</t>
  </si>
  <si>
    <t>73544</t>
  </si>
  <si>
    <t>HARMON</t>
  </si>
  <si>
    <t>73546</t>
  </si>
  <si>
    <t>73547</t>
  </si>
  <si>
    <t>GREER</t>
  </si>
  <si>
    <t>73548</t>
  </si>
  <si>
    <t>73549</t>
  </si>
  <si>
    <t>73550</t>
  </si>
  <si>
    <t>73551</t>
  </si>
  <si>
    <t>73552</t>
  </si>
  <si>
    <t>73553</t>
  </si>
  <si>
    <t>73554</t>
  </si>
  <si>
    <t>73555</t>
  </si>
  <si>
    <t>73556</t>
  </si>
  <si>
    <t>73557</t>
  </si>
  <si>
    <t>73558</t>
  </si>
  <si>
    <t>73559</t>
  </si>
  <si>
    <t>73560</t>
  </si>
  <si>
    <t>73561</t>
  </si>
  <si>
    <t>73562</t>
  </si>
  <si>
    <t>73564</t>
  </si>
  <si>
    <t>73565</t>
  </si>
  <si>
    <t>73566</t>
  </si>
  <si>
    <t>73567</t>
  </si>
  <si>
    <t>73568</t>
  </si>
  <si>
    <t>73569</t>
  </si>
  <si>
    <t>73570</t>
  </si>
  <si>
    <t>73571</t>
  </si>
  <si>
    <t>73572</t>
  </si>
  <si>
    <t>73573</t>
  </si>
  <si>
    <t>73575</t>
  </si>
  <si>
    <t>73601</t>
  </si>
  <si>
    <t>73620</t>
  </si>
  <si>
    <t>73622</t>
  </si>
  <si>
    <t>73624</t>
  </si>
  <si>
    <t>73625</t>
  </si>
  <si>
    <t>73626</t>
  </si>
  <si>
    <t>73627</t>
  </si>
  <si>
    <t>BECKHAM</t>
  </si>
  <si>
    <t>73628</t>
  </si>
  <si>
    <t>ROGER MILLS</t>
  </si>
  <si>
    <t>73632</t>
  </si>
  <si>
    <t>73638</t>
  </si>
  <si>
    <t>73639</t>
  </si>
  <si>
    <t>73641</t>
  </si>
  <si>
    <t>73642</t>
  </si>
  <si>
    <t>73644</t>
  </si>
  <si>
    <t>73645</t>
  </si>
  <si>
    <t>73646</t>
  </si>
  <si>
    <t>73647</t>
  </si>
  <si>
    <t>73648</t>
  </si>
  <si>
    <t>73650</t>
  </si>
  <si>
    <t>73651</t>
  </si>
  <si>
    <t>73654</t>
  </si>
  <si>
    <t>73655</t>
  </si>
  <si>
    <t>73656</t>
  </si>
  <si>
    <t>73658</t>
  </si>
  <si>
    <t>73659</t>
  </si>
  <si>
    <t>73660</t>
  </si>
  <si>
    <t>73661</t>
  </si>
  <si>
    <t>73662</t>
  </si>
  <si>
    <t>73663</t>
  </si>
  <si>
    <t>73664</t>
  </si>
  <si>
    <t>73666</t>
  </si>
  <si>
    <t>73667</t>
  </si>
  <si>
    <t>73668</t>
  </si>
  <si>
    <t>73669</t>
  </si>
  <si>
    <t>73673</t>
  </si>
  <si>
    <t>73701</t>
  </si>
  <si>
    <t>73702</t>
  </si>
  <si>
    <t>73703</t>
  </si>
  <si>
    <t>73705</t>
  </si>
  <si>
    <t>73706</t>
  </si>
  <si>
    <t>73716</t>
  </si>
  <si>
    <t>ALFALFA</t>
  </si>
  <si>
    <t>73717</t>
  </si>
  <si>
    <t>WOODS</t>
  </si>
  <si>
    <t>73718</t>
  </si>
  <si>
    <t>MAJOR</t>
  </si>
  <si>
    <t>73719</t>
  </si>
  <si>
    <t>73720</t>
  </si>
  <si>
    <t>73722</t>
  </si>
  <si>
    <t>73723</t>
  </si>
  <si>
    <t>73724</t>
  </si>
  <si>
    <t>73725</t>
  </si>
  <si>
    <t>73726</t>
  </si>
  <si>
    <t>73727</t>
  </si>
  <si>
    <t>73728</t>
  </si>
  <si>
    <t>73729</t>
  </si>
  <si>
    <t>73730</t>
  </si>
  <si>
    <t>73731</t>
  </si>
  <si>
    <t>73733</t>
  </si>
  <si>
    <t>73734</t>
  </si>
  <si>
    <t>73735</t>
  </si>
  <si>
    <t>73736</t>
  </si>
  <si>
    <t>73737</t>
  </si>
  <si>
    <t>73738</t>
  </si>
  <si>
    <t>73739</t>
  </si>
  <si>
    <t>73741</t>
  </si>
  <si>
    <t>73742</t>
  </si>
  <si>
    <t>73743</t>
  </si>
  <si>
    <t>73744</t>
  </si>
  <si>
    <t>73746</t>
  </si>
  <si>
    <t>73747</t>
  </si>
  <si>
    <t>73749</t>
  </si>
  <si>
    <t>73750</t>
  </si>
  <si>
    <t>73753</t>
  </si>
  <si>
    <t>73754</t>
  </si>
  <si>
    <t>73755</t>
  </si>
  <si>
    <t>73756</t>
  </si>
  <si>
    <t>73757</t>
  </si>
  <si>
    <t>73758</t>
  </si>
  <si>
    <t>73759</t>
  </si>
  <si>
    <t>73760</t>
  </si>
  <si>
    <t>73761</t>
  </si>
  <si>
    <t>73762</t>
  </si>
  <si>
    <t>73763</t>
  </si>
  <si>
    <t>73764</t>
  </si>
  <si>
    <t>73766</t>
  </si>
  <si>
    <t>73768</t>
  </si>
  <si>
    <t>73770</t>
  </si>
  <si>
    <t>73771</t>
  </si>
  <si>
    <t>73772</t>
  </si>
  <si>
    <t>73773</t>
  </si>
  <si>
    <t>73801</t>
  </si>
  <si>
    <t>WOODWARD</t>
  </si>
  <si>
    <t>73802</t>
  </si>
  <si>
    <t>73832</t>
  </si>
  <si>
    <t>73834</t>
  </si>
  <si>
    <t>73835</t>
  </si>
  <si>
    <t>73838</t>
  </si>
  <si>
    <t>73840</t>
  </si>
  <si>
    <t>73841</t>
  </si>
  <si>
    <t>73842</t>
  </si>
  <si>
    <t>73843</t>
  </si>
  <si>
    <t>73844</t>
  </si>
  <si>
    <t>73847</t>
  </si>
  <si>
    <t>73848</t>
  </si>
  <si>
    <t>73849</t>
  </si>
  <si>
    <t>73851</t>
  </si>
  <si>
    <t>73852</t>
  </si>
  <si>
    <t>73853</t>
  </si>
  <si>
    <t>73855</t>
  </si>
  <si>
    <t>73857</t>
  </si>
  <si>
    <t>73858</t>
  </si>
  <si>
    <t>73859</t>
  </si>
  <si>
    <t>73860</t>
  </si>
  <si>
    <t>73901</t>
  </si>
  <si>
    <t>73931</t>
  </si>
  <si>
    <t>73932</t>
  </si>
  <si>
    <t>73933</t>
  </si>
  <si>
    <t>CIMARRON</t>
  </si>
  <si>
    <t>73937</t>
  </si>
  <si>
    <t>73938</t>
  </si>
  <si>
    <t>73939</t>
  </si>
  <si>
    <t>73942</t>
  </si>
  <si>
    <t>73944</t>
  </si>
  <si>
    <t>73945</t>
  </si>
  <si>
    <t>73946</t>
  </si>
  <si>
    <t>73947</t>
  </si>
  <si>
    <t>73949</t>
  </si>
  <si>
    <t>73950</t>
  </si>
  <si>
    <t>73951</t>
  </si>
  <si>
    <t>74001</t>
  </si>
  <si>
    <t>74002</t>
  </si>
  <si>
    <t>74003</t>
  </si>
  <si>
    <t>74004</t>
  </si>
  <si>
    <t>74005</t>
  </si>
  <si>
    <t>74006</t>
  </si>
  <si>
    <t>74008</t>
  </si>
  <si>
    <t>TULSA</t>
  </si>
  <si>
    <t>74009</t>
  </si>
  <si>
    <t>74010</t>
  </si>
  <si>
    <t>CREEK</t>
  </si>
  <si>
    <t>74011</t>
  </si>
  <si>
    <t>74012</t>
  </si>
  <si>
    <t>74013</t>
  </si>
  <si>
    <t>74014</t>
  </si>
  <si>
    <t>WAGONER</t>
  </si>
  <si>
    <t>74015</t>
  </si>
  <si>
    <t>ROGERS</t>
  </si>
  <si>
    <t>74016</t>
  </si>
  <si>
    <t>74017</t>
  </si>
  <si>
    <t>74018</t>
  </si>
  <si>
    <t>74019</t>
  </si>
  <si>
    <t>74020</t>
  </si>
  <si>
    <t>74021</t>
  </si>
  <si>
    <t>74022</t>
  </si>
  <si>
    <t>74023</t>
  </si>
  <si>
    <t>PAYNE</t>
  </si>
  <si>
    <t>74026</t>
  </si>
  <si>
    <t>74027</t>
  </si>
  <si>
    <t>NOWATA</t>
  </si>
  <si>
    <t>74028</t>
  </si>
  <si>
    <t>74029</t>
  </si>
  <si>
    <t>74030</t>
  </si>
  <si>
    <t>74031</t>
  </si>
  <si>
    <t>74032</t>
  </si>
  <si>
    <t>74033</t>
  </si>
  <si>
    <t>74034</t>
  </si>
  <si>
    <t>74035</t>
  </si>
  <si>
    <t>74036</t>
  </si>
  <si>
    <t>74037</t>
  </si>
  <si>
    <t>74038</t>
  </si>
  <si>
    <t>74039</t>
  </si>
  <si>
    <t>74041</t>
  </si>
  <si>
    <t>74042</t>
  </si>
  <si>
    <t>74043</t>
  </si>
  <si>
    <t>74044</t>
  </si>
  <si>
    <t>74045</t>
  </si>
  <si>
    <t>74046</t>
  </si>
  <si>
    <t>74047</t>
  </si>
  <si>
    <t>74048</t>
  </si>
  <si>
    <t>74050</t>
  </si>
  <si>
    <t>74051</t>
  </si>
  <si>
    <t>74052</t>
  </si>
  <si>
    <t>74053</t>
  </si>
  <si>
    <t>74054</t>
  </si>
  <si>
    <t>74055</t>
  </si>
  <si>
    <t>74056</t>
  </si>
  <si>
    <t>74058</t>
  </si>
  <si>
    <t>74059</t>
  </si>
  <si>
    <t>74060</t>
  </si>
  <si>
    <t>74061</t>
  </si>
  <si>
    <t>74062</t>
  </si>
  <si>
    <t>74063</t>
  </si>
  <si>
    <t>74066</t>
  </si>
  <si>
    <t>74067</t>
  </si>
  <si>
    <t>74068</t>
  </si>
  <si>
    <t>74070</t>
  </si>
  <si>
    <t>74071</t>
  </si>
  <si>
    <t>74072</t>
  </si>
  <si>
    <t>74073</t>
  </si>
  <si>
    <t>74074</t>
  </si>
  <si>
    <t>74075</t>
  </si>
  <si>
    <t>74076</t>
  </si>
  <si>
    <t>74077</t>
  </si>
  <si>
    <t>74078</t>
  </si>
  <si>
    <t>74079</t>
  </si>
  <si>
    <t>74080</t>
  </si>
  <si>
    <t>74081</t>
  </si>
  <si>
    <t>74082</t>
  </si>
  <si>
    <t>74083</t>
  </si>
  <si>
    <t>74084</t>
  </si>
  <si>
    <t>74085</t>
  </si>
  <si>
    <t>74100</t>
  </si>
  <si>
    <t>74101</t>
  </si>
  <si>
    <t>74102</t>
  </si>
  <si>
    <t>74103</t>
  </si>
  <si>
    <t>74104</t>
  </si>
  <si>
    <t>74105</t>
  </si>
  <si>
    <t>74106</t>
  </si>
  <si>
    <t>74107</t>
  </si>
  <si>
    <t>74108</t>
  </si>
  <si>
    <t>74110</t>
  </si>
  <si>
    <t>74112</t>
  </si>
  <si>
    <t>74114</t>
  </si>
  <si>
    <t>74115</t>
  </si>
  <si>
    <t>74116</t>
  </si>
  <si>
    <t>74117</t>
  </si>
  <si>
    <t>74119</t>
  </si>
  <si>
    <t>74120</t>
  </si>
  <si>
    <t>74121</t>
  </si>
  <si>
    <t>74126</t>
  </si>
  <si>
    <t>74127</t>
  </si>
  <si>
    <t>74128</t>
  </si>
  <si>
    <t>74129</t>
  </si>
  <si>
    <t>74130</t>
  </si>
  <si>
    <t>74131</t>
  </si>
  <si>
    <t>74132</t>
  </si>
  <si>
    <t>74133</t>
  </si>
  <si>
    <t>74134</t>
  </si>
  <si>
    <t>74135</t>
  </si>
  <si>
    <t>74136</t>
  </si>
  <si>
    <t>74137</t>
  </si>
  <si>
    <t>74141</t>
  </si>
  <si>
    <t>74145</t>
  </si>
  <si>
    <t>74146</t>
  </si>
  <si>
    <t>74147</t>
  </si>
  <si>
    <t>74148</t>
  </si>
  <si>
    <t>74149</t>
  </si>
  <si>
    <t>74150</t>
  </si>
  <si>
    <t>74152</t>
  </si>
  <si>
    <t>74153</t>
  </si>
  <si>
    <t>74155</t>
  </si>
  <si>
    <t>74156</t>
  </si>
  <si>
    <t>74157</t>
  </si>
  <si>
    <t>74158</t>
  </si>
  <si>
    <t>74159</t>
  </si>
  <si>
    <t>74169</t>
  </si>
  <si>
    <t>74170</t>
  </si>
  <si>
    <t>74171</t>
  </si>
  <si>
    <t>74172</t>
  </si>
  <si>
    <t>74182</t>
  </si>
  <si>
    <t>74183</t>
  </si>
  <si>
    <t>74184</t>
  </si>
  <si>
    <t>74186</t>
  </si>
  <si>
    <t>74187</t>
  </si>
  <si>
    <t>74189</t>
  </si>
  <si>
    <t>74192</t>
  </si>
  <si>
    <t>74193</t>
  </si>
  <si>
    <t>74194</t>
  </si>
  <si>
    <t>74301</t>
  </si>
  <si>
    <t>74330</t>
  </si>
  <si>
    <t>MAYES</t>
  </si>
  <si>
    <t>74331</t>
  </si>
  <si>
    <t>74332</t>
  </si>
  <si>
    <t>74333</t>
  </si>
  <si>
    <t>74335</t>
  </si>
  <si>
    <t>74337</t>
  </si>
  <si>
    <t>74338</t>
  </si>
  <si>
    <t>74339</t>
  </si>
  <si>
    <t>74340</t>
  </si>
  <si>
    <t>74342</t>
  </si>
  <si>
    <t>74343</t>
  </si>
  <si>
    <t>74344</t>
  </si>
  <si>
    <t>74345</t>
  </si>
  <si>
    <t>74346</t>
  </si>
  <si>
    <t>74347</t>
  </si>
  <si>
    <t>74349</t>
  </si>
  <si>
    <t>74350</t>
  </si>
  <si>
    <t>74352</t>
  </si>
  <si>
    <t>74353</t>
  </si>
  <si>
    <t>74354</t>
  </si>
  <si>
    <t>74355</t>
  </si>
  <si>
    <t>74358</t>
  </si>
  <si>
    <t>74359</t>
  </si>
  <si>
    <t>74360</t>
  </si>
  <si>
    <t>74361</t>
  </si>
  <si>
    <t>74362</t>
  </si>
  <si>
    <t>74363</t>
  </si>
  <si>
    <t>74364</t>
  </si>
  <si>
    <t>74365</t>
  </si>
  <si>
    <t>74366</t>
  </si>
  <si>
    <t>74367</t>
  </si>
  <si>
    <t>74368</t>
  </si>
  <si>
    <t>74369</t>
  </si>
  <si>
    <t>74370</t>
  </si>
  <si>
    <t>74401</t>
  </si>
  <si>
    <t>MUSKOGEE</t>
  </si>
  <si>
    <t>74402</t>
  </si>
  <si>
    <t>74403</t>
  </si>
  <si>
    <t>74421</t>
  </si>
  <si>
    <t>OKMULGEE</t>
  </si>
  <si>
    <t>74422</t>
  </si>
  <si>
    <t>74423</t>
  </si>
  <si>
    <t>74425</t>
  </si>
  <si>
    <t>PITTSBURG</t>
  </si>
  <si>
    <t>74426</t>
  </si>
  <si>
    <t>74427</t>
  </si>
  <si>
    <t>74428</t>
  </si>
  <si>
    <t>74429</t>
  </si>
  <si>
    <t>74430</t>
  </si>
  <si>
    <t>74431</t>
  </si>
  <si>
    <t>74432</t>
  </si>
  <si>
    <t>74434</t>
  </si>
  <si>
    <t>74435</t>
  </si>
  <si>
    <t>SEQUOYAH</t>
  </si>
  <si>
    <t>74436</t>
  </si>
  <si>
    <t>74437</t>
  </si>
  <si>
    <t>74438</t>
  </si>
  <si>
    <t>74439</t>
  </si>
  <si>
    <t>74440</t>
  </si>
  <si>
    <t>74441</t>
  </si>
  <si>
    <t>74442</t>
  </si>
  <si>
    <t>74444</t>
  </si>
  <si>
    <t>74445</t>
  </si>
  <si>
    <t>74446</t>
  </si>
  <si>
    <t>74447</t>
  </si>
  <si>
    <t>74450</t>
  </si>
  <si>
    <t>74451</t>
  </si>
  <si>
    <t>74452</t>
  </si>
  <si>
    <t>74454</t>
  </si>
  <si>
    <t>74455</t>
  </si>
  <si>
    <t>74456</t>
  </si>
  <si>
    <t>74457</t>
  </si>
  <si>
    <t>74458</t>
  </si>
  <si>
    <t>74459</t>
  </si>
  <si>
    <t>74460</t>
  </si>
  <si>
    <t>74461</t>
  </si>
  <si>
    <t>74462</t>
  </si>
  <si>
    <t>74463</t>
  </si>
  <si>
    <t>74464</t>
  </si>
  <si>
    <t>74465</t>
  </si>
  <si>
    <t>74466</t>
  </si>
  <si>
    <t>74467</t>
  </si>
  <si>
    <t>74468</t>
  </si>
  <si>
    <t>74469</t>
  </si>
  <si>
    <t>74470</t>
  </si>
  <si>
    <t>74471</t>
  </si>
  <si>
    <t>74472</t>
  </si>
  <si>
    <t>74477</t>
  </si>
  <si>
    <t>74501</t>
  </si>
  <si>
    <t>74502</t>
  </si>
  <si>
    <t>74521</t>
  </si>
  <si>
    <t>PUSHMATAHA</t>
  </si>
  <si>
    <t>74522</t>
  </si>
  <si>
    <t>74523</t>
  </si>
  <si>
    <t>74525</t>
  </si>
  <si>
    <t>ATOKA</t>
  </si>
  <si>
    <t>74526</t>
  </si>
  <si>
    <t>74528</t>
  </si>
  <si>
    <t>74529</t>
  </si>
  <si>
    <t>74530</t>
  </si>
  <si>
    <t>74531</t>
  </si>
  <si>
    <t>74533</t>
  </si>
  <si>
    <t>74534</t>
  </si>
  <si>
    <t>COAL</t>
  </si>
  <si>
    <t>74535</t>
  </si>
  <si>
    <t>74536</t>
  </si>
  <si>
    <t>74538</t>
  </si>
  <si>
    <t>74540</t>
  </si>
  <si>
    <t>74542</t>
  </si>
  <si>
    <t>74543</t>
  </si>
  <si>
    <t>74545</t>
  </si>
  <si>
    <t>LATIMER</t>
  </si>
  <si>
    <t>74546</t>
  </si>
  <si>
    <t>74547</t>
  </si>
  <si>
    <t>74548</t>
  </si>
  <si>
    <t>74549</t>
  </si>
  <si>
    <t>LE FLORE</t>
  </si>
  <si>
    <t>74552</t>
  </si>
  <si>
    <t>74553</t>
  </si>
  <si>
    <t>74554</t>
  </si>
  <si>
    <t>74555</t>
  </si>
  <si>
    <t>74556</t>
  </si>
  <si>
    <t>74557</t>
  </si>
  <si>
    <t>74558</t>
  </si>
  <si>
    <t>74559</t>
  </si>
  <si>
    <t>74560</t>
  </si>
  <si>
    <t>74561</t>
  </si>
  <si>
    <t>74562</t>
  </si>
  <si>
    <t>74563</t>
  </si>
  <si>
    <t>74565</t>
  </si>
  <si>
    <t>74567</t>
  </si>
  <si>
    <t>74569</t>
  </si>
  <si>
    <t>74570</t>
  </si>
  <si>
    <t>74571</t>
  </si>
  <si>
    <t>74572</t>
  </si>
  <si>
    <t>74574</t>
  </si>
  <si>
    <t>74576</t>
  </si>
  <si>
    <t>74577</t>
  </si>
  <si>
    <t>74578</t>
  </si>
  <si>
    <t>74601</t>
  </si>
  <si>
    <t>KAY</t>
  </si>
  <si>
    <t>74602</t>
  </si>
  <si>
    <t>74603</t>
  </si>
  <si>
    <t>74604</t>
  </si>
  <si>
    <t>74630</t>
  </si>
  <si>
    <t>74631</t>
  </si>
  <si>
    <t>74632</t>
  </si>
  <si>
    <t>74633</t>
  </si>
  <si>
    <t>74636</t>
  </si>
  <si>
    <t>74637</t>
  </si>
  <si>
    <t>74640</t>
  </si>
  <si>
    <t>74641</t>
  </si>
  <si>
    <t>74643</t>
  </si>
  <si>
    <t>74644</t>
  </si>
  <si>
    <t>74646</t>
  </si>
  <si>
    <t>74647</t>
  </si>
  <si>
    <t>74650</t>
  </si>
  <si>
    <t>74651</t>
  </si>
  <si>
    <t>74652</t>
  </si>
  <si>
    <t>74653</t>
  </si>
  <si>
    <t>74701</t>
  </si>
  <si>
    <t>74702</t>
  </si>
  <si>
    <t>74720</t>
  </si>
  <si>
    <t>74721</t>
  </si>
  <si>
    <t>74722</t>
  </si>
  <si>
    <t>MCCURTAIN</t>
  </si>
  <si>
    <t>74723</t>
  </si>
  <si>
    <t>74724</t>
  </si>
  <si>
    <t>74726</t>
  </si>
  <si>
    <t>74727</t>
  </si>
  <si>
    <t>74728</t>
  </si>
  <si>
    <t>74729</t>
  </si>
  <si>
    <t>74730</t>
  </si>
  <si>
    <t>74731</t>
  </si>
  <si>
    <t>74733</t>
  </si>
  <si>
    <t>74734</t>
  </si>
  <si>
    <t>74735</t>
  </si>
  <si>
    <t>74736</t>
  </si>
  <si>
    <t>74737</t>
  </si>
  <si>
    <t>74738</t>
  </si>
  <si>
    <t>74740</t>
  </si>
  <si>
    <t>74741</t>
  </si>
  <si>
    <t>74743</t>
  </si>
  <si>
    <t>74745</t>
  </si>
  <si>
    <t>74747</t>
  </si>
  <si>
    <t>74748</t>
  </si>
  <si>
    <t>74750</t>
  </si>
  <si>
    <t>74752</t>
  </si>
  <si>
    <t>74753</t>
  </si>
  <si>
    <t>74754</t>
  </si>
  <si>
    <t>74755</t>
  </si>
  <si>
    <t>74756</t>
  </si>
  <si>
    <t>74759</t>
  </si>
  <si>
    <t>74760</t>
  </si>
  <si>
    <t>74761</t>
  </si>
  <si>
    <t>74764</t>
  </si>
  <si>
    <t>74766</t>
  </si>
  <si>
    <t>74801</t>
  </si>
  <si>
    <t>74802</t>
  </si>
  <si>
    <t>74804</t>
  </si>
  <si>
    <t>74818</t>
  </si>
  <si>
    <t>74820</t>
  </si>
  <si>
    <t>74821</t>
  </si>
  <si>
    <t>74824</t>
  </si>
  <si>
    <t>74825</t>
  </si>
  <si>
    <t>74826</t>
  </si>
  <si>
    <t>74827</t>
  </si>
  <si>
    <t>74829</t>
  </si>
  <si>
    <t>OKFUSKEE</t>
  </si>
  <si>
    <t>74830</t>
  </si>
  <si>
    <t>74831</t>
  </si>
  <si>
    <t>74832</t>
  </si>
  <si>
    <t>74833</t>
  </si>
  <si>
    <t>74834</t>
  </si>
  <si>
    <t>74835</t>
  </si>
  <si>
    <t>74836</t>
  </si>
  <si>
    <t>74837</t>
  </si>
  <si>
    <t>74838</t>
  </si>
  <si>
    <t>74839</t>
  </si>
  <si>
    <t>74840</t>
  </si>
  <si>
    <t>74842</t>
  </si>
  <si>
    <t>74843</t>
  </si>
  <si>
    <t>74844</t>
  </si>
  <si>
    <t>74845</t>
  </si>
  <si>
    <t>74848</t>
  </si>
  <si>
    <t>74849</t>
  </si>
  <si>
    <t>74850</t>
  </si>
  <si>
    <t>74851</t>
  </si>
  <si>
    <t>74852</t>
  </si>
  <si>
    <t>74854</t>
  </si>
  <si>
    <t>74855</t>
  </si>
  <si>
    <t>74856</t>
  </si>
  <si>
    <t>74857</t>
  </si>
  <si>
    <t>74859</t>
  </si>
  <si>
    <t>74860</t>
  </si>
  <si>
    <t>74862</t>
  </si>
  <si>
    <t>74863</t>
  </si>
  <si>
    <t>74864</t>
  </si>
  <si>
    <t>74865</t>
  </si>
  <si>
    <t>74866</t>
  </si>
  <si>
    <t>74867</t>
  </si>
  <si>
    <t>74868</t>
  </si>
  <si>
    <t>74869</t>
  </si>
  <si>
    <t>74871</t>
  </si>
  <si>
    <t>74872</t>
  </si>
  <si>
    <t>74873</t>
  </si>
  <si>
    <t>74875</t>
  </si>
  <si>
    <t>74877</t>
  </si>
  <si>
    <t>74878</t>
  </si>
  <si>
    <t>74880</t>
  </si>
  <si>
    <t>74881</t>
  </si>
  <si>
    <t>74882</t>
  </si>
  <si>
    <t>74883</t>
  </si>
  <si>
    <t>74884</t>
  </si>
  <si>
    <t>74901</t>
  </si>
  <si>
    <t>74902</t>
  </si>
  <si>
    <t>74930</t>
  </si>
  <si>
    <t>74931</t>
  </si>
  <si>
    <t>74932</t>
  </si>
  <si>
    <t>74935</t>
  </si>
  <si>
    <t>74936</t>
  </si>
  <si>
    <t>74937</t>
  </si>
  <si>
    <t>74939</t>
  </si>
  <si>
    <t>74940</t>
  </si>
  <si>
    <t>74941</t>
  </si>
  <si>
    <t>74942</t>
  </si>
  <si>
    <t>74943</t>
  </si>
  <si>
    <t>74944</t>
  </si>
  <si>
    <t>74945</t>
  </si>
  <si>
    <t>74946</t>
  </si>
  <si>
    <t>74947</t>
  </si>
  <si>
    <t>74948</t>
  </si>
  <si>
    <t>74949</t>
  </si>
  <si>
    <t>74951</t>
  </si>
  <si>
    <t>74953</t>
  </si>
  <si>
    <t>74954</t>
  </si>
  <si>
    <t>74955</t>
  </si>
  <si>
    <t>74956</t>
  </si>
  <si>
    <t>74957</t>
  </si>
  <si>
    <t>74959</t>
  </si>
  <si>
    <t>74960</t>
  </si>
  <si>
    <t>74962</t>
  </si>
  <si>
    <t>74963</t>
  </si>
  <si>
    <t>74964</t>
  </si>
  <si>
    <t>74965</t>
  </si>
  <si>
    <t>74966</t>
  </si>
  <si>
    <t>75001</t>
  </si>
  <si>
    <t>75002</t>
  </si>
  <si>
    <t>COLLIN</t>
  </si>
  <si>
    <t>75003</t>
  </si>
  <si>
    <t>75006</t>
  </si>
  <si>
    <t>75007</t>
  </si>
  <si>
    <t>DENTON</t>
  </si>
  <si>
    <t>75008</t>
  </si>
  <si>
    <t>75009</t>
  </si>
  <si>
    <t>75010</t>
  </si>
  <si>
    <t>75011</t>
  </si>
  <si>
    <t>75013</t>
  </si>
  <si>
    <t>75014</t>
  </si>
  <si>
    <t>75015</t>
  </si>
  <si>
    <t>75016</t>
  </si>
  <si>
    <t>75017</t>
  </si>
  <si>
    <t>75019</t>
  </si>
  <si>
    <t>75020</t>
  </si>
  <si>
    <t>75021</t>
  </si>
  <si>
    <t>75022</t>
  </si>
  <si>
    <t>75023</t>
  </si>
  <si>
    <t>75024</t>
  </si>
  <si>
    <t>75025</t>
  </si>
  <si>
    <t>75026</t>
  </si>
  <si>
    <t>75027</t>
  </si>
  <si>
    <t>75028</t>
  </si>
  <si>
    <t>75029</t>
  </si>
  <si>
    <t>75030</t>
  </si>
  <si>
    <t>ROCKWALL</t>
  </si>
  <si>
    <t>75032</t>
  </si>
  <si>
    <t>75033</t>
  </si>
  <si>
    <t>75034</t>
  </si>
  <si>
    <t>75035</t>
  </si>
  <si>
    <t>75037</t>
  </si>
  <si>
    <t>75038</t>
  </si>
  <si>
    <t>75039</t>
  </si>
  <si>
    <t>75040</t>
  </si>
  <si>
    <t>75041</t>
  </si>
  <si>
    <t>75042</t>
  </si>
  <si>
    <t>75043</t>
  </si>
  <si>
    <t>75044</t>
  </si>
  <si>
    <t>75045</t>
  </si>
  <si>
    <t>75046</t>
  </si>
  <si>
    <t>75047</t>
  </si>
  <si>
    <t>75048</t>
  </si>
  <si>
    <t>75049</t>
  </si>
  <si>
    <t>75050</t>
  </si>
  <si>
    <t>TARRANT</t>
  </si>
  <si>
    <t>75051</t>
  </si>
  <si>
    <t>75052</t>
  </si>
  <si>
    <t>75053</t>
  </si>
  <si>
    <t>75054</t>
  </si>
  <si>
    <t>75056</t>
  </si>
  <si>
    <t>75057</t>
  </si>
  <si>
    <t>75058</t>
  </si>
  <si>
    <t>75060</t>
  </si>
  <si>
    <t>75061</t>
  </si>
  <si>
    <t>75062</t>
  </si>
  <si>
    <t>75063</t>
  </si>
  <si>
    <t>75065</t>
  </si>
  <si>
    <t>75067</t>
  </si>
  <si>
    <t>75068</t>
  </si>
  <si>
    <t>75069</t>
  </si>
  <si>
    <t>75070</t>
  </si>
  <si>
    <t>75071</t>
  </si>
  <si>
    <t>75074</t>
  </si>
  <si>
    <t>75075</t>
  </si>
  <si>
    <t>75076</t>
  </si>
  <si>
    <t>75077</t>
  </si>
  <si>
    <t>75078</t>
  </si>
  <si>
    <t>75080</t>
  </si>
  <si>
    <t>75081</t>
  </si>
  <si>
    <t>75082</t>
  </si>
  <si>
    <t>75083</t>
  </si>
  <si>
    <t>75084</t>
  </si>
  <si>
    <t>75085</t>
  </si>
  <si>
    <t>75086</t>
  </si>
  <si>
    <t>75087</t>
  </si>
  <si>
    <t>75088</t>
  </si>
  <si>
    <t>75089</t>
  </si>
  <si>
    <t>75090</t>
  </si>
  <si>
    <t>75091</t>
  </si>
  <si>
    <t>75092</t>
  </si>
  <si>
    <t>75093</t>
  </si>
  <si>
    <t>75094</t>
  </si>
  <si>
    <t>75097</t>
  </si>
  <si>
    <t>75098</t>
  </si>
  <si>
    <t>75099</t>
  </si>
  <si>
    <t>75101</t>
  </si>
  <si>
    <t>75102</t>
  </si>
  <si>
    <t>NAVARRO</t>
  </si>
  <si>
    <t>75103</t>
  </si>
  <si>
    <t>VAN ZANDT</t>
  </si>
  <si>
    <t>75104</t>
  </si>
  <si>
    <t>75105</t>
  </si>
  <si>
    <t>75106</t>
  </si>
  <si>
    <t>75109</t>
  </si>
  <si>
    <t>75110</t>
  </si>
  <si>
    <t>75114</t>
  </si>
  <si>
    <t>KAUFMAN</t>
  </si>
  <si>
    <t>75115</t>
  </si>
  <si>
    <t>75116</t>
  </si>
  <si>
    <t>75117</t>
  </si>
  <si>
    <t>75118</t>
  </si>
  <si>
    <t>75119</t>
  </si>
  <si>
    <t>75120</t>
  </si>
  <si>
    <t>75121</t>
  </si>
  <si>
    <t>75123</t>
  </si>
  <si>
    <t>75124</t>
  </si>
  <si>
    <t>75125</t>
  </si>
  <si>
    <t>75126</t>
  </si>
  <si>
    <t>75127</t>
  </si>
  <si>
    <t>75132</t>
  </si>
  <si>
    <t>75134</t>
  </si>
  <si>
    <t>75135</t>
  </si>
  <si>
    <t>HUNT</t>
  </si>
  <si>
    <t>75137</t>
  </si>
  <si>
    <t>75138</t>
  </si>
  <si>
    <t>75140</t>
  </si>
  <si>
    <t>75141</t>
  </si>
  <si>
    <t>75142</t>
  </si>
  <si>
    <t>75143</t>
  </si>
  <si>
    <t>75144</t>
  </si>
  <si>
    <t>75146</t>
  </si>
  <si>
    <t>75147</t>
  </si>
  <si>
    <t>75148</t>
  </si>
  <si>
    <t>75149</t>
  </si>
  <si>
    <t>75150</t>
  </si>
  <si>
    <t>75151</t>
  </si>
  <si>
    <t>75152</t>
  </si>
  <si>
    <t>75153</t>
  </si>
  <si>
    <t>75154</t>
  </si>
  <si>
    <t>75155</t>
  </si>
  <si>
    <t>75156</t>
  </si>
  <si>
    <t>75157</t>
  </si>
  <si>
    <t>75158</t>
  </si>
  <si>
    <t>75159</t>
  </si>
  <si>
    <t>75160</t>
  </si>
  <si>
    <t>75161</t>
  </si>
  <si>
    <t>75163</t>
  </si>
  <si>
    <t>75164</t>
  </si>
  <si>
    <t>75165</t>
  </si>
  <si>
    <t>75166</t>
  </si>
  <si>
    <t>75167</t>
  </si>
  <si>
    <t>75168</t>
  </si>
  <si>
    <t>75169</t>
  </si>
  <si>
    <t>75172</t>
  </si>
  <si>
    <t>75173</t>
  </si>
  <si>
    <t>75180</t>
  </si>
  <si>
    <t>75181</t>
  </si>
  <si>
    <t>75182</t>
  </si>
  <si>
    <t>75185</t>
  </si>
  <si>
    <t>75187</t>
  </si>
  <si>
    <t>75189</t>
  </si>
  <si>
    <t>75200</t>
  </si>
  <si>
    <t>75201</t>
  </si>
  <si>
    <t>75202</t>
  </si>
  <si>
    <t>75203</t>
  </si>
  <si>
    <t>75204</t>
  </si>
  <si>
    <t>75205</t>
  </si>
  <si>
    <t>75206</t>
  </si>
  <si>
    <t>75207</t>
  </si>
  <si>
    <t>75208</t>
  </si>
  <si>
    <t>75209</t>
  </si>
  <si>
    <t>75210</t>
  </si>
  <si>
    <t>75211</t>
  </si>
  <si>
    <t>75212</t>
  </si>
  <si>
    <t>75214</t>
  </si>
  <si>
    <t>75215</t>
  </si>
  <si>
    <t>75216</t>
  </si>
  <si>
    <t>75217</t>
  </si>
  <si>
    <t>75218</t>
  </si>
  <si>
    <t>75219</t>
  </si>
  <si>
    <t>75220</t>
  </si>
  <si>
    <t>75221</t>
  </si>
  <si>
    <t>75222</t>
  </si>
  <si>
    <t>75223</t>
  </si>
  <si>
    <t>75224</t>
  </si>
  <si>
    <t>75225</t>
  </si>
  <si>
    <t>75226</t>
  </si>
  <si>
    <t>75227</t>
  </si>
  <si>
    <t>75228</t>
  </si>
  <si>
    <t>75229</t>
  </si>
  <si>
    <t>75230</t>
  </si>
  <si>
    <t>75231</t>
  </si>
  <si>
    <t>75232</t>
  </si>
  <si>
    <t>75233</t>
  </si>
  <si>
    <t>75234</t>
  </si>
  <si>
    <t>75235</t>
  </si>
  <si>
    <t>75236</t>
  </si>
  <si>
    <t>75237</t>
  </si>
  <si>
    <t>75238</t>
  </si>
  <si>
    <t>75239</t>
  </si>
  <si>
    <t>75240</t>
  </si>
  <si>
    <t>75241</t>
  </si>
  <si>
    <t>75242</t>
  </si>
  <si>
    <t>75243</t>
  </si>
  <si>
    <t>75244</t>
  </si>
  <si>
    <t>75245</t>
  </si>
  <si>
    <t>75246</t>
  </si>
  <si>
    <t>75247</t>
  </si>
  <si>
    <t>75248</t>
  </si>
  <si>
    <t>75249</t>
  </si>
  <si>
    <t>75250</t>
  </si>
  <si>
    <t>75251</t>
  </si>
  <si>
    <t>75252</t>
  </si>
  <si>
    <t>75253</t>
  </si>
  <si>
    <t>75254</t>
  </si>
  <si>
    <t>75258</t>
  </si>
  <si>
    <t>75260</t>
  </si>
  <si>
    <t>75261</t>
  </si>
  <si>
    <t>75262</t>
  </si>
  <si>
    <t>75263</t>
  </si>
  <si>
    <t>75264</t>
  </si>
  <si>
    <t>75265</t>
  </si>
  <si>
    <t>75266</t>
  </si>
  <si>
    <t>75267</t>
  </si>
  <si>
    <t>75270</t>
  </si>
  <si>
    <t>75275</t>
  </si>
  <si>
    <t>75277</t>
  </si>
  <si>
    <t>75283</t>
  </si>
  <si>
    <t>75284</t>
  </si>
  <si>
    <t>75285</t>
  </si>
  <si>
    <t>75286</t>
  </si>
  <si>
    <t>75287</t>
  </si>
  <si>
    <t>75294</t>
  </si>
  <si>
    <t>75295</t>
  </si>
  <si>
    <t>75301</t>
  </si>
  <si>
    <t>75303</t>
  </si>
  <si>
    <t>75310</t>
  </si>
  <si>
    <t>75312</t>
  </si>
  <si>
    <t>75313</t>
  </si>
  <si>
    <t>75315</t>
  </si>
  <si>
    <t>75320</t>
  </si>
  <si>
    <t>75323</t>
  </si>
  <si>
    <t>75326</t>
  </si>
  <si>
    <t>75334</t>
  </si>
  <si>
    <t>75336</t>
  </si>
  <si>
    <t>75339</t>
  </si>
  <si>
    <t>75340</t>
  </si>
  <si>
    <t>75342</t>
  </si>
  <si>
    <t>75343</t>
  </si>
  <si>
    <t>75344</t>
  </si>
  <si>
    <t>75346</t>
  </si>
  <si>
    <t>75350</t>
  </si>
  <si>
    <t>75353</t>
  </si>
  <si>
    <t>75354</t>
  </si>
  <si>
    <t>75355</t>
  </si>
  <si>
    <t>75356</t>
  </si>
  <si>
    <t>75357</t>
  </si>
  <si>
    <t>75358</t>
  </si>
  <si>
    <t>75359</t>
  </si>
  <si>
    <t>75360</t>
  </si>
  <si>
    <t>75363</t>
  </si>
  <si>
    <t>75364</t>
  </si>
  <si>
    <t>75367</t>
  </si>
  <si>
    <t>75368</t>
  </si>
  <si>
    <t>75369</t>
  </si>
  <si>
    <t>75370</t>
  </si>
  <si>
    <t>75371</t>
  </si>
  <si>
    <t>75372</t>
  </si>
  <si>
    <t>75373</t>
  </si>
  <si>
    <t>75374</t>
  </si>
  <si>
    <t>75376</t>
  </si>
  <si>
    <t>75378</t>
  </si>
  <si>
    <t>75379</t>
  </si>
  <si>
    <t>75380</t>
  </si>
  <si>
    <t>75381</t>
  </si>
  <si>
    <t>75382</t>
  </si>
  <si>
    <t>75386</t>
  </si>
  <si>
    <t>75387</t>
  </si>
  <si>
    <t>75388</t>
  </si>
  <si>
    <t>75389</t>
  </si>
  <si>
    <t>75390</t>
  </si>
  <si>
    <t>75391</t>
  </si>
  <si>
    <t>75392</t>
  </si>
  <si>
    <t>75393</t>
  </si>
  <si>
    <t>75394</t>
  </si>
  <si>
    <t>75395</t>
  </si>
  <si>
    <t>75396</t>
  </si>
  <si>
    <t>75397</t>
  </si>
  <si>
    <t>75398</t>
  </si>
  <si>
    <t>75401</t>
  </si>
  <si>
    <t>75402</t>
  </si>
  <si>
    <t>75403</t>
  </si>
  <si>
    <t>75404</t>
  </si>
  <si>
    <t>75407</t>
  </si>
  <si>
    <t>75409</t>
  </si>
  <si>
    <t>75410</t>
  </si>
  <si>
    <t>RAINS</t>
  </si>
  <si>
    <t>75411</t>
  </si>
  <si>
    <t>75412</t>
  </si>
  <si>
    <t>75413</t>
  </si>
  <si>
    <t>75414</t>
  </si>
  <si>
    <t>75415</t>
  </si>
  <si>
    <t>75416</t>
  </si>
  <si>
    <t>75417</t>
  </si>
  <si>
    <t>75418</t>
  </si>
  <si>
    <t>75420</t>
  </si>
  <si>
    <t>75421</t>
  </si>
  <si>
    <t>75422</t>
  </si>
  <si>
    <t>75423</t>
  </si>
  <si>
    <t>75424</t>
  </si>
  <si>
    <t>75425</t>
  </si>
  <si>
    <t>75426</t>
  </si>
  <si>
    <t>75428</t>
  </si>
  <si>
    <t>75429</t>
  </si>
  <si>
    <t>75431</t>
  </si>
  <si>
    <t>75432</t>
  </si>
  <si>
    <t>75433</t>
  </si>
  <si>
    <t>75434</t>
  </si>
  <si>
    <t>75435</t>
  </si>
  <si>
    <t>75436</t>
  </si>
  <si>
    <t>75437</t>
  </si>
  <si>
    <t>75438</t>
  </si>
  <si>
    <t>75439</t>
  </si>
  <si>
    <t>75440</t>
  </si>
  <si>
    <t>75441</t>
  </si>
  <si>
    <t>75442</t>
  </si>
  <si>
    <t>75443</t>
  </si>
  <si>
    <t>75444</t>
  </si>
  <si>
    <t>75446</t>
  </si>
  <si>
    <t>75447</t>
  </si>
  <si>
    <t>75448</t>
  </si>
  <si>
    <t>75449</t>
  </si>
  <si>
    <t>75450</t>
  </si>
  <si>
    <t>75451</t>
  </si>
  <si>
    <t>CAMP</t>
  </si>
  <si>
    <t>75452</t>
  </si>
  <si>
    <t>75453</t>
  </si>
  <si>
    <t>75454</t>
  </si>
  <si>
    <t>75455</t>
  </si>
  <si>
    <t>TITUS</t>
  </si>
  <si>
    <t>75456</t>
  </si>
  <si>
    <t>75457</t>
  </si>
  <si>
    <t>75458</t>
  </si>
  <si>
    <t>75459</t>
  </si>
  <si>
    <t>75460</t>
  </si>
  <si>
    <t>75461</t>
  </si>
  <si>
    <t>75462</t>
  </si>
  <si>
    <t>75468</t>
  </si>
  <si>
    <t>75469</t>
  </si>
  <si>
    <t>75470</t>
  </si>
  <si>
    <t>75471</t>
  </si>
  <si>
    <t>75472</t>
  </si>
  <si>
    <t>75473</t>
  </si>
  <si>
    <t>75474</t>
  </si>
  <si>
    <t>75475</t>
  </si>
  <si>
    <t>75476</t>
  </si>
  <si>
    <t>75477</t>
  </si>
  <si>
    <t>75478</t>
  </si>
  <si>
    <t>75479</t>
  </si>
  <si>
    <t>75480</t>
  </si>
  <si>
    <t>75481</t>
  </si>
  <si>
    <t>75482</t>
  </si>
  <si>
    <t>75483</t>
  </si>
  <si>
    <t>75485</t>
  </si>
  <si>
    <t>75486</t>
  </si>
  <si>
    <t>75487</t>
  </si>
  <si>
    <t>75488</t>
  </si>
  <si>
    <t>75489</t>
  </si>
  <si>
    <t>75490</t>
  </si>
  <si>
    <t>75491</t>
  </si>
  <si>
    <t>75492</t>
  </si>
  <si>
    <t>75493</t>
  </si>
  <si>
    <t>75494</t>
  </si>
  <si>
    <t>75495</t>
  </si>
  <si>
    <t>75496</t>
  </si>
  <si>
    <t>75497</t>
  </si>
  <si>
    <t>75501</t>
  </si>
  <si>
    <t>BOWIE</t>
  </si>
  <si>
    <t>75502</t>
  </si>
  <si>
    <t>Alaska</t>
  </si>
  <si>
    <t>75503</t>
  </si>
  <si>
    <t>75504</t>
  </si>
  <si>
    <t>75505</t>
  </si>
  <si>
    <t>75507</t>
  </si>
  <si>
    <t>75550</t>
  </si>
  <si>
    <t>75551</t>
  </si>
  <si>
    <t>75554</t>
  </si>
  <si>
    <t>75555</t>
  </si>
  <si>
    <t>75556</t>
  </si>
  <si>
    <t>75557</t>
  </si>
  <si>
    <t>75558</t>
  </si>
  <si>
    <t>75559</t>
  </si>
  <si>
    <t>75560</t>
  </si>
  <si>
    <t>75561</t>
  </si>
  <si>
    <t>75562</t>
  </si>
  <si>
    <t>75563</t>
  </si>
  <si>
    <t>75564</t>
  </si>
  <si>
    <t>75565</t>
  </si>
  <si>
    <t>75566</t>
  </si>
  <si>
    <t>75567</t>
  </si>
  <si>
    <t>75568</t>
  </si>
  <si>
    <t>75569</t>
  </si>
  <si>
    <t>75570</t>
  </si>
  <si>
    <t>75571</t>
  </si>
  <si>
    <t>75572</t>
  </si>
  <si>
    <t>75573</t>
  </si>
  <si>
    <t>75574</t>
  </si>
  <si>
    <t>75599</t>
  </si>
  <si>
    <t>75601</t>
  </si>
  <si>
    <t>GREGG</t>
  </si>
  <si>
    <t>75602</t>
  </si>
  <si>
    <t>75603</t>
  </si>
  <si>
    <t>75604</t>
  </si>
  <si>
    <t>75605</t>
  </si>
  <si>
    <t>75606</t>
  </si>
  <si>
    <t>75607</t>
  </si>
  <si>
    <t>75608</t>
  </si>
  <si>
    <t>75615</t>
  </si>
  <si>
    <t>75630</t>
  </si>
  <si>
    <t>75631</t>
  </si>
  <si>
    <t>75633</t>
  </si>
  <si>
    <t>75636</t>
  </si>
  <si>
    <t>75637</t>
  </si>
  <si>
    <t>75638</t>
  </si>
  <si>
    <t>75639</t>
  </si>
  <si>
    <t>75640</t>
  </si>
  <si>
    <t>75641</t>
  </si>
  <si>
    <t>75642</t>
  </si>
  <si>
    <t>75643</t>
  </si>
  <si>
    <t>75644</t>
  </si>
  <si>
    <t>75645</t>
  </si>
  <si>
    <t>75647</t>
  </si>
  <si>
    <t>75650</t>
  </si>
  <si>
    <t>75651</t>
  </si>
  <si>
    <t>75652</t>
  </si>
  <si>
    <t>75653</t>
  </si>
  <si>
    <t>75654</t>
  </si>
  <si>
    <t>75656</t>
  </si>
  <si>
    <t>75657</t>
  </si>
  <si>
    <t>75658</t>
  </si>
  <si>
    <t>75659</t>
  </si>
  <si>
    <t>75660</t>
  </si>
  <si>
    <t>75661</t>
  </si>
  <si>
    <t>75662</t>
  </si>
  <si>
    <t>75663</t>
  </si>
  <si>
    <t>75666</t>
  </si>
  <si>
    <t>75667</t>
  </si>
  <si>
    <t>75668</t>
  </si>
  <si>
    <t>75669</t>
  </si>
  <si>
    <t>75670</t>
  </si>
  <si>
    <t>75671</t>
  </si>
  <si>
    <t>75672</t>
  </si>
  <si>
    <t>75680</t>
  </si>
  <si>
    <t>75681</t>
  </si>
  <si>
    <t>75682</t>
  </si>
  <si>
    <t>75683</t>
  </si>
  <si>
    <t>75684</t>
  </si>
  <si>
    <t>75685</t>
  </si>
  <si>
    <t>75686</t>
  </si>
  <si>
    <t>75687</t>
  </si>
  <si>
    <t>75688</t>
  </si>
  <si>
    <t>75689</t>
  </si>
  <si>
    <t>75691</t>
  </si>
  <si>
    <t>75692</t>
  </si>
  <si>
    <t>75693</t>
  </si>
  <si>
    <t>75694</t>
  </si>
  <si>
    <t>75701</t>
  </si>
  <si>
    <t>75702</t>
  </si>
  <si>
    <t>75703</t>
  </si>
  <si>
    <t>75704</t>
  </si>
  <si>
    <t>75705</t>
  </si>
  <si>
    <t>75706</t>
  </si>
  <si>
    <t>75707</t>
  </si>
  <si>
    <t>75708</t>
  </si>
  <si>
    <t>75709</t>
  </si>
  <si>
    <t>75710</t>
  </si>
  <si>
    <t>75711</t>
  </si>
  <si>
    <t>75712</t>
  </si>
  <si>
    <t>75713</t>
  </si>
  <si>
    <t>75750</t>
  </si>
  <si>
    <t>75751</t>
  </si>
  <si>
    <t>75752</t>
  </si>
  <si>
    <t>75754</t>
  </si>
  <si>
    <t>75755</t>
  </si>
  <si>
    <t>75756</t>
  </si>
  <si>
    <t>75757</t>
  </si>
  <si>
    <t>75758</t>
  </si>
  <si>
    <t>75759</t>
  </si>
  <si>
    <t>75760</t>
  </si>
  <si>
    <t>NACOGDOCHES</t>
  </si>
  <si>
    <t>75762</t>
  </si>
  <si>
    <t>75763</t>
  </si>
  <si>
    <t>75764</t>
  </si>
  <si>
    <t>75765</t>
  </si>
  <si>
    <t>75766</t>
  </si>
  <si>
    <t>75770</t>
  </si>
  <si>
    <t>75771</t>
  </si>
  <si>
    <t>75772</t>
  </si>
  <si>
    <t>75773</t>
  </si>
  <si>
    <t>75778</t>
  </si>
  <si>
    <t>75779</t>
  </si>
  <si>
    <t>75780</t>
  </si>
  <si>
    <t>75782</t>
  </si>
  <si>
    <t>75783</t>
  </si>
  <si>
    <t>75784</t>
  </si>
  <si>
    <t>75785</t>
  </si>
  <si>
    <t>75788</t>
  </si>
  <si>
    <t>75789</t>
  </si>
  <si>
    <t>75790</t>
  </si>
  <si>
    <t>75791</t>
  </si>
  <si>
    <t>75792</t>
  </si>
  <si>
    <t>75797</t>
  </si>
  <si>
    <t>75798</t>
  </si>
  <si>
    <t>75799</t>
  </si>
  <si>
    <t>75801</t>
  </si>
  <si>
    <t>75802</t>
  </si>
  <si>
    <t>75803</t>
  </si>
  <si>
    <t>75831</t>
  </si>
  <si>
    <t>75832</t>
  </si>
  <si>
    <t>75833</t>
  </si>
  <si>
    <t>75834</t>
  </si>
  <si>
    <t>TRINITY</t>
  </si>
  <si>
    <t>75835</t>
  </si>
  <si>
    <t>75838</t>
  </si>
  <si>
    <t>FREESTONE</t>
  </si>
  <si>
    <t>75839</t>
  </si>
  <si>
    <t>75840</t>
  </si>
  <si>
    <t>75844</t>
  </si>
  <si>
    <t>75845</t>
  </si>
  <si>
    <t>75846</t>
  </si>
  <si>
    <t>75847</t>
  </si>
  <si>
    <t>75848</t>
  </si>
  <si>
    <t>75849</t>
  </si>
  <si>
    <t>75850</t>
  </si>
  <si>
    <t>75851</t>
  </si>
  <si>
    <t>75852</t>
  </si>
  <si>
    <t>75853</t>
  </si>
  <si>
    <t>75855</t>
  </si>
  <si>
    <t>75856</t>
  </si>
  <si>
    <t>75858</t>
  </si>
  <si>
    <t>75859</t>
  </si>
  <si>
    <t>75860</t>
  </si>
  <si>
    <t>75861</t>
  </si>
  <si>
    <t>75862</t>
  </si>
  <si>
    <t>75865</t>
  </si>
  <si>
    <t>75880</t>
  </si>
  <si>
    <t>75882</t>
  </si>
  <si>
    <t>75884</t>
  </si>
  <si>
    <t>75886</t>
  </si>
  <si>
    <t>75901</t>
  </si>
  <si>
    <t>ANGELINA</t>
  </si>
  <si>
    <t>75902</t>
  </si>
  <si>
    <t>75903</t>
  </si>
  <si>
    <t>75904</t>
  </si>
  <si>
    <t>75915</t>
  </si>
  <si>
    <t>75919</t>
  </si>
  <si>
    <t>75925</t>
  </si>
  <si>
    <t>75926</t>
  </si>
  <si>
    <t>75928</t>
  </si>
  <si>
    <t>75929</t>
  </si>
  <si>
    <t>SAN AUGUSTINE</t>
  </si>
  <si>
    <t>75930</t>
  </si>
  <si>
    <t>75931</t>
  </si>
  <si>
    <t>75932</t>
  </si>
  <si>
    <t>75933</t>
  </si>
  <si>
    <t>75934</t>
  </si>
  <si>
    <t>75935</t>
  </si>
  <si>
    <t>75936</t>
  </si>
  <si>
    <t>75937</t>
  </si>
  <si>
    <t>75938</t>
  </si>
  <si>
    <t>75939</t>
  </si>
  <si>
    <t>75941</t>
  </si>
  <si>
    <t>75942</t>
  </si>
  <si>
    <t>75943</t>
  </si>
  <si>
    <t>75944</t>
  </si>
  <si>
    <t>75946</t>
  </si>
  <si>
    <t>75947</t>
  </si>
  <si>
    <t>75948</t>
  </si>
  <si>
    <t>75949</t>
  </si>
  <si>
    <t>75951</t>
  </si>
  <si>
    <t>75954</t>
  </si>
  <si>
    <t>75956</t>
  </si>
  <si>
    <t>75957</t>
  </si>
  <si>
    <t>75958</t>
  </si>
  <si>
    <t>75959</t>
  </si>
  <si>
    <t>75960</t>
  </si>
  <si>
    <t>75961</t>
  </si>
  <si>
    <t>75962</t>
  </si>
  <si>
    <t>75963</t>
  </si>
  <si>
    <t>75964</t>
  </si>
  <si>
    <t>75965</t>
  </si>
  <si>
    <t>75966</t>
  </si>
  <si>
    <t>75968</t>
  </si>
  <si>
    <t>75969</t>
  </si>
  <si>
    <t>75970</t>
  </si>
  <si>
    <t>75972</t>
  </si>
  <si>
    <t>75973</t>
  </si>
  <si>
    <t>75974</t>
  </si>
  <si>
    <t>75975</t>
  </si>
  <si>
    <t>75976</t>
  </si>
  <si>
    <t>75977</t>
  </si>
  <si>
    <t>75978</t>
  </si>
  <si>
    <t>75979</t>
  </si>
  <si>
    <t>75980</t>
  </si>
  <si>
    <t>75990</t>
  </si>
  <si>
    <t>76000</t>
  </si>
  <si>
    <t>76001</t>
  </si>
  <si>
    <t>76002</t>
  </si>
  <si>
    <t>76003</t>
  </si>
  <si>
    <t>76004</t>
  </si>
  <si>
    <t>76005</t>
  </si>
  <si>
    <t>76006</t>
  </si>
  <si>
    <t>76007</t>
  </si>
  <si>
    <t>76008</t>
  </si>
  <si>
    <t>PARKER</t>
  </si>
  <si>
    <t>76009</t>
  </si>
  <si>
    <t>76010</t>
  </si>
  <si>
    <t>76011</t>
  </si>
  <si>
    <t>76012</t>
  </si>
  <si>
    <t>76013</t>
  </si>
  <si>
    <t>76014</t>
  </si>
  <si>
    <t>76015</t>
  </si>
  <si>
    <t>76016</t>
  </si>
  <si>
    <t>76017</t>
  </si>
  <si>
    <t>76018</t>
  </si>
  <si>
    <t>76019</t>
  </si>
  <si>
    <t>76020</t>
  </si>
  <si>
    <t>76021</t>
  </si>
  <si>
    <t>76022</t>
  </si>
  <si>
    <t>76023</t>
  </si>
  <si>
    <t>76028</t>
  </si>
  <si>
    <t>76031</t>
  </si>
  <si>
    <t>76033</t>
  </si>
  <si>
    <t>76034</t>
  </si>
  <si>
    <t>76035</t>
  </si>
  <si>
    <t>HOOD</t>
  </si>
  <si>
    <t>76036</t>
  </si>
  <si>
    <t>76039</t>
  </si>
  <si>
    <t>76040</t>
  </si>
  <si>
    <t>76041</t>
  </si>
  <si>
    <t>76043</t>
  </si>
  <si>
    <t>SOMERVELL</t>
  </si>
  <si>
    <t>76044</t>
  </si>
  <si>
    <t>76048</t>
  </si>
  <si>
    <t>76049</t>
  </si>
  <si>
    <t>76050</t>
  </si>
  <si>
    <t>76051</t>
  </si>
  <si>
    <t>76052</t>
  </si>
  <si>
    <t>76053</t>
  </si>
  <si>
    <t>76054</t>
  </si>
  <si>
    <t>76055</t>
  </si>
  <si>
    <t>76058</t>
  </si>
  <si>
    <t>76059</t>
  </si>
  <si>
    <t>76060</t>
  </si>
  <si>
    <t>76061</t>
  </si>
  <si>
    <t>76063</t>
  </si>
  <si>
    <t>76064</t>
  </si>
  <si>
    <t>76065</t>
  </si>
  <si>
    <t>76066</t>
  </si>
  <si>
    <t>76067</t>
  </si>
  <si>
    <t>PALO PINTO</t>
  </si>
  <si>
    <t>76068</t>
  </si>
  <si>
    <t>76070</t>
  </si>
  <si>
    <t>76071</t>
  </si>
  <si>
    <t>76073</t>
  </si>
  <si>
    <t>76077</t>
  </si>
  <si>
    <t>76078</t>
  </si>
  <si>
    <t>76082</t>
  </si>
  <si>
    <t>76084</t>
  </si>
  <si>
    <t>76085</t>
  </si>
  <si>
    <t>76086</t>
  </si>
  <si>
    <t>76087</t>
  </si>
  <si>
    <t>76088</t>
  </si>
  <si>
    <t>76092</t>
  </si>
  <si>
    <t>76093</t>
  </si>
  <si>
    <t>76094</t>
  </si>
  <si>
    <t>76095</t>
  </si>
  <si>
    <t>76096</t>
  </si>
  <si>
    <t>76097</t>
  </si>
  <si>
    <t>76098</t>
  </si>
  <si>
    <t>76099</t>
  </si>
  <si>
    <t>76100</t>
  </si>
  <si>
    <t>76101</t>
  </si>
  <si>
    <t>76102</t>
  </si>
  <si>
    <t>76103</t>
  </si>
  <si>
    <t>76104</t>
  </si>
  <si>
    <t>76105</t>
  </si>
  <si>
    <t>76106</t>
  </si>
  <si>
    <t>76107</t>
  </si>
  <si>
    <t>76108</t>
  </si>
  <si>
    <t>76109</t>
  </si>
  <si>
    <t>76110</t>
  </si>
  <si>
    <t>76111</t>
  </si>
  <si>
    <t>76112</t>
  </si>
  <si>
    <t>76113</t>
  </si>
  <si>
    <t>76114</t>
  </si>
  <si>
    <t>76115</t>
  </si>
  <si>
    <t>76116</t>
  </si>
  <si>
    <t>76117</t>
  </si>
  <si>
    <t>76118</t>
  </si>
  <si>
    <t>76119</t>
  </si>
  <si>
    <t>76120</t>
  </si>
  <si>
    <t>76121</t>
  </si>
  <si>
    <t>76122</t>
  </si>
  <si>
    <t>76123</t>
  </si>
  <si>
    <t>76124</t>
  </si>
  <si>
    <t>76126</t>
  </si>
  <si>
    <t>76127</t>
  </si>
  <si>
    <t>76129</t>
  </si>
  <si>
    <t>76130</t>
  </si>
  <si>
    <t>76131</t>
  </si>
  <si>
    <t>76132</t>
  </si>
  <si>
    <t>76133</t>
  </si>
  <si>
    <t>76134</t>
  </si>
  <si>
    <t>76135</t>
  </si>
  <si>
    <t>76136</t>
  </si>
  <si>
    <t>76137</t>
  </si>
  <si>
    <t>76140</t>
  </si>
  <si>
    <t>76147</t>
  </si>
  <si>
    <t>76148</t>
  </si>
  <si>
    <t>76150</t>
  </si>
  <si>
    <t>76155</t>
  </si>
  <si>
    <t>76161</t>
  </si>
  <si>
    <t>76162</t>
  </si>
  <si>
    <t>76163</t>
  </si>
  <si>
    <t>76164</t>
  </si>
  <si>
    <t>76165</t>
  </si>
  <si>
    <t>76166</t>
  </si>
  <si>
    <t>76177</t>
  </si>
  <si>
    <t>76178</t>
  </si>
  <si>
    <t>76179</t>
  </si>
  <si>
    <t>76180</t>
  </si>
  <si>
    <t>76181</t>
  </si>
  <si>
    <t>76182</t>
  </si>
  <si>
    <t>76185</t>
  </si>
  <si>
    <t>76191</t>
  </si>
  <si>
    <t>76192</t>
  </si>
  <si>
    <t>76193</t>
  </si>
  <si>
    <t>76195</t>
  </si>
  <si>
    <t>76196</t>
  </si>
  <si>
    <t>76197</t>
  </si>
  <si>
    <t>76198</t>
  </si>
  <si>
    <t>76199</t>
  </si>
  <si>
    <t>76201</t>
  </si>
  <si>
    <t>76202</t>
  </si>
  <si>
    <t>76203</t>
  </si>
  <si>
    <t>76204</t>
  </si>
  <si>
    <t>76205</t>
  </si>
  <si>
    <t>76206</t>
  </si>
  <si>
    <t>76207</t>
  </si>
  <si>
    <t>76208</t>
  </si>
  <si>
    <t>76209</t>
  </si>
  <si>
    <t>76210</t>
  </si>
  <si>
    <t>76225</t>
  </si>
  <si>
    <t>76226</t>
  </si>
  <si>
    <t>76227</t>
  </si>
  <si>
    <t>76228</t>
  </si>
  <si>
    <t>76230</t>
  </si>
  <si>
    <t>MONTAGUE</t>
  </si>
  <si>
    <t>76233</t>
  </si>
  <si>
    <t>76234</t>
  </si>
  <si>
    <t>76238</t>
  </si>
  <si>
    <t>COOKE</t>
  </si>
  <si>
    <t>76239</t>
  </si>
  <si>
    <t>76240</t>
  </si>
  <si>
    <t>76241</t>
  </si>
  <si>
    <t>76244</t>
  </si>
  <si>
    <t>76245</t>
  </si>
  <si>
    <t>76246</t>
  </si>
  <si>
    <t>76247</t>
  </si>
  <si>
    <t>76248</t>
  </si>
  <si>
    <t>76249</t>
  </si>
  <si>
    <t>76250</t>
  </si>
  <si>
    <t>76251</t>
  </si>
  <si>
    <t>76252</t>
  </si>
  <si>
    <t>76253</t>
  </si>
  <si>
    <t>76254</t>
  </si>
  <si>
    <t>76255</t>
  </si>
  <si>
    <t>76258</t>
  </si>
  <si>
    <t>76259</t>
  </si>
  <si>
    <t>76261</t>
  </si>
  <si>
    <t>76262</t>
  </si>
  <si>
    <t>76263</t>
  </si>
  <si>
    <t>76264</t>
  </si>
  <si>
    <t>76265</t>
  </si>
  <si>
    <t>76266</t>
  </si>
  <si>
    <t>76267</t>
  </si>
  <si>
    <t>76268</t>
  </si>
  <si>
    <t>76270</t>
  </si>
  <si>
    <t>76271</t>
  </si>
  <si>
    <t>76272</t>
  </si>
  <si>
    <t>76273</t>
  </si>
  <si>
    <t>76299</t>
  </si>
  <si>
    <t>76301</t>
  </si>
  <si>
    <t>76302</t>
  </si>
  <si>
    <t>76303</t>
  </si>
  <si>
    <t>76304</t>
  </si>
  <si>
    <t>76305</t>
  </si>
  <si>
    <t>76306</t>
  </si>
  <si>
    <t>76307</t>
  </si>
  <si>
    <t>76308</t>
  </si>
  <si>
    <t>76309</t>
  </si>
  <si>
    <t>76310</t>
  </si>
  <si>
    <t>76311</t>
  </si>
  <si>
    <t>76350</t>
  </si>
  <si>
    <t>JACK</t>
  </si>
  <si>
    <t>76351</t>
  </si>
  <si>
    <t>ARCHER</t>
  </si>
  <si>
    <t>76352</t>
  </si>
  <si>
    <t>76354</t>
  </si>
  <si>
    <t>76357</t>
  </si>
  <si>
    <t>76359</t>
  </si>
  <si>
    <t>THROCKMORTON</t>
  </si>
  <si>
    <t>76360</t>
  </si>
  <si>
    <t>76363</t>
  </si>
  <si>
    <t>76364</t>
  </si>
  <si>
    <t>WILBARGER</t>
  </si>
  <si>
    <t>76365</t>
  </si>
  <si>
    <t>76366</t>
  </si>
  <si>
    <t>76367</t>
  </si>
  <si>
    <t>76369</t>
  </si>
  <si>
    <t>76370</t>
  </si>
  <si>
    <t>76371</t>
  </si>
  <si>
    <t>76372</t>
  </si>
  <si>
    <t>YOUNG</t>
  </si>
  <si>
    <t>76373</t>
  </si>
  <si>
    <t>76374</t>
  </si>
  <si>
    <t>76377</t>
  </si>
  <si>
    <t>76378</t>
  </si>
  <si>
    <t>BAYLOR</t>
  </si>
  <si>
    <t>76379</t>
  </si>
  <si>
    <t>76380</t>
  </si>
  <si>
    <t>76383</t>
  </si>
  <si>
    <t>76384</t>
  </si>
  <si>
    <t>76385</t>
  </si>
  <si>
    <t>76388</t>
  </si>
  <si>
    <t>76389</t>
  </si>
  <si>
    <t>76401</t>
  </si>
  <si>
    <t>ERATH</t>
  </si>
  <si>
    <t>76402</t>
  </si>
  <si>
    <t>76424</t>
  </si>
  <si>
    <t>76426</t>
  </si>
  <si>
    <t>76427</t>
  </si>
  <si>
    <t>76429</t>
  </si>
  <si>
    <t>76430</t>
  </si>
  <si>
    <t>SHACKELFORD</t>
  </si>
  <si>
    <t>76431</t>
  </si>
  <si>
    <t>76432</t>
  </si>
  <si>
    <t>76433</t>
  </si>
  <si>
    <t>76435</t>
  </si>
  <si>
    <t>EASTLAND</t>
  </si>
  <si>
    <t>76436</t>
  </si>
  <si>
    <t>76437</t>
  </si>
  <si>
    <t>76438</t>
  </si>
  <si>
    <t>76439</t>
  </si>
  <si>
    <t>76442</t>
  </si>
  <si>
    <t>76443</t>
  </si>
  <si>
    <t>CALLAHAN</t>
  </si>
  <si>
    <t>76444</t>
  </si>
  <si>
    <t>76445</t>
  </si>
  <si>
    <t>76446</t>
  </si>
  <si>
    <t>76447</t>
  </si>
  <si>
    <t>76448</t>
  </si>
  <si>
    <t>76449</t>
  </si>
  <si>
    <t>76450</t>
  </si>
  <si>
    <t>76452</t>
  </si>
  <si>
    <t>76453</t>
  </si>
  <si>
    <t>76454</t>
  </si>
  <si>
    <t>76455</t>
  </si>
  <si>
    <t>76456</t>
  </si>
  <si>
    <t>76457</t>
  </si>
  <si>
    <t>76458</t>
  </si>
  <si>
    <t>76459</t>
  </si>
  <si>
    <t>76460</t>
  </si>
  <si>
    <t>76461</t>
  </si>
  <si>
    <t>76462</t>
  </si>
  <si>
    <t>76463</t>
  </si>
  <si>
    <t>76464</t>
  </si>
  <si>
    <t>76465</t>
  </si>
  <si>
    <t>76466</t>
  </si>
  <si>
    <t>76467</t>
  </si>
  <si>
    <t>76468</t>
  </si>
  <si>
    <t>76469</t>
  </si>
  <si>
    <t>76470</t>
  </si>
  <si>
    <t>76471</t>
  </si>
  <si>
    <t>76472</t>
  </si>
  <si>
    <t>76474</t>
  </si>
  <si>
    <t>76475</t>
  </si>
  <si>
    <t>76476</t>
  </si>
  <si>
    <t>76481</t>
  </si>
  <si>
    <t>76483</t>
  </si>
  <si>
    <t>76484</t>
  </si>
  <si>
    <t>76485</t>
  </si>
  <si>
    <t>76486</t>
  </si>
  <si>
    <t>76487</t>
  </si>
  <si>
    <t>76490</t>
  </si>
  <si>
    <t>76491</t>
  </si>
  <si>
    <t>76501</t>
  </si>
  <si>
    <t>76502</t>
  </si>
  <si>
    <t>76503</t>
  </si>
  <si>
    <t>76504</t>
  </si>
  <si>
    <t>76505</t>
  </si>
  <si>
    <t>76508</t>
  </si>
  <si>
    <t>76511</t>
  </si>
  <si>
    <t>76513</t>
  </si>
  <si>
    <t>76517</t>
  </si>
  <si>
    <t>MILAM</t>
  </si>
  <si>
    <t>76518</t>
  </si>
  <si>
    <t>76519</t>
  </si>
  <si>
    <t>76520</t>
  </si>
  <si>
    <t>76522</t>
  </si>
  <si>
    <t>CORYELL</t>
  </si>
  <si>
    <t>76523</t>
  </si>
  <si>
    <t>76524</t>
  </si>
  <si>
    <t>MCLENNAN</t>
  </si>
  <si>
    <t>76525</t>
  </si>
  <si>
    <t>76526</t>
  </si>
  <si>
    <t>76527</t>
  </si>
  <si>
    <t>BURNET</t>
  </si>
  <si>
    <t>76528</t>
  </si>
  <si>
    <t>76530</t>
  </si>
  <si>
    <t>76531</t>
  </si>
  <si>
    <t>76533</t>
  </si>
  <si>
    <t>76534</t>
  </si>
  <si>
    <t>76537</t>
  </si>
  <si>
    <t>76538</t>
  </si>
  <si>
    <t>76539</t>
  </si>
  <si>
    <t>LAMPASAS</t>
  </si>
  <si>
    <t>76540</t>
  </si>
  <si>
    <t>76541</t>
  </si>
  <si>
    <t>76542</t>
  </si>
  <si>
    <t>76543</t>
  </si>
  <si>
    <t>76544</t>
  </si>
  <si>
    <t>76545</t>
  </si>
  <si>
    <t>76546</t>
  </si>
  <si>
    <t>76547</t>
  </si>
  <si>
    <t>76548</t>
  </si>
  <si>
    <t>76549</t>
  </si>
  <si>
    <t>76550</t>
  </si>
  <si>
    <t>76552</t>
  </si>
  <si>
    <t>76554</t>
  </si>
  <si>
    <t>76555</t>
  </si>
  <si>
    <t>76556</t>
  </si>
  <si>
    <t>BURLESON</t>
  </si>
  <si>
    <t>76557</t>
  </si>
  <si>
    <t>76558</t>
  </si>
  <si>
    <t>76559</t>
  </si>
  <si>
    <t>76561</t>
  </si>
  <si>
    <t>76564</t>
  </si>
  <si>
    <t>76565</t>
  </si>
  <si>
    <t>76566</t>
  </si>
  <si>
    <t>76567</t>
  </si>
  <si>
    <t>76569</t>
  </si>
  <si>
    <t>76570</t>
  </si>
  <si>
    <t>FALLS</t>
  </si>
  <si>
    <t>76571</t>
  </si>
  <si>
    <t>76573</t>
  </si>
  <si>
    <t>76574</t>
  </si>
  <si>
    <t>76576</t>
  </si>
  <si>
    <t>76577</t>
  </si>
  <si>
    <t>76578</t>
  </si>
  <si>
    <t>76579</t>
  </si>
  <si>
    <t>76596</t>
  </si>
  <si>
    <t>76597</t>
  </si>
  <si>
    <t>76598</t>
  </si>
  <si>
    <t>76599</t>
  </si>
  <si>
    <t>76621</t>
  </si>
  <si>
    <t>76622</t>
  </si>
  <si>
    <t>76623</t>
  </si>
  <si>
    <t>76624</t>
  </si>
  <si>
    <t>76625</t>
  </si>
  <si>
    <t>76626</t>
  </si>
  <si>
    <t>76627</t>
  </si>
  <si>
    <t>76628</t>
  </si>
  <si>
    <t>76629</t>
  </si>
  <si>
    <t>76630</t>
  </si>
  <si>
    <t>76631</t>
  </si>
  <si>
    <t>76632</t>
  </si>
  <si>
    <t>76633</t>
  </si>
  <si>
    <t>76634</t>
  </si>
  <si>
    <t>BOSQUE</t>
  </si>
  <si>
    <t>76635</t>
  </si>
  <si>
    <t>76636</t>
  </si>
  <si>
    <t>76637</t>
  </si>
  <si>
    <t>76638</t>
  </si>
  <si>
    <t>76639</t>
  </si>
  <si>
    <t>76640</t>
  </si>
  <si>
    <t>76641</t>
  </si>
  <si>
    <t>76642</t>
  </si>
  <si>
    <t>76643</t>
  </si>
  <si>
    <t>76644</t>
  </si>
  <si>
    <t>76645</t>
  </si>
  <si>
    <t>76648</t>
  </si>
  <si>
    <t>76649</t>
  </si>
  <si>
    <t>76650</t>
  </si>
  <si>
    <t>76651</t>
  </si>
  <si>
    <t>76652</t>
  </si>
  <si>
    <t>76653</t>
  </si>
  <si>
    <t>76654</t>
  </si>
  <si>
    <t>76655</t>
  </si>
  <si>
    <t>76656</t>
  </si>
  <si>
    <t>76657</t>
  </si>
  <si>
    <t>76660</t>
  </si>
  <si>
    <t>76661</t>
  </si>
  <si>
    <t>76664</t>
  </si>
  <si>
    <t>76665</t>
  </si>
  <si>
    <t>76666</t>
  </si>
  <si>
    <t>76667</t>
  </si>
  <si>
    <t>76670</t>
  </si>
  <si>
    <t>76671</t>
  </si>
  <si>
    <t>76673</t>
  </si>
  <si>
    <t>76675</t>
  </si>
  <si>
    <t>76676</t>
  </si>
  <si>
    <t>76677</t>
  </si>
  <si>
    <t>76678</t>
  </si>
  <si>
    <t>76679</t>
  </si>
  <si>
    <t>76680</t>
  </si>
  <si>
    <t>76681</t>
  </si>
  <si>
    <t>76682</t>
  </si>
  <si>
    <t>76684</t>
  </si>
  <si>
    <t>76685</t>
  </si>
  <si>
    <t>76686</t>
  </si>
  <si>
    <t>76687</t>
  </si>
  <si>
    <t>76689</t>
  </si>
  <si>
    <t>76690</t>
  </si>
  <si>
    <t>76691</t>
  </si>
  <si>
    <t>76692</t>
  </si>
  <si>
    <t>76693</t>
  </si>
  <si>
    <t>76700</t>
  </si>
  <si>
    <t>76701</t>
  </si>
  <si>
    <t>76702</t>
  </si>
  <si>
    <t>76703</t>
  </si>
  <si>
    <t>76704</t>
  </si>
  <si>
    <t>76705</t>
  </si>
  <si>
    <t>76706</t>
  </si>
  <si>
    <t>76707</t>
  </si>
  <si>
    <t>76708</t>
  </si>
  <si>
    <t>76710</t>
  </si>
  <si>
    <t>76711</t>
  </si>
  <si>
    <t>76712</t>
  </si>
  <si>
    <t>76714</t>
  </si>
  <si>
    <t>76715</t>
  </si>
  <si>
    <t>76716</t>
  </si>
  <si>
    <t>76795</t>
  </si>
  <si>
    <t>76796</t>
  </si>
  <si>
    <t>76797</t>
  </si>
  <si>
    <t>76798</t>
  </si>
  <si>
    <t>76799</t>
  </si>
  <si>
    <t>76801</t>
  </si>
  <si>
    <t>76802</t>
  </si>
  <si>
    <t>76803</t>
  </si>
  <si>
    <t>76804</t>
  </si>
  <si>
    <t>76820</t>
  </si>
  <si>
    <t>76821</t>
  </si>
  <si>
    <t>RUNNELS</t>
  </si>
  <si>
    <t>76823</t>
  </si>
  <si>
    <t>76824</t>
  </si>
  <si>
    <t>SAN SABA</t>
  </si>
  <si>
    <t>76825</t>
  </si>
  <si>
    <t>MCCULLOCH</t>
  </si>
  <si>
    <t>76827</t>
  </si>
  <si>
    <t>76828</t>
  </si>
  <si>
    <t>COLEMAN</t>
  </si>
  <si>
    <t>76831</t>
  </si>
  <si>
    <t>LLANO</t>
  </si>
  <si>
    <t>76832</t>
  </si>
  <si>
    <t>76834</t>
  </si>
  <si>
    <t>76836</t>
  </si>
  <si>
    <t>76837</t>
  </si>
  <si>
    <t>CONCHO</t>
  </si>
  <si>
    <t>76841</t>
  </si>
  <si>
    <t>76842</t>
  </si>
  <si>
    <t>76843</t>
  </si>
  <si>
    <t>76844</t>
  </si>
  <si>
    <t>76845</t>
  </si>
  <si>
    <t>76848</t>
  </si>
  <si>
    <t>76849</t>
  </si>
  <si>
    <t>KIMBLE</t>
  </si>
  <si>
    <t>76850</t>
  </si>
  <si>
    <t>76852</t>
  </si>
  <si>
    <t>76853</t>
  </si>
  <si>
    <t>76854</t>
  </si>
  <si>
    <t>76855</t>
  </si>
  <si>
    <t>76856</t>
  </si>
  <si>
    <t>76857</t>
  </si>
  <si>
    <t>76858</t>
  </si>
  <si>
    <t>76859</t>
  </si>
  <si>
    <t>76861</t>
  </si>
  <si>
    <t>76862</t>
  </si>
  <si>
    <t>76864</t>
  </si>
  <si>
    <t>76865</t>
  </si>
  <si>
    <t>76866</t>
  </si>
  <si>
    <t>76867</t>
  </si>
  <si>
    <t>76869</t>
  </si>
  <si>
    <t>76870</t>
  </si>
  <si>
    <t>76871</t>
  </si>
  <si>
    <t>76872</t>
  </si>
  <si>
    <t>76873</t>
  </si>
  <si>
    <t>76874</t>
  </si>
  <si>
    <t>76875</t>
  </si>
  <si>
    <t>76877</t>
  </si>
  <si>
    <t>76878</t>
  </si>
  <si>
    <t>76880</t>
  </si>
  <si>
    <t>76882</t>
  </si>
  <si>
    <t>76883</t>
  </si>
  <si>
    <t>76884</t>
  </si>
  <si>
    <t>76885</t>
  </si>
  <si>
    <t>76886</t>
  </si>
  <si>
    <t>TOM GREEN</t>
  </si>
  <si>
    <t>76887</t>
  </si>
  <si>
    <t>76888</t>
  </si>
  <si>
    <t>76889</t>
  </si>
  <si>
    <t>76890</t>
  </si>
  <si>
    <t>76901</t>
  </si>
  <si>
    <t>76902</t>
  </si>
  <si>
    <t>76903</t>
  </si>
  <si>
    <t>76904</t>
  </si>
  <si>
    <t>76905</t>
  </si>
  <si>
    <t>76906</t>
  </si>
  <si>
    <t>76908</t>
  </si>
  <si>
    <t>76909</t>
  </si>
  <si>
    <t>76930</t>
  </si>
  <si>
    <t>IRION</t>
  </si>
  <si>
    <t>76932</t>
  </si>
  <si>
    <t>REAGAN</t>
  </si>
  <si>
    <t>76933</t>
  </si>
  <si>
    <t>COKE</t>
  </si>
  <si>
    <t>76934</t>
  </si>
  <si>
    <t>76935</t>
  </si>
  <si>
    <t>76936</t>
  </si>
  <si>
    <t>SCHLEICHER</t>
  </si>
  <si>
    <t>76937</t>
  </si>
  <si>
    <t>76939</t>
  </si>
  <si>
    <t>76940</t>
  </si>
  <si>
    <t>76941</t>
  </si>
  <si>
    <t>76943</t>
  </si>
  <si>
    <t>76945</t>
  </si>
  <si>
    <t>76949</t>
  </si>
  <si>
    <t>76950</t>
  </si>
  <si>
    <t>SUTTON</t>
  </si>
  <si>
    <t>76951</t>
  </si>
  <si>
    <t>STERLING</t>
  </si>
  <si>
    <t>76953</t>
  </si>
  <si>
    <t>76955</t>
  </si>
  <si>
    <t>76957</t>
  </si>
  <si>
    <t>76958</t>
  </si>
  <si>
    <t>77000</t>
  </si>
  <si>
    <t>77001</t>
  </si>
  <si>
    <t>77002</t>
  </si>
  <si>
    <t>77003</t>
  </si>
  <si>
    <t>77004</t>
  </si>
  <si>
    <t>77005</t>
  </si>
  <si>
    <t>77006</t>
  </si>
  <si>
    <t>77007</t>
  </si>
  <si>
    <t>77008</t>
  </si>
  <si>
    <t>77009</t>
  </si>
  <si>
    <t>77010</t>
  </si>
  <si>
    <t>77011</t>
  </si>
  <si>
    <t>77012</t>
  </si>
  <si>
    <t>77013</t>
  </si>
  <si>
    <t>77014</t>
  </si>
  <si>
    <t>77015</t>
  </si>
  <si>
    <t>77016</t>
  </si>
  <si>
    <t>77017</t>
  </si>
  <si>
    <t>77018</t>
  </si>
  <si>
    <t>77019</t>
  </si>
  <si>
    <t>77020</t>
  </si>
  <si>
    <t>77021</t>
  </si>
  <si>
    <t>77022</t>
  </si>
  <si>
    <t>77023</t>
  </si>
  <si>
    <t>77024</t>
  </si>
  <si>
    <t>77025</t>
  </si>
  <si>
    <t>77026</t>
  </si>
  <si>
    <t>77027</t>
  </si>
  <si>
    <t>77028</t>
  </si>
  <si>
    <t>77029</t>
  </si>
  <si>
    <t>77030</t>
  </si>
  <si>
    <t>77031</t>
  </si>
  <si>
    <t>77032</t>
  </si>
  <si>
    <t>77033</t>
  </si>
  <si>
    <t>77034</t>
  </si>
  <si>
    <t>77035</t>
  </si>
  <si>
    <t>77036</t>
  </si>
  <si>
    <t>77037</t>
  </si>
  <si>
    <t>77038</t>
  </si>
  <si>
    <t>77039</t>
  </si>
  <si>
    <t>77040</t>
  </si>
  <si>
    <t>77041</t>
  </si>
  <si>
    <t>77042</t>
  </si>
  <si>
    <t>77043</t>
  </si>
  <si>
    <t>77044</t>
  </si>
  <si>
    <t>77045</t>
  </si>
  <si>
    <t>77046</t>
  </si>
  <si>
    <t>77047</t>
  </si>
  <si>
    <t>77048</t>
  </si>
  <si>
    <t>77049</t>
  </si>
  <si>
    <t>77050</t>
  </si>
  <si>
    <t>77051</t>
  </si>
  <si>
    <t>77052</t>
  </si>
  <si>
    <t>77053</t>
  </si>
  <si>
    <t>FORT BEND</t>
  </si>
  <si>
    <t>77054</t>
  </si>
  <si>
    <t>77055</t>
  </si>
  <si>
    <t>77056</t>
  </si>
  <si>
    <t>77057</t>
  </si>
  <si>
    <t>77058</t>
  </si>
  <si>
    <t>77059</t>
  </si>
  <si>
    <t>77060</t>
  </si>
  <si>
    <t>77061</t>
  </si>
  <si>
    <t>77062</t>
  </si>
  <si>
    <t>77063</t>
  </si>
  <si>
    <t>77064</t>
  </si>
  <si>
    <t>77065</t>
  </si>
  <si>
    <t>77066</t>
  </si>
  <si>
    <t>77067</t>
  </si>
  <si>
    <t>77068</t>
  </si>
  <si>
    <t>77069</t>
  </si>
  <si>
    <t>77070</t>
  </si>
  <si>
    <t>77071</t>
  </si>
  <si>
    <t>77072</t>
  </si>
  <si>
    <t>77073</t>
  </si>
  <si>
    <t>77074</t>
  </si>
  <si>
    <t>77075</t>
  </si>
  <si>
    <t>77076</t>
  </si>
  <si>
    <t>77077</t>
  </si>
  <si>
    <t>77078</t>
  </si>
  <si>
    <t>77079</t>
  </si>
  <si>
    <t>77080</t>
  </si>
  <si>
    <t>77081</t>
  </si>
  <si>
    <t>77082</t>
  </si>
  <si>
    <t>77083</t>
  </si>
  <si>
    <t>77084</t>
  </si>
  <si>
    <t>77085</t>
  </si>
  <si>
    <t>77086</t>
  </si>
  <si>
    <t>77087</t>
  </si>
  <si>
    <t>77088</t>
  </si>
  <si>
    <t>77089</t>
  </si>
  <si>
    <t>77090</t>
  </si>
  <si>
    <t>77091</t>
  </si>
  <si>
    <t>77092</t>
  </si>
  <si>
    <t>77093</t>
  </si>
  <si>
    <t>77094</t>
  </si>
  <si>
    <t>77095</t>
  </si>
  <si>
    <t>77096</t>
  </si>
  <si>
    <t>77097</t>
  </si>
  <si>
    <t>77098</t>
  </si>
  <si>
    <t>77099</t>
  </si>
  <si>
    <t>77201</t>
  </si>
  <si>
    <t>77202</t>
  </si>
  <si>
    <t>77203</t>
  </si>
  <si>
    <t>77204</t>
  </si>
  <si>
    <t>77205</t>
  </si>
  <si>
    <t>77206</t>
  </si>
  <si>
    <t>77207</t>
  </si>
  <si>
    <t>77208</t>
  </si>
  <si>
    <t>77209</t>
  </si>
  <si>
    <t>77210</t>
  </si>
  <si>
    <t>77212</t>
  </si>
  <si>
    <t>77213</t>
  </si>
  <si>
    <t>77215</t>
  </si>
  <si>
    <t>77216</t>
  </si>
  <si>
    <t>77217</t>
  </si>
  <si>
    <t>77218</t>
  </si>
  <si>
    <t>77219</t>
  </si>
  <si>
    <t>77220</t>
  </si>
  <si>
    <t>77221</t>
  </si>
  <si>
    <t>77222</t>
  </si>
  <si>
    <t>77223</t>
  </si>
  <si>
    <t>77224</t>
  </si>
  <si>
    <t>77225</t>
  </si>
  <si>
    <t>77226</t>
  </si>
  <si>
    <t>77227</t>
  </si>
  <si>
    <t>77228</t>
  </si>
  <si>
    <t>77229</t>
  </si>
  <si>
    <t>77230</t>
  </si>
  <si>
    <t>77231</t>
  </si>
  <si>
    <t>77233</t>
  </si>
  <si>
    <t>77234</t>
  </si>
  <si>
    <t>77235</t>
  </si>
  <si>
    <t>77236</t>
  </si>
  <si>
    <t>77237</t>
  </si>
  <si>
    <t>77238</t>
  </si>
  <si>
    <t>77240</t>
  </si>
  <si>
    <t>77241</t>
  </si>
  <si>
    <t>77242</t>
  </si>
  <si>
    <t>77243</t>
  </si>
  <si>
    <t>77244</t>
  </si>
  <si>
    <t>77245</t>
  </si>
  <si>
    <t>77246</t>
  </si>
  <si>
    <t>77247</t>
  </si>
  <si>
    <t>77248</t>
  </si>
  <si>
    <t>77249</t>
  </si>
  <si>
    <t>77250</t>
  </si>
  <si>
    <t>77251</t>
  </si>
  <si>
    <t>77252</t>
  </si>
  <si>
    <t>77253</t>
  </si>
  <si>
    <t>77254</t>
  </si>
  <si>
    <t>77255</t>
  </si>
  <si>
    <t>77256</t>
  </si>
  <si>
    <t>77257</t>
  </si>
  <si>
    <t>77258</t>
  </si>
  <si>
    <t>77259</t>
  </si>
  <si>
    <t>77260</t>
  </si>
  <si>
    <t>77261</t>
  </si>
  <si>
    <t>77262</t>
  </si>
  <si>
    <t>77263</t>
  </si>
  <si>
    <t>77265</t>
  </si>
  <si>
    <t>77266</t>
  </si>
  <si>
    <t>77267</t>
  </si>
  <si>
    <t>77268</t>
  </si>
  <si>
    <t>77269</t>
  </si>
  <si>
    <t>77270</t>
  </si>
  <si>
    <t>77271</t>
  </si>
  <si>
    <t>77272</t>
  </si>
  <si>
    <t>77273</t>
  </si>
  <si>
    <t>77274</t>
  </si>
  <si>
    <t>77275</t>
  </si>
  <si>
    <t>77276</t>
  </si>
  <si>
    <t>77277</t>
  </si>
  <si>
    <t>77278</t>
  </si>
  <si>
    <t>77279</t>
  </si>
  <si>
    <t>77280</t>
  </si>
  <si>
    <t>77281</t>
  </si>
  <si>
    <t>77282</t>
  </si>
  <si>
    <t>77284</t>
  </si>
  <si>
    <t>77285</t>
  </si>
  <si>
    <t>77286</t>
  </si>
  <si>
    <t>77287</t>
  </si>
  <si>
    <t>77288</t>
  </si>
  <si>
    <t>77289</t>
  </si>
  <si>
    <t>77290</t>
  </si>
  <si>
    <t>77291</t>
  </si>
  <si>
    <t>77292</t>
  </si>
  <si>
    <t>77293</t>
  </si>
  <si>
    <t>77294</t>
  </si>
  <si>
    <t>77296</t>
  </si>
  <si>
    <t>77297</t>
  </si>
  <si>
    <t>77298</t>
  </si>
  <si>
    <t>77299</t>
  </si>
  <si>
    <t>77301</t>
  </si>
  <si>
    <t>77302</t>
  </si>
  <si>
    <t>77303</t>
  </si>
  <si>
    <t>77304</t>
  </si>
  <si>
    <t>77305</t>
  </si>
  <si>
    <t>77306</t>
  </si>
  <si>
    <t>77315</t>
  </si>
  <si>
    <t>77316</t>
  </si>
  <si>
    <t>77318</t>
  </si>
  <si>
    <t>77320</t>
  </si>
  <si>
    <t>77325</t>
  </si>
  <si>
    <t>77326</t>
  </si>
  <si>
    <t>77327</t>
  </si>
  <si>
    <t>77328</t>
  </si>
  <si>
    <t>SAN JACINTO</t>
  </si>
  <si>
    <t>77331</t>
  </si>
  <si>
    <t>77332</t>
  </si>
  <si>
    <t>77333</t>
  </si>
  <si>
    <t>77334</t>
  </si>
  <si>
    <t>77335</t>
  </si>
  <si>
    <t>77336</t>
  </si>
  <si>
    <t>77337</t>
  </si>
  <si>
    <t>77338</t>
  </si>
  <si>
    <t>77339</t>
  </si>
  <si>
    <t>77340</t>
  </si>
  <si>
    <t>77341</t>
  </si>
  <si>
    <t>77342</t>
  </si>
  <si>
    <t>77343</t>
  </si>
  <si>
    <t>77344</t>
  </si>
  <si>
    <t>77345</t>
  </si>
  <si>
    <t>77346</t>
  </si>
  <si>
    <t>77347</t>
  </si>
  <si>
    <t>77348</t>
  </si>
  <si>
    <t>77349</t>
  </si>
  <si>
    <t>77350</t>
  </si>
  <si>
    <t>77351</t>
  </si>
  <si>
    <t>77353</t>
  </si>
  <si>
    <t>77354</t>
  </si>
  <si>
    <t>77355</t>
  </si>
  <si>
    <t>WALLER</t>
  </si>
  <si>
    <t>77356</t>
  </si>
  <si>
    <t>77357</t>
  </si>
  <si>
    <t>77358</t>
  </si>
  <si>
    <t>77359</t>
  </si>
  <si>
    <t>77360</t>
  </si>
  <si>
    <t>77362</t>
  </si>
  <si>
    <t>77363</t>
  </si>
  <si>
    <t>GRIMES</t>
  </si>
  <si>
    <t>77364</t>
  </si>
  <si>
    <t>77365</t>
  </si>
  <si>
    <t>77367</t>
  </si>
  <si>
    <t>77368</t>
  </si>
  <si>
    <t>77369</t>
  </si>
  <si>
    <t>77371</t>
  </si>
  <si>
    <t>77372</t>
  </si>
  <si>
    <t>77373</t>
  </si>
  <si>
    <t>77374</t>
  </si>
  <si>
    <t>77375</t>
  </si>
  <si>
    <t>77376</t>
  </si>
  <si>
    <t>77377</t>
  </si>
  <si>
    <t>77378</t>
  </si>
  <si>
    <t>77379</t>
  </si>
  <si>
    <t>77380</t>
  </si>
  <si>
    <t>77381</t>
  </si>
  <si>
    <t>77382</t>
  </si>
  <si>
    <t>77383</t>
  </si>
  <si>
    <t>77384</t>
  </si>
  <si>
    <t>77385</t>
  </si>
  <si>
    <t>77386</t>
  </si>
  <si>
    <t>77387</t>
  </si>
  <si>
    <t>77388</t>
  </si>
  <si>
    <t>77389</t>
  </si>
  <si>
    <t>77391</t>
  </si>
  <si>
    <t>77393</t>
  </si>
  <si>
    <t>77396</t>
  </si>
  <si>
    <t>77397</t>
  </si>
  <si>
    <t>77399</t>
  </si>
  <si>
    <t>77401</t>
  </si>
  <si>
    <t>77402</t>
  </si>
  <si>
    <t>77404</t>
  </si>
  <si>
    <t>MATAGORDA</t>
  </si>
  <si>
    <t>77406</t>
  </si>
  <si>
    <t>77407</t>
  </si>
  <si>
    <t>77410</t>
  </si>
  <si>
    <t>77411</t>
  </si>
  <si>
    <t>77412</t>
  </si>
  <si>
    <t>COLORADO</t>
  </si>
  <si>
    <t>77413</t>
  </si>
  <si>
    <t>77414</t>
  </si>
  <si>
    <t>77415</t>
  </si>
  <si>
    <t>77417</t>
  </si>
  <si>
    <t>77418</t>
  </si>
  <si>
    <t>AUSTIN</t>
  </si>
  <si>
    <t>77419</t>
  </si>
  <si>
    <t>77420</t>
  </si>
  <si>
    <t>WHARTON</t>
  </si>
  <si>
    <t>77422</t>
  </si>
  <si>
    <t>BRAZORIA</t>
  </si>
  <si>
    <t>77423</t>
  </si>
  <si>
    <t>77426</t>
  </si>
  <si>
    <t>77428</t>
  </si>
  <si>
    <t>77429</t>
  </si>
  <si>
    <t>77430</t>
  </si>
  <si>
    <t>77431</t>
  </si>
  <si>
    <t>77432</t>
  </si>
  <si>
    <t>77433</t>
  </si>
  <si>
    <t>77434</t>
  </si>
  <si>
    <t>77435</t>
  </si>
  <si>
    <t>77436</t>
  </si>
  <si>
    <t>77437</t>
  </si>
  <si>
    <t>77440</t>
  </si>
  <si>
    <t>77441</t>
  </si>
  <si>
    <t>77442</t>
  </si>
  <si>
    <t>77443</t>
  </si>
  <si>
    <t>77444</t>
  </si>
  <si>
    <t>77445</t>
  </si>
  <si>
    <t>77446</t>
  </si>
  <si>
    <t>77447</t>
  </si>
  <si>
    <t>77448</t>
  </si>
  <si>
    <t>77449</t>
  </si>
  <si>
    <t>77450</t>
  </si>
  <si>
    <t>77451</t>
  </si>
  <si>
    <t>77452</t>
  </si>
  <si>
    <t>77453</t>
  </si>
  <si>
    <t>77454</t>
  </si>
  <si>
    <t>77455</t>
  </si>
  <si>
    <t>77456</t>
  </si>
  <si>
    <t>77457</t>
  </si>
  <si>
    <t>77458</t>
  </si>
  <si>
    <t>77459</t>
  </si>
  <si>
    <t>77460</t>
  </si>
  <si>
    <t>77461</t>
  </si>
  <si>
    <t>77462</t>
  </si>
  <si>
    <t>77463</t>
  </si>
  <si>
    <t>77464</t>
  </si>
  <si>
    <t>77465</t>
  </si>
  <si>
    <t>77466</t>
  </si>
  <si>
    <t>77467</t>
  </si>
  <si>
    <t>77468</t>
  </si>
  <si>
    <t>77469</t>
  </si>
  <si>
    <t>77470</t>
  </si>
  <si>
    <t>77471</t>
  </si>
  <si>
    <t>77473</t>
  </si>
  <si>
    <t>77474</t>
  </si>
  <si>
    <t>77475</t>
  </si>
  <si>
    <t>77476</t>
  </si>
  <si>
    <t>77477</t>
  </si>
  <si>
    <t>77478</t>
  </si>
  <si>
    <t>77479</t>
  </si>
  <si>
    <t>77480</t>
  </si>
  <si>
    <t>77481</t>
  </si>
  <si>
    <t>77482</t>
  </si>
  <si>
    <t>77483</t>
  </si>
  <si>
    <t>77484</t>
  </si>
  <si>
    <t>77485</t>
  </si>
  <si>
    <t>77486</t>
  </si>
  <si>
    <t>77487</t>
  </si>
  <si>
    <t>77488</t>
  </si>
  <si>
    <t>77489</t>
  </si>
  <si>
    <t>77491</t>
  </si>
  <si>
    <t>77492</t>
  </si>
  <si>
    <t>77493</t>
  </si>
  <si>
    <t>77494</t>
  </si>
  <si>
    <t>77496</t>
  </si>
  <si>
    <t>77497</t>
  </si>
  <si>
    <t>77498</t>
  </si>
  <si>
    <t>77501</t>
  </si>
  <si>
    <t>77502</t>
  </si>
  <si>
    <t>77503</t>
  </si>
  <si>
    <t>77504</t>
  </si>
  <si>
    <t>77505</t>
  </si>
  <si>
    <t>77506</t>
  </si>
  <si>
    <t>77507</t>
  </si>
  <si>
    <t>77508</t>
  </si>
  <si>
    <t>77510</t>
  </si>
  <si>
    <t>GALVESTON</t>
  </si>
  <si>
    <t>77511</t>
  </si>
  <si>
    <t>77512</t>
  </si>
  <si>
    <t>77513</t>
  </si>
  <si>
    <t>77514</t>
  </si>
  <si>
    <t>77515</t>
  </si>
  <si>
    <t>77516</t>
  </si>
  <si>
    <t>77517</t>
  </si>
  <si>
    <t>77518</t>
  </si>
  <si>
    <t>77519</t>
  </si>
  <si>
    <t>77520</t>
  </si>
  <si>
    <t>77521</t>
  </si>
  <si>
    <t>77522</t>
  </si>
  <si>
    <t>77523</t>
  </si>
  <si>
    <t>77530</t>
  </si>
  <si>
    <t>77531</t>
  </si>
  <si>
    <t>77532</t>
  </si>
  <si>
    <t>77533</t>
  </si>
  <si>
    <t>77534</t>
  </si>
  <si>
    <t>77535</t>
  </si>
  <si>
    <t>77536</t>
  </si>
  <si>
    <t>77537</t>
  </si>
  <si>
    <t>77538</t>
  </si>
  <si>
    <t>77539</t>
  </si>
  <si>
    <t>77541</t>
  </si>
  <si>
    <t>77542</t>
  </si>
  <si>
    <t>77545</t>
  </si>
  <si>
    <t>77546</t>
  </si>
  <si>
    <t>77547</t>
  </si>
  <si>
    <t>77549</t>
  </si>
  <si>
    <t>77550</t>
  </si>
  <si>
    <t>77551</t>
  </si>
  <si>
    <t>77552</t>
  </si>
  <si>
    <t>77553</t>
  </si>
  <si>
    <t>77554</t>
  </si>
  <si>
    <t>77555</t>
  </si>
  <si>
    <t>77560</t>
  </si>
  <si>
    <t>77561</t>
  </si>
  <si>
    <t>77562</t>
  </si>
  <si>
    <t>77563</t>
  </si>
  <si>
    <t>77564</t>
  </si>
  <si>
    <t>77565</t>
  </si>
  <si>
    <t>77566</t>
  </si>
  <si>
    <t>77568</t>
  </si>
  <si>
    <t>77571</t>
  </si>
  <si>
    <t>77572</t>
  </si>
  <si>
    <t>77573</t>
  </si>
  <si>
    <t>77574</t>
  </si>
  <si>
    <t>77575</t>
  </si>
  <si>
    <t>77577</t>
  </si>
  <si>
    <t>77578</t>
  </si>
  <si>
    <t>77580</t>
  </si>
  <si>
    <t>77581</t>
  </si>
  <si>
    <t>77582</t>
  </si>
  <si>
    <t>77583</t>
  </si>
  <si>
    <t>77584</t>
  </si>
  <si>
    <t>77585</t>
  </si>
  <si>
    <t>77586</t>
  </si>
  <si>
    <t>77587</t>
  </si>
  <si>
    <t>77588</t>
  </si>
  <si>
    <t>77590</t>
  </si>
  <si>
    <t>77591</t>
  </si>
  <si>
    <t>77592</t>
  </si>
  <si>
    <t>77597</t>
  </si>
  <si>
    <t>77598</t>
  </si>
  <si>
    <t>77611</t>
  </si>
  <si>
    <t>77612</t>
  </si>
  <si>
    <t>77613</t>
  </si>
  <si>
    <t>77614</t>
  </si>
  <si>
    <t>77615</t>
  </si>
  <si>
    <t>77616</t>
  </si>
  <si>
    <t>77617</t>
  </si>
  <si>
    <t>77619</t>
  </si>
  <si>
    <t>77622</t>
  </si>
  <si>
    <t>77623</t>
  </si>
  <si>
    <t>77624</t>
  </si>
  <si>
    <t>77625</t>
  </si>
  <si>
    <t>77626</t>
  </si>
  <si>
    <t>77627</t>
  </si>
  <si>
    <t>77629</t>
  </si>
  <si>
    <t>77630</t>
  </si>
  <si>
    <t>77631</t>
  </si>
  <si>
    <t>77632</t>
  </si>
  <si>
    <t>77639</t>
  </si>
  <si>
    <t>77640</t>
  </si>
  <si>
    <t>77641</t>
  </si>
  <si>
    <t>77642</t>
  </si>
  <si>
    <t>77643</t>
  </si>
  <si>
    <t>77650</t>
  </si>
  <si>
    <t>77651</t>
  </si>
  <si>
    <t>77655</t>
  </si>
  <si>
    <t>77656</t>
  </si>
  <si>
    <t>77657</t>
  </si>
  <si>
    <t>77659</t>
  </si>
  <si>
    <t>77660</t>
  </si>
  <si>
    <t>77661</t>
  </si>
  <si>
    <t>77662</t>
  </si>
  <si>
    <t>77663</t>
  </si>
  <si>
    <t>77664</t>
  </si>
  <si>
    <t>77665</t>
  </si>
  <si>
    <t>77670</t>
  </si>
  <si>
    <t>77700</t>
  </si>
  <si>
    <t>77701</t>
  </si>
  <si>
    <t>77702</t>
  </si>
  <si>
    <t>77703</t>
  </si>
  <si>
    <t>77704</t>
  </si>
  <si>
    <t>77705</t>
  </si>
  <si>
    <t>77706</t>
  </si>
  <si>
    <t>77707</t>
  </si>
  <si>
    <t>77708</t>
  </si>
  <si>
    <t>77709</t>
  </si>
  <si>
    <t>77710</t>
  </si>
  <si>
    <t>77711</t>
  </si>
  <si>
    <t>77713</t>
  </si>
  <si>
    <t>77720</t>
  </si>
  <si>
    <t>77725</t>
  </si>
  <si>
    <t>77726</t>
  </si>
  <si>
    <t>77801</t>
  </si>
  <si>
    <t>BRAZOS</t>
  </si>
  <si>
    <t>77802</t>
  </si>
  <si>
    <t>77803</t>
  </si>
  <si>
    <t>77805</t>
  </si>
  <si>
    <t>77806</t>
  </si>
  <si>
    <t>77807</t>
  </si>
  <si>
    <t>77808</t>
  </si>
  <si>
    <t>77830</t>
  </si>
  <si>
    <t>77831</t>
  </si>
  <si>
    <t>77833</t>
  </si>
  <si>
    <t>77834</t>
  </si>
  <si>
    <t>77835</t>
  </si>
  <si>
    <t>77836</t>
  </si>
  <si>
    <t>77837</t>
  </si>
  <si>
    <t>77838</t>
  </si>
  <si>
    <t>77839</t>
  </si>
  <si>
    <t>77840</t>
  </si>
  <si>
    <t>77841</t>
  </si>
  <si>
    <t>77842</t>
  </si>
  <si>
    <t>77843</t>
  </si>
  <si>
    <t>77844</t>
  </si>
  <si>
    <t>77845</t>
  </si>
  <si>
    <t>77850</t>
  </si>
  <si>
    <t>77852</t>
  </si>
  <si>
    <t>77853</t>
  </si>
  <si>
    <t>77855</t>
  </si>
  <si>
    <t>77856</t>
  </si>
  <si>
    <t>77857</t>
  </si>
  <si>
    <t>77859</t>
  </si>
  <si>
    <t>77861</t>
  </si>
  <si>
    <t>77862</t>
  </si>
  <si>
    <t>77863</t>
  </si>
  <si>
    <t>77864</t>
  </si>
  <si>
    <t>77865</t>
  </si>
  <si>
    <t>77866</t>
  </si>
  <si>
    <t>77867</t>
  </si>
  <si>
    <t>77868</t>
  </si>
  <si>
    <t>77869</t>
  </si>
  <si>
    <t>77870</t>
  </si>
  <si>
    <t>77871</t>
  </si>
  <si>
    <t>77872</t>
  </si>
  <si>
    <t>77873</t>
  </si>
  <si>
    <t>77875</t>
  </si>
  <si>
    <t>77876</t>
  </si>
  <si>
    <t>77878</t>
  </si>
  <si>
    <t>77879</t>
  </si>
  <si>
    <t>77880</t>
  </si>
  <si>
    <t>77881</t>
  </si>
  <si>
    <t>77882</t>
  </si>
  <si>
    <t>77901</t>
  </si>
  <si>
    <t>VICTORIA</t>
  </si>
  <si>
    <t>77902</t>
  </si>
  <si>
    <t>77903</t>
  </si>
  <si>
    <t>77904</t>
  </si>
  <si>
    <t>77905</t>
  </si>
  <si>
    <t>77950</t>
  </si>
  <si>
    <t>REFUGIO</t>
  </si>
  <si>
    <t>77951</t>
  </si>
  <si>
    <t>77954</t>
  </si>
  <si>
    <t>77957</t>
  </si>
  <si>
    <t>77960</t>
  </si>
  <si>
    <t>GOLIAD</t>
  </si>
  <si>
    <t>77961</t>
  </si>
  <si>
    <t>77962</t>
  </si>
  <si>
    <t>77963</t>
  </si>
  <si>
    <t>77964</t>
  </si>
  <si>
    <t>LAVACA</t>
  </si>
  <si>
    <t>77967</t>
  </si>
  <si>
    <t>77968</t>
  </si>
  <si>
    <t>77969</t>
  </si>
  <si>
    <t>77970</t>
  </si>
  <si>
    <t>77971</t>
  </si>
  <si>
    <t>77972</t>
  </si>
  <si>
    <t>77973</t>
  </si>
  <si>
    <t>77974</t>
  </si>
  <si>
    <t>77975</t>
  </si>
  <si>
    <t>77976</t>
  </si>
  <si>
    <t>77977</t>
  </si>
  <si>
    <t>77978</t>
  </si>
  <si>
    <t>77979</t>
  </si>
  <si>
    <t>77982</t>
  </si>
  <si>
    <t>77983</t>
  </si>
  <si>
    <t>77984</t>
  </si>
  <si>
    <t>77985</t>
  </si>
  <si>
    <t>77986</t>
  </si>
  <si>
    <t>77987</t>
  </si>
  <si>
    <t>77988</t>
  </si>
  <si>
    <t>77989</t>
  </si>
  <si>
    <t>77990</t>
  </si>
  <si>
    <t>77991</t>
  </si>
  <si>
    <t>77993</t>
  </si>
  <si>
    <t>77994</t>
  </si>
  <si>
    <t>77995</t>
  </si>
  <si>
    <t>78000</t>
  </si>
  <si>
    <t>GILLESPIE</t>
  </si>
  <si>
    <t>78001</t>
  </si>
  <si>
    <t>78002</t>
  </si>
  <si>
    <t>78003</t>
  </si>
  <si>
    <t>BANDERA</t>
  </si>
  <si>
    <t>78004</t>
  </si>
  <si>
    <t>78005</t>
  </si>
  <si>
    <t>FRIO</t>
  </si>
  <si>
    <t>78006</t>
  </si>
  <si>
    <t>78007</t>
  </si>
  <si>
    <t>MCMULLEN</t>
  </si>
  <si>
    <t>78008</t>
  </si>
  <si>
    <t>ATASCOSA</t>
  </si>
  <si>
    <t>78009</t>
  </si>
  <si>
    <t>78010</t>
  </si>
  <si>
    <t>KERR</t>
  </si>
  <si>
    <t>78011</t>
  </si>
  <si>
    <t>78012</t>
  </si>
  <si>
    <t>78013</t>
  </si>
  <si>
    <t>78014</t>
  </si>
  <si>
    <t>78015</t>
  </si>
  <si>
    <t>78016</t>
  </si>
  <si>
    <t>78017</t>
  </si>
  <si>
    <t>78019</t>
  </si>
  <si>
    <t>78021</t>
  </si>
  <si>
    <t>78022</t>
  </si>
  <si>
    <t>LIVE OAK</t>
  </si>
  <si>
    <t>78023</t>
  </si>
  <si>
    <t>78024</t>
  </si>
  <si>
    <t>78025</t>
  </si>
  <si>
    <t>78026</t>
  </si>
  <si>
    <t>78027</t>
  </si>
  <si>
    <t>78028</t>
  </si>
  <si>
    <t>78029</t>
  </si>
  <si>
    <t>78039</t>
  </si>
  <si>
    <t>78040</t>
  </si>
  <si>
    <t>WEBB</t>
  </si>
  <si>
    <t>78041</t>
  </si>
  <si>
    <t>78042</t>
  </si>
  <si>
    <t>78043</t>
  </si>
  <si>
    <t>78044</t>
  </si>
  <si>
    <t>78045</t>
  </si>
  <si>
    <t>78046</t>
  </si>
  <si>
    <t>78049</t>
  </si>
  <si>
    <t>78050</t>
  </si>
  <si>
    <t>78052</t>
  </si>
  <si>
    <t>78053</t>
  </si>
  <si>
    <t>78054</t>
  </si>
  <si>
    <t>78055</t>
  </si>
  <si>
    <t>78056</t>
  </si>
  <si>
    <t>78057</t>
  </si>
  <si>
    <t>78058</t>
  </si>
  <si>
    <t>78059</t>
  </si>
  <si>
    <t>78060</t>
  </si>
  <si>
    <t>78061</t>
  </si>
  <si>
    <t>78062</t>
  </si>
  <si>
    <t>78063</t>
  </si>
  <si>
    <t>78064</t>
  </si>
  <si>
    <t>78065</t>
  </si>
  <si>
    <t>78066</t>
  </si>
  <si>
    <t>78067</t>
  </si>
  <si>
    <t>ZAPATA</t>
  </si>
  <si>
    <t>78069</t>
  </si>
  <si>
    <t>78070</t>
  </si>
  <si>
    <t>COMAL</t>
  </si>
  <si>
    <t>78071</t>
  </si>
  <si>
    <t>78072</t>
  </si>
  <si>
    <t>78073</t>
  </si>
  <si>
    <t>78074</t>
  </si>
  <si>
    <t>78075</t>
  </si>
  <si>
    <t>78076</t>
  </si>
  <si>
    <t>78101</t>
  </si>
  <si>
    <t>78102</t>
  </si>
  <si>
    <t>BEE</t>
  </si>
  <si>
    <t>78103</t>
  </si>
  <si>
    <t>78104</t>
  </si>
  <si>
    <t>78107</t>
  </si>
  <si>
    <t>78108</t>
  </si>
  <si>
    <t>GUADALUPE</t>
  </si>
  <si>
    <t>78109</t>
  </si>
  <si>
    <t>78111</t>
  </si>
  <si>
    <t>KARNES</t>
  </si>
  <si>
    <t>78112</t>
  </si>
  <si>
    <t>78113</t>
  </si>
  <si>
    <t>78114</t>
  </si>
  <si>
    <t>78115</t>
  </si>
  <si>
    <t>78116</t>
  </si>
  <si>
    <t>78117</t>
  </si>
  <si>
    <t>78118</t>
  </si>
  <si>
    <t>78119</t>
  </si>
  <si>
    <t>78121</t>
  </si>
  <si>
    <t>78122</t>
  </si>
  <si>
    <t>GONZALES</t>
  </si>
  <si>
    <t>78123</t>
  </si>
  <si>
    <t>78124</t>
  </si>
  <si>
    <t>78125</t>
  </si>
  <si>
    <t>78130</t>
  </si>
  <si>
    <t>78131</t>
  </si>
  <si>
    <t>78132</t>
  </si>
  <si>
    <t>78133</t>
  </si>
  <si>
    <t>78135</t>
  </si>
  <si>
    <t>78140</t>
  </si>
  <si>
    <t>78141</t>
  </si>
  <si>
    <t>78142</t>
  </si>
  <si>
    <t>78143</t>
  </si>
  <si>
    <t>78144</t>
  </si>
  <si>
    <t>78145</t>
  </si>
  <si>
    <t>78146</t>
  </si>
  <si>
    <t>78147</t>
  </si>
  <si>
    <t>78148</t>
  </si>
  <si>
    <t>78150</t>
  </si>
  <si>
    <t>78151</t>
  </si>
  <si>
    <t>78152</t>
  </si>
  <si>
    <t>78154</t>
  </si>
  <si>
    <t>78155</t>
  </si>
  <si>
    <t>78156</t>
  </si>
  <si>
    <t>78159</t>
  </si>
  <si>
    <t>78160</t>
  </si>
  <si>
    <t>78161</t>
  </si>
  <si>
    <t>78162</t>
  </si>
  <si>
    <t>78163</t>
  </si>
  <si>
    <t>78164</t>
  </si>
  <si>
    <t>78200</t>
  </si>
  <si>
    <t>78201</t>
  </si>
  <si>
    <t>78202</t>
  </si>
  <si>
    <t>78203</t>
  </si>
  <si>
    <t>78204</t>
  </si>
  <si>
    <t>78205</t>
  </si>
  <si>
    <t>78206</t>
  </si>
  <si>
    <t>78207</t>
  </si>
  <si>
    <t>78208</t>
  </si>
  <si>
    <t>78209</t>
  </si>
  <si>
    <t>78210</t>
  </si>
  <si>
    <t>78211</t>
  </si>
  <si>
    <t>78212</t>
  </si>
  <si>
    <t>78213</t>
  </si>
  <si>
    <t>78214</t>
  </si>
  <si>
    <t>78215</t>
  </si>
  <si>
    <t>78216</t>
  </si>
  <si>
    <t>78217</t>
  </si>
  <si>
    <t>78218</t>
  </si>
  <si>
    <t>78219</t>
  </si>
  <si>
    <t>78220</t>
  </si>
  <si>
    <t>78221</t>
  </si>
  <si>
    <t>78222</t>
  </si>
  <si>
    <t>78223</t>
  </si>
  <si>
    <t>78224</t>
  </si>
  <si>
    <t>78225</t>
  </si>
  <si>
    <t>78226</t>
  </si>
  <si>
    <t>78227</t>
  </si>
  <si>
    <t>78228</t>
  </si>
  <si>
    <t>78229</t>
  </si>
  <si>
    <t>78230</t>
  </si>
  <si>
    <t>78231</t>
  </si>
  <si>
    <t>78232</t>
  </si>
  <si>
    <t>78233</t>
  </si>
  <si>
    <t>78234</t>
  </si>
  <si>
    <t>78235</t>
  </si>
  <si>
    <t>78236</t>
  </si>
  <si>
    <t>78237</t>
  </si>
  <si>
    <t>78238</t>
  </si>
  <si>
    <t>78239</t>
  </si>
  <si>
    <t>78240</t>
  </si>
  <si>
    <t>78241</t>
  </si>
  <si>
    <t>78242</t>
  </si>
  <si>
    <t>78243</t>
  </si>
  <si>
    <t>78244</t>
  </si>
  <si>
    <t>78245</t>
  </si>
  <si>
    <t>78246</t>
  </si>
  <si>
    <t>78247</t>
  </si>
  <si>
    <t>78248</t>
  </si>
  <si>
    <t>78249</t>
  </si>
  <si>
    <t>78250</t>
  </si>
  <si>
    <t>78251</t>
  </si>
  <si>
    <t>78252</t>
  </si>
  <si>
    <t>78253</t>
  </si>
  <si>
    <t>78254</t>
  </si>
  <si>
    <t>78255</t>
  </si>
  <si>
    <t>78256</t>
  </si>
  <si>
    <t>78257</t>
  </si>
  <si>
    <t>78258</t>
  </si>
  <si>
    <t>78259</t>
  </si>
  <si>
    <t>78260</t>
  </si>
  <si>
    <t>78261</t>
  </si>
  <si>
    <t>78262</t>
  </si>
  <si>
    <t>78263</t>
  </si>
  <si>
    <t>78264</t>
  </si>
  <si>
    <t>78265</t>
  </si>
  <si>
    <t>78266</t>
  </si>
  <si>
    <t>78268</t>
  </si>
  <si>
    <t>78269</t>
  </si>
  <si>
    <t>78270</t>
  </si>
  <si>
    <t>78275</t>
  </si>
  <si>
    <t>78278</t>
  </si>
  <si>
    <t>78279</t>
  </si>
  <si>
    <t>78280</t>
  </si>
  <si>
    <t>78281</t>
  </si>
  <si>
    <t>78282</t>
  </si>
  <si>
    <t>78283</t>
  </si>
  <si>
    <t>78284</t>
  </si>
  <si>
    <t>78285</t>
  </si>
  <si>
    <t>78286</t>
  </si>
  <si>
    <t>78287</t>
  </si>
  <si>
    <t>78288</t>
  </si>
  <si>
    <t>78289</t>
  </si>
  <si>
    <t>78291</t>
  </si>
  <si>
    <t>78292</t>
  </si>
  <si>
    <t>78293</t>
  </si>
  <si>
    <t>78294</t>
  </si>
  <si>
    <t>78295</t>
  </si>
  <si>
    <t>78296</t>
  </si>
  <si>
    <t>78297</t>
  </si>
  <si>
    <t>78298</t>
  </si>
  <si>
    <t>78299</t>
  </si>
  <si>
    <t>78330</t>
  </si>
  <si>
    <t>NUECES</t>
  </si>
  <si>
    <t>78332</t>
  </si>
  <si>
    <t>JIM WELLS</t>
  </si>
  <si>
    <t>78333</t>
  </si>
  <si>
    <t>78335</t>
  </si>
  <si>
    <t>SAN PATRICIO</t>
  </si>
  <si>
    <t>78336</t>
  </si>
  <si>
    <t>ARANSAS</t>
  </si>
  <si>
    <t>78338</t>
  </si>
  <si>
    <t>KENEDY</t>
  </si>
  <si>
    <t>78339</t>
  </si>
  <si>
    <t>78340</t>
  </si>
  <si>
    <t>78341</t>
  </si>
  <si>
    <t>78342</t>
  </si>
  <si>
    <t>78343</t>
  </si>
  <si>
    <t>78344</t>
  </si>
  <si>
    <t>78347</t>
  </si>
  <si>
    <t>78349</t>
  </si>
  <si>
    <t>78350</t>
  </si>
  <si>
    <t>78351</t>
  </si>
  <si>
    <t>78352</t>
  </si>
  <si>
    <t>78353</t>
  </si>
  <si>
    <t>78355</t>
  </si>
  <si>
    <t>78357</t>
  </si>
  <si>
    <t>78358</t>
  </si>
  <si>
    <t>78359</t>
  </si>
  <si>
    <t>78360</t>
  </si>
  <si>
    <t>JIM HOGG</t>
  </si>
  <si>
    <t>78361</t>
  </si>
  <si>
    <t>78362</t>
  </si>
  <si>
    <t>78363</t>
  </si>
  <si>
    <t>KLEBERG</t>
  </si>
  <si>
    <t>78364</t>
  </si>
  <si>
    <t>78368</t>
  </si>
  <si>
    <t>78369</t>
  </si>
  <si>
    <t>78370</t>
  </si>
  <si>
    <t>78371</t>
  </si>
  <si>
    <t>78372</t>
  </si>
  <si>
    <t>78373</t>
  </si>
  <si>
    <t>78374</t>
  </si>
  <si>
    <t>78375</t>
  </si>
  <si>
    <t>78376</t>
  </si>
  <si>
    <t>78377</t>
  </si>
  <si>
    <t>78379</t>
  </si>
  <si>
    <t>78380</t>
  </si>
  <si>
    <t>78381</t>
  </si>
  <si>
    <t>78382</t>
  </si>
  <si>
    <t>78383</t>
  </si>
  <si>
    <t>78384</t>
  </si>
  <si>
    <t>78385</t>
  </si>
  <si>
    <t>78387</t>
  </si>
  <si>
    <t>78389</t>
  </si>
  <si>
    <t>78390</t>
  </si>
  <si>
    <t>78391</t>
  </si>
  <si>
    <t>78393</t>
  </si>
  <si>
    <t>78400</t>
  </si>
  <si>
    <t>78401</t>
  </si>
  <si>
    <t>78402</t>
  </si>
  <si>
    <t>78403</t>
  </si>
  <si>
    <t>78404</t>
  </si>
  <si>
    <t>78405</t>
  </si>
  <si>
    <t>78406</t>
  </si>
  <si>
    <t>78407</t>
  </si>
  <si>
    <t>78408</t>
  </si>
  <si>
    <t>78409</t>
  </si>
  <si>
    <t>78410</t>
  </si>
  <si>
    <t>78411</t>
  </si>
  <si>
    <t>78412</t>
  </si>
  <si>
    <t>78413</t>
  </si>
  <si>
    <t>78414</t>
  </si>
  <si>
    <t>78415</t>
  </si>
  <si>
    <t>78416</t>
  </si>
  <si>
    <t>78417</t>
  </si>
  <si>
    <t>78418</t>
  </si>
  <si>
    <t>78419</t>
  </si>
  <si>
    <t>78426</t>
  </si>
  <si>
    <t>78427</t>
  </si>
  <si>
    <t>78460</t>
  </si>
  <si>
    <t>78461</t>
  </si>
  <si>
    <t>78463</t>
  </si>
  <si>
    <t>78465</t>
  </si>
  <si>
    <t>78466</t>
  </si>
  <si>
    <t>78467</t>
  </si>
  <si>
    <t>78468</t>
  </si>
  <si>
    <t>78469</t>
  </si>
  <si>
    <t>78470</t>
  </si>
  <si>
    <t>78471</t>
  </si>
  <si>
    <t>78472</t>
  </si>
  <si>
    <t>78473</t>
  </si>
  <si>
    <t>78474</t>
  </si>
  <si>
    <t>78475</t>
  </si>
  <si>
    <t>78476</t>
  </si>
  <si>
    <t>78477</t>
  </si>
  <si>
    <t>78478</t>
  </si>
  <si>
    <t>78480</t>
  </si>
  <si>
    <t>78482</t>
  </si>
  <si>
    <t>78501</t>
  </si>
  <si>
    <t>HIDALGO</t>
  </si>
  <si>
    <t>78502</t>
  </si>
  <si>
    <t>78503</t>
  </si>
  <si>
    <t>78504</t>
  </si>
  <si>
    <t>78505</t>
  </si>
  <si>
    <t>78516</t>
  </si>
  <si>
    <t>78520</t>
  </si>
  <si>
    <t>78521</t>
  </si>
  <si>
    <t>78522</t>
  </si>
  <si>
    <t>78523</t>
  </si>
  <si>
    <t>78526</t>
  </si>
  <si>
    <t>78535</t>
  </si>
  <si>
    <t>78536</t>
  </si>
  <si>
    <t>STARR</t>
  </si>
  <si>
    <t>78537</t>
  </si>
  <si>
    <t>78538</t>
  </si>
  <si>
    <t>78539</t>
  </si>
  <si>
    <t>78540</t>
  </si>
  <si>
    <t>78541</t>
  </si>
  <si>
    <t>78542</t>
  </si>
  <si>
    <t>78543</t>
  </si>
  <si>
    <t>78545</t>
  </si>
  <si>
    <t>78547</t>
  </si>
  <si>
    <t>78548</t>
  </si>
  <si>
    <t>78549</t>
  </si>
  <si>
    <t>78550</t>
  </si>
  <si>
    <t>78551</t>
  </si>
  <si>
    <t>78552</t>
  </si>
  <si>
    <t>78553</t>
  </si>
  <si>
    <t>78557</t>
  </si>
  <si>
    <t>78558</t>
  </si>
  <si>
    <t>78559</t>
  </si>
  <si>
    <t>78560</t>
  </si>
  <si>
    <t>78561</t>
  </si>
  <si>
    <t>WILLACY</t>
  </si>
  <si>
    <t>78562</t>
  </si>
  <si>
    <t>78563</t>
  </si>
  <si>
    <t>78564</t>
  </si>
  <si>
    <t>78565</t>
  </si>
  <si>
    <t>78566</t>
  </si>
  <si>
    <t>78567</t>
  </si>
  <si>
    <t>78568</t>
  </si>
  <si>
    <t>78569</t>
  </si>
  <si>
    <t>78570</t>
  </si>
  <si>
    <t>78572</t>
  </si>
  <si>
    <t>78573</t>
  </si>
  <si>
    <t>78574</t>
  </si>
  <si>
    <t>78575</t>
  </si>
  <si>
    <t>78576</t>
  </si>
  <si>
    <t>78577</t>
  </si>
  <si>
    <t>78578</t>
  </si>
  <si>
    <t>78579</t>
  </si>
  <si>
    <t>78580</t>
  </si>
  <si>
    <t>78582</t>
  </si>
  <si>
    <t>78583</t>
  </si>
  <si>
    <t>78584</t>
  </si>
  <si>
    <t>78585</t>
  </si>
  <si>
    <t>78586</t>
  </si>
  <si>
    <t>78588</t>
  </si>
  <si>
    <t>78589</t>
  </si>
  <si>
    <t>78590</t>
  </si>
  <si>
    <t>78591</t>
  </si>
  <si>
    <t>78592</t>
  </si>
  <si>
    <t>78593</t>
  </si>
  <si>
    <t>78594</t>
  </si>
  <si>
    <t>78595</t>
  </si>
  <si>
    <t>78596</t>
  </si>
  <si>
    <t>78597</t>
  </si>
  <si>
    <t>78598</t>
  </si>
  <si>
    <t>78599</t>
  </si>
  <si>
    <t>78601</t>
  </si>
  <si>
    <t>78602</t>
  </si>
  <si>
    <t>BASTROP</t>
  </si>
  <si>
    <t>78603</t>
  </si>
  <si>
    <t>78604</t>
  </si>
  <si>
    <t>78605</t>
  </si>
  <si>
    <t>78606</t>
  </si>
  <si>
    <t>BLANCO</t>
  </si>
  <si>
    <t>78607</t>
  </si>
  <si>
    <t>78608</t>
  </si>
  <si>
    <t>78609</t>
  </si>
  <si>
    <t>78610</t>
  </si>
  <si>
    <t>HAYS</t>
  </si>
  <si>
    <t>78611</t>
  </si>
  <si>
    <t>78612</t>
  </si>
  <si>
    <t>78613</t>
  </si>
  <si>
    <t>78614</t>
  </si>
  <si>
    <t>78615</t>
  </si>
  <si>
    <t>78616</t>
  </si>
  <si>
    <t>78617</t>
  </si>
  <si>
    <t>78618</t>
  </si>
  <si>
    <t>78619</t>
  </si>
  <si>
    <t>78620</t>
  </si>
  <si>
    <t>78621</t>
  </si>
  <si>
    <t>78622</t>
  </si>
  <si>
    <t>78623</t>
  </si>
  <si>
    <t>78624</t>
  </si>
  <si>
    <t>78626</t>
  </si>
  <si>
    <t>78627</t>
  </si>
  <si>
    <t>78628</t>
  </si>
  <si>
    <t>78629</t>
  </si>
  <si>
    <t>78630</t>
  </si>
  <si>
    <t>78631</t>
  </si>
  <si>
    <t>78632</t>
  </si>
  <si>
    <t>78633</t>
  </si>
  <si>
    <t>78634</t>
  </si>
  <si>
    <t>78635</t>
  </si>
  <si>
    <t>78636</t>
  </si>
  <si>
    <t>78638</t>
  </si>
  <si>
    <t>78639</t>
  </si>
  <si>
    <t>78640</t>
  </si>
  <si>
    <t>78641</t>
  </si>
  <si>
    <t>78642</t>
  </si>
  <si>
    <t>78643</t>
  </si>
  <si>
    <t>78644</t>
  </si>
  <si>
    <t>78645</t>
  </si>
  <si>
    <t>78646</t>
  </si>
  <si>
    <t>78648</t>
  </si>
  <si>
    <t>78650</t>
  </si>
  <si>
    <t>78651</t>
  </si>
  <si>
    <t>78652</t>
  </si>
  <si>
    <t>78653</t>
  </si>
  <si>
    <t>78654</t>
  </si>
  <si>
    <t>78655</t>
  </si>
  <si>
    <t>78656</t>
  </si>
  <si>
    <t>78657</t>
  </si>
  <si>
    <t>78658</t>
  </si>
  <si>
    <t>78659</t>
  </si>
  <si>
    <t>78660</t>
  </si>
  <si>
    <t>78661</t>
  </si>
  <si>
    <t>78662</t>
  </si>
  <si>
    <t>78663</t>
  </si>
  <si>
    <t>78664</t>
  </si>
  <si>
    <t>78665</t>
  </si>
  <si>
    <t>78666</t>
  </si>
  <si>
    <t>78667</t>
  </si>
  <si>
    <t>78669</t>
  </si>
  <si>
    <t>78670</t>
  </si>
  <si>
    <t>78671</t>
  </si>
  <si>
    <t>78672</t>
  </si>
  <si>
    <t>78673</t>
  </si>
  <si>
    <t>78674</t>
  </si>
  <si>
    <t>78675</t>
  </si>
  <si>
    <t>78676</t>
  </si>
  <si>
    <t>78677</t>
  </si>
  <si>
    <t>78680</t>
  </si>
  <si>
    <t>78681</t>
  </si>
  <si>
    <t>78682</t>
  </si>
  <si>
    <t>78683</t>
  </si>
  <si>
    <t>78691</t>
  </si>
  <si>
    <t>78700</t>
  </si>
  <si>
    <t>78701</t>
  </si>
  <si>
    <t>78702</t>
  </si>
  <si>
    <t>78703</t>
  </si>
  <si>
    <t>78704</t>
  </si>
  <si>
    <t>78705</t>
  </si>
  <si>
    <t>78708</t>
  </si>
  <si>
    <t>78709</t>
  </si>
  <si>
    <t>78710</t>
  </si>
  <si>
    <t>78711</t>
  </si>
  <si>
    <t>78712</t>
  </si>
  <si>
    <t>78713</t>
  </si>
  <si>
    <t>78714</t>
  </si>
  <si>
    <t>78715</t>
  </si>
  <si>
    <t>78716</t>
  </si>
  <si>
    <t>78717</t>
  </si>
  <si>
    <t>78718</t>
  </si>
  <si>
    <t>78719</t>
  </si>
  <si>
    <t>78720</t>
  </si>
  <si>
    <t>78721</t>
  </si>
  <si>
    <t>78722</t>
  </si>
  <si>
    <t>78723</t>
  </si>
  <si>
    <t>78724</t>
  </si>
  <si>
    <t>78725</t>
  </si>
  <si>
    <t>78726</t>
  </si>
  <si>
    <t>78727</t>
  </si>
  <si>
    <t>78728</t>
  </si>
  <si>
    <t>78729</t>
  </si>
  <si>
    <t>78730</t>
  </si>
  <si>
    <t>78731</t>
  </si>
  <si>
    <t>78732</t>
  </si>
  <si>
    <t>78733</t>
  </si>
  <si>
    <t>78734</t>
  </si>
  <si>
    <t>78735</t>
  </si>
  <si>
    <t>78736</t>
  </si>
  <si>
    <t>78737</t>
  </si>
  <si>
    <t>78738</t>
  </si>
  <si>
    <t>78739</t>
  </si>
  <si>
    <t>78741</t>
  </si>
  <si>
    <t>78742</t>
  </si>
  <si>
    <t>78743</t>
  </si>
  <si>
    <t>78744</t>
  </si>
  <si>
    <t>78745</t>
  </si>
  <si>
    <t>78746</t>
  </si>
  <si>
    <t>78747</t>
  </si>
  <si>
    <t>78748</t>
  </si>
  <si>
    <t>78749</t>
  </si>
  <si>
    <t>78750</t>
  </si>
  <si>
    <t>78751</t>
  </si>
  <si>
    <t>78752</t>
  </si>
  <si>
    <t>78753</t>
  </si>
  <si>
    <t>78754</t>
  </si>
  <si>
    <t>78755</t>
  </si>
  <si>
    <t>78756</t>
  </si>
  <si>
    <t>78757</t>
  </si>
  <si>
    <t>78758</t>
  </si>
  <si>
    <t>78759</t>
  </si>
  <si>
    <t>78760</t>
  </si>
  <si>
    <t>78761</t>
  </si>
  <si>
    <t>78762</t>
  </si>
  <si>
    <t>78763</t>
  </si>
  <si>
    <t>78764</t>
  </si>
  <si>
    <t>78765</t>
  </si>
  <si>
    <t>78766</t>
  </si>
  <si>
    <t>78767</t>
  </si>
  <si>
    <t>78768</t>
  </si>
  <si>
    <t>78769</t>
  </si>
  <si>
    <t>78771</t>
  </si>
  <si>
    <t>78772</t>
  </si>
  <si>
    <t>78773</t>
  </si>
  <si>
    <t>78774</t>
  </si>
  <si>
    <t>78778</t>
  </si>
  <si>
    <t>78779</t>
  </si>
  <si>
    <t>78780</t>
  </si>
  <si>
    <t>78781</t>
  </si>
  <si>
    <t>78782</t>
  </si>
  <si>
    <t>78783</t>
  </si>
  <si>
    <t>78785</t>
  </si>
  <si>
    <t>78786</t>
  </si>
  <si>
    <t>78787</t>
  </si>
  <si>
    <t>78788</t>
  </si>
  <si>
    <t>78789</t>
  </si>
  <si>
    <t>78798</t>
  </si>
  <si>
    <t>78799</t>
  </si>
  <si>
    <t>78801</t>
  </si>
  <si>
    <t>UVALDE</t>
  </si>
  <si>
    <t>78802</t>
  </si>
  <si>
    <t>78827</t>
  </si>
  <si>
    <t>DIMMIT</t>
  </si>
  <si>
    <t>78828</t>
  </si>
  <si>
    <t>78829</t>
  </si>
  <si>
    <t>ZAVALA</t>
  </si>
  <si>
    <t>78830</t>
  </si>
  <si>
    <t>78832</t>
  </si>
  <si>
    <t>KINNEY</t>
  </si>
  <si>
    <t>78833</t>
  </si>
  <si>
    <t>REAL</t>
  </si>
  <si>
    <t>78834</t>
  </si>
  <si>
    <t>78835</t>
  </si>
  <si>
    <t>78836</t>
  </si>
  <si>
    <t>78837</t>
  </si>
  <si>
    <t>VAL VERDE</t>
  </si>
  <si>
    <t>78838</t>
  </si>
  <si>
    <t>78839</t>
  </si>
  <si>
    <t>78840</t>
  </si>
  <si>
    <t>78841</t>
  </si>
  <si>
    <t>78842</t>
  </si>
  <si>
    <t>78843</t>
  </si>
  <si>
    <t>78847</t>
  </si>
  <si>
    <t>78850</t>
  </si>
  <si>
    <t>78851</t>
  </si>
  <si>
    <t>78852</t>
  </si>
  <si>
    <t>MAVERICK</t>
  </si>
  <si>
    <t>78853</t>
  </si>
  <si>
    <t>78860</t>
  </si>
  <si>
    <t>78861</t>
  </si>
  <si>
    <t>78870</t>
  </si>
  <si>
    <t>78871</t>
  </si>
  <si>
    <t>78872</t>
  </si>
  <si>
    <t>78873</t>
  </si>
  <si>
    <t>78877</t>
  </si>
  <si>
    <t>78879</t>
  </si>
  <si>
    <t>78880</t>
  </si>
  <si>
    <t>78881</t>
  </si>
  <si>
    <t>78883</t>
  </si>
  <si>
    <t>78884</t>
  </si>
  <si>
    <t>78885</t>
  </si>
  <si>
    <t>78886</t>
  </si>
  <si>
    <t>78931</t>
  </si>
  <si>
    <t>78932</t>
  </si>
  <si>
    <t>78933</t>
  </si>
  <si>
    <t>78934</t>
  </si>
  <si>
    <t>78935</t>
  </si>
  <si>
    <t>78938</t>
  </si>
  <si>
    <t>78940</t>
  </si>
  <si>
    <t>78941</t>
  </si>
  <si>
    <t>78942</t>
  </si>
  <si>
    <t>78943</t>
  </si>
  <si>
    <t>78944</t>
  </si>
  <si>
    <t>78945</t>
  </si>
  <si>
    <t>78946</t>
  </si>
  <si>
    <t>78947</t>
  </si>
  <si>
    <t>78948</t>
  </si>
  <si>
    <t>78949</t>
  </si>
  <si>
    <t>78950</t>
  </si>
  <si>
    <t>78951</t>
  </si>
  <si>
    <t>78952</t>
  </si>
  <si>
    <t>78953</t>
  </si>
  <si>
    <t>78954</t>
  </si>
  <si>
    <t>78956</t>
  </si>
  <si>
    <t>78957</t>
  </si>
  <si>
    <t>78959</t>
  </si>
  <si>
    <t>78960</t>
  </si>
  <si>
    <t>78961</t>
  </si>
  <si>
    <t>78962</t>
  </si>
  <si>
    <t>78963</t>
  </si>
  <si>
    <t>78964</t>
  </si>
  <si>
    <t>79001</t>
  </si>
  <si>
    <t>79002</t>
  </si>
  <si>
    <t>79003</t>
  </si>
  <si>
    <t>79005</t>
  </si>
  <si>
    <t>LIPSCOMB</t>
  </si>
  <si>
    <t>79007</t>
  </si>
  <si>
    <t>79008</t>
  </si>
  <si>
    <t>79009</t>
  </si>
  <si>
    <t>PARMER</t>
  </si>
  <si>
    <t>79010</t>
  </si>
  <si>
    <t>79011</t>
  </si>
  <si>
    <t>79012</t>
  </si>
  <si>
    <t>79013</t>
  </si>
  <si>
    <t>79014</t>
  </si>
  <si>
    <t>HEMPHILL</t>
  </si>
  <si>
    <t>79015</t>
  </si>
  <si>
    <t>RANDALL</t>
  </si>
  <si>
    <t>79016</t>
  </si>
  <si>
    <t>79018</t>
  </si>
  <si>
    <t>HARTLEY</t>
  </si>
  <si>
    <t>79019</t>
  </si>
  <si>
    <t>79021</t>
  </si>
  <si>
    <t>79022</t>
  </si>
  <si>
    <t>DALLAM</t>
  </si>
  <si>
    <t>79024</t>
  </si>
  <si>
    <t>79025</t>
  </si>
  <si>
    <t>DEAF SMITH</t>
  </si>
  <si>
    <t>79027</t>
  </si>
  <si>
    <t>CASTRO</t>
  </si>
  <si>
    <t>79029</t>
  </si>
  <si>
    <t>79031</t>
  </si>
  <si>
    <t>LAMB</t>
  </si>
  <si>
    <t>79032</t>
  </si>
  <si>
    <t>79033</t>
  </si>
  <si>
    <t>OCHILTREE</t>
  </si>
  <si>
    <t>79034</t>
  </si>
  <si>
    <t>79035</t>
  </si>
  <si>
    <t>79036</t>
  </si>
  <si>
    <t>79039</t>
  </si>
  <si>
    <t>CARSON</t>
  </si>
  <si>
    <t>79040</t>
  </si>
  <si>
    <t>HANSFORD</t>
  </si>
  <si>
    <t>79041</t>
  </si>
  <si>
    <t>79042</t>
  </si>
  <si>
    <t>SWISHER</t>
  </si>
  <si>
    <t>79043</t>
  </si>
  <si>
    <t>79044</t>
  </si>
  <si>
    <t>79045</t>
  </si>
  <si>
    <t>79046</t>
  </si>
  <si>
    <t>79051</t>
  </si>
  <si>
    <t>79052</t>
  </si>
  <si>
    <t>79053</t>
  </si>
  <si>
    <t>79054</t>
  </si>
  <si>
    <t>79056</t>
  </si>
  <si>
    <t>79057</t>
  </si>
  <si>
    <t>79058</t>
  </si>
  <si>
    <t>79059</t>
  </si>
  <si>
    <t>79061</t>
  </si>
  <si>
    <t>79062</t>
  </si>
  <si>
    <t>79063</t>
  </si>
  <si>
    <t>79064</t>
  </si>
  <si>
    <t>79065</t>
  </si>
  <si>
    <t>79066</t>
  </si>
  <si>
    <t>79068</t>
  </si>
  <si>
    <t>79070</t>
  </si>
  <si>
    <t>79072</t>
  </si>
  <si>
    <t>79073</t>
  </si>
  <si>
    <t>79077</t>
  </si>
  <si>
    <t>COLLINGSWORTH</t>
  </si>
  <si>
    <t>79078</t>
  </si>
  <si>
    <t>79079</t>
  </si>
  <si>
    <t>79080</t>
  </si>
  <si>
    <t>79081</t>
  </si>
  <si>
    <t>79082</t>
  </si>
  <si>
    <t>79083</t>
  </si>
  <si>
    <t>79084</t>
  </si>
  <si>
    <t>79085</t>
  </si>
  <si>
    <t>79086</t>
  </si>
  <si>
    <t>79087</t>
  </si>
  <si>
    <t>79088</t>
  </si>
  <si>
    <t>79090</t>
  </si>
  <si>
    <t>79091</t>
  </si>
  <si>
    <t>79092</t>
  </si>
  <si>
    <t>79093</t>
  </si>
  <si>
    <t>79094</t>
  </si>
  <si>
    <t>79095</t>
  </si>
  <si>
    <t>CHILDRESS</t>
  </si>
  <si>
    <t>79096</t>
  </si>
  <si>
    <t>79097</t>
  </si>
  <si>
    <t>79098</t>
  </si>
  <si>
    <t>79100</t>
  </si>
  <si>
    <t>79101</t>
  </si>
  <si>
    <t>79102</t>
  </si>
  <si>
    <t>79103</t>
  </si>
  <si>
    <t>79104</t>
  </si>
  <si>
    <t>79105</t>
  </si>
  <si>
    <t>79106</t>
  </si>
  <si>
    <t>79107</t>
  </si>
  <si>
    <t>79108</t>
  </si>
  <si>
    <t>79109</t>
  </si>
  <si>
    <t>79110</t>
  </si>
  <si>
    <t>79111</t>
  </si>
  <si>
    <t>79114</t>
  </si>
  <si>
    <t>79116</t>
  </si>
  <si>
    <t>79117</t>
  </si>
  <si>
    <t>79118</t>
  </si>
  <si>
    <t>79119</t>
  </si>
  <si>
    <t>79120</t>
  </si>
  <si>
    <t>79121</t>
  </si>
  <si>
    <t>79123</t>
  </si>
  <si>
    <t>79124</t>
  </si>
  <si>
    <t>79159</t>
  </si>
  <si>
    <t>79160</t>
  </si>
  <si>
    <t>79161</t>
  </si>
  <si>
    <t>79163</t>
  </si>
  <si>
    <t>79164</t>
  </si>
  <si>
    <t>79165</t>
  </si>
  <si>
    <t>79166</t>
  </si>
  <si>
    <t>79167</t>
  </si>
  <si>
    <t>79168</t>
  </si>
  <si>
    <t>79170</t>
  </si>
  <si>
    <t>79171</t>
  </si>
  <si>
    <t>79172</t>
  </si>
  <si>
    <t>79173</t>
  </si>
  <si>
    <t>79174</t>
  </si>
  <si>
    <t>79175</t>
  </si>
  <si>
    <t>79176</t>
  </si>
  <si>
    <t>79177</t>
  </si>
  <si>
    <t>79178</t>
  </si>
  <si>
    <t>79180</t>
  </si>
  <si>
    <t>79181</t>
  </si>
  <si>
    <t>79182</t>
  </si>
  <si>
    <t>79184</t>
  </si>
  <si>
    <t>79185</t>
  </si>
  <si>
    <t>79186</t>
  </si>
  <si>
    <t>79187</t>
  </si>
  <si>
    <t>79188</t>
  </si>
  <si>
    <t>79189</t>
  </si>
  <si>
    <t>79201</t>
  </si>
  <si>
    <t>COTTLE</t>
  </si>
  <si>
    <t>79220</t>
  </si>
  <si>
    <t>DICKENS</t>
  </si>
  <si>
    <t>79221</t>
  </si>
  <si>
    <t>79222</t>
  </si>
  <si>
    <t>79223</t>
  </si>
  <si>
    <t>79224</t>
  </si>
  <si>
    <t>79225</t>
  </si>
  <si>
    <t>79226</t>
  </si>
  <si>
    <t>DONLEY</t>
  </si>
  <si>
    <t>79227</t>
  </si>
  <si>
    <t>FOARD</t>
  </si>
  <si>
    <t>79229</t>
  </si>
  <si>
    <t>79230</t>
  </si>
  <si>
    <t>79231</t>
  </si>
  <si>
    <t>79232</t>
  </si>
  <si>
    <t>KING</t>
  </si>
  <si>
    <t>79233</t>
  </si>
  <si>
    <t>79234</t>
  </si>
  <si>
    <t>MOTLEY</t>
  </si>
  <si>
    <t>79235</t>
  </si>
  <si>
    <t>CROSBY</t>
  </si>
  <si>
    <t>79236</t>
  </si>
  <si>
    <t>79237</t>
  </si>
  <si>
    <t>79238</t>
  </si>
  <si>
    <t>79239</t>
  </si>
  <si>
    <t>79240</t>
  </si>
  <si>
    <t>79241</t>
  </si>
  <si>
    <t>79243</t>
  </si>
  <si>
    <t>79244</t>
  </si>
  <si>
    <t>79245</t>
  </si>
  <si>
    <t>79247</t>
  </si>
  <si>
    <t>79248</t>
  </si>
  <si>
    <t>79250</t>
  </si>
  <si>
    <t>79251</t>
  </si>
  <si>
    <t>79252</t>
  </si>
  <si>
    <t>79255</t>
  </si>
  <si>
    <t>BRISCOE</t>
  </si>
  <si>
    <t>79256</t>
  </si>
  <si>
    <t>79257</t>
  </si>
  <si>
    <t>79258</t>
  </si>
  <si>
    <t>79259</t>
  </si>
  <si>
    <t>79260</t>
  </si>
  <si>
    <t>79261</t>
  </si>
  <si>
    <t>79311</t>
  </si>
  <si>
    <t>LUBBOCK</t>
  </si>
  <si>
    <t>79312</t>
  </si>
  <si>
    <t>79313</t>
  </si>
  <si>
    <t>HOCKLEY</t>
  </si>
  <si>
    <t>79314</t>
  </si>
  <si>
    <t>COCHRAN</t>
  </si>
  <si>
    <t>79315</t>
  </si>
  <si>
    <t>79316</t>
  </si>
  <si>
    <t>TERRY</t>
  </si>
  <si>
    <t>79320</t>
  </si>
  <si>
    <t>BAILEY</t>
  </si>
  <si>
    <t>79321</t>
  </si>
  <si>
    <t>79322</t>
  </si>
  <si>
    <t>79323</t>
  </si>
  <si>
    <t>YOAKUM</t>
  </si>
  <si>
    <t>79324</t>
  </si>
  <si>
    <t>79325</t>
  </si>
  <si>
    <t>79326</t>
  </si>
  <si>
    <t>79329</t>
  </si>
  <si>
    <t>79330</t>
  </si>
  <si>
    <t>GARZA</t>
  </si>
  <si>
    <t>79331</t>
  </si>
  <si>
    <t>79336</t>
  </si>
  <si>
    <t>79338</t>
  </si>
  <si>
    <t>79339</t>
  </si>
  <si>
    <t>79342</t>
  </si>
  <si>
    <t>GAINES</t>
  </si>
  <si>
    <t>79343</t>
  </si>
  <si>
    <t>79344</t>
  </si>
  <si>
    <t>79345</t>
  </si>
  <si>
    <t>79346</t>
  </si>
  <si>
    <t>79347</t>
  </si>
  <si>
    <t>79350</t>
  </si>
  <si>
    <t>79351</t>
  </si>
  <si>
    <t>LYNN</t>
  </si>
  <si>
    <t>79353</t>
  </si>
  <si>
    <t>79355</t>
  </si>
  <si>
    <t>79356</t>
  </si>
  <si>
    <t>79357</t>
  </si>
  <si>
    <t>79358</t>
  </si>
  <si>
    <t>79359</t>
  </si>
  <si>
    <t>79360</t>
  </si>
  <si>
    <t>79361</t>
  </si>
  <si>
    <t>79362</t>
  </si>
  <si>
    <t>79363</t>
  </si>
  <si>
    <t>79364</t>
  </si>
  <si>
    <t>79366</t>
  </si>
  <si>
    <t>79367</t>
  </si>
  <si>
    <t>79368</t>
  </si>
  <si>
    <t>79369</t>
  </si>
  <si>
    <t>79370</t>
  </si>
  <si>
    <t>79371</t>
  </si>
  <si>
    <t>79372</t>
  </si>
  <si>
    <t>79373</t>
  </si>
  <si>
    <t>79376</t>
  </si>
  <si>
    <t>79377</t>
  </si>
  <si>
    <t>79378</t>
  </si>
  <si>
    <t>79379</t>
  </si>
  <si>
    <t>79380</t>
  </si>
  <si>
    <t>79381</t>
  </si>
  <si>
    <t>79382</t>
  </si>
  <si>
    <t>79383</t>
  </si>
  <si>
    <t>79400</t>
  </si>
  <si>
    <t>79401</t>
  </si>
  <si>
    <t>79402</t>
  </si>
  <si>
    <t>79403</t>
  </si>
  <si>
    <t>79404</t>
  </si>
  <si>
    <t>79405</t>
  </si>
  <si>
    <t>79406</t>
  </si>
  <si>
    <t>79407</t>
  </si>
  <si>
    <t>79408</t>
  </si>
  <si>
    <t>79409</t>
  </si>
  <si>
    <t>79410</t>
  </si>
  <si>
    <t>79411</t>
  </si>
  <si>
    <t>79412</t>
  </si>
  <si>
    <t>79413</t>
  </si>
  <si>
    <t>79414</t>
  </si>
  <si>
    <t>79415</t>
  </si>
  <si>
    <t>79416</t>
  </si>
  <si>
    <t>79417</t>
  </si>
  <si>
    <t>79423</t>
  </si>
  <si>
    <t>79424</t>
  </si>
  <si>
    <t>79430</t>
  </si>
  <si>
    <t>79452</t>
  </si>
  <si>
    <t>79453</t>
  </si>
  <si>
    <t>79457</t>
  </si>
  <si>
    <t>79464</t>
  </si>
  <si>
    <t>79489</t>
  </si>
  <si>
    <t>79490</t>
  </si>
  <si>
    <t>79491</t>
  </si>
  <si>
    <t>79493</t>
  </si>
  <si>
    <t>79499</t>
  </si>
  <si>
    <t>79501</t>
  </si>
  <si>
    <t>79502</t>
  </si>
  <si>
    <t>STONEWALL</t>
  </si>
  <si>
    <t>79503</t>
  </si>
  <si>
    <t>79504</t>
  </si>
  <si>
    <t>79505</t>
  </si>
  <si>
    <t>79506</t>
  </si>
  <si>
    <t>NOLAN</t>
  </si>
  <si>
    <t>79508</t>
  </si>
  <si>
    <t>79510</t>
  </si>
  <si>
    <t>79511</t>
  </si>
  <si>
    <t>79512</t>
  </si>
  <si>
    <t>79516</t>
  </si>
  <si>
    <t>SCURRY</t>
  </si>
  <si>
    <t>79517</t>
  </si>
  <si>
    <t>79518</t>
  </si>
  <si>
    <t>79519</t>
  </si>
  <si>
    <t>79520</t>
  </si>
  <si>
    <t>79521</t>
  </si>
  <si>
    <t>79525</t>
  </si>
  <si>
    <t>79526</t>
  </si>
  <si>
    <t>79527</t>
  </si>
  <si>
    <t>79528</t>
  </si>
  <si>
    <t>79529</t>
  </si>
  <si>
    <t>79530</t>
  </si>
  <si>
    <t>79532</t>
  </si>
  <si>
    <t>79533</t>
  </si>
  <si>
    <t>79534</t>
  </si>
  <si>
    <t>FISHER</t>
  </si>
  <si>
    <t>79535</t>
  </si>
  <si>
    <t>79536</t>
  </si>
  <si>
    <t>79537</t>
  </si>
  <si>
    <t>79538</t>
  </si>
  <si>
    <t>79539</t>
  </si>
  <si>
    <t>79540</t>
  </si>
  <si>
    <t>79541</t>
  </si>
  <si>
    <t>79542</t>
  </si>
  <si>
    <t>79543</t>
  </si>
  <si>
    <t>79544</t>
  </si>
  <si>
    <t>79545</t>
  </si>
  <si>
    <t>79546</t>
  </si>
  <si>
    <t>79547</t>
  </si>
  <si>
    <t>79548</t>
  </si>
  <si>
    <t>79549</t>
  </si>
  <si>
    <t>79550</t>
  </si>
  <si>
    <t>79553</t>
  </si>
  <si>
    <t>79556</t>
  </si>
  <si>
    <t>79560</t>
  </si>
  <si>
    <t>79561</t>
  </si>
  <si>
    <t>79562</t>
  </si>
  <si>
    <t>79563</t>
  </si>
  <si>
    <t>79565</t>
  </si>
  <si>
    <t>79566</t>
  </si>
  <si>
    <t>79567</t>
  </si>
  <si>
    <t>79600</t>
  </si>
  <si>
    <t>79601</t>
  </si>
  <si>
    <t>79602</t>
  </si>
  <si>
    <t>79603</t>
  </si>
  <si>
    <t>79604</t>
  </si>
  <si>
    <t>79605</t>
  </si>
  <si>
    <t>79606</t>
  </si>
  <si>
    <t>79607</t>
  </si>
  <si>
    <t>79608</t>
  </si>
  <si>
    <t>79697</t>
  </si>
  <si>
    <t>79698</t>
  </si>
  <si>
    <t>79699</t>
  </si>
  <si>
    <t>79701</t>
  </si>
  <si>
    <t>79702</t>
  </si>
  <si>
    <t>79703</t>
  </si>
  <si>
    <t>79704</t>
  </si>
  <si>
    <t>79705</t>
  </si>
  <si>
    <t>79706</t>
  </si>
  <si>
    <t>79707</t>
  </si>
  <si>
    <t>79708</t>
  </si>
  <si>
    <t>79709</t>
  </si>
  <si>
    <t>79710</t>
  </si>
  <si>
    <t>79711</t>
  </si>
  <si>
    <t>79712</t>
  </si>
  <si>
    <t>79713</t>
  </si>
  <si>
    <t>79714</t>
  </si>
  <si>
    <t>ANDREWS</t>
  </si>
  <si>
    <t>79718</t>
  </si>
  <si>
    <t>REEVES</t>
  </si>
  <si>
    <t>79719</t>
  </si>
  <si>
    <t>79720</t>
  </si>
  <si>
    <t>79721</t>
  </si>
  <si>
    <t>79730</t>
  </si>
  <si>
    <t>PECOS</t>
  </si>
  <si>
    <t>79731</t>
  </si>
  <si>
    <t>CRANE</t>
  </si>
  <si>
    <t>79733</t>
  </si>
  <si>
    <t>79734</t>
  </si>
  <si>
    <t>79735</t>
  </si>
  <si>
    <t>79738</t>
  </si>
  <si>
    <t>BORDEN</t>
  </si>
  <si>
    <t>79739</t>
  </si>
  <si>
    <t>GLASSCOCK</t>
  </si>
  <si>
    <t>79740</t>
  </si>
  <si>
    <t>79741</t>
  </si>
  <si>
    <t>ECTOR</t>
  </si>
  <si>
    <t>79742</t>
  </si>
  <si>
    <t>79743</t>
  </si>
  <si>
    <t>79744</t>
  </si>
  <si>
    <t>79745</t>
  </si>
  <si>
    <t>WINKLER</t>
  </si>
  <si>
    <t>79748</t>
  </si>
  <si>
    <t>79749</t>
  </si>
  <si>
    <t>79752</t>
  </si>
  <si>
    <t>UPTON</t>
  </si>
  <si>
    <t>79754</t>
  </si>
  <si>
    <t>LOVING</t>
  </si>
  <si>
    <t>79755</t>
  </si>
  <si>
    <t>79756</t>
  </si>
  <si>
    <t>79758</t>
  </si>
  <si>
    <t>79759</t>
  </si>
  <si>
    <t>79760</t>
  </si>
  <si>
    <t>79761</t>
  </si>
  <si>
    <t>79762</t>
  </si>
  <si>
    <t>79763</t>
  </si>
  <si>
    <t>79764</t>
  </si>
  <si>
    <t>79765</t>
  </si>
  <si>
    <t>79766</t>
  </si>
  <si>
    <t>79767</t>
  </si>
  <si>
    <t>79768</t>
  </si>
  <si>
    <t>79769</t>
  </si>
  <si>
    <t>79770</t>
  </si>
  <si>
    <t>79772</t>
  </si>
  <si>
    <t>79776</t>
  </si>
  <si>
    <t>79777</t>
  </si>
  <si>
    <t>79778</t>
  </si>
  <si>
    <t>79779</t>
  </si>
  <si>
    <t>79780</t>
  </si>
  <si>
    <t>79781</t>
  </si>
  <si>
    <t>79782</t>
  </si>
  <si>
    <t>79783</t>
  </si>
  <si>
    <t>79785</t>
  </si>
  <si>
    <t>79786</t>
  </si>
  <si>
    <t>79788</t>
  </si>
  <si>
    <t>79789</t>
  </si>
  <si>
    <t>79821</t>
  </si>
  <si>
    <t>EL PASO</t>
  </si>
  <si>
    <t>79830</t>
  </si>
  <si>
    <t>BREWSTER</t>
  </si>
  <si>
    <t>79831</t>
  </si>
  <si>
    <t>79832</t>
  </si>
  <si>
    <t>79834</t>
  </si>
  <si>
    <t>79835</t>
  </si>
  <si>
    <t>79836</t>
  </si>
  <si>
    <t>79837</t>
  </si>
  <si>
    <t>HUDSPETH</t>
  </si>
  <si>
    <t>79838</t>
  </si>
  <si>
    <t>79839</t>
  </si>
  <si>
    <t>79842</t>
  </si>
  <si>
    <t>79843</t>
  </si>
  <si>
    <t>PRESIDIO</t>
  </si>
  <si>
    <t>79845</t>
  </si>
  <si>
    <t>79846</t>
  </si>
  <si>
    <t>79847</t>
  </si>
  <si>
    <t>79848</t>
  </si>
  <si>
    <t>79849</t>
  </si>
  <si>
    <t>79850</t>
  </si>
  <si>
    <t>79851</t>
  </si>
  <si>
    <t>79852</t>
  </si>
  <si>
    <t>79853</t>
  </si>
  <si>
    <t>79854</t>
  </si>
  <si>
    <t>79855</t>
  </si>
  <si>
    <t>CULBERSON</t>
  </si>
  <si>
    <t>79900</t>
  </si>
  <si>
    <t>79901</t>
  </si>
  <si>
    <t>79902</t>
  </si>
  <si>
    <t>79903</t>
  </si>
  <si>
    <t>79904</t>
  </si>
  <si>
    <t>79905</t>
  </si>
  <si>
    <t>79906</t>
  </si>
  <si>
    <t>79907</t>
  </si>
  <si>
    <t>79908</t>
  </si>
  <si>
    <t>79910</t>
  </si>
  <si>
    <t>79911</t>
  </si>
  <si>
    <t>79912</t>
  </si>
  <si>
    <t>79913</t>
  </si>
  <si>
    <t>79914</t>
  </si>
  <si>
    <t>79915</t>
  </si>
  <si>
    <t>79916</t>
  </si>
  <si>
    <t>79917</t>
  </si>
  <si>
    <t>79918</t>
  </si>
  <si>
    <t>79920</t>
  </si>
  <si>
    <t>79922</t>
  </si>
  <si>
    <t>79923</t>
  </si>
  <si>
    <t>79924</t>
  </si>
  <si>
    <t>79925</t>
  </si>
  <si>
    <t>79926</t>
  </si>
  <si>
    <t>79927</t>
  </si>
  <si>
    <t>79928</t>
  </si>
  <si>
    <t>79929</t>
  </si>
  <si>
    <t>79930</t>
  </si>
  <si>
    <t>79931</t>
  </si>
  <si>
    <t>79932</t>
  </si>
  <si>
    <t>79934</t>
  </si>
  <si>
    <t>79935</t>
  </si>
  <si>
    <t>79936</t>
  </si>
  <si>
    <t>79937</t>
  </si>
  <si>
    <t>79938</t>
  </si>
  <si>
    <t>79940</t>
  </si>
  <si>
    <t>79941</t>
  </si>
  <si>
    <t>79942</t>
  </si>
  <si>
    <t>79943</t>
  </si>
  <si>
    <t>79944</t>
  </si>
  <si>
    <t>79945</t>
  </si>
  <si>
    <t>79946</t>
  </si>
  <si>
    <t>79947</t>
  </si>
  <si>
    <t>79948</t>
  </si>
  <si>
    <t>79949</t>
  </si>
  <si>
    <t>79950</t>
  </si>
  <si>
    <t>79951</t>
  </si>
  <si>
    <t>79952</t>
  </si>
  <si>
    <t>79953</t>
  </si>
  <si>
    <t>79954</t>
  </si>
  <si>
    <t>79955</t>
  </si>
  <si>
    <t>79958</t>
  </si>
  <si>
    <t>79960</t>
  </si>
  <si>
    <t>79961</t>
  </si>
  <si>
    <t>79966</t>
  </si>
  <si>
    <t>79968</t>
  </si>
  <si>
    <t>79973</t>
  </si>
  <si>
    <t>79974</t>
  </si>
  <si>
    <t>79975</t>
  </si>
  <si>
    <t>79976</t>
  </si>
  <si>
    <t>79977</t>
  </si>
  <si>
    <t>79978</t>
  </si>
  <si>
    <t>79980</t>
  </si>
  <si>
    <t>79982</t>
  </si>
  <si>
    <t>79983</t>
  </si>
  <si>
    <t>79984</t>
  </si>
  <si>
    <t>79985</t>
  </si>
  <si>
    <t>79986</t>
  </si>
  <si>
    <t>79987</t>
  </si>
  <si>
    <t>79988</t>
  </si>
  <si>
    <t>79989</t>
  </si>
  <si>
    <t>79990</t>
  </si>
  <si>
    <t>79991</t>
  </si>
  <si>
    <t>79992</t>
  </si>
  <si>
    <t>79993</t>
  </si>
  <si>
    <t>79994</t>
  </si>
  <si>
    <t>79995</t>
  </si>
  <si>
    <t>79996</t>
  </si>
  <si>
    <t>79997</t>
  </si>
  <si>
    <t>79998</t>
  </si>
  <si>
    <t>79999</t>
  </si>
  <si>
    <t>80001</t>
  </si>
  <si>
    <t>80002</t>
  </si>
  <si>
    <t>80003</t>
  </si>
  <si>
    <t>80004</t>
  </si>
  <si>
    <t>80005</t>
  </si>
  <si>
    <t>80006</t>
  </si>
  <si>
    <t>80007</t>
  </si>
  <si>
    <t>80010</t>
  </si>
  <si>
    <t>80011</t>
  </si>
  <si>
    <t>ARAPAHOE</t>
  </si>
  <si>
    <t>80012</t>
  </si>
  <si>
    <t>80013</t>
  </si>
  <si>
    <t>80014</t>
  </si>
  <si>
    <t>80015</t>
  </si>
  <si>
    <t>80016</t>
  </si>
  <si>
    <t>80017</t>
  </si>
  <si>
    <t>80018</t>
  </si>
  <si>
    <t>80019</t>
  </si>
  <si>
    <t>80020</t>
  </si>
  <si>
    <t>BOULDER</t>
  </si>
  <si>
    <t>WELD</t>
  </si>
  <si>
    <t>80021</t>
  </si>
  <si>
    <t>BROOMFIELD</t>
  </si>
  <si>
    <t>80022</t>
  </si>
  <si>
    <t>80023</t>
  </si>
  <si>
    <t>80024</t>
  </si>
  <si>
    <t>80025</t>
  </si>
  <si>
    <t>80026</t>
  </si>
  <si>
    <t>80027</t>
  </si>
  <si>
    <t>80028</t>
  </si>
  <si>
    <t>80030</t>
  </si>
  <si>
    <t>80031</t>
  </si>
  <si>
    <t>80033</t>
  </si>
  <si>
    <t>80034</t>
  </si>
  <si>
    <t>80035</t>
  </si>
  <si>
    <t>80036</t>
  </si>
  <si>
    <t>80037</t>
  </si>
  <si>
    <t>80038</t>
  </si>
  <si>
    <t>80040</t>
  </si>
  <si>
    <t>80041</t>
  </si>
  <si>
    <t>80042</t>
  </si>
  <si>
    <t>80044</t>
  </si>
  <si>
    <t>80045</t>
  </si>
  <si>
    <t>80046</t>
  </si>
  <si>
    <t>80047</t>
  </si>
  <si>
    <t>80101</t>
  </si>
  <si>
    <t>80102</t>
  </si>
  <si>
    <t>80103</t>
  </si>
  <si>
    <t>80104</t>
  </si>
  <si>
    <t>80105</t>
  </si>
  <si>
    <t>80106</t>
  </si>
  <si>
    <t>80107</t>
  </si>
  <si>
    <t>80108</t>
  </si>
  <si>
    <t>80109</t>
  </si>
  <si>
    <t>80110</t>
  </si>
  <si>
    <t>80111</t>
  </si>
  <si>
    <t>80112</t>
  </si>
  <si>
    <t>80113</t>
  </si>
  <si>
    <t>80116</t>
  </si>
  <si>
    <t>80117</t>
  </si>
  <si>
    <t>80118</t>
  </si>
  <si>
    <t>80120</t>
  </si>
  <si>
    <t>80121</t>
  </si>
  <si>
    <t>80122</t>
  </si>
  <si>
    <t>80123</t>
  </si>
  <si>
    <t>80124</t>
  </si>
  <si>
    <t>80125</t>
  </si>
  <si>
    <t>80126</t>
  </si>
  <si>
    <t>80127</t>
  </si>
  <si>
    <t>80128</t>
  </si>
  <si>
    <t>80129</t>
  </si>
  <si>
    <t>80130</t>
  </si>
  <si>
    <t>80131</t>
  </si>
  <si>
    <t>80132</t>
  </si>
  <si>
    <t>80133</t>
  </si>
  <si>
    <t>80134</t>
  </si>
  <si>
    <t>80135</t>
  </si>
  <si>
    <t>80136</t>
  </si>
  <si>
    <t>80137</t>
  </si>
  <si>
    <t>80138</t>
  </si>
  <si>
    <t>80150</t>
  </si>
  <si>
    <t>80151</t>
  </si>
  <si>
    <t>80154</t>
  </si>
  <si>
    <t>80155</t>
  </si>
  <si>
    <t>80160</t>
  </si>
  <si>
    <t>80161</t>
  </si>
  <si>
    <t>80162</t>
  </si>
  <si>
    <t>80163</t>
  </si>
  <si>
    <t>80165</t>
  </si>
  <si>
    <t>80166</t>
  </si>
  <si>
    <t>80201</t>
  </si>
  <si>
    <t>DENVER</t>
  </si>
  <si>
    <t>80202</t>
  </si>
  <si>
    <t>80203</t>
  </si>
  <si>
    <t>80204</t>
  </si>
  <si>
    <t>80205</t>
  </si>
  <si>
    <t>80206</t>
  </si>
  <si>
    <t>80207</t>
  </si>
  <si>
    <t>80208</t>
  </si>
  <si>
    <t>80209</t>
  </si>
  <si>
    <t>80210</t>
  </si>
  <si>
    <t>80211</t>
  </si>
  <si>
    <t>80212</t>
  </si>
  <si>
    <t>80214</t>
  </si>
  <si>
    <t>80215</t>
  </si>
  <si>
    <t>80216</t>
  </si>
  <si>
    <t>80217</t>
  </si>
  <si>
    <t>80218</t>
  </si>
  <si>
    <t>80219</t>
  </si>
  <si>
    <t>80220</t>
  </si>
  <si>
    <t>80221</t>
  </si>
  <si>
    <t>80222</t>
  </si>
  <si>
    <t>80223</t>
  </si>
  <si>
    <t>80224</t>
  </si>
  <si>
    <t>80225</t>
  </si>
  <si>
    <t>80226</t>
  </si>
  <si>
    <t>80227</t>
  </si>
  <si>
    <t>80228</t>
  </si>
  <si>
    <t>80229</t>
  </si>
  <si>
    <t>80230</t>
  </si>
  <si>
    <t>80231</t>
  </si>
  <si>
    <t>80232</t>
  </si>
  <si>
    <t>80233</t>
  </si>
  <si>
    <t>80234</t>
  </si>
  <si>
    <t>80235</t>
  </si>
  <si>
    <t>80236</t>
  </si>
  <si>
    <t>80237</t>
  </si>
  <si>
    <t>80238</t>
  </si>
  <si>
    <t>80239</t>
  </si>
  <si>
    <t>80241</t>
  </si>
  <si>
    <t>80243</t>
  </si>
  <si>
    <t>80244</t>
  </si>
  <si>
    <t>80246</t>
  </si>
  <si>
    <t>80247</t>
  </si>
  <si>
    <t>80248</t>
  </si>
  <si>
    <t>80249</t>
  </si>
  <si>
    <t>80250</t>
  </si>
  <si>
    <t>80251</t>
  </si>
  <si>
    <t>80252</t>
  </si>
  <si>
    <t>80254</t>
  </si>
  <si>
    <t>80255</t>
  </si>
  <si>
    <t>80256</t>
  </si>
  <si>
    <t>80257</t>
  </si>
  <si>
    <t>80259</t>
  </si>
  <si>
    <t>80260</t>
  </si>
  <si>
    <t>80261</t>
  </si>
  <si>
    <t>80262</t>
  </si>
  <si>
    <t>80263</t>
  </si>
  <si>
    <t>80264</t>
  </si>
  <si>
    <t>80265</t>
  </si>
  <si>
    <t>80266</t>
  </si>
  <si>
    <t>80270</t>
  </si>
  <si>
    <t>80271</t>
  </si>
  <si>
    <t>80272</t>
  </si>
  <si>
    <t>80273</t>
  </si>
  <si>
    <t>80274</t>
  </si>
  <si>
    <t>80275</t>
  </si>
  <si>
    <t>80279</t>
  </si>
  <si>
    <t>80280</t>
  </si>
  <si>
    <t>80281</t>
  </si>
  <si>
    <t>80285</t>
  </si>
  <si>
    <t>80290</t>
  </si>
  <si>
    <t>80291</t>
  </si>
  <si>
    <t>80292</t>
  </si>
  <si>
    <t>80293</t>
  </si>
  <si>
    <t>80294</t>
  </si>
  <si>
    <t>80295</t>
  </si>
  <si>
    <t>80299</t>
  </si>
  <si>
    <t>80301</t>
  </si>
  <si>
    <t>80302</t>
  </si>
  <si>
    <t>80303</t>
  </si>
  <si>
    <t>80304</t>
  </si>
  <si>
    <t>80305</t>
  </si>
  <si>
    <t>80306</t>
  </si>
  <si>
    <t>80307</t>
  </si>
  <si>
    <t>80308</t>
  </si>
  <si>
    <t>80309</t>
  </si>
  <si>
    <t>80310</t>
  </si>
  <si>
    <t>80314</t>
  </si>
  <si>
    <t>80321</t>
  </si>
  <si>
    <t>80322</t>
  </si>
  <si>
    <t>80323</t>
  </si>
  <si>
    <t>80328</t>
  </si>
  <si>
    <t>80329</t>
  </si>
  <si>
    <t>80401</t>
  </si>
  <si>
    <t>80402</t>
  </si>
  <si>
    <t>80403</t>
  </si>
  <si>
    <t>GILPIN</t>
  </si>
  <si>
    <t>80419</t>
  </si>
  <si>
    <t>80420</t>
  </si>
  <si>
    <t>80421</t>
  </si>
  <si>
    <t>80422</t>
  </si>
  <si>
    <t>80423</t>
  </si>
  <si>
    <t>EAGLE</t>
  </si>
  <si>
    <t>80424</t>
  </si>
  <si>
    <t>80425</t>
  </si>
  <si>
    <t>80426</t>
  </si>
  <si>
    <t>80427</t>
  </si>
  <si>
    <t>80428</t>
  </si>
  <si>
    <t>ROUTT</t>
  </si>
  <si>
    <t>80429</t>
  </si>
  <si>
    <t>80430</t>
  </si>
  <si>
    <t>80432</t>
  </si>
  <si>
    <t>80433</t>
  </si>
  <si>
    <t>80434</t>
  </si>
  <si>
    <t>80435</t>
  </si>
  <si>
    <t>80436</t>
  </si>
  <si>
    <t>CLEAR CREEK</t>
  </si>
  <si>
    <t>80437</t>
  </si>
  <si>
    <t>80438</t>
  </si>
  <si>
    <t>80439</t>
  </si>
  <si>
    <t>80440</t>
  </si>
  <si>
    <t>80441</t>
  </si>
  <si>
    <t>80442</t>
  </si>
  <si>
    <t>GRAND</t>
  </si>
  <si>
    <t>80443</t>
  </si>
  <si>
    <t>80444</t>
  </si>
  <si>
    <t>80446</t>
  </si>
  <si>
    <t>80447</t>
  </si>
  <si>
    <t>80448</t>
  </si>
  <si>
    <t>80449</t>
  </si>
  <si>
    <t>80451</t>
  </si>
  <si>
    <t>80452</t>
  </si>
  <si>
    <t>80453</t>
  </si>
  <si>
    <t>80454</t>
  </si>
  <si>
    <t>80455</t>
  </si>
  <si>
    <t>80456</t>
  </si>
  <si>
    <t>80457</t>
  </si>
  <si>
    <t>80459</t>
  </si>
  <si>
    <t>80461</t>
  </si>
  <si>
    <t>80463</t>
  </si>
  <si>
    <t>80465</t>
  </si>
  <si>
    <t>80466</t>
  </si>
  <si>
    <t>80467</t>
  </si>
  <si>
    <t>80468</t>
  </si>
  <si>
    <t>80469</t>
  </si>
  <si>
    <t>80470</t>
  </si>
  <si>
    <t>80471</t>
  </si>
  <si>
    <t>80473</t>
  </si>
  <si>
    <t>80474</t>
  </si>
  <si>
    <t>80475</t>
  </si>
  <si>
    <t>80476</t>
  </si>
  <si>
    <t>80477</t>
  </si>
  <si>
    <t>80478</t>
  </si>
  <si>
    <t>80479</t>
  </si>
  <si>
    <t>80480</t>
  </si>
  <si>
    <t>80481</t>
  </si>
  <si>
    <t>80482</t>
  </si>
  <si>
    <t>80483</t>
  </si>
  <si>
    <t>80487</t>
  </si>
  <si>
    <t>80488</t>
  </si>
  <si>
    <t>80497</t>
  </si>
  <si>
    <t>80498</t>
  </si>
  <si>
    <t>80501</t>
  </si>
  <si>
    <t>80502</t>
  </si>
  <si>
    <t>80503</t>
  </si>
  <si>
    <t>LARIMER</t>
  </si>
  <si>
    <t>80504</t>
  </si>
  <si>
    <t>80510</t>
  </si>
  <si>
    <t>80511</t>
  </si>
  <si>
    <t>80512</t>
  </si>
  <si>
    <t>80513</t>
  </si>
  <si>
    <t>80514</t>
  </si>
  <si>
    <t>80515</t>
  </si>
  <si>
    <t>80516</t>
  </si>
  <si>
    <t>80517</t>
  </si>
  <si>
    <t>80520</t>
  </si>
  <si>
    <t>80521</t>
  </si>
  <si>
    <t>80522</t>
  </si>
  <si>
    <t>80523</t>
  </si>
  <si>
    <t>80524</t>
  </si>
  <si>
    <t>80525</t>
  </si>
  <si>
    <t>80526</t>
  </si>
  <si>
    <t>80527</t>
  </si>
  <si>
    <t>80528</t>
  </si>
  <si>
    <t>80530</t>
  </si>
  <si>
    <t>80532</t>
  </si>
  <si>
    <t>80533</t>
  </si>
  <si>
    <t>80534</t>
  </si>
  <si>
    <t>80535</t>
  </si>
  <si>
    <t>80536</t>
  </si>
  <si>
    <t>80537</t>
  </si>
  <si>
    <t>80538</t>
  </si>
  <si>
    <t>80539</t>
  </si>
  <si>
    <t>80540</t>
  </si>
  <si>
    <t>80541</t>
  </si>
  <si>
    <t>80542</t>
  </si>
  <si>
    <t>80543</t>
  </si>
  <si>
    <t>80544</t>
  </si>
  <si>
    <t>80545</t>
  </si>
  <si>
    <t>80546</t>
  </si>
  <si>
    <t>80547</t>
  </si>
  <si>
    <t>80548</t>
  </si>
  <si>
    <t>80549</t>
  </si>
  <si>
    <t>80550</t>
  </si>
  <si>
    <t>80551</t>
  </si>
  <si>
    <t>80553</t>
  </si>
  <si>
    <t>80601</t>
  </si>
  <si>
    <t>80602</t>
  </si>
  <si>
    <t>80603</t>
  </si>
  <si>
    <t>80610</t>
  </si>
  <si>
    <t>80611</t>
  </si>
  <si>
    <t>80612</t>
  </si>
  <si>
    <t>80614</t>
  </si>
  <si>
    <t>80615</t>
  </si>
  <si>
    <t>80620</t>
  </si>
  <si>
    <t>80621</t>
  </si>
  <si>
    <t>80622</t>
  </si>
  <si>
    <t>80623</t>
  </si>
  <si>
    <t>80624</t>
  </si>
  <si>
    <t>80631</t>
  </si>
  <si>
    <t>80632</t>
  </si>
  <si>
    <t>80633</t>
  </si>
  <si>
    <t>80634</t>
  </si>
  <si>
    <t>80638</t>
  </si>
  <si>
    <t>80639</t>
  </si>
  <si>
    <t>80640</t>
  </si>
  <si>
    <t>80642</t>
  </si>
  <si>
    <t>80643</t>
  </si>
  <si>
    <t>80644</t>
  </si>
  <si>
    <t>80645</t>
  </si>
  <si>
    <t>80646</t>
  </si>
  <si>
    <t>80648</t>
  </si>
  <si>
    <t>80649</t>
  </si>
  <si>
    <t>80650</t>
  </si>
  <si>
    <t>80651</t>
  </si>
  <si>
    <t>80652</t>
  </si>
  <si>
    <t>80653</t>
  </si>
  <si>
    <t>80654</t>
  </si>
  <si>
    <t>80701</t>
  </si>
  <si>
    <t>80705</t>
  </si>
  <si>
    <t>80720</t>
  </si>
  <si>
    <t>80721</t>
  </si>
  <si>
    <t>80722</t>
  </si>
  <si>
    <t>80723</t>
  </si>
  <si>
    <t>80726</t>
  </si>
  <si>
    <t>80727</t>
  </si>
  <si>
    <t>YUMA</t>
  </si>
  <si>
    <t>80728</t>
  </si>
  <si>
    <t>80729</t>
  </si>
  <si>
    <t>80731</t>
  </si>
  <si>
    <t>80732</t>
  </si>
  <si>
    <t>80733</t>
  </si>
  <si>
    <t>80734</t>
  </si>
  <si>
    <t>80735</t>
  </si>
  <si>
    <t>80736</t>
  </si>
  <si>
    <t>80737</t>
  </si>
  <si>
    <t>80740</t>
  </si>
  <si>
    <t>80741</t>
  </si>
  <si>
    <t>80742</t>
  </si>
  <si>
    <t>80743</t>
  </si>
  <si>
    <t>80744</t>
  </si>
  <si>
    <t>80745</t>
  </si>
  <si>
    <t>80746</t>
  </si>
  <si>
    <t>80747</t>
  </si>
  <si>
    <t>80749</t>
  </si>
  <si>
    <t>80750</t>
  </si>
  <si>
    <t>80751</t>
  </si>
  <si>
    <t>80754</t>
  </si>
  <si>
    <t>80755</t>
  </si>
  <si>
    <t>80757</t>
  </si>
  <si>
    <t>80758</t>
  </si>
  <si>
    <t>80759</t>
  </si>
  <si>
    <t>80801</t>
  </si>
  <si>
    <t>80802</t>
  </si>
  <si>
    <t>80804</t>
  </si>
  <si>
    <t>80805</t>
  </si>
  <si>
    <t>KIT CARSON</t>
  </si>
  <si>
    <t>80806</t>
  </si>
  <si>
    <t>80807</t>
  </si>
  <si>
    <t>80808</t>
  </si>
  <si>
    <t>80809</t>
  </si>
  <si>
    <t>80810</t>
  </si>
  <si>
    <t>80812</t>
  </si>
  <si>
    <t>80813</t>
  </si>
  <si>
    <t>TELLER</t>
  </si>
  <si>
    <t>80814</t>
  </si>
  <si>
    <t>80815</t>
  </si>
  <si>
    <t>80816</t>
  </si>
  <si>
    <t>80817</t>
  </si>
  <si>
    <t>80818</t>
  </si>
  <si>
    <t>80819</t>
  </si>
  <si>
    <t>80820</t>
  </si>
  <si>
    <t>80821</t>
  </si>
  <si>
    <t>80822</t>
  </si>
  <si>
    <t>80823</t>
  </si>
  <si>
    <t>80824</t>
  </si>
  <si>
    <t>80825</t>
  </si>
  <si>
    <t>80826</t>
  </si>
  <si>
    <t>80827</t>
  </si>
  <si>
    <t>80828</t>
  </si>
  <si>
    <t>80829</t>
  </si>
  <si>
    <t>80830</t>
  </si>
  <si>
    <t>80831</t>
  </si>
  <si>
    <t>80832</t>
  </si>
  <si>
    <t>80833</t>
  </si>
  <si>
    <t>80834</t>
  </si>
  <si>
    <t>80835</t>
  </si>
  <si>
    <t>80836</t>
  </si>
  <si>
    <t>80840</t>
  </si>
  <si>
    <t>80841</t>
  </si>
  <si>
    <t>80860</t>
  </si>
  <si>
    <t>80861</t>
  </si>
  <si>
    <t>80862</t>
  </si>
  <si>
    <t>80863</t>
  </si>
  <si>
    <t>80864</t>
  </si>
  <si>
    <t>80866</t>
  </si>
  <si>
    <t>80900</t>
  </si>
  <si>
    <t>80901</t>
  </si>
  <si>
    <t>80902</t>
  </si>
  <si>
    <t>80903</t>
  </si>
  <si>
    <t>80904</t>
  </si>
  <si>
    <t>80905</t>
  </si>
  <si>
    <t>80906</t>
  </si>
  <si>
    <t>80907</t>
  </si>
  <si>
    <t>80908</t>
  </si>
  <si>
    <t>80909</t>
  </si>
  <si>
    <t>80910</t>
  </si>
  <si>
    <t>80911</t>
  </si>
  <si>
    <t>80912</t>
  </si>
  <si>
    <t>80913</t>
  </si>
  <si>
    <t>80914</t>
  </si>
  <si>
    <t>80915</t>
  </si>
  <si>
    <t>80916</t>
  </si>
  <si>
    <t>80917</t>
  </si>
  <si>
    <t>80918</t>
  </si>
  <si>
    <t>80919</t>
  </si>
  <si>
    <t>80920</t>
  </si>
  <si>
    <t>80921</t>
  </si>
  <si>
    <t>80922</t>
  </si>
  <si>
    <t>80923</t>
  </si>
  <si>
    <t>80924</t>
  </si>
  <si>
    <t>80925</t>
  </si>
  <si>
    <t>80926</t>
  </si>
  <si>
    <t>80927</t>
  </si>
  <si>
    <t>80928</t>
  </si>
  <si>
    <t>80929</t>
  </si>
  <si>
    <t>80930</t>
  </si>
  <si>
    <t>80931</t>
  </si>
  <si>
    <t>80932</t>
  </si>
  <si>
    <t>80933</t>
  </si>
  <si>
    <t>80934</t>
  </si>
  <si>
    <t>80935</t>
  </si>
  <si>
    <t>80936</t>
  </si>
  <si>
    <t>80937</t>
  </si>
  <si>
    <t>80938</t>
  </si>
  <si>
    <t>80939</t>
  </si>
  <si>
    <t>80940</t>
  </si>
  <si>
    <t>80941</t>
  </si>
  <si>
    <t>80942</t>
  </si>
  <si>
    <t>80943</t>
  </si>
  <si>
    <t>80944</t>
  </si>
  <si>
    <t>80945</t>
  </si>
  <si>
    <t>80946</t>
  </si>
  <si>
    <t>80947</t>
  </si>
  <si>
    <t>80949</t>
  </si>
  <si>
    <t>80950</t>
  </si>
  <si>
    <t>80951</t>
  </si>
  <si>
    <t>80960</t>
  </si>
  <si>
    <t>80962</t>
  </si>
  <si>
    <t>80970</t>
  </si>
  <si>
    <t>80977</t>
  </si>
  <si>
    <t>80995</t>
  </si>
  <si>
    <t>80997</t>
  </si>
  <si>
    <t>81001</t>
  </si>
  <si>
    <t>PUEBLO</t>
  </si>
  <si>
    <t>81002</t>
  </si>
  <si>
    <t>81003</t>
  </si>
  <si>
    <t>81004</t>
  </si>
  <si>
    <t>81005</t>
  </si>
  <si>
    <t>81006</t>
  </si>
  <si>
    <t>81007</t>
  </si>
  <si>
    <t>81008</t>
  </si>
  <si>
    <t>81009</t>
  </si>
  <si>
    <t>81010</t>
  </si>
  <si>
    <t>81011</t>
  </si>
  <si>
    <t>81012</t>
  </si>
  <si>
    <t>81013</t>
  </si>
  <si>
    <t>81014</t>
  </si>
  <si>
    <t>81015</t>
  </si>
  <si>
    <t>81019</t>
  </si>
  <si>
    <t>81020</t>
  </si>
  <si>
    <t>LAS ANIMAS</t>
  </si>
  <si>
    <t>81021</t>
  </si>
  <si>
    <t>81022</t>
  </si>
  <si>
    <t>81023</t>
  </si>
  <si>
    <t>81024</t>
  </si>
  <si>
    <t>81025</t>
  </si>
  <si>
    <t>81026</t>
  </si>
  <si>
    <t>81027</t>
  </si>
  <si>
    <t>81028</t>
  </si>
  <si>
    <t>PROWERS</t>
  </si>
  <si>
    <t>81029</t>
  </si>
  <si>
    <t>BACA</t>
  </si>
  <si>
    <t>81030</t>
  </si>
  <si>
    <t>OTERO</t>
  </si>
  <si>
    <t>81031</t>
  </si>
  <si>
    <t>81032</t>
  </si>
  <si>
    <t>81033</t>
  </si>
  <si>
    <t>CROWLEY</t>
  </si>
  <si>
    <t>81034</t>
  </si>
  <si>
    <t>81036</t>
  </si>
  <si>
    <t>81038</t>
  </si>
  <si>
    <t>BENT</t>
  </si>
  <si>
    <t>81039</t>
  </si>
  <si>
    <t>81040</t>
  </si>
  <si>
    <t>HUERFANO</t>
  </si>
  <si>
    <t>81041</t>
  </si>
  <si>
    <t>81042</t>
  </si>
  <si>
    <t>81043</t>
  </si>
  <si>
    <t>81044</t>
  </si>
  <si>
    <t>81045</t>
  </si>
  <si>
    <t>81046</t>
  </si>
  <si>
    <t>81047</t>
  </si>
  <si>
    <t>81049</t>
  </si>
  <si>
    <t>81050</t>
  </si>
  <si>
    <t>81052</t>
  </si>
  <si>
    <t>81054</t>
  </si>
  <si>
    <t>81055</t>
  </si>
  <si>
    <t>81057</t>
  </si>
  <si>
    <t>81058</t>
  </si>
  <si>
    <t>81059</t>
  </si>
  <si>
    <t>81062</t>
  </si>
  <si>
    <t>81063</t>
  </si>
  <si>
    <t>81064</t>
  </si>
  <si>
    <t>81065</t>
  </si>
  <si>
    <t>81066</t>
  </si>
  <si>
    <t>81067</t>
  </si>
  <si>
    <t>81069</t>
  </si>
  <si>
    <t>81070</t>
  </si>
  <si>
    <t>81071</t>
  </si>
  <si>
    <t>81073</t>
  </si>
  <si>
    <t>81074</t>
  </si>
  <si>
    <t>81075</t>
  </si>
  <si>
    <t>81076</t>
  </si>
  <si>
    <t>81077</t>
  </si>
  <si>
    <t>81080</t>
  </si>
  <si>
    <t>81081</t>
  </si>
  <si>
    <t>81082</t>
  </si>
  <si>
    <t>81084</t>
  </si>
  <si>
    <t>81087</t>
  </si>
  <si>
    <t>81089</t>
  </si>
  <si>
    <t>81090</t>
  </si>
  <si>
    <t>81091</t>
  </si>
  <si>
    <t>81092</t>
  </si>
  <si>
    <t>81101</t>
  </si>
  <si>
    <t>ALAMOSA</t>
  </si>
  <si>
    <t>81102</t>
  </si>
  <si>
    <t>81120</t>
  </si>
  <si>
    <t>CONEJOS</t>
  </si>
  <si>
    <t>81121</t>
  </si>
  <si>
    <t>ARCHULETA</t>
  </si>
  <si>
    <t>81122</t>
  </si>
  <si>
    <t>LA PLATA</t>
  </si>
  <si>
    <t>81123</t>
  </si>
  <si>
    <t>COSTILLA</t>
  </si>
  <si>
    <t>81124</t>
  </si>
  <si>
    <t>81125</t>
  </si>
  <si>
    <t>81126</t>
  </si>
  <si>
    <t>81127</t>
  </si>
  <si>
    <t>81128</t>
  </si>
  <si>
    <t>81129</t>
  </si>
  <si>
    <t>81130</t>
  </si>
  <si>
    <t>81131</t>
  </si>
  <si>
    <t>SAGUACHE</t>
  </si>
  <si>
    <t>81132</t>
  </si>
  <si>
    <t>81133</t>
  </si>
  <si>
    <t>81134</t>
  </si>
  <si>
    <t>81135</t>
  </si>
  <si>
    <t>81136</t>
  </si>
  <si>
    <t>81137</t>
  </si>
  <si>
    <t>81138</t>
  </si>
  <si>
    <t>81140</t>
  </si>
  <si>
    <t>81141</t>
  </si>
  <si>
    <t>81143</t>
  </si>
  <si>
    <t>81144</t>
  </si>
  <si>
    <t>81146</t>
  </si>
  <si>
    <t>81147</t>
  </si>
  <si>
    <t>81148</t>
  </si>
  <si>
    <t>81149</t>
  </si>
  <si>
    <t>81150</t>
  </si>
  <si>
    <t>81151</t>
  </si>
  <si>
    <t>81152</t>
  </si>
  <si>
    <t>81153</t>
  </si>
  <si>
    <t>81154</t>
  </si>
  <si>
    <t>81155</t>
  </si>
  <si>
    <t>81157</t>
  </si>
  <si>
    <t>81201</t>
  </si>
  <si>
    <t>CHAFFEE</t>
  </si>
  <si>
    <t>81210</t>
  </si>
  <si>
    <t>GUNNISON</t>
  </si>
  <si>
    <t>81211</t>
  </si>
  <si>
    <t>81212</t>
  </si>
  <si>
    <t>81215</t>
  </si>
  <si>
    <t>81220</t>
  </si>
  <si>
    <t>MONTROSE</t>
  </si>
  <si>
    <t>81221</t>
  </si>
  <si>
    <t>81222</t>
  </si>
  <si>
    <t>81223</t>
  </si>
  <si>
    <t>81224</t>
  </si>
  <si>
    <t>81225</t>
  </si>
  <si>
    <t>81226</t>
  </si>
  <si>
    <t>81227</t>
  </si>
  <si>
    <t>81228</t>
  </si>
  <si>
    <t>81230</t>
  </si>
  <si>
    <t>81231</t>
  </si>
  <si>
    <t>81232</t>
  </si>
  <si>
    <t>81233</t>
  </si>
  <si>
    <t>81235</t>
  </si>
  <si>
    <t>HINSDALE</t>
  </si>
  <si>
    <t>81236</t>
  </si>
  <si>
    <t>81237</t>
  </si>
  <si>
    <t>81239</t>
  </si>
  <si>
    <t>81240</t>
  </si>
  <si>
    <t>81241</t>
  </si>
  <si>
    <t>81242</t>
  </si>
  <si>
    <t>81243</t>
  </si>
  <si>
    <t>81244</t>
  </si>
  <si>
    <t>81246</t>
  </si>
  <si>
    <t>81247</t>
  </si>
  <si>
    <t>81248</t>
  </si>
  <si>
    <t>81249</t>
  </si>
  <si>
    <t>81250</t>
  </si>
  <si>
    <t>81251</t>
  </si>
  <si>
    <t>81252</t>
  </si>
  <si>
    <t>81253</t>
  </si>
  <si>
    <t>81290</t>
  </si>
  <si>
    <t>81301</t>
  </si>
  <si>
    <t>81302</t>
  </si>
  <si>
    <t>81303</t>
  </si>
  <si>
    <t>81320</t>
  </si>
  <si>
    <t>DOLORES</t>
  </si>
  <si>
    <t>81321</t>
  </si>
  <si>
    <t>MONTEZUMA</t>
  </si>
  <si>
    <t>81323</t>
  </si>
  <si>
    <t>81324</t>
  </si>
  <si>
    <t>81325</t>
  </si>
  <si>
    <t>SAN MIGUEL</t>
  </si>
  <si>
    <t>81326</t>
  </si>
  <si>
    <t>81327</t>
  </si>
  <si>
    <t>81328</t>
  </si>
  <si>
    <t>81329</t>
  </si>
  <si>
    <t>81330</t>
  </si>
  <si>
    <t>81331</t>
  </si>
  <si>
    <t>81332</t>
  </si>
  <si>
    <t>81333</t>
  </si>
  <si>
    <t>81334</t>
  </si>
  <si>
    <t>81335</t>
  </si>
  <si>
    <t>81401</t>
  </si>
  <si>
    <t>81402</t>
  </si>
  <si>
    <t>81403</t>
  </si>
  <si>
    <t>81407</t>
  </si>
  <si>
    <t>OURAY</t>
  </si>
  <si>
    <t>81410</t>
  </si>
  <si>
    <t>81411</t>
  </si>
  <si>
    <t>81413</t>
  </si>
  <si>
    <t>81414</t>
  </si>
  <si>
    <t>81415</t>
  </si>
  <si>
    <t>81416</t>
  </si>
  <si>
    <t>81417</t>
  </si>
  <si>
    <t>81418</t>
  </si>
  <si>
    <t>81419</t>
  </si>
  <si>
    <t>81420</t>
  </si>
  <si>
    <t>81421</t>
  </si>
  <si>
    <t>81422</t>
  </si>
  <si>
    <t>81423</t>
  </si>
  <si>
    <t>81424</t>
  </si>
  <si>
    <t>81425</t>
  </si>
  <si>
    <t>81426</t>
  </si>
  <si>
    <t>81427</t>
  </si>
  <si>
    <t>81428</t>
  </si>
  <si>
    <t>81429</t>
  </si>
  <si>
    <t>81430</t>
  </si>
  <si>
    <t>81431</t>
  </si>
  <si>
    <t>81432</t>
  </si>
  <si>
    <t>81433</t>
  </si>
  <si>
    <t>81434</t>
  </si>
  <si>
    <t>81435</t>
  </si>
  <si>
    <t>81501</t>
  </si>
  <si>
    <t>MESA</t>
  </si>
  <si>
    <t>81502</t>
  </si>
  <si>
    <t>81503</t>
  </si>
  <si>
    <t>81504</t>
  </si>
  <si>
    <t>81505</t>
  </si>
  <si>
    <t>81506</t>
  </si>
  <si>
    <t>81507</t>
  </si>
  <si>
    <t>81520</t>
  </si>
  <si>
    <t>81521</t>
  </si>
  <si>
    <t>81522</t>
  </si>
  <si>
    <t>81523</t>
  </si>
  <si>
    <t>81524</t>
  </si>
  <si>
    <t>81525</t>
  </si>
  <si>
    <t>81526</t>
  </si>
  <si>
    <t>81527</t>
  </si>
  <si>
    <t>81601</t>
  </si>
  <si>
    <t>81602</t>
  </si>
  <si>
    <t>81610</t>
  </si>
  <si>
    <t>MOFFAT</t>
  </si>
  <si>
    <t>81611</t>
  </si>
  <si>
    <t>PITKIN</t>
  </si>
  <si>
    <t>81612</t>
  </si>
  <si>
    <t>81615</t>
  </si>
  <si>
    <t>81620</t>
  </si>
  <si>
    <t>81621</t>
  </si>
  <si>
    <t>81623</t>
  </si>
  <si>
    <t>81624</t>
  </si>
  <si>
    <t>81625</t>
  </si>
  <si>
    <t>81626</t>
  </si>
  <si>
    <t>81628</t>
  </si>
  <si>
    <t>81630</t>
  </si>
  <si>
    <t>81631</t>
  </si>
  <si>
    <t>81632</t>
  </si>
  <si>
    <t>81633</t>
  </si>
  <si>
    <t>81635</t>
  </si>
  <si>
    <t>81636</t>
  </si>
  <si>
    <t>81637</t>
  </si>
  <si>
    <t>81638</t>
  </si>
  <si>
    <t>81639</t>
  </si>
  <si>
    <t>81640</t>
  </si>
  <si>
    <t>81641</t>
  </si>
  <si>
    <t>RIO BLANCO</t>
  </si>
  <si>
    <t>81642</t>
  </si>
  <si>
    <t>81643</t>
  </si>
  <si>
    <t>81645</t>
  </si>
  <si>
    <t>81646</t>
  </si>
  <si>
    <t>81647</t>
  </si>
  <si>
    <t>81648</t>
  </si>
  <si>
    <t>81649</t>
  </si>
  <si>
    <t>81650</t>
  </si>
  <si>
    <t>81652</t>
  </si>
  <si>
    <t>81653</t>
  </si>
  <si>
    <t>81654</t>
  </si>
  <si>
    <t>81655</t>
  </si>
  <si>
    <t>81656</t>
  </si>
  <si>
    <t>81657</t>
  </si>
  <si>
    <t>81658</t>
  </si>
  <si>
    <t>82001</t>
  </si>
  <si>
    <t>LARAMIE</t>
  </si>
  <si>
    <t>82002</t>
  </si>
  <si>
    <t>82003</t>
  </si>
  <si>
    <t>82005</t>
  </si>
  <si>
    <t>82006</t>
  </si>
  <si>
    <t>82007</t>
  </si>
  <si>
    <t>82008</t>
  </si>
  <si>
    <t>82009</t>
  </si>
  <si>
    <t>82010</t>
  </si>
  <si>
    <t>82050</t>
  </si>
  <si>
    <t>82051</t>
  </si>
  <si>
    <t>82052</t>
  </si>
  <si>
    <t>82053</t>
  </si>
  <si>
    <t>82054</t>
  </si>
  <si>
    <t>82055</t>
  </si>
  <si>
    <t>82057</t>
  </si>
  <si>
    <t>82058</t>
  </si>
  <si>
    <t>82059</t>
  </si>
  <si>
    <t>82060</t>
  </si>
  <si>
    <t>82061</t>
  </si>
  <si>
    <t>82062</t>
  </si>
  <si>
    <t>82063</t>
  </si>
  <si>
    <t>82070</t>
  </si>
  <si>
    <t>82071</t>
  </si>
  <si>
    <t>82072</t>
  </si>
  <si>
    <t>82073</t>
  </si>
  <si>
    <t>82080</t>
  </si>
  <si>
    <t>82081</t>
  </si>
  <si>
    <t>82082</t>
  </si>
  <si>
    <t>82083</t>
  </si>
  <si>
    <t>82084</t>
  </si>
  <si>
    <t>82190</t>
  </si>
  <si>
    <t>82201</t>
  </si>
  <si>
    <t>82210</t>
  </si>
  <si>
    <t>82212</t>
  </si>
  <si>
    <t>GOSHEN</t>
  </si>
  <si>
    <t>82213</t>
  </si>
  <si>
    <t>82214</t>
  </si>
  <si>
    <t>82215</t>
  </si>
  <si>
    <t>82217</t>
  </si>
  <si>
    <t>82218</t>
  </si>
  <si>
    <t>82219</t>
  </si>
  <si>
    <t>82220</t>
  </si>
  <si>
    <t>NIOBRARA</t>
  </si>
  <si>
    <t>82221</t>
  </si>
  <si>
    <t>82222</t>
  </si>
  <si>
    <t>82223</t>
  </si>
  <si>
    <t>82224</t>
  </si>
  <si>
    <t>CONVERSE</t>
  </si>
  <si>
    <t>82225</t>
  </si>
  <si>
    <t>82227</t>
  </si>
  <si>
    <t>82228</t>
  </si>
  <si>
    <t>82229</t>
  </si>
  <si>
    <t>82240</t>
  </si>
  <si>
    <t>82242</t>
  </si>
  <si>
    <t>82243</t>
  </si>
  <si>
    <t>82244</t>
  </si>
  <si>
    <t>82301</t>
  </si>
  <si>
    <t>82310</t>
  </si>
  <si>
    <t>82321</t>
  </si>
  <si>
    <t>82322</t>
  </si>
  <si>
    <t>SWEETWATER</t>
  </si>
  <si>
    <t>82323</t>
  </si>
  <si>
    <t>82324</t>
  </si>
  <si>
    <t>82325</t>
  </si>
  <si>
    <t>82327</t>
  </si>
  <si>
    <t>82329</t>
  </si>
  <si>
    <t>82331</t>
  </si>
  <si>
    <t>82332</t>
  </si>
  <si>
    <t>82334</t>
  </si>
  <si>
    <t>82335</t>
  </si>
  <si>
    <t>82336</t>
  </si>
  <si>
    <t>82401</t>
  </si>
  <si>
    <t>WASHAKIE</t>
  </si>
  <si>
    <t>82410</t>
  </si>
  <si>
    <t>82411</t>
  </si>
  <si>
    <t>82412</t>
  </si>
  <si>
    <t>82414</t>
  </si>
  <si>
    <t>82415</t>
  </si>
  <si>
    <t>82420</t>
  </si>
  <si>
    <t>82421</t>
  </si>
  <si>
    <t>82422</t>
  </si>
  <si>
    <t>82423</t>
  </si>
  <si>
    <t>82426</t>
  </si>
  <si>
    <t>82427</t>
  </si>
  <si>
    <t>HOT SPRINGS</t>
  </si>
  <si>
    <t>82428</t>
  </si>
  <si>
    <t>82430</t>
  </si>
  <si>
    <t>82431</t>
  </si>
  <si>
    <t>82432</t>
  </si>
  <si>
    <t>82433</t>
  </si>
  <si>
    <t>82434</t>
  </si>
  <si>
    <t>82435</t>
  </si>
  <si>
    <t>82440</t>
  </si>
  <si>
    <t>82441</t>
  </si>
  <si>
    <t>82442</t>
  </si>
  <si>
    <t>82443</t>
  </si>
  <si>
    <t>82450</t>
  </si>
  <si>
    <t>82501</t>
  </si>
  <si>
    <t>82510</t>
  </si>
  <si>
    <t>82512</t>
  </si>
  <si>
    <t>82513</t>
  </si>
  <si>
    <t>82514</t>
  </si>
  <si>
    <t>82515</t>
  </si>
  <si>
    <t>82516</t>
  </si>
  <si>
    <t>82520</t>
  </si>
  <si>
    <t>82523</t>
  </si>
  <si>
    <t>82524</t>
  </si>
  <si>
    <t>82601</t>
  </si>
  <si>
    <t>NATRONA</t>
  </si>
  <si>
    <t>82602</t>
  </si>
  <si>
    <t>82604</t>
  </si>
  <si>
    <t>82605</t>
  </si>
  <si>
    <t>82609</t>
  </si>
  <si>
    <t>82615</t>
  </si>
  <si>
    <t>82620</t>
  </si>
  <si>
    <t>82630</t>
  </si>
  <si>
    <t>82631</t>
  </si>
  <si>
    <t>82633</t>
  </si>
  <si>
    <t>82635</t>
  </si>
  <si>
    <t>82636</t>
  </si>
  <si>
    <t>82637</t>
  </si>
  <si>
    <t>82638</t>
  </si>
  <si>
    <t>82639</t>
  </si>
  <si>
    <t>82640</t>
  </si>
  <si>
    <t>82642</t>
  </si>
  <si>
    <t>82643</t>
  </si>
  <si>
    <t>82644</t>
  </si>
  <si>
    <t>82646</t>
  </si>
  <si>
    <t>82648</t>
  </si>
  <si>
    <t>82649</t>
  </si>
  <si>
    <t>82701</t>
  </si>
  <si>
    <t>WESTON</t>
  </si>
  <si>
    <t>82710</t>
  </si>
  <si>
    <t>CROOK</t>
  </si>
  <si>
    <t>82711</t>
  </si>
  <si>
    <t>82712</t>
  </si>
  <si>
    <t>82713</t>
  </si>
  <si>
    <t>82714</t>
  </si>
  <si>
    <t>82715</t>
  </si>
  <si>
    <t>82716</t>
  </si>
  <si>
    <t>82717</t>
  </si>
  <si>
    <t>82718</t>
  </si>
  <si>
    <t>82720</t>
  </si>
  <si>
    <t>82721</t>
  </si>
  <si>
    <t>82723</t>
  </si>
  <si>
    <t>82724</t>
  </si>
  <si>
    <t>82725</t>
  </si>
  <si>
    <t>82727</t>
  </si>
  <si>
    <t>82729</t>
  </si>
  <si>
    <t>82730</t>
  </si>
  <si>
    <t>82731</t>
  </si>
  <si>
    <t>82732</t>
  </si>
  <si>
    <t>82801</t>
  </si>
  <si>
    <t>82831</t>
  </si>
  <si>
    <t>82832</t>
  </si>
  <si>
    <t>82833</t>
  </si>
  <si>
    <t>82834</t>
  </si>
  <si>
    <t>82835</t>
  </si>
  <si>
    <t>82836</t>
  </si>
  <si>
    <t>82837</t>
  </si>
  <si>
    <t>82838</t>
  </si>
  <si>
    <t>82839</t>
  </si>
  <si>
    <t>82840</t>
  </si>
  <si>
    <t>82842</t>
  </si>
  <si>
    <t>82844</t>
  </si>
  <si>
    <t>82845</t>
  </si>
  <si>
    <t>82901</t>
  </si>
  <si>
    <t>82902</t>
  </si>
  <si>
    <t>82922</t>
  </si>
  <si>
    <t>SUBLETTE</t>
  </si>
  <si>
    <t>82923</t>
  </si>
  <si>
    <t>82925</t>
  </si>
  <si>
    <t>82926</t>
  </si>
  <si>
    <t>82929</t>
  </si>
  <si>
    <t>82930</t>
  </si>
  <si>
    <t>UINTA</t>
  </si>
  <si>
    <t>82931</t>
  </si>
  <si>
    <t>82932</t>
  </si>
  <si>
    <t>82933</t>
  </si>
  <si>
    <t>82934</t>
  </si>
  <si>
    <t>82935</t>
  </si>
  <si>
    <t>82936</t>
  </si>
  <si>
    <t>82937</t>
  </si>
  <si>
    <t>82938</t>
  </si>
  <si>
    <t>82939</t>
  </si>
  <si>
    <t>82941</t>
  </si>
  <si>
    <t>82942</t>
  </si>
  <si>
    <t>82943</t>
  </si>
  <si>
    <t>82944</t>
  </si>
  <si>
    <t>82945</t>
  </si>
  <si>
    <t>83001</t>
  </si>
  <si>
    <t>83002</t>
  </si>
  <si>
    <t>83011</t>
  </si>
  <si>
    <t>83012</t>
  </si>
  <si>
    <t>83013</t>
  </si>
  <si>
    <t>83014</t>
  </si>
  <si>
    <t>83025</t>
  </si>
  <si>
    <t>83101</t>
  </si>
  <si>
    <t>83110</t>
  </si>
  <si>
    <t>83111</t>
  </si>
  <si>
    <t>83112</t>
  </si>
  <si>
    <t>83113</t>
  </si>
  <si>
    <t>83114</t>
  </si>
  <si>
    <t>83115</t>
  </si>
  <si>
    <t>83116</t>
  </si>
  <si>
    <t>83118</t>
  </si>
  <si>
    <t>83119</t>
  </si>
  <si>
    <t>83120</t>
  </si>
  <si>
    <t>83121</t>
  </si>
  <si>
    <t>83122</t>
  </si>
  <si>
    <t>83123</t>
  </si>
  <si>
    <t>83124</t>
  </si>
  <si>
    <t>83126</t>
  </si>
  <si>
    <t>83127</t>
  </si>
  <si>
    <t>83128</t>
  </si>
  <si>
    <t>83201</t>
  </si>
  <si>
    <t>BANNOCK</t>
  </si>
  <si>
    <t>83202</t>
  </si>
  <si>
    <t>BINGHAM</t>
  </si>
  <si>
    <t>83203</t>
  </si>
  <si>
    <t>83204</t>
  </si>
  <si>
    <t>POWER</t>
  </si>
  <si>
    <t>83205</t>
  </si>
  <si>
    <t>83206</t>
  </si>
  <si>
    <t>83209</t>
  </si>
  <si>
    <t>83210</t>
  </si>
  <si>
    <t>83211</t>
  </si>
  <si>
    <t>83212</t>
  </si>
  <si>
    <t>83213</t>
  </si>
  <si>
    <t>83214</t>
  </si>
  <si>
    <t>83215</t>
  </si>
  <si>
    <t>83216</t>
  </si>
  <si>
    <t>ADA</t>
  </si>
  <si>
    <t>83217</t>
  </si>
  <si>
    <t>CARIBOU</t>
  </si>
  <si>
    <t>83218</t>
  </si>
  <si>
    <t>83220</t>
  </si>
  <si>
    <t>BEAR LAKE</t>
  </si>
  <si>
    <t>83221</t>
  </si>
  <si>
    <t>83223</t>
  </si>
  <si>
    <t>83226</t>
  </si>
  <si>
    <t>83227</t>
  </si>
  <si>
    <t>83228</t>
  </si>
  <si>
    <t>83229</t>
  </si>
  <si>
    <t>LEMHI</t>
  </si>
  <si>
    <t>83230</t>
  </si>
  <si>
    <t>83231</t>
  </si>
  <si>
    <t>83232</t>
  </si>
  <si>
    <t>83233</t>
  </si>
  <si>
    <t>83234</t>
  </si>
  <si>
    <t>83235</t>
  </si>
  <si>
    <t>83236</t>
  </si>
  <si>
    <t>83237</t>
  </si>
  <si>
    <t>83238</t>
  </si>
  <si>
    <t>83239</t>
  </si>
  <si>
    <t>83241</t>
  </si>
  <si>
    <t>83243</t>
  </si>
  <si>
    <t>83244</t>
  </si>
  <si>
    <t>83245</t>
  </si>
  <si>
    <t>83246</t>
  </si>
  <si>
    <t>83250</t>
  </si>
  <si>
    <t>83251</t>
  </si>
  <si>
    <t>83252</t>
  </si>
  <si>
    <t>83253</t>
  </si>
  <si>
    <t>83254</t>
  </si>
  <si>
    <t>83255</t>
  </si>
  <si>
    <t>83256</t>
  </si>
  <si>
    <t>83260</t>
  </si>
  <si>
    <t>83261</t>
  </si>
  <si>
    <t>83262</t>
  </si>
  <si>
    <t>83263</t>
  </si>
  <si>
    <t>83271</t>
  </si>
  <si>
    <t>83272</t>
  </si>
  <si>
    <t>83274</t>
  </si>
  <si>
    <t>83276</t>
  </si>
  <si>
    <t>83277</t>
  </si>
  <si>
    <t>83278</t>
  </si>
  <si>
    <t>83280</t>
  </si>
  <si>
    <t>83281</t>
  </si>
  <si>
    <t>83283</t>
  </si>
  <si>
    <t>83285</t>
  </si>
  <si>
    <t>83286</t>
  </si>
  <si>
    <t>83287</t>
  </si>
  <si>
    <t>83301</t>
  </si>
  <si>
    <t>TWIN FALLS</t>
  </si>
  <si>
    <t>83302</t>
  </si>
  <si>
    <t>83303</t>
  </si>
  <si>
    <t>83310</t>
  </si>
  <si>
    <t>83311</t>
  </si>
  <si>
    <t>CASSIA</t>
  </si>
  <si>
    <t>83312</t>
  </si>
  <si>
    <t>83313</t>
  </si>
  <si>
    <t>83314</t>
  </si>
  <si>
    <t>GOODING</t>
  </si>
  <si>
    <t>83316</t>
  </si>
  <si>
    <t>83318</t>
  </si>
  <si>
    <t>83320</t>
  </si>
  <si>
    <t>83321</t>
  </si>
  <si>
    <t>83322</t>
  </si>
  <si>
    <t>CAMAS</t>
  </si>
  <si>
    <t>83323</t>
  </si>
  <si>
    <t>83324</t>
  </si>
  <si>
    <t>83325</t>
  </si>
  <si>
    <t>JEROME</t>
  </si>
  <si>
    <t>83326</t>
  </si>
  <si>
    <t>83327</t>
  </si>
  <si>
    <t>83328</t>
  </si>
  <si>
    <t>83330</t>
  </si>
  <si>
    <t>83332</t>
  </si>
  <si>
    <t>83333</t>
  </si>
  <si>
    <t>83334</t>
  </si>
  <si>
    <t>83335</t>
  </si>
  <si>
    <t>83336</t>
  </si>
  <si>
    <t>MINIDOKA</t>
  </si>
  <si>
    <t>83337</t>
  </si>
  <si>
    <t>83338</t>
  </si>
  <si>
    <t>83340</t>
  </si>
  <si>
    <t>83341</t>
  </si>
  <si>
    <t>83342</t>
  </si>
  <si>
    <t>83343</t>
  </si>
  <si>
    <t>83344</t>
  </si>
  <si>
    <t>83346</t>
  </si>
  <si>
    <t>83347</t>
  </si>
  <si>
    <t>83348</t>
  </si>
  <si>
    <t>83349</t>
  </si>
  <si>
    <t>83350</t>
  </si>
  <si>
    <t>83352</t>
  </si>
  <si>
    <t>83353</t>
  </si>
  <si>
    <t>83354</t>
  </si>
  <si>
    <t>83355</t>
  </si>
  <si>
    <t>83401</t>
  </si>
  <si>
    <t>BONNEVILLE</t>
  </si>
  <si>
    <t>83402</t>
  </si>
  <si>
    <t>83403</t>
  </si>
  <si>
    <t>83404</t>
  </si>
  <si>
    <t>83405</t>
  </si>
  <si>
    <t>83406</t>
  </si>
  <si>
    <t>83414</t>
  </si>
  <si>
    <t>83415</t>
  </si>
  <si>
    <t>83420</t>
  </si>
  <si>
    <t>83421</t>
  </si>
  <si>
    <t>83422</t>
  </si>
  <si>
    <t>83423</t>
  </si>
  <si>
    <t>83424</t>
  </si>
  <si>
    <t>83425</t>
  </si>
  <si>
    <t>83427</t>
  </si>
  <si>
    <t>83428</t>
  </si>
  <si>
    <t>83429</t>
  </si>
  <si>
    <t>83431</t>
  </si>
  <si>
    <t>83433</t>
  </si>
  <si>
    <t>83434</t>
  </si>
  <si>
    <t>83435</t>
  </si>
  <si>
    <t>83436</t>
  </si>
  <si>
    <t>83437</t>
  </si>
  <si>
    <t>83438</t>
  </si>
  <si>
    <t>83440</t>
  </si>
  <si>
    <t>83441</t>
  </si>
  <si>
    <t>83442</t>
  </si>
  <si>
    <t>83443</t>
  </si>
  <si>
    <t>83444</t>
  </si>
  <si>
    <t>83445</t>
  </si>
  <si>
    <t>83446</t>
  </si>
  <si>
    <t>83447</t>
  </si>
  <si>
    <t>83448</t>
  </si>
  <si>
    <t>83449</t>
  </si>
  <si>
    <t>83450</t>
  </si>
  <si>
    <t>83451</t>
  </si>
  <si>
    <t>83452</t>
  </si>
  <si>
    <t>83454</t>
  </si>
  <si>
    <t>83455</t>
  </si>
  <si>
    <t>83460</t>
  </si>
  <si>
    <t>83462</t>
  </si>
  <si>
    <t>83463</t>
  </si>
  <si>
    <t>83464</t>
  </si>
  <si>
    <t>83465</t>
  </si>
  <si>
    <t>83466</t>
  </si>
  <si>
    <t>83467</t>
  </si>
  <si>
    <t>83468</t>
  </si>
  <si>
    <t>83469</t>
  </si>
  <si>
    <t>83501</t>
  </si>
  <si>
    <t>NEZ PERCE</t>
  </si>
  <si>
    <t>83520</t>
  </si>
  <si>
    <t>83522</t>
  </si>
  <si>
    <t>IDAHO</t>
  </si>
  <si>
    <t>83523</t>
  </si>
  <si>
    <t>83524</t>
  </si>
  <si>
    <t>83525</t>
  </si>
  <si>
    <t>83526</t>
  </si>
  <si>
    <t>83530</t>
  </si>
  <si>
    <t>83531</t>
  </si>
  <si>
    <t>83533</t>
  </si>
  <si>
    <t>83534</t>
  </si>
  <si>
    <t>83535</t>
  </si>
  <si>
    <t>LATAH</t>
  </si>
  <si>
    <t>83536</t>
  </si>
  <si>
    <t>83537</t>
  </si>
  <si>
    <t>83538</t>
  </si>
  <si>
    <t>83539</t>
  </si>
  <si>
    <t>83540</t>
  </si>
  <si>
    <t>83541</t>
  </si>
  <si>
    <t>83542</t>
  </si>
  <si>
    <t>83543</t>
  </si>
  <si>
    <t>83544</t>
  </si>
  <si>
    <t>83545</t>
  </si>
  <si>
    <t>83546</t>
  </si>
  <si>
    <t>83547</t>
  </si>
  <si>
    <t>83548</t>
  </si>
  <si>
    <t>83549</t>
  </si>
  <si>
    <t>83551</t>
  </si>
  <si>
    <t>83552</t>
  </si>
  <si>
    <t>83553</t>
  </si>
  <si>
    <t>83554</t>
  </si>
  <si>
    <t>83555</t>
  </si>
  <si>
    <t>83601</t>
  </si>
  <si>
    <t>83602</t>
  </si>
  <si>
    <t>BOISE</t>
  </si>
  <si>
    <t>83604</t>
  </si>
  <si>
    <t>OWYHEE</t>
  </si>
  <si>
    <t>83605</t>
  </si>
  <si>
    <t>CANYON</t>
  </si>
  <si>
    <t>83606</t>
  </si>
  <si>
    <t>83607</t>
  </si>
  <si>
    <t>83610</t>
  </si>
  <si>
    <t>83611</t>
  </si>
  <si>
    <t>83612</t>
  </si>
  <si>
    <t>83615</t>
  </si>
  <si>
    <t>83616</t>
  </si>
  <si>
    <t>83617</t>
  </si>
  <si>
    <t>GEM</t>
  </si>
  <si>
    <t>83619</t>
  </si>
  <si>
    <t>PAYETTE</t>
  </si>
  <si>
    <t>83620</t>
  </si>
  <si>
    <t>83622</t>
  </si>
  <si>
    <t>83623</t>
  </si>
  <si>
    <t>83624</t>
  </si>
  <si>
    <t>83626</t>
  </si>
  <si>
    <t>83627</t>
  </si>
  <si>
    <t>83628</t>
  </si>
  <si>
    <t>83629</t>
  </si>
  <si>
    <t>83630</t>
  </si>
  <si>
    <t>83631</t>
  </si>
  <si>
    <t>83632</t>
  </si>
  <si>
    <t>83633</t>
  </si>
  <si>
    <t>83634</t>
  </si>
  <si>
    <t>83635</t>
  </si>
  <si>
    <t>83636</t>
  </si>
  <si>
    <t>83637</t>
  </si>
  <si>
    <t>83638</t>
  </si>
  <si>
    <t>83639</t>
  </si>
  <si>
    <t>83641</t>
  </si>
  <si>
    <t>83642</t>
  </si>
  <si>
    <t>83643</t>
  </si>
  <si>
    <t>83644</t>
  </si>
  <si>
    <t>83645</t>
  </si>
  <si>
    <t>83646</t>
  </si>
  <si>
    <t>83647</t>
  </si>
  <si>
    <t>83648</t>
  </si>
  <si>
    <t>83650</t>
  </si>
  <si>
    <t>83651</t>
  </si>
  <si>
    <t>83652</t>
  </si>
  <si>
    <t>83653</t>
  </si>
  <si>
    <t>83654</t>
  </si>
  <si>
    <t>83655</t>
  </si>
  <si>
    <t>83656</t>
  </si>
  <si>
    <t>83657</t>
  </si>
  <si>
    <t>83660</t>
  </si>
  <si>
    <t>83661</t>
  </si>
  <si>
    <t>83666</t>
  </si>
  <si>
    <t>83669</t>
  </si>
  <si>
    <t>83670</t>
  </si>
  <si>
    <t>83671</t>
  </si>
  <si>
    <t>83672</t>
  </si>
  <si>
    <t>83676</t>
  </si>
  <si>
    <t>83677</t>
  </si>
  <si>
    <t>83680</t>
  </si>
  <si>
    <t>83686</t>
  </si>
  <si>
    <t>83687</t>
  </si>
  <si>
    <t>83700</t>
  </si>
  <si>
    <t>83701</t>
  </si>
  <si>
    <t>83702</t>
  </si>
  <si>
    <t>83703</t>
  </si>
  <si>
    <t>83704</t>
  </si>
  <si>
    <t>83705</t>
  </si>
  <si>
    <t>83706</t>
  </si>
  <si>
    <t>83707</t>
  </si>
  <si>
    <t>83708</t>
  </si>
  <si>
    <t>83709</t>
  </si>
  <si>
    <t>83711</t>
  </si>
  <si>
    <t>83712</t>
  </si>
  <si>
    <t>83713</t>
  </si>
  <si>
    <t>83714</t>
  </si>
  <si>
    <t>83715</t>
  </si>
  <si>
    <t>83716</t>
  </si>
  <si>
    <t>83717</t>
  </si>
  <si>
    <t>83719</t>
  </si>
  <si>
    <t>83720</t>
  </si>
  <si>
    <t>83721</t>
  </si>
  <si>
    <t>83722</t>
  </si>
  <si>
    <t>83723</t>
  </si>
  <si>
    <t>83724</t>
  </si>
  <si>
    <t>83725</t>
  </si>
  <si>
    <t>83726</t>
  </si>
  <si>
    <t>83727</t>
  </si>
  <si>
    <t>83728</t>
  </si>
  <si>
    <t>83729</t>
  </si>
  <si>
    <t>83730</t>
  </si>
  <si>
    <t>83731</t>
  </si>
  <si>
    <t>83732</t>
  </si>
  <si>
    <t>83733</t>
  </si>
  <si>
    <t>83735</t>
  </si>
  <si>
    <t>83744</t>
  </si>
  <si>
    <t>83756</t>
  </si>
  <si>
    <t>83757</t>
  </si>
  <si>
    <t>83788</t>
  </si>
  <si>
    <t>83799</t>
  </si>
  <si>
    <t>83801</t>
  </si>
  <si>
    <t>KOOTENAI</t>
  </si>
  <si>
    <t>83802</t>
  </si>
  <si>
    <t>SHOSHONE</t>
  </si>
  <si>
    <t>83803</t>
  </si>
  <si>
    <t>83804</t>
  </si>
  <si>
    <t>BONNER</t>
  </si>
  <si>
    <t>83805</t>
  </si>
  <si>
    <t>BOUNDARY</t>
  </si>
  <si>
    <t>83806</t>
  </si>
  <si>
    <t>83808</t>
  </si>
  <si>
    <t>83809</t>
  </si>
  <si>
    <t>83810</t>
  </si>
  <si>
    <t>83811</t>
  </si>
  <si>
    <t>83812</t>
  </si>
  <si>
    <t>83813</t>
  </si>
  <si>
    <t>83814</t>
  </si>
  <si>
    <t>83815</t>
  </si>
  <si>
    <t>83816</t>
  </si>
  <si>
    <t>83821</t>
  </si>
  <si>
    <t>83822</t>
  </si>
  <si>
    <t>83823</t>
  </si>
  <si>
    <t>83824</t>
  </si>
  <si>
    <t>BENEWAH</t>
  </si>
  <si>
    <t>83825</t>
  </si>
  <si>
    <t>83826</t>
  </si>
  <si>
    <t>83827</t>
  </si>
  <si>
    <t>83830</t>
  </si>
  <si>
    <t>83832</t>
  </si>
  <si>
    <t>83833</t>
  </si>
  <si>
    <t>83834</t>
  </si>
  <si>
    <t>83835</t>
  </si>
  <si>
    <t>83836</t>
  </si>
  <si>
    <t>83837</t>
  </si>
  <si>
    <t>83839</t>
  </si>
  <si>
    <t>83840</t>
  </si>
  <si>
    <t>83841</t>
  </si>
  <si>
    <t>83842</t>
  </si>
  <si>
    <t>83843</t>
  </si>
  <si>
    <t>83844</t>
  </si>
  <si>
    <t>83845</t>
  </si>
  <si>
    <t>83846</t>
  </si>
  <si>
    <t>83847</t>
  </si>
  <si>
    <t>83848</t>
  </si>
  <si>
    <t>83849</t>
  </si>
  <si>
    <t>83850</t>
  </si>
  <si>
    <t>83851</t>
  </si>
  <si>
    <t>83852</t>
  </si>
  <si>
    <t>83853</t>
  </si>
  <si>
    <t>83854</t>
  </si>
  <si>
    <t>83855</t>
  </si>
  <si>
    <t>83856</t>
  </si>
  <si>
    <t>83857</t>
  </si>
  <si>
    <t>83858</t>
  </si>
  <si>
    <t>83860</t>
  </si>
  <si>
    <t>83861</t>
  </si>
  <si>
    <t>83862</t>
  </si>
  <si>
    <t>83864</t>
  </si>
  <si>
    <t>83865</t>
  </si>
  <si>
    <t>83866</t>
  </si>
  <si>
    <t>83867</t>
  </si>
  <si>
    <t>83868</t>
  </si>
  <si>
    <t>83869</t>
  </si>
  <si>
    <t>83870</t>
  </si>
  <si>
    <t>83871</t>
  </si>
  <si>
    <t>83872</t>
  </si>
  <si>
    <t>83873</t>
  </si>
  <si>
    <t>83874</t>
  </si>
  <si>
    <t>83876</t>
  </si>
  <si>
    <t>83877</t>
  </si>
  <si>
    <t>83888</t>
  </si>
  <si>
    <t>84001</t>
  </si>
  <si>
    <t>DUCHESNE</t>
  </si>
  <si>
    <t>84002</t>
  </si>
  <si>
    <t>84003</t>
  </si>
  <si>
    <t>UTAH</t>
  </si>
  <si>
    <t>84004</t>
  </si>
  <si>
    <t>84005</t>
  </si>
  <si>
    <t>84006</t>
  </si>
  <si>
    <t>SALT LAKE</t>
  </si>
  <si>
    <t>84007</t>
  </si>
  <si>
    <t>84008</t>
  </si>
  <si>
    <t>UINTAH</t>
  </si>
  <si>
    <t>84009</t>
  </si>
  <si>
    <t>84010</t>
  </si>
  <si>
    <t>84011</t>
  </si>
  <si>
    <t>84012</t>
  </si>
  <si>
    <t>84013</t>
  </si>
  <si>
    <t>84014</t>
  </si>
  <si>
    <t>84015</t>
  </si>
  <si>
    <t>84016</t>
  </si>
  <si>
    <t>84017</t>
  </si>
  <si>
    <t>84018</t>
  </si>
  <si>
    <t>84020</t>
  </si>
  <si>
    <t>84021</t>
  </si>
  <si>
    <t>84022</t>
  </si>
  <si>
    <t>TOOELE</t>
  </si>
  <si>
    <t>84023</t>
  </si>
  <si>
    <t>DAGGETT</t>
  </si>
  <si>
    <t>84024</t>
  </si>
  <si>
    <t>84025</t>
  </si>
  <si>
    <t>84026</t>
  </si>
  <si>
    <t>84027</t>
  </si>
  <si>
    <t>84028</t>
  </si>
  <si>
    <t>RICH</t>
  </si>
  <si>
    <t>84029</t>
  </si>
  <si>
    <t>84030</t>
  </si>
  <si>
    <t>84031</t>
  </si>
  <si>
    <t>84032</t>
  </si>
  <si>
    <t>WASATCH</t>
  </si>
  <si>
    <t>84033</t>
  </si>
  <si>
    <t>84034</t>
  </si>
  <si>
    <t>84035</t>
  </si>
  <si>
    <t>84036</t>
  </si>
  <si>
    <t>Summitz12</t>
  </si>
  <si>
    <t>84037</t>
  </si>
  <si>
    <t>84038</t>
  </si>
  <si>
    <t>84039</t>
  </si>
  <si>
    <t>84040</t>
  </si>
  <si>
    <t>84041</t>
  </si>
  <si>
    <t>84042</t>
  </si>
  <si>
    <t>84043</t>
  </si>
  <si>
    <t>84044</t>
  </si>
  <si>
    <t>84045</t>
  </si>
  <si>
    <t>84046</t>
  </si>
  <si>
    <t>84047</t>
  </si>
  <si>
    <t>84049</t>
  </si>
  <si>
    <t>84050</t>
  </si>
  <si>
    <t>84051</t>
  </si>
  <si>
    <t>84052</t>
  </si>
  <si>
    <t>84053</t>
  </si>
  <si>
    <t>84054</t>
  </si>
  <si>
    <t>84055</t>
  </si>
  <si>
    <t>84056</t>
  </si>
  <si>
    <t>84057</t>
  </si>
  <si>
    <t>84058</t>
  </si>
  <si>
    <t>84059</t>
  </si>
  <si>
    <t>84060</t>
  </si>
  <si>
    <t>84061</t>
  </si>
  <si>
    <t>84062</t>
  </si>
  <si>
    <t>84063</t>
  </si>
  <si>
    <t>84064</t>
  </si>
  <si>
    <t>84065</t>
  </si>
  <si>
    <t>84066</t>
  </si>
  <si>
    <t>84067</t>
  </si>
  <si>
    <t>WEBER</t>
  </si>
  <si>
    <t>84068</t>
  </si>
  <si>
    <t>84069</t>
  </si>
  <si>
    <t>84070</t>
  </si>
  <si>
    <t>84071</t>
  </si>
  <si>
    <t>84072</t>
  </si>
  <si>
    <t>84073</t>
  </si>
  <si>
    <t>84074</t>
  </si>
  <si>
    <t>84075</t>
  </si>
  <si>
    <t>84076</t>
  </si>
  <si>
    <t>84078</t>
  </si>
  <si>
    <t>84079</t>
  </si>
  <si>
    <t>84080</t>
  </si>
  <si>
    <t>84081</t>
  </si>
  <si>
    <t>84082</t>
  </si>
  <si>
    <t>84083</t>
  </si>
  <si>
    <t>84084</t>
  </si>
  <si>
    <t>84085</t>
  </si>
  <si>
    <t>84086</t>
  </si>
  <si>
    <t>84087</t>
  </si>
  <si>
    <t>84088</t>
  </si>
  <si>
    <t>84089</t>
  </si>
  <si>
    <t>84090</t>
  </si>
  <si>
    <t>84091</t>
  </si>
  <si>
    <t>84092</t>
  </si>
  <si>
    <t>84093</t>
  </si>
  <si>
    <t>84094</t>
  </si>
  <si>
    <t>84095</t>
  </si>
  <si>
    <t>84096</t>
  </si>
  <si>
    <t>84097</t>
  </si>
  <si>
    <t>84098</t>
  </si>
  <si>
    <t>84100</t>
  </si>
  <si>
    <t>84101</t>
  </si>
  <si>
    <t>84102</t>
  </si>
  <si>
    <t>84103</t>
  </si>
  <si>
    <t>84104</t>
  </si>
  <si>
    <t>84105</t>
  </si>
  <si>
    <t>84106</t>
  </si>
  <si>
    <t>84107</t>
  </si>
  <si>
    <t>84108</t>
  </si>
  <si>
    <t>84109</t>
  </si>
  <si>
    <t>84110</t>
  </si>
  <si>
    <t>84111</t>
  </si>
  <si>
    <t>84112</t>
  </si>
  <si>
    <t>84113</t>
  </si>
  <si>
    <t>84114</t>
  </si>
  <si>
    <t>84115</t>
  </si>
  <si>
    <t>84116</t>
  </si>
  <si>
    <t>84117</t>
  </si>
  <si>
    <t>84118</t>
  </si>
  <si>
    <t>84119</t>
  </si>
  <si>
    <t>84120</t>
  </si>
  <si>
    <t>84121</t>
  </si>
  <si>
    <t>84122</t>
  </si>
  <si>
    <t>84123</t>
  </si>
  <si>
    <t>84124</t>
  </si>
  <si>
    <t>84125</t>
  </si>
  <si>
    <t>84126</t>
  </si>
  <si>
    <t>84127</t>
  </si>
  <si>
    <t>84128</t>
  </si>
  <si>
    <t>84129</t>
  </si>
  <si>
    <t>84130</t>
  </si>
  <si>
    <t>84131</t>
  </si>
  <si>
    <t>84132</t>
  </si>
  <si>
    <t>84133</t>
  </si>
  <si>
    <t>84134</t>
  </si>
  <si>
    <t>84135</t>
  </si>
  <si>
    <t>84136</t>
  </si>
  <si>
    <t>84137</t>
  </si>
  <si>
    <t>84138</t>
  </si>
  <si>
    <t>84139</t>
  </si>
  <si>
    <t>84140</t>
  </si>
  <si>
    <t>84141</t>
  </si>
  <si>
    <t>84142</t>
  </si>
  <si>
    <t>84143</t>
  </si>
  <si>
    <t>84144</t>
  </si>
  <si>
    <t>84145</t>
  </si>
  <si>
    <t>84147</t>
  </si>
  <si>
    <t>84148</t>
  </si>
  <si>
    <t>84150</t>
  </si>
  <si>
    <t>84151</t>
  </si>
  <si>
    <t>84152</t>
  </si>
  <si>
    <t>84153</t>
  </si>
  <si>
    <t>84157</t>
  </si>
  <si>
    <t>84158</t>
  </si>
  <si>
    <t>84165</t>
  </si>
  <si>
    <t>84170</t>
  </si>
  <si>
    <t>84171</t>
  </si>
  <si>
    <t>84180</t>
  </si>
  <si>
    <t>84184</t>
  </si>
  <si>
    <t>84185</t>
  </si>
  <si>
    <t>84189</t>
  </si>
  <si>
    <t>84190</t>
  </si>
  <si>
    <t>84193</t>
  </si>
  <si>
    <t>84194</t>
  </si>
  <si>
    <t>84195</t>
  </si>
  <si>
    <t>84199</t>
  </si>
  <si>
    <t>84201</t>
  </si>
  <si>
    <t>84244</t>
  </si>
  <si>
    <t>84301</t>
  </si>
  <si>
    <t>BOX ELDER</t>
  </si>
  <si>
    <t>84302</t>
  </si>
  <si>
    <t>84304</t>
  </si>
  <si>
    <t>CACHE</t>
  </si>
  <si>
    <t>84305</t>
  </si>
  <si>
    <t>84306</t>
  </si>
  <si>
    <t>84307</t>
  </si>
  <si>
    <t>84308</t>
  </si>
  <si>
    <t>84309</t>
  </si>
  <si>
    <t>84310</t>
  </si>
  <si>
    <t>84311</t>
  </si>
  <si>
    <t>84312</t>
  </si>
  <si>
    <t>84313</t>
  </si>
  <si>
    <t>84314</t>
  </si>
  <si>
    <t>84315</t>
  </si>
  <si>
    <t>84316</t>
  </si>
  <si>
    <t>84317</t>
  </si>
  <si>
    <t>84318</t>
  </si>
  <si>
    <t>84319</t>
  </si>
  <si>
    <t>84320</t>
  </si>
  <si>
    <t>84321</t>
  </si>
  <si>
    <t>84322</t>
  </si>
  <si>
    <t>84323</t>
  </si>
  <si>
    <t>84324</t>
  </si>
  <si>
    <t>84325</t>
  </si>
  <si>
    <t>84326</t>
  </si>
  <si>
    <t>84327</t>
  </si>
  <si>
    <t>84328</t>
  </si>
  <si>
    <t>84329</t>
  </si>
  <si>
    <t>84330</t>
  </si>
  <si>
    <t>84331</t>
  </si>
  <si>
    <t>84332</t>
  </si>
  <si>
    <t>84333</t>
  </si>
  <si>
    <t>84334</t>
  </si>
  <si>
    <t>84335</t>
  </si>
  <si>
    <t>84336</t>
  </si>
  <si>
    <t>84337</t>
  </si>
  <si>
    <t>84338</t>
  </si>
  <si>
    <t>84339</t>
  </si>
  <si>
    <t>84340</t>
  </si>
  <si>
    <t>84341</t>
  </si>
  <si>
    <t>84400</t>
  </si>
  <si>
    <t>84401</t>
  </si>
  <si>
    <t>84402</t>
  </si>
  <si>
    <t>84403</t>
  </si>
  <si>
    <t>84404</t>
  </si>
  <si>
    <t>84405</t>
  </si>
  <si>
    <t>84407</t>
  </si>
  <si>
    <t>84408</t>
  </si>
  <si>
    <t>84409</t>
  </si>
  <si>
    <t>84412</t>
  </si>
  <si>
    <t>84414</t>
  </si>
  <si>
    <t>84415</t>
  </si>
  <si>
    <t>84501</t>
  </si>
  <si>
    <t>84510</t>
  </si>
  <si>
    <t>84511</t>
  </si>
  <si>
    <t>84512</t>
  </si>
  <si>
    <t>84513</t>
  </si>
  <si>
    <t>EMERY</t>
  </si>
  <si>
    <t>84515</t>
  </si>
  <si>
    <t>84516</t>
  </si>
  <si>
    <t>84518</t>
  </si>
  <si>
    <t>84520</t>
  </si>
  <si>
    <t>84521</t>
  </si>
  <si>
    <t>84522</t>
  </si>
  <si>
    <t>84523</t>
  </si>
  <si>
    <t>84525</t>
  </si>
  <si>
    <t>84526</t>
  </si>
  <si>
    <t>84527</t>
  </si>
  <si>
    <t>84528</t>
  </si>
  <si>
    <t>84529</t>
  </si>
  <si>
    <t>84530</t>
  </si>
  <si>
    <t>84531</t>
  </si>
  <si>
    <t>84532</t>
  </si>
  <si>
    <t>84533</t>
  </si>
  <si>
    <t>84534</t>
  </si>
  <si>
    <t>84535</t>
  </si>
  <si>
    <t>84536</t>
  </si>
  <si>
    <t>84537</t>
  </si>
  <si>
    <t>84539</t>
  </si>
  <si>
    <t>84540</t>
  </si>
  <si>
    <t>84542</t>
  </si>
  <si>
    <t>84601</t>
  </si>
  <si>
    <t>84602</t>
  </si>
  <si>
    <t>84603</t>
  </si>
  <si>
    <t>84604</t>
  </si>
  <si>
    <t>84605</t>
  </si>
  <si>
    <t>84606</t>
  </si>
  <si>
    <t>84620</t>
  </si>
  <si>
    <t>84621</t>
  </si>
  <si>
    <t>SANPETE</t>
  </si>
  <si>
    <t>84622</t>
  </si>
  <si>
    <t>84623</t>
  </si>
  <si>
    <t>84624</t>
  </si>
  <si>
    <t>MILLARD</t>
  </si>
  <si>
    <t>84626</t>
  </si>
  <si>
    <t>84627</t>
  </si>
  <si>
    <t>84628</t>
  </si>
  <si>
    <t>JUAB</t>
  </si>
  <si>
    <t>84629</t>
  </si>
  <si>
    <t>84630</t>
  </si>
  <si>
    <t>84631</t>
  </si>
  <si>
    <t>84632</t>
  </si>
  <si>
    <t>84633</t>
  </si>
  <si>
    <t>84634</t>
  </si>
  <si>
    <t>84635</t>
  </si>
  <si>
    <t>84636</t>
  </si>
  <si>
    <t>84637</t>
  </si>
  <si>
    <t>84638</t>
  </si>
  <si>
    <t>84639</t>
  </si>
  <si>
    <t>84640</t>
  </si>
  <si>
    <t>84642</t>
  </si>
  <si>
    <t>84643</t>
  </si>
  <si>
    <t>84644</t>
  </si>
  <si>
    <t>84645</t>
  </si>
  <si>
    <t>84646</t>
  </si>
  <si>
    <t>84647</t>
  </si>
  <si>
    <t>84648</t>
  </si>
  <si>
    <t>84649</t>
  </si>
  <si>
    <t>84650</t>
  </si>
  <si>
    <t>84651</t>
  </si>
  <si>
    <t>84652</t>
  </si>
  <si>
    <t>84653</t>
  </si>
  <si>
    <t>84654</t>
  </si>
  <si>
    <t>84655</t>
  </si>
  <si>
    <t>84656</t>
  </si>
  <si>
    <t>84657</t>
  </si>
  <si>
    <t>84660</t>
  </si>
  <si>
    <t>84662</t>
  </si>
  <si>
    <t>84663</t>
  </si>
  <si>
    <t>84664</t>
  </si>
  <si>
    <t>84665</t>
  </si>
  <si>
    <t>84667</t>
  </si>
  <si>
    <t>84701</t>
  </si>
  <si>
    <t>84710</t>
  </si>
  <si>
    <t>84711</t>
  </si>
  <si>
    <t>84712</t>
  </si>
  <si>
    <t>84713</t>
  </si>
  <si>
    <t>84714</t>
  </si>
  <si>
    <t>84715</t>
  </si>
  <si>
    <t>84716</t>
  </si>
  <si>
    <t>84717</t>
  </si>
  <si>
    <t>84718</t>
  </si>
  <si>
    <t>84719</t>
  </si>
  <si>
    <t>84720</t>
  </si>
  <si>
    <t>84721</t>
  </si>
  <si>
    <t>84722</t>
  </si>
  <si>
    <t>84723</t>
  </si>
  <si>
    <t>PIUTE</t>
  </si>
  <si>
    <t>84724</t>
  </si>
  <si>
    <t>84725</t>
  </si>
  <si>
    <t>84726</t>
  </si>
  <si>
    <t>84728</t>
  </si>
  <si>
    <t>84729</t>
  </si>
  <si>
    <t>84730</t>
  </si>
  <si>
    <t>84731</t>
  </si>
  <si>
    <t>84732</t>
  </si>
  <si>
    <t>84733</t>
  </si>
  <si>
    <t>84734</t>
  </si>
  <si>
    <t>84735</t>
  </si>
  <si>
    <t>84736</t>
  </si>
  <si>
    <t>84737</t>
  </si>
  <si>
    <t>84738</t>
  </si>
  <si>
    <t>84739</t>
  </si>
  <si>
    <t>84740</t>
  </si>
  <si>
    <t>84741</t>
  </si>
  <si>
    <t>84742</t>
  </si>
  <si>
    <t>84743</t>
  </si>
  <si>
    <t>84744</t>
  </si>
  <si>
    <t>84745</t>
  </si>
  <si>
    <t>84746</t>
  </si>
  <si>
    <t>84747</t>
  </si>
  <si>
    <t>84749</t>
  </si>
  <si>
    <t>84750</t>
  </si>
  <si>
    <t>84751</t>
  </si>
  <si>
    <t>84752</t>
  </si>
  <si>
    <t>84753</t>
  </si>
  <si>
    <t>84754</t>
  </si>
  <si>
    <t>84755</t>
  </si>
  <si>
    <t>84756</t>
  </si>
  <si>
    <t>84757</t>
  </si>
  <si>
    <t>84758</t>
  </si>
  <si>
    <t>84759</t>
  </si>
  <si>
    <t>84760</t>
  </si>
  <si>
    <t>84761</t>
  </si>
  <si>
    <t>84762</t>
  </si>
  <si>
    <t>84763</t>
  </si>
  <si>
    <t>84764</t>
  </si>
  <si>
    <t>84765</t>
  </si>
  <si>
    <t>84766</t>
  </si>
  <si>
    <t>84767</t>
  </si>
  <si>
    <t>84770</t>
  </si>
  <si>
    <t>84771</t>
  </si>
  <si>
    <t>84772</t>
  </si>
  <si>
    <t>84773</t>
  </si>
  <si>
    <t>84774</t>
  </si>
  <si>
    <t>84775</t>
  </si>
  <si>
    <t>84776</t>
  </si>
  <si>
    <t>84779</t>
  </si>
  <si>
    <t>84780</t>
  </si>
  <si>
    <t>84781</t>
  </si>
  <si>
    <t>84782</t>
  </si>
  <si>
    <t>84783</t>
  </si>
  <si>
    <t>84784</t>
  </si>
  <si>
    <t>84790</t>
  </si>
  <si>
    <t>84791</t>
  </si>
  <si>
    <t>85001</t>
  </si>
  <si>
    <t>MARICOPA</t>
  </si>
  <si>
    <t>85002</t>
  </si>
  <si>
    <t>85003</t>
  </si>
  <si>
    <t>85004</t>
  </si>
  <si>
    <t>85005</t>
  </si>
  <si>
    <t>85006</t>
  </si>
  <si>
    <t>85007</t>
  </si>
  <si>
    <t>85008</t>
  </si>
  <si>
    <t>85009</t>
  </si>
  <si>
    <t>85010</t>
  </si>
  <si>
    <t>85011</t>
  </si>
  <si>
    <t>85012</t>
  </si>
  <si>
    <t>85013</t>
  </si>
  <si>
    <t>85014</t>
  </si>
  <si>
    <t>85015</t>
  </si>
  <si>
    <t>85016</t>
  </si>
  <si>
    <t>85017</t>
  </si>
  <si>
    <t>85018</t>
  </si>
  <si>
    <t>85019</t>
  </si>
  <si>
    <t>85020</t>
  </si>
  <si>
    <t>85021</t>
  </si>
  <si>
    <t>85022</t>
  </si>
  <si>
    <t>85023</t>
  </si>
  <si>
    <t>85024</t>
  </si>
  <si>
    <t>85025</t>
  </si>
  <si>
    <t>85026</t>
  </si>
  <si>
    <t>85027</t>
  </si>
  <si>
    <t>85028</t>
  </si>
  <si>
    <t>85029</t>
  </si>
  <si>
    <t>85030</t>
  </si>
  <si>
    <t>85031</t>
  </si>
  <si>
    <t>85032</t>
  </si>
  <si>
    <t>85033</t>
  </si>
  <si>
    <t>85034</t>
  </si>
  <si>
    <t>85035</t>
  </si>
  <si>
    <t>85036</t>
  </si>
  <si>
    <t>85037</t>
  </si>
  <si>
    <t>85038</t>
  </si>
  <si>
    <t>85039</t>
  </si>
  <si>
    <t>85040</t>
  </si>
  <si>
    <t>85041</t>
  </si>
  <si>
    <t>85042</t>
  </si>
  <si>
    <t>85043</t>
  </si>
  <si>
    <t>85044</t>
  </si>
  <si>
    <t>85045</t>
  </si>
  <si>
    <t>85046</t>
  </si>
  <si>
    <t>85048</t>
  </si>
  <si>
    <t>85050</t>
  </si>
  <si>
    <t>85051</t>
  </si>
  <si>
    <t>85053</t>
  </si>
  <si>
    <t>85054</t>
  </si>
  <si>
    <t>85055</t>
  </si>
  <si>
    <t>85060</t>
  </si>
  <si>
    <t>85061</t>
  </si>
  <si>
    <t>85062</t>
  </si>
  <si>
    <t>85063</t>
  </si>
  <si>
    <t>85064</t>
  </si>
  <si>
    <t>85065</t>
  </si>
  <si>
    <t>85066</t>
  </si>
  <si>
    <t>85067</t>
  </si>
  <si>
    <t>85068</t>
  </si>
  <si>
    <t>85069</t>
  </si>
  <si>
    <t>85070</t>
  </si>
  <si>
    <t>85071</t>
  </si>
  <si>
    <t>85072</t>
  </si>
  <si>
    <t>85073</t>
  </si>
  <si>
    <t>85074</t>
  </si>
  <si>
    <t>85075</t>
  </si>
  <si>
    <t>85076</t>
  </si>
  <si>
    <t>85077</t>
  </si>
  <si>
    <t>85078</t>
  </si>
  <si>
    <t>85079</t>
  </si>
  <si>
    <t>85080</t>
  </si>
  <si>
    <t>85082</t>
  </si>
  <si>
    <t>85083</t>
  </si>
  <si>
    <t>85085</t>
  </si>
  <si>
    <t>85086</t>
  </si>
  <si>
    <t>85087</t>
  </si>
  <si>
    <t>85097</t>
  </si>
  <si>
    <t>85098</t>
  </si>
  <si>
    <t>85099</t>
  </si>
  <si>
    <t>85106</t>
  </si>
  <si>
    <t>85118</t>
  </si>
  <si>
    <t>PINAL</t>
  </si>
  <si>
    <t>85119</t>
  </si>
  <si>
    <t>85120</t>
  </si>
  <si>
    <t>85121</t>
  </si>
  <si>
    <t>85122</t>
  </si>
  <si>
    <t>85123</t>
  </si>
  <si>
    <t>85128</t>
  </si>
  <si>
    <t>85130</t>
  </si>
  <si>
    <t>85131</t>
  </si>
  <si>
    <t>85132</t>
  </si>
  <si>
    <t>85135</t>
  </si>
  <si>
    <t>GILA</t>
  </si>
  <si>
    <t>85137</t>
  </si>
  <si>
    <t>85138</t>
  </si>
  <si>
    <t>85139</t>
  </si>
  <si>
    <t>85140</t>
  </si>
  <si>
    <t>85141</t>
  </si>
  <si>
    <t>85142</t>
  </si>
  <si>
    <t>85143</t>
  </si>
  <si>
    <t>85145</t>
  </si>
  <si>
    <t>85147</t>
  </si>
  <si>
    <t>85172</t>
  </si>
  <si>
    <t>85173</t>
  </si>
  <si>
    <t>85179</t>
  </si>
  <si>
    <t>85192</t>
  </si>
  <si>
    <t>85193</t>
  </si>
  <si>
    <t>85194</t>
  </si>
  <si>
    <t>85201</t>
  </si>
  <si>
    <t>85202</t>
  </si>
  <si>
    <t>85203</t>
  </si>
  <si>
    <t>85204</t>
  </si>
  <si>
    <t>85205</t>
  </si>
  <si>
    <t>85206</t>
  </si>
  <si>
    <t>85207</t>
  </si>
  <si>
    <t>85208</t>
  </si>
  <si>
    <t>85209</t>
  </si>
  <si>
    <t>85210</t>
  </si>
  <si>
    <t>85211</t>
  </si>
  <si>
    <t>85212</t>
  </si>
  <si>
    <t>85213</t>
  </si>
  <si>
    <t>85214</t>
  </si>
  <si>
    <t>85215</t>
  </si>
  <si>
    <t>85216</t>
  </si>
  <si>
    <t>85217</t>
  </si>
  <si>
    <t>85218</t>
  </si>
  <si>
    <t>85219</t>
  </si>
  <si>
    <t>85220</t>
  </si>
  <si>
    <t>85221</t>
  </si>
  <si>
    <t>85222</t>
  </si>
  <si>
    <t>85223</t>
  </si>
  <si>
    <t>85224</t>
  </si>
  <si>
    <t>85225</t>
  </si>
  <si>
    <t>85226</t>
  </si>
  <si>
    <t>85227</t>
  </si>
  <si>
    <t>85228</t>
  </si>
  <si>
    <t>85230</t>
  </si>
  <si>
    <t>85231</t>
  </si>
  <si>
    <t>85232</t>
  </si>
  <si>
    <t>85233</t>
  </si>
  <si>
    <t>85234</t>
  </si>
  <si>
    <t>85235</t>
  </si>
  <si>
    <t>85236</t>
  </si>
  <si>
    <t>85237</t>
  </si>
  <si>
    <t>85239</t>
  </si>
  <si>
    <t>85240</t>
  </si>
  <si>
    <t>85241</t>
  </si>
  <si>
    <t>85242</t>
  </si>
  <si>
    <t>85244</t>
  </si>
  <si>
    <t>85245</t>
  </si>
  <si>
    <t>85246</t>
  </si>
  <si>
    <t>85247</t>
  </si>
  <si>
    <t>85248</t>
  </si>
  <si>
    <t>85249</t>
  </si>
  <si>
    <t>85250</t>
  </si>
  <si>
    <t>85251</t>
  </si>
  <si>
    <t>85252</t>
  </si>
  <si>
    <t>85253</t>
  </si>
  <si>
    <t>85254</t>
  </si>
  <si>
    <t>85255</t>
  </si>
  <si>
    <t>85256</t>
  </si>
  <si>
    <t>85257</t>
  </si>
  <si>
    <t>85258</t>
  </si>
  <si>
    <t>85259</t>
  </si>
  <si>
    <t>85260</t>
  </si>
  <si>
    <t>85261</t>
  </si>
  <si>
    <t>85262</t>
  </si>
  <si>
    <t>85263</t>
  </si>
  <si>
    <t>85264</t>
  </si>
  <si>
    <t>85266</t>
  </si>
  <si>
    <t>85267</t>
  </si>
  <si>
    <t>85268</t>
  </si>
  <si>
    <t>85269</t>
  </si>
  <si>
    <t>85271</t>
  </si>
  <si>
    <t>85272</t>
  </si>
  <si>
    <t>85273</t>
  </si>
  <si>
    <t>85274</t>
  </si>
  <si>
    <t>85275</t>
  </si>
  <si>
    <t>85277</t>
  </si>
  <si>
    <t>85278</t>
  </si>
  <si>
    <t>85279</t>
  </si>
  <si>
    <t>85280</t>
  </si>
  <si>
    <t>85281</t>
  </si>
  <si>
    <t>85282</t>
  </si>
  <si>
    <t>85283</t>
  </si>
  <si>
    <t>85284</t>
  </si>
  <si>
    <t>85285</t>
  </si>
  <si>
    <t>85286</t>
  </si>
  <si>
    <t>85287</t>
  </si>
  <si>
    <t>85289</t>
  </si>
  <si>
    <t>85290</t>
  </si>
  <si>
    <t>85291</t>
  </si>
  <si>
    <t>85292</t>
  </si>
  <si>
    <t>85295</t>
  </si>
  <si>
    <t>85296</t>
  </si>
  <si>
    <t>85297</t>
  </si>
  <si>
    <t>85298</t>
  </si>
  <si>
    <t>85299</t>
  </si>
  <si>
    <t>85301</t>
  </si>
  <si>
    <t>85302</t>
  </si>
  <si>
    <t>85303</t>
  </si>
  <si>
    <t>85304</t>
  </si>
  <si>
    <t>85305</t>
  </si>
  <si>
    <t>85306</t>
  </si>
  <si>
    <t>85307</t>
  </si>
  <si>
    <t>85308</t>
  </si>
  <si>
    <t>85309</t>
  </si>
  <si>
    <t>85310</t>
  </si>
  <si>
    <t>85311</t>
  </si>
  <si>
    <t>85312</t>
  </si>
  <si>
    <t>85313</t>
  </si>
  <si>
    <t>85318</t>
  </si>
  <si>
    <t>85320</t>
  </si>
  <si>
    <t>85321</t>
  </si>
  <si>
    <t>PIMA</t>
  </si>
  <si>
    <t>85322</t>
  </si>
  <si>
    <t>85323</t>
  </si>
  <si>
    <t>85324</t>
  </si>
  <si>
    <t>YAVAPAI</t>
  </si>
  <si>
    <t>85325</t>
  </si>
  <si>
    <t>LA PAZ</t>
  </si>
  <si>
    <t>85326</t>
  </si>
  <si>
    <t>85327</t>
  </si>
  <si>
    <t>85328</t>
  </si>
  <si>
    <t>85329</t>
  </si>
  <si>
    <t>85331</t>
  </si>
  <si>
    <t>85332</t>
  </si>
  <si>
    <t>85333</t>
  </si>
  <si>
    <t>85334</t>
  </si>
  <si>
    <t>85335</t>
  </si>
  <si>
    <t>85336</t>
  </si>
  <si>
    <t>85337</t>
  </si>
  <si>
    <t>85338</t>
  </si>
  <si>
    <t>85339</t>
  </si>
  <si>
    <t>85340</t>
  </si>
  <si>
    <t>85341</t>
  </si>
  <si>
    <t>85342</t>
  </si>
  <si>
    <t>85343</t>
  </si>
  <si>
    <t>85344</t>
  </si>
  <si>
    <t>85345</t>
  </si>
  <si>
    <t>85346</t>
  </si>
  <si>
    <t>85347</t>
  </si>
  <si>
    <t>85348</t>
  </si>
  <si>
    <t>85349</t>
  </si>
  <si>
    <t>85350</t>
  </si>
  <si>
    <t>85351</t>
  </si>
  <si>
    <t>85352</t>
  </si>
  <si>
    <t>85353</t>
  </si>
  <si>
    <t>85354</t>
  </si>
  <si>
    <t>85355</t>
  </si>
  <si>
    <t>85356</t>
  </si>
  <si>
    <t>85357</t>
  </si>
  <si>
    <t>85358</t>
  </si>
  <si>
    <t>85359</t>
  </si>
  <si>
    <t>85360</t>
  </si>
  <si>
    <t>MOHAVE</t>
  </si>
  <si>
    <t>85361</t>
  </si>
  <si>
    <t>85362</t>
  </si>
  <si>
    <t>85363</t>
  </si>
  <si>
    <t>85364</t>
  </si>
  <si>
    <t>85365</t>
  </si>
  <si>
    <t>85366</t>
  </si>
  <si>
    <t>85367</t>
  </si>
  <si>
    <t>85369</t>
  </si>
  <si>
    <t>85371</t>
  </si>
  <si>
    <t>85372</t>
  </si>
  <si>
    <t>85373</t>
  </si>
  <si>
    <t>85374</t>
  </si>
  <si>
    <t>85375</t>
  </si>
  <si>
    <t>85376</t>
  </si>
  <si>
    <t>85377</t>
  </si>
  <si>
    <t>85378</t>
  </si>
  <si>
    <t>85379</t>
  </si>
  <si>
    <t>85380</t>
  </si>
  <si>
    <t>85381</t>
  </si>
  <si>
    <t>85382</t>
  </si>
  <si>
    <t>85383</t>
  </si>
  <si>
    <t>85385</t>
  </si>
  <si>
    <t>85387</t>
  </si>
  <si>
    <t>85388</t>
  </si>
  <si>
    <t>85390</t>
  </si>
  <si>
    <t>85392</t>
  </si>
  <si>
    <t>85395</t>
  </si>
  <si>
    <t>85396</t>
  </si>
  <si>
    <t>85501</t>
  </si>
  <si>
    <t>85502</t>
  </si>
  <si>
    <t>85530</t>
  </si>
  <si>
    <t>85531</t>
  </si>
  <si>
    <t>85532</t>
  </si>
  <si>
    <t>85533</t>
  </si>
  <si>
    <t>GREENLEE</t>
  </si>
  <si>
    <t>85534</t>
  </si>
  <si>
    <t>85535</t>
  </si>
  <si>
    <t>85536</t>
  </si>
  <si>
    <t>85539</t>
  </si>
  <si>
    <t>85540</t>
  </si>
  <si>
    <t>85541</t>
  </si>
  <si>
    <t>GILA N</t>
  </si>
  <si>
    <t>85542</t>
  </si>
  <si>
    <t xml:space="preserve">GILA </t>
  </si>
  <si>
    <t>85543</t>
  </si>
  <si>
    <t>85544</t>
  </si>
  <si>
    <t>85545</t>
  </si>
  <si>
    <t>85546</t>
  </si>
  <si>
    <t>85547</t>
  </si>
  <si>
    <t>85548</t>
  </si>
  <si>
    <t>85550</t>
  </si>
  <si>
    <t>85551</t>
  </si>
  <si>
    <t>85552</t>
  </si>
  <si>
    <t>85553</t>
  </si>
  <si>
    <t>85554</t>
  </si>
  <si>
    <t>85601</t>
  </si>
  <si>
    <t>85602</t>
  </si>
  <si>
    <t>COCHISE</t>
  </si>
  <si>
    <t>85603</t>
  </si>
  <si>
    <t>85605</t>
  </si>
  <si>
    <t>85606</t>
  </si>
  <si>
    <t>85607</t>
  </si>
  <si>
    <t>85608</t>
  </si>
  <si>
    <t>85609</t>
  </si>
  <si>
    <t>85610</t>
  </si>
  <si>
    <t>85611</t>
  </si>
  <si>
    <t>SANTA CRUZ</t>
  </si>
  <si>
    <t>85613</t>
  </si>
  <si>
    <t>85614</t>
  </si>
  <si>
    <t>85615</t>
  </si>
  <si>
    <t>85616</t>
  </si>
  <si>
    <t>85617</t>
  </si>
  <si>
    <t>85618</t>
  </si>
  <si>
    <t>85619</t>
  </si>
  <si>
    <t>85620</t>
  </si>
  <si>
    <t>85621</t>
  </si>
  <si>
    <t>85622</t>
  </si>
  <si>
    <t>85623</t>
  </si>
  <si>
    <t>85624</t>
  </si>
  <si>
    <t>85625</t>
  </si>
  <si>
    <t>85626</t>
  </si>
  <si>
    <t>85627</t>
  </si>
  <si>
    <t>85628</t>
  </si>
  <si>
    <t>85629</t>
  </si>
  <si>
    <t>85630</t>
  </si>
  <si>
    <t>85631</t>
  </si>
  <si>
    <t>85632</t>
  </si>
  <si>
    <t>85633</t>
  </si>
  <si>
    <t>85634</t>
  </si>
  <si>
    <t>85635</t>
  </si>
  <si>
    <t>85636</t>
  </si>
  <si>
    <t>85637</t>
  </si>
  <si>
    <t>85638</t>
  </si>
  <si>
    <t>85639</t>
  </si>
  <si>
    <t>85640</t>
  </si>
  <si>
    <t>85641</t>
  </si>
  <si>
    <t>85643</t>
  </si>
  <si>
    <t>85644</t>
  </si>
  <si>
    <t>85645</t>
  </si>
  <si>
    <t>85646</t>
  </si>
  <si>
    <t>85648</t>
  </si>
  <si>
    <t>85650</t>
  </si>
  <si>
    <t>85652</t>
  </si>
  <si>
    <t>85653</t>
  </si>
  <si>
    <t>85654</t>
  </si>
  <si>
    <t>85655</t>
  </si>
  <si>
    <t>85658</t>
  </si>
  <si>
    <t>85662</t>
  </si>
  <si>
    <t>85670</t>
  </si>
  <si>
    <t>85671</t>
  </si>
  <si>
    <t>85700</t>
  </si>
  <si>
    <t>85701</t>
  </si>
  <si>
    <t>85702</t>
  </si>
  <si>
    <t>85703</t>
  </si>
  <si>
    <t>85704</t>
  </si>
  <si>
    <t>85705</t>
  </si>
  <si>
    <t>85706</t>
  </si>
  <si>
    <t>85707</t>
  </si>
  <si>
    <t>85708</t>
  </si>
  <si>
    <t>85709</t>
  </si>
  <si>
    <t>85710</t>
  </si>
  <si>
    <t>85711</t>
  </si>
  <si>
    <t>85712</t>
  </si>
  <si>
    <t>85713</t>
  </si>
  <si>
    <t>85714</t>
  </si>
  <si>
    <t>85715</t>
  </si>
  <si>
    <t>85716</t>
  </si>
  <si>
    <t>85717</t>
  </si>
  <si>
    <t>85718</t>
  </si>
  <si>
    <t>85719</t>
  </si>
  <si>
    <t>85720</t>
  </si>
  <si>
    <t>85721</t>
  </si>
  <si>
    <t>85722</t>
  </si>
  <si>
    <t>85723</t>
  </si>
  <si>
    <t>85724</t>
  </si>
  <si>
    <t>85725</t>
  </si>
  <si>
    <t>85726</t>
  </si>
  <si>
    <t>85728</t>
  </si>
  <si>
    <t>85730</t>
  </si>
  <si>
    <t>85731</t>
  </si>
  <si>
    <t>85732</t>
  </si>
  <si>
    <t>85733</t>
  </si>
  <si>
    <t>85734</t>
  </si>
  <si>
    <t>85735</t>
  </si>
  <si>
    <t>85736</t>
  </si>
  <si>
    <t>85737</t>
  </si>
  <si>
    <t>85738</t>
  </si>
  <si>
    <t>85739</t>
  </si>
  <si>
    <t>85740</t>
  </si>
  <si>
    <t>85741</t>
  </si>
  <si>
    <t>85742</t>
  </si>
  <si>
    <t>85743</t>
  </si>
  <si>
    <t>85744</t>
  </si>
  <si>
    <t>85745</t>
  </si>
  <si>
    <t>85746</t>
  </si>
  <si>
    <t>85747</t>
  </si>
  <si>
    <t>85748</t>
  </si>
  <si>
    <t>85749</t>
  </si>
  <si>
    <t>85750</t>
  </si>
  <si>
    <t>85751</t>
  </si>
  <si>
    <t>85752</t>
  </si>
  <si>
    <t>85754</t>
  </si>
  <si>
    <t>85755</t>
  </si>
  <si>
    <t>85756</t>
  </si>
  <si>
    <t>85757</t>
  </si>
  <si>
    <t>85775</t>
  </si>
  <si>
    <t>85777</t>
  </si>
  <si>
    <t>85901</t>
  </si>
  <si>
    <t>NAVAJO</t>
  </si>
  <si>
    <t>85902</t>
  </si>
  <si>
    <t>85911</t>
  </si>
  <si>
    <t>85912</t>
  </si>
  <si>
    <t>85920</t>
  </si>
  <si>
    <t>APACHE</t>
  </si>
  <si>
    <t>85922</t>
  </si>
  <si>
    <t>85923</t>
  </si>
  <si>
    <t>85924</t>
  </si>
  <si>
    <t>85925</t>
  </si>
  <si>
    <t>85926</t>
  </si>
  <si>
    <t>85927</t>
  </si>
  <si>
    <t>85928</t>
  </si>
  <si>
    <t>85929</t>
  </si>
  <si>
    <t>85930</t>
  </si>
  <si>
    <t>85931</t>
  </si>
  <si>
    <t>COCONINO</t>
  </si>
  <si>
    <t>85932</t>
  </si>
  <si>
    <t>85933</t>
  </si>
  <si>
    <t>85934</t>
  </si>
  <si>
    <t>85935</t>
  </si>
  <si>
    <t>85936</t>
  </si>
  <si>
    <t>85937</t>
  </si>
  <si>
    <t>85938</t>
  </si>
  <si>
    <t>85939</t>
  </si>
  <si>
    <t>85940</t>
  </si>
  <si>
    <t>85941</t>
  </si>
  <si>
    <t>85942</t>
  </si>
  <si>
    <t>85943</t>
  </si>
  <si>
    <t>86001</t>
  </si>
  <si>
    <t>86002</t>
  </si>
  <si>
    <t>86003</t>
  </si>
  <si>
    <t>86004</t>
  </si>
  <si>
    <t>86011</t>
  </si>
  <si>
    <t>86015</t>
  </si>
  <si>
    <t>86016</t>
  </si>
  <si>
    <t>86017</t>
  </si>
  <si>
    <t>86018</t>
  </si>
  <si>
    <t>86020</t>
  </si>
  <si>
    <t>86021</t>
  </si>
  <si>
    <t>86022</t>
  </si>
  <si>
    <t>86023</t>
  </si>
  <si>
    <t>86024</t>
  </si>
  <si>
    <t>86025</t>
  </si>
  <si>
    <t>86028</t>
  </si>
  <si>
    <t>86029</t>
  </si>
  <si>
    <t>86030</t>
  </si>
  <si>
    <t>86031</t>
  </si>
  <si>
    <t>86032</t>
  </si>
  <si>
    <t>86033</t>
  </si>
  <si>
    <t>86034</t>
  </si>
  <si>
    <t>86035</t>
  </si>
  <si>
    <t>86036</t>
  </si>
  <si>
    <t>86038</t>
  </si>
  <si>
    <t>86039</t>
  </si>
  <si>
    <t>86040</t>
  </si>
  <si>
    <t>COCONINO slc</t>
  </si>
  <si>
    <t>86042</t>
  </si>
  <si>
    <t>86043</t>
  </si>
  <si>
    <t>86044</t>
  </si>
  <si>
    <t>86045</t>
  </si>
  <si>
    <t>86046</t>
  </si>
  <si>
    <t>86047</t>
  </si>
  <si>
    <t>86052</t>
  </si>
  <si>
    <t>86053</t>
  </si>
  <si>
    <t>86054</t>
  </si>
  <si>
    <t>86301</t>
  </si>
  <si>
    <t>86302</t>
  </si>
  <si>
    <t>86303</t>
  </si>
  <si>
    <t>86304</t>
  </si>
  <si>
    <t>86305</t>
  </si>
  <si>
    <t>86312</t>
  </si>
  <si>
    <t>86313</t>
  </si>
  <si>
    <t>86314</t>
  </si>
  <si>
    <t>86315</t>
  </si>
  <si>
    <t>86320</t>
  </si>
  <si>
    <t>86321</t>
  </si>
  <si>
    <t>86322</t>
  </si>
  <si>
    <t>86323</t>
  </si>
  <si>
    <t>86324</t>
  </si>
  <si>
    <t>86325</t>
  </si>
  <si>
    <t>86326</t>
  </si>
  <si>
    <t>86327</t>
  </si>
  <si>
    <t>86329</t>
  </si>
  <si>
    <t>86330</t>
  </si>
  <si>
    <t>86331</t>
  </si>
  <si>
    <t>86332</t>
  </si>
  <si>
    <t>86333</t>
  </si>
  <si>
    <t>86334</t>
  </si>
  <si>
    <t>86335</t>
  </si>
  <si>
    <t>86336</t>
  </si>
  <si>
    <t>86337</t>
  </si>
  <si>
    <t>86338</t>
  </si>
  <si>
    <t>86339</t>
  </si>
  <si>
    <t>86340</t>
  </si>
  <si>
    <t>86341</t>
  </si>
  <si>
    <t>86342</t>
  </si>
  <si>
    <t>86343</t>
  </si>
  <si>
    <t>86351</t>
  </si>
  <si>
    <t>86401</t>
  </si>
  <si>
    <t>86402</t>
  </si>
  <si>
    <t>86403</t>
  </si>
  <si>
    <t>86404</t>
  </si>
  <si>
    <t>86405</t>
  </si>
  <si>
    <t>86406</t>
  </si>
  <si>
    <t>86409</t>
  </si>
  <si>
    <t>86411</t>
  </si>
  <si>
    <t>86412</t>
  </si>
  <si>
    <t>86413</t>
  </si>
  <si>
    <t>86426</t>
  </si>
  <si>
    <t>86427</t>
  </si>
  <si>
    <t>86429</t>
  </si>
  <si>
    <t>86430</t>
  </si>
  <si>
    <t>86431</t>
  </si>
  <si>
    <t>86432</t>
  </si>
  <si>
    <t>86433</t>
  </si>
  <si>
    <t>86434</t>
  </si>
  <si>
    <t>86435</t>
  </si>
  <si>
    <t>86436</t>
  </si>
  <si>
    <t>86437</t>
  </si>
  <si>
    <t>86438</t>
  </si>
  <si>
    <t>86439</t>
  </si>
  <si>
    <t>86440</t>
  </si>
  <si>
    <t>86441</t>
  </si>
  <si>
    <t>86442</t>
  </si>
  <si>
    <t>86443</t>
  </si>
  <si>
    <t>86444</t>
  </si>
  <si>
    <t>86445</t>
  </si>
  <si>
    <t>86446</t>
  </si>
  <si>
    <t>86502</t>
  </si>
  <si>
    <t>86503</t>
  </si>
  <si>
    <t>86504</t>
  </si>
  <si>
    <t>86505</t>
  </si>
  <si>
    <t>86506</t>
  </si>
  <si>
    <t>86507</t>
  </si>
  <si>
    <t>86508</t>
  </si>
  <si>
    <t>86509</t>
  </si>
  <si>
    <t>86510</t>
  </si>
  <si>
    <t>86511</t>
  </si>
  <si>
    <t>86512</t>
  </si>
  <si>
    <t>86514</t>
  </si>
  <si>
    <t>86515</t>
  </si>
  <si>
    <t>86520</t>
  </si>
  <si>
    <t>86535</t>
  </si>
  <si>
    <t>86538</t>
  </si>
  <si>
    <t>86540</t>
  </si>
  <si>
    <t>86544</t>
  </si>
  <si>
    <t>86545</t>
  </si>
  <si>
    <t>86547</t>
  </si>
  <si>
    <t>86549</t>
  </si>
  <si>
    <t>86556</t>
  </si>
  <si>
    <t>86713</t>
  </si>
  <si>
    <t>87001</t>
  </si>
  <si>
    <t>87002</t>
  </si>
  <si>
    <t>87004</t>
  </si>
  <si>
    <t>87005</t>
  </si>
  <si>
    <t>87006</t>
  </si>
  <si>
    <t>87007</t>
  </si>
  <si>
    <t>87008</t>
  </si>
  <si>
    <t>87009</t>
  </si>
  <si>
    <t>87010</t>
  </si>
  <si>
    <t>87011</t>
  </si>
  <si>
    <t>87012</t>
  </si>
  <si>
    <t>87013</t>
  </si>
  <si>
    <t>87014</t>
  </si>
  <si>
    <t>87015</t>
  </si>
  <si>
    <t>87016</t>
  </si>
  <si>
    <t>87017</t>
  </si>
  <si>
    <t>87018</t>
  </si>
  <si>
    <t>87020</t>
  </si>
  <si>
    <t>87021</t>
  </si>
  <si>
    <t>87022</t>
  </si>
  <si>
    <t>87023</t>
  </si>
  <si>
    <t>87024</t>
  </si>
  <si>
    <t>87025</t>
  </si>
  <si>
    <t>87026</t>
  </si>
  <si>
    <t>87027</t>
  </si>
  <si>
    <t>87028</t>
  </si>
  <si>
    <t>87029</t>
  </si>
  <si>
    <t>87031</t>
  </si>
  <si>
    <t>87032</t>
  </si>
  <si>
    <t>87034</t>
  </si>
  <si>
    <t>87035</t>
  </si>
  <si>
    <t>87036</t>
  </si>
  <si>
    <t>87037</t>
  </si>
  <si>
    <t>87038</t>
  </si>
  <si>
    <t>87040</t>
  </si>
  <si>
    <t>87041</t>
  </si>
  <si>
    <t>87042</t>
  </si>
  <si>
    <t>87043</t>
  </si>
  <si>
    <t>87044</t>
  </si>
  <si>
    <t>87045</t>
  </si>
  <si>
    <t>Mckinley</t>
  </si>
  <si>
    <t>87046</t>
  </si>
  <si>
    <t>87047</t>
  </si>
  <si>
    <t>87048</t>
  </si>
  <si>
    <t>87049</t>
  </si>
  <si>
    <t>87051</t>
  </si>
  <si>
    <t>87052</t>
  </si>
  <si>
    <t>87053</t>
  </si>
  <si>
    <t>87056</t>
  </si>
  <si>
    <t>87059</t>
  </si>
  <si>
    <t>87060</t>
  </si>
  <si>
    <t>87061</t>
  </si>
  <si>
    <t>87062</t>
  </si>
  <si>
    <t>87063</t>
  </si>
  <si>
    <t>87064</t>
  </si>
  <si>
    <t>87068</t>
  </si>
  <si>
    <t>87070</t>
  </si>
  <si>
    <t>87072</t>
  </si>
  <si>
    <t>87083</t>
  </si>
  <si>
    <t>87101</t>
  </si>
  <si>
    <t>87102</t>
  </si>
  <si>
    <t>87103</t>
  </si>
  <si>
    <t>87104</t>
  </si>
  <si>
    <t>87105</t>
  </si>
  <si>
    <t>87106</t>
  </si>
  <si>
    <t>87107</t>
  </si>
  <si>
    <t>87108</t>
  </si>
  <si>
    <t>87109</t>
  </si>
  <si>
    <t>87110</t>
  </si>
  <si>
    <t>87111</t>
  </si>
  <si>
    <t>87112</t>
  </si>
  <si>
    <t>87113</t>
  </si>
  <si>
    <t>87114</t>
  </si>
  <si>
    <t>87115</t>
  </si>
  <si>
    <t>87116</t>
  </si>
  <si>
    <t>87117</t>
  </si>
  <si>
    <t>87119</t>
  </si>
  <si>
    <t>87120</t>
  </si>
  <si>
    <t>87121</t>
  </si>
  <si>
    <t>87122</t>
  </si>
  <si>
    <t>87123</t>
  </si>
  <si>
    <t>87124</t>
  </si>
  <si>
    <t>87125</t>
  </si>
  <si>
    <t>87131</t>
  </si>
  <si>
    <t>87144</t>
  </si>
  <si>
    <t>87151</t>
  </si>
  <si>
    <t>87153</t>
  </si>
  <si>
    <t>87154</t>
  </si>
  <si>
    <t>87158</t>
  </si>
  <si>
    <t>87165</t>
  </si>
  <si>
    <t>87174</t>
  </si>
  <si>
    <t>87176</t>
  </si>
  <si>
    <t>87181</t>
  </si>
  <si>
    <t>87184</t>
  </si>
  <si>
    <t>87185</t>
  </si>
  <si>
    <t>87187</t>
  </si>
  <si>
    <t>87190</t>
  </si>
  <si>
    <t>87191</t>
  </si>
  <si>
    <t>87192</t>
  </si>
  <si>
    <t>87193</t>
  </si>
  <si>
    <t>87194</t>
  </si>
  <si>
    <t>87195</t>
  </si>
  <si>
    <t>87196</t>
  </si>
  <si>
    <t>87197</t>
  </si>
  <si>
    <t>87198</t>
  </si>
  <si>
    <t>87199</t>
  </si>
  <si>
    <t>87301</t>
  </si>
  <si>
    <t>87302</t>
  </si>
  <si>
    <t>87305</t>
  </si>
  <si>
    <t>87310</t>
  </si>
  <si>
    <t>87311</t>
  </si>
  <si>
    <t>87312</t>
  </si>
  <si>
    <t>87313</t>
  </si>
  <si>
    <t>87315</t>
  </si>
  <si>
    <t>87316</t>
  </si>
  <si>
    <t>87317</t>
  </si>
  <si>
    <t>87319</t>
  </si>
  <si>
    <t>87320</t>
  </si>
  <si>
    <t>87321</t>
  </si>
  <si>
    <t>87322</t>
  </si>
  <si>
    <t>87323</t>
  </si>
  <si>
    <t>87325</t>
  </si>
  <si>
    <t>87326</t>
  </si>
  <si>
    <t>87327</t>
  </si>
  <si>
    <t>87328</t>
  </si>
  <si>
    <t>87347</t>
  </si>
  <si>
    <t>87357</t>
  </si>
  <si>
    <t>87364</t>
  </si>
  <si>
    <t>87365</t>
  </si>
  <si>
    <t>87375</t>
  </si>
  <si>
    <t>87401</t>
  </si>
  <si>
    <t>87402</t>
  </si>
  <si>
    <t>87410</t>
  </si>
  <si>
    <t>87412</t>
  </si>
  <si>
    <t>87413</t>
  </si>
  <si>
    <t>87415</t>
  </si>
  <si>
    <t>87416</t>
  </si>
  <si>
    <t>87417</t>
  </si>
  <si>
    <t>87418</t>
  </si>
  <si>
    <t>87419</t>
  </si>
  <si>
    <t>87420</t>
  </si>
  <si>
    <t>87421</t>
  </si>
  <si>
    <t>87455</t>
  </si>
  <si>
    <t>87461</t>
  </si>
  <si>
    <t>87499</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</si>
  <si>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</si>
  <si>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</si>
  <si>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</si>
  <si>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</si>
  <si>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</si>
  <si>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</si>
  <si>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</si>
  <si>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</si>
  <si>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</si>
  <si>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</si>
  <si>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</si>
  <si>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</si>
  <si>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</si>
  <si>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</si>
  <si>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</si>
  <si>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</si>
  <si>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</si>
  <si>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</si>
  <si>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</si>
  <si>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</si>
  <si>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</si>
  <si>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</si>
  <si>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</si>
  <si>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</si>
  <si>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</si>
  <si>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87527</t>
  </si>
  <si>
    <t>87528</t>
  </si>
  <si>
    <t>87529</t>
  </si>
  <si>
    <t>87530</t>
  </si>
  <si>
    <t>87531</t>
  </si>
  <si>
    <t>87532</t>
  </si>
  <si>
    <t>87533</t>
  </si>
  <si>
    <t>87535</t>
  </si>
  <si>
    <t>87537</t>
  </si>
  <si>
    <t>87538</t>
  </si>
  <si>
    <t>87539</t>
  </si>
  <si>
    <t>87540</t>
  </si>
  <si>
    <t>87543</t>
  </si>
  <si>
    <t>87544</t>
  </si>
  <si>
    <t>87545</t>
  </si>
  <si>
    <t>87548</t>
  </si>
  <si>
    <t>87549</t>
  </si>
  <si>
    <t>87551</t>
  </si>
  <si>
    <t>87552</t>
  </si>
  <si>
    <t>87553</t>
  </si>
  <si>
    <t>87554</t>
  </si>
  <si>
    <t>87556</t>
  </si>
  <si>
    <t>87557</t>
  </si>
  <si>
    <t>87558</t>
  </si>
  <si>
    <t>87560</t>
  </si>
  <si>
    <t>87562</t>
  </si>
  <si>
    <t>87564</t>
  </si>
  <si>
    <t>87565</t>
  </si>
  <si>
    <t>87566</t>
  </si>
  <si>
    <t>87567</t>
  </si>
  <si>
    <t>87569</t>
  </si>
  <si>
    <t>87571</t>
  </si>
  <si>
    <t>87573</t>
  </si>
  <si>
    <t>87574</t>
  </si>
  <si>
    <t>87575</t>
  </si>
  <si>
    <t>87576</t>
  </si>
  <si>
    <t>87577</t>
  </si>
  <si>
    <t>87578</t>
  </si>
  <si>
    <t>87579</t>
  </si>
  <si>
    <t>87580</t>
  </si>
  <si>
    <t>87581</t>
  </si>
  <si>
    <t>87582</t>
  </si>
  <si>
    <t>87583</t>
  </si>
  <si>
    <t>87592</t>
  </si>
  <si>
    <t>87594</t>
  </si>
  <si>
    <t>87701</t>
  </si>
  <si>
    <t>87710</t>
  </si>
  <si>
    <t>87711</t>
  </si>
  <si>
    <t>87712</t>
  </si>
  <si>
    <t>87713</t>
  </si>
  <si>
    <t>87714</t>
  </si>
  <si>
    <t>87715</t>
  </si>
  <si>
    <t>87718</t>
  </si>
  <si>
    <t>87722</t>
  </si>
  <si>
    <t>87723</t>
  </si>
  <si>
    <t>87724</t>
  </si>
  <si>
    <t>87728</t>
  </si>
  <si>
    <t>87729</t>
  </si>
  <si>
    <t>87730</t>
  </si>
  <si>
    <t>87731</t>
  </si>
  <si>
    <t>87732</t>
  </si>
  <si>
    <t>87733</t>
  </si>
  <si>
    <t>87734</t>
  </si>
  <si>
    <t>87735</t>
  </si>
  <si>
    <t>87736</t>
  </si>
  <si>
    <t>87740</t>
  </si>
  <si>
    <t>87742</t>
  </si>
  <si>
    <t>87743</t>
  </si>
  <si>
    <t>87745</t>
  </si>
  <si>
    <t>87746</t>
  </si>
  <si>
    <t>87747</t>
  </si>
  <si>
    <t>87749</t>
  </si>
  <si>
    <t>87750</t>
  </si>
  <si>
    <t>87752</t>
  </si>
  <si>
    <t>87753</t>
  </si>
  <si>
    <t>87801</t>
  </si>
  <si>
    <t>87820</t>
  </si>
  <si>
    <t>87821</t>
  </si>
  <si>
    <t>87823</t>
  </si>
  <si>
    <t>87824</t>
  </si>
  <si>
    <t>87825</t>
  </si>
  <si>
    <t>87827</t>
  </si>
  <si>
    <t>87828</t>
  </si>
  <si>
    <t>87829</t>
  </si>
  <si>
    <t>87830</t>
  </si>
  <si>
    <t>87831</t>
  </si>
  <si>
    <t>87832</t>
  </si>
  <si>
    <t>87901</t>
  </si>
  <si>
    <t>87930</t>
  </si>
  <si>
    <t>87931</t>
  </si>
  <si>
    <t>87933</t>
  </si>
  <si>
    <t>87935</t>
  </si>
  <si>
    <t>87936</t>
  </si>
  <si>
    <t>87937</t>
  </si>
  <si>
    <t>87939</t>
  </si>
  <si>
    <t>87940</t>
  </si>
  <si>
    <t>87941</t>
  </si>
  <si>
    <t>87942</t>
  </si>
  <si>
    <t>87943</t>
  </si>
  <si>
    <t>88001</t>
  </si>
  <si>
    <t>88002</t>
  </si>
  <si>
    <t>88003</t>
  </si>
  <si>
    <t>88004</t>
  </si>
  <si>
    <t>88005</t>
  </si>
  <si>
    <t>88006</t>
  </si>
  <si>
    <t>88007</t>
  </si>
  <si>
    <t>88008</t>
  </si>
  <si>
    <t>88009</t>
  </si>
  <si>
    <t>88011</t>
  </si>
  <si>
    <t>88012</t>
  </si>
  <si>
    <t>88013</t>
  </si>
  <si>
    <t>88020</t>
  </si>
  <si>
    <t>88021</t>
  </si>
  <si>
    <t>88022</t>
  </si>
  <si>
    <t>88023</t>
  </si>
  <si>
    <t>88024</t>
  </si>
  <si>
    <t>88025</t>
  </si>
  <si>
    <t>88026</t>
  </si>
  <si>
    <t>88027</t>
  </si>
  <si>
    <t>88028</t>
  </si>
  <si>
    <t>88029</t>
  </si>
  <si>
    <t>88030</t>
  </si>
  <si>
    <t>88031</t>
  </si>
  <si>
    <t>88032</t>
  </si>
  <si>
    <t>88033</t>
  </si>
  <si>
    <t>88034</t>
  </si>
  <si>
    <t>88036</t>
  </si>
  <si>
    <t>88038</t>
  </si>
  <si>
    <t>88039</t>
  </si>
  <si>
    <t>88040</t>
  </si>
  <si>
    <t>88041</t>
  </si>
  <si>
    <t>88042</t>
  </si>
  <si>
    <t>88043</t>
  </si>
  <si>
    <t>88044</t>
  </si>
  <si>
    <t>88045</t>
  </si>
  <si>
    <t>88046</t>
  </si>
  <si>
    <t>88047</t>
  </si>
  <si>
    <t>88048</t>
  </si>
  <si>
    <t>88049</t>
  </si>
  <si>
    <t>88051</t>
  </si>
  <si>
    <t>88052</t>
  </si>
  <si>
    <t>88053</t>
  </si>
  <si>
    <t>88054</t>
  </si>
  <si>
    <t>88055</t>
  </si>
  <si>
    <t>88056</t>
  </si>
  <si>
    <t>88058</t>
  </si>
  <si>
    <t>88061</t>
  </si>
  <si>
    <t>88062</t>
  </si>
  <si>
    <t>88063</t>
  </si>
  <si>
    <t>88065</t>
  </si>
  <si>
    <t>88072</t>
  </si>
  <si>
    <t>88081</t>
  </si>
  <si>
    <t>88101</t>
  </si>
  <si>
    <t>88102</t>
  </si>
  <si>
    <t>88103</t>
  </si>
  <si>
    <t>88112</t>
  </si>
  <si>
    <t>88113</t>
  </si>
  <si>
    <t>88114</t>
  </si>
  <si>
    <t>88115</t>
  </si>
  <si>
    <t>88116</t>
  </si>
  <si>
    <t>88118</t>
  </si>
  <si>
    <t>88119</t>
  </si>
  <si>
    <t>88120</t>
  </si>
  <si>
    <t>88121</t>
  </si>
  <si>
    <t>88122</t>
  </si>
  <si>
    <t>88123</t>
  </si>
  <si>
    <t>88124</t>
  </si>
  <si>
    <t>88125</t>
  </si>
  <si>
    <t>88126</t>
  </si>
  <si>
    <t>88130</t>
  </si>
  <si>
    <t>88132</t>
  </si>
  <si>
    <t>88133</t>
  </si>
  <si>
    <t>88134</t>
  </si>
  <si>
    <t>88135</t>
  </si>
  <si>
    <t>88136</t>
  </si>
  <si>
    <t>88201</t>
  </si>
  <si>
    <t>88202</t>
  </si>
  <si>
    <t>88203</t>
  </si>
  <si>
    <t>88210</t>
  </si>
  <si>
    <t>88211</t>
  </si>
  <si>
    <t>88213</t>
  </si>
  <si>
    <t>88220</t>
  </si>
  <si>
    <t>88221</t>
  </si>
  <si>
    <t>88230</t>
  </si>
  <si>
    <t>88231</t>
  </si>
  <si>
    <t>88232</t>
  </si>
  <si>
    <t>88240</t>
  </si>
  <si>
    <t>88241</t>
  </si>
  <si>
    <t>88242</t>
  </si>
  <si>
    <t>88244</t>
  </si>
  <si>
    <t>88250</t>
  </si>
  <si>
    <t>88252</t>
  </si>
  <si>
    <t>88253</t>
  </si>
  <si>
    <t>88254</t>
  </si>
  <si>
    <t>88255</t>
  </si>
  <si>
    <t>88256</t>
  </si>
  <si>
    <t>88260</t>
  </si>
  <si>
    <t>88262</t>
  </si>
  <si>
    <t>88263</t>
  </si>
  <si>
    <t>88264</t>
  </si>
  <si>
    <t>88265</t>
  </si>
  <si>
    <t>88267</t>
  </si>
  <si>
    <t>88268</t>
  </si>
  <si>
    <t>88301</t>
  </si>
  <si>
    <t>88310</t>
  </si>
  <si>
    <t>88311</t>
  </si>
  <si>
    <t>88312</t>
  </si>
  <si>
    <t>88314</t>
  </si>
  <si>
    <t>88316</t>
  </si>
  <si>
    <t>88317</t>
  </si>
  <si>
    <t>88318</t>
  </si>
  <si>
    <t>88321</t>
  </si>
  <si>
    <t>88323</t>
  </si>
  <si>
    <t>88324</t>
  </si>
  <si>
    <t>88325</t>
  </si>
  <si>
    <t>88330</t>
  </si>
  <si>
    <t>88336</t>
  </si>
  <si>
    <t>88337</t>
  </si>
  <si>
    <t>88338</t>
  </si>
  <si>
    <t>88339</t>
  </si>
  <si>
    <t>88340</t>
  </si>
  <si>
    <t>88341</t>
  </si>
  <si>
    <t>88342</t>
  </si>
  <si>
    <t>88343</t>
  </si>
  <si>
    <t>88344</t>
  </si>
  <si>
    <t>88345</t>
  </si>
  <si>
    <t>88346</t>
  </si>
  <si>
    <t>88347</t>
  </si>
  <si>
    <t>88348</t>
  </si>
  <si>
    <t>88349</t>
  </si>
  <si>
    <t>88350</t>
  </si>
  <si>
    <t>88351</t>
  </si>
  <si>
    <t>88352</t>
  </si>
  <si>
    <t>88353</t>
  </si>
  <si>
    <t>88354</t>
  </si>
  <si>
    <t>88355</t>
  </si>
  <si>
    <t>88401</t>
  </si>
  <si>
    <t>88410</t>
  </si>
  <si>
    <t>88411</t>
  </si>
  <si>
    <t>88414</t>
  </si>
  <si>
    <t>88415</t>
  </si>
  <si>
    <t>88416</t>
  </si>
  <si>
    <t>88417</t>
  </si>
  <si>
    <t>88418</t>
  </si>
  <si>
    <t>88419</t>
  </si>
  <si>
    <t>88421</t>
  </si>
  <si>
    <t>88422</t>
  </si>
  <si>
    <t>88424</t>
  </si>
  <si>
    <t>88426</t>
  </si>
  <si>
    <t>88427</t>
  </si>
  <si>
    <t>88430</t>
  </si>
  <si>
    <t>88431</t>
  </si>
  <si>
    <t>88433</t>
  </si>
  <si>
    <t>88434</t>
  </si>
  <si>
    <t>88435</t>
  </si>
  <si>
    <t>88436</t>
  </si>
  <si>
    <t>88439</t>
  </si>
  <si>
    <t>88510</t>
  </si>
  <si>
    <t>88511</t>
  </si>
  <si>
    <t>88512</t>
  </si>
  <si>
    <t>88513</t>
  </si>
  <si>
    <t>88514</t>
  </si>
  <si>
    <t>88515</t>
  </si>
  <si>
    <t>88516</t>
  </si>
  <si>
    <t>88517</t>
  </si>
  <si>
    <t>88518</t>
  </si>
  <si>
    <t>88519</t>
  </si>
  <si>
    <t>88520</t>
  </si>
  <si>
    <t>88521</t>
  </si>
  <si>
    <t>88523</t>
  </si>
  <si>
    <t>88524</t>
  </si>
  <si>
    <t>88525</t>
  </si>
  <si>
    <t>88526</t>
  </si>
  <si>
    <t>88527</t>
  </si>
  <si>
    <t>88528</t>
  </si>
  <si>
    <t>88529</t>
  </si>
  <si>
    <t>88530</t>
  </si>
  <si>
    <t>88531</t>
  </si>
  <si>
    <t>88532</t>
  </si>
  <si>
    <t>88533</t>
  </si>
  <si>
    <t>88534</t>
  </si>
  <si>
    <t>88535</t>
  </si>
  <si>
    <t>88536</t>
  </si>
  <si>
    <t>88538</t>
  </si>
  <si>
    <t>88539</t>
  </si>
  <si>
    <t>88540</t>
  </si>
  <si>
    <t>88541</t>
  </si>
  <si>
    <t>88542</t>
  </si>
  <si>
    <t>88543</t>
  </si>
  <si>
    <t>88544</t>
  </si>
  <si>
    <t>88545</t>
  </si>
  <si>
    <t>88546</t>
  </si>
  <si>
    <t>88547</t>
  </si>
  <si>
    <t>88548</t>
  </si>
  <si>
    <t>88549</t>
  </si>
  <si>
    <t>88550</t>
  </si>
  <si>
    <t>88553</t>
  </si>
  <si>
    <t>88554</t>
  </si>
  <si>
    <t>88555</t>
  </si>
  <si>
    <t>88556</t>
  </si>
  <si>
    <t>88557</t>
  </si>
  <si>
    <t>88558</t>
  </si>
  <si>
    <t>88559</t>
  </si>
  <si>
    <t>88560</t>
  </si>
  <si>
    <t>88561</t>
  </si>
  <si>
    <t>88562</t>
  </si>
  <si>
    <t>88563</t>
  </si>
  <si>
    <t>88565</t>
  </si>
  <si>
    <t>88566</t>
  </si>
  <si>
    <t>88567</t>
  </si>
  <si>
    <t>88568</t>
  </si>
  <si>
    <t>88569</t>
  </si>
  <si>
    <t>88570</t>
  </si>
  <si>
    <t>88571</t>
  </si>
  <si>
    <t>88572</t>
  </si>
  <si>
    <t>88573</t>
  </si>
  <si>
    <t>88574</t>
  </si>
  <si>
    <t>88575</t>
  </si>
  <si>
    <t>88576</t>
  </si>
  <si>
    <t>88577</t>
  </si>
  <si>
    <t>88578</t>
  </si>
  <si>
    <t>88579</t>
  </si>
  <si>
    <t>88580</t>
  </si>
  <si>
    <t>88581</t>
  </si>
  <si>
    <t>88582</t>
  </si>
  <si>
    <t>88583</t>
  </si>
  <si>
    <t>88584</t>
  </si>
  <si>
    <t>88585</t>
  </si>
  <si>
    <t>88586</t>
  </si>
  <si>
    <t>88587</t>
  </si>
  <si>
    <t>88588</t>
  </si>
  <si>
    <t>88589</t>
  </si>
  <si>
    <t>88590</t>
  </si>
  <si>
    <t>88595</t>
  </si>
  <si>
    <t>88900</t>
  </si>
  <si>
    <t>88901</t>
  </si>
  <si>
    <t>88902</t>
  </si>
  <si>
    <t>88903</t>
  </si>
  <si>
    <t>88904</t>
  </si>
  <si>
    <t>88905</t>
  </si>
  <si>
    <t>89001</t>
  </si>
  <si>
    <t>89002</t>
  </si>
  <si>
    <t>89003</t>
  </si>
  <si>
    <t>NYE</t>
  </si>
  <si>
    <t>89004</t>
  </si>
  <si>
    <t>89005</t>
  </si>
  <si>
    <t>89006</t>
  </si>
  <si>
    <t>89007</t>
  </si>
  <si>
    <t>89008</t>
  </si>
  <si>
    <t>89009</t>
  </si>
  <si>
    <t>89010</t>
  </si>
  <si>
    <t>ESMERALDA</t>
  </si>
  <si>
    <t>89011</t>
  </si>
  <si>
    <t>89012</t>
  </si>
  <si>
    <t>89013</t>
  </si>
  <si>
    <t>89014</t>
  </si>
  <si>
    <t>89015</t>
  </si>
  <si>
    <t>89016</t>
  </si>
  <si>
    <t>89017</t>
  </si>
  <si>
    <t>89018</t>
  </si>
  <si>
    <t>89019</t>
  </si>
  <si>
    <t>89020</t>
  </si>
  <si>
    <t>89021</t>
  </si>
  <si>
    <t>89022</t>
  </si>
  <si>
    <t>89023</t>
  </si>
  <si>
    <t>89024</t>
  </si>
  <si>
    <t>89025</t>
  </si>
  <si>
    <t>89026</t>
  </si>
  <si>
    <t>89027</t>
  </si>
  <si>
    <t>89028</t>
  </si>
  <si>
    <t>89029</t>
  </si>
  <si>
    <t>89030</t>
  </si>
  <si>
    <t>89031</t>
  </si>
  <si>
    <t>89032</t>
  </si>
  <si>
    <t>89033</t>
  </si>
  <si>
    <t>89034</t>
  </si>
  <si>
    <t>89036</t>
  </si>
  <si>
    <t>89037</t>
  </si>
  <si>
    <t>89039</t>
  </si>
  <si>
    <t>89040</t>
  </si>
  <si>
    <t>89041</t>
  </si>
  <si>
    <t>89042</t>
  </si>
  <si>
    <t>89043</t>
  </si>
  <si>
    <t>89044</t>
  </si>
  <si>
    <t>89045</t>
  </si>
  <si>
    <t>89046</t>
  </si>
  <si>
    <t>89047</t>
  </si>
  <si>
    <t>89048</t>
  </si>
  <si>
    <t>89049</t>
  </si>
  <si>
    <t>89052</t>
  </si>
  <si>
    <t>89053</t>
  </si>
  <si>
    <t>89054</t>
  </si>
  <si>
    <t>89060</t>
  </si>
  <si>
    <t>89061</t>
  </si>
  <si>
    <t>89067</t>
  </si>
  <si>
    <t>89070</t>
  </si>
  <si>
    <t>89074</t>
  </si>
  <si>
    <t>89077</t>
  </si>
  <si>
    <t>89081</t>
  </si>
  <si>
    <t>89084</t>
  </si>
  <si>
    <t>89085</t>
  </si>
  <si>
    <t>89086</t>
  </si>
  <si>
    <t>89087</t>
  </si>
  <si>
    <t>89095</t>
  </si>
  <si>
    <t>89100</t>
  </si>
  <si>
    <t>89101</t>
  </si>
  <si>
    <t>89102</t>
  </si>
  <si>
    <t>89103</t>
  </si>
  <si>
    <t>89104</t>
  </si>
  <si>
    <t>89105</t>
  </si>
  <si>
    <t>89106</t>
  </si>
  <si>
    <t>89107</t>
  </si>
  <si>
    <t>89108</t>
  </si>
  <si>
    <t>89109</t>
  </si>
  <si>
    <t>89110</t>
  </si>
  <si>
    <t>89111</t>
  </si>
  <si>
    <t>89112</t>
  </si>
  <si>
    <t>89113</t>
  </si>
  <si>
    <t>89114</t>
  </si>
  <si>
    <t>89115</t>
  </si>
  <si>
    <t>89116</t>
  </si>
  <si>
    <t>89117</t>
  </si>
  <si>
    <t>89118</t>
  </si>
  <si>
    <t>89119</t>
  </si>
  <si>
    <t>89120</t>
  </si>
  <si>
    <t>89121</t>
  </si>
  <si>
    <t>89122</t>
  </si>
  <si>
    <t>89123</t>
  </si>
  <si>
    <t>89124</t>
  </si>
  <si>
    <t>89125</t>
  </si>
  <si>
    <t>89126</t>
  </si>
  <si>
    <t>89127</t>
  </si>
  <si>
    <t>89128</t>
  </si>
  <si>
    <t>89129</t>
  </si>
  <si>
    <t>89130</t>
  </si>
  <si>
    <t>89131</t>
  </si>
  <si>
    <t>89132</t>
  </si>
  <si>
    <t>89133</t>
  </si>
  <si>
    <t>89134</t>
  </si>
  <si>
    <t>89135</t>
  </si>
  <si>
    <t>89136</t>
  </si>
  <si>
    <t>89137</t>
  </si>
  <si>
    <t>89138</t>
  </si>
  <si>
    <t>89139</t>
  </si>
  <si>
    <t>89140</t>
  </si>
  <si>
    <t>89141</t>
  </si>
  <si>
    <t>89142</t>
  </si>
  <si>
    <t>89143</t>
  </si>
  <si>
    <t>89144</t>
  </si>
  <si>
    <t>89145</t>
  </si>
  <si>
    <t>89146</t>
  </si>
  <si>
    <t>89147</t>
  </si>
  <si>
    <t>89148</t>
  </si>
  <si>
    <t>89149</t>
  </si>
  <si>
    <t>89150</t>
  </si>
  <si>
    <t>89151</t>
  </si>
  <si>
    <t>89152</t>
  </si>
  <si>
    <t>89153</t>
  </si>
  <si>
    <t>89154</t>
  </si>
  <si>
    <t>89155</t>
  </si>
  <si>
    <t>89156</t>
  </si>
  <si>
    <t>89157</t>
  </si>
  <si>
    <t>89158</t>
  </si>
  <si>
    <t>89159</t>
  </si>
  <si>
    <t>89160</t>
  </si>
  <si>
    <t>89161</t>
  </si>
  <si>
    <t>89162</t>
  </si>
  <si>
    <t>89163</t>
  </si>
  <si>
    <t>89164</t>
  </si>
  <si>
    <t>89165</t>
  </si>
  <si>
    <t>89166</t>
  </si>
  <si>
    <t>89169</t>
  </si>
  <si>
    <t>89170</t>
  </si>
  <si>
    <t>89173</t>
  </si>
  <si>
    <t>89177</t>
  </si>
  <si>
    <t>89178</t>
  </si>
  <si>
    <t>89179</t>
  </si>
  <si>
    <t>89180</t>
  </si>
  <si>
    <t>89183</t>
  </si>
  <si>
    <t>89185</t>
  </si>
  <si>
    <t>89191</t>
  </si>
  <si>
    <t>89193</t>
  </si>
  <si>
    <t>89195</t>
  </si>
  <si>
    <t>89199</t>
  </si>
  <si>
    <t>89301</t>
  </si>
  <si>
    <t>WHITE PINE</t>
  </si>
  <si>
    <t>89310</t>
  </si>
  <si>
    <t>LANDER</t>
  </si>
  <si>
    <t>89311</t>
  </si>
  <si>
    <t>89314</t>
  </si>
  <si>
    <t>89315</t>
  </si>
  <si>
    <t>89316</t>
  </si>
  <si>
    <t>EUREKA</t>
  </si>
  <si>
    <t>89317</t>
  </si>
  <si>
    <t>89318</t>
  </si>
  <si>
    <t>89319</t>
  </si>
  <si>
    <t>89402</t>
  </si>
  <si>
    <t>WASHOE</t>
  </si>
  <si>
    <t>89403</t>
  </si>
  <si>
    <t>89404</t>
  </si>
  <si>
    <t>89405</t>
  </si>
  <si>
    <t>89406</t>
  </si>
  <si>
    <t>CHURCHILL</t>
  </si>
  <si>
    <t>89407</t>
  </si>
  <si>
    <t>89408</t>
  </si>
  <si>
    <t>89409</t>
  </si>
  <si>
    <t>89410</t>
  </si>
  <si>
    <t>89411</t>
  </si>
  <si>
    <t>89412</t>
  </si>
  <si>
    <t>89413</t>
  </si>
  <si>
    <t>89414</t>
  </si>
  <si>
    <t>89415</t>
  </si>
  <si>
    <t>89416</t>
  </si>
  <si>
    <t>89418</t>
  </si>
  <si>
    <t>PERSHING</t>
  </si>
  <si>
    <t>89419</t>
  </si>
  <si>
    <t>89420</t>
  </si>
  <si>
    <t>89421</t>
  </si>
  <si>
    <t>89422</t>
  </si>
  <si>
    <t>89423</t>
  </si>
  <si>
    <t>89424</t>
  </si>
  <si>
    <t>89425</t>
  </si>
  <si>
    <t>89426</t>
  </si>
  <si>
    <t>89427</t>
  </si>
  <si>
    <t>89428</t>
  </si>
  <si>
    <t>89429</t>
  </si>
  <si>
    <t>89430</t>
  </si>
  <si>
    <t>89431</t>
  </si>
  <si>
    <t>89432</t>
  </si>
  <si>
    <t>89433</t>
  </si>
  <si>
    <t>89434</t>
  </si>
  <si>
    <t>89435</t>
  </si>
  <si>
    <t>89436</t>
  </si>
  <si>
    <t>89438</t>
  </si>
  <si>
    <t>89439</t>
  </si>
  <si>
    <t>89440</t>
  </si>
  <si>
    <t>STOREY</t>
  </si>
  <si>
    <t>89441</t>
  </si>
  <si>
    <t>89442</t>
  </si>
  <si>
    <t>89444</t>
  </si>
  <si>
    <t>89445</t>
  </si>
  <si>
    <t>89446</t>
  </si>
  <si>
    <t>89447</t>
  </si>
  <si>
    <t>89448</t>
  </si>
  <si>
    <t>89449</t>
  </si>
  <si>
    <t>89450</t>
  </si>
  <si>
    <t>89451</t>
  </si>
  <si>
    <t>89452</t>
  </si>
  <si>
    <t>89460</t>
  </si>
  <si>
    <t>89494</t>
  </si>
  <si>
    <t>89496</t>
  </si>
  <si>
    <t>89500</t>
  </si>
  <si>
    <t>89501</t>
  </si>
  <si>
    <t>89502</t>
  </si>
  <si>
    <t>89503</t>
  </si>
  <si>
    <t>89504</t>
  </si>
  <si>
    <t>89505</t>
  </si>
  <si>
    <t>89506</t>
  </si>
  <si>
    <t>89507</t>
  </si>
  <si>
    <t>89508</t>
  </si>
  <si>
    <t>89509</t>
  </si>
  <si>
    <t>89510</t>
  </si>
  <si>
    <t>89511</t>
  </si>
  <si>
    <t>89512</t>
  </si>
  <si>
    <t>89513</t>
  </si>
  <si>
    <t>89515</t>
  </si>
  <si>
    <t>89519</t>
  </si>
  <si>
    <t>89520</t>
  </si>
  <si>
    <t>89521</t>
  </si>
  <si>
    <t>89523</t>
  </si>
  <si>
    <t>89533</t>
  </si>
  <si>
    <t>89550</t>
  </si>
  <si>
    <t>89555</t>
  </si>
  <si>
    <t>89557</t>
  </si>
  <si>
    <t>89564</t>
  </si>
  <si>
    <t>89570</t>
  </si>
  <si>
    <t>89595</t>
  </si>
  <si>
    <t>89599</t>
  </si>
  <si>
    <t>89701</t>
  </si>
  <si>
    <t>CARSON CITY</t>
  </si>
  <si>
    <t>CARSON CITY INDEP. CITY</t>
  </si>
  <si>
    <t>89702</t>
  </si>
  <si>
    <t>89703</t>
  </si>
  <si>
    <t>89704</t>
  </si>
  <si>
    <t>89705</t>
  </si>
  <si>
    <t>89706</t>
  </si>
  <si>
    <t>89710</t>
  </si>
  <si>
    <t>89711</t>
  </si>
  <si>
    <t>89712</t>
  </si>
  <si>
    <t>89713</t>
  </si>
  <si>
    <t>89714</t>
  </si>
  <si>
    <t>89721</t>
  </si>
  <si>
    <t>89801</t>
  </si>
  <si>
    <t>ELKO</t>
  </si>
  <si>
    <t>89802</t>
  </si>
  <si>
    <t>89803</t>
  </si>
  <si>
    <t>89815</t>
  </si>
  <si>
    <t>89820</t>
  </si>
  <si>
    <t>89821</t>
  </si>
  <si>
    <t>89822</t>
  </si>
  <si>
    <t>89823</t>
  </si>
  <si>
    <t>89824</t>
  </si>
  <si>
    <t>89825</t>
  </si>
  <si>
    <t>89826</t>
  </si>
  <si>
    <t>89828</t>
  </si>
  <si>
    <t>89830</t>
  </si>
  <si>
    <t>89831</t>
  </si>
  <si>
    <t>89832</t>
  </si>
  <si>
    <t>89833</t>
  </si>
  <si>
    <t>89834</t>
  </si>
  <si>
    <t>89835</t>
  </si>
  <si>
    <t>89883</t>
  </si>
  <si>
    <t>90000</t>
  </si>
  <si>
    <t>LOS ANGELES</t>
  </si>
  <si>
    <t>90001</t>
  </si>
  <si>
    <t>90002</t>
  </si>
  <si>
    <t>90003</t>
  </si>
  <si>
    <t>90004</t>
  </si>
  <si>
    <t>90005</t>
  </si>
  <si>
    <t>90006</t>
  </si>
  <si>
    <t>90007</t>
  </si>
  <si>
    <t>90008</t>
  </si>
  <si>
    <t>90009</t>
  </si>
  <si>
    <t>90010</t>
  </si>
  <si>
    <t>90011</t>
  </si>
  <si>
    <t>90012</t>
  </si>
  <si>
    <t>90013</t>
  </si>
  <si>
    <t>90014</t>
  </si>
  <si>
    <t>90015</t>
  </si>
  <si>
    <t>90016</t>
  </si>
  <si>
    <t>90017</t>
  </si>
  <si>
    <t>90018</t>
  </si>
  <si>
    <t>90019</t>
  </si>
  <si>
    <t>90020</t>
  </si>
  <si>
    <t>90021</t>
  </si>
  <si>
    <t>90022</t>
  </si>
  <si>
    <t>90023</t>
  </si>
  <si>
    <t>90024</t>
  </si>
  <si>
    <t>90025</t>
  </si>
  <si>
    <t>90026</t>
  </si>
  <si>
    <t>90027</t>
  </si>
  <si>
    <t>90028</t>
  </si>
  <si>
    <t>90029</t>
  </si>
  <si>
    <t>90030</t>
  </si>
  <si>
    <t>90031</t>
  </si>
  <si>
    <t>90032</t>
  </si>
  <si>
    <t>90033</t>
  </si>
  <si>
    <t>90034</t>
  </si>
  <si>
    <t>90035</t>
  </si>
  <si>
    <t>90036</t>
  </si>
  <si>
    <t>90037</t>
  </si>
  <si>
    <t>90038</t>
  </si>
  <si>
    <t>90039</t>
  </si>
  <si>
    <t>90040</t>
  </si>
  <si>
    <t>90041</t>
  </si>
  <si>
    <t>90042</t>
  </si>
  <si>
    <t>90043</t>
  </si>
  <si>
    <t>90044</t>
  </si>
  <si>
    <t>90045</t>
  </si>
  <si>
    <t>90046</t>
  </si>
  <si>
    <t>90047</t>
  </si>
  <si>
    <t>90048</t>
  </si>
  <si>
    <t>90049</t>
  </si>
  <si>
    <t>90050</t>
  </si>
  <si>
    <t>90051</t>
  </si>
  <si>
    <t>90052</t>
  </si>
  <si>
    <t>90053</t>
  </si>
  <si>
    <t>90054</t>
  </si>
  <si>
    <t>90055</t>
  </si>
  <si>
    <t>90056</t>
  </si>
  <si>
    <t>90057</t>
  </si>
  <si>
    <t>90058</t>
  </si>
  <si>
    <t>90059</t>
  </si>
  <si>
    <t>90060</t>
  </si>
  <si>
    <t>90061</t>
  </si>
  <si>
    <t>90062</t>
  </si>
  <si>
    <t>90063</t>
  </si>
  <si>
    <t>90064</t>
  </si>
  <si>
    <t>90065</t>
  </si>
  <si>
    <t>90066</t>
  </si>
  <si>
    <t>90067</t>
  </si>
  <si>
    <t>90068</t>
  </si>
  <si>
    <t>90069</t>
  </si>
  <si>
    <t>90070</t>
  </si>
  <si>
    <t>90071</t>
  </si>
  <si>
    <t>90072</t>
  </si>
  <si>
    <t>90073</t>
  </si>
  <si>
    <t>90074</t>
  </si>
  <si>
    <t>90075</t>
  </si>
  <si>
    <t>90076</t>
  </si>
  <si>
    <t>90077</t>
  </si>
  <si>
    <t>90078</t>
  </si>
  <si>
    <t>90079</t>
  </si>
  <si>
    <t>90080</t>
  </si>
  <si>
    <t>90081</t>
  </si>
  <si>
    <t>90082</t>
  </si>
  <si>
    <t>90083</t>
  </si>
  <si>
    <t>90084</t>
  </si>
  <si>
    <t>90086</t>
  </si>
  <si>
    <t>90087</t>
  </si>
  <si>
    <t>90088</t>
  </si>
  <si>
    <t>90089</t>
  </si>
  <si>
    <t>90090</t>
  </si>
  <si>
    <t>90091</t>
  </si>
  <si>
    <t>90093</t>
  </si>
  <si>
    <t>90094</t>
  </si>
  <si>
    <t>90095</t>
  </si>
  <si>
    <t>90096</t>
  </si>
  <si>
    <t>90097</t>
  </si>
  <si>
    <t>90099</t>
  </si>
  <si>
    <t>90101</t>
  </si>
  <si>
    <t>90102</t>
  </si>
  <si>
    <t>90103</t>
  </si>
  <si>
    <t>90174</t>
  </si>
  <si>
    <t>90185</t>
  </si>
  <si>
    <t>90189</t>
  </si>
  <si>
    <t>90201</t>
  </si>
  <si>
    <t>90202</t>
  </si>
  <si>
    <t>90209</t>
  </si>
  <si>
    <t>90210</t>
  </si>
  <si>
    <t>90211</t>
  </si>
  <si>
    <t>90212</t>
  </si>
  <si>
    <t>90213</t>
  </si>
  <si>
    <t>90220</t>
  </si>
  <si>
    <t>90221</t>
  </si>
  <si>
    <t>90222</t>
  </si>
  <si>
    <t>90223</t>
  </si>
  <si>
    <t>90224</t>
  </si>
  <si>
    <t>90230</t>
  </si>
  <si>
    <t>90231</t>
  </si>
  <si>
    <t>90232</t>
  </si>
  <si>
    <t>90233</t>
  </si>
  <si>
    <t>90239</t>
  </si>
  <si>
    <t>90240</t>
  </si>
  <si>
    <t>90241</t>
  </si>
  <si>
    <t>90242</t>
  </si>
  <si>
    <t>90245</t>
  </si>
  <si>
    <t>90247</t>
  </si>
  <si>
    <t>90248</t>
  </si>
  <si>
    <t>90249</t>
  </si>
  <si>
    <t>90250</t>
  </si>
  <si>
    <t>90251</t>
  </si>
  <si>
    <t>90254</t>
  </si>
  <si>
    <t>90255</t>
  </si>
  <si>
    <t>90260</t>
  </si>
  <si>
    <t>90261</t>
  </si>
  <si>
    <t>90262</t>
  </si>
  <si>
    <t>90263</t>
  </si>
  <si>
    <t>90264</t>
  </si>
  <si>
    <t>90265</t>
  </si>
  <si>
    <t>90266</t>
  </si>
  <si>
    <t>90267</t>
  </si>
  <si>
    <t>90270</t>
  </si>
  <si>
    <t>90272</t>
  </si>
  <si>
    <t>90274</t>
  </si>
  <si>
    <t>90275</t>
  </si>
  <si>
    <t>90277</t>
  </si>
  <si>
    <t>90278</t>
  </si>
  <si>
    <t>90280</t>
  </si>
  <si>
    <t>90290</t>
  </si>
  <si>
    <t>90291</t>
  </si>
  <si>
    <t>90292</t>
  </si>
  <si>
    <t>90293</t>
  </si>
  <si>
    <t>90294</t>
  </si>
  <si>
    <t>90295</t>
  </si>
  <si>
    <t>90296</t>
  </si>
  <si>
    <t>90300</t>
  </si>
  <si>
    <t>90301</t>
  </si>
  <si>
    <t>90302</t>
  </si>
  <si>
    <t>90303</t>
  </si>
  <si>
    <t>90304</t>
  </si>
  <si>
    <t>90305</t>
  </si>
  <si>
    <t>90306</t>
  </si>
  <si>
    <t>90307</t>
  </si>
  <si>
    <t>90308</t>
  </si>
  <si>
    <t>90309</t>
  </si>
  <si>
    <t>90310</t>
  </si>
  <si>
    <t>90311</t>
  </si>
  <si>
    <t>90312</t>
  </si>
  <si>
    <t>90313</t>
  </si>
  <si>
    <t>90397</t>
  </si>
  <si>
    <t>90398</t>
  </si>
  <si>
    <t>90400</t>
  </si>
  <si>
    <t>90401</t>
  </si>
  <si>
    <t>90402</t>
  </si>
  <si>
    <t>90403</t>
  </si>
  <si>
    <t>90404</t>
  </si>
  <si>
    <t>90405</t>
  </si>
  <si>
    <t>90406</t>
  </si>
  <si>
    <t>90407</t>
  </si>
  <si>
    <t>90408</t>
  </si>
  <si>
    <t>90409</t>
  </si>
  <si>
    <t>90410</t>
  </si>
  <si>
    <t>90411</t>
  </si>
  <si>
    <t>90500</t>
  </si>
  <si>
    <t>90501</t>
  </si>
  <si>
    <t>90502</t>
  </si>
  <si>
    <t>90503</t>
  </si>
  <si>
    <t>90504</t>
  </si>
  <si>
    <t>90505</t>
  </si>
  <si>
    <t>90506</t>
  </si>
  <si>
    <t>90507</t>
  </si>
  <si>
    <t>90508</t>
  </si>
  <si>
    <t>90509</t>
  </si>
  <si>
    <t>90510</t>
  </si>
  <si>
    <t>90601</t>
  </si>
  <si>
    <t>90602</t>
  </si>
  <si>
    <t>90603</t>
  </si>
  <si>
    <t>90604</t>
  </si>
  <si>
    <t>90605</t>
  </si>
  <si>
    <t>90606</t>
  </si>
  <si>
    <t>90607</t>
  </si>
  <si>
    <t>90608</t>
  </si>
  <si>
    <t>90609</t>
  </si>
  <si>
    <t>90610</t>
  </si>
  <si>
    <t>90612</t>
  </si>
  <si>
    <t>90620</t>
  </si>
  <si>
    <t>90621</t>
  </si>
  <si>
    <t>90622</t>
  </si>
  <si>
    <t>90623</t>
  </si>
  <si>
    <t>90624</t>
  </si>
  <si>
    <t>90630</t>
  </si>
  <si>
    <t>90631</t>
  </si>
  <si>
    <t>90632</t>
  </si>
  <si>
    <t>90633</t>
  </si>
  <si>
    <t>90637</t>
  </si>
  <si>
    <t>90638</t>
  </si>
  <si>
    <t>90639</t>
  </si>
  <si>
    <t>90640</t>
  </si>
  <si>
    <t>90650</t>
  </si>
  <si>
    <t>90651</t>
  </si>
  <si>
    <t>90652</t>
  </si>
  <si>
    <t>90659</t>
  </si>
  <si>
    <t>90660</t>
  </si>
  <si>
    <t>90661</t>
  </si>
  <si>
    <t>90662</t>
  </si>
  <si>
    <t>90665</t>
  </si>
  <si>
    <t>90670</t>
  </si>
  <si>
    <t>90671</t>
  </si>
  <si>
    <t>90680</t>
  </si>
  <si>
    <t>90701</t>
  </si>
  <si>
    <t>90702</t>
  </si>
  <si>
    <t>90703</t>
  </si>
  <si>
    <t>90704</t>
  </si>
  <si>
    <t>90706</t>
  </si>
  <si>
    <t>90707</t>
  </si>
  <si>
    <t>90710</t>
  </si>
  <si>
    <t>90711</t>
  </si>
  <si>
    <t>90712</t>
  </si>
  <si>
    <t>90713</t>
  </si>
  <si>
    <t>90714</t>
  </si>
  <si>
    <t>90715</t>
  </si>
  <si>
    <t>90716</t>
  </si>
  <si>
    <t>90717</t>
  </si>
  <si>
    <t>90720</t>
  </si>
  <si>
    <t>90721</t>
  </si>
  <si>
    <t>90723</t>
  </si>
  <si>
    <t>90731</t>
  </si>
  <si>
    <t>90732</t>
  </si>
  <si>
    <t>90733</t>
  </si>
  <si>
    <t>90734</t>
  </si>
  <si>
    <t>90740</t>
  </si>
  <si>
    <t>90742</t>
  </si>
  <si>
    <t>90743</t>
  </si>
  <si>
    <t>90744</t>
  </si>
  <si>
    <t>90745</t>
  </si>
  <si>
    <t>90746</t>
  </si>
  <si>
    <t>90747</t>
  </si>
  <si>
    <t>90748</t>
  </si>
  <si>
    <t>90749</t>
  </si>
  <si>
    <t>90755</t>
  </si>
  <si>
    <t>90800</t>
  </si>
  <si>
    <t>90801</t>
  </si>
  <si>
    <t>90802</t>
  </si>
  <si>
    <t>90803</t>
  </si>
  <si>
    <t>90804</t>
  </si>
  <si>
    <t>90805</t>
  </si>
  <si>
    <t>90806</t>
  </si>
  <si>
    <t>90807</t>
  </si>
  <si>
    <t>90808</t>
  </si>
  <si>
    <t>90809</t>
  </si>
  <si>
    <t>90810</t>
  </si>
  <si>
    <t>90813</t>
  </si>
  <si>
    <t>90814</t>
  </si>
  <si>
    <t>90815</t>
  </si>
  <si>
    <t>90822</t>
  </si>
  <si>
    <t>90831</t>
  </si>
  <si>
    <t>90832</t>
  </si>
  <si>
    <t>90833</t>
  </si>
  <si>
    <t>90834</t>
  </si>
  <si>
    <t>90835</t>
  </si>
  <si>
    <t>90840</t>
  </si>
  <si>
    <t>90842</t>
  </si>
  <si>
    <t>90844</t>
  </si>
  <si>
    <t>90845</t>
  </si>
  <si>
    <t>90846</t>
  </si>
  <si>
    <t>90847</t>
  </si>
  <si>
    <t>90848</t>
  </si>
  <si>
    <t>90853</t>
  </si>
  <si>
    <t>90888</t>
  </si>
  <si>
    <t>90895</t>
  </si>
  <si>
    <t>90899</t>
  </si>
  <si>
    <t>91001</t>
  </si>
  <si>
    <t>91002</t>
  </si>
  <si>
    <t>91003</t>
  </si>
  <si>
    <t>91006</t>
  </si>
  <si>
    <t>91007</t>
  </si>
  <si>
    <t>91008</t>
  </si>
  <si>
    <t>91009</t>
  </si>
  <si>
    <t>91010</t>
  </si>
  <si>
    <t>91011</t>
  </si>
  <si>
    <t>91012</t>
  </si>
  <si>
    <t>91016</t>
  </si>
  <si>
    <t>91017</t>
  </si>
  <si>
    <t>91020</t>
  </si>
  <si>
    <t>91021</t>
  </si>
  <si>
    <t>91023</t>
  </si>
  <si>
    <t>91024</t>
  </si>
  <si>
    <t>91025</t>
  </si>
  <si>
    <t>91030</t>
  </si>
  <si>
    <t>91031</t>
  </si>
  <si>
    <t>91040</t>
  </si>
  <si>
    <t>91041</t>
  </si>
  <si>
    <t>91042</t>
  </si>
  <si>
    <t>91043</t>
  </si>
  <si>
    <t>91046</t>
  </si>
  <si>
    <t>91050</t>
  </si>
  <si>
    <t>91051</t>
  </si>
  <si>
    <t>91052</t>
  </si>
  <si>
    <t>91066</t>
  </si>
  <si>
    <t>91077</t>
  </si>
  <si>
    <t>91100</t>
  </si>
  <si>
    <t>91101</t>
  </si>
  <si>
    <t>91102</t>
  </si>
  <si>
    <t>91103</t>
  </si>
  <si>
    <t>91104</t>
  </si>
  <si>
    <t>91105</t>
  </si>
  <si>
    <t>91106</t>
  </si>
  <si>
    <t>91107</t>
  </si>
  <si>
    <t>91108</t>
  </si>
  <si>
    <t>91109</t>
  </si>
  <si>
    <t>91110</t>
  </si>
  <si>
    <t>91114</t>
  </si>
  <si>
    <t>91115</t>
  </si>
  <si>
    <t>91116</t>
  </si>
  <si>
    <t>91117</t>
  </si>
  <si>
    <t>91118</t>
  </si>
  <si>
    <t>91121</t>
  </si>
  <si>
    <t>91122</t>
  </si>
  <si>
    <t>91123</t>
  </si>
  <si>
    <t>91124</t>
  </si>
  <si>
    <t>91125</t>
  </si>
  <si>
    <t>91126</t>
  </si>
  <si>
    <t>91127</t>
  </si>
  <si>
    <t>91128</t>
  </si>
  <si>
    <t>91129</t>
  </si>
  <si>
    <t>91131</t>
  </si>
  <si>
    <t>91175</t>
  </si>
  <si>
    <t>91182</t>
  </si>
  <si>
    <t>91184</t>
  </si>
  <si>
    <t>91185</t>
  </si>
  <si>
    <t>91186</t>
  </si>
  <si>
    <t>91187</t>
  </si>
  <si>
    <t>91188</t>
  </si>
  <si>
    <t>91189</t>
  </si>
  <si>
    <t>91191</t>
  </si>
  <si>
    <t>91199</t>
  </si>
  <si>
    <t>91200</t>
  </si>
  <si>
    <t>91201</t>
  </si>
  <si>
    <t>91202</t>
  </si>
  <si>
    <t>91203</t>
  </si>
  <si>
    <t>91204</t>
  </si>
  <si>
    <t>91205</t>
  </si>
  <si>
    <t>91206</t>
  </si>
  <si>
    <t>91207</t>
  </si>
  <si>
    <t>91208</t>
  </si>
  <si>
    <t>91209</t>
  </si>
  <si>
    <t>91210</t>
  </si>
  <si>
    <t>91214</t>
  </si>
  <si>
    <t>91221</t>
  </si>
  <si>
    <t>91222</t>
  </si>
  <si>
    <t>91224</t>
  </si>
  <si>
    <t>91225</t>
  </si>
  <si>
    <t>91226</t>
  </si>
  <si>
    <t>91301</t>
  </si>
  <si>
    <t>91302</t>
  </si>
  <si>
    <t>91303</t>
  </si>
  <si>
    <t>91304</t>
  </si>
  <si>
    <t>91305</t>
  </si>
  <si>
    <t>91306</t>
  </si>
  <si>
    <t>91307</t>
  </si>
  <si>
    <t>91308</t>
  </si>
  <si>
    <t>91309</t>
  </si>
  <si>
    <t>91310</t>
  </si>
  <si>
    <t>91311</t>
  </si>
  <si>
    <t>91312</t>
  </si>
  <si>
    <t>91313</t>
  </si>
  <si>
    <t>91316</t>
  </si>
  <si>
    <t>91319</t>
  </si>
  <si>
    <t>VENTURA</t>
  </si>
  <si>
    <t>91320</t>
  </si>
  <si>
    <t>91321</t>
  </si>
  <si>
    <t>91322</t>
  </si>
  <si>
    <t>91324</t>
  </si>
  <si>
    <t>91325</t>
  </si>
  <si>
    <t>91326</t>
  </si>
  <si>
    <t>91327</t>
  </si>
  <si>
    <t>91328</t>
  </si>
  <si>
    <t>91329</t>
  </si>
  <si>
    <t>91330</t>
  </si>
  <si>
    <t>91331</t>
  </si>
  <si>
    <t>91333</t>
  </si>
  <si>
    <t>91334</t>
  </si>
  <si>
    <t>91335</t>
  </si>
  <si>
    <t>91337</t>
  </si>
  <si>
    <t>91340</t>
  </si>
  <si>
    <t>91341</t>
  </si>
  <si>
    <t>91342</t>
  </si>
  <si>
    <t>91343</t>
  </si>
  <si>
    <t>91344</t>
  </si>
  <si>
    <t>91345</t>
  </si>
  <si>
    <t>91346</t>
  </si>
  <si>
    <t>91350</t>
  </si>
  <si>
    <t>91351</t>
  </si>
  <si>
    <t>91352</t>
  </si>
  <si>
    <t>91353</t>
  </si>
  <si>
    <t>91354</t>
  </si>
  <si>
    <t>91355</t>
  </si>
  <si>
    <t>91356</t>
  </si>
  <si>
    <t>91357</t>
  </si>
  <si>
    <t>91358</t>
  </si>
  <si>
    <t>91359</t>
  </si>
  <si>
    <t>91360</t>
  </si>
  <si>
    <t>91361</t>
  </si>
  <si>
    <t>91362</t>
  </si>
  <si>
    <t>91363</t>
  </si>
  <si>
    <t>91364</t>
  </si>
  <si>
    <t>91365</t>
  </si>
  <si>
    <t>91367</t>
  </si>
  <si>
    <t>91370</t>
  </si>
  <si>
    <t>91371</t>
  </si>
  <si>
    <t>91372</t>
  </si>
  <si>
    <t>91375</t>
  </si>
  <si>
    <t>91376</t>
  </si>
  <si>
    <t>91377</t>
  </si>
  <si>
    <t>91380</t>
  </si>
  <si>
    <t>91381</t>
  </si>
  <si>
    <t>91382</t>
  </si>
  <si>
    <t>91383</t>
  </si>
  <si>
    <t>91384</t>
  </si>
  <si>
    <t>91385</t>
  </si>
  <si>
    <t>91386</t>
  </si>
  <si>
    <t>91387</t>
  </si>
  <si>
    <t>91388</t>
  </si>
  <si>
    <t>91390</t>
  </si>
  <si>
    <t>91392</t>
  </si>
  <si>
    <t>91393</t>
  </si>
  <si>
    <t>91394</t>
  </si>
  <si>
    <t>91395</t>
  </si>
  <si>
    <t>91396</t>
  </si>
  <si>
    <t>91399</t>
  </si>
  <si>
    <t>91400</t>
  </si>
  <si>
    <t>91401</t>
  </si>
  <si>
    <t>91402</t>
  </si>
  <si>
    <t>91403</t>
  </si>
  <si>
    <t>91404</t>
  </si>
  <si>
    <t>91405</t>
  </si>
  <si>
    <t>91406</t>
  </si>
  <si>
    <t>91407</t>
  </si>
  <si>
    <t>91408</t>
  </si>
  <si>
    <t>91409</t>
  </si>
  <si>
    <t>91410</t>
  </si>
  <si>
    <t>91411</t>
  </si>
  <si>
    <t>91412</t>
  </si>
  <si>
    <t>91413</t>
  </si>
  <si>
    <t>91416</t>
  </si>
  <si>
    <t>91423</t>
  </si>
  <si>
    <t>91426</t>
  </si>
  <si>
    <t>91436</t>
  </si>
  <si>
    <t>91461</t>
  </si>
  <si>
    <t>91462</t>
  </si>
  <si>
    <t>91463</t>
  </si>
  <si>
    <t>91470</t>
  </si>
  <si>
    <t>91482</t>
  </si>
  <si>
    <t>91494</t>
  </si>
  <si>
    <t>91495</t>
  </si>
  <si>
    <t>91496</t>
  </si>
  <si>
    <t>91497</t>
  </si>
  <si>
    <t>91499</t>
  </si>
  <si>
    <t>91500</t>
  </si>
  <si>
    <t>91501</t>
  </si>
  <si>
    <t>91502</t>
  </si>
  <si>
    <t>91503</t>
  </si>
  <si>
    <t>91504</t>
  </si>
  <si>
    <t>91505</t>
  </si>
  <si>
    <t>91506</t>
  </si>
  <si>
    <t>91507</t>
  </si>
  <si>
    <t>91508</t>
  </si>
  <si>
    <t>91510</t>
  </si>
  <si>
    <t>91520</t>
  </si>
  <si>
    <t>91521</t>
  </si>
  <si>
    <t>91522</t>
  </si>
  <si>
    <t>91523</t>
  </si>
  <si>
    <t>91526</t>
  </si>
  <si>
    <t>91600</t>
  </si>
  <si>
    <t>91601</t>
  </si>
  <si>
    <t>91602</t>
  </si>
  <si>
    <t>91603</t>
  </si>
  <si>
    <t>91604</t>
  </si>
  <si>
    <t>91605</t>
  </si>
  <si>
    <t>91606</t>
  </si>
  <si>
    <t>91607</t>
  </si>
  <si>
    <t>91608</t>
  </si>
  <si>
    <t>91609</t>
  </si>
  <si>
    <t>91610</t>
  </si>
  <si>
    <t>91611</t>
  </si>
  <si>
    <t>91612</t>
  </si>
  <si>
    <t>91614</t>
  </si>
  <si>
    <t>91615</t>
  </si>
  <si>
    <t>91616</t>
  </si>
  <si>
    <t>91617</t>
  </si>
  <si>
    <t>91618</t>
  </si>
  <si>
    <t>91701</t>
  </si>
  <si>
    <t>SAN BERNARDINO</t>
  </si>
  <si>
    <t>91702</t>
  </si>
  <si>
    <t>91706</t>
  </si>
  <si>
    <t>91708</t>
  </si>
  <si>
    <t>91709</t>
  </si>
  <si>
    <t>91710</t>
  </si>
  <si>
    <t>91711</t>
  </si>
  <si>
    <t>91714</t>
  </si>
  <si>
    <t>91715</t>
  </si>
  <si>
    <t>91716</t>
  </si>
  <si>
    <t>91718</t>
  </si>
  <si>
    <t>RIVERSIDE</t>
  </si>
  <si>
    <t>91719</t>
  </si>
  <si>
    <t>91720</t>
  </si>
  <si>
    <t>91722</t>
  </si>
  <si>
    <t>91723</t>
  </si>
  <si>
    <t>91724</t>
  </si>
  <si>
    <t>91729</t>
  </si>
  <si>
    <t>91730</t>
  </si>
  <si>
    <t>91731</t>
  </si>
  <si>
    <t>91732</t>
  </si>
  <si>
    <t>91733</t>
  </si>
  <si>
    <t>91734</t>
  </si>
  <si>
    <t>91735</t>
  </si>
  <si>
    <t>91737</t>
  </si>
  <si>
    <t>91739</t>
  </si>
  <si>
    <t>91740</t>
  </si>
  <si>
    <t>91741</t>
  </si>
  <si>
    <t>91743</t>
  </si>
  <si>
    <t>91744</t>
  </si>
  <si>
    <t>91745</t>
  </si>
  <si>
    <t>91746</t>
  </si>
  <si>
    <t>91747</t>
  </si>
  <si>
    <t>91748</t>
  </si>
  <si>
    <t>91749</t>
  </si>
  <si>
    <t>91750</t>
  </si>
  <si>
    <t>91752</t>
  </si>
  <si>
    <t>91754</t>
  </si>
  <si>
    <t>91755</t>
  </si>
  <si>
    <t>91756</t>
  </si>
  <si>
    <t>91758</t>
  </si>
  <si>
    <t>91759</t>
  </si>
  <si>
    <t>91760</t>
  </si>
  <si>
    <t>91761</t>
  </si>
  <si>
    <t>91762</t>
  </si>
  <si>
    <t>91763</t>
  </si>
  <si>
    <t>91764</t>
  </si>
  <si>
    <t>91765</t>
  </si>
  <si>
    <t>91766</t>
  </si>
  <si>
    <t>91767</t>
  </si>
  <si>
    <t>91768</t>
  </si>
  <si>
    <t>91769</t>
  </si>
  <si>
    <t>91770</t>
  </si>
  <si>
    <t>91771</t>
  </si>
  <si>
    <t>91772</t>
  </si>
  <si>
    <t>91773</t>
  </si>
  <si>
    <t>91775</t>
  </si>
  <si>
    <t>91776</t>
  </si>
  <si>
    <t>91778</t>
  </si>
  <si>
    <t>91780</t>
  </si>
  <si>
    <t>91784</t>
  </si>
  <si>
    <t>91785</t>
  </si>
  <si>
    <t>91786</t>
  </si>
  <si>
    <t>91788</t>
  </si>
  <si>
    <t>91789</t>
  </si>
  <si>
    <t>91790</t>
  </si>
  <si>
    <t>91791</t>
  </si>
  <si>
    <t>91792</t>
  </si>
  <si>
    <t>91793</t>
  </si>
  <si>
    <t>91795</t>
  </si>
  <si>
    <t>91797</t>
  </si>
  <si>
    <t>91798</t>
  </si>
  <si>
    <t>91799</t>
  </si>
  <si>
    <t>91800</t>
  </si>
  <si>
    <t>91801</t>
  </si>
  <si>
    <t>91802</t>
  </si>
  <si>
    <t>91803</t>
  </si>
  <si>
    <t>91804</t>
  </si>
  <si>
    <t>91805</t>
  </si>
  <si>
    <t>91825</t>
  </si>
  <si>
    <t>91841</t>
  </si>
  <si>
    <t>91896</t>
  </si>
  <si>
    <t>91897</t>
  </si>
  <si>
    <t>91898</t>
  </si>
  <si>
    <t>91899</t>
  </si>
  <si>
    <t>91901</t>
  </si>
  <si>
    <t>SAN DIEGO</t>
  </si>
  <si>
    <t>91902</t>
  </si>
  <si>
    <t>91903</t>
  </si>
  <si>
    <t>91905</t>
  </si>
  <si>
    <t>91906</t>
  </si>
  <si>
    <t>91908</t>
  </si>
  <si>
    <t>91909</t>
  </si>
  <si>
    <t>91910</t>
  </si>
  <si>
    <t>91911</t>
  </si>
  <si>
    <t>91912</t>
  </si>
  <si>
    <t>91913</t>
  </si>
  <si>
    <t>91914</t>
  </si>
  <si>
    <t>91915</t>
  </si>
  <si>
    <t>91916</t>
  </si>
  <si>
    <t>91917</t>
  </si>
  <si>
    <t>91921</t>
  </si>
  <si>
    <t>91931</t>
  </si>
  <si>
    <t>91932</t>
  </si>
  <si>
    <t>91933</t>
  </si>
  <si>
    <t>91934</t>
  </si>
  <si>
    <t>91935</t>
  </si>
  <si>
    <t>91941</t>
  </si>
  <si>
    <t>91942</t>
  </si>
  <si>
    <t>91943</t>
  </si>
  <si>
    <t>91944</t>
  </si>
  <si>
    <t>91945</t>
  </si>
  <si>
    <t>91946</t>
  </si>
  <si>
    <t>91947</t>
  </si>
  <si>
    <t>91948</t>
  </si>
  <si>
    <t>91950</t>
  </si>
  <si>
    <t>91951</t>
  </si>
  <si>
    <t>91962</t>
  </si>
  <si>
    <t>91963</t>
  </si>
  <si>
    <t>91976</t>
  </si>
  <si>
    <t>91977</t>
  </si>
  <si>
    <t>91978</t>
  </si>
  <si>
    <t>91979</t>
  </si>
  <si>
    <t>91980</t>
  </si>
  <si>
    <t>91987</t>
  </si>
  <si>
    <t>91990</t>
  </si>
  <si>
    <t>91991</t>
  </si>
  <si>
    <t>91992</t>
  </si>
  <si>
    <t>91993</t>
  </si>
  <si>
    <t>91994</t>
  </si>
  <si>
    <t>91995</t>
  </si>
  <si>
    <t>92003</t>
  </si>
  <si>
    <t>92004</t>
  </si>
  <si>
    <t>92007</t>
  </si>
  <si>
    <t>92008</t>
  </si>
  <si>
    <t>92009</t>
  </si>
  <si>
    <t>92010</t>
  </si>
  <si>
    <t>92011</t>
  </si>
  <si>
    <t>92013</t>
  </si>
  <si>
    <t>92014</t>
  </si>
  <si>
    <t>92018</t>
  </si>
  <si>
    <t>92019</t>
  </si>
  <si>
    <t>92020</t>
  </si>
  <si>
    <t>92021</t>
  </si>
  <si>
    <t>92022</t>
  </si>
  <si>
    <t>92023</t>
  </si>
  <si>
    <t>92024</t>
  </si>
  <si>
    <t>92025</t>
  </si>
  <si>
    <t>92026</t>
  </si>
  <si>
    <t>92027</t>
  </si>
  <si>
    <t>92028</t>
  </si>
  <si>
    <t>92029</t>
  </si>
  <si>
    <t>92030</t>
  </si>
  <si>
    <t>92033</t>
  </si>
  <si>
    <t>92036</t>
  </si>
  <si>
    <t>92037</t>
  </si>
  <si>
    <t>92038</t>
  </si>
  <si>
    <t>92039</t>
  </si>
  <si>
    <t>92040</t>
  </si>
  <si>
    <t>92046</t>
  </si>
  <si>
    <t>92049</t>
  </si>
  <si>
    <t>92051</t>
  </si>
  <si>
    <t>92052</t>
  </si>
  <si>
    <t>92053</t>
  </si>
  <si>
    <t>92054</t>
  </si>
  <si>
    <t>92055</t>
  </si>
  <si>
    <t>92056</t>
  </si>
  <si>
    <t>92057</t>
  </si>
  <si>
    <t>92058</t>
  </si>
  <si>
    <t>92059</t>
  </si>
  <si>
    <t>92060</t>
  </si>
  <si>
    <t>92061</t>
  </si>
  <si>
    <t>92064</t>
  </si>
  <si>
    <t>92065</t>
  </si>
  <si>
    <t>92066</t>
  </si>
  <si>
    <t>92067</t>
  </si>
  <si>
    <t>92068</t>
  </si>
  <si>
    <t>92069</t>
  </si>
  <si>
    <t>92070</t>
  </si>
  <si>
    <t>92071</t>
  </si>
  <si>
    <t>92072</t>
  </si>
  <si>
    <t>92073</t>
  </si>
  <si>
    <t>92074</t>
  </si>
  <si>
    <t>92075</t>
  </si>
  <si>
    <t>92078</t>
  </si>
  <si>
    <t>92079</t>
  </si>
  <si>
    <t>92081</t>
  </si>
  <si>
    <t>92082</t>
  </si>
  <si>
    <t>92083</t>
  </si>
  <si>
    <t>92084</t>
  </si>
  <si>
    <t>92085</t>
  </si>
  <si>
    <t>92086</t>
  </si>
  <si>
    <t>92087</t>
  </si>
  <si>
    <t>92088</t>
  </si>
  <si>
    <t>92090</t>
  </si>
  <si>
    <t>92091</t>
  </si>
  <si>
    <t>92092</t>
  </si>
  <si>
    <t>92093</t>
  </si>
  <si>
    <t>92096</t>
  </si>
  <si>
    <t>92100</t>
  </si>
  <si>
    <t>92101</t>
  </si>
  <si>
    <t>92102</t>
  </si>
  <si>
    <t>92103</t>
  </si>
  <si>
    <t>92104</t>
  </si>
  <si>
    <t>92105</t>
  </si>
  <si>
    <t>92106</t>
  </si>
  <si>
    <t>92107</t>
  </si>
  <si>
    <t>92108</t>
  </si>
  <si>
    <t>92109</t>
  </si>
  <si>
    <t>92110</t>
  </si>
  <si>
    <t>92111</t>
  </si>
  <si>
    <t>92112</t>
  </si>
  <si>
    <t>92113</t>
  </si>
  <si>
    <t>92114</t>
  </si>
  <si>
    <t>92115</t>
  </si>
  <si>
    <t>92116</t>
  </si>
  <si>
    <t>92117</t>
  </si>
  <si>
    <t>92118</t>
  </si>
  <si>
    <t>92119</t>
  </si>
  <si>
    <t>92120</t>
  </si>
  <si>
    <t>92121</t>
  </si>
  <si>
    <t>92122</t>
  </si>
  <si>
    <t>92123</t>
  </si>
  <si>
    <t>92124</t>
  </si>
  <si>
    <t>92126</t>
  </si>
  <si>
    <t>92127</t>
  </si>
  <si>
    <t>92128</t>
  </si>
  <si>
    <t>92129</t>
  </si>
  <si>
    <t>92130</t>
  </si>
  <si>
    <t>92131</t>
  </si>
  <si>
    <t>92132</t>
  </si>
  <si>
    <t>92133</t>
  </si>
  <si>
    <t>92134</t>
  </si>
  <si>
    <t>92135</t>
  </si>
  <si>
    <t>92136</t>
  </si>
  <si>
    <t>92137</t>
  </si>
  <si>
    <t>92138</t>
  </si>
  <si>
    <t>92139</t>
  </si>
  <si>
    <t>92140</t>
  </si>
  <si>
    <t>92142</t>
  </si>
  <si>
    <t>92143</t>
  </si>
  <si>
    <t>92145</t>
  </si>
  <si>
    <t>92147</t>
  </si>
  <si>
    <t>92149</t>
  </si>
  <si>
    <t>92150</t>
  </si>
  <si>
    <t>92152</t>
  </si>
  <si>
    <t>92153</t>
  </si>
  <si>
    <t>92154</t>
  </si>
  <si>
    <t>92155</t>
  </si>
  <si>
    <t>92158</t>
  </si>
  <si>
    <t>92159</t>
  </si>
  <si>
    <t>92160</t>
  </si>
  <si>
    <t>92161</t>
  </si>
  <si>
    <t>92162</t>
  </si>
  <si>
    <t>92163</t>
  </si>
  <si>
    <t>92164</t>
  </si>
  <si>
    <t>92165</t>
  </si>
  <si>
    <t>92166</t>
  </si>
  <si>
    <t>92167</t>
  </si>
  <si>
    <t>92168</t>
  </si>
  <si>
    <t>92169</t>
  </si>
  <si>
    <t>92170</t>
  </si>
  <si>
    <t>92171</t>
  </si>
  <si>
    <t>92172</t>
  </si>
  <si>
    <t>92173</t>
  </si>
  <si>
    <t>92174</t>
  </si>
  <si>
    <t>92175</t>
  </si>
  <si>
    <t>92176</t>
  </si>
  <si>
    <t>92177</t>
  </si>
  <si>
    <t>92178</t>
  </si>
  <si>
    <t>92179</t>
  </si>
  <si>
    <t>92180</t>
  </si>
  <si>
    <t>92181</t>
  </si>
  <si>
    <t>92182</t>
  </si>
  <si>
    <t>92183</t>
  </si>
  <si>
    <t>92184</t>
  </si>
  <si>
    <t>92185</t>
  </si>
  <si>
    <t>92186</t>
  </si>
  <si>
    <t>92187</t>
  </si>
  <si>
    <t>92188</t>
  </si>
  <si>
    <t>92189</t>
  </si>
  <si>
    <t>92190</t>
  </si>
  <si>
    <t>92191</t>
  </si>
  <si>
    <t>92192</t>
  </si>
  <si>
    <t>92193</t>
  </si>
  <si>
    <t>92194</t>
  </si>
  <si>
    <t>92195</t>
  </si>
  <si>
    <t>92196</t>
  </si>
  <si>
    <t>92197</t>
  </si>
  <si>
    <t>92198</t>
  </si>
  <si>
    <t>92199</t>
  </si>
  <si>
    <t>92201</t>
  </si>
  <si>
    <t>92202</t>
  </si>
  <si>
    <t>92203</t>
  </si>
  <si>
    <t>92210</t>
  </si>
  <si>
    <t>92211</t>
  </si>
  <si>
    <t>92220</t>
  </si>
  <si>
    <t>92222</t>
  </si>
  <si>
    <t>IMPERIAL</t>
  </si>
  <si>
    <t>92223</t>
  </si>
  <si>
    <t>92225</t>
  </si>
  <si>
    <t>92226</t>
  </si>
  <si>
    <t>92227</t>
  </si>
  <si>
    <t>92230</t>
  </si>
  <si>
    <t>92231</t>
  </si>
  <si>
    <t>92232</t>
  </si>
  <si>
    <t>92233</t>
  </si>
  <si>
    <t>92234</t>
  </si>
  <si>
    <t>92235</t>
  </si>
  <si>
    <t>92236</t>
  </si>
  <si>
    <t>92239</t>
  </si>
  <si>
    <t>92240</t>
  </si>
  <si>
    <t>92241</t>
  </si>
  <si>
    <t>92242</t>
  </si>
  <si>
    <t>92243</t>
  </si>
  <si>
    <t>92244</t>
  </si>
  <si>
    <t>92247</t>
  </si>
  <si>
    <t>92248</t>
  </si>
  <si>
    <t>92249</t>
  </si>
  <si>
    <t>92250</t>
  </si>
  <si>
    <t>92251</t>
  </si>
  <si>
    <t>92252</t>
  </si>
  <si>
    <t>92253</t>
  </si>
  <si>
    <t>92254</t>
  </si>
  <si>
    <t>92255</t>
  </si>
  <si>
    <t>92256</t>
  </si>
  <si>
    <t>92257</t>
  </si>
  <si>
    <t>92258</t>
  </si>
  <si>
    <t>92259</t>
  </si>
  <si>
    <t>92260</t>
  </si>
  <si>
    <t>92261</t>
  </si>
  <si>
    <t>92262</t>
  </si>
  <si>
    <t>92263</t>
  </si>
  <si>
    <t>92264</t>
  </si>
  <si>
    <t>92266</t>
  </si>
  <si>
    <t>92267</t>
  </si>
  <si>
    <t>92268</t>
  </si>
  <si>
    <t>92270</t>
  </si>
  <si>
    <t>92272</t>
  </si>
  <si>
    <t>92273</t>
  </si>
  <si>
    <t>92274</t>
  </si>
  <si>
    <t>92275</t>
  </si>
  <si>
    <t>92276</t>
  </si>
  <si>
    <t>92277</t>
  </si>
  <si>
    <t>92278</t>
  </si>
  <si>
    <t>92280</t>
  </si>
  <si>
    <t>92281</t>
  </si>
  <si>
    <t>92282</t>
  </si>
  <si>
    <t>92283</t>
  </si>
  <si>
    <t>92284</t>
  </si>
  <si>
    <t>92285</t>
  </si>
  <si>
    <t>92286</t>
  </si>
  <si>
    <t>92292</t>
  </si>
  <si>
    <t>92301</t>
  </si>
  <si>
    <t>92304</t>
  </si>
  <si>
    <t>92305</t>
  </si>
  <si>
    <t>92307</t>
  </si>
  <si>
    <t>92308</t>
  </si>
  <si>
    <t>92309</t>
  </si>
  <si>
    <t>92310</t>
  </si>
  <si>
    <t>92311</t>
  </si>
  <si>
    <t>92312</t>
  </si>
  <si>
    <t>92313</t>
  </si>
  <si>
    <t>92314</t>
  </si>
  <si>
    <t>92315</t>
  </si>
  <si>
    <t>92316</t>
  </si>
  <si>
    <t>92317</t>
  </si>
  <si>
    <t>92318</t>
  </si>
  <si>
    <t>92319</t>
  </si>
  <si>
    <t>92320</t>
  </si>
  <si>
    <t>92321</t>
  </si>
  <si>
    <t>92322</t>
  </si>
  <si>
    <t>92323</t>
  </si>
  <si>
    <t>92324</t>
  </si>
  <si>
    <t>92325</t>
  </si>
  <si>
    <t>92326</t>
  </si>
  <si>
    <t>92327</t>
  </si>
  <si>
    <t>92328</t>
  </si>
  <si>
    <t>INYO</t>
  </si>
  <si>
    <t>92329</t>
  </si>
  <si>
    <t>92331</t>
  </si>
  <si>
    <t>92332</t>
  </si>
  <si>
    <t>92333</t>
  </si>
  <si>
    <t>92334</t>
  </si>
  <si>
    <t>92335</t>
  </si>
  <si>
    <t>92336</t>
  </si>
  <si>
    <t>92337</t>
  </si>
  <si>
    <t>92338</t>
  </si>
  <si>
    <t>92339</t>
  </si>
  <si>
    <t>92340</t>
  </si>
  <si>
    <t>92341</t>
  </si>
  <si>
    <t>92342</t>
  </si>
  <si>
    <t>92344</t>
  </si>
  <si>
    <t>92345</t>
  </si>
  <si>
    <t>92346</t>
  </si>
  <si>
    <t>92347</t>
  </si>
  <si>
    <t>92350</t>
  </si>
  <si>
    <t>92351</t>
  </si>
  <si>
    <t>92352</t>
  </si>
  <si>
    <t>92353</t>
  </si>
  <si>
    <t>92354</t>
  </si>
  <si>
    <t>92356</t>
  </si>
  <si>
    <t>92357</t>
  </si>
  <si>
    <t>92358</t>
  </si>
  <si>
    <t>92359</t>
  </si>
  <si>
    <t>92363</t>
  </si>
  <si>
    <t>92364</t>
  </si>
  <si>
    <t>92365</t>
  </si>
  <si>
    <t>92366</t>
  </si>
  <si>
    <t>92368</t>
  </si>
  <si>
    <t>92369</t>
  </si>
  <si>
    <t>92371</t>
  </si>
  <si>
    <t>92372</t>
  </si>
  <si>
    <t>92373</t>
  </si>
  <si>
    <t>92374</t>
  </si>
  <si>
    <t>92375</t>
  </si>
  <si>
    <t>92376</t>
  </si>
  <si>
    <t>92377</t>
  </si>
  <si>
    <t>92378</t>
  </si>
  <si>
    <t>92382</t>
  </si>
  <si>
    <t>92384</t>
  </si>
  <si>
    <t>92385</t>
  </si>
  <si>
    <t>92386</t>
  </si>
  <si>
    <t>92389</t>
  </si>
  <si>
    <t>92391</t>
  </si>
  <si>
    <t>92392</t>
  </si>
  <si>
    <t>92393</t>
  </si>
  <si>
    <t>92394</t>
  </si>
  <si>
    <t>92395</t>
  </si>
  <si>
    <t>92397</t>
  </si>
  <si>
    <t>92398</t>
  </si>
  <si>
    <t>92399</t>
  </si>
  <si>
    <t>92400</t>
  </si>
  <si>
    <t>92401</t>
  </si>
  <si>
    <t>92402</t>
  </si>
  <si>
    <t>92403</t>
  </si>
  <si>
    <t>92404</t>
  </si>
  <si>
    <t>92405</t>
  </si>
  <si>
    <t>92406</t>
  </si>
  <si>
    <t>92407</t>
  </si>
  <si>
    <t>92408</t>
  </si>
  <si>
    <t>92409</t>
  </si>
  <si>
    <t>92410</t>
  </si>
  <si>
    <t>92411</t>
  </si>
  <si>
    <t>92412</t>
  </si>
  <si>
    <t>92413</t>
  </si>
  <si>
    <t>92414</t>
  </si>
  <si>
    <t>92415</t>
  </si>
  <si>
    <t>92416</t>
  </si>
  <si>
    <t>92418</t>
  </si>
  <si>
    <t>92420</t>
  </si>
  <si>
    <t>92423</t>
  </si>
  <si>
    <t>92424</t>
  </si>
  <si>
    <t>92427</t>
  </si>
  <si>
    <t>92500</t>
  </si>
  <si>
    <t>92501</t>
  </si>
  <si>
    <t>92502</t>
  </si>
  <si>
    <t>92503</t>
  </si>
  <si>
    <t>92504</t>
  </si>
  <si>
    <t>92505</t>
  </si>
  <si>
    <t>92506</t>
  </si>
  <si>
    <t>92507</t>
  </si>
  <si>
    <t>92508</t>
  </si>
  <si>
    <t>92509</t>
  </si>
  <si>
    <t>92513</t>
  </si>
  <si>
    <t>92514</t>
  </si>
  <si>
    <t>92515</t>
  </si>
  <si>
    <t>92516</t>
  </si>
  <si>
    <t>92517</t>
  </si>
  <si>
    <t>92518</t>
  </si>
  <si>
    <t>92519</t>
  </si>
  <si>
    <t>92521</t>
  </si>
  <si>
    <t>92522</t>
  </si>
  <si>
    <t>92523</t>
  </si>
  <si>
    <t>92530</t>
  </si>
  <si>
    <t>92531</t>
  </si>
  <si>
    <t>92532</t>
  </si>
  <si>
    <t>92536</t>
  </si>
  <si>
    <t>92539</t>
  </si>
  <si>
    <t>92543</t>
  </si>
  <si>
    <t>92544</t>
  </si>
  <si>
    <t>92545</t>
  </si>
  <si>
    <t>92546</t>
  </si>
  <si>
    <t>92548</t>
  </si>
  <si>
    <t>92549</t>
  </si>
  <si>
    <t>92551</t>
  </si>
  <si>
    <t>92552</t>
  </si>
  <si>
    <t>92553</t>
  </si>
  <si>
    <t>92554</t>
  </si>
  <si>
    <t>92555</t>
  </si>
  <si>
    <t>92556</t>
  </si>
  <si>
    <t>92557</t>
  </si>
  <si>
    <t>92561</t>
  </si>
  <si>
    <t>92562</t>
  </si>
  <si>
    <t>92563</t>
  </si>
  <si>
    <t>92564</t>
  </si>
  <si>
    <t>92567</t>
  </si>
  <si>
    <t>92570</t>
  </si>
  <si>
    <t>92571</t>
  </si>
  <si>
    <t>92572</t>
  </si>
  <si>
    <t>92581</t>
  </si>
  <si>
    <t>92582</t>
  </si>
  <si>
    <t>92583</t>
  </si>
  <si>
    <t>92584</t>
  </si>
  <si>
    <t>92585</t>
  </si>
  <si>
    <t>92586</t>
  </si>
  <si>
    <t>92587</t>
  </si>
  <si>
    <t>92589</t>
  </si>
  <si>
    <t>92590</t>
  </si>
  <si>
    <t>92591</t>
  </si>
  <si>
    <t>92592</t>
  </si>
  <si>
    <t>92593</t>
  </si>
  <si>
    <t>92595</t>
  </si>
  <si>
    <t>92596</t>
  </si>
  <si>
    <t>92599</t>
  </si>
  <si>
    <t>92601</t>
  </si>
  <si>
    <t>92602</t>
  </si>
  <si>
    <t>92603</t>
  </si>
  <si>
    <t>92604</t>
  </si>
  <si>
    <t>92605</t>
  </si>
  <si>
    <t>92606</t>
  </si>
  <si>
    <t>92607</t>
  </si>
  <si>
    <t>92609</t>
  </si>
  <si>
    <t>92610</t>
  </si>
  <si>
    <t>92612</t>
  </si>
  <si>
    <t>92613</t>
  </si>
  <si>
    <t>92614</t>
  </si>
  <si>
    <t>92615</t>
  </si>
  <si>
    <t>92616</t>
  </si>
  <si>
    <t>92617</t>
  </si>
  <si>
    <t>92618</t>
  </si>
  <si>
    <t>92619</t>
  </si>
  <si>
    <t>92620</t>
  </si>
  <si>
    <t>92621</t>
  </si>
  <si>
    <t>92622</t>
  </si>
  <si>
    <t>92623</t>
  </si>
  <si>
    <t>92624</t>
  </si>
  <si>
    <t>92625</t>
  </si>
  <si>
    <t>92626</t>
  </si>
  <si>
    <t>92627</t>
  </si>
  <si>
    <t>92628</t>
  </si>
  <si>
    <t>92629</t>
  </si>
  <si>
    <t>92630</t>
  </si>
  <si>
    <t>92631</t>
  </si>
  <si>
    <t>92632</t>
  </si>
  <si>
    <t>92633</t>
  </si>
  <si>
    <t>92634</t>
  </si>
  <si>
    <t>92635</t>
  </si>
  <si>
    <t>92637</t>
  </si>
  <si>
    <t>92640</t>
  </si>
  <si>
    <t>92641</t>
  </si>
  <si>
    <t>92642</t>
  </si>
  <si>
    <t>92643</t>
  </si>
  <si>
    <t>92644</t>
  </si>
  <si>
    <t>92645</t>
  </si>
  <si>
    <t>92646</t>
  </si>
  <si>
    <t>92647</t>
  </si>
  <si>
    <t>92648</t>
  </si>
  <si>
    <t>92649</t>
  </si>
  <si>
    <t>92650</t>
  </si>
  <si>
    <t>92651</t>
  </si>
  <si>
    <t>92652</t>
  </si>
  <si>
    <t>92653</t>
  </si>
  <si>
    <t>92654</t>
  </si>
  <si>
    <t>92655</t>
  </si>
  <si>
    <t>92656</t>
  </si>
  <si>
    <t>92657</t>
  </si>
  <si>
    <t>92658</t>
  </si>
  <si>
    <t>92659</t>
  </si>
  <si>
    <t>92660</t>
  </si>
  <si>
    <t>92661</t>
  </si>
  <si>
    <t>92662</t>
  </si>
  <si>
    <t>92663</t>
  </si>
  <si>
    <t>92664</t>
  </si>
  <si>
    <t>92665</t>
  </si>
  <si>
    <t>92666</t>
  </si>
  <si>
    <t>92667</t>
  </si>
  <si>
    <t>92668</t>
  </si>
  <si>
    <t>92669</t>
  </si>
  <si>
    <t>92670</t>
  </si>
  <si>
    <t>92672</t>
  </si>
  <si>
    <t>92673</t>
  </si>
  <si>
    <t>92674</t>
  </si>
  <si>
    <t>92675</t>
  </si>
  <si>
    <t>92676</t>
  </si>
  <si>
    <t>92677</t>
  </si>
  <si>
    <t>92678</t>
  </si>
  <si>
    <t>92679</t>
  </si>
  <si>
    <t>92680</t>
  </si>
  <si>
    <t>92681</t>
  </si>
  <si>
    <t>92683</t>
  </si>
  <si>
    <t>92684</t>
  </si>
  <si>
    <t>92685</t>
  </si>
  <si>
    <t>92686</t>
  </si>
  <si>
    <t>92687</t>
  </si>
  <si>
    <t>92688</t>
  </si>
  <si>
    <t>92690</t>
  </si>
  <si>
    <t>92691</t>
  </si>
  <si>
    <t>92692</t>
  </si>
  <si>
    <t>92693</t>
  </si>
  <si>
    <t>92694</t>
  </si>
  <si>
    <t>92697</t>
  </si>
  <si>
    <t>92698</t>
  </si>
  <si>
    <t>92701</t>
  </si>
  <si>
    <t>92702</t>
  </si>
  <si>
    <t>92703</t>
  </si>
  <si>
    <t>92704</t>
  </si>
  <si>
    <t>92705</t>
  </si>
  <si>
    <t>92706</t>
  </si>
  <si>
    <t>92707</t>
  </si>
  <si>
    <t>92708</t>
  </si>
  <si>
    <t>92709</t>
  </si>
  <si>
    <t>92710</t>
  </si>
  <si>
    <t>92711</t>
  </si>
  <si>
    <t>92712</t>
  </si>
  <si>
    <t>92713</t>
  </si>
  <si>
    <t>92714</t>
  </si>
  <si>
    <t>92715</t>
  </si>
  <si>
    <t>92716</t>
  </si>
  <si>
    <t>92717</t>
  </si>
  <si>
    <t>92718</t>
  </si>
  <si>
    <t>92720</t>
  </si>
  <si>
    <t>92725</t>
  </si>
  <si>
    <t>92728</t>
  </si>
  <si>
    <t>92730</t>
  </si>
  <si>
    <t>92735</t>
  </si>
  <si>
    <t>92780</t>
  </si>
  <si>
    <t>92781</t>
  </si>
  <si>
    <t>92782</t>
  </si>
  <si>
    <t>92799</t>
  </si>
  <si>
    <t>92800</t>
  </si>
  <si>
    <t>92801</t>
  </si>
  <si>
    <t>92802</t>
  </si>
  <si>
    <t>92803</t>
  </si>
  <si>
    <t>92804</t>
  </si>
  <si>
    <t>92805</t>
  </si>
  <si>
    <t>92806</t>
  </si>
  <si>
    <t>92807</t>
  </si>
  <si>
    <t>92808</t>
  </si>
  <si>
    <t>92809</t>
  </si>
  <si>
    <t>92811</t>
  </si>
  <si>
    <t>92812</t>
  </si>
  <si>
    <t>92814</t>
  </si>
  <si>
    <t>92815</t>
  </si>
  <si>
    <t>92816</t>
  </si>
  <si>
    <t>92817</t>
  </si>
  <si>
    <t>92821</t>
  </si>
  <si>
    <t>92822</t>
  </si>
  <si>
    <t>92823</t>
  </si>
  <si>
    <t>92825</t>
  </si>
  <si>
    <t>92831</t>
  </si>
  <si>
    <t>92832</t>
  </si>
  <si>
    <t>92833</t>
  </si>
  <si>
    <t>92834</t>
  </si>
  <si>
    <t>92835</t>
  </si>
  <si>
    <t>92836</t>
  </si>
  <si>
    <t>92837</t>
  </si>
  <si>
    <t>92838</t>
  </si>
  <si>
    <t>92840</t>
  </si>
  <si>
    <t>92841</t>
  </si>
  <si>
    <t>92842</t>
  </si>
  <si>
    <t>92843</t>
  </si>
  <si>
    <t>92844</t>
  </si>
  <si>
    <t>92845</t>
  </si>
  <si>
    <t>92846</t>
  </si>
  <si>
    <t>92850</t>
  </si>
  <si>
    <t>92856</t>
  </si>
  <si>
    <t>92857</t>
  </si>
  <si>
    <t>92859</t>
  </si>
  <si>
    <t>92860</t>
  </si>
  <si>
    <t>92861</t>
  </si>
  <si>
    <t>92862</t>
  </si>
  <si>
    <t>92863</t>
  </si>
  <si>
    <t>92864</t>
  </si>
  <si>
    <t>92865</t>
  </si>
  <si>
    <t>92866</t>
  </si>
  <si>
    <t>92867</t>
  </si>
  <si>
    <t>92868</t>
  </si>
  <si>
    <t>92869</t>
  </si>
  <si>
    <t>92870</t>
  </si>
  <si>
    <t>92871</t>
  </si>
  <si>
    <t>92877</t>
  </si>
  <si>
    <t>92878</t>
  </si>
  <si>
    <t>92879</t>
  </si>
  <si>
    <t>92880</t>
  </si>
  <si>
    <t>92881</t>
  </si>
  <si>
    <t>92882</t>
  </si>
  <si>
    <t>92883</t>
  </si>
  <si>
    <t>92885</t>
  </si>
  <si>
    <t>92886</t>
  </si>
  <si>
    <t>92887</t>
  </si>
  <si>
    <t>92899</t>
  </si>
  <si>
    <t>93001</t>
  </si>
  <si>
    <t>93002</t>
  </si>
  <si>
    <t>93003</t>
  </si>
  <si>
    <t>93004</t>
  </si>
  <si>
    <t>93005</t>
  </si>
  <si>
    <t>93006</t>
  </si>
  <si>
    <t>93007</t>
  </si>
  <si>
    <t>93009</t>
  </si>
  <si>
    <t>93010</t>
  </si>
  <si>
    <t>93011</t>
  </si>
  <si>
    <t>93012</t>
  </si>
  <si>
    <t>93013</t>
  </si>
  <si>
    <t>SANTA BARBARA</t>
  </si>
  <si>
    <t>93014</t>
  </si>
  <si>
    <t>93015</t>
  </si>
  <si>
    <t>93016</t>
  </si>
  <si>
    <t>93020</t>
  </si>
  <si>
    <t>93021</t>
  </si>
  <si>
    <t>93022</t>
  </si>
  <si>
    <t>93023</t>
  </si>
  <si>
    <t>93024</t>
  </si>
  <si>
    <t>93030</t>
  </si>
  <si>
    <t>93031</t>
  </si>
  <si>
    <t>93032</t>
  </si>
  <si>
    <t>93033</t>
  </si>
  <si>
    <t>93034</t>
  </si>
  <si>
    <t>93035</t>
  </si>
  <si>
    <t>93036</t>
  </si>
  <si>
    <t>93040</t>
  </si>
  <si>
    <t>93041</t>
  </si>
  <si>
    <t>93042</t>
  </si>
  <si>
    <t>93043</t>
  </si>
  <si>
    <t>93044</t>
  </si>
  <si>
    <t>93060</t>
  </si>
  <si>
    <t>93061</t>
  </si>
  <si>
    <t>93062</t>
  </si>
  <si>
    <t>93063</t>
  </si>
  <si>
    <t>93064</t>
  </si>
  <si>
    <t>93065</t>
  </si>
  <si>
    <t>93066</t>
  </si>
  <si>
    <t>93067</t>
  </si>
  <si>
    <t>93093</t>
  </si>
  <si>
    <t>93094</t>
  </si>
  <si>
    <t>93097</t>
  </si>
  <si>
    <t>93099</t>
  </si>
  <si>
    <t>93101</t>
  </si>
  <si>
    <t>93102</t>
  </si>
  <si>
    <t>93103</t>
  </si>
  <si>
    <t>93105</t>
  </si>
  <si>
    <t>93106</t>
  </si>
  <si>
    <t>93107</t>
  </si>
  <si>
    <t>93108</t>
  </si>
  <si>
    <t>93109</t>
  </si>
  <si>
    <t>93110</t>
  </si>
  <si>
    <t>93111</t>
  </si>
  <si>
    <t>93116</t>
  </si>
  <si>
    <t>93117</t>
  </si>
  <si>
    <t>93118</t>
  </si>
  <si>
    <t>93120</t>
  </si>
  <si>
    <t>93121</t>
  </si>
  <si>
    <t>93130</t>
  </si>
  <si>
    <t>93140</t>
  </si>
  <si>
    <t>93150</t>
  </si>
  <si>
    <t>93160</t>
  </si>
  <si>
    <t>93190</t>
  </si>
  <si>
    <t>93199</t>
  </si>
  <si>
    <t>93201</t>
  </si>
  <si>
    <t>TULARE</t>
  </si>
  <si>
    <t>93202</t>
  </si>
  <si>
    <t>93203</t>
  </si>
  <si>
    <t>KERN</t>
  </si>
  <si>
    <t>93204</t>
  </si>
  <si>
    <t>93205</t>
  </si>
  <si>
    <t>93206</t>
  </si>
  <si>
    <t>93207</t>
  </si>
  <si>
    <t>93208</t>
  </si>
  <si>
    <t>93210</t>
  </si>
  <si>
    <t>FRESNO</t>
  </si>
  <si>
    <t>93212</t>
  </si>
  <si>
    <t>93214</t>
  </si>
  <si>
    <t>93215</t>
  </si>
  <si>
    <t>93216</t>
  </si>
  <si>
    <t>93217</t>
  </si>
  <si>
    <t>93218</t>
  </si>
  <si>
    <t>93219</t>
  </si>
  <si>
    <t>93220</t>
  </si>
  <si>
    <t>93221</t>
  </si>
  <si>
    <t>93222</t>
  </si>
  <si>
    <t>93223</t>
  </si>
  <si>
    <t>93224</t>
  </si>
  <si>
    <t>93225</t>
  </si>
  <si>
    <t>93226</t>
  </si>
  <si>
    <t>93227</t>
  </si>
  <si>
    <t>93230</t>
  </si>
  <si>
    <t>93231</t>
  </si>
  <si>
    <t>93232</t>
  </si>
  <si>
    <t>93234</t>
  </si>
  <si>
    <t>93235</t>
  </si>
  <si>
    <t>93237</t>
  </si>
  <si>
    <t>93238</t>
  </si>
  <si>
    <t>93239</t>
  </si>
  <si>
    <t>93240</t>
  </si>
  <si>
    <t>93241</t>
  </si>
  <si>
    <t>93242</t>
  </si>
  <si>
    <t>93243</t>
  </si>
  <si>
    <t>93244</t>
  </si>
  <si>
    <t>93245</t>
  </si>
  <si>
    <t>93246</t>
  </si>
  <si>
    <t>93247</t>
  </si>
  <si>
    <t>93249</t>
  </si>
  <si>
    <t>93250</t>
  </si>
  <si>
    <t>93251</t>
  </si>
  <si>
    <t>93252</t>
  </si>
  <si>
    <t>93254</t>
  </si>
  <si>
    <t>93255</t>
  </si>
  <si>
    <t>93256</t>
  </si>
  <si>
    <t>93257</t>
  </si>
  <si>
    <t>93258</t>
  </si>
  <si>
    <t>93260</t>
  </si>
  <si>
    <t>93261</t>
  </si>
  <si>
    <t>93262</t>
  </si>
  <si>
    <t>93263</t>
  </si>
  <si>
    <t>93265</t>
  </si>
  <si>
    <t>93266</t>
  </si>
  <si>
    <t>93267</t>
  </si>
  <si>
    <t>93268</t>
  </si>
  <si>
    <t>93270</t>
  </si>
  <si>
    <t>93271</t>
  </si>
  <si>
    <t>93272</t>
  </si>
  <si>
    <t>93274</t>
  </si>
  <si>
    <t>93275</t>
  </si>
  <si>
    <t>93276</t>
  </si>
  <si>
    <t>93277</t>
  </si>
  <si>
    <t>93278</t>
  </si>
  <si>
    <t>93279</t>
  </si>
  <si>
    <t>93280</t>
  </si>
  <si>
    <t>93282</t>
  </si>
  <si>
    <t>93283</t>
  </si>
  <si>
    <t>93285</t>
  </si>
  <si>
    <t>93286</t>
  </si>
  <si>
    <t>93287</t>
  </si>
  <si>
    <t>93290</t>
  </si>
  <si>
    <t>93291</t>
  </si>
  <si>
    <t>93292</t>
  </si>
  <si>
    <t>93300</t>
  </si>
  <si>
    <t>93301</t>
  </si>
  <si>
    <t>93302</t>
  </si>
  <si>
    <t>93303</t>
  </si>
  <si>
    <t>93304</t>
  </si>
  <si>
    <t>93305</t>
  </si>
  <si>
    <t>93306</t>
  </si>
  <si>
    <t>93307</t>
  </si>
  <si>
    <t>93308</t>
  </si>
  <si>
    <t>93309</t>
  </si>
  <si>
    <t>93311</t>
  </si>
  <si>
    <t>93312</t>
  </si>
  <si>
    <t>93313</t>
  </si>
  <si>
    <t>93314</t>
  </si>
  <si>
    <t>93380</t>
  </si>
  <si>
    <t>93381</t>
  </si>
  <si>
    <t>93382</t>
  </si>
  <si>
    <t>93383</t>
  </si>
  <si>
    <t>93384</t>
  </si>
  <si>
    <t>93385</t>
  </si>
  <si>
    <t>93386</t>
  </si>
  <si>
    <t>93387</t>
  </si>
  <si>
    <t>93388</t>
  </si>
  <si>
    <t>93389</t>
  </si>
  <si>
    <t>93390</t>
  </si>
  <si>
    <t>93399</t>
  </si>
  <si>
    <t>93401</t>
  </si>
  <si>
    <t>SAN LUIS OBISPO</t>
  </si>
  <si>
    <t>93402</t>
  </si>
  <si>
    <t>93403</t>
  </si>
  <si>
    <t>93405</t>
  </si>
  <si>
    <t>93406</t>
  </si>
  <si>
    <t>93407</t>
  </si>
  <si>
    <t>93408</t>
  </si>
  <si>
    <t>93409</t>
  </si>
  <si>
    <t>93410</t>
  </si>
  <si>
    <t>93412</t>
  </si>
  <si>
    <t>93420</t>
  </si>
  <si>
    <t>93421</t>
  </si>
  <si>
    <t>93422</t>
  </si>
  <si>
    <t>93423</t>
  </si>
  <si>
    <t>93424</t>
  </si>
  <si>
    <t>93426</t>
  </si>
  <si>
    <t>MONTEREY</t>
  </si>
  <si>
    <t>93427</t>
  </si>
  <si>
    <t>93428</t>
  </si>
  <si>
    <t>93429</t>
  </si>
  <si>
    <t>93430</t>
  </si>
  <si>
    <t>93431</t>
  </si>
  <si>
    <t>93432</t>
  </si>
  <si>
    <t>93433</t>
  </si>
  <si>
    <t>93434</t>
  </si>
  <si>
    <t>93435</t>
  </si>
  <si>
    <t>93436</t>
  </si>
  <si>
    <t>93437</t>
  </si>
  <si>
    <t>93438</t>
  </si>
  <si>
    <t>93440</t>
  </si>
  <si>
    <t>93441</t>
  </si>
  <si>
    <t>93442</t>
  </si>
  <si>
    <t>93443</t>
  </si>
  <si>
    <t>93444</t>
  </si>
  <si>
    <t>93445</t>
  </si>
  <si>
    <t>93446</t>
  </si>
  <si>
    <t>93447</t>
  </si>
  <si>
    <t>93448</t>
  </si>
  <si>
    <t>93449</t>
  </si>
  <si>
    <t>93450</t>
  </si>
  <si>
    <t>93451</t>
  </si>
  <si>
    <t>93452</t>
  </si>
  <si>
    <t>93453</t>
  </si>
  <si>
    <t>93454</t>
  </si>
  <si>
    <t>93455</t>
  </si>
  <si>
    <t>93456</t>
  </si>
  <si>
    <t>93457</t>
  </si>
  <si>
    <t>93458</t>
  </si>
  <si>
    <t>93460</t>
  </si>
  <si>
    <t>93461</t>
  </si>
  <si>
    <t>93463</t>
  </si>
  <si>
    <t>93464</t>
  </si>
  <si>
    <t>93465</t>
  </si>
  <si>
    <t>93475</t>
  </si>
  <si>
    <t>93483</t>
  </si>
  <si>
    <t>93501</t>
  </si>
  <si>
    <t>93502</t>
  </si>
  <si>
    <t>93504</t>
  </si>
  <si>
    <t>93505</t>
  </si>
  <si>
    <t>93510</t>
  </si>
  <si>
    <t>93512</t>
  </si>
  <si>
    <t>MONO</t>
  </si>
  <si>
    <t>93513</t>
  </si>
  <si>
    <t>93514</t>
  </si>
  <si>
    <t>93515</t>
  </si>
  <si>
    <t>93516</t>
  </si>
  <si>
    <t>93517</t>
  </si>
  <si>
    <t>93518</t>
  </si>
  <si>
    <t>93519</t>
  </si>
  <si>
    <t>93522</t>
  </si>
  <si>
    <t>93523</t>
  </si>
  <si>
    <t>93524</t>
  </si>
  <si>
    <t>93526</t>
  </si>
  <si>
    <t>93527</t>
  </si>
  <si>
    <t>93528</t>
  </si>
  <si>
    <t>93529</t>
  </si>
  <si>
    <t>93530</t>
  </si>
  <si>
    <t>93531</t>
  </si>
  <si>
    <t>93532</t>
  </si>
  <si>
    <t>93534</t>
  </si>
  <si>
    <t>93535</t>
  </si>
  <si>
    <t>93536</t>
  </si>
  <si>
    <t>93539</t>
  </si>
  <si>
    <t>93541</t>
  </si>
  <si>
    <t>93542</t>
  </si>
  <si>
    <t>93543</t>
  </si>
  <si>
    <t>93544</t>
  </si>
  <si>
    <t>93545</t>
  </si>
  <si>
    <t>93546</t>
  </si>
  <si>
    <t>93549</t>
  </si>
  <si>
    <t>93550</t>
  </si>
  <si>
    <t>93551</t>
  </si>
  <si>
    <t>93552</t>
  </si>
  <si>
    <t>93553</t>
  </si>
  <si>
    <t>93554</t>
  </si>
  <si>
    <t>93555</t>
  </si>
  <si>
    <t>93556</t>
  </si>
  <si>
    <t>93558</t>
  </si>
  <si>
    <t>93560</t>
  </si>
  <si>
    <t>93561</t>
  </si>
  <si>
    <t>93562</t>
  </si>
  <si>
    <t>93563</t>
  </si>
  <si>
    <t>93570</t>
  </si>
  <si>
    <t>93581</t>
  </si>
  <si>
    <t>93582</t>
  </si>
  <si>
    <t>93584</t>
  </si>
  <si>
    <t>93586</t>
  </si>
  <si>
    <t>93590</t>
  </si>
  <si>
    <t>93591</t>
  </si>
  <si>
    <t>93592</t>
  </si>
  <si>
    <t>93596</t>
  </si>
  <si>
    <t>93599</t>
  </si>
  <si>
    <t>93601</t>
  </si>
  <si>
    <t>MADERA</t>
  </si>
  <si>
    <t>93602</t>
  </si>
  <si>
    <t>93603</t>
  </si>
  <si>
    <t>93604</t>
  </si>
  <si>
    <t>93605</t>
  </si>
  <si>
    <t>93606</t>
  </si>
  <si>
    <t>93607</t>
  </si>
  <si>
    <t>93608</t>
  </si>
  <si>
    <t>93609</t>
  </si>
  <si>
    <t>93610</t>
  </si>
  <si>
    <t>93611</t>
  </si>
  <si>
    <t>93612</t>
  </si>
  <si>
    <t>93613</t>
  </si>
  <si>
    <t>93614</t>
  </si>
  <si>
    <t>93615</t>
  </si>
  <si>
    <t>93616</t>
  </si>
  <si>
    <t>93618</t>
  </si>
  <si>
    <t>93619</t>
  </si>
  <si>
    <t>93620</t>
  </si>
  <si>
    <t>MERCED</t>
  </si>
  <si>
    <t>93621</t>
  </si>
  <si>
    <t>93622</t>
  </si>
  <si>
    <t>93623</t>
  </si>
  <si>
    <t>MARIPOSA</t>
  </si>
  <si>
    <t>93624</t>
  </si>
  <si>
    <t>93625</t>
  </si>
  <si>
    <t>93626</t>
  </si>
  <si>
    <t>93627</t>
  </si>
  <si>
    <t>93628</t>
  </si>
  <si>
    <t>93629</t>
  </si>
  <si>
    <t>93630</t>
  </si>
  <si>
    <t>93631</t>
  </si>
  <si>
    <t>93633</t>
  </si>
  <si>
    <t>93634</t>
  </si>
  <si>
    <t>93635</t>
  </si>
  <si>
    <t>93636</t>
  </si>
  <si>
    <t>93637</t>
  </si>
  <si>
    <t>93638</t>
  </si>
  <si>
    <t>93639</t>
  </si>
  <si>
    <t>93640</t>
  </si>
  <si>
    <t>93641</t>
  </si>
  <si>
    <t>93642</t>
  </si>
  <si>
    <t>93643</t>
  </si>
  <si>
    <t>93644</t>
  </si>
  <si>
    <t>93645</t>
  </si>
  <si>
    <t>93646</t>
  </si>
  <si>
    <t>93647</t>
  </si>
  <si>
    <t>93648</t>
  </si>
  <si>
    <t>93649</t>
  </si>
  <si>
    <t>93650</t>
  </si>
  <si>
    <t>93651</t>
  </si>
  <si>
    <t>93652</t>
  </si>
  <si>
    <t>93653</t>
  </si>
  <si>
    <t>93654</t>
  </si>
  <si>
    <t>93656</t>
  </si>
  <si>
    <t>93657</t>
  </si>
  <si>
    <t>93660</t>
  </si>
  <si>
    <t>93661</t>
  </si>
  <si>
    <t>93662</t>
  </si>
  <si>
    <t>93664</t>
  </si>
  <si>
    <t>93665</t>
  </si>
  <si>
    <t>93666</t>
  </si>
  <si>
    <t>93667</t>
  </si>
  <si>
    <t>93668</t>
  </si>
  <si>
    <t>93669</t>
  </si>
  <si>
    <t>93670</t>
  </si>
  <si>
    <t>93673</t>
  </si>
  <si>
    <t>93675</t>
  </si>
  <si>
    <t>93700</t>
  </si>
  <si>
    <t>93701</t>
  </si>
  <si>
    <t>93702</t>
  </si>
  <si>
    <t>93703</t>
  </si>
  <si>
    <t>93704</t>
  </si>
  <si>
    <t>93705</t>
  </si>
  <si>
    <t>93706</t>
  </si>
  <si>
    <t>93707</t>
  </si>
  <si>
    <t>93708</t>
  </si>
  <si>
    <t>93709</t>
  </si>
  <si>
    <t>93710</t>
  </si>
  <si>
    <t>93711</t>
  </si>
  <si>
    <t>93712</t>
  </si>
  <si>
    <t>93714</t>
  </si>
  <si>
    <t>93715</t>
  </si>
  <si>
    <t>93716</t>
  </si>
  <si>
    <t>93717</t>
  </si>
  <si>
    <t>93718</t>
  </si>
  <si>
    <t>93720</t>
  </si>
  <si>
    <t>93721</t>
  </si>
  <si>
    <t>93722</t>
  </si>
  <si>
    <t>93723</t>
  </si>
  <si>
    <t>93724</t>
  </si>
  <si>
    <t>93725</t>
  </si>
  <si>
    <t>93726</t>
  </si>
  <si>
    <t>93727</t>
  </si>
  <si>
    <t>93728</t>
  </si>
  <si>
    <t>93729</t>
  </si>
  <si>
    <t>93730</t>
  </si>
  <si>
    <t>93740</t>
  </si>
  <si>
    <t>93741</t>
  </si>
  <si>
    <t>93744</t>
  </si>
  <si>
    <t>93745</t>
  </si>
  <si>
    <t>93747</t>
  </si>
  <si>
    <t>93750</t>
  </si>
  <si>
    <t>93755</t>
  </si>
  <si>
    <t>93759</t>
  </si>
  <si>
    <t>93760</t>
  </si>
  <si>
    <t>93761</t>
  </si>
  <si>
    <t>93762</t>
  </si>
  <si>
    <t>93764</t>
  </si>
  <si>
    <t>93765</t>
  </si>
  <si>
    <t>93771</t>
  </si>
  <si>
    <t>93772</t>
  </si>
  <si>
    <t>93773</t>
  </si>
  <si>
    <t>93774</t>
  </si>
  <si>
    <t>93775</t>
  </si>
  <si>
    <t>93776</t>
  </si>
  <si>
    <t>93777</t>
  </si>
  <si>
    <t>93778</t>
  </si>
  <si>
    <t>93779</t>
  </si>
  <si>
    <t>93780</t>
  </si>
  <si>
    <t>93782</t>
  </si>
  <si>
    <t>93784</t>
  </si>
  <si>
    <t>93786</t>
  </si>
  <si>
    <t>93790</t>
  </si>
  <si>
    <t>93791</t>
  </si>
  <si>
    <t>93792</t>
  </si>
  <si>
    <t>93793</t>
  </si>
  <si>
    <t>93794</t>
  </si>
  <si>
    <t>93844</t>
  </si>
  <si>
    <t>93888</t>
  </si>
  <si>
    <t>93901</t>
  </si>
  <si>
    <t>93902</t>
  </si>
  <si>
    <t>93905</t>
  </si>
  <si>
    <t>93906</t>
  </si>
  <si>
    <t>93907</t>
  </si>
  <si>
    <t>93908</t>
  </si>
  <si>
    <t>93911</t>
  </si>
  <si>
    <t>93912</t>
  </si>
  <si>
    <t>93915</t>
  </si>
  <si>
    <t>93920</t>
  </si>
  <si>
    <t>93921</t>
  </si>
  <si>
    <t>93922</t>
  </si>
  <si>
    <t>93923</t>
  </si>
  <si>
    <t>93924</t>
  </si>
  <si>
    <t>93925</t>
  </si>
  <si>
    <t>93926</t>
  </si>
  <si>
    <t>93927</t>
  </si>
  <si>
    <t>93928</t>
  </si>
  <si>
    <t>93930</t>
  </si>
  <si>
    <t>93932</t>
  </si>
  <si>
    <t>93933</t>
  </si>
  <si>
    <t>93940</t>
  </si>
  <si>
    <t>93941</t>
  </si>
  <si>
    <t>93942</t>
  </si>
  <si>
    <t>93943</t>
  </si>
  <si>
    <t>93944</t>
  </si>
  <si>
    <t>93950</t>
  </si>
  <si>
    <t>93953</t>
  </si>
  <si>
    <t>93954</t>
  </si>
  <si>
    <t>93955</t>
  </si>
  <si>
    <t>93960</t>
  </si>
  <si>
    <t>93962</t>
  </si>
  <si>
    <t>94002</t>
  </si>
  <si>
    <t>SAN MATEO</t>
  </si>
  <si>
    <t>94003</t>
  </si>
  <si>
    <t>94005</t>
  </si>
  <si>
    <t>94010</t>
  </si>
  <si>
    <t>94011</t>
  </si>
  <si>
    <t>94012</t>
  </si>
  <si>
    <t>94013</t>
  </si>
  <si>
    <t>94014</t>
  </si>
  <si>
    <t>94015</t>
  </si>
  <si>
    <t>94016</t>
  </si>
  <si>
    <t>94017</t>
  </si>
  <si>
    <t>94018</t>
  </si>
  <si>
    <t>94019</t>
  </si>
  <si>
    <t>94020</t>
  </si>
  <si>
    <t>94021</t>
  </si>
  <si>
    <t>94022</t>
  </si>
  <si>
    <t>SANTA CLARA</t>
  </si>
  <si>
    <t>94023</t>
  </si>
  <si>
    <t>94024</t>
  </si>
  <si>
    <t>94025</t>
  </si>
  <si>
    <t>94026</t>
  </si>
  <si>
    <t>94027</t>
  </si>
  <si>
    <t>94028</t>
  </si>
  <si>
    <t>94029</t>
  </si>
  <si>
    <t>94030</t>
  </si>
  <si>
    <t>94031</t>
  </si>
  <si>
    <t>94035</t>
  </si>
  <si>
    <t>94037</t>
  </si>
  <si>
    <t>94038</t>
  </si>
  <si>
    <t>94039</t>
  </si>
  <si>
    <t>94040</t>
  </si>
  <si>
    <t>94041</t>
  </si>
  <si>
    <t>94042</t>
  </si>
  <si>
    <t>94043</t>
  </si>
  <si>
    <t>94044</t>
  </si>
  <si>
    <t>94045</t>
  </si>
  <si>
    <t>94059</t>
  </si>
  <si>
    <t>94060</t>
  </si>
  <si>
    <t>94061</t>
  </si>
  <si>
    <t>94062</t>
  </si>
  <si>
    <t>94063</t>
  </si>
  <si>
    <t>94064</t>
  </si>
  <si>
    <t>94065</t>
  </si>
  <si>
    <t>94066</t>
  </si>
  <si>
    <t>94067</t>
  </si>
  <si>
    <t>94070</t>
  </si>
  <si>
    <t>94071</t>
  </si>
  <si>
    <t>94074</t>
  </si>
  <si>
    <t>94080</t>
  </si>
  <si>
    <t>94083</t>
  </si>
  <si>
    <t>94085</t>
  </si>
  <si>
    <t>94086</t>
  </si>
  <si>
    <t>94087</t>
  </si>
  <si>
    <t>94088</t>
  </si>
  <si>
    <t>94089</t>
  </si>
  <si>
    <t>94090</t>
  </si>
  <si>
    <t>94091</t>
  </si>
  <si>
    <t>94096</t>
  </si>
  <si>
    <t>94098</t>
  </si>
  <si>
    <t>94099</t>
  </si>
  <si>
    <t>94100</t>
  </si>
  <si>
    <t>SAN FRANCISCO</t>
  </si>
  <si>
    <t>94101</t>
  </si>
  <si>
    <t>94102</t>
  </si>
  <si>
    <t>94103</t>
  </si>
  <si>
    <t>94104</t>
  </si>
  <si>
    <t>94105</t>
  </si>
  <si>
    <t>94106</t>
  </si>
  <si>
    <t>94107</t>
  </si>
  <si>
    <t>94108</t>
  </si>
  <si>
    <t>94109</t>
  </si>
  <si>
    <t>94110</t>
  </si>
  <si>
    <t>94111</t>
  </si>
  <si>
    <t>94112</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</si>
  <si>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</si>
  <si>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</si>
  <si>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</si>
  <si>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</si>
  <si>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</si>
  <si>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</si>
  <si>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</si>
  <si>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</si>
  <si>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</si>
  <si>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</si>
  <si>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</si>
  <si>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</si>
  <si>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</si>
  <si>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</si>
  <si>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</si>
  <si>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</si>
  <si>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</si>
  <si>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</si>
  <si>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</si>
  <si>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</si>
  <si>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</si>
  <si>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94135</t>
  </si>
  <si>
    <t>94136</t>
  </si>
  <si>
    <t>94137</t>
  </si>
  <si>
    <t>94138</t>
  </si>
  <si>
    <t>94139</t>
  </si>
  <si>
    <t>94140</t>
  </si>
  <si>
    <t>94141</t>
  </si>
  <si>
    <t>94142</t>
  </si>
  <si>
    <t>94143</t>
  </si>
  <si>
    <t>94144</t>
  </si>
  <si>
    <t>94145</t>
  </si>
  <si>
    <t>94146</t>
  </si>
  <si>
    <t>94147</t>
  </si>
  <si>
    <t>94150</t>
  </si>
  <si>
    <t>94151</t>
  </si>
  <si>
    <t>94152</t>
  </si>
  <si>
    <t>94153</t>
  </si>
  <si>
    <t>94154</t>
  </si>
  <si>
    <t>94155</t>
  </si>
  <si>
    <t>94156</t>
  </si>
  <si>
    <t>94157</t>
  </si>
  <si>
    <t>94158</t>
  </si>
  <si>
    <t>94159</t>
  </si>
  <si>
    <t>94160</t>
  </si>
  <si>
    <t>94161</t>
  </si>
  <si>
    <t>94162</t>
  </si>
  <si>
    <t>94163</t>
  </si>
  <si>
    <t>94164</t>
  </si>
  <si>
    <t>94165</t>
  </si>
  <si>
    <t>94166</t>
  </si>
  <si>
    <t>94167</t>
  </si>
  <si>
    <t>94168</t>
  </si>
  <si>
    <t>94169</t>
  </si>
  <si>
    <t>94170</t>
  </si>
  <si>
    <t>94171</t>
  </si>
  <si>
    <t>94172</t>
  </si>
  <si>
    <t>94175</t>
  </si>
  <si>
    <t>94177</t>
  </si>
  <si>
    <t>94188</t>
  </si>
  <si>
    <t>94199</t>
  </si>
  <si>
    <t>94203</t>
  </si>
  <si>
    <t>SACRAMENTO</t>
  </si>
  <si>
    <t>94204</t>
  </si>
  <si>
    <t>94205</t>
  </si>
  <si>
    <t>94206</t>
  </si>
  <si>
    <t>94207</t>
  </si>
  <si>
    <t>94208</t>
  </si>
  <si>
    <t>94209</t>
  </si>
  <si>
    <t>94211</t>
  </si>
  <si>
    <t>94229</t>
  </si>
  <si>
    <t>94230</t>
  </si>
  <si>
    <t>94232</t>
  </si>
  <si>
    <t>94234</t>
  </si>
  <si>
    <t>94235</t>
  </si>
  <si>
    <t>94236</t>
  </si>
  <si>
    <t>94237</t>
  </si>
  <si>
    <t>94239</t>
  </si>
  <si>
    <t>94240</t>
  </si>
  <si>
    <t>94243</t>
  </si>
  <si>
    <t>94244</t>
  </si>
  <si>
    <t>94245</t>
  </si>
  <si>
    <t>94246</t>
  </si>
  <si>
    <t>94247</t>
  </si>
  <si>
    <t>94248</t>
  </si>
  <si>
    <t>94249</t>
  </si>
  <si>
    <t>94250</t>
  </si>
  <si>
    <t>94252</t>
  </si>
  <si>
    <t>94253</t>
  </si>
  <si>
    <t>94254</t>
  </si>
  <si>
    <t>94256</t>
  </si>
  <si>
    <t>94257</t>
  </si>
  <si>
    <t>94258</t>
  </si>
  <si>
    <t>94259</t>
  </si>
  <si>
    <t>94261</t>
  </si>
  <si>
    <t>94262</t>
  </si>
  <si>
    <t>94263</t>
  </si>
  <si>
    <t>94267</t>
  </si>
  <si>
    <t>94268</t>
  </si>
  <si>
    <t>94269</t>
  </si>
  <si>
    <t>94271</t>
  </si>
  <si>
    <t>94273</t>
  </si>
  <si>
    <t>94274</t>
  </si>
  <si>
    <t>94277</t>
  </si>
  <si>
    <t>94278</t>
  </si>
  <si>
    <t>94279</t>
  </si>
  <si>
    <t>94280</t>
  </si>
  <si>
    <t>94282</t>
  </si>
  <si>
    <t>94283</t>
  </si>
  <si>
    <t>94284</t>
  </si>
  <si>
    <t>94285</t>
  </si>
  <si>
    <t>94286</t>
  </si>
  <si>
    <t>94287</t>
  </si>
  <si>
    <t>94288</t>
  </si>
  <si>
    <t>94289</t>
  </si>
  <si>
    <t>94290</t>
  </si>
  <si>
    <t>94291</t>
  </si>
  <si>
    <t>94293</t>
  </si>
  <si>
    <t>94294</t>
  </si>
  <si>
    <t>94295</t>
  </si>
  <si>
    <t>94296</t>
  </si>
  <si>
    <t>94297</t>
  </si>
  <si>
    <t>94298</t>
  </si>
  <si>
    <t>94299</t>
  </si>
  <si>
    <t>94300</t>
  </si>
  <si>
    <t>94301</t>
  </si>
  <si>
    <t>94302</t>
  </si>
  <si>
    <t>94303</t>
  </si>
  <si>
    <t>94304</t>
  </si>
  <si>
    <t>94305</t>
  </si>
  <si>
    <t>94306</t>
  </si>
  <si>
    <t>94307</t>
  </si>
  <si>
    <t>94308</t>
  </si>
  <si>
    <t>94309</t>
  </si>
  <si>
    <t>94310</t>
  </si>
  <si>
    <t>94400</t>
  </si>
  <si>
    <t>94401</t>
  </si>
  <si>
    <t>94402</t>
  </si>
  <si>
    <t>94403</t>
  </si>
  <si>
    <t>94404</t>
  </si>
  <si>
    <t>94405</t>
  </si>
  <si>
    <t>94406</t>
  </si>
  <si>
    <t>94407</t>
  </si>
  <si>
    <t>94408</t>
  </si>
  <si>
    <t>94409</t>
  </si>
  <si>
    <t>94497</t>
  </si>
  <si>
    <t>94501</t>
  </si>
  <si>
    <t>ALAMEDA</t>
  </si>
  <si>
    <t>94502</t>
  </si>
  <si>
    <t>94503</t>
  </si>
  <si>
    <t>NAPA</t>
  </si>
  <si>
    <t>94504</t>
  </si>
  <si>
    <t>CONTRA COSTA</t>
  </si>
  <si>
    <t>94505</t>
  </si>
  <si>
    <t>94506</t>
  </si>
  <si>
    <t>94507</t>
  </si>
  <si>
    <t>94508</t>
  </si>
  <si>
    <t>94509</t>
  </si>
  <si>
    <t>94510</t>
  </si>
  <si>
    <t>SOLANO</t>
  </si>
  <si>
    <t>94511</t>
  </si>
  <si>
    <t>94512</t>
  </si>
  <si>
    <t>94513</t>
  </si>
  <si>
    <t>94514</t>
  </si>
  <si>
    <t>94515</t>
  </si>
  <si>
    <t>94516</t>
  </si>
  <si>
    <t>94517</t>
  </si>
  <si>
    <t>94518</t>
  </si>
  <si>
    <t>94519</t>
  </si>
  <si>
    <t>94520</t>
  </si>
  <si>
    <t>94521</t>
  </si>
  <si>
    <t>94522</t>
  </si>
  <si>
    <t>94523</t>
  </si>
  <si>
    <t>94524</t>
  </si>
  <si>
    <t>94525</t>
  </si>
  <si>
    <t>94526</t>
  </si>
  <si>
    <t>94527</t>
  </si>
  <si>
    <t>94528</t>
  </si>
  <si>
    <t>94529</t>
  </si>
  <si>
    <t>94530</t>
  </si>
  <si>
    <t>94531</t>
  </si>
  <si>
    <t>94533</t>
  </si>
  <si>
    <t>94534</t>
  </si>
  <si>
    <t>94535</t>
  </si>
  <si>
    <t>94536</t>
  </si>
  <si>
    <t>94537</t>
  </si>
  <si>
    <t>94538</t>
  </si>
  <si>
    <t>94539</t>
  </si>
  <si>
    <t>94540</t>
  </si>
  <si>
    <t>94541</t>
  </si>
  <si>
    <t>94542</t>
  </si>
  <si>
    <t>94543</t>
  </si>
  <si>
    <t>94544</t>
  </si>
  <si>
    <t>94545</t>
  </si>
  <si>
    <t>94546</t>
  </si>
  <si>
    <t>94547</t>
  </si>
  <si>
    <t>94548</t>
  </si>
  <si>
    <t>94549</t>
  </si>
  <si>
    <t>94550</t>
  </si>
  <si>
    <t>94551</t>
  </si>
  <si>
    <t>94552</t>
  </si>
  <si>
    <t>94553</t>
  </si>
  <si>
    <t>94555</t>
  </si>
  <si>
    <t>94556</t>
  </si>
  <si>
    <t>94557</t>
  </si>
  <si>
    <t>94558</t>
  </si>
  <si>
    <t>94559</t>
  </si>
  <si>
    <t>94560</t>
  </si>
  <si>
    <t>94561</t>
  </si>
  <si>
    <t>94562</t>
  </si>
  <si>
    <t>94563</t>
  </si>
  <si>
    <t>94564</t>
  </si>
  <si>
    <t>94565</t>
  </si>
  <si>
    <t>94566</t>
  </si>
  <si>
    <t>94567</t>
  </si>
  <si>
    <t>94568</t>
  </si>
  <si>
    <t>94569</t>
  </si>
  <si>
    <t>94570</t>
  </si>
  <si>
    <t>94571</t>
  </si>
  <si>
    <t>94572</t>
  </si>
  <si>
    <t>94573</t>
  </si>
  <si>
    <t>94574</t>
  </si>
  <si>
    <t>94575</t>
  </si>
  <si>
    <t>94576</t>
  </si>
  <si>
    <t>94577</t>
  </si>
  <si>
    <t>94578</t>
  </si>
  <si>
    <t>94579</t>
  </si>
  <si>
    <t>94580</t>
  </si>
  <si>
    <t>94581</t>
  </si>
  <si>
    <t>94582</t>
  </si>
  <si>
    <t>94583</t>
  </si>
  <si>
    <t>94585</t>
  </si>
  <si>
    <t>94586</t>
  </si>
  <si>
    <t>94587</t>
  </si>
  <si>
    <t>94588</t>
  </si>
  <si>
    <t>94589</t>
  </si>
  <si>
    <t>94590</t>
  </si>
  <si>
    <t>94591</t>
  </si>
  <si>
    <t>94592</t>
  </si>
  <si>
    <t>94593</t>
  </si>
  <si>
    <t>94594</t>
  </si>
  <si>
    <t>94595</t>
  </si>
  <si>
    <t>94596</t>
  </si>
  <si>
    <t>94597</t>
  </si>
  <si>
    <t>94598</t>
  </si>
  <si>
    <t>94599</t>
  </si>
  <si>
    <t>94601</t>
  </si>
  <si>
    <t>94602</t>
  </si>
  <si>
    <t>94603</t>
  </si>
  <si>
    <t>94604</t>
  </si>
  <si>
    <t>94605</t>
  </si>
  <si>
    <t>94606</t>
  </si>
  <si>
    <t>94607</t>
  </si>
  <si>
    <t>94608</t>
  </si>
  <si>
    <t>94609</t>
  </si>
  <si>
    <t>94610</t>
  </si>
  <si>
    <t>94611</t>
  </si>
  <si>
    <t>94612</t>
  </si>
  <si>
    <t>94613</t>
  </si>
  <si>
    <t>94614</t>
  </si>
  <si>
    <t>94615</t>
  </si>
  <si>
    <t>94616</t>
  </si>
  <si>
    <t>94617</t>
  </si>
  <si>
    <t>94618</t>
  </si>
  <si>
    <t>94619</t>
  </si>
  <si>
    <t>94620</t>
  </si>
  <si>
    <t>94621</t>
  </si>
  <si>
    <t>94622</t>
  </si>
  <si>
    <t>94623</t>
  </si>
  <si>
    <t>94624</t>
  </si>
  <si>
    <t>94625</t>
  </si>
  <si>
    <t>94626</t>
  </si>
  <si>
    <t>94627</t>
  </si>
  <si>
    <t>94643</t>
  </si>
  <si>
    <t>94649</t>
  </si>
  <si>
    <t>94650</t>
  </si>
  <si>
    <t>94659</t>
  </si>
  <si>
    <t>94660</t>
  </si>
  <si>
    <t>94661</t>
  </si>
  <si>
    <t>94662</t>
  </si>
  <si>
    <t>94666</t>
  </si>
  <si>
    <t>94701</t>
  </si>
  <si>
    <t>94702</t>
  </si>
  <si>
    <t>94703</t>
  </si>
  <si>
    <t>94704</t>
  </si>
  <si>
    <t>94705</t>
  </si>
  <si>
    <t>94706</t>
  </si>
  <si>
    <t>94707</t>
  </si>
  <si>
    <t>94708</t>
  </si>
  <si>
    <t>94709</t>
  </si>
  <si>
    <t>94710</t>
  </si>
  <si>
    <t>94712</t>
  </si>
  <si>
    <t>94720</t>
  </si>
  <si>
    <t>94801</t>
  </si>
  <si>
    <t>94802</t>
  </si>
  <si>
    <t>94803</t>
  </si>
  <si>
    <t>94804</t>
  </si>
  <si>
    <t>94805</t>
  </si>
  <si>
    <t>94806</t>
  </si>
  <si>
    <t>94807</t>
  </si>
  <si>
    <t>94808</t>
  </si>
  <si>
    <t>94820</t>
  </si>
  <si>
    <t>94850</t>
  </si>
  <si>
    <t>94875</t>
  </si>
  <si>
    <t>94901</t>
  </si>
  <si>
    <t>MARIN</t>
  </si>
  <si>
    <t>94903</t>
  </si>
  <si>
    <t>94904</t>
  </si>
  <si>
    <t>94911</t>
  </si>
  <si>
    <t>94912</t>
  </si>
  <si>
    <t>94913</t>
  </si>
  <si>
    <t>94914</t>
  </si>
  <si>
    <t>94915</t>
  </si>
  <si>
    <t>94920</t>
  </si>
  <si>
    <t>94922</t>
  </si>
  <si>
    <t>SONOMA</t>
  </si>
  <si>
    <t>94923</t>
  </si>
  <si>
    <t>94924</t>
  </si>
  <si>
    <t>94925</t>
  </si>
  <si>
    <t>94926</t>
  </si>
  <si>
    <t>94927</t>
  </si>
  <si>
    <t>94928</t>
  </si>
  <si>
    <t>94929</t>
  </si>
  <si>
    <t>94930</t>
  </si>
  <si>
    <t>94931</t>
  </si>
  <si>
    <t>94933</t>
  </si>
  <si>
    <t>94937</t>
  </si>
  <si>
    <t>94938</t>
  </si>
  <si>
    <t>94939</t>
  </si>
  <si>
    <t>94940</t>
  </si>
  <si>
    <t>94941</t>
  </si>
  <si>
    <t>94942</t>
  </si>
  <si>
    <t>94945</t>
  </si>
  <si>
    <t>94946</t>
  </si>
  <si>
    <t>94947</t>
  </si>
  <si>
    <t>94948</t>
  </si>
  <si>
    <t>94949</t>
  </si>
  <si>
    <t>94950</t>
  </si>
  <si>
    <t>94951</t>
  </si>
  <si>
    <t>94952</t>
  </si>
  <si>
    <t>94953</t>
  </si>
  <si>
    <t>94954</t>
  </si>
  <si>
    <t>94955</t>
  </si>
  <si>
    <t>94956</t>
  </si>
  <si>
    <t>94957</t>
  </si>
  <si>
    <t>94960</t>
  </si>
  <si>
    <t>94963</t>
  </si>
  <si>
    <t>94964</t>
  </si>
  <si>
    <t>94965</t>
  </si>
  <si>
    <t>94966</t>
  </si>
  <si>
    <t>94970</t>
  </si>
  <si>
    <t>94971</t>
  </si>
  <si>
    <t>94972</t>
  </si>
  <si>
    <t>94973</t>
  </si>
  <si>
    <t>94974</t>
  </si>
  <si>
    <t>94975</t>
  </si>
  <si>
    <t>94976</t>
  </si>
  <si>
    <t>94977</t>
  </si>
  <si>
    <t>94978</t>
  </si>
  <si>
    <t>94979</t>
  </si>
  <si>
    <t>94998</t>
  </si>
  <si>
    <t>94999</t>
  </si>
  <si>
    <t>95001</t>
  </si>
  <si>
    <t>95002</t>
  </si>
  <si>
    <t>95003</t>
  </si>
  <si>
    <t>95004</t>
  </si>
  <si>
    <t>SAN BENITO</t>
  </si>
  <si>
    <t>95005</t>
  </si>
  <si>
    <t>95006</t>
  </si>
  <si>
    <t>95007</t>
  </si>
  <si>
    <t>95008</t>
  </si>
  <si>
    <t>95009</t>
  </si>
  <si>
    <t>95010</t>
  </si>
  <si>
    <t>95011</t>
  </si>
  <si>
    <t>95012</t>
  </si>
  <si>
    <t>95013</t>
  </si>
  <si>
    <t>95014</t>
  </si>
  <si>
    <t>95015</t>
  </si>
  <si>
    <t>95016</t>
  </si>
  <si>
    <t>95017</t>
  </si>
  <si>
    <t>95018</t>
  </si>
  <si>
    <t>95019</t>
  </si>
  <si>
    <t>95020</t>
  </si>
  <si>
    <t>95021</t>
  </si>
  <si>
    <t>95023</t>
  </si>
  <si>
    <t>95024</t>
  </si>
  <si>
    <t>95026</t>
  </si>
  <si>
    <t>95030</t>
  </si>
  <si>
    <t>95031</t>
  </si>
  <si>
    <t>95032</t>
  </si>
  <si>
    <t>95033</t>
  </si>
  <si>
    <t>95035</t>
  </si>
  <si>
    <t>95036</t>
  </si>
  <si>
    <t>95037</t>
  </si>
  <si>
    <t>95038</t>
  </si>
  <si>
    <t>95039</t>
  </si>
  <si>
    <t>95041</t>
  </si>
  <si>
    <t>95042</t>
  </si>
  <si>
    <t>95043</t>
  </si>
  <si>
    <t>95044</t>
  </si>
  <si>
    <t>95045</t>
  </si>
  <si>
    <t>95046</t>
  </si>
  <si>
    <t>95050</t>
  </si>
  <si>
    <t>95051</t>
  </si>
  <si>
    <t>95052</t>
  </si>
  <si>
    <t>95053</t>
  </si>
  <si>
    <t>95054</t>
  </si>
  <si>
    <t>95055</t>
  </si>
  <si>
    <t>95056</t>
  </si>
  <si>
    <t>95060</t>
  </si>
  <si>
    <t>95061</t>
  </si>
  <si>
    <t>95062</t>
  </si>
  <si>
    <t>95063</t>
  </si>
  <si>
    <t>95064</t>
  </si>
  <si>
    <t>95065</t>
  </si>
  <si>
    <t>95066</t>
  </si>
  <si>
    <t>95067</t>
  </si>
  <si>
    <t>95070</t>
  </si>
  <si>
    <t>95071</t>
  </si>
  <si>
    <t>95073</t>
  </si>
  <si>
    <t>95075</t>
  </si>
  <si>
    <t>95076</t>
  </si>
  <si>
    <t>95077</t>
  </si>
  <si>
    <t>95084</t>
  </si>
  <si>
    <t>95100</t>
  </si>
  <si>
    <t>95101</t>
  </si>
  <si>
    <t>95102</t>
  </si>
  <si>
    <t>95103</t>
  </si>
  <si>
    <t>95106</t>
  </si>
  <si>
    <t>95108</t>
  </si>
  <si>
    <t>95109</t>
  </si>
  <si>
    <t>95110</t>
  </si>
  <si>
    <t>95111</t>
  </si>
  <si>
    <t>95112</t>
  </si>
  <si>
    <t>95113</t>
  </si>
  <si>
    <t>95114</t>
  </si>
  <si>
    <t>95115</t>
  </si>
  <si>
    <t>95116</t>
  </si>
  <si>
    <t>95117</t>
  </si>
  <si>
    <t>95118</t>
  </si>
  <si>
    <t>95119</t>
  </si>
  <si>
    <t>95120</t>
  </si>
  <si>
    <t>95121</t>
  </si>
  <si>
    <t>95122</t>
  </si>
  <si>
    <t>95123</t>
  </si>
  <si>
    <t>95124</t>
  </si>
  <si>
    <t>95125</t>
  </si>
  <si>
    <t>95126</t>
  </si>
  <si>
    <t>95127</t>
  </si>
  <si>
    <t>95128</t>
  </si>
  <si>
    <t>95129</t>
  </si>
  <si>
    <t>95130</t>
  </si>
  <si>
    <t>95131</t>
  </si>
  <si>
    <t>95132</t>
  </si>
  <si>
    <t>95133</t>
  </si>
  <si>
    <t>95134</t>
  </si>
  <si>
    <t>95135</t>
  </si>
  <si>
    <t>95136</t>
  </si>
  <si>
    <t>95137</t>
  </si>
  <si>
    <t>95138</t>
  </si>
  <si>
    <t>95139</t>
  </si>
  <si>
    <t>95140</t>
  </si>
  <si>
    <t>95141</t>
  </si>
  <si>
    <t>95142</t>
  </si>
  <si>
    <t>95148</t>
  </si>
  <si>
    <t>95150</t>
  </si>
  <si>
    <t>95151</t>
  </si>
  <si>
    <t>95152</t>
  </si>
  <si>
    <t>95153</t>
  </si>
  <si>
    <t>95154</t>
  </si>
  <si>
    <t>95155</t>
  </si>
  <si>
    <t>95156</t>
  </si>
  <si>
    <t>95157</t>
  </si>
  <si>
    <t>95158</t>
  </si>
  <si>
    <t>95159</t>
  </si>
  <si>
    <t>95160</t>
  </si>
  <si>
    <t>95161</t>
  </si>
  <si>
    <t>95164</t>
  </si>
  <si>
    <t>95170</t>
  </si>
  <si>
    <t>95171</t>
  </si>
  <si>
    <t>95172</t>
  </si>
  <si>
    <t>95173</t>
  </si>
  <si>
    <t>95190</t>
  </si>
  <si>
    <t>95191</t>
  </si>
  <si>
    <t>95192</t>
  </si>
  <si>
    <t>95193</t>
  </si>
  <si>
    <t>95194</t>
  </si>
  <si>
    <t>95196</t>
  </si>
  <si>
    <t>95199</t>
  </si>
  <si>
    <t>95201</t>
  </si>
  <si>
    <t>SAN JOAQUIN</t>
  </si>
  <si>
    <t>95202</t>
  </si>
  <si>
    <t>95203</t>
  </si>
  <si>
    <t>95204</t>
  </si>
  <si>
    <t>95205</t>
  </si>
  <si>
    <t>95206</t>
  </si>
  <si>
    <t>95207</t>
  </si>
  <si>
    <t>95208</t>
  </si>
  <si>
    <t>95209</t>
  </si>
  <si>
    <t>95210</t>
  </si>
  <si>
    <t>95211</t>
  </si>
  <si>
    <t>95212</t>
  </si>
  <si>
    <t>95213</t>
  </si>
  <si>
    <t>95215</t>
  </si>
  <si>
    <t>95219</t>
  </si>
  <si>
    <t>95220</t>
  </si>
  <si>
    <t>95221</t>
  </si>
  <si>
    <t>CALAVERAS</t>
  </si>
  <si>
    <t>95222</t>
  </si>
  <si>
    <t>95223</t>
  </si>
  <si>
    <t>95224</t>
  </si>
  <si>
    <t>95225</t>
  </si>
  <si>
    <t>95226</t>
  </si>
  <si>
    <t>95227</t>
  </si>
  <si>
    <t>95228</t>
  </si>
  <si>
    <t>95229</t>
  </si>
  <si>
    <t>95230</t>
  </si>
  <si>
    <t>95231</t>
  </si>
  <si>
    <t>95232</t>
  </si>
  <si>
    <t>95233</t>
  </si>
  <si>
    <t>95234</t>
  </si>
  <si>
    <t>95236</t>
  </si>
  <si>
    <t>95237</t>
  </si>
  <si>
    <t>95240</t>
  </si>
  <si>
    <t>95241</t>
  </si>
  <si>
    <t>95242</t>
  </si>
  <si>
    <t>95245</t>
  </si>
  <si>
    <t>95246</t>
  </si>
  <si>
    <t>95247</t>
  </si>
  <si>
    <t>95248</t>
  </si>
  <si>
    <t>95249</t>
  </si>
  <si>
    <t>95250</t>
  </si>
  <si>
    <t>95251</t>
  </si>
  <si>
    <t>95252</t>
  </si>
  <si>
    <t>95253</t>
  </si>
  <si>
    <t>95254</t>
  </si>
  <si>
    <t>95255</t>
  </si>
  <si>
    <t>95257</t>
  </si>
  <si>
    <t>95258</t>
  </si>
  <si>
    <t>95267</t>
  </si>
  <si>
    <t>95269</t>
  </si>
  <si>
    <t>95290</t>
  </si>
  <si>
    <t>95296</t>
  </si>
  <si>
    <t>95297</t>
  </si>
  <si>
    <t>95298</t>
  </si>
  <si>
    <t>95301</t>
  </si>
  <si>
    <t>95303</t>
  </si>
  <si>
    <t>95304</t>
  </si>
  <si>
    <t>95305</t>
  </si>
  <si>
    <t>TUOLUMNE</t>
  </si>
  <si>
    <t>95306</t>
  </si>
  <si>
    <t>95307</t>
  </si>
  <si>
    <t>STANISLAUS</t>
  </si>
  <si>
    <t>95309</t>
  </si>
  <si>
    <t>95310</t>
  </si>
  <si>
    <t>95311</t>
  </si>
  <si>
    <t>95312</t>
  </si>
  <si>
    <t>95313</t>
  </si>
  <si>
    <t>95314</t>
  </si>
  <si>
    <t>95315</t>
  </si>
  <si>
    <t>95316</t>
  </si>
  <si>
    <t>95317</t>
  </si>
  <si>
    <t>95318</t>
  </si>
  <si>
    <t>95319</t>
  </si>
  <si>
    <t>95320</t>
  </si>
  <si>
    <t>95321</t>
  </si>
  <si>
    <t>95322</t>
  </si>
  <si>
    <t>95323</t>
  </si>
  <si>
    <t>95324</t>
  </si>
  <si>
    <t>95325</t>
  </si>
  <si>
    <t>95326</t>
  </si>
  <si>
    <t>95327</t>
  </si>
  <si>
    <t>95328</t>
  </si>
  <si>
    <t>95329</t>
  </si>
  <si>
    <t>95330</t>
  </si>
  <si>
    <t>95331</t>
  </si>
  <si>
    <t>95333</t>
  </si>
  <si>
    <t>95334</t>
  </si>
  <si>
    <t>95335</t>
  </si>
  <si>
    <t>95336</t>
  </si>
  <si>
    <t>95337</t>
  </si>
  <si>
    <t>95338</t>
  </si>
  <si>
    <t>95339</t>
  </si>
  <si>
    <t>95340</t>
  </si>
  <si>
    <t>95341</t>
  </si>
  <si>
    <t>95342</t>
  </si>
  <si>
    <t>95343</t>
  </si>
  <si>
    <t>95344</t>
  </si>
  <si>
    <t>95345</t>
  </si>
  <si>
    <t>95346</t>
  </si>
  <si>
    <t>95347</t>
  </si>
  <si>
    <t>95348</t>
  </si>
  <si>
    <t>95350</t>
  </si>
  <si>
    <t>95351</t>
  </si>
  <si>
    <t>95352</t>
  </si>
  <si>
    <t>95353</t>
  </si>
  <si>
    <t>95354</t>
  </si>
  <si>
    <t>95355</t>
  </si>
  <si>
    <t>95356</t>
  </si>
  <si>
    <t>95357</t>
  </si>
  <si>
    <t>95358</t>
  </si>
  <si>
    <t>95360</t>
  </si>
  <si>
    <t>95361</t>
  </si>
  <si>
    <t>95363</t>
  </si>
  <si>
    <t>95364</t>
  </si>
  <si>
    <t>95365</t>
  </si>
  <si>
    <t>95366</t>
  </si>
  <si>
    <t>95367</t>
  </si>
  <si>
    <t>95368</t>
  </si>
  <si>
    <t>95369</t>
  </si>
  <si>
    <t>95370</t>
  </si>
  <si>
    <t>95372</t>
  </si>
  <si>
    <t>95373</t>
  </si>
  <si>
    <t>95374</t>
  </si>
  <si>
    <t>95375</t>
  </si>
  <si>
    <t>95376</t>
  </si>
  <si>
    <t>95377</t>
  </si>
  <si>
    <t>95378</t>
  </si>
  <si>
    <t>95379</t>
  </si>
  <si>
    <t>95380</t>
  </si>
  <si>
    <t>95381</t>
  </si>
  <si>
    <t>95382</t>
  </si>
  <si>
    <t>95383</t>
  </si>
  <si>
    <t>95384</t>
  </si>
  <si>
    <t>95385</t>
  </si>
  <si>
    <t>95386</t>
  </si>
  <si>
    <t>95387</t>
  </si>
  <si>
    <t>95388</t>
  </si>
  <si>
    <t>95389</t>
  </si>
  <si>
    <t>95390</t>
  </si>
  <si>
    <t>95391</t>
  </si>
  <si>
    <t>95397</t>
  </si>
  <si>
    <t>95401</t>
  </si>
  <si>
    <t>95402</t>
  </si>
  <si>
    <t>95403</t>
  </si>
  <si>
    <t>95404</t>
  </si>
  <si>
    <t>95405</t>
  </si>
  <si>
    <t>95406</t>
  </si>
  <si>
    <t>95407</t>
  </si>
  <si>
    <t>95408</t>
  </si>
  <si>
    <t>95409</t>
  </si>
  <si>
    <t>95410</t>
  </si>
  <si>
    <t>MENDOCINO</t>
  </si>
  <si>
    <t>95411</t>
  </si>
  <si>
    <t>95412</t>
  </si>
  <si>
    <t>95414</t>
  </si>
  <si>
    <t>95415</t>
  </si>
  <si>
    <t>95416</t>
  </si>
  <si>
    <t>95417</t>
  </si>
  <si>
    <t>95418</t>
  </si>
  <si>
    <t>95419</t>
  </si>
  <si>
    <t>95420</t>
  </si>
  <si>
    <t>95421</t>
  </si>
  <si>
    <t>95422</t>
  </si>
  <si>
    <t>95423</t>
  </si>
  <si>
    <t>95424</t>
  </si>
  <si>
    <t>95425</t>
  </si>
  <si>
    <t>95426</t>
  </si>
  <si>
    <t>95427</t>
  </si>
  <si>
    <t>95428</t>
  </si>
  <si>
    <t>95429</t>
  </si>
  <si>
    <t>95430</t>
  </si>
  <si>
    <t>95431</t>
  </si>
  <si>
    <t>95432</t>
  </si>
  <si>
    <t>95433</t>
  </si>
  <si>
    <t>95435</t>
  </si>
  <si>
    <t>95436</t>
  </si>
  <si>
    <t>95437</t>
  </si>
  <si>
    <t>95439</t>
  </si>
  <si>
    <t>95440</t>
  </si>
  <si>
    <t>95441</t>
  </si>
  <si>
    <t>95442</t>
  </si>
  <si>
    <t>95443</t>
  </si>
  <si>
    <t>95444</t>
  </si>
  <si>
    <t>95445</t>
  </si>
  <si>
    <t>95446</t>
  </si>
  <si>
    <t>95448</t>
  </si>
  <si>
    <t>95449</t>
  </si>
  <si>
    <t>95450</t>
  </si>
  <si>
    <t>95451</t>
  </si>
  <si>
    <t>95452</t>
  </si>
  <si>
    <t>95453</t>
  </si>
  <si>
    <t>95454</t>
  </si>
  <si>
    <t>95455</t>
  </si>
  <si>
    <t>95456</t>
  </si>
  <si>
    <t>95457</t>
  </si>
  <si>
    <t>95458</t>
  </si>
  <si>
    <t>95459</t>
  </si>
  <si>
    <t>95460</t>
  </si>
  <si>
    <t>95461</t>
  </si>
  <si>
    <t>95462</t>
  </si>
  <si>
    <t>95463</t>
  </si>
  <si>
    <t>95464</t>
  </si>
  <si>
    <t>95465</t>
  </si>
  <si>
    <t>95466</t>
  </si>
  <si>
    <t>95467</t>
  </si>
  <si>
    <t>95468</t>
  </si>
  <si>
    <t>95469</t>
  </si>
  <si>
    <t>95470</t>
  </si>
  <si>
    <t>95471</t>
  </si>
  <si>
    <t>95472</t>
  </si>
  <si>
    <t>95473</t>
  </si>
  <si>
    <t>95476</t>
  </si>
  <si>
    <t>95480</t>
  </si>
  <si>
    <t>95481</t>
  </si>
  <si>
    <t>95482</t>
  </si>
  <si>
    <t>95485</t>
  </si>
  <si>
    <t>95486</t>
  </si>
  <si>
    <t>95487</t>
  </si>
  <si>
    <t>95488</t>
  </si>
  <si>
    <t>95489</t>
  </si>
  <si>
    <t>95490</t>
  </si>
  <si>
    <t>95492</t>
  </si>
  <si>
    <t>95493</t>
  </si>
  <si>
    <t>95494</t>
  </si>
  <si>
    <t>95495</t>
  </si>
  <si>
    <t>95497</t>
  </si>
  <si>
    <t>95501</t>
  </si>
  <si>
    <t>95502</t>
  </si>
  <si>
    <t>95503</t>
  </si>
  <si>
    <t>95511</t>
  </si>
  <si>
    <t>95514</t>
  </si>
  <si>
    <t>95518</t>
  </si>
  <si>
    <t>95519</t>
  </si>
  <si>
    <t>95521</t>
  </si>
  <si>
    <t>95524</t>
  </si>
  <si>
    <t>95525</t>
  </si>
  <si>
    <t>95526</t>
  </si>
  <si>
    <t>95527</t>
  </si>
  <si>
    <t>95528</t>
  </si>
  <si>
    <t>95531</t>
  </si>
  <si>
    <t>DEL NORTE</t>
  </si>
  <si>
    <t>95532</t>
  </si>
  <si>
    <t>95534</t>
  </si>
  <si>
    <t>95536</t>
  </si>
  <si>
    <t>95537</t>
  </si>
  <si>
    <t>95538</t>
  </si>
  <si>
    <t>95540</t>
  </si>
  <si>
    <t>95542</t>
  </si>
  <si>
    <t>95543</t>
  </si>
  <si>
    <t>95545</t>
  </si>
  <si>
    <t>95546</t>
  </si>
  <si>
    <t>95547</t>
  </si>
  <si>
    <t>95548</t>
  </si>
  <si>
    <t>95549</t>
  </si>
  <si>
    <t>95550</t>
  </si>
  <si>
    <t>95551</t>
  </si>
  <si>
    <t>95552</t>
  </si>
  <si>
    <t>95553</t>
  </si>
  <si>
    <t>95554</t>
  </si>
  <si>
    <t>95555</t>
  </si>
  <si>
    <t>95556</t>
  </si>
  <si>
    <t>95558</t>
  </si>
  <si>
    <t>95559</t>
  </si>
  <si>
    <t>95560</t>
  </si>
  <si>
    <t>95562</t>
  </si>
  <si>
    <t>95563</t>
  </si>
  <si>
    <t>95564</t>
  </si>
  <si>
    <t>95565</t>
  </si>
  <si>
    <t>95567</t>
  </si>
  <si>
    <t>95568</t>
  </si>
  <si>
    <t>SISKIYOU</t>
  </si>
  <si>
    <t>95569</t>
  </si>
  <si>
    <t>95570</t>
  </si>
  <si>
    <t>95571</t>
  </si>
  <si>
    <t>95573</t>
  </si>
  <si>
    <t>95585</t>
  </si>
  <si>
    <t>95587</t>
  </si>
  <si>
    <t>95589</t>
  </si>
  <si>
    <t>95595</t>
  </si>
  <si>
    <t>95601</t>
  </si>
  <si>
    <t>AMADOR</t>
  </si>
  <si>
    <t>95602</t>
  </si>
  <si>
    <t>PLACER</t>
  </si>
  <si>
    <t>95603</t>
  </si>
  <si>
    <t>95604</t>
  </si>
  <si>
    <t>95605</t>
  </si>
  <si>
    <t>YOLO</t>
  </si>
  <si>
    <t>95606</t>
  </si>
  <si>
    <t>95607</t>
  </si>
  <si>
    <t>95608</t>
  </si>
  <si>
    <t>95609</t>
  </si>
  <si>
    <t>95610</t>
  </si>
  <si>
    <t>95611</t>
  </si>
  <si>
    <t>95612</t>
  </si>
  <si>
    <t>95613</t>
  </si>
  <si>
    <t>EL DORADO</t>
  </si>
  <si>
    <t>95614</t>
  </si>
  <si>
    <t>95615</t>
  </si>
  <si>
    <t>95616</t>
  </si>
  <si>
    <t>95617</t>
  </si>
  <si>
    <t>95618</t>
  </si>
  <si>
    <t>95619</t>
  </si>
  <si>
    <t>95620</t>
  </si>
  <si>
    <t>95621</t>
  </si>
  <si>
    <t>95622</t>
  </si>
  <si>
    <t>SUTTER</t>
  </si>
  <si>
    <t>95623</t>
  </si>
  <si>
    <t>95624</t>
  </si>
  <si>
    <t>95625</t>
  </si>
  <si>
    <t>95626</t>
  </si>
  <si>
    <t>95627</t>
  </si>
  <si>
    <t>95628</t>
  </si>
  <si>
    <t>95629</t>
  </si>
  <si>
    <t>95630</t>
  </si>
  <si>
    <t>95631</t>
  </si>
  <si>
    <t>95632</t>
  </si>
  <si>
    <t>95633</t>
  </si>
  <si>
    <t>95634</t>
  </si>
  <si>
    <t>95635</t>
  </si>
  <si>
    <t>95636</t>
  </si>
  <si>
    <t>95637</t>
  </si>
  <si>
    <t>95638</t>
  </si>
  <si>
    <t>95639</t>
  </si>
  <si>
    <t>95640</t>
  </si>
  <si>
    <t>95641</t>
  </si>
  <si>
    <t>95642</t>
  </si>
  <si>
    <t>95643</t>
  </si>
  <si>
    <t>95644</t>
  </si>
  <si>
    <t>95645</t>
  </si>
  <si>
    <t>95646</t>
  </si>
  <si>
    <t>ALPINE</t>
  </si>
  <si>
    <t>95648</t>
  </si>
  <si>
    <t>95650</t>
  </si>
  <si>
    <t>95651</t>
  </si>
  <si>
    <t>95652</t>
  </si>
  <si>
    <t>95653</t>
  </si>
  <si>
    <t>95654</t>
  </si>
  <si>
    <t>95655</t>
  </si>
  <si>
    <t>95656</t>
  </si>
  <si>
    <t>95658</t>
  </si>
  <si>
    <t>95659</t>
  </si>
  <si>
    <t>95660</t>
  </si>
  <si>
    <t>95661</t>
  </si>
  <si>
    <t>95662</t>
  </si>
  <si>
    <t>95663</t>
  </si>
  <si>
    <t>95664</t>
  </si>
  <si>
    <t>95665</t>
  </si>
  <si>
    <t>95666</t>
  </si>
  <si>
    <t>95667</t>
  </si>
  <si>
    <t>95668</t>
  </si>
  <si>
    <t>95669</t>
  </si>
  <si>
    <t>95670</t>
  </si>
  <si>
    <t>95671</t>
  </si>
  <si>
    <t>95672</t>
  </si>
  <si>
    <t>95673</t>
  </si>
  <si>
    <t>95674</t>
  </si>
  <si>
    <t>95675</t>
  </si>
  <si>
    <t>95676</t>
  </si>
  <si>
    <t>95677</t>
  </si>
  <si>
    <t>95678</t>
  </si>
  <si>
    <t>95679</t>
  </si>
  <si>
    <t>95680</t>
  </si>
  <si>
    <t>95681</t>
  </si>
  <si>
    <t>95682</t>
  </si>
  <si>
    <t>95683</t>
  </si>
  <si>
    <t>95684</t>
  </si>
  <si>
    <t>95685</t>
  </si>
  <si>
    <t>95686</t>
  </si>
  <si>
    <t>95687</t>
  </si>
  <si>
    <t>95688</t>
  </si>
  <si>
    <t>95689</t>
  </si>
  <si>
    <t>95690</t>
  </si>
  <si>
    <t>95691</t>
  </si>
  <si>
    <t>95692</t>
  </si>
  <si>
    <t>YUBA</t>
  </si>
  <si>
    <t>95693</t>
  </si>
  <si>
    <t>95694</t>
  </si>
  <si>
    <t>95695</t>
  </si>
  <si>
    <t>95696</t>
  </si>
  <si>
    <t>95697</t>
  </si>
  <si>
    <t>95698</t>
  </si>
  <si>
    <t>95699</t>
  </si>
  <si>
    <t>95701</t>
  </si>
  <si>
    <t>95703</t>
  </si>
  <si>
    <t>95704</t>
  </si>
  <si>
    <t>95709</t>
  </si>
  <si>
    <t>95712</t>
  </si>
  <si>
    <t>95713</t>
  </si>
  <si>
    <t>95714</t>
  </si>
  <si>
    <t>95715</t>
  </si>
  <si>
    <t>95717</t>
  </si>
  <si>
    <t>95720</t>
  </si>
  <si>
    <t>95721</t>
  </si>
  <si>
    <t>95722</t>
  </si>
  <si>
    <t>95724</t>
  </si>
  <si>
    <t>95726</t>
  </si>
  <si>
    <t>95728</t>
  </si>
  <si>
    <t>95735</t>
  </si>
  <si>
    <t>95736</t>
  </si>
  <si>
    <t>95741</t>
  </si>
  <si>
    <t>95742</t>
  </si>
  <si>
    <t>95743</t>
  </si>
  <si>
    <t>95746</t>
  </si>
  <si>
    <t>95747</t>
  </si>
  <si>
    <t>95757</t>
  </si>
  <si>
    <t>95758</t>
  </si>
  <si>
    <t>95759</t>
  </si>
  <si>
    <t>95762</t>
  </si>
  <si>
    <t>95763</t>
  </si>
  <si>
    <t>95765</t>
  </si>
  <si>
    <t>95776</t>
  </si>
  <si>
    <t>95798</t>
  </si>
  <si>
    <t>95799</t>
  </si>
  <si>
    <t>95800</t>
  </si>
  <si>
    <t>95811</t>
  </si>
  <si>
    <t>95812</t>
  </si>
  <si>
    <t>95813</t>
  </si>
  <si>
    <t>95814</t>
  </si>
  <si>
    <t>95815</t>
  </si>
  <si>
    <t>95816</t>
  </si>
  <si>
    <t>95817</t>
  </si>
  <si>
    <t>95818</t>
  </si>
  <si>
    <t>95819</t>
  </si>
  <si>
    <t>95820</t>
  </si>
  <si>
    <t>95821</t>
  </si>
  <si>
    <t>95822</t>
  </si>
  <si>
    <t>95823</t>
  </si>
  <si>
    <t>95824</t>
  </si>
  <si>
    <t>95825</t>
  </si>
  <si>
    <t>95826</t>
  </si>
  <si>
    <t>95827</t>
  </si>
  <si>
    <t>95828</t>
  </si>
  <si>
    <t>95829</t>
  </si>
  <si>
    <t>95830</t>
  </si>
  <si>
    <t>95831</t>
  </si>
  <si>
    <t>95832</t>
  </si>
  <si>
    <t>95833</t>
  </si>
  <si>
    <t>95834</t>
  </si>
  <si>
    <t>95835</t>
  </si>
  <si>
    <t>95836</t>
  </si>
  <si>
    <t>95837</t>
  </si>
  <si>
    <t>95838</t>
  </si>
  <si>
    <t>95840</t>
  </si>
  <si>
    <t>95841</t>
  </si>
  <si>
    <t>95842</t>
  </si>
  <si>
    <t>95843</t>
  </si>
  <si>
    <t>95851</t>
  </si>
  <si>
    <t>95852</t>
  </si>
  <si>
    <t>95853</t>
  </si>
  <si>
    <t>95857</t>
  </si>
  <si>
    <t>95860</t>
  </si>
  <si>
    <t>95864</t>
  </si>
  <si>
    <t>95865</t>
  </si>
  <si>
    <t>95866</t>
  </si>
  <si>
    <t>95867</t>
  </si>
  <si>
    <t>95873</t>
  </si>
  <si>
    <t>95887</t>
  </si>
  <si>
    <t>95894</t>
  </si>
  <si>
    <t>95899</t>
  </si>
  <si>
    <t>95901</t>
  </si>
  <si>
    <t>95903</t>
  </si>
  <si>
    <t>95910</t>
  </si>
  <si>
    <t>SIERRA</t>
  </si>
  <si>
    <t>95912</t>
  </si>
  <si>
    <t>COLUSA</t>
  </si>
  <si>
    <t>95913</t>
  </si>
  <si>
    <t>GLENN</t>
  </si>
  <si>
    <t>95914</t>
  </si>
  <si>
    <t>95915</t>
  </si>
  <si>
    <t>PLUMAS</t>
  </si>
  <si>
    <t>95916</t>
  </si>
  <si>
    <t>95917</t>
  </si>
  <si>
    <t>95918</t>
  </si>
  <si>
    <t>95919</t>
  </si>
  <si>
    <t>95920</t>
  </si>
  <si>
    <t>95922</t>
  </si>
  <si>
    <t>95923</t>
  </si>
  <si>
    <t>95924</t>
  </si>
  <si>
    <t>95925</t>
  </si>
  <si>
    <t>95926</t>
  </si>
  <si>
    <t>95927</t>
  </si>
  <si>
    <t>95928</t>
  </si>
  <si>
    <t>95929</t>
  </si>
  <si>
    <t>95930</t>
  </si>
  <si>
    <t>95931</t>
  </si>
  <si>
    <t>95932</t>
  </si>
  <si>
    <t>95934</t>
  </si>
  <si>
    <t>95935</t>
  </si>
  <si>
    <t>95936</t>
  </si>
  <si>
    <t>95937</t>
  </si>
  <si>
    <t>95938</t>
  </si>
  <si>
    <t>95939</t>
  </si>
  <si>
    <t>95940</t>
  </si>
  <si>
    <t>95941</t>
  </si>
  <si>
    <t>95942</t>
  </si>
  <si>
    <t>95943</t>
  </si>
  <si>
    <t>95944</t>
  </si>
  <si>
    <t>95945</t>
  </si>
  <si>
    <t>95946</t>
  </si>
  <si>
    <t>95947</t>
  </si>
  <si>
    <t>95948</t>
  </si>
  <si>
    <t>95949</t>
  </si>
  <si>
    <t>95950</t>
  </si>
  <si>
    <t>95951</t>
  </si>
  <si>
    <t>95953</t>
  </si>
  <si>
    <t>95954</t>
  </si>
  <si>
    <t>95955</t>
  </si>
  <si>
    <t>95956</t>
  </si>
  <si>
    <t>95957</t>
  </si>
  <si>
    <t>95958</t>
  </si>
  <si>
    <t>95959</t>
  </si>
  <si>
    <t>95960</t>
  </si>
  <si>
    <t>95961</t>
  </si>
  <si>
    <t>95962</t>
  </si>
  <si>
    <t>95963</t>
  </si>
  <si>
    <t>95965</t>
  </si>
  <si>
    <t>95966</t>
  </si>
  <si>
    <t>95967</t>
  </si>
  <si>
    <t>95968</t>
  </si>
  <si>
    <t>95969</t>
  </si>
  <si>
    <t>95970</t>
  </si>
  <si>
    <t>95971</t>
  </si>
  <si>
    <t>95972</t>
  </si>
  <si>
    <t>95973</t>
  </si>
  <si>
    <t>95974</t>
  </si>
  <si>
    <t>95975</t>
  </si>
  <si>
    <t>95976</t>
  </si>
  <si>
    <t>95977</t>
  </si>
  <si>
    <t>95978</t>
  </si>
  <si>
    <t>95979</t>
  </si>
  <si>
    <t>95980</t>
  </si>
  <si>
    <t>95981</t>
  </si>
  <si>
    <t>95982</t>
  </si>
  <si>
    <t>95983</t>
  </si>
  <si>
    <t>95984</t>
  </si>
  <si>
    <t>95986</t>
  </si>
  <si>
    <t>95987</t>
  </si>
  <si>
    <t>95988</t>
  </si>
  <si>
    <t>95991</t>
  </si>
  <si>
    <t>95992</t>
  </si>
  <si>
    <t>95993</t>
  </si>
  <si>
    <t>96001</t>
  </si>
  <si>
    <t>SHASTA</t>
  </si>
  <si>
    <t>96002</t>
  </si>
  <si>
    <t>96003</t>
  </si>
  <si>
    <t>96006</t>
  </si>
  <si>
    <t>MODOC</t>
  </si>
  <si>
    <t>96007</t>
  </si>
  <si>
    <t>96008</t>
  </si>
  <si>
    <t>96009</t>
  </si>
  <si>
    <t>LASSEN</t>
  </si>
  <si>
    <t>96010</t>
  </si>
  <si>
    <t>96011</t>
  </si>
  <si>
    <t>96013</t>
  </si>
  <si>
    <t>96014</t>
  </si>
  <si>
    <t>96015</t>
  </si>
  <si>
    <t>96016</t>
  </si>
  <si>
    <t>96017</t>
  </si>
  <si>
    <t>96019</t>
  </si>
  <si>
    <t>96020</t>
  </si>
  <si>
    <t>96021</t>
  </si>
  <si>
    <t>TEHAMA</t>
  </si>
  <si>
    <t>96022</t>
  </si>
  <si>
    <t>96023</t>
  </si>
  <si>
    <t>96024</t>
  </si>
  <si>
    <t>96025</t>
  </si>
  <si>
    <t>96027</t>
  </si>
  <si>
    <t>96028</t>
  </si>
  <si>
    <t>96029</t>
  </si>
  <si>
    <t>96031</t>
  </si>
  <si>
    <t>96032</t>
  </si>
  <si>
    <t>96033</t>
  </si>
  <si>
    <t>96034</t>
  </si>
  <si>
    <t>96035</t>
  </si>
  <si>
    <t>96037</t>
  </si>
  <si>
    <t>96038</t>
  </si>
  <si>
    <t>96039</t>
  </si>
  <si>
    <t>96040</t>
  </si>
  <si>
    <t>96041</t>
  </si>
  <si>
    <t>96044</t>
  </si>
  <si>
    <t>96045</t>
  </si>
  <si>
    <t>96046</t>
  </si>
  <si>
    <t>96047</t>
  </si>
  <si>
    <t>96048</t>
  </si>
  <si>
    <t>96049</t>
  </si>
  <si>
    <t>96050</t>
  </si>
  <si>
    <t>96051</t>
  </si>
  <si>
    <t>96052</t>
  </si>
  <si>
    <t>96053</t>
  </si>
  <si>
    <t>96054</t>
  </si>
  <si>
    <t>96055</t>
  </si>
  <si>
    <t>96056</t>
  </si>
  <si>
    <t>96057</t>
  </si>
  <si>
    <t>96058</t>
  </si>
  <si>
    <t>96059</t>
  </si>
  <si>
    <t>96061</t>
  </si>
  <si>
    <t>96062</t>
  </si>
  <si>
    <t>96063</t>
  </si>
  <si>
    <t>96064</t>
  </si>
  <si>
    <t>96065</t>
  </si>
  <si>
    <t>96067</t>
  </si>
  <si>
    <t>96068</t>
  </si>
  <si>
    <t>96069</t>
  </si>
  <si>
    <t>96070</t>
  </si>
  <si>
    <t>96071</t>
  </si>
  <si>
    <t>96073</t>
  </si>
  <si>
    <t>96074</t>
  </si>
  <si>
    <t>96075</t>
  </si>
  <si>
    <t>96076</t>
  </si>
  <si>
    <t>96078</t>
  </si>
  <si>
    <t>96079</t>
  </si>
  <si>
    <t>96080</t>
  </si>
  <si>
    <t>96084</t>
  </si>
  <si>
    <t>96085</t>
  </si>
  <si>
    <t>96086</t>
  </si>
  <si>
    <t>96087</t>
  </si>
  <si>
    <t>96088</t>
  </si>
  <si>
    <t>96089</t>
  </si>
  <si>
    <t>96090</t>
  </si>
  <si>
    <t>96091</t>
  </si>
  <si>
    <t>96092</t>
  </si>
  <si>
    <t>96093</t>
  </si>
  <si>
    <t>96094</t>
  </si>
  <si>
    <t>96095</t>
  </si>
  <si>
    <t>96096</t>
  </si>
  <si>
    <t>96097</t>
  </si>
  <si>
    <t>96099</t>
  </si>
  <si>
    <t>96101</t>
  </si>
  <si>
    <t>96103</t>
  </si>
  <si>
    <t>96104</t>
  </si>
  <si>
    <t>96105</t>
  </si>
  <si>
    <t>96106</t>
  </si>
  <si>
    <t>96107</t>
  </si>
  <si>
    <t>96108</t>
  </si>
  <si>
    <t>96109</t>
  </si>
  <si>
    <t>96110</t>
  </si>
  <si>
    <t>96111</t>
  </si>
  <si>
    <t>96112</t>
  </si>
  <si>
    <t>96113</t>
  </si>
  <si>
    <t>96114</t>
  </si>
  <si>
    <t>96115</t>
  </si>
  <si>
    <t>96116</t>
  </si>
  <si>
    <t>96117</t>
  </si>
  <si>
    <t>96118</t>
  </si>
  <si>
    <t>96119</t>
  </si>
  <si>
    <t>96120</t>
  </si>
  <si>
    <t>96121</t>
  </si>
  <si>
    <t>96122</t>
  </si>
  <si>
    <t>96123</t>
  </si>
  <si>
    <t>96124</t>
  </si>
  <si>
    <t>96125</t>
  </si>
  <si>
    <t>96126</t>
  </si>
  <si>
    <t>96127</t>
  </si>
  <si>
    <t>96128</t>
  </si>
  <si>
    <t>96129</t>
  </si>
  <si>
    <t>96130</t>
  </si>
  <si>
    <t>96132</t>
  </si>
  <si>
    <t>96133</t>
  </si>
  <si>
    <t>96134</t>
  </si>
  <si>
    <t>96135</t>
  </si>
  <si>
    <t>96136</t>
  </si>
  <si>
    <t>96137</t>
  </si>
  <si>
    <t>96140</t>
  </si>
  <si>
    <t>96141</t>
  </si>
  <si>
    <t>96142</t>
  </si>
  <si>
    <t>96143</t>
  </si>
  <si>
    <t>96145</t>
  </si>
  <si>
    <t>96146</t>
  </si>
  <si>
    <t>96148</t>
  </si>
  <si>
    <t>96150</t>
  </si>
  <si>
    <t>96151</t>
  </si>
  <si>
    <t>96152</t>
  </si>
  <si>
    <t>96153</t>
  </si>
  <si>
    <t>96154</t>
  </si>
  <si>
    <t>96155</t>
  </si>
  <si>
    <t>96156</t>
  </si>
  <si>
    <t>96157</t>
  </si>
  <si>
    <t>96158</t>
  </si>
  <si>
    <t>96160</t>
  </si>
  <si>
    <t>96161</t>
  </si>
  <si>
    <t>96162</t>
  </si>
  <si>
    <t>96202</t>
  </si>
  <si>
    <t>96204</t>
  </si>
  <si>
    <t>96206</t>
  </si>
  <si>
    <t>96208</t>
  </si>
  <si>
    <t>96209</t>
  </si>
  <si>
    <t>96210</t>
  </si>
  <si>
    <t>96212</t>
  </si>
  <si>
    <t>96213</t>
  </si>
  <si>
    <t>96214</t>
  </si>
  <si>
    <t>96218</t>
  </si>
  <si>
    <t>96220</t>
  </si>
  <si>
    <t>96221</t>
  </si>
  <si>
    <t>96222</t>
  </si>
  <si>
    <t>96224</t>
  </si>
  <si>
    <t>96230</t>
  </si>
  <si>
    <t>96231</t>
  </si>
  <si>
    <t>96235</t>
  </si>
  <si>
    <t>96239</t>
  </si>
  <si>
    <t>96244</t>
  </si>
  <si>
    <t>96248</t>
  </si>
  <si>
    <t>96251</t>
  </si>
  <si>
    <t>96259</t>
  </si>
  <si>
    <t>96264</t>
  </si>
  <si>
    <t>96270</t>
  </si>
  <si>
    <t>96271</t>
  </si>
  <si>
    <t>96274</t>
  </si>
  <si>
    <t>96276</t>
  </si>
  <si>
    <t>96277</t>
  </si>
  <si>
    <t>96286</t>
  </si>
  <si>
    <t>96287</t>
  </si>
  <si>
    <t>96290</t>
  </si>
  <si>
    <t>96292</t>
  </si>
  <si>
    <t>96293</t>
  </si>
  <si>
    <t>96298</t>
  </si>
  <si>
    <t>96301</t>
  </si>
  <si>
    <t>96302</t>
  </si>
  <si>
    <t>96305</t>
  </si>
  <si>
    <t>96311</t>
  </si>
  <si>
    <t>96324</t>
  </si>
  <si>
    <t>96327</t>
  </si>
  <si>
    <t>96328</t>
  </si>
  <si>
    <t>96331</t>
  </si>
  <si>
    <t>96333</t>
  </si>
  <si>
    <t>96334</t>
  </si>
  <si>
    <t>96335</t>
  </si>
  <si>
    <t>96336</t>
  </si>
  <si>
    <t>96343</t>
  </si>
  <si>
    <t>96344</t>
  </si>
  <si>
    <t>96346</t>
  </si>
  <si>
    <t>96351</t>
  </si>
  <si>
    <t>96356</t>
  </si>
  <si>
    <t>96358</t>
  </si>
  <si>
    <t>96361</t>
  </si>
  <si>
    <t>96366</t>
  </si>
  <si>
    <t>96367</t>
  </si>
  <si>
    <t>96369</t>
  </si>
  <si>
    <t>96371</t>
  </si>
  <si>
    <t>96390</t>
  </si>
  <si>
    <t>96397</t>
  </si>
  <si>
    <t>96404</t>
  </si>
  <si>
    <t>96405</t>
  </si>
  <si>
    <t>96408</t>
  </si>
  <si>
    <t>96410</t>
  </si>
  <si>
    <t>96431</t>
  </si>
  <si>
    <t>96432</t>
  </si>
  <si>
    <t>96434</t>
  </si>
  <si>
    <t>96455</t>
  </si>
  <si>
    <t>96460</t>
  </si>
  <si>
    <t>96461</t>
  </si>
  <si>
    <t>96468</t>
  </si>
  <si>
    <t>96483</t>
  </si>
  <si>
    <t>96488</t>
  </si>
  <si>
    <t>96501</t>
  </si>
  <si>
    <t>96503</t>
  </si>
  <si>
    <t>96519</t>
  </si>
  <si>
    <t>96524</t>
  </si>
  <si>
    <t>96528</t>
  </si>
  <si>
    <t>96555</t>
  </si>
  <si>
    <t>96556</t>
  </si>
  <si>
    <t>96570</t>
  </si>
  <si>
    <t>96571</t>
  </si>
  <si>
    <t>96601</t>
  </si>
  <si>
    <t>96602</t>
  </si>
  <si>
    <t>96603</t>
  </si>
  <si>
    <t>96604</t>
  </si>
  <si>
    <t>96605</t>
  </si>
  <si>
    <t>96606</t>
  </si>
  <si>
    <t>96607</t>
  </si>
  <si>
    <t>96608</t>
  </si>
  <si>
    <t>96609</t>
  </si>
  <si>
    <t>96610</t>
  </si>
  <si>
    <t>96611</t>
  </si>
  <si>
    <t>96614</t>
  </si>
  <si>
    <t>96619</t>
  </si>
  <si>
    <t>96621</t>
  </si>
  <si>
    <t>96622</t>
  </si>
  <si>
    <t>96623</t>
  </si>
  <si>
    <t>96624</t>
  </si>
  <si>
    <t>96625</t>
  </si>
  <si>
    <t>96626</t>
  </si>
  <si>
    <t>96627</t>
  </si>
  <si>
    <t>96628</t>
  </si>
  <si>
    <t>96629</t>
  </si>
  <si>
    <t>96630</t>
  </si>
  <si>
    <t>96631</t>
  </si>
  <si>
    <t>96632</t>
  </si>
  <si>
    <t>96633</t>
  </si>
  <si>
    <t>96634</t>
  </si>
  <si>
    <t>96635</t>
  </si>
  <si>
    <t>96636</t>
  </si>
  <si>
    <t>96637</t>
  </si>
  <si>
    <t>96639</t>
  </si>
  <si>
    <t>96640</t>
  </si>
  <si>
    <t>96641</t>
  </si>
  <si>
    <t>96642</t>
  </si>
  <si>
    <t>96643</t>
  </si>
  <si>
    <t>96644</t>
  </si>
  <si>
    <t>96646</t>
  </si>
  <si>
    <t>96647</t>
  </si>
  <si>
    <t>96648</t>
  </si>
  <si>
    <t>96649</t>
  </si>
  <si>
    <t>96650</t>
  </si>
  <si>
    <t>96651</t>
  </si>
  <si>
    <t>96652</t>
  </si>
  <si>
    <t>96654</t>
  </si>
  <si>
    <t>96655</t>
  </si>
  <si>
    <t>96656</t>
  </si>
  <si>
    <t>96658</t>
  </si>
  <si>
    <t>96659</t>
  </si>
  <si>
    <t>96660</t>
  </si>
  <si>
    <t>96661</t>
  </si>
  <si>
    <t>96662</t>
  </si>
  <si>
    <t>96663</t>
  </si>
  <si>
    <t>96664</t>
  </si>
  <si>
    <t>96665</t>
  </si>
  <si>
    <t>96666</t>
  </si>
  <si>
    <t>96667</t>
  </si>
  <si>
    <t>96668</t>
  </si>
  <si>
    <t>96669</t>
  </si>
  <si>
    <t>96670</t>
  </si>
  <si>
    <t>96671</t>
  </si>
  <si>
    <t>96672</t>
  </si>
  <si>
    <t>96673</t>
  </si>
  <si>
    <t>96674</t>
  </si>
  <si>
    <t>96675</t>
  </si>
  <si>
    <t>96676</t>
  </si>
  <si>
    <t>96677</t>
  </si>
  <si>
    <t>96678</t>
  </si>
  <si>
    <t>96679</t>
  </si>
  <si>
    <t>96680</t>
  </si>
  <si>
    <t>96681</t>
  </si>
  <si>
    <t>96682</t>
  </si>
  <si>
    <t>96683</t>
  </si>
  <si>
    <t>96684</t>
  </si>
  <si>
    <t>96685</t>
  </si>
  <si>
    <t>96686</t>
  </si>
  <si>
    <t>96687</t>
  </si>
  <si>
    <t>96688</t>
  </si>
  <si>
    <t>96689</t>
  </si>
  <si>
    <t>96690</t>
  </si>
  <si>
    <t>96692</t>
  </si>
  <si>
    <t>96693</t>
  </si>
  <si>
    <t>96694</t>
  </si>
  <si>
    <t>96699</t>
  </si>
  <si>
    <t>96701</t>
  </si>
  <si>
    <t>HAWAII</t>
  </si>
  <si>
    <t>HONOLULU</t>
  </si>
  <si>
    <t>96703</t>
  </si>
  <si>
    <t>KAUAI</t>
  </si>
  <si>
    <t>96704</t>
  </si>
  <si>
    <t>96705</t>
  </si>
  <si>
    <t>96706</t>
  </si>
  <si>
    <t>96707</t>
  </si>
  <si>
    <t>96708</t>
  </si>
  <si>
    <t>MAUI</t>
  </si>
  <si>
    <t>96709</t>
  </si>
  <si>
    <t>96710</t>
  </si>
  <si>
    <t>96712</t>
  </si>
  <si>
    <t>96713</t>
  </si>
  <si>
    <t>96714</t>
  </si>
  <si>
    <t>96715</t>
  </si>
  <si>
    <t>96716</t>
  </si>
  <si>
    <t>96717</t>
  </si>
  <si>
    <t>96718</t>
  </si>
  <si>
    <t>96719</t>
  </si>
  <si>
    <t>96720</t>
  </si>
  <si>
    <t>96721</t>
  </si>
  <si>
    <t>96722</t>
  </si>
  <si>
    <t>96725</t>
  </si>
  <si>
    <t>96726</t>
  </si>
  <si>
    <t>96727</t>
  </si>
  <si>
    <t>96728</t>
  </si>
  <si>
    <t>96729</t>
  </si>
  <si>
    <t>96730</t>
  </si>
  <si>
    <t>96731</t>
  </si>
  <si>
    <t>96732</t>
  </si>
  <si>
    <t>96733</t>
  </si>
  <si>
    <t>96734</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</si>
  <si>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</si>
  <si>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</si>
  <si>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</si>
  <si>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</si>
  <si>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</si>
  <si>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</si>
  <si>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</si>
  <si>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</si>
  <si>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</si>
  <si>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</si>
  <si>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</si>
  <si>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</si>
  <si>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</si>
  <si>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</si>
  <si>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</si>
  <si>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</si>
  <si>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</si>
  <si>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</si>
  <si>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</si>
  <si>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</si>
  <si>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</si>
  <si>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96759</t>
  </si>
  <si>
    <t>96760</t>
  </si>
  <si>
    <t>96761</t>
  </si>
  <si>
    <t>96762</t>
  </si>
  <si>
    <t>96763</t>
  </si>
  <si>
    <t>96764</t>
  </si>
  <si>
    <t>96765</t>
  </si>
  <si>
    <t>96766</t>
  </si>
  <si>
    <t>96767</t>
  </si>
  <si>
    <t>96768</t>
  </si>
  <si>
    <t>96769</t>
  </si>
  <si>
    <t>96770</t>
  </si>
  <si>
    <t>96771</t>
  </si>
  <si>
    <t>96772</t>
  </si>
  <si>
    <t>96773</t>
  </si>
  <si>
    <t>96774</t>
  </si>
  <si>
    <t>96775</t>
  </si>
  <si>
    <t>96776</t>
  </si>
  <si>
    <t>96777</t>
  </si>
  <si>
    <t>96778</t>
  </si>
  <si>
    <t>96779</t>
  </si>
  <si>
    <t>96780</t>
  </si>
  <si>
    <t>96781</t>
  </si>
  <si>
    <t>96782</t>
  </si>
  <si>
    <t>96783</t>
  </si>
  <si>
    <t>96784</t>
  </si>
  <si>
    <t>96785</t>
  </si>
  <si>
    <t>96786</t>
  </si>
  <si>
    <t>96788</t>
  </si>
  <si>
    <t>96789</t>
  </si>
  <si>
    <t>96790</t>
  </si>
  <si>
    <t>96791</t>
  </si>
  <si>
    <t>96792</t>
  </si>
  <si>
    <t>96793</t>
  </si>
  <si>
    <t>96795</t>
  </si>
  <si>
    <t>96796</t>
  </si>
  <si>
    <t>96797</t>
  </si>
  <si>
    <t>96799</t>
  </si>
  <si>
    <t>AMERICAN SAMOA</t>
  </si>
  <si>
    <t>96800</t>
  </si>
  <si>
    <t>96801</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</si>
  <si>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</si>
  <si>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</si>
  <si>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</si>
  <si>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</si>
  <si>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</si>
  <si>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</si>
  <si>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</si>
  <si>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</si>
  <si>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</si>
  <si>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</si>
  <si>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</si>
  <si>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</si>
  <si>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</si>
  <si>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</si>
  <si>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</si>
  <si>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</si>
  <si>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</si>
  <si>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</si>
  <si>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</si>
  <si>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</si>
  <si>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</si>
  <si>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</si>
  <si>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</si>
  <si>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</si>
  <si>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</si>
  <si>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</si>
  <si>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</si>
  <si>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96830</t>
  </si>
  <si>
    <t>96835</t>
  </si>
  <si>
    <t>96836</t>
  </si>
  <si>
    <t>96837</t>
  </si>
  <si>
    <t>96838</t>
  </si>
  <si>
    <t>96839</t>
  </si>
  <si>
    <t>96840</t>
  </si>
  <si>
    <t>96841</t>
  </si>
  <si>
    <t>96842</t>
  </si>
  <si>
    <t>96843</t>
  </si>
  <si>
    <t>96844</t>
  </si>
  <si>
    <t>96845</t>
  </si>
  <si>
    <t>96846</t>
  </si>
  <si>
    <t>96847</t>
  </si>
  <si>
    <t>96848</t>
  </si>
  <si>
    <t>96849</t>
  </si>
  <si>
    <t>96850</t>
  </si>
  <si>
    <t>96853</t>
  </si>
  <si>
    <t>96854</t>
  </si>
  <si>
    <t>96857</t>
  </si>
  <si>
    <t>96858</t>
  </si>
  <si>
    <t>96859</t>
  </si>
  <si>
    <t>96860</t>
  </si>
  <si>
    <t>96861</t>
  </si>
  <si>
    <t>96862</t>
  </si>
  <si>
    <t>96863</t>
  </si>
  <si>
    <t>96898</t>
  </si>
  <si>
    <t>96910</t>
  </si>
  <si>
    <t>GUAM</t>
  </si>
  <si>
    <t>96911</t>
  </si>
  <si>
    <t>96912</t>
  </si>
  <si>
    <t>96913</t>
  </si>
  <si>
    <t>96914</t>
  </si>
  <si>
    <t>96915</t>
  </si>
  <si>
    <t>96916</t>
  </si>
  <si>
    <t>96917</t>
  </si>
  <si>
    <t>96918</t>
  </si>
  <si>
    <t>96919</t>
  </si>
  <si>
    <t>96921</t>
  </si>
  <si>
    <t>96922</t>
  </si>
  <si>
    <t>96923</t>
  </si>
  <si>
    <t>96924</t>
  </si>
  <si>
    <t>96925</t>
  </si>
  <si>
    <t>96926</t>
  </si>
  <si>
    <t>96927</t>
  </si>
  <si>
    <t>96928</t>
  </si>
  <si>
    <t>96929</t>
  </si>
  <si>
    <t>96930</t>
  </si>
  <si>
    <t>96931</t>
  </si>
  <si>
    <t>96932</t>
  </si>
  <si>
    <t>Pauli Islands</t>
  </si>
  <si>
    <t>PALAU</t>
  </si>
  <si>
    <t>96940</t>
  </si>
  <si>
    <t>96941</t>
  </si>
  <si>
    <t>FEDERATED STATES OF MICRO</t>
  </si>
  <si>
    <t>96942</t>
  </si>
  <si>
    <t>96943</t>
  </si>
  <si>
    <t>96944</t>
  </si>
  <si>
    <t>96950</t>
  </si>
  <si>
    <t>NORTHERN MARIANA ISLANDS</t>
  </si>
  <si>
    <t>SAIPAN</t>
  </si>
  <si>
    <t>96951</t>
  </si>
  <si>
    <t>96952</t>
  </si>
  <si>
    <t>96960</t>
  </si>
  <si>
    <t>MARSHALL ISLANDS</t>
  </si>
  <si>
    <t>96970</t>
  </si>
  <si>
    <t>97001</t>
  </si>
  <si>
    <t>WASCO</t>
  </si>
  <si>
    <t>97002</t>
  </si>
  <si>
    <t>97004</t>
  </si>
  <si>
    <t>CLACKAMAS</t>
  </si>
  <si>
    <t>97005</t>
  </si>
  <si>
    <t>97006</t>
  </si>
  <si>
    <t>97007</t>
  </si>
  <si>
    <t>97008</t>
  </si>
  <si>
    <t>97009</t>
  </si>
  <si>
    <t>97010</t>
  </si>
  <si>
    <t>MULTNOMAH</t>
  </si>
  <si>
    <t>97011</t>
  </si>
  <si>
    <t>97013</t>
  </si>
  <si>
    <t>97014</t>
  </si>
  <si>
    <t>HOOD RIVER</t>
  </si>
  <si>
    <t>97015</t>
  </si>
  <si>
    <t>97016</t>
  </si>
  <si>
    <t>CLATSOP</t>
  </si>
  <si>
    <t>97017</t>
  </si>
  <si>
    <t>97018</t>
  </si>
  <si>
    <t>97019</t>
  </si>
  <si>
    <t>97020</t>
  </si>
  <si>
    <t>97021</t>
  </si>
  <si>
    <t>97022</t>
  </si>
  <si>
    <t>97023</t>
  </si>
  <si>
    <t>97024</t>
  </si>
  <si>
    <t>97026</t>
  </si>
  <si>
    <t>97027</t>
  </si>
  <si>
    <t>97028</t>
  </si>
  <si>
    <t>97029</t>
  </si>
  <si>
    <t>97030</t>
  </si>
  <si>
    <t>97031</t>
  </si>
  <si>
    <t>97032</t>
  </si>
  <si>
    <t>97033</t>
  </si>
  <si>
    <t>97034</t>
  </si>
  <si>
    <t>97035</t>
  </si>
  <si>
    <t>97036</t>
  </si>
  <si>
    <t>97037</t>
  </si>
  <si>
    <t>97038</t>
  </si>
  <si>
    <t>97039</t>
  </si>
  <si>
    <t>97040</t>
  </si>
  <si>
    <t>97041</t>
  </si>
  <si>
    <t>97042</t>
  </si>
  <si>
    <t>97044</t>
  </si>
  <si>
    <t>97045</t>
  </si>
  <si>
    <t>97048</t>
  </si>
  <si>
    <t>97049</t>
  </si>
  <si>
    <t>97050</t>
  </si>
  <si>
    <t>97051</t>
  </si>
  <si>
    <t>97053</t>
  </si>
  <si>
    <t>97054</t>
  </si>
  <si>
    <t>97055</t>
  </si>
  <si>
    <t>97056</t>
  </si>
  <si>
    <t>97057</t>
  </si>
  <si>
    <t>97058</t>
  </si>
  <si>
    <t>97060</t>
  </si>
  <si>
    <t>97062</t>
  </si>
  <si>
    <t>97063</t>
  </si>
  <si>
    <t>97064</t>
  </si>
  <si>
    <t>97065</t>
  </si>
  <si>
    <t>97067</t>
  </si>
  <si>
    <t>97068</t>
  </si>
  <si>
    <t>97070</t>
  </si>
  <si>
    <t>97071</t>
  </si>
  <si>
    <t>97075</t>
  </si>
  <si>
    <t>97076</t>
  </si>
  <si>
    <t>97077</t>
  </si>
  <si>
    <t>97078</t>
  </si>
  <si>
    <t>97080</t>
  </si>
  <si>
    <t>97086</t>
  </si>
  <si>
    <t>97089</t>
  </si>
  <si>
    <t>97101</t>
  </si>
  <si>
    <t>YAMHILL</t>
  </si>
  <si>
    <t>97102</t>
  </si>
  <si>
    <t>97103</t>
  </si>
  <si>
    <t>97106</t>
  </si>
  <si>
    <t>97107</t>
  </si>
  <si>
    <t>TILLAMOOK</t>
  </si>
  <si>
    <t>97108</t>
  </si>
  <si>
    <t>97109</t>
  </si>
  <si>
    <t>97110</t>
  </si>
  <si>
    <t>97111</t>
  </si>
  <si>
    <t>97112</t>
  </si>
  <si>
    <t>97113</t>
  </si>
  <si>
    <t>97114</t>
  </si>
  <si>
    <t>97115</t>
  </si>
  <si>
    <t>97116</t>
  </si>
  <si>
    <t>97117</t>
  </si>
  <si>
    <t>97118</t>
  </si>
  <si>
    <t>97119</t>
  </si>
  <si>
    <t>97121</t>
  </si>
  <si>
    <t>97122</t>
  </si>
  <si>
    <t>97123</t>
  </si>
  <si>
    <t>97124</t>
  </si>
  <si>
    <t>97125</t>
  </si>
  <si>
    <t>97127</t>
  </si>
  <si>
    <t>97128</t>
  </si>
  <si>
    <t>97130</t>
  </si>
  <si>
    <t>97131</t>
  </si>
  <si>
    <t>97132</t>
  </si>
  <si>
    <t>97133</t>
  </si>
  <si>
    <t>97134</t>
  </si>
  <si>
    <t>97135</t>
  </si>
  <si>
    <t>97136</t>
  </si>
  <si>
    <t>97137</t>
  </si>
  <si>
    <t>97138</t>
  </si>
  <si>
    <t>97140</t>
  </si>
  <si>
    <t>97141</t>
  </si>
  <si>
    <t>97143</t>
  </si>
  <si>
    <t>97144</t>
  </si>
  <si>
    <t>97145</t>
  </si>
  <si>
    <t>97146</t>
  </si>
  <si>
    <t>97147</t>
  </si>
  <si>
    <t>97148</t>
  </si>
  <si>
    <t>97149</t>
  </si>
  <si>
    <t>97194</t>
  </si>
  <si>
    <t>MALHEUR</t>
  </si>
  <si>
    <t>97200</t>
  </si>
  <si>
    <t>97201</t>
  </si>
  <si>
    <t>97202</t>
  </si>
  <si>
    <t>97203</t>
  </si>
  <si>
    <t>97204</t>
  </si>
  <si>
    <t>97205</t>
  </si>
  <si>
    <t>97206</t>
  </si>
  <si>
    <t>97207</t>
  </si>
  <si>
    <t>97208</t>
  </si>
  <si>
    <t>97209</t>
  </si>
  <si>
    <t>97210</t>
  </si>
  <si>
    <t>97211</t>
  </si>
  <si>
    <t>97212</t>
  </si>
  <si>
    <t>97213</t>
  </si>
  <si>
    <t>97214</t>
  </si>
  <si>
    <t>97215</t>
  </si>
  <si>
    <t>97216</t>
  </si>
  <si>
    <t>97217</t>
  </si>
  <si>
    <t>97218</t>
  </si>
  <si>
    <t>97219</t>
  </si>
  <si>
    <t>97220</t>
  </si>
  <si>
    <t>97221</t>
  </si>
  <si>
    <t>97222</t>
  </si>
  <si>
    <t>97223</t>
  </si>
  <si>
    <t>97224</t>
  </si>
  <si>
    <t>97225</t>
  </si>
  <si>
    <t>97227</t>
  </si>
  <si>
    <t>97228</t>
  </si>
  <si>
    <t>97229</t>
  </si>
  <si>
    <t>97230</t>
  </si>
  <si>
    <t>97231</t>
  </si>
  <si>
    <t>97232</t>
  </si>
  <si>
    <t>97233</t>
  </si>
  <si>
    <t>97236</t>
  </si>
  <si>
    <t>97238</t>
  </si>
  <si>
    <t>97239</t>
  </si>
  <si>
    <t>97240</t>
  </si>
  <si>
    <t>97242</t>
  </si>
  <si>
    <t>97251</t>
  </si>
  <si>
    <t>97253</t>
  </si>
  <si>
    <t>97254</t>
  </si>
  <si>
    <t>97255</t>
  </si>
  <si>
    <t>97256</t>
  </si>
  <si>
    <t>97258</t>
  </si>
  <si>
    <t>97259</t>
  </si>
  <si>
    <t>97266</t>
  </si>
  <si>
    <t>97267</t>
  </si>
  <si>
    <t>97268</t>
  </si>
  <si>
    <t>97269</t>
  </si>
  <si>
    <t>97271</t>
  </si>
  <si>
    <t>97272</t>
  </si>
  <si>
    <t>97280</t>
  </si>
  <si>
    <t>97281</t>
  </si>
  <si>
    <t>97282</t>
  </si>
  <si>
    <t>97283</t>
  </si>
  <si>
    <t>97286</t>
  </si>
  <si>
    <t>97290</t>
  </si>
  <si>
    <t>97291</t>
  </si>
  <si>
    <t>97292</t>
  </si>
  <si>
    <t>97293</t>
  </si>
  <si>
    <t>97294</t>
  </si>
  <si>
    <t>97296</t>
  </si>
  <si>
    <t>97298</t>
  </si>
  <si>
    <t>97299</t>
  </si>
  <si>
    <t>97301</t>
  </si>
  <si>
    <t>97302</t>
  </si>
  <si>
    <t>97303</t>
  </si>
  <si>
    <t>97304</t>
  </si>
  <si>
    <t>97305</t>
  </si>
  <si>
    <t>97306</t>
  </si>
  <si>
    <t>97307</t>
  </si>
  <si>
    <t>97308</t>
  </si>
  <si>
    <t>97309</t>
  </si>
  <si>
    <t>97310</t>
  </si>
  <si>
    <t>97311</t>
  </si>
  <si>
    <t>97312</t>
  </si>
  <si>
    <t>97313</t>
  </si>
  <si>
    <t>97314</t>
  </si>
  <si>
    <t>97317</t>
  </si>
  <si>
    <t>97321</t>
  </si>
  <si>
    <t>97322</t>
  </si>
  <si>
    <t>97324</t>
  </si>
  <si>
    <t>97325</t>
  </si>
  <si>
    <t>97326</t>
  </si>
  <si>
    <t>97327</t>
  </si>
  <si>
    <t>97329</t>
  </si>
  <si>
    <t>97330</t>
  </si>
  <si>
    <t>97331</t>
  </si>
  <si>
    <t>97333</t>
  </si>
  <si>
    <t>97335</t>
  </si>
  <si>
    <t>97336</t>
  </si>
  <si>
    <t>97338</t>
  </si>
  <si>
    <t>97339</t>
  </si>
  <si>
    <t>97341</t>
  </si>
  <si>
    <t>97342</t>
  </si>
  <si>
    <t>97343</t>
  </si>
  <si>
    <t>97344</t>
  </si>
  <si>
    <t>97345</t>
  </si>
  <si>
    <t>97346</t>
  </si>
  <si>
    <t>97347</t>
  </si>
  <si>
    <t>97348</t>
  </si>
  <si>
    <t>97350</t>
  </si>
  <si>
    <t>97351</t>
  </si>
  <si>
    <t>97352</t>
  </si>
  <si>
    <t>97355</t>
  </si>
  <si>
    <t>97357</t>
  </si>
  <si>
    <t>97358</t>
  </si>
  <si>
    <t>97359</t>
  </si>
  <si>
    <t>97360</t>
  </si>
  <si>
    <t>97361</t>
  </si>
  <si>
    <t>97362</t>
  </si>
  <si>
    <t>97364</t>
  </si>
  <si>
    <t>97365</t>
  </si>
  <si>
    <t>97366</t>
  </si>
  <si>
    <t>97367</t>
  </si>
  <si>
    <t>97368</t>
  </si>
  <si>
    <t>97369</t>
  </si>
  <si>
    <t>97370</t>
  </si>
  <si>
    <t>97371</t>
  </si>
  <si>
    <t>97372</t>
  </si>
  <si>
    <t>97373</t>
  </si>
  <si>
    <t>97374</t>
  </si>
  <si>
    <t>97375</t>
  </si>
  <si>
    <t>97376</t>
  </si>
  <si>
    <t>97377</t>
  </si>
  <si>
    <t>97378</t>
  </si>
  <si>
    <t>97380</t>
  </si>
  <si>
    <t>97381</t>
  </si>
  <si>
    <t>97383</t>
  </si>
  <si>
    <t>97384</t>
  </si>
  <si>
    <t>97385</t>
  </si>
  <si>
    <t>97386</t>
  </si>
  <si>
    <t>97388</t>
  </si>
  <si>
    <t>97389</t>
  </si>
  <si>
    <t>97390</t>
  </si>
  <si>
    <t>97391</t>
  </si>
  <si>
    <t>97392</t>
  </si>
  <si>
    <t>97394</t>
  </si>
  <si>
    <t>97396</t>
  </si>
  <si>
    <t>97401</t>
  </si>
  <si>
    <t>97402</t>
  </si>
  <si>
    <t>97403</t>
  </si>
  <si>
    <t>97404</t>
  </si>
  <si>
    <t>97405</t>
  </si>
  <si>
    <t>97406</t>
  </si>
  <si>
    <t>CURRY</t>
  </si>
  <si>
    <t>97407</t>
  </si>
  <si>
    <t>97408</t>
  </si>
  <si>
    <t>97409</t>
  </si>
  <si>
    <t>97410</t>
  </si>
  <si>
    <t>97411</t>
  </si>
  <si>
    <t>97412</t>
  </si>
  <si>
    <t>97413</t>
  </si>
  <si>
    <t>97414</t>
  </si>
  <si>
    <t>97415</t>
  </si>
  <si>
    <t>97416</t>
  </si>
  <si>
    <t>97417</t>
  </si>
  <si>
    <t>97419</t>
  </si>
  <si>
    <t>97420</t>
  </si>
  <si>
    <t>97423</t>
  </si>
  <si>
    <t>97424</t>
  </si>
  <si>
    <t>97425</t>
  </si>
  <si>
    <t>KLAMATH</t>
  </si>
  <si>
    <t>97426</t>
  </si>
  <si>
    <t>97427</t>
  </si>
  <si>
    <t>97428</t>
  </si>
  <si>
    <t>97429</t>
  </si>
  <si>
    <t>97430</t>
  </si>
  <si>
    <t>97431</t>
  </si>
  <si>
    <t>97432</t>
  </si>
  <si>
    <t>97434</t>
  </si>
  <si>
    <t>97435</t>
  </si>
  <si>
    <t>97436</t>
  </si>
  <si>
    <t>97437</t>
  </si>
  <si>
    <t>97438</t>
  </si>
  <si>
    <t>97439</t>
  </si>
  <si>
    <t>97440</t>
  </si>
  <si>
    <t>97441</t>
  </si>
  <si>
    <t>97442</t>
  </si>
  <si>
    <t>97443</t>
  </si>
  <si>
    <t>97444</t>
  </si>
  <si>
    <t>97445</t>
  </si>
  <si>
    <t>97446</t>
  </si>
  <si>
    <t>97447</t>
  </si>
  <si>
    <t>97448</t>
  </si>
  <si>
    <t>97449</t>
  </si>
  <si>
    <t>97450</t>
  </si>
  <si>
    <t>97451</t>
  </si>
  <si>
    <t>97452</t>
  </si>
  <si>
    <t>97453</t>
  </si>
  <si>
    <t>97454</t>
  </si>
  <si>
    <t>97455</t>
  </si>
  <si>
    <t>97456</t>
  </si>
  <si>
    <t>97457</t>
  </si>
  <si>
    <t>97458</t>
  </si>
  <si>
    <t>97459</t>
  </si>
  <si>
    <t>97460</t>
  </si>
  <si>
    <t>97461</t>
  </si>
  <si>
    <t>97462</t>
  </si>
  <si>
    <t>97463</t>
  </si>
  <si>
    <t>97464</t>
  </si>
  <si>
    <t>97465</t>
  </si>
  <si>
    <t>97466</t>
  </si>
  <si>
    <t>97467</t>
  </si>
  <si>
    <t>97468</t>
  </si>
  <si>
    <t>97469</t>
  </si>
  <si>
    <t>97470</t>
  </si>
  <si>
    <t>97471</t>
  </si>
  <si>
    <t>97472</t>
  </si>
  <si>
    <t>97473</t>
  </si>
  <si>
    <t>97476</t>
  </si>
  <si>
    <t>97477</t>
  </si>
  <si>
    <t>97478</t>
  </si>
  <si>
    <t>97479</t>
  </si>
  <si>
    <t>97480</t>
  </si>
  <si>
    <t>97481</t>
  </si>
  <si>
    <t>97482</t>
  </si>
  <si>
    <t>97484</t>
  </si>
  <si>
    <t>97486</t>
  </si>
  <si>
    <t>97487</t>
  </si>
  <si>
    <t>97488</t>
  </si>
  <si>
    <t>97489</t>
  </si>
  <si>
    <t>97490</t>
  </si>
  <si>
    <t>97491</t>
  </si>
  <si>
    <t>97492</t>
  </si>
  <si>
    <t>97493</t>
  </si>
  <si>
    <t>97494</t>
  </si>
  <si>
    <t>97495</t>
  </si>
  <si>
    <t>97496</t>
  </si>
  <si>
    <t>97497</t>
  </si>
  <si>
    <t>JOSEPHINE</t>
  </si>
  <si>
    <t>97498</t>
  </si>
  <si>
    <t>97499</t>
  </si>
  <si>
    <t>97501</t>
  </si>
  <si>
    <t>97502</t>
  </si>
  <si>
    <t>97503</t>
  </si>
  <si>
    <t>97504</t>
  </si>
  <si>
    <t>97520</t>
  </si>
  <si>
    <t>97522</t>
  </si>
  <si>
    <t>97523</t>
  </si>
  <si>
    <t>97524</t>
  </si>
  <si>
    <t>97525</t>
  </si>
  <si>
    <t>97526</t>
  </si>
  <si>
    <t>97527</t>
  </si>
  <si>
    <t>97528</t>
  </si>
  <si>
    <t>97530</t>
  </si>
  <si>
    <t>97531</t>
  </si>
  <si>
    <t>97532</t>
  </si>
  <si>
    <t>97533</t>
  </si>
  <si>
    <t>97534</t>
  </si>
  <si>
    <t>97535</t>
  </si>
  <si>
    <t>97536</t>
  </si>
  <si>
    <t>97537</t>
  </si>
  <si>
    <t>97538</t>
  </si>
  <si>
    <t>97539</t>
  </si>
  <si>
    <t>97540</t>
  </si>
  <si>
    <t>97541</t>
  </si>
  <si>
    <t>97543</t>
  </si>
  <si>
    <t>97544</t>
  </si>
  <si>
    <t>97601</t>
  </si>
  <si>
    <t>97602</t>
  </si>
  <si>
    <t>97603</t>
  </si>
  <si>
    <t>97604</t>
  </si>
  <si>
    <t>97620</t>
  </si>
  <si>
    <t>97621</t>
  </si>
  <si>
    <t>97622</t>
  </si>
  <si>
    <t>97623</t>
  </si>
  <si>
    <t>97624</t>
  </si>
  <si>
    <t>97625</t>
  </si>
  <si>
    <t>97626</t>
  </si>
  <si>
    <t>97627</t>
  </si>
  <si>
    <t>97630</t>
  </si>
  <si>
    <t>97632</t>
  </si>
  <si>
    <t>97633</t>
  </si>
  <si>
    <t>97634</t>
  </si>
  <si>
    <t>97635</t>
  </si>
  <si>
    <t>97636</t>
  </si>
  <si>
    <t>97637</t>
  </si>
  <si>
    <t>97638</t>
  </si>
  <si>
    <t>97639</t>
  </si>
  <si>
    <t>97640</t>
  </si>
  <si>
    <t>97641</t>
  </si>
  <si>
    <t>97701</t>
  </si>
  <si>
    <t>DESCHUTES</t>
  </si>
  <si>
    <t>97702</t>
  </si>
  <si>
    <t>97707</t>
  </si>
  <si>
    <t>97708</t>
  </si>
  <si>
    <t>97709</t>
  </si>
  <si>
    <t>97710</t>
  </si>
  <si>
    <t>HARNEY</t>
  </si>
  <si>
    <t>97711</t>
  </si>
  <si>
    <t>97712</t>
  </si>
  <si>
    <t>97720</t>
  </si>
  <si>
    <t>97721</t>
  </si>
  <si>
    <t>97722</t>
  </si>
  <si>
    <t>97730</t>
  </si>
  <si>
    <t>97731</t>
  </si>
  <si>
    <t>97732</t>
  </si>
  <si>
    <t>97733</t>
  </si>
  <si>
    <t>97734</t>
  </si>
  <si>
    <t>97735</t>
  </si>
  <si>
    <t>97736</t>
  </si>
  <si>
    <t>97737</t>
  </si>
  <si>
    <t>97738</t>
  </si>
  <si>
    <t>97739</t>
  </si>
  <si>
    <t>97740</t>
  </si>
  <si>
    <t>97741</t>
  </si>
  <si>
    <t>97750</t>
  </si>
  <si>
    <t>97751</t>
  </si>
  <si>
    <t>97752</t>
  </si>
  <si>
    <t>97753</t>
  </si>
  <si>
    <t>97754</t>
  </si>
  <si>
    <t>97756</t>
  </si>
  <si>
    <t>97758</t>
  </si>
  <si>
    <t>97759</t>
  </si>
  <si>
    <t>97760</t>
  </si>
  <si>
    <t>97761</t>
  </si>
  <si>
    <t>97801</t>
  </si>
  <si>
    <t>UMATILLA</t>
  </si>
  <si>
    <t>97810</t>
  </si>
  <si>
    <t>97812</t>
  </si>
  <si>
    <t>GILLIAM</t>
  </si>
  <si>
    <t>97813</t>
  </si>
  <si>
    <t>97814</t>
  </si>
  <si>
    <t>97817</t>
  </si>
  <si>
    <t>97818</t>
  </si>
  <si>
    <t>97819</t>
  </si>
  <si>
    <t>97820</t>
  </si>
  <si>
    <t>97821</t>
  </si>
  <si>
    <t>97823</t>
  </si>
  <si>
    <t>97824</t>
  </si>
  <si>
    <t>97825</t>
  </si>
  <si>
    <t>97826</t>
  </si>
  <si>
    <t>97827</t>
  </si>
  <si>
    <t>97828</t>
  </si>
  <si>
    <t>WALLOWA</t>
  </si>
  <si>
    <t>97830</t>
  </si>
  <si>
    <t>97831</t>
  </si>
  <si>
    <t>97833</t>
  </si>
  <si>
    <t>97834</t>
  </si>
  <si>
    <t>97835</t>
  </si>
  <si>
    <t>97836</t>
  </si>
  <si>
    <t>97837</t>
  </si>
  <si>
    <t>97838</t>
  </si>
  <si>
    <t>97839</t>
  </si>
  <si>
    <t>97840</t>
  </si>
  <si>
    <t>97841</t>
  </si>
  <si>
    <t>97842</t>
  </si>
  <si>
    <t>97843</t>
  </si>
  <si>
    <t>97844</t>
  </si>
  <si>
    <t>97845</t>
  </si>
  <si>
    <t>97846</t>
  </si>
  <si>
    <t>97848</t>
  </si>
  <si>
    <t>97850</t>
  </si>
  <si>
    <t>97856</t>
  </si>
  <si>
    <t>97857</t>
  </si>
  <si>
    <t>97859</t>
  </si>
  <si>
    <t>97861</t>
  </si>
  <si>
    <t>97862</t>
  </si>
  <si>
    <t>97864</t>
  </si>
  <si>
    <t>97865</t>
  </si>
  <si>
    <t>97867</t>
  </si>
  <si>
    <t>97868</t>
  </si>
  <si>
    <t>97869</t>
  </si>
  <si>
    <t>97870</t>
  </si>
  <si>
    <t>97872</t>
  </si>
  <si>
    <t>97873</t>
  </si>
  <si>
    <t>97874</t>
  </si>
  <si>
    <t>97875</t>
  </si>
  <si>
    <t>97876</t>
  </si>
  <si>
    <t>97877</t>
  </si>
  <si>
    <t>97880</t>
  </si>
  <si>
    <t>97882</t>
  </si>
  <si>
    <t>97883</t>
  </si>
  <si>
    <t>97884</t>
  </si>
  <si>
    <t>97885</t>
  </si>
  <si>
    <t>97886</t>
  </si>
  <si>
    <t>97901</t>
  </si>
  <si>
    <t>97902</t>
  </si>
  <si>
    <t>97903</t>
  </si>
  <si>
    <t>97904</t>
  </si>
  <si>
    <t>97905</t>
  </si>
  <si>
    <t>97906</t>
  </si>
  <si>
    <t>97907</t>
  </si>
  <si>
    <t>97908</t>
  </si>
  <si>
    <t>97909</t>
  </si>
  <si>
    <t>97910</t>
  </si>
  <si>
    <t>97911</t>
  </si>
  <si>
    <t>97913</t>
  </si>
  <si>
    <t>97914</t>
  </si>
  <si>
    <t>97917</t>
  </si>
  <si>
    <t>97918</t>
  </si>
  <si>
    <t>97920</t>
  </si>
  <si>
    <t>98001</t>
  </si>
  <si>
    <t>98002</t>
  </si>
  <si>
    <t>98003</t>
  </si>
  <si>
    <t>98004</t>
  </si>
  <si>
    <t>98005</t>
  </si>
  <si>
    <t>98006</t>
  </si>
  <si>
    <t>98007</t>
  </si>
  <si>
    <t>98008</t>
  </si>
  <si>
    <t>98009</t>
  </si>
  <si>
    <t>98010</t>
  </si>
  <si>
    <t>98011</t>
  </si>
  <si>
    <t>98012</t>
  </si>
  <si>
    <t>98013</t>
  </si>
  <si>
    <t>98014</t>
  </si>
  <si>
    <t>98015</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</si>
  <si>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</si>
  <si>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</si>
  <si>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</si>
  <si>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</si>
  <si>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</si>
  <si>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</si>
  <si>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</si>
  <si>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</si>
  <si>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</si>
  <si>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</si>
  <si>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</si>
  <si>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</si>
  <si>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</si>
  <si>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</si>
  <si>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</si>
  <si>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</si>
  <si>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</si>
  <si>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</si>
  <si>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</si>
  <si>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</si>
  <si>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</si>
  <si>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</si>
  <si>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</si>
  <si>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</si>
  <si>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</si>
  <si>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98045</t>
  </si>
  <si>
    <t>98046</t>
  </si>
  <si>
    <t>98047</t>
  </si>
  <si>
    <t>98050</t>
  </si>
  <si>
    <t>98051</t>
  </si>
  <si>
    <t>98052</t>
  </si>
  <si>
    <t>98053</t>
  </si>
  <si>
    <t>98054</t>
  </si>
  <si>
    <t>98055</t>
  </si>
  <si>
    <t>98056</t>
  </si>
  <si>
    <t>98057</t>
  </si>
  <si>
    <t>98058</t>
  </si>
  <si>
    <t>98059</t>
  </si>
  <si>
    <t>98060</t>
  </si>
  <si>
    <t>98061</t>
  </si>
  <si>
    <t>KITSAP</t>
  </si>
  <si>
    <t>98062</t>
  </si>
  <si>
    <t>98063</t>
  </si>
  <si>
    <t>98064</t>
  </si>
  <si>
    <t>98065</t>
  </si>
  <si>
    <t>98068</t>
  </si>
  <si>
    <t>98070</t>
  </si>
  <si>
    <t>98071</t>
  </si>
  <si>
    <t>98072</t>
  </si>
  <si>
    <t>98073</t>
  </si>
  <si>
    <t>98074</t>
  </si>
  <si>
    <t>98075</t>
  </si>
  <si>
    <t>98077</t>
  </si>
  <si>
    <t>98082</t>
  </si>
  <si>
    <t>98083</t>
  </si>
  <si>
    <t>98087</t>
  </si>
  <si>
    <t>98089</t>
  </si>
  <si>
    <t>98092</t>
  </si>
  <si>
    <t>98093</t>
  </si>
  <si>
    <t>98100</t>
  </si>
  <si>
    <t>98101</t>
  </si>
  <si>
    <t>98102</t>
  </si>
  <si>
    <t>98103</t>
  </si>
  <si>
    <t>98104</t>
  </si>
  <si>
    <t>98105</t>
  </si>
  <si>
    <t>98106</t>
  </si>
  <si>
    <t>98107</t>
  </si>
  <si>
    <t>98108</t>
  </si>
  <si>
    <t>98109</t>
  </si>
  <si>
    <t>98110</t>
  </si>
  <si>
    <t>98111</t>
  </si>
  <si>
    <t>98112</t>
  </si>
  <si>
    <t>98113</t>
  </si>
  <si>
    <t>98114</t>
  </si>
  <si>
    <t>98115</t>
  </si>
  <si>
    <t>98116</t>
  </si>
  <si>
    <t>98117</t>
  </si>
  <si>
    <t>98118</t>
  </si>
  <si>
    <t>98119</t>
  </si>
  <si>
    <t>98121</t>
  </si>
  <si>
    <t>98122</t>
  </si>
  <si>
    <t>98124</t>
  </si>
  <si>
    <t>98125</t>
  </si>
  <si>
    <t>98126</t>
  </si>
  <si>
    <t>98127</t>
  </si>
  <si>
    <t>98129</t>
  </si>
  <si>
    <t>98130</t>
  </si>
  <si>
    <t>98131</t>
  </si>
  <si>
    <t>98132</t>
  </si>
  <si>
    <t>98133</t>
  </si>
  <si>
    <t>98134</t>
  </si>
  <si>
    <t>98136</t>
  </si>
  <si>
    <t>98138</t>
  </si>
  <si>
    <t>98139</t>
  </si>
  <si>
    <t>98140</t>
  </si>
  <si>
    <t>98141</t>
  </si>
  <si>
    <t>98144</t>
  </si>
  <si>
    <t>98145</t>
  </si>
  <si>
    <t>98146</t>
  </si>
  <si>
    <t>98148</t>
  </si>
  <si>
    <t>98150</t>
  </si>
  <si>
    <t>98151</t>
  </si>
  <si>
    <t>98154</t>
  </si>
  <si>
    <t>98155</t>
  </si>
  <si>
    <t>98158</t>
  </si>
  <si>
    <t>98160</t>
  </si>
  <si>
    <t>98161</t>
  </si>
  <si>
    <t>98164</t>
  </si>
  <si>
    <t>98165</t>
  </si>
  <si>
    <t>98166</t>
  </si>
  <si>
    <t>98168</t>
  </si>
  <si>
    <t>98170</t>
  </si>
  <si>
    <t>98171</t>
  </si>
  <si>
    <t>98174</t>
  </si>
  <si>
    <t>98175</t>
  </si>
  <si>
    <t>98177</t>
  </si>
  <si>
    <t>98178</t>
  </si>
  <si>
    <t>98181</t>
  </si>
  <si>
    <t>98184</t>
  </si>
  <si>
    <t>98185</t>
  </si>
  <si>
    <t>98188</t>
  </si>
  <si>
    <t>98190</t>
  </si>
  <si>
    <t>98191</t>
  </si>
  <si>
    <t>98194</t>
  </si>
  <si>
    <t>98195</t>
  </si>
  <si>
    <t>98198</t>
  </si>
  <si>
    <t>98199</t>
  </si>
  <si>
    <t>98200</t>
  </si>
  <si>
    <t>98201</t>
  </si>
  <si>
    <t>98203</t>
  </si>
  <si>
    <t>98204</t>
  </si>
  <si>
    <t>98205</t>
  </si>
  <si>
    <t>98206</t>
  </si>
  <si>
    <t>98207</t>
  </si>
  <si>
    <t>98208</t>
  </si>
  <si>
    <t>98213</t>
  </si>
  <si>
    <t>98220</t>
  </si>
  <si>
    <t>WHATCOM</t>
  </si>
  <si>
    <t>98221</t>
  </si>
  <si>
    <t>SKAGIT</t>
  </si>
  <si>
    <t>98222</t>
  </si>
  <si>
    <t>98223</t>
  </si>
  <si>
    <t>98224</t>
  </si>
  <si>
    <t>98225</t>
  </si>
  <si>
    <t>98226</t>
  </si>
  <si>
    <t>98227</t>
  </si>
  <si>
    <t>98228</t>
  </si>
  <si>
    <t>98229</t>
  </si>
  <si>
    <t>98230</t>
  </si>
  <si>
    <t>98231</t>
  </si>
  <si>
    <t>98232</t>
  </si>
  <si>
    <t>98233</t>
  </si>
  <si>
    <t>98235</t>
  </si>
  <si>
    <t>98236</t>
  </si>
  <si>
    <t>ISLAND</t>
  </si>
  <si>
    <t>98237</t>
  </si>
  <si>
    <t>98238</t>
  </si>
  <si>
    <t>98239</t>
  </si>
  <si>
    <t>98240</t>
  </si>
  <si>
    <t>98241</t>
  </si>
  <si>
    <t>98243</t>
  </si>
  <si>
    <t>98244</t>
  </si>
  <si>
    <t>98245</t>
  </si>
  <si>
    <t>98246</t>
  </si>
  <si>
    <t>98247</t>
  </si>
  <si>
    <t>98248</t>
  </si>
  <si>
    <t>98249</t>
  </si>
  <si>
    <t>98250</t>
  </si>
  <si>
    <t>98251</t>
  </si>
  <si>
    <t>98252</t>
  </si>
  <si>
    <t>98253</t>
  </si>
  <si>
    <t>98255</t>
  </si>
  <si>
    <t>98256</t>
  </si>
  <si>
    <t>98257</t>
  </si>
  <si>
    <t>98258</t>
  </si>
  <si>
    <t>98259</t>
  </si>
  <si>
    <t>98260</t>
  </si>
  <si>
    <t>98261</t>
  </si>
  <si>
    <t>98262</t>
  </si>
  <si>
    <t>98263</t>
  </si>
  <si>
    <t>98264</t>
  </si>
  <si>
    <t>98266</t>
  </si>
  <si>
    <t>98267</t>
  </si>
  <si>
    <t>98270</t>
  </si>
  <si>
    <t>98271</t>
  </si>
  <si>
    <t>98272</t>
  </si>
  <si>
    <t>98273</t>
  </si>
  <si>
    <t>98274</t>
  </si>
  <si>
    <t>98275</t>
  </si>
  <si>
    <t>98276</t>
  </si>
  <si>
    <t>98277</t>
  </si>
  <si>
    <t>98278</t>
  </si>
  <si>
    <t>98279</t>
  </si>
  <si>
    <t>98280</t>
  </si>
  <si>
    <t>98281</t>
  </si>
  <si>
    <t>98282</t>
  </si>
  <si>
    <t>98283</t>
  </si>
  <si>
    <t>98284</t>
  </si>
  <si>
    <t>98286</t>
  </si>
  <si>
    <t>98287</t>
  </si>
  <si>
    <t>98288</t>
  </si>
  <si>
    <t>98290</t>
  </si>
  <si>
    <t>SNOHOMISH</t>
  </si>
  <si>
    <t>98291</t>
  </si>
  <si>
    <t>98292</t>
  </si>
  <si>
    <t>98293</t>
  </si>
  <si>
    <t>98294</t>
  </si>
  <si>
    <t>98295</t>
  </si>
  <si>
    <t>98296</t>
  </si>
  <si>
    <t>98297</t>
  </si>
  <si>
    <t>98303</t>
  </si>
  <si>
    <t>98304</t>
  </si>
  <si>
    <t>98305</t>
  </si>
  <si>
    <t>CLALLAM</t>
  </si>
  <si>
    <t>98310</t>
  </si>
  <si>
    <t>98311</t>
  </si>
  <si>
    <t>98312</t>
  </si>
  <si>
    <t>98314</t>
  </si>
  <si>
    <t>98315</t>
  </si>
  <si>
    <t>98320</t>
  </si>
  <si>
    <t>98321</t>
  </si>
  <si>
    <t>98322</t>
  </si>
  <si>
    <t>98323</t>
  </si>
  <si>
    <t>98324</t>
  </si>
  <si>
    <t>98325</t>
  </si>
  <si>
    <t>98326</t>
  </si>
  <si>
    <t>98327</t>
  </si>
  <si>
    <t>98328</t>
  </si>
  <si>
    <t>98329</t>
  </si>
  <si>
    <t>98330</t>
  </si>
  <si>
    <t>98331</t>
  </si>
  <si>
    <t>98332</t>
  </si>
  <si>
    <t>98333</t>
  </si>
  <si>
    <t>98334</t>
  </si>
  <si>
    <t>98335</t>
  </si>
  <si>
    <t>98336</t>
  </si>
  <si>
    <t>98337</t>
  </si>
  <si>
    <t>98338</t>
  </si>
  <si>
    <t>98339</t>
  </si>
  <si>
    <t>98340</t>
  </si>
  <si>
    <t>98342</t>
  </si>
  <si>
    <t>98343</t>
  </si>
  <si>
    <t>98344</t>
  </si>
  <si>
    <t>98345</t>
  </si>
  <si>
    <t>98346</t>
  </si>
  <si>
    <t>98348</t>
  </si>
  <si>
    <t>98349</t>
  </si>
  <si>
    <t>98350</t>
  </si>
  <si>
    <t>98351</t>
  </si>
  <si>
    <t>98352</t>
  </si>
  <si>
    <t>98353</t>
  </si>
  <si>
    <t>98354</t>
  </si>
  <si>
    <t>98355</t>
  </si>
  <si>
    <t>98356</t>
  </si>
  <si>
    <t>98357</t>
  </si>
  <si>
    <t>98358</t>
  </si>
  <si>
    <t>98359</t>
  </si>
  <si>
    <t>98360</t>
  </si>
  <si>
    <t>98361</t>
  </si>
  <si>
    <t>98362</t>
  </si>
  <si>
    <t>98363</t>
  </si>
  <si>
    <t>98364</t>
  </si>
  <si>
    <t>98365</t>
  </si>
  <si>
    <t>98366</t>
  </si>
  <si>
    <t>98367</t>
  </si>
  <si>
    <t>98368</t>
  </si>
  <si>
    <t>98370</t>
  </si>
  <si>
    <t>98371</t>
  </si>
  <si>
    <t>98372</t>
  </si>
  <si>
    <t>98373</t>
  </si>
  <si>
    <t>98374</t>
  </si>
  <si>
    <t>98375</t>
  </si>
  <si>
    <t>98376</t>
  </si>
  <si>
    <t>98377</t>
  </si>
  <si>
    <t>98378</t>
  </si>
  <si>
    <t>98380</t>
  </si>
  <si>
    <t>98381</t>
  </si>
  <si>
    <t>98382</t>
  </si>
  <si>
    <t>98383</t>
  </si>
  <si>
    <t>98384</t>
  </si>
  <si>
    <t>98385</t>
  </si>
  <si>
    <t>98386</t>
  </si>
  <si>
    <t>98387</t>
  </si>
  <si>
    <t>98388</t>
  </si>
  <si>
    <t>98390</t>
  </si>
  <si>
    <t>98391</t>
  </si>
  <si>
    <t>98392</t>
  </si>
  <si>
    <t>98393</t>
  </si>
  <si>
    <t>98394</t>
  </si>
  <si>
    <t>98395</t>
  </si>
  <si>
    <t>98396</t>
  </si>
  <si>
    <t>98397</t>
  </si>
  <si>
    <t>98398</t>
  </si>
  <si>
    <t>98401</t>
  </si>
  <si>
    <t>98402</t>
  </si>
  <si>
    <t>98403</t>
  </si>
  <si>
    <t>98404</t>
  </si>
  <si>
    <t>98405</t>
  </si>
  <si>
    <t>98406</t>
  </si>
  <si>
    <t>98407</t>
  </si>
  <si>
    <t>98408</t>
  </si>
  <si>
    <t>98409</t>
  </si>
  <si>
    <t>98411</t>
  </si>
  <si>
    <t>98412</t>
  </si>
  <si>
    <t>98413</t>
  </si>
  <si>
    <t>98415</t>
  </si>
  <si>
    <t>98416</t>
  </si>
  <si>
    <t>98417</t>
  </si>
  <si>
    <t>98418</t>
  </si>
  <si>
    <t>98419</t>
  </si>
  <si>
    <t>98421</t>
  </si>
  <si>
    <t>98422</t>
  </si>
  <si>
    <t>98424</t>
  </si>
  <si>
    <t>98430</t>
  </si>
  <si>
    <t>98431</t>
  </si>
  <si>
    <t>98433</t>
  </si>
  <si>
    <t>98434</t>
  </si>
  <si>
    <t>98438</t>
  </si>
  <si>
    <t>98439</t>
  </si>
  <si>
    <t>98442</t>
  </si>
  <si>
    <t>98443</t>
  </si>
  <si>
    <t>98444</t>
  </si>
  <si>
    <t>98445</t>
  </si>
  <si>
    <t>98446</t>
  </si>
  <si>
    <t>98447</t>
  </si>
  <si>
    <t>98448</t>
  </si>
  <si>
    <t>98450</t>
  </si>
  <si>
    <t>98455</t>
  </si>
  <si>
    <t>98460</t>
  </si>
  <si>
    <t>98464</t>
  </si>
  <si>
    <t>98465</t>
  </si>
  <si>
    <t>98466</t>
  </si>
  <si>
    <t>98467</t>
  </si>
  <si>
    <t>98471</t>
  </si>
  <si>
    <t>98477</t>
  </si>
  <si>
    <t>98481</t>
  </si>
  <si>
    <t>98490</t>
  </si>
  <si>
    <t>98492</t>
  </si>
  <si>
    <t>98493</t>
  </si>
  <si>
    <t>98494</t>
  </si>
  <si>
    <t>98496</t>
  </si>
  <si>
    <t>98497</t>
  </si>
  <si>
    <t>98498</t>
  </si>
  <si>
    <t>98499</t>
  </si>
  <si>
    <t>98501</t>
  </si>
  <si>
    <t>98502</t>
  </si>
  <si>
    <t>98503</t>
  </si>
  <si>
    <t>98504</t>
  </si>
  <si>
    <t>98505</t>
  </si>
  <si>
    <t>98506</t>
  </si>
  <si>
    <t>98507</t>
  </si>
  <si>
    <t>98508</t>
  </si>
  <si>
    <t>98509</t>
  </si>
  <si>
    <t>98511</t>
  </si>
  <si>
    <t>98512</t>
  </si>
  <si>
    <t>98513</t>
  </si>
  <si>
    <t>98516</t>
  </si>
  <si>
    <t>98520</t>
  </si>
  <si>
    <t>GRAYS HARBOR</t>
  </si>
  <si>
    <t>98522</t>
  </si>
  <si>
    <t>98524</t>
  </si>
  <si>
    <t>98526</t>
  </si>
  <si>
    <t>98527</t>
  </si>
  <si>
    <t>PACIFIC</t>
  </si>
  <si>
    <t>98528</t>
  </si>
  <si>
    <t>98530</t>
  </si>
  <si>
    <t>98531</t>
  </si>
  <si>
    <t>98532</t>
  </si>
  <si>
    <t>98533</t>
  </si>
  <si>
    <t>98535</t>
  </si>
  <si>
    <t>98536</t>
  </si>
  <si>
    <t>98537</t>
  </si>
  <si>
    <t>98538</t>
  </si>
  <si>
    <t>98539</t>
  </si>
  <si>
    <t>98540</t>
  </si>
  <si>
    <t>98541</t>
  </si>
  <si>
    <t>98542</t>
  </si>
  <si>
    <t>98544</t>
  </si>
  <si>
    <t>98546</t>
  </si>
  <si>
    <t>98547</t>
  </si>
  <si>
    <t>98548</t>
  </si>
  <si>
    <t>98550</t>
  </si>
  <si>
    <t>98552</t>
  </si>
  <si>
    <t>98554</t>
  </si>
  <si>
    <t>98555</t>
  </si>
  <si>
    <t>98556</t>
  </si>
  <si>
    <t>98557</t>
  </si>
  <si>
    <t>98558</t>
  </si>
  <si>
    <t>98559</t>
  </si>
  <si>
    <t>98560</t>
  </si>
  <si>
    <t>98561</t>
  </si>
  <si>
    <t>98562</t>
  </si>
  <si>
    <t>98563</t>
  </si>
  <si>
    <t>98564</t>
  </si>
  <si>
    <t>98565</t>
  </si>
  <si>
    <t>98566</t>
  </si>
  <si>
    <t>98568</t>
  </si>
  <si>
    <t>98569</t>
  </si>
  <si>
    <t>98570</t>
  </si>
  <si>
    <t>98571</t>
  </si>
  <si>
    <t>98572</t>
  </si>
  <si>
    <t>98575</t>
  </si>
  <si>
    <t>98576</t>
  </si>
  <si>
    <t>98577</t>
  </si>
  <si>
    <t>98579</t>
  </si>
  <si>
    <t>98580</t>
  </si>
  <si>
    <t>98581</t>
  </si>
  <si>
    <t>COWLITZ</t>
  </si>
  <si>
    <t>98582</t>
  </si>
  <si>
    <t>98583</t>
  </si>
  <si>
    <t>98584</t>
  </si>
  <si>
    <t>98585</t>
  </si>
  <si>
    <t>98586</t>
  </si>
  <si>
    <t>98587</t>
  </si>
  <si>
    <t>98588</t>
  </si>
  <si>
    <t>98589</t>
  </si>
  <si>
    <t>98590</t>
  </si>
  <si>
    <t>98591</t>
  </si>
  <si>
    <t>98592</t>
  </si>
  <si>
    <t>98593</t>
  </si>
  <si>
    <t>98595</t>
  </si>
  <si>
    <t>98596</t>
  </si>
  <si>
    <t>98597</t>
  </si>
  <si>
    <t>98599</t>
  </si>
  <si>
    <t>98601</t>
  </si>
  <si>
    <t>98602</t>
  </si>
  <si>
    <t>KLICKITAT</t>
  </si>
  <si>
    <t>98603</t>
  </si>
  <si>
    <t>98604</t>
  </si>
  <si>
    <t>98605</t>
  </si>
  <si>
    <t>98606</t>
  </si>
  <si>
    <t>98607</t>
  </si>
  <si>
    <t>98609</t>
  </si>
  <si>
    <t>98610</t>
  </si>
  <si>
    <t>SKAMANIA</t>
  </si>
  <si>
    <t>98611</t>
  </si>
  <si>
    <t>98612</t>
  </si>
  <si>
    <t>WAHKIAKUM</t>
  </si>
  <si>
    <t>98613</t>
  </si>
  <si>
    <t>98614</t>
  </si>
  <si>
    <t>98616</t>
  </si>
  <si>
    <t>98617</t>
  </si>
  <si>
    <t>98619</t>
  </si>
  <si>
    <t>98620</t>
  </si>
  <si>
    <t>98621</t>
  </si>
  <si>
    <t>98622</t>
  </si>
  <si>
    <t>98623</t>
  </si>
  <si>
    <t>98624</t>
  </si>
  <si>
    <t>98625</t>
  </si>
  <si>
    <t>98626</t>
  </si>
  <si>
    <t>98628</t>
  </si>
  <si>
    <t>98629</t>
  </si>
  <si>
    <t>98631</t>
  </si>
  <si>
    <t>98632</t>
  </si>
  <si>
    <t>98635</t>
  </si>
  <si>
    <t>98637</t>
  </si>
  <si>
    <t>98638</t>
  </si>
  <si>
    <t>98639</t>
  </si>
  <si>
    <t>98640</t>
  </si>
  <si>
    <t>98641</t>
  </si>
  <si>
    <t>98642</t>
  </si>
  <si>
    <t>98643</t>
  </si>
  <si>
    <t>98644</t>
  </si>
  <si>
    <t>98645</t>
  </si>
  <si>
    <t>98647</t>
  </si>
  <si>
    <t>98648</t>
  </si>
  <si>
    <t>98649</t>
  </si>
  <si>
    <t>98650</t>
  </si>
  <si>
    <t>98651</t>
  </si>
  <si>
    <t>98660</t>
  </si>
  <si>
    <t>98661</t>
  </si>
  <si>
    <t>98662</t>
  </si>
  <si>
    <t>98663</t>
  </si>
  <si>
    <t>98664</t>
  </si>
  <si>
    <t>98665</t>
  </si>
  <si>
    <t>98666</t>
  </si>
  <si>
    <t>98667</t>
  </si>
  <si>
    <t>98668</t>
  </si>
  <si>
    <t>98670</t>
  </si>
  <si>
    <t>98671</t>
  </si>
  <si>
    <t>98672</t>
  </si>
  <si>
    <t>98673</t>
  </si>
  <si>
    <t>98674</t>
  </si>
  <si>
    <t>98675</t>
  </si>
  <si>
    <t>98682</t>
  </si>
  <si>
    <t>98683</t>
  </si>
  <si>
    <t>98684</t>
  </si>
  <si>
    <t>98685</t>
  </si>
  <si>
    <t>98686</t>
  </si>
  <si>
    <t>98687</t>
  </si>
  <si>
    <t>98704</t>
  </si>
  <si>
    <t>98713</t>
  </si>
  <si>
    <t>98723</t>
  </si>
  <si>
    <t>98733</t>
  </si>
  <si>
    <t>98736</t>
  </si>
  <si>
    <t>98760</t>
  </si>
  <si>
    <t>98761</t>
  </si>
  <si>
    <t>98762</t>
  </si>
  <si>
    <t>98763</t>
  </si>
  <si>
    <t>98764</t>
  </si>
  <si>
    <t>98765</t>
  </si>
  <si>
    <t>98766</t>
  </si>
  <si>
    <t>98767</t>
  </si>
  <si>
    <t>98768</t>
  </si>
  <si>
    <t>98769</t>
  </si>
  <si>
    <t>98770</t>
  </si>
  <si>
    <t>98772</t>
  </si>
  <si>
    <t>98773</t>
  </si>
  <si>
    <t>98774</t>
  </si>
  <si>
    <t>98775</t>
  </si>
  <si>
    <t>98776</t>
  </si>
  <si>
    <t>98777</t>
  </si>
  <si>
    <t>98778</t>
  </si>
  <si>
    <t>98780</t>
  </si>
  <si>
    <t>98781</t>
  </si>
  <si>
    <t>98782</t>
  </si>
  <si>
    <t>98783</t>
  </si>
  <si>
    <t>98791</t>
  </si>
  <si>
    <t>98796</t>
  </si>
  <si>
    <t>98798</t>
  </si>
  <si>
    <t>98799</t>
  </si>
  <si>
    <t>98801</t>
  </si>
  <si>
    <t>CHELAN</t>
  </si>
  <si>
    <t>98802</t>
  </si>
  <si>
    <t>98807</t>
  </si>
  <si>
    <t>98811</t>
  </si>
  <si>
    <t>98812</t>
  </si>
  <si>
    <t>OKANOGAN</t>
  </si>
  <si>
    <t>98813</t>
  </si>
  <si>
    <t>98814</t>
  </si>
  <si>
    <t>98815</t>
  </si>
  <si>
    <t>98816</t>
  </si>
  <si>
    <t>98817</t>
  </si>
  <si>
    <t>98819</t>
  </si>
  <si>
    <t>98821</t>
  </si>
  <si>
    <t>98822</t>
  </si>
  <si>
    <t>98823</t>
  </si>
  <si>
    <t>98824</t>
  </si>
  <si>
    <t>98826</t>
  </si>
  <si>
    <t>98827</t>
  </si>
  <si>
    <t>98828</t>
  </si>
  <si>
    <t>98829</t>
  </si>
  <si>
    <t>98830</t>
  </si>
  <si>
    <t>98831</t>
  </si>
  <si>
    <t>98832</t>
  </si>
  <si>
    <t>98833</t>
  </si>
  <si>
    <t>98834</t>
  </si>
  <si>
    <t>98836</t>
  </si>
  <si>
    <t>98837</t>
  </si>
  <si>
    <t>98840</t>
  </si>
  <si>
    <t>98841</t>
  </si>
  <si>
    <t>98843</t>
  </si>
  <si>
    <t>98844</t>
  </si>
  <si>
    <t>98845</t>
  </si>
  <si>
    <t>98846</t>
  </si>
  <si>
    <t>98847</t>
  </si>
  <si>
    <t>98848</t>
  </si>
  <si>
    <t>98849</t>
  </si>
  <si>
    <t>98850</t>
  </si>
  <si>
    <t>98851</t>
  </si>
  <si>
    <t>98852</t>
  </si>
  <si>
    <t>98853</t>
  </si>
  <si>
    <t>98855</t>
  </si>
  <si>
    <t>98856</t>
  </si>
  <si>
    <t>98857</t>
  </si>
  <si>
    <t>98858</t>
  </si>
  <si>
    <t>98859</t>
  </si>
  <si>
    <t>98860</t>
  </si>
  <si>
    <t>98862</t>
  </si>
  <si>
    <t>98901</t>
  </si>
  <si>
    <t>YAKIMA</t>
  </si>
  <si>
    <t>98902</t>
  </si>
  <si>
    <t>98903</t>
  </si>
  <si>
    <t>98904</t>
  </si>
  <si>
    <t>98907</t>
  </si>
  <si>
    <t>98908</t>
  </si>
  <si>
    <t>98909</t>
  </si>
  <si>
    <t>98920</t>
  </si>
  <si>
    <t>98921</t>
  </si>
  <si>
    <t>98922</t>
  </si>
  <si>
    <t>KITTITAS</t>
  </si>
  <si>
    <t>98923</t>
  </si>
  <si>
    <t>98925</t>
  </si>
  <si>
    <t>98926</t>
  </si>
  <si>
    <t>98929</t>
  </si>
  <si>
    <t>98930</t>
  </si>
  <si>
    <t>98932</t>
  </si>
  <si>
    <t>98933</t>
  </si>
  <si>
    <t>98934</t>
  </si>
  <si>
    <t>98935</t>
  </si>
  <si>
    <t>98936</t>
  </si>
  <si>
    <t>98937</t>
  </si>
  <si>
    <t>98938</t>
  </si>
  <si>
    <t>98939</t>
  </si>
  <si>
    <t>98940</t>
  </si>
  <si>
    <t>98941</t>
  </si>
  <si>
    <t>98942</t>
  </si>
  <si>
    <t>98943</t>
  </si>
  <si>
    <t>98944</t>
  </si>
  <si>
    <t>98946</t>
  </si>
  <si>
    <t>98947</t>
  </si>
  <si>
    <t>98948</t>
  </si>
  <si>
    <t>98950</t>
  </si>
  <si>
    <t>98951</t>
  </si>
  <si>
    <t>98952</t>
  </si>
  <si>
    <t>98953</t>
  </si>
  <si>
    <t>99001</t>
  </si>
  <si>
    <t>99003</t>
  </si>
  <si>
    <t>99004</t>
  </si>
  <si>
    <t>99005</t>
  </si>
  <si>
    <t>99006</t>
  </si>
  <si>
    <t>99008</t>
  </si>
  <si>
    <t>99009</t>
  </si>
  <si>
    <t>PEND OREILLE</t>
  </si>
  <si>
    <t>99011</t>
  </si>
  <si>
    <t>99012</t>
  </si>
  <si>
    <t>99013</t>
  </si>
  <si>
    <t>99014</t>
  </si>
  <si>
    <t>99015</t>
  </si>
  <si>
    <t>99016</t>
  </si>
  <si>
    <t>99017</t>
  </si>
  <si>
    <t>WHITMAN</t>
  </si>
  <si>
    <t>99018</t>
  </si>
  <si>
    <t>99019</t>
  </si>
  <si>
    <t>99020</t>
  </si>
  <si>
    <t>99021</t>
  </si>
  <si>
    <t>99022</t>
  </si>
  <si>
    <t>99023</t>
  </si>
  <si>
    <t>99025</t>
  </si>
  <si>
    <t>99026</t>
  </si>
  <si>
    <t>99027</t>
  </si>
  <si>
    <t>99028</t>
  </si>
  <si>
    <t>99029</t>
  </si>
  <si>
    <t>99030</t>
  </si>
  <si>
    <t>99031</t>
  </si>
  <si>
    <t>99032</t>
  </si>
  <si>
    <t>99033</t>
  </si>
  <si>
    <t>99034</t>
  </si>
  <si>
    <t>99036</t>
  </si>
  <si>
    <t>99037</t>
  </si>
  <si>
    <t>SPOKANE</t>
  </si>
  <si>
    <t>99039</t>
  </si>
  <si>
    <t>99040</t>
  </si>
  <si>
    <t>99101</t>
  </si>
  <si>
    <t>99102</t>
  </si>
  <si>
    <t>99103</t>
  </si>
  <si>
    <t>99104</t>
  </si>
  <si>
    <t>99105</t>
  </si>
  <si>
    <t>99107</t>
  </si>
  <si>
    <t>FERRY</t>
  </si>
  <si>
    <t>99109</t>
  </si>
  <si>
    <t>99110</t>
  </si>
  <si>
    <t>99111</t>
  </si>
  <si>
    <t>99113</t>
  </si>
  <si>
    <t>99114</t>
  </si>
  <si>
    <t>99115</t>
  </si>
  <si>
    <t>99116</t>
  </si>
  <si>
    <t>99117</t>
  </si>
  <si>
    <t>99118</t>
  </si>
  <si>
    <t>99119</t>
  </si>
  <si>
    <t>99121</t>
  </si>
  <si>
    <t>99122</t>
  </si>
  <si>
    <t>99123</t>
  </si>
  <si>
    <t>99124</t>
  </si>
  <si>
    <t>99125</t>
  </si>
  <si>
    <t>99126</t>
  </si>
  <si>
    <t>99127</t>
  </si>
  <si>
    <t>99128</t>
  </si>
  <si>
    <t>99129</t>
  </si>
  <si>
    <t>99130</t>
  </si>
  <si>
    <t>99131</t>
  </si>
  <si>
    <t>99133</t>
  </si>
  <si>
    <t>99134</t>
  </si>
  <si>
    <t>99135</t>
  </si>
  <si>
    <t>99136</t>
  </si>
  <si>
    <t>99137</t>
  </si>
  <si>
    <t>99138</t>
  </si>
  <si>
    <t>99139</t>
  </si>
  <si>
    <t>99140</t>
  </si>
  <si>
    <t>99141</t>
  </si>
  <si>
    <t>99143</t>
  </si>
  <si>
    <t>99144</t>
  </si>
  <si>
    <t>99146</t>
  </si>
  <si>
    <t>99147</t>
  </si>
  <si>
    <t>99148</t>
  </si>
  <si>
    <t>SPOKANE (PTBA)</t>
  </si>
  <si>
    <t>99149</t>
  </si>
  <si>
    <t>99150</t>
  </si>
  <si>
    <t>99151</t>
  </si>
  <si>
    <t>99152</t>
  </si>
  <si>
    <t>99153</t>
  </si>
  <si>
    <t>99154</t>
  </si>
  <si>
    <t>99155</t>
  </si>
  <si>
    <t>99156</t>
  </si>
  <si>
    <t>99157</t>
  </si>
  <si>
    <t>99158</t>
  </si>
  <si>
    <t>99159</t>
  </si>
  <si>
    <t>99160</t>
  </si>
  <si>
    <t>99161</t>
  </si>
  <si>
    <t>99163</t>
  </si>
  <si>
    <t>99164</t>
  </si>
  <si>
    <t>99165</t>
  </si>
  <si>
    <t>99166</t>
  </si>
  <si>
    <t>99167</t>
  </si>
  <si>
    <t>99169</t>
  </si>
  <si>
    <t>99170</t>
  </si>
  <si>
    <t>99171</t>
  </si>
  <si>
    <t>99173</t>
  </si>
  <si>
    <t>99174</t>
  </si>
  <si>
    <t>99176</t>
  </si>
  <si>
    <t>99179</t>
  </si>
  <si>
    <t>99180</t>
  </si>
  <si>
    <t>99181</t>
  </si>
  <si>
    <t>99185</t>
  </si>
  <si>
    <t>99200</t>
  </si>
  <si>
    <t>99201</t>
  </si>
  <si>
    <t>99202</t>
  </si>
  <si>
    <t>99203</t>
  </si>
  <si>
    <t>99204</t>
  </si>
  <si>
    <t>99205</t>
  </si>
  <si>
    <t>99206</t>
  </si>
  <si>
    <t>99207</t>
  </si>
  <si>
    <t>99208</t>
  </si>
  <si>
    <t>99209</t>
  </si>
  <si>
    <t>99210</t>
  </si>
  <si>
    <t>99211</t>
  </si>
  <si>
    <t>99212</t>
  </si>
  <si>
    <t>99213</t>
  </si>
  <si>
    <t>99214</t>
  </si>
  <si>
    <t>99215</t>
  </si>
  <si>
    <t>99216</t>
  </si>
  <si>
    <t>99217</t>
  </si>
  <si>
    <t>99218</t>
  </si>
  <si>
    <t>99219</t>
  </si>
  <si>
    <t>99220</t>
  </si>
  <si>
    <t>99223</t>
  </si>
  <si>
    <t>99224</t>
  </si>
  <si>
    <t>99228</t>
  </si>
  <si>
    <t>99251</t>
  </si>
  <si>
    <t>99252</t>
  </si>
  <si>
    <t>99254</t>
  </si>
  <si>
    <t>99255</t>
  </si>
  <si>
    <t>99256</t>
  </si>
  <si>
    <t>99257</t>
  </si>
  <si>
    <t>99258</t>
  </si>
  <si>
    <t>99259</t>
  </si>
  <si>
    <t>99260</t>
  </si>
  <si>
    <t>99299</t>
  </si>
  <si>
    <t>99301</t>
  </si>
  <si>
    <t>99302</t>
  </si>
  <si>
    <t>99320</t>
  </si>
  <si>
    <t>99321</t>
  </si>
  <si>
    <t>99322</t>
  </si>
  <si>
    <t>99323</t>
  </si>
  <si>
    <t>WALLA WALLA</t>
  </si>
  <si>
    <t>99324</t>
  </si>
  <si>
    <t>99326</t>
  </si>
  <si>
    <t>99327</t>
  </si>
  <si>
    <t>99328</t>
  </si>
  <si>
    <t>99329</t>
  </si>
  <si>
    <t>99330</t>
  </si>
  <si>
    <t>99332</t>
  </si>
  <si>
    <t>99333</t>
  </si>
  <si>
    <t>99335</t>
  </si>
  <si>
    <t>99336</t>
  </si>
  <si>
    <t>99337</t>
  </si>
  <si>
    <t>99338</t>
  </si>
  <si>
    <t>99341</t>
  </si>
  <si>
    <t>99343</t>
  </si>
  <si>
    <t>99344</t>
  </si>
  <si>
    <t>99345</t>
  </si>
  <si>
    <t>99346</t>
  </si>
  <si>
    <t>99347</t>
  </si>
  <si>
    <t>ASOTIN</t>
  </si>
  <si>
    <t>99348</t>
  </si>
  <si>
    <t>99349</t>
  </si>
  <si>
    <t>99350</t>
  </si>
  <si>
    <t>99352</t>
  </si>
  <si>
    <t>99353</t>
  </si>
  <si>
    <t>99354</t>
  </si>
  <si>
    <t>99356</t>
  </si>
  <si>
    <t>99357</t>
  </si>
  <si>
    <t>99359</t>
  </si>
  <si>
    <t>99360</t>
  </si>
  <si>
    <t>99361</t>
  </si>
  <si>
    <t>99362</t>
  </si>
  <si>
    <t>99363</t>
  </si>
  <si>
    <t>99371</t>
  </si>
  <si>
    <t>99401</t>
  </si>
  <si>
    <t>99402</t>
  </si>
  <si>
    <t>99403</t>
  </si>
  <si>
    <t>99500</t>
  </si>
  <si>
    <t>ANCHORAGE</t>
  </si>
  <si>
    <t>99501</t>
  </si>
  <si>
    <t>99502</t>
  </si>
  <si>
    <t>99503</t>
  </si>
  <si>
    <t>99504</t>
  </si>
  <si>
    <t>99505</t>
  </si>
  <si>
    <t>99506</t>
  </si>
  <si>
    <t>99507</t>
  </si>
  <si>
    <t>99508</t>
  </si>
  <si>
    <t>99509</t>
  </si>
  <si>
    <t>99510</t>
  </si>
  <si>
    <t>99511</t>
  </si>
  <si>
    <t>99512</t>
  </si>
  <si>
    <t>99513</t>
  </si>
  <si>
    <t>99514</t>
  </si>
  <si>
    <t>99515</t>
  </si>
  <si>
    <t>99516</t>
  </si>
  <si>
    <t>99517</t>
  </si>
  <si>
    <t>99518</t>
  </si>
  <si>
    <t>99519</t>
  </si>
  <si>
    <t>99520</t>
  </si>
  <si>
    <t>99521</t>
  </si>
  <si>
    <t>99522</t>
  </si>
  <si>
    <t>99523</t>
  </si>
  <si>
    <t>99524</t>
  </si>
  <si>
    <t>99529</t>
  </si>
  <si>
    <t>ANCHORAGE MUNICIPALITY</t>
  </si>
  <si>
    <t>99530</t>
  </si>
  <si>
    <t>99540</t>
  </si>
  <si>
    <t>99545</t>
  </si>
  <si>
    <t>BETHEL (CA)</t>
  </si>
  <si>
    <t>99546</t>
  </si>
  <si>
    <t>ALEUTIANS WEST (CA)</t>
  </si>
  <si>
    <t>99547</t>
  </si>
  <si>
    <t>ALEUTIAN ISLANDS</t>
  </si>
  <si>
    <t>99548</t>
  </si>
  <si>
    <t>LAKE AND PENINSULA</t>
  </si>
  <si>
    <t>99549</t>
  </si>
  <si>
    <t>99550</t>
  </si>
  <si>
    <t>KODIAK ISLAND</t>
  </si>
  <si>
    <t>99551</t>
  </si>
  <si>
    <t>BETHEL</t>
  </si>
  <si>
    <t>99552</t>
  </si>
  <si>
    <t>99553</t>
  </si>
  <si>
    <t>ALEUTIANS EAST</t>
  </si>
  <si>
    <t>99554</t>
  </si>
  <si>
    <t>WADE HAMPTON</t>
  </si>
  <si>
    <t>99555</t>
  </si>
  <si>
    <t>DILLINGHAM</t>
  </si>
  <si>
    <t>99556</t>
  </si>
  <si>
    <t>KENAI PENINSULA</t>
  </si>
  <si>
    <t>99557</t>
  </si>
  <si>
    <t>99558</t>
  </si>
  <si>
    <t>YUKON KOYUKUK</t>
  </si>
  <si>
    <t>99559</t>
  </si>
  <si>
    <t>99561</t>
  </si>
  <si>
    <t>99563</t>
  </si>
  <si>
    <t>99564</t>
  </si>
  <si>
    <t>99565</t>
  </si>
  <si>
    <t>99566</t>
  </si>
  <si>
    <t>VALDEZ CORDOVA</t>
  </si>
  <si>
    <t>99567</t>
  </si>
  <si>
    <t>99568</t>
  </si>
  <si>
    <t>99569</t>
  </si>
  <si>
    <t>99571</t>
  </si>
  <si>
    <t>99572</t>
  </si>
  <si>
    <t>99573</t>
  </si>
  <si>
    <t>99574</t>
  </si>
  <si>
    <t>99575</t>
  </si>
  <si>
    <t>99576</t>
  </si>
  <si>
    <t>99577</t>
  </si>
  <si>
    <t>99578</t>
  </si>
  <si>
    <t>99579</t>
  </si>
  <si>
    <t>99580</t>
  </si>
  <si>
    <t>99581</t>
  </si>
  <si>
    <t>99583</t>
  </si>
  <si>
    <t>99584</t>
  </si>
  <si>
    <t>99585</t>
  </si>
  <si>
    <t>99586</t>
  </si>
  <si>
    <t>99587</t>
  </si>
  <si>
    <t>99588</t>
  </si>
  <si>
    <t>99589</t>
  </si>
  <si>
    <t>99590</t>
  </si>
  <si>
    <t>99591</t>
  </si>
  <si>
    <t>99599</t>
  </si>
  <si>
    <t>99602</t>
  </si>
  <si>
    <t>99603</t>
  </si>
  <si>
    <t>99604</t>
  </si>
  <si>
    <t>99605</t>
  </si>
  <si>
    <t>99606</t>
  </si>
  <si>
    <t>99607</t>
  </si>
  <si>
    <t>99608</t>
  </si>
  <si>
    <t>99609</t>
  </si>
  <si>
    <t>99610</t>
  </si>
  <si>
    <t>99611</t>
  </si>
  <si>
    <t>99612</t>
  </si>
  <si>
    <t>99613</t>
  </si>
  <si>
    <t>BRISTOL BAY</t>
  </si>
  <si>
    <t>99614</t>
  </si>
  <si>
    <t>99615</t>
  </si>
  <si>
    <t>99619</t>
  </si>
  <si>
    <t>99620</t>
  </si>
  <si>
    <t>99621</t>
  </si>
  <si>
    <t>99622</t>
  </si>
  <si>
    <t>99623</t>
  </si>
  <si>
    <t>MATANUSKA-SUSITNA</t>
  </si>
  <si>
    <t>99624</t>
  </si>
  <si>
    <t>99625</t>
  </si>
  <si>
    <t>99626</t>
  </si>
  <si>
    <t>99627</t>
  </si>
  <si>
    <t>99628</t>
  </si>
  <si>
    <t>99629</t>
  </si>
  <si>
    <t>99630</t>
  </si>
  <si>
    <t>99631</t>
  </si>
  <si>
    <t>99632</t>
  </si>
  <si>
    <t>99633</t>
  </si>
  <si>
    <t>99634</t>
  </si>
  <si>
    <t>99635</t>
  </si>
  <si>
    <t>99636</t>
  </si>
  <si>
    <t>99637</t>
  </si>
  <si>
    <t>99638</t>
  </si>
  <si>
    <t>99639</t>
  </si>
  <si>
    <t>99640</t>
  </si>
  <si>
    <t>99641</t>
  </si>
  <si>
    <t>99642</t>
  </si>
  <si>
    <t>99643</t>
  </si>
  <si>
    <t>99644</t>
  </si>
  <si>
    <t>99645</t>
  </si>
  <si>
    <t>99647</t>
  </si>
  <si>
    <t>99648</t>
  </si>
  <si>
    <t>99649</t>
  </si>
  <si>
    <t>99650</t>
  </si>
  <si>
    <t>99651</t>
  </si>
  <si>
    <t>99652</t>
  </si>
  <si>
    <t>MATANUSKA SUSITNA</t>
  </si>
  <si>
    <t>99653</t>
  </si>
  <si>
    <t>99654</t>
  </si>
  <si>
    <t>99655</t>
  </si>
  <si>
    <t>99656</t>
  </si>
  <si>
    <t>99657</t>
  </si>
  <si>
    <t>99658</t>
  </si>
  <si>
    <t>99659</t>
  </si>
  <si>
    <t>NOME</t>
  </si>
  <si>
    <t>99660</t>
  </si>
  <si>
    <t>99661</t>
  </si>
  <si>
    <t>99662</t>
  </si>
  <si>
    <t>99663</t>
  </si>
  <si>
    <t>99664</t>
  </si>
  <si>
    <t>99665</t>
  </si>
  <si>
    <t>99666</t>
  </si>
  <si>
    <t>99667</t>
  </si>
  <si>
    <t>99668</t>
  </si>
  <si>
    <t>99669</t>
  </si>
  <si>
    <t>99670</t>
  </si>
  <si>
    <t>99671</t>
  </si>
  <si>
    <t>99672</t>
  </si>
  <si>
    <t>99674</t>
  </si>
  <si>
    <t>99675</t>
  </si>
  <si>
    <t>99676</t>
  </si>
  <si>
    <t>99677</t>
  </si>
  <si>
    <t>99678</t>
  </si>
  <si>
    <t>99679</t>
  </si>
  <si>
    <t>99680</t>
  </si>
  <si>
    <t>99681</t>
  </si>
  <si>
    <t>99682</t>
  </si>
  <si>
    <t>99683</t>
  </si>
  <si>
    <t>99684</t>
  </si>
  <si>
    <t>99685</t>
  </si>
  <si>
    <t>99686</t>
  </si>
  <si>
    <t>99687</t>
  </si>
  <si>
    <t>99688</t>
  </si>
  <si>
    <t>99689</t>
  </si>
  <si>
    <t>SKAGWAY YAKUTAT ANGOON</t>
  </si>
  <si>
    <t>99690</t>
  </si>
  <si>
    <t>99691</t>
  </si>
  <si>
    <t>99692</t>
  </si>
  <si>
    <t>99693</t>
  </si>
  <si>
    <t>99694</t>
  </si>
  <si>
    <t>99695</t>
  </si>
  <si>
    <t>99697</t>
  </si>
  <si>
    <t>99701</t>
  </si>
  <si>
    <t>FAIRBANKS NORTH STAR</t>
  </si>
  <si>
    <t>99702</t>
  </si>
  <si>
    <t>99703</t>
  </si>
  <si>
    <t>99704</t>
  </si>
  <si>
    <t>DENALI</t>
  </si>
  <si>
    <t>99705</t>
  </si>
  <si>
    <t>99706</t>
  </si>
  <si>
    <t>99707</t>
  </si>
  <si>
    <t>99708</t>
  </si>
  <si>
    <t>99709</t>
  </si>
  <si>
    <t>99710</t>
  </si>
  <si>
    <t>99711</t>
  </si>
  <si>
    <t>99712</t>
  </si>
  <si>
    <t>99714</t>
  </si>
  <si>
    <t>99716</t>
  </si>
  <si>
    <t>99720</t>
  </si>
  <si>
    <t>99721</t>
  </si>
  <si>
    <t>NORTH SLOPE</t>
  </si>
  <si>
    <t>99722</t>
  </si>
  <si>
    <t>99723</t>
  </si>
  <si>
    <t>99724</t>
  </si>
  <si>
    <t>99725</t>
  </si>
  <si>
    <t>99726</t>
  </si>
  <si>
    <t>99727</t>
  </si>
  <si>
    <t>NORTHWEST ARCTIC</t>
  </si>
  <si>
    <t>99729</t>
  </si>
  <si>
    <t>99730</t>
  </si>
  <si>
    <t>99731</t>
  </si>
  <si>
    <t>SOUTHEAST FAIRBANKS (C</t>
  </si>
  <si>
    <t>99732</t>
  </si>
  <si>
    <t>SOUTHEAST FAIRBANKS</t>
  </si>
  <si>
    <t>99733</t>
  </si>
  <si>
    <t>99734</t>
  </si>
  <si>
    <t>99736</t>
  </si>
  <si>
    <t>99737</t>
  </si>
  <si>
    <t>99738</t>
  </si>
  <si>
    <t>99739</t>
  </si>
  <si>
    <t>99740</t>
  </si>
  <si>
    <t>99741</t>
  </si>
  <si>
    <t>99742</t>
  </si>
  <si>
    <t>99743</t>
  </si>
  <si>
    <t>99744</t>
  </si>
  <si>
    <t>99745</t>
  </si>
  <si>
    <t>99746</t>
  </si>
  <si>
    <t>99747</t>
  </si>
  <si>
    <t>99748</t>
  </si>
  <si>
    <t>99749</t>
  </si>
  <si>
    <t>99750</t>
  </si>
  <si>
    <t>99751</t>
  </si>
  <si>
    <t>99752</t>
  </si>
  <si>
    <t>99753</t>
  </si>
  <si>
    <t>99754</t>
  </si>
  <si>
    <t>99755</t>
  </si>
  <si>
    <t>99756</t>
  </si>
  <si>
    <t>99757</t>
  </si>
  <si>
    <t>99758</t>
  </si>
  <si>
    <t>99759</t>
  </si>
  <si>
    <t>99760</t>
  </si>
  <si>
    <t>99761</t>
  </si>
  <si>
    <t>99762</t>
  </si>
  <si>
    <t>99763</t>
  </si>
  <si>
    <t>99764</t>
  </si>
  <si>
    <t>99765</t>
  </si>
  <si>
    <t>99766</t>
  </si>
  <si>
    <t>99767</t>
  </si>
  <si>
    <t>99768</t>
  </si>
  <si>
    <t>99769</t>
  </si>
  <si>
    <t>99770</t>
  </si>
  <si>
    <t>99771</t>
  </si>
  <si>
    <t>99772</t>
  </si>
  <si>
    <t>99773</t>
  </si>
  <si>
    <t>99774</t>
  </si>
  <si>
    <t>99775</t>
  </si>
  <si>
    <t>99776</t>
  </si>
  <si>
    <t>99777</t>
  </si>
  <si>
    <t>99778</t>
  </si>
  <si>
    <t>99779</t>
  </si>
  <si>
    <t>99780</t>
  </si>
  <si>
    <t>99781</t>
  </si>
  <si>
    <t>99782</t>
  </si>
  <si>
    <t>99783</t>
  </si>
  <si>
    <t>99784</t>
  </si>
  <si>
    <t>99785</t>
  </si>
  <si>
    <t>99786</t>
  </si>
  <si>
    <t>99788</t>
  </si>
  <si>
    <t>99789</t>
  </si>
  <si>
    <t>99790</t>
  </si>
  <si>
    <t>99791</t>
  </si>
  <si>
    <t>99801</t>
  </si>
  <si>
    <t>99802</t>
  </si>
  <si>
    <t>99803</t>
  </si>
  <si>
    <t>99811</t>
  </si>
  <si>
    <t>99812</t>
  </si>
  <si>
    <t>JUNEAU CITY AND BOROUG</t>
  </si>
  <si>
    <t>99820</t>
  </si>
  <si>
    <t>99821</t>
  </si>
  <si>
    <t>99824</t>
  </si>
  <si>
    <t>99825</t>
  </si>
  <si>
    <t>99826</t>
  </si>
  <si>
    <t>99827</t>
  </si>
  <si>
    <t>HAINES</t>
  </si>
  <si>
    <t>99829</t>
  </si>
  <si>
    <t>99830</t>
  </si>
  <si>
    <t>WRANGELL PETERSBURG</t>
  </si>
  <si>
    <t>99832</t>
  </si>
  <si>
    <t>99833</t>
  </si>
  <si>
    <t>WRANGELL-PETERSBURG</t>
  </si>
  <si>
    <t>99835</t>
  </si>
  <si>
    <t>SITKA</t>
  </si>
  <si>
    <t>99836</t>
  </si>
  <si>
    <t>99840</t>
  </si>
  <si>
    <t>SKAGWAY-YAKUTAT-ANGOON</t>
  </si>
  <si>
    <t>99841</t>
  </si>
  <si>
    <t>99850</t>
  </si>
  <si>
    <t>99901</t>
  </si>
  <si>
    <t>KETCHIKAN GATEWAY</t>
  </si>
  <si>
    <t>99903</t>
  </si>
  <si>
    <t>PRINCE WALES KETCHIKAN</t>
  </si>
  <si>
    <t>99918</t>
  </si>
  <si>
    <t>99919</t>
  </si>
  <si>
    <t>99921</t>
  </si>
  <si>
    <t>99922</t>
  </si>
  <si>
    <t>PRINCE OF WALES-OUTER KETC</t>
  </si>
  <si>
    <t>99923</t>
  </si>
  <si>
    <t>99925</t>
  </si>
  <si>
    <t>99926</t>
  </si>
  <si>
    <t>99927</t>
  </si>
  <si>
    <t>99928</t>
  </si>
  <si>
    <t>99929</t>
  </si>
  <si>
    <t>99950</t>
  </si>
  <si>
    <t>7.2 Panel</t>
  </si>
  <si>
    <t>Houston/Salt Lake City/Indy</t>
  </si>
  <si>
    <t>CEE/ZEE /CHANNEL/EAVE STRUTS</t>
  </si>
  <si>
    <t>Houston &amp; Rome, NY</t>
  </si>
  <si>
    <t>Houston &amp; Atlanta</t>
  </si>
  <si>
    <t>BatLok/SupLok 12" and 16"</t>
  </si>
  <si>
    <t>Craftsman</t>
  </si>
  <si>
    <t xml:space="preserve">Designer </t>
  </si>
  <si>
    <t xml:space="preserve">Oklahoma / Adel, GA / Rome, NY / Phoenix / Salt Lake City / Mt Pleasant, IA </t>
  </si>
  <si>
    <t xml:space="preserve">Oklahoma  / Rome, NY / Mt Pleasant, IA </t>
  </si>
  <si>
    <t xml:space="preserve">LokSeam </t>
  </si>
  <si>
    <t xml:space="preserve">Houston / Atlanta / Indy / Salt Lake City </t>
  </si>
  <si>
    <t xml:space="preserve">Houston / Atlanta / Salt Lake City </t>
  </si>
  <si>
    <t xml:space="preserve">Phoenix  /  Salt Lake City / Mt Pleasant, IA  </t>
  </si>
  <si>
    <t xml:space="preserve">Houston &amp; Rome, NY  </t>
  </si>
  <si>
    <t>Phoenix &amp; Mt Pleasant, IA</t>
  </si>
  <si>
    <t xml:space="preserve">Rustic C - </t>
  </si>
  <si>
    <t>Salt Lkae City &amp; Rome, NY</t>
  </si>
  <si>
    <t xml:space="preserve">Udek/Dblok </t>
  </si>
  <si>
    <t xml:space="preserve">Houston / Atlanta / Indy / Rome, NY / Salt Lake City / Mt Pleasant, IA / Atwater, CA </t>
  </si>
  <si>
    <t>V-Groove Soffit - 29g only</t>
  </si>
  <si>
    <r>
      <t>This Calculator will calculate the number of trucks required, % of load for the last truck and the Desired Freight 
(You must enter the</t>
    </r>
    <r>
      <rPr>
        <b/>
        <sz val="14"/>
        <rFont val="Arial"/>
        <family val="2"/>
      </rPr>
      <t xml:space="preserve"> information highlighted in RED - </t>
    </r>
    <r>
      <rPr>
        <b/>
        <u/>
        <sz val="14"/>
        <rFont val="Arial"/>
        <family val="2"/>
      </rPr>
      <t>Product</t>
    </r>
    <r>
      <rPr>
        <b/>
        <sz val="14"/>
        <rFont val="Arial"/>
        <family val="2"/>
      </rPr>
      <t xml:space="preserve">; </t>
    </r>
    <r>
      <rPr>
        <b/>
        <u/>
        <sz val="14"/>
        <rFont val="Arial"/>
        <family val="2"/>
      </rPr>
      <t>Length of the Panel,</t>
    </r>
    <r>
      <rPr>
        <b/>
        <sz val="14"/>
        <rFont val="Arial"/>
        <family val="2"/>
      </rPr>
      <t xml:space="preserve"> </t>
    </r>
    <r>
      <rPr>
        <b/>
        <u/>
        <sz val="14"/>
        <rFont val="Arial"/>
        <family val="2"/>
      </rPr>
      <t>Number of Panels and number of miles)
(Blue cells are calculated and cannot be entered)</t>
    </r>
  </si>
  <si>
    <r>
      <t xml:space="preserve">You must manually enter this value.  </t>
    </r>
    <r>
      <rPr>
        <b/>
        <sz val="11"/>
        <rFont val="Arial"/>
        <family val="2"/>
      </rPr>
      <t>If Customer Did Not Tell You Enter 30 Feet</t>
    </r>
  </si>
  <si>
    <t>Shipping Plant location</t>
  </si>
  <si>
    <t xml:space="preserve">Desired Freight </t>
  </si>
  <si>
    <t>Less than a Single Truck</t>
  </si>
  <si>
    <t>General Description</t>
  </si>
  <si>
    <r>
      <t xml:space="preserve">This program is designed to be a quick calculator to help the user determine the number of trucks and associated freight charge. The user must be able to identify the </t>
    </r>
    <r>
      <rPr>
        <b/>
        <sz val="10"/>
        <rFont val="Arial"/>
        <family val="2"/>
      </rPr>
      <t>product, length of the panel, number of panels and number of miles</t>
    </r>
    <r>
      <rPr>
        <sz val="10"/>
        <rFont val="Arial"/>
        <family val="2"/>
      </rPr>
      <t xml:space="preserve">.  
The program is designed to allow you to make the calculation based upon whether the customer provides you with the actual number of panels or just the number of squares. For each calculator the information the user must enter is highlighted in </t>
    </r>
    <r>
      <rPr>
        <b/>
        <sz val="10"/>
        <color indexed="10"/>
        <rFont val="Arial"/>
        <family val="2"/>
      </rPr>
      <t>RED</t>
    </r>
    <r>
      <rPr>
        <sz val="10"/>
        <rFont val="Arial"/>
        <family val="2"/>
      </rPr>
      <t xml:space="preserve">. All other fields are highlighted in </t>
    </r>
    <r>
      <rPr>
        <b/>
        <sz val="10"/>
        <color indexed="62"/>
        <rFont val="Arial"/>
        <family val="2"/>
      </rPr>
      <t>BLUE</t>
    </r>
    <r>
      <rPr>
        <sz val="10"/>
        <rFont val="Arial"/>
        <family val="2"/>
      </rPr>
      <t xml:space="preserve"> and can not be changed by the user. This is done to protect the formulas within the spreadsheet. </t>
    </r>
    <r>
      <rPr>
        <b/>
        <sz val="10"/>
        <color indexed="36"/>
        <rFont val="Arial"/>
        <family val="2"/>
      </rPr>
      <t>FREIGHT</t>
    </r>
    <r>
      <rPr>
        <sz val="10"/>
        <rFont val="Arial"/>
        <family val="2"/>
      </rPr>
      <t xml:space="preserve"> charges are highlighed in </t>
    </r>
    <r>
      <rPr>
        <b/>
        <sz val="10"/>
        <color indexed="36"/>
        <rFont val="Arial"/>
        <family val="2"/>
      </rPr>
      <t>Purple</t>
    </r>
    <r>
      <rPr>
        <sz val="10"/>
        <rFont val="Arial"/>
        <family val="2"/>
      </rPr>
      <t xml:space="preserve"> and also can not be modified.
The information below describes how to maintain the information that drives the calculators. Essentially, the program uses the standard tables from the ISC Manual to determine key values. These tables will most likely need to be maintained over time. Finally, the critical calculations should be identified within the calculating spreadsheets.</t>
    </r>
  </si>
  <si>
    <t>IMPORTANT MODIFICATION TO ONE CORE DATA BASE ON NOVE 15 SIGINIFICANTLY</t>
  </si>
  <si>
    <t>CHANGED THE STANDARD WORK</t>
  </si>
  <si>
    <t>Data_Entry: Contains the basic product offerings and is used to populate the Drop Down Menu for input on the "Arch_SSTR" worksheets</t>
  </si>
  <si>
    <t>a. The Product Offering is located in Column A of the worksheet Tables</t>
  </si>
  <si>
    <t>High level approach:</t>
  </si>
  <si>
    <t>b. If you add new Products you will need to expand the range of the table to include the new rows AND resort the table alphabetically</t>
  </si>
  <si>
    <t>1. Create Rocky Road</t>
  </si>
  <si>
    <t>1) Add the new product to the rows at the bottom of the table.</t>
  </si>
  <si>
    <r>
      <t xml:space="preserve">2) FORMULAS/Select </t>
    </r>
    <r>
      <rPr>
        <b/>
        <sz val="10"/>
        <rFont val="Arial"/>
        <family val="2"/>
      </rPr>
      <t>Data</t>
    </r>
    <r>
      <rPr>
        <sz val="10"/>
        <rFont val="Arial"/>
        <family val="2"/>
      </rPr>
      <t>_</t>
    </r>
    <r>
      <rPr>
        <b/>
        <sz val="10"/>
        <rFont val="Arial"/>
        <family val="2"/>
      </rPr>
      <t>Entry</t>
    </r>
    <r>
      <rPr>
        <sz val="10"/>
        <rFont val="Arial"/>
        <family val="2"/>
      </rPr>
      <t>/EDIT/Click cursor at the end of the field range within the REFERS TO box/SHIFT-CTL DOWN/OK/CLOSE</t>
    </r>
  </si>
  <si>
    <t>3) Sort Column A-F in alphabetical order</t>
  </si>
  <si>
    <t>Data_Table: Contains the basic product offerings and key information including Width, Number of Panels per Truck</t>
  </si>
  <si>
    <r>
      <t xml:space="preserve">2) FORMULAS/Select </t>
    </r>
    <r>
      <rPr>
        <b/>
        <sz val="10"/>
        <rFont val="Arial"/>
        <family val="2"/>
      </rPr>
      <t>Data</t>
    </r>
    <r>
      <rPr>
        <sz val="10"/>
        <rFont val="Arial"/>
        <family val="2"/>
      </rPr>
      <t>_</t>
    </r>
    <r>
      <rPr>
        <b/>
        <sz val="10"/>
        <rFont val="Arial"/>
        <family val="2"/>
      </rPr>
      <t>Table</t>
    </r>
    <r>
      <rPr>
        <sz val="10"/>
        <rFont val="Arial"/>
        <family val="2"/>
      </rPr>
      <t>/EDIT/Click cursor at the end of the field range within the REFERS TO box/SHIFT-CTL DOWN/OK/CLOSE</t>
    </r>
  </si>
  <si>
    <r>
      <t xml:space="preserve">Mile_Less: Contains the references to locate the proper freight rates when shipping a less than full truck. In the first column is the mileage breakdown, the second column reflects the </t>
    </r>
    <r>
      <rPr>
        <b/>
        <i/>
        <u/>
        <sz val="9"/>
        <color indexed="26"/>
        <rFont val="Microsoft Sans Serif"/>
        <family val="2"/>
      </rPr>
      <t>column number</t>
    </r>
    <r>
      <rPr>
        <b/>
        <sz val="9"/>
        <color indexed="26"/>
        <rFont val="Microsoft Sans Serif"/>
        <family val="2"/>
      </rPr>
      <t xml:space="preserve"> of the actual rate within the table FREIGHT_LESS</t>
    </r>
  </si>
  <si>
    <t>a. The table Mile_Less is located in Column J, Row 10 of the Worksheet Tables</t>
  </si>
  <si>
    <t>b. You shouldn't need to modify this table too much, unless you add greater number of mileage options. In that case,</t>
  </si>
  <si>
    <t>1) Add the new mileage options to the rows at the bottom of the table.</t>
  </si>
  <si>
    <r>
      <t xml:space="preserve">2) FORMULAS/Select </t>
    </r>
    <r>
      <rPr>
        <b/>
        <sz val="10"/>
        <rFont val="Arial"/>
        <family val="2"/>
      </rPr>
      <t>Mile</t>
    </r>
    <r>
      <rPr>
        <sz val="10"/>
        <rFont val="Arial"/>
        <family val="2"/>
      </rPr>
      <t>_</t>
    </r>
    <r>
      <rPr>
        <b/>
        <sz val="10"/>
        <rFont val="Arial"/>
        <family val="2"/>
      </rPr>
      <t>Less</t>
    </r>
    <r>
      <rPr>
        <sz val="10"/>
        <rFont val="Arial"/>
        <family val="2"/>
      </rPr>
      <t>/EDIT/Click cursor at the end of the field range within the REFERS TO box/SHIFT-CTL DOWN/OK/CLOSE</t>
    </r>
  </si>
  <si>
    <t>3) Sort Column K-L in numerical order</t>
  </si>
  <si>
    <r>
      <t xml:space="preserve">Mile_Full: Contains the references to locate the proper freight rates when shipping a full truck. In the first column is the mileage breakdown, the second column reflects the </t>
    </r>
    <r>
      <rPr>
        <b/>
        <i/>
        <u/>
        <sz val="9"/>
        <color indexed="26"/>
        <rFont val="Microsoft Sans Serif"/>
        <family val="2"/>
      </rPr>
      <t>column number</t>
    </r>
    <r>
      <rPr>
        <b/>
        <sz val="9"/>
        <color indexed="26"/>
        <rFont val="Microsoft Sans Serif"/>
        <family val="2"/>
      </rPr>
      <t xml:space="preserve"> of the actual rate within the table FREIGHT_FULL</t>
    </r>
  </si>
  <si>
    <t>a. The table Mile_Full is located in Column O, Row 10 of the Worksheet Tables</t>
  </si>
  <si>
    <r>
      <t xml:space="preserve">2) FORMULAS/Select </t>
    </r>
    <r>
      <rPr>
        <b/>
        <sz val="10"/>
        <rFont val="Arial"/>
        <family val="2"/>
      </rPr>
      <t>Mile</t>
    </r>
    <r>
      <rPr>
        <sz val="10"/>
        <rFont val="Arial"/>
        <family val="2"/>
      </rPr>
      <t>_</t>
    </r>
    <r>
      <rPr>
        <b/>
        <sz val="10"/>
        <rFont val="Arial"/>
        <family val="2"/>
      </rPr>
      <t>Full</t>
    </r>
    <r>
      <rPr>
        <sz val="10"/>
        <rFont val="Arial"/>
        <family val="2"/>
      </rPr>
      <t>/EDIT/Click cursor at the end of the field range within the REFERS TO box/SHIFT-CTL DOWN/OK/CLOSE</t>
    </r>
  </si>
  <si>
    <t>3) Sort Column P-Q in numerical order</t>
  </si>
  <si>
    <t>Util_Rate: Contains the references to locate the proper freight rates when shipping less than a full truck. Essentially, this table translates the calculated truck utilization rate to determine the proper row to reference in the rate table (FREIGHT_LESS). The row is referenced by a letter (A-E)</t>
  </si>
  <si>
    <t>a. The table Util_Rate is located in Column O, Row 1 of the Worksheet Tables</t>
  </si>
  <si>
    <t>b. You shouldn't need to modify this table too much, unless you add greater number of utilization rate options. In that case,</t>
  </si>
  <si>
    <t>1) Add the new utilization rate options to the rows at the bottom of the table.</t>
  </si>
  <si>
    <r>
      <t xml:space="preserve">2) FORMULAS/Select </t>
    </r>
    <r>
      <rPr>
        <b/>
        <sz val="10"/>
        <rFont val="Arial"/>
        <family val="2"/>
      </rPr>
      <t>Util_Rate</t>
    </r>
    <r>
      <rPr>
        <sz val="10"/>
        <rFont val="Arial"/>
        <family val="2"/>
      </rPr>
      <t>/EDIT/Click cursor at the end of the field range within the REFERS TO box/SHIFT-CTL DOWN/OK/CLOSE</t>
    </r>
  </si>
  <si>
    <t>Freight_Less: Contains the freight rates when shipping less than a full truck. This is based upon the % utilization and the miles being shipped. Note, the last colum reflects a per mile rate as opposed to a fixed rate as in the other columns</t>
  </si>
  <si>
    <t>a. The table Util_Rate is located in Column U, Row 1 of the Worksheet Tables</t>
  </si>
  <si>
    <t>b. You shouldn't need to modify this table too much, unless you add greater number of utilization rate (row) options. In that case,</t>
  </si>
  <si>
    <r>
      <t xml:space="preserve">2) FORMULAS/Select </t>
    </r>
    <r>
      <rPr>
        <b/>
        <sz val="10"/>
        <rFont val="Arial"/>
        <family val="2"/>
      </rPr>
      <t>Freight_Less</t>
    </r>
    <r>
      <rPr>
        <sz val="10"/>
        <rFont val="Arial"/>
        <family val="2"/>
      </rPr>
      <t>/EDIT/Click cursor at the end of the field range within the REFERS TO box/SHIFT-CTL DOWN/OK/CLOSE</t>
    </r>
  </si>
  <si>
    <t>3) Sort Column U-Z in numerical order</t>
  </si>
  <si>
    <t>c. You might need to add columns to the table if you add mileage breakdowns. In that case,</t>
  </si>
  <si>
    <t>1) Add the new mileage categories by INSERTing the columns in the middle of the table. Retype previous columns if necessary to correct the table</t>
  </si>
  <si>
    <t>2) If you aren't adding any additional columns containing rates (as opposed to lump sum values) then you are done</t>
  </si>
  <si>
    <t>3) If you are adding additional columns with rates - then you will be affecting the calculations in the calculator - ask for help!</t>
  </si>
  <si>
    <t>Freight_Full: Contains the freight rates when shipping a full truck. This is based upon the % utilization and the miles being shipped. Note, the last colum reflects a per mile rate as opposed to a fixed rate as in the other columns</t>
  </si>
  <si>
    <t>a. The table Util_Rate is located in Column U, Row 10 of the Worksheet Tables</t>
  </si>
  <si>
    <t>b. You shouldn't need to modify this table as it only contains one row.</t>
  </si>
  <si>
    <t xml:space="preserve">Coil_Date: Contains the various product offerings and the default number of work days required to prepare the product at the shipping plant assuming the various conditions (Including the day of the week the order is placed). </t>
  </si>
  <si>
    <t>a. The table Coil_Date is located in Column AB, Row 1 of the Worksheet Tables</t>
  </si>
  <si>
    <t>b. You shouldn't need to modify this table too much, unless you add greater number of coils. In that case,</t>
  </si>
  <si>
    <t>1) Add the new coil options to the rows at the bottom of the table.</t>
  </si>
  <si>
    <r>
      <t xml:space="preserve">2) FORMULAS/Select </t>
    </r>
    <r>
      <rPr>
        <b/>
        <sz val="10"/>
        <rFont val="Arial"/>
        <family val="2"/>
      </rPr>
      <t>Coil_Date</t>
    </r>
    <r>
      <rPr>
        <sz val="10"/>
        <rFont val="Arial"/>
        <family val="2"/>
      </rPr>
      <t>/EDIT/Click cursor at the end of the field range within the REFERS TO box/SHIFT-CTL DOWN/OK/CLOSE</t>
    </r>
  </si>
  <si>
    <t>3) Sort the entire table in alphabetical order</t>
  </si>
  <si>
    <t>Coil_Entry:Contains the basic coil offerings and is used to populate the Drop Down Menu for input on the "Coil Days" worksheets</t>
  </si>
  <si>
    <t>a. The table Coil_Entry is located in Column AB, Row 1 of the Worksheet Tables</t>
  </si>
  <si>
    <r>
      <t xml:space="preserve">2) FORMULAS/Select </t>
    </r>
    <r>
      <rPr>
        <b/>
        <sz val="10"/>
        <rFont val="Arial"/>
        <family val="2"/>
      </rPr>
      <t>Coil_Entry</t>
    </r>
    <r>
      <rPr>
        <sz val="10"/>
        <rFont val="Arial"/>
        <family val="2"/>
      </rPr>
      <t>/EDIT/Click cursor at the end of the field range within the REFERS TO box/SHIFT-CTL DOWN/OK/CLOSE</t>
    </r>
  </si>
  <si>
    <t>Days: This table is used to translate the day of the week number returned by Excel into a day being spelled out on the report</t>
  </si>
  <si>
    <t>a. The table should never be modified. BE CAREFUL NOT TO DELETE!</t>
  </si>
  <si>
    <t>Interco_Key: This table generates the key that identifies the producing plant, the day they ship to the shipping plant. Enter the numerical day of week (Monday = 2), the Producing Plant, the Shipping Plant and number of work days. The table will automatically calculate the key and copy over the ship date.</t>
  </si>
  <si>
    <t>a. The table Interco_Key is located in Column AN, Row 1 of the Worksheet Tables</t>
  </si>
  <si>
    <t>1) Add the new interco information options to the rows at the bottom of the table.</t>
  </si>
  <si>
    <r>
      <t xml:space="preserve">2) FORMULAS/Select </t>
    </r>
    <r>
      <rPr>
        <b/>
        <sz val="10"/>
        <rFont val="Arial"/>
        <family val="2"/>
      </rPr>
      <t>Interco_Key</t>
    </r>
    <r>
      <rPr>
        <sz val="10"/>
        <rFont val="Arial"/>
        <family val="2"/>
      </rPr>
      <t>/EDIT/Click cursor at the end of the field range within the REFERS TO box/SHIFT-CTL DOWN/OK/CLOSE</t>
    </r>
  </si>
  <si>
    <t>3) Only enter in columns AN, AO, AP and AR</t>
  </si>
  <si>
    <t xml:space="preserve">b. Copy the fields from Jim's extract file into "RAWDATA: tab </t>
  </si>
  <si>
    <t>c. Ensure the WO's within your tables are "TEXT" by doing a "text to column" conversion</t>
  </si>
  <si>
    <t>d. Copy the calculations to the new rows for all calculated columns</t>
  </si>
  <si>
    <r>
      <t xml:space="preserve">e. Update the Range Name </t>
    </r>
    <r>
      <rPr>
        <b/>
        <sz val="9"/>
        <rFont val="Microsoft Sans Serif"/>
        <family val="2"/>
      </rPr>
      <t>"RAWDATA"</t>
    </r>
    <r>
      <rPr>
        <sz val="10"/>
        <rFont val="Arial"/>
        <family val="2"/>
      </rPr>
      <t xml:space="preserve"> to include the additional rows</t>
    </r>
  </si>
  <si>
    <r>
      <t xml:space="preserve">f. Sort by the "Work Group" Column and </t>
    </r>
    <r>
      <rPr>
        <b/>
        <sz val="9"/>
        <rFont val="Microsoft Sans Serif"/>
        <family val="2"/>
      </rPr>
      <t>delete</t>
    </r>
    <r>
      <rPr>
        <sz val="10"/>
        <rFont val="Arial"/>
        <family val="2"/>
      </rPr>
      <t xml:space="preserve"> all the work orders with "Missing Work Group Types"</t>
    </r>
  </si>
  <si>
    <t>g. Sort the database by Work Order Number and Task Number</t>
  </si>
  <si>
    <t>Update the worksheet "TABLES"  (Range Name WCDesc) with descriptive information for each Work Order</t>
  </si>
  <si>
    <r>
      <t>a. Within the worksheet "</t>
    </r>
    <r>
      <rPr>
        <b/>
        <sz val="9"/>
        <rFont val="Microsoft Sans Serif"/>
        <family val="2"/>
      </rPr>
      <t>RAWDATA</t>
    </r>
    <r>
      <rPr>
        <sz val="10"/>
        <rFont val="Arial"/>
        <family val="2"/>
      </rPr>
      <t xml:space="preserve">" </t>
    </r>
  </si>
  <si>
    <t>1)</t>
  </si>
  <si>
    <t>Sort the Rawdata by Workorder Number</t>
  </si>
  <si>
    <t xml:space="preserve">2) </t>
  </si>
  <si>
    <t>Filter  on "Work Ord Dup" (=1) to see one row per unique work order</t>
  </si>
  <si>
    <r>
      <t>b. Copy from the worksheet "</t>
    </r>
    <r>
      <rPr>
        <b/>
        <sz val="9"/>
        <rFont val="Microsoft Sans Serif"/>
        <family val="2"/>
      </rPr>
      <t>RAWDATA</t>
    </r>
    <r>
      <rPr>
        <sz val="10"/>
        <rFont val="Arial"/>
        <family val="2"/>
      </rPr>
      <t xml:space="preserve"> to the Worksheet "</t>
    </r>
    <r>
      <rPr>
        <b/>
        <sz val="9"/>
        <rFont val="Microsoft Sans Serif"/>
        <family val="2"/>
      </rPr>
      <t>TABLES</t>
    </r>
    <r>
      <rPr>
        <sz val="10"/>
        <rFont val="Arial"/>
        <family val="2"/>
      </rPr>
      <t>"</t>
    </r>
  </si>
  <si>
    <r>
      <t xml:space="preserve">Copy </t>
    </r>
    <r>
      <rPr>
        <b/>
        <sz val="9"/>
        <rFont val="Microsoft Sans Serif"/>
        <family val="2"/>
      </rPr>
      <t>Work Order Number</t>
    </r>
    <r>
      <rPr>
        <sz val="10"/>
        <rFont val="Arial"/>
        <family val="2"/>
      </rPr>
      <t xml:space="preserve"> (</t>
    </r>
    <r>
      <rPr>
        <b/>
        <sz val="9"/>
        <rFont val="Microsoft Sans Serif"/>
        <family val="2"/>
      </rPr>
      <t>Column E)</t>
    </r>
    <r>
      <rPr>
        <sz val="10"/>
        <rFont val="Arial"/>
        <family val="2"/>
      </rPr>
      <t xml:space="preserve"> from Rawdata" to Column </t>
    </r>
    <r>
      <rPr>
        <b/>
        <sz val="9"/>
        <rFont val="Microsoft Sans Serif"/>
        <family val="2"/>
      </rPr>
      <t>WO Num (Column Z)</t>
    </r>
  </si>
  <si>
    <r>
      <t xml:space="preserve">Copy </t>
    </r>
    <r>
      <rPr>
        <b/>
        <sz val="9"/>
        <rFont val="Microsoft Sans Serif"/>
        <family val="2"/>
      </rPr>
      <t>SR Number</t>
    </r>
    <r>
      <rPr>
        <sz val="10"/>
        <rFont val="Arial"/>
        <family val="2"/>
      </rPr>
      <t xml:space="preserve"> </t>
    </r>
    <r>
      <rPr>
        <b/>
        <sz val="9"/>
        <rFont val="Microsoft Sans Serif"/>
        <family val="2"/>
      </rPr>
      <t>Column A</t>
    </r>
    <r>
      <rPr>
        <sz val="10"/>
        <rFont val="Arial"/>
        <family val="2"/>
      </rPr>
      <t xml:space="preserve"> from Rawdata" to  Column </t>
    </r>
    <r>
      <rPr>
        <b/>
        <sz val="9"/>
        <rFont val="Microsoft Sans Serif"/>
        <family val="2"/>
      </rPr>
      <t>Service Req Num (Column AA)</t>
    </r>
  </si>
  <si>
    <t>3)</t>
  </si>
  <si>
    <r>
      <t xml:space="preserve">Copy </t>
    </r>
    <r>
      <rPr>
        <b/>
        <sz val="9"/>
        <rFont val="Microsoft Sans Serif"/>
        <family val="2"/>
      </rPr>
      <t>Work Group ID</t>
    </r>
    <r>
      <rPr>
        <sz val="10"/>
        <rFont val="Arial"/>
        <family val="2"/>
      </rPr>
      <t xml:space="preserve"> (</t>
    </r>
    <r>
      <rPr>
        <b/>
        <sz val="9"/>
        <rFont val="Microsoft Sans Serif"/>
        <family val="2"/>
      </rPr>
      <t xml:space="preserve">Column T) </t>
    </r>
    <r>
      <rPr>
        <sz val="10"/>
        <rFont val="Arial"/>
        <family val="2"/>
      </rPr>
      <t xml:space="preserve">from Rawdata" to </t>
    </r>
    <r>
      <rPr>
        <b/>
        <sz val="9"/>
        <rFont val="Microsoft Sans Serif"/>
        <family val="2"/>
      </rPr>
      <t>Column Work Group (Column AB)</t>
    </r>
  </si>
  <si>
    <t>4)</t>
  </si>
  <si>
    <r>
      <t xml:space="preserve">Copy </t>
    </r>
    <r>
      <rPr>
        <b/>
        <sz val="9"/>
        <rFont val="Microsoft Sans Serif"/>
        <family val="2"/>
      </rPr>
      <t>Source</t>
    </r>
    <r>
      <rPr>
        <sz val="10"/>
        <rFont val="Arial"/>
        <family val="2"/>
      </rPr>
      <t xml:space="preserve"> </t>
    </r>
    <r>
      <rPr>
        <b/>
        <sz val="9"/>
        <rFont val="Microsoft Sans Serif"/>
        <family val="2"/>
      </rPr>
      <t xml:space="preserve">Column AC </t>
    </r>
    <r>
      <rPr>
        <sz val="10"/>
        <rFont val="Arial"/>
        <family val="2"/>
      </rPr>
      <t xml:space="preserve">from Rawdata" to  Column </t>
    </r>
    <r>
      <rPr>
        <b/>
        <sz val="9"/>
        <rFont val="Microsoft Sans Serif"/>
        <family val="2"/>
      </rPr>
      <t>SA Source (Column AC)</t>
    </r>
  </si>
  <si>
    <t>5)</t>
  </si>
  <si>
    <r>
      <t xml:space="preserve">Copy </t>
    </r>
    <r>
      <rPr>
        <b/>
        <sz val="9"/>
        <rFont val="Microsoft Sans Serif"/>
        <family val="2"/>
      </rPr>
      <t>WO Planner</t>
    </r>
    <r>
      <rPr>
        <sz val="10"/>
        <rFont val="Arial"/>
        <family val="2"/>
      </rPr>
      <t xml:space="preserve"> </t>
    </r>
    <r>
      <rPr>
        <b/>
        <sz val="9"/>
        <rFont val="Microsoft Sans Serif"/>
        <family val="2"/>
      </rPr>
      <t xml:space="preserve">Column AD </t>
    </r>
    <r>
      <rPr>
        <sz val="10"/>
        <rFont val="Arial"/>
        <family val="2"/>
      </rPr>
      <t xml:space="preserve">from Rawdata" to Column </t>
    </r>
    <r>
      <rPr>
        <b/>
        <sz val="9"/>
        <rFont val="Microsoft Sans Serif"/>
        <family val="2"/>
      </rPr>
      <t>Planner (Column AD)</t>
    </r>
  </si>
  <si>
    <t>6)</t>
  </si>
  <si>
    <r>
      <t xml:space="preserve">Copy </t>
    </r>
    <r>
      <rPr>
        <b/>
        <sz val="9"/>
        <rFont val="Microsoft Sans Serif"/>
        <family val="2"/>
      </rPr>
      <t xml:space="preserve">Work Group Type </t>
    </r>
  </si>
  <si>
    <t>Update the range name WODESC to include the new work orders</t>
  </si>
  <si>
    <r>
      <t>c. Copy from the worksheet "</t>
    </r>
    <r>
      <rPr>
        <b/>
        <sz val="9"/>
        <rFont val="Microsoft Sans Serif"/>
        <family val="2"/>
      </rPr>
      <t>RAWDATA</t>
    </r>
    <r>
      <rPr>
        <sz val="10"/>
        <rFont val="Arial"/>
        <family val="2"/>
      </rPr>
      <t xml:space="preserve"> to the Worksheet "</t>
    </r>
    <r>
      <rPr>
        <b/>
        <sz val="9"/>
        <rFont val="Microsoft Sans Serif"/>
        <family val="2"/>
      </rPr>
      <t>TABLES</t>
    </r>
    <r>
      <rPr>
        <sz val="10"/>
        <rFont val="Arial"/>
        <family val="2"/>
      </rPr>
      <t>" to update Planner Information</t>
    </r>
  </si>
  <si>
    <t>Ensure Planner and Region are unique and up to date</t>
  </si>
  <si>
    <t>Update the worksheet "TABLES" with the WO information from the most current Survey File (Cust Sat … YTD.xls)</t>
  </si>
  <si>
    <t>a. Sort the Survey RawData by Survey Date (To be found in the latest Survey File)</t>
  </si>
  <si>
    <r>
      <t xml:space="preserve">b. Copy the WO's </t>
    </r>
    <r>
      <rPr>
        <b/>
        <sz val="9"/>
        <rFont val="Microsoft Sans Serif"/>
        <family val="2"/>
      </rPr>
      <t>(Column L)</t>
    </r>
    <r>
      <rPr>
        <sz val="10"/>
        <rFont val="Arial"/>
        <family val="2"/>
      </rPr>
      <t xml:space="preserve">  for the most recent month and Paste to the bottom of the</t>
    </r>
    <r>
      <rPr>
        <b/>
        <sz val="9"/>
        <rFont val="Microsoft Sans Serif"/>
        <family val="2"/>
      </rPr>
      <t xml:space="preserve"> SURVEY</t>
    </r>
    <r>
      <rPr>
        <sz val="10"/>
        <rFont val="Arial"/>
        <family val="2"/>
      </rPr>
      <t xml:space="preserve"> data ragens in Worksheet </t>
    </r>
    <r>
      <rPr>
        <b/>
        <sz val="9"/>
        <rFont val="Microsoft Sans Serif"/>
        <family val="2"/>
      </rPr>
      <t>TABLES</t>
    </r>
  </si>
  <si>
    <r>
      <t xml:space="preserve">c. Copy the </t>
    </r>
    <r>
      <rPr>
        <b/>
        <sz val="9"/>
        <rFont val="Microsoft Sans Serif"/>
        <family val="2"/>
      </rPr>
      <t xml:space="preserve">Survey Date (Column C) </t>
    </r>
    <r>
      <rPr>
        <sz val="10"/>
        <rFont val="Arial"/>
        <family val="2"/>
      </rPr>
      <t>and C</t>
    </r>
    <r>
      <rPr>
        <b/>
        <sz val="9"/>
        <rFont val="Microsoft Sans Serif"/>
        <family val="2"/>
      </rPr>
      <t xml:space="preserve">ust Sat Score (Column N) </t>
    </r>
    <r>
      <rPr>
        <sz val="10"/>
        <rFont val="Arial"/>
        <family val="2"/>
      </rPr>
      <t>for the same WO's in step "b"</t>
    </r>
  </si>
  <si>
    <r>
      <t xml:space="preserve">d. Update the Range Name  </t>
    </r>
    <r>
      <rPr>
        <b/>
        <sz val="9"/>
        <rFont val="Microsoft Sans Serif"/>
        <family val="2"/>
      </rPr>
      <t>SURVEY</t>
    </r>
  </si>
  <si>
    <r>
      <t>e. Copy the calculation for "</t>
    </r>
    <r>
      <rPr>
        <b/>
        <sz val="9"/>
        <rFont val="Microsoft Sans Serif"/>
        <family val="2"/>
      </rPr>
      <t>Satisfied = 1</t>
    </r>
    <r>
      <rPr>
        <sz val="10"/>
        <rFont val="Arial"/>
        <family val="2"/>
      </rPr>
      <t>" or "</t>
    </r>
    <r>
      <rPr>
        <b/>
        <sz val="9"/>
        <rFont val="Microsoft Sans Serif"/>
        <family val="2"/>
      </rPr>
      <t>Unsatisfied =0</t>
    </r>
    <r>
      <rPr>
        <sz val="10"/>
        <rFont val="Arial"/>
        <family val="2"/>
      </rPr>
      <t>" to the rows for the WO's added in step "b"</t>
    </r>
  </si>
  <si>
    <r>
      <t xml:space="preserve">h. Sort the data table </t>
    </r>
    <r>
      <rPr>
        <b/>
        <sz val="9"/>
        <rFont val="Microsoft Sans Serif"/>
        <family val="2"/>
      </rPr>
      <t>SURVEY</t>
    </r>
    <r>
      <rPr>
        <sz val="10"/>
        <rFont val="Arial"/>
        <family val="2"/>
      </rPr>
      <t xml:space="preserve"> by WO (descending)</t>
    </r>
  </si>
  <si>
    <t xml:space="preserve">Build the WO Data Report - Database of the critical WO information </t>
  </si>
  <si>
    <r>
      <t xml:space="preserve">a. Refresh the Pivot Table in </t>
    </r>
    <r>
      <rPr>
        <b/>
        <sz val="9"/>
        <rFont val="Microsoft Sans Serif"/>
        <family val="2"/>
      </rPr>
      <t>"Table Calc"</t>
    </r>
  </si>
  <si>
    <r>
      <t>b. Copy Column A (</t>
    </r>
    <r>
      <rPr>
        <b/>
        <sz val="9"/>
        <rFont val="Microsoft Sans Serif"/>
        <family val="2"/>
      </rPr>
      <t>WO Number</t>
    </r>
    <r>
      <rPr>
        <sz val="10"/>
        <rFont val="Arial"/>
        <family val="2"/>
      </rPr>
      <t xml:space="preserve">) from Table Calc and copy into Column A </t>
    </r>
  </si>
  <si>
    <r>
      <t xml:space="preserve">c. Copy </t>
    </r>
    <r>
      <rPr>
        <b/>
        <sz val="9"/>
        <rFont val="Microsoft Sans Serif"/>
        <family val="2"/>
      </rPr>
      <t>Column B - J</t>
    </r>
    <r>
      <rPr>
        <sz val="10"/>
        <rFont val="Arial"/>
        <family val="2"/>
      </rPr>
      <t xml:space="preserve">  from Table Calc and copy into</t>
    </r>
    <r>
      <rPr>
        <b/>
        <sz val="9"/>
        <rFont val="Microsoft Sans Serif"/>
        <family val="2"/>
      </rPr>
      <t xml:space="preserve"> Column C - K </t>
    </r>
  </si>
  <si>
    <t>d. Check at the bottom of the spreadsheet to ensure all calculated columns have been copied to the bottom of the data</t>
  </si>
  <si>
    <t>Determine the Early Finish and Actual Completions for Main Tasks</t>
  </si>
  <si>
    <t>a. Create a temporary file containing only Main Tasks</t>
  </si>
  <si>
    <r>
      <t xml:space="preserve">     1) Filter on </t>
    </r>
    <r>
      <rPr>
        <b/>
        <sz val="9"/>
        <rFont val="Microsoft Sans Serif"/>
        <family val="2"/>
      </rPr>
      <t>Column Main Index</t>
    </r>
    <r>
      <rPr>
        <sz val="10"/>
        <rFont val="Arial"/>
        <family val="2"/>
      </rPr>
      <t xml:space="preserve"> (=1 (Main Tasks))</t>
    </r>
  </si>
  <si>
    <r>
      <t xml:space="preserve">    2) Copy </t>
    </r>
    <r>
      <rPr>
        <b/>
        <sz val="9"/>
        <rFont val="Microsoft Sans Serif"/>
        <family val="2"/>
      </rPr>
      <t>Work Order column</t>
    </r>
    <r>
      <rPr>
        <sz val="10"/>
        <rFont val="Arial"/>
        <family val="2"/>
      </rPr>
      <t xml:space="preserve"> from </t>
    </r>
    <r>
      <rPr>
        <b/>
        <sz val="9"/>
        <rFont val="Microsoft Sans Serif"/>
        <family val="2"/>
      </rPr>
      <t>RawData</t>
    </r>
    <r>
      <rPr>
        <sz val="10"/>
        <rFont val="Arial"/>
        <family val="2"/>
      </rPr>
      <t xml:space="preserve"> to "</t>
    </r>
    <r>
      <rPr>
        <b/>
        <sz val="9"/>
        <rFont val="Microsoft Sans Serif"/>
        <family val="2"/>
      </rPr>
      <t>Main Tasks Only</t>
    </r>
    <r>
      <rPr>
        <sz val="10"/>
        <rFont val="Arial"/>
        <family val="2"/>
      </rPr>
      <t>"</t>
    </r>
  </si>
  <si>
    <r>
      <t xml:space="preserve">    3) Copy </t>
    </r>
    <r>
      <rPr>
        <b/>
        <sz val="9"/>
        <rFont val="Microsoft Sans Serif"/>
        <family val="2"/>
      </rPr>
      <t>Main Index from RawData to "Main Tasks Only"</t>
    </r>
  </si>
  <si>
    <r>
      <t xml:space="preserve">    4) Copy </t>
    </r>
    <r>
      <rPr>
        <b/>
        <sz val="9"/>
        <rFont val="Microsoft Sans Serif"/>
        <family val="2"/>
      </rPr>
      <t xml:space="preserve">Completion Date from </t>
    </r>
    <r>
      <rPr>
        <sz val="9"/>
        <rFont val="Microsoft Sans Serif"/>
        <family val="2"/>
      </rPr>
      <t>RawData</t>
    </r>
    <r>
      <rPr>
        <b/>
        <sz val="9"/>
        <rFont val="Microsoft Sans Serif"/>
        <family val="2"/>
      </rPr>
      <t xml:space="preserve"> to "</t>
    </r>
    <r>
      <rPr>
        <sz val="9"/>
        <rFont val="Microsoft Sans Serif"/>
        <family val="2"/>
      </rPr>
      <t>Main Tasks Only</t>
    </r>
    <r>
      <rPr>
        <b/>
        <sz val="9"/>
        <rFont val="Microsoft Sans Serif"/>
        <family val="2"/>
      </rPr>
      <t>" Actual Completion Date</t>
    </r>
  </si>
  <si>
    <r>
      <t xml:space="preserve">    5) Copy </t>
    </r>
    <r>
      <rPr>
        <b/>
        <sz val="9"/>
        <rFont val="Microsoft Sans Serif"/>
        <family val="2"/>
      </rPr>
      <t xml:space="preserve">Early Finish Date from </t>
    </r>
    <r>
      <rPr>
        <sz val="9"/>
        <rFont val="Microsoft Sans Serif"/>
        <family val="2"/>
      </rPr>
      <t>RawData</t>
    </r>
    <r>
      <rPr>
        <b/>
        <sz val="9"/>
        <rFont val="Microsoft Sans Serif"/>
        <family val="2"/>
      </rPr>
      <t xml:space="preserve"> to "</t>
    </r>
    <r>
      <rPr>
        <sz val="9"/>
        <rFont val="Microsoft Sans Serif"/>
        <family val="2"/>
      </rPr>
      <t>Main Tasks Only</t>
    </r>
    <r>
      <rPr>
        <b/>
        <sz val="9"/>
        <rFont val="Microsoft Sans Serif"/>
        <family val="2"/>
      </rPr>
      <t>" Agreed Date</t>
    </r>
  </si>
  <si>
    <r>
      <t xml:space="preserve">    6) Update Range of </t>
    </r>
    <r>
      <rPr>
        <b/>
        <sz val="9"/>
        <rFont val="Microsoft Sans Serif"/>
        <family val="2"/>
      </rPr>
      <t>Main_Finish</t>
    </r>
    <r>
      <rPr>
        <sz val="10"/>
        <rFont val="Arial"/>
        <family val="2"/>
      </rPr>
      <t xml:space="preserve"> to include all rows</t>
    </r>
  </si>
  <si>
    <t xml:space="preserve">    7) Refresh Pivot Table</t>
  </si>
  <si>
    <t xml:space="preserve">    8) Copy values to neighboring table and calculate On-Time Performance</t>
  </si>
  <si>
    <t>Determine the On-Time Statistics</t>
  </si>
  <si>
    <t>a. Update the Main On-Time Performance</t>
  </si>
  <si>
    <t>Go to Worksheet ONTIME</t>
  </si>
  <si>
    <t>Refresh Pivot Table Titled "Main On-Time"</t>
  </si>
  <si>
    <t>Update the final data base</t>
  </si>
  <si>
    <t xml:space="preserve">a. </t>
  </si>
  <si>
    <t>Copy WO Data tab to a new data file</t>
  </si>
  <si>
    <t>b</t>
  </si>
  <si>
    <t>Within the newly created file create the subset to be analyzed:</t>
  </si>
  <si>
    <t>Sort the file and delete any work orders that were created before SR = 10/1/2015</t>
  </si>
  <si>
    <t>2)</t>
  </si>
  <si>
    <t>Sort the file and delete any work orders that do not include a Design step (Design = '1' designates it contains a design step Drops Service Laterals)</t>
  </si>
  <si>
    <t>Sort the file and delete any work orders that contain a single task</t>
  </si>
  <si>
    <t>Other Tables to be Maintained as needed</t>
  </si>
  <si>
    <t>a. JO_Type: Associates Task Job Type with Description and Whether it is Main work</t>
  </si>
  <si>
    <t>b. WRK_TYPE: Associates the work codes with further breakdown of the type of work</t>
  </si>
  <si>
    <t>a. Identify whether the Work Order is "Main" or Service"</t>
  </si>
  <si>
    <t xml:space="preserve">1) </t>
  </si>
  <si>
    <t>FYI - Column AI matches the Job Type with the table "JO Type" to signify "1" = Main; "0"=Service</t>
  </si>
  <si>
    <t>HORSESHOE BEECH</t>
  </si>
  <si>
    <t>Open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</si>
</sst>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6" formatCode="&quot;$&quot;#,##0_);[Red]\(&quot;$&quot;#,##0\)"/>
    <numFmt numFmtId="44" formatCode="_(&quot;$&quot;* #,##0.00_);_(&quot;$&quot;* \(#,##0.00\);_(&quot;$&quot;* &quot;-&quot;??_);_(@_)"/>
    <numFmt numFmtId="43" formatCode="_(* #,##0.00_);_(* \(#,##0.00\);_(* &quot;-&quot;??_);_(@_)"/>
    <numFmt numFmtId="164" formatCode="_(* #,##0_);_(* \(#,##0\);_(* &quot;-&quot;??_);_(@_)"/>
    <numFmt numFmtId="165" formatCode="mm/dd/yy;@"/>
    <numFmt numFmtId="166" formatCode="0.0%"/>
    <numFmt numFmtId="167" formatCode="&quot;$&quot;#,##0.00"/>
    <numFmt numFmtId="168" formatCode="00000"/>
    <numFmt numFmtId="169" formatCode=";;;"/>
    <numFmt numFmtId="170" formatCode="&quot;$&quot;#,##0"/>
  </numFmts>
  <fonts count="61" x14ac:knownFonts="1">
    <font>
      <sz val="10"/>
      <name val="Arial"/>
    </font>
    <font>
      <sz val="11"/>
      <color theme="1"/>
      <name val="Calibri"/>
      <family val="2"/>
      <scheme val="minor"/>
    </font>
    <font>
      <sz val="10"/>
      <name val="Arial"/>
      <family val="2"/>
    </font>
    <font>
      <sz val="8"/>
      <name val="Arial"/>
      <family val="2"/>
    </font>
    <font>
      <b/>
      <sz val="10"/>
      <name val="Arial"/>
      <family val="2"/>
    </font>
    <font>
      <sz val="10"/>
      <name val="Arial"/>
      <family val="2"/>
    </font>
    <font>
      <sz val="9"/>
      <color indexed="81"/>
      <name val="Tahoma"/>
      <family val="2"/>
    </font>
    <font>
      <b/>
      <sz val="9"/>
      <color indexed="81"/>
      <name val="Tahoma"/>
      <family val="2"/>
    </font>
    <font>
      <sz val="11"/>
      <name val="Arial"/>
      <family val="2"/>
    </font>
    <font>
      <b/>
      <sz val="11"/>
      <name val="Arial"/>
      <family val="2"/>
    </font>
    <font>
      <b/>
      <sz val="14"/>
      <name val="Arial"/>
      <family val="2"/>
    </font>
    <font>
      <sz val="12"/>
      <name val="Arial"/>
      <family val="2"/>
    </font>
    <font>
      <b/>
      <u/>
      <sz val="11"/>
      <name val="Arial"/>
      <family val="2"/>
    </font>
    <font>
      <b/>
      <sz val="9"/>
      <name val="Microsoft Sans Serif"/>
      <family val="2"/>
    </font>
    <font>
      <sz val="9"/>
      <name val="Microsoft Sans Serif"/>
      <family val="2"/>
    </font>
    <font>
      <b/>
      <sz val="10"/>
      <color indexed="62"/>
      <name val="Arial"/>
      <family val="2"/>
    </font>
    <font>
      <b/>
      <sz val="10"/>
      <color indexed="10"/>
      <name val="Arial"/>
      <family val="2"/>
    </font>
    <font>
      <b/>
      <sz val="10"/>
      <color indexed="36"/>
      <name val="Arial"/>
      <family val="2"/>
    </font>
    <font>
      <b/>
      <sz val="9"/>
      <color indexed="26"/>
      <name val="Microsoft Sans Serif"/>
      <family val="2"/>
    </font>
    <font>
      <b/>
      <i/>
      <u/>
      <sz val="9"/>
      <color indexed="26"/>
      <name val="Microsoft Sans Serif"/>
      <family val="2"/>
    </font>
    <font>
      <sz val="14"/>
      <name val="Arial"/>
      <family val="2"/>
    </font>
    <font>
      <b/>
      <u/>
      <sz val="14"/>
      <name val="Arial"/>
      <family val="2"/>
    </font>
    <font>
      <u/>
      <sz val="11"/>
      <name val="Arial"/>
      <family val="2"/>
    </font>
    <font>
      <b/>
      <sz val="9"/>
      <name val="Arial"/>
      <family val="2"/>
    </font>
    <font>
      <u/>
      <sz val="10"/>
      <name val="Arial"/>
      <family val="2"/>
    </font>
    <font>
      <b/>
      <sz val="16"/>
      <name val="Arial"/>
      <family val="2"/>
    </font>
    <font>
      <b/>
      <sz val="12"/>
      <name val="Arial"/>
      <family val="2"/>
    </font>
    <font>
      <b/>
      <i/>
      <u/>
      <sz val="8"/>
      <name val="Arial"/>
      <family val="2"/>
    </font>
    <font>
      <sz val="8"/>
      <color indexed="10"/>
      <name val="Arial"/>
      <family val="2"/>
    </font>
    <font>
      <b/>
      <sz val="11"/>
      <name val="Times New Roman"/>
      <family val="1"/>
    </font>
    <font>
      <sz val="11"/>
      <name val="Times New Roman"/>
      <family val="1"/>
    </font>
    <font>
      <b/>
      <u/>
      <sz val="11"/>
      <name val="Times New Roman"/>
      <family val="1"/>
    </font>
    <font>
      <b/>
      <u/>
      <sz val="10"/>
      <name val="Arial"/>
      <family val="2"/>
    </font>
    <font>
      <sz val="11"/>
      <color theme="1"/>
      <name val="Calibri"/>
      <family val="2"/>
      <scheme val="minor"/>
    </font>
    <font>
      <sz val="11"/>
      <color rgb="FFFF0000"/>
      <name val="Calibri"/>
      <family val="2"/>
      <scheme val="minor"/>
    </font>
    <font>
      <b/>
      <sz val="9"/>
      <color theme="1"/>
      <name val="Segoe UI"/>
      <family val="2"/>
    </font>
    <font>
      <b/>
      <sz val="9"/>
      <color theme="2"/>
      <name val="Microsoft Sans Serif"/>
      <family val="2"/>
    </font>
    <font>
      <sz val="4"/>
      <name val="Arial"/>
      <family val="2"/>
    </font>
    <font>
      <sz val="6"/>
      <name val="Arial"/>
      <family val="2"/>
    </font>
    <font>
      <i/>
      <sz val="10"/>
      <name val="Arial"/>
      <family val="2"/>
    </font>
    <font>
      <sz val="11"/>
      <color rgb="FFFF0000"/>
      <name val="Times New Roman"/>
      <family val="1"/>
    </font>
    <font>
      <sz val="11"/>
      <name val="Calibri"/>
      <family val="2"/>
      <scheme val="minor"/>
    </font>
    <font>
      <sz val="10"/>
      <color rgb="FFFF0000"/>
      <name val="Arial"/>
      <family val="2"/>
    </font>
    <font>
      <sz val="12"/>
      <name val="Calibri"/>
      <family val="2"/>
      <scheme val="minor"/>
    </font>
    <font>
      <sz val="8"/>
      <name val="Calibri"/>
      <family val="2"/>
      <scheme val="minor"/>
    </font>
    <font>
      <sz val="10"/>
      <name val="Calibri"/>
      <family val="2"/>
      <scheme val="minor"/>
    </font>
    <font>
      <sz val="11"/>
      <name val="Calibri"/>
      <family val="2"/>
    </font>
    <font>
      <u/>
      <sz val="11"/>
      <name val="Calibri"/>
      <family val="2"/>
    </font>
    <font>
      <b/>
      <sz val="11"/>
      <name val="Calibri"/>
      <family val="2"/>
    </font>
    <font>
      <sz val="9"/>
      <name val="Arial"/>
      <family val="2"/>
    </font>
    <font>
      <sz val="8"/>
      <name val="Arial"/>
      <family val="2"/>
    </font>
    <font>
      <i/>
      <sz val="18"/>
      <name val="Arial"/>
      <family val="2"/>
    </font>
    <font>
      <b/>
      <i/>
      <u/>
      <sz val="10"/>
      <name val="Arial"/>
      <family val="2"/>
    </font>
    <font>
      <i/>
      <u/>
      <sz val="10"/>
      <name val="Arial"/>
      <family val="2"/>
    </font>
    <font>
      <b/>
      <sz val="8"/>
      <name val="Arial"/>
      <family val="2"/>
    </font>
    <font>
      <b/>
      <sz val="10"/>
      <color theme="0"/>
      <name val="Arial"/>
      <family val="2"/>
    </font>
    <font>
      <sz val="10"/>
      <color theme="0"/>
      <name val="Arial"/>
      <family val="2"/>
    </font>
    <font>
      <sz val="12"/>
      <color theme="0"/>
      <name val="Arial"/>
      <family val="2"/>
    </font>
    <font>
      <b/>
      <sz val="14"/>
      <color theme="0"/>
      <name val="Arial"/>
      <family val="2"/>
    </font>
    <font>
      <b/>
      <sz val="11"/>
      <color rgb="FFED1C24"/>
      <name val="Arial"/>
      <family val="2"/>
    </font>
    <font>
      <sz val="10"/>
      <color theme="1"/>
      <name val="Arial"/>
      <family val="2"/>
    </font>
  </fonts>
  <fills count="4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9"/>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2" tint="-0.249977111117893"/>
        <bgColor indexed="64"/>
      </patternFill>
    </fill>
    <fill>
      <patternFill patternType="solid">
        <fgColor theme="6"/>
        <bgColor indexed="64"/>
      </patternFill>
    </fill>
    <fill>
      <patternFill patternType="solid">
        <fgColor theme="0" tint="-0.14999847407452621"/>
        <bgColor indexed="64"/>
      </patternFill>
    </fill>
    <fill>
      <patternFill patternType="solid">
        <fgColor theme="5"/>
        <bgColor indexed="64"/>
      </patternFill>
    </fill>
    <fill>
      <patternFill patternType="solid">
        <fgColor rgb="FF00B0F0"/>
        <bgColor indexed="64"/>
      </patternFill>
    </fill>
    <fill>
      <patternFill patternType="solid">
        <fgColor theme="2" tint="-9.9948118533890809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rgb="FFFF0000"/>
        <bgColor indexed="64"/>
      </patternFill>
    </fill>
    <fill>
      <patternFill patternType="solid">
        <fgColor rgb="FF494949"/>
        <bgColor indexed="64"/>
      </patternFill>
    </fill>
    <fill>
      <patternFill patternType="solid">
        <fgColor rgb="FFEFEFEF"/>
        <bgColor indexed="64"/>
      </patternFill>
    </fill>
    <fill>
      <patternFill patternType="solid">
        <fgColor rgb="FFCCCCCC"/>
        <bgColor indexed="64"/>
      </patternFill>
    </fill>
    <fill>
      <patternFill patternType="solid">
        <fgColor rgb="FF7CA6D0"/>
        <bgColor indexed="64"/>
      </patternFill>
    </fill>
    <fill>
      <patternFill patternType="solid">
        <fgColor rgb="FFA1BE7D"/>
        <bgColor indexed="64"/>
      </patternFill>
    </fill>
    <fill>
      <patternFill patternType="solid">
        <fgColor theme="3" tint="0.59999389629810485"/>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style="thin">
        <color indexed="64"/>
      </left>
      <right/>
      <top style="thin">
        <color indexed="64"/>
      </top>
      <bottom/>
      <diagonal/>
    </border>
    <border>
      <left style="thin">
        <color indexed="64"/>
      </left>
      <right/>
      <top/>
      <bottom/>
      <diagonal/>
    </border>
    <border>
      <left/>
      <right/>
      <top style="medium">
        <color indexed="64"/>
      </top>
      <bottom style="thin">
        <color indexed="64"/>
      </bottom>
      <diagonal/>
    </border>
    <border>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double">
        <color indexed="64"/>
      </top>
      <bottom style="thin">
        <color indexed="64"/>
      </bottom>
      <diagonal/>
    </border>
    <border>
      <left style="double">
        <color indexed="64"/>
      </left>
      <right style="medium">
        <color indexed="64"/>
      </right>
      <top style="double">
        <color indexed="64"/>
      </top>
      <bottom style="medium">
        <color indexed="64"/>
      </bottom>
      <diagonal/>
    </border>
    <border>
      <left style="double">
        <color indexed="64"/>
      </left>
      <right style="double">
        <color indexed="64"/>
      </right>
      <top style="double">
        <color indexed="64"/>
      </top>
      <bottom style="medium">
        <color indexed="64"/>
      </bottom>
      <diagonal/>
    </border>
  </borders>
  <cellStyleXfs count="8">
    <xf numFmtId="0" fontId="0" fillId="0" borderId="0"/>
    <xf numFmtId="43"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0" fontId="33" fillId="0" borderId="0"/>
    <xf numFmtId="0" fontId="5" fillId="0" borderId="0"/>
    <xf numFmtId="0" fontId="5" fillId="0" borderId="0"/>
    <xf numFmtId="9" fontId="2" fillId="0" borderId="0" applyFont="0" applyFill="0" applyBorder="0" applyAlignment="0" applyProtection="0"/>
  </cellStyleXfs>
  <cellXfs count="1004">
    <xf numFmtId="0" fontId="0" fillId="0" borderId="0" xfId="0"/>
    <xf numFmtId="0" fontId="0" fillId="0" borderId="0" xfId="0" applyAlignment="1">
      <alignment vertical="top" wrapText="1"/>
    </xf>
    <xf numFmtId="0" fontId="4" fillId="0" borderId="0" xfId="0" applyFont="1" applyAlignment="1">
      <alignment horizontal="center" vertical="top" wrapText="1"/>
    </xf>
    <xf numFmtId="0" fontId="0" fillId="0" borderId="0" xfId="0" applyAlignment="1">
      <alignment horizontal="center"/>
    </xf>
    <xf numFmtId="0" fontId="0" fillId="0" borderId="0" xfId="0" applyAlignment="1">
      <alignment vertical="center"/>
    </xf>
    <xf numFmtId="0" fontId="0" fillId="4" borderId="1" xfId="0" applyFill="1" applyBorder="1"/>
    <xf numFmtId="0" fontId="0" fillId="0" borderId="0" xfId="0" applyAlignment="1">
      <alignment vertical="center" wrapText="1"/>
    </xf>
    <xf numFmtId="0" fontId="0" fillId="3" borderId="2" xfId="0" applyFill="1" applyBorder="1" applyAlignment="1">
      <alignment horizontal="center"/>
    </xf>
    <xf numFmtId="0" fontId="9" fillId="0" borderId="0" xfId="0" applyFont="1" applyAlignment="1">
      <alignment horizontal="center" vertical="top" wrapText="1"/>
    </xf>
    <xf numFmtId="0" fontId="8" fillId="0" borderId="0" xfId="0" applyFont="1"/>
    <xf numFmtId="0" fontId="8" fillId="0" borderId="0" xfId="0" applyFont="1" applyAlignment="1">
      <alignment vertical="center" wrapText="1"/>
    </xf>
    <xf numFmtId="0" fontId="8" fillId="0" borderId="0" xfId="0" applyFont="1" applyAlignment="1">
      <alignment vertical="center"/>
    </xf>
    <xf numFmtId="0" fontId="8" fillId="0" borderId="0" xfId="0" applyFont="1" applyAlignment="1">
      <alignment vertical="top" wrapText="1"/>
    </xf>
    <xf numFmtId="0" fontId="9" fillId="3" borderId="4" xfId="0" applyFont="1" applyFill="1" applyBorder="1"/>
    <xf numFmtId="0" fontId="9" fillId="5" borderId="5" xfId="0" applyFont="1" applyFill="1" applyBorder="1" applyAlignment="1">
      <alignment horizontal="center"/>
    </xf>
    <xf numFmtId="0" fontId="9" fillId="3" borderId="6" xfId="0" applyFont="1" applyFill="1" applyBorder="1"/>
    <xf numFmtId="0" fontId="8" fillId="6" borderId="9" xfId="0" applyFont="1" applyFill="1" applyBorder="1" applyAlignment="1" applyProtection="1">
      <alignment horizontal="center" vertical="center"/>
      <protection locked="0"/>
    </xf>
    <xf numFmtId="0" fontId="4" fillId="0" borderId="2" xfId="0" applyFont="1" applyBorder="1" applyAlignment="1">
      <alignment horizontal="center" vertical="center" wrapText="1"/>
    </xf>
    <xf numFmtId="0" fontId="0" fillId="0" borderId="1" xfId="0" applyBorder="1"/>
    <xf numFmtId="0" fontId="0" fillId="3" borderId="1" xfId="0" applyFill="1" applyBorder="1" applyAlignment="1">
      <alignment vertical="top" wrapText="1"/>
    </xf>
    <xf numFmtId="0" fontId="0" fillId="3" borderId="1" xfId="0" applyFill="1" applyBorder="1" applyAlignment="1">
      <alignment vertical="center" wrapText="1"/>
    </xf>
    <xf numFmtId="9" fontId="0" fillId="0" borderId="0" xfId="0" applyNumberFormat="1"/>
    <xf numFmtId="0" fontId="0" fillId="0" borderId="12" xfId="0" applyBorder="1"/>
    <xf numFmtId="0" fontId="0" fillId="0" borderId="13" xfId="0" applyBorder="1"/>
    <xf numFmtId="9" fontId="9" fillId="5" borderId="5" xfId="7" applyFont="1" applyFill="1" applyBorder="1" applyAlignment="1">
      <alignment horizontal="center"/>
    </xf>
    <xf numFmtId="10" fontId="0" fillId="0" borderId="1" xfId="0" applyNumberFormat="1" applyBorder="1"/>
    <xf numFmtId="9" fontId="0" fillId="0" borderId="1" xfId="0" applyNumberFormat="1" applyBorder="1"/>
    <xf numFmtId="0" fontId="9" fillId="3" borderId="1" xfId="0" applyFont="1" applyFill="1" applyBorder="1"/>
    <xf numFmtId="44" fontId="4" fillId="7" borderId="14" xfId="2" applyFont="1" applyFill="1" applyBorder="1"/>
    <xf numFmtId="0" fontId="3" fillId="3" borderId="12" xfId="0" applyFont="1" applyFill="1" applyBorder="1" applyAlignment="1">
      <alignment horizontal="center" vertical="center"/>
    </xf>
    <xf numFmtId="0" fontId="3" fillId="3" borderId="2" xfId="0" applyFont="1" applyFill="1" applyBorder="1" applyAlignment="1">
      <alignment horizontal="center" vertical="center"/>
    </xf>
    <xf numFmtId="0" fontId="8" fillId="0" borderId="5" xfId="0" applyFont="1" applyBorder="1" applyAlignment="1">
      <alignment horizontal="center"/>
    </xf>
    <xf numFmtId="0" fontId="0" fillId="0" borderId="16" xfId="0" applyBorder="1"/>
    <xf numFmtId="0" fontId="0" fillId="0" borderId="17" xfId="0" applyBorder="1"/>
    <xf numFmtId="0" fontId="0" fillId="0" borderId="6" xfId="0" applyBorder="1"/>
    <xf numFmtId="49" fontId="0" fillId="3" borderId="2" xfId="0" applyNumberFormat="1" applyFill="1" applyBorder="1" applyAlignment="1">
      <alignment vertical="top" wrapText="1"/>
    </xf>
    <xf numFmtId="0" fontId="0" fillId="3" borderId="2" xfId="0" applyFill="1" applyBorder="1" applyAlignment="1">
      <alignment vertical="top" wrapText="1"/>
    </xf>
    <xf numFmtId="0" fontId="0" fillId="0" borderId="0" xfId="0" applyAlignment="1">
      <alignment horizontal="center" vertical="center"/>
    </xf>
    <xf numFmtId="0" fontId="0" fillId="5" borderId="1" xfId="0" applyFill="1" applyBorder="1" applyAlignment="1">
      <alignment horizontal="center" vertical="center"/>
    </xf>
    <xf numFmtId="0" fontId="4" fillId="0" borderId="9" xfId="0" applyFont="1" applyBorder="1"/>
    <xf numFmtId="0" fontId="4" fillId="0" borderId="2" xfId="0" applyFont="1" applyBorder="1" applyAlignment="1">
      <alignment horizontal="center" vertical="center"/>
    </xf>
    <xf numFmtId="0" fontId="8" fillId="5" borderId="8" xfId="0" applyFont="1" applyFill="1" applyBorder="1" applyAlignment="1">
      <alignment horizontal="right" vertical="center"/>
    </xf>
    <xf numFmtId="164" fontId="8" fillId="5" borderId="7" xfId="1" applyNumberFormat="1" applyFont="1" applyFill="1" applyBorder="1" applyAlignment="1">
      <alignment horizontal="center" vertical="center"/>
    </xf>
    <xf numFmtId="49" fontId="0" fillId="3" borderId="1" xfId="0" applyNumberFormat="1" applyFill="1" applyBorder="1" applyAlignment="1">
      <alignment vertical="top" wrapText="1"/>
    </xf>
    <xf numFmtId="0" fontId="4" fillId="0" borderId="1" xfId="0" applyFont="1" applyBorder="1" applyAlignment="1">
      <alignment horizontal="center" vertical="center" wrapText="1"/>
    </xf>
    <xf numFmtId="0" fontId="13" fillId="8" borderId="0" xfId="0" applyFont="1" applyFill="1" applyAlignment="1">
      <alignment horizontal="center"/>
    </xf>
    <xf numFmtId="0" fontId="0" fillId="0" borderId="0" xfId="0" applyAlignment="1">
      <alignment horizontal="right"/>
    </xf>
    <xf numFmtId="0" fontId="0" fillId="0" borderId="0" xfId="0" applyAlignment="1">
      <alignment horizontal="left"/>
    </xf>
    <xf numFmtId="15" fontId="0" fillId="0" borderId="0" xfId="0" applyNumberFormat="1"/>
    <xf numFmtId="0" fontId="13" fillId="8" borderId="0" xfId="0" applyFont="1" applyFill="1" applyAlignment="1">
      <alignment horizontal="center" vertical="center"/>
    </xf>
    <xf numFmtId="0" fontId="4" fillId="0" borderId="18"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16" fontId="0" fillId="0" borderId="0" xfId="0" applyNumberFormat="1"/>
    <xf numFmtId="0" fontId="0" fillId="0" borderId="23" xfId="0" applyBorder="1"/>
    <xf numFmtId="0" fontId="0" fillId="5" borderId="17" xfId="0" applyFill="1" applyBorder="1" applyAlignment="1">
      <alignment horizontal="center" vertical="center"/>
    </xf>
    <xf numFmtId="0" fontId="0" fillId="5" borderId="13" xfId="0" applyFill="1" applyBorder="1" applyAlignment="1">
      <alignment horizontal="center" vertical="center"/>
    </xf>
    <xf numFmtId="0" fontId="0" fillId="5" borderId="11" xfId="0" applyFill="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xf>
    <xf numFmtId="0" fontId="4" fillId="0" borderId="11" xfId="0" applyFont="1" applyBorder="1" applyAlignment="1">
      <alignment horizontal="center" vertical="center"/>
    </xf>
    <xf numFmtId="165" fontId="0" fillId="5" borderId="16" xfId="0" applyNumberFormat="1" applyFill="1" applyBorder="1" applyAlignment="1">
      <alignment horizontal="center"/>
    </xf>
    <xf numFmtId="165" fontId="0" fillId="5" borderId="6" xfId="0" applyNumberFormat="1" applyFill="1" applyBorder="1" applyAlignment="1">
      <alignment horizontal="center"/>
    </xf>
    <xf numFmtId="0" fontId="0" fillId="0" borderId="24" xfId="0" applyBorder="1"/>
    <xf numFmtId="0" fontId="8" fillId="6" borderId="9" xfId="0" applyFont="1" applyFill="1" applyBorder="1" applyAlignment="1" applyProtection="1">
      <alignment vertical="center" wrapText="1"/>
      <protection locked="0"/>
    </xf>
    <xf numFmtId="0" fontId="8" fillId="3" borderId="1" xfId="0" applyFont="1" applyFill="1" applyBorder="1" applyAlignment="1">
      <alignment wrapText="1"/>
    </xf>
    <xf numFmtId="0" fontId="9" fillId="5" borderId="5" xfId="0" applyFont="1" applyFill="1" applyBorder="1" applyAlignment="1">
      <alignment wrapText="1"/>
    </xf>
    <xf numFmtId="0" fontId="8" fillId="3" borderId="2" xfId="0" applyFont="1" applyFill="1" applyBorder="1" applyAlignment="1">
      <alignment wrapText="1"/>
    </xf>
    <xf numFmtId="44" fontId="9" fillId="7" borderId="14" xfId="2" applyFont="1" applyFill="1" applyBorder="1" applyAlignment="1">
      <alignment wrapText="1"/>
    </xf>
    <xf numFmtId="9" fontId="8" fillId="5" borderId="5" xfId="7" applyFont="1" applyFill="1" applyBorder="1" applyAlignment="1">
      <alignment wrapText="1"/>
    </xf>
    <xf numFmtId="0" fontId="8" fillId="3" borderId="4" xfId="0" applyFont="1" applyFill="1" applyBorder="1" applyAlignment="1">
      <alignment vertical="center"/>
    </xf>
    <xf numFmtId="0" fontId="8" fillId="6" borderId="5" xfId="0" applyFont="1" applyFill="1" applyBorder="1" applyAlignment="1" applyProtection="1">
      <alignment horizontal="center" vertical="center"/>
      <protection locked="0"/>
    </xf>
    <xf numFmtId="0" fontId="8" fillId="3" borderId="5" xfId="0" applyFont="1" applyFill="1" applyBorder="1" applyAlignment="1">
      <alignment horizontal="center"/>
    </xf>
    <xf numFmtId="0" fontId="8" fillId="6" borderId="25" xfId="0" applyFont="1" applyFill="1" applyBorder="1" applyAlignment="1" applyProtection="1">
      <alignment vertical="center" wrapText="1"/>
      <protection locked="0"/>
    </xf>
    <xf numFmtId="0" fontId="8" fillId="3" borderId="16" xfId="0" applyFont="1" applyFill="1" applyBorder="1" applyAlignment="1">
      <alignment vertical="center"/>
    </xf>
    <xf numFmtId="0" fontId="8" fillId="5" borderId="26" xfId="0" applyFont="1" applyFill="1" applyBorder="1" applyAlignment="1">
      <alignment vertical="center" wrapText="1"/>
    </xf>
    <xf numFmtId="0" fontId="8" fillId="3" borderId="27" xfId="0" applyFont="1" applyFill="1" applyBorder="1" applyAlignment="1">
      <alignment vertical="center"/>
    </xf>
    <xf numFmtId="0" fontId="8" fillId="3" borderId="2" xfId="0" applyFont="1" applyFill="1" applyBorder="1"/>
    <xf numFmtId="0" fontId="8" fillId="3" borderId="2" xfId="0" applyFont="1" applyFill="1" applyBorder="1" applyAlignment="1">
      <alignment horizontal="center"/>
    </xf>
    <xf numFmtId="0" fontId="8" fillId="3" borderId="2" xfId="0" applyFont="1" applyFill="1" applyBorder="1" applyAlignment="1">
      <alignment horizontal="center" vertical="center"/>
    </xf>
    <xf numFmtId="0" fontId="8" fillId="3" borderId="6" xfId="0" applyFont="1" applyFill="1" applyBorder="1" applyAlignment="1">
      <alignment vertical="center"/>
    </xf>
    <xf numFmtId="0" fontId="8" fillId="5" borderId="12" xfId="0" applyFont="1" applyFill="1" applyBorder="1" applyAlignment="1">
      <alignment horizontal="right" vertical="center"/>
    </xf>
    <xf numFmtId="0" fontId="8" fillId="5" borderId="13" xfId="0" applyFont="1" applyFill="1" applyBorder="1" applyAlignment="1">
      <alignment vertical="center" wrapText="1"/>
    </xf>
    <xf numFmtId="0" fontId="0" fillId="3" borderId="17" xfId="0" applyFill="1" applyBorder="1" applyAlignment="1">
      <alignment vertical="top" wrapText="1"/>
    </xf>
    <xf numFmtId="0" fontId="0" fillId="3" borderId="13" xfId="0" applyFill="1" applyBorder="1" applyAlignment="1">
      <alignment vertical="top" wrapText="1"/>
    </xf>
    <xf numFmtId="0" fontId="23" fillId="9" borderId="1" xfId="0" applyFont="1" applyFill="1" applyBorder="1" applyAlignment="1">
      <alignment horizontal="center" vertical="center" wrapText="1"/>
    </xf>
    <xf numFmtId="0" fontId="4" fillId="9" borderId="16" xfId="0" applyFont="1" applyFill="1" applyBorder="1" applyAlignment="1">
      <alignment horizontal="center" vertical="center" wrapText="1"/>
    </xf>
    <xf numFmtId="0" fontId="4" fillId="9" borderId="17" xfId="0" applyFont="1" applyFill="1" applyBorder="1" applyAlignment="1">
      <alignment horizontal="center" vertical="center" wrapText="1"/>
    </xf>
    <xf numFmtId="0" fontId="4" fillId="9" borderId="29" xfId="0" applyFont="1" applyFill="1" applyBorder="1" applyAlignment="1">
      <alignment horizontal="center" vertical="center" wrapText="1"/>
    </xf>
    <xf numFmtId="49" fontId="33" fillId="0" borderId="0" xfId="4" applyNumberFormat="1"/>
    <xf numFmtId="49" fontId="33" fillId="10" borderId="0" xfId="4" applyNumberFormat="1" applyFill="1"/>
    <xf numFmtId="0" fontId="35" fillId="0" borderId="1" xfId="0" applyFont="1" applyBorder="1" applyAlignment="1">
      <alignment horizontal="left"/>
    </xf>
    <xf numFmtId="0" fontId="0" fillId="11" borderId="1" xfId="0" applyFill="1" applyBorder="1"/>
    <xf numFmtId="0" fontId="0" fillId="0" borderId="1" xfId="0" applyBorder="1" applyAlignment="1">
      <alignment horizontal="left"/>
    </xf>
    <xf numFmtId="0" fontId="0" fillId="11" borderId="1" xfId="0" applyFill="1" applyBorder="1" applyAlignment="1">
      <alignment horizontal="left"/>
    </xf>
    <xf numFmtId="0" fontId="0" fillId="3" borderId="0" xfId="0" applyFill="1" applyAlignment="1">
      <alignment horizontal="center" vertical="center"/>
    </xf>
    <xf numFmtId="0" fontId="4" fillId="9" borderId="0" xfId="0" applyFont="1" applyFill="1" applyAlignment="1">
      <alignment horizontal="center" vertical="center" wrapText="1"/>
    </xf>
    <xf numFmtId="0" fontId="4" fillId="0" borderId="19" xfId="0" applyFont="1" applyBorder="1" applyAlignment="1">
      <alignment horizontal="center" vertical="center"/>
    </xf>
    <xf numFmtId="0" fontId="35" fillId="0" borderId="1" xfId="0" applyFont="1" applyBorder="1" applyAlignment="1">
      <alignment horizontal="center"/>
    </xf>
    <xf numFmtId="0" fontId="0" fillId="11" borderId="1" xfId="0" applyFill="1" applyBorder="1" applyAlignment="1">
      <alignment horizontal="center"/>
    </xf>
    <xf numFmtId="165" fontId="0" fillId="5" borderId="30" xfId="0" applyNumberFormat="1" applyFill="1" applyBorder="1" applyAlignment="1">
      <alignment horizontal="center"/>
    </xf>
    <xf numFmtId="49" fontId="0" fillId="5" borderId="30" xfId="0" applyNumberFormat="1" applyFill="1" applyBorder="1" applyAlignment="1">
      <alignment horizontal="center"/>
    </xf>
    <xf numFmtId="49" fontId="0" fillId="5" borderId="31" xfId="0" applyNumberFormat="1" applyFill="1" applyBorder="1" applyAlignment="1">
      <alignment horizontal="center"/>
    </xf>
    <xf numFmtId="0" fontId="4" fillId="0" borderId="9" xfId="0" applyFont="1" applyBorder="1" applyAlignment="1">
      <alignment horizontal="center" vertical="center" wrapText="1"/>
    </xf>
    <xf numFmtId="0" fontId="0" fillId="3" borderId="16" xfId="0" applyFill="1" applyBorder="1" applyAlignment="1">
      <alignment vertical="top" wrapText="1"/>
    </xf>
    <xf numFmtId="0" fontId="0" fillId="3" borderId="1" xfId="0" applyFill="1" applyBorder="1"/>
    <xf numFmtId="0" fontId="0" fillId="3" borderId="16" xfId="0" applyFill="1" applyBorder="1"/>
    <xf numFmtId="0" fontId="0" fillId="3" borderId="16" xfId="0" applyFill="1" applyBorder="1" applyAlignment="1">
      <alignment wrapText="1"/>
    </xf>
    <xf numFmtId="0" fontId="0" fillId="3" borderId="6" xfId="0" applyFill="1" applyBorder="1"/>
    <xf numFmtId="0" fontId="5" fillId="0" borderId="0" xfId="6"/>
    <xf numFmtId="0" fontId="5" fillId="2" borderId="32" xfId="6" applyFill="1" applyBorder="1" applyAlignment="1">
      <alignment horizontal="center" vertical="center"/>
    </xf>
    <xf numFmtId="0" fontId="5" fillId="2" borderId="7" xfId="6" applyFill="1" applyBorder="1" applyAlignment="1">
      <alignment horizontal="center" vertical="center"/>
    </xf>
    <xf numFmtId="0" fontId="5" fillId="2" borderId="33" xfId="6" applyFill="1" applyBorder="1" applyAlignment="1">
      <alignment horizontal="center" vertical="center" wrapText="1"/>
    </xf>
    <xf numFmtId="0" fontId="8" fillId="3" borderId="34" xfId="6" applyFont="1" applyFill="1" applyBorder="1" applyAlignment="1">
      <alignment vertical="center"/>
    </xf>
    <xf numFmtId="0" fontId="25" fillId="6" borderId="35" xfId="6" applyFont="1" applyFill="1" applyBorder="1" applyAlignment="1" applyProtection="1">
      <alignment horizontal="center" vertical="center"/>
      <protection locked="0"/>
    </xf>
    <xf numFmtId="0" fontId="8" fillId="3" borderId="35" xfId="6" applyFont="1" applyFill="1" applyBorder="1" applyAlignment="1">
      <alignment horizontal="center"/>
    </xf>
    <xf numFmtId="0" fontId="8" fillId="12" borderId="36" xfId="6" applyFont="1" applyFill="1" applyBorder="1" applyAlignment="1" applyProtection="1">
      <alignment vertical="center" wrapText="1"/>
      <protection locked="0"/>
    </xf>
    <xf numFmtId="0" fontId="9" fillId="0" borderId="0" xfId="6" applyFont="1" applyAlignment="1">
      <alignment horizontal="center" vertical="top" wrapText="1"/>
    </xf>
    <xf numFmtId="0" fontId="8" fillId="0" borderId="0" xfId="6" applyFont="1"/>
    <xf numFmtId="0" fontId="8" fillId="0" borderId="0" xfId="6" applyFont="1" applyAlignment="1">
      <alignment vertical="center" wrapText="1"/>
    </xf>
    <xf numFmtId="0" fontId="8" fillId="0" borderId="0" xfId="6" applyFont="1" applyAlignment="1">
      <alignment vertical="center"/>
    </xf>
    <xf numFmtId="0" fontId="5" fillId="0" borderId="37" xfId="6" applyBorder="1" applyAlignment="1">
      <alignment horizontal="center" vertical="center"/>
    </xf>
    <xf numFmtId="14" fontId="9" fillId="5" borderId="8" xfId="6" applyNumberFormat="1" applyFont="1" applyFill="1" applyBorder="1" applyAlignment="1">
      <alignment horizontal="center" vertical="center"/>
    </xf>
    <xf numFmtId="0" fontId="3" fillId="3" borderId="8" xfId="6" applyFont="1" applyFill="1" applyBorder="1" applyAlignment="1">
      <alignment horizontal="center" vertical="center"/>
    </xf>
    <xf numFmtId="0" fontId="8" fillId="12" borderId="26" xfId="6" applyFont="1" applyFill="1" applyBorder="1" applyAlignment="1">
      <alignment vertical="center" wrapText="1"/>
    </xf>
    <xf numFmtId="0" fontId="8" fillId="0" borderId="0" xfId="6" applyFont="1" applyAlignment="1">
      <alignment vertical="top" wrapText="1"/>
    </xf>
    <xf numFmtId="0" fontId="8" fillId="3" borderId="32" xfId="6" applyFont="1" applyFill="1" applyBorder="1"/>
    <xf numFmtId="0" fontId="4" fillId="6" borderId="33" xfId="6" applyFont="1" applyFill="1" applyBorder="1" applyAlignment="1" applyProtection="1">
      <alignment horizontal="center" vertical="center" wrapText="1"/>
      <protection locked="0"/>
    </xf>
    <xf numFmtId="0" fontId="3" fillId="3" borderId="7" xfId="6" applyFont="1" applyFill="1" applyBorder="1" applyAlignment="1">
      <alignment horizontal="center" vertical="center"/>
    </xf>
    <xf numFmtId="0" fontId="8" fillId="3" borderId="11" xfId="6" applyFont="1" applyFill="1" applyBorder="1" applyAlignment="1">
      <alignment wrapText="1"/>
    </xf>
    <xf numFmtId="0" fontId="5" fillId="0" borderId="0" xfId="6" applyAlignment="1">
      <alignment vertical="top" wrapText="1"/>
    </xf>
    <xf numFmtId="0" fontId="5" fillId="2" borderId="6" xfId="6" applyFill="1" applyBorder="1"/>
    <xf numFmtId="0" fontId="3" fillId="2" borderId="12" xfId="6" applyFont="1" applyFill="1" applyBorder="1" applyAlignment="1">
      <alignment horizontal="center"/>
    </xf>
    <xf numFmtId="0" fontId="8" fillId="2" borderId="13" xfId="6" applyFont="1" applyFill="1" applyBorder="1" applyAlignment="1">
      <alignment wrapText="1"/>
    </xf>
    <xf numFmtId="0" fontId="5" fillId="3" borderId="1" xfId="6" applyFill="1" applyBorder="1"/>
    <xf numFmtId="0" fontId="5" fillId="3" borderId="2" xfId="6" applyFill="1" applyBorder="1"/>
    <xf numFmtId="0" fontId="8" fillId="0" borderId="5" xfId="6" applyFont="1" applyBorder="1" applyAlignment="1">
      <alignment horizontal="center"/>
    </xf>
    <xf numFmtId="1" fontId="8" fillId="0" borderId="2" xfId="6" applyNumberFormat="1" applyFont="1" applyBorder="1" applyAlignment="1">
      <alignment horizontal="center"/>
    </xf>
    <xf numFmtId="0" fontId="5" fillId="4" borderId="1" xfId="6" applyFill="1" applyBorder="1"/>
    <xf numFmtId="0" fontId="5" fillId="3" borderId="1" xfId="6" applyFill="1" applyBorder="1" applyAlignment="1">
      <alignment horizontal="left" indent="1"/>
    </xf>
    <xf numFmtId="0" fontId="5" fillId="3" borderId="1" xfId="6" applyFill="1" applyBorder="1" applyAlignment="1">
      <alignment horizontal="center"/>
    </xf>
    <xf numFmtId="0" fontId="5" fillId="3" borderId="1" xfId="6" applyFill="1" applyBorder="1" applyAlignment="1">
      <alignment horizontal="left" indent="2"/>
    </xf>
    <xf numFmtId="44" fontId="5" fillId="3" borderId="1" xfId="3" applyFill="1" applyBorder="1" applyAlignment="1">
      <alignment horizontal="center"/>
    </xf>
    <xf numFmtId="0" fontId="5" fillId="0" borderId="0" xfId="6" applyAlignment="1">
      <alignment horizontal="center"/>
    </xf>
    <xf numFmtId="0" fontId="5" fillId="0" borderId="0" xfId="6" applyAlignment="1">
      <alignment horizontal="center" vertical="center"/>
    </xf>
    <xf numFmtId="0" fontId="5" fillId="0" borderId="38" xfId="6" applyBorder="1"/>
    <xf numFmtId="0" fontId="5" fillId="0" borderId="24" xfId="6" applyBorder="1"/>
    <xf numFmtId="0" fontId="3" fillId="0" borderId="24" xfId="6" applyFont="1" applyBorder="1" applyAlignment="1">
      <alignment horizontal="center"/>
    </xf>
    <xf numFmtId="0" fontId="8" fillId="0" borderId="24" xfId="6" applyFont="1" applyBorder="1" applyAlignment="1">
      <alignment wrapText="1"/>
    </xf>
    <xf numFmtId="0" fontId="5" fillId="3" borderId="39" xfId="6" applyFill="1" applyBorder="1"/>
    <xf numFmtId="0" fontId="5" fillId="3" borderId="27" xfId="6" applyFill="1" applyBorder="1" applyAlignment="1">
      <alignment horizontal="left"/>
    </xf>
    <xf numFmtId="0" fontId="3" fillId="3" borderId="40" xfId="6" applyFont="1" applyFill="1" applyBorder="1" applyAlignment="1">
      <alignment horizontal="center" vertical="center"/>
    </xf>
    <xf numFmtId="0" fontId="5" fillId="2" borderId="18" xfId="6" applyFill="1" applyBorder="1"/>
    <xf numFmtId="0" fontId="4" fillId="5" borderId="41" xfId="6" applyFont="1" applyFill="1" applyBorder="1" applyAlignment="1">
      <alignment horizontal="center"/>
    </xf>
    <xf numFmtId="0" fontId="0" fillId="0" borderId="9" xfId="0" applyBorder="1"/>
    <xf numFmtId="0" fontId="0" fillId="0" borderId="42" xfId="0" applyBorder="1" applyAlignment="1">
      <alignment horizontal="center"/>
    </xf>
    <xf numFmtId="0" fontId="0" fillId="0" borderId="43" xfId="0" applyBorder="1" applyAlignment="1">
      <alignment horizontal="center"/>
    </xf>
    <xf numFmtId="164" fontId="0" fillId="0" borderId="0" xfId="1" applyNumberFormat="1" applyFont="1" applyAlignment="1">
      <alignment horizontal="center"/>
    </xf>
    <xf numFmtId="0" fontId="0" fillId="0" borderId="3" xfId="0" applyBorder="1"/>
    <xf numFmtId="0" fontId="0" fillId="0" borderId="44" xfId="0" applyBorder="1"/>
    <xf numFmtId="0" fontId="0" fillId="3" borderId="8" xfId="0" applyFill="1" applyBorder="1" applyAlignment="1">
      <alignment horizontal="center"/>
    </xf>
    <xf numFmtId="0" fontId="4" fillId="3" borderId="4" xfId="0" applyFont="1" applyFill="1" applyBorder="1"/>
    <xf numFmtId="0" fontId="4" fillId="3" borderId="35" xfId="0" applyFont="1" applyFill="1" applyBorder="1" applyAlignment="1">
      <alignment horizontal="center"/>
    </xf>
    <xf numFmtId="0" fontId="9" fillId="5" borderId="45" xfId="0" applyFont="1" applyFill="1" applyBorder="1" applyAlignment="1" applyProtection="1">
      <alignment horizontal="center" vertical="center"/>
      <protection locked="0"/>
    </xf>
    <xf numFmtId="0" fontId="4" fillId="3" borderId="10" xfId="0" applyFont="1" applyFill="1" applyBorder="1"/>
    <xf numFmtId="0" fontId="4" fillId="3" borderId="16" xfId="0" applyFont="1" applyFill="1" applyBorder="1"/>
    <xf numFmtId="44" fontId="4" fillId="5" borderId="46" xfId="0" applyNumberFormat="1" applyFont="1" applyFill="1" applyBorder="1"/>
    <xf numFmtId="44" fontId="4" fillId="6" borderId="46" xfId="2" applyFont="1" applyFill="1" applyBorder="1" applyProtection="1">
      <protection locked="0"/>
    </xf>
    <xf numFmtId="14" fontId="4" fillId="6" borderId="46" xfId="0" applyNumberFormat="1" applyFont="1" applyFill="1" applyBorder="1" applyAlignment="1" applyProtection="1">
      <alignment horizontal="center"/>
      <protection locked="0"/>
    </xf>
    <xf numFmtId="0" fontId="0" fillId="6" borderId="1" xfId="0" applyFill="1" applyBorder="1" applyAlignment="1" applyProtection="1">
      <alignment horizontal="center"/>
      <protection locked="0"/>
    </xf>
    <xf numFmtId="14" fontId="0" fillId="6" borderId="1" xfId="0" applyNumberFormat="1" applyFill="1" applyBorder="1" applyAlignment="1" applyProtection="1">
      <alignment horizontal="center"/>
      <protection locked="0"/>
    </xf>
    <xf numFmtId="0" fontId="4" fillId="5" borderId="6" xfId="0" applyFont="1" applyFill="1" applyBorder="1" applyAlignment="1">
      <alignment horizontal="left" vertical="center"/>
    </xf>
    <xf numFmtId="0" fontId="4" fillId="5" borderId="18" xfId="0" applyFont="1" applyFill="1" applyBorder="1" applyAlignment="1">
      <alignment horizontal="center" vertical="center"/>
    </xf>
    <xf numFmtId="44" fontId="4" fillId="5" borderId="18" xfId="0" applyNumberFormat="1" applyFont="1" applyFill="1" applyBorder="1" applyAlignment="1">
      <alignment horizontal="center" vertical="center"/>
    </xf>
    <xf numFmtId="0" fontId="0" fillId="0" borderId="1" xfId="0" applyBorder="1" applyAlignment="1">
      <alignment horizontal="center" vertical="center"/>
    </xf>
    <xf numFmtId="0" fontId="3" fillId="3" borderId="2" xfId="0" applyFont="1" applyFill="1" applyBorder="1" applyAlignment="1">
      <alignment horizontal="center"/>
    </xf>
    <xf numFmtId="0" fontId="0" fillId="3" borderId="11" xfId="0" applyFill="1" applyBorder="1" applyAlignment="1">
      <alignment horizontal="center"/>
    </xf>
    <xf numFmtId="0" fontId="0" fillId="3" borderId="17" xfId="0" applyFill="1" applyBorder="1" applyAlignment="1">
      <alignment horizontal="center"/>
    </xf>
    <xf numFmtId="0" fontId="9" fillId="3" borderId="37" xfId="0" applyFont="1" applyFill="1" applyBorder="1" applyAlignment="1">
      <alignment vertical="center"/>
    </xf>
    <xf numFmtId="0" fontId="0" fillId="3" borderId="12" xfId="0" applyFill="1" applyBorder="1" applyAlignment="1">
      <alignment horizontal="center"/>
    </xf>
    <xf numFmtId="0" fontId="3" fillId="3" borderId="12" xfId="0" applyFont="1" applyFill="1" applyBorder="1" applyAlignment="1">
      <alignment horizontal="center"/>
    </xf>
    <xf numFmtId="0" fontId="0" fillId="0" borderId="55" xfId="0" applyBorder="1"/>
    <xf numFmtId="0" fontId="0" fillId="0" borderId="56" xfId="0" applyBorder="1"/>
    <xf numFmtId="0" fontId="0" fillId="0" borderId="57" xfId="0" applyBorder="1"/>
    <xf numFmtId="0" fontId="9" fillId="0" borderId="57" xfId="0" applyFont="1" applyBorder="1" applyAlignment="1">
      <alignment horizontal="center" vertical="top" wrapText="1"/>
    </xf>
    <xf numFmtId="0" fontId="8" fillId="0" borderId="57" xfId="0" applyFont="1" applyBorder="1" applyAlignment="1">
      <alignment vertical="center" wrapText="1"/>
    </xf>
    <xf numFmtId="0" fontId="8" fillId="0" borderId="57" xfId="0" applyFont="1" applyBorder="1" applyAlignment="1">
      <alignment vertical="top" wrapText="1"/>
    </xf>
    <xf numFmtId="0" fontId="0" fillId="0" borderId="57" xfId="0" applyBorder="1" applyAlignment="1">
      <alignment vertical="top" wrapText="1"/>
    </xf>
    <xf numFmtId="44" fontId="4" fillId="6" borderId="54" xfId="2" applyFont="1" applyFill="1" applyBorder="1" applyProtection="1">
      <protection locked="0"/>
    </xf>
    <xf numFmtId="44" fontId="4" fillId="5" borderId="54" xfId="0" applyNumberFormat="1" applyFont="1" applyFill="1" applyBorder="1"/>
    <xf numFmtId="14" fontId="4" fillId="6" borderId="54" xfId="0" applyNumberFormat="1" applyFont="1" applyFill="1" applyBorder="1" applyAlignment="1" applyProtection="1">
      <alignment horizontal="center"/>
      <protection locked="0"/>
    </xf>
    <xf numFmtId="44" fontId="4" fillId="0" borderId="15" xfId="2" applyFont="1" applyBorder="1" applyAlignment="1">
      <alignment vertical="center"/>
    </xf>
    <xf numFmtId="0" fontId="4" fillId="3" borderId="58" xfId="0" applyFont="1" applyFill="1" applyBorder="1" applyAlignment="1">
      <alignment horizontal="center"/>
    </xf>
    <xf numFmtId="0" fontId="8" fillId="6" borderId="15" xfId="0" applyFont="1" applyFill="1" applyBorder="1" applyAlignment="1" applyProtection="1">
      <alignment horizontal="center" vertical="center"/>
      <protection locked="0"/>
    </xf>
    <xf numFmtId="0" fontId="9" fillId="5" borderId="59" xfId="0" applyFont="1" applyFill="1" applyBorder="1" applyAlignment="1" applyProtection="1">
      <alignment horizontal="center" vertical="center"/>
      <protection locked="0"/>
    </xf>
    <xf numFmtId="14" fontId="4" fillId="6" borderId="18" xfId="0" applyNumberFormat="1" applyFont="1" applyFill="1" applyBorder="1" applyAlignment="1" applyProtection="1">
      <alignment horizontal="center" vertical="center"/>
      <protection locked="0"/>
    </xf>
    <xf numFmtId="44" fontId="4" fillId="5" borderId="21" xfId="0" applyNumberFormat="1" applyFont="1" applyFill="1" applyBorder="1" applyAlignment="1">
      <alignment horizontal="center" vertical="center"/>
    </xf>
    <xf numFmtId="14" fontId="0" fillId="6" borderId="8" xfId="0" applyNumberFormat="1" applyFill="1" applyBorder="1" applyAlignment="1" applyProtection="1">
      <alignment horizontal="center"/>
      <protection locked="0"/>
    </xf>
    <xf numFmtId="14" fontId="4" fillId="6" borderId="9" xfId="0" applyNumberFormat="1" applyFont="1" applyFill="1" applyBorder="1" applyAlignment="1" applyProtection="1">
      <alignment horizontal="center" vertical="center"/>
      <protection locked="0"/>
    </xf>
    <xf numFmtId="0" fontId="0" fillId="3" borderId="1" xfId="0" applyFill="1" applyBorder="1" applyAlignment="1">
      <alignment horizontal="center" vertical="top" wrapText="1"/>
    </xf>
    <xf numFmtId="3" fontId="0" fillId="3" borderId="1" xfId="0" applyNumberFormat="1" applyFill="1" applyBorder="1" applyAlignment="1">
      <alignment vertical="top" wrapText="1"/>
    </xf>
    <xf numFmtId="0" fontId="4" fillId="0" borderId="60" xfId="0" applyFont="1" applyBorder="1" applyAlignment="1">
      <alignment horizontal="center" vertical="center" wrapText="1"/>
    </xf>
    <xf numFmtId="49" fontId="9" fillId="5" borderId="31" xfId="6" applyNumberFormat="1" applyFont="1" applyFill="1" applyBorder="1" applyAlignment="1">
      <alignment horizontal="center"/>
    </xf>
    <xf numFmtId="49" fontId="5" fillId="3" borderId="1" xfId="6" applyNumberFormat="1" applyFill="1" applyBorder="1" applyAlignment="1">
      <alignment horizontal="center"/>
    </xf>
    <xf numFmtId="0" fontId="5" fillId="3" borderId="39" xfId="6" applyFill="1" applyBorder="1" applyAlignment="1">
      <alignment horizontal="left" vertical="center"/>
    </xf>
    <xf numFmtId="3" fontId="10" fillId="5" borderId="30" xfId="6" applyNumberFormat="1" applyFont="1" applyFill="1" applyBorder="1" applyAlignment="1">
      <alignment horizontal="center" vertical="center"/>
    </xf>
    <xf numFmtId="0" fontId="4" fillId="4" borderId="49" xfId="0" applyFont="1" applyFill="1" applyBorder="1" applyAlignment="1">
      <alignment horizontal="center" vertical="center"/>
    </xf>
    <xf numFmtId="0" fontId="4" fillId="4" borderId="61" xfId="0" applyFont="1" applyFill="1" applyBorder="1" applyAlignment="1">
      <alignment horizontal="center" vertical="center"/>
    </xf>
    <xf numFmtId="0" fontId="0" fillId="13" borderId="16" xfId="0" applyFill="1" applyBorder="1"/>
    <xf numFmtId="0" fontId="0" fillId="13" borderId="1" xfId="0" applyFill="1" applyBorder="1"/>
    <xf numFmtId="0" fontId="0" fillId="13" borderId="3" xfId="0" applyFill="1" applyBorder="1"/>
    <xf numFmtId="0" fontId="0" fillId="13" borderId="17" xfId="0" applyFill="1" applyBorder="1"/>
    <xf numFmtId="0" fontId="4" fillId="13" borderId="1" xfId="0" applyFont="1" applyFill="1" applyBorder="1"/>
    <xf numFmtId="44" fontId="4" fillId="5" borderId="62" xfId="0" applyNumberFormat="1" applyFont="1" applyFill="1" applyBorder="1" applyAlignment="1">
      <alignment vertical="center"/>
    </xf>
    <xf numFmtId="49" fontId="9" fillId="6" borderId="46" xfId="0" applyNumberFormat="1" applyFont="1" applyFill="1" applyBorder="1" applyAlignment="1" applyProtection="1">
      <alignment horizontal="center" vertical="center"/>
      <protection locked="0"/>
    </xf>
    <xf numFmtId="0" fontId="0" fillId="0" borderId="0" xfId="0" applyAlignment="1">
      <alignment horizontal="center" vertical="center" wrapText="1"/>
    </xf>
    <xf numFmtId="0" fontId="9" fillId="3" borderId="37" xfId="0" applyFont="1" applyFill="1" applyBorder="1" applyAlignment="1">
      <alignment horizontal="left" vertical="center"/>
    </xf>
    <xf numFmtId="0" fontId="10" fillId="0" borderId="0" xfId="0" applyFont="1" applyAlignment="1">
      <alignment horizontal="left"/>
    </xf>
    <xf numFmtId="167" fontId="0" fillId="0" borderId="40" xfId="0" applyNumberFormat="1" applyBorder="1" applyAlignment="1">
      <alignment horizontal="center"/>
    </xf>
    <xf numFmtId="0" fontId="0" fillId="0" borderId="1" xfId="0" applyBorder="1" applyAlignment="1">
      <alignment horizontal="center"/>
    </xf>
    <xf numFmtId="0" fontId="0" fillId="0" borderId="63" xfId="0" applyBorder="1"/>
    <xf numFmtId="0" fontId="0" fillId="0" borderId="64" xfId="0" applyBorder="1"/>
    <xf numFmtId="0" fontId="0" fillId="0" borderId="12" xfId="0" applyBorder="1" applyAlignment="1">
      <alignment horizontal="center"/>
    </xf>
    <xf numFmtId="0" fontId="3" fillId="0" borderId="0" xfId="0" applyFont="1"/>
    <xf numFmtId="0" fontId="4" fillId="0" borderId="0" xfId="0" applyFont="1" applyAlignment="1">
      <alignment horizontal="left" vertical="center"/>
    </xf>
    <xf numFmtId="0" fontId="4" fillId="14" borderId="65" xfId="0" applyFont="1" applyFill="1" applyBorder="1" applyAlignment="1">
      <alignment vertical="center" wrapText="1"/>
    </xf>
    <xf numFmtId="0" fontId="4" fillId="14" borderId="22" xfId="0" applyFont="1" applyFill="1" applyBorder="1" applyAlignment="1">
      <alignment horizontal="center"/>
    </xf>
    <xf numFmtId="49" fontId="33" fillId="10" borderId="0" xfId="4" quotePrefix="1" applyNumberFormat="1" applyFill="1"/>
    <xf numFmtId="49" fontId="0" fillId="0" borderId="0" xfId="0" applyNumberFormat="1"/>
    <xf numFmtId="0" fontId="0" fillId="0" borderId="0" xfId="0" quotePrefix="1"/>
    <xf numFmtId="0" fontId="0" fillId="15" borderId="9" xfId="0" applyFill="1" applyBorder="1" applyAlignment="1">
      <alignment horizontal="center"/>
    </xf>
    <xf numFmtId="0" fontId="0" fillId="16" borderId="9" xfId="0" applyFill="1" applyBorder="1" applyAlignment="1" applyProtection="1">
      <alignment horizontal="center" vertical="center"/>
      <protection locked="0"/>
    </xf>
    <xf numFmtId="49" fontId="31" fillId="0" borderId="0" xfId="5" applyNumberFormat="1" applyFont="1"/>
    <xf numFmtId="0" fontId="32" fillId="0" borderId="0" xfId="0" applyFont="1"/>
    <xf numFmtId="49" fontId="29" fillId="0" borderId="4" xfId="5" applyNumberFormat="1" applyFont="1" applyBorder="1" applyProtection="1">
      <protection locked="0"/>
    </xf>
    <xf numFmtId="49" fontId="30" fillId="0" borderId="16" xfId="5" applyNumberFormat="1" applyFont="1" applyBorder="1" applyProtection="1">
      <protection locked="0"/>
    </xf>
    <xf numFmtId="49" fontId="29" fillId="0" borderId="16" xfId="5" applyNumberFormat="1" applyFont="1" applyBorder="1" applyProtection="1">
      <protection locked="0"/>
    </xf>
    <xf numFmtId="0" fontId="30" fillId="0" borderId="16" xfId="5" applyFont="1" applyBorder="1" applyProtection="1">
      <protection locked="0"/>
    </xf>
    <xf numFmtId="49" fontId="30" fillId="0" borderId="6" xfId="5" applyNumberFormat="1" applyFont="1" applyBorder="1" applyProtection="1">
      <protection locked="0"/>
    </xf>
    <xf numFmtId="0" fontId="0" fillId="0" borderId="0" xfId="0" applyProtection="1">
      <protection locked="0"/>
    </xf>
    <xf numFmtId="0" fontId="34" fillId="12" borderId="4" xfId="0" applyFont="1" applyFill="1" applyBorder="1" applyProtection="1">
      <protection locked="0"/>
    </xf>
    <xf numFmtId="0" fontId="0" fillId="12" borderId="16" xfId="0" applyFill="1" applyBorder="1" applyProtection="1">
      <protection locked="0"/>
    </xf>
    <xf numFmtId="0" fontId="34" fillId="12" borderId="16" xfId="0" applyFont="1" applyFill="1" applyBorder="1" applyProtection="1">
      <protection locked="0"/>
    </xf>
    <xf numFmtId="0" fontId="0" fillId="0" borderId="16" xfId="0" applyBorder="1" applyProtection="1">
      <protection locked="0"/>
    </xf>
    <xf numFmtId="0" fontId="0" fillId="12" borderId="6" xfId="0" applyFill="1" applyBorder="1" applyProtection="1">
      <protection locked="0"/>
    </xf>
    <xf numFmtId="0" fontId="3" fillId="0" borderId="1" xfId="0" applyFont="1" applyBorder="1" applyAlignment="1">
      <alignment horizontal="left"/>
    </xf>
    <xf numFmtId="0" fontId="2" fillId="0" borderId="1" xfId="0" applyFont="1" applyBorder="1"/>
    <xf numFmtId="0" fontId="2" fillId="11" borderId="1" xfId="0" applyFont="1" applyFill="1" applyBorder="1" applyAlignment="1">
      <alignment horizontal="center"/>
    </xf>
    <xf numFmtId="0" fontId="2" fillId="0" borderId="1" xfId="0" applyFont="1" applyBorder="1" applyAlignment="1">
      <alignment horizontal="left"/>
    </xf>
    <xf numFmtId="49" fontId="30" fillId="0" borderId="6" xfId="5" applyNumberFormat="1" applyFont="1" applyBorder="1"/>
    <xf numFmtId="0" fontId="41" fillId="0" borderId="4" xfId="0" applyFont="1" applyBorder="1"/>
    <xf numFmtId="0" fontId="41" fillId="0" borderId="16" xfId="0" applyFont="1" applyBorder="1"/>
    <xf numFmtId="0" fontId="34" fillId="0" borderId="16" xfId="0" applyFont="1" applyBorder="1"/>
    <xf numFmtId="0" fontId="41" fillId="0" borderId="6" xfId="0" applyFont="1" applyBorder="1"/>
    <xf numFmtId="0" fontId="0" fillId="2" borderId="0" xfId="0" applyFill="1"/>
    <xf numFmtId="0" fontId="40" fillId="0" borderId="1" xfId="5" applyFont="1" applyBorder="1"/>
    <xf numFmtId="0" fontId="0" fillId="0" borderId="10" xfId="0" applyBorder="1"/>
    <xf numFmtId="0" fontId="0" fillId="21" borderId="0" xfId="0" applyFill="1"/>
    <xf numFmtId="0" fontId="0" fillId="14" borderId="0" xfId="0" applyFill="1"/>
    <xf numFmtId="0" fontId="2" fillId="3" borderId="1" xfId="0" applyFont="1" applyFill="1" applyBorder="1" applyAlignment="1">
      <alignment vertical="top" wrapText="1"/>
    </xf>
    <xf numFmtId="0" fontId="2" fillId="0" borderId="1" xfId="0" applyFont="1" applyBorder="1" applyAlignment="1">
      <alignment horizontal="center"/>
    </xf>
    <xf numFmtId="0" fontId="0" fillId="0" borderId="1" xfId="0" applyBorder="1" applyAlignment="1">
      <alignment vertical="top" wrapText="1"/>
    </xf>
    <xf numFmtId="49" fontId="2" fillId="3" borderId="1" xfId="0" applyNumberFormat="1" applyFont="1" applyFill="1" applyBorder="1" applyAlignment="1">
      <alignment vertical="top" wrapText="1"/>
    </xf>
    <xf numFmtId="0" fontId="2" fillId="14" borderId="1" xfId="0" applyFont="1" applyFill="1" applyBorder="1" applyAlignment="1">
      <alignment horizontal="center" wrapText="1"/>
    </xf>
    <xf numFmtId="0" fontId="2" fillId="14" borderId="8" xfId="0" applyFont="1" applyFill="1" applyBorder="1" applyAlignment="1">
      <alignment horizontal="center"/>
    </xf>
    <xf numFmtId="165" fontId="0" fillId="5" borderId="78" xfId="0" applyNumberFormat="1" applyFill="1" applyBorder="1" applyAlignment="1">
      <alignment horizontal="center"/>
    </xf>
    <xf numFmtId="165" fontId="0" fillId="5" borderId="15" xfId="0" applyNumberFormat="1" applyFill="1" applyBorder="1" applyAlignment="1">
      <alignment horizontal="center"/>
    </xf>
    <xf numFmtId="165" fontId="0" fillId="5" borderId="68" xfId="0" applyNumberFormat="1" applyFill="1" applyBorder="1" applyAlignment="1">
      <alignment horizontal="center"/>
    </xf>
    <xf numFmtId="0" fontId="0" fillId="6" borderId="1" xfId="0" applyFill="1" applyBorder="1" applyAlignment="1" applyProtection="1">
      <alignment horizontal="center" vertical="center"/>
      <protection locked="0"/>
    </xf>
    <xf numFmtId="0" fontId="0" fillId="6" borderId="8" xfId="0" applyFill="1" applyBorder="1" applyAlignment="1" applyProtection="1">
      <alignment horizontal="center" vertical="center"/>
      <protection locked="0"/>
    </xf>
    <xf numFmtId="0" fontId="0" fillId="14" borderId="1" xfId="0" applyFill="1" applyBorder="1" applyAlignment="1">
      <alignment horizontal="center"/>
    </xf>
    <xf numFmtId="0" fontId="26" fillId="0" borderId="16" xfId="0" applyFont="1" applyBorder="1"/>
    <xf numFmtId="0" fontId="43" fillId="0" borderId="15" xfId="0" applyFont="1" applyBorder="1"/>
    <xf numFmtId="0" fontId="44" fillId="0" borderId="15" xfId="0" applyFont="1" applyBorder="1"/>
    <xf numFmtId="0" fontId="44" fillId="0" borderId="1" xfId="0" applyFont="1" applyBorder="1"/>
    <xf numFmtId="0" fontId="45" fillId="3" borderId="1" xfId="0" applyFont="1" applyFill="1" applyBorder="1" applyAlignment="1">
      <alignment vertical="top" wrapText="1"/>
    </xf>
    <xf numFmtId="0" fontId="43" fillId="0" borderId="16" xfId="0" applyFont="1" applyBorder="1"/>
    <xf numFmtId="0" fontId="43" fillId="0" borderId="1" xfId="0" applyFont="1" applyBorder="1"/>
    <xf numFmtId="0" fontId="43" fillId="0" borderId="2" xfId="0" applyFont="1" applyBorder="1"/>
    <xf numFmtId="0" fontId="45" fillId="3" borderId="16" xfId="0" applyFont="1" applyFill="1" applyBorder="1" applyAlignment="1">
      <alignment vertical="top" wrapText="1"/>
    </xf>
    <xf numFmtId="0" fontId="43" fillId="0" borderId="1" xfId="0" applyFont="1" applyBorder="1" applyAlignment="1">
      <alignment wrapText="1"/>
    </xf>
    <xf numFmtId="0" fontId="41" fillId="0" borderId="1" xfId="0" applyFont="1" applyBorder="1"/>
    <xf numFmtId="0" fontId="44" fillId="0" borderId="15" xfId="0" applyFont="1" applyBorder="1" applyAlignment="1">
      <alignment horizontal="center"/>
    </xf>
    <xf numFmtId="0" fontId="45" fillId="3" borderId="16" xfId="0" applyFont="1" applyFill="1" applyBorder="1" applyAlignment="1">
      <alignment vertical="center" wrapText="1"/>
    </xf>
    <xf numFmtId="0" fontId="45" fillId="3" borderId="1" xfId="0" applyFont="1" applyFill="1" applyBorder="1" applyAlignment="1">
      <alignment vertical="center" wrapText="1"/>
    </xf>
    <xf numFmtId="0" fontId="4" fillId="6" borderId="28" xfId="0" applyFont="1" applyFill="1" applyBorder="1" applyAlignment="1" applyProtection="1">
      <alignment horizontal="center" vertical="center" wrapText="1"/>
      <protection locked="0"/>
    </xf>
    <xf numFmtId="0" fontId="0" fillId="5" borderId="30" xfId="0" applyFill="1" applyBorder="1" applyAlignment="1">
      <alignment horizontal="center"/>
    </xf>
    <xf numFmtId="0" fontId="47" fillId="0" borderId="0" xfId="0" applyFont="1" applyAlignment="1">
      <alignment vertical="center"/>
    </xf>
    <xf numFmtId="0" fontId="46" fillId="0" borderId="0" xfId="0" applyFont="1" applyAlignment="1">
      <alignment vertical="center"/>
    </xf>
    <xf numFmtId="0" fontId="4" fillId="0" borderId="0" xfId="0" applyFont="1"/>
    <xf numFmtId="0" fontId="48" fillId="0" borderId="0" xfId="0" applyFont="1" applyAlignment="1">
      <alignment vertical="center"/>
    </xf>
    <xf numFmtId="0" fontId="2" fillId="9" borderId="0" xfId="0" applyFont="1" applyFill="1"/>
    <xf numFmtId="0" fontId="46" fillId="9" borderId="0" xfId="0" applyFont="1" applyFill="1" applyAlignment="1">
      <alignment vertical="center"/>
    </xf>
    <xf numFmtId="0" fontId="0" fillId="9" borderId="0" xfId="0" applyFill="1"/>
    <xf numFmtId="0" fontId="2" fillId="23" borderId="0" xfId="0" applyFont="1" applyFill="1"/>
    <xf numFmtId="0" fontId="46" fillId="23" borderId="0" xfId="0" applyFont="1" applyFill="1" applyAlignment="1">
      <alignment vertical="center"/>
    </xf>
    <xf numFmtId="0" fontId="0" fillId="23" borderId="0" xfId="0" applyFill="1"/>
    <xf numFmtId="0" fontId="46" fillId="23" borderId="0" xfId="0" applyFont="1" applyFill="1" applyAlignment="1">
      <alignment horizontal="left" vertical="center" indent="1"/>
    </xf>
    <xf numFmtId="0" fontId="46" fillId="24" borderId="0" xfId="0" applyFont="1" applyFill="1" applyAlignment="1">
      <alignment vertical="center"/>
    </xf>
    <xf numFmtId="0" fontId="0" fillId="24" borderId="0" xfId="0" applyFill="1"/>
    <xf numFmtId="0" fontId="46" fillId="25" borderId="0" xfId="0" applyFont="1" applyFill="1" applyAlignment="1">
      <alignment vertical="center"/>
    </xf>
    <xf numFmtId="0" fontId="0" fillId="25" borderId="0" xfId="0" applyFill="1"/>
    <xf numFmtId="168" fontId="0" fillId="0" borderId="0" xfId="0" applyNumberFormat="1"/>
    <xf numFmtId="168" fontId="0" fillId="5" borderId="1" xfId="0" applyNumberFormat="1" applyFill="1" applyBorder="1" applyAlignment="1">
      <alignment horizontal="center" vertical="center"/>
    </xf>
    <xf numFmtId="2" fontId="0" fillId="0" borderId="0" xfId="0" applyNumberFormat="1"/>
    <xf numFmtId="0" fontId="2" fillId="11" borderId="1" xfId="0" applyFont="1" applyFill="1" applyBorder="1" applyAlignment="1">
      <alignment horizontal="left"/>
    </xf>
    <xf numFmtId="0" fontId="49" fillId="11" borderId="1" xfId="0" applyFont="1" applyFill="1" applyBorder="1" applyAlignment="1">
      <alignment horizontal="left"/>
    </xf>
    <xf numFmtId="0" fontId="2" fillId="0" borderId="16" xfId="0" applyFont="1" applyBorder="1"/>
    <xf numFmtId="0" fontId="2" fillId="0" borderId="17" xfId="0" applyFont="1" applyBorder="1"/>
    <xf numFmtId="49" fontId="35" fillId="0" borderId="1" xfId="0" applyNumberFormat="1" applyFont="1" applyBorder="1" applyAlignment="1">
      <alignment horizontal="left"/>
    </xf>
    <xf numFmtId="49" fontId="0" fillId="11" borderId="1" xfId="0" applyNumberFormat="1" applyFill="1" applyBorder="1"/>
    <xf numFmtId="49" fontId="0" fillId="0" borderId="1" xfId="0" applyNumberFormat="1" applyBorder="1"/>
    <xf numFmtId="49" fontId="2" fillId="0" borderId="1" xfId="0" applyNumberFormat="1" applyFont="1" applyBorder="1"/>
    <xf numFmtId="0" fontId="39" fillId="0" borderId="0" xfId="0" applyFont="1"/>
    <xf numFmtId="0" fontId="51" fillId="5" borderId="9" xfId="0" applyFont="1" applyFill="1" applyBorder="1"/>
    <xf numFmtId="49" fontId="2" fillId="3" borderId="2" xfId="0" applyNumberFormat="1" applyFont="1" applyFill="1" applyBorder="1" applyAlignment="1">
      <alignment vertical="top" wrapText="1"/>
    </xf>
    <xf numFmtId="0" fontId="0" fillId="5" borderId="15" xfId="0" applyFill="1" applyBorder="1" applyAlignment="1">
      <alignment horizontal="center" vertical="center" wrapText="1"/>
    </xf>
    <xf numFmtId="167" fontId="0" fillId="0" borderId="0" xfId="0" applyNumberFormat="1"/>
    <xf numFmtId="0" fontId="26" fillId="26" borderId="0" xfId="0" applyFont="1" applyFill="1" applyAlignment="1">
      <alignment horizontal="right"/>
    </xf>
    <xf numFmtId="0" fontId="26" fillId="26" borderId="0" xfId="0" applyFont="1" applyFill="1" applyAlignment="1" applyProtection="1">
      <alignment horizontal="center"/>
      <protection locked="0"/>
    </xf>
    <xf numFmtId="0" fontId="46" fillId="0" borderId="0" xfId="0" applyFont="1"/>
    <xf numFmtId="0" fontId="2" fillId="0" borderId="0" xfId="0" applyFont="1"/>
    <xf numFmtId="0" fontId="0" fillId="5" borderId="2" xfId="0" applyFill="1" applyBorder="1" applyAlignment="1">
      <alignment horizontal="center" vertical="center"/>
    </xf>
    <xf numFmtId="0" fontId="4" fillId="5" borderId="28" xfId="0" applyFont="1" applyFill="1" applyBorder="1" applyAlignment="1">
      <alignment vertical="center" wrapText="1"/>
    </xf>
    <xf numFmtId="0" fontId="0" fillId="27" borderId="0" xfId="0" applyFill="1" applyAlignment="1">
      <alignment horizontal="center" vertical="center"/>
    </xf>
    <xf numFmtId="0" fontId="2" fillId="0" borderId="0" xfId="0" applyFont="1" applyAlignment="1">
      <alignment horizontal="center"/>
    </xf>
    <xf numFmtId="0" fontId="2" fillId="0" borderId="0" xfId="0" applyFont="1" applyAlignment="1">
      <alignment horizontal="center" vertical="center" wrapText="1"/>
    </xf>
    <xf numFmtId="0" fontId="2" fillId="0" borderId="0" xfId="0" applyFont="1" applyAlignment="1">
      <alignment wrapText="1"/>
    </xf>
    <xf numFmtId="165" fontId="0" fillId="0" borderId="0" xfId="0" applyNumberFormat="1"/>
    <xf numFmtId="0" fontId="0" fillId="27" borderId="0" xfId="0" applyFill="1"/>
    <xf numFmtId="0" fontId="0" fillId="0" borderId="0" xfId="0" applyAlignment="1">
      <alignment horizontal="center" wrapText="1"/>
    </xf>
    <xf numFmtId="0" fontId="24" fillId="0" borderId="9" xfId="0" applyFont="1" applyBorder="1"/>
    <xf numFmtId="167" fontId="0" fillId="0" borderId="0" xfId="0" applyNumberFormat="1" applyAlignment="1">
      <alignment horizontal="center" vertical="center"/>
    </xf>
    <xf numFmtId="0" fontId="0" fillId="0" borderId="47" xfId="0" applyBorder="1" applyAlignment="1">
      <alignment horizontal="center"/>
    </xf>
    <xf numFmtId="0" fontId="0" fillId="0" borderId="71" xfId="0" applyBorder="1" applyAlignment="1">
      <alignment horizontal="center"/>
    </xf>
    <xf numFmtId="0" fontId="0" fillId="0" borderId="54" xfId="0" applyBorder="1" applyAlignment="1">
      <alignment horizontal="center"/>
    </xf>
    <xf numFmtId="0" fontId="0" fillId="0" borderId="40" xfId="0" applyBorder="1" applyAlignment="1">
      <alignment horizontal="center"/>
    </xf>
    <xf numFmtId="9" fontId="0" fillId="0" borderId="47" xfId="0" applyNumberFormat="1" applyBorder="1" applyAlignment="1">
      <alignment horizontal="center"/>
    </xf>
    <xf numFmtId="9" fontId="0" fillId="0" borderId="54" xfId="0" applyNumberFormat="1" applyBorder="1" applyAlignment="1">
      <alignment horizontal="center"/>
    </xf>
    <xf numFmtId="167" fontId="4" fillId="0" borderId="47" xfId="0" applyNumberFormat="1" applyFont="1" applyBorder="1" applyAlignment="1">
      <alignment horizontal="center"/>
    </xf>
    <xf numFmtId="0" fontId="4" fillId="0" borderId="47" xfId="0" applyFont="1" applyBorder="1" applyAlignment="1">
      <alignment horizontal="center"/>
    </xf>
    <xf numFmtId="170" fontId="4" fillId="0" borderId="54" xfId="0" applyNumberFormat="1" applyFont="1" applyBorder="1" applyAlignment="1">
      <alignment horizontal="center"/>
    </xf>
    <xf numFmtId="0" fontId="4" fillId="0" borderId="54" xfId="0" applyFont="1" applyBorder="1" applyAlignment="1">
      <alignment horizontal="center"/>
    </xf>
    <xf numFmtId="0" fontId="11" fillId="2" borderId="1" xfId="0" applyFont="1" applyFill="1" applyBorder="1" applyAlignment="1" applyProtection="1">
      <alignment horizontal="center"/>
      <protection locked="0"/>
    </xf>
    <xf numFmtId="0" fontId="11" fillId="0" borderId="0" xfId="0" applyFont="1" applyAlignment="1">
      <alignment horizontal="center"/>
    </xf>
    <xf numFmtId="0" fontId="11" fillId="0" borderId="0" xfId="0" applyFont="1"/>
    <xf numFmtId="0" fontId="11" fillId="21" borderId="0" xfId="0" applyFont="1" applyFill="1" applyAlignment="1">
      <alignment horizontal="center"/>
    </xf>
    <xf numFmtId="0" fontId="20" fillId="2" borderId="1" xfId="0" applyFont="1" applyFill="1" applyBorder="1" applyAlignment="1" applyProtection="1">
      <alignment horizontal="center"/>
      <protection locked="0"/>
    </xf>
    <xf numFmtId="0" fontId="26" fillId="14" borderId="0" xfId="0" applyFont="1" applyFill="1" applyAlignment="1">
      <alignment horizontal="center" vertical="center"/>
    </xf>
    <xf numFmtId="170" fontId="26" fillId="14" borderId="0" xfId="0" applyNumberFormat="1" applyFont="1" applyFill="1" applyAlignment="1">
      <alignment horizontal="center" vertical="center"/>
    </xf>
    <xf numFmtId="0" fontId="11" fillId="0" borderId="0" xfId="0" applyFont="1" applyAlignment="1" applyProtection="1">
      <alignment horizontal="center"/>
      <protection locked="0"/>
    </xf>
    <xf numFmtId="0" fontId="2" fillId="0" borderId="71" xfId="0" applyFont="1" applyBorder="1" applyAlignment="1">
      <alignment horizontal="center"/>
    </xf>
    <xf numFmtId="0" fontId="2" fillId="0" borderId="40" xfId="0" applyFont="1" applyBorder="1" applyAlignment="1">
      <alignment horizontal="center"/>
    </xf>
    <xf numFmtId="0" fontId="11" fillId="28" borderId="0" xfId="0" applyFont="1" applyFill="1" applyAlignment="1">
      <alignment horizontal="center"/>
    </xf>
    <xf numFmtId="0" fontId="20" fillId="29" borderId="1" xfId="0" applyFont="1" applyFill="1" applyBorder="1" applyAlignment="1" applyProtection="1">
      <alignment horizontal="center"/>
      <protection locked="0"/>
    </xf>
    <xf numFmtId="0" fontId="11" fillId="29" borderId="1" xfId="0" applyFont="1" applyFill="1" applyBorder="1" applyAlignment="1" applyProtection="1">
      <alignment horizontal="center"/>
      <protection locked="0"/>
    </xf>
    <xf numFmtId="0" fontId="20" fillId="29" borderId="15" xfId="0" applyFont="1" applyFill="1" applyBorder="1" applyAlignment="1" applyProtection="1">
      <alignment horizontal="center"/>
      <protection locked="0"/>
    </xf>
    <xf numFmtId="0" fontId="0" fillId="0" borderId="29" xfId="0" applyBorder="1" applyAlignment="1">
      <alignment horizontal="center"/>
    </xf>
    <xf numFmtId="0" fontId="0" fillId="0" borderId="15" xfId="0" applyBorder="1" applyAlignment="1">
      <alignment horizontal="center"/>
    </xf>
    <xf numFmtId="9" fontId="0" fillId="0" borderId="29" xfId="0" applyNumberFormat="1" applyBorder="1" applyAlignment="1">
      <alignment horizontal="center"/>
    </xf>
    <xf numFmtId="0" fontId="2" fillId="0" borderId="15" xfId="0" applyFont="1" applyBorder="1" applyAlignment="1">
      <alignment horizontal="center"/>
    </xf>
    <xf numFmtId="0" fontId="0" fillId="0" borderId="0" xfId="0" applyProtection="1">
      <protection hidden="1"/>
    </xf>
    <xf numFmtId="169" fontId="0" fillId="0" borderId="0" xfId="0" applyNumberFormat="1" applyProtection="1">
      <protection hidden="1"/>
    </xf>
    <xf numFmtId="169" fontId="0" fillId="0" borderId="0" xfId="0" applyNumberFormat="1"/>
    <xf numFmtId="0" fontId="0" fillId="30" borderId="0" xfId="0" applyFill="1" applyAlignment="1">
      <alignment horizontal="center"/>
    </xf>
    <xf numFmtId="0" fontId="0" fillId="30" borderId="0" xfId="0" applyFill="1"/>
    <xf numFmtId="0" fontId="11" fillId="30" borderId="0" xfId="0" applyFont="1" applyFill="1"/>
    <xf numFmtId="0" fontId="0" fillId="30" borderId="0" xfId="0" applyFill="1" applyAlignment="1">
      <alignment vertical="center"/>
    </xf>
    <xf numFmtId="0" fontId="4" fillId="30" borderId="47" xfId="0" applyFont="1" applyFill="1" applyBorder="1"/>
    <xf numFmtId="0" fontId="4" fillId="30" borderId="54" xfId="0" applyFont="1" applyFill="1" applyBorder="1"/>
    <xf numFmtId="0" fontId="0" fillId="30" borderId="0" xfId="0" applyFill="1" applyProtection="1">
      <protection hidden="1"/>
    </xf>
    <xf numFmtId="0" fontId="20" fillId="21" borderId="71" xfId="0" applyFont="1" applyFill="1" applyBorder="1" applyAlignment="1">
      <alignment horizontal="center"/>
    </xf>
    <xf numFmtId="0" fontId="20" fillId="21" borderId="40" xfId="0" applyFont="1" applyFill="1" applyBorder="1" applyAlignment="1">
      <alignment horizontal="center"/>
    </xf>
    <xf numFmtId="0" fontId="2" fillId="0" borderId="54" xfId="0" applyFont="1" applyBorder="1" applyAlignment="1">
      <alignment horizontal="center"/>
    </xf>
    <xf numFmtId="0" fontId="2" fillId="0" borderId="47" xfId="0" applyFont="1" applyBorder="1" applyAlignment="1">
      <alignment horizontal="center"/>
    </xf>
    <xf numFmtId="0" fontId="11" fillId="21" borderId="15" xfId="0" applyFont="1" applyFill="1" applyBorder="1" applyAlignment="1">
      <alignment horizontal="center"/>
    </xf>
    <xf numFmtId="0" fontId="2" fillId="0" borderId="71" xfId="0" applyFont="1" applyBorder="1" applyAlignment="1">
      <alignment horizontal="center" vertical="center" wrapText="1"/>
    </xf>
    <xf numFmtId="0" fontId="20" fillId="28" borderId="71" xfId="0" applyFont="1" applyFill="1" applyBorder="1" applyAlignment="1">
      <alignment horizontal="center"/>
    </xf>
    <xf numFmtId="0" fontId="20" fillId="28" borderId="23" xfId="0" applyFont="1" applyFill="1" applyBorder="1" applyAlignment="1">
      <alignment horizontal="center"/>
    </xf>
    <xf numFmtId="0" fontId="20" fillId="28" borderId="40" xfId="0" applyFont="1" applyFill="1" applyBorder="1" applyAlignment="1">
      <alignment horizontal="center"/>
    </xf>
    <xf numFmtId="0" fontId="2" fillId="0" borderId="29" xfId="0" applyFont="1" applyBorder="1" applyAlignment="1">
      <alignment horizontal="center"/>
    </xf>
    <xf numFmtId="0" fontId="11" fillId="28" borderId="15" xfId="0" applyFont="1" applyFill="1" applyBorder="1" applyAlignment="1">
      <alignment horizontal="center"/>
    </xf>
    <xf numFmtId="0" fontId="0" fillId="30" borderId="8" xfId="0" applyFill="1" applyBorder="1"/>
    <xf numFmtId="0" fontId="0" fillId="30" borderId="7" xfId="0" applyFill="1" applyBorder="1"/>
    <xf numFmtId="0" fontId="11" fillId="30" borderId="7" xfId="0" applyFont="1" applyFill="1" applyBorder="1"/>
    <xf numFmtId="0" fontId="0" fillId="30" borderId="2" xfId="0" applyFill="1" applyBorder="1"/>
    <xf numFmtId="169" fontId="0" fillId="0" borderId="0" xfId="0" applyNumberFormat="1" applyAlignment="1">
      <alignment horizontal="center"/>
    </xf>
    <xf numFmtId="0" fontId="11" fillId="0" borderId="0" xfId="0" applyFont="1" applyAlignment="1">
      <alignment horizontal="center" vertical="center"/>
    </xf>
    <xf numFmtId="167" fontId="4" fillId="0" borderId="71" xfId="0" applyNumberFormat="1" applyFont="1" applyBorder="1" applyAlignment="1">
      <alignment horizontal="center" vertical="center"/>
    </xf>
    <xf numFmtId="170" fontId="4" fillId="0" borderId="40" xfId="0" applyNumberFormat="1" applyFont="1" applyBorder="1" applyAlignment="1">
      <alignment horizontal="center" vertical="center"/>
    </xf>
    <xf numFmtId="169"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0" fontId="11" fillId="0" borderId="0" xfId="0" applyFont="1" applyAlignment="1" applyProtection="1">
      <alignment horizontal="center" vertical="center"/>
      <protection locked="0"/>
    </xf>
    <xf numFmtId="0" fontId="32" fillId="9" borderId="0" xfId="0" applyFont="1" applyFill="1" applyAlignment="1">
      <alignment horizontal="center" vertical="center" wrapText="1"/>
    </xf>
    <xf numFmtId="0" fontId="52" fillId="9" borderId="0" xfId="0" applyFont="1" applyFill="1" applyAlignment="1">
      <alignment horizontal="center" vertical="center"/>
    </xf>
    <xf numFmtId="0" fontId="0" fillId="9" borderId="0" xfId="0" applyFill="1" applyAlignment="1">
      <alignment horizontal="center" vertical="center"/>
    </xf>
    <xf numFmtId="0" fontId="11" fillId="9" borderId="0" xfId="0" applyFont="1" applyFill="1" applyAlignment="1">
      <alignment horizontal="center" vertical="center"/>
    </xf>
    <xf numFmtId="6" fontId="11" fillId="9" borderId="8" xfId="0" applyNumberFormat="1" applyFont="1" applyFill="1" applyBorder="1" applyAlignment="1" applyProtection="1">
      <alignment horizontal="center" vertical="center"/>
      <protection locked="0"/>
    </xf>
    <xf numFmtId="167" fontId="0" fillId="9" borderId="7" xfId="0" applyNumberFormat="1" applyFill="1" applyBorder="1" applyAlignment="1">
      <alignment horizontal="center" vertical="center"/>
    </xf>
    <xf numFmtId="167" fontId="4" fillId="9" borderId="8" xfId="0" applyNumberFormat="1" applyFont="1" applyFill="1" applyBorder="1" applyAlignment="1">
      <alignment horizontal="center" vertical="center"/>
    </xf>
    <xf numFmtId="170" fontId="4" fillId="9" borderId="2" xfId="0" applyNumberFormat="1" applyFont="1" applyFill="1" applyBorder="1" applyAlignment="1">
      <alignment horizontal="center" vertical="center"/>
    </xf>
    <xf numFmtId="0" fontId="0" fillId="9" borderId="7" xfId="0" applyFill="1" applyBorder="1" applyAlignment="1">
      <alignment horizontal="center" vertical="center"/>
    </xf>
    <xf numFmtId="0" fontId="32" fillId="31" borderId="0" xfId="0" applyFont="1" applyFill="1" applyAlignment="1">
      <alignment horizontal="center" vertical="center" wrapText="1"/>
    </xf>
    <xf numFmtId="0" fontId="52" fillId="31" borderId="0" xfId="0" applyFont="1" applyFill="1" applyAlignment="1">
      <alignment horizontal="center" vertical="center"/>
    </xf>
    <xf numFmtId="0" fontId="0" fillId="31" borderId="0" xfId="0" applyFill="1" applyAlignment="1">
      <alignment horizontal="center" vertical="center"/>
    </xf>
    <xf numFmtId="0" fontId="11" fillId="31" borderId="0" xfId="0" applyFont="1" applyFill="1" applyAlignment="1">
      <alignment horizontal="center" vertical="center"/>
    </xf>
    <xf numFmtId="6" fontId="11" fillId="31" borderId="8" xfId="0" applyNumberFormat="1" applyFont="1" applyFill="1" applyBorder="1" applyAlignment="1" applyProtection="1">
      <alignment horizontal="center" vertical="center"/>
      <protection locked="0"/>
    </xf>
    <xf numFmtId="0" fontId="0" fillId="31" borderId="7" xfId="0" applyFill="1" applyBorder="1" applyAlignment="1">
      <alignment horizontal="center" vertical="center"/>
    </xf>
    <xf numFmtId="0" fontId="32" fillId="24" borderId="0" xfId="0" applyFont="1" applyFill="1" applyAlignment="1">
      <alignment horizontal="center" vertical="center" wrapText="1"/>
    </xf>
    <xf numFmtId="0" fontId="52" fillId="24" borderId="0" xfId="0" applyFont="1" applyFill="1" applyAlignment="1">
      <alignment horizontal="center" vertical="center"/>
    </xf>
    <xf numFmtId="0" fontId="0" fillId="24" borderId="0" xfId="0" applyFill="1" applyAlignment="1">
      <alignment horizontal="center" vertical="center"/>
    </xf>
    <xf numFmtId="0" fontId="11" fillId="24" borderId="0" xfId="0" applyFont="1" applyFill="1" applyAlignment="1">
      <alignment horizontal="center" vertical="center"/>
    </xf>
    <xf numFmtId="6" fontId="11" fillId="24" borderId="8" xfId="0" applyNumberFormat="1" applyFont="1" applyFill="1" applyBorder="1" applyAlignment="1" applyProtection="1">
      <alignment horizontal="center" vertical="center"/>
      <protection locked="0"/>
    </xf>
    <xf numFmtId="0" fontId="0" fillId="24" borderId="7" xfId="0" applyFill="1" applyBorder="1" applyAlignment="1">
      <alignment horizontal="center" vertical="center"/>
    </xf>
    <xf numFmtId="0" fontId="0" fillId="26" borderId="8" xfId="0" applyFill="1" applyBorder="1" applyAlignment="1">
      <alignment horizontal="center" vertical="center"/>
    </xf>
    <xf numFmtId="170" fontId="11" fillId="26" borderId="2" xfId="0" applyNumberFormat="1" applyFont="1" applyFill="1" applyBorder="1" applyAlignment="1">
      <alignment horizontal="center" vertical="center"/>
    </xf>
    <xf numFmtId="170" fontId="11" fillId="9" borderId="2" xfId="0" applyNumberFormat="1" applyFont="1" applyFill="1" applyBorder="1" applyAlignment="1">
      <alignment horizontal="center" vertical="center"/>
    </xf>
    <xf numFmtId="170" fontId="11" fillId="31" borderId="2" xfId="0" applyNumberFormat="1" applyFont="1" applyFill="1" applyBorder="1" applyAlignment="1">
      <alignment horizontal="center" vertical="center"/>
    </xf>
    <xf numFmtId="170" fontId="11" fillId="24" borderId="2" xfId="0" applyNumberFormat="1" applyFont="1" applyFill="1" applyBorder="1" applyAlignment="1">
      <alignment horizontal="center" vertical="center"/>
    </xf>
    <xf numFmtId="0" fontId="0" fillId="2" borderId="1" xfId="0" applyFill="1" applyBorder="1"/>
    <xf numFmtId="0" fontId="0" fillId="2" borderId="1" xfId="0" applyFill="1" applyBorder="1" applyAlignment="1">
      <alignment horizontal="center"/>
    </xf>
    <xf numFmtId="0" fontId="0" fillId="2" borderId="1" xfId="0" applyFill="1" applyBorder="1" applyAlignment="1">
      <alignment horizontal="left"/>
    </xf>
    <xf numFmtId="49" fontId="1" fillId="0" borderId="0" xfId="4" applyNumberFormat="1" applyFont="1"/>
    <xf numFmtId="0" fontId="2" fillId="2" borderId="7" xfId="0" applyFont="1" applyFill="1" applyBorder="1" applyAlignment="1">
      <alignment horizontal="center" vertical="center"/>
    </xf>
    <xf numFmtId="0" fontId="2" fillId="3" borderId="2" xfId="0" applyFont="1" applyFill="1" applyBorder="1"/>
    <xf numFmtId="0" fontId="2" fillId="3" borderId="1" xfId="0" applyFont="1" applyFill="1" applyBorder="1"/>
    <xf numFmtId="44" fontId="2" fillId="5" borderId="46" xfId="0" applyNumberFormat="1" applyFont="1" applyFill="1" applyBorder="1"/>
    <xf numFmtId="0" fontId="2" fillId="3" borderId="7" xfId="0" applyFont="1" applyFill="1" applyBorder="1" applyAlignment="1">
      <alignment horizontal="center"/>
    </xf>
    <xf numFmtId="0" fontId="2" fillId="3" borderId="27" xfId="0" applyFont="1" applyFill="1" applyBorder="1" applyAlignment="1">
      <alignment horizontal="left" indent="1"/>
    </xf>
    <xf numFmtId="44" fontId="2" fillId="5" borderId="1" xfId="2" applyFont="1" applyFill="1" applyBorder="1" applyAlignment="1">
      <alignment horizontal="center"/>
    </xf>
    <xf numFmtId="0" fontId="2" fillId="4" borderId="3" xfId="0" applyFont="1" applyFill="1" applyBorder="1" applyAlignment="1">
      <alignment vertical="center"/>
    </xf>
    <xf numFmtId="0" fontId="2" fillId="5" borderId="1" xfId="0" applyFont="1" applyFill="1" applyBorder="1"/>
    <xf numFmtId="0" fontId="2" fillId="4" borderId="1" xfId="0" applyFont="1" applyFill="1" applyBorder="1"/>
    <xf numFmtId="0" fontId="2" fillId="3" borderId="16" xfId="0" applyFont="1" applyFill="1" applyBorder="1"/>
    <xf numFmtId="0" fontId="2" fillId="3" borderId="1" xfId="0" applyFont="1" applyFill="1" applyBorder="1" applyAlignment="1">
      <alignment horizontal="center"/>
    </xf>
    <xf numFmtId="0" fontId="2" fillId="3" borderId="1" xfId="0" applyFont="1" applyFill="1" applyBorder="1" applyAlignment="1">
      <alignment horizontal="left"/>
    </xf>
    <xf numFmtId="44" fontId="2" fillId="3" borderId="1" xfId="2" applyFont="1" applyFill="1" applyBorder="1" applyAlignment="1">
      <alignment horizontal="center"/>
    </xf>
    <xf numFmtId="0" fontId="2" fillId="3" borderId="1" xfId="0" applyFont="1" applyFill="1" applyBorder="1" applyAlignment="1">
      <alignment horizontal="left" indent="1"/>
    </xf>
    <xf numFmtId="0" fontId="2" fillId="3" borderId="1" xfId="0" applyFont="1" applyFill="1" applyBorder="1" applyAlignment="1">
      <alignment horizontal="left" indent="2"/>
    </xf>
    <xf numFmtId="0" fontId="2" fillId="4" borderId="1" xfId="0" applyFont="1" applyFill="1" applyBorder="1" applyAlignment="1">
      <alignment vertical="center"/>
    </xf>
    <xf numFmtId="0" fontId="2" fillId="3" borderId="2" xfId="0" applyFont="1" applyFill="1" applyBorder="1" applyAlignment="1">
      <alignment horizontal="center"/>
    </xf>
    <xf numFmtId="44" fontId="2" fillId="5" borderId="54" xfId="0" applyNumberFormat="1" applyFont="1" applyFill="1" applyBorder="1"/>
    <xf numFmtId="0" fontId="2" fillId="3" borderId="17" xfId="0" applyFont="1" applyFill="1" applyBorder="1" applyAlignment="1">
      <alignment horizontal="center"/>
    </xf>
    <xf numFmtId="0" fontId="2" fillId="3" borderId="16" xfId="0" applyFont="1" applyFill="1" applyBorder="1" applyAlignment="1">
      <alignment horizontal="left"/>
    </xf>
    <xf numFmtId="0" fontId="2" fillId="3" borderId="16" xfId="0" applyFont="1" applyFill="1" applyBorder="1" applyAlignment="1">
      <alignment horizontal="left" indent="1"/>
    </xf>
    <xf numFmtId="0" fontId="2" fillId="3" borderId="16" xfId="0" applyFont="1" applyFill="1" applyBorder="1" applyAlignment="1">
      <alignment horizontal="left" indent="2"/>
    </xf>
    <xf numFmtId="0" fontId="2" fillId="3" borderId="6" xfId="0" applyFont="1" applyFill="1" applyBorder="1"/>
    <xf numFmtId="43" fontId="2" fillId="3" borderId="2" xfId="1" applyFont="1" applyFill="1" applyBorder="1"/>
    <xf numFmtId="0" fontId="2" fillId="14" borderId="1" xfId="0" applyFont="1" applyFill="1" applyBorder="1"/>
    <xf numFmtId="0" fontId="2" fillId="9" borderId="1" xfId="0" applyFont="1" applyFill="1" applyBorder="1"/>
    <xf numFmtId="0" fontId="2" fillId="14" borderId="0" xfId="0" applyFont="1" applyFill="1" applyAlignment="1">
      <alignment vertical="center" wrapText="1"/>
    </xf>
    <xf numFmtId="0" fontId="2" fillId="6" borderId="0" xfId="0" applyFont="1" applyFill="1" applyAlignment="1" applyProtection="1">
      <alignment horizontal="center" vertical="center"/>
      <protection locked="0"/>
    </xf>
    <xf numFmtId="0" fontId="2" fillId="0" borderId="10" xfId="0" applyFont="1" applyBorder="1"/>
    <xf numFmtId="0" fontId="2" fillId="0" borderId="6" xfId="0" applyFont="1" applyBorder="1"/>
    <xf numFmtId="0" fontId="2" fillId="0" borderId="5" xfId="0" applyFont="1" applyBorder="1" applyAlignment="1">
      <alignment horizontal="center"/>
    </xf>
    <xf numFmtId="0" fontId="2" fillId="0" borderId="64" xfId="0" applyFont="1" applyBorder="1"/>
    <xf numFmtId="0" fontId="2" fillId="0" borderId="38" xfId="0" applyFont="1" applyBorder="1"/>
    <xf numFmtId="0" fontId="2" fillId="0" borderId="1" xfId="0" applyFont="1" applyBorder="1" applyAlignment="1">
      <alignment wrapText="1"/>
    </xf>
    <xf numFmtId="0" fontId="2" fillId="0" borderId="1" xfId="0" applyFont="1" applyBorder="1" applyAlignment="1">
      <alignment horizontal="center" vertical="center"/>
    </xf>
    <xf numFmtId="0" fontId="2" fillId="0" borderId="2" xfId="0" applyFont="1" applyBorder="1"/>
    <xf numFmtId="0" fontId="2" fillId="0" borderId="11" xfId="0" applyFont="1" applyBorder="1"/>
    <xf numFmtId="9" fontId="2" fillId="0" borderId="6" xfId="7" applyFont="1" applyBorder="1"/>
    <xf numFmtId="0" fontId="2" fillId="0" borderId="37" xfId="0" applyFont="1" applyBorder="1"/>
    <xf numFmtId="0" fontId="2" fillId="0" borderId="26" xfId="0" applyFont="1" applyBorder="1"/>
    <xf numFmtId="0" fontId="2" fillId="0" borderId="13" xfId="0" applyFont="1" applyBorder="1"/>
    <xf numFmtId="9" fontId="2" fillId="0" borderId="1" xfId="0" applyNumberFormat="1" applyFont="1" applyBorder="1"/>
    <xf numFmtId="10" fontId="2" fillId="0" borderId="1" xfId="0" applyNumberFormat="1" applyFont="1" applyBorder="1"/>
    <xf numFmtId="0" fontId="2" fillId="3" borderId="16" xfId="0" applyFont="1" applyFill="1" applyBorder="1" applyAlignment="1">
      <alignment vertical="top" wrapText="1"/>
    </xf>
    <xf numFmtId="0" fontId="2" fillId="0" borderId="0" xfId="0" applyFont="1" applyProtection="1">
      <protection locked="0"/>
    </xf>
    <xf numFmtId="0" fontId="2" fillId="0" borderId="12" xfId="0" applyFont="1" applyBorder="1"/>
    <xf numFmtId="18" fontId="2" fillId="3" borderId="1" xfId="0" quotePrefix="1" applyNumberFormat="1" applyFont="1" applyFill="1" applyBorder="1" applyAlignment="1">
      <alignment vertical="top" wrapText="1"/>
    </xf>
    <xf numFmtId="0" fontId="2" fillId="3" borderId="1" xfId="0" applyFont="1" applyFill="1" applyBorder="1" applyAlignment="1">
      <alignment vertical="center" wrapText="1"/>
    </xf>
    <xf numFmtId="49" fontId="1" fillId="10" borderId="0" xfId="4" applyNumberFormat="1" applyFont="1" applyFill="1"/>
    <xf numFmtId="0" fontId="2" fillId="2" borderId="7" xfId="0" applyFont="1" applyFill="1" applyBorder="1" applyAlignment="1">
      <alignment horizontal="center" vertical="center" wrapText="1"/>
    </xf>
    <xf numFmtId="0" fontId="3" fillId="3" borderId="1" xfId="0" applyFont="1" applyFill="1" applyBorder="1" applyAlignment="1">
      <alignment horizontal="center" vertical="center"/>
    </xf>
    <xf numFmtId="0" fontId="3" fillId="3" borderId="15" xfId="0" applyFont="1" applyFill="1" applyBorder="1" applyAlignment="1">
      <alignment horizontal="center" vertical="center"/>
    </xf>
    <xf numFmtId="0" fontId="3" fillId="3" borderId="1" xfId="0" applyFont="1" applyFill="1" applyBorder="1" applyAlignment="1">
      <alignment horizontal="center"/>
    </xf>
    <xf numFmtId="0" fontId="0" fillId="3" borderId="1" xfId="0" applyFill="1" applyBorder="1" applyAlignment="1">
      <alignment horizontal="center"/>
    </xf>
    <xf numFmtId="0" fontId="8" fillId="6" borderId="1" xfId="0" applyFont="1" applyFill="1" applyBorder="1" applyAlignment="1" applyProtection="1">
      <alignment horizontal="center" vertical="center"/>
      <protection locked="0"/>
    </xf>
    <xf numFmtId="164" fontId="8" fillId="5" borderId="1" xfId="1" applyNumberFormat="1" applyFont="1" applyFill="1" applyBorder="1" applyAlignment="1">
      <alignment horizontal="center" vertical="center"/>
    </xf>
    <xf numFmtId="5" fontId="4" fillId="0" borderId="0" xfId="2" applyNumberFormat="1" applyFont="1" applyFill="1" applyAlignment="1">
      <alignment horizontal="left" vertical="center"/>
    </xf>
    <xf numFmtId="5" fontId="4" fillId="0" borderId="57" xfId="2" applyNumberFormat="1" applyFont="1" applyFill="1" applyBorder="1" applyAlignment="1">
      <alignment horizontal="left" vertical="center"/>
    </xf>
    <xf numFmtId="0" fontId="4" fillId="5" borderId="1" xfId="0" applyFont="1" applyFill="1" applyBorder="1"/>
    <xf numFmtId="170" fontId="4" fillId="5" borderId="2" xfId="0" applyNumberFormat="1" applyFont="1" applyFill="1" applyBorder="1"/>
    <xf numFmtId="0" fontId="9" fillId="5" borderId="37" xfId="0" applyFont="1" applyFill="1" applyBorder="1" applyAlignment="1">
      <alignment vertical="center"/>
    </xf>
    <xf numFmtId="0" fontId="9" fillId="5" borderId="16" xfId="0" applyFont="1" applyFill="1" applyBorder="1" applyAlignment="1">
      <alignment vertical="center"/>
    </xf>
    <xf numFmtId="5" fontId="4" fillId="5" borderId="79" xfId="2" applyNumberFormat="1" applyFont="1" applyFill="1" applyBorder="1" applyAlignment="1">
      <alignment horizontal="right" vertical="center"/>
    </xf>
    <xf numFmtId="5" fontId="4" fillId="5" borderId="0" xfId="2" applyNumberFormat="1" applyFont="1" applyFill="1" applyAlignment="1">
      <alignment horizontal="left" vertical="center"/>
    </xf>
    <xf numFmtId="5" fontId="4" fillId="5" borderId="79" xfId="2" applyNumberFormat="1" applyFont="1" applyFill="1" applyBorder="1" applyAlignment="1">
      <alignment horizontal="left" vertical="center"/>
    </xf>
    <xf numFmtId="0" fontId="4" fillId="32" borderId="38" xfId="0" applyFont="1" applyFill="1" applyBorder="1" applyAlignment="1">
      <alignment horizontal="center"/>
    </xf>
    <xf numFmtId="170" fontId="4" fillId="32" borderId="80" xfId="0" applyNumberFormat="1" applyFont="1" applyFill="1" applyBorder="1" applyAlignment="1">
      <alignment horizontal="center"/>
    </xf>
    <xf numFmtId="0" fontId="2" fillId="32" borderId="0" xfId="0" applyFont="1" applyFill="1" applyAlignment="1">
      <alignment horizontal="center"/>
    </xf>
    <xf numFmtId="0" fontId="4" fillId="32" borderId="12" xfId="0" applyFont="1" applyFill="1" applyBorder="1" applyAlignment="1">
      <alignment horizontal="center"/>
    </xf>
    <xf numFmtId="0" fontId="2" fillId="32" borderId="24" xfId="0" applyFont="1" applyFill="1" applyBorder="1" applyAlignment="1">
      <alignment horizontal="center"/>
    </xf>
    <xf numFmtId="170" fontId="4" fillId="32" borderId="81" xfId="0" applyNumberFormat="1" applyFont="1" applyFill="1" applyBorder="1" applyAlignment="1">
      <alignment horizontal="right"/>
    </xf>
    <xf numFmtId="0" fontId="49" fillId="0" borderId="0" xfId="0" applyFont="1"/>
    <xf numFmtId="0" fontId="3" fillId="5" borderId="1" xfId="0" applyFont="1" applyFill="1" applyBorder="1" applyAlignment="1">
      <alignment horizontal="center" vertical="center"/>
    </xf>
    <xf numFmtId="0" fontId="0" fillId="5" borderId="0" xfId="0" applyFill="1" applyAlignment="1">
      <alignment horizontal="center"/>
    </xf>
    <xf numFmtId="0" fontId="4" fillId="5" borderId="10" xfId="0" applyFont="1" applyFill="1" applyBorder="1"/>
    <xf numFmtId="44" fontId="4" fillId="5" borderId="46" xfId="2" applyFont="1" applyFill="1" applyBorder="1" applyProtection="1">
      <protection locked="0"/>
    </xf>
    <xf numFmtId="44" fontId="4" fillId="5" borderId="54" xfId="2" applyFont="1" applyFill="1" applyBorder="1" applyProtection="1">
      <protection locked="0"/>
    </xf>
    <xf numFmtId="0" fontId="4" fillId="5" borderId="16" xfId="0" applyFont="1" applyFill="1" applyBorder="1"/>
    <xf numFmtId="14" fontId="4" fillId="5" borderId="46" xfId="0" applyNumberFormat="1" applyFont="1" applyFill="1" applyBorder="1" applyAlignment="1" applyProtection="1">
      <alignment horizontal="center"/>
      <protection locked="0"/>
    </xf>
    <xf numFmtId="14" fontId="4" fillId="5" borderId="54" xfId="0" applyNumberFormat="1" applyFont="1" applyFill="1" applyBorder="1" applyAlignment="1" applyProtection="1">
      <alignment horizontal="center"/>
      <protection locked="0"/>
    </xf>
    <xf numFmtId="49" fontId="9" fillId="5" borderId="46" xfId="0" applyNumberFormat="1" applyFont="1" applyFill="1" applyBorder="1" applyAlignment="1" applyProtection="1">
      <alignment horizontal="center" vertical="center"/>
      <protection locked="0"/>
    </xf>
    <xf numFmtId="44" fontId="4" fillId="5" borderId="15" xfId="2" applyFont="1" applyFill="1" applyBorder="1" applyAlignment="1">
      <alignment vertical="center"/>
    </xf>
    <xf numFmtId="0" fontId="4" fillId="5" borderId="4" xfId="0" applyFont="1" applyFill="1" applyBorder="1"/>
    <xf numFmtId="0" fontId="4" fillId="5" borderId="35" xfId="0" applyFont="1" applyFill="1" applyBorder="1" applyAlignment="1">
      <alignment horizontal="center"/>
    </xf>
    <xf numFmtId="0" fontId="2" fillId="5" borderId="7" xfId="0" applyFont="1" applyFill="1" applyBorder="1" applyAlignment="1">
      <alignment horizontal="center"/>
    </xf>
    <xf numFmtId="0" fontId="4" fillId="5" borderId="58" xfId="0" applyFont="1" applyFill="1" applyBorder="1" applyAlignment="1">
      <alignment horizontal="center"/>
    </xf>
    <xf numFmtId="0" fontId="2" fillId="5" borderId="27" xfId="0" applyFont="1" applyFill="1" applyBorder="1" applyAlignment="1">
      <alignment horizontal="left" indent="1"/>
    </xf>
    <xf numFmtId="0" fontId="8" fillId="5" borderId="1" xfId="0" applyFont="1" applyFill="1" applyBorder="1" applyAlignment="1" applyProtection="1">
      <alignment horizontal="center" vertical="center"/>
      <protection locked="0"/>
    </xf>
    <xf numFmtId="0" fontId="0" fillId="5" borderId="1" xfId="0" applyFill="1" applyBorder="1" applyAlignment="1" applyProtection="1">
      <alignment horizontal="center"/>
      <protection locked="0"/>
    </xf>
    <xf numFmtId="14" fontId="0" fillId="5" borderId="1" xfId="0" applyNumberFormat="1" applyFill="1" applyBorder="1" applyAlignment="1" applyProtection="1">
      <alignment horizontal="center"/>
      <protection locked="0"/>
    </xf>
    <xf numFmtId="0" fontId="8" fillId="5" borderId="15" xfId="0" applyFont="1" applyFill="1" applyBorder="1" applyAlignment="1" applyProtection="1">
      <alignment horizontal="center" vertical="center"/>
      <protection locked="0"/>
    </xf>
    <xf numFmtId="14" fontId="4" fillId="5" borderId="18" xfId="0" applyNumberFormat="1" applyFont="1" applyFill="1" applyBorder="1" applyAlignment="1" applyProtection="1">
      <alignment horizontal="center" vertical="center"/>
      <protection locked="0"/>
    </xf>
    <xf numFmtId="44" fontId="4" fillId="5" borderId="1" xfId="2" applyFont="1" applyFill="1" applyBorder="1" applyAlignment="1">
      <alignment vertical="center"/>
    </xf>
    <xf numFmtId="0" fontId="2" fillId="5" borderId="16" xfId="0" applyFont="1" applyFill="1" applyBorder="1"/>
    <xf numFmtId="43" fontId="2" fillId="5" borderId="2" xfId="0" applyNumberFormat="1" applyFont="1" applyFill="1" applyBorder="1" applyAlignment="1">
      <alignment horizontal="center"/>
    </xf>
    <xf numFmtId="0" fontId="3" fillId="5" borderId="2" xfId="0" applyFont="1" applyFill="1" applyBorder="1" applyAlignment="1">
      <alignment horizontal="center"/>
    </xf>
    <xf numFmtId="0" fontId="2" fillId="5" borderId="2" xfId="0" applyFont="1" applyFill="1" applyBorder="1" applyAlignment="1">
      <alignment horizontal="center"/>
    </xf>
    <xf numFmtId="0" fontId="0" fillId="5" borderId="2" xfId="0" applyFill="1" applyBorder="1" applyAlignment="1">
      <alignment horizontal="center"/>
    </xf>
    <xf numFmtId="0" fontId="0" fillId="5" borderId="11" xfId="0" applyFill="1" applyBorder="1" applyAlignment="1">
      <alignment horizontal="center"/>
    </xf>
    <xf numFmtId="0" fontId="0" fillId="5" borderId="1" xfId="0" applyFill="1" applyBorder="1" applyAlignment="1">
      <alignment horizontal="center"/>
    </xf>
    <xf numFmtId="0" fontId="3" fillId="5" borderId="1" xfId="0" applyFont="1" applyFill="1" applyBorder="1" applyAlignment="1">
      <alignment horizontal="center"/>
    </xf>
    <xf numFmtId="0" fontId="2" fillId="5" borderId="1" xfId="0" applyFont="1" applyFill="1" applyBorder="1" applyAlignment="1">
      <alignment horizontal="center"/>
    </xf>
    <xf numFmtId="0" fontId="2" fillId="5" borderId="17" xfId="0" applyFont="1" applyFill="1" applyBorder="1" applyAlignment="1">
      <alignment horizontal="center"/>
    </xf>
    <xf numFmtId="0" fontId="2" fillId="5" borderId="16" xfId="0" applyFont="1" applyFill="1" applyBorder="1" applyAlignment="1">
      <alignment horizontal="left"/>
    </xf>
    <xf numFmtId="0" fontId="2" fillId="5" borderId="1" xfId="0" applyFont="1" applyFill="1" applyBorder="1" applyAlignment="1">
      <alignment horizontal="left"/>
    </xf>
    <xf numFmtId="0" fontId="0" fillId="5" borderId="17" xfId="0" applyFill="1" applyBorder="1" applyAlignment="1">
      <alignment horizontal="center"/>
    </xf>
    <xf numFmtId="0" fontId="2" fillId="5" borderId="16" xfId="0" applyFont="1" applyFill="1" applyBorder="1" applyAlignment="1">
      <alignment horizontal="left" indent="1"/>
    </xf>
    <xf numFmtId="0" fontId="2" fillId="5" borderId="16" xfId="0" applyFont="1" applyFill="1" applyBorder="1" applyAlignment="1">
      <alignment horizontal="left" indent="2"/>
    </xf>
    <xf numFmtId="0" fontId="2" fillId="5" borderId="6" xfId="0" applyFont="1" applyFill="1" applyBorder="1"/>
    <xf numFmtId="0" fontId="0" fillId="5" borderId="12" xfId="0" applyFill="1" applyBorder="1" applyAlignment="1">
      <alignment horizontal="center"/>
    </xf>
    <xf numFmtId="0" fontId="3" fillId="5" borderId="12" xfId="0" applyFont="1" applyFill="1" applyBorder="1" applyAlignment="1">
      <alignment horizontal="center"/>
    </xf>
    <xf numFmtId="0" fontId="0" fillId="5" borderId="13" xfId="0" applyFill="1" applyBorder="1" applyAlignment="1">
      <alignment horizontal="center"/>
    </xf>
    <xf numFmtId="0" fontId="2" fillId="5" borderId="2" xfId="0" applyFont="1" applyFill="1" applyBorder="1"/>
    <xf numFmtId="0" fontId="2" fillId="5" borderId="1" xfId="0" applyFont="1" applyFill="1" applyBorder="1" applyAlignment="1">
      <alignment horizontal="left" indent="1"/>
    </xf>
    <xf numFmtId="0" fontId="2" fillId="5" borderId="1" xfId="0" applyFont="1" applyFill="1" applyBorder="1" applyAlignment="1">
      <alignment horizontal="left" indent="2"/>
    </xf>
    <xf numFmtId="0" fontId="0" fillId="5" borderId="0" xfId="0" applyFill="1"/>
    <xf numFmtId="0" fontId="4" fillId="5" borderId="0" xfId="0" applyFont="1" applyFill="1" applyAlignment="1">
      <alignment horizontal="center"/>
    </xf>
    <xf numFmtId="0" fontId="4" fillId="5" borderId="23" xfId="0" applyFont="1" applyFill="1" applyBorder="1" applyAlignment="1">
      <alignment horizontal="center"/>
    </xf>
    <xf numFmtId="0" fontId="0" fillId="33" borderId="0" xfId="0" applyFill="1"/>
    <xf numFmtId="0" fontId="0" fillId="34" borderId="0" xfId="0" applyFill="1"/>
    <xf numFmtId="0" fontId="55" fillId="34" borderId="0" xfId="0" applyFont="1" applyFill="1" applyAlignment="1">
      <alignment horizontal="center"/>
    </xf>
    <xf numFmtId="0" fontId="8" fillId="35" borderId="16" xfId="0" applyFont="1" applyFill="1" applyBorder="1" applyAlignment="1">
      <alignment vertical="center"/>
    </xf>
    <xf numFmtId="0" fontId="8" fillId="35" borderId="27" xfId="0" applyFont="1" applyFill="1" applyBorder="1" applyAlignment="1">
      <alignment vertical="center"/>
    </xf>
    <xf numFmtId="0" fontId="9" fillId="35" borderId="4" xfId="0" applyFont="1" applyFill="1" applyBorder="1"/>
    <xf numFmtId="0" fontId="9" fillId="35" borderId="6" xfId="0" applyFont="1" applyFill="1" applyBorder="1"/>
    <xf numFmtId="0" fontId="2" fillId="35" borderId="10" xfId="0" applyFont="1" applyFill="1" applyBorder="1"/>
    <xf numFmtId="0" fontId="9" fillId="35" borderId="16" xfId="0" applyFont="1" applyFill="1" applyBorder="1"/>
    <xf numFmtId="0" fontId="2" fillId="35" borderId="16" xfId="0" applyFont="1" applyFill="1" applyBorder="1"/>
    <xf numFmtId="0" fontId="9" fillId="35" borderId="1" xfId="0" applyFont="1" applyFill="1" applyBorder="1" applyAlignment="1">
      <alignment wrapText="1"/>
    </xf>
    <xf numFmtId="0" fontId="2" fillId="35" borderId="1" xfId="0" applyFont="1" applyFill="1" applyBorder="1"/>
    <xf numFmtId="0" fontId="0" fillId="35" borderId="2" xfId="0" applyFill="1" applyBorder="1" applyAlignment="1">
      <alignment horizontal="center"/>
    </xf>
    <xf numFmtId="0" fontId="2" fillId="35" borderId="29" xfId="0" applyFont="1" applyFill="1" applyBorder="1"/>
    <xf numFmtId="0" fontId="0" fillId="35" borderId="54" xfId="0" applyFill="1" applyBorder="1" applyAlignment="1">
      <alignment horizontal="center"/>
    </xf>
    <xf numFmtId="0" fontId="3" fillId="36" borderId="1" xfId="0" applyFont="1" applyFill="1" applyBorder="1" applyAlignment="1">
      <alignment horizontal="center" vertical="center"/>
    </xf>
    <xf numFmtId="0" fontId="3" fillId="36" borderId="12" xfId="0" applyFont="1" applyFill="1" applyBorder="1" applyAlignment="1">
      <alignment horizontal="center" vertical="center"/>
    </xf>
    <xf numFmtId="0" fontId="3" fillId="36" borderId="2" xfId="0" applyFont="1" applyFill="1" applyBorder="1" applyAlignment="1">
      <alignment horizontal="center" vertical="center"/>
    </xf>
    <xf numFmtId="0" fontId="3" fillId="36" borderId="1" xfId="0" applyFont="1" applyFill="1" applyBorder="1" applyAlignment="1">
      <alignment horizontal="center"/>
    </xf>
    <xf numFmtId="0" fontId="3" fillId="36" borderId="8" xfId="0" applyFont="1" applyFill="1" applyBorder="1" applyAlignment="1">
      <alignment horizontal="center" vertical="center"/>
    </xf>
    <xf numFmtId="0" fontId="8" fillId="36" borderId="1" xfId="0" applyFont="1" applyFill="1" applyBorder="1" applyAlignment="1">
      <alignment horizontal="center"/>
    </xf>
    <xf numFmtId="0" fontId="3" fillId="36" borderId="1" xfId="0" applyFont="1" applyFill="1" applyBorder="1" applyAlignment="1">
      <alignment horizontal="center" vertical="center" wrapText="1"/>
    </xf>
    <xf numFmtId="0" fontId="3" fillId="36" borderId="15" xfId="0" applyFont="1" applyFill="1" applyBorder="1" applyAlignment="1">
      <alignment horizontal="center" vertical="center"/>
    </xf>
    <xf numFmtId="0" fontId="56" fillId="34" borderId="10" xfId="0" applyFont="1" applyFill="1" applyBorder="1" applyAlignment="1">
      <alignment horizontal="center" vertical="center"/>
    </xf>
    <xf numFmtId="0" fontId="57" fillId="34" borderId="2" xfId="0" applyFont="1" applyFill="1" applyBorder="1" applyAlignment="1">
      <alignment horizontal="center" vertical="center"/>
    </xf>
    <xf numFmtId="0" fontId="56" fillId="34" borderId="2" xfId="0" applyFont="1" applyFill="1" applyBorder="1" applyAlignment="1">
      <alignment horizontal="center" vertical="center"/>
    </xf>
    <xf numFmtId="0" fontId="57" fillId="34" borderId="46" xfId="0" applyFont="1" applyFill="1" applyBorder="1" applyAlignment="1">
      <alignment horizontal="center" vertical="center"/>
    </xf>
    <xf numFmtId="0" fontId="9" fillId="35" borderId="1" xfId="0" applyFont="1" applyFill="1" applyBorder="1" applyAlignment="1">
      <alignment vertical="center" wrapText="1"/>
    </xf>
    <xf numFmtId="0" fontId="56" fillId="34" borderId="40" xfId="0" applyFont="1" applyFill="1" applyBorder="1" applyAlignment="1">
      <alignment horizontal="center" vertical="center"/>
    </xf>
    <xf numFmtId="0" fontId="9" fillId="0" borderId="0" xfId="0" applyFont="1" applyAlignment="1">
      <alignment vertical="center"/>
    </xf>
    <xf numFmtId="5" fontId="4" fillId="0" borderId="0" xfId="2" applyNumberFormat="1" applyFont="1" applyFill="1" applyBorder="1" applyAlignment="1">
      <alignment horizontal="right" vertical="center"/>
    </xf>
    <xf numFmtId="0" fontId="8" fillId="35" borderId="57" xfId="0" applyFont="1" applyFill="1" applyBorder="1" applyAlignment="1">
      <alignment horizontal="center" vertical="center"/>
    </xf>
    <xf numFmtId="169" fontId="8" fillId="35" borderId="0" xfId="0" applyNumberFormat="1" applyFont="1" applyFill="1" applyAlignment="1">
      <alignment horizontal="center" vertical="center"/>
    </xf>
    <xf numFmtId="0" fontId="8" fillId="35" borderId="37" xfId="0" applyFont="1" applyFill="1" applyBorder="1" applyAlignment="1">
      <alignment vertical="center"/>
    </xf>
    <xf numFmtId="0" fontId="8" fillId="35" borderId="9" xfId="0" applyFont="1" applyFill="1" applyBorder="1" applyAlignment="1" applyProtection="1">
      <alignment horizontal="center" vertical="center"/>
      <protection locked="0"/>
    </xf>
    <xf numFmtId="0" fontId="2" fillId="35" borderId="3" xfId="0" applyFont="1" applyFill="1" applyBorder="1"/>
    <xf numFmtId="0" fontId="0" fillId="35" borderId="46" xfId="0" applyFill="1" applyBorder="1" applyAlignment="1">
      <alignment horizontal="center"/>
    </xf>
    <xf numFmtId="0" fontId="56" fillId="34" borderId="1" xfId="0" applyFont="1" applyFill="1" applyBorder="1" applyAlignment="1">
      <alignment horizontal="center" vertical="center"/>
    </xf>
    <xf numFmtId="0" fontId="8" fillId="36" borderId="1" xfId="0" applyFont="1" applyFill="1" applyBorder="1" applyAlignment="1">
      <alignment horizontal="center" vertical="center"/>
    </xf>
    <xf numFmtId="0" fontId="8" fillId="35" borderId="1" xfId="0" applyFont="1" applyFill="1" applyBorder="1" applyAlignment="1">
      <alignment vertical="center"/>
    </xf>
    <xf numFmtId="0" fontId="8" fillId="35" borderId="3" xfId="0" applyFont="1" applyFill="1" applyBorder="1" applyAlignment="1">
      <alignment vertical="center"/>
    </xf>
    <xf numFmtId="0" fontId="8" fillId="35" borderId="1" xfId="0" applyFont="1" applyFill="1" applyBorder="1"/>
    <xf numFmtId="0" fontId="2" fillId="35" borderId="2" xfId="0" applyFont="1" applyFill="1" applyBorder="1"/>
    <xf numFmtId="0" fontId="9" fillId="35" borderId="1" xfId="0" applyFont="1" applyFill="1" applyBorder="1"/>
    <xf numFmtId="0" fontId="8" fillId="35" borderId="1" xfId="0" applyFont="1" applyFill="1" applyBorder="1" applyAlignment="1">
      <alignment horizontal="center"/>
    </xf>
    <xf numFmtId="0" fontId="56" fillId="34" borderId="7" xfId="0" applyFont="1" applyFill="1" applyBorder="1" applyAlignment="1">
      <alignment horizontal="center" vertical="center"/>
    </xf>
    <xf numFmtId="0" fontId="8" fillId="35" borderId="4" xfId="0" applyFont="1" applyFill="1" applyBorder="1" applyAlignment="1">
      <alignment vertical="center"/>
    </xf>
    <xf numFmtId="0" fontId="8" fillId="35" borderId="6" xfId="0" applyFont="1" applyFill="1" applyBorder="1" applyAlignment="1">
      <alignment vertical="center"/>
    </xf>
    <xf numFmtId="0" fontId="8" fillId="35" borderId="2" xfId="0" applyFont="1" applyFill="1" applyBorder="1"/>
    <xf numFmtId="0" fontId="8" fillId="35" borderId="5" xfId="0" applyFont="1" applyFill="1" applyBorder="1" applyAlignment="1">
      <alignment horizontal="center"/>
    </xf>
    <xf numFmtId="0" fontId="3" fillId="35" borderId="12" xfId="0" applyFont="1" applyFill="1" applyBorder="1" applyAlignment="1">
      <alignment horizontal="center" vertical="center"/>
    </xf>
    <xf numFmtId="0" fontId="8" fillId="35" borderId="2" xfId="0" applyFont="1" applyFill="1" applyBorder="1" applyAlignment="1">
      <alignment horizontal="center" vertical="center"/>
    </xf>
    <xf numFmtId="0" fontId="3" fillId="35" borderId="2" xfId="0" applyFont="1" applyFill="1" applyBorder="1" applyAlignment="1">
      <alignment horizontal="center" vertical="center"/>
    </xf>
    <xf numFmtId="0" fontId="8" fillId="35" borderId="2" xfId="0" applyFont="1" applyFill="1" applyBorder="1" applyAlignment="1">
      <alignment horizontal="center"/>
    </xf>
    <xf numFmtId="0" fontId="8" fillId="37" borderId="8" xfId="0" applyFont="1" applyFill="1" applyBorder="1" applyAlignment="1">
      <alignment horizontal="right" vertical="center"/>
    </xf>
    <xf numFmtId="164" fontId="8" fillId="37" borderId="7" xfId="1" applyNumberFormat="1" applyFont="1" applyFill="1" applyBorder="1" applyAlignment="1">
      <alignment horizontal="center" vertical="center"/>
    </xf>
    <xf numFmtId="0" fontId="8" fillId="37" borderId="12" xfId="0" applyFont="1" applyFill="1" applyBorder="1" applyAlignment="1">
      <alignment horizontal="right" vertical="center"/>
    </xf>
    <xf numFmtId="0" fontId="9" fillId="37" borderId="5" xfId="0" applyFont="1" applyFill="1" applyBorder="1" applyAlignment="1">
      <alignment horizontal="center"/>
    </xf>
    <xf numFmtId="9" fontId="9" fillId="37" borderId="5" xfId="7" applyFont="1" applyFill="1" applyBorder="1" applyAlignment="1">
      <alignment horizontal="center"/>
    </xf>
    <xf numFmtId="0" fontId="8" fillId="38" borderId="9" xfId="0" applyFont="1" applyFill="1" applyBorder="1" applyAlignment="1" applyProtection="1">
      <alignment horizontal="center" vertical="center"/>
      <protection locked="0"/>
    </xf>
    <xf numFmtId="0" fontId="8" fillId="38" borderId="5" xfId="0" applyFont="1" applyFill="1" applyBorder="1" applyAlignment="1" applyProtection="1">
      <alignment horizontal="center" vertical="center" wrapText="1"/>
      <protection locked="0"/>
    </xf>
    <xf numFmtId="0" fontId="8" fillId="37" borderId="1" xfId="0" applyFont="1" applyFill="1" applyBorder="1" applyAlignment="1">
      <alignment horizontal="right" vertical="center"/>
    </xf>
    <xf numFmtId="0" fontId="4" fillId="37" borderId="1" xfId="0" applyFont="1" applyFill="1" applyBorder="1"/>
    <xf numFmtId="170" fontId="4" fillId="37" borderId="2" xfId="0" applyNumberFormat="1" applyFont="1" applyFill="1" applyBorder="1" applyAlignment="1">
      <alignment horizontal="right"/>
    </xf>
    <xf numFmtId="44" fontId="4" fillId="37" borderId="14" xfId="2" applyFont="1" applyFill="1" applyBorder="1"/>
    <xf numFmtId="0" fontId="9" fillId="37" borderId="1" xfId="0" applyFont="1" applyFill="1" applyBorder="1"/>
    <xf numFmtId="0" fontId="9" fillId="37" borderId="37" xfId="0" applyFont="1" applyFill="1" applyBorder="1" applyAlignment="1">
      <alignment vertical="center"/>
    </xf>
    <xf numFmtId="5" fontId="4" fillId="37" borderId="79" xfId="2" applyNumberFormat="1" applyFont="1" applyFill="1" applyBorder="1" applyAlignment="1">
      <alignment horizontal="right" vertical="center"/>
    </xf>
    <xf numFmtId="44" fontId="4" fillId="37" borderId="14" xfId="2" applyFont="1" applyFill="1" applyBorder="1" applyAlignment="1">
      <alignment vertical="center"/>
    </xf>
    <xf numFmtId="0" fontId="9" fillId="37" borderId="16" xfId="0" applyFont="1" applyFill="1" applyBorder="1" applyAlignment="1">
      <alignment vertical="center"/>
    </xf>
    <xf numFmtId="0" fontId="10" fillId="37" borderId="0" xfId="0" applyFont="1" applyFill="1" applyAlignment="1">
      <alignment horizontal="left"/>
    </xf>
    <xf numFmtId="0" fontId="0" fillId="37" borderId="0" xfId="0" applyFill="1" applyAlignment="1">
      <alignment horizontal="center"/>
    </xf>
    <xf numFmtId="44" fontId="4" fillId="37" borderId="50" xfId="2" applyFont="1" applyFill="1" applyBorder="1" applyAlignment="1">
      <alignment vertical="center"/>
    </xf>
    <xf numFmtId="0" fontId="3" fillId="37" borderId="8" xfId="0" applyFont="1" applyFill="1" applyBorder="1" applyAlignment="1">
      <alignment horizontal="center" vertical="center"/>
    </xf>
    <xf numFmtId="0" fontId="58" fillId="37" borderId="0" xfId="0" applyFont="1" applyFill="1" applyAlignment="1">
      <alignment horizontal="center"/>
    </xf>
    <xf numFmtId="166" fontId="9" fillId="37" borderId="5" xfId="7" applyNumberFormat="1" applyFont="1" applyFill="1" applyBorder="1" applyAlignment="1">
      <alignment horizontal="center"/>
    </xf>
    <xf numFmtId="1" fontId="9" fillId="37" borderId="5" xfId="0" applyNumberFormat="1" applyFont="1" applyFill="1" applyBorder="1" applyAlignment="1">
      <alignment horizontal="center"/>
    </xf>
    <xf numFmtId="166" fontId="9" fillId="37" borderId="49" xfId="7" applyNumberFormat="1" applyFont="1" applyFill="1" applyBorder="1" applyAlignment="1">
      <alignment horizontal="center"/>
    </xf>
    <xf numFmtId="164" fontId="8" fillId="37" borderId="3" xfId="1" applyNumberFormat="1" applyFont="1" applyFill="1" applyBorder="1" applyAlignment="1">
      <alignment horizontal="center" vertical="center"/>
    </xf>
    <xf numFmtId="164" fontId="8" fillId="37" borderId="0" xfId="1" applyNumberFormat="1" applyFont="1" applyFill="1" applyAlignment="1">
      <alignment horizontal="center" vertical="center"/>
    </xf>
    <xf numFmtId="0" fontId="8" fillId="37" borderId="47" xfId="0" applyFont="1" applyFill="1" applyBorder="1" applyAlignment="1">
      <alignment horizontal="right" vertical="center"/>
    </xf>
    <xf numFmtId="0" fontId="10" fillId="37" borderId="3" xfId="0" applyFont="1" applyFill="1" applyBorder="1" applyAlignment="1">
      <alignment horizontal="center" vertical="center"/>
    </xf>
    <xf numFmtId="0" fontId="10" fillId="37" borderId="1" xfId="0" applyFont="1" applyFill="1" applyBorder="1" applyAlignment="1">
      <alignment horizontal="center" vertical="center"/>
    </xf>
    <xf numFmtId="0" fontId="8" fillId="38" borderId="42" xfId="0" applyFont="1" applyFill="1" applyBorder="1" applyAlignment="1" applyProtection="1">
      <alignment horizontal="center" vertical="center"/>
      <protection locked="0"/>
    </xf>
    <xf numFmtId="0" fontId="8" fillId="38" borderId="9" xfId="0" applyFont="1" applyFill="1" applyBorder="1" applyAlignment="1">
      <alignment horizontal="left" vertical="center"/>
    </xf>
    <xf numFmtId="0" fontId="8" fillId="38" borderId="48" xfId="0" applyFont="1" applyFill="1" applyBorder="1" applyAlignment="1" applyProtection="1">
      <alignment horizontal="center" vertical="center"/>
      <protection locked="0"/>
    </xf>
    <xf numFmtId="0" fontId="10" fillId="38" borderId="1" xfId="0" applyFont="1" applyFill="1" applyBorder="1" applyAlignment="1" applyProtection="1">
      <alignment horizontal="center" vertical="center"/>
      <protection locked="0"/>
    </xf>
    <xf numFmtId="0" fontId="10" fillId="38" borderId="3" xfId="0" applyFont="1" applyFill="1" applyBorder="1" applyAlignment="1" applyProtection="1">
      <alignment horizontal="center" vertical="center"/>
      <protection locked="0"/>
    </xf>
    <xf numFmtId="164" fontId="8" fillId="38" borderId="48" xfId="1" applyNumberFormat="1" applyFont="1" applyFill="1" applyBorder="1" applyAlignment="1" applyProtection="1">
      <alignment horizontal="center" vertical="center"/>
      <protection locked="0"/>
    </xf>
    <xf numFmtId="0" fontId="8" fillId="37" borderId="51" xfId="0" applyFont="1" applyFill="1" applyBorder="1" applyAlignment="1">
      <alignment horizontal="right" vertical="center"/>
    </xf>
    <xf numFmtId="164" fontId="8" fillId="37" borderId="52" xfId="1" applyNumberFormat="1" applyFont="1" applyFill="1" applyBorder="1" applyAlignment="1">
      <alignment horizontal="center" vertical="center"/>
    </xf>
    <xf numFmtId="166" fontId="9" fillId="37" borderId="53" xfId="7" applyNumberFormat="1" applyFont="1" applyFill="1" applyBorder="1" applyAlignment="1">
      <alignment horizontal="center"/>
    </xf>
    <xf numFmtId="0" fontId="4" fillId="37" borderId="38" xfId="0" applyFont="1" applyFill="1" applyBorder="1" applyAlignment="1">
      <alignment horizontal="center"/>
    </xf>
    <xf numFmtId="170" fontId="4" fillId="37" borderId="80" xfId="0" applyNumberFormat="1" applyFont="1" applyFill="1" applyBorder="1" applyAlignment="1">
      <alignment horizontal="right"/>
    </xf>
    <xf numFmtId="0" fontId="2" fillId="37" borderId="0" xfId="0" applyFont="1" applyFill="1" applyAlignment="1">
      <alignment horizontal="center"/>
    </xf>
    <xf numFmtId="0" fontId="4" fillId="37" borderId="12" xfId="0" applyFont="1" applyFill="1" applyBorder="1" applyAlignment="1">
      <alignment horizontal="center"/>
    </xf>
    <xf numFmtId="0" fontId="2" fillId="37" borderId="24" xfId="0" applyFont="1" applyFill="1" applyBorder="1" applyAlignment="1">
      <alignment horizontal="center"/>
    </xf>
    <xf numFmtId="0" fontId="3" fillId="37" borderId="8" xfId="0" applyFont="1" applyFill="1" applyBorder="1" applyAlignment="1">
      <alignment horizontal="right" vertical="center"/>
    </xf>
    <xf numFmtId="170" fontId="4" fillId="37" borderId="81" xfId="0" applyNumberFormat="1" applyFont="1" applyFill="1" applyBorder="1" applyAlignment="1">
      <alignment horizontal="right"/>
    </xf>
    <xf numFmtId="0" fontId="9" fillId="39" borderId="1" xfId="0" applyFont="1" applyFill="1" applyBorder="1"/>
    <xf numFmtId="44" fontId="4" fillId="39" borderId="14" xfId="2" applyFont="1" applyFill="1" applyBorder="1"/>
    <xf numFmtId="0" fontId="4" fillId="39" borderId="1" xfId="0" applyFont="1" applyFill="1" applyBorder="1"/>
    <xf numFmtId="170" fontId="4" fillId="39" borderId="2" xfId="0" applyNumberFormat="1" applyFont="1" applyFill="1" applyBorder="1"/>
    <xf numFmtId="170" fontId="4" fillId="39" borderId="0" xfId="0" applyNumberFormat="1" applyFont="1" applyFill="1" applyAlignment="1">
      <alignment horizontal="right"/>
    </xf>
    <xf numFmtId="0" fontId="4" fillId="39" borderId="0" xfId="0" applyFont="1" applyFill="1" applyAlignment="1">
      <alignment horizontal="center"/>
    </xf>
    <xf numFmtId="0" fontId="3" fillId="35" borderId="1" xfId="0" applyFont="1" applyFill="1" applyBorder="1" applyAlignment="1">
      <alignment horizontal="center" vertical="center"/>
    </xf>
    <xf numFmtId="0" fontId="8" fillId="38" borderId="1" xfId="0" applyFont="1" applyFill="1" applyBorder="1" applyAlignment="1" applyProtection="1">
      <alignment horizontal="center" vertical="center" wrapText="1"/>
      <protection locked="0"/>
    </xf>
    <xf numFmtId="0" fontId="3" fillId="35" borderId="1" xfId="0" applyFont="1" applyFill="1" applyBorder="1" applyAlignment="1">
      <alignment horizontal="center"/>
    </xf>
    <xf numFmtId="0" fontId="3" fillId="35" borderId="15" xfId="0" applyFont="1" applyFill="1" applyBorder="1" applyAlignment="1">
      <alignment horizontal="center" vertical="center"/>
    </xf>
    <xf numFmtId="0" fontId="3" fillId="35" borderId="3" xfId="0" applyFont="1" applyFill="1" applyBorder="1" applyAlignment="1">
      <alignment horizontal="center"/>
    </xf>
    <xf numFmtId="164" fontId="8" fillId="37" borderId="1" xfId="1" applyNumberFormat="1" applyFont="1" applyFill="1" applyBorder="1" applyAlignment="1">
      <alignment horizontal="center" vertical="center"/>
    </xf>
    <xf numFmtId="0" fontId="2" fillId="3" borderId="0" xfId="0" applyFont="1" applyFill="1" applyAlignment="1">
      <alignment horizontal="center"/>
    </xf>
    <xf numFmtId="0" fontId="2" fillId="3" borderId="23" xfId="0" applyFont="1" applyFill="1" applyBorder="1" applyAlignment="1">
      <alignment horizontal="center"/>
    </xf>
    <xf numFmtId="0" fontId="8" fillId="35" borderId="64" xfId="0" applyFont="1" applyFill="1" applyBorder="1" applyAlignment="1">
      <alignment horizontal="center" vertical="center"/>
    </xf>
    <xf numFmtId="0" fontId="8" fillId="35" borderId="0" xfId="0" applyFont="1" applyFill="1" applyAlignment="1">
      <alignment horizontal="center" vertical="center"/>
    </xf>
    <xf numFmtId="0" fontId="4" fillId="0" borderId="0" xfId="0" applyFont="1" applyAlignment="1">
      <alignment horizontal="center"/>
    </xf>
    <xf numFmtId="0" fontId="4" fillId="0" borderId="19" xfId="0" applyFont="1" applyBorder="1" applyAlignment="1">
      <alignment horizontal="center" vertical="center" wrapText="1"/>
    </xf>
    <xf numFmtId="0" fontId="2" fillId="3" borderId="1" xfId="0" applyFont="1" applyFill="1" applyBorder="1" applyAlignment="1">
      <alignment horizontal="center" vertical="center" wrapText="1"/>
    </xf>
    <xf numFmtId="0" fontId="2" fillId="0" borderId="0" xfId="0" applyFont="1" applyAlignment="1">
      <alignment horizontal="left"/>
    </xf>
    <xf numFmtId="0" fontId="10" fillId="0" borderId="0" xfId="0" applyFont="1" applyAlignment="1">
      <alignment horizontal="center"/>
    </xf>
    <xf numFmtId="164" fontId="8" fillId="37" borderId="1" xfId="0" applyNumberFormat="1" applyFont="1" applyFill="1" applyBorder="1" applyAlignment="1">
      <alignment horizontal="right" vertical="center"/>
    </xf>
    <xf numFmtId="0" fontId="56" fillId="34" borderId="0" xfId="0" applyFont="1" applyFill="1" applyAlignment="1">
      <alignment horizontal="center" vertical="center"/>
    </xf>
    <xf numFmtId="0" fontId="3" fillId="35" borderId="1" xfId="0" applyFont="1" applyFill="1" applyBorder="1" applyAlignment="1">
      <alignment horizontal="center" vertical="center"/>
    </xf>
    <xf numFmtId="9" fontId="8" fillId="37" borderId="1" xfId="7" applyFont="1" applyFill="1" applyBorder="1" applyAlignment="1">
      <alignment horizontal="center" wrapText="1"/>
    </xf>
    <xf numFmtId="0" fontId="4" fillId="17" borderId="48" xfId="0" applyFont="1" applyFill="1" applyBorder="1" applyAlignment="1">
      <alignment horizontal="center"/>
    </xf>
    <xf numFmtId="0" fontId="4" fillId="17" borderId="42" xfId="0" applyFont="1" applyFill="1" applyBorder="1" applyAlignment="1">
      <alignment horizontal="center"/>
    </xf>
    <xf numFmtId="0" fontId="4" fillId="17" borderId="43" xfId="0" applyFont="1" applyFill="1" applyBorder="1" applyAlignment="1">
      <alignment horizontal="center"/>
    </xf>
    <xf numFmtId="0" fontId="4" fillId="4" borderId="63" xfId="0" applyFont="1" applyFill="1" applyBorder="1" applyAlignment="1">
      <alignment horizontal="center" vertical="center"/>
    </xf>
    <xf numFmtId="0" fontId="4" fillId="4" borderId="55" xfId="0" applyFont="1" applyFill="1" applyBorder="1" applyAlignment="1">
      <alignment horizontal="center" vertical="center"/>
    </xf>
    <xf numFmtId="0" fontId="4" fillId="4" borderId="56" xfId="0" applyFont="1" applyFill="1" applyBorder="1" applyAlignment="1">
      <alignment horizontal="center" vertical="center"/>
    </xf>
    <xf numFmtId="0" fontId="4" fillId="4" borderId="64" xfId="0" applyFont="1" applyFill="1" applyBorder="1" applyAlignment="1">
      <alignment horizontal="center" vertical="center"/>
    </xf>
    <xf numFmtId="0" fontId="4" fillId="4" borderId="0" xfId="0" applyFont="1" applyFill="1" applyAlignment="1">
      <alignment horizontal="center" vertical="center"/>
    </xf>
    <xf numFmtId="0" fontId="4" fillId="4" borderId="57" xfId="0" applyFont="1" applyFill="1" applyBorder="1" applyAlignment="1">
      <alignment horizontal="center" vertical="center"/>
    </xf>
    <xf numFmtId="0" fontId="4" fillId="4" borderId="38" xfId="0" applyFont="1" applyFill="1" applyBorder="1" applyAlignment="1">
      <alignment horizontal="center" vertical="center"/>
    </xf>
    <xf numFmtId="0" fontId="4" fillId="4" borderId="24" xfId="0" applyFont="1" applyFill="1" applyBorder="1" applyAlignment="1">
      <alignment horizontal="center" vertical="center"/>
    </xf>
    <xf numFmtId="0" fontId="4" fillId="4" borderId="59" xfId="0" applyFont="1" applyFill="1" applyBorder="1" applyAlignment="1">
      <alignment horizontal="center" vertical="center"/>
    </xf>
    <xf numFmtId="0" fontId="8" fillId="38" borderId="1" xfId="0" applyFont="1" applyFill="1" applyBorder="1" applyAlignment="1" applyProtection="1">
      <alignment horizontal="center" vertical="center" wrapText="1"/>
      <protection locked="0"/>
    </xf>
    <xf numFmtId="0" fontId="3" fillId="35" borderId="1" xfId="0" applyFont="1" applyFill="1" applyBorder="1" applyAlignment="1">
      <alignment horizontal="center"/>
    </xf>
    <xf numFmtId="44" fontId="9" fillId="39" borderId="1" xfId="2" applyFont="1" applyFill="1" applyBorder="1" applyAlignment="1">
      <alignment horizontal="center" wrapText="1"/>
    </xf>
    <xf numFmtId="0" fontId="4" fillId="39" borderId="1" xfId="0" applyFont="1" applyFill="1" applyBorder="1" applyAlignment="1">
      <alignment horizontal="center"/>
    </xf>
    <xf numFmtId="0" fontId="0" fillId="0" borderId="0" xfId="0" applyAlignment="1">
      <alignment horizontal="center"/>
    </xf>
    <xf numFmtId="0" fontId="20" fillId="0" borderId="63" xfId="0" applyFont="1" applyBorder="1" applyAlignment="1">
      <alignment horizontal="center" vertical="center" wrapText="1"/>
    </xf>
    <xf numFmtId="0" fontId="20" fillId="0" borderId="55" xfId="0" applyFont="1" applyBorder="1" applyAlignment="1">
      <alignment horizontal="center" vertical="center" wrapText="1"/>
    </xf>
    <xf numFmtId="0" fontId="20" fillId="0" borderId="64" xfId="0" applyFont="1" applyBorder="1" applyAlignment="1">
      <alignment horizontal="center" vertical="center" wrapText="1"/>
    </xf>
    <xf numFmtId="0" fontId="20" fillId="0" borderId="0" xfId="0" applyFont="1" applyAlignment="1">
      <alignment horizontal="center" vertical="center" wrapText="1"/>
    </xf>
    <xf numFmtId="0" fontId="20" fillId="0" borderId="38" xfId="0" applyFont="1" applyBorder="1" applyAlignment="1">
      <alignment horizontal="center" vertical="center" wrapText="1"/>
    </xf>
    <xf numFmtId="0" fontId="20" fillId="0" borderId="24" xfId="0" applyFont="1" applyBorder="1" applyAlignment="1">
      <alignment horizontal="center" vertical="center" wrapText="1"/>
    </xf>
    <xf numFmtId="0" fontId="4" fillId="17" borderId="38" xfId="0" applyFont="1" applyFill="1" applyBorder="1" applyAlignment="1">
      <alignment horizontal="center"/>
    </xf>
    <xf numFmtId="0" fontId="4" fillId="17" borderId="24" xfId="0" applyFont="1" applyFill="1" applyBorder="1" applyAlignment="1">
      <alignment horizontal="center"/>
    </xf>
    <xf numFmtId="0" fontId="4" fillId="17" borderId="59" xfId="0" applyFont="1" applyFill="1" applyBorder="1" applyAlignment="1">
      <alignment horizontal="center"/>
    </xf>
    <xf numFmtId="0" fontId="8" fillId="38" borderId="1" xfId="0" applyFont="1" applyFill="1" applyBorder="1" applyAlignment="1">
      <alignment horizontal="center" vertical="center" wrapText="1"/>
    </xf>
    <xf numFmtId="164" fontId="8" fillId="37" borderId="1" xfId="1" applyNumberFormat="1" applyFont="1" applyFill="1" applyBorder="1" applyAlignment="1">
      <alignment horizontal="center" vertical="center" wrapText="1"/>
    </xf>
    <xf numFmtId="0" fontId="3" fillId="37" borderId="1" xfId="0" applyFont="1" applyFill="1" applyBorder="1" applyAlignment="1">
      <alignment horizontal="center" vertical="center"/>
    </xf>
    <xf numFmtId="0" fontId="56" fillId="34" borderId="49" xfId="0" applyFont="1" applyFill="1" applyBorder="1" applyAlignment="1">
      <alignment horizontal="center" vertical="center" wrapText="1"/>
    </xf>
    <xf numFmtId="0" fontId="56" fillId="34" borderId="53" xfId="0" applyFont="1" applyFill="1" applyBorder="1" applyAlignment="1">
      <alignment horizontal="center" vertical="center" wrapText="1"/>
    </xf>
    <xf numFmtId="0" fontId="56" fillId="34" borderId="66" xfId="0" applyFont="1" applyFill="1" applyBorder="1" applyAlignment="1">
      <alignment horizontal="center" vertical="center" wrapText="1"/>
    </xf>
    <xf numFmtId="0" fontId="3" fillId="35" borderId="3" xfId="0" applyFont="1" applyFill="1" applyBorder="1" applyAlignment="1">
      <alignment horizontal="center" vertical="center"/>
    </xf>
    <xf numFmtId="0" fontId="3" fillId="35" borderId="29" xfId="0" applyFont="1" applyFill="1" applyBorder="1" applyAlignment="1">
      <alignment horizontal="center" vertical="center"/>
    </xf>
    <xf numFmtId="0" fontId="3" fillId="35" borderId="15" xfId="0" applyFont="1" applyFill="1" applyBorder="1" applyAlignment="1">
      <alignment horizontal="center" vertical="center"/>
    </xf>
    <xf numFmtId="0" fontId="8" fillId="35" borderId="1" xfId="0" applyFont="1" applyFill="1" applyBorder="1" applyAlignment="1">
      <alignment horizontal="center" vertical="center"/>
    </xf>
    <xf numFmtId="0" fontId="4" fillId="37" borderId="44" xfId="0" applyFont="1" applyFill="1" applyBorder="1" applyAlignment="1">
      <alignment horizontal="center"/>
    </xf>
    <xf numFmtId="0" fontId="4" fillId="37" borderId="67" xfId="0" applyFont="1" applyFill="1" applyBorder="1" applyAlignment="1">
      <alignment horizontal="center"/>
    </xf>
    <xf numFmtId="0" fontId="4" fillId="37" borderId="68" xfId="0" applyFont="1" applyFill="1" applyBorder="1" applyAlignment="1">
      <alignment horizontal="center"/>
    </xf>
    <xf numFmtId="0" fontId="4" fillId="17" borderId="48" xfId="0" applyFont="1" applyFill="1" applyBorder="1" applyAlignment="1">
      <alignment horizontal="center" vertical="center"/>
    </xf>
    <xf numFmtId="0" fontId="4" fillId="17" borderId="42" xfId="0" applyFont="1" applyFill="1" applyBorder="1" applyAlignment="1">
      <alignment horizontal="center" vertical="center"/>
    </xf>
    <xf numFmtId="0" fontId="4" fillId="17" borderId="43" xfId="0" applyFont="1" applyFill="1" applyBorder="1" applyAlignment="1">
      <alignment horizontal="center" vertical="center"/>
    </xf>
    <xf numFmtId="0" fontId="0" fillId="0" borderId="24" xfId="0" applyBorder="1" applyAlignment="1">
      <alignment horizontal="center"/>
    </xf>
    <xf numFmtId="44" fontId="9" fillId="37" borderId="3" xfId="2" applyFont="1" applyFill="1" applyBorder="1" applyAlignment="1">
      <alignment horizontal="center" wrapText="1"/>
    </xf>
    <xf numFmtId="44" fontId="9" fillId="37" borderId="29" xfId="2" applyFont="1" applyFill="1" applyBorder="1" applyAlignment="1">
      <alignment horizontal="center" wrapText="1"/>
    </xf>
    <xf numFmtId="44" fontId="9" fillId="37" borderId="15" xfId="2" applyFont="1" applyFill="1" applyBorder="1" applyAlignment="1">
      <alignment horizontal="center" wrapText="1"/>
    </xf>
    <xf numFmtId="0" fontId="4" fillId="5" borderId="44" xfId="0" applyFont="1" applyFill="1" applyBorder="1" applyAlignment="1">
      <alignment horizontal="center"/>
    </xf>
    <xf numFmtId="0" fontId="4" fillId="5" borderId="67" xfId="0" applyFont="1" applyFill="1" applyBorder="1" applyAlignment="1">
      <alignment horizontal="center"/>
    </xf>
    <xf numFmtId="0" fontId="4" fillId="5" borderId="68" xfId="0" applyFont="1" applyFill="1" applyBorder="1" applyAlignment="1">
      <alignment horizontal="center"/>
    </xf>
    <xf numFmtId="0" fontId="8" fillId="38" borderId="3" xfId="0" applyFont="1" applyFill="1" applyBorder="1" applyAlignment="1">
      <alignment horizontal="center" vertical="center" wrapText="1"/>
    </xf>
    <xf numFmtId="0" fontId="8" fillId="38" borderId="29" xfId="0" applyFont="1" applyFill="1" applyBorder="1" applyAlignment="1">
      <alignment horizontal="center" vertical="center" wrapText="1"/>
    </xf>
    <xf numFmtId="0" fontId="8" fillId="38" borderId="15" xfId="0" applyFont="1" applyFill="1" applyBorder="1" applyAlignment="1">
      <alignment horizontal="center" vertical="center" wrapText="1"/>
    </xf>
    <xf numFmtId="0" fontId="3" fillId="35" borderId="3" xfId="0" applyFont="1" applyFill="1" applyBorder="1" applyAlignment="1">
      <alignment horizontal="center"/>
    </xf>
    <xf numFmtId="0" fontId="3" fillId="35" borderId="29" xfId="0" applyFont="1" applyFill="1" applyBorder="1" applyAlignment="1">
      <alignment horizontal="center"/>
    </xf>
    <xf numFmtId="0" fontId="3" fillId="35" borderId="15" xfId="0" applyFont="1" applyFill="1" applyBorder="1" applyAlignment="1">
      <alignment horizontal="center"/>
    </xf>
    <xf numFmtId="0" fontId="8" fillId="38" borderId="1" xfId="0" applyFont="1" applyFill="1" applyBorder="1" applyAlignment="1">
      <alignment horizontal="center" vertical="center"/>
    </xf>
    <xf numFmtId="164" fontId="8" fillId="37" borderId="1" xfId="1" applyNumberFormat="1" applyFont="1" applyFill="1" applyBorder="1" applyAlignment="1">
      <alignment horizontal="center" vertical="center"/>
    </xf>
    <xf numFmtId="164" fontId="3" fillId="35" borderId="1" xfId="0" applyNumberFormat="1" applyFont="1" applyFill="1" applyBorder="1" applyAlignment="1">
      <alignment horizontal="center" vertical="center"/>
    </xf>
    <xf numFmtId="0" fontId="4" fillId="5" borderId="48" xfId="0" applyFont="1" applyFill="1" applyBorder="1" applyAlignment="1">
      <alignment horizontal="center" vertical="center"/>
    </xf>
    <xf numFmtId="0" fontId="4" fillId="5" borderId="24" xfId="0" applyFont="1" applyFill="1" applyBorder="1" applyAlignment="1">
      <alignment horizontal="center" vertical="center"/>
    </xf>
    <xf numFmtId="0" fontId="4" fillId="5" borderId="42" xfId="0" applyFont="1" applyFill="1" applyBorder="1" applyAlignment="1">
      <alignment horizontal="center" vertical="center"/>
    </xf>
    <xf numFmtId="0" fontId="4" fillId="5" borderId="59" xfId="0" applyFont="1" applyFill="1" applyBorder="1" applyAlignment="1">
      <alignment horizontal="center" vertical="center"/>
    </xf>
    <xf numFmtId="0" fontId="2" fillId="5" borderId="26" xfId="0" applyFont="1" applyFill="1" applyBorder="1" applyAlignment="1">
      <alignment horizontal="center" vertical="center" wrapText="1"/>
    </xf>
    <xf numFmtId="0" fontId="2" fillId="5" borderId="11" xfId="0" applyFont="1" applyFill="1" applyBorder="1" applyAlignment="1">
      <alignment horizontal="center" vertical="center"/>
    </xf>
    <xf numFmtId="0" fontId="8" fillId="0" borderId="63" xfId="0" applyFont="1" applyBorder="1" applyAlignment="1">
      <alignment horizontal="center" vertical="center" wrapText="1"/>
    </xf>
    <xf numFmtId="0" fontId="8" fillId="0" borderId="55" xfId="0" applyFont="1" applyBorder="1" applyAlignment="1">
      <alignment horizontal="center" vertical="center" wrapText="1"/>
    </xf>
    <xf numFmtId="0" fontId="8" fillId="0" borderId="56" xfId="0" applyFont="1" applyBorder="1" applyAlignment="1">
      <alignment horizontal="center" vertical="center" wrapText="1"/>
    </xf>
    <xf numFmtId="0" fontId="8" fillId="0" borderId="64" xfId="0" applyFont="1" applyBorder="1" applyAlignment="1">
      <alignment horizontal="center" vertical="center" wrapText="1"/>
    </xf>
    <xf numFmtId="0" fontId="8" fillId="0" borderId="0" xfId="0" applyFont="1" applyAlignment="1">
      <alignment horizontal="center" vertical="center" wrapText="1"/>
    </xf>
    <xf numFmtId="0" fontId="8" fillId="0" borderId="57"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24" xfId="0" applyFont="1" applyBorder="1" applyAlignment="1">
      <alignment horizontal="center" vertical="center" wrapText="1"/>
    </xf>
    <xf numFmtId="0" fontId="8" fillId="0" borderId="59" xfId="0" applyFont="1" applyBorder="1" applyAlignment="1">
      <alignment horizontal="center" vertical="center" wrapText="1"/>
    </xf>
    <xf numFmtId="0" fontId="2" fillId="35" borderId="61" xfId="0" applyFont="1" applyFill="1" applyBorder="1" applyAlignment="1">
      <alignment horizontal="center" vertical="center"/>
    </xf>
    <xf numFmtId="0" fontId="2" fillId="35" borderId="55" xfId="0" applyFont="1" applyFill="1" applyBorder="1" applyAlignment="1">
      <alignment horizontal="center" vertical="center"/>
    </xf>
    <xf numFmtId="0" fontId="2" fillId="35" borderId="56" xfId="0" applyFont="1" applyFill="1" applyBorder="1" applyAlignment="1">
      <alignment horizontal="center" vertical="center"/>
    </xf>
    <xf numFmtId="0" fontId="2" fillId="35" borderId="52" xfId="0" applyFont="1" applyFill="1" applyBorder="1" applyAlignment="1">
      <alignment horizontal="center" vertical="center"/>
    </xf>
    <xf numFmtId="0" fontId="2" fillId="35" borderId="0" xfId="0" applyFont="1" applyFill="1" applyAlignment="1">
      <alignment horizontal="center" vertical="center"/>
    </xf>
    <xf numFmtId="0" fontId="2" fillId="35" borderId="57" xfId="0" applyFont="1" applyFill="1" applyBorder="1" applyAlignment="1">
      <alignment horizontal="center" vertical="center"/>
    </xf>
    <xf numFmtId="0" fontId="2" fillId="35" borderId="46" xfId="0" applyFont="1" applyFill="1" applyBorder="1" applyAlignment="1">
      <alignment horizontal="center" vertical="center"/>
    </xf>
    <xf numFmtId="0" fontId="2" fillId="35" borderId="54" xfId="0" applyFont="1" applyFill="1" applyBorder="1" applyAlignment="1">
      <alignment horizontal="center" vertical="center"/>
    </xf>
    <xf numFmtId="0" fontId="2" fillId="35" borderId="70" xfId="0" applyFont="1" applyFill="1" applyBorder="1" applyAlignment="1">
      <alignment horizontal="center" vertical="center"/>
    </xf>
    <xf numFmtId="0" fontId="9" fillId="35" borderId="51" xfId="0" applyFont="1" applyFill="1" applyBorder="1" applyAlignment="1">
      <alignment horizontal="center"/>
    </xf>
    <xf numFmtId="0" fontId="9" fillId="35" borderId="47" xfId="0" applyFont="1" applyFill="1" applyBorder="1" applyAlignment="1">
      <alignment horizontal="center"/>
    </xf>
    <xf numFmtId="0" fontId="9" fillId="35" borderId="69" xfId="0" applyFont="1" applyFill="1" applyBorder="1" applyAlignment="1">
      <alignment horizontal="center"/>
    </xf>
    <xf numFmtId="0" fontId="9" fillId="35" borderId="52" xfId="0" applyFont="1" applyFill="1" applyBorder="1" applyAlignment="1">
      <alignment horizontal="center"/>
    </xf>
    <xf numFmtId="0" fontId="9" fillId="35" borderId="0" xfId="0" applyFont="1" applyFill="1" applyAlignment="1">
      <alignment horizontal="center"/>
    </xf>
    <xf numFmtId="0" fontId="9" fillId="35" borderId="57" xfId="0" applyFont="1" applyFill="1" applyBorder="1" applyAlignment="1">
      <alignment horizontal="center"/>
    </xf>
    <xf numFmtId="0" fontId="9" fillId="35" borderId="46" xfId="0" applyFont="1" applyFill="1" applyBorder="1" applyAlignment="1">
      <alignment horizontal="center"/>
    </xf>
    <xf numFmtId="0" fontId="9" fillId="35" borderId="54" xfId="0" applyFont="1" applyFill="1" applyBorder="1" applyAlignment="1">
      <alignment horizontal="center"/>
    </xf>
    <xf numFmtId="0" fontId="9" fillId="35" borderId="70" xfId="0" applyFont="1" applyFill="1" applyBorder="1" applyAlignment="1">
      <alignment horizontal="center"/>
    </xf>
    <xf numFmtId="0" fontId="2" fillId="37" borderId="51" xfId="0" applyFont="1" applyFill="1" applyBorder="1" applyAlignment="1">
      <alignment horizontal="center" vertical="center"/>
    </xf>
    <xf numFmtId="0" fontId="2" fillId="37" borderId="47" xfId="0" applyFont="1" applyFill="1" applyBorder="1" applyAlignment="1">
      <alignment horizontal="center" vertical="center"/>
    </xf>
    <xf numFmtId="0" fontId="2" fillId="37" borderId="71" xfId="0" applyFont="1" applyFill="1" applyBorder="1" applyAlignment="1">
      <alignment horizontal="center" vertical="center"/>
    </xf>
    <xf numFmtId="0" fontId="3" fillId="35" borderId="46" xfId="0" applyFont="1" applyFill="1" applyBorder="1" applyAlignment="1">
      <alignment horizontal="center" vertical="center"/>
    </xf>
    <xf numFmtId="0" fontId="3" fillId="35" borderId="54" xfId="0" applyFont="1" applyFill="1" applyBorder="1" applyAlignment="1">
      <alignment horizontal="center" vertical="center"/>
    </xf>
    <xf numFmtId="0" fontId="3" fillId="35" borderId="40" xfId="0" applyFont="1" applyFill="1" applyBorder="1" applyAlignment="1">
      <alignment horizontal="center" vertical="center"/>
    </xf>
    <xf numFmtId="0" fontId="2" fillId="38" borderId="3" xfId="0" applyFont="1" applyFill="1" applyBorder="1" applyAlignment="1">
      <alignment horizontal="center" vertical="center"/>
    </xf>
    <xf numFmtId="0" fontId="2" fillId="38" borderId="29" xfId="0" applyFont="1" applyFill="1" applyBorder="1" applyAlignment="1">
      <alignment horizontal="center" vertical="center"/>
    </xf>
    <xf numFmtId="0" fontId="2" fillId="38" borderId="72" xfId="0" applyFont="1" applyFill="1" applyBorder="1" applyAlignment="1">
      <alignment horizontal="center" vertical="center"/>
    </xf>
    <xf numFmtId="0" fontId="3" fillId="38" borderId="51" xfId="0" applyFont="1" applyFill="1" applyBorder="1" applyAlignment="1">
      <alignment horizontal="center" vertical="center" wrapText="1"/>
    </xf>
    <xf numFmtId="0" fontId="3" fillId="38" borderId="47" xfId="0" applyFont="1" applyFill="1" applyBorder="1" applyAlignment="1">
      <alignment horizontal="center" vertical="center" wrapText="1"/>
    </xf>
    <xf numFmtId="0" fontId="3" fillId="38" borderId="69" xfId="0" applyFont="1" applyFill="1" applyBorder="1" applyAlignment="1">
      <alignment horizontal="center" vertical="center" wrapText="1"/>
    </xf>
    <xf numFmtId="0" fontId="3" fillId="38" borderId="46" xfId="0" applyFont="1" applyFill="1" applyBorder="1" applyAlignment="1">
      <alignment horizontal="center" vertical="center" wrapText="1"/>
    </xf>
    <xf numFmtId="0" fontId="3" fillId="38" borderId="54" xfId="0" applyFont="1" applyFill="1" applyBorder="1" applyAlignment="1">
      <alignment horizontal="center" vertical="center" wrapText="1"/>
    </xf>
    <xf numFmtId="0" fontId="3" fillId="38" borderId="70" xfId="0" applyFont="1" applyFill="1" applyBorder="1" applyAlignment="1">
      <alignment horizontal="center" vertical="center" wrapText="1"/>
    </xf>
    <xf numFmtId="0" fontId="8" fillId="38" borderId="3" xfId="0" applyFont="1" applyFill="1" applyBorder="1" applyAlignment="1">
      <alignment horizontal="right" vertical="center"/>
    </xf>
    <xf numFmtId="0" fontId="0" fillId="38" borderId="29" xfId="0" applyFill="1" applyBorder="1" applyAlignment="1">
      <alignment vertical="center"/>
    </xf>
    <xf numFmtId="0" fontId="0" fillId="38" borderId="15" xfId="0" applyFill="1" applyBorder="1" applyAlignment="1">
      <alignment vertical="center"/>
    </xf>
    <xf numFmtId="0" fontId="56" fillId="34" borderId="0" xfId="0" applyFont="1" applyFill="1" applyAlignment="1">
      <alignment vertical="center"/>
    </xf>
    <xf numFmtId="0" fontId="4" fillId="5" borderId="43" xfId="0" applyFont="1" applyFill="1" applyBorder="1" applyAlignment="1">
      <alignment horizontal="center" vertical="center"/>
    </xf>
    <xf numFmtId="0" fontId="56" fillId="34" borderId="49" xfId="0" applyFont="1" applyFill="1" applyBorder="1" applyAlignment="1">
      <alignment horizontal="center" vertical="center"/>
    </xf>
    <xf numFmtId="0" fontId="56" fillId="34" borderId="53" xfId="0" applyFont="1" applyFill="1" applyBorder="1" applyAlignment="1">
      <alignment horizontal="center" vertical="center"/>
    </xf>
    <xf numFmtId="0" fontId="56" fillId="34" borderId="66" xfId="0" applyFont="1" applyFill="1" applyBorder="1" applyAlignment="1">
      <alignment horizontal="center" vertical="center"/>
    </xf>
    <xf numFmtId="0" fontId="2" fillId="37" borderId="3" xfId="0" applyFont="1" applyFill="1" applyBorder="1" applyAlignment="1">
      <alignment horizontal="center" wrapText="1"/>
    </xf>
    <xf numFmtId="0" fontId="2" fillId="37" borderId="29" xfId="0" applyFont="1" applyFill="1" applyBorder="1" applyAlignment="1">
      <alignment horizontal="center" wrapText="1"/>
    </xf>
    <xf numFmtId="0" fontId="2" fillId="37" borderId="15" xfId="0" applyFont="1" applyFill="1" applyBorder="1" applyAlignment="1">
      <alignment horizontal="center" wrapText="1"/>
    </xf>
    <xf numFmtId="0" fontId="2" fillId="38" borderId="1" xfId="0" applyFont="1" applyFill="1" applyBorder="1" applyAlignment="1">
      <alignment horizontal="center" vertical="center"/>
    </xf>
    <xf numFmtId="0" fontId="26" fillId="37" borderId="3" xfId="0" applyFont="1" applyFill="1" applyBorder="1" applyAlignment="1">
      <alignment horizontal="right" vertical="center"/>
    </xf>
    <xf numFmtId="0" fontId="26" fillId="37" borderId="29" xfId="0" applyFont="1" applyFill="1" applyBorder="1" applyAlignment="1">
      <alignment horizontal="right" vertical="center"/>
    </xf>
    <xf numFmtId="0" fontId="26" fillId="37" borderId="15" xfId="0" applyFont="1" applyFill="1" applyBorder="1" applyAlignment="1">
      <alignment horizontal="right" vertical="center"/>
    </xf>
    <xf numFmtId="0" fontId="3" fillId="5" borderId="61" xfId="0" applyFont="1" applyFill="1" applyBorder="1" applyAlignment="1">
      <alignment horizontal="center" vertical="center"/>
    </xf>
    <xf numFmtId="0" fontId="3" fillId="5" borderId="55" xfId="0" applyFont="1" applyFill="1" applyBorder="1" applyAlignment="1">
      <alignment horizontal="center" vertical="center"/>
    </xf>
    <xf numFmtId="0" fontId="3" fillId="5" borderId="56" xfId="0" applyFont="1" applyFill="1" applyBorder="1" applyAlignment="1">
      <alignment horizontal="center" vertical="center"/>
    </xf>
    <xf numFmtId="0" fontId="3" fillId="5" borderId="52" xfId="0" applyFont="1" applyFill="1" applyBorder="1" applyAlignment="1">
      <alignment horizontal="center" vertical="center"/>
    </xf>
    <xf numFmtId="0" fontId="3" fillId="5" borderId="0" xfId="0" applyFont="1" applyFill="1" applyAlignment="1">
      <alignment horizontal="center" vertical="center"/>
    </xf>
    <xf numFmtId="0" fontId="3" fillId="5" borderId="57" xfId="0" applyFont="1" applyFill="1" applyBorder="1" applyAlignment="1">
      <alignment horizontal="center" vertical="center"/>
    </xf>
    <xf numFmtId="0" fontId="3" fillId="5" borderId="46" xfId="0" applyFont="1" applyFill="1" applyBorder="1" applyAlignment="1">
      <alignment horizontal="center" vertical="center"/>
    </xf>
    <xf numFmtId="0" fontId="3" fillId="5" borderId="54" xfId="0" applyFont="1" applyFill="1" applyBorder="1" applyAlignment="1">
      <alignment horizontal="center" vertical="center"/>
    </xf>
    <xf numFmtId="0" fontId="3" fillId="5" borderId="70" xfId="0" applyFont="1" applyFill="1" applyBorder="1" applyAlignment="1">
      <alignment horizontal="center" vertical="center"/>
    </xf>
    <xf numFmtId="0" fontId="0" fillId="5" borderId="61" xfId="0" applyFill="1" applyBorder="1" applyAlignment="1">
      <alignment horizontal="center" vertical="center"/>
    </xf>
    <xf numFmtId="0" fontId="0" fillId="5" borderId="55" xfId="0" applyFill="1" applyBorder="1" applyAlignment="1">
      <alignment horizontal="center" vertical="center"/>
    </xf>
    <xf numFmtId="0" fontId="0" fillId="5" borderId="56" xfId="0" applyFill="1" applyBorder="1" applyAlignment="1">
      <alignment horizontal="center" vertical="center"/>
    </xf>
    <xf numFmtId="0" fontId="0" fillId="5" borderId="52" xfId="0" applyFill="1" applyBorder="1" applyAlignment="1">
      <alignment horizontal="center" vertical="center"/>
    </xf>
    <xf numFmtId="0" fontId="0" fillId="5" borderId="0" xfId="0" applyFill="1" applyAlignment="1">
      <alignment horizontal="center" vertical="center"/>
    </xf>
    <xf numFmtId="0" fontId="0" fillId="5" borderId="57" xfId="0" applyFill="1" applyBorder="1" applyAlignment="1">
      <alignment horizontal="center" vertical="center"/>
    </xf>
    <xf numFmtId="0" fontId="0" fillId="5" borderId="46" xfId="0" applyFill="1" applyBorder="1" applyAlignment="1">
      <alignment horizontal="center" vertical="center"/>
    </xf>
    <xf numFmtId="0" fontId="0" fillId="5" borderId="54" xfId="0" applyFill="1" applyBorder="1" applyAlignment="1">
      <alignment horizontal="center" vertical="center"/>
    </xf>
    <xf numFmtId="0" fontId="0" fillId="5" borderId="70" xfId="0" applyFill="1" applyBorder="1" applyAlignment="1">
      <alignment horizontal="center" vertical="center"/>
    </xf>
    <xf numFmtId="0" fontId="3" fillId="5" borderId="3" xfId="0" applyFont="1" applyFill="1" applyBorder="1" applyAlignment="1">
      <alignment horizontal="center" vertical="center"/>
    </xf>
    <xf numFmtId="0" fontId="3" fillId="5" borderId="29" xfId="0" applyFont="1" applyFill="1" applyBorder="1" applyAlignment="1">
      <alignment horizontal="center" vertical="center"/>
    </xf>
    <xf numFmtId="0" fontId="3" fillId="5" borderId="15" xfId="0" applyFont="1" applyFill="1" applyBorder="1" applyAlignment="1">
      <alignment horizontal="center" vertical="center"/>
    </xf>
    <xf numFmtId="0" fontId="3" fillId="5" borderId="60" xfId="0" applyFont="1" applyFill="1" applyBorder="1" applyAlignment="1">
      <alignment horizontal="center" vertical="center"/>
    </xf>
    <xf numFmtId="0" fontId="3" fillId="5" borderId="73" xfId="0" applyFont="1" applyFill="1" applyBorder="1" applyAlignment="1">
      <alignment horizontal="center" vertical="center"/>
    </xf>
    <xf numFmtId="0" fontId="3" fillId="5" borderId="45" xfId="0" applyFont="1" applyFill="1" applyBorder="1" applyAlignment="1">
      <alignment horizontal="center" vertical="center"/>
    </xf>
    <xf numFmtId="0" fontId="2" fillId="3" borderId="51" xfId="0" applyFont="1" applyFill="1" applyBorder="1" applyAlignment="1">
      <alignment horizontal="center"/>
    </xf>
    <xf numFmtId="0" fontId="2" fillId="3" borderId="47" xfId="0" applyFont="1" applyFill="1" applyBorder="1" applyAlignment="1">
      <alignment horizontal="center"/>
    </xf>
    <xf numFmtId="0" fontId="2" fillId="3" borderId="71" xfId="0" applyFont="1" applyFill="1" applyBorder="1" applyAlignment="1">
      <alignment horizontal="center"/>
    </xf>
    <xf numFmtId="0" fontId="2" fillId="3" borderId="52" xfId="0" applyFont="1" applyFill="1" applyBorder="1" applyAlignment="1">
      <alignment horizontal="center"/>
    </xf>
    <xf numFmtId="0" fontId="2" fillId="3" borderId="0" xfId="0" applyFont="1" applyFill="1" applyAlignment="1">
      <alignment horizontal="center"/>
    </xf>
    <xf numFmtId="0" fontId="2" fillId="3" borderId="23" xfId="0" applyFont="1" applyFill="1" applyBorder="1" applyAlignment="1">
      <alignment horizontal="center"/>
    </xf>
    <xf numFmtId="0" fontId="2" fillId="3" borderId="46" xfId="0" applyFont="1" applyFill="1" applyBorder="1" applyAlignment="1">
      <alignment horizontal="center"/>
    </xf>
    <xf numFmtId="0" fontId="2" fillId="3" borderId="54" xfId="0" applyFont="1" applyFill="1" applyBorder="1" applyAlignment="1">
      <alignment horizontal="center"/>
    </xf>
    <xf numFmtId="0" fontId="2" fillId="3" borderId="40" xfId="0" applyFont="1" applyFill="1" applyBorder="1" applyAlignment="1">
      <alignment horizontal="center"/>
    </xf>
    <xf numFmtId="0" fontId="0" fillId="0" borderId="61"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52" xfId="0" applyBorder="1" applyAlignment="1">
      <alignment horizontal="center" vertical="center"/>
    </xf>
    <xf numFmtId="0" fontId="0" fillId="0" borderId="0" xfId="0" applyAlignment="1">
      <alignment horizontal="center" vertical="center"/>
    </xf>
    <xf numFmtId="0" fontId="0" fillId="0" borderId="57" xfId="0" applyBorder="1" applyAlignment="1">
      <alignment horizontal="center" vertical="center"/>
    </xf>
    <xf numFmtId="0" fontId="0" fillId="0" borderId="46" xfId="0" applyBorder="1" applyAlignment="1">
      <alignment horizontal="center" vertical="center"/>
    </xf>
    <xf numFmtId="0" fontId="0" fillId="0" borderId="54" xfId="0" applyBorder="1" applyAlignment="1">
      <alignment horizontal="center" vertical="center"/>
    </xf>
    <xf numFmtId="0" fontId="0" fillId="0" borderId="70" xfId="0" applyBorder="1" applyAlignment="1">
      <alignment horizontal="center" vertical="center"/>
    </xf>
    <xf numFmtId="0" fontId="9" fillId="35" borderId="71" xfId="0" applyFont="1" applyFill="1" applyBorder="1" applyAlignment="1">
      <alignment horizontal="center"/>
    </xf>
    <xf numFmtId="0" fontId="9" fillId="35" borderId="23" xfId="0" applyFont="1" applyFill="1" applyBorder="1" applyAlignment="1">
      <alignment horizontal="center"/>
    </xf>
    <xf numFmtId="0" fontId="9" fillId="35" borderId="40" xfId="0" applyFont="1" applyFill="1" applyBorder="1" applyAlignment="1">
      <alignment horizontal="center"/>
    </xf>
    <xf numFmtId="0" fontId="8" fillId="37" borderId="1" xfId="0" applyFont="1" applyFill="1" applyBorder="1" applyAlignment="1">
      <alignment horizontal="center" vertical="center"/>
    </xf>
    <xf numFmtId="0" fontId="4" fillId="17" borderId="38" xfId="0" applyFont="1" applyFill="1" applyBorder="1" applyAlignment="1">
      <alignment horizontal="center" vertical="center"/>
    </xf>
    <xf numFmtId="0" fontId="4" fillId="17" borderId="24" xfId="0" applyFont="1" applyFill="1" applyBorder="1" applyAlignment="1">
      <alignment horizontal="center" vertical="center"/>
    </xf>
    <xf numFmtId="0" fontId="4" fillId="17" borderId="59" xfId="0" applyFont="1" applyFill="1" applyBorder="1" applyAlignment="1">
      <alignment horizontal="center" vertical="center"/>
    </xf>
    <xf numFmtId="0" fontId="3" fillId="0" borderId="61" xfId="0" applyFont="1" applyBorder="1" applyAlignment="1">
      <alignment horizontal="center" vertical="center"/>
    </xf>
    <xf numFmtId="0" fontId="3" fillId="0" borderId="55" xfId="0" applyFont="1" applyBorder="1" applyAlignment="1">
      <alignment horizontal="center" vertical="center"/>
    </xf>
    <xf numFmtId="0" fontId="3" fillId="0" borderId="52" xfId="0" applyFont="1" applyBorder="1" applyAlignment="1">
      <alignment horizontal="center" vertical="center"/>
    </xf>
    <xf numFmtId="0" fontId="3" fillId="0" borderId="0" xfId="0" applyFont="1" applyAlignment="1">
      <alignment horizontal="center" vertical="center"/>
    </xf>
    <xf numFmtId="0" fontId="3" fillId="0" borderId="46" xfId="0" applyFont="1" applyBorder="1" applyAlignment="1">
      <alignment horizontal="center" vertical="center"/>
    </xf>
    <xf numFmtId="0" fontId="3" fillId="0" borderId="54" xfId="0" applyFont="1" applyBorder="1" applyAlignment="1">
      <alignment horizontal="center" vertical="center"/>
    </xf>
    <xf numFmtId="0" fontId="3" fillId="13" borderId="60" xfId="0" applyFont="1" applyFill="1" applyBorder="1" applyAlignment="1">
      <alignment horizontal="center"/>
    </xf>
    <xf numFmtId="0" fontId="3" fillId="13" borderId="73" xfId="0" applyFont="1" applyFill="1" applyBorder="1" applyAlignment="1">
      <alignment horizontal="center"/>
    </xf>
    <xf numFmtId="0" fontId="3" fillId="13" borderId="45" xfId="0" applyFont="1" applyFill="1" applyBorder="1" applyAlignment="1">
      <alignment horizontal="center"/>
    </xf>
    <xf numFmtId="0" fontId="2" fillId="0" borderId="26" xfId="0" applyFont="1" applyBorder="1" applyAlignment="1">
      <alignment horizontal="center" vertical="center" wrapText="1"/>
    </xf>
    <xf numFmtId="0" fontId="2" fillId="0" borderId="11" xfId="0" applyFont="1" applyBorder="1" applyAlignment="1">
      <alignment horizontal="center" vertical="center"/>
    </xf>
    <xf numFmtId="0" fontId="8" fillId="0" borderId="55" xfId="0" applyFont="1" applyBorder="1" applyAlignment="1">
      <alignment horizontal="center" vertical="center"/>
    </xf>
    <xf numFmtId="0" fontId="8" fillId="0" borderId="64" xfId="0" applyFont="1" applyBorder="1" applyAlignment="1">
      <alignment horizontal="center" vertical="center"/>
    </xf>
    <xf numFmtId="0" fontId="8" fillId="0" borderId="0" xfId="0" applyFont="1" applyAlignment="1">
      <alignment horizontal="center" vertical="center"/>
    </xf>
    <xf numFmtId="0" fontId="8" fillId="0" borderId="38" xfId="0" applyFont="1" applyBorder="1" applyAlignment="1">
      <alignment horizontal="center" vertical="center"/>
    </xf>
    <xf numFmtId="0" fontId="8" fillId="0" borderId="24" xfId="0" applyFont="1" applyBorder="1" applyAlignment="1">
      <alignment horizontal="center" vertical="center"/>
    </xf>
    <xf numFmtId="0" fontId="2" fillId="38" borderId="1" xfId="0" applyFont="1" applyFill="1" applyBorder="1" applyAlignment="1">
      <alignment horizontal="center" vertical="center" wrapText="1"/>
    </xf>
    <xf numFmtId="0" fontId="3" fillId="37" borderId="1" xfId="0" applyFont="1" applyFill="1" applyBorder="1" applyAlignment="1">
      <alignment horizontal="center" vertical="center" wrapText="1"/>
    </xf>
    <xf numFmtId="0" fontId="2" fillId="38" borderId="48" xfId="0" applyFont="1" applyFill="1" applyBorder="1" applyAlignment="1" applyProtection="1">
      <alignment horizontal="center" vertical="center" wrapText="1"/>
      <protection locked="0"/>
    </xf>
    <xf numFmtId="0" fontId="2" fillId="38" borderId="42" xfId="0" applyFont="1" applyFill="1" applyBorder="1" applyAlignment="1" applyProtection="1">
      <alignment horizontal="center" vertical="center"/>
      <protection locked="0"/>
    </xf>
    <xf numFmtId="0" fontId="2" fillId="38" borderId="43" xfId="0" applyFont="1" applyFill="1" applyBorder="1" applyAlignment="1" applyProtection="1">
      <alignment horizontal="center" vertical="center"/>
      <protection locked="0"/>
    </xf>
    <xf numFmtId="0" fontId="2" fillId="35" borderId="51" xfId="0" applyFont="1" applyFill="1" applyBorder="1" applyAlignment="1">
      <alignment horizontal="center" vertical="center"/>
    </xf>
    <xf numFmtId="0" fontId="2" fillId="35" borderId="47" xfId="0" applyFont="1" applyFill="1" applyBorder="1" applyAlignment="1">
      <alignment horizontal="center" vertical="center"/>
    </xf>
    <xf numFmtId="0" fontId="2" fillId="35" borderId="71" xfId="0" applyFont="1" applyFill="1" applyBorder="1" applyAlignment="1">
      <alignment horizontal="center" vertical="center"/>
    </xf>
    <xf numFmtId="0" fontId="2" fillId="35" borderId="23" xfId="0" applyFont="1" applyFill="1" applyBorder="1" applyAlignment="1">
      <alignment horizontal="center" vertical="center"/>
    </xf>
    <xf numFmtId="0" fontId="2" fillId="35" borderId="40" xfId="0" applyFont="1" applyFill="1" applyBorder="1" applyAlignment="1">
      <alignment horizontal="center" vertical="center"/>
    </xf>
    <xf numFmtId="0" fontId="8" fillId="35" borderId="64" xfId="0" applyFont="1" applyFill="1" applyBorder="1" applyAlignment="1">
      <alignment horizontal="center" vertical="center"/>
    </xf>
    <xf numFmtId="0" fontId="8" fillId="35" borderId="0" xfId="0" applyFont="1" applyFill="1" applyAlignment="1">
      <alignment horizontal="center" vertical="center"/>
    </xf>
    <xf numFmtId="0" fontId="3" fillId="0" borderId="3" xfId="0" applyFont="1" applyBorder="1" applyAlignment="1">
      <alignment horizontal="center" vertical="center"/>
    </xf>
    <xf numFmtId="0" fontId="3" fillId="0" borderId="29" xfId="0" applyFont="1" applyBorder="1" applyAlignment="1">
      <alignment horizontal="center" vertical="center"/>
    </xf>
    <xf numFmtId="0" fontId="3" fillId="0" borderId="15" xfId="0" applyFont="1" applyBorder="1" applyAlignment="1">
      <alignment horizontal="center" vertical="center"/>
    </xf>
    <xf numFmtId="0" fontId="4" fillId="0" borderId="47" xfId="0" applyFont="1" applyBorder="1" applyAlignment="1">
      <alignment horizontal="center" vertical="center"/>
    </xf>
    <xf numFmtId="0" fontId="4" fillId="0" borderId="54" xfId="0" applyFont="1" applyBorder="1" applyAlignment="1">
      <alignment horizontal="center" vertical="center"/>
    </xf>
    <xf numFmtId="0" fontId="4" fillId="2" borderId="48" xfId="0" applyFont="1" applyFill="1" applyBorder="1" applyAlignment="1">
      <alignment horizontal="center"/>
    </xf>
    <xf numFmtId="0" fontId="4" fillId="2" borderId="42" xfId="0" applyFont="1" applyFill="1" applyBorder="1" applyAlignment="1">
      <alignment horizontal="center"/>
    </xf>
    <xf numFmtId="0" fontId="4" fillId="2" borderId="43" xfId="0" applyFont="1" applyFill="1" applyBorder="1" applyAlignment="1">
      <alignment horizontal="center"/>
    </xf>
    <xf numFmtId="0" fontId="4" fillId="2" borderId="63" xfId="0" applyFont="1" applyFill="1" applyBorder="1" applyAlignment="1">
      <alignment horizontal="center" vertical="center" wrapText="1"/>
    </xf>
    <xf numFmtId="0" fontId="4" fillId="2" borderId="56"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20" fillId="0" borderId="56" xfId="0" applyFont="1" applyBorder="1" applyAlignment="1">
      <alignment horizontal="center" vertical="center" wrapText="1"/>
    </xf>
    <xf numFmtId="0" fontId="20" fillId="0" borderId="59" xfId="0" applyFont="1" applyBorder="1" applyAlignment="1">
      <alignment horizontal="center" vertical="center" wrapText="1"/>
    </xf>
    <xf numFmtId="0" fontId="4" fillId="2" borderId="63" xfId="0" applyFont="1" applyFill="1" applyBorder="1" applyAlignment="1">
      <alignment horizontal="center" wrapText="1"/>
    </xf>
    <xf numFmtId="0" fontId="4" fillId="2" borderId="56" xfId="0" applyFont="1" applyFill="1" applyBorder="1" applyAlignment="1">
      <alignment horizontal="center" wrapText="1"/>
    </xf>
    <xf numFmtId="0" fontId="4" fillId="2" borderId="64" xfId="0" applyFont="1" applyFill="1" applyBorder="1" applyAlignment="1">
      <alignment horizontal="center" wrapText="1"/>
    </xf>
    <xf numFmtId="0" fontId="4" fillId="2" borderId="57" xfId="0" applyFont="1" applyFill="1" applyBorder="1" applyAlignment="1">
      <alignment horizontal="center" wrapText="1"/>
    </xf>
    <xf numFmtId="0" fontId="4" fillId="2" borderId="38" xfId="0" applyFont="1" applyFill="1" applyBorder="1" applyAlignment="1">
      <alignment horizontal="center" wrapText="1"/>
    </xf>
    <xf numFmtId="0" fontId="4" fillId="2" borderId="59" xfId="0" applyFont="1" applyFill="1" applyBorder="1" applyAlignment="1">
      <alignment horizontal="center" wrapText="1"/>
    </xf>
    <xf numFmtId="49" fontId="0" fillId="5" borderId="0" xfId="0" applyNumberFormat="1" applyFill="1" applyAlignment="1">
      <alignment horizontal="center" vertical="center" wrapText="1"/>
    </xf>
    <xf numFmtId="49" fontId="0" fillId="0" borderId="0" xfId="0" applyNumberFormat="1" applyAlignment="1">
      <alignment vertical="center"/>
    </xf>
    <xf numFmtId="49" fontId="0" fillId="0" borderId="57" xfId="0" applyNumberFormat="1" applyBorder="1" applyAlignment="1">
      <alignment vertical="center"/>
    </xf>
    <xf numFmtId="49" fontId="10" fillId="6" borderId="60" xfId="0" applyNumberFormat="1" applyFont="1" applyFill="1" applyBorder="1" applyAlignment="1" applyProtection="1">
      <alignment horizontal="center" vertical="center"/>
      <protection locked="0"/>
    </xf>
    <xf numFmtId="49" fontId="10" fillId="6" borderId="73" xfId="0" applyNumberFormat="1" applyFont="1" applyFill="1" applyBorder="1" applyAlignment="1" applyProtection="1">
      <alignment horizontal="center" vertical="center"/>
      <protection locked="0"/>
    </xf>
    <xf numFmtId="0" fontId="4" fillId="18" borderId="63" xfId="0" applyFont="1" applyFill="1" applyBorder="1" applyAlignment="1">
      <alignment horizontal="center" vertical="center" wrapText="1"/>
    </xf>
    <xf numFmtId="0" fontId="4" fillId="18" borderId="55" xfId="0" applyFont="1" applyFill="1" applyBorder="1" applyAlignment="1">
      <alignment horizontal="center" vertical="center" wrapText="1"/>
    </xf>
    <xf numFmtId="0" fontId="4" fillId="18" borderId="56" xfId="0" applyFont="1" applyFill="1" applyBorder="1" applyAlignment="1">
      <alignment horizontal="center" vertical="center" wrapText="1"/>
    </xf>
    <xf numFmtId="0" fontId="4" fillId="18" borderId="64" xfId="0" applyFont="1" applyFill="1" applyBorder="1" applyAlignment="1">
      <alignment horizontal="center" vertical="center" wrapText="1"/>
    </xf>
    <xf numFmtId="0" fontId="4" fillId="18" borderId="0" xfId="0" applyFont="1" applyFill="1" applyAlignment="1">
      <alignment horizontal="center" vertical="center" wrapText="1"/>
    </xf>
    <xf numFmtId="0" fontId="4" fillId="18" borderId="57" xfId="0" applyFont="1" applyFill="1" applyBorder="1" applyAlignment="1">
      <alignment horizontal="center" vertical="center" wrapText="1"/>
    </xf>
    <xf numFmtId="0" fontId="39" fillId="0" borderId="61" xfId="0" applyFont="1" applyBorder="1" applyAlignment="1">
      <alignment vertical="center" wrapText="1"/>
    </xf>
    <xf numFmtId="0" fontId="0" fillId="0" borderId="55" xfId="0" applyBorder="1" applyAlignment="1">
      <alignment vertical="center" wrapText="1"/>
    </xf>
    <xf numFmtId="0" fontId="9" fillId="0" borderId="0" xfId="0" applyFont="1"/>
    <xf numFmtId="0" fontId="52" fillId="26" borderId="0" xfId="0" applyFont="1" applyFill="1" applyAlignment="1">
      <alignment horizontal="left" vertical="center"/>
    </xf>
    <xf numFmtId="0" fontId="53" fillId="0" borderId="0" xfId="0" applyFont="1" applyAlignment="1">
      <alignment horizontal="left" vertical="center"/>
    </xf>
    <xf numFmtId="0" fontId="0" fillId="5" borderId="1" xfId="0" applyFill="1" applyBorder="1" applyAlignment="1">
      <alignment horizontal="center" vertical="center" wrapText="1"/>
    </xf>
    <xf numFmtId="14" fontId="2" fillId="22" borderId="47" xfId="0" applyNumberFormat="1" applyFont="1" applyFill="1" applyBorder="1" applyAlignment="1">
      <alignment horizontal="center" wrapText="1"/>
    </xf>
    <xf numFmtId="0" fontId="0" fillId="22" borderId="47" xfId="0" applyFill="1" applyBorder="1" applyAlignment="1">
      <alignment horizontal="center" wrapText="1"/>
    </xf>
    <xf numFmtId="0" fontId="42" fillId="22" borderId="0" xfId="0" applyFont="1" applyFill="1" applyAlignment="1">
      <alignment horizontal="center"/>
    </xf>
    <xf numFmtId="0" fontId="42" fillId="22" borderId="0" xfId="0" applyFont="1" applyFill="1"/>
    <xf numFmtId="0" fontId="4" fillId="0" borderId="0" xfId="0" applyFont="1" applyAlignment="1">
      <alignment horizontal="center"/>
    </xf>
    <xf numFmtId="0" fontId="10" fillId="2" borderId="63" xfId="0" applyFont="1" applyFill="1" applyBorder="1" applyAlignment="1">
      <alignment horizontal="center" vertical="center" wrapText="1"/>
    </xf>
    <xf numFmtId="0" fontId="10" fillId="2" borderId="55" xfId="0" applyFont="1" applyFill="1" applyBorder="1" applyAlignment="1">
      <alignment horizontal="center" vertical="center"/>
    </xf>
    <xf numFmtId="0" fontId="10" fillId="2" borderId="56" xfId="0" applyFont="1" applyFill="1" applyBorder="1" applyAlignment="1">
      <alignment horizontal="center" vertical="center"/>
    </xf>
    <xf numFmtId="0" fontId="10" fillId="2" borderId="38"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59" xfId="0" applyFont="1" applyFill="1" applyBorder="1" applyAlignment="1">
      <alignment horizontal="center" vertical="center"/>
    </xf>
    <xf numFmtId="0" fontId="0" fillId="6" borderId="1" xfId="0" applyFill="1" applyBorder="1" applyAlignment="1" applyProtection="1">
      <alignment horizontal="center" vertical="top" wrapText="1"/>
      <protection locked="0"/>
    </xf>
    <xf numFmtId="14" fontId="0" fillId="22" borderId="1" xfId="0" applyNumberFormat="1" applyFill="1" applyBorder="1" applyAlignment="1" applyProtection="1">
      <alignment horizontal="center" vertical="center"/>
      <protection locked="0"/>
    </xf>
    <xf numFmtId="0" fontId="4" fillId="0" borderId="1" xfId="0" applyFont="1" applyBorder="1" applyAlignment="1">
      <alignment horizontal="center" wrapText="1"/>
    </xf>
    <xf numFmtId="0" fontId="20" fillId="2" borderId="63" xfId="6" applyFont="1" applyFill="1" applyBorder="1" applyAlignment="1">
      <alignment horizontal="center" vertical="center" wrapText="1"/>
    </xf>
    <xf numFmtId="0" fontId="20" fillId="2" borderId="55" xfId="6" applyFont="1" applyFill="1" applyBorder="1" applyAlignment="1">
      <alignment horizontal="center" vertical="center" wrapText="1"/>
    </xf>
    <xf numFmtId="0" fontId="20" fillId="2" borderId="56" xfId="6" applyFont="1" applyFill="1" applyBorder="1" applyAlignment="1">
      <alignment horizontal="center" vertical="center" wrapText="1"/>
    </xf>
    <xf numFmtId="0" fontId="20" fillId="2" borderId="64" xfId="6" applyFont="1" applyFill="1" applyBorder="1" applyAlignment="1">
      <alignment horizontal="center" vertical="center" wrapText="1"/>
    </xf>
    <xf numFmtId="0" fontId="20" fillId="2" borderId="0" xfId="6" applyFont="1" applyFill="1" applyAlignment="1">
      <alignment horizontal="center" vertical="center" wrapText="1"/>
    </xf>
    <xf numFmtId="0" fontId="20" fillId="2" borderId="57" xfId="6" applyFont="1" applyFill="1" applyBorder="1" applyAlignment="1">
      <alignment horizontal="center" vertical="center" wrapText="1"/>
    </xf>
    <xf numFmtId="0" fontId="20" fillId="2" borderId="38" xfId="6" applyFont="1" applyFill="1" applyBorder="1" applyAlignment="1">
      <alignment horizontal="center" vertical="center" wrapText="1"/>
    </xf>
    <xf numFmtId="0" fontId="20" fillId="2" borderId="24" xfId="6" applyFont="1" applyFill="1" applyBorder="1" applyAlignment="1">
      <alignment horizontal="center" vertical="center" wrapText="1"/>
    </xf>
    <xf numFmtId="0" fontId="20" fillId="2" borderId="59" xfId="6" applyFont="1" applyFill="1" applyBorder="1" applyAlignment="1">
      <alignment horizontal="center" vertical="center" wrapText="1"/>
    </xf>
    <xf numFmtId="0" fontId="9" fillId="2" borderId="48" xfId="6" applyFont="1" applyFill="1" applyBorder="1" applyAlignment="1">
      <alignment horizontal="center" vertical="center"/>
    </xf>
    <xf numFmtId="0" fontId="9" fillId="2" borderId="42" xfId="6" applyFont="1" applyFill="1" applyBorder="1" applyAlignment="1">
      <alignment horizontal="center" vertical="center"/>
    </xf>
    <xf numFmtId="0" fontId="9" fillId="2" borderId="43" xfId="6" applyFont="1" applyFill="1" applyBorder="1" applyAlignment="1">
      <alignment horizontal="center" vertical="center"/>
    </xf>
    <xf numFmtId="0" fontId="8" fillId="2" borderId="48" xfId="6" applyFont="1" applyFill="1" applyBorder="1" applyAlignment="1">
      <alignment horizontal="center"/>
    </xf>
    <xf numFmtId="0" fontId="8" fillId="2" borderId="42" xfId="6" applyFont="1" applyFill="1" applyBorder="1" applyAlignment="1">
      <alignment horizontal="center"/>
    </xf>
    <xf numFmtId="0" fontId="8" fillId="2" borderId="43" xfId="6" applyFont="1" applyFill="1" applyBorder="1" applyAlignment="1">
      <alignment horizontal="center"/>
    </xf>
    <xf numFmtId="0" fontId="9" fillId="2" borderId="48" xfId="6" applyFont="1" applyFill="1" applyBorder="1" applyAlignment="1">
      <alignment horizontal="center"/>
    </xf>
    <xf numFmtId="0" fontId="9" fillId="2" borderId="55" xfId="6" applyFont="1" applyFill="1" applyBorder="1" applyAlignment="1">
      <alignment horizontal="center"/>
    </xf>
    <xf numFmtId="0" fontId="9" fillId="2" borderId="42" xfId="6" applyFont="1" applyFill="1" applyBorder="1" applyAlignment="1">
      <alignment horizontal="center"/>
    </xf>
    <xf numFmtId="0" fontId="9" fillId="2" borderId="43" xfId="6" applyFont="1" applyFill="1" applyBorder="1" applyAlignment="1">
      <alignment horizontal="center"/>
    </xf>
    <xf numFmtId="0" fontId="4" fillId="2" borderId="48" xfId="6" applyFont="1" applyFill="1" applyBorder="1" applyAlignment="1">
      <alignment horizontal="center"/>
    </xf>
    <xf numFmtId="0" fontId="4" fillId="2" borderId="42" xfId="6" applyFont="1" applyFill="1" applyBorder="1" applyAlignment="1">
      <alignment horizontal="center"/>
    </xf>
    <xf numFmtId="0" fontId="4" fillId="2" borderId="43" xfId="6" applyFont="1" applyFill="1" applyBorder="1" applyAlignment="1">
      <alignment horizontal="center"/>
    </xf>
    <xf numFmtId="49" fontId="3" fillId="0" borderId="0" xfId="0" applyNumberFormat="1" applyFont="1" applyAlignment="1">
      <alignment wrapText="1"/>
    </xf>
    <xf numFmtId="49" fontId="0" fillId="0" borderId="0" xfId="0" applyNumberFormat="1" applyAlignment="1">
      <alignment wrapText="1"/>
    </xf>
    <xf numFmtId="49" fontId="0" fillId="0" borderId="0" xfId="0" applyNumberFormat="1"/>
    <xf numFmtId="0" fontId="4" fillId="0" borderId="58"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36" xfId="0" applyFont="1" applyBorder="1" applyAlignment="1">
      <alignment horizontal="center" vertical="center" wrapText="1"/>
    </xf>
    <xf numFmtId="0" fontId="2" fillId="3" borderId="74" xfId="0" applyFont="1" applyFill="1" applyBorder="1" applyAlignment="1">
      <alignment horizontal="center" vertical="center" wrapText="1"/>
    </xf>
    <xf numFmtId="0" fontId="2" fillId="3" borderId="53" xfId="0" applyFont="1" applyFill="1" applyBorder="1" applyAlignment="1">
      <alignment horizontal="center" vertical="center" wrapText="1"/>
    </xf>
    <xf numFmtId="0" fontId="2" fillId="3" borderId="75" xfId="0" applyFont="1" applyFill="1" applyBorder="1" applyAlignment="1">
      <alignment horizontal="center" vertical="center" wrapText="1"/>
    </xf>
    <xf numFmtId="0" fontId="2" fillId="3" borderId="63" xfId="0" applyFont="1" applyFill="1" applyBorder="1" applyAlignment="1">
      <alignment horizontal="center" vertical="center" wrapText="1"/>
    </xf>
    <xf numFmtId="0" fontId="0" fillId="3" borderId="55" xfId="0" applyFill="1" applyBorder="1" applyAlignment="1">
      <alignment horizontal="center" vertical="center"/>
    </xf>
    <xf numFmtId="0" fontId="0" fillId="3" borderId="56" xfId="0" applyFill="1" applyBorder="1" applyAlignment="1">
      <alignment horizontal="center" vertical="center"/>
    </xf>
    <xf numFmtId="0" fontId="0" fillId="3" borderId="39" xfId="0" applyFill="1" applyBorder="1" applyAlignment="1">
      <alignment horizontal="center" vertical="center"/>
    </xf>
    <xf numFmtId="0" fontId="0" fillId="3" borderId="54" xfId="0" applyFill="1" applyBorder="1" applyAlignment="1">
      <alignment horizontal="center" vertical="center"/>
    </xf>
    <xf numFmtId="0" fontId="0" fillId="3" borderId="70" xfId="0" applyFill="1" applyBorder="1" applyAlignment="1">
      <alignment horizontal="center" vertical="center"/>
    </xf>
    <xf numFmtId="0" fontId="4" fillId="0" borderId="76" xfId="0" applyFont="1" applyBorder="1" applyAlignment="1">
      <alignment horizontal="center" vertical="center" wrapText="1"/>
    </xf>
    <xf numFmtId="0" fontId="4" fillId="0" borderId="77" xfId="0" applyFont="1" applyBorder="1" applyAlignment="1">
      <alignment horizontal="center" vertical="center" wrapText="1"/>
    </xf>
    <xf numFmtId="0" fontId="4" fillId="0" borderId="19" xfId="0" applyFont="1" applyBorder="1" applyAlignment="1">
      <alignment horizontal="center" vertical="center" wrapText="1"/>
    </xf>
    <xf numFmtId="0" fontId="2" fillId="3" borderId="4" xfId="0" applyFont="1" applyFill="1" applyBorder="1" applyAlignment="1">
      <alignment horizontal="center" vertical="center" wrapText="1"/>
    </xf>
    <xf numFmtId="0" fontId="0" fillId="3" borderId="25" xfId="0" applyFill="1" applyBorder="1" applyAlignment="1">
      <alignment horizontal="center" vertical="center"/>
    </xf>
    <xf numFmtId="0" fontId="2" fillId="3" borderId="38"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59" xfId="0" applyFont="1" applyFill="1" applyBorder="1" applyAlignment="1">
      <alignment horizontal="center" vertical="center" wrapText="1"/>
    </xf>
    <xf numFmtId="0" fontId="4" fillId="0" borderId="63" xfId="0" applyFont="1" applyBorder="1" applyAlignment="1">
      <alignment horizontal="center" vertical="center" wrapText="1"/>
    </xf>
    <xf numFmtId="0" fontId="4" fillId="0" borderId="56" xfId="0" applyFont="1" applyBorder="1" applyAlignment="1">
      <alignment horizontal="center" vertical="center" wrapText="1"/>
    </xf>
    <xf numFmtId="0" fontId="2" fillId="3" borderId="25"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4" fillId="0" borderId="53" xfId="0" applyFont="1" applyBorder="1" applyAlignment="1">
      <alignment horizontal="center" vertical="center" wrapText="1"/>
    </xf>
    <xf numFmtId="0" fontId="4" fillId="0" borderId="67" xfId="0" applyFont="1" applyBorder="1" applyAlignment="1">
      <alignment horizontal="center" vertical="center" wrapText="1"/>
    </xf>
    <xf numFmtId="0" fontId="2" fillId="3" borderId="48" xfId="0" applyFont="1" applyFill="1" applyBorder="1" applyAlignment="1">
      <alignment horizontal="center" vertical="center" wrapText="1"/>
    </xf>
    <xf numFmtId="0" fontId="0" fillId="3" borderId="42" xfId="0" applyFill="1" applyBorder="1" applyAlignment="1">
      <alignment horizontal="center" vertical="center"/>
    </xf>
    <xf numFmtId="0" fontId="0" fillId="3" borderId="43" xfId="0" applyFill="1" applyBorder="1" applyAlignment="1">
      <alignment horizontal="center" vertical="center"/>
    </xf>
    <xf numFmtId="0" fontId="2" fillId="19" borderId="63" xfId="0" applyFont="1" applyFill="1" applyBorder="1" applyAlignment="1">
      <alignment horizontal="center" vertical="center" wrapText="1"/>
    </xf>
    <xf numFmtId="0" fontId="0" fillId="19" borderId="55" xfId="0" applyFill="1" applyBorder="1" applyAlignment="1">
      <alignment horizontal="center" vertical="center"/>
    </xf>
    <xf numFmtId="0" fontId="0" fillId="19" borderId="56" xfId="0" applyFill="1" applyBorder="1" applyAlignment="1">
      <alignment horizontal="center" vertical="center"/>
    </xf>
    <xf numFmtId="0" fontId="2" fillId="3" borderId="39" xfId="0" applyFont="1" applyFill="1" applyBorder="1" applyAlignment="1">
      <alignment horizontal="center" vertical="center" wrapText="1"/>
    </xf>
    <xf numFmtId="0" fontId="2" fillId="3" borderId="54" xfId="0" applyFont="1" applyFill="1" applyBorder="1" applyAlignment="1">
      <alignment horizontal="center" vertical="center" wrapText="1"/>
    </xf>
    <xf numFmtId="0" fontId="2" fillId="3" borderId="1" xfId="0" applyFont="1" applyFill="1" applyBorder="1" applyAlignment="1">
      <alignment horizontal="center" vertical="center"/>
    </xf>
    <xf numFmtId="0" fontId="0" fillId="3" borderId="1" xfId="0" applyFill="1" applyBorder="1" applyAlignment="1">
      <alignment horizontal="center" vertical="center"/>
    </xf>
    <xf numFmtId="0" fontId="2" fillId="3" borderId="55" xfId="0" applyFont="1" applyFill="1" applyBorder="1" applyAlignment="1">
      <alignment horizontal="center" vertical="center" wrapText="1"/>
    </xf>
    <xf numFmtId="0" fontId="2" fillId="3" borderId="56" xfId="0" applyFont="1" applyFill="1" applyBorder="1" applyAlignment="1">
      <alignment horizontal="center" vertical="center" wrapText="1"/>
    </xf>
    <xf numFmtId="0" fontId="4" fillId="0" borderId="41" xfId="0" applyFont="1" applyBorder="1" applyAlignment="1">
      <alignment horizontal="center" vertical="center" wrapText="1"/>
    </xf>
    <xf numFmtId="0" fontId="4" fillId="0" borderId="31" xfId="0" applyFont="1" applyBorder="1" applyAlignment="1">
      <alignment horizontal="center" vertical="center" wrapText="1"/>
    </xf>
    <xf numFmtId="0" fontId="2" fillId="3" borderId="42" xfId="0" applyFont="1" applyFill="1" applyBorder="1" applyAlignment="1">
      <alignment horizontal="center" vertical="center" wrapText="1"/>
    </xf>
    <xf numFmtId="0" fontId="2" fillId="3" borderId="43" xfId="0" applyFont="1" applyFill="1" applyBorder="1" applyAlignment="1">
      <alignment horizontal="center" vertical="center" wrapText="1"/>
    </xf>
    <xf numFmtId="0" fontId="20" fillId="2" borderId="63" xfId="0" applyFont="1" applyFill="1" applyBorder="1" applyAlignment="1">
      <alignment horizontal="center" vertical="center" wrapText="1"/>
    </xf>
    <xf numFmtId="0" fontId="20" fillId="2" borderId="55" xfId="0" applyFont="1" applyFill="1" applyBorder="1" applyAlignment="1">
      <alignment horizontal="center" vertical="center" wrapText="1"/>
    </xf>
    <xf numFmtId="0" fontId="20" fillId="2" borderId="64"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38" xfId="0" applyFont="1" applyFill="1" applyBorder="1" applyAlignment="1">
      <alignment horizontal="center" vertical="center" wrapText="1"/>
    </xf>
    <xf numFmtId="0" fontId="20" fillId="2" borderId="24" xfId="0" applyFont="1" applyFill="1" applyBorder="1" applyAlignment="1">
      <alignment horizontal="center" vertical="center" wrapText="1"/>
    </xf>
    <xf numFmtId="164" fontId="8" fillId="5" borderId="36" xfId="1" applyNumberFormat="1" applyFont="1" applyFill="1" applyBorder="1" applyAlignment="1">
      <alignment horizontal="left" vertical="center" wrapText="1"/>
    </xf>
    <xf numFmtId="164" fontId="8" fillId="5" borderId="28" xfId="1" applyNumberFormat="1" applyFont="1" applyFill="1" applyBorder="1" applyAlignment="1">
      <alignment horizontal="left" vertical="center" wrapText="1"/>
    </xf>
    <xf numFmtId="0" fontId="13" fillId="20" borderId="0" xfId="0" applyFont="1" applyFill="1" applyAlignment="1">
      <alignment horizontal="center"/>
    </xf>
    <xf numFmtId="0" fontId="2" fillId="0" borderId="0" xfId="0" applyFont="1" applyAlignment="1">
      <alignment horizontal="left"/>
    </xf>
    <xf numFmtId="0" fontId="36" fillId="20" borderId="0" xfId="0" applyFont="1" applyFill="1" applyAlignment="1">
      <alignment horizontal="left" vertical="center" wrapText="1"/>
    </xf>
    <xf numFmtId="0" fontId="36" fillId="20" borderId="0" xfId="0" applyFont="1" applyFill="1" applyAlignment="1">
      <alignment horizontal="left" vertical="center"/>
    </xf>
    <xf numFmtId="0" fontId="10" fillId="0" borderId="52" xfId="0" applyFont="1" applyBorder="1" applyAlignment="1">
      <alignment horizontal="center"/>
    </xf>
    <xf numFmtId="0" fontId="10" fillId="0" borderId="0" xfId="0" applyFont="1" applyAlignment="1">
      <alignment horizontal="center"/>
    </xf>
    <xf numFmtId="0" fontId="2" fillId="0" borderId="52" xfId="0" applyFont="1" applyBorder="1" applyAlignment="1">
      <alignment horizontal="left" vertical="center" wrapText="1"/>
    </xf>
    <xf numFmtId="0" fontId="2" fillId="0" borderId="0" xfId="0" applyFont="1" applyAlignment="1">
      <alignment horizontal="left" vertical="center" wrapText="1"/>
    </xf>
    <xf numFmtId="0" fontId="0" fillId="0" borderId="37" xfId="0" applyBorder="1"/>
    <xf numFmtId="0" fontId="0" fillId="0" borderId="8" xfId="0" applyBorder="1"/>
    <xf numFmtId="0" fontId="0" fillId="0" borderId="51" xfId="0" applyBorder="1"/>
    <xf numFmtId="0" fontId="0" fillId="0" borderId="26" xfId="0" applyBorder="1"/>
    <xf numFmtId="2" fontId="60" fillId="0" borderId="0" xfId="0" applyNumberFormat="1" applyFont="1" applyFill="1"/>
  </cellXfs>
  <cellStyles count="8">
    <cellStyle name="Comma" xfId="1" builtinId="3"/>
    <cellStyle name="Currency" xfId="2" builtinId="4"/>
    <cellStyle name="Currency 2" xfId="3" xr:uid="{00000000-0005-0000-0000-000002000000}"/>
    <cellStyle name="Normal" xfId="0" builtinId="0"/>
    <cellStyle name="Normal 2" xfId="4" xr:uid="{00000000-0005-0000-0000-000005000000}"/>
    <cellStyle name="Normal 2 2" xfId="5" xr:uid="{00000000-0005-0000-0000-000006000000}"/>
    <cellStyle name="Normal 3" xfId="6" xr:uid="{00000000-0005-0000-0000-000007000000}"/>
    <cellStyle name="Percent" xfId="7" builtinId="5"/>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7CA6D0"/>
      <color rgb="FFA1BE7D"/>
      <color rgb="FFF1B6A2"/>
      <color rgb="FFEF9278"/>
      <color rgb="FFEE6F54"/>
      <color rgb="FFEFEFEF"/>
      <color rgb="FFED1C24"/>
      <color rgb="FF494949"/>
      <color rgb="FFCCCCCC"/>
      <color rgb="FFFCB6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0</xdr:col>
      <xdr:colOff>1859</xdr:colOff>
      <xdr:row>0</xdr:row>
      <xdr:rowOff>269</xdr:rowOff>
    </xdr:from>
    <xdr:to>
      <xdr:col>12</xdr:col>
      <xdr:colOff>14084</xdr:colOff>
      <xdr:row>0</xdr:row>
      <xdr:rowOff>1580416</xdr:rowOff>
    </xdr:to>
    <xdr:pic>
      <xdr:nvPicPr>
        <xdr:cNvPr id="28" name="Picture 27">
          <a:extLst>
            <a:ext uri="{FF2B5EF4-FFF2-40B4-BE49-F238E27FC236}">
              <a16:creationId xmlns:a16="http://schemas.microsoft.com/office/drawing/2014/main" id="{2279F9B7-E60A-4C85-BDCA-3DABAABA5B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59" y="269"/>
          <a:ext cx="15049025" cy="15801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xdr:row>
      <xdr:rowOff>1581</xdr:rowOff>
    </xdr:to>
    <xdr:pic>
      <xdr:nvPicPr>
        <xdr:cNvPr id="3" name="Picture 2">
          <a:extLst>
            <a:ext uri="{FF2B5EF4-FFF2-40B4-BE49-F238E27FC236}">
              <a16:creationId xmlns:a16="http://schemas.microsoft.com/office/drawing/2014/main" id="{909545F5-06E4-BC7E-67AA-83EFCEC55E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4139333" cy="14857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2510</xdr:colOff>
      <xdr:row>0</xdr:row>
      <xdr:rowOff>0</xdr:rowOff>
    </xdr:from>
    <xdr:to>
      <xdr:col>10</xdr:col>
      <xdr:colOff>1084610</xdr:colOff>
      <xdr:row>0</xdr:row>
      <xdr:rowOff>1571136</xdr:rowOff>
    </xdr:to>
    <xdr:pic>
      <xdr:nvPicPr>
        <xdr:cNvPr id="3" name="Picture 2">
          <a:extLst>
            <a:ext uri="{FF2B5EF4-FFF2-40B4-BE49-F238E27FC236}">
              <a16:creationId xmlns:a16="http://schemas.microsoft.com/office/drawing/2014/main" id="{11FE2E53-330C-B93C-3CCA-946E753CC10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510" y="0"/>
          <a:ext cx="14963200" cy="15711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0</xdr:row>
      <xdr:rowOff>1548193</xdr:rowOff>
    </xdr:to>
    <xdr:pic>
      <xdr:nvPicPr>
        <xdr:cNvPr id="5" name="Picture 4">
          <a:extLst>
            <a:ext uri="{FF2B5EF4-FFF2-40B4-BE49-F238E27FC236}">
              <a16:creationId xmlns:a16="http://schemas.microsoft.com/office/drawing/2014/main" id="{8195F95A-5F36-3873-13B9-59870FA9A1F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4744700" cy="1548193"/>
        </a:xfrm>
        <a:prstGeom prst="rect">
          <a:avLst/>
        </a:prstGeom>
        <a:solidFill>
          <a:srgbClr val="FCB643"/>
        </a:solid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194731</xdr:colOff>
      <xdr:row>22</xdr:row>
      <xdr:rowOff>91017</xdr:rowOff>
    </xdr:from>
    <xdr:to>
      <xdr:col>2</xdr:col>
      <xdr:colOff>690382</xdr:colOff>
      <xdr:row>24</xdr:row>
      <xdr:rowOff>75186</xdr:rowOff>
    </xdr:to>
    <xdr:sp macro="" textlink="">
      <xdr:nvSpPr>
        <xdr:cNvPr id="2" name="Arrow: Notched Right 1">
          <a:extLst>
            <a:ext uri="{FF2B5EF4-FFF2-40B4-BE49-F238E27FC236}">
              <a16:creationId xmlns:a16="http://schemas.microsoft.com/office/drawing/2014/main" id="{4C852D91-5A79-4FEE-80AE-C19AC2F4F401}"/>
            </a:ext>
          </a:extLst>
        </xdr:cNvPr>
        <xdr:cNvSpPr/>
      </xdr:nvSpPr>
      <xdr:spPr>
        <a:xfrm>
          <a:off x="3183464" y="4453467"/>
          <a:ext cx="499533" cy="321733"/>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8</xdr:col>
      <xdr:colOff>1452562</xdr:colOff>
      <xdr:row>0</xdr:row>
      <xdr:rowOff>0</xdr:rowOff>
    </xdr:from>
    <xdr:to>
      <xdr:col>17</xdr:col>
      <xdr:colOff>1857375</xdr:colOff>
      <xdr:row>27</xdr:row>
      <xdr:rowOff>123117</xdr:rowOff>
    </xdr:to>
    <xdr:pic>
      <xdr:nvPicPr>
        <xdr:cNvPr id="7" name="Picture 6">
          <a:extLst>
            <a:ext uri="{FF2B5EF4-FFF2-40B4-BE49-F238E27FC236}">
              <a16:creationId xmlns:a16="http://schemas.microsoft.com/office/drawing/2014/main" id="{BA942972-8F62-4FF8-BA6E-669EAF78BA40}"/>
            </a:ext>
          </a:extLst>
        </xdr:cNvPr>
        <xdr:cNvPicPr>
          <a:picLocks noChangeAspect="1"/>
        </xdr:cNvPicPr>
      </xdr:nvPicPr>
      <xdr:blipFill>
        <a:blip xmlns:r="http://schemas.openxmlformats.org/officeDocument/2006/relationships" r:embed="rId1"/>
        <a:stretch>
          <a:fillRect/>
        </a:stretch>
      </xdr:blipFill>
      <xdr:spPr>
        <a:xfrm>
          <a:off x="14894718" y="0"/>
          <a:ext cx="9405938" cy="7195430"/>
        </a:xfrm>
        <a:prstGeom prst="rect">
          <a:avLst/>
        </a:prstGeom>
      </xdr:spPr>
    </xdr:pic>
    <xdr:clientData/>
  </xdr:twoCellAnchor>
  <xdr:twoCellAnchor editAs="oneCell">
    <xdr:from>
      <xdr:col>9</xdr:col>
      <xdr:colOff>23812</xdr:colOff>
      <xdr:row>29</xdr:row>
      <xdr:rowOff>107156</xdr:rowOff>
    </xdr:from>
    <xdr:to>
      <xdr:col>17</xdr:col>
      <xdr:colOff>1797844</xdr:colOff>
      <xdr:row>109</xdr:row>
      <xdr:rowOff>69184</xdr:rowOff>
    </xdr:to>
    <xdr:pic>
      <xdr:nvPicPr>
        <xdr:cNvPr id="17" name="Picture 16">
          <a:extLst>
            <a:ext uri="{FF2B5EF4-FFF2-40B4-BE49-F238E27FC236}">
              <a16:creationId xmlns:a16="http://schemas.microsoft.com/office/drawing/2014/main" id="{04410CD0-3D42-4274-86F3-2771B286EFD6}"/>
            </a:ext>
          </a:extLst>
        </xdr:cNvPr>
        <xdr:cNvPicPr>
          <a:picLocks noChangeAspect="1"/>
        </xdr:cNvPicPr>
      </xdr:nvPicPr>
      <xdr:blipFill>
        <a:blip xmlns:r="http://schemas.openxmlformats.org/officeDocument/2006/relationships" r:embed="rId2"/>
        <a:stretch>
          <a:fillRect/>
        </a:stretch>
      </xdr:blipFill>
      <xdr:spPr>
        <a:xfrm>
          <a:off x="14918531" y="7358062"/>
          <a:ext cx="9322594" cy="7129590"/>
        </a:xfrm>
        <a:prstGeom prst="rect">
          <a:avLst/>
        </a:prstGeom>
      </xdr:spPr>
    </xdr:pic>
    <xdr:clientData/>
  </xdr:twoCellAnchor>
  <xdr:twoCellAnchor editAs="oneCell">
    <xdr:from>
      <xdr:col>8</xdr:col>
      <xdr:colOff>1452562</xdr:colOff>
      <xdr:row>122</xdr:row>
      <xdr:rowOff>0</xdr:rowOff>
    </xdr:from>
    <xdr:to>
      <xdr:col>17</xdr:col>
      <xdr:colOff>1762124</xdr:colOff>
      <xdr:row>135</xdr:row>
      <xdr:rowOff>53015</xdr:rowOff>
    </xdr:to>
    <xdr:pic>
      <xdr:nvPicPr>
        <xdr:cNvPr id="18" name="Picture 17">
          <a:extLst>
            <a:ext uri="{FF2B5EF4-FFF2-40B4-BE49-F238E27FC236}">
              <a16:creationId xmlns:a16="http://schemas.microsoft.com/office/drawing/2014/main" id="{7FA74BFA-2CEB-49E0-9256-5EA584092E57}"/>
            </a:ext>
          </a:extLst>
        </xdr:cNvPr>
        <xdr:cNvPicPr>
          <a:picLocks noChangeAspect="1"/>
        </xdr:cNvPicPr>
      </xdr:nvPicPr>
      <xdr:blipFill>
        <a:blip xmlns:r="http://schemas.openxmlformats.org/officeDocument/2006/relationships" r:embed="rId3"/>
        <a:stretch>
          <a:fillRect/>
        </a:stretch>
      </xdr:blipFill>
      <xdr:spPr>
        <a:xfrm>
          <a:off x="14894718" y="14418469"/>
          <a:ext cx="9310687" cy="2219952"/>
        </a:xfrm>
        <a:prstGeom prst="rect">
          <a:avLst/>
        </a:prstGeom>
      </xdr:spPr>
    </xdr:pic>
    <xdr:clientData/>
  </xdr:twoCellAnchor>
  <xdr:twoCellAnchor>
    <xdr:from>
      <xdr:col>14</xdr:col>
      <xdr:colOff>464344</xdr:colOff>
      <xdr:row>20</xdr:row>
      <xdr:rowOff>130968</xdr:rowOff>
    </xdr:from>
    <xdr:to>
      <xdr:col>17</xdr:col>
      <xdr:colOff>1738313</xdr:colOff>
      <xdr:row>23</xdr:row>
      <xdr:rowOff>142875</xdr:rowOff>
    </xdr:to>
    <xdr:sp macro="" textlink="">
      <xdr:nvSpPr>
        <xdr:cNvPr id="5" name="TextBox 4">
          <a:extLst>
            <a:ext uri="{FF2B5EF4-FFF2-40B4-BE49-F238E27FC236}">
              <a16:creationId xmlns:a16="http://schemas.microsoft.com/office/drawing/2014/main" id="{738419C1-7D5E-43AF-8D01-CA5BA47EEA20}"/>
            </a:ext>
          </a:extLst>
        </xdr:cNvPr>
        <xdr:cNvSpPr txBox="1"/>
      </xdr:nvSpPr>
      <xdr:spPr>
        <a:xfrm>
          <a:off x="20716875" y="5155406"/>
          <a:ext cx="3464719" cy="5119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Zone 1 cut-off is 11:00</a:t>
          </a:r>
          <a:r>
            <a:rPr lang="en-US" sz="1100" baseline="0"/>
            <a:t> a.m.  Wed to shop by 1:00 to load Fri</a:t>
          </a:r>
          <a:endParaRPr lang="en-US" sz="1100"/>
        </a:p>
      </xdr:txBody>
    </xdr:sp>
    <xdr:clientData/>
  </xdr:twoCellAnchor>
  <xdr:twoCellAnchor>
    <xdr:from>
      <xdr:col>9</xdr:col>
      <xdr:colOff>-1</xdr:colOff>
      <xdr:row>7</xdr:row>
      <xdr:rowOff>71437</xdr:rowOff>
    </xdr:from>
    <xdr:to>
      <xdr:col>17</xdr:col>
      <xdr:colOff>1905000</xdr:colOff>
      <xdr:row>12</xdr:row>
      <xdr:rowOff>345281</xdr:rowOff>
    </xdr:to>
    <xdr:sp macro="" textlink="">
      <xdr:nvSpPr>
        <xdr:cNvPr id="3" name="TextBox 2">
          <a:extLst>
            <a:ext uri="{FF2B5EF4-FFF2-40B4-BE49-F238E27FC236}">
              <a16:creationId xmlns:a16="http://schemas.microsoft.com/office/drawing/2014/main" id="{C21ADDB2-29A1-44FA-A005-935A74B57A3F}"/>
            </a:ext>
          </a:extLst>
        </xdr:cNvPr>
        <xdr:cNvSpPr txBox="1"/>
      </xdr:nvSpPr>
      <xdr:spPr>
        <a:xfrm>
          <a:off x="15073312" y="2071687"/>
          <a:ext cx="9453563" cy="18692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9</xdr:col>
      <xdr:colOff>-1</xdr:colOff>
      <xdr:row>7</xdr:row>
      <xdr:rowOff>71437</xdr:rowOff>
    </xdr:from>
    <xdr:to>
      <xdr:col>17</xdr:col>
      <xdr:colOff>1643062</xdr:colOff>
      <xdr:row>13</xdr:row>
      <xdr:rowOff>101866</xdr:rowOff>
    </xdr:to>
    <xdr:pic>
      <xdr:nvPicPr>
        <xdr:cNvPr id="4" name="Picture 3">
          <a:extLst>
            <a:ext uri="{FF2B5EF4-FFF2-40B4-BE49-F238E27FC236}">
              <a16:creationId xmlns:a16="http://schemas.microsoft.com/office/drawing/2014/main" id="{DBA4BEB4-7E9F-4916-8C3F-312962AFD842}"/>
            </a:ext>
          </a:extLst>
        </xdr:cNvPr>
        <xdr:cNvPicPr>
          <a:picLocks noChangeAspect="1"/>
        </xdr:cNvPicPr>
      </xdr:nvPicPr>
      <xdr:blipFill>
        <a:blip xmlns:r="http://schemas.openxmlformats.org/officeDocument/2006/relationships" r:embed="rId4"/>
        <a:stretch>
          <a:fillRect/>
        </a:stretch>
      </xdr:blipFill>
      <xdr:spPr>
        <a:xfrm>
          <a:off x="15073312" y="2071687"/>
          <a:ext cx="9191625" cy="19949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14</xdr:col>
      <xdr:colOff>84661</xdr:colOff>
      <xdr:row>49</xdr:row>
      <xdr:rowOff>75208</xdr:rowOff>
    </xdr:to>
    <xdr:pic>
      <xdr:nvPicPr>
        <xdr:cNvPr id="4" name="Picture 3">
          <a:extLst>
            <a:ext uri="{FF2B5EF4-FFF2-40B4-BE49-F238E27FC236}">
              <a16:creationId xmlns:a16="http://schemas.microsoft.com/office/drawing/2014/main" id="{19683336-F52F-4DE4-AD2C-EDD75BA0A5FC}"/>
            </a:ext>
          </a:extLst>
        </xdr:cNvPr>
        <xdr:cNvPicPr>
          <a:picLocks noChangeAspect="1"/>
        </xdr:cNvPicPr>
      </xdr:nvPicPr>
      <xdr:blipFill>
        <a:blip xmlns:r="http://schemas.openxmlformats.org/officeDocument/2006/relationships" r:embed="rId1"/>
        <a:stretch>
          <a:fillRect/>
        </a:stretch>
      </xdr:blipFill>
      <xdr:spPr>
        <a:xfrm>
          <a:off x="104775" y="76200"/>
          <a:ext cx="8514286" cy="7933333"/>
        </a:xfrm>
        <a:prstGeom prst="rect">
          <a:avLst/>
        </a:prstGeom>
      </xdr:spPr>
    </xdr:pic>
    <xdr:clientData/>
  </xdr:twoCellAnchor>
  <xdr:twoCellAnchor editAs="oneCell">
    <xdr:from>
      <xdr:col>14</xdr:col>
      <xdr:colOff>180975</xdr:colOff>
      <xdr:row>0</xdr:row>
      <xdr:rowOff>57150</xdr:rowOff>
    </xdr:from>
    <xdr:to>
      <xdr:col>27</xdr:col>
      <xdr:colOff>528915</xdr:colOff>
      <xdr:row>49</xdr:row>
      <xdr:rowOff>85725</xdr:rowOff>
    </xdr:to>
    <xdr:pic>
      <xdr:nvPicPr>
        <xdr:cNvPr id="5" name="Picture 4">
          <a:extLst>
            <a:ext uri="{FF2B5EF4-FFF2-40B4-BE49-F238E27FC236}">
              <a16:creationId xmlns:a16="http://schemas.microsoft.com/office/drawing/2014/main" id="{3F3E4427-6E70-47FD-96B5-0CF4C0A7ED29}"/>
            </a:ext>
          </a:extLst>
        </xdr:cNvPr>
        <xdr:cNvPicPr>
          <a:picLocks noChangeAspect="1"/>
        </xdr:cNvPicPr>
      </xdr:nvPicPr>
      <xdr:blipFill>
        <a:blip xmlns:r="http://schemas.openxmlformats.org/officeDocument/2006/relationships" r:embed="rId2"/>
        <a:stretch>
          <a:fillRect/>
        </a:stretch>
      </xdr:blipFill>
      <xdr:spPr>
        <a:xfrm>
          <a:off x="8715375" y="57150"/>
          <a:ext cx="8272740" cy="7962900"/>
        </a:xfrm>
        <a:prstGeom prst="rect">
          <a:avLst/>
        </a:prstGeom>
      </xdr:spPr>
    </xdr:pic>
    <xdr:clientData/>
  </xdr:twoCellAnchor>
  <xdr:twoCellAnchor editAs="oneCell">
    <xdr:from>
      <xdr:col>0</xdr:col>
      <xdr:colOff>114300</xdr:colOff>
      <xdr:row>50</xdr:row>
      <xdr:rowOff>47625</xdr:rowOff>
    </xdr:from>
    <xdr:to>
      <xdr:col>15</xdr:col>
      <xdr:colOff>160776</xdr:colOff>
      <xdr:row>98</xdr:row>
      <xdr:rowOff>46653</xdr:rowOff>
    </xdr:to>
    <xdr:pic>
      <xdr:nvPicPr>
        <xdr:cNvPr id="6" name="Picture 5">
          <a:extLst>
            <a:ext uri="{FF2B5EF4-FFF2-40B4-BE49-F238E27FC236}">
              <a16:creationId xmlns:a16="http://schemas.microsoft.com/office/drawing/2014/main" id="{2BC157E4-2358-4AF2-B9E1-9C67850DE184}"/>
            </a:ext>
          </a:extLst>
        </xdr:cNvPr>
        <xdr:cNvPicPr>
          <a:picLocks noChangeAspect="1"/>
        </xdr:cNvPicPr>
      </xdr:nvPicPr>
      <xdr:blipFill>
        <a:blip xmlns:r="http://schemas.openxmlformats.org/officeDocument/2006/relationships" r:embed="rId3"/>
        <a:stretch>
          <a:fillRect/>
        </a:stretch>
      </xdr:blipFill>
      <xdr:spPr>
        <a:xfrm>
          <a:off x="114300" y="8143875"/>
          <a:ext cx="9190476" cy="7771428"/>
        </a:xfrm>
        <a:prstGeom prst="rect">
          <a:avLst/>
        </a:prstGeom>
      </xdr:spPr>
    </xdr:pic>
    <xdr:clientData/>
  </xdr:twoCellAnchor>
  <xdr:twoCellAnchor editAs="oneCell">
    <xdr:from>
      <xdr:col>15</xdr:col>
      <xdr:colOff>190500</xdr:colOff>
      <xdr:row>50</xdr:row>
      <xdr:rowOff>38100</xdr:rowOff>
    </xdr:from>
    <xdr:to>
      <xdr:col>30</xdr:col>
      <xdr:colOff>465548</xdr:colOff>
      <xdr:row>97</xdr:row>
      <xdr:rowOff>19050</xdr:rowOff>
    </xdr:to>
    <xdr:pic>
      <xdr:nvPicPr>
        <xdr:cNvPr id="7" name="Picture 6">
          <a:extLst>
            <a:ext uri="{FF2B5EF4-FFF2-40B4-BE49-F238E27FC236}">
              <a16:creationId xmlns:a16="http://schemas.microsoft.com/office/drawing/2014/main" id="{5401AB30-7E71-4039-B04B-424DE1AE191F}"/>
            </a:ext>
          </a:extLst>
        </xdr:cNvPr>
        <xdr:cNvPicPr>
          <a:picLocks noChangeAspect="1"/>
        </xdr:cNvPicPr>
      </xdr:nvPicPr>
      <xdr:blipFill>
        <a:blip xmlns:r="http://schemas.openxmlformats.org/officeDocument/2006/relationships" r:embed="rId4"/>
        <a:stretch>
          <a:fillRect/>
        </a:stretch>
      </xdr:blipFill>
      <xdr:spPr>
        <a:xfrm>
          <a:off x="9334500" y="8134350"/>
          <a:ext cx="9419048" cy="7591425"/>
        </a:xfrm>
        <a:prstGeom prst="rect">
          <a:avLst/>
        </a:prstGeom>
      </xdr:spPr>
    </xdr:pic>
    <xdr:clientData/>
  </xdr:twoCellAnchor>
  <xdr:twoCellAnchor editAs="oneCell">
    <xdr:from>
      <xdr:col>0</xdr:col>
      <xdr:colOff>114300</xdr:colOff>
      <xdr:row>98</xdr:row>
      <xdr:rowOff>95250</xdr:rowOff>
    </xdr:from>
    <xdr:to>
      <xdr:col>17</xdr:col>
      <xdr:colOff>513005</xdr:colOff>
      <xdr:row>146</xdr:row>
      <xdr:rowOff>122850</xdr:rowOff>
    </xdr:to>
    <xdr:pic>
      <xdr:nvPicPr>
        <xdr:cNvPr id="8" name="Picture 7">
          <a:extLst>
            <a:ext uri="{FF2B5EF4-FFF2-40B4-BE49-F238E27FC236}">
              <a16:creationId xmlns:a16="http://schemas.microsoft.com/office/drawing/2014/main" id="{F06F4549-B849-4A76-9CAF-AEE71EC2731D}"/>
            </a:ext>
          </a:extLst>
        </xdr:cNvPr>
        <xdr:cNvPicPr>
          <a:picLocks noChangeAspect="1"/>
        </xdr:cNvPicPr>
      </xdr:nvPicPr>
      <xdr:blipFill>
        <a:blip xmlns:r="http://schemas.openxmlformats.org/officeDocument/2006/relationships" r:embed="rId5"/>
        <a:stretch>
          <a:fillRect/>
        </a:stretch>
      </xdr:blipFill>
      <xdr:spPr>
        <a:xfrm>
          <a:off x="114300" y="15963900"/>
          <a:ext cx="10761905" cy="7800000"/>
        </a:xfrm>
        <a:prstGeom prst="rect">
          <a:avLst/>
        </a:prstGeom>
      </xdr:spPr>
    </xdr:pic>
    <xdr:clientData/>
  </xdr:twoCellAnchor>
  <xdr:twoCellAnchor editAs="oneCell">
    <xdr:from>
      <xdr:col>18</xdr:col>
      <xdr:colOff>76200</xdr:colOff>
      <xdr:row>98</xdr:row>
      <xdr:rowOff>114300</xdr:rowOff>
    </xdr:from>
    <xdr:to>
      <xdr:col>34</xdr:col>
      <xdr:colOff>17838</xdr:colOff>
      <xdr:row>146</xdr:row>
      <xdr:rowOff>113328</xdr:rowOff>
    </xdr:to>
    <xdr:pic>
      <xdr:nvPicPr>
        <xdr:cNvPr id="9" name="Picture 8">
          <a:extLst>
            <a:ext uri="{FF2B5EF4-FFF2-40B4-BE49-F238E27FC236}">
              <a16:creationId xmlns:a16="http://schemas.microsoft.com/office/drawing/2014/main" id="{DF0D86BF-FA56-4A77-9CC8-86FE3C6A3978}"/>
            </a:ext>
          </a:extLst>
        </xdr:cNvPr>
        <xdr:cNvPicPr>
          <a:picLocks noChangeAspect="1"/>
        </xdr:cNvPicPr>
      </xdr:nvPicPr>
      <xdr:blipFill>
        <a:blip xmlns:r="http://schemas.openxmlformats.org/officeDocument/2006/relationships" r:embed="rId6"/>
        <a:stretch>
          <a:fillRect/>
        </a:stretch>
      </xdr:blipFill>
      <xdr:spPr>
        <a:xfrm>
          <a:off x="11049000" y="15982950"/>
          <a:ext cx="9695238" cy="77714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667016</xdr:colOff>
      <xdr:row>1</xdr:row>
      <xdr:rowOff>1577</xdr:rowOff>
    </xdr:to>
    <xdr:pic>
      <xdr:nvPicPr>
        <xdr:cNvPr id="3" name="Picture 2">
          <a:extLst>
            <a:ext uri="{FF2B5EF4-FFF2-40B4-BE49-F238E27FC236}">
              <a16:creationId xmlns:a16="http://schemas.microsoft.com/office/drawing/2014/main" id="{CA3348C0-F8A6-3CA7-C29E-D100CAF6BB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14556974" cy="152771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83"/>
  <sheetViews>
    <sheetView topLeftCell="A2" zoomScaleNormal="100" workbookViewId="0">
      <selection activeCell="B83" sqref="B83"/>
    </sheetView>
  </sheetViews>
  <sheetFormatPr defaultColWidth="8.85546875" defaultRowHeight="12.75" x14ac:dyDescent="0.2"/>
  <cols>
    <col min="1" max="1" width="29.85546875" customWidth="1"/>
    <col min="2" max="2" width="35.7109375" style="3" customWidth="1"/>
    <col min="3" max="3" width="10.42578125" style="3" customWidth="1"/>
    <col min="4" max="5" width="12.28515625" style="3" customWidth="1"/>
    <col min="6" max="6" width="17" style="3" customWidth="1"/>
    <col min="7" max="7" width="79.7109375" customWidth="1"/>
    <col min="8" max="8" width="12.140625" hidden="1" customWidth="1"/>
    <col min="9" max="9" width="17.7109375" hidden="1" customWidth="1"/>
    <col min="10" max="10" width="16.28515625" hidden="1" customWidth="1"/>
    <col min="11" max="11" width="20.28515625" hidden="1" customWidth="1"/>
    <col min="12" max="12" width="24" hidden="1" customWidth="1"/>
  </cols>
  <sheetData>
    <row r="1" spans="1:12" ht="125.1" customHeight="1" thickBot="1" x14ac:dyDescent="0.25">
      <c r="A1" s="683"/>
      <c r="B1" s="683"/>
      <c r="C1" s="683"/>
      <c r="D1" s="683"/>
      <c r="E1" s="683"/>
      <c r="F1" s="683"/>
      <c r="G1" s="683"/>
    </row>
    <row r="2" spans="1:12" ht="25.35" customHeight="1" x14ac:dyDescent="0.2">
      <c r="A2" s="684" t="s">
        <v>0</v>
      </c>
      <c r="B2" s="685"/>
      <c r="C2" s="685"/>
      <c r="D2" s="685"/>
      <c r="E2" s="685"/>
      <c r="F2" s="685"/>
      <c r="G2" s="685"/>
    </row>
    <row r="3" spans="1:12" ht="25.35" customHeight="1" x14ac:dyDescent="0.2">
      <c r="A3" s="686"/>
      <c r="B3" s="687"/>
      <c r="C3" s="687"/>
      <c r="D3" s="687"/>
      <c r="E3" s="687"/>
      <c r="F3" s="687"/>
      <c r="G3" s="687"/>
    </row>
    <row r="4" spans="1:12" ht="25.35" customHeight="1" x14ac:dyDescent="0.2">
      <c r="A4" s="686"/>
      <c r="B4" s="687"/>
      <c r="C4" s="687"/>
      <c r="D4" s="687"/>
      <c r="E4" s="687"/>
      <c r="F4" s="687"/>
      <c r="G4" s="687"/>
    </row>
    <row r="5" spans="1:12" ht="13.5" thickBot="1" x14ac:dyDescent="0.25">
      <c r="A5" s="688"/>
      <c r="B5" s="689"/>
      <c r="C5" s="689"/>
      <c r="D5" s="689"/>
      <c r="E5" s="689"/>
      <c r="F5" s="689"/>
      <c r="G5" s="689"/>
    </row>
    <row r="6" spans="1:12" s="9" customFormat="1" ht="17.100000000000001" customHeight="1" thickBot="1" x14ac:dyDescent="0.25">
      <c r="A6" s="588" t="s">
        <v>1</v>
      </c>
      <c r="B6" s="588" t="s">
        <v>2</v>
      </c>
      <c r="C6" s="588" t="s">
        <v>3</v>
      </c>
      <c r="D6" s="696" t="s">
        <v>4</v>
      </c>
      <c r="E6" s="697"/>
      <c r="F6" s="697"/>
      <c r="G6" s="698"/>
      <c r="H6" s="8" t="s">
        <v>5</v>
      </c>
      <c r="I6" s="8" t="s">
        <v>6</v>
      </c>
      <c r="J6" s="8" t="s">
        <v>7</v>
      </c>
      <c r="K6" s="8" t="s">
        <v>8</v>
      </c>
      <c r="L6" s="8" t="s">
        <v>9</v>
      </c>
    </row>
    <row r="7" spans="1:12" s="11" customFormat="1" ht="15" customHeight="1" x14ac:dyDescent="0.2">
      <c r="A7" s="589" t="s">
        <v>10</v>
      </c>
      <c r="B7" s="603" t="s">
        <v>379</v>
      </c>
      <c r="C7" s="592"/>
      <c r="D7" s="693" t="s">
        <v>12</v>
      </c>
      <c r="E7" s="693"/>
      <c r="F7" s="693"/>
      <c r="G7" s="693"/>
      <c r="H7" s="10">
        <v>12</v>
      </c>
      <c r="I7" s="10">
        <v>32</v>
      </c>
      <c r="J7" s="10">
        <v>32</v>
      </c>
      <c r="K7" s="10">
        <v>32</v>
      </c>
      <c r="L7" s="10">
        <v>32</v>
      </c>
    </row>
    <row r="8" spans="1:12" s="11" customFormat="1" ht="15" customHeight="1" thickBot="1" x14ac:dyDescent="0.25">
      <c r="A8" s="546" t="s">
        <v>13</v>
      </c>
      <c r="B8" s="597">
        <f>VLOOKUP(B7,Data_Table,2,FALSE)</f>
        <v>12</v>
      </c>
      <c r="C8" s="648" t="s">
        <v>14</v>
      </c>
      <c r="D8" s="665"/>
      <c r="E8" s="665"/>
      <c r="F8" s="665"/>
      <c r="G8" s="665"/>
      <c r="H8" s="10">
        <v>12</v>
      </c>
      <c r="I8" s="10">
        <v>1800</v>
      </c>
      <c r="J8" s="10">
        <v>1350</v>
      </c>
      <c r="K8" s="10">
        <v>900</v>
      </c>
      <c r="L8" s="10">
        <v>450</v>
      </c>
    </row>
    <row r="9" spans="1:12" s="11" customFormat="1" ht="15" customHeight="1" thickBot="1" x14ac:dyDescent="0.25">
      <c r="A9" s="547" t="s">
        <v>15</v>
      </c>
      <c r="B9" s="602">
        <v>25</v>
      </c>
      <c r="C9" s="651" t="s">
        <v>16</v>
      </c>
      <c r="D9" s="693" t="s">
        <v>17</v>
      </c>
      <c r="E9" s="693"/>
      <c r="F9" s="693"/>
      <c r="G9" s="693"/>
      <c r="H9" s="10">
        <v>12</v>
      </c>
      <c r="I9" s="10">
        <v>960</v>
      </c>
      <c r="J9" s="10">
        <v>720</v>
      </c>
      <c r="K9" s="10">
        <v>480</v>
      </c>
      <c r="L9" s="10">
        <v>240</v>
      </c>
    </row>
    <row r="10" spans="1:12" s="11" customFormat="1" ht="15" customHeight="1" x14ac:dyDescent="0.2">
      <c r="A10" s="546" t="s">
        <v>18</v>
      </c>
      <c r="B10" s="598">
        <f>B9*(B8/12)</f>
        <v>25</v>
      </c>
      <c r="C10" s="648" t="s">
        <v>19</v>
      </c>
      <c r="D10" s="694"/>
      <c r="E10" s="694"/>
      <c r="F10" s="694"/>
      <c r="G10" s="694"/>
      <c r="H10" s="10">
        <v>16</v>
      </c>
      <c r="I10" s="10">
        <v>792</v>
      </c>
      <c r="J10" s="10">
        <v>594</v>
      </c>
      <c r="K10" s="10">
        <v>396</v>
      </c>
      <c r="L10" s="10">
        <v>198</v>
      </c>
    </row>
    <row r="11" spans="1:12" s="11" customFormat="1" ht="15" customHeight="1" thickBot="1" x14ac:dyDescent="0.25">
      <c r="A11" s="547" t="s">
        <v>20</v>
      </c>
      <c r="B11" s="653">
        <f>B12*(B10/100)</f>
        <v>200</v>
      </c>
      <c r="C11" s="651" t="s">
        <v>21</v>
      </c>
      <c r="D11" s="694"/>
      <c r="E11" s="694"/>
      <c r="F11" s="694"/>
      <c r="G11" s="694"/>
      <c r="H11" s="10">
        <v>16.5</v>
      </c>
      <c r="I11" s="10">
        <v>1536</v>
      </c>
      <c r="J11" s="10">
        <v>1152</v>
      </c>
      <c r="K11" s="10">
        <v>768</v>
      </c>
      <c r="L11" s="10">
        <v>384</v>
      </c>
    </row>
    <row r="12" spans="1:12" s="11" customFormat="1" ht="15" customHeight="1" thickBot="1" x14ac:dyDescent="0.25">
      <c r="A12" s="546" t="s">
        <v>22</v>
      </c>
      <c r="B12" s="602">
        <v>800</v>
      </c>
      <c r="C12" s="648" t="s">
        <v>23</v>
      </c>
      <c r="D12" s="693" t="s">
        <v>24</v>
      </c>
      <c r="E12" s="693"/>
      <c r="F12" s="693"/>
      <c r="G12" s="693"/>
      <c r="H12" s="10">
        <v>18</v>
      </c>
      <c r="I12" s="10">
        <v>960</v>
      </c>
      <c r="J12" s="10">
        <v>720</v>
      </c>
      <c r="K12" s="10">
        <v>480</v>
      </c>
      <c r="L12" s="10">
        <v>240</v>
      </c>
    </row>
    <row r="13" spans="1:12" s="9" customFormat="1" ht="15" thickBot="1" x14ac:dyDescent="0.25">
      <c r="A13" s="590" t="s">
        <v>25</v>
      </c>
      <c r="B13" s="599">
        <f>VLOOKUP($B$7,Data_Table,VLOOKUP($B$9,Panel_Capacity,2,TRUE),FALSE)</f>
        <v>480</v>
      </c>
      <c r="C13" s="593" t="s">
        <v>26</v>
      </c>
      <c r="D13" s="695"/>
      <c r="E13" s="695"/>
      <c r="F13" s="695"/>
      <c r="G13" s="695"/>
      <c r="H13" s="12">
        <v>10.5</v>
      </c>
      <c r="I13" s="12" t="s">
        <v>27</v>
      </c>
      <c r="J13" s="12" t="s">
        <v>28</v>
      </c>
      <c r="K13" s="12" t="s">
        <v>29</v>
      </c>
      <c r="L13" s="12" t="s">
        <v>30</v>
      </c>
    </row>
    <row r="14" spans="1:12" s="9" customFormat="1" ht="15" thickBot="1" x14ac:dyDescent="0.25">
      <c r="A14" s="591"/>
      <c r="B14" s="596"/>
      <c r="C14" s="594"/>
      <c r="D14" s="702"/>
      <c r="E14" s="702"/>
      <c r="F14" s="702"/>
      <c r="G14" s="702"/>
      <c r="H14" s="12">
        <v>24</v>
      </c>
      <c r="I14" s="12">
        <v>1008</v>
      </c>
      <c r="J14" s="12">
        <v>756</v>
      </c>
      <c r="K14" s="12">
        <v>504</v>
      </c>
      <c r="L14" s="12">
        <v>252</v>
      </c>
    </row>
    <row r="15" spans="1:12" s="9" customFormat="1" ht="15.75" thickBot="1" x14ac:dyDescent="0.3">
      <c r="A15" s="548" t="s">
        <v>31</v>
      </c>
      <c r="B15" s="600">
        <f>IF($B$16&gt;0,IF($B$42="yes",1,$B$41+1),$B$41)</f>
        <v>2</v>
      </c>
      <c r="C15" s="648" t="s">
        <v>32</v>
      </c>
      <c r="D15" s="665"/>
      <c r="E15" s="665"/>
      <c r="F15" s="665"/>
      <c r="G15" s="665"/>
      <c r="H15" s="12">
        <v>12</v>
      </c>
      <c r="I15" s="12">
        <v>1056</v>
      </c>
      <c r="J15" s="12">
        <v>792</v>
      </c>
      <c r="K15" s="12">
        <v>528</v>
      </c>
      <c r="L15" s="12">
        <v>264</v>
      </c>
    </row>
    <row r="16" spans="1:12" ht="15" customHeight="1" thickBot="1" x14ac:dyDescent="0.3">
      <c r="A16" s="549" t="s">
        <v>33</v>
      </c>
      <c r="B16" s="601">
        <f>(B12-(TRUNC(B12/B13,0)*B13))/B13</f>
        <v>0.66666666666666663</v>
      </c>
      <c r="C16" s="593" t="s">
        <v>34</v>
      </c>
      <c r="D16" s="666" t="s">
        <v>35</v>
      </c>
      <c r="E16" s="666"/>
      <c r="F16" s="666"/>
      <c r="G16" s="666"/>
      <c r="H16" s="1">
        <v>16</v>
      </c>
      <c r="I16" s="1">
        <v>1056</v>
      </c>
      <c r="J16" s="1">
        <v>792</v>
      </c>
      <c r="K16" s="1">
        <v>528</v>
      </c>
      <c r="L16" s="1">
        <v>264</v>
      </c>
    </row>
    <row r="17" spans="1:12" ht="13.5" thickBot="1" x14ac:dyDescent="0.25">
      <c r="A17" s="585"/>
      <c r="B17" s="555"/>
      <c r="C17" s="595"/>
      <c r="D17" s="699"/>
      <c r="E17" s="700"/>
      <c r="F17" s="700"/>
      <c r="G17" s="701"/>
      <c r="H17" s="1">
        <v>18</v>
      </c>
      <c r="I17" s="1">
        <v>1056</v>
      </c>
      <c r="J17" s="1">
        <v>792</v>
      </c>
      <c r="K17" s="1">
        <v>528</v>
      </c>
      <c r="L17" s="1">
        <v>264</v>
      </c>
    </row>
    <row r="18" spans="1:12" ht="15" customHeight="1" thickBot="1" x14ac:dyDescent="0.3">
      <c r="A18" s="586" t="s">
        <v>36</v>
      </c>
      <c r="B18" s="602">
        <v>500</v>
      </c>
      <c r="C18" s="648" t="s">
        <v>37</v>
      </c>
      <c r="D18" s="693" t="s">
        <v>38</v>
      </c>
      <c r="E18" s="693"/>
      <c r="F18" s="693"/>
      <c r="G18" s="693"/>
      <c r="H18" s="1"/>
      <c r="I18" s="1"/>
      <c r="J18" s="1"/>
      <c r="K18" s="1"/>
      <c r="L18" s="1"/>
    </row>
    <row r="19" spans="1:12" ht="13.5" thickBot="1" x14ac:dyDescent="0.25">
      <c r="A19" s="554"/>
      <c r="B19" s="554"/>
      <c r="C19" s="650"/>
      <c r="D19" s="680"/>
      <c r="E19" s="680"/>
      <c r="F19" s="680"/>
      <c r="G19" s="680"/>
      <c r="H19" s="1">
        <v>18</v>
      </c>
      <c r="I19" s="1">
        <v>1056</v>
      </c>
      <c r="J19" s="1">
        <v>792</v>
      </c>
      <c r="K19" s="1">
        <v>528</v>
      </c>
      <c r="L19" s="1">
        <v>264</v>
      </c>
    </row>
    <row r="20" spans="1:12" ht="15" customHeight="1" thickBot="1" x14ac:dyDescent="0.3">
      <c r="A20" s="586" t="s">
        <v>39</v>
      </c>
      <c r="B20" s="602" t="s">
        <v>40</v>
      </c>
      <c r="C20" s="648" t="s">
        <v>37</v>
      </c>
      <c r="D20" s="693" t="s">
        <v>41</v>
      </c>
      <c r="E20" s="693"/>
      <c r="F20" s="693"/>
      <c r="G20" s="693"/>
      <c r="H20" s="1"/>
      <c r="I20" s="1"/>
      <c r="J20" s="1"/>
      <c r="K20" s="1"/>
      <c r="L20" s="1"/>
    </row>
    <row r="21" spans="1:12" ht="107.25" customHeight="1" thickBot="1" x14ac:dyDescent="0.25">
      <c r="A21" s="554"/>
      <c r="B21" s="554"/>
      <c r="C21" s="650"/>
      <c r="D21" s="680"/>
      <c r="E21" s="680"/>
      <c r="F21" s="680"/>
      <c r="G21" s="680"/>
      <c r="H21" s="1">
        <v>18</v>
      </c>
      <c r="I21" s="1">
        <v>1056</v>
      </c>
      <c r="J21" s="1">
        <v>792</v>
      </c>
      <c r="K21" s="1">
        <v>528</v>
      </c>
      <c r="L21" s="1">
        <v>264</v>
      </c>
    </row>
    <row r="22" spans="1:12" ht="14.25" customHeight="1" thickBot="1" x14ac:dyDescent="0.25">
      <c r="A22" s="553" t="s">
        <v>42</v>
      </c>
      <c r="B22" s="602" t="s">
        <v>43</v>
      </c>
      <c r="C22" s="648" t="s">
        <v>37</v>
      </c>
      <c r="D22" s="679" t="s">
        <v>41</v>
      </c>
      <c r="E22" s="679"/>
      <c r="F22" s="679"/>
      <c r="G22" s="679"/>
      <c r="H22" s="1"/>
      <c r="I22" s="1"/>
      <c r="J22" s="1"/>
      <c r="K22" s="1"/>
      <c r="L22" s="1"/>
    </row>
    <row r="23" spans="1:12" x14ac:dyDescent="0.2">
      <c r="A23" s="554"/>
      <c r="B23" s="554"/>
      <c r="C23" s="650"/>
      <c r="D23" s="680"/>
      <c r="E23" s="680"/>
      <c r="F23" s="680"/>
      <c r="G23" s="680"/>
      <c r="H23" s="1"/>
      <c r="I23" s="1"/>
      <c r="J23" s="1"/>
      <c r="K23" s="1"/>
      <c r="L23" s="1"/>
    </row>
    <row r="24" spans="1:12" ht="15.75" thickBot="1" x14ac:dyDescent="0.3">
      <c r="A24" s="642" t="s">
        <v>44</v>
      </c>
      <c r="B24" s="643">
        <f>IF(B15&gt;1,SUM(B44*B15,B47*B15),SUM(B46,B47))</f>
        <v>3920</v>
      </c>
      <c r="C24" s="477" t="s">
        <v>45</v>
      </c>
      <c r="D24" s="681" t="s">
        <v>46</v>
      </c>
      <c r="E24" s="681"/>
      <c r="F24" s="681"/>
      <c r="G24" s="681"/>
      <c r="H24" s="1"/>
      <c r="I24" s="1"/>
      <c r="J24" s="1"/>
      <c r="K24" s="1"/>
      <c r="L24" s="1"/>
    </row>
    <row r="25" spans="1:12" ht="13.5" hidden="1" thickTop="1" x14ac:dyDescent="0.2">
      <c r="A25" s="644" t="s">
        <v>47</v>
      </c>
      <c r="B25" s="645">
        <f>IF((B12/B13)&lt;0.5,(B12/B13),1)*(B18*Tables!BX20)*B15</f>
        <v>460</v>
      </c>
      <c r="C25" s="161"/>
      <c r="D25" s="682" t="s">
        <v>47</v>
      </c>
      <c r="E25" s="682"/>
      <c r="F25" s="682"/>
      <c r="G25" s="682"/>
      <c r="H25" s="1"/>
      <c r="I25" s="1"/>
      <c r="J25" s="1"/>
      <c r="K25" s="1"/>
      <c r="L25" s="1"/>
    </row>
    <row r="26" spans="1:12" ht="13.5" hidden="1" thickBot="1" x14ac:dyDescent="0.25">
      <c r="A26" s="690" t="s">
        <v>48</v>
      </c>
      <c r="B26" s="691"/>
      <c r="C26" s="668"/>
      <c r="D26" s="691"/>
      <c r="E26" s="691"/>
      <c r="F26" s="691"/>
      <c r="G26" s="692"/>
      <c r="H26" s="1"/>
      <c r="I26" s="1"/>
      <c r="J26" s="1"/>
      <c r="K26" s="1"/>
      <c r="L26" s="1"/>
    </row>
    <row r="27" spans="1:12" hidden="1" x14ac:dyDescent="0.2">
      <c r="A27" s="165" t="s">
        <v>49</v>
      </c>
      <c r="B27" s="168">
        <v>100000</v>
      </c>
      <c r="C27" s="670" t="s">
        <v>50</v>
      </c>
      <c r="D27" s="671"/>
      <c r="E27" s="671"/>
      <c r="F27" s="671"/>
      <c r="G27" s="672"/>
      <c r="H27" s="1"/>
      <c r="I27" s="1"/>
      <c r="J27" s="1"/>
      <c r="K27" s="1"/>
      <c r="L27" s="1"/>
    </row>
    <row r="28" spans="1:12" hidden="1" x14ac:dyDescent="0.2">
      <c r="A28" s="166" t="s">
        <v>51</v>
      </c>
      <c r="B28" s="167">
        <f>B27*5%</f>
        <v>5000</v>
      </c>
      <c r="C28" s="673"/>
      <c r="D28" s="674"/>
      <c r="E28" s="674"/>
      <c r="F28" s="674"/>
      <c r="G28" s="675"/>
      <c r="H28" s="1"/>
      <c r="I28" s="1"/>
      <c r="J28" s="1"/>
      <c r="K28" s="1"/>
      <c r="L28" s="1"/>
    </row>
    <row r="29" spans="1:12" hidden="1" x14ac:dyDescent="0.2">
      <c r="A29" s="166" t="s">
        <v>52</v>
      </c>
      <c r="B29" s="427">
        <f>B24</f>
        <v>3920</v>
      </c>
      <c r="C29" s="673"/>
      <c r="D29" s="674"/>
      <c r="E29" s="674"/>
      <c r="F29" s="674"/>
      <c r="G29" s="675"/>
      <c r="H29" s="1"/>
      <c r="I29" s="1"/>
      <c r="J29" s="1"/>
      <c r="K29" s="1"/>
      <c r="L29" s="1"/>
    </row>
    <row r="30" spans="1:12" hidden="1" x14ac:dyDescent="0.2">
      <c r="A30" s="166" t="s">
        <v>53</v>
      </c>
      <c r="B30" s="427">
        <f>B28+B29</f>
        <v>8920</v>
      </c>
      <c r="C30" s="673"/>
      <c r="D30" s="674"/>
      <c r="E30" s="674"/>
      <c r="F30" s="674"/>
      <c r="G30" s="675"/>
      <c r="H30" s="1"/>
      <c r="I30" s="1"/>
      <c r="J30" s="1"/>
      <c r="K30" s="1"/>
      <c r="L30" s="1"/>
    </row>
    <row r="31" spans="1:12" s="37" customFormat="1" ht="18" hidden="1" customHeight="1" x14ac:dyDescent="0.2">
      <c r="A31" s="166" t="s">
        <v>54</v>
      </c>
      <c r="B31" s="169">
        <v>43458</v>
      </c>
      <c r="C31" s="673"/>
      <c r="D31" s="674"/>
      <c r="E31" s="674"/>
      <c r="F31" s="674"/>
      <c r="G31" s="675"/>
      <c r="H31" s="216"/>
      <c r="I31" s="216"/>
      <c r="J31" s="216"/>
      <c r="K31" s="216"/>
      <c r="L31" s="216"/>
    </row>
    <row r="32" spans="1:12" ht="24.95" hidden="1" customHeight="1" thickBot="1" x14ac:dyDescent="0.25">
      <c r="A32" s="217" t="s">
        <v>55</v>
      </c>
      <c r="B32" s="215" t="s">
        <v>56</v>
      </c>
      <c r="C32" s="676"/>
      <c r="D32" s="677"/>
      <c r="E32" s="677"/>
      <c r="F32" s="677"/>
      <c r="G32" s="678"/>
      <c r="H32" s="1"/>
      <c r="I32" s="1"/>
      <c r="J32" s="1"/>
      <c r="K32" s="1"/>
      <c r="L32" s="1"/>
    </row>
    <row r="33" spans="1:12" ht="15.95" hidden="1" customHeight="1" x14ac:dyDescent="0.2">
      <c r="A33" s="162" t="s">
        <v>57</v>
      </c>
      <c r="B33" s="163" t="s">
        <v>58</v>
      </c>
      <c r="C33" s="428" t="s">
        <v>37</v>
      </c>
      <c r="D33" s="428" t="s">
        <v>44</v>
      </c>
      <c r="E33" s="428" t="s">
        <v>59</v>
      </c>
      <c r="F33" s="428" t="s">
        <v>60</v>
      </c>
      <c r="G33" s="207" t="s">
        <v>61</v>
      </c>
      <c r="H33" s="1"/>
      <c r="I33" s="1"/>
      <c r="J33" s="1"/>
      <c r="K33" s="1"/>
      <c r="L33" s="1"/>
    </row>
    <row r="34" spans="1:12" ht="15.95" hidden="1" customHeight="1" x14ac:dyDescent="0.2">
      <c r="A34" s="429" t="s">
        <v>62</v>
      </c>
      <c r="B34" s="479" t="s">
        <v>63</v>
      </c>
      <c r="C34" s="170">
        <v>350</v>
      </c>
      <c r="D34" s="430" t="e">
        <f>IF($B$15&gt;1,SUM($E43*$B$15,$B$47*$B$15),SUM($F43,$B$47))</f>
        <v>#N/A</v>
      </c>
      <c r="E34" s="171">
        <v>43460</v>
      </c>
      <c r="F34" s="479"/>
      <c r="G34" s="431" t="s">
        <v>64</v>
      </c>
      <c r="H34" s="1"/>
      <c r="I34" s="1"/>
      <c r="J34" s="1"/>
      <c r="K34" s="1"/>
      <c r="L34" s="1"/>
    </row>
    <row r="35" spans="1:12" ht="15.95" hidden="1" customHeight="1" x14ac:dyDescent="0.2">
      <c r="A35" s="429" t="s">
        <v>65</v>
      </c>
      <c r="B35" s="479" t="s">
        <v>66</v>
      </c>
      <c r="C35" s="170">
        <v>650</v>
      </c>
      <c r="D35" s="430" t="e">
        <f>IF($B$15&gt;1,SUM($E44*$B$15,$B$47*$B$15),SUM($F44,$B$47))</f>
        <v>#N/A</v>
      </c>
      <c r="E35" s="171">
        <v>43459</v>
      </c>
      <c r="F35" s="479"/>
      <c r="G35" s="431" t="s">
        <v>64</v>
      </c>
      <c r="H35" s="1"/>
      <c r="I35" s="1"/>
      <c r="J35" s="1"/>
      <c r="K35" s="1"/>
      <c r="L35" s="1"/>
    </row>
    <row r="36" spans="1:12" ht="15.95" hidden="1" customHeight="1" x14ac:dyDescent="0.2">
      <c r="A36" s="429" t="s">
        <v>67</v>
      </c>
      <c r="B36" s="479" t="s">
        <v>68</v>
      </c>
      <c r="C36" s="170">
        <v>800</v>
      </c>
      <c r="D36" s="430" t="e">
        <f>IF($B$15&gt;1,SUM($E45*$B$15,$B$47*$B$15),SUM($F45,$B$47))</f>
        <v>#N/A</v>
      </c>
      <c r="E36" s="171">
        <v>43457</v>
      </c>
      <c r="F36" s="479"/>
      <c r="G36" s="431" t="s">
        <v>64</v>
      </c>
      <c r="H36" s="1"/>
      <c r="I36" s="1"/>
      <c r="J36" s="1"/>
      <c r="K36" s="1"/>
      <c r="L36" s="1"/>
    </row>
    <row r="37" spans="1:12" ht="15.95" hidden="1" customHeight="1" thickBot="1" x14ac:dyDescent="0.25">
      <c r="A37" s="429" t="s">
        <v>69</v>
      </c>
      <c r="B37" s="479" t="s">
        <v>70</v>
      </c>
      <c r="C37" s="170">
        <v>2500</v>
      </c>
      <c r="D37" s="430" t="e">
        <f>IF($B$15&gt;1,SUM($E46*$B$15,$B$47*$B$15),SUM($F46,$B$47))</f>
        <v>#N/A</v>
      </c>
      <c r="E37" s="198">
        <v>43454</v>
      </c>
      <c r="F37" s="479"/>
      <c r="G37" s="431" t="s">
        <v>64</v>
      </c>
      <c r="H37" s="1"/>
      <c r="I37" s="1"/>
      <c r="J37" s="1"/>
      <c r="K37" s="1"/>
      <c r="L37" s="1"/>
    </row>
    <row r="38" spans="1:12" ht="23.45" hidden="1" customHeight="1" thickBot="1" x14ac:dyDescent="0.25">
      <c r="A38" s="172" t="s">
        <v>71</v>
      </c>
      <c r="B38" s="164" t="str">
        <f>B22</f>
        <v>MBCI - HOUSTON</v>
      </c>
      <c r="C38" s="173">
        <f>B18</f>
        <v>500</v>
      </c>
      <c r="D38" s="197">
        <f>B29</f>
        <v>3920</v>
      </c>
      <c r="E38" s="199">
        <v>43465</v>
      </c>
      <c r="F38" s="432"/>
      <c r="G38" s="214"/>
      <c r="H38" s="1"/>
      <c r="I38" s="1"/>
      <c r="J38" s="1"/>
      <c r="K38" s="1"/>
      <c r="L38" s="1"/>
    </row>
    <row r="39" spans="1:12" ht="13.5" hidden="1" thickBot="1" x14ac:dyDescent="0.25">
      <c r="A39" s="667"/>
      <c r="B39" s="668"/>
      <c r="C39" s="668"/>
      <c r="D39" s="668"/>
      <c r="E39" s="668"/>
      <c r="F39" s="668"/>
      <c r="G39" s="669"/>
      <c r="H39" s="1"/>
      <c r="I39" s="1"/>
      <c r="J39" s="1"/>
      <c r="K39" s="1"/>
      <c r="L39" s="1"/>
    </row>
    <row r="40" spans="1:12" hidden="1" x14ac:dyDescent="0.2">
      <c r="A40" s="426"/>
      <c r="B40" s="425"/>
      <c r="C40" s="478"/>
      <c r="D40" s="478"/>
      <c r="E40" s="478"/>
      <c r="F40" s="478"/>
      <c r="G40" s="5"/>
      <c r="H40" s="1"/>
      <c r="I40" s="1"/>
      <c r="J40" s="1"/>
      <c r="K40" s="1"/>
      <c r="L40" s="1"/>
    </row>
    <row r="41" spans="1:12" hidden="1" x14ac:dyDescent="0.2">
      <c r="A41" s="426" t="s">
        <v>72</v>
      </c>
      <c r="B41" s="425">
        <f>_xlfn.FLOOR.MATH($B12/B13)</f>
        <v>1</v>
      </c>
      <c r="C41" s="478"/>
      <c r="D41" s="478"/>
      <c r="E41" s="478"/>
      <c r="F41" s="478"/>
      <c r="G41" s="433" t="s">
        <v>73</v>
      </c>
      <c r="H41" s="1">
        <v>18</v>
      </c>
      <c r="I41" s="1">
        <v>1056</v>
      </c>
      <c r="J41" s="1">
        <v>792</v>
      </c>
      <c r="K41" s="1">
        <v>528</v>
      </c>
      <c r="L41" s="1">
        <v>264</v>
      </c>
    </row>
    <row r="42" spans="1:12" hidden="1" x14ac:dyDescent="0.2">
      <c r="A42" s="434" t="s">
        <v>74</v>
      </c>
      <c r="B42" s="478" t="str">
        <f>IF(AND($B$41=0,$B$16&lt;50%),"yes","no")</f>
        <v>no</v>
      </c>
      <c r="C42" s="478"/>
      <c r="D42" s="478"/>
      <c r="E42" s="435" t="s">
        <v>75</v>
      </c>
      <c r="F42" s="435" t="s">
        <v>76</v>
      </c>
      <c r="G42" s="433" t="s">
        <v>77</v>
      </c>
      <c r="H42" s="1"/>
      <c r="I42" s="1"/>
      <c r="J42" s="1"/>
      <c r="K42" s="1"/>
      <c r="L42" s="1"/>
    </row>
    <row r="43" spans="1:12" hidden="1" x14ac:dyDescent="0.2">
      <c r="A43" s="436" t="s">
        <v>78</v>
      </c>
      <c r="B43" s="437">
        <f>VLOOKUP($B$22,State_Rate,(VLOOKUP($B$20,State_Col,2,FALSE)),FALSE)</f>
        <v>3.82</v>
      </c>
      <c r="C43" s="478"/>
      <c r="D43" s="437" t="e">
        <f>VLOOKUP($B$34,State_Rate,(VLOOKUP($B$20,State_Col,2,FALSE)),FALSE)</f>
        <v>#N/A</v>
      </c>
      <c r="E43" s="478" t="e">
        <f>IF($B$42="no",MAX($D43*$C34,1200),0)</f>
        <v>#N/A</v>
      </c>
      <c r="F43" s="478" t="e">
        <f>(MAX(1200,$D43*$C34)/$B$45)</f>
        <v>#N/A</v>
      </c>
      <c r="G43" s="433" t="s">
        <v>79</v>
      </c>
      <c r="H43" s="1"/>
      <c r="I43" s="1"/>
      <c r="J43" s="1"/>
      <c r="K43" s="1"/>
      <c r="L43" s="1"/>
    </row>
    <row r="44" spans="1:12" hidden="1" x14ac:dyDescent="0.2">
      <c r="A44" s="436" t="s">
        <v>80</v>
      </c>
      <c r="B44" s="437">
        <f>IF($B$42="no",MAX($B43*$B18,1200),0)</f>
        <v>1910</v>
      </c>
      <c r="C44" s="478"/>
      <c r="D44" s="437" t="e">
        <f>VLOOKUP($B$35,State_Rate,(VLOOKUP($B$20,State_Col,2,FALSE)),FALSE)</f>
        <v>#N/A</v>
      </c>
      <c r="E44" s="478" t="e">
        <f>IF($B$42="no",MAX($D44*$C35,1200),0)</f>
        <v>#N/A</v>
      </c>
      <c r="F44" s="478" t="e">
        <f>(MAX(1200,$D44*$C35)/$B$45)</f>
        <v>#N/A</v>
      </c>
      <c r="G44" s="433"/>
      <c r="H44" s="1"/>
      <c r="I44" s="1"/>
      <c r="J44" s="1"/>
      <c r="K44" s="1"/>
      <c r="L44" s="1"/>
    </row>
    <row r="45" spans="1:12" hidden="1" x14ac:dyDescent="0.2">
      <c r="A45" s="436" t="s">
        <v>81</v>
      </c>
      <c r="B45" s="478">
        <f>VLOOKUP($B$16,Util_Rate,3,TRUE)</f>
        <v>1</v>
      </c>
      <c r="C45" s="478"/>
      <c r="D45" s="437" t="e">
        <f>VLOOKUP($B$36,State_Rate,(VLOOKUP($B$20,State_Col,2,FALSE)),FALSE)</f>
        <v>#N/A</v>
      </c>
      <c r="E45" s="478" t="e">
        <f>IF($B$42="no",MAX($D45*$C36,1200),0)</f>
        <v>#N/A</v>
      </c>
      <c r="F45" s="478" t="e">
        <f>(MAX(1200,$D45*$C36)/$B$45)</f>
        <v>#N/A</v>
      </c>
      <c r="G45" s="433" t="s">
        <v>82</v>
      </c>
      <c r="H45" s="1"/>
      <c r="I45" s="1"/>
      <c r="J45" s="1"/>
      <c r="K45" s="1"/>
      <c r="L45" s="1"/>
    </row>
    <row r="46" spans="1:12" hidden="1" x14ac:dyDescent="0.2">
      <c r="A46" s="436" t="s">
        <v>83</v>
      </c>
      <c r="B46" s="437">
        <f>(MAX(1200,B43*B18)/B45)</f>
        <v>1910</v>
      </c>
      <c r="C46" s="478"/>
      <c r="D46" s="437" t="e">
        <f>VLOOKUP($B$37,State_Rate,(VLOOKUP($B$20,State_Col,2,FALSE)),FALSE)</f>
        <v>#N/A</v>
      </c>
      <c r="E46" s="478" t="e">
        <f>IF($B$42="no",MAX($D46*$C37,1200),0)</f>
        <v>#N/A</v>
      </c>
      <c r="F46" s="478" t="e">
        <f>(MAX(1200,$D46*$C37)/$B$45)</f>
        <v>#N/A</v>
      </c>
      <c r="G46" s="433"/>
      <c r="H46" s="1"/>
      <c r="I46" s="1"/>
      <c r="J46" s="1"/>
      <c r="K46" s="1"/>
      <c r="L46" s="1"/>
    </row>
    <row r="47" spans="1:12" hidden="1" x14ac:dyDescent="0.2">
      <c r="A47" s="436" t="s">
        <v>84</v>
      </c>
      <c r="B47" s="437">
        <v>50</v>
      </c>
      <c r="C47" s="478"/>
      <c r="D47" s="478"/>
      <c r="E47" s="478"/>
      <c r="F47" s="478"/>
      <c r="G47" s="433"/>
      <c r="H47" s="1"/>
      <c r="I47" s="1"/>
      <c r="J47" s="1"/>
      <c r="K47" s="1"/>
      <c r="L47" s="1"/>
    </row>
    <row r="48" spans="1:12" hidden="1" x14ac:dyDescent="0.2">
      <c r="A48" s="436"/>
      <c r="B48" s="437"/>
      <c r="C48" s="478"/>
      <c r="D48" s="478"/>
      <c r="E48" s="478"/>
      <c r="F48" s="478"/>
      <c r="G48" s="433" t="s">
        <v>85</v>
      </c>
      <c r="H48" s="1"/>
      <c r="I48" s="1"/>
      <c r="J48" s="1"/>
      <c r="K48" s="1"/>
      <c r="L48" s="1"/>
    </row>
    <row r="49" spans="1:12" hidden="1" x14ac:dyDescent="0.2">
      <c r="A49" s="438"/>
      <c r="B49" s="478"/>
      <c r="C49" s="478"/>
      <c r="D49" s="478"/>
      <c r="E49" s="478"/>
      <c r="F49" s="478"/>
      <c r="G49" s="433" t="s">
        <v>86</v>
      </c>
      <c r="H49" s="1"/>
      <c r="I49" s="1"/>
      <c r="J49" s="1"/>
      <c r="K49" s="1"/>
      <c r="L49" s="1"/>
    </row>
    <row r="50" spans="1:12" hidden="1" x14ac:dyDescent="0.2">
      <c r="A50" s="438"/>
      <c r="B50" s="478"/>
      <c r="C50" s="478"/>
      <c r="D50" s="478"/>
      <c r="E50" s="478"/>
      <c r="F50" s="478"/>
      <c r="G50" s="433"/>
      <c r="H50" s="1"/>
      <c r="I50" s="1"/>
      <c r="J50" s="1"/>
      <c r="K50" s="1"/>
      <c r="L50" s="1"/>
    </row>
    <row r="51" spans="1:12" hidden="1" x14ac:dyDescent="0.2">
      <c r="A51" s="438"/>
      <c r="B51" s="478"/>
      <c r="C51" s="478"/>
      <c r="D51" s="478"/>
      <c r="E51" s="478"/>
      <c r="F51" s="478"/>
      <c r="G51" s="433"/>
      <c r="H51" s="1"/>
      <c r="I51" s="1"/>
      <c r="J51" s="1"/>
      <c r="K51" s="1"/>
      <c r="L51" s="1"/>
    </row>
    <row r="52" spans="1:12" hidden="1" x14ac:dyDescent="0.2">
      <c r="A52" s="438"/>
      <c r="B52" s="478"/>
      <c r="C52" s="478"/>
      <c r="D52" s="478"/>
      <c r="E52" s="478"/>
      <c r="F52" s="478"/>
      <c r="G52" s="433"/>
      <c r="H52" s="1"/>
      <c r="I52" s="1"/>
      <c r="J52" s="1"/>
      <c r="K52" s="1"/>
      <c r="L52" s="1"/>
    </row>
    <row r="53" spans="1:12" hidden="1" x14ac:dyDescent="0.2">
      <c r="A53" s="439"/>
      <c r="B53" s="437"/>
      <c r="C53" s="478"/>
      <c r="D53" s="478"/>
      <c r="E53" s="478"/>
      <c r="F53" s="478"/>
      <c r="G53" s="5"/>
      <c r="H53" s="1"/>
      <c r="I53" s="1"/>
      <c r="J53" s="1"/>
      <c r="K53" s="1"/>
      <c r="L53" s="1"/>
    </row>
    <row r="54" spans="1:12" hidden="1" x14ac:dyDescent="0.2">
      <c r="A54" s="436"/>
      <c r="B54" s="478"/>
      <c r="C54" s="478"/>
      <c r="D54" s="478"/>
      <c r="E54" s="478"/>
      <c r="F54" s="478"/>
      <c r="G54" s="433"/>
      <c r="H54" s="1"/>
      <c r="I54" s="1"/>
      <c r="J54" s="1"/>
      <c r="K54" s="1"/>
      <c r="L54" s="1"/>
    </row>
    <row r="55" spans="1:12" hidden="1" x14ac:dyDescent="0.2">
      <c r="A55" s="438"/>
      <c r="B55" s="478"/>
      <c r="C55" s="478"/>
      <c r="D55" s="478"/>
      <c r="E55" s="478"/>
      <c r="F55" s="478"/>
      <c r="G55" s="433"/>
      <c r="H55" s="1"/>
      <c r="I55" s="1"/>
      <c r="J55" s="1"/>
      <c r="K55" s="1"/>
      <c r="L55" s="1"/>
    </row>
    <row r="56" spans="1:12" hidden="1" x14ac:dyDescent="0.2">
      <c r="A56" s="438"/>
      <c r="B56" s="435"/>
      <c r="C56" s="478"/>
      <c r="D56" s="478"/>
      <c r="E56" s="478"/>
      <c r="F56" s="478"/>
      <c r="G56" s="433"/>
      <c r="H56" s="1"/>
      <c r="I56" s="1"/>
      <c r="J56" s="1"/>
      <c r="K56" s="1"/>
      <c r="L56" s="1"/>
    </row>
    <row r="57" spans="1:12" hidden="1" x14ac:dyDescent="0.2">
      <c r="A57" s="439"/>
      <c r="B57" s="437"/>
      <c r="C57" s="478"/>
      <c r="D57" s="478"/>
      <c r="E57" s="478"/>
      <c r="F57" s="478"/>
      <c r="G57" s="5"/>
      <c r="H57" s="1"/>
      <c r="I57" s="1"/>
      <c r="J57" s="1"/>
      <c r="K57" s="1"/>
      <c r="L57" s="1"/>
    </row>
    <row r="58" spans="1:12" hidden="1" x14ac:dyDescent="0.2">
      <c r="A58" s="426"/>
      <c r="B58" s="478"/>
      <c r="C58" s="478"/>
      <c r="D58" s="478"/>
      <c r="E58" s="478"/>
      <c r="F58" s="478"/>
      <c r="G58" s="5"/>
      <c r="H58" s="1"/>
      <c r="I58" s="1"/>
      <c r="J58" s="1"/>
      <c r="K58" s="1"/>
      <c r="L58" s="1"/>
    </row>
    <row r="59" spans="1:12" hidden="1" x14ac:dyDescent="0.2">
      <c r="A59" s="426"/>
      <c r="B59" s="478"/>
      <c r="C59" s="478"/>
      <c r="D59" s="478"/>
      <c r="E59" s="478"/>
      <c r="F59" s="478"/>
      <c r="G59" s="5"/>
      <c r="H59" s="1"/>
      <c r="I59" s="1"/>
      <c r="J59" s="1"/>
      <c r="K59" s="1"/>
      <c r="L59" s="1"/>
    </row>
    <row r="60" spans="1:12" hidden="1" x14ac:dyDescent="0.2">
      <c r="A60" s="438"/>
      <c r="B60" s="478"/>
      <c r="C60" s="478"/>
      <c r="D60" s="478"/>
      <c r="E60" s="478"/>
      <c r="F60" s="478"/>
      <c r="G60" s="433"/>
      <c r="H60" s="1"/>
      <c r="I60" s="1"/>
      <c r="J60" s="1"/>
      <c r="K60" s="1"/>
      <c r="L60" s="1"/>
    </row>
    <row r="61" spans="1:12" hidden="1" x14ac:dyDescent="0.2">
      <c r="A61" s="438"/>
      <c r="B61" s="478"/>
      <c r="C61" s="478"/>
      <c r="D61" s="478"/>
      <c r="E61" s="478"/>
      <c r="F61" s="478"/>
      <c r="G61" s="433"/>
      <c r="H61" s="1"/>
      <c r="I61" s="1"/>
      <c r="J61" s="1"/>
      <c r="K61" s="1"/>
      <c r="L61" s="1"/>
    </row>
    <row r="62" spans="1:12" hidden="1" x14ac:dyDescent="0.2">
      <c r="A62" s="438"/>
      <c r="B62" s="435"/>
      <c r="C62" s="478"/>
      <c r="D62" s="478"/>
      <c r="E62" s="478"/>
      <c r="F62" s="478"/>
      <c r="G62" s="433"/>
      <c r="H62" s="1"/>
      <c r="I62" s="1"/>
      <c r="J62" s="1"/>
      <c r="K62" s="1"/>
      <c r="L62" s="1"/>
    </row>
    <row r="63" spans="1:12" hidden="1" x14ac:dyDescent="0.2">
      <c r="A63" s="439"/>
      <c r="B63" s="437"/>
      <c r="C63" s="478"/>
      <c r="D63" s="478"/>
      <c r="E63" s="478"/>
      <c r="F63" s="478"/>
      <c r="G63" s="5"/>
      <c r="H63" s="1"/>
      <c r="I63" s="1"/>
      <c r="J63" s="1"/>
      <c r="K63" s="1"/>
      <c r="L63" s="1"/>
    </row>
    <row r="64" spans="1:12" hidden="1" x14ac:dyDescent="0.2">
      <c r="A64" s="426"/>
      <c r="B64" s="478"/>
      <c r="C64" s="478"/>
      <c r="D64" s="478"/>
      <c r="E64" s="478"/>
      <c r="F64" s="478"/>
      <c r="G64" s="5"/>
      <c r="H64" s="1"/>
      <c r="I64" s="1"/>
      <c r="J64" s="1"/>
      <c r="K64" s="1"/>
      <c r="L64" s="1"/>
    </row>
    <row r="65" spans="1:12" hidden="1" x14ac:dyDescent="0.2">
      <c r="A65" s="426"/>
      <c r="B65" s="478"/>
      <c r="C65" s="478"/>
      <c r="D65" s="478"/>
      <c r="E65" s="478"/>
      <c r="F65" s="478"/>
      <c r="G65" s="5"/>
      <c r="H65" s="1">
        <v>16</v>
      </c>
      <c r="I65" s="1">
        <v>1152</v>
      </c>
      <c r="J65" s="1">
        <v>864</v>
      </c>
      <c r="K65" s="1">
        <v>576</v>
      </c>
      <c r="L65" s="1">
        <v>288</v>
      </c>
    </row>
    <row r="66" spans="1:12" hidden="1" x14ac:dyDescent="0.2">
      <c r="H66" s="1">
        <v>18</v>
      </c>
      <c r="I66" s="1">
        <v>1152</v>
      </c>
      <c r="J66" s="1">
        <v>864</v>
      </c>
      <c r="K66" s="1">
        <v>576</v>
      </c>
      <c r="L66" s="1">
        <v>288</v>
      </c>
    </row>
    <row r="67" spans="1:12" hidden="1" x14ac:dyDescent="0.2">
      <c r="H67" s="1">
        <v>16</v>
      </c>
      <c r="I67" s="1">
        <v>1152</v>
      </c>
      <c r="J67" s="1">
        <v>864</v>
      </c>
      <c r="K67" s="1">
        <v>576</v>
      </c>
      <c r="L67" s="1" t="s">
        <v>87</v>
      </c>
    </row>
    <row r="68" spans="1:12" hidden="1" x14ac:dyDescent="0.2">
      <c r="H68" s="1">
        <v>12</v>
      </c>
      <c r="I68" s="1">
        <v>792</v>
      </c>
      <c r="J68" s="1">
        <v>594</v>
      </c>
      <c r="K68" s="1">
        <v>396</v>
      </c>
      <c r="L68" s="1">
        <v>198</v>
      </c>
    </row>
    <row r="69" spans="1:12" hidden="1" x14ac:dyDescent="0.2">
      <c r="H69" s="1">
        <v>12</v>
      </c>
      <c r="I69" s="1">
        <v>792</v>
      </c>
      <c r="J69" s="1">
        <v>594</v>
      </c>
      <c r="K69" s="1">
        <v>396</v>
      </c>
      <c r="L69" s="1">
        <v>198</v>
      </c>
    </row>
    <row r="70" spans="1:12" hidden="1" x14ac:dyDescent="0.2">
      <c r="H70" s="1">
        <v>16</v>
      </c>
      <c r="I70" s="1">
        <v>648</v>
      </c>
      <c r="J70" s="1">
        <v>486</v>
      </c>
      <c r="K70" s="1">
        <v>324</v>
      </c>
      <c r="L70" s="1">
        <v>162</v>
      </c>
    </row>
    <row r="71" spans="1:12" hidden="1" x14ac:dyDescent="0.2">
      <c r="H71" s="1">
        <v>12</v>
      </c>
      <c r="I71" s="1">
        <v>1920</v>
      </c>
      <c r="J71" s="1">
        <v>1440</v>
      </c>
      <c r="K71" s="1">
        <v>960</v>
      </c>
      <c r="L71" s="1">
        <v>480</v>
      </c>
    </row>
    <row r="72" spans="1:12" hidden="1" x14ac:dyDescent="0.2">
      <c r="A72" s="3"/>
      <c r="G72" s="3"/>
      <c r="H72" s="1">
        <v>16</v>
      </c>
      <c r="I72" s="1">
        <v>1080</v>
      </c>
      <c r="J72" s="1">
        <v>810</v>
      </c>
      <c r="K72" s="1">
        <v>540</v>
      </c>
      <c r="L72" s="1">
        <v>270</v>
      </c>
    </row>
    <row r="73" spans="1:12" hidden="1" x14ac:dyDescent="0.2">
      <c r="A73" s="3"/>
      <c r="G73" s="3"/>
      <c r="H73" s="1">
        <v>12</v>
      </c>
      <c r="I73" s="1">
        <v>960</v>
      </c>
      <c r="J73" s="1">
        <v>720</v>
      </c>
      <c r="K73" s="1">
        <v>480</v>
      </c>
      <c r="L73" s="1">
        <v>240</v>
      </c>
    </row>
    <row r="74" spans="1:12" hidden="1" x14ac:dyDescent="0.2">
      <c r="A74" s="3"/>
      <c r="G74" s="3"/>
      <c r="H74" s="1">
        <v>16</v>
      </c>
      <c r="I74" s="1">
        <v>960</v>
      </c>
      <c r="J74" s="1">
        <v>720</v>
      </c>
      <c r="K74" s="1">
        <v>480</v>
      </c>
      <c r="L74" s="1">
        <v>240</v>
      </c>
    </row>
    <row r="75" spans="1:12" ht="18" hidden="1" customHeight="1" x14ac:dyDescent="0.2">
      <c r="A75" s="3"/>
      <c r="G75" s="3"/>
      <c r="H75" s="541"/>
      <c r="I75" s="542"/>
      <c r="J75" s="1">
        <v>900</v>
      </c>
      <c r="K75" s="1">
        <v>600</v>
      </c>
      <c r="L75" s="1">
        <v>300</v>
      </c>
    </row>
    <row r="76" spans="1:12" ht="13.5" thickTop="1" x14ac:dyDescent="0.2">
      <c r="A76" s="644" t="s">
        <v>47</v>
      </c>
      <c r="B76" s="646">
        <f>IF(B25&lt;25,25,B25)</f>
        <v>460</v>
      </c>
      <c r="D76" s="647" t="s">
        <v>47</v>
      </c>
      <c r="E76" s="647"/>
      <c r="F76" s="647"/>
      <c r="G76" s="647"/>
      <c r="H76" s="1">
        <v>24</v>
      </c>
      <c r="I76" s="1">
        <v>1200</v>
      </c>
      <c r="J76" s="1">
        <v>900</v>
      </c>
      <c r="K76" s="1">
        <v>600</v>
      </c>
      <c r="L76" s="1">
        <v>300</v>
      </c>
    </row>
    <row r="77" spans="1:12" hidden="1" x14ac:dyDescent="0.2">
      <c r="A77" s="3"/>
      <c r="G77" s="3"/>
      <c r="H77" s="1">
        <v>18</v>
      </c>
      <c r="I77" s="1">
        <v>960</v>
      </c>
      <c r="J77" s="1">
        <v>720</v>
      </c>
      <c r="K77" s="1">
        <v>480</v>
      </c>
      <c r="L77" s="1">
        <v>240</v>
      </c>
    </row>
    <row r="78" spans="1:12" hidden="1" x14ac:dyDescent="0.2">
      <c r="A78" s="3"/>
      <c r="G78" s="3"/>
      <c r="H78" s="1">
        <v>24</v>
      </c>
      <c r="I78" s="1">
        <v>960</v>
      </c>
      <c r="J78" s="1">
        <v>720</v>
      </c>
      <c r="K78" s="1">
        <v>480</v>
      </c>
      <c r="L78" s="1">
        <v>240</v>
      </c>
    </row>
    <row r="79" spans="1:12" hidden="1" x14ac:dyDescent="0.2">
      <c r="A79" s="3"/>
      <c r="G79" s="3"/>
      <c r="H79" s="1"/>
      <c r="I79" s="1"/>
      <c r="J79" s="1"/>
      <c r="K79" s="1"/>
      <c r="L79" s="1"/>
    </row>
    <row r="80" spans="1:12" hidden="1" x14ac:dyDescent="0.2">
      <c r="A80" s="3"/>
      <c r="G80" s="3"/>
      <c r="H80" s="1"/>
      <c r="I80" s="1"/>
      <c r="J80" s="1"/>
      <c r="K80" s="1"/>
      <c r="L80" s="1"/>
    </row>
    <row r="81" spans="1:7" s="4" customFormat="1" ht="14.1" customHeight="1" x14ac:dyDescent="0.2">
      <c r="A81" s="664" t="s">
        <v>88</v>
      </c>
      <c r="B81" s="664"/>
      <c r="C81" s="664"/>
      <c r="D81" s="664"/>
      <c r="E81" s="664"/>
      <c r="F81" s="664"/>
      <c r="G81" s="664"/>
    </row>
    <row r="83" spans="1:7" x14ac:dyDescent="0.2">
      <c r="G83" s="496"/>
    </row>
  </sheetData>
  <sheetProtection algorithmName="SHA-512" hashValue="xsJOVN1feXRlZBjExQ0r4wq08hj4HvCzf+wbyhs2zJzarGxVEaw23NlH10c6xGslOnQyy0pNj1gxZyFNuiP9PA==" saltValue="X4EjzKSYRf9eMyY/u9Jn0w==" spinCount="100000" sheet="1" objects="1" scenarios="1"/>
  <mergeCells count="25">
    <mergeCell ref="A1:G1"/>
    <mergeCell ref="A2:G5"/>
    <mergeCell ref="A26:G26"/>
    <mergeCell ref="D7:G7"/>
    <mergeCell ref="D8:G8"/>
    <mergeCell ref="D9:G9"/>
    <mergeCell ref="D10:G11"/>
    <mergeCell ref="D12:G12"/>
    <mergeCell ref="D13:G13"/>
    <mergeCell ref="D6:G6"/>
    <mergeCell ref="D17:G17"/>
    <mergeCell ref="D18:G18"/>
    <mergeCell ref="D19:G19"/>
    <mergeCell ref="D20:G20"/>
    <mergeCell ref="D21:G21"/>
    <mergeCell ref="D14:G14"/>
    <mergeCell ref="A81:G81"/>
    <mergeCell ref="D15:G15"/>
    <mergeCell ref="D16:G16"/>
    <mergeCell ref="A39:G39"/>
    <mergeCell ref="C27:G32"/>
    <mergeCell ref="D22:G22"/>
    <mergeCell ref="D23:G23"/>
    <mergeCell ref="D24:G24"/>
    <mergeCell ref="D25:G25"/>
  </mergeCells>
  <conditionalFormatting sqref="D34:D37">
    <cfRule type="cellIs" dxfId="9" priority="1" stopIfTrue="1" operator="greaterThan">
      <formula>$B$30</formula>
    </cfRule>
  </conditionalFormatting>
  <dataValidations count="6">
    <dataValidation type="list" allowBlank="1" showInputMessage="1" showErrorMessage="1" prompt="Select the Plant Location you are Shipping From" sqref="B22 B34:B37" xr:uid="{00000000-0002-0000-0000-000000000000}">
      <formula1>Plant_Select</formula1>
    </dataValidation>
    <dataValidation type="list" allowBlank="1" showInputMessage="1" showErrorMessage="1" prompt="Provides drop down validation for State Abbreviation" sqref="B20" xr:uid="{00000000-0002-0000-0000-000001000000}">
      <formula1>State_Select</formula1>
    </dataValidation>
    <dataValidation type="whole" allowBlank="1" showInputMessage="1" showErrorMessage="1" error="Length Exceeds 52! Call Shipping Office for Strech Truck Freight Rate!!!!" sqref="B9" xr:uid="{00000000-0002-0000-0000-000002000000}">
      <formula1>0</formula1>
      <formula2>52</formula2>
    </dataValidation>
    <dataValidation type="list" allowBlank="1" showInputMessage="1" showErrorMessage="1" prompt="Select Product / Width Combination" sqref="B7" xr:uid="{00000000-0002-0000-0000-000003000000}">
      <formula1>Data_Entry</formula1>
    </dataValidation>
    <dataValidation allowBlank="1" showInputMessage="1" showErrorMessage="1" prompt="Select the Plant Location you are Shipping From" sqref="B38" xr:uid="{00000000-0002-0000-0000-000004000000}"/>
    <dataValidation type="list" allowBlank="1" showInputMessage="1" showErrorMessage="1" prompt="Identify only the location the order is being supplied from" sqref="F34:F37" xr:uid="{00000000-0002-0000-0000-000005000000}">
      <formula1>Route</formula1>
    </dataValidation>
  </dataValidation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50E8B-87D8-46CA-8A39-AB7E6D78336E}">
  <dimension ref="A1:K51"/>
  <sheetViews>
    <sheetView zoomScale="91" zoomScaleNormal="91" workbookViewId="0">
      <selection activeCell="I15" sqref="I15"/>
    </sheetView>
  </sheetViews>
  <sheetFormatPr defaultColWidth="8.85546875" defaultRowHeight="12.75" x14ac:dyDescent="0.2"/>
  <cols>
    <col min="1" max="1" width="59.42578125" customWidth="1"/>
    <col min="2" max="2" width="61" customWidth="1"/>
  </cols>
  <sheetData>
    <row r="1" spans="1:11" ht="120" customHeight="1" x14ac:dyDescent="0.2">
      <c r="A1" s="683"/>
      <c r="B1" s="683"/>
      <c r="C1" s="683"/>
      <c r="D1" s="683"/>
      <c r="E1" s="683"/>
      <c r="F1" s="683"/>
      <c r="G1" s="683"/>
      <c r="H1" s="683"/>
      <c r="I1" s="683"/>
      <c r="J1" s="683"/>
      <c r="K1" s="683"/>
    </row>
    <row r="2" spans="1:11" x14ac:dyDescent="0.2">
      <c r="A2" s="545" t="s">
        <v>10</v>
      </c>
      <c r="B2" s="545" t="s">
        <v>29</v>
      </c>
      <c r="C2" s="544"/>
      <c r="D2" s="544"/>
      <c r="E2" s="544"/>
      <c r="F2" s="544"/>
      <c r="G2" s="544"/>
      <c r="H2" s="544"/>
      <c r="I2" s="544"/>
      <c r="J2" s="544"/>
    </row>
    <row r="3" spans="1:11" x14ac:dyDescent="0.2">
      <c r="A3" s="47" t="s">
        <v>50307</v>
      </c>
      <c r="B3" t="s">
        <v>50308</v>
      </c>
    </row>
    <row r="4" spans="1:11" x14ac:dyDescent="0.2">
      <c r="A4" t="s">
        <v>506</v>
      </c>
      <c r="B4" t="s">
        <v>28</v>
      </c>
    </row>
    <row r="5" spans="1:11" x14ac:dyDescent="0.2">
      <c r="A5" t="s">
        <v>499</v>
      </c>
      <c r="B5" t="s">
        <v>5089</v>
      </c>
    </row>
    <row r="6" spans="1:11" x14ac:dyDescent="0.2">
      <c r="A6" t="s">
        <v>606</v>
      </c>
      <c r="B6" t="s">
        <v>66</v>
      </c>
    </row>
    <row r="7" spans="1:11" x14ac:dyDescent="0.2">
      <c r="A7" t="s">
        <v>613</v>
      </c>
      <c r="B7" t="s">
        <v>28</v>
      </c>
    </row>
    <row r="8" spans="1:11" x14ac:dyDescent="0.2">
      <c r="A8" t="s">
        <v>382</v>
      </c>
      <c r="B8" t="s">
        <v>244</v>
      </c>
    </row>
    <row r="9" spans="1:11" x14ac:dyDescent="0.2">
      <c r="A9" s="322" t="s">
        <v>50309</v>
      </c>
      <c r="B9" t="s">
        <v>24499</v>
      </c>
    </row>
    <row r="10" spans="1:11" x14ac:dyDescent="0.2">
      <c r="A10" t="s">
        <v>392</v>
      </c>
      <c r="B10" t="s">
        <v>50310</v>
      </c>
    </row>
    <row r="11" spans="1:11" x14ac:dyDescent="0.2">
      <c r="A11" t="s">
        <v>400</v>
      </c>
      <c r="B11" t="s">
        <v>50311</v>
      </c>
    </row>
    <row r="12" spans="1:11" x14ac:dyDescent="0.2">
      <c r="A12" t="s">
        <v>411</v>
      </c>
      <c r="B12" t="s">
        <v>50311</v>
      </c>
    </row>
    <row r="13" spans="1:11" x14ac:dyDescent="0.2">
      <c r="A13" t="s">
        <v>50312</v>
      </c>
      <c r="B13" t="s">
        <v>24546</v>
      </c>
    </row>
    <row r="14" spans="1:11" x14ac:dyDescent="0.2">
      <c r="A14" t="s">
        <v>457</v>
      </c>
      <c r="B14" t="s">
        <v>50311</v>
      </c>
    </row>
    <row r="15" spans="1:11" x14ac:dyDescent="0.2">
      <c r="A15" t="s">
        <v>718</v>
      </c>
      <c r="B15" t="s">
        <v>50311</v>
      </c>
    </row>
    <row r="16" spans="1:11" x14ac:dyDescent="0.2">
      <c r="A16" t="s">
        <v>50313</v>
      </c>
      <c r="B16" t="s">
        <v>50311</v>
      </c>
    </row>
    <row r="17" spans="1:2" x14ac:dyDescent="0.2">
      <c r="A17" t="s">
        <v>50314</v>
      </c>
      <c r="B17" t="s">
        <v>28</v>
      </c>
    </row>
    <row r="18" spans="1:2" x14ac:dyDescent="0.2">
      <c r="A18" t="s">
        <v>590</v>
      </c>
      <c r="B18" t="s">
        <v>24566</v>
      </c>
    </row>
    <row r="19" spans="1:2" x14ac:dyDescent="0.2">
      <c r="A19" t="s">
        <v>600</v>
      </c>
      <c r="B19" t="s">
        <v>28</v>
      </c>
    </row>
    <row r="20" spans="1:2" x14ac:dyDescent="0.2">
      <c r="A20" t="s">
        <v>617</v>
      </c>
      <c r="B20" t="s">
        <v>28</v>
      </c>
    </row>
    <row r="21" spans="1:2" x14ac:dyDescent="0.2">
      <c r="A21" t="s">
        <v>624</v>
      </c>
      <c r="B21" t="s">
        <v>50315</v>
      </c>
    </row>
    <row r="22" spans="1:2" x14ac:dyDescent="0.2">
      <c r="A22" t="s">
        <v>630</v>
      </c>
      <c r="B22" t="s">
        <v>50316</v>
      </c>
    </row>
    <row r="23" spans="1:2" x14ac:dyDescent="0.2">
      <c r="A23" t="s">
        <v>50317</v>
      </c>
      <c r="B23" t="s">
        <v>50318</v>
      </c>
    </row>
    <row r="24" spans="1:2" x14ac:dyDescent="0.2">
      <c r="A24" t="s">
        <v>662</v>
      </c>
      <c r="B24" t="s">
        <v>28</v>
      </c>
    </row>
    <row r="25" spans="1:2" x14ac:dyDescent="0.2">
      <c r="A25" t="s">
        <v>670</v>
      </c>
      <c r="B25" t="s">
        <v>63</v>
      </c>
    </row>
    <row r="26" spans="1:2" x14ac:dyDescent="0.2">
      <c r="A26" t="s">
        <v>676</v>
      </c>
      <c r="B26" t="s">
        <v>28</v>
      </c>
    </row>
    <row r="27" spans="1:2" x14ac:dyDescent="0.2">
      <c r="A27" t="s">
        <v>682</v>
      </c>
      <c r="B27" t="s">
        <v>50319</v>
      </c>
    </row>
    <row r="28" spans="1:2" x14ac:dyDescent="0.2">
      <c r="A28" t="s">
        <v>184</v>
      </c>
      <c r="B28" t="s">
        <v>50319</v>
      </c>
    </row>
    <row r="29" spans="1:2" x14ac:dyDescent="0.2">
      <c r="A29" t="s">
        <v>695</v>
      </c>
      <c r="B29" t="s">
        <v>24566</v>
      </c>
    </row>
    <row r="30" spans="1:2" x14ac:dyDescent="0.2">
      <c r="A30" t="s">
        <v>702</v>
      </c>
      <c r="B30" t="s">
        <v>50316</v>
      </c>
    </row>
    <row r="31" spans="1:2" x14ac:dyDescent="0.2">
      <c r="A31" t="s">
        <v>709</v>
      </c>
      <c r="B31" t="s">
        <v>24566</v>
      </c>
    </row>
    <row r="32" spans="1:2" x14ac:dyDescent="0.2">
      <c r="A32" t="s">
        <v>724</v>
      </c>
      <c r="B32" t="s">
        <v>50320</v>
      </c>
    </row>
    <row r="33" spans="1:2" x14ac:dyDescent="0.2">
      <c r="A33" t="s">
        <v>732</v>
      </c>
      <c r="B33" t="s">
        <v>50311</v>
      </c>
    </row>
    <row r="34" spans="1:2" x14ac:dyDescent="0.2">
      <c r="A34" t="s">
        <v>739</v>
      </c>
      <c r="B34" t="s">
        <v>28</v>
      </c>
    </row>
    <row r="35" spans="1:2" x14ac:dyDescent="0.2">
      <c r="A35" t="s">
        <v>745</v>
      </c>
      <c r="B35" t="s">
        <v>50321</v>
      </c>
    </row>
    <row r="36" spans="1:2" x14ac:dyDescent="0.2">
      <c r="A36" t="s">
        <v>750</v>
      </c>
      <c r="B36" t="s">
        <v>446</v>
      </c>
    </row>
    <row r="37" spans="1:2" x14ac:dyDescent="0.2">
      <c r="A37" t="s">
        <v>755</v>
      </c>
      <c r="B37" t="s">
        <v>5089</v>
      </c>
    </row>
    <row r="38" spans="1:2" x14ac:dyDescent="0.2">
      <c r="A38" t="s">
        <v>24604</v>
      </c>
      <c r="B38" t="s">
        <v>28</v>
      </c>
    </row>
    <row r="39" spans="1:2" x14ac:dyDescent="0.2">
      <c r="A39" t="s">
        <v>759</v>
      </c>
      <c r="B39" t="s">
        <v>50322</v>
      </c>
    </row>
    <row r="40" spans="1:2" x14ac:dyDescent="0.2">
      <c r="A40" t="s">
        <v>50323</v>
      </c>
      <c r="B40" t="s">
        <v>244</v>
      </c>
    </row>
    <row r="41" spans="1:2" x14ac:dyDescent="0.2">
      <c r="A41" t="s">
        <v>843</v>
      </c>
      <c r="B41" t="s">
        <v>50311</v>
      </c>
    </row>
    <row r="42" spans="1:2" x14ac:dyDescent="0.2">
      <c r="A42" t="s">
        <v>850</v>
      </c>
      <c r="B42" t="s">
        <v>50324</v>
      </c>
    </row>
    <row r="43" spans="1:2" x14ac:dyDescent="0.2">
      <c r="A43" t="s">
        <v>797</v>
      </c>
      <c r="B43" t="s">
        <v>50315</v>
      </c>
    </row>
    <row r="44" spans="1:2" x14ac:dyDescent="0.2">
      <c r="A44" t="s">
        <v>801</v>
      </c>
      <c r="B44" t="s">
        <v>50316</v>
      </c>
    </row>
    <row r="45" spans="1:2" x14ac:dyDescent="0.2">
      <c r="A45" t="s">
        <v>822</v>
      </c>
      <c r="B45" t="s">
        <v>24566</v>
      </c>
    </row>
    <row r="46" spans="1:2" x14ac:dyDescent="0.2">
      <c r="A46" t="s">
        <v>817</v>
      </c>
      <c r="B46" t="s">
        <v>24566</v>
      </c>
    </row>
    <row r="47" spans="1:2" x14ac:dyDescent="0.2">
      <c r="A47" t="s">
        <v>828</v>
      </c>
      <c r="B47" t="s">
        <v>244</v>
      </c>
    </row>
    <row r="48" spans="1:2" x14ac:dyDescent="0.2">
      <c r="A48" t="s">
        <v>50325</v>
      </c>
      <c r="B48" t="s">
        <v>50326</v>
      </c>
    </row>
    <row r="49" spans="1:10" x14ac:dyDescent="0.2">
      <c r="A49" t="s">
        <v>50327</v>
      </c>
      <c r="B49" t="s">
        <v>63</v>
      </c>
    </row>
    <row r="51" spans="1:10" x14ac:dyDescent="0.2">
      <c r="A51" s="544"/>
      <c r="B51" s="544"/>
      <c r="C51" s="544"/>
      <c r="D51" s="544"/>
      <c r="E51" s="544"/>
      <c r="F51" s="544"/>
      <c r="G51" s="544"/>
      <c r="H51" s="544"/>
      <c r="I51" s="544"/>
      <c r="J51" s="544"/>
    </row>
  </sheetData>
  <sheetProtection algorithmName="SHA-512" hashValue="fc0O1VYQrSKArXvi9zGJy+o1JwiFmdIpyyzu1mBWNuI2rKhl6hKte+Lu6WwLp4b37E1j/IYinT6iZ0ujX1ehfw==" saltValue="Zc8QzVwsiHaCxpIeV2tqqg==" spinCount="100000" sheet="1" objects="1" scenarios="1"/>
  <autoFilter ref="A2:B2" xr:uid="{9A850E8B-87D8-46CA-8A39-AB7E6D78336E}"/>
  <mergeCells count="1">
    <mergeCell ref="A1:K1"/>
  </mergeCells>
  <pageMargins left="0.7" right="0.7" top="0.75" bottom="0.75" header="0.3" footer="0.3"/>
  <pageSetup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78"/>
  <sheetViews>
    <sheetView zoomScaleNormal="100" workbookViewId="0">
      <selection activeCell="B35" sqref="B35"/>
    </sheetView>
  </sheetViews>
  <sheetFormatPr defaultColWidth="8.85546875" defaultRowHeight="12.75" x14ac:dyDescent="0.2"/>
  <cols>
    <col min="1" max="1" width="27" customWidth="1"/>
    <col min="2" max="2" width="35.7109375" style="3" customWidth="1"/>
    <col min="3" max="3" width="8.28515625" style="3" customWidth="1"/>
    <col min="4" max="4" width="79.42578125" customWidth="1"/>
    <col min="5" max="5" width="14.28515625" hidden="1" customWidth="1"/>
    <col min="6" max="9" width="0" hidden="1" customWidth="1"/>
  </cols>
  <sheetData>
    <row r="1" spans="1:9" ht="25.35" customHeight="1" x14ac:dyDescent="0.2">
      <c r="A1" s="983" t="s">
        <v>50328</v>
      </c>
      <c r="B1" s="984"/>
      <c r="C1" s="984"/>
      <c r="D1" s="984"/>
    </row>
    <row r="2" spans="1:9" ht="25.35" customHeight="1" x14ac:dyDescent="0.2">
      <c r="A2" s="985"/>
      <c r="B2" s="986"/>
      <c r="C2" s="986"/>
      <c r="D2" s="986"/>
    </row>
    <row r="3" spans="1:9" ht="25.35" customHeight="1" x14ac:dyDescent="0.2">
      <c r="A3" s="985"/>
      <c r="B3" s="986"/>
      <c r="C3" s="986"/>
      <c r="D3" s="986"/>
    </row>
    <row r="4" spans="1:9" ht="25.35" customHeight="1" thickBot="1" x14ac:dyDescent="0.25">
      <c r="A4" s="987"/>
      <c r="B4" s="988"/>
      <c r="C4" s="988"/>
      <c r="D4" s="988"/>
    </row>
    <row r="5" spans="1:9" ht="13.5" thickBot="1" x14ac:dyDescent="0.25">
      <c r="A5" s="424" t="s">
        <v>1</v>
      </c>
      <c r="B5" s="424" t="s">
        <v>2</v>
      </c>
      <c r="C5" s="424" t="s">
        <v>3</v>
      </c>
      <c r="D5" s="474" t="s">
        <v>4</v>
      </c>
    </row>
    <row r="6" spans="1:9" s="9" customFormat="1" ht="35.1" customHeight="1" x14ac:dyDescent="0.2">
      <c r="A6" s="71" t="s">
        <v>10</v>
      </c>
      <c r="B6" s="72" t="s">
        <v>693</v>
      </c>
      <c r="C6" s="73"/>
      <c r="D6" s="74" t="s">
        <v>12</v>
      </c>
      <c r="E6" s="8" t="s">
        <v>5</v>
      </c>
      <c r="F6" s="8" t="s">
        <v>6</v>
      </c>
      <c r="G6" s="8" t="s">
        <v>7</v>
      </c>
      <c r="H6" s="8" t="s">
        <v>8</v>
      </c>
      <c r="I6" s="8" t="s">
        <v>9</v>
      </c>
    </row>
    <row r="7" spans="1:9" s="11" customFormat="1" ht="15" customHeight="1" thickBot="1" x14ac:dyDescent="0.25">
      <c r="A7" s="75" t="s">
        <v>13</v>
      </c>
      <c r="B7" s="41">
        <f>VLOOKUP(B6,Data_Table,2,FALSE)</f>
        <v>12</v>
      </c>
      <c r="C7" s="475" t="s">
        <v>14</v>
      </c>
      <c r="D7" s="76"/>
      <c r="E7" s="10">
        <v>12</v>
      </c>
      <c r="F7" s="10">
        <v>32</v>
      </c>
      <c r="G7" s="10">
        <v>32</v>
      </c>
      <c r="H7" s="10">
        <v>32</v>
      </c>
      <c r="I7" s="10">
        <v>32</v>
      </c>
    </row>
    <row r="8" spans="1:9" s="11" customFormat="1" ht="15" customHeight="1" thickBot="1" x14ac:dyDescent="0.25">
      <c r="A8" s="77" t="s">
        <v>105</v>
      </c>
      <c r="B8" s="16">
        <v>10</v>
      </c>
      <c r="C8" s="476" t="s">
        <v>16</v>
      </c>
      <c r="D8" s="65" t="s">
        <v>50329</v>
      </c>
      <c r="E8" s="10">
        <v>12</v>
      </c>
      <c r="F8" s="10">
        <v>1800</v>
      </c>
      <c r="G8" s="10">
        <v>1350</v>
      </c>
      <c r="H8" s="10">
        <v>900</v>
      </c>
      <c r="I8" s="10">
        <v>450</v>
      </c>
    </row>
    <row r="9" spans="1:9" s="11" customFormat="1" ht="15" customHeight="1" x14ac:dyDescent="0.2">
      <c r="A9" s="75" t="s">
        <v>18</v>
      </c>
      <c r="B9" s="42">
        <f>B8*(B7/12)</f>
        <v>10</v>
      </c>
      <c r="C9" s="475" t="s">
        <v>19</v>
      </c>
      <c r="D9" s="989" t="s">
        <v>94</v>
      </c>
      <c r="E9" s="10">
        <v>12</v>
      </c>
      <c r="F9" s="10">
        <v>960</v>
      </c>
      <c r="G9" s="10">
        <v>720</v>
      </c>
      <c r="H9" s="10">
        <v>480</v>
      </c>
      <c r="I9" s="10">
        <v>240</v>
      </c>
    </row>
    <row r="10" spans="1:9" s="11" customFormat="1" ht="15" customHeight="1" thickBot="1" x14ac:dyDescent="0.25">
      <c r="A10" s="77" t="s">
        <v>20</v>
      </c>
      <c r="B10" s="480">
        <f>B11*(B9/100)</f>
        <v>6.5</v>
      </c>
      <c r="C10" s="476" t="s">
        <v>21</v>
      </c>
      <c r="D10" s="990"/>
      <c r="E10" s="10">
        <v>16</v>
      </c>
      <c r="F10" s="10">
        <v>792</v>
      </c>
      <c r="G10" s="10">
        <v>594</v>
      </c>
      <c r="H10" s="10">
        <v>396</v>
      </c>
      <c r="I10" s="10">
        <v>198</v>
      </c>
    </row>
    <row r="11" spans="1:9" s="11" customFormat="1" ht="15" customHeight="1" thickBot="1" x14ac:dyDescent="0.25">
      <c r="A11" s="75" t="s">
        <v>108</v>
      </c>
      <c r="B11" s="16">
        <v>65</v>
      </c>
      <c r="C11" s="475" t="s">
        <v>23</v>
      </c>
      <c r="D11" s="65" t="s">
        <v>24</v>
      </c>
      <c r="E11" s="10">
        <v>16.5</v>
      </c>
      <c r="F11" s="10">
        <v>1536</v>
      </c>
      <c r="G11" s="10">
        <v>1152</v>
      </c>
      <c r="H11" s="10">
        <v>768</v>
      </c>
      <c r="I11" s="10">
        <v>384</v>
      </c>
    </row>
    <row r="12" spans="1:9" s="11" customFormat="1" ht="15" customHeight="1" thickBot="1" x14ac:dyDescent="0.25">
      <c r="A12" s="81" t="s">
        <v>25</v>
      </c>
      <c r="B12" s="82">
        <f>VLOOKUP($B$6,Data_Table,VLOOKUP($B$8,Panel_Capacity,2,TRUE),FALSE)</f>
        <v>32</v>
      </c>
      <c r="C12" s="29" t="s">
        <v>26</v>
      </c>
      <c r="D12" s="83"/>
      <c r="E12" s="10">
        <v>18</v>
      </c>
      <c r="F12" s="10">
        <v>960</v>
      </c>
      <c r="G12" s="10">
        <v>720</v>
      </c>
      <c r="H12" s="10">
        <v>480</v>
      </c>
      <c r="I12" s="10">
        <v>240</v>
      </c>
    </row>
    <row r="13" spans="1:9" s="9" customFormat="1" ht="15" thickBot="1" x14ac:dyDescent="0.25">
      <c r="A13" s="78"/>
      <c r="B13" s="79"/>
      <c r="C13" s="80"/>
      <c r="D13" s="68"/>
      <c r="E13" s="12">
        <v>10.5</v>
      </c>
      <c r="F13" s="12" t="s">
        <v>27</v>
      </c>
      <c r="G13" s="12" t="s">
        <v>28</v>
      </c>
      <c r="H13" s="12" t="s">
        <v>29</v>
      </c>
      <c r="I13" s="12" t="s">
        <v>30</v>
      </c>
    </row>
    <row r="14" spans="1:9" s="9" customFormat="1" ht="15.75" thickBot="1" x14ac:dyDescent="0.3">
      <c r="A14" s="13" t="s">
        <v>31</v>
      </c>
      <c r="B14" s="14">
        <f>IF($B$39="yes",1,$B$38)</f>
        <v>2</v>
      </c>
      <c r="C14" s="475" t="s">
        <v>32</v>
      </c>
      <c r="D14" s="67"/>
      <c r="E14" s="12">
        <v>24</v>
      </c>
      <c r="F14" s="12">
        <v>1008</v>
      </c>
      <c r="G14" s="12">
        <v>756</v>
      </c>
      <c r="H14" s="12">
        <v>504</v>
      </c>
      <c r="I14" s="12">
        <v>252</v>
      </c>
    </row>
    <row r="15" spans="1:9" s="9" customFormat="1" ht="15.75" thickBot="1" x14ac:dyDescent="0.3">
      <c r="A15" s="15" t="s">
        <v>33</v>
      </c>
      <c r="B15" s="24">
        <f>(B11-(TRUNC(B11/B12,0)*B12))/B12</f>
        <v>3.125E-2</v>
      </c>
      <c r="C15" s="29" t="s">
        <v>34</v>
      </c>
      <c r="D15" s="70" t="s">
        <v>35</v>
      </c>
      <c r="E15" s="12">
        <v>12</v>
      </c>
      <c r="F15" s="12">
        <v>1056</v>
      </c>
      <c r="G15" s="12">
        <v>792</v>
      </c>
      <c r="H15" s="12">
        <v>528</v>
      </c>
      <c r="I15" s="12">
        <v>264</v>
      </c>
    </row>
    <row r="16" spans="1:9" ht="15" thickBot="1" x14ac:dyDescent="0.25">
      <c r="A16" s="425"/>
      <c r="B16" s="7"/>
      <c r="C16" s="30"/>
      <c r="D16" s="68"/>
      <c r="E16" s="1">
        <v>16</v>
      </c>
      <c r="F16" s="1">
        <v>1056</v>
      </c>
      <c r="G16" s="1">
        <v>792</v>
      </c>
      <c r="H16" s="1">
        <v>528</v>
      </c>
      <c r="I16" s="1">
        <v>264</v>
      </c>
    </row>
    <row r="17" spans="1:9" ht="15.75" thickBot="1" x14ac:dyDescent="0.3">
      <c r="A17" s="27" t="s">
        <v>36</v>
      </c>
      <c r="B17" s="16">
        <v>100</v>
      </c>
      <c r="C17" s="475" t="s">
        <v>37</v>
      </c>
      <c r="D17" s="65" t="s">
        <v>38</v>
      </c>
      <c r="E17" s="1">
        <v>18</v>
      </c>
      <c r="F17" s="1">
        <v>1056</v>
      </c>
      <c r="G17" s="1">
        <v>792</v>
      </c>
      <c r="H17" s="1">
        <v>528</v>
      </c>
      <c r="I17" s="1">
        <v>264</v>
      </c>
    </row>
    <row r="18" spans="1:9" ht="15" thickBot="1" x14ac:dyDescent="0.25">
      <c r="A18" s="426"/>
      <c r="B18" s="426"/>
      <c r="C18" s="477"/>
      <c r="D18" s="66"/>
      <c r="E18" s="1"/>
      <c r="F18" s="1"/>
      <c r="G18" s="1"/>
      <c r="H18" s="1"/>
      <c r="I18" s="1"/>
    </row>
    <row r="19" spans="1:9" ht="15.75" thickBot="1" x14ac:dyDescent="0.3">
      <c r="A19" s="27" t="s">
        <v>39</v>
      </c>
      <c r="B19" s="16" t="s">
        <v>337</v>
      </c>
      <c r="C19" s="475" t="s">
        <v>37</v>
      </c>
      <c r="D19" s="65" t="s">
        <v>41</v>
      </c>
      <c r="E19" s="1">
        <v>18</v>
      </c>
      <c r="F19" s="1">
        <v>1056</v>
      </c>
      <c r="G19" s="1">
        <v>792</v>
      </c>
      <c r="H19" s="1">
        <v>528</v>
      </c>
      <c r="I19" s="1">
        <v>264</v>
      </c>
    </row>
    <row r="20" spans="1:9" ht="15" thickBot="1" x14ac:dyDescent="0.25">
      <c r="A20" s="426"/>
      <c r="B20" s="426"/>
      <c r="C20" s="477"/>
      <c r="D20" s="66"/>
      <c r="E20" s="1"/>
      <c r="F20" s="1"/>
      <c r="G20" s="1"/>
      <c r="H20" s="1"/>
      <c r="I20" s="1"/>
    </row>
    <row r="21" spans="1:9" ht="15.75" thickBot="1" x14ac:dyDescent="0.3">
      <c r="A21" s="27" t="s">
        <v>50330</v>
      </c>
      <c r="B21" s="16" t="s">
        <v>141</v>
      </c>
      <c r="C21" s="475" t="s">
        <v>37</v>
      </c>
      <c r="D21" s="65" t="s">
        <v>41</v>
      </c>
      <c r="E21" s="1">
        <v>18</v>
      </c>
      <c r="F21" s="1">
        <v>1056</v>
      </c>
      <c r="G21" s="1">
        <v>792</v>
      </c>
      <c r="H21" s="1">
        <v>528</v>
      </c>
      <c r="I21" s="1">
        <v>264</v>
      </c>
    </row>
    <row r="22" spans="1:9" ht="14.25" x14ac:dyDescent="0.2">
      <c r="A22" s="426"/>
      <c r="B22" s="426"/>
      <c r="C22" s="477"/>
      <c r="D22" s="66"/>
      <c r="E22" s="1"/>
      <c r="F22" s="1"/>
      <c r="G22" s="1"/>
      <c r="H22" s="1"/>
      <c r="I22" s="1"/>
    </row>
    <row r="23" spans="1:9" ht="15.75" thickBot="1" x14ac:dyDescent="0.3">
      <c r="A23" s="27" t="s">
        <v>44</v>
      </c>
      <c r="B23" s="28">
        <f>SUM(B41*B38,B44*B38,B43,B44)</f>
        <v>1950</v>
      </c>
      <c r="C23" s="477" t="s">
        <v>45</v>
      </c>
      <c r="D23" s="69" t="s">
        <v>50331</v>
      </c>
      <c r="E23" s="1"/>
      <c r="F23" s="1"/>
      <c r="G23" s="1"/>
      <c r="H23" s="1"/>
      <c r="I23" s="1"/>
    </row>
    <row r="24" spans="1:9" ht="13.5" thickTop="1" x14ac:dyDescent="0.2">
      <c r="A24" s="426"/>
      <c r="B24" s="425"/>
      <c r="C24" s="478"/>
      <c r="D24" s="5"/>
      <c r="E24" s="1"/>
      <c r="F24" s="1"/>
      <c r="G24" s="1"/>
      <c r="H24" s="1"/>
      <c r="I24" s="1"/>
    </row>
    <row r="25" spans="1:9" x14ac:dyDescent="0.2">
      <c r="A25" s="426"/>
      <c r="B25" s="425"/>
      <c r="C25" s="478"/>
      <c r="D25" s="5"/>
      <c r="E25" s="1"/>
      <c r="F25" s="1"/>
      <c r="G25" s="1"/>
      <c r="H25" s="1"/>
      <c r="I25" s="1"/>
    </row>
    <row r="26" spans="1:9" x14ac:dyDescent="0.2">
      <c r="A26" s="426"/>
      <c r="B26" s="425"/>
      <c r="C26" s="478"/>
      <c r="D26" s="5"/>
      <c r="E26" s="1"/>
      <c r="F26" s="1"/>
      <c r="G26" s="1"/>
      <c r="H26" s="1"/>
      <c r="I26" s="1"/>
    </row>
    <row r="27" spans="1:9" x14ac:dyDescent="0.2">
      <c r="A27" s="426"/>
      <c r="B27" s="425"/>
      <c r="C27" s="478"/>
      <c r="D27" s="5"/>
      <c r="E27" s="1"/>
      <c r="F27" s="1"/>
      <c r="G27" s="1"/>
      <c r="H27" s="1"/>
      <c r="I27" s="1"/>
    </row>
    <row r="28" spans="1:9" x14ac:dyDescent="0.2">
      <c r="A28" s="426"/>
      <c r="B28" s="425"/>
      <c r="C28" s="478"/>
      <c r="D28" s="5"/>
      <c r="E28" s="1"/>
      <c r="F28" s="1"/>
      <c r="G28" s="1"/>
      <c r="H28" s="1"/>
      <c r="I28" s="1"/>
    </row>
    <row r="29" spans="1:9" x14ac:dyDescent="0.2">
      <c r="A29" s="426"/>
      <c r="B29" s="425"/>
      <c r="C29" s="478"/>
      <c r="D29" s="5"/>
      <c r="E29" s="1"/>
      <c r="F29" s="1"/>
      <c r="G29" s="1"/>
      <c r="H29" s="1"/>
      <c r="I29" s="1"/>
    </row>
    <row r="30" spans="1:9" x14ac:dyDescent="0.2">
      <c r="A30" s="426"/>
      <c r="B30" s="425"/>
      <c r="C30" s="478"/>
      <c r="D30" s="5"/>
      <c r="E30" s="1"/>
      <c r="F30" s="1"/>
      <c r="G30" s="1"/>
      <c r="H30" s="1"/>
      <c r="I30" s="1"/>
    </row>
    <row r="31" spans="1:9" x14ac:dyDescent="0.2">
      <c r="A31" s="426"/>
      <c r="B31" s="425"/>
      <c r="C31" s="478"/>
      <c r="D31" s="5"/>
      <c r="E31" s="1"/>
      <c r="F31" s="1"/>
      <c r="G31" s="1"/>
      <c r="H31" s="1"/>
      <c r="I31" s="1"/>
    </row>
    <row r="32" spans="1:9" x14ac:dyDescent="0.2">
      <c r="A32" s="426"/>
      <c r="B32" s="425"/>
      <c r="C32" s="478"/>
      <c r="D32" s="5"/>
      <c r="E32" s="1"/>
      <c r="F32" s="1"/>
      <c r="G32" s="1"/>
      <c r="H32" s="1"/>
      <c r="I32" s="1"/>
    </row>
    <row r="33" spans="1:9" x14ac:dyDescent="0.2">
      <c r="A33" s="426"/>
      <c r="B33" s="425"/>
      <c r="C33" s="478"/>
      <c r="D33" s="5"/>
      <c r="E33" s="1"/>
      <c r="F33" s="1"/>
      <c r="G33" s="1"/>
      <c r="H33" s="1"/>
      <c r="I33" s="1"/>
    </row>
    <row r="34" spans="1:9" x14ac:dyDescent="0.2">
      <c r="A34" s="426"/>
      <c r="B34" s="425"/>
      <c r="C34" s="478"/>
      <c r="D34" s="5"/>
      <c r="E34" s="1"/>
      <c r="F34" s="1"/>
      <c r="G34" s="1"/>
      <c r="H34" s="1"/>
      <c r="I34" s="1"/>
    </row>
    <row r="35" spans="1:9" x14ac:dyDescent="0.2">
      <c r="A35" s="426"/>
      <c r="B35" s="425"/>
      <c r="C35" s="478"/>
      <c r="D35" s="5"/>
      <c r="E35" s="1"/>
      <c r="F35" s="1"/>
      <c r="G35" s="1"/>
      <c r="H35" s="1"/>
      <c r="I35" s="1"/>
    </row>
    <row r="36" spans="1:9" x14ac:dyDescent="0.2">
      <c r="A36" s="426"/>
      <c r="B36" s="425"/>
      <c r="C36" s="478"/>
      <c r="D36" s="5"/>
      <c r="E36" s="1"/>
      <c r="F36" s="1"/>
      <c r="G36" s="1"/>
      <c r="H36" s="1"/>
      <c r="I36" s="1"/>
    </row>
    <row r="37" spans="1:9" ht="13.5" thickBot="1" x14ac:dyDescent="0.25">
      <c r="A37" s="426"/>
      <c r="B37" s="425"/>
      <c r="C37" s="478"/>
      <c r="D37" s="5"/>
      <c r="E37" s="1"/>
      <c r="F37" s="1"/>
      <c r="G37" s="1"/>
      <c r="H37" s="1"/>
      <c r="I37" s="1"/>
    </row>
    <row r="38" spans="1:9" ht="14.25" x14ac:dyDescent="0.2">
      <c r="A38" s="426" t="s">
        <v>72</v>
      </c>
      <c r="B38" s="31">
        <f>_xlfn.FLOOR.MATH($B11/B12)</f>
        <v>2</v>
      </c>
      <c r="C38" s="478"/>
      <c r="D38" s="433" t="s">
        <v>73</v>
      </c>
      <c r="E38" s="1"/>
      <c r="F38" s="1"/>
      <c r="G38" s="1"/>
      <c r="H38" s="1"/>
      <c r="I38" s="1"/>
    </row>
    <row r="39" spans="1:9" x14ac:dyDescent="0.2">
      <c r="A39" s="426" t="s">
        <v>50332</v>
      </c>
      <c r="B39" s="478" t="str">
        <f>IF($B$38=0,"yes","no")</f>
        <v>no</v>
      </c>
      <c r="C39" s="478"/>
      <c r="D39" s="433" t="s">
        <v>77</v>
      </c>
      <c r="E39" s="1">
        <v>18</v>
      </c>
      <c r="F39" s="1">
        <v>1056</v>
      </c>
      <c r="G39" s="1">
        <v>792</v>
      </c>
      <c r="H39" s="1">
        <v>528</v>
      </c>
      <c r="I39" s="1">
        <v>264</v>
      </c>
    </row>
    <row r="40" spans="1:9" x14ac:dyDescent="0.2">
      <c r="A40" s="436" t="s">
        <v>78</v>
      </c>
      <c r="B40" s="437">
        <f>VLOOKUP(B21,State_Rate,(VLOOKUP(B19,State_Col,2,FALSE)),FALSE)</f>
        <v>3.49</v>
      </c>
      <c r="C40" s="478"/>
      <c r="D40" s="433" t="s">
        <v>79</v>
      </c>
      <c r="E40" s="1"/>
      <c r="F40" s="1"/>
      <c r="G40" s="1"/>
      <c r="H40" s="1"/>
      <c r="I40" s="1"/>
    </row>
    <row r="41" spans="1:9" x14ac:dyDescent="0.2">
      <c r="A41" s="436" t="s">
        <v>80</v>
      </c>
      <c r="B41" s="437">
        <f>IF(B39="no",MAX(B40*B17*B38,800),0)</f>
        <v>800</v>
      </c>
      <c r="C41" s="478"/>
      <c r="D41" s="433"/>
      <c r="E41" s="1"/>
      <c r="F41" s="1"/>
      <c r="G41" s="1"/>
      <c r="H41" s="1"/>
      <c r="I41" s="1"/>
    </row>
    <row r="42" spans="1:9" x14ac:dyDescent="0.2">
      <c r="A42" s="436" t="s">
        <v>81</v>
      </c>
      <c r="B42" s="478">
        <f>VLOOKUP($B$15,Util_Rate,3,TRUE)</f>
        <v>4</v>
      </c>
      <c r="C42" s="478"/>
      <c r="D42" s="433" t="s">
        <v>82</v>
      </c>
      <c r="E42" s="1"/>
      <c r="F42" s="1"/>
      <c r="G42" s="1"/>
      <c r="H42" s="1"/>
      <c r="I42" s="1"/>
    </row>
    <row r="43" spans="1:9" x14ac:dyDescent="0.2">
      <c r="A43" s="436" t="s">
        <v>83</v>
      </c>
      <c r="B43" s="437">
        <f>(MAX(800,B40*B17)/B42)</f>
        <v>200</v>
      </c>
      <c r="C43" s="478"/>
      <c r="D43" s="433"/>
      <c r="E43" s="1"/>
      <c r="F43" s="1"/>
      <c r="G43" s="1"/>
      <c r="H43" s="1"/>
      <c r="I43" s="1"/>
    </row>
    <row r="44" spans="1:9" x14ac:dyDescent="0.2">
      <c r="A44" s="436" t="s">
        <v>84</v>
      </c>
      <c r="B44" s="437">
        <v>50</v>
      </c>
      <c r="C44" s="478"/>
      <c r="D44" s="433"/>
      <c r="E44" s="1"/>
      <c r="F44" s="1"/>
      <c r="G44" s="1"/>
      <c r="H44" s="1"/>
      <c r="I44" s="1"/>
    </row>
    <row r="45" spans="1:9" x14ac:dyDescent="0.2">
      <c r="A45" s="436"/>
      <c r="B45" s="437"/>
      <c r="C45" s="478"/>
      <c r="D45" s="433" t="s">
        <v>85</v>
      </c>
      <c r="E45" s="1"/>
      <c r="F45" s="1"/>
      <c r="G45" s="1"/>
      <c r="H45" s="1"/>
      <c r="I45" s="1"/>
    </row>
    <row r="46" spans="1:9" x14ac:dyDescent="0.2">
      <c r="A46" s="438"/>
      <c r="B46" s="478"/>
      <c r="C46" s="478"/>
      <c r="D46" s="433" t="s">
        <v>86</v>
      </c>
      <c r="E46" s="1"/>
      <c r="F46" s="1"/>
      <c r="G46" s="1"/>
      <c r="H46" s="1"/>
      <c r="I46" s="1"/>
    </row>
    <row r="47" spans="1:9" x14ac:dyDescent="0.2">
      <c r="A47" s="438"/>
      <c r="B47" s="478"/>
      <c r="C47" s="478"/>
      <c r="D47" s="433"/>
      <c r="E47" s="1"/>
      <c r="F47" s="1"/>
      <c r="G47" s="1"/>
      <c r="H47" s="1"/>
      <c r="I47" s="1"/>
    </row>
    <row r="48" spans="1:9" x14ac:dyDescent="0.2">
      <c r="A48" s="438"/>
      <c r="B48" s="478"/>
      <c r="C48" s="478"/>
      <c r="D48" s="433"/>
      <c r="E48" s="1"/>
      <c r="F48" s="1"/>
      <c r="G48" s="1"/>
      <c r="H48" s="1"/>
      <c r="I48" s="1"/>
    </row>
    <row r="49" spans="1:9" x14ac:dyDescent="0.2">
      <c r="A49" s="438"/>
      <c r="B49" s="478"/>
      <c r="C49" s="478"/>
      <c r="D49" s="433"/>
      <c r="E49" s="1"/>
      <c r="F49" s="1"/>
      <c r="G49" s="1"/>
      <c r="H49" s="1"/>
      <c r="I49" s="1"/>
    </row>
    <row r="50" spans="1:9" x14ac:dyDescent="0.2">
      <c r="A50" s="439"/>
      <c r="B50" s="437"/>
      <c r="C50" s="478"/>
      <c r="D50" s="5"/>
      <c r="E50" s="1"/>
      <c r="F50" s="1"/>
      <c r="G50" s="1"/>
      <c r="H50" s="1"/>
      <c r="I50" s="1"/>
    </row>
    <row r="51" spans="1:9" x14ac:dyDescent="0.2">
      <c r="A51" s="436"/>
      <c r="B51" s="478"/>
      <c r="C51" s="478"/>
      <c r="D51" s="433"/>
      <c r="E51" s="1"/>
      <c r="F51" s="1"/>
      <c r="G51" s="1"/>
      <c r="H51" s="1"/>
      <c r="I51" s="1"/>
    </row>
    <row r="52" spans="1:9" x14ac:dyDescent="0.2">
      <c r="A52" s="438"/>
      <c r="B52" s="478"/>
      <c r="C52" s="478"/>
      <c r="D52" s="433"/>
      <c r="E52" s="1"/>
      <c r="F52" s="1"/>
      <c r="G52" s="1"/>
      <c r="H52" s="1"/>
      <c r="I52" s="1"/>
    </row>
    <row r="53" spans="1:9" x14ac:dyDescent="0.2">
      <c r="A53" s="438"/>
      <c r="B53" s="435"/>
      <c r="C53" s="478"/>
      <c r="D53" s="433"/>
      <c r="E53" s="1"/>
      <c r="F53" s="1"/>
      <c r="G53" s="1"/>
      <c r="H53" s="1"/>
      <c r="I53" s="1"/>
    </row>
    <row r="54" spans="1:9" x14ac:dyDescent="0.2">
      <c r="A54" s="439"/>
      <c r="B54" s="437"/>
      <c r="C54" s="478"/>
      <c r="D54" s="5"/>
      <c r="E54" s="1"/>
      <c r="F54" s="1"/>
      <c r="G54" s="1"/>
      <c r="H54" s="1"/>
      <c r="I54" s="1"/>
    </row>
    <row r="55" spans="1:9" x14ac:dyDescent="0.2">
      <c r="A55" s="426"/>
      <c r="B55" s="478"/>
      <c r="C55" s="478"/>
      <c r="D55" s="5"/>
      <c r="E55" s="1"/>
      <c r="F55" s="1"/>
      <c r="G55" s="1"/>
      <c r="H55" s="1"/>
      <c r="I55" s="1"/>
    </row>
    <row r="56" spans="1:9" x14ac:dyDescent="0.2">
      <c r="A56" s="426"/>
      <c r="B56" s="478"/>
      <c r="C56" s="478"/>
      <c r="D56" s="5"/>
      <c r="E56" s="1"/>
      <c r="F56" s="1"/>
      <c r="G56" s="1"/>
      <c r="H56" s="1"/>
      <c r="I56" s="1"/>
    </row>
    <row r="57" spans="1:9" x14ac:dyDescent="0.2">
      <c r="A57" s="438"/>
      <c r="B57" s="478"/>
      <c r="C57" s="478"/>
      <c r="D57" s="433"/>
      <c r="E57" s="1"/>
      <c r="F57" s="1"/>
      <c r="G57" s="1"/>
      <c r="H57" s="1"/>
      <c r="I57" s="1"/>
    </row>
    <row r="58" spans="1:9" x14ac:dyDescent="0.2">
      <c r="A58" s="438"/>
      <c r="B58" s="478"/>
      <c r="C58" s="478"/>
      <c r="D58" s="433"/>
      <c r="E58" s="1"/>
      <c r="F58" s="1"/>
      <c r="G58" s="1"/>
      <c r="H58" s="1"/>
      <c r="I58" s="1"/>
    </row>
    <row r="59" spans="1:9" x14ac:dyDescent="0.2">
      <c r="A59" s="438"/>
      <c r="B59" s="435"/>
      <c r="C59" s="478"/>
      <c r="D59" s="433"/>
      <c r="E59" s="1"/>
      <c r="F59" s="1"/>
      <c r="G59" s="1"/>
      <c r="H59" s="1"/>
      <c r="I59" s="1"/>
    </row>
    <row r="60" spans="1:9" x14ac:dyDescent="0.2">
      <c r="A60" s="439"/>
      <c r="B60" s="437"/>
      <c r="C60" s="478"/>
      <c r="D60" s="5"/>
      <c r="E60" s="1"/>
      <c r="F60" s="1"/>
      <c r="G60" s="1"/>
      <c r="H60" s="1"/>
      <c r="I60" s="1"/>
    </row>
    <row r="61" spans="1:9" x14ac:dyDescent="0.2">
      <c r="A61" s="426"/>
      <c r="B61" s="478"/>
      <c r="C61" s="478"/>
      <c r="D61" s="5"/>
      <c r="E61" s="1"/>
      <c r="F61" s="1"/>
      <c r="G61" s="1"/>
      <c r="H61" s="1"/>
      <c r="I61" s="1"/>
    </row>
    <row r="62" spans="1:9" x14ac:dyDescent="0.2">
      <c r="A62" s="426"/>
      <c r="B62" s="478"/>
      <c r="C62" s="478"/>
      <c r="D62" s="5"/>
      <c r="E62" s="1"/>
      <c r="F62" s="1"/>
      <c r="G62" s="1"/>
      <c r="H62" s="1"/>
      <c r="I62" s="1"/>
    </row>
    <row r="63" spans="1:9" x14ac:dyDescent="0.2">
      <c r="E63" s="1">
        <v>16</v>
      </c>
      <c r="F63" s="1">
        <v>1152</v>
      </c>
      <c r="G63" s="1">
        <v>864</v>
      </c>
      <c r="H63" s="1">
        <v>576</v>
      </c>
      <c r="I63" s="1">
        <v>288</v>
      </c>
    </row>
    <row r="64" spans="1:9" x14ac:dyDescent="0.2">
      <c r="E64" s="1">
        <v>18</v>
      </c>
      <c r="F64" s="1">
        <v>1152</v>
      </c>
      <c r="G64" s="1">
        <v>864</v>
      </c>
      <c r="H64" s="1">
        <v>576</v>
      </c>
      <c r="I64" s="1">
        <v>288</v>
      </c>
    </row>
    <row r="65" spans="5:9" ht="38.25" x14ac:dyDescent="0.2">
      <c r="E65" s="1">
        <v>16</v>
      </c>
      <c r="F65" s="1">
        <v>1152</v>
      </c>
      <c r="G65" s="1">
        <v>864</v>
      </c>
      <c r="H65" s="1">
        <v>576</v>
      </c>
      <c r="I65" s="1" t="s">
        <v>87</v>
      </c>
    </row>
    <row r="66" spans="5:9" x14ac:dyDescent="0.2">
      <c r="E66" s="1">
        <v>12</v>
      </c>
      <c r="F66" s="1">
        <v>792</v>
      </c>
      <c r="G66" s="1">
        <v>594</v>
      </c>
      <c r="H66" s="1">
        <v>396</v>
      </c>
      <c r="I66" s="1">
        <v>198</v>
      </c>
    </row>
    <row r="67" spans="5:9" x14ac:dyDescent="0.2">
      <c r="E67" s="1">
        <v>12</v>
      </c>
      <c r="F67" s="1">
        <v>792</v>
      </c>
      <c r="G67" s="1">
        <v>594</v>
      </c>
      <c r="H67" s="1">
        <v>396</v>
      </c>
      <c r="I67" s="1">
        <v>198</v>
      </c>
    </row>
    <row r="68" spans="5:9" x14ac:dyDescent="0.2">
      <c r="E68" s="1">
        <v>16</v>
      </c>
      <c r="F68" s="1">
        <v>648</v>
      </c>
      <c r="G68" s="1">
        <v>486</v>
      </c>
      <c r="H68" s="1">
        <v>324</v>
      </c>
      <c r="I68" s="1">
        <v>162</v>
      </c>
    </row>
    <row r="69" spans="5:9" x14ac:dyDescent="0.2">
      <c r="E69" s="1">
        <v>12</v>
      </c>
      <c r="F69" s="1">
        <v>1920</v>
      </c>
      <c r="G69" s="1">
        <v>1440</v>
      </c>
      <c r="H69" s="1">
        <v>960</v>
      </c>
      <c r="I69" s="1">
        <v>480</v>
      </c>
    </row>
    <row r="70" spans="5:9" x14ac:dyDescent="0.2">
      <c r="E70" s="1">
        <v>16</v>
      </c>
      <c r="F70" s="1">
        <v>1080</v>
      </c>
      <c r="G70" s="1">
        <v>810</v>
      </c>
      <c r="H70" s="1">
        <v>540</v>
      </c>
      <c r="I70" s="1">
        <v>270</v>
      </c>
    </row>
    <row r="71" spans="5:9" x14ac:dyDescent="0.2">
      <c r="E71" s="1">
        <v>12</v>
      </c>
      <c r="F71" s="1">
        <v>960</v>
      </c>
      <c r="G71" s="1">
        <v>720</v>
      </c>
      <c r="H71" s="1">
        <v>480</v>
      </c>
      <c r="I71" s="1">
        <v>240</v>
      </c>
    </row>
    <row r="72" spans="5:9" x14ac:dyDescent="0.2">
      <c r="E72" s="1">
        <v>16</v>
      </c>
      <c r="F72" s="1">
        <v>960</v>
      </c>
      <c r="G72" s="1">
        <v>720</v>
      </c>
      <c r="H72" s="1">
        <v>480</v>
      </c>
      <c r="I72" s="1">
        <v>240</v>
      </c>
    </row>
    <row r="73" spans="5:9" x14ac:dyDescent="0.2">
      <c r="E73" s="1">
        <v>18</v>
      </c>
      <c r="F73" s="1">
        <v>1200</v>
      </c>
      <c r="G73" s="1">
        <v>900</v>
      </c>
      <c r="H73" s="1">
        <v>600</v>
      </c>
      <c r="I73" s="1">
        <v>300</v>
      </c>
    </row>
    <row r="74" spans="5:9" x14ac:dyDescent="0.2">
      <c r="E74" s="1">
        <v>24</v>
      </c>
      <c r="F74" s="1">
        <v>1200</v>
      </c>
      <c r="G74" s="1">
        <v>900</v>
      </c>
      <c r="H74" s="1">
        <v>600</v>
      </c>
      <c r="I74" s="1">
        <v>300</v>
      </c>
    </row>
    <row r="75" spans="5:9" x14ac:dyDescent="0.2">
      <c r="E75" s="1">
        <v>18</v>
      </c>
      <c r="F75" s="1">
        <v>960</v>
      </c>
      <c r="G75" s="1">
        <v>720</v>
      </c>
      <c r="H75" s="1">
        <v>480</v>
      </c>
      <c r="I75" s="1">
        <v>240</v>
      </c>
    </row>
    <row r="76" spans="5:9" x14ac:dyDescent="0.2">
      <c r="E76" s="1">
        <v>24</v>
      </c>
      <c r="F76" s="1">
        <v>960</v>
      </c>
      <c r="G76" s="1">
        <v>720</v>
      </c>
      <c r="H76" s="1">
        <v>480</v>
      </c>
      <c r="I76" s="1">
        <v>240</v>
      </c>
    </row>
    <row r="77" spans="5:9" x14ac:dyDescent="0.2">
      <c r="E77" s="1"/>
      <c r="F77" s="1"/>
      <c r="G77" s="1"/>
      <c r="H77" s="1"/>
      <c r="I77" s="1"/>
    </row>
    <row r="78" spans="5:9" x14ac:dyDescent="0.2">
      <c r="E78" s="1"/>
      <c r="F78" s="1"/>
      <c r="G78" s="1"/>
      <c r="H78" s="1"/>
      <c r="I78" s="1"/>
    </row>
  </sheetData>
  <sheetProtection password="CC50" sheet="1" objects="1" scenarios="1"/>
  <mergeCells count="2">
    <mergeCell ref="A1:D4"/>
    <mergeCell ref="D9:D10"/>
  </mergeCells>
  <dataValidations count="4">
    <dataValidation type="list" allowBlank="1" showInputMessage="1" showErrorMessage="1" prompt="Select Product / Width Combination" sqref="B6" xr:uid="{00000000-0002-0000-0700-000000000000}">
      <formula1>Data_Entry</formula1>
    </dataValidation>
    <dataValidation type="whole" allowBlank="1" showInputMessage="1" showErrorMessage="1" error="Length Exceeds 52! Call Shipping Office for Strech Truck Freight Rate!!!!" sqref="B8" xr:uid="{00000000-0002-0000-0700-000001000000}">
      <formula1>0</formula1>
      <formula2>52</formula2>
    </dataValidation>
    <dataValidation type="list" allowBlank="1" showInputMessage="1" showErrorMessage="1" sqref="B19" xr:uid="{00000000-0002-0000-0700-000002000000}">
      <formula1>State_Select</formula1>
    </dataValidation>
    <dataValidation type="list" allowBlank="1" showInputMessage="1" showErrorMessage="1" prompt="Select the Plant Location you are Shipping From" sqref="B21" xr:uid="{00000000-0002-0000-0700-000003000000}">
      <formula1>Plant_Select</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213"/>
  <sheetViews>
    <sheetView zoomScale="120" zoomScaleNormal="120" workbookViewId="0">
      <selection activeCell="A90" sqref="A90"/>
    </sheetView>
  </sheetViews>
  <sheetFormatPr defaultColWidth="8.85546875" defaultRowHeight="12.75" x14ac:dyDescent="0.2"/>
  <sheetData>
    <row r="1" spans="1:37" ht="18" x14ac:dyDescent="0.25">
      <c r="A1" s="995" t="s">
        <v>50333</v>
      </c>
      <c r="B1" s="996"/>
      <c r="C1" s="996"/>
      <c r="D1" s="996"/>
      <c r="E1" s="996"/>
      <c r="F1" s="996"/>
      <c r="G1" s="996"/>
      <c r="H1" s="996"/>
      <c r="I1" s="996"/>
      <c r="J1" s="996"/>
      <c r="K1" s="996"/>
      <c r="L1" s="996"/>
      <c r="M1" s="996"/>
      <c r="N1" s="996"/>
      <c r="O1" s="996"/>
      <c r="P1" s="996"/>
      <c r="Q1" s="996"/>
    </row>
    <row r="2" spans="1:37" ht="13.35" customHeight="1" x14ac:dyDescent="0.2">
      <c r="A2" s="997" t="s">
        <v>50334</v>
      </c>
      <c r="B2" s="998"/>
      <c r="C2" s="998"/>
      <c r="D2" s="998"/>
      <c r="E2" s="998"/>
      <c r="F2" s="998"/>
      <c r="G2" s="998"/>
      <c r="H2" s="998"/>
      <c r="I2" s="998"/>
      <c r="J2" s="998"/>
      <c r="K2" s="998"/>
      <c r="L2" s="998"/>
      <c r="M2" s="998"/>
      <c r="N2" s="998"/>
      <c r="O2" s="998"/>
      <c r="P2" s="998"/>
      <c r="Q2" s="998"/>
    </row>
    <row r="3" spans="1:37" x14ac:dyDescent="0.2">
      <c r="A3" s="997"/>
      <c r="B3" s="998"/>
      <c r="C3" s="998"/>
      <c r="D3" s="998"/>
      <c r="E3" s="998"/>
      <c r="F3" s="998"/>
      <c r="G3" s="998"/>
      <c r="H3" s="998"/>
      <c r="I3" s="998"/>
      <c r="J3" s="998"/>
      <c r="K3" s="998"/>
      <c r="L3" s="998"/>
      <c r="M3" s="998"/>
      <c r="N3" s="998"/>
      <c r="O3" s="998"/>
      <c r="P3" s="998"/>
      <c r="Q3" s="998"/>
    </row>
    <row r="4" spans="1:37" x14ac:dyDescent="0.2">
      <c r="A4" s="997"/>
      <c r="B4" s="998"/>
      <c r="C4" s="998"/>
      <c r="D4" s="998"/>
      <c r="E4" s="998"/>
      <c r="F4" s="998"/>
      <c r="G4" s="998"/>
      <c r="H4" s="998"/>
      <c r="I4" s="998"/>
      <c r="J4" s="998"/>
      <c r="K4" s="998"/>
      <c r="L4" s="998"/>
      <c r="M4" s="998"/>
      <c r="N4" s="998"/>
      <c r="O4" s="998"/>
      <c r="P4" s="998"/>
      <c r="Q4" s="998"/>
    </row>
    <row r="5" spans="1:37" x14ac:dyDescent="0.2">
      <c r="A5" s="997"/>
      <c r="B5" s="998"/>
      <c r="C5" s="998"/>
      <c r="D5" s="998"/>
      <c r="E5" s="998"/>
      <c r="F5" s="998"/>
      <c r="G5" s="998"/>
      <c r="H5" s="998"/>
      <c r="I5" s="998"/>
      <c r="J5" s="998"/>
      <c r="K5" s="998"/>
      <c r="L5" s="998"/>
      <c r="M5" s="998"/>
      <c r="N5" s="998"/>
      <c r="O5" s="998"/>
      <c r="P5" s="998"/>
      <c r="Q5" s="998"/>
    </row>
    <row r="6" spans="1:37" x14ac:dyDescent="0.2">
      <c r="A6" s="997"/>
      <c r="B6" s="998"/>
      <c r="C6" s="998"/>
      <c r="D6" s="998"/>
      <c r="E6" s="998"/>
      <c r="F6" s="998"/>
      <c r="G6" s="998"/>
      <c r="H6" s="998"/>
      <c r="I6" s="998"/>
      <c r="J6" s="998"/>
      <c r="K6" s="998"/>
      <c r="L6" s="998"/>
      <c r="M6" s="998"/>
      <c r="N6" s="998"/>
      <c r="O6" s="998"/>
      <c r="P6" s="998"/>
      <c r="Q6" s="998"/>
    </row>
    <row r="7" spans="1:37" x14ac:dyDescent="0.2">
      <c r="A7" s="997"/>
      <c r="B7" s="998"/>
      <c r="C7" s="998"/>
      <c r="D7" s="998"/>
      <c r="E7" s="998"/>
      <c r="F7" s="998"/>
      <c r="G7" s="998"/>
      <c r="H7" s="998"/>
      <c r="I7" s="998"/>
      <c r="J7" s="998"/>
      <c r="K7" s="998"/>
      <c r="L7" s="998"/>
      <c r="M7" s="998"/>
      <c r="N7" s="998"/>
      <c r="O7" s="998"/>
      <c r="P7" s="998"/>
      <c r="Q7" s="998"/>
    </row>
    <row r="8" spans="1:37" x14ac:dyDescent="0.2">
      <c r="A8" s="997"/>
      <c r="B8" s="998"/>
      <c r="C8" s="998"/>
      <c r="D8" s="998"/>
      <c r="E8" s="998"/>
      <c r="F8" s="998"/>
      <c r="G8" s="998"/>
      <c r="H8" s="998"/>
      <c r="I8" s="998"/>
      <c r="J8" s="998"/>
      <c r="K8" s="998"/>
      <c r="L8" s="998"/>
      <c r="M8" s="998"/>
      <c r="N8" s="998"/>
      <c r="O8" s="998"/>
      <c r="P8" s="998"/>
      <c r="Q8" s="998"/>
    </row>
    <row r="9" spans="1:37" x14ac:dyDescent="0.2">
      <c r="A9" s="997"/>
      <c r="B9" s="998"/>
      <c r="C9" s="998"/>
      <c r="D9" s="998"/>
      <c r="E9" s="998"/>
      <c r="F9" s="998"/>
      <c r="G9" s="998"/>
      <c r="H9" s="998"/>
      <c r="I9" s="998"/>
      <c r="J9" s="998"/>
      <c r="K9" s="998"/>
      <c r="L9" s="998"/>
      <c r="M9" s="998"/>
      <c r="N9" s="998"/>
      <c r="O9" s="998"/>
      <c r="P9" s="998"/>
      <c r="Q9" s="998"/>
    </row>
    <row r="10" spans="1:37" x14ac:dyDescent="0.2">
      <c r="A10" s="997"/>
      <c r="B10" s="998"/>
      <c r="C10" s="998"/>
      <c r="D10" s="998"/>
      <c r="E10" s="998"/>
      <c r="F10" s="998"/>
      <c r="G10" s="998"/>
      <c r="H10" s="998"/>
      <c r="I10" s="998"/>
      <c r="J10" s="998"/>
      <c r="K10" s="998"/>
      <c r="L10" s="998"/>
      <c r="M10" s="998"/>
      <c r="N10" s="998"/>
      <c r="O10" s="998"/>
      <c r="P10" s="998"/>
      <c r="Q10" s="998"/>
    </row>
    <row r="11" spans="1:37" x14ac:dyDescent="0.2">
      <c r="A11" s="997"/>
      <c r="B11" s="998"/>
      <c r="C11" s="998"/>
      <c r="D11" s="998"/>
      <c r="E11" s="998"/>
      <c r="F11" s="998"/>
      <c r="G11" s="998"/>
      <c r="H11" s="998"/>
      <c r="I11" s="998"/>
      <c r="J11" s="998"/>
      <c r="K11" s="998"/>
      <c r="L11" s="998"/>
      <c r="M11" s="998"/>
      <c r="N11" s="998"/>
      <c r="O11" s="998"/>
      <c r="P11" s="998"/>
      <c r="Q11" s="998"/>
    </row>
    <row r="12" spans="1:37" x14ac:dyDescent="0.2">
      <c r="A12" s="997"/>
      <c r="B12" s="998"/>
      <c r="C12" s="998"/>
      <c r="D12" s="998"/>
      <c r="E12" s="998"/>
      <c r="F12" s="998"/>
      <c r="G12" s="998"/>
      <c r="H12" s="998"/>
      <c r="I12" s="998"/>
      <c r="J12" s="998"/>
      <c r="K12" s="998"/>
      <c r="L12" s="998"/>
      <c r="M12" s="998"/>
      <c r="N12" s="998"/>
      <c r="O12" s="998"/>
      <c r="P12" s="998"/>
      <c r="Q12" s="998"/>
      <c r="AK12" t="s">
        <v>50335</v>
      </c>
    </row>
    <row r="13" spans="1:37" x14ac:dyDescent="0.2">
      <c r="A13" s="997"/>
      <c r="B13" s="998"/>
      <c r="C13" s="998"/>
      <c r="D13" s="998"/>
      <c r="E13" s="998"/>
      <c r="F13" s="998"/>
      <c r="G13" s="998"/>
      <c r="H13" s="998"/>
      <c r="I13" s="998"/>
      <c r="J13" s="998"/>
      <c r="K13" s="998"/>
      <c r="L13" s="998"/>
      <c r="M13" s="998"/>
      <c r="N13" s="998"/>
      <c r="O13" s="998"/>
      <c r="P13" s="998"/>
      <c r="Q13" s="998"/>
      <c r="AK13" t="s">
        <v>50336</v>
      </c>
    </row>
    <row r="15" spans="1:37" x14ac:dyDescent="0.2">
      <c r="A15" s="45">
        <v>1</v>
      </c>
      <c r="B15" s="994" t="s">
        <v>50337</v>
      </c>
      <c r="C15" s="994"/>
      <c r="D15" s="994"/>
      <c r="E15" s="994"/>
      <c r="F15" s="994"/>
      <c r="G15" s="994"/>
      <c r="H15" s="994"/>
      <c r="I15" s="994"/>
      <c r="J15" s="994"/>
      <c r="K15" s="994"/>
      <c r="L15" s="994"/>
      <c r="M15" s="994"/>
      <c r="N15" s="994"/>
      <c r="O15" s="994"/>
      <c r="P15" s="994"/>
      <c r="Q15" s="994"/>
    </row>
    <row r="16" spans="1:37" x14ac:dyDescent="0.2">
      <c r="A16" s="3"/>
      <c r="B16" s="992" t="s">
        <v>50338</v>
      </c>
      <c r="C16" s="992"/>
      <c r="D16" s="992"/>
      <c r="E16" s="992"/>
      <c r="F16" s="992"/>
      <c r="G16" s="992"/>
      <c r="H16" s="992"/>
      <c r="I16" s="992"/>
      <c r="J16" s="992"/>
      <c r="K16" s="992"/>
      <c r="L16" s="992"/>
      <c r="M16" s="992"/>
      <c r="N16" s="992"/>
      <c r="O16" s="992"/>
      <c r="P16" s="992"/>
      <c r="Q16" s="992"/>
      <c r="AK16" t="s">
        <v>50339</v>
      </c>
    </row>
    <row r="17" spans="1:37" x14ac:dyDescent="0.2">
      <c r="A17" s="3"/>
      <c r="B17" s="992" t="s">
        <v>50340</v>
      </c>
      <c r="C17" s="992"/>
      <c r="D17" s="992"/>
      <c r="E17" s="992"/>
      <c r="F17" s="992"/>
      <c r="G17" s="992"/>
      <c r="H17" s="992"/>
      <c r="I17" s="992"/>
      <c r="J17" s="992"/>
      <c r="K17" s="992"/>
      <c r="L17" s="992"/>
      <c r="M17" s="992"/>
      <c r="N17" s="992"/>
      <c r="O17" s="992"/>
      <c r="P17" s="992"/>
      <c r="Q17" s="992"/>
      <c r="AK17" t="s">
        <v>50341</v>
      </c>
    </row>
    <row r="18" spans="1:37" x14ac:dyDescent="0.2">
      <c r="A18" s="3"/>
      <c r="B18" s="661"/>
      <c r="C18" s="992" t="s">
        <v>50342</v>
      </c>
      <c r="D18" s="992"/>
      <c r="E18" s="992"/>
      <c r="F18" s="992"/>
      <c r="G18" s="992"/>
      <c r="H18" s="992"/>
      <c r="I18" s="992"/>
      <c r="J18" s="992"/>
      <c r="K18" s="992"/>
      <c r="L18" s="992"/>
      <c r="M18" s="992"/>
      <c r="N18" s="992"/>
      <c r="O18" s="992"/>
      <c r="P18" s="992"/>
      <c r="Q18" s="992"/>
    </row>
    <row r="19" spans="1:37" x14ac:dyDescent="0.2">
      <c r="A19" s="3"/>
      <c r="B19" s="661"/>
      <c r="C19" s="992" t="s">
        <v>50343</v>
      </c>
      <c r="D19" s="992"/>
      <c r="E19" s="992"/>
      <c r="F19" s="992"/>
      <c r="G19" s="992"/>
      <c r="H19" s="992"/>
      <c r="I19" s="992"/>
      <c r="J19" s="992"/>
      <c r="K19" s="992"/>
      <c r="L19" s="992"/>
      <c r="M19" s="992"/>
      <c r="N19" s="992"/>
      <c r="O19" s="992"/>
      <c r="P19" s="992"/>
      <c r="Q19" s="992"/>
    </row>
    <row r="20" spans="1:37" x14ac:dyDescent="0.2">
      <c r="A20" s="3"/>
      <c r="B20" s="661"/>
      <c r="C20" s="992" t="s">
        <v>50344</v>
      </c>
      <c r="D20" s="992"/>
      <c r="E20" s="992"/>
      <c r="F20" s="992"/>
      <c r="G20" s="992"/>
      <c r="H20" s="992"/>
      <c r="I20" s="992"/>
      <c r="J20" s="992"/>
      <c r="K20" s="992"/>
      <c r="L20" s="992"/>
      <c r="M20" s="992"/>
      <c r="N20" s="992"/>
      <c r="O20" s="992"/>
      <c r="P20" s="992"/>
      <c r="Q20" s="992"/>
    </row>
    <row r="21" spans="1:37" x14ac:dyDescent="0.2">
      <c r="A21" s="3"/>
      <c r="B21" s="992"/>
      <c r="C21" s="992"/>
      <c r="D21" s="992"/>
      <c r="E21" s="992"/>
      <c r="F21" s="992"/>
      <c r="G21" s="992"/>
      <c r="H21" s="992"/>
      <c r="I21" s="992"/>
      <c r="J21" s="992"/>
      <c r="K21" s="992"/>
      <c r="L21" s="992"/>
      <c r="M21" s="992"/>
      <c r="N21" s="992"/>
      <c r="O21" s="992"/>
      <c r="P21" s="992"/>
      <c r="Q21" s="992"/>
    </row>
    <row r="22" spans="1:37" x14ac:dyDescent="0.2">
      <c r="A22" s="45">
        <v>2</v>
      </c>
      <c r="B22" s="994" t="s">
        <v>50345</v>
      </c>
      <c r="C22" s="994"/>
      <c r="D22" s="994"/>
      <c r="E22" s="994"/>
      <c r="F22" s="994"/>
      <c r="G22" s="994"/>
      <c r="H22" s="994"/>
      <c r="I22" s="994"/>
      <c r="J22" s="994"/>
      <c r="K22" s="994"/>
      <c r="L22" s="994"/>
      <c r="M22" s="994"/>
      <c r="N22" s="994"/>
      <c r="O22" s="994"/>
      <c r="P22" s="994"/>
      <c r="Q22" s="994"/>
    </row>
    <row r="23" spans="1:37" x14ac:dyDescent="0.2">
      <c r="A23" s="3"/>
      <c r="B23" s="992" t="s">
        <v>50340</v>
      </c>
      <c r="C23" s="992"/>
      <c r="D23" s="992"/>
      <c r="E23" s="992"/>
      <c r="F23" s="992"/>
      <c r="G23" s="992"/>
      <c r="H23" s="992"/>
      <c r="I23" s="992"/>
      <c r="J23" s="992"/>
      <c r="K23" s="992"/>
      <c r="L23" s="992"/>
      <c r="M23" s="992"/>
      <c r="N23" s="992"/>
      <c r="O23" s="992"/>
      <c r="P23" s="992"/>
      <c r="Q23" s="992"/>
      <c r="AK23" t="s">
        <v>50341</v>
      </c>
    </row>
    <row r="24" spans="1:37" x14ac:dyDescent="0.2">
      <c r="A24" s="3"/>
      <c r="B24" s="661"/>
      <c r="C24" s="992" t="s">
        <v>50342</v>
      </c>
      <c r="D24" s="992"/>
      <c r="E24" s="992"/>
      <c r="F24" s="992"/>
      <c r="G24" s="992"/>
      <c r="H24" s="992"/>
      <c r="I24" s="992"/>
      <c r="J24" s="992"/>
      <c r="K24" s="992"/>
      <c r="L24" s="992"/>
      <c r="M24" s="992"/>
      <c r="N24" s="992"/>
      <c r="O24" s="992"/>
      <c r="P24" s="992"/>
      <c r="Q24" s="992"/>
    </row>
    <row r="25" spans="1:37" x14ac:dyDescent="0.2">
      <c r="A25" s="3"/>
      <c r="B25" s="661"/>
      <c r="C25" s="992" t="s">
        <v>50346</v>
      </c>
      <c r="D25" s="992"/>
      <c r="E25" s="992"/>
      <c r="F25" s="992"/>
      <c r="G25" s="992"/>
      <c r="H25" s="992"/>
      <c r="I25" s="992"/>
      <c r="J25" s="992"/>
      <c r="K25" s="992"/>
      <c r="L25" s="992"/>
      <c r="M25" s="992"/>
      <c r="N25" s="992"/>
      <c r="O25" s="992"/>
      <c r="P25" s="992"/>
      <c r="Q25" s="992"/>
    </row>
    <row r="26" spans="1:37" x14ac:dyDescent="0.2">
      <c r="A26" s="3"/>
      <c r="B26" s="661"/>
      <c r="C26" s="992" t="s">
        <v>50344</v>
      </c>
      <c r="D26" s="992"/>
      <c r="E26" s="992"/>
      <c r="F26" s="992"/>
      <c r="G26" s="992"/>
      <c r="H26" s="992"/>
      <c r="I26" s="992"/>
      <c r="J26" s="992"/>
      <c r="K26" s="992"/>
      <c r="L26" s="992"/>
      <c r="M26" s="992"/>
      <c r="N26" s="992"/>
      <c r="O26" s="992"/>
      <c r="P26" s="992"/>
      <c r="Q26" s="992"/>
    </row>
    <row r="27" spans="1:37" x14ac:dyDescent="0.2">
      <c r="A27" s="3"/>
      <c r="B27" s="992"/>
      <c r="C27" s="992"/>
      <c r="D27" s="992"/>
      <c r="E27" s="992"/>
      <c r="F27" s="992"/>
      <c r="G27" s="992"/>
      <c r="H27" s="992"/>
      <c r="I27" s="992"/>
      <c r="J27" s="992"/>
      <c r="K27" s="992"/>
      <c r="L27" s="992"/>
      <c r="M27" s="992"/>
      <c r="N27" s="992"/>
      <c r="O27" s="992"/>
      <c r="P27" s="992"/>
      <c r="Q27" s="992"/>
    </row>
    <row r="28" spans="1:37" ht="41.1" customHeight="1" x14ac:dyDescent="0.2">
      <c r="A28" s="49">
        <v>3</v>
      </c>
      <c r="B28" s="993" t="s">
        <v>50347</v>
      </c>
      <c r="C28" s="993"/>
      <c r="D28" s="993"/>
      <c r="E28" s="993"/>
      <c r="F28" s="993"/>
      <c r="G28" s="993"/>
      <c r="H28" s="993"/>
      <c r="I28" s="993"/>
      <c r="J28" s="993"/>
      <c r="K28" s="993"/>
      <c r="L28" s="993"/>
      <c r="M28" s="993"/>
      <c r="N28" s="993"/>
      <c r="O28" s="993"/>
      <c r="P28" s="993"/>
      <c r="Q28" s="993"/>
    </row>
    <row r="29" spans="1:37" x14ac:dyDescent="0.2">
      <c r="A29" s="3"/>
      <c r="B29" s="992" t="s">
        <v>50348</v>
      </c>
      <c r="C29" s="992"/>
      <c r="D29" s="992"/>
      <c r="E29" s="992"/>
      <c r="F29" s="992"/>
      <c r="G29" s="992"/>
      <c r="H29" s="992"/>
      <c r="I29" s="992"/>
      <c r="J29" s="992"/>
      <c r="K29" s="992"/>
      <c r="L29" s="992"/>
      <c r="M29" s="992"/>
      <c r="N29" s="992"/>
      <c r="O29" s="992"/>
      <c r="P29" s="992"/>
      <c r="Q29" s="992"/>
      <c r="AK29" t="s">
        <v>50339</v>
      </c>
    </row>
    <row r="30" spans="1:37" x14ac:dyDescent="0.2">
      <c r="A30" s="3"/>
      <c r="B30" s="661" t="s">
        <v>50349</v>
      </c>
      <c r="C30" s="661"/>
      <c r="D30" s="661"/>
      <c r="E30" s="661"/>
      <c r="F30" s="661"/>
      <c r="G30" s="661"/>
      <c r="H30" s="661"/>
      <c r="I30" s="661"/>
      <c r="J30" s="661"/>
      <c r="K30" s="661"/>
      <c r="L30" s="661"/>
      <c r="M30" s="661"/>
      <c r="N30" s="661"/>
      <c r="O30" s="661"/>
      <c r="P30" s="661"/>
      <c r="Q30" s="661"/>
    </row>
    <row r="31" spans="1:37" x14ac:dyDescent="0.2">
      <c r="A31" s="3"/>
      <c r="B31" s="661"/>
      <c r="C31" s="992" t="s">
        <v>50350</v>
      </c>
      <c r="D31" s="992"/>
      <c r="E31" s="992"/>
      <c r="F31" s="992"/>
      <c r="G31" s="992"/>
      <c r="H31" s="992"/>
      <c r="I31" s="992"/>
      <c r="J31" s="992"/>
      <c r="K31" s="992"/>
      <c r="L31" s="992"/>
      <c r="M31" s="992"/>
      <c r="N31" s="992"/>
      <c r="O31" s="992"/>
      <c r="P31" s="992"/>
      <c r="Q31" s="992"/>
    </row>
    <row r="32" spans="1:37" x14ac:dyDescent="0.2">
      <c r="A32" s="3"/>
      <c r="B32" s="661"/>
      <c r="C32" s="992" t="s">
        <v>50351</v>
      </c>
      <c r="D32" s="992"/>
      <c r="E32" s="992"/>
      <c r="F32" s="992"/>
      <c r="G32" s="992"/>
      <c r="H32" s="992"/>
      <c r="I32" s="992"/>
      <c r="J32" s="992"/>
      <c r="K32" s="992"/>
      <c r="L32" s="992"/>
      <c r="M32" s="992"/>
      <c r="N32" s="992"/>
      <c r="O32" s="992"/>
      <c r="P32" s="992"/>
      <c r="Q32" s="992"/>
    </row>
    <row r="33" spans="1:17" x14ac:dyDescent="0.2">
      <c r="A33" s="3"/>
      <c r="B33" s="661"/>
      <c r="C33" s="992" t="s">
        <v>50352</v>
      </c>
      <c r="D33" s="992"/>
      <c r="E33" s="992"/>
      <c r="F33" s="992"/>
      <c r="G33" s="992"/>
      <c r="H33" s="992"/>
      <c r="I33" s="992"/>
      <c r="J33" s="992"/>
      <c r="K33" s="992"/>
      <c r="L33" s="992"/>
      <c r="M33" s="992"/>
      <c r="N33" s="992"/>
      <c r="O33" s="992"/>
      <c r="P33" s="992"/>
      <c r="Q33" s="992"/>
    </row>
    <row r="34" spans="1:17" x14ac:dyDescent="0.2">
      <c r="A34" s="37"/>
      <c r="B34" s="992"/>
      <c r="C34" s="992"/>
      <c r="D34" s="992"/>
      <c r="E34" s="992"/>
      <c r="F34" s="992"/>
      <c r="G34" s="992"/>
      <c r="H34" s="992"/>
      <c r="I34" s="992"/>
      <c r="J34" s="992"/>
      <c r="K34" s="992"/>
      <c r="L34" s="992"/>
      <c r="M34" s="992"/>
      <c r="N34" s="992"/>
      <c r="O34" s="992"/>
      <c r="P34" s="992"/>
      <c r="Q34" s="992"/>
    </row>
    <row r="35" spans="1:17" ht="28.35" customHeight="1" x14ac:dyDescent="0.2">
      <c r="A35" s="49">
        <v>4</v>
      </c>
      <c r="B35" s="993" t="s">
        <v>50353</v>
      </c>
      <c r="C35" s="993"/>
      <c r="D35" s="993"/>
      <c r="E35" s="993"/>
      <c r="F35" s="993"/>
      <c r="G35" s="993"/>
      <c r="H35" s="993"/>
      <c r="I35" s="993"/>
      <c r="J35" s="993"/>
      <c r="K35" s="993"/>
      <c r="L35" s="993"/>
      <c r="M35" s="993"/>
      <c r="N35" s="993"/>
      <c r="O35" s="993"/>
      <c r="P35" s="993"/>
      <c r="Q35" s="993"/>
    </row>
    <row r="36" spans="1:17" x14ac:dyDescent="0.2">
      <c r="A36" s="3"/>
      <c r="B36" s="992" t="s">
        <v>50354</v>
      </c>
      <c r="C36" s="992"/>
      <c r="D36" s="992"/>
      <c r="E36" s="992"/>
      <c r="F36" s="992"/>
      <c r="G36" s="992"/>
      <c r="H36" s="992"/>
      <c r="I36" s="992"/>
      <c r="J36" s="992"/>
      <c r="K36" s="992"/>
      <c r="L36" s="992"/>
      <c r="M36" s="992"/>
      <c r="N36" s="992"/>
      <c r="O36" s="992"/>
      <c r="P36" s="992"/>
      <c r="Q36" s="992"/>
    </row>
    <row r="37" spans="1:17" x14ac:dyDescent="0.2">
      <c r="A37" s="3"/>
      <c r="B37" s="661" t="s">
        <v>50349</v>
      </c>
      <c r="C37" s="661"/>
      <c r="D37" s="661"/>
      <c r="E37" s="661"/>
      <c r="F37" s="661"/>
      <c r="G37" s="661"/>
      <c r="H37" s="661"/>
      <c r="I37" s="661"/>
      <c r="J37" s="661"/>
      <c r="K37" s="661"/>
      <c r="L37" s="661"/>
      <c r="M37" s="661"/>
      <c r="N37" s="661"/>
      <c r="O37" s="661"/>
      <c r="P37" s="661"/>
      <c r="Q37" s="661"/>
    </row>
    <row r="38" spans="1:17" x14ac:dyDescent="0.2">
      <c r="A38" s="3"/>
      <c r="B38" s="661"/>
      <c r="C38" s="992" t="s">
        <v>50350</v>
      </c>
      <c r="D38" s="992"/>
      <c r="E38" s="992"/>
      <c r="F38" s="992"/>
      <c r="G38" s="992"/>
      <c r="H38" s="992"/>
      <c r="I38" s="992"/>
      <c r="J38" s="992"/>
      <c r="K38" s="992"/>
      <c r="L38" s="992"/>
      <c r="M38" s="992"/>
      <c r="N38" s="992"/>
      <c r="O38" s="992"/>
      <c r="P38" s="992"/>
      <c r="Q38" s="992"/>
    </row>
    <row r="39" spans="1:17" x14ac:dyDescent="0.2">
      <c r="A39" s="3"/>
      <c r="B39" s="661"/>
      <c r="C39" s="992" t="s">
        <v>50355</v>
      </c>
      <c r="D39" s="992"/>
      <c r="E39" s="992"/>
      <c r="F39" s="992"/>
      <c r="G39" s="992"/>
      <c r="H39" s="992"/>
      <c r="I39" s="992"/>
      <c r="J39" s="992"/>
      <c r="K39" s="992"/>
      <c r="L39" s="992"/>
      <c r="M39" s="992"/>
      <c r="N39" s="992"/>
      <c r="O39" s="992"/>
      <c r="P39" s="992"/>
      <c r="Q39" s="992"/>
    </row>
    <row r="40" spans="1:17" x14ac:dyDescent="0.2">
      <c r="A40" s="3"/>
      <c r="B40" s="661"/>
      <c r="C40" s="992" t="s">
        <v>50356</v>
      </c>
      <c r="D40" s="992"/>
      <c r="E40" s="992"/>
      <c r="F40" s="992"/>
      <c r="G40" s="992"/>
      <c r="H40" s="992"/>
      <c r="I40" s="992"/>
      <c r="J40" s="992"/>
      <c r="K40" s="992"/>
      <c r="L40" s="992"/>
      <c r="M40" s="992"/>
      <c r="N40" s="992"/>
      <c r="O40" s="992"/>
      <c r="P40" s="992"/>
      <c r="Q40" s="992"/>
    </row>
    <row r="41" spans="1:17" x14ac:dyDescent="0.2">
      <c r="A41" s="3"/>
      <c r="B41" s="992"/>
      <c r="C41" s="992"/>
      <c r="D41" s="992"/>
      <c r="E41" s="992"/>
      <c r="F41" s="992"/>
      <c r="G41" s="992"/>
      <c r="H41" s="992"/>
      <c r="I41" s="992"/>
      <c r="J41" s="992"/>
      <c r="K41" s="992"/>
      <c r="L41" s="992"/>
      <c r="M41" s="992"/>
      <c r="N41" s="992"/>
      <c r="O41" s="992"/>
      <c r="P41" s="992"/>
      <c r="Q41" s="992"/>
    </row>
    <row r="42" spans="1:17" ht="28.35" customHeight="1" x14ac:dyDescent="0.2">
      <c r="A42" s="49">
        <v>5</v>
      </c>
      <c r="B42" s="993" t="s">
        <v>50357</v>
      </c>
      <c r="C42" s="993"/>
      <c r="D42" s="993"/>
      <c r="E42" s="993"/>
      <c r="F42" s="993"/>
      <c r="G42" s="993"/>
      <c r="H42" s="993"/>
      <c r="I42" s="993"/>
      <c r="J42" s="993"/>
      <c r="K42" s="993"/>
      <c r="L42" s="993"/>
      <c r="M42" s="993"/>
      <c r="N42" s="993"/>
      <c r="O42" s="993"/>
      <c r="P42" s="993"/>
      <c r="Q42" s="993"/>
    </row>
    <row r="43" spans="1:17" x14ac:dyDescent="0.2">
      <c r="A43" s="3"/>
      <c r="B43" s="992" t="s">
        <v>50358</v>
      </c>
      <c r="C43" s="992"/>
      <c r="D43" s="992"/>
      <c r="E43" s="992"/>
      <c r="F43" s="992"/>
      <c r="G43" s="992"/>
      <c r="H43" s="992"/>
      <c r="I43" s="992"/>
      <c r="J43" s="992"/>
      <c r="K43" s="992"/>
      <c r="L43" s="992"/>
      <c r="M43" s="992"/>
      <c r="N43" s="992"/>
      <c r="O43" s="992"/>
      <c r="P43" s="992"/>
      <c r="Q43" s="992"/>
    </row>
    <row r="44" spans="1:17" x14ac:dyDescent="0.2">
      <c r="A44" s="3"/>
      <c r="B44" s="661" t="s">
        <v>50359</v>
      </c>
      <c r="C44" s="661"/>
      <c r="D44" s="661"/>
      <c r="E44" s="661"/>
      <c r="F44" s="661"/>
      <c r="G44" s="661"/>
      <c r="H44" s="661"/>
      <c r="I44" s="661"/>
      <c r="J44" s="661"/>
      <c r="K44" s="661"/>
      <c r="L44" s="661"/>
      <c r="M44" s="661"/>
      <c r="N44" s="661"/>
      <c r="O44" s="661"/>
      <c r="P44" s="661"/>
      <c r="Q44" s="661"/>
    </row>
    <row r="45" spans="1:17" x14ac:dyDescent="0.2">
      <c r="A45" s="3"/>
      <c r="B45" s="661"/>
      <c r="C45" s="992" t="s">
        <v>50360</v>
      </c>
      <c r="D45" s="992"/>
      <c r="E45" s="992"/>
      <c r="F45" s="992"/>
      <c r="G45" s="992"/>
      <c r="H45" s="992"/>
      <c r="I45" s="992"/>
      <c r="J45" s="992"/>
      <c r="K45" s="992"/>
      <c r="L45" s="992"/>
      <c r="M45" s="992"/>
      <c r="N45" s="992"/>
      <c r="O45" s="992"/>
      <c r="P45" s="992"/>
      <c r="Q45" s="992"/>
    </row>
    <row r="46" spans="1:17" x14ac:dyDescent="0.2">
      <c r="A46" s="3"/>
      <c r="B46" s="661"/>
      <c r="C46" s="992" t="s">
        <v>50361</v>
      </c>
      <c r="D46" s="992"/>
      <c r="E46" s="992"/>
      <c r="F46" s="992"/>
      <c r="G46" s="992"/>
      <c r="H46" s="992"/>
      <c r="I46" s="992"/>
      <c r="J46" s="992"/>
      <c r="K46" s="992"/>
      <c r="L46" s="992"/>
      <c r="M46" s="992"/>
      <c r="N46" s="992"/>
      <c r="O46" s="992"/>
      <c r="P46" s="992"/>
      <c r="Q46" s="992"/>
    </row>
    <row r="47" spans="1:17" x14ac:dyDescent="0.2">
      <c r="A47" s="3"/>
      <c r="B47" s="661"/>
      <c r="C47" s="992" t="s">
        <v>50356</v>
      </c>
      <c r="D47" s="992"/>
      <c r="E47" s="992"/>
      <c r="F47" s="992"/>
      <c r="G47" s="992"/>
      <c r="H47" s="992"/>
      <c r="I47" s="992"/>
      <c r="J47" s="992"/>
      <c r="K47" s="992"/>
      <c r="L47" s="992"/>
      <c r="M47" s="992"/>
      <c r="N47" s="992"/>
      <c r="O47" s="992"/>
      <c r="P47" s="992"/>
      <c r="Q47" s="992"/>
    </row>
    <row r="48" spans="1:17" x14ac:dyDescent="0.2">
      <c r="A48" s="3"/>
      <c r="B48" s="992"/>
      <c r="C48" s="992"/>
      <c r="D48" s="992"/>
      <c r="E48" s="992"/>
      <c r="F48" s="992"/>
      <c r="G48" s="992"/>
      <c r="H48" s="992"/>
      <c r="I48" s="992"/>
      <c r="J48" s="992"/>
      <c r="K48" s="992"/>
      <c r="L48" s="992"/>
      <c r="M48" s="992"/>
      <c r="N48" s="992"/>
      <c r="O48" s="992"/>
      <c r="P48" s="992"/>
      <c r="Q48" s="992"/>
    </row>
    <row r="49" spans="1:17" ht="28.35" customHeight="1" x14ac:dyDescent="0.2">
      <c r="A49" s="49">
        <v>6</v>
      </c>
      <c r="B49" s="993" t="s">
        <v>50362</v>
      </c>
      <c r="C49" s="993"/>
      <c r="D49" s="993"/>
      <c r="E49" s="993"/>
      <c r="F49" s="993"/>
      <c r="G49" s="993"/>
      <c r="H49" s="993"/>
      <c r="I49" s="993"/>
      <c r="J49" s="993"/>
      <c r="K49" s="993"/>
      <c r="L49" s="993"/>
      <c r="M49" s="993"/>
      <c r="N49" s="993"/>
      <c r="O49" s="993"/>
      <c r="P49" s="993"/>
      <c r="Q49" s="993"/>
    </row>
    <row r="50" spans="1:17" x14ac:dyDescent="0.2">
      <c r="A50" s="3"/>
      <c r="B50" s="992" t="s">
        <v>50363</v>
      </c>
      <c r="C50" s="992"/>
      <c r="D50" s="992"/>
      <c r="E50" s="992"/>
      <c r="F50" s="992"/>
      <c r="G50" s="992"/>
      <c r="H50" s="992"/>
      <c r="I50" s="992"/>
      <c r="J50" s="992"/>
      <c r="K50" s="992"/>
      <c r="L50" s="992"/>
      <c r="M50" s="992"/>
      <c r="N50" s="992"/>
      <c r="O50" s="992"/>
      <c r="P50" s="992"/>
      <c r="Q50" s="992"/>
    </row>
    <row r="51" spans="1:17" x14ac:dyDescent="0.2">
      <c r="A51" s="3"/>
      <c r="B51" s="661" t="s">
        <v>50364</v>
      </c>
      <c r="C51" s="661"/>
      <c r="D51" s="661"/>
      <c r="E51" s="661"/>
      <c r="F51" s="661"/>
      <c r="G51" s="661"/>
      <c r="H51" s="661"/>
      <c r="I51" s="661"/>
      <c r="J51" s="661"/>
      <c r="K51" s="661"/>
      <c r="L51" s="661"/>
      <c r="M51" s="661"/>
      <c r="N51" s="661"/>
      <c r="O51" s="661"/>
      <c r="P51" s="661"/>
      <c r="Q51" s="661"/>
    </row>
    <row r="52" spans="1:17" x14ac:dyDescent="0.2">
      <c r="A52" s="3"/>
      <c r="B52" s="661"/>
      <c r="C52" s="992" t="s">
        <v>50360</v>
      </c>
      <c r="D52" s="992"/>
      <c r="E52" s="992"/>
      <c r="F52" s="992"/>
      <c r="G52" s="992"/>
      <c r="H52" s="992"/>
      <c r="I52" s="992"/>
      <c r="J52" s="992"/>
      <c r="K52" s="992"/>
      <c r="L52" s="992"/>
      <c r="M52" s="992"/>
      <c r="N52" s="992"/>
      <c r="O52" s="992"/>
      <c r="P52" s="992"/>
      <c r="Q52" s="992"/>
    </row>
    <row r="53" spans="1:17" x14ac:dyDescent="0.2">
      <c r="A53" s="3"/>
      <c r="B53" s="661"/>
      <c r="C53" s="992" t="s">
        <v>50365</v>
      </c>
      <c r="D53" s="992"/>
      <c r="E53" s="992"/>
      <c r="F53" s="992"/>
      <c r="G53" s="992"/>
      <c r="H53" s="992"/>
      <c r="I53" s="992"/>
      <c r="J53" s="992"/>
      <c r="K53" s="992"/>
      <c r="L53" s="992"/>
      <c r="M53" s="992"/>
      <c r="N53" s="992"/>
      <c r="O53" s="992"/>
      <c r="P53" s="992"/>
      <c r="Q53" s="992"/>
    </row>
    <row r="54" spans="1:17" x14ac:dyDescent="0.2">
      <c r="A54" s="3"/>
      <c r="B54" s="661"/>
      <c r="C54" s="992" t="s">
        <v>50366</v>
      </c>
      <c r="D54" s="992"/>
      <c r="E54" s="992"/>
      <c r="F54" s="992"/>
      <c r="G54" s="992"/>
      <c r="H54" s="992"/>
      <c r="I54" s="992"/>
      <c r="J54" s="992"/>
      <c r="K54" s="992"/>
      <c r="L54" s="992"/>
      <c r="M54" s="992"/>
      <c r="N54" s="992"/>
      <c r="O54" s="992"/>
      <c r="P54" s="992"/>
      <c r="Q54" s="992"/>
    </row>
    <row r="55" spans="1:17" x14ac:dyDescent="0.2">
      <c r="A55" s="3"/>
      <c r="B55" s="661" t="s">
        <v>50367</v>
      </c>
      <c r="C55" s="661"/>
      <c r="D55" s="661"/>
      <c r="E55" s="661"/>
      <c r="F55" s="661"/>
      <c r="G55" s="661"/>
      <c r="H55" s="661"/>
      <c r="I55" s="661"/>
      <c r="J55" s="661"/>
      <c r="K55" s="661"/>
      <c r="L55" s="661"/>
      <c r="M55" s="661"/>
      <c r="N55" s="661"/>
      <c r="O55" s="661"/>
      <c r="P55" s="661"/>
      <c r="Q55" s="661"/>
    </row>
    <row r="56" spans="1:17" x14ac:dyDescent="0.2">
      <c r="A56" s="3"/>
      <c r="B56" s="661"/>
      <c r="C56" s="992" t="s">
        <v>50368</v>
      </c>
      <c r="D56" s="992"/>
      <c r="E56" s="992"/>
      <c r="F56" s="992"/>
      <c r="G56" s="992"/>
      <c r="H56" s="992"/>
      <c r="I56" s="992"/>
      <c r="J56" s="992"/>
      <c r="K56" s="992"/>
      <c r="L56" s="992"/>
      <c r="M56" s="992"/>
      <c r="N56" s="992"/>
      <c r="O56" s="992"/>
      <c r="P56" s="992"/>
      <c r="Q56" s="992"/>
    </row>
    <row r="57" spans="1:17" x14ac:dyDescent="0.2">
      <c r="A57" s="3"/>
      <c r="B57" s="661"/>
      <c r="C57" s="992" t="s">
        <v>50369</v>
      </c>
      <c r="D57" s="992"/>
      <c r="E57" s="992"/>
      <c r="F57" s="992"/>
      <c r="G57" s="992"/>
      <c r="H57" s="992"/>
      <c r="I57" s="992"/>
      <c r="J57" s="992"/>
      <c r="K57" s="992"/>
      <c r="L57" s="992"/>
      <c r="M57" s="992"/>
      <c r="N57" s="992"/>
      <c r="O57" s="992"/>
      <c r="P57" s="992"/>
      <c r="Q57" s="992"/>
    </row>
    <row r="58" spans="1:17" x14ac:dyDescent="0.2">
      <c r="A58" s="3"/>
      <c r="B58" s="661"/>
      <c r="C58" s="992" t="s">
        <v>50370</v>
      </c>
      <c r="D58" s="992"/>
      <c r="E58" s="992"/>
      <c r="F58" s="992"/>
      <c r="G58" s="992"/>
      <c r="H58" s="992"/>
      <c r="I58" s="992"/>
      <c r="J58" s="992"/>
      <c r="K58" s="992"/>
      <c r="L58" s="992"/>
      <c r="M58" s="992"/>
      <c r="N58" s="992"/>
      <c r="O58" s="992"/>
      <c r="P58" s="992"/>
      <c r="Q58" s="992"/>
    </row>
    <row r="59" spans="1:17" x14ac:dyDescent="0.2">
      <c r="A59" s="3"/>
      <c r="B59" s="992"/>
      <c r="C59" s="992"/>
      <c r="D59" s="992"/>
      <c r="E59" s="992"/>
      <c r="F59" s="992"/>
      <c r="G59" s="992"/>
      <c r="H59" s="992"/>
      <c r="I59" s="992"/>
      <c r="J59" s="992"/>
      <c r="K59" s="992"/>
      <c r="L59" s="992"/>
      <c r="M59" s="992"/>
      <c r="N59" s="992"/>
      <c r="O59" s="992"/>
      <c r="P59" s="992"/>
      <c r="Q59" s="992"/>
    </row>
    <row r="60" spans="1:17" ht="28.35" customHeight="1" x14ac:dyDescent="0.2">
      <c r="A60" s="49">
        <v>7</v>
      </c>
      <c r="B60" s="993" t="s">
        <v>50371</v>
      </c>
      <c r="C60" s="993"/>
      <c r="D60" s="993"/>
      <c r="E60" s="993"/>
      <c r="F60" s="993"/>
      <c r="G60" s="993"/>
      <c r="H60" s="993"/>
      <c r="I60" s="993"/>
      <c r="J60" s="993"/>
      <c r="K60" s="993"/>
      <c r="L60" s="993"/>
      <c r="M60" s="993"/>
      <c r="N60" s="993"/>
      <c r="O60" s="993"/>
      <c r="P60" s="993"/>
      <c r="Q60" s="993"/>
    </row>
    <row r="61" spans="1:17" x14ac:dyDescent="0.2">
      <c r="A61" s="3"/>
      <c r="B61" s="992" t="s">
        <v>50372</v>
      </c>
      <c r="C61" s="992"/>
      <c r="D61" s="992"/>
      <c r="E61" s="992"/>
      <c r="F61" s="992"/>
      <c r="G61" s="992"/>
      <c r="H61" s="992"/>
      <c r="I61" s="992"/>
      <c r="J61" s="992"/>
      <c r="K61" s="992"/>
      <c r="L61" s="992"/>
      <c r="M61" s="992"/>
      <c r="N61" s="992"/>
      <c r="O61" s="992"/>
      <c r="P61" s="992"/>
      <c r="Q61" s="992"/>
    </row>
    <row r="62" spans="1:17" x14ac:dyDescent="0.2">
      <c r="A62" s="3"/>
      <c r="B62" s="661" t="s">
        <v>50373</v>
      </c>
      <c r="C62" s="661"/>
      <c r="D62" s="661"/>
      <c r="E62" s="661"/>
      <c r="F62" s="661"/>
      <c r="G62" s="661"/>
      <c r="H62" s="661"/>
      <c r="I62" s="661"/>
      <c r="J62" s="661"/>
      <c r="K62" s="661"/>
      <c r="L62" s="661"/>
      <c r="M62" s="661"/>
      <c r="N62" s="661"/>
      <c r="O62" s="661"/>
      <c r="P62" s="661"/>
      <c r="Q62" s="661"/>
    </row>
    <row r="63" spans="1:17" x14ac:dyDescent="0.2">
      <c r="A63" s="3"/>
      <c r="B63" s="661" t="s">
        <v>50367</v>
      </c>
      <c r="C63" s="661"/>
      <c r="D63" s="661"/>
      <c r="E63" s="661"/>
      <c r="F63" s="661"/>
      <c r="G63" s="661"/>
      <c r="H63" s="661"/>
      <c r="I63" s="661"/>
      <c r="J63" s="661"/>
      <c r="K63" s="661"/>
      <c r="L63" s="661"/>
      <c r="M63" s="661"/>
      <c r="N63" s="661"/>
      <c r="O63" s="661"/>
      <c r="P63" s="661"/>
      <c r="Q63" s="661"/>
    </row>
    <row r="64" spans="1:17" x14ac:dyDescent="0.2">
      <c r="A64" s="3"/>
      <c r="B64" s="661"/>
      <c r="C64" s="992" t="s">
        <v>50368</v>
      </c>
      <c r="D64" s="992"/>
      <c r="E64" s="992"/>
      <c r="F64" s="992"/>
      <c r="G64" s="992"/>
      <c r="H64" s="992"/>
      <c r="I64" s="992"/>
      <c r="J64" s="992"/>
      <c r="K64" s="992"/>
      <c r="L64" s="992"/>
      <c r="M64" s="992"/>
      <c r="N64" s="992"/>
      <c r="O64" s="992"/>
      <c r="P64" s="992"/>
      <c r="Q64" s="992"/>
    </row>
    <row r="65" spans="1:17" x14ac:dyDescent="0.2">
      <c r="A65" s="3"/>
      <c r="B65" s="661"/>
      <c r="C65" s="992" t="s">
        <v>50369</v>
      </c>
      <c r="D65" s="992"/>
      <c r="E65" s="992"/>
      <c r="F65" s="992"/>
      <c r="G65" s="992"/>
      <c r="H65" s="992"/>
      <c r="I65" s="992"/>
      <c r="J65" s="992"/>
      <c r="K65" s="992"/>
      <c r="L65" s="992"/>
      <c r="M65" s="992"/>
      <c r="N65" s="992"/>
      <c r="O65" s="992"/>
      <c r="P65" s="992"/>
      <c r="Q65" s="992"/>
    </row>
    <row r="66" spans="1:17" x14ac:dyDescent="0.2">
      <c r="A66" s="3"/>
      <c r="B66" s="661"/>
      <c r="C66" s="992" t="s">
        <v>50370</v>
      </c>
      <c r="D66" s="992"/>
      <c r="E66" s="992"/>
      <c r="F66" s="992"/>
      <c r="G66" s="992"/>
      <c r="H66" s="992"/>
      <c r="I66" s="992"/>
      <c r="J66" s="992"/>
      <c r="K66" s="992"/>
      <c r="L66" s="992"/>
      <c r="M66" s="992"/>
      <c r="N66" s="992"/>
      <c r="O66" s="992"/>
      <c r="P66" s="992"/>
      <c r="Q66" s="992"/>
    </row>
    <row r="67" spans="1:17" x14ac:dyDescent="0.2">
      <c r="A67" s="3"/>
      <c r="B67" s="992"/>
      <c r="C67" s="992"/>
      <c r="D67" s="992"/>
      <c r="E67" s="992"/>
      <c r="F67" s="992"/>
      <c r="G67" s="992"/>
      <c r="H67" s="992"/>
      <c r="I67" s="992"/>
      <c r="J67" s="992"/>
      <c r="K67" s="992"/>
      <c r="L67" s="992"/>
      <c r="M67" s="992"/>
      <c r="N67" s="992"/>
      <c r="O67" s="992"/>
      <c r="P67" s="992"/>
      <c r="Q67" s="992"/>
    </row>
    <row r="68" spans="1:17" ht="28.35" customHeight="1" x14ac:dyDescent="0.2">
      <c r="A68" s="49">
        <v>8</v>
      </c>
      <c r="B68" s="993" t="s">
        <v>50374</v>
      </c>
      <c r="C68" s="993"/>
      <c r="D68" s="993"/>
      <c r="E68" s="993"/>
      <c r="F68" s="993"/>
      <c r="G68" s="993"/>
      <c r="H68" s="993"/>
      <c r="I68" s="993"/>
      <c r="J68" s="993"/>
      <c r="K68" s="993"/>
      <c r="L68" s="993"/>
      <c r="M68" s="993"/>
      <c r="N68" s="993"/>
      <c r="O68" s="993"/>
      <c r="P68" s="993"/>
      <c r="Q68" s="993"/>
    </row>
    <row r="69" spans="1:17" x14ac:dyDescent="0.2">
      <c r="A69" s="3"/>
      <c r="B69" s="992" t="s">
        <v>50375</v>
      </c>
      <c r="C69" s="992"/>
      <c r="D69" s="992"/>
      <c r="E69" s="992"/>
      <c r="F69" s="992"/>
      <c r="G69" s="992"/>
      <c r="H69" s="992"/>
      <c r="I69" s="992"/>
      <c r="J69" s="992"/>
      <c r="K69" s="992"/>
      <c r="L69" s="992"/>
      <c r="M69" s="992"/>
      <c r="N69" s="992"/>
      <c r="O69" s="992"/>
      <c r="P69" s="992"/>
      <c r="Q69" s="992"/>
    </row>
    <row r="70" spans="1:17" x14ac:dyDescent="0.2">
      <c r="A70" s="3"/>
      <c r="B70" s="661" t="s">
        <v>50376</v>
      </c>
      <c r="C70" s="661"/>
      <c r="D70" s="661"/>
      <c r="E70" s="661"/>
      <c r="F70" s="661"/>
      <c r="G70" s="661"/>
      <c r="H70" s="661"/>
      <c r="I70" s="661"/>
      <c r="J70" s="661"/>
      <c r="K70" s="661"/>
      <c r="L70" s="661"/>
      <c r="M70" s="661"/>
      <c r="N70" s="661"/>
      <c r="O70" s="661"/>
      <c r="P70" s="661"/>
      <c r="Q70" s="661"/>
    </row>
    <row r="71" spans="1:17" x14ac:dyDescent="0.2">
      <c r="A71" s="3"/>
      <c r="B71" s="661"/>
      <c r="C71" s="992" t="s">
        <v>50377</v>
      </c>
      <c r="D71" s="992"/>
      <c r="E71" s="992"/>
      <c r="F71" s="992"/>
      <c r="G71" s="992"/>
      <c r="H71" s="992"/>
      <c r="I71" s="992"/>
      <c r="J71" s="992"/>
      <c r="K71" s="992"/>
      <c r="L71" s="992"/>
      <c r="M71" s="992"/>
      <c r="N71" s="992"/>
      <c r="O71" s="992"/>
      <c r="P71" s="992"/>
      <c r="Q71" s="992"/>
    </row>
    <row r="72" spans="1:17" x14ac:dyDescent="0.2">
      <c r="A72" s="3"/>
      <c r="B72" s="661"/>
      <c r="C72" s="992" t="s">
        <v>50378</v>
      </c>
      <c r="D72" s="992"/>
      <c r="E72" s="992"/>
      <c r="F72" s="992"/>
      <c r="G72" s="992"/>
      <c r="H72" s="992"/>
      <c r="I72" s="992"/>
      <c r="J72" s="992"/>
      <c r="K72" s="992"/>
      <c r="L72" s="992"/>
      <c r="M72" s="992"/>
      <c r="N72" s="992"/>
      <c r="O72" s="992"/>
      <c r="P72" s="992"/>
      <c r="Q72" s="992"/>
    </row>
    <row r="73" spans="1:17" x14ac:dyDescent="0.2">
      <c r="A73" s="3"/>
      <c r="B73" s="661"/>
      <c r="C73" s="992" t="s">
        <v>50379</v>
      </c>
      <c r="D73" s="992"/>
      <c r="E73" s="992"/>
      <c r="F73" s="992"/>
      <c r="G73" s="992"/>
      <c r="H73" s="992"/>
      <c r="I73" s="992"/>
      <c r="J73" s="992"/>
      <c r="K73" s="992"/>
      <c r="L73" s="992"/>
      <c r="M73" s="992"/>
      <c r="N73" s="992"/>
      <c r="O73" s="992"/>
      <c r="P73" s="992"/>
      <c r="Q73" s="992"/>
    </row>
    <row r="74" spans="1:17" x14ac:dyDescent="0.2">
      <c r="A74" s="3"/>
      <c r="B74" s="992"/>
      <c r="C74" s="992"/>
      <c r="D74" s="992"/>
      <c r="E74" s="992"/>
      <c r="F74" s="992"/>
      <c r="G74" s="992"/>
      <c r="H74" s="992"/>
      <c r="I74" s="992"/>
      <c r="J74" s="992"/>
      <c r="K74" s="992"/>
      <c r="L74" s="992"/>
      <c r="M74" s="992"/>
      <c r="N74" s="992"/>
      <c r="O74" s="992"/>
      <c r="P74" s="992"/>
      <c r="Q74" s="992"/>
    </row>
    <row r="75" spans="1:17" ht="28.35" customHeight="1" x14ac:dyDescent="0.2">
      <c r="A75" s="49">
        <v>9</v>
      </c>
      <c r="B75" s="993" t="s">
        <v>50380</v>
      </c>
      <c r="C75" s="993"/>
      <c r="D75" s="993"/>
      <c r="E75" s="993"/>
      <c r="F75" s="993"/>
      <c r="G75" s="993"/>
      <c r="H75" s="993"/>
      <c r="I75" s="993"/>
      <c r="J75" s="993"/>
      <c r="K75" s="993"/>
      <c r="L75" s="993"/>
      <c r="M75" s="993"/>
      <c r="N75" s="993"/>
      <c r="O75" s="993"/>
      <c r="P75" s="993"/>
      <c r="Q75" s="993"/>
    </row>
    <row r="76" spans="1:17" x14ac:dyDescent="0.2">
      <c r="A76" s="3"/>
      <c r="B76" s="992" t="s">
        <v>50381</v>
      </c>
      <c r="C76" s="992"/>
      <c r="D76" s="992"/>
      <c r="E76" s="992"/>
      <c r="F76" s="992"/>
      <c r="G76" s="992"/>
      <c r="H76" s="992"/>
      <c r="I76" s="992"/>
      <c r="J76" s="992"/>
      <c r="K76" s="992"/>
      <c r="L76" s="992"/>
      <c r="M76" s="992"/>
      <c r="N76" s="992"/>
      <c r="O76" s="992"/>
      <c r="P76" s="992"/>
      <c r="Q76" s="992"/>
    </row>
    <row r="77" spans="1:17" x14ac:dyDescent="0.2">
      <c r="A77" s="3"/>
      <c r="B77" s="661" t="s">
        <v>50376</v>
      </c>
      <c r="C77" s="661"/>
      <c r="D77" s="661"/>
      <c r="E77" s="661"/>
      <c r="F77" s="661"/>
      <c r="G77" s="661"/>
      <c r="H77" s="661"/>
      <c r="I77" s="661"/>
      <c r="J77" s="661"/>
      <c r="K77" s="661"/>
      <c r="L77" s="661"/>
      <c r="M77" s="661"/>
      <c r="N77" s="661"/>
      <c r="O77" s="661"/>
      <c r="P77" s="661"/>
      <c r="Q77" s="661"/>
    </row>
    <row r="78" spans="1:17" x14ac:dyDescent="0.2">
      <c r="A78" s="3"/>
      <c r="B78" s="661"/>
      <c r="C78" s="992" t="s">
        <v>50377</v>
      </c>
      <c r="D78" s="992"/>
      <c r="E78" s="992"/>
      <c r="F78" s="992"/>
      <c r="G78" s="992"/>
      <c r="H78" s="992"/>
      <c r="I78" s="992"/>
      <c r="J78" s="992"/>
      <c r="K78" s="992"/>
      <c r="L78" s="992"/>
      <c r="M78" s="992"/>
      <c r="N78" s="992"/>
      <c r="O78" s="992"/>
      <c r="P78" s="992"/>
      <c r="Q78" s="992"/>
    </row>
    <row r="79" spans="1:17" x14ac:dyDescent="0.2">
      <c r="A79" s="3"/>
      <c r="B79" s="661"/>
      <c r="C79" s="992" t="s">
        <v>50382</v>
      </c>
      <c r="D79" s="992"/>
      <c r="E79" s="992"/>
      <c r="F79" s="992"/>
      <c r="G79" s="992"/>
      <c r="H79" s="992"/>
      <c r="I79" s="992"/>
      <c r="J79" s="992"/>
      <c r="K79" s="992"/>
      <c r="L79" s="992"/>
      <c r="M79" s="992"/>
      <c r="N79" s="992"/>
      <c r="O79" s="992"/>
      <c r="P79" s="992"/>
      <c r="Q79" s="992"/>
    </row>
    <row r="80" spans="1:17" x14ac:dyDescent="0.2">
      <c r="A80" s="3"/>
      <c r="B80" s="661"/>
      <c r="C80" s="992" t="s">
        <v>50379</v>
      </c>
      <c r="D80" s="992"/>
      <c r="E80" s="992"/>
      <c r="F80" s="992"/>
      <c r="G80" s="992"/>
      <c r="H80" s="992"/>
      <c r="I80" s="992"/>
      <c r="J80" s="992"/>
      <c r="K80" s="992"/>
      <c r="L80" s="992"/>
      <c r="M80" s="992"/>
      <c r="N80" s="992"/>
      <c r="O80" s="992"/>
      <c r="P80" s="992"/>
      <c r="Q80" s="992"/>
    </row>
    <row r="81" spans="1:17" x14ac:dyDescent="0.2">
      <c r="A81" s="3"/>
      <c r="B81" s="992"/>
      <c r="C81" s="992"/>
      <c r="D81" s="992"/>
      <c r="E81" s="992"/>
      <c r="F81" s="992"/>
      <c r="G81" s="992"/>
      <c r="H81" s="992"/>
      <c r="I81" s="992"/>
      <c r="J81" s="992"/>
      <c r="K81" s="992"/>
      <c r="L81" s="992"/>
      <c r="M81" s="992"/>
      <c r="N81" s="992"/>
      <c r="O81" s="992"/>
      <c r="P81" s="992"/>
      <c r="Q81" s="992"/>
    </row>
    <row r="82" spans="1:17" ht="38.1" customHeight="1" x14ac:dyDescent="0.2">
      <c r="A82" s="49">
        <v>10</v>
      </c>
      <c r="B82" s="993" t="s">
        <v>50383</v>
      </c>
      <c r="C82" s="993"/>
      <c r="D82" s="993"/>
      <c r="E82" s="993"/>
      <c r="F82" s="993"/>
      <c r="G82" s="993"/>
      <c r="H82" s="993"/>
      <c r="I82" s="993"/>
      <c r="J82" s="993"/>
      <c r="K82" s="993"/>
      <c r="L82" s="993"/>
      <c r="M82" s="993"/>
      <c r="N82" s="993"/>
      <c r="O82" s="993"/>
      <c r="P82" s="993"/>
      <c r="Q82" s="993"/>
    </row>
    <row r="83" spans="1:17" x14ac:dyDescent="0.2">
      <c r="A83" s="3"/>
      <c r="B83" s="992" t="s">
        <v>50384</v>
      </c>
      <c r="C83" s="992"/>
      <c r="D83" s="992"/>
      <c r="E83" s="992"/>
      <c r="F83" s="992"/>
      <c r="G83" s="992"/>
      <c r="H83" s="992"/>
      <c r="I83" s="992"/>
      <c r="J83" s="992"/>
      <c r="K83" s="992"/>
      <c r="L83" s="992"/>
      <c r="M83" s="992"/>
      <c r="N83" s="992"/>
      <c r="O83" s="992"/>
      <c r="P83" s="992"/>
      <c r="Q83" s="992"/>
    </row>
    <row r="84" spans="1:17" x14ac:dyDescent="0.2">
      <c r="A84" s="683"/>
      <c r="B84" s="683"/>
      <c r="C84" s="683"/>
      <c r="D84" s="683"/>
      <c r="E84" s="683"/>
      <c r="F84" s="683"/>
      <c r="G84" s="683"/>
      <c r="H84" s="683"/>
      <c r="I84" s="683"/>
      <c r="J84" s="683"/>
      <c r="K84" s="683"/>
      <c r="L84" s="683"/>
      <c r="M84" s="683"/>
      <c r="N84" s="683"/>
      <c r="O84" s="683"/>
      <c r="P84" s="683"/>
      <c r="Q84" s="683"/>
    </row>
    <row r="85" spans="1:17" ht="34.35" customHeight="1" x14ac:dyDescent="0.2">
      <c r="A85" s="49">
        <v>11</v>
      </c>
      <c r="B85" s="993" t="s">
        <v>50385</v>
      </c>
      <c r="C85" s="993"/>
      <c r="D85" s="993"/>
      <c r="E85" s="993"/>
      <c r="F85" s="993"/>
      <c r="G85" s="993"/>
      <c r="H85" s="993"/>
      <c r="I85" s="993"/>
      <c r="J85" s="993"/>
      <c r="K85" s="993"/>
      <c r="L85" s="993"/>
      <c r="M85" s="993"/>
      <c r="N85" s="993"/>
      <c r="O85" s="993"/>
      <c r="P85" s="993"/>
      <c r="Q85" s="993"/>
    </row>
    <row r="86" spans="1:17" x14ac:dyDescent="0.2">
      <c r="A86" s="3"/>
      <c r="B86" s="992" t="s">
        <v>50386</v>
      </c>
      <c r="C86" s="992"/>
      <c r="D86" s="992"/>
      <c r="E86" s="992"/>
      <c r="F86" s="992"/>
      <c r="G86" s="992"/>
      <c r="H86" s="992"/>
      <c r="I86" s="992"/>
      <c r="J86" s="992"/>
      <c r="K86" s="992"/>
      <c r="L86" s="992"/>
      <c r="M86" s="992"/>
      <c r="N86" s="992"/>
      <c r="O86" s="992"/>
      <c r="P86" s="992"/>
      <c r="Q86" s="992"/>
    </row>
    <row r="87" spans="1:17" x14ac:dyDescent="0.2">
      <c r="A87" s="3"/>
      <c r="B87" s="661" t="s">
        <v>50364</v>
      </c>
      <c r="C87" s="661"/>
      <c r="D87" s="661"/>
      <c r="E87" s="661"/>
      <c r="F87" s="661"/>
      <c r="G87" s="661"/>
      <c r="H87" s="661"/>
      <c r="I87" s="661"/>
      <c r="J87" s="661"/>
      <c r="K87" s="661"/>
      <c r="L87" s="661"/>
      <c r="M87" s="661"/>
      <c r="N87" s="661"/>
      <c r="O87" s="661"/>
      <c r="P87" s="661"/>
      <c r="Q87" s="661"/>
    </row>
    <row r="88" spans="1:17" x14ac:dyDescent="0.2">
      <c r="A88" s="3"/>
      <c r="B88" s="661"/>
      <c r="C88" s="992" t="s">
        <v>50387</v>
      </c>
      <c r="D88" s="992"/>
      <c r="E88" s="992"/>
      <c r="F88" s="992"/>
      <c r="G88" s="992"/>
      <c r="H88" s="992"/>
      <c r="I88" s="992"/>
      <c r="J88" s="992"/>
      <c r="K88" s="992"/>
      <c r="L88" s="992"/>
      <c r="M88" s="992"/>
      <c r="N88" s="992"/>
      <c r="O88" s="992"/>
      <c r="P88" s="992"/>
      <c r="Q88" s="992"/>
    </row>
    <row r="89" spans="1:17" x14ac:dyDescent="0.2">
      <c r="A89" s="3"/>
      <c r="B89" s="661"/>
      <c r="C89" s="992" t="s">
        <v>50388</v>
      </c>
      <c r="D89" s="992"/>
      <c r="E89" s="992"/>
      <c r="F89" s="992"/>
      <c r="G89" s="992"/>
      <c r="H89" s="992"/>
      <c r="I89" s="992"/>
      <c r="J89" s="992"/>
      <c r="K89" s="992"/>
      <c r="L89" s="992"/>
      <c r="M89" s="992"/>
      <c r="N89" s="992"/>
      <c r="O89" s="992"/>
      <c r="P89" s="992"/>
      <c r="Q89" s="992"/>
    </row>
    <row r="90" spans="1:17" x14ac:dyDescent="0.2">
      <c r="A90" s="3"/>
      <c r="B90" s="661"/>
      <c r="C90" s="992" t="s">
        <v>50389</v>
      </c>
      <c r="D90" s="992"/>
      <c r="E90" s="992"/>
      <c r="F90" s="992"/>
      <c r="G90" s="992"/>
      <c r="H90" s="992"/>
      <c r="I90" s="992"/>
      <c r="J90" s="992"/>
      <c r="K90" s="992"/>
      <c r="L90" s="992"/>
      <c r="M90" s="992"/>
      <c r="N90" s="992"/>
      <c r="O90" s="992"/>
      <c r="P90" s="992"/>
      <c r="Q90" s="992"/>
    </row>
    <row r="91" spans="1:17" x14ac:dyDescent="0.2">
      <c r="A91" s="3"/>
      <c r="B91" s="661"/>
      <c r="C91" s="661"/>
      <c r="D91" s="661"/>
      <c r="E91" s="661"/>
      <c r="F91" s="661"/>
      <c r="G91" s="661"/>
      <c r="H91" s="661"/>
      <c r="I91" s="661"/>
      <c r="J91" s="661"/>
      <c r="K91" s="661"/>
      <c r="L91" s="661"/>
      <c r="M91" s="661"/>
      <c r="N91" s="661"/>
      <c r="O91" s="661"/>
      <c r="P91" s="661"/>
      <c r="Q91" s="661"/>
    </row>
    <row r="92" spans="1:17" x14ac:dyDescent="0.2">
      <c r="A92" s="3"/>
      <c r="B92" s="661"/>
      <c r="C92" s="661"/>
      <c r="D92" s="661"/>
      <c r="E92" s="661"/>
      <c r="F92" s="661"/>
      <c r="G92" s="661"/>
      <c r="H92" s="661"/>
      <c r="I92" s="661"/>
      <c r="J92" s="661"/>
      <c r="K92" s="661"/>
      <c r="L92" s="661"/>
      <c r="M92" s="661"/>
      <c r="N92" s="661"/>
      <c r="O92" s="661"/>
      <c r="P92" s="661"/>
      <c r="Q92" s="661"/>
    </row>
    <row r="93" spans="1:17" x14ac:dyDescent="0.2">
      <c r="A93" s="3"/>
      <c r="B93" s="661"/>
      <c r="C93" s="661"/>
      <c r="D93" s="661"/>
      <c r="E93" s="661"/>
      <c r="F93" s="661"/>
      <c r="G93" s="661"/>
      <c r="H93" s="661"/>
      <c r="I93" s="661"/>
      <c r="J93" s="661"/>
      <c r="K93" s="661"/>
      <c r="L93" s="661"/>
      <c r="M93" s="661"/>
      <c r="N93" s="661"/>
      <c r="O93" s="661"/>
      <c r="P93" s="661"/>
      <c r="Q93" s="661"/>
    </row>
    <row r="94" spans="1:17" x14ac:dyDescent="0.2">
      <c r="A94" s="3"/>
      <c r="B94" s="661"/>
      <c r="C94" s="661"/>
      <c r="D94" s="661"/>
      <c r="E94" s="661"/>
      <c r="F94" s="661"/>
      <c r="G94" s="661"/>
      <c r="H94" s="661"/>
      <c r="I94" s="661"/>
      <c r="J94" s="661"/>
      <c r="K94" s="661"/>
      <c r="L94" s="661"/>
      <c r="M94" s="661"/>
      <c r="N94" s="661"/>
      <c r="O94" s="661"/>
      <c r="P94" s="661"/>
      <c r="Q94" s="661"/>
    </row>
    <row r="95" spans="1:17" x14ac:dyDescent="0.2">
      <c r="A95" s="3"/>
      <c r="B95" s="661"/>
      <c r="C95" s="661"/>
      <c r="D95" s="661"/>
      <c r="E95" s="661"/>
      <c r="F95" s="661"/>
      <c r="G95" s="661"/>
      <c r="H95" s="661"/>
      <c r="I95" s="661"/>
      <c r="J95" s="661"/>
      <c r="K95" s="661"/>
      <c r="L95" s="661"/>
      <c r="M95" s="661"/>
      <c r="N95" s="661"/>
      <c r="O95" s="661"/>
      <c r="P95" s="661"/>
      <c r="Q95" s="661"/>
    </row>
    <row r="96" spans="1:17" x14ac:dyDescent="0.2">
      <c r="A96" s="3"/>
      <c r="B96" s="661"/>
      <c r="C96" s="661"/>
      <c r="D96" s="661"/>
      <c r="E96" s="661"/>
      <c r="F96" s="661"/>
      <c r="G96" s="661"/>
      <c r="H96" s="661"/>
      <c r="I96" s="661"/>
      <c r="J96" s="661"/>
      <c r="K96" s="661"/>
      <c r="L96" s="661"/>
      <c r="M96" s="661"/>
      <c r="N96" s="661"/>
      <c r="O96" s="661"/>
      <c r="P96" s="661"/>
      <c r="Q96" s="661"/>
    </row>
    <row r="97" spans="1:17" x14ac:dyDescent="0.2">
      <c r="A97" s="3"/>
      <c r="B97" s="661"/>
      <c r="C97" s="661"/>
      <c r="D97" s="661"/>
      <c r="E97" s="661"/>
      <c r="F97" s="661"/>
      <c r="G97" s="661"/>
      <c r="H97" s="661"/>
      <c r="I97" s="661"/>
      <c r="J97" s="661"/>
      <c r="K97" s="661"/>
      <c r="L97" s="661"/>
      <c r="M97" s="661"/>
      <c r="N97" s="661"/>
      <c r="O97" s="661"/>
      <c r="P97" s="661"/>
      <c r="Q97" s="661"/>
    </row>
    <row r="98" spans="1:17" x14ac:dyDescent="0.2">
      <c r="A98" s="3"/>
      <c r="B98" s="661"/>
      <c r="C98" s="661"/>
      <c r="D98" s="661"/>
      <c r="E98" s="661"/>
      <c r="F98" s="661"/>
      <c r="G98" s="661"/>
      <c r="H98" s="661"/>
      <c r="I98" s="661"/>
      <c r="J98" s="661"/>
      <c r="K98" s="661"/>
      <c r="L98" s="661"/>
      <c r="M98" s="661"/>
      <c r="N98" s="661"/>
      <c r="O98" s="661"/>
      <c r="P98" s="661"/>
      <c r="Q98" s="661"/>
    </row>
    <row r="99" spans="1:17" x14ac:dyDescent="0.2">
      <c r="A99" s="3"/>
      <c r="B99" s="661"/>
      <c r="C99" s="661"/>
      <c r="D99" s="661"/>
      <c r="E99" s="661"/>
      <c r="F99" s="661"/>
      <c r="G99" s="661"/>
      <c r="H99" s="661"/>
      <c r="I99" s="661"/>
      <c r="J99" s="661"/>
      <c r="K99" s="661"/>
      <c r="L99" s="661"/>
      <c r="M99" s="661"/>
      <c r="N99" s="661"/>
      <c r="O99" s="661"/>
      <c r="P99" s="661"/>
      <c r="Q99" s="661"/>
    </row>
    <row r="100" spans="1:17" x14ac:dyDescent="0.2">
      <c r="A100" s="3"/>
      <c r="B100" s="661"/>
      <c r="C100" s="661"/>
      <c r="D100" s="661"/>
      <c r="E100" s="661"/>
      <c r="F100" s="661"/>
      <c r="G100" s="661"/>
      <c r="H100" s="661"/>
      <c r="I100" s="661"/>
      <c r="J100" s="661"/>
      <c r="K100" s="661"/>
      <c r="L100" s="661"/>
      <c r="M100" s="661"/>
      <c r="N100" s="661"/>
      <c r="O100" s="661"/>
      <c r="P100" s="661"/>
      <c r="Q100" s="661"/>
    </row>
    <row r="101" spans="1:17" x14ac:dyDescent="0.2">
      <c r="A101" s="3"/>
      <c r="B101" s="661"/>
      <c r="C101" s="661"/>
      <c r="D101" s="661"/>
      <c r="E101" s="661"/>
      <c r="F101" s="661"/>
      <c r="G101" s="661"/>
      <c r="H101" s="661"/>
      <c r="I101" s="661"/>
      <c r="J101" s="661"/>
      <c r="K101" s="661"/>
      <c r="L101" s="661"/>
      <c r="M101" s="661"/>
      <c r="N101" s="661"/>
      <c r="O101" s="661"/>
      <c r="P101" s="661"/>
      <c r="Q101" s="661"/>
    </row>
    <row r="102" spans="1:17" x14ac:dyDescent="0.2">
      <c r="A102" s="3"/>
      <c r="B102" s="661"/>
      <c r="C102" s="661"/>
      <c r="D102" s="661"/>
      <c r="E102" s="661"/>
      <c r="F102" s="661"/>
      <c r="G102" s="661"/>
      <c r="H102" s="661"/>
      <c r="I102" s="661"/>
      <c r="J102" s="661"/>
      <c r="K102" s="661"/>
      <c r="L102" s="661"/>
      <c r="M102" s="661"/>
      <c r="N102" s="661"/>
      <c r="O102" s="661"/>
      <c r="P102" s="661"/>
      <c r="Q102" s="661"/>
    </row>
    <row r="103" spans="1:17" x14ac:dyDescent="0.2">
      <c r="A103" s="3"/>
      <c r="B103" s="661"/>
      <c r="C103" s="661"/>
      <c r="D103" s="661"/>
      <c r="E103" s="661"/>
      <c r="F103" s="661"/>
      <c r="G103" s="661"/>
      <c r="H103" s="661"/>
      <c r="I103" s="661"/>
      <c r="J103" s="661"/>
      <c r="K103" s="661"/>
      <c r="L103" s="661"/>
      <c r="M103" s="661"/>
      <c r="N103" s="661"/>
      <c r="O103" s="661"/>
      <c r="P103" s="661"/>
      <c r="Q103" s="661"/>
    </row>
    <row r="104" spans="1:17" x14ac:dyDescent="0.2">
      <c r="A104" s="3"/>
      <c r="B104" s="661"/>
      <c r="C104" s="661"/>
      <c r="D104" s="661"/>
      <c r="E104" s="661"/>
      <c r="F104" s="661"/>
      <c r="G104" s="661"/>
      <c r="H104" s="661"/>
      <c r="I104" s="661"/>
      <c r="J104" s="661"/>
      <c r="K104" s="661"/>
      <c r="L104" s="661"/>
      <c r="M104" s="661"/>
      <c r="N104" s="661"/>
      <c r="O104" s="661"/>
      <c r="P104" s="661"/>
      <c r="Q104" s="661"/>
    </row>
    <row r="105" spans="1:17" x14ac:dyDescent="0.2">
      <c r="A105" s="3"/>
      <c r="B105" s="661"/>
      <c r="C105" s="661"/>
      <c r="D105" s="661"/>
      <c r="E105" s="661"/>
      <c r="F105" s="661"/>
      <c r="G105" s="661"/>
      <c r="H105" s="661"/>
      <c r="I105" s="661"/>
      <c r="J105" s="661"/>
      <c r="K105" s="661"/>
      <c r="L105" s="661"/>
      <c r="M105" s="661"/>
      <c r="N105" s="661"/>
      <c r="O105" s="661"/>
      <c r="P105" s="661"/>
      <c r="Q105" s="661"/>
    </row>
    <row r="106" spans="1:17" x14ac:dyDescent="0.2">
      <c r="A106" s="3"/>
      <c r="B106" s="992"/>
      <c r="C106" s="992"/>
      <c r="D106" s="992"/>
      <c r="E106" s="992"/>
      <c r="F106" s="992"/>
      <c r="G106" s="992"/>
      <c r="H106" s="992"/>
      <c r="I106" s="992"/>
      <c r="J106" s="992"/>
      <c r="K106" s="992"/>
      <c r="L106" s="992"/>
      <c r="M106" s="992"/>
      <c r="N106" s="992"/>
      <c r="O106" s="992"/>
      <c r="P106" s="992"/>
      <c r="Q106" s="992"/>
    </row>
    <row r="107" spans="1:17" x14ac:dyDescent="0.2">
      <c r="A107" s="3"/>
      <c r="B107" t="s">
        <v>50390</v>
      </c>
    </row>
    <row r="108" spans="1:17" x14ac:dyDescent="0.2">
      <c r="A108" s="3"/>
      <c r="B108" t="s">
        <v>50391</v>
      </c>
    </row>
    <row r="109" spans="1:17" x14ac:dyDescent="0.2">
      <c r="A109" s="3"/>
      <c r="B109" t="s">
        <v>50392</v>
      </c>
    </row>
    <row r="110" spans="1:17" x14ac:dyDescent="0.2">
      <c r="A110" s="3"/>
      <c r="B110" t="s">
        <v>50393</v>
      </c>
    </row>
    <row r="111" spans="1:17" x14ac:dyDescent="0.2">
      <c r="A111" s="45">
        <v>2</v>
      </c>
      <c r="B111" t="s">
        <v>50394</v>
      </c>
    </row>
    <row r="112" spans="1:17" x14ac:dyDescent="0.2">
      <c r="A112" s="3"/>
      <c r="B112" t="s">
        <v>50395</v>
      </c>
    </row>
    <row r="113" spans="1:13" x14ac:dyDescent="0.2">
      <c r="A113" s="3"/>
    </row>
    <row r="114" spans="1:13" x14ac:dyDescent="0.2">
      <c r="A114" s="3"/>
    </row>
    <row r="115" spans="1:13" x14ac:dyDescent="0.2">
      <c r="A115" s="3"/>
      <c r="B115" s="991" t="s">
        <v>50396</v>
      </c>
      <c r="C115" s="991"/>
      <c r="D115" s="991"/>
      <c r="E115" s="991"/>
      <c r="F115" s="991"/>
      <c r="G115" s="991"/>
      <c r="H115" s="991"/>
      <c r="I115" s="991"/>
      <c r="J115" s="991"/>
      <c r="K115" s="991"/>
      <c r="L115" s="991"/>
      <c r="M115" s="991"/>
    </row>
    <row r="116" spans="1:13" x14ac:dyDescent="0.2">
      <c r="A116" s="3"/>
      <c r="B116" t="s">
        <v>50397</v>
      </c>
    </row>
    <row r="117" spans="1:13" x14ac:dyDescent="0.2">
      <c r="A117" s="3"/>
      <c r="B117" s="3" t="s">
        <v>50398</v>
      </c>
      <c r="C117" t="s">
        <v>50399</v>
      </c>
    </row>
    <row r="118" spans="1:13" x14ac:dyDescent="0.2">
      <c r="A118" s="3"/>
      <c r="B118" s="3" t="s">
        <v>50400</v>
      </c>
      <c r="C118" t="s">
        <v>50401</v>
      </c>
    </row>
    <row r="119" spans="1:13" x14ac:dyDescent="0.2">
      <c r="A119" s="3"/>
      <c r="B119" s="47" t="s">
        <v>50402</v>
      </c>
    </row>
    <row r="120" spans="1:13" x14ac:dyDescent="0.2">
      <c r="A120" s="3"/>
      <c r="B120" s="3" t="s">
        <v>50398</v>
      </c>
      <c r="C120" t="s">
        <v>50403</v>
      </c>
    </row>
    <row r="121" spans="1:13" x14ac:dyDescent="0.2">
      <c r="A121" s="3"/>
      <c r="B121" s="3" t="s">
        <v>50400</v>
      </c>
      <c r="C121" t="s">
        <v>50404</v>
      </c>
    </row>
    <row r="122" spans="1:13" x14ac:dyDescent="0.2">
      <c r="A122" s="3"/>
      <c r="B122" s="3" t="s">
        <v>50405</v>
      </c>
      <c r="C122" t="s">
        <v>50406</v>
      </c>
    </row>
    <row r="123" spans="1:13" x14ac:dyDescent="0.2">
      <c r="A123" s="3"/>
      <c r="B123" s="3" t="s">
        <v>50407</v>
      </c>
      <c r="C123" t="s">
        <v>50408</v>
      </c>
    </row>
    <row r="124" spans="1:13" x14ac:dyDescent="0.2">
      <c r="A124" s="3"/>
      <c r="B124" s="3" t="s">
        <v>50409</v>
      </c>
      <c r="C124" t="s">
        <v>50410</v>
      </c>
    </row>
    <row r="125" spans="1:13" x14ac:dyDescent="0.2">
      <c r="A125" s="3"/>
      <c r="B125" s="3" t="s">
        <v>50411</v>
      </c>
      <c r="C125" t="s">
        <v>50412</v>
      </c>
    </row>
    <row r="126" spans="1:13" x14ac:dyDescent="0.2">
      <c r="A126" s="3"/>
      <c r="B126" s="3" t="s">
        <v>50411</v>
      </c>
      <c r="C126" t="s">
        <v>50413</v>
      </c>
    </row>
    <row r="127" spans="1:13" x14ac:dyDescent="0.2">
      <c r="A127" s="3"/>
    </row>
    <row r="128" spans="1:13" x14ac:dyDescent="0.2">
      <c r="A128" s="3"/>
      <c r="B128" s="47" t="s">
        <v>50414</v>
      </c>
    </row>
    <row r="129" spans="1:13" x14ac:dyDescent="0.2">
      <c r="A129" s="45">
        <v>3</v>
      </c>
      <c r="B129" s="3" t="s">
        <v>50398</v>
      </c>
      <c r="C129" t="s">
        <v>50415</v>
      </c>
    </row>
    <row r="130" spans="1:13" x14ac:dyDescent="0.2">
      <c r="A130" s="3"/>
      <c r="B130" s="3" t="s">
        <v>50400</v>
      </c>
    </row>
    <row r="131" spans="1:13" x14ac:dyDescent="0.2">
      <c r="A131" s="3"/>
    </row>
    <row r="132" spans="1:13" x14ac:dyDescent="0.2">
      <c r="A132" s="3"/>
    </row>
    <row r="133" spans="1:13" x14ac:dyDescent="0.2">
      <c r="A133" s="3"/>
      <c r="B133" s="991" t="s">
        <v>50416</v>
      </c>
      <c r="C133" s="991"/>
      <c r="D133" s="991"/>
      <c r="E133" s="991"/>
      <c r="F133" s="991"/>
      <c r="G133" s="991"/>
      <c r="H133" s="991"/>
      <c r="I133" s="991"/>
      <c r="J133" s="991"/>
      <c r="K133" s="991"/>
      <c r="L133" s="991"/>
      <c r="M133" s="991"/>
    </row>
    <row r="134" spans="1:13" x14ac:dyDescent="0.2">
      <c r="A134" s="3"/>
      <c r="B134" t="s">
        <v>50417</v>
      </c>
    </row>
    <row r="135" spans="1:13" x14ac:dyDescent="0.2">
      <c r="A135" s="3"/>
      <c r="B135" t="s">
        <v>50418</v>
      </c>
    </row>
    <row r="136" spans="1:13" x14ac:dyDescent="0.2">
      <c r="A136" s="3"/>
      <c r="B136" t="s">
        <v>50419</v>
      </c>
    </row>
    <row r="137" spans="1:13" x14ac:dyDescent="0.2">
      <c r="A137" s="3"/>
      <c r="B137" t="s">
        <v>50420</v>
      </c>
    </row>
    <row r="138" spans="1:13" x14ac:dyDescent="0.2">
      <c r="A138" s="3"/>
      <c r="B138" t="s">
        <v>50421</v>
      </c>
    </row>
    <row r="139" spans="1:13" x14ac:dyDescent="0.2">
      <c r="A139" s="45">
        <v>4</v>
      </c>
      <c r="B139" t="s">
        <v>50422</v>
      </c>
    </row>
    <row r="140" spans="1:13" x14ac:dyDescent="0.2">
      <c r="A140" s="3"/>
    </row>
    <row r="141" spans="1:13" x14ac:dyDescent="0.2">
      <c r="A141" s="3"/>
    </row>
    <row r="142" spans="1:13" x14ac:dyDescent="0.2">
      <c r="A142" s="3"/>
    </row>
    <row r="143" spans="1:13" x14ac:dyDescent="0.2">
      <c r="A143" s="3"/>
      <c r="B143" s="991" t="s">
        <v>50423</v>
      </c>
      <c r="C143" s="991"/>
      <c r="D143" s="991"/>
      <c r="E143" s="991"/>
      <c r="F143" s="991"/>
      <c r="G143" s="991"/>
      <c r="H143" s="991"/>
      <c r="I143" s="991"/>
      <c r="J143" s="991"/>
      <c r="K143" s="991"/>
      <c r="L143" s="991"/>
      <c r="M143" s="991"/>
    </row>
    <row r="144" spans="1:13" x14ac:dyDescent="0.2">
      <c r="A144" s="3"/>
      <c r="B144" s="47" t="s">
        <v>50424</v>
      </c>
    </row>
    <row r="145" spans="1:13" x14ac:dyDescent="0.2">
      <c r="A145" s="3"/>
      <c r="B145" t="s">
        <v>50425</v>
      </c>
    </row>
    <row r="146" spans="1:13" x14ac:dyDescent="0.2">
      <c r="A146" s="45">
        <v>4</v>
      </c>
      <c r="B146" t="s">
        <v>50426</v>
      </c>
    </row>
    <row r="147" spans="1:13" x14ac:dyDescent="0.2">
      <c r="A147" s="3"/>
      <c r="B147" t="s">
        <v>50427</v>
      </c>
    </row>
    <row r="148" spans="1:13" x14ac:dyDescent="0.2">
      <c r="A148" s="3"/>
    </row>
    <row r="149" spans="1:13" x14ac:dyDescent="0.2">
      <c r="A149" s="3"/>
    </row>
    <row r="150" spans="1:13" x14ac:dyDescent="0.2">
      <c r="A150" s="3"/>
      <c r="B150" s="991" t="s">
        <v>50428</v>
      </c>
      <c r="C150" s="991"/>
      <c r="D150" s="991"/>
      <c r="E150" s="991"/>
      <c r="F150" s="991"/>
      <c r="G150" s="991"/>
      <c r="H150" s="991"/>
      <c r="I150" s="991"/>
      <c r="J150" s="991"/>
      <c r="K150" s="991"/>
      <c r="L150" s="991"/>
      <c r="M150" s="991"/>
    </row>
    <row r="151" spans="1:13" x14ac:dyDescent="0.2">
      <c r="A151" s="3"/>
      <c r="B151" s="47" t="s">
        <v>50429</v>
      </c>
    </row>
    <row r="152" spans="1:13" x14ac:dyDescent="0.2">
      <c r="A152" s="3"/>
      <c r="B152" t="s">
        <v>50430</v>
      </c>
    </row>
    <row r="153" spans="1:13" x14ac:dyDescent="0.2">
      <c r="A153" s="3"/>
      <c r="B153" t="s">
        <v>50431</v>
      </c>
    </row>
    <row r="154" spans="1:13" x14ac:dyDescent="0.2">
      <c r="A154" s="3"/>
      <c r="B154" t="s">
        <v>50432</v>
      </c>
    </row>
    <row r="155" spans="1:13" x14ac:dyDescent="0.2">
      <c r="A155" s="3"/>
      <c r="B155" t="s">
        <v>50433</v>
      </c>
    </row>
    <row r="156" spans="1:13" x14ac:dyDescent="0.2">
      <c r="A156" s="3"/>
      <c r="B156" t="s">
        <v>50434</v>
      </c>
    </row>
    <row r="157" spans="1:13" x14ac:dyDescent="0.2">
      <c r="A157" s="3"/>
      <c r="B157" t="s">
        <v>50435</v>
      </c>
    </row>
    <row r="158" spans="1:13" x14ac:dyDescent="0.2">
      <c r="A158" s="45">
        <v>5</v>
      </c>
      <c r="B158" t="s">
        <v>50436</v>
      </c>
    </row>
    <row r="159" spans="1:13" x14ac:dyDescent="0.2">
      <c r="A159" s="3"/>
      <c r="B159" t="s">
        <v>50437</v>
      </c>
    </row>
    <row r="160" spans="1:13" x14ac:dyDescent="0.2">
      <c r="A160" s="3"/>
    </row>
    <row r="161" spans="1:13" x14ac:dyDescent="0.2">
      <c r="A161" s="3"/>
    </row>
    <row r="162" spans="1:13" x14ac:dyDescent="0.2">
      <c r="A162" s="3"/>
      <c r="B162" s="991" t="s">
        <v>50438</v>
      </c>
      <c r="C162" s="991"/>
      <c r="D162" s="991"/>
      <c r="E162" s="991"/>
      <c r="F162" s="991"/>
      <c r="G162" s="991"/>
      <c r="H162" s="991"/>
      <c r="I162" s="991"/>
      <c r="J162" s="991"/>
      <c r="K162" s="991"/>
      <c r="L162" s="991"/>
      <c r="M162" s="991"/>
    </row>
    <row r="163" spans="1:13" x14ac:dyDescent="0.2">
      <c r="A163" s="3"/>
      <c r="B163" t="s">
        <v>50439</v>
      </c>
      <c r="C163" s="3"/>
    </row>
    <row r="164" spans="1:13" x14ac:dyDescent="0.2">
      <c r="A164" s="3"/>
      <c r="B164" s="3" t="s">
        <v>50398</v>
      </c>
      <c r="C164" t="s">
        <v>50440</v>
      </c>
    </row>
    <row r="165" spans="1:13" x14ac:dyDescent="0.2">
      <c r="A165" s="3"/>
      <c r="B165" t="s">
        <v>50400</v>
      </c>
      <c r="C165" t="s">
        <v>50441</v>
      </c>
    </row>
    <row r="166" spans="1:13" x14ac:dyDescent="0.2">
      <c r="A166" s="3"/>
    </row>
    <row r="167" spans="1:13" x14ac:dyDescent="0.2">
      <c r="A167" s="3"/>
    </row>
    <row r="168" spans="1:13" x14ac:dyDescent="0.2">
      <c r="A168" s="3"/>
    </row>
    <row r="169" spans="1:13" x14ac:dyDescent="0.2">
      <c r="A169" s="3"/>
    </row>
    <row r="170" spans="1:13" x14ac:dyDescent="0.2">
      <c r="A170" s="3"/>
    </row>
    <row r="171" spans="1:13" x14ac:dyDescent="0.2">
      <c r="A171" s="3"/>
    </row>
    <row r="172" spans="1:13" x14ac:dyDescent="0.2">
      <c r="A172" s="3"/>
    </row>
    <row r="173" spans="1:13" x14ac:dyDescent="0.2">
      <c r="A173" s="3"/>
    </row>
    <row r="174" spans="1:13" x14ac:dyDescent="0.2">
      <c r="A174" s="3"/>
    </row>
    <row r="175" spans="1:13" x14ac:dyDescent="0.2">
      <c r="A175" s="3"/>
    </row>
    <row r="176" spans="1:13" x14ac:dyDescent="0.2">
      <c r="A176" s="3"/>
      <c r="B176" s="991" t="s">
        <v>50442</v>
      </c>
      <c r="C176" s="991"/>
      <c r="D176" s="991"/>
      <c r="E176" s="991"/>
      <c r="F176" s="991"/>
      <c r="G176" s="991"/>
      <c r="H176" s="991"/>
      <c r="I176" s="991"/>
      <c r="J176" s="991"/>
      <c r="K176" s="991"/>
      <c r="L176" s="991"/>
      <c r="M176" s="991"/>
    </row>
    <row r="177" spans="1:13" x14ac:dyDescent="0.2">
      <c r="A177" s="3"/>
      <c r="B177" t="s">
        <v>50443</v>
      </c>
      <c r="C177" t="s">
        <v>50444</v>
      </c>
    </row>
    <row r="178" spans="1:13" x14ac:dyDescent="0.2">
      <c r="A178" s="3"/>
      <c r="B178" t="s">
        <v>50445</v>
      </c>
      <c r="C178" t="s">
        <v>50446</v>
      </c>
    </row>
    <row r="179" spans="1:13" x14ac:dyDescent="0.2">
      <c r="A179" s="3"/>
      <c r="B179" s="3" t="s">
        <v>50398</v>
      </c>
      <c r="C179" s="48" t="s">
        <v>50447</v>
      </c>
    </row>
    <row r="180" spans="1:13" x14ac:dyDescent="0.2">
      <c r="A180" s="3"/>
      <c r="B180" s="3" t="s">
        <v>50448</v>
      </c>
      <c r="C180" t="s">
        <v>50449</v>
      </c>
    </row>
    <row r="181" spans="1:13" x14ac:dyDescent="0.2">
      <c r="A181" s="3"/>
      <c r="B181" s="3" t="s">
        <v>50405</v>
      </c>
      <c r="C181" t="s">
        <v>50450</v>
      </c>
    </row>
    <row r="182" spans="1:13" x14ac:dyDescent="0.2">
      <c r="A182" s="3"/>
      <c r="B182" s="3"/>
    </row>
    <row r="183" spans="1:13" x14ac:dyDescent="0.2">
      <c r="A183" s="3"/>
    </row>
    <row r="184" spans="1:13" x14ac:dyDescent="0.2">
      <c r="A184" s="3"/>
      <c r="B184" s="991" t="s">
        <v>50451</v>
      </c>
      <c r="C184" s="991"/>
      <c r="D184" s="991"/>
      <c r="E184" s="991"/>
      <c r="F184" s="991"/>
      <c r="G184" s="991"/>
      <c r="H184" s="991"/>
      <c r="I184" s="991"/>
      <c r="J184" s="991"/>
      <c r="K184" s="991"/>
      <c r="L184" s="991"/>
      <c r="M184" s="991"/>
    </row>
    <row r="185" spans="1:13" x14ac:dyDescent="0.2">
      <c r="A185" s="3"/>
      <c r="B185" t="s">
        <v>50452</v>
      </c>
    </row>
    <row r="186" spans="1:13" x14ac:dyDescent="0.2">
      <c r="A186" s="3"/>
    </row>
    <row r="187" spans="1:13" x14ac:dyDescent="0.2">
      <c r="A187" s="3"/>
      <c r="B187" t="s">
        <v>50453</v>
      </c>
    </row>
    <row r="188" spans="1:13" x14ac:dyDescent="0.2">
      <c r="A188" s="3"/>
    </row>
    <row r="189" spans="1:13" x14ac:dyDescent="0.2">
      <c r="A189" s="3"/>
    </row>
    <row r="190" spans="1:13" x14ac:dyDescent="0.2">
      <c r="A190" s="3"/>
    </row>
    <row r="191" spans="1:13" x14ac:dyDescent="0.2">
      <c r="A191" s="3"/>
      <c r="B191" s="3"/>
    </row>
    <row r="192" spans="1:13" x14ac:dyDescent="0.2">
      <c r="A192" s="3"/>
      <c r="B192" s="3"/>
    </row>
    <row r="193" spans="1:2" x14ac:dyDescent="0.2">
      <c r="A193" s="3"/>
      <c r="B193" s="3"/>
    </row>
    <row r="194" spans="1:2" x14ac:dyDescent="0.2">
      <c r="A194" s="3"/>
      <c r="B194" s="3"/>
    </row>
    <row r="195" spans="1:2" x14ac:dyDescent="0.2">
      <c r="A195" s="3"/>
    </row>
    <row r="196" spans="1:2" x14ac:dyDescent="0.2">
      <c r="A196" s="3"/>
    </row>
    <row r="197" spans="1:2" x14ac:dyDescent="0.2">
      <c r="A197" s="3"/>
    </row>
    <row r="198" spans="1:2" x14ac:dyDescent="0.2">
      <c r="A198" s="3"/>
    </row>
    <row r="199" spans="1:2" x14ac:dyDescent="0.2">
      <c r="A199" s="3"/>
    </row>
    <row r="200" spans="1:2" x14ac:dyDescent="0.2">
      <c r="A200" s="3"/>
    </row>
    <row r="201" spans="1:2" x14ac:dyDescent="0.2">
      <c r="A201" s="3"/>
    </row>
    <row r="202" spans="1:2" x14ac:dyDescent="0.2">
      <c r="A202" s="3"/>
    </row>
    <row r="203" spans="1:2" x14ac:dyDescent="0.2">
      <c r="A203" s="3"/>
    </row>
    <row r="204" spans="1:2" x14ac:dyDescent="0.2">
      <c r="A204" s="3"/>
    </row>
    <row r="205" spans="1:2" x14ac:dyDescent="0.2">
      <c r="A205" s="3"/>
    </row>
    <row r="206" spans="1:2" x14ac:dyDescent="0.2">
      <c r="A206" s="3"/>
    </row>
    <row r="207" spans="1:2" x14ac:dyDescent="0.2">
      <c r="A207" s="3"/>
    </row>
    <row r="208" spans="1:2" x14ac:dyDescent="0.2">
      <c r="A208" s="3"/>
    </row>
    <row r="209" spans="1:4" x14ac:dyDescent="0.2">
      <c r="A209" s="3"/>
    </row>
    <row r="212" spans="1:4" x14ac:dyDescent="0.2">
      <c r="C212" t="s">
        <v>50454</v>
      </c>
    </row>
    <row r="213" spans="1:4" x14ac:dyDescent="0.2">
      <c r="C213" s="46" t="s">
        <v>50455</v>
      </c>
      <c r="D213" t="s">
        <v>50456</v>
      </c>
    </row>
  </sheetData>
  <mergeCells count="76">
    <mergeCell ref="B81:Q81"/>
    <mergeCell ref="B69:Q69"/>
    <mergeCell ref="C71:Q71"/>
    <mergeCell ref="B82:Q82"/>
    <mergeCell ref="B83:Q83"/>
    <mergeCell ref="B75:Q75"/>
    <mergeCell ref="B76:Q76"/>
    <mergeCell ref="C78:Q78"/>
    <mergeCell ref="C79:Q79"/>
    <mergeCell ref="C80:Q80"/>
    <mergeCell ref="B61:Q61"/>
    <mergeCell ref="C64:Q64"/>
    <mergeCell ref="C72:Q72"/>
    <mergeCell ref="C73:Q73"/>
    <mergeCell ref="B74:Q74"/>
    <mergeCell ref="C65:Q65"/>
    <mergeCell ref="C66:Q66"/>
    <mergeCell ref="B67:Q67"/>
    <mergeCell ref="B68:Q68"/>
    <mergeCell ref="B59:Q59"/>
    <mergeCell ref="C56:Q56"/>
    <mergeCell ref="C57:Q57"/>
    <mergeCell ref="C58:Q58"/>
    <mergeCell ref="B60:Q60"/>
    <mergeCell ref="B35:Q35"/>
    <mergeCell ref="B36:Q36"/>
    <mergeCell ref="C39:Q39"/>
    <mergeCell ref="C40:Q40"/>
    <mergeCell ref="B41:Q41"/>
    <mergeCell ref="C38:Q38"/>
    <mergeCell ref="B29:Q29"/>
    <mergeCell ref="C31:Q31"/>
    <mergeCell ref="C32:Q32"/>
    <mergeCell ref="C33:Q33"/>
    <mergeCell ref="B34:Q34"/>
    <mergeCell ref="C24:Q24"/>
    <mergeCell ref="C25:Q25"/>
    <mergeCell ref="C26:Q26"/>
    <mergeCell ref="B27:Q27"/>
    <mergeCell ref="B28:Q28"/>
    <mergeCell ref="A1:Q1"/>
    <mergeCell ref="A2:Q13"/>
    <mergeCell ref="B15:Q15"/>
    <mergeCell ref="B16:Q16"/>
    <mergeCell ref="B17:Q17"/>
    <mergeCell ref="B150:M150"/>
    <mergeCell ref="B162:M162"/>
    <mergeCell ref="B176:M176"/>
    <mergeCell ref="B184:M184"/>
    <mergeCell ref="B42:Q42"/>
    <mergeCell ref="B43:Q43"/>
    <mergeCell ref="C45:Q45"/>
    <mergeCell ref="C46:Q46"/>
    <mergeCell ref="C47:Q47"/>
    <mergeCell ref="B48:Q48"/>
    <mergeCell ref="B49:Q49"/>
    <mergeCell ref="B50:Q50"/>
    <mergeCell ref="C52:Q52"/>
    <mergeCell ref="C53:Q53"/>
    <mergeCell ref="C54:Q54"/>
    <mergeCell ref="C90:Q90"/>
    <mergeCell ref="C18:Q18"/>
    <mergeCell ref="C19:Q19"/>
    <mergeCell ref="C20:Q20"/>
    <mergeCell ref="B22:Q22"/>
    <mergeCell ref="B23:Q23"/>
    <mergeCell ref="B21:Q21"/>
    <mergeCell ref="B115:M115"/>
    <mergeCell ref="B133:M133"/>
    <mergeCell ref="B143:M143"/>
    <mergeCell ref="B106:Q106"/>
    <mergeCell ref="A84:Q84"/>
    <mergeCell ref="B85:Q85"/>
    <mergeCell ref="B86:Q86"/>
    <mergeCell ref="C88:Q88"/>
    <mergeCell ref="C89:Q8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83"/>
  <sheetViews>
    <sheetView topLeftCell="A3" zoomScaleNormal="100" workbookViewId="0">
      <selection activeCell="D22" sqref="D22:G22"/>
    </sheetView>
  </sheetViews>
  <sheetFormatPr defaultColWidth="8.85546875" defaultRowHeight="12.75" x14ac:dyDescent="0.2"/>
  <cols>
    <col min="1" max="1" width="29.28515625" customWidth="1"/>
    <col min="2" max="2" width="35.28515625" style="3" customWidth="1"/>
    <col min="3" max="6" width="10.7109375" style="3" customWidth="1"/>
    <col min="7" max="7" width="78.140625" customWidth="1"/>
    <col min="8" max="8" width="14.28515625" hidden="1" customWidth="1"/>
    <col min="9" max="12" width="9.140625" hidden="1" customWidth="1"/>
    <col min="13" max="13" width="6.7109375" hidden="1" customWidth="1"/>
  </cols>
  <sheetData>
    <row r="1" spans="1:12" ht="117" customHeight="1" thickBot="1" x14ac:dyDescent="0.25">
      <c r="A1" s="709"/>
      <c r="B1" s="709"/>
      <c r="C1" s="709"/>
      <c r="D1" s="709"/>
      <c r="E1" s="709"/>
      <c r="F1" s="709"/>
      <c r="G1" s="709"/>
    </row>
    <row r="2" spans="1:12" ht="35.1" customHeight="1" x14ac:dyDescent="0.2">
      <c r="A2" s="684" t="s">
        <v>89</v>
      </c>
      <c r="B2" s="685"/>
      <c r="C2" s="685"/>
      <c r="D2" s="685"/>
      <c r="E2" s="685"/>
      <c r="F2" s="685"/>
      <c r="G2" s="685"/>
    </row>
    <row r="3" spans="1:12" ht="25.35" customHeight="1" x14ac:dyDescent="0.2">
      <c r="A3" s="686"/>
      <c r="B3" s="687"/>
      <c r="C3" s="687"/>
      <c r="D3" s="687"/>
      <c r="E3" s="687"/>
      <c r="F3" s="687"/>
      <c r="G3" s="687"/>
    </row>
    <row r="4" spans="1:12" ht="25.35" customHeight="1" x14ac:dyDescent="0.2">
      <c r="A4" s="686"/>
      <c r="B4" s="687"/>
      <c r="C4" s="687"/>
      <c r="D4" s="687"/>
      <c r="E4" s="687"/>
      <c r="F4" s="687"/>
      <c r="G4" s="687"/>
    </row>
    <row r="5" spans="1:12" ht="25.35" customHeight="1" thickBot="1" x14ac:dyDescent="0.25">
      <c r="A5" s="688"/>
      <c r="B5" s="689"/>
      <c r="C5" s="689"/>
      <c r="D5" s="689"/>
      <c r="E5" s="689"/>
      <c r="F5" s="689"/>
      <c r="G5" s="689"/>
    </row>
    <row r="6" spans="1:12" ht="17.100000000000001" customHeight="1" x14ac:dyDescent="0.2">
      <c r="A6" s="580" t="s">
        <v>1</v>
      </c>
      <c r="B6" s="580" t="s">
        <v>2</v>
      </c>
      <c r="C6" s="580" t="s">
        <v>3</v>
      </c>
      <c r="D6" s="580"/>
      <c r="E6" s="580"/>
      <c r="F6" s="580"/>
      <c r="G6" s="580" t="s">
        <v>4</v>
      </c>
    </row>
    <row r="7" spans="1:12" ht="36.6" customHeight="1" x14ac:dyDescent="0.2">
      <c r="A7" s="582" t="s">
        <v>90</v>
      </c>
      <c r="B7" s="649" t="s">
        <v>379</v>
      </c>
      <c r="C7" s="563"/>
      <c r="D7" s="722" t="s">
        <v>12</v>
      </c>
      <c r="E7" s="722"/>
      <c r="F7" s="722"/>
      <c r="G7" s="722"/>
      <c r="H7" s="2" t="s">
        <v>5</v>
      </c>
      <c r="I7" s="2" t="s">
        <v>6</v>
      </c>
      <c r="J7" s="2" t="s">
        <v>7</v>
      </c>
      <c r="K7" s="2" t="s">
        <v>8</v>
      </c>
      <c r="L7" s="2" t="s">
        <v>9</v>
      </c>
    </row>
    <row r="8" spans="1:12" s="4" customFormat="1" ht="15" customHeight="1" thickBot="1" x14ac:dyDescent="0.25">
      <c r="A8" s="582" t="s">
        <v>13</v>
      </c>
      <c r="B8" s="597">
        <f>VLOOKUP(B7,Data_Table,2,FALSE)</f>
        <v>12</v>
      </c>
      <c r="C8" s="558" t="s">
        <v>14</v>
      </c>
      <c r="D8" s="665"/>
      <c r="E8" s="665"/>
      <c r="F8" s="665"/>
      <c r="G8" s="665"/>
      <c r="H8" s="6">
        <v>12</v>
      </c>
      <c r="I8" s="6">
        <v>32</v>
      </c>
      <c r="J8" s="6">
        <v>32</v>
      </c>
      <c r="K8" s="6">
        <v>32</v>
      </c>
      <c r="L8" s="6">
        <v>32</v>
      </c>
    </row>
    <row r="9" spans="1:12" s="4" customFormat="1" ht="15" customHeight="1" thickBot="1" x14ac:dyDescent="0.25">
      <c r="A9" s="583" t="s">
        <v>92</v>
      </c>
      <c r="B9" s="602">
        <v>25</v>
      </c>
      <c r="C9" s="565" t="s">
        <v>16</v>
      </c>
      <c r="D9" s="693" t="s">
        <v>93</v>
      </c>
      <c r="E9" s="693"/>
      <c r="F9" s="693"/>
      <c r="G9" s="693"/>
      <c r="H9" s="6">
        <v>12</v>
      </c>
      <c r="I9" s="6">
        <v>1800</v>
      </c>
      <c r="J9" s="6">
        <v>1350</v>
      </c>
      <c r="K9" s="6">
        <v>900</v>
      </c>
      <c r="L9" s="6">
        <v>450</v>
      </c>
    </row>
    <row r="10" spans="1:12" s="4" customFormat="1" ht="15" customHeight="1" thickBot="1" x14ac:dyDescent="0.25">
      <c r="A10" s="582" t="s">
        <v>18</v>
      </c>
      <c r="B10" s="598">
        <f>B9*(B8/12)</f>
        <v>25</v>
      </c>
      <c r="C10" s="558" t="s">
        <v>19</v>
      </c>
      <c r="D10" s="723" t="s">
        <v>94</v>
      </c>
      <c r="E10" s="723"/>
      <c r="F10" s="723"/>
      <c r="G10" s="723"/>
      <c r="H10" s="6">
        <v>12</v>
      </c>
      <c r="I10" s="6">
        <v>960</v>
      </c>
      <c r="J10" s="6">
        <v>720</v>
      </c>
      <c r="K10" s="6">
        <v>480</v>
      </c>
      <c r="L10" s="6">
        <v>240</v>
      </c>
    </row>
    <row r="11" spans="1:12" s="4" customFormat="1" ht="15" customHeight="1" thickBot="1" x14ac:dyDescent="0.25">
      <c r="A11" s="583" t="s">
        <v>20</v>
      </c>
      <c r="B11" s="602">
        <v>200</v>
      </c>
      <c r="C11" s="565" t="s">
        <v>21</v>
      </c>
      <c r="D11" s="722" t="s">
        <v>95</v>
      </c>
      <c r="E11" s="722"/>
      <c r="F11" s="722"/>
      <c r="G11" s="722"/>
      <c r="H11" s="6">
        <v>16</v>
      </c>
      <c r="I11" s="6">
        <v>792</v>
      </c>
      <c r="J11" s="6">
        <v>594</v>
      </c>
      <c r="K11" s="6">
        <v>396</v>
      </c>
      <c r="L11" s="6">
        <v>198</v>
      </c>
    </row>
    <row r="12" spans="1:12" s="4" customFormat="1" ht="15" customHeight="1" x14ac:dyDescent="0.2">
      <c r="A12" s="582" t="s">
        <v>96</v>
      </c>
      <c r="B12" s="663">
        <f>B11/(B10/100)</f>
        <v>800</v>
      </c>
      <c r="C12" s="558" t="s">
        <v>23</v>
      </c>
      <c r="D12" s="665"/>
      <c r="E12" s="665"/>
      <c r="F12" s="665"/>
      <c r="G12" s="665"/>
      <c r="H12" s="6">
        <v>16.5</v>
      </c>
      <c r="I12" s="6">
        <v>1536</v>
      </c>
      <c r="J12" s="6">
        <v>1152</v>
      </c>
      <c r="K12" s="6">
        <v>768</v>
      </c>
      <c r="L12" s="6">
        <v>384</v>
      </c>
    </row>
    <row r="13" spans="1:12" s="4" customFormat="1" ht="15" customHeight="1" x14ac:dyDescent="0.2">
      <c r="A13" s="582" t="s">
        <v>25</v>
      </c>
      <c r="B13" s="604">
        <f>VLOOKUP($B$7,Data_Table,VLOOKUP($B$9,Panel_Capacity,2,TRUE),FALSE)</f>
        <v>480</v>
      </c>
      <c r="C13" s="558" t="s">
        <v>26</v>
      </c>
      <c r="D13" s="724"/>
      <c r="E13" s="665"/>
      <c r="F13" s="665"/>
      <c r="G13" s="665"/>
      <c r="H13" s="6">
        <v>18</v>
      </c>
      <c r="I13" s="6">
        <v>960</v>
      </c>
      <c r="J13" s="6">
        <v>720</v>
      </c>
      <c r="K13" s="6">
        <v>480</v>
      </c>
      <c r="L13" s="6">
        <v>240</v>
      </c>
    </row>
    <row r="14" spans="1:12" ht="15" thickBot="1" x14ac:dyDescent="0.25">
      <c r="A14" s="584"/>
      <c r="B14" s="587"/>
      <c r="C14" s="581"/>
      <c r="D14" s="702"/>
      <c r="E14" s="702"/>
      <c r="F14" s="702"/>
      <c r="G14" s="702"/>
      <c r="H14" s="1">
        <v>10.5</v>
      </c>
      <c r="I14" s="1" t="s">
        <v>27</v>
      </c>
      <c r="J14" s="1" t="s">
        <v>28</v>
      </c>
      <c r="K14" s="1" t="s">
        <v>29</v>
      </c>
      <c r="L14" s="1" t="s">
        <v>30</v>
      </c>
    </row>
    <row r="15" spans="1:12" ht="15.75" thickBot="1" x14ac:dyDescent="0.3">
      <c r="A15" s="548" t="s">
        <v>31</v>
      </c>
      <c r="B15" s="600">
        <f>IF($B$16&gt;0,IF($B$42="yes",1,$B$41+1),$B$41)</f>
        <v>2</v>
      </c>
      <c r="C15" s="558" t="s">
        <v>32</v>
      </c>
      <c r="D15" s="665"/>
      <c r="E15" s="665"/>
      <c r="F15" s="665"/>
      <c r="G15" s="665"/>
      <c r="H15" s="1">
        <v>12</v>
      </c>
      <c r="I15" s="1">
        <v>1440</v>
      </c>
      <c r="J15" s="1">
        <v>1080</v>
      </c>
      <c r="K15" s="1">
        <v>720</v>
      </c>
      <c r="L15" s="1">
        <v>360</v>
      </c>
    </row>
    <row r="16" spans="1:12" ht="15.75" thickBot="1" x14ac:dyDescent="0.3">
      <c r="A16" s="549" t="s">
        <v>33</v>
      </c>
      <c r="B16" s="601">
        <f>(B12-(TRUNC(B12/B13,0)*B13))/B13</f>
        <v>0.66666666666666663</v>
      </c>
      <c r="C16" s="559" t="s">
        <v>34</v>
      </c>
      <c r="D16" s="666" t="s">
        <v>35</v>
      </c>
      <c r="E16" s="666"/>
      <c r="F16" s="666"/>
      <c r="G16" s="666"/>
      <c r="H16" s="1">
        <v>24</v>
      </c>
      <c r="I16" s="1">
        <v>1008</v>
      </c>
      <c r="J16" s="1">
        <v>756</v>
      </c>
      <c r="K16" s="1">
        <v>504</v>
      </c>
      <c r="L16" s="1">
        <v>252</v>
      </c>
    </row>
    <row r="17" spans="1:12" ht="15" customHeight="1" thickBot="1" x14ac:dyDescent="0.25">
      <c r="A17" s="585"/>
      <c r="B17" s="555"/>
      <c r="C17" s="560"/>
      <c r="D17" s="665"/>
      <c r="E17" s="665"/>
      <c r="F17" s="665"/>
      <c r="G17" s="665"/>
      <c r="H17" s="1">
        <v>12</v>
      </c>
      <c r="I17" s="1">
        <v>1056</v>
      </c>
      <c r="J17" s="1">
        <v>792</v>
      </c>
      <c r="K17" s="1">
        <v>528</v>
      </c>
      <c r="L17" s="1">
        <v>264</v>
      </c>
    </row>
    <row r="18" spans="1:12" ht="15.75" thickBot="1" x14ac:dyDescent="0.3">
      <c r="A18" s="586" t="s">
        <v>36</v>
      </c>
      <c r="B18" s="602">
        <v>500</v>
      </c>
      <c r="C18" s="558" t="s">
        <v>37</v>
      </c>
      <c r="D18" s="693" t="s">
        <v>38</v>
      </c>
      <c r="E18" s="693"/>
      <c r="F18" s="693"/>
      <c r="G18" s="693"/>
      <c r="H18" s="1">
        <v>16</v>
      </c>
      <c r="I18" s="1">
        <v>1056</v>
      </c>
      <c r="J18" s="1">
        <v>792</v>
      </c>
      <c r="K18" s="1">
        <v>528</v>
      </c>
      <c r="L18" s="1">
        <v>264</v>
      </c>
    </row>
    <row r="19" spans="1:12" ht="15.75" thickBot="1" x14ac:dyDescent="0.3">
      <c r="A19" s="586"/>
      <c r="B19" s="577"/>
      <c r="C19" s="648"/>
      <c r="D19" s="665"/>
      <c r="E19" s="665"/>
      <c r="F19" s="665"/>
      <c r="G19" s="665"/>
      <c r="H19" s="1">
        <v>18</v>
      </c>
      <c r="I19" s="1">
        <v>1056</v>
      </c>
      <c r="J19" s="1">
        <v>792</v>
      </c>
      <c r="K19" s="1">
        <v>528</v>
      </c>
      <c r="L19" s="1">
        <v>264</v>
      </c>
    </row>
    <row r="20" spans="1:12" ht="15.75" thickBot="1" x14ac:dyDescent="0.3">
      <c r="A20" s="586" t="s">
        <v>39</v>
      </c>
      <c r="B20" s="602" t="s">
        <v>40</v>
      </c>
      <c r="C20" s="558" t="s">
        <v>37</v>
      </c>
      <c r="D20" s="716" t="s">
        <v>41</v>
      </c>
      <c r="E20" s="717"/>
      <c r="F20" s="717"/>
      <c r="G20" s="718"/>
      <c r="H20" s="1">
        <v>12</v>
      </c>
      <c r="I20" s="1">
        <v>1152</v>
      </c>
      <c r="J20" s="1">
        <v>864</v>
      </c>
      <c r="K20" s="1">
        <v>576</v>
      </c>
      <c r="L20" s="1">
        <v>288</v>
      </c>
    </row>
    <row r="21" spans="1:12" ht="15" customHeight="1" thickBot="1" x14ac:dyDescent="0.25">
      <c r="A21" s="554"/>
      <c r="B21" s="554"/>
      <c r="C21" s="650"/>
      <c r="D21" s="719"/>
      <c r="E21" s="720"/>
      <c r="F21" s="720"/>
      <c r="G21" s="721"/>
      <c r="H21" s="1">
        <v>16</v>
      </c>
      <c r="I21" s="1">
        <v>1152</v>
      </c>
      <c r="J21" s="1">
        <v>864</v>
      </c>
      <c r="K21" s="1">
        <v>576</v>
      </c>
      <c r="L21" s="1">
        <v>288</v>
      </c>
    </row>
    <row r="22" spans="1:12" ht="117" thickBot="1" x14ac:dyDescent="0.25">
      <c r="A22" s="570" t="s">
        <v>42</v>
      </c>
      <c r="B22" s="602" t="s">
        <v>43</v>
      </c>
      <c r="C22" s="558" t="s">
        <v>37</v>
      </c>
      <c r="D22" s="716" t="s">
        <v>41</v>
      </c>
      <c r="E22" s="717"/>
      <c r="F22" s="717"/>
      <c r="G22" s="718"/>
      <c r="H22" s="1">
        <v>18</v>
      </c>
      <c r="I22" s="1">
        <v>1152</v>
      </c>
      <c r="J22" s="1">
        <v>864</v>
      </c>
      <c r="K22" s="1">
        <v>576</v>
      </c>
      <c r="L22" s="1">
        <v>288</v>
      </c>
    </row>
    <row r="23" spans="1:12" ht="14.25" customHeight="1" x14ac:dyDescent="0.2">
      <c r="A23" s="554"/>
      <c r="B23" s="554"/>
      <c r="C23" s="561"/>
      <c r="D23" s="719"/>
      <c r="E23" s="720"/>
      <c r="F23" s="720"/>
      <c r="G23" s="721"/>
      <c r="H23" s="1">
        <v>12</v>
      </c>
      <c r="I23" s="1">
        <v>1152</v>
      </c>
      <c r="J23" s="1">
        <v>864</v>
      </c>
      <c r="K23" s="1">
        <v>576</v>
      </c>
      <c r="L23" s="1">
        <v>288</v>
      </c>
    </row>
    <row r="24" spans="1:12" ht="15.75" thickBot="1" x14ac:dyDescent="0.3">
      <c r="A24" s="608" t="s">
        <v>44</v>
      </c>
      <c r="B24" s="607">
        <f>IF(B15&gt;1,SUM(B44*B15,B47*B15),SUM(B46,B47))</f>
        <v>3920</v>
      </c>
      <c r="C24" s="561" t="s">
        <v>45</v>
      </c>
      <c r="D24" s="710" t="s">
        <v>99</v>
      </c>
      <c r="E24" s="711"/>
      <c r="F24" s="711"/>
      <c r="G24" s="712"/>
      <c r="H24" s="1">
        <v>16</v>
      </c>
      <c r="I24" s="1">
        <v>1152</v>
      </c>
      <c r="J24" s="1">
        <v>864</v>
      </c>
      <c r="K24" s="1">
        <v>576</v>
      </c>
      <c r="L24" s="1">
        <v>288</v>
      </c>
    </row>
    <row r="25" spans="1:12" ht="14.25" hidden="1" thickTop="1" thickBot="1" x14ac:dyDescent="0.25">
      <c r="A25" s="483" t="s">
        <v>47</v>
      </c>
      <c r="B25" s="484">
        <f>IF((B12/B13)&lt;0.5,(B12/B13),1)*(B18*Tables!BX20)*B15</f>
        <v>460</v>
      </c>
      <c r="C25" s="478"/>
      <c r="D25" s="713" t="s">
        <v>47</v>
      </c>
      <c r="E25" s="714"/>
      <c r="F25" s="714"/>
      <c r="G25" s="715"/>
      <c r="H25" s="1">
        <v>18</v>
      </c>
      <c r="I25" s="1">
        <v>1152</v>
      </c>
      <c r="J25" s="1">
        <v>864</v>
      </c>
      <c r="K25" s="1">
        <v>576</v>
      </c>
      <c r="L25" s="1">
        <v>288</v>
      </c>
    </row>
    <row r="26" spans="1:12" ht="20.100000000000001" hidden="1" customHeight="1" thickBot="1" x14ac:dyDescent="0.25">
      <c r="A26" s="706" t="s">
        <v>48</v>
      </c>
      <c r="B26" s="707"/>
      <c r="C26" s="707"/>
      <c r="D26" s="707"/>
      <c r="E26" s="707"/>
      <c r="F26" s="707"/>
      <c r="G26" s="708"/>
      <c r="H26" s="1">
        <v>16</v>
      </c>
      <c r="I26" s="1">
        <v>1152</v>
      </c>
      <c r="J26" s="1">
        <v>864</v>
      </c>
      <c r="K26" s="1">
        <v>576</v>
      </c>
      <c r="L26" s="1" t="s">
        <v>87</v>
      </c>
    </row>
    <row r="27" spans="1:12" hidden="1" x14ac:dyDescent="0.2">
      <c r="A27" s="165" t="s">
        <v>49</v>
      </c>
      <c r="B27" s="168">
        <v>100000</v>
      </c>
      <c r="C27" s="670" t="s">
        <v>50</v>
      </c>
      <c r="D27" s="671"/>
      <c r="E27" s="671"/>
      <c r="F27" s="671"/>
      <c r="G27" s="672"/>
      <c r="H27" s="1">
        <v>12</v>
      </c>
      <c r="I27" s="1">
        <v>792</v>
      </c>
      <c r="J27" s="1">
        <v>594</v>
      </c>
      <c r="K27" s="1">
        <v>396</v>
      </c>
      <c r="L27" s="1">
        <v>198</v>
      </c>
    </row>
    <row r="28" spans="1:12" hidden="1" x14ac:dyDescent="0.2">
      <c r="A28" s="166" t="s">
        <v>51</v>
      </c>
      <c r="B28" s="167">
        <f>B27*5%</f>
        <v>5000</v>
      </c>
      <c r="C28" s="673"/>
      <c r="D28" s="674"/>
      <c r="E28" s="674"/>
      <c r="F28" s="674"/>
      <c r="G28" s="675"/>
      <c r="H28" s="1">
        <v>12</v>
      </c>
      <c r="I28" s="1">
        <v>792</v>
      </c>
      <c r="J28" s="1">
        <v>594</v>
      </c>
      <c r="K28" s="1">
        <v>396</v>
      </c>
      <c r="L28" s="1">
        <v>198</v>
      </c>
    </row>
    <row r="29" spans="1:12" hidden="1" x14ac:dyDescent="0.2">
      <c r="A29" s="166" t="s">
        <v>52</v>
      </c>
      <c r="B29" s="427">
        <f>B24</f>
        <v>3920</v>
      </c>
      <c r="C29" s="673"/>
      <c r="D29" s="674"/>
      <c r="E29" s="674"/>
      <c r="F29" s="674"/>
      <c r="G29" s="675"/>
      <c r="H29" s="1">
        <v>16</v>
      </c>
      <c r="I29" s="1">
        <v>648</v>
      </c>
      <c r="J29" s="1">
        <v>486</v>
      </c>
      <c r="K29" s="1">
        <v>324</v>
      </c>
      <c r="L29" s="1">
        <v>162</v>
      </c>
    </row>
    <row r="30" spans="1:12" hidden="1" x14ac:dyDescent="0.2">
      <c r="A30" s="166" t="s">
        <v>53</v>
      </c>
      <c r="B30" s="427">
        <f>B28+B29</f>
        <v>8920</v>
      </c>
      <c r="C30" s="673"/>
      <c r="D30" s="674"/>
      <c r="E30" s="674"/>
      <c r="F30" s="674"/>
      <c r="G30" s="675"/>
      <c r="H30" s="1">
        <v>12</v>
      </c>
      <c r="I30" s="1">
        <v>1920</v>
      </c>
      <c r="J30" s="1">
        <v>1440</v>
      </c>
      <c r="K30" s="1">
        <v>960</v>
      </c>
      <c r="L30" s="1">
        <v>480</v>
      </c>
    </row>
    <row r="31" spans="1:12" ht="15" hidden="1" customHeight="1" x14ac:dyDescent="0.2">
      <c r="A31" s="166" t="s">
        <v>54</v>
      </c>
      <c r="B31" s="169">
        <v>43458</v>
      </c>
      <c r="C31" s="673"/>
      <c r="D31" s="674"/>
      <c r="E31" s="674"/>
      <c r="F31" s="674"/>
      <c r="G31" s="675"/>
      <c r="H31" s="1">
        <v>16</v>
      </c>
      <c r="I31" s="1">
        <v>1080</v>
      </c>
      <c r="J31" s="1">
        <v>810</v>
      </c>
      <c r="K31" s="1">
        <v>540</v>
      </c>
      <c r="L31" s="1">
        <v>270</v>
      </c>
    </row>
    <row r="32" spans="1:12" ht="20.25" hidden="1" customHeight="1" thickBot="1" x14ac:dyDescent="0.25">
      <c r="A32" s="179" t="s">
        <v>55</v>
      </c>
      <c r="B32" s="215" t="s">
        <v>56</v>
      </c>
      <c r="C32" s="676"/>
      <c r="D32" s="677"/>
      <c r="E32" s="677"/>
      <c r="F32" s="677"/>
      <c r="G32" s="678"/>
      <c r="H32" s="1">
        <v>12</v>
      </c>
      <c r="I32" s="1">
        <v>960</v>
      </c>
      <c r="J32" s="1">
        <v>720</v>
      </c>
      <c r="K32" s="1">
        <v>480</v>
      </c>
      <c r="L32" s="1">
        <v>240</v>
      </c>
    </row>
    <row r="33" spans="1:12" ht="18" hidden="1" customHeight="1" x14ac:dyDescent="0.2">
      <c r="A33" s="162" t="s">
        <v>57</v>
      </c>
      <c r="B33" s="163" t="s">
        <v>58</v>
      </c>
      <c r="C33" s="428" t="s">
        <v>37</v>
      </c>
      <c r="D33" s="428" t="s">
        <v>44</v>
      </c>
      <c r="E33" s="428" t="s">
        <v>59</v>
      </c>
      <c r="F33" s="428" t="s">
        <v>60</v>
      </c>
      <c r="G33" s="208" t="s">
        <v>61</v>
      </c>
      <c r="H33" s="1">
        <v>16</v>
      </c>
      <c r="I33" s="1">
        <v>960</v>
      </c>
      <c r="J33" s="1">
        <v>720</v>
      </c>
      <c r="K33" s="1">
        <v>480</v>
      </c>
      <c r="L33" s="1">
        <v>240</v>
      </c>
    </row>
    <row r="34" spans="1:12" ht="15.95" hidden="1" customHeight="1" x14ac:dyDescent="0.2">
      <c r="A34" s="429" t="s">
        <v>62</v>
      </c>
      <c r="B34" s="479" t="s">
        <v>63</v>
      </c>
      <c r="C34" s="170">
        <v>350</v>
      </c>
      <c r="D34" s="430">
        <f>IF($B$15&gt;1,SUM($E43*$B$15,$B$47*$B$15),SUM($F43,$B$47))</f>
        <v>1900</v>
      </c>
      <c r="E34" s="171">
        <v>43460</v>
      </c>
      <c r="F34" s="479"/>
      <c r="G34" s="440" t="s">
        <v>64</v>
      </c>
      <c r="H34" s="1"/>
      <c r="I34" s="1">
        <v>1200</v>
      </c>
      <c r="J34" s="1">
        <v>900</v>
      </c>
      <c r="K34" s="1">
        <v>600</v>
      </c>
      <c r="L34" s="1">
        <v>300</v>
      </c>
    </row>
    <row r="35" spans="1:12" ht="15.95" hidden="1" customHeight="1" x14ac:dyDescent="0.2">
      <c r="A35" s="429" t="s">
        <v>65</v>
      </c>
      <c r="B35" s="479" t="s">
        <v>66</v>
      </c>
      <c r="C35" s="170">
        <v>650</v>
      </c>
      <c r="D35" s="430" t="e">
        <f>IF($B$15&gt;1,SUM($E44*$B$15,$B$47*$B$15),SUM($F44,$B$47))</f>
        <v>#N/A</v>
      </c>
      <c r="E35" s="171">
        <v>43459</v>
      </c>
      <c r="F35" s="479"/>
      <c r="G35" s="440" t="s">
        <v>64</v>
      </c>
      <c r="H35" s="1">
        <v>24</v>
      </c>
      <c r="I35" s="1">
        <v>1200</v>
      </c>
      <c r="J35" s="1">
        <v>900</v>
      </c>
      <c r="K35" s="1">
        <v>600</v>
      </c>
      <c r="L35" s="1">
        <v>300</v>
      </c>
    </row>
    <row r="36" spans="1:12" ht="15.95" hidden="1" customHeight="1" x14ac:dyDescent="0.2">
      <c r="A36" s="429" t="s">
        <v>67</v>
      </c>
      <c r="B36" s="479" t="s">
        <v>68</v>
      </c>
      <c r="C36" s="170">
        <v>800</v>
      </c>
      <c r="D36" s="430" t="e">
        <f>IF($B$15&gt;1,SUM($E45*$B$15,$B$47*$B$15),SUM($F45,$B$47))</f>
        <v>#N/A</v>
      </c>
      <c r="E36" s="171">
        <v>43457</v>
      </c>
      <c r="F36" s="479"/>
      <c r="G36" s="440" t="s">
        <v>64</v>
      </c>
      <c r="H36" s="1">
        <v>18</v>
      </c>
      <c r="I36" s="1">
        <v>960</v>
      </c>
      <c r="J36" s="1">
        <v>720</v>
      </c>
      <c r="K36" s="1">
        <v>480</v>
      </c>
      <c r="L36" s="1">
        <v>240</v>
      </c>
    </row>
    <row r="37" spans="1:12" ht="15.95" hidden="1" customHeight="1" x14ac:dyDescent="0.2">
      <c r="A37" s="429" t="s">
        <v>69</v>
      </c>
      <c r="B37" s="479" t="s">
        <v>70</v>
      </c>
      <c r="C37" s="170">
        <v>2500</v>
      </c>
      <c r="D37" s="430" t="e">
        <f>IF($B$15&gt;1,SUM($E46*$B$15,$B$47*$B$15),SUM($F46,$B$47))</f>
        <v>#N/A</v>
      </c>
      <c r="E37" s="171">
        <v>43454</v>
      </c>
      <c r="F37" s="479"/>
      <c r="G37" s="440" t="s">
        <v>64</v>
      </c>
      <c r="H37" s="1">
        <v>24</v>
      </c>
      <c r="I37" s="1">
        <v>960</v>
      </c>
      <c r="J37" s="1">
        <v>720</v>
      </c>
      <c r="K37" s="1">
        <v>480</v>
      </c>
      <c r="L37" s="1">
        <v>240</v>
      </c>
    </row>
    <row r="38" spans="1:12" ht="15.95" hidden="1" customHeight="1" thickBot="1" x14ac:dyDescent="0.25">
      <c r="A38" s="172" t="s">
        <v>71</v>
      </c>
      <c r="B38" s="164" t="str">
        <f>B22</f>
        <v>MBCI - HOUSTON</v>
      </c>
      <c r="C38" s="173">
        <f>B18</f>
        <v>500</v>
      </c>
      <c r="D38" s="174">
        <f>B29</f>
        <v>3920</v>
      </c>
      <c r="E38" s="196">
        <v>43465</v>
      </c>
      <c r="F38" s="432"/>
      <c r="G38" s="432"/>
      <c r="H38" s="1"/>
      <c r="I38" s="1"/>
      <c r="J38" s="1"/>
      <c r="K38" s="1"/>
      <c r="L38" s="1"/>
    </row>
    <row r="39" spans="1:12" ht="13.5" hidden="1" thickBot="1" x14ac:dyDescent="0.25">
      <c r="A39" s="667"/>
      <c r="B39" s="668"/>
      <c r="C39" s="668"/>
      <c r="D39" s="668"/>
      <c r="E39" s="668"/>
      <c r="F39" s="691"/>
      <c r="G39" s="692"/>
      <c r="H39" s="1"/>
      <c r="I39" s="1"/>
      <c r="J39" s="1"/>
      <c r="K39" s="1"/>
      <c r="L39" s="1"/>
    </row>
    <row r="40" spans="1:12" hidden="1" x14ac:dyDescent="0.2">
      <c r="A40" s="426"/>
      <c r="B40" s="425"/>
      <c r="C40" s="478"/>
      <c r="D40" s="478"/>
      <c r="E40" s="478"/>
      <c r="F40" s="478"/>
      <c r="G40" s="5"/>
    </row>
    <row r="41" spans="1:12" hidden="1" x14ac:dyDescent="0.2">
      <c r="A41" s="426" t="s">
        <v>72</v>
      </c>
      <c r="B41" s="441">
        <f>_xlfn.FLOOR.MATH($B12/B13)</f>
        <v>1</v>
      </c>
      <c r="C41" s="478"/>
      <c r="D41" s="478"/>
      <c r="E41" s="478"/>
      <c r="F41" s="478"/>
      <c r="G41" s="433" t="s">
        <v>73</v>
      </c>
    </row>
    <row r="42" spans="1:12" hidden="1" x14ac:dyDescent="0.2">
      <c r="A42" s="434" t="s">
        <v>74</v>
      </c>
      <c r="B42" s="478" t="str">
        <f>IF(AND($B$41=0,$B$16&lt;50%),"yes","no")</f>
        <v>no</v>
      </c>
      <c r="C42" s="478"/>
      <c r="D42" s="478"/>
      <c r="E42" s="435" t="s">
        <v>75</v>
      </c>
      <c r="F42" s="435" t="s">
        <v>76</v>
      </c>
      <c r="G42" s="433" t="s">
        <v>77</v>
      </c>
    </row>
    <row r="43" spans="1:12" hidden="1" x14ac:dyDescent="0.2">
      <c r="A43" s="436" t="s">
        <v>78</v>
      </c>
      <c r="B43" s="437">
        <f>VLOOKUP($B$22,State_Rate,(VLOOKUP($B$20,State_Col,2,FALSE)),FALSE)</f>
        <v>3.82</v>
      </c>
      <c r="C43" s="478"/>
      <c r="D43" s="437">
        <f>'DBCI DOORS'!D14</f>
        <v>0</v>
      </c>
      <c r="E43" s="478">
        <f>IF($B$42="no",MAX($D43*$C34,900),0)</f>
        <v>900</v>
      </c>
      <c r="F43" s="478">
        <f>(MAX(1000,$D43*$C34)/$B$45)</f>
        <v>1000</v>
      </c>
      <c r="G43" s="433" t="s">
        <v>79</v>
      </c>
    </row>
    <row r="44" spans="1:12" hidden="1" x14ac:dyDescent="0.2">
      <c r="A44" s="436" t="s">
        <v>80</v>
      </c>
      <c r="B44" s="437">
        <f>IF($B42="no",MAX($B$43*$B18,1000),0)</f>
        <v>1910</v>
      </c>
      <c r="C44" s="478"/>
      <c r="D44" s="437" t="e">
        <f>VLOOKUP($B$35,State_Rate,(VLOOKUP($B$20,State_Col,2,FALSE)),FALSE)</f>
        <v>#N/A</v>
      </c>
      <c r="E44" s="478" t="e">
        <f>IF($B$42="no",MAX($D44*$C35,900),0)</f>
        <v>#N/A</v>
      </c>
      <c r="F44" s="478" t="e">
        <f>(MAX(1000,$D44*$C35)/$B$45)</f>
        <v>#N/A</v>
      </c>
      <c r="G44" s="433"/>
    </row>
    <row r="45" spans="1:12" hidden="1" x14ac:dyDescent="0.2">
      <c r="A45" s="436" t="s">
        <v>81</v>
      </c>
      <c r="B45" s="478">
        <f>VLOOKUP($B$16,Util_Rate,3,TRUE)</f>
        <v>1</v>
      </c>
      <c r="C45" s="478"/>
      <c r="D45" s="437" t="e">
        <f>VLOOKUP($B$36,State_Rate,(VLOOKUP($B$20,State_Col,2,FALSE)),FALSE)</f>
        <v>#N/A</v>
      </c>
      <c r="E45" s="478" t="e">
        <f>IF($B$42="no",MAX($D45*$C36,900),0)</f>
        <v>#N/A</v>
      </c>
      <c r="F45" s="478" t="e">
        <f>(MAX(1000,$D45*$C36)/$B$45)</f>
        <v>#N/A</v>
      </c>
      <c r="G45" s="433" t="s">
        <v>82</v>
      </c>
    </row>
    <row r="46" spans="1:12" hidden="1" x14ac:dyDescent="0.2">
      <c r="A46" s="436" t="s">
        <v>83</v>
      </c>
      <c r="B46" s="437">
        <f>(MAX(1000,B43*B18)/B45)</f>
        <v>1910</v>
      </c>
      <c r="C46" s="478"/>
      <c r="D46" s="437" t="e">
        <f>VLOOKUP($B$37,State_Rate,(VLOOKUP($B$20,State_Col,2,FALSE)),FALSE)</f>
        <v>#N/A</v>
      </c>
      <c r="E46" s="478" t="e">
        <f>IF($B$42="no",MAX($D46*$C37,900),0)</f>
        <v>#N/A</v>
      </c>
      <c r="F46" s="478" t="e">
        <f>(MAX(1000,$D46*$C37)/$B$45)</f>
        <v>#N/A</v>
      </c>
      <c r="G46" s="433"/>
    </row>
    <row r="47" spans="1:12" hidden="1" x14ac:dyDescent="0.2">
      <c r="A47" s="436" t="s">
        <v>84</v>
      </c>
      <c r="B47" s="437">
        <v>50</v>
      </c>
      <c r="C47" s="478"/>
      <c r="D47" s="478"/>
      <c r="E47" s="478"/>
      <c r="F47" s="478"/>
      <c r="G47" s="433"/>
    </row>
    <row r="48" spans="1:12" hidden="1" x14ac:dyDescent="0.2">
      <c r="A48" s="436"/>
      <c r="B48" s="437"/>
      <c r="C48" s="478"/>
      <c r="D48" s="478"/>
      <c r="E48" s="478"/>
      <c r="F48" s="478"/>
      <c r="G48" s="433" t="s">
        <v>85</v>
      </c>
    </row>
    <row r="49" spans="1:7" hidden="1" x14ac:dyDescent="0.2">
      <c r="A49" s="438"/>
      <c r="B49" s="478"/>
      <c r="C49" s="478"/>
      <c r="D49" s="478"/>
      <c r="E49" s="478"/>
      <c r="F49" s="478"/>
      <c r="G49" s="433" t="s">
        <v>86</v>
      </c>
    </row>
    <row r="50" spans="1:7" hidden="1" x14ac:dyDescent="0.2">
      <c r="A50" s="438"/>
      <c r="B50" s="478"/>
      <c r="C50" s="478"/>
      <c r="D50" s="478"/>
      <c r="E50" s="478"/>
      <c r="F50" s="478"/>
      <c r="G50" s="433"/>
    </row>
    <row r="51" spans="1:7" hidden="1" x14ac:dyDescent="0.2">
      <c r="A51" s="438"/>
      <c r="B51" s="478"/>
      <c r="C51" s="478"/>
      <c r="D51" s="478"/>
      <c r="E51" s="478"/>
      <c r="F51" s="478"/>
      <c r="G51" s="433"/>
    </row>
    <row r="52" spans="1:7" hidden="1" x14ac:dyDescent="0.2">
      <c r="A52" s="438"/>
      <c r="B52" s="478"/>
      <c r="C52" s="478"/>
      <c r="D52" s="478"/>
      <c r="E52" s="478"/>
      <c r="F52" s="478"/>
      <c r="G52" s="433"/>
    </row>
    <row r="53" spans="1:7" hidden="1" x14ac:dyDescent="0.2">
      <c r="A53" s="438"/>
      <c r="B53" s="435"/>
      <c r="C53" s="478"/>
      <c r="D53" s="478"/>
      <c r="E53" s="478"/>
      <c r="F53" s="478"/>
      <c r="G53" s="433"/>
    </row>
    <row r="54" spans="1:7" hidden="1" x14ac:dyDescent="0.2">
      <c r="A54" s="439"/>
      <c r="B54" s="437"/>
      <c r="C54" s="478"/>
      <c r="D54" s="478"/>
      <c r="E54" s="478"/>
      <c r="F54" s="478"/>
      <c r="G54" s="5"/>
    </row>
    <row r="55" spans="1:7" hidden="1" x14ac:dyDescent="0.2">
      <c r="A55" s="426"/>
      <c r="B55" s="478"/>
      <c r="C55" s="478"/>
      <c r="D55" s="478"/>
      <c r="E55" s="478"/>
      <c r="F55" s="478"/>
      <c r="G55" s="5"/>
    </row>
    <row r="56" spans="1:7" hidden="1" x14ac:dyDescent="0.2">
      <c r="A56" s="426"/>
      <c r="B56" s="478"/>
      <c r="C56" s="478"/>
      <c r="D56" s="478"/>
      <c r="E56" s="478"/>
      <c r="F56" s="478"/>
      <c r="G56" s="5"/>
    </row>
    <row r="57" spans="1:7" hidden="1" x14ac:dyDescent="0.2"/>
    <row r="58" spans="1:7" hidden="1" x14ac:dyDescent="0.2"/>
    <row r="59" spans="1:7" hidden="1" x14ac:dyDescent="0.2"/>
    <row r="60" spans="1:7" hidden="1" x14ac:dyDescent="0.2"/>
    <row r="61" spans="1:7" hidden="1" x14ac:dyDescent="0.2"/>
    <row r="62" spans="1:7" hidden="1" x14ac:dyDescent="0.2"/>
    <row r="63" spans="1:7" hidden="1" x14ac:dyDescent="0.2"/>
    <row r="64" spans="1:7" hidden="1" x14ac:dyDescent="0.2"/>
    <row r="65" spans="1:7" hidden="1" x14ac:dyDescent="0.2"/>
    <row r="66" spans="1:7" hidden="1" x14ac:dyDescent="0.2"/>
    <row r="67" spans="1:7" hidden="1" x14ac:dyDescent="0.2"/>
    <row r="68" spans="1:7" hidden="1" x14ac:dyDescent="0.2"/>
    <row r="69" spans="1:7" hidden="1" x14ac:dyDescent="0.2"/>
    <row r="70" spans="1:7" hidden="1" x14ac:dyDescent="0.2"/>
    <row r="71" spans="1:7" hidden="1" x14ac:dyDescent="0.2"/>
    <row r="72" spans="1:7" hidden="1" x14ac:dyDescent="0.2">
      <c r="A72" s="3"/>
      <c r="G72" s="3"/>
    </row>
    <row r="73" spans="1:7" hidden="1" x14ac:dyDescent="0.2">
      <c r="A73" s="3"/>
      <c r="G73" s="3"/>
    </row>
    <row r="74" spans="1:7" hidden="1" x14ac:dyDescent="0.2">
      <c r="A74" s="3"/>
      <c r="G74" s="3"/>
    </row>
    <row r="75" spans="1:7" hidden="1" x14ac:dyDescent="0.2">
      <c r="A75" s="3"/>
      <c r="G75" s="3"/>
    </row>
    <row r="76" spans="1:7" ht="18.75" customHeight="1" thickTop="1" thickBot="1" x14ac:dyDescent="0.25">
      <c r="A76" s="605" t="s">
        <v>47</v>
      </c>
      <c r="B76" s="606">
        <f>IF(B25&lt;25,25,B25)</f>
        <v>460</v>
      </c>
      <c r="D76" s="703" t="s">
        <v>47</v>
      </c>
      <c r="E76" s="704"/>
      <c r="F76" s="704"/>
      <c r="G76" s="705"/>
    </row>
    <row r="77" spans="1:7" hidden="1" x14ac:dyDescent="0.2">
      <c r="A77" s="3"/>
      <c r="G77" s="3"/>
    </row>
    <row r="78" spans="1:7" hidden="1" x14ac:dyDescent="0.2">
      <c r="A78" s="3"/>
      <c r="G78" s="3"/>
    </row>
    <row r="79" spans="1:7" hidden="1" x14ac:dyDescent="0.2">
      <c r="A79" s="3"/>
      <c r="G79" s="3"/>
    </row>
    <row r="80" spans="1:7" hidden="1" x14ac:dyDescent="0.2">
      <c r="A80" s="3"/>
      <c r="G80" s="3"/>
    </row>
    <row r="81" spans="1:12" hidden="1" x14ac:dyDescent="0.2">
      <c r="A81" s="3"/>
      <c r="G81" s="3"/>
    </row>
    <row r="82" spans="1:12" hidden="1" x14ac:dyDescent="0.2"/>
    <row r="83" spans="1:12" ht="14.1" customHeight="1" x14ac:dyDescent="0.2">
      <c r="A83" s="664" t="s">
        <v>88</v>
      </c>
      <c r="B83" s="664"/>
      <c r="C83" s="664"/>
      <c r="D83" s="664"/>
      <c r="E83" s="664"/>
      <c r="F83" s="664"/>
      <c r="G83" s="664"/>
      <c r="H83" s="543"/>
      <c r="I83" s="543"/>
      <c r="J83" s="543"/>
      <c r="K83" s="543"/>
      <c r="L83" s="543"/>
    </row>
  </sheetData>
  <sheetProtection algorithmName="SHA-512" hashValue="6Jt4VTtnJvnnjl9Cs3spHevjeq1hv80jl4BZq1Cyfl7JfQuZoWFOAb5S3BeWOaXizHoQ2kDs7667vl0UVIbv6g==" saltValue="euwPIZQIPbjttFs2crY9Kw==" spinCount="100000" sheet="1" objects="1" scenarios="1"/>
  <mergeCells count="26">
    <mergeCell ref="A1:G1"/>
    <mergeCell ref="D24:G24"/>
    <mergeCell ref="D25:G25"/>
    <mergeCell ref="D19:G19"/>
    <mergeCell ref="D20:G20"/>
    <mergeCell ref="D21:G21"/>
    <mergeCell ref="D22:G22"/>
    <mergeCell ref="D23:G23"/>
    <mergeCell ref="A2:G5"/>
    <mergeCell ref="D7:G7"/>
    <mergeCell ref="D8:G8"/>
    <mergeCell ref="D9:G9"/>
    <mergeCell ref="D10:G10"/>
    <mergeCell ref="D11:G11"/>
    <mergeCell ref="D12:G12"/>
    <mergeCell ref="D13:G13"/>
    <mergeCell ref="A83:G83"/>
    <mergeCell ref="D14:G14"/>
    <mergeCell ref="D15:G15"/>
    <mergeCell ref="D16:G16"/>
    <mergeCell ref="D17:G17"/>
    <mergeCell ref="D18:G18"/>
    <mergeCell ref="D76:G76"/>
    <mergeCell ref="A26:G26"/>
    <mergeCell ref="C27:G32"/>
    <mergeCell ref="A39:G39"/>
  </mergeCells>
  <conditionalFormatting sqref="D34:D37">
    <cfRule type="cellIs" dxfId="8" priority="1" stopIfTrue="1" operator="greaterThan">
      <formula>$B$30</formula>
    </cfRule>
  </conditionalFormatting>
  <dataValidations count="6">
    <dataValidation type="list" allowBlank="1" showInputMessage="1" showErrorMessage="1" prompt="Select Product / Width Combination" sqref="B7" xr:uid="{00000000-0002-0000-0100-000000000000}">
      <formula1>Data_Entry</formula1>
    </dataValidation>
    <dataValidation type="whole" allowBlank="1" showInputMessage="1" showErrorMessage="1" error="Length exceeds 52&quot;! Call Shipping Department about Strech Truck Freight Rates!!!!" sqref="B9" xr:uid="{00000000-0002-0000-0100-000001000000}">
      <formula1>0</formula1>
      <formula2>52</formula2>
    </dataValidation>
    <dataValidation type="list" allowBlank="1" showInputMessage="1" showErrorMessage="1" prompt="Provides drop down validation for State Abbreviation" sqref="B20" xr:uid="{00000000-0002-0000-0100-000002000000}">
      <formula1>State_Select</formula1>
    </dataValidation>
    <dataValidation type="list" allowBlank="1" showInputMessage="1" showErrorMessage="1" prompt="Select the Plant Location you are Shipping From" sqref="B22 B34:B37" xr:uid="{00000000-0002-0000-0100-000003000000}">
      <formula1>Plant_Select</formula1>
    </dataValidation>
    <dataValidation allowBlank="1" showInputMessage="1" showErrorMessage="1" prompt="Select the Plant Location you are Shipping From" sqref="B38" xr:uid="{00000000-0002-0000-0100-000004000000}"/>
    <dataValidation type="list" allowBlank="1" showInputMessage="1" showErrorMessage="1" prompt="Identify only the location the order is being supplied from" sqref="F34:F37" xr:uid="{00000000-0002-0000-0100-000005000000}">
      <formula1>Route</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67"/>
  <sheetViews>
    <sheetView tabSelected="1" topLeftCell="A9" zoomScaleNormal="100" workbookViewId="0">
      <selection activeCell="D22" sqref="D22:F22"/>
    </sheetView>
  </sheetViews>
  <sheetFormatPr defaultColWidth="8.85546875" defaultRowHeight="12.75" x14ac:dyDescent="0.2"/>
  <cols>
    <col min="1" max="1" width="26.7109375" customWidth="1"/>
    <col min="2" max="2" width="25.42578125" style="3" customWidth="1"/>
    <col min="3" max="3" width="10.7109375" style="3" customWidth="1"/>
    <col min="4" max="5" width="15.7109375" style="3" customWidth="1"/>
    <col min="6" max="6" width="18.42578125" style="3" customWidth="1"/>
    <col min="7" max="7" width="10.7109375" style="3" customWidth="1"/>
    <col min="8" max="8" width="27.42578125" style="3" customWidth="1"/>
    <col min="9" max="10" width="15.7109375" style="3" customWidth="1"/>
    <col min="11" max="11" width="14.28515625" style="3" customWidth="1"/>
    <col min="12" max="12" width="7.140625" style="3" hidden="1" customWidth="1"/>
    <col min="13" max="13" width="14.28515625" hidden="1" customWidth="1"/>
    <col min="14" max="17" width="0" hidden="1" customWidth="1"/>
  </cols>
  <sheetData>
    <row r="1" spans="1:17" ht="123.95" customHeight="1" thickBot="1" x14ac:dyDescent="0.25">
      <c r="A1" s="709"/>
      <c r="B1" s="709"/>
      <c r="C1" s="709"/>
      <c r="D1" s="709"/>
      <c r="E1" s="709"/>
      <c r="F1" s="709"/>
      <c r="G1" s="709"/>
      <c r="H1" s="709"/>
      <c r="I1" s="709"/>
      <c r="J1" s="709"/>
      <c r="K1" s="709"/>
    </row>
    <row r="2" spans="1:17" ht="20.100000000000001" customHeight="1" x14ac:dyDescent="0.2">
      <c r="A2" s="731" t="s">
        <v>100</v>
      </c>
      <c r="B2" s="732"/>
      <c r="C2" s="732"/>
      <c r="D2" s="732"/>
      <c r="E2" s="732"/>
      <c r="F2" s="732"/>
      <c r="G2" s="732"/>
      <c r="H2" s="732"/>
      <c r="I2" s="732"/>
      <c r="J2" s="732"/>
      <c r="K2" s="732"/>
      <c r="L2" s="733"/>
    </row>
    <row r="3" spans="1:17" ht="20.100000000000001" customHeight="1" x14ac:dyDescent="0.2">
      <c r="A3" s="734"/>
      <c r="B3" s="735"/>
      <c r="C3" s="735"/>
      <c r="D3" s="735"/>
      <c r="E3" s="735"/>
      <c r="F3" s="735"/>
      <c r="G3" s="735"/>
      <c r="H3" s="735"/>
      <c r="I3" s="735"/>
      <c r="J3" s="735"/>
      <c r="K3" s="735"/>
      <c r="L3" s="736"/>
    </row>
    <row r="4" spans="1:17" ht="20.100000000000001" customHeight="1" x14ac:dyDescent="0.2">
      <c r="A4" s="734"/>
      <c r="B4" s="735"/>
      <c r="C4" s="735"/>
      <c r="D4" s="735"/>
      <c r="E4" s="735"/>
      <c r="F4" s="735"/>
      <c r="G4" s="735"/>
      <c r="H4" s="735"/>
      <c r="I4" s="735"/>
      <c r="J4" s="735"/>
      <c r="K4" s="735"/>
      <c r="L4" s="736"/>
    </row>
    <row r="5" spans="1:17" ht="20.100000000000001" customHeight="1" thickBot="1" x14ac:dyDescent="0.25">
      <c r="A5" s="737"/>
      <c r="B5" s="738"/>
      <c r="C5" s="738"/>
      <c r="D5" s="738"/>
      <c r="E5" s="738"/>
      <c r="F5" s="738"/>
      <c r="G5" s="738"/>
      <c r="H5" s="738"/>
      <c r="I5" s="738"/>
      <c r="J5" s="738"/>
      <c r="K5" s="738"/>
      <c r="L5" s="739"/>
    </row>
    <row r="6" spans="1:17" ht="17.100000000000001" customHeight="1" x14ac:dyDescent="0.2">
      <c r="A6" s="566" t="s">
        <v>1</v>
      </c>
      <c r="B6" s="568" t="s">
        <v>101</v>
      </c>
      <c r="C6" s="568"/>
      <c r="D6" s="778" t="s">
        <v>4</v>
      </c>
      <c r="E6" s="779"/>
      <c r="F6" s="780"/>
      <c r="G6" s="571"/>
      <c r="H6" s="568" t="s">
        <v>102</v>
      </c>
      <c r="I6" s="740"/>
      <c r="J6" s="741"/>
      <c r="K6" s="741"/>
      <c r="L6" s="742"/>
    </row>
    <row r="7" spans="1:17" s="9" customFormat="1" ht="29.45" customHeight="1" x14ac:dyDescent="0.2">
      <c r="A7" s="546" t="s">
        <v>90</v>
      </c>
      <c r="B7" s="625" t="s">
        <v>103</v>
      </c>
      <c r="C7" s="563"/>
      <c r="D7" s="781" t="s">
        <v>104</v>
      </c>
      <c r="E7" s="782"/>
      <c r="F7" s="783"/>
      <c r="G7" s="563"/>
      <c r="H7" s="624" t="s">
        <v>103</v>
      </c>
      <c r="I7" s="743"/>
      <c r="J7" s="744"/>
      <c r="K7" s="744"/>
      <c r="L7" s="745"/>
      <c r="M7" s="8" t="s">
        <v>5</v>
      </c>
      <c r="N7" s="8" t="s">
        <v>6</v>
      </c>
      <c r="O7" s="8" t="s">
        <v>7</v>
      </c>
      <c r="P7" s="8" t="s">
        <v>8</v>
      </c>
      <c r="Q7" s="8" t="s">
        <v>9</v>
      </c>
    </row>
    <row r="8" spans="1:17" s="11" customFormat="1" ht="34.35" customHeight="1" thickBot="1" x14ac:dyDescent="0.25">
      <c r="A8" s="546" t="s">
        <v>13</v>
      </c>
      <c r="B8" s="597">
        <v>36</v>
      </c>
      <c r="C8" s="558" t="s">
        <v>14</v>
      </c>
      <c r="D8" s="695"/>
      <c r="E8" s="695"/>
      <c r="F8" s="695"/>
      <c r="G8" s="558" t="s">
        <v>14</v>
      </c>
      <c r="H8" s="623">
        <v>36</v>
      </c>
      <c r="I8" s="743"/>
      <c r="J8" s="744"/>
      <c r="K8" s="744"/>
      <c r="L8" s="745"/>
      <c r="M8" s="10">
        <v>12</v>
      </c>
      <c r="N8" s="10">
        <v>32</v>
      </c>
      <c r="O8" s="10">
        <v>32</v>
      </c>
      <c r="P8" s="10">
        <v>32</v>
      </c>
      <c r="Q8" s="10">
        <v>32</v>
      </c>
    </row>
    <row r="9" spans="1:17" s="11" customFormat="1" ht="15" customHeight="1" thickBot="1" x14ac:dyDescent="0.25">
      <c r="A9" s="547" t="s">
        <v>105</v>
      </c>
      <c r="B9" s="602">
        <v>12</v>
      </c>
      <c r="C9" s="565" t="s">
        <v>16</v>
      </c>
      <c r="D9" s="784" t="s">
        <v>106</v>
      </c>
      <c r="E9" s="784"/>
      <c r="F9" s="784"/>
      <c r="G9" s="565" t="s">
        <v>16</v>
      </c>
      <c r="H9" s="626">
        <v>20</v>
      </c>
      <c r="I9" s="743"/>
      <c r="J9" s="744"/>
      <c r="K9" s="744"/>
      <c r="L9" s="745"/>
      <c r="M9" s="10">
        <v>12</v>
      </c>
      <c r="N9" s="10">
        <v>1800</v>
      </c>
      <c r="O9" s="10">
        <v>1350</v>
      </c>
      <c r="P9" s="10">
        <v>900</v>
      </c>
      <c r="Q9" s="10">
        <v>450</v>
      </c>
    </row>
    <row r="10" spans="1:17" s="11" customFormat="1" ht="23.1" customHeight="1" thickBot="1" x14ac:dyDescent="0.25">
      <c r="A10" s="546" t="s">
        <v>18</v>
      </c>
      <c r="B10" s="598">
        <f>B9*(B8/12)*1.08</f>
        <v>38.880000000000003</v>
      </c>
      <c r="C10" s="558" t="s">
        <v>19</v>
      </c>
      <c r="D10" s="695"/>
      <c r="E10" s="695"/>
      <c r="F10" s="695"/>
      <c r="G10" s="558" t="s">
        <v>19</v>
      </c>
      <c r="H10" s="622">
        <f>H9*(H8/12)*1.08</f>
        <v>64.800000000000011</v>
      </c>
      <c r="I10" s="743"/>
      <c r="J10" s="744"/>
      <c r="K10" s="744"/>
      <c r="L10" s="745"/>
      <c r="M10" s="10">
        <v>12</v>
      </c>
      <c r="N10" s="10">
        <v>960</v>
      </c>
      <c r="O10" s="10">
        <v>720</v>
      </c>
      <c r="P10" s="10">
        <v>480</v>
      </c>
      <c r="Q10" s="10">
        <v>240</v>
      </c>
    </row>
    <row r="11" spans="1:17" s="11" customFormat="1" ht="23.25" customHeight="1" thickBot="1" x14ac:dyDescent="0.25">
      <c r="A11" s="547" t="s">
        <v>20</v>
      </c>
      <c r="B11" s="653">
        <f>SUM(B10*B12)/100</f>
        <v>583.20000000000005</v>
      </c>
      <c r="C11" s="565" t="s">
        <v>21</v>
      </c>
      <c r="D11" s="767" t="s">
        <v>107</v>
      </c>
      <c r="E11" s="768"/>
      <c r="F11" s="769"/>
      <c r="G11" s="565" t="s">
        <v>21</v>
      </c>
      <c r="H11" s="628">
        <v>162</v>
      </c>
      <c r="I11" s="743"/>
      <c r="J11" s="744"/>
      <c r="K11" s="744"/>
      <c r="L11" s="745"/>
      <c r="M11" s="10">
        <v>16</v>
      </c>
      <c r="N11" s="10">
        <v>792</v>
      </c>
      <c r="O11" s="10">
        <v>594</v>
      </c>
      <c r="P11" s="10">
        <v>396</v>
      </c>
      <c r="Q11" s="10">
        <v>198</v>
      </c>
    </row>
    <row r="12" spans="1:17" s="11" customFormat="1" ht="22.35" customHeight="1" thickBot="1" x14ac:dyDescent="0.25">
      <c r="A12" s="576" t="s">
        <v>108</v>
      </c>
      <c r="B12" s="602">
        <v>1500</v>
      </c>
      <c r="C12" s="558" t="s">
        <v>23</v>
      </c>
      <c r="D12" s="770"/>
      <c r="E12" s="771"/>
      <c r="F12" s="772"/>
      <c r="G12" s="558" t="s">
        <v>23</v>
      </c>
      <c r="H12" s="621">
        <f>ROUNDUP(H11/(H10/100),0)</f>
        <v>250</v>
      </c>
      <c r="I12" s="746"/>
      <c r="J12" s="747"/>
      <c r="K12" s="747"/>
      <c r="L12" s="748"/>
      <c r="M12" s="10">
        <v>16.5</v>
      </c>
      <c r="N12" s="10">
        <v>1536</v>
      </c>
      <c r="O12" s="10">
        <v>1152</v>
      </c>
      <c r="P12" s="10">
        <v>768</v>
      </c>
      <c r="Q12" s="10">
        <v>384</v>
      </c>
    </row>
    <row r="13" spans="1:17" s="11" customFormat="1" ht="18" customHeight="1" thickBot="1" x14ac:dyDescent="0.25">
      <c r="A13" s="627" t="s">
        <v>109</v>
      </c>
      <c r="B13" s="602">
        <v>24</v>
      </c>
      <c r="C13" s="657"/>
      <c r="D13" s="575">
        <f>IF(B13=22, 1.6,1)</f>
        <v>1</v>
      </c>
      <c r="E13" s="773" t="s">
        <v>110</v>
      </c>
      <c r="F13" s="774"/>
      <c r="G13" s="774"/>
      <c r="H13" s="775"/>
      <c r="I13" s="657"/>
      <c r="J13" s="657"/>
      <c r="K13" s="657"/>
      <c r="L13" s="574"/>
      <c r="M13" s="10"/>
      <c r="N13" s="10"/>
      <c r="O13" s="10"/>
      <c r="P13" s="10"/>
      <c r="Q13" s="10"/>
    </row>
    <row r="14" spans="1:17" s="9" customFormat="1" ht="15" thickBot="1" x14ac:dyDescent="0.25">
      <c r="A14" s="656"/>
      <c r="B14" s="657"/>
      <c r="C14" s="657"/>
      <c r="D14" s="575">
        <f>D13</f>
        <v>1</v>
      </c>
      <c r="E14" s="657"/>
      <c r="F14" s="657"/>
      <c r="G14" s="657"/>
      <c r="H14" s="657"/>
      <c r="I14" s="657"/>
      <c r="J14" s="657"/>
      <c r="K14" s="657"/>
      <c r="L14" s="574"/>
      <c r="M14" s="12">
        <v>24</v>
      </c>
      <c r="N14" s="12">
        <v>1008</v>
      </c>
      <c r="O14" s="12">
        <v>756</v>
      </c>
      <c r="P14" s="12">
        <v>504</v>
      </c>
      <c r="Q14" s="12">
        <v>252</v>
      </c>
    </row>
    <row r="15" spans="1:17" s="9" customFormat="1" ht="15.75" thickBot="1" x14ac:dyDescent="0.3">
      <c r="A15" s="548" t="s">
        <v>31</v>
      </c>
      <c r="B15" s="619">
        <f>IF($B$16&gt;0,IF($B$42="yes",1,$B$41+1),$B$41)</f>
        <v>2</v>
      </c>
      <c r="C15" s="558" t="s">
        <v>32</v>
      </c>
      <c r="D15" s="695"/>
      <c r="E15" s="695"/>
      <c r="F15" s="695"/>
      <c r="G15" s="558" t="s">
        <v>32</v>
      </c>
      <c r="H15" s="600">
        <f>IF($H$16&gt;0,IF($I$42="yes",1,$I$41+1),$I$41)</f>
        <v>1</v>
      </c>
      <c r="I15" s="749"/>
      <c r="J15" s="750"/>
      <c r="K15" s="750"/>
      <c r="L15" s="751"/>
      <c r="M15" s="12">
        <v>12</v>
      </c>
      <c r="N15" s="12">
        <v>1056</v>
      </c>
      <c r="O15" s="12">
        <v>792</v>
      </c>
      <c r="P15" s="12">
        <v>528</v>
      </c>
      <c r="Q15" s="12">
        <v>264</v>
      </c>
    </row>
    <row r="16" spans="1:17" ht="15.75" thickBot="1" x14ac:dyDescent="0.3">
      <c r="A16" s="549" t="s">
        <v>33</v>
      </c>
      <c r="B16" s="618">
        <f>((B11*100*D13)-(TRUNC($B$11*100/36000,0)*36000))/36000</f>
        <v>0.62000000000000022</v>
      </c>
      <c r="C16" s="559" t="s">
        <v>34</v>
      </c>
      <c r="D16" s="758" t="s">
        <v>35</v>
      </c>
      <c r="E16" s="759"/>
      <c r="F16" s="760"/>
      <c r="G16" s="559" t="s">
        <v>34</v>
      </c>
      <c r="H16" s="620">
        <f>((H11*100*D13)-(TRUNC($H$11*100/36000,0)*36000))/36000</f>
        <v>0.45</v>
      </c>
      <c r="I16" s="752"/>
      <c r="J16" s="753"/>
      <c r="K16" s="753"/>
      <c r="L16" s="754"/>
      <c r="M16" s="1">
        <v>16</v>
      </c>
      <c r="N16" s="1">
        <v>1056</v>
      </c>
      <c r="O16" s="1">
        <v>792</v>
      </c>
      <c r="P16" s="1">
        <v>528</v>
      </c>
      <c r="Q16" s="1">
        <v>264</v>
      </c>
    </row>
    <row r="17" spans="1:17" ht="13.5" thickBot="1" x14ac:dyDescent="0.25">
      <c r="A17" s="550"/>
      <c r="B17" s="555"/>
      <c r="C17" s="560"/>
      <c r="D17" s="761"/>
      <c r="E17" s="762"/>
      <c r="F17" s="763"/>
      <c r="G17" s="560"/>
      <c r="H17" s="579"/>
      <c r="I17" s="752"/>
      <c r="J17" s="753"/>
      <c r="K17" s="753"/>
      <c r="L17" s="754"/>
      <c r="M17" s="1">
        <v>18</v>
      </c>
      <c r="N17" s="1">
        <v>1056</v>
      </c>
      <c r="O17" s="1">
        <v>792</v>
      </c>
      <c r="P17" s="1">
        <v>528</v>
      </c>
      <c r="Q17" s="1">
        <v>264</v>
      </c>
    </row>
    <row r="18" spans="1:17" ht="15.75" thickBot="1" x14ac:dyDescent="0.3">
      <c r="A18" s="551" t="s">
        <v>36</v>
      </c>
      <c r="B18" s="602">
        <v>500</v>
      </c>
      <c r="C18" s="558" t="s">
        <v>37</v>
      </c>
      <c r="D18" s="764" t="s">
        <v>38</v>
      </c>
      <c r="E18" s="765"/>
      <c r="F18" s="766"/>
      <c r="G18" s="558" t="s">
        <v>37</v>
      </c>
      <c r="H18" s="628">
        <v>20</v>
      </c>
      <c r="I18" s="752"/>
      <c r="J18" s="753"/>
      <c r="K18" s="753"/>
      <c r="L18" s="754"/>
      <c r="M18" s="1">
        <v>12</v>
      </c>
      <c r="N18" s="1">
        <v>1152</v>
      </c>
      <c r="O18" s="1">
        <v>864</v>
      </c>
      <c r="P18" s="1">
        <v>576</v>
      </c>
      <c r="Q18" s="1">
        <v>288</v>
      </c>
    </row>
    <row r="19" spans="1:17" ht="17.25" customHeight="1" thickBot="1" x14ac:dyDescent="0.25">
      <c r="A19" s="552"/>
      <c r="B19" s="577"/>
      <c r="C19" s="561"/>
      <c r="D19" s="719"/>
      <c r="E19" s="720"/>
      <c r="F19" s="721"/>
      <c r="G19" s="561"/>
      <c r="H19" s="578"/>
      <c r="I19" s="752"/>
      <c r="J19" s="753"/>
      <c r="K19" s="753"/>
      <c r="L19" s="754"/>
      <c r="M19" s="1">
        <v>16</v>
      </c>
      <c r="N19" s="1">
        <v>1152</v>
      </c>
      <c r="O19" s="1">
        <v>864</v>
      </c>
      <c r="P19" s="1">
        <v>576</v>
      </c>
      <c r="Q19" s="1">
        <v>288</v>
      </c>
    </row>
    <row r="20" spans="1:17" ht="15.75" thickBot="1" x14ac:dyDescent="0.3">
      <c r="A20" s="551" t="s">
        <v>39</v>
      </c>
      <c r="B20" s="602" t="s">
        <v>40</v>
      </c>
      <c r="C20" s="558" t="s">
        <v>111</v>
      </c>
      <c r="D20" s="764" t="s">
        <v>112</v>
      </c>
      <c r="E20" s="765"/>
      <c r="F20" s="765"/>
      <c r="G20" s="558" t="s">
        <v>111</v>
      </c>
      <c r="H20" s="628" t="s">
        <v>40</v>
      </c>
      <c r="I20" s="752"/>
      <c r="J20" s="753"/>
      <c r="K20" s="753"/>
      <c r="L20" s="754"/>
      <c r="M20" s="1">
        <v>18</v>
      </c>
      <c r="N20" s="1">
        <v>1152</v>
      </c>
      <c r="O20" s="1">
        <v>864</v>
      </c>
      <c r="P20" s="1">
        <v>576</v>
      </c>
      <c r="Q20" s="1">
        <v>288</v>
      </c>
    </row>
    <row r="21" spans="1:17" ht="13.5" thickBot="1" x14ac:dyDescent="0.25">
      <c r="A21" s="552"/>
      <c r="B21" s="554"/>
      <c r="C21" s="561"/>
      <c r="D21" s="719"/>
      <c r="E21" s="720"/>
      <c r="F21" s="721"/>
      <c r="G21" s="561"/>
      <c r="H21" s="652"/>
      <c r="I21" s="752"/>
      <c r="J21" s="753"/>
      <c r="K21" s="753"/>
      <c r="L21" s="754"/>
      <c r="M21" s="1">
        <v>12</v>
      </c>
      <c r="N21" s="1">
        <v>1152</v>
      </c>
      <c r="O21" s="1">
        <v>864</v>
      </c>
      <c r="P21" s="1">
        <v>576</v>
      </c>
      <c r="Q21" s="1">
        <v>288</v>
      </c>
    </row>
    <row r="22" spans="1:17" ht="117" thickBot="1" x14ac:dyDescent="0.25">
      <c r="A22" s="553" t="s">
        <v>42</v>
      </c>
      <c r="B22" s="602" t="s">
        <v>378</v>
      </c>
      <c r="C22" s="558" t="s">
        <v>29</v>
      </c>
      <c r="D22" s="764" t="s">
        <v>114</v>
      </c>
      <c r="E22" s="765"/>
      <c r="F22" s="765"/>
      <c r="G22" s="558" t="s">
        <v>29</v>
      </c>
      <c r="H22" s="628" t="s">
        <v>115</v>
      </c>
      <c r="I22" s="752"/>
      <c r="J22" s="753"/>
      <c r="K22" s="753"/>
      <c r="L22" s="754"/>
      <c r="M22" s="1">
        <v>16</v>
      </c>
      <c r="N22" s="1">
        <v>1152</v>
      </c>
      <c r="O22" s="1">
        <v>864</v>
      </c>
      <c r="P22" s="1">
        <v>576</v>
      </c>
      <c r="Q22" s="1">
        <v>288</v>
      </c>
    </row>
    <row r="23" spans="1:17" x14ac:dyDescent="0.2">
      <c r="A23" s="552"/>
      <c r="B23" s="554"/>
      <c r="C23" s="561"/>
      <c r="D23" s="719"/>
      <c r="E23" s="720"/>
      <c r="F23" s="721"/>
      <c r="G23" s="561"/>
      <c r="H23" s="652"/>
      <c r="I23" s="752"/>
      <c r="J23" s="753"/>
      <c r="K23" s="753"/>
      <c r="L23" s="754"/>
      <c r="M23" s="1">
        <v>18</v>
      </c>
      <c r="N23" s="1">
        <v>1152</v>
      </c>
      <c r="O23" s="1">
        <v>864</v>
      </c>
      <c r="P23" s="1">
        <v>576</v>
      </c>
      <c r="Q23" s="1">
        <v>288</v>
      </c>
    </row>
    <row r="24" spans="1:17" ht="39" thickBot="1" x14ac:dyDescent="0.25">
      <c r="A24" s="609" t="s">
        <v>44</v>
      </c>
      <c r="B24" s="611">
        <f>IF(B15&gt;1,SUM(B15*B44,B15*B47),SUM(B46,B47))</f>
        <v>3450</v>
      </c>
      <c r="C24" s="562"/>
      <c r="D24" s="785" t="s">
        <v>44</v>
      </c>
      <c r="E24" s="786"/>
      <c r="F24" s="787"/>
      <c r="G24" s="616"/>
      <c r="H24" s="615" t="e">
        <f>IF(H15&gt;1,SUM(I44*H15,I47*H15),SUM(I46,I47))</f>
        <v>#N/A</v>
      </c>
      <c r="I24" s="755"/>
      <c r="J24" s="756"/>
      <c r="K24" s="756"/>
      <c r="L24" s="757"/>
      <c r="M24" s="1">
        <v>16</v>
      </c>
      <c r="N24" s="1">
        <v>1152</v>
      </c>
      <c r="O24" s="1">
        <v>864</v>
      </c>
      <c r="P24" s="1">
        <v>576</v>
      </c>
      <c r="Q24" s="1" t="s">
        <v>87</v>
      </c>
    </row>
    <row r="25" spans="1:17" ht="16.5" hidden="1" thickTop="1" thickBot="1" x14ac:dyDescent="0.25">
      <c r="A25" s="486" t="s">
        <v>47</v>
      </c>
      <c r="B25" s="487">
        <f>IF(B16&lt; 0.5,(SUM(B18*Tables!BX20)*B16*B15),(SUM(B18*Tables!BX20*B15)))</f>
        <v>460</v>
      </c>
      <c r="C25" s="488"/>
      <c r="D25" s="488"/>
      <c r="E25" s="488"/>
      <c r="F25" s="486" t="s">
        <v>47</v>
      </c>
      <c r="G25" s="489"/>
      <c r="H25" s="487">
        <f>IF(H16&lt;0.5,(SUM(H18*Tables!BX20)*H16*H15),(SUM(H18*Tables!BX20*H15)))</f>
        <v>4.1400000000000006</v>
      </c>
      <c r="I25" s="481"/>
      <c r="J25" s="481"/>
      <c r="K25" s="481"/>
      <c r="L25" s="482"/>
      <c r="M25" s="1"/>
      <c r="N25" s="1"/>
      <c r="O25" s="1"/>
      <c r="P25" s="1"/>
      <c r="Q25" s="1"/>
    </row>
    <row r="26" spans="1:17" ht="13.5" hidden="1" thickBot="1" x14ac:dyDescent="0.25">
      <c r="A26" s="725" t="s">
        <v>48</v>
      </c>
      <c r="B26" s="726"/>
      <c r="C26" s="727"/>
      <c r="D26" s="727"/>
      <c r="E26" s="727"/>
      <c r="F26" s="727"/>
      <c r="G26" s="727"/>
      <c r="H26" s="726"/>
      <c r="I26" s="726"/>
      <c r="J26" s="726"/>
      <c r="K26" s="726"/>
      <c r="L26" s="728"/>
      <c r="M26" s="1"/>
      <c r="N26" s="1"/>
      <c r="O26" s="1"/>
      <c r="P26" s="1"/>
      <c r="Q26" s="1"/>
    </row>
    <row r="27" spans="1:17" ht="25.5" hidden="1" customHeight="1" x14ac:dyDescent="0.2">
      <c r="A27" s="499" t="s">
        <v>49</v>
      </c>
      <c r="B27" s="500">
        <v>30000</v>
      </c>
      <c r="C27" s="788"/>
      <c r="D27" s="789"/>
      <c r="E27" s="789"/>
      <c r="F27" s="790"/>
      <c r="G27" s="809"/>
      <c r="H27" s="501">
        <v>100000</v>
      </c>
      <c r="I27" s="797"/>
      <c r="J27" s="798"/>
      <c r="K27" s="798"/>
      <c r="L27" s="799"/>
      <c r="M27" s="1"/>
      <c r="N27" s="1"/>
      <c r="O27" s="1"/>
      <c r="P27" s="1"/>
      <c r="Q27" s="1"/>
    </row>
    <row r="28" spans="1:17" hidden="1" x14ac:dyDescent="0.2">
      <c r="A28" s="502" t="s">
        <v>51</v>
      </c>
      <c r="B28" s="167">
        <f>B27*5%</f>
        <v>1500</v>
      </c>
      <c r="C28" s="791"/>
      <c r="D28" s="792"/>
      <c r="E28" s="792"/>
      <c r="F28" s="793"/>
      <c r="G28" s="810"/>
      <c r="H28" s="190">
        <f>H27*5%</f>
        <v>5000</v>
      </c>
      <c r="I28" s="800"/>
      <c r="J28" s="801"/>
      <c r="K28" s="801"/>
      <c r="L28" s="802"/>
      <c r="M28" s="1"/>
      <c r="N28" s="1"/>
      <c r="O28" s="1"/>
      <c r="P28" s="1"/>
      <c r="Q28" s="1"/>
    </row>
    <row r="29" spans="1:17" hidden="1" x14ac:dyDescent="0.2">
      <c r="A29" s="502" t="s">
        <v>52</v>
      </c>
      <c r="B29" s="427">
        <f>B24</f>
        <v>3450</v>
      </c>
      <c r="C29" s="791"/>
      <c r="D29" s="792"/>
      <c r="E29" s="792"/>
      <c r="F29" s="793"/>
      <c r="G29" s="810"/>
      <c r="H29" s="442" t="e">
        <f>H24</f>
        <v>#N/A</v>
      </c>
      <c r="I29" s="800"/>
      <c r="J29" s="801"/>
      <c r="K29" s="801"/>
      <c r="L29" s="802"/>
      <c r="M29" s="1"/>
      <c r="N29" s="1"/>
      <c r="O29" s="1"/>
      <c r="P29" s="1"/>
      <c r="Q29" s="1"/>
    </row>
    <row r="30" spans="1:17" hidden="1" x14ac:dyDescent="0.2">
      <c r="A30" s="502" t="s">
        <v>53</v>
      </c>
      <c r="B30" s="427">
        <f>B28+B29</f>
        <v>4950</v>
      </c>
      <c r="C30" s="791"/>
      <c r="D30" s="792"/>
      <c r="E30" s="792"/>
      <c r="F30" s="793"/>
      <c r="G30" s="810"/>
      <c r="H30" s="442" t="e">
        <f>H28+H29</f>
        <v>#N/A</v>
      </c>
      <c r="I30" s="800"/>
      <c r="J30" s="801"/>
      <c r="K30" s="801"/>
      <c r="L30" s="802"/>
      <c r="M30" s="1"/>
      <c r="N30" s="1"/>
      <c r="O30" s="1"/>
      <c r="P30" s="1"/>
      <c r="Q30" s="1"/>
    </row>
    <row r="31" spans="1:17" hidden="1" x14ac:dyDescent="0.2">
      <c r="A31" s="502" t="s">
        <v>54</v>
      </c>
      <c r="B31" s="503">
        <v>43460</v>
      </c>
      <c r="C31" s="794"/>
      <c r="D31" s="795"/>
      <c r="E31" s="795"/>
      <c r="F31" s="796"/>
      <c r="G31" s="810"/>
      <c r="H31" s="504">
        <v>43458</v>
      </c>
      <c r="I31" s="803"/>
      <c r="J31" s="804"/>
      <c r="K31" s="804"/>
      <c r="L31" s="805"/>
      <c r="M31" s="1"/>
      <c r="N31" s="1"/>
      <c r="O31" s="1"/>
      <c r="P31" s="1"/>
      <c r="Q31" s="1"/>
    </row>
    <row r="32" spans="1:17" ht="18" hidden="1" customHeight="1" thickBot="1" x14ac:dyDescent="0.25">
      <c r="A32" s="485" t="s">
        <v>55</v>
      </c>
      <c r="B32" s="505" t="s">
        <v>56</v>
      </c>
      <c r="C32" s="806"/>
      <c r="D32" s="807"/>
      <c r="E32" s="808"/>
      <c r="F32" s="729" t="s">
        <v>116</v>
      </c>
      <c r="G32" s="810"/>
      <c r="H32" s="506"/>
      <c r="I32" s="38"/>
      <c r="J32" s="38"/>
      <c r="K32" s="38"/>
      <c r="L32" s="729" t="s">
        <v>116</v>
      </c>
      <c r="M32" s="1"/>
      <c r="N32" s="1"/>
      <c r="O32" s="1"/>
      <c r="P32" s="1"/>
      <c r="Q32" s="1"/>
    </row>
    <row r="33" spans="1:17" hidden="1" x14ac:dyDescent="0.2">
      <c r="A33" s="507" t="s">
        <v>57</v>
      </c>
      <c r="B33" s="508" t="s">
        <v>58</v>
      </c>
      <c r="C33" s="509" t="s">
        <v>37</v>
      </c>
      <c r="D33" s="509" t="s">
        <v>44</v>
      </c>
      <c r="E33" s="509" t="s">
        <v>59</v>
      </c>
      <c r="F33" s="730"/>
      <c r="G33" s="810"/>
      <c r="H33" s="510" t="s">
        <v>58</v>
      </c>
      <c r="I33" s="509" t="s">
        <v>37</v>
      </c>
      <c r="J33" s="38"/>
      <c r="K33" s="509" t="s">
        <v>59</v>
      </c>
      <c r="L33" s="730"/>
      <c r="M33" s="1"/>
      <c r="N33" s="1"/>
      <c r="O33" s="1"/>
      <c r="P33" s="1"/>
      <c r="Q33" s="1"/>
    </row>
    <row r="34" spans="1:17" ht="14.25" hidden="1" x14ac:dyDescent="0.2">
      <c r="A34" s="511" t="s">
        <v>62</v>
      </c>
      <c r="B34" s="512" t="s">
        <v>117</v>
      </c>
      <c r="C34" s="513">
        <v>397</v>
      </c>
      <c r="D34" s="430" t="e">
        <f>IF($B$15&gt;1,SUM($E43*$B$15,$B$47*$B$15),SUM($F43,$B$47))</f>
        <v>#N/A</v>
      </c>
      <c r="E34" s="514">
        <v>43461</v>
      </c>
      <c r="F34" s="512"/>
      <c r="G34" s="810"/>
      <c r="H34" s="515" t="s">
        <v>63</v>
      </c>
      <c r="I34" s="513">
        <v>350</v>
      </c>
      <c r="J34" s="430" t="e">
        <f>IF($H$15&gt;1,SUM($K43*$H$15,$I$47*$H$15),SUM($L43,$I$47))</f>
        <v>#N/A</v>
      </c>
      <c r="K34" s="514">
        <v>43460</v>
      </c>
      <c r="L34" s="512"/>
      <c r="M34" s="1"/>
      <c r="N34" s="1"/>
      <c r="O34" s="1"/>
      <c r="P34" s="1"/>
      <c r="Q34" s="1"/>
    </row>
    <row r="35" spans="1:17" ht="14.25" hidden="1" x14ac:dyDescent="0.2">
      <c r="A35" s="511" t="s">
        <v>65</v>
      </c>
      <c r="B35" s="512" t="s">
        <v>115</v>
      </c>
      <c r="C35" s="513">
        <v>684</v>
      </c>
      <c r="D35" s="430" t="e">
        <f>IF($B$15&gt;1,SUM($E44*$B$15,$B$47*$B$15),SUM($F44,$B$47))</f>
        <v>#N/A</v>
      </c>
      <c r="E35" s="514">
        <v>43458</v>
      </c>
      <c r="F35" s="512"/>
      <c r="G35" s="810"/>
      <c r="H35" s="515" t="s">
        <v>66</v>
      </c>
      <c r="I35" s="513">
        <v>650</v>
      </c>
      <c r="J35" s="430" t="e">
        <f>IF($H$15&gt;1,SUM($K44*$H$15,$I$47*$H$15),SUM($L44,$I$47))</f>
        <v>#N/A</v>
      </c>
      <c r="K35" s="514">
        <v>43459</v>
      </c>
      <c r="L35" s="512"/>
      <c r="M35" s="1"/>
      <c r="N35" s="1"/>
      <c r="O35" s="1"/>
      <c r="P35" s="1"/>
      <c r="Q35" s="1"/>
    </row>
    <row r="36" spans="1:17" ht="14.25" hidden="1" x14ac:dyDescent="0.2">
      <c r="A36" s="511" t="s">
        <v>67</v>
      </c>
      <c r="B36" s="512" t="s">
        <v>63</v>
      </c>
      <c r="C36" s="513">
        <v>694</v>
      </c>
      <c r="D36" s="430" t="e">
        <f>IF($B$15&gt;1,SUM($E45*$B$15,$B$47*$B$15),SUM($F45,$B$47))</f>
        <v>#N/A</v>
      </c>
      <c r="E36" s="514">
        <v>43459</v>
      </c>
      <c r="F36" s="512"/>
      <c r="G36" s="810"/>
      <c r="H36" s="515" t="s">
        <v>68</v>
      </c>
      <c r="I36" s="513">
        <v>800</v>
      </c>
      <c r="J36" s="430" t="e">
        <f>IF($H$15&gt;1,SUM($K45*$H$15,$I$47*$H$15),SUM($L45,$I$47))</f>
        <v>#N/A</v>
      </c>
      <c r="K36" s="514">
        <v>43457</v>
      </c>
      <c r="L36" s="512"/>
      <c r="M36" s="1"/>
      <c r="N36" s="1"/>
      <c r="O36" s="1"/>
      <c r="P36" s="1"/>
      <c r="Q36" s="1"/>
    </row>
    <row r="37" spans="1:17" ht="14.25" hidden="1" x14ac:dyDescent="0.2">
      <c r="A37" s="511" t="s">
        <v>69</v>
      </c>
      <c r="B37" s="512" t="s">
        <v>118</v>
      </c>
      <c r="C37" s="513">
        <v>769</v>
      </c>
      <c r="D37" s="430" t="e">
        <f>IF($B$15&gt;1,SUM($E46*$B$15,$B$47*$B$15),SUM($F46,$B$47))</f>
        <v>#N/A</v>
      </c>
      <c r="E37" s="514">
        <v>43460</v>
      </c>
      <c r="F37" s="512"/>
      <c r="G37" s="810"/>
      <c r="H37" s="515" t="s">
        <v>70</v>
      </c>
      <c r="I37" s="513">
        <v>2500</v>
      </c>
      <c r="J37" s="430" t="e">
        <f>IF($H$15&gt;1,SUM($K46*$H$15,$I$47*$H$15),SUM($L46,$I$47))</f>
        <v>#N/A</v>
      </c>
      <c r="K37" s="514">
        <v>43454</v>
      </c>
      <c r="L37" s="512"/>
      <c r="M37" s="1"/>
      <c r="N37" s="1"/>
      <c r="O37" s="1"/>
      <c r="P37" s="1"/>
      <c r="Q37" s="1"/>
    </row>
    <row r="38" spans="1:17" ht="15.75" hidden="1" thickBot="1" x14ac:dyDescent="0.25">
      <c r="A38" s="172" t="s">
        <v>71</v>
      </c>
      <c r="B38" s="164" t="str">
        <f>B22</f>
        <v>ATLANTA</v>
      </c>
      <c r="C38" s="173">
        <f>B18</f>
        <v>500</v>
      </c>
      <c r="D38" s="174">
        <f>B29</f>
        <v>3450</v>
      </c>
      <c r="E38" s="516">
        <v>43462</v>
      </c>
      <c r="F38" s="173"/>
      <c r="G38" s="811"/>
      <c r="H38" s="195" t="str">
        <f>B22</f>
        <v>ATLANTA</v>
      </c>
      <c r="I38" s="173">
        <f>H18</f>
        <v>20</v>
      </c>
      <c r="J38" s="174" t="e">
        <f>H24</f>
        <v>#N/A</v>
      </c>
      <c r="K38" s="516">
        <v>43465</v>
      </c>
      <c r="L38" s="173"/>
      <c r="M38" s="1"/>
      <c r="N38" s="1"/>
      <c r="O38" s="1"/>
      <c r="P38" s="1"/>
      <c r="Q38" s="1"/>
    </row>
    <row r="39" spans="1:17" ht="13.5" hidden="1" thickBot="1" x14ac:dyDescent="0.25">
      <c r="A39" s="725"/>
      <c r="B39" s="727"/>
      <c r="C39" s="727"/>
      <c r="D39" s="727"/>
      <c r="E39" s="727"/>
      <c r="F39" s="727"/>
      <c r="G39" s="727"/>
      <c r="H39" s="727"/>
      <c r="I39" s="727"/>
      <c r="J39" s="727"/>
      <c r="K39" s="727"/>
      <c r="L39" s="777"/>
      <c r="M39" s="1"/>
      <c r="N39" s="1"/>
      <c r="O39" s="1"/>
      <c r="P39" s="1"/>
      <c r="Q39" s="1"/>
    </row>
    <row r="40" spans="1:17" ht="15" hidden="1" x14ac:dyDescent="0.2">
      <c r="A40" s="486"/>
      <c r="B40" s="517"/>
      <c r="C40" s="497"/>
      <c r="D40" s="497"/>
      <c r="E40" s="497"/>
      <c r="F40" s="497"/>
      <c r="G40" s="497"/>
      <c r="H40" s="517"/>
      <c r="I40" s="38"/>
      <c r="J40" s="38"/>
      <c r="K40" s="38"/>
      <c r="L40" s="56"/>
      <c r="M40" s="1"/>
      <c r="N40" s="1"/>
      <c r="O40" s="1"/>
      <c r="P40" s="1"/>
      <c r="Q40" s="1"/>
    </row>
    <row r="41" spans="1:17" hidden="1" x14ac:dyDescent="0.2">
      <c r="A41" s="518" t="s">
        <v>72</v>
      </c>
      <c r="B41" s="519">
        <f>_xlfn.FLOOR.MATH(($B$11*D13*100)/36000)</f>
        <v>1</v>
      </c>
      <c r="C41" s="520"/>
      <c r="D41" s="520"/>
      <c r="E41" s="520"/>
      <c r="F41" s="520"/>
      <c r="G41" s="520"/>
      <c r="H41" s="432" t="s">
        <v>72</v>
      </c>
      <c r="I41" s="521">
        <f>_xlfn.FLOOR.MATH($H$11*D13*100/36000)</f>
        <v>0</v>
      </c>
      <c r="J41" s="522"/>
      <c r="K41" s="522"/>
      <c r="L41" s="523"/>
      <c r="M41" s="1">
        <v>12</v>
      </c>
      <c r="N41" s="1">
        <v>792</v>
      </c>
      <c r="O41" s="1">
        <v>594</v>
      </c>
      <c r="P41" s="1">
        <v>396</v>
      </c>
      <c r="Q41" s="1">
        <v>198</v>
      </c>
    </row>
    <row r="42" spans="1:17" hidden="1" x14ac:dyDescent="0.2">
      <c r="A42" s="518" t="s">
        <v>74</v>
      </c>
      <c r="B42" s="524" t="str">
        <f>IF(AND($B$41=0,$B$16&lt;50%),"yes","no")</f>
        <v>no</v>
      </c>
      <c r="C42" s="525"/>
      <c r="D42" s="524"/>
      <c r="E42" s="526" t="s">
        <v>75</v>
      </c>
      <c r="F42" s="526" t="s">
        <v>76</v>
      </c>
      <c r="G42" s="526"/>
      <c r="H42" s="518" t="s">
        <v>74</v>
      </c>
      <c r="I42" s="524" t="str">
        <f>IF(AND($I$41=0,$H$16&lt;50%),"yes","no")</f>
        <v>yes</v>
      </c>
      <c r="J42" s="524"/>
      <c r="K42" s="526" t="s">
        <v>75</v>
      </c>
      <c r="L42" s="527" t="s">
        <v>76</v>
      </c>
      <c r="M42" s="1">
        <v>16</v>
      </c>
      <c r="N42" s="1">
        <v>648</v>
      </c>
      <c r="O42" s="1">
        <v>486</v>
      </c>
      <c r="P42" s="1">
        <v>324</v>
      </c>
      <c r="Q42" s="1">
        <v>162</v>
      </c>
    </row>
    <row r="43" spans="1:17" hidden="1" x14ac:dyDescent="0.2">
      <c r="A43" s="528" t="s">
        <v>78</v>
      </c>
      <c r="B43" s="430">
        <f>VLOOKUP($B$22,State_Rate,(VLOOKUP($B$20,State_Col,2,FALSE)),FALSE)</f>
        <v>3.35</v>
      </c>
      <c r="C43" s="525"/>
      <c r="D43" s="430" t="e">
        <f>VLOOKUP($B$34,State_Rate,(VLOOKUP($B$20,State_Col,2,FALSE)),FALSE)</f>
        <v>#N/A</v>
      </c>
      <c r="E43" s="524" t="e">
        <f>IF($B$42="no",MAX($D43*$C34,1200),0)</f>
        <v>#N/A</v>
      </c>
      <c r="F43" s="524" t="e">
        <f>(MAX(1200,$D43*$C34)/$B$45)</f>
        <v>#N/A</v>
      </c>
      <c r="G43" s="524"/>
      <c r="H43" s="529" t="s">
        <v>78</v>
      </c>
      <c r="I43" s="430" t="e">
        <f>VLOOKUP($H$22,State_Rate,(VLOOKUP($H$20,State_Col,2,FALSE)),FALSE)</f>
        <v>#N/A</v>
      </c>
      <c r="J43" s="430" t="e">
        <f>VLOOKUP($B$34,State_Rate,(VLOOKUP($B$20,State_Col,2,FALSE)),FALSE)</f>
        <v>#N/A</v>
      </c>
      <c r="K43" s="524">
        <f>IF($I$42="no",MAX($J43*$I34,1200),0)</f>
        <v>0</v>
      </c>
      <c r="L43" s="530" t="e">
        <f>(MAX(800,$J43*$I34)/$I$45)</f>
        <v>#N/A</v>
      </c>
      <c r="M43" s="1">
        <v>12</v>
      </c>
      <c r="N43" s="1">
        <v>1920</v>
      </c>
      <c r="O43" s="1">
        <v>1440</v>
      </c>
      <c r="P43" s="1">
        <v>960</v>
      </c>
      <c r="Q43" s="1">
        <v>480</v>
      </c>
    </row>
    <row r="44" spans="1:17" hidden="1" x14ac:dyDescent="0.2">
      <c r="A44" s="528" t="s">
        <v>80</v>
      </c>
      <c r="B44" s="430">
        <f>IF($B$42="no",MAX($B$43*$B$18,1200),0)</f>
        <v>1675</v>
      </c>
      <c r="C44" s="525"/>
      <c r="D44" s="430" t="e">
        <f>VLOOKUP($B$35,State_Rate,(VLOOKUP($B$20,State_Col,2,FALSE)),FALSE)</f>
        <v>#N/A</v>
      </c>
      <c r="E44" s="524" t="e">
        <f>IF($B$42="no",MAX($D44*$C35,1200),0)</f>
        <v>#N/A</v>
      </c>
      <c r="F44" s="524" t="e">
        <f>(MAX(1200,$D44*$C35)/$B$45)</f>
        <v>#N/A</v>
      </c>
      <c r="G44" s="524"/>
      <c r="H44" s="529" t="s">
        <v>80</v>
      </c>
      <c r="I44" s="430">
        <f>IF($I$42="no",MAX($I$43*$H$18,1200),0)</f>
        <v>0</v>
      </c>
      <c r="J44" s="430" t="e">
        <f>VLOOKUP($B$35,State_Rate,(VLOOKUP($B$20,State_Col,2,FALSE)),FALSE)</f>
        <v>#N/A</v>
      </c>
      <c r="K44" s="524">
        <f>IF($I$42="no",MAX($J44*$I35,1200),0)</f>
        <v>0</v>
      </c>
      <c r="L44" s="530" t="e">
        <f>(MAX(800,$J44*$I35)/$I$45)</f>
        <v>#N/A</v>
      </c>
      <c r="M44" s="1">
        <v>16</v>
      </c>
      <c r="N44" s="1">
        <v>1080</v>
      </c>
      <c r="O44" s="1">
        <v>810</v>
      </c>
      <c r="P44" s="1">
        <v>540</v>
      </c>
      <c r="Q44" s="1">
        <v>270</v>
      </c>
    </row>
    <row r="45" spans="1:17" hidden="1" x14ac:dyDescent="0.2">
      <c r="A45" s="528" t="s">
        <v>81</v>
      </c>
      <c r="B45" s="524">
        <f>VLOOKUP($B$16,Util_Rate,3,TRUE)</f>
        <v>1</v>
      </c>
      <c r="C45" s="525"/>
      <c r="D45" s="430" t="e">
        <f>VLOOKUP($B$36,State_Rate,(VLOOKUP($B$20,State_Col,2,FALSE)),FALSE)</f>
        <v>#N/A</v>
      </c>
      <c r="E45" s="524" t="e">
        <f>IF($B$42="no",MAX($D45*$C36,1200),0)</f>
        <v>#N/A</v>
      </c>
      <c r="F45" s="524" t="e">
        <f>(MAX(1200,$D45*$C36)/$B$45)</f>
        <v>#N/A</v>
      </c>
      <c r="G45" s="524"/>
      <c r="H45" s="529" t="s">
        <v>81</v>
      </c>
      <c r="I45" s="524">
        <f>VLOOKUP($H$16,Util_Rate,3,TRUE)</f>
        <v>1.5</v>
      </c>
      <c r="J45" s="430" t="e">
        <f>VLOOKUP($B$36,State_Rate,(VLOOKUP($B$20,State_Col,2,FALSE)),FALSE)</f>
        <v>#N/A</v>
      </c>
      <c r="K45" s="524">
        <f>IF($I$42="no",MAX($J45*$I36,1200),0)</f>
        <v>0</v>
      </c>
      <c r="L45" s="530" t="e">
        <f>(MAX(800,$J45*$I36)/$I$45)</f>
        <v>#N/A</v>
      </c>
      <c r="M45" s="1">
        <v>12</v>
      </c>
      <c r="N45" s="1">
        <v>960</v>
      </c>
      <c r="O45" s="1">
        <v>720</v>
      </c>
      <c r="P45" s="1">
        <v>480</v>
      </c>
      <c r="Q45" s="1">
        <v>240</v>
      </c>
    </row>
    <row r="46" spans="1:17" hidden="1" x14ac:dyDescent="0.2">
      <c r="A46" s="528" t="s">
        <v>83</v>
      </c>
      <c r="B46" s="430">
        <f>(MAX(1200,B43*B18)/B45)</f>
        <v>1675</v>
      </c>
      <c r="C46" s="525"/>
      <c r="D46" s="430" t="e">
        <f>VLOOKUP($B$37,State_Rate,(VLOOKUP($B$20,State_Col,2,FALSE)),FALSE)</f>
        <v>#N/A</v>
      </c>
      <c r="E46" s="524" t="e">
        <f>IF($B$42="no",MAX($D46*$C37,1200),0)</f>
        <v>#N/A</v>
      </c>
      <c r="F46" s="524" t="e">
        <f>(MAX(1200,$D46*$C37)/$B$45)</f>
        <v>#N/A</v>
      </c>
      <c r="G46" s="524"/>
      <c r="H46" s="529" t="s">
        <v>83</v>
      </c>
      <c r="I46" s="430" t="e">
        <f>(MAX(1200,I43*H18)/I45)</f>
        <v>#N/A</v>
      </c>
      <c r="J46" s="430" t="e">
        <f>VLOOKUP($B$37,State_Rate,(VLOOKUP($B$20,State_Col,2,FALSE)),FALSE)</f>
        <v>#N/A</v>
      </c>
      <c r="K46" s="524">
        <f>IF($I$42="no",MAX($J46*$I37,1200),0)</f>
        <v>0</v>
      </c>
      <c r="L46" s="530" t="e">
        <f>(MAX(800,$J46*$I37)/$I$45)</f>
        <v>#N/A</v>
      </c>
      <c r="M46" s="1">
        <v>16</v>
      </c>
      <c r="N46" s="1">
        <v>960</v>
      </c>
      <c r="O46" s="1">
        <v>720</v>
      </c>
      <c r="P46" s="1">
        <v>480</v>
      </c>
      <c r="Q46" s="1">
        <v>240</v>
      </c>
    </row>
    <row r="47" spans="1:17" hidden="1" x14ac:dyDescent="0.2">
      <c r="A47" s="528" t="s">
        <v>84</v>
      </c>
      <c r="B47" s="430">
        <v>50</v>
      </c>
      <c r="C47" s="525"/>
      <c r="D47" s="524"/>
      <c r="E47" s="524"/>
      <c r="F47" s="524"/>
      <c r="G47" s="524"/>
      <c r="H47" s="529" t="s">
        <v>84</v>
      </c>
      <c r="I47" s="430">
        <v>50</v>
      </c>
      <c r="J47" s="524"/>
      <c r="K47" s="524"/>
      <c r="L47" s="530"/>
      <c r="M47" s="1">
        <v>18</v>
      </c>
      <c r="N47" s="1">
        <v>1200</v>
      </c>
      <c r="O47" s="1">
        <v>900</v>
      </c>
      <c r="P47" s="1">
        <v>600</v>
      </c>
      <c r="Q47" s="1">
        <v>300</v>
      </c>
    </row>
    <row r="48" spans="1:17" hidden="1" x14ac:dyDescent="0.2">
      <c r="A48" s="531"/>
      <c r="B48" s="526"/>
      <c r="C48" s="525"/>
      <c r="D48" s="525"/>
      <c r="E48" s="525"/>
      <c r="F48" s="525"/>
      <c r="G48" s="525"/>
      <c r="H48" s="498"/>
      <c r="I48" s="524"/>
      <c r="J48" s="524"/>
      <c r="K48" s="524"/>
      <c r="L48" s="530"/>
      <c r="M48" s="1">
        <v>24</v>
      </c>
      <c r="N48" s="1">
        <v>1200</v>
      </c>
      <c r="O48" s="1">
        <v>900</v>
      </c>
      <c r="P48" s="1">
        <v>600</v>
      </c>
      <c r="Q48" s="1">
        <v>300</v>
      </c>
    </row>
    <row r="49" spans="1:17" hidden="1" x14ac:dyDescent="0.2">
      <c r="A49" s="532"/>
      <c r="B49" s="430"/>
      <c r="C49" s="525"/>
      <c r="D49" s="525"/>
      <c r="E49" s="525"/>
      <c r="F49" s="525"/>
      <c r="G49" s="525"/>
      <c r="H49" s="430"/>
      <c r="I49" s="524"/>
      <c r="J49" s="524"/>
      <c r="K49" s="524"/>
      <c r="L49" s="530"/>
      <c r="M49" s="1">
        <v>18</v>
      </c>
      <c r="N49" s="1">
        <v>960</v>
      </c>
      <c r="O49" s="1">
        <v>720</v>
      </c>
      <c r="P49" s="1">
        <v>480</v>
      </c>
      <c r="Q49" s="1">
        <v>240</v>
      </c>
    </row>
    <row r="50" spans="1:17" ht="13.5" hidden="1" thickBot="1" x14ac:dyDescent="0.25">
      <c r="A50" s="533"/>
      <c r="B50" s="534"/>
      <c r="C50" s="535"/>
      <c r="D50" s="535"/>
      <c r="E50" s="535"/>
      <c r="F50" s="535"/>
      <c r="G50" s="535"/>
      <c r="H50" s="534"/>
      <c r="I50" s="534"/>
      <c r="J50" s="534"/>
      <c r="K50" s="534"/>
      <c r="L50" s="536"/>
      <c r="M50" s="1">
        <v>24</v>
      </c>
      <c r="N50" s="1">
        <v>960</v>
      </c>
      <c r="O50" s="1">
        <v>720</v>
      </c>
      <c r="P50" s="1">
        <v>480</v>
      </c>
      <c r="Q50" s="1">
        <v>240</v>
      </c>
    </row>
    <row r="51" spans="1:17" hidden="1" x14ac:dyDescent="0.2">
      <c r="A51" s="537"/>
      <c r="B51" s="522"/>
      <c r="C51" s="520"/>
      <c r="D51" s="520"/>
      <c r="E51" s="520"/>
      <c r="F51" s="520"/>
      <c r="G51" s="520"/>
      <c r="H51" s="522"/>
      <c r="I51" s="522"/>
      <c r="J51" s="522"/>
      <c r="K51" s="522"/>
      <c r="L51" s="522"/>
      <c r="M51" s="1"/>
      <c r="N51" s="1"/>
      <c r="O51" s="1"/>
      <c r="P51" s="1"/>
      <c r="Q51" s="1"/>
    </row>
    <row r="52" spans="1:17" hidden="1" x14ac:dyDescent="0.2">
      <c r="A52" s="538"/>
      <c r="B52" s="524"/>
      <c r="C52" s="525"/>
      <c r="D52" s="525"/>
      <c r="E52" s="525"/>
      <c r="F52" s="525"/>
      <c r="G52" s="525"/>
      <c r="H52" s="524"/>
      <c r="I52" s="524"/>
      <c r="J52" s="524"/>
      <c r="K52" s="524"/>
      <c r="L52" s="524"/>
      <c r="M52" s="1"/>
      <c r="N52" s="1"/>
      <c r="O52" s="1"/>
      <c r="P52" s="1"/>
      <c r="Q52" s="1"/>
    </row>
    <row r="53" spans="1:17" hidden="1" x14ac:dyDescent="0.2">
      <c r="A53" s="538"/>
      <c r="B53" s="524"/>
      <c r="C53" s="525"/>
      <c r="D53" s="525"/>
      <c r="E53" s="525"/>
      <c r="F53" s="525"/>
      <c r="G53" s="525"/>
      <c r="H53" s="524"/>
      <c r="I53" s="524"/>
      <c r="J53" s="524"/>
      <c r="K53" s="524"/>
      <c r="L53" s="524"/>
    </row>
    <row r="54" spans="1:17" hidden="1" x14ac:dyDescent="0.2">
      <c r="A54" s="538"/>
      <c r="B54" s="526"/>
      <c r="C54" s="525"/>
      <c r="D54" s="525"/>
      <c r="E54" s="525"/>
      <c r="F54" s="525"/>
      <c r="G54" s="525"/>
      <c r="H54" s="526"/>
      <c r="I54" s="524"/>
      <c r="J54" s="524"/>
      <c r="K54" s="524"/>
      <c r="L54" s="524"/>
    </row>
    <row r="55" spans="1:17" hidden="1" x14ac:dyDescent="0.2">
      <c r="A55" s="539"/>
      <c r="B55" s="430"/>
      <c r="C55" s="525"/>
      <c r="D55" s="525"/>
      <c r="E55" s="525"/>
      <c r="F55" s="525"/>
      <c r="G55" s="525"/>
      <c r="H55" s="430"/>
      <c r="I55" s="524"/>
      <c r="J55" s="524"/>
      <c r="K55" s="524"/>
      <c r="L55" s="524"/>
    </row>
    <row r="56" spans="1:17" hidden="1" x14ac:dyDescent="0.2">
      <c r="A56" s="432"/>
      <c r="B56" s="524"/>
      <c r="C56" s="525"/>
      <c r="D56" s="525"/>
      <c r="E56" s="525"/>
      <c r="F56" s="525"/>
      <c r="G56" s="525"/>
      <c r="H56" s="524"/>
      <c r="I56" s="524"/>
      <c r="J56" s="524"/>
      <c r="K56" s="524"/>
      <c r="L56" s="524"/>
    </row>
    <row r="57" spans="1:17" hidden="1" x14ac:dyDescent="0.2">
      <c r="A57" s="432"/>
      <c r="B57" s="524"/>
      <c r="C57" s="525"/>
      <c r="D57" s="525"/>
      <c r="E57" s="525"/>
      <c r="F57" s="525"/>
      <c r="G57" s="525"/>
      <c r="H57" s="524"/>
      <c r="I57" s="524"/>
      <c r="J57" s="524"/>
      <c r="K57" s="524"/>
      <c r="L57" s="524"/>
    </row>
    <row r="58" spans="1:17" hidden="1" x14ac:dyDescent="0.2">
      <c r="A58" s="540"/>
      <c r="B58" s="498"/>
      <c r="C58" s="498"/>
      <c r="D58" s="498"/>
      <c r="E58" s="498"/>
      <c r="F58" s="498"/>
      <c r="G58" s="498"/>
      <c r="H58" s="498"/>
      <c r="I58" s="498"/>
      <c r="J58" s="498"/>
      <c r="K58" s="498"/>
      <c r="L58" s="498"/>
    </row>
    <row r="59" spans="1:17" hidden="1" x14ac:dyDescent="0.2">
      <c r="A59" s="540"/>
      <c r="B59" s="498"/>
      <c r="C59" s="498"/>
      <c r="D59" s="498"/>
      <c r="E59" s="498"/>
      <c r="F59" s="498"/>
      <c r="G59" s="498"/>
      <c r="H59" s="498"/>
      <c r="I59" s="498"/>
      <c r="J59" s="498"/>
      <c r="K59" s="498"/>
      <c r="L59" s="498"/>
    </row>
    <row r="60" spans="1:17" hidden="1" x14ac:dyDescent="0.2">
      <c r="A60" s="540"/>
      <c r="B60" s="498"/>
      <c r="C60" s="498"/>
      <c r="D60" s="498"/>
      <c r="E60" s="498"/>
      <c r="F60" s="498"/>
      <c r="G60" s="498"/>
      <c r="H60" s="498"/>
      <c r="I60" s="498"/>
      <c r="J60" s="498"/>
      <c r="K60" s="498"/>
      <c r="L60" s="498"/>
    </row>
    <row r="61" spans="1:17" hidden="1" x14ac:dyDescent="0.2">
      <c r="A61" s="540"/>
      <c r="B61" s="498"/>
      <c r="C61" s="498"/>
      <c r="D61" s="498"/>
      <c r="E61" s="498"/>
      <c r="F61" s="498"/>
      <c r="G61" s="498"/>
      <c r="H61" s="498"/>
      <c r="I61" s="498"/>
      <c r="J61" s="498"/>
      <c r="K61" s="498"/>
      <c r="L61" s="498"/>
    </row>
    <row r="62" spans="1:17" ht="13.5" hidden="1" thickBot="1" x14ac:dyDescent="0.25">
      <c r="A62" s="540"/>
      <c r="B62" s="498"/>
      <c r="C62" s="498"/>
      <c r="D62" s="498"/>
      <c r="E62" s="498"/>
      <c r="F62" s="498"/>
      <c r="G62" s="498"/>
      <c r="H62" s="498"/>
      <c r="I62" s="498"/>
      <c r="J62" s="498"/>
      <c r="K62" s="498"/>
      <c r="L62" s="498"/>
    </row>
    <row r="63" spans="1:17" ht="18.75" thickTop="1" x14ac:dyDescent="0.25">
      <c r="A63" s="612" t="s">
        <v>47</v>
      </c>
      <c r="B63" s="610">
        <f>IF(B25&lt;25,25,B25)</f>
        <v>460</v>
      </c>
      <c r="C63" s="617"/>
      <c r="D63" s="613"/>
      <c r="E63" s="614"/>
      <c r="F63" s="612" t="s">
        <v>47</v>
      </c>
      <c r="G63" s="614"/>
      <c r="H63" s="610">
        <f>IF(H25&lt;25,25,H25)</f>
        <v>25</v>
      </c>
    </row>
    <row r="64" spans="1:17" ht="18" x14ac:dyDescent="0.25">
      <c r="A64" s="572"/>
      <c r="B64" s="573"/>
      <c r="C64" s="662"/>
      <c r="D64" s="218"/>
      <c r="F64" s="572"/>
      <c r="H64" s="573"/>
    </row>
    <row r="65" spans="1:12" ht="18" customHeight="1" x14ac:dyDescent="0.2">
      <c r="A65" s="776" t="s">
        <v>88</v>
      </c>
      <c r="B65" s="776"/>
      <c r="C65" s="776"/>
      <c r="D65" s="776"/>
      <c r="E65" s="776"/>
      <c r="F65" s="776"/>
      <c r="G65" s="776"/>
      <c r="H65" s="776"/>
      <c r="I65" s="776"/>
      <c r="J65" s="776"/>
      <c r="K65" s="776"/>
      <c r="L65" s="776"/>
    </row>
    <row r="66" spans="1:12" ht="18" x14ac:dyDescent="0.25">
      <c r="C66" s="662"/>
      <c r="D66" s="218"/>
    </row>
    <row r="67" spans="1:12" ht="18" x14ac:dyDescent="0.25">
      <c r="C67" s="662"/>
      <c r="D67" s="218"/>
    </row>
  </sheetData>
  <sheetProtection algorithmName="SHA-512" hashValue="FVNmniRT10KcroN4LmLIuPB0spj1xQXJ0GRUTMF9tgdZbH+Yo/5+mPQCzWFF2NS4RLcn3+sPvRBYePa64xCZ0g==" saltValue="bsfO/gpaPZp+8P55NPjGjA==" spinCount="100000" sheet="1" objects="1" scenarios="1"/>
  <mergeCells count="30">
    <mergeCell ref="A1:K1"/>
    <mergeCell ref="A65:L65"/>
    <mergeCell ref="A39:L39"/>
    <mergeCell ref="D6:F6"/>
    <mergeCell ref="D7:F7"/>
    <mergeCell ref="D8:F8"/>
    <mergeCell ref="D9:F9"/>
    <mergeCell ref="D21:F21"/>
    <mergeCell ref="D22:F22"/>
    <mergeCell ref="D23:F23"/>
    <mergeCell ref="D24:F24"/>
    <mergeCell ref="D10:F10"/>
    <mergeCell ref="C27:F31"/>
    <mergeCell ref="I27:L31"/>
    <mergeCell ref="C32:E32"/>
    <mergeCell ref="G27:G38"/>
    <mergeCell ref="D15:F15"/>
    <mergeCell ref="A26:L26"/>
    <mergeCell ref="F32:F33"/>
    <mergeCell ref="L32:L33"/>
    <mergeCell ref="A2:L5"/>
    <mergeCell ref="I6:L12"/>
    <mergeCell ref="I15:L24"/>
    <mergeCell ref="D16:F16"/>
    <mergeCell ref="D17:F17"/>
    <mergeCell ref="D18:F18"/>
    <mergeCell ref="D19:F19"/>
    <mergeCell ref="D11:F12"/>
    <mergeCell ref="D20:F20"/>
    <mergeCell ref="E13:H13"/>
  </mergeCells>
  <conditionalFormatting sqref="D34:D37">
    <cfRule type="cellIs" dxfId="7" priority="2" stopIfTrue="1" operator="greaterThan">
      <formula>$B$30</formula>
    </cfRule>
  </conditionalFormatting>
  <conditionalFormatting sqref="J34:J37">
    <cfRule type="cellIs" dxfId="6" priority="1" stopIfTrue="1" operator="greaterThan">
      <formula>$H$30</formula>
    </cfRule>
  </conditionalFormatting>
  <dataValidations count="5">
    <dataValidation type="whole" allowBlank="1" showInputMessage="1" showErrorMessage="1" error="Length exceeds 52&quot;! Call Shipping Department about Strech Truck Freight Rates!!!!" sqref="B9 H9" xr:uid="{00000000-0002-0000-0200-000000000000}">
      <formula1>0</formula1>
      <formula2>52</formula2>
    </dataValidation>
    <dataValidation type="list" allowBlank="1" showInputMessage="1" showErrorMessage="1" prompt="Select the Plant Location you are Shipping From" sqref="B22 B34:B37 H34:H37 H22" xr:uid="{00000000-0002-0000-0200-000001000000}">
      <formula1>Plant_Select</formula1>
    </dataValidation>
    <dataValidation type="list" allowBlank="1" showInputMessage="1" showErrorMessage="1" prompt="Provides drop down validation for State Abbreviation" sqref="B20 H20" xr:uid="{00000000-0002-0000-0200-000002000000}">
      <formula1>State_Select</formula1>
    </dataValidation>
    <dataValidation allowBlank="1" showInputMessage="1" showErrorMessage="1" prompt="Select the Plant Location you are Shipping From" sqref="B38 H38" xr:uid="{00000000-0002-0000-0200-000003000000}"/>
    <dataValidation type="list" allowBlank="1" showInputMessage="1" showErrorMessage="1" prompt="Identify only the location the order is being supplied from" sqref="F34:F37 L34:L37" xr:uid="{00000000-0002-0000-0200-000004000000}">
      <formula1>Route</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74"/>
  <sheetViews>
    <sheetView topLeftCell="A5" zoomScaleNormal="100" workbookViewId="0">
      <selection activeCell="A25" sqref="A25:XFD71"/>
    </sheetView>
  </sheetViews>
  <sheetFormatPr defaultColWidth="8.85546875" defaultRowHeight="12.75" x14ac:dyDescent="0.2"/>
  <cols>
    <col min="1" max="1" width="29.28515625" customWidth="1"/>
    <col min="2" max="2" width="25.7109375" style="3" customWidth="1"/>
    <col min="3" max="3" width="10.42578125" style="3" customWidth="1"/>
    <col min="4" max="5" width="12.7109375" style="3" customWidth="1"/>
    <col min="6" max="6" width="16.42578125" style="3" customWidth="1"/>
    <col min="7" max="7" width="10.42578125" style="3" customWidth="1"/>
    <col min="8" max="8" width="25.7109375" style="3" customWidth="1"/>
    <col min="9" max="11" width="12.7109375" style="3" customWidth="1"/>
    <col min="12" max="12" width="12" style="3" customWidth="1"/>
    <col min="13" max="13" width="14.28515625" hidden="1" customWidth="1"/>
    <col min="14" max="17" width="0" hidden="1" customWidth="1"/>
  </cols>
  <sheetData>
    <row r="1" spans="1:17" ht="122.1" customHeight="1" thickBot="1" x14ac:dyDescent="0.25">
      <c r="A1" s="709"/>
      <c r="B1" s="709"/>
      <c r="C1" s="709"/>
      <c r="D1" s="709"/>
      <c r="E1" s="709"/>
      <c r="F1" s="709"/>
      <c r="G1" s="709"/>
      <c r="H1" s="709"/>
      <c r="I1" s="709"/>
      <c r="J1" s="709"/>
      <c r="K1" s="709"/>
      <c r="L1" s="709"/>
    </row>
    <row r="2" spans="1:17" ht="36" customHeight="1" x14ac:dyDescent="0.2">
      <c r="A2" s="731" t="s">
        <v>119</v>
      </c>
      <c r="B2" s="848"/>
      <c r="C2" s="848"/>
      <c r="D2" s="848"/>
      <c r="E2" s="848"/>
      <c r="F2" s="848"/>
      <c r="G2" s="848"/>
      <c r="H2" s="848"/>
      <c r="I2" s="848"/>
      <c r="J2" s="848"/>
      <c r="K2" s="848"/>
      <c r="L2" s="848"/>
      <c r="M2" s="182"/>
      <c r="N2" s="183"/>
    </row>
    <row r="3" spans="1:17" ht="18.600000000000001" customHeight="1" x14ac:dyDescent="0.2">
      <c r="A3" s="849"/>
      <c r="B3" s="850"/>
      <c r="C3" s="850"/>
      <c r="D3" s="850"/>
      <c r="E3" s="850"/>
      <c r="F3" s="850"/>
      <c r="G3" s="850"/>
      <c r="H3" s="850"/>
      <c r="I3" s="850"/>
      <c r="J3" s="850"/>
      <c r="K3" s="850"/>
      <c r="L3" s="850"/>
      <c r="N3" s="184"/>
    </row>
    <row r="4" spans="1:17" ht="18.600000000000001" customHeight="1" x14ac:dyDescent="0.2">
      <c r="A4" s="849"/>
      <c r="B4" s="850"/>
      <c r="C4" s="850"/>
      <c r="D4" s="850"/>
      <c r="E4" s="850"/>
      <c r="F4" s="850"/>
      <c r="G4" s="850"/>
      <c r="H4" s="850"/>
      <c r="I4" s="850"/>
      <c r="J4" s="850"/>
      <c r="K4" s="850"/>
      <c r="L4" s="850"/>
      <c r="N4" s="184"/>
    </row>
    <row r="5" spans="1:17" ht="18.600000000000001" customHeight="1" thickBot="1" x14ac:dyDescent="0.25">
      <c r="A5" s="851"/>
      <c r="B5" s="852"/>
      <c r="C5" s="852"/>
      <c r="D5" s="852"/>
      <c r="E5" s="852"/>
      <c r="F5" s="852"/>
      <c r="G5" s="852"/>
      <c r="H5" s="852"/>
      <c r="I5" s="850"/>
      <c r="J5" s="850"/>
      <c r="K5" s="850"/>
      <c r="L5" s="850"/>
      <c r="N5" s="184"/>
    </row>
    <row r="6" spans="1:17" ht="15" x14ac:dyDescent="0.2">
      <c r="A6" s="566" t="s">
        <v>1</v>
      </c>
      <c r="B6" s="567" t="s">
        <v>120</v>
      </c>
      <c r="C6" s="568" t="s">
        <v>3</v>
      </c>
      <c r="D6" s="778" t="s">
        <v>4</v>
      </c>
      <c r="E6" s="779"/>
      <c r="F6" s="780"/>
      <c r="G6" s="568"/>
      <c r="H6" s="569" t="s">
        <v>121</v>
      </c>
      <c r="I6" s="858"/>
      <c r="J6" s="859"/>
      <c r="K6" s="859"/>
      <c r="L6" s="860"/>
      <c r="N6" s="184"/>
    </row>
    <row r="7" spans="1:17" s="9" customFormat="1" ht="41.1" customHeight="1" x14ac:dyDescent="0.2">
      <c r="A7" s="546" t="s">
        <v>122</v>
      </c>
      <c r="B7" s="629" t="s">
        <v>123</v>
      </c>
      <c r="C7" s="563"/>
      <c r="D7" s="853" t="s">
        <v>124</v>
      </c>
      <c r="E7" s="853"/>
      <c r="F7" s="853"/>
      <c r="G7" s="563"/>
      <c r="H7" s="630" t="s">
        <v>125</v>
      </c>
      <c r="I7" s="743"/>
      <c r="J7" s="744"/>
      <c r="K7" s="744"/>
      <c r="L7" s="861"/>
      <c r="M7" s="8" t="s">
        <v>5</v>
      </c>
      <c r="N7" s="185" t="s">
        <v>6</v>
      </c>
      <c r="O7" s="8" t="s">
        <v>7</v>
      </c>
      <c r="P7" s="8" t="s">
        <v>8</v>
      </c>
      <c r="Q7" s="8" t="s">
        <v>9</v>
      </c>
    </row>
    <row r="8" spans="1:17" s="11" customFormat="1" ht="24.6" customHeight="1" thickBot="1" x14ac:dyDescent="0.25">
      <c r="A8" s="546" t="s">
        <v>126</v>
      </c>
      <c r="B8" s="597">
        <f>VLOOKUP(B7,Structural,2,FALSE)</f>
        <v>3.97</v>
      </c>
      <c r="C8" s="564" t="s">
        <v>127</v>
      </c>
      <c r="D8" s="854"/>
      <c r="E8" s="854"/>
      <c r="F8" s="854"/>
      <c r="G8" s="564" t="s">
        <v>127</v>
      </c>
      <c r="H8" s="632">
        <f>VLOOKUP(H7,Structural,2,FALSE)</f>
        <v>7.95</v>
      </c>
      <c r="I8" s="743"/>
      <c r="J8" s="744"/>
      <c r="K8" s="744"/>
      <c r="L8" s="861"/>
      <c r="M8" s="10">
        <v>12</v>
      </c>
      <c r="N8" s="186">
        <v>32</v>
      </c>
      <c r="O8" s="10">
        <v>32</v>
      </c>
      <c r="P8" s="10">
        <v>32</v>
      </c>
      <c r="Q8" s="10">
        <v>32</v>
      </c>
    </row>
    <row r="9" spans="1:17" s="11" customFormat="1" ht="30.75" customHeight="1" thickBot="1" x14ac:dyDescent="0.25">
      <c r="A9" s="547" t="s">
        <v>128</v>
      </c>
      <c r="B9" s="602">
        <v>27</v>
      </c>
      <c r="C9" s="565" t="s">
        <v>16</v>
      </c>
      <c r="D9" s="855" t="s">
        <v>129</v>
      </c>
      <c r="E9" s="856"/>
      <c r="F9" s="857"/>
      <c r="G9" s="565" t="s">
        <v>16</v>
      </c>
      <c r="H9" s="628">
        <v>27</v>
      </c>
      <c r="I9" s="743"/>
      <c r="J9" s="744"/>
      <c r="K9" s="744"/>
      <c r="L9" s="861"/>
      <c r="M9" s="10">
        <v>12</v>
      </c>
      <c r="N9" s="186">
        <v>1800</v>
      </c>
      <c r="O9" s="10">
        <v>1350</v>
      </c>
      <c r="P9" s="10">
        <v>900</v>
      </c>
      <c r="Q9" s="10">
        <v>450</v>
      </c>
    </row>
    <row r="10" spans="1:17" s="11" customFormat="1" ht="15" customHeight="1" thickBot="1" x14ac:dyDescent="0.25">
      <c r="A10" s="546" t="s">
        <v>130</v>
      </c>
      <c r="B10" s="598">
        <f>B9*(B8)</f>
        <v>107.19000000000001</v>
      </c>
      <c r="C10" s="558" t="s">
        <v>131</v>
      </c>
      <c r="D10" s="695"/>
      <c r="E10" s="695"/>
      <c r="F10" s="695"/>
      <c r="G10" s="558" t="s">
        <v>131</v>
      </c>
      <c r="H10" s="633">
        <f>H9*(H8)</f>
        <v>214.65</v>
      </c>
      <c r="I10" s="743"/>
      <c r="J10" s="744"/>
      <c r="K10" s="744"/>
      <c r="L10" s="861"/>
      <c r="M10" s="10">
        <v>12</v>
      </c>
      <c r="N10" s="186">
        <v>960</v>
      </c>
      <c r="O10" s="10">
        <v>720</v>
      </c>
      <c r="P10" s="10">
        <v>480</v>
      </c>
      <c r="Q10" s="10">
        <v>240</v>
      </c>
    </row>
    <row r="11" spans="1:17" s="11" customFormat="1" ht="15" customHeight="1" thickBot="1" x14ac:dyDescent="0.25">
      <c r="A11" s="547" t="s">
        <v>132</v>
      </c>
      <c r="B11" s="653">
        <f>B10*B12</f>
        <v>1071.9000000000001</v>
      </c>
      <c r="C11" s="565" t="s">
        <v>133</v>
      </c>
      <c r="D11" s="784" t="s">
        <v>134</v>
      </c>
      <c r="E11" s="784"/>
      <c r="F11" s="784"/>
      <c r="G11" s="565" t="s">
        <v>133</v>
      </c>
      <c r="H11" s="631">
        <v>1601</v>
      </c>
      <c r="I11" s="743"/>
      <c r="J11" s="744"/>
      <c r="K11" s="744"/>
      <c r="L11" s="861"/>
      <c r="M11" s="10">
        <v>16</v>
      </c>
      <c r="N11" s="186">
        <v>792</v>
      </c>
      <c r="O11" s="10">
        <v>594</v>
      </c>
      <c r="P11" s="10">
        <v>396</v>
      </c>
      <c r="Q11" s="10">
        <v>198</v>
      </c>
    </row>
    <row r="12" spans="1:17" s="11" customFormat="1" ht="33" customHeight="1" thickBot="1" x14ac:dyDescent="0.25">
      <c r="A12" s="546" t="s">
        <v>135</v>
      </c>
      <c r="B12" s="602">
        <v>10</v>
      </c>
      <c r="C12" s="558" t="s">
        <v>136</v>
      </c>
      <c r="D12" s="784" t="s">
        <v>137</v>
      </c>
      <c r="E12" s="784"/>
      <c r="F12" s="784"/>
      <c r="G12" s="558" t="s">
        <v>136</v>
      </c>
      <c r="H12" s="621">
        <f>ROUNDUP(H11/(H10),0)</f>
        <v>8</v>
      </c>
      <c r="I12" s="746"/>
      <c r="J12" s="747"/>
      <c r="K12" s="747"/>
      <c r="L12" s="862"/>
      <c r="M12" s="10">
        <v>16.5</v>
      </c>
      <c r="N12" s="186">
        <v>1536</v>
      </c>
      <c r="O12" s="10">
        <v>1152</v>
      </c>
      <c r="P12" s="10">
        <v>768</v>
      </c>
      <c r="Q12" s="10">
        <v>384</v>
      </c>
    </row>
    <row r="13" spans="1:17" s="11" customFormat="1" ht="9.9499999999999993" customHeight="1" x14ac:dyDescent="0.2">
      <c r="A13" s="863"/>
      <c r="B13" s="864"/>
      <c r="C13" s="864"/>
      <c r="D13" s="864"/>
      <c r="E13" s="864"/>
      <c r="F13" s="864"/>
      <c r="G13" s="864"/>
      <c r="H13" s="864"/>
      <c r="I13" s="864"/>
      <c r="J13" s="864"/>
      <c r="K13" s="864"/>
      <c r="L13" s="864"/>
      <c r="M13" s="10"/>
      <c r="N13" s="186"/>
      <c r="O13" s="10"/>
      <c r="P13" s="10"/>
      <c r="Q13" s="10"/>
    </row>
    <row r="14" spans="1:17" s="9" customFormat="1" ht="9.9499999999999993" customHeight="1" thickBot="1" x14ac:dyDescent="0.25">
      <c r="A14" s="863"/>
      <c r="B14" s="864"/>
      <c r="C14" s="864"/>
      <c r="D14" s="864"/>
      <c r="E14" s="864"/>
      <c r="F14" s="864"/>
      <c r="G14" s="864"/>
      <c r="H14" s="864"/>
      <c r="I14" s="864"/>
      <c r="J14" s="864"/>
      <c r="K14" s="864"/>
      <c r="L14" s="864"/>
      <c r="M14" s="12">
        <v>12</v>
      </c>
      <c r="N14" s="187">
        <v>1440</v>
      </c>
      <c r="O14" s="12">
        <v>1080</v>
      </c>
      <c r="P14" s="12">
        <v>720</v>
      </c>
      <c r="Q14" s="12">
        <v>360</v>
      </c>
    </row>
    <row r="15" spans="1:17" s="9" customFormat="1" ht="15.75" thickBot="1" x14ac:dyDescent="0.3">
      <c r="A15" s="548" t="s">
        <v>31</v>
      </c>
      <c r="B15" s="600">
        <f>IF($B$16&gt;0,IF($B$42="yes",1,$B$41+1),$B$41)</f>
        <v>1</v>
      </c>
      <c r="C15" s="558" t="s">
        <v>32</v>
      </c>
      <c r="D15" s="695"/>
      <c r="E15" s="695"/>
      <c r="F15" s="695"/>
      <c r="G15" s="558" t="s">
        <v>32</v>
      </c>
      <c r="H15" s="600">
        <f>IF($H$16&gt;0,IF($I$42="yes",1,$I$41+1),$I$41)</f>
        <v>1</v>
      </c>
      <c r="I15" s="749"/>
      <c r="J15" s="750"/>
      <c r="K15" s="750"/>
      <c r="L15" s="830"/>
      <c r="M15" s="12">
        <v>24</v>
      </c>
      <c r="N15" s="187">
        <v>1008</v>
      </c>
      <c r="O15" s="12">
        <v>756</v>
      </c>
      <c r="P15" s="12">
        <v>504</v>
      </c>
      <c r="Q15" s="12">
        <v>252</v>
      </c>
    </row>
    <row r="16" spans="1:17" s="9" customFormat="1" ht="15.75" thickBot="1" x14ac:dyDescent="0.3">
      <c r="A16" s="549" t="s">
        <v>33</v>
      </c>
      <c r="B16" s="618">
        <f>(B11-(TRUNC(B11/36000,0)*36000))/36000</f>
        <v>2.9775000000000003E-2</v>
      </c>
      <c r="C16" s="559" t="s">
        <v>34</v>
      </c>
      <c r="D16" s="833" t="s">
        <v>138</v>
      </c>
      <c r="E16" s="833"/>
      <c r="F16" s="833"/>
      <c r="G16" s="559" t="s">
        <v>34</v>
      </c>
      <c r="H16" s="634">
        <f>(H11-(TRUNC(H11/36000,0)*36000))/36000</f>
        <v>4.4472222222222225E-2</v>
      </c>
      <c r="I16" s="752"/>
      <c r="J16" s="753"/>
      <c r="K16" s="753"/>
      <c r="L16" s="831"/>
      <c r="M16" s="12">
        <v>12</v>
      </c>
      <c r="N16" s="187">
        <v>1056</v>
      </c>
      <c r="O16" s="12">
        <v>792</v>
      </c>
      <c r="P16" s="12">
        <v>528</v>
      </c>
      <c r="Q16" s="12">
        <v>264</v>
      </c>
    </row>
    <row r="17" spans="1:19" ht="13.5" thickBot="1" x14ac:dyDescent="0.25">
      <c r="A17" s="550"/>
      <c r="B17" s="555"/>
      <c r="C17" s="560"/>
      <c r="D17" s="665"/>
      <c r="E17" s="665"/>
      <c r="F17" s="665"/>
      <c r="G17" s="560"/>
      <c r="H17" s="557"/>
      <c r="I17" s="752"/>
      <c r="J17" s="753"/>
      <c r="K17" s="753"/>
      <c r="L17" s="831"/>
      <c r="M17" s="1">
        <v>16</v>
      </c>
      <c r="N17" s="188">
        <v>1056</v>
      </c>
      <c r="O17" s="1">
        <v>792</v>
      </c>
      <c r="P17" s="1">
        <v>528</v>
      </c>
      <c r="Q17" s="1">
        <v>264</v>
      </c>
    </row>
    <row r="18" spans="1:19" ht="15.75" thickBot="1" x14ac:dyDescent="0.3">
      <c r="A18" s="551" t="s">
        <v>36</v>
      </c>
      <c r="B18" s="602">
        <v>100</v>
      </c>
      <c r="C18" s="558" t="s">
        <v>37</v>
      </c>
      <c r="D18" s="784" t="s">
        <v>139</v>
      </c>
      <c r="E18" s="784"/>
      <c r="F18" s="784"/>
      <c r="G18" s="558" t="s">
        <v>37</v>
      </c>
      <c r="H18" s="626">
        <v>20</v>
      </c>
      <c r="I18" s="752"/>
      <c r="J18" s="753"/>
      <c r="K18" s="753"/>
      <c r="L18" s="831"/>
      <c r="M18" s="1">
        <v>18</v>
      </c>
      <c r="N18" s="188">
        <v>1056</v>
      </c>
      <c r="O18" s="1">
        <v>792</v>
      </c>
      <c r="P18" s="1">
        <v>528</v>
      </c>
      <c r="Q18" s="1">
        <v>264</v>
      </c>
    </row>
    <row r="19" spans="1:19" ht="13.5" thickBot="1" x14ac:dyDescent="0.25">
      <c r="A19" s="552"/>
      <c r="B19" s="554"/>
      <c r="C19" s="561"/>
      <c r="D19" s="680"/>
      <c r="E19" s="680"/>
      <c r="F19" s="680"/>
      <c r="G19" s="561"/>
      <c r="H19" s="556"/>
      <c r="I19" s="752"/>
      <c r="J19" s="753"/>
      <c r="K19" s="753"/>
      <c r="L19" s="831"/>
      <c r="M19" s="1">
        <v>12</v>
      </c>
      <c r="N19" s="188">
        <v>1152</v>
      </c>
      <c r="O19" s="1">
        <v>864</v>
      </c>
      <c r="P19" s="1">
        <v>576</v>
      </c>
      <c r="Q19" s="1">
        <v>288</v>
      </c>
    </row>
    <row r="20" spans="1:19" ht="15.75" thickBot="1" x14ac:dyDescent="0.3">
      <c r="A20" s="551" t="s">
        <v>39</v>
      </c>
      <c r="B20" s="602" t="s">
        <v>140</v>
      </c>
      <c r="C20" s="558" t="s">
        <v>111</v>
      </c>
      <c r="D20" s="764" t="s">
        <v>112</v>
      </c>
      <c r="E20" s="765"/>
      <c r="F20" s="765"/>
      <c r="G20" s="558" t="s">
        <v>111</v>
      </c>
      <c r="H20" s="628" t="s">
        <v>140</v>
      </c>
      <c r="I20" s="752"/>
      <c r="J20" s="753"/>
      <c r="K20" s="753"/>
      <c r="L20" s="831"/>
      <c r="M20" s="1">
        <v>16</v>
      </c>
      <c r="N20" s="188">
        <v>1152</v>
      </c>
      <c r="O20" s="1">
        <v>864</v>
      </c>
      <c r="P20" s="1">
        <v>576</v>
      </c>
      <c r="Q20" s="1">
        <v>288</v>
      </c>
    </row>
    <row r="21" spans="1:19" ht="13.5" thickBot="1" x14ac:dyDescent="0.25">
      <c r="A21" s="552"/>
      <c r="B21" s="554"/>
      <c r="C21" s="561"/>
      <c r="D21" s="719"/>
      <c r="E21" s="720"/>
      <c r="F21" s="721"/>
      <c r="G21" s="561"/>
      <c r="H21" s="652"/>
      <c r="I21" s="752"/>
      <c r="J21" s="753"/>
      <c r="K21" s="753"/>
      <c r="L21" s="831"/>
      <c r="M21" s="1">
        <v>18</v>
      </c>
      <c r="N21" s="188">
        <v>1152</v>
      </c>
      <c r="O21" s="1">
        <v>864</v>
      </c>
      <c r="P21" s="1">
        <v>576</v>
      </c>
      <c r="Q21" s="1">
        <v>288</v>
      </c>
    </row>
    <row r="22" spans="1:19" ht="117" thickBot="1" x14ac:dyDescent="0.25">
      <c r="A22" s="570" t="s">
        <v>42</v>
      </c>
      <c r="B22" s="602"/>
      <c r="C22" s="558" t="s">
        <v>29</v>
      </c>
      <c r="D22" s="764" t="s">
        <v>114</v>
      </c>
      <c r="E22" s="765"/>
      <c r="F22" s="765"/>
      <c r="G22" s="558" t="s">
        <v>29</v>
      </c>
      <c r="H22" s="628" t="s">
        <v>141</v>
      </c>
      <c r="I22" s="752"/>
      <c r="J22" s="753"/>
      <c r="K22" s="753"/>
      <c r="L22" s="831"/>
      <c r="M22" s="1"/>
      <c r="N22" s="188"/>
      <c r="O22" s="1"/>
      <c r="P22" s="1"/>
      <c r="Q22" s="1"/>
    </row>
    <row r="23" spans="1:19" x14ac:dyDescent="0.2">
      <c r="A23" s="552"/>
      <c r="B23" s="554"/>
      <c r="C23" s="561"/>
      <c r="D23" s="719"/>
      <c r="E23" s="720"/>
      <c r="F23" s="721"/>
      <c r="G23" s="561"/>
      <c r="H23" s="652"/>
      <c r="I23" s="752"/>
      <c r="J23" s="753"/>
      <c r="K23" s="753"/>
      <c r="L23" s="831"/>
      <c r="M23" s="1"/>
      <c r="N23" s="188"/>
      <c r="O23" s="1"/>
      <c r="P23" s="1"/>
      <c r="Q23" s="1"/>
    </row>
    <row r="24" spans="1:19" ht="20.100000000000001" customHeight="1" thickBot="1" x14ac:dyDescent="0.25">
      <c r="A24" s="612" t="s">
        <v>44</v>
      </c>
      <c r="B24" s="611" t="e">
        <f>IF(B15&gt;1,SUM(B15*B44,B15*B47),SUM(B46,B47))</f>
        <v>#N/A</v>
      </c>
      <c r="C24" s="562"/>
      <c r="D24" s="785" t="s">
        <v>44</v>
      </c>
      <c r="E24" s="786"/>
      <c r="F24" s="787"/>
      <c r="G24" s="640"/>
      <c r="H24" s="615">
        <f>IF(H15&gt;1,SUM(I44*H15,I47*H15),SUM(I46,I47))</f>
        <v>350</v>
      </c>
      <c r="I24" s="755"/>
      <c r="J24" s="756"/>
      <c r="K24" s="756"/>
      <c r="L24" s="832"/>
      <c r="M24" s="1"/>
      <c r="N24" s="188"/>
      <c r="O24" s="1"/>
      <c r="P24" s="1"/>
      <c r="Q24" s="1"/>
    </row>
    <row r="25" spans="1:19" ht="14.25" hidden="1" thickTop="1" thickBot="1" x14ac:dyDescent="0.25">
      <c r="A25" s="490" t="s">
        <v>47</v>
      </c>
      <c r="B25" s="491">
        <f>IF((B11/45000)&lt;0.5,(SUM(B18*Tables!BX20)*B16*B15),(SUM(B18*Tables!BX20*B15)))</f>
        <v>1.36965</v>
      </c>
      <c r="C25" s="654"/>
      <c r="D25" s="492"/>
      <c r="E25" s="492"/>
      <c r="F25" s="493" t="s">
        <v>47</v>
      </c>
      <c r="G25" s="494"/>
      <c r="H25" s="495">
        <f>IF((H11/45000)&lt;0.5,(SUM(H18*Tables!BX20)*H16*H15),(SUM(H18*Tables!BX20*B15)))</f>
        <v>0.40914444444444453</v>
      </c>
      <c r="I25" s="654"/>
      <c r="J25" s="654"/>
      <c r="K25" s="654"/>
      <c r="L25" s="655"/>
      <c r="M25" s="1"/>
      <c r="N25" s="188"/>
      <c r="O25" s="1"/>
      <c r="P25" s="1"/>
      <c r="Q25" s="1"/>
    </row>
    <row r="26" spans="1:19" ht="13.5" hidden="1" thickBot="1" x14ac:dyDescent="0.25">
      <c r="A26" s="834" t="s">
        <v>48</v>
      </c>
      <c r="B26" s="835"/>
      <c r="C26" s="707"/>
      <c r="D26" s="707"/>
      <c r="E26" s="707"/>
      <c r="F26" s="707"/>
      <c r="G26" s="707"/>
      <c r="H26" s="707"/>
      <c r="I26" s="835"/>
      <c r="J26" s="835"/>
      <c r="K26" s="835"/>
      <c r="L26" s="835"/>
      <c r="M26" s="835"/>
      <c r="N26" s="836"/>
      <c r="O26" s="1"/>
      <c r="P26" s="1"/>
      <c r="Q26" s="1"/>
      <c r="R26" s="1"/>
      <c r="S26" s="1"/>
    </row>
    <row r="27" spans="1:19" hidden="1" x14ac:dyDescent="0.2">
      <c r="A27" s="165" t="s">
        <v>49</v>
      </c>
      <c r="B27" s="168">
        <v>100000</v>
      </c>
      <c r="C27" s="837"/>
      <c r="D27" s="838"/>
      <c r="E27" s="838"/>
      <c r="F27" s="838"/>
      <c r="G27" s="843"/>
      <c r="H27" s="189">
        <v>100000</v>
      </c>
      <c r="I27" s="821"/>
      <c r="J27" s="822"/>
      <c r="K27" s="822"/>
      <c r="L27" s="823"/>
      <c r="M27" s="1"/>
      <c r="N27" s="188"/>
      <c r="O27" s="1"/>
      <c r="P27" s="1"/>
      <c r="Q27" s="1"/>
    </row>
    <row r="28" spans="1:19" hidden="1" x14ac:dyDescent="0.2">
      <c r="A28" s="166" t="s">
        <v>51</v>
      </c>
      <c r="B28" s="167">
        <f>B27*5%</f>
        <v>5000</v>
      </c>
      <c r="C28" s="839"/>
      <c r="D28" s="840"/>
      <c r="E28" s="840"/>
      <c r="F28" s="840"/>
      <c r="G28" s="844"/>
      <c r="H28" s="190">
        <f>H27*5%</f>
        <v>5000</v>
      </c>
      <c r="I28" s="824"/>
      <c r="J28" s="825"/>
      <c r="K28" s="825"/>
      <c r="L28" s="826"/>
      <c r="M28" s="1"/>
      <c r="N28" s="188"/>
      <c r="O28" s="1"/>
      <c r="P28" s="1"/>
      <c r="Q28" s="1"/>
    </row>
    <row r="29" spans="1:19" hidden="1" x14ac:dyDescent="0.2">
      <c r="A29" s="166" t="s">
        <v>52</v>
      </c>
      <c r="B29" s="427" t="e">
        <f>B24</f>
        <v>#N/A</v>
      </c>
      <c r="C29" s="839"/>
      <c r="D29" s="840"/>
      <c r="E29" s="840"/>
      <c r="F29" s="840"/>
      <c r="G29" s="844"/>
      <c r="H29" s="442">
        <f>H24</f>
        <v>350</v>
      </c>
      <c r="I29" s="824"/>
      <c r="J29" s="825"/>
      <c r="K29" s="825"/>
      <c r="L29" s="826"/>
      <c r="M29" s="1"/>
      <c r="N29" s="188"/>
      <c r="O29" s="1"/>
      <c r="P29" s="1"/>
      <c r="Q29" s="1"/>
    </row>
    <row r="30" spans="1:19" hidden="1" x14ac:dyDescent="0.2">
      <c r="A30" s="166" t="s">
        <v>53</v>
      </c>
      <c r="B30" s="427" t="e">
        <f>B28+B29</f>
        <v>#N/A</v>
      </c>
      <c r="C30" s="839"/>
      <c r="D30" s="840"/>
      <c r="E30" s="840"/>
      <c r="F30" s="840"/>
      <c r="G30" s="844"/>
      <c r="H30" s="442">
        <f>H28+H29</f>
        <v>5350</v>
      </c>
      <c r="I30" s="824"/>
      <c r="J30" s="825"/>
      <c r="K30" s="825"/>
      <c r="L30" s="826"/>
      <c r="M30" s="1"/>
      <c r="N30" s="188"/>
      <c r="O30" s="1"/>
      <c r="P30" s="1"/>
      <c r="Q30" s="1"/>
    </row>
    <row r="31" spans="1:19" hidden="1" x14ac:dyDescent="0.2">
      <c r="A31" s="166" t="s">
        <v>54</v>
      </c>
      <c r="B31" s="169">
        <v>43458</v>
      </c>
      <c r="C31" s="841"/>
      <c r="D31" s="842"/>
      <c r="E31" s="842"/>
      <c r="F31" s="842"/>
      <c r="G31" s="844"/>
      <c r="H31" s="191">
        <v>43458</v>
      </c>
      <c r="I31" s="827"/>
      <c r="J31" s="828"/>
      <c r="K31" s="828"/>
      <c r="L31" s="829"/>
      <c r="M31" s="1"/>
      <c r="N31" s="188"/>
      <c r="O31" s="1"/>
      <c r="P31" s="1"/>
      <c r="Q31" s="1"/>
    </row>
    <row r="32" spans="1:19" ht="18" hidden="1" customHeight="1" thickBot="1" x14ac:dyDescent="0.25">
      <c r="A32" s="179" t="s">
        <v>55</v>
      </c>
      <c r="B32" s="215" t="s">
        <v>56</v>
      </c>
      <c r="C32" s="865"/>
      <c r="D32" s="866"/>
      <c r="E32" s="867"/>
      <c r="F32" s="846" t="s">
        <v>116</v>
      </c>
      <c r="G32" s="844"/>
      <c r="H32" s="192"/>
      <c r="I32" s="175"/>
      <c r="J32" s="175"/>
      <c r="K32" s="175"/>
      <c r="L32" s="846" t="s">
        <v>116</v>
      </c>
      <c r="M32" s="1"/>
      <c r="N32" s="188"/>
      <c r="O32" s="1"/>
      <c r="P32" s="1"/>
      <c r="Q32" s="1"/>
    </row>
    <row r="33" spans="1:19" hidden="1" x14ac:dyDescent="0.2">
      <c r="A33" s="162" t="s">
        <v>57</v>
      </c>
      <c r="B33" s="163" t="s">
        <v>58</v>
      </c>
      <c r="C33" s="428" t="s">
        <v>37</v>
      </c>
      <c r="D33" s="428" t="s">
        <v>44</v>
      </c>
      <c r="E33" s="428" t="s">
        <v>59</v>
      </c>
      <c r="F33" s="847"/>
      <c r="G33" s="844"/>
      <c r="H33" s="193" t="s">
        <v>58</v>
      </c>
      <c r="I33" s="428" t="s">
        <v>37</v>
      </c>
      <c r="J33" s="175"/>
      <c r="K33" s="428" t="s">
        <v>59</v>
      </c>
      <c r="L33" s="847"/>
      <c r="M33" s="1"/>
      <c r="N33" s="188"/>
      <c r="O33" s="1"/>
      <c r="P33" s="1"/>
      <c r="Q33" s="1"/>
    </row>
    <row r="34" spans="1:19" ht="14.25" hidden="1" x14ac:dyDescent="0.2">
      <c r="A34" s="429" t="s">
        <v>62</v>
      </c>
      <c r="B34" s="479" t="s">
        <v>63</v>
      </c>
      <c r="C34" s="170">
        <v>350</v>
      </c>
      <c r="D34" s="430" t="s">
        <v>142</v>
      </c>
      <c r="E34" s="171">
        <v>43460</v>
      </c>
      <c r="F34" s="479"/>
      <c r="G34" s="844"/>
      <c r="H34" s="194" t="s">
        <v>63</v>
      </c>
      <c r="I34" s="170">
        <v>350</v>
      </c>
      <c r="J34" s="430" t="e">
        <f>IF($H$15&gt;1,SUM($K43*$H$15,$I$47*$H$15),SUM($L43,$I$47))</f>
        <v>#N/A</v>
      </c>
      <c r="K34" s="171">
        <v>43460</v>
      </c>
      <c r="L34" s="479"/>
      <c r="M34" s="1"/>
      <c r="N34" s="188"/>
      <c r="O34" s="1"/>
      <c r="P34" s="1"/>
      <c r="Q34" s="1"/>
    </row>
    <row r="35" spans="1:19" ht="14.25" hidden="1" x14ac:dyDescent="0.2">
      <c r="A35" s="429" t="s">
        <v>65</v>
      </c>
      <c r="B35" s="479" t="s">
        <v>66</v>
      </c>
      <c r="C35" s="170">
        <v>650</v>
      </c>
      <c r="D35" s="430" t="e">
        <f>IF($B$15&gt;1,SUM($E44*$B$15,$B$47*$B$15),SUM($F44,$B$47))</f>
        <v>#N/A</v>
      </c>
      <c r="E35" s="171">
        <v>43459</v>
      </c>
      <c r="F35" s="479"/>
      <c r="G35" s="844"/>
      <c r="H35" s="194" t="s">
        <v>66</v>
      </c>
      <c r="I35" s="170">
        <v>650</v>
      </c>
      <c r="J35" s="430" t="e">
        <f>IF($H$15&gt;1,SUM($K44*$H$15,$I$47*$H$15),SUM($L44,$I$47))</f>
        <v>#N/A</v>
      </c>
      <c r="K35" s="171">
        <v>43459</v>
      </c>
      <c r="L35" s="479"/>
      <c r="M35" s="1"/>
      <c r="N35" s="188"/>
      <c r="O35" s="1"/>
      <c r="P35" s="1"/>
      <c r="Q35" s="1"/>
    </row>
    <row r="36" spans="1:19" ht="14.25" hidden="1" x14ac:dyDescent="0.2">
      <c r="A36" s="429" t="s">
        <v>67</v>
      </c>
      <c r="B36" s="479" t="s">
        <v>68</v>
      </c>
      <c r="C36" s="170">
        <v>800</v>
      </c>
      <c r="D36" s="430" t="e">
        <f>IF($B$15&gt;1,SUM($E45*$B$15,$B$47*$B$15),SUM($F45,$B$47))</f>
        <v>#N/A</v>
      </c>
      <c r="E36" s="171">
        <v>43457</v>
      </c>
      <c r="F36" s="479"/>
      <c r="G36" s="844"/>
      <c r="H36" s="194" t="s">
        <v>68</v>
      </c>
      <c r="I36" s="170">
        <v>800</v>
      </c>
      <c r="J36" s="430" t="e">
        <f>IF($H$15&gt;1,SUM($K45*$H$15,$I$47*$H$15),SUM($L45,$I$47))</f>
        <v>#N/A</v>
      </c>
      <c r="K36" s="171">
        <v>43457</v>
      </c>
      <c r="L36" s="479"/>
      <c r="M36" s="1"/>
      <c r="N36" s="188"/>
      <c r="O36" s="1"/>
      <c r="P36" s="1"/>
      <c r="Q36" s="1"/>
    </row>
    <row r="37" spans="1:19" ht="14.25" hidden="1" x14ac:dyDescent="0.2">
      <c r="A37" s="429" t="s">
        <v>69</v>
      </c>
      <c r="B37" s="479" t="s">
        <v>70</v>
      </c>
      <c r="C37" s="170">
        <v>2500</v>
      </c>
      <c r="D37" s="430" t="e">
        <f>IF($B$15&gt;1,SUM($E46*$B$15,$B$47*$B$15),SUM($F46,$B$47))</f>
        <v>#N/A</v>
      </c>
      <c r="E37" s="171">
        <v>43454</v>
      </c>
      <c r="F37" s="479"/>
      <c r="G37" s="844"/>
      <c r="H37" s="194" t="s">
        <v>70</v>
      </c>
      <c r="I37" s="170">
        <v>2500</v>
      </c>
      <c r="J37" s="430" t="e">
        <f>IF($H$15&gt;1,SUM($K46*$H$15,$I$47*$H$15),SUM($L46,$I$47))</f>
        <v>#N/A</v>
      </c>
      <c r="K37" s="171">
        <v>43454</v>
      </c>
      <c r="L37" s="479"/>
      <c r="M37" s="1"/>
      <c r="N37" s="188"/>
      <c r="O37" s="1"/>
      <c r="P37" s="1"/>
      <c r="Q37" s="1"/>
    </row>
    <row r="38" spans="1:19" ht="15.75" hidden="1" thickBot="1" x14ac:dyDescent="0.25">
      <c r="A38" s="172" t="s">
        <v>71</v>
      </c>
      <c r="B38" s="164">
        <f>B22</f>
        <v>0</v>
      </c>
      <c r="C38" s="173">
        <f>B18</f>
        <v>100</v>
      </c>
      <c r="D38" s="174" t="e">
        <f>B29</f>
        <v>#N/A</v>
      </c>
      <c r="E38" s="196">
        <v>43465</v>
      </c>
      <c r="F38" s="173"/>
      <c r="G38" s="845"/>
      <c r="H38" s="195">
        <f>B22</f>
        <v>0</v>
      </c>
      <c r="I38" s="173">
        <f>H18</f>
        <v>20</v>
      </c>
      <c r="J38" s="174">
        <f>H24</f>
        <v>350</v>
      </c>
      <c r="K38" s="196">
        <v>43465</v>
      </c>
      <c r="L38" s="173"/>
      <c r="M38" s="1"/>
      <c r="N38" s="188"/>
      <c r="O38" s="1"/>
      <c r="P38" s="1"/>
      <c r="Q38" s="1"/>
    </row>
    <row r="39" spans="1:19" ht="13.5" hidden="1" thickBot="1" x14ac:dyDescent="0.25">
      <c r="A39" s="706"/>
      <c r="B39" s="707"/>
      <c r="C39" s="707"/>
      <c r="D39" s="707"/>
      <c r="E39" s="707"/>
      <c r="F39" s="707"/>
      <c r="G39" s="707"/>
      <c r="H39" s="707"/>
      <c r="I39" s="707"/>
      <c r="J39" s="707"/>
      <c r="K39" s="707"/>
      <c r="L39" s="707"/>
      <c r="M39" s="707"/>
      <c r="N39" s="708"/>
      <c r="O39" s="1"/>
      <c r="P39" s="1"/>
      <c r="Q39" s="1"/>
      <c r="R39" s="1"/>
      <c r="S39" s="1"/>
    </row>
    <row r="40" spans="1:19" hidden="1" x14ac:dyDescent="0.2">
      <c r="A40" s="426"/>
      <c r="B40" s="425"/>
      <c r="C40" s="477"/>
      <c r="D40" s="176"/>
      <c r="E40" s="176"/>
      <c r="F40" s="176"/>
      <c r="G40" s="176"/>
      <c r="H40" s="425"/>
      <c r="I40" s="478"/>
      <c r="J40" s="478"/>
      <c r="K40" s="478"/>
      <c r="L40" s="478"/>
      <c r="M40" s="1"/>
      <c r="N40" s="1"/>
      <c r="O40" s="1"/>
      <c r="P40" s="1"/>
      <c r="Q40" s="1"/>
    </row>
    <row r="41" spans="1:19" hidden="1" x14ac:dyDescent="0.2">
      <c r="A41" s="434" t="s">
        <v>72</v>
      </c>
      <c r="B41" s="441">
        <f>_xlfn.FLOOR.MATH($B$11/36000)</f>
        <v>0</v>
      </c>
      <c r="C41" s="176"/>
      <c r="D41" s="176"/>
      <c r="E41" s="176"/>
      <c r="F41" s="176"/>
      <c r="G41" s="176"/>
      <c r="H41" s="426" t="s">
        <v>72</v>
      </c>
      <c r="I41" s="441">
        <f>_xlfn.FLOOR.MATH($H$11/36000)</f>
        <v>0</v>
      </c>
      <c r="J41" s="7"/>
      <c r="K41" s="7"/>
      <c r="L41" s="177"/>
      <c r="M41" s="1"/>
      <c r="N41" s="1"/>
      <c r="O41" s="1"/>
      <c r="P41" s="1"/>
      <c r="Q41" s="1"/>
    </row>
    <row r="42" spans="1:19" hidden="1" x14ac:dyDescent="0.2">
      <c r="A42" s="434" t="s">
        <v>74</v>
      </c>
      <c r="B42" s="478" t="str">
        <f>IF(AND($B$41=0,$B$16&lt;50%),"yes","no")</f>
        <v>yes</v>
      </c>
      <c r="C42" s="477"/>
      <c r="D42" s="478"/>
      <c r="E42" s="435" t="s">
        <v>75</v>
      </c>
      <c r="F42" s="435" t="s">
        <v>76</v>
      </c>
      <c r="G42" s="176"/>
      <c r="H42" s="434" t="s">
        <v>74</v>
      </c>
      <c r="I42" s="478" t="str">
        <f>IF(AND($I$41=0,$H$16&lt;50%),"yes","no")</f>
        <v>yes</v>
      </c>
      <c r="J42" s="478"/>
      <c r="K42" s="435" t="s">
        <v>75</v>
      </c>
      <c r="L42" s="443" t="s">
        <v>76</v>
      </c>
      <c r="M42" s="1"/>
      <c r="N42" s="1"/>
      <c r="O42" s="1"/>
      <c r="P42" s="1"/>
      <c r="Q42" s="1"/>
    </row>
    <row r="43" spans="1:19" hidden="1" x14ac:dyDescent="0.2">
      <c r="A43" s="444" t="s">
        <v>78</v>
      </c>
      <c r="B43" s="437" t="e">
        <f>VLOOKUP($B$22,State_Rate,(VLOOKUP($B$20,State_Col,2,FALSE)),FALSE)</f>
        <v>#N/A</v>
      </c>
      <c r="C43" s="477"/>
      <c r="D43" s="437" t="e">
        <f>VLOOKUP($B$34,State_Rate,(VLOOKUP($B$20,State_Col,2,FALSE)),FALSE)</f>
        <v>#N/A</v>
      </c>
      <c r="E43" s="478">
        <f>IF($B$42="no",MAX($D43*$C34,1200),0)</f>
        <v>0</v>
      </c>
      <c r="F43" s="478" t="e">
        <f>(MAX(1200,$D43*$C34)/$B$45)</f>
        <v>#N/A</v>
      </c>
      <c r="G43" s="176"/>
      <c r="H43" s="436" t="s">
        <v>78</v>
      </c>
      <c r="I43" s="437">
        <f>VLOOKUP($H$22,State_Rate,(VLOOKUP($H$20,State_Col,2,FALSE)),FALSE)</f>
        <v>3.35</v>
      </c>
      <c r="J43" s="437" t="e">
        <f>VLOOKUP($B$34,State_Rate,(VLOOKUP($B$20,State_Col,2,FALSE)),FALSE)</f>
        <v>#N/A</v>
      </c>
      <c r="K43" s="478">
        <f>IF($I$42="no",MAX($J43*$I34,1200),0)</f>
        <v>0</v>
      </c>
      <c r="L43" s="178" t="e">
        <f>(MAX(1200,$J43*$I34)/$I$45)</f>
        <v>#N/A</v>
      </c>
      <c r="M43" s="1"/>
      <c r="N43" s="1"/>
      <c r="O43" s="1"/>
      <c r="P43" s="1"/>
      <c r="Q43" s="1"/>
    </row>
    <row r="44" spans="1:19" hidden="1" x14ac:dyDescent="0.2">
      <c r="A44" s="444" t="s">
        <v>80</v>
      </c>
      <c r="B44" s="437">
        <f>IF($B$42="no",MAX($B$43*$B$18,1200),0)</f>
        <v>0</v>
      </c>
      <c r="C44" s="477"/>
      <c r="D44" s="437" t="e">
        <f>VLOOKUP($B$35,State_Rate,(VLOOKUP($B$20,State_Col,2,FALSE)),FALSE)</f>
        <v>#N/A</v>
      </c>
      <c r="E44" s="478">
        <f>IF($B$42="no",MAX($D44*$C35,1200),0)</f>
        <v>0</v>
      </c>
      <c r="F44" s="478" t="e">
        <f>(MAX(1200,$D44*$C35)/$B$45)</f>
        <v>#N/A</v>
      </c>
      <c r="G44" s="176"/>
      <c r="H44" s="436" t="s">
        <v>80</v>
      </c>
      <c r="I44" s="437">
        <f>IF($I$42="no",MAX($I$43*$H$18,1200),0)</f>
        <v>0</v>
      </c>
      <c r="J44" s="437" t="e">
        <f>VLOOKUP($B$35,State_Rate,(VLOOKUP($B$20,State_Col,2,FALSE)),FALSE)</f>
        <v>#N/A</v>
      </c>
      <c r="K44" s="478">
        <f>IF($I$42="no",MAX($J44*$I35,1200),0)</f>
        <v>0</v>
      </c>
      <c r="L44" s="178" t="e">
        <f>(MAX(1200,$J44*$I35)/$I$45)</f>
        <v>#N/A</v>
      </c>
      <c r="M44" s="1"/>
      <c r="N44" s="1"/>
      <c r="O44" s="1"/>
      <c r="P44" s="1"/>
      <c r="Q44" s="1"/>
    </row>
    <row r="45" spans="1:19" hidden="1" x14ac:dyDescent="0.2">
      <c r="A45" s="444" t="s">
        <v>81</v>
      </c>
      <c r="B45" s="478">
        <f>VLOOKUP($B$16,Util_Rate,3,TRUE)</f>
        <v>4</v>
      </c>
      <c r="C45" s="477"/>
      <c r="D45" s="437" t="e">
        <f>VLOOKUP($B$36,State_Rate,(VLOOKUP($B$20,State_Col,2,FALSE)),FALSE)</f>
        <v>#N/A</v>
      </c>
      <c r="E45" s="478">
        <f>IF($B$42="no",MAX($D45*$C36,1200),0)</f>
        <v>0</v>
      </c>
      <c r="F45" s="478" t="e">
        <f>(MAX(1200,$D45*$C36)/$B$45)</f>
        <v>#N/A</v>
      </c>
      <c r="G45" s="176"/>
      <c r="H45" s="436" t="s">
        <v>81</v>
      </c>
      <c r="I45" s="478">
        <f>VLOOKUP($H$16,Util_Rate,3,TRUE)</f>
        <v>4</v>
      </c>
      <c r="J45" s="437" t="e">
        <f>VLOOKUP($B$36,State_Rate,(VLOOKUP($B$20,State_Col,2,FALSE)),FALSE)</f>
        <v>#N/A</v>
      </c>
      <c r="K45" s="478">
        <f>IF($I$42="no",MAX($J45*$I36,1200),0)</f>
        <v>0</v>
      </c>
      <c r="L45" s="178" t="e">
        <f>(MAX(1200,$J45*$I36)/$I$45)</f>
        <v>#N/A</v>
      </c>
      <c r="M45" s="1"/>
      <c r="N45" s="1"/>
      <c r="O45" s="1"/>
      <c r="P45" s="1"/>
      <c r="Q45" s="1"/>
    </row>
    <row r="46" spans="1:19" hidden="1" x14ac:dyDescent="0.2">
      <c r="A46" s="444" t="s">
        <v>83</v>
      </c>
      <c r="B46" s="437" t="e">
        <f>(MAX(1200,B43*B18)/B45)</f>
        <v>#N/A</v>
      </c>
      <c r="C46" s="477"/>
      <c r="D46" s="437" t="e">
        <f>VLOOKUP($B$37,State_Rate,(VLOOKUP($B$20,State_Col,2,FALSE)),FALSE)</f>
        <v>#N/A</v>
      </c>
      <c r="E46" s="478">
        <f>IF($B$42="no",MAX($D46*$C37,1200),0)</f>
        <v>0</v>
      </c>
      <c r="F46" s="478" t="e">
        <f>(MAX(1200,$D46*$C37)/$B$45)</f>
        <v>#N/A</v>
      </c>
      <c r="G46" s="176"/>
      <c r="H46" s="436" t="s">
        <v>83</v>
      </c>
      <c r="I46" s="437">
        <f>(MAX(1200,I43*H18)/I45)</f>
        <v>300</v>
      </c>
      <c r="J46" s="437" t="e">
        <f>VLOOKUP($B$37,State_Rate,(VLOOKUP($B$20,State_Col,2,FALSE)),FALSE)</f>
        <v>#N/A</v>
      </c>
      <c r="K46" s="478">
        <f>IF($I$42="no",MAX($J46*$I37,1200),0)</f>
        <v>0</v>
      </c>
      <c r="L46" s="178" t="e">
        <f>(MAX(1200,$J46*$I37)/$I$45)</f>
        <v>#N/A</v>
      </c>
      <c r="M46" s="1"/>
      <c r="N46" s="1"/>
      <c r="O46" s="1"/>
      <c r="P46" s="1"/>
      <c r="Q46" s="1"/>
    </row>
    <row r="47" spans="1:19" hidden="1" x14ac:dyDescent="0.2">
      <c r="A47" s="444" t="s">
        <v>84</v>
      </c>
      <c r="B47" s="437">
        <v>50</v>
      </c>
      <c r="C47" s="477"/>
      <c r="D47" s="478"/>
      <c r="E47" s="478"/>
      <c r="F47" s="478"/>
      <c r="G47" s="176"/>
      <c r="H47" s="436" t="s">
        <v>84</v>
      </c>
      <c r="I47" s="437">
        <v>50</v>
      </c>
      <c r="J47" s="478"/>
      <c r="K47" s="478"/>
      <c r="L47" s="178"/>
      <c r="M47" s="1"/>
      <c r="N47" s="1"/>
      <c r="O47" s="1"/>
      <c r="P47" s="1"/>
      <c r="Q47" s="1"/>
    </row>
    <row r="48" spans="1:19" hidden="1" x14ac:dyDescent="0.2">
      <c r="A48" s="445"/>
      <c r="B48" s="435"/>
      <c r="C48" s="477"/>
      <c r="D48" s="477"/>
      <c r="E48" s="477"/>
      <c r="F48" s="477"/>
      <c r="G48" s="176"/>
      <c r="I48" s="478"/>
      <c r="J48" s="478"/>
      <c r="K48" s="478"/>
      <c r="L48" s="178"/>
      <c r="M48" s="1"/>
      <c r="N48" s="1"/>
      <c r="O48" s="1"/>
      <c r="P48" s="1"/>
      <c r="Q48" s="1"/>
    </row>
    <row r="49" spans="1:17" hidden="1" x14ac:dyDescent="0.2">
      <c r="A49" s="446"/>
      <c r="B49" s="437"/>
      <c r="C49" s="477"/>
      <c r="D49" s="477"/>
      <c r="E49" s="477"/>
      <c r="F49" s="477"/>
      <c r="G49" s="176"/>
      <c r="H49" s="437"/>
      <c r="I49" s="478"/>
      <c r="J49" s="478"/>
      <c r="K49" s="478"/>
      <c r="L49" s="178"/>
      <c r="M49" s="1"/>
      <c r="N49" s="1"/>
      <c r="O49" s="1"/>
      <c r="P49" s="1"/>
      <c r="Q49" s="1"/>
    </row>
    <row r="50" spans="1:17" ht="13.5" hidden="1" thickBot="1" x14ac:dyDescent="0.25">
      <c r="A50" s="447"/>
      <c r="B50" s="180"/>
      <c r="C50" s="181"/>
      <c r="D50" s="181"/>
      <c r="E50" s="181"/>
      <c r="F50" s="181"/>
      <c r="G50" s="176"/>
      <c r="H50" s="425"/>
      <c r="I50" s="478"/>
      <c r="J50" s="478"/>
      <c r="K50" s="478"/>
      <c r="L50" s="478"/>
      <c r="M50" s="1"/>
      <c r="N50" s="1"/>
      <c r="O50" s="1"/>
      <c r="P50" s="1"/>
      <c r="Q50" s="1"/>
    </row>
    <row r="51" spans="1:17" hidden="1" x14ac:dyDescent="0.2">
      <c r="A51" s="426"/>
      <c r="B51" s="448"/>
      <c r="C51" s="477"/>
      <c r="D51" s="176"/>
      <c r="E51" s="176"/>
      <c r="F51" s="176"/>
      <c r="G51" s="176"/>
      <c r="H51" s="425"/>
      <c r="I51" s="478"/>
      <c r="J51" s="478"/>
      <c r="K51" s="478"/>
      <c r="L51" s="478"/>
      <c r="M51" s="1"/>
      <c r="N51" s="1"/>
      <c r="O51" s="1"/>
      <c r="P51" s="1"/>
      <c r="Q51" s="1"/>
    </row>
    <row r="52" spans="1:17" hidden="1" x14ac:dyDescent="0.2">
      <c r="A52" s="426"/>
      <c r="B52" s="425"/>
      <c r="C52" s="477"/>
      <c r="D52" s="176"/>
      <c r="E52" s="176"/>
      <c r="F52" s="176"/>
      <c r="G52" s="176"/>
      <c r="H52" s="425"/>
      <c r="I52" s="478"/>
      <c r="J52" s="478"/>
      <c r="K52" s="478"/>
      <c r="L52" s="478"/>
      <c r="M52" s="1"/>
      <c r="N52" s="1"/>
      <c r="O52" s="1"/>
      <c r="P52" s="1"/>
      <c r="Q52" s="1"/>
    </row>
    <row r="53" spans="1:17" hidden="1" x14ac:dyDescent="0.2">
      <c r="A53" s="426"/>
      <c r="B53" s="425"/>
      <c r="C53" s="477"/>
      <c r="D53" s="176"/>
      <c r="E53" s="176"/>
      <c r="F53" s="176"/>
      <c r="G53" s="176"/>
      <c r="H53" s="425"/>
      <c r="I53" s="478"/>
      <c r="J53" s="478"/>
      <c r="K53" s="478"/>
      <c r="L53" s="478"/>
      <c r="M53" s="1"/>
      <c r="N53" s="1"/>
      <c r="O53" s="1"/>
      <c r="P53" s="1"/>
      <c r="Q53" s="1"/>
    </row>
    <row r="54" spans="1:17" hidden="1" x14ac:dyDescent="0.2">
      <c r="A54" s="426"/>
      <c r="B54" s="425"/>
      <c r="C54" s="477"/>
      <c r="D54" s="176"/>
      <c r="E54" s="176"/>
      <c r="F54" s="176"/>
      <c r="G54" s="176"/>
      <c r="H54" s="425"/>
      <c r="I54" s="478"/>
      <c r="J54" s="478"/>
      <c r="K54" s="478"/>
      <c r="L54" s="478"/>
      <c r="M54" s="1"/>
      <c r="N54" s="1"/>
      <c r="O54" s="1"/>
      <c r="P54" s="1"/>
      <c r="Q54" s="1"/>
    </row>
    <row r="55" spans="1:17" hidden="1" x14ac:dyDescent="0.2">
      <c r="A55" s="426"/>
      <c r="B55" s="425"/>
      <c r="C55" s="477"/>
      <c r="D55" s="176"/>
      <c r="E55" s="176"/>
      <c r="F55" s="176"/>
      <c r="G55" s="176"/>
      <c r="H55" s="425"/>
      <c r="I55" s="478"/>
      <c r="J55" s="478"/>
      <c r="K55" s="478"/>
      <c r="L55" s="478"/>
      <c r="M55" s="1"/>
      <c r="N55" s="1"/>
      <c r="O55" s="1"/>
      <c r="P55" s="1"/>
      <c r="Q55" s="1"/>
    </row>
    <row r="56" spans="1:17" hidden="1" x14ac:dyDescent="0.2">
      <c r="A56" s="426"/>
      <c r="B56" s="425"/>
      <c r="C56" s="477"/>
      <c r="D56" s="176"/>
      <c r="E56" s="176"/>
      <c r="F56" s="176"/>
      <c r="G56" s="176"/>
      <c r="H56" s="425"/>
      <c r="I56" s="478"/>
      <c r="J56" s="478"/>
      <c r="K56" s="478"/>
      <c r="L56" s="478"/>
      <c r="M56" s="1"/>
      <c r="N56" s="1"/>
      <c r="O56" s="1"/>
      <c r="P56" s="1"/>
      <c r="Q56" s="1"/>
    </row>
    <row r="57" spans="1:17" hidden="1" x14ac:dyDescent="0.2">
      <c r="A57" s="426"/>
      <c r="B57" s="425"/>
      <c r="C57" s="477"/>
      <c r="D57" s="176"/>
      <c r="E57" s="176"/>
      <c r="F57" s="176"/>
      <c r="G57" s="176"/>
      <c r="H57" s="425"/>
      <c r="I57" s="478"/>
      <c r="J57" s="478"/>
      <c r="K57" s="478"/>
      <c r="L57" s="478"/>
      <c r="M57" s="1"/>
      <c r="N57" s="1"/>
      <c r="O57" s="1"/>
      <c r="P57" s="1"/>
      <c r="Q57" s="1"/>
    </row>
    <row r="58" spans="1:17" hidden="1" x14ac:dyDescent="0.2">
      <c r="A58" s="426"/>
      <c r="B58" s="425"/>
      <c r="C58" s="477"/>
      <c r="D58" s="176"/>
      <c r="E58" s="176"/>
      <c r="F58" s="176"/>
      <c r="G58" s="176"/>
      <c r="H58" s="425"/>
      <c r="I58" s="478"/>
      <c r="J58" s="478"/>
      <c r="K58" s="478"/>
      <c r="L58" s="478"/>
      <c r="M58" s="1"/>
      <c r="N58" s="1"/>
      <c r="O58" s="1"/>
      <c r="P58" s="1"/>
      <c r="Q58" s="1"/>
    </row>
    <row r="59" spans="1:17" hidden="1" x14ac:dyDescent="0.2">
      <c r="A59" s="426"/>
      <c r="B59" s="425"/>
      <c r="C59" s="477"/>
      <c r="D59" s="176"/>
      <c r="E59" s="176"/>
      <c r="F59" s="176"/>
      <c r="G59" s="176"/>
      <c r="H59" s="425"/>
      <c r="I59" s="478"/>
      <c r="J59" s="478"/>
      <c r="K59" s="478"/>
      <c r="L59" s="478"/>
      <c r="M59" s="1"/>
      <c r="N59" s="1"/>
      <c r="O59" s="1"/>
      <c r="P59" s="1"/>
      <c r="Q59" s="1"/>
    </row>
    <row r="60" spans="1:17" hidden="1" x14ac:dyDescent="0.2">
      <c r="A60" s="426"/>
      <c r="B60" s="425"/>
      <c r="C60" s="477"/>
      <c r="D60" s="176"/>
      <c r="E60" s="176"/>
      <c r="F60" s="176"/>
      <c r="G60" s="176"/>
      <c r="H60" s="425"/>
      <c r="I60" s="478"/>
      <c r="J60" s="478"/>
      <c r="K60" s="478"/>
      <c r="L60" s="478"/>
      <c r="M60" s="1"/>
      <c r="N60" s="1"/>
      <c r="O60" s="1"/>
      <c r="P60" s="1"/>
      <c r="Q60" s="1"/>
    </row>
    <row r="61" spans="1:17" hidden="1" x14ac:dyDescent="0.2">
      <c r="A61" s="426"/>
      <c r="B61" s="425"/>
      <c r="C61" s="477"/>
      <c r="D61" s="176"/>
      <c r="E61" s="176"/>
      <c r="F61" s="176"/>
      <c r="G61" s="176"/>
      <c r="H61" s="425"/>
      <c r="I61" s="478"/>
      <c r="J61" s="478"/>
      <c r="K61" s="478"/>
      <c r="L61" s="478"/>
      <c r="M61" s="1"/>
      <c r="N61" s="1"/>
      <c r="O61" s="1"/>
      <c r="P61" s="1"/>
      <c r="Q61" s="1"/>
    </row>
    <row r="62" spans="1:17" hidden="1" x14ac:dyDescent="0.2">
      <c r="A62" s="812"/>
      <c r="B62" s="813"/>
      <c r="C62" s="813"/>
      <c r="D62" s="813"/>
      <c r="E62" s="813"/>
      <c r="F62" s="814"/>
      <c r="G62" s="176"/>
      <c r="H62" s="812"/>
      <c r="I62" s="813"/>
      <c r="J62" s="813"/>
      <c r="K62" s="813"/>
      <c r="L62" s="814"/>
      <c r="M62" s="1"/>
      <c r="N62" s="1"/>
      <c r="O62" s="1"/>
      <c r="P62" s="1"/>
      <c r="Q62" s="1"/>
    </row>
    <row r="63" spans="1:17" hidden="1" x14ac:dyDescent="0.2">
      <c r="A63" s="815"/>
      <c r="B63" s="816"/>
      <c r="C63" s="816"/>
      <c r="D63" s="816"/>
      <c r="E63" s="816"/>
      <c r="F63" s="817"/>
      <c r="G63" s="176"/>
      <c r="H63" s="815"/>
      <c r="I63" s="816"/>
      <c r="J63" s="816"/>
      <c r="K63" s="816"/>
      <c r="L63" s="817"/>
      <c r="M63" s="1"/>
      <c r="N63" s="1"/>
      <c r="O63" s="1"/>
      <c r="P63" s="1"/>
      <c r="Q63" s="1"/>
    </row>
    <row r="64" spans="1:17" hidden="1" x14ac:dyDescent="0.2">
      <c r="A64" s="815"/>
      <c r="B64" s="816"/>
      <c r="C64" s="816"/>
      <c r="D64" s="816"/>
      <c r="E64" s="816"/>
      <c r="F64" s="817"/>
      <c r="G64" s="176"/>
      <c r="H64" s="815"/>
      <c r="I64" s="816"/>
      <c r="J64" s="816"/>
      <c r="K64" s="816"/>
      <c r="L64" s="817"/>
      <c r="M64" s="1"/>
      <c r="N64" s="1"/>
      <c r="O64" s="1"/>
      <c r="P64" s="1"/>
      <c r="Q64" s="1"/>
    </row>
    <row r="65" spans="1:17" hidden="1" x14ac:dyDescent="0.2">
      <c r="A65" s="815"/>
      <c r="B65" s="816"/>
      <c r="C65" s="816"/>
      <c r="D65" s="816"/>
      <c r="E65" s="816"/>
      <c r="F65" s="817"/>
      <c r="G65" s="176"/>
      <c r="H65" s="815"/>
      <c r="I65" s="816"/>
      <c r="J65" s="816"/>
      <c r="K65" s="816"/>
      <c r="L65" s="817"/>
      <c r="M65" s="1"/>
      <c r="N65" s="1"/>
      <c r="O65" s="1"/>
      <c r="P65" s="1"/>
      <c r="Q65" s="1"/>
    </row>
    <row r="66" spans="1:17" hidden="1" x14ac:dyDescent="0.2">
      <c r="A66" s="815"/>
      <c r="B66" s="816"/>
      <c r="C66" s="816"/>
      <c r="D66" s="816"/>
      <c r="E66" s="816"/>
      <c r="F66" s="817"/>
      <c r="G66" s="176"/>
      <c r="H66" s="815"/>
      <c r="I66" s="816"/>
      <c r="J66" s="816"/>
      <c r="K66" s="816"/>
      <c r="L66" s="817"/>
      <c r="M66" s="1"/>
      <c r="N66" s="1"/>
      <c r="O66" s="1"/>
      <c r="P66" s="1"/>
      <c r="Q66" s="1"/>
    </row>
    <row r="67" spans="1:17" hidden="1" x14ac:dyDescent="0.2">
      <c r="A67" s="815"/>
      <c r="B67" s="816"/>
      <c r="C67" s="816"/>
      <c r="D67" s="816"/>
      <c r="E67" s="816"/>
      <c r="F67" s="817"/>
      <c r="G67" s="176"/>
      <c r="H67" s="815"/>
      <c r="I67" s="816"/>
      <c r="J67" s="816"/>
      <c r="K67" s="816"/>
      <c r="L67" s="817"/>
      <c r="M67" s="1"/>
      <c r="N67" s="1"/>
      <c r="O67" s="1"/>
      <c r="P67" s="1"/>
      <c r="Q67" s="1"/>
    </row>
    <row r="68" spans="1:17" hidden="1" x14ac:dyDescent="0.2">
      <c r="A68" s="815"/>
      <c r="B68" s="816"/>
      <c r="C68" s="816"/>
      <c r="D68" s="816"/>
      <c r="E68" s="816"/>
      <c r="F68" s="817"/>
      <c r="G68" s="176"/>
      <c r="H68" s="815"/>
      <c r="I68" s="816"/>
      <c r="J68" s="816"/>
      <c r="K68" s="816"/>
      <c r="L68" s="817"/>
      <c r="M68" s="1">
        <v>12</v>
      </c>
      <c r="N68" s="1">
        <v>1152</v>
      </c>
      <c r="O68" s="1">
        <v>864</v>
      </c>
      <c r="P68" s="1">
        <v>576</v>
      </c>
      <c r="Q68" s="1">
        <v>288</v>
      </c>
    </row>
    <row r="69" spans="1:17" hidden="1" x14ac:dyDescent="0.2">
      <c r="A69" s="815"/>
      <c r="B69" s="816"/>
      <c r="C69" s="816"/>
      <c r="D69" s="816"/>
      <c r="E69" s="816"/>
      <c r="F69" s="817"/>
      <c r="G69" s="176"/>
      <c r="H69" s="815"/>
      <c r="I69" s="816"/>
      <c r="J69" s="816"/>
      <c r="K69" s="816"/>
      <c r="L69" s="817"/>
      <c r="M69" s="1">
        <v>16</v>
      </c>
      <c r="N69" s="1">
        <v>1152</v>
      </c>
      <c r="O69" s="1">
        <v>864</v>
      </c>
      <c r="P69" s="1">
        <v>576</v>
      </c>
      <c r="Q69" s="1">
        <v>288</v>
      </c>
    </row>
    <row r="70" spans="1:17" hidden="1" x14ac:dyDescent="0.2">
      <c r="A70" s="815"/>
      <c r="B70" s="816"/>
      <c r="C70" s="816"/>
      <c r="D70" s="816"/>
      <c r="E70" s="816"/>
      <c r="F70" s="817"/>
      <c r="G70" s="176"/>
      <c r="H70" s="815"/>
      <c r="I70" s="816"/>
      <c r="J70" s="816"/>
      <c r="K70" s="816"/>
      <c r="L70" s="817"/>
      <c r="M70" s="1">
        <v>18</v>
      </c>
      <c r="N70" s="1">
        <v>1152</v>
      </c>
      <c r="O70" s="1">
        <v>864</v>
      </c>
      <c r="P70" s="1">
        <v>576</v>
      </c>
      <c r="Q70" s="1">
        <v>288</v>
      </c>
    </row>
    <row r="71" spans="1:17" ht="39" hidden="1" thickBot="1" x14ac:dyDescent="0.25">
      <c r="A71" s="818"/>
      <c r="B71" s="819"/>
      <c r="C71" s="819"/>
      <c r="D71" s="819"/>
      <c r="E71" s="819"/>
      <c r="F71" s="820"/>
      <c r="G71" s="176"/>
      <c r="H71" s="818"/>
      <c r="I71" s="819"/>
      <c r="J71" s="819"/>
      <c r="K71" s="819"/>
      <c r="L71" s="820"/>
      <c r="M71" s="1">
        <v>16</v>
      </c>
      <c r="N71" s="1">
        <v>1152</v>
      </c>
      <c r="O71" s="1">
        <v>864</v>
      </c>
      <c r="P71" s="1">
        <v>576</v>
      </c>
      <c r="Q71" s="1" t="s">
        <v>87</v>
      </c>
    </row>
    <row r="72" spans="1:17" ht="14.25" thickTop="1" thickBot="1" x14ac:dyDescent="0.25">
      <c r="A72" s="635" t="s">
        <v>47</v>
      </c>
      <c r="B72" s="636">
        <f>IF(B25&lt;25,25,B25)</f>
        <v>25</v>
      </c>
      <c r="D72" s="637"/>
      <c r="E72" s="637"/>
      <c r="F72" s="638" t="s">
        <v>47</v>
      </c>
      <c r="G72" s="639"/>
      <c r="H72" s="641">
        <f>IF(H25&lt;25,25,H25)</f>
        <v>25</v>
      </c>
    </row>
    <row r="74" spans="1:17" ht="18" customHeight="1" x14ac:dyDescent="0.2">
      <c r="A74" s="776" t="s">
        <v>88</v>
      </c>
      <c r="B74" s="776"/>
      <c r="C74" s="776"/>
      <c r="D74" s="776"/>
      <c r="E74" s="776"/>
      <c r="F74" s="776"/>
      <c r="G74" s="776"/>
      <c r="H74" s="776"/>
      <c r="I74" s="776"/>
      <c r="J74" s="776"/>
      <c r="K74" s="776"/>
      <c r="L74" s="776"/>
    </row>
  </sheetData>
  <sheetProtection algorithmName="SHA-512" hashValue="V9nO7c/ybUgbp+HvF762AppnxaNMKVtcmTkkSTJoCcuEG6DKHMqt96cCMmpK/IyFISrXVMCAGndFSe0b8WVOBw==" saltValue="eLtcsncRmx8DwdlRqMNVfQ==" spinCount="100000" sheet="1" objects="1" scenarios="1"/>
  <mergeCells count="33">
    <mergeCell ref="D10:F10"/>
    <mergeCell ref="D20:F20"/>
    <mergeCell ref="D17:F17"/>
    <mergeCell ref="C32:E32"/>
    <mergeCell ref="A1:L1"/>
    <mergeCell ref="A74:L74"/>
    <mergeCell ref="A2:L5"/>
    <mergeCell ref="D6:F6"/>
    <mergeCell ref="D7:F7"/>
    <mergeCell ref="D8:F8"/>
    <mergeCell ref="D9:F9"/>
    <mergeCell ref="I6:L12"/>
    <mergeCell ref="D11:F11"/>
    <mergeCell ref="D12:F12"/>
    <mergeCell ref="A13:L14"/>
    <mergeCell ref="D15:F15"/>
    <mergeCell ref="D21:F21"/>
    <mergeCell ref="L32:L33"/>
    <mergeCell ref="D19:F19"/>
    <mergeCell ref="D18:F18"/>
    <mergeCell ref="A62:F71"/>
    <mergeCell ref="H62:L71"/>
    <mergeCell ref="D24:F24"/>
    <mergeCell ref="I27:L31"/>
    <mergeCell ref="I15:L24"/>
    <mergeCell ref="A39:N39"/>
    <mergeCell ref="D16:F16"/>
    <mergeCell ref="A26:N26"/>
    <mergeCell ref="C27:F31"/>
    <mergeCell ref="G27:G38"/>
    <mergeCell ref="F32:F33"/>
    <mergeCell ref="D22:F22"/>
    <mergeCell ref="D23:F23"/>
  </mergeCells>
  <conditionalFormatting sqref="D34:D37">
    <cfRule type="cellIs" dxfId="5" priority="1" stopIfTrue="1" operator="greaterThan">
      <formula>$B$30</formula>
    </cfRule>
  </conditionalFormatting>
  <conditionalFormatting sqref="J34:J37">
    <cfRule type="cellIs" dxfId="4" priority="2" stopIfTrue="1" operator="greaterThan">
      <formula>$H$30</formula>
    </cfRule>
  </conditionalFormatting>
  <dataValidations count="7">
    <dataValidation type="whole" allowBlank="1" showInputMessage="1" showErrorMessage="1" error="Length exceeds 52&quot;! Call Shipping Department about Strech Truck Freight Rates!!!!" sqref="B9 H9" xr:uid="{00000000-0002-0000-0300-000000000000}">
      <formula1>0</formula1>
      <formula2>52</formula2>
    </dataValidation>
    <dataValidation type="list" allowBlank="1" showInputMessage="1" showErrorMessage="1" sqref="H7" xr:uid="{00000000-0002-0000-0300-000001000000}">
      <formula1>Structural_Entry</formula1>
    </dataValidation>
    <dataValidation type="list" allowBlank="1" showInputMessage="1" showErrorMessage="1" prompt="Please select the correct Size" sqref="B7" xr:uid="{00000000-0002-0000-0300-000002000000}">
      <formula1>Structural_Entry</formula1>
    </dataValidation>
    <dataValidation type="list" allowBlank="1" showInputMessage="1" showErrorMessage="1" prompt="Provides drop down validation for State Abbreviation" sqref="B20 H20" xr:uid="{00000000-0002-0000-0300-000003000000}">
      <formula1>State_Select</formula1>
    </dataValidation>
    <dataValidation type="list" allowBlank="1" showInputMessage="1" showErrorMessage="1" prompt="Select the Plant Location you are Shipping From" sqref="B22 H22 B34:B37 H34:H37" xr:uid="{00000000-0002-0000-0300-000004000000}">
      <formula1>Plant_Select</formula1>
    </dataValidation>
    <dataValidation allowBlank="1" showInputMessage="1" showErrorMessage="1" prompt="Select the Plant Location you are Shipping From" sqref="B38 H38" xr:uid="{00000000-0002-0000-0300-000005000000}"/>
    <dataValidation type="list" allowBlank="1" showInputMessage="1" showErrorMessage="1" prompt="Identify only the location the order is being supplied from" sqref="F34:F37 L34:L37" xr:uid="{00000000-0002-0000-0300-000006000000}">
      <formula1>Route</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245F1-2376-4303-8B72-8A0255A61D48}">
  <dimension ref="A1:K42"/>
  <sheetViews>
    <sheetView workbookViewId="0">
      <selection activeCell="G24" sqref="G24"/>
    </sheetView>
  </sheetViews>
  <sheetFormatPr defaultColWidth="8.85546875" defaultRowHeight="12.75" x14ac:dyDescent="0.2"/>
  <cols>
    <col min="1" max="1" width="3.42578125" customWidth="1"/>
    <col min="2" max="2" width="49.28515625" style="3" customWidth="1"/>
    <col min="3" max="3" width="20.7109375" style="3" customWidth="1"/>
    <col min="4" max="4" width="9.140625" style="3"/>
    <col min="5" max="5" width="20.7109375" customWidth="1"/>
    <col min="6" max="6" width="3" customWidth="1"/>
    <col min="7" max="7" width="23.85546875" style="3" customWidth="1"/>
    <col min="8" max="8" width="25" style="3" customWidth="1"/>
    <col min="9" max="9" width="21" style="3" customWidth="1"/>
    <col min="10" max="10" width="21.28515625" style="3" customWidth="1"/>
    <col min="11" max="11" width="27" customWidth="1"/>
  </cols>
  <sheetData>
    <row r="1" spans="1:11" ht="30" customHeight="1" x14ac:dyDescent="0.2">
      <c r="A1" s="383"/>
      <c r="B1" s="365"/>
      <c r="C1" s="365"/>
      <c r="D1" s="365"/>
      <c r="E1" s="366"/>
      <c r="F1" s="366"/>
      <c r="G1" s="394" t="s">
        <v>143</v>
      </c>
      <c r="H1" s="403" t="s">
        <v>144</v>
      </c>
      <c r="I1" s="409" t="s">
        <v>145</v>
      </c>
      <c r="J1" s="415" t="s">
        <v>146</v>
      </c>
      <c r="K1" s="415" t="s">
        <v>147</v>
      </c>
    </row>
    <row r="2" spans="1:11" ht="18" x14ac:dyDescent="0.25">
      <c r="A2" s="384"/>
      <c r="B2" s="372" t="s">
        <v>148</v>
      </c>
      <c r="C2" s="348">
        <v>23</v>
      </c>
      <c r="F2" s="366"/>
      <c r="G2" s="395" t="s">
        <v>149</v>
      </c>
      <c r="H2" s="404" t="s">
        <v>149</v>
      </c>
      <c r="I2" s="410" t="s">
        <v>149</v>
      </c>
      <c r="J2" s="416">
        <f>ROUNDUP(C2/6,0)*C3*20.7</f>
        <v>1242</v>
      </c>
      <c r="K2" s="416">
        <f>ROUNDUP(C22/2,0)*C23*20.7</f>
        <v>745.19999999999993</v>
      </c>
    </row>
    <row r="3" spans="1:11" ht="18" x14ac:dyDescent="0.25">
      <c r="A3" s="384"/>
      <c r="B3" s="373" t="s">
        <v>150</v>
      </c>
      <c r="C3" s="348">
        <v>15</v>
      </c>
      <c r="F3" s="366"/>
      <c r="G3" s="396">
        <f>ROUNDUP(C2/15,0)</f>
        <v>2</v>
      </c>
      <c r="H3" s="405">
        <f>IF(C24&lt;14,(ROUNDUP(C22/6,0)))</f>
        <v>1</v>
      </c>
      <c r="I3" s="411" t="b">
        <f>IF(C24&gt;13,(ROUNDUP(C22/3,0)))</f>
        <v>0</v>
      </c>
    </row>
    <row r="4" spans="1:11" x14ac:dyDescent="0.2">
      <c r="A4" s="384"/>
      <c r="F4" s="366"/>
      <c r="G4" s="396" t="s">
        <v>151</v>
      </c>
      <c r="H4" s="405" t="s">
        <v>151</v>
      </c>
      <c r="I4" s="411" t="s">
        <v>151</v>
      </c>
    </row>
    <row r="5" spans="1:11" x14ac:dyDescent="0.2">
      <c r="A5" s="384"/>
      <c r="B5" s="334" t="s">
        <v>152</v>
      </c>
      <c r="C5" s="334">
        <f>ROUNDUP(C2/23,0)</f>
        <v>1</v>
      </c>
      <c r="D5" s="335" t="s">
        <v>153</v>
      </c>
      <c r="F5" s="366"/>
      <c r="G5" s="396"/>
      <c r="H5" s="405"/>
      <c r="I5" s="411"/>
    </row>
    <row r="6" spans="1:11" x14ac:dyDescent="0.2">
      <c r="A6" s="384"/>
      <c r="B6" s="374" t="s">
        <v>154</v>
      </c>
      <c r="C6" s="336">
        <f>ROUNDUP(C2/19,0)</f>
        <v>2</v>
      </c>
      <c r="D6" s="337" t="s">
        <v>153</v>
      </c>
      <c r="F6" s="366"/>
      <c r="G6" s="396"/>
      <c r="H6" s="405"/>
      <c r="I6" s="411"/>
    </row>
    <row r="7" spans="1:11" x14ac:dyDescent="0.2">
      <c r="A7" s="384"/>
      <c r="C7" s="387">
        <f>ROUNDDOWN(50/C3,0)</f>
        <v>3</v>
      </c>
      <c r="F7" s="366"/>
      <c r="G7" s="396"/>
      <c r="H7" s="405"/>
      <c r="I7" s="411"/>
    </row>
    <row r="8" spans="1:11" x14ac:dyDescent="0.2">
      <c r="A8" s="384"/>
      <c r="B8" s="375" t="s">
        <v>155</v>
      </c>
      <c r="C8" s="338">
        <f>SUM((ROUNDUP(C5/2,0))/C7)</f>
        <v>0.33333333333333331</v>
      </c>
      <c r="D8" s="334">
        <f>ROUNDUP(C8/1,0)</f>
        <v>1</v>
      </c>
      <c r="E8" s="352" t="s">
        <v>156</v>
      </c>
      <c r="F8" s="366"/>
      <c r="G8" s="396"/>
      <c r="H8" s="405"/>
      <c r="I8" s="411"/>
    </row>
    <row r="9" spans="1:11" x14ac:dyDescent="0.2">
      <c r="A9" s="384"/>
      <c r="B9" s="374" t="s">
        <v>157</v>
      </c>
      <c r="C9" s="339">
        <f>SUM((ROUNDUP(C6/2,0)/C7))</f>
        <v>0.33333333333333331</v>
      </c>
      <c r="D9" s="336">
        <f>ROUNDUP(C9/1,0)</f>
        <v>1</v>
      </c>
      <c r="E9" s="353" t="s">
        <v>156</v>
      </c>
      <c r="F9" s="366"/>
      <c r="G9" s="396"/>
      <c r="H9" s="405"/>
      <c r="I9" s="411"/>
    </row>
    <row r="10" spans="1:11" x14ac:dyDescent="0.2">
      <c r="A10" s="384"/>
      <c r="F10" s="366"/>
      <c r="G10" s="396"/>
      <c r="H10" s="405"/>
      <c r="I10" s="411"/>
    </row>
    <row r="11" spans="1:11" s="346" customFormat="1" ht="14.25" customHeight="1" x14ac:dyDescent="0.2">
      <c r="A11" s="385"/>
      <c r="B11" s="376" t="s">
        <v>158</v>
      </c>
      <c r="C11" s="344">
        <v>500</v>
      </c>
      <c r="D11" s="345"/>
      <c r="F11" s="367"/>
      <c r="G11" s="397"/>
      <c r="H11" s="406"/>
      <c r="I11" s="412"/>
      <c r="J11" s="345"/>
    </row>
    <row r="12" spans="1:11" s="346" customFormat="1" ht="15" x14ac:dyDescent="0.2">
      <c r="A12" s="385"/>
      <c r="B12" s="347" t="s">
        <v>29</v>
      </c>
      <c r="C12" s="344" t="s">
        <v>159</v>
      </c>
      <c r="D12" s="345"/>
      <c r="F12" s="367"/>
      <c r="G12" s="397"/>
      <c r="H12" s="406"/>
      <c r="I12" s="412"/>
      <c r="J12" s="345"/>
    </row>
    <row r="13" spans="1:11" s="346" customFormat="1" ht="15" hidden="1" customHeight="1" x14ac:dyDescent="0.2">
      <c r="A13" s="385"/>
      <c r="B13" s="347" t="s">
        <v>160</v>
      </c>
      <c r="C13" s="345" t="s">
        <v>115</v>
      </c>
      <c r="D13" s="345"/>
      <c r="E13" s="345" t="s">
        <v>161</v>
      </c>
      <c r="F13" s="367"/>
      <c r="G13" s="397" t="s">
        <v>162</v>
      </c>
      <c r="H13" s="406"/>
      <c r="I13" s="412"/>
      <c r="J13" s="345"/>
    </row>
    <row r="14" spans="1:11" s="346" customFormat="1" ht="15" x14ac:dyDescent="0.2">
      <c r="A14" s="385"/>
      <c r="B14" s="376" t="s">
        <v>163</v>
      </c>
      <c r="C14" s="344" t="s">
        <v>164</v>
      </c>
      <c r="D14" s="345"/>
      <c r="E14" s="351"/>
      <c r="F14" s="367"/>
      <c r="G14" s="398"/>
      <c r="H14" s="407"/>
      <c r="I14" s="413"/>
      <c r="J14" s="345"/>
    </row>
    <row r="15" spans="1:11" ht="33" hidden="1" customHeight="1" x14ac:dyDescent="0.2">
      <c r="A15" s="384"/>
      <c r="B15" s="377" t="s">
        <v>165</v>
      </c>
      <c r="C15" s="333" t="e">
        <f>VLOOKUP($C$13,State_Rate,(VLOOKUP($C$14,State_Col,2,FALSE)),FALSE)</f>
        <v>#N/A</v>
      </c>
      <c r="D15" s="37"/>
      <c r="E15" s="333" t="e">
        <f>VLOOKUP($E$13,State_Rate,(VLOOKUP($C$14,State_Col,2,FALSE)),FALSE)</f>
        <v>#N/A</v>
      </c>
      <c r="F15" s="368"/>
      <c r="G15" s="399" t="e">
        <f>VLOOKUP($G$13,State_Rate,(VLOOKUP($C$14,State_Col,2,FALSE)),FALSE)</f>
        <v>#N/A</v>
      </c>
      <c r="H15" s="408"/>
      <c r="I15" s="414"/>
    </row>
    <row r="16" spans="1:11" hidden="1" x14ac:dyDescent="0.2">
      <c r="A16" s="384"/>
      <c r="B16" s="868" t="s">
        <v>166</v>
      </c>
      <c r="C16" s="340" t="s">
        <v>167</v>
      </c>
      <c r="D16" s="341"/>
      <c r="E16" s="340" t="s">
        <v>168</v>
      </c>
      <c r="F16" s="369"/>
      <c r="G16" s="400" t="s">
        <v>169</v>
      </c>
      <c r="H16" s="408"/>
      <c r="I16" s="414"/>
    </row>
    <row r="17" spans="1:9" hidden="1" x14ac:dyDescent="0.2">
      <c r="A17" s="384"/>
      <c r="B17" s="869"/>
      <c r="C17" s="342" t="e">
        <f>SUM(C15*D8*C11)+100</f>
        <v>#N/A</v>
      </c>
      <c r="D17" s="343"/>
      <c r="E17" s="342" t="e">
        <f>SUM(E15*D8*C11)+100</f>
        <v>#N/A</v>
      </c>
      <c r="F17" s="370"/>
      <c r="G17" s="401" t="e">
        <f>SUM(G15*D9*C11)+100</f>
        <v>#N/A</v>
      </c>
      <c r="H17" s="408"/>
      <c r="I17" s="414"/>
    </row>
    <row r="18" spans="1:9" hidden="1" x14ac:dyDescent="0.2">
      <c r="A18" s="384"/>
      <c r="F18" s="366"/>
      <c r="G18" s="402"/>
      <c r="H18" s="408"/>
      <c r="I18" s="414"/>
    </row>
    <row r="19" spans="1:9" ht="26.25" customHeight="1" x14ac:dyDescent="0.2">
      <c r="A19" s="384"/>
      <c r="B19" s="349" t="s">
        <v>170</v>
      </c>
      <c r="C19" s="350" t="e">
        <f>_xlfn.IFS(C12="GA",C17,C12="TX",E17,C12="AZ",G17)</f>
        <v>#N/A</v>
      </c>
      <c r="F19" s="366"/>
      <c r="G19" s="417">
        <f>SUM(G3*C3*5)</f>
        <v>150</v>
      </c>
      <c r="H19" s="418">
        <f>IF(C24&lt;14,(H3*C23*5),0)</f>
        <v>60</v>
      </c>
      <c r="I19" s="419">
        <f>IF(C24&gt;13,(I3*C23*5),0)</f>
        <v>0</v>
      </c>
    </row>
    <row r="20" spans="1:9" ht="26.25" customHeight="1" x14ac:dyDescent="0.2">
      <c r="A20" s="384"/>
      <c r="B20" s="349" t="s">
        <v>170</v>
      </c>
      <c r="C20" s="350" t="e">
        <f>(MAX(900,C19))</f>
        <v>#N/A</v>
      </c>
      <c r="F20" s="366"/>
      <c r="G20" s="398" t="s">
        <v>171</v>
      </c>
      <c r="H20" s="407" t="s">
        <v>171</v>
      </c>
      <c r="I20" s="413" t="s">
        <v>171</v>
      </c>
    </row>
    <row r="21" spans="1:9" ht="33" customHeight="1" x14ac:dyDescent="0.2">
      <c r="A21" s="384"/>
      <c r="B21" s="365"/>
      <c r="C21" s="365"/>
      <c r="D21" s="365"/>
      <c r="E21" s="366"/>
      <c r="F21" s="366"/>
      <c r="G21" s="37"/>
      <c r="H21" s="37"/>
      <c r="I21" s="37"/>
    </row>
    <row r="22" spans="1:9" ht="18" x14ac:dyDescent="0.25">
      <c r="A22" s="384"/>
      <c r="B22" s="378" t="s">
        <v>172</v>
      </c>
      <c r="C22" s="357">
        <v>6</v>
      </c>
      <c r="F22" s="366"/>
      <c r="G22" s="37"/>
      <c r="H22" s="37"/>
      <c r="I22" s="37"/>
    </row>
    <row r="23" spans="1:9" ht="18" x14ac:dyDescent="0.25">
      <c r="A23" s="384"/>
      <c r="B23" s="379" t="s">
        <v>150</v>
      </c>
      <c r="C23" s="357">
        <v>12</v>
      </c>
      <c r="F23" s="366"/>
      <c r="G23" s="37"/>
      <c r="H23" s="37"/>
      <c r="I23" s="37"/>
    </row>
    <row r="24" spans="1:9" ht="18" x14ac:dyDescent="0.25">
      <c r="A24" s="384"/>
      <c r="B24" s="380" t="s">
        <v>173</v>
      </c>
      <c r="C24" s="355">
        <v>10</v>
      </c>
      <c r="F24" s="366"/>
      <c r="I24" s="37"/>
    </row>
    <row r="25" spans="1:9" x14ac:dyDescent="0.2">
      <c r="A25" s="384"/>
      <c r="F25" s="366"/>
      <c r="I25" s="37"/>
    </row>
    <row r="26" spans="1:9" x14ac:dyDescent="0.2">
      <c r="A26" s="384"/>
      <c r="B26" s="358" t="s">
        <v>174</v>
      </c>
      <c r="C26" s="358">
        <f>IF(C24&lt;=14,E26,IF(C24&gt;14,G26,0))</f>
        <v>1</v>
      </c>
      <c r="D26" s="359" t="s">
        <v>153</v>
      </c>
      <c r="E26" s="364">
        <f>ROUNDUP(C22/6,0)</f>
        <v>1</v>
      </c>
      <c r="F26" s="371"/>
      <c r="G26" s="391">
        <f>ROUNDUP(C22/3,0)</f>
        <v>2</v>
      </c>
      <c r="H26" s="37"/>
      <c r="I26" s="37"/>
    </row>
    <row r="27" spans="1:9" hidden="1" x14ac:dyDescent="0.2">
      <c r="A27" s="384"/>
      <c r="B27" s="374" t="s">
        <v>154</v>
      </c>
      <c r="C27" s="336">
        <f>IF(C24&lt;=14,E26,IF(C24&gt;14,G26,0))</f>
        <v>1</v>
      </c>
      <c r="D27" s="337" t="s">
        <v>153</v>
      </c>
      <c r="E27" s="362"/>
      <c r="F27" s="371"/>
      <c r="G27" s="392"/>
      <c r="H27" s="37"/>
      <c r="I27" s="37"/>
    </row>
    <row r="28" spans="1:9" x14ac:dyDescent="0.2">
      <c r="A28" s="384"/>
      <c r="C28" s="387">
        <f>ROUNDDOWN(50/C23,0)</f>
        <v>4</v>
      </c>
      <c r="E28" s="363">
        <f>ROUNDUP(C26/2,0)</f>
        <v>1</v>
      </c>
      <c r="F28" s="371"/>
      <c r="G28" s="392"/>
      <c r="H28" s="37"/>
      <c r="I28" s="37"/>
    </row>
    <row r="29" spans="1:9" x14ac:dyDescent="0.2">
      <c r="A29" s="384"/>
      <c r="B29" s="381" t="s">
        <v>175</v>
      </c>
      <c r="C29" s="360">
        <f>SUM(E28/C28,0)</f>
        <v>0.25</v>
      </c>
      <c r="D29" s="358">
        <f>ROUNDUP(C29/1,0)</f>
        <v>1</v>
      </c>
      <c r="E29" s="361" t="s">
        <v>156</v>
      </c>
      <c r="F29" s="366"/>
      <c r="G29" s="37"/>
      <c r="H29" s="37"/>
      <c r="I29" s="37"/>
    </row>
    <row r="30" spans="1:9" hidden="1" x14ac:dyDescent="0.2">
      <c r="A30" s="384"/>
      <c r="B30" s="374" t="s">
        <v>157</v>
      </c>
      <c r="C30" s="339">
        <f>SUM(((E28*C23)/45))</f>
        <v>0.26666666666666666</v>
      </c>
      <c r="D30" s="336">
        <f>ROUNDUP(C30/1,0)</f>
        <v>1</v>
      </c>
      <c r="E30" s="353" t="s">
        <v>156</v>
      </c>
      <c r="F30" s="366"/>
      <c r="G30" s="37"/>
      <c r="H30" s="37"/>
      <c r="I30" s="37"/>
    </row>
    <row r="31" spans="1:9" x14ac:dyDescent="0.2">
      <c r="A31" s="384"/>
      <c r="F31" s="366"/>
      <c r="G31" s="37"/>
      <c r="H31" s="37"/>
      <c r="I31" s="37"/>
    </row>
    <row r="32" spans="1:9" ht="15" x14ac:dyDescent="0.2">
      <c r="A32" s="384"/>
      <c r="B32" s="382" t="s">
        <v>158</v>
      </c>
      <c r="C32" s="356">
        <v>100</v>
      </c>
      <c r="D32" s="345"/>
      <c r="E32" s="346"/>
      <c r="F32" s="366"/>
      <c r="G32" s="37"/>
      <c r="H32" s="37"/>
      <c r="I32" s="37"/>
    </row>
    <row r="33" spans="1:9" ht="15" x14ac:dyDescent="0.2">
      <c r="A33" s="384"/>
      <c r="B33" s="354" t="s">
        <v>29</v>
      </c>
      <c r="C33" s="356" t="s">
        <v>176</v>
      </c>
      <c r="D33" s="345"/>
      <c r="E33" s="346"/>
      <c r="F33" s="366"/>
      <c r="G33" s="37"/>
      <c r="H33" s="37"/>
      <c r="I33" s="37"/>
    </row>
    <row r="34" spans="1:9" ht="15" hidden="1" x14ac:dyDescent="0.2">
      <c r="A34" s="384"/>
      <c r="B34" s="354" t="s">
        <v>160</v>
      </c>
      <c r="C34" s="345" t="s">
        <v>115</v>
      </c>
      <c r="D34" s="345"/>
      <c r="E34" s="345" t="s">
        <v>161</v>
      </c>
      <c r="F34" s="367"/>
      <c r="G34" s="388" t="s">
        <v>70</v>
      </c>
      <c r="H34" s="37"/>
      <c r="I34" s="37"/>
    </row>
    <row r="35" spans="1:9" ht="15" x14ac:dyDescent="0.2">
      <c r="A35" s="384"/>
      <c r="B35" s="382" t="s">
        <v>163</v>
      </c>
      <c r="C35" s="356" t="s">
        <v>177</v>
      </c>
      <c r="D35" s="345"/>
      <c r="E35" s="351"/>
      <c r="F35" s="367"/>
      <c r="G35" s="393"/>
      <c r="H35" s="37"/>
      <c r="I35" s="37"/>
    </row>
    <row r="36" spans="1:9" ht="25.5" hidden="1" x14ac:dyDescent="0.2">
      <c r="A36" s="384"/>
      <c r="B36" s="377" t="s">
        <v>165</v>
      </c>
      <c r="C36" s="333" t="e">
        <f>VLOOKUP($C$34,State_Rate,(VLOOKUP($C$35,State_Col,2,FALSE)),FALSE)</f>
        <v>#N/A</v>
      </c>
      <c r="D36" s="37"/>
      <c r="E36" s="333" t="e">
        <f>VLOOKUP($E$34,State_Rate,(VLOOKUP($C$35,State_Col,2,FALSE)),FALSE)</f>
        <v>#N/A</v>
      </c>
      <c r="F36" s="368"/>
      <c r="G36" s="333" t="e">
        <f>VLOOKUP($G$34,State_Rate,(VLOOKUP($C$35,State_Col,2,FALSE)),FALSE)</f>
        <v>#N/A</v>
      </c>
      <c r="H36" s="37"/>
      <c r="I36" s="37"/>
    </row>
    <row r="37" spans="1:9" hidden="1" x14ac:dyDescent="0.2">
      <c r="A37" s="384"/>
      <c r="B37" s="868" t="s">
        <v>166</v>
      </c>
      <c r="C37" s="340" t="s">
        <v>167</v>
      </c>
      <c r="D37" s="341"/>
      <c r="E37" s="340" t="s">
        <v>168</v>
      </c>
      <c r="F37" s="369"/>
      <c r="G37" s="389" t="s">
        <v>169</v>
      </c>
      <c r="H37" s="37"/>
      <c r="I37" s="37"/>
    </row>
    <row r="38" spans="1:9" hidden="1" x14ac:dyDescent="0.2">
      <c r="A38" s="384"/>
      <c r="B38" s="869"/>
      <c r="C38" s="342" t="e">
        <f>SUM(C36*D29*C32)+100</f>
        <v>#N/A</v>
      </c>
      <c r="D38" s="343"/>
      <c r="E38" s="342" t="e">
        <f>SUM(E36*D29*C32)+100</f>
        <v>#N/A</v>
      </c>
      <c r="F38" s="370"/>
      <c r="G38" s="390" t="e">
        <f>SUM(G36*D30*C32)+100</f>
        <v>#N/A</v>
      </c>
      <c r="H38" s="37"/>
      <c r="I38" s="37"/>
    </row>
    <row r="39" spans="1:9" hidden="1" x14ac:dyDescent="0.2">
      <c r="A39" s="384"/>
      <c r="F39" s="366"/>
      <c r="G39" s="37"/>
      <c r="H39" s="37"/>
      <c r="I39" s="37"/>
    </row>
    <row r="40" spans="1:9" ht="25.5" hidden="1" customHeight="1" x14ac:dyDescent="0.2">
      <c r="A40" s="384"/>
      <c r="B40" s="349" t="s">
        <v>178</v>
      </c>
      <c r="C40" s="350" t="e">
        <f>_xlfn.IFS(C33="GA",C38,C33="TX",E38,C33="AZ",G38)</f>
        <v>#N/A</v>
      </c>
      <c r="F40" s="366"/>
      <c r="G40" s="37"/>
      <c r="H40" s="37"/>
      <c r="I40" s="37"/>
    </row>
    <row r="41" spans="1:9" ht="25.5" customHeight="1" x14ac:dyDescent="0.2">
      <c r="A41" s="384"/>
      <c r="B41" s="349" t="s">
        <v>178</v>
      </c>
      <c r="C41" s="350" t="e">
        <f>(MAX(900,C40))</f>
        <v>#N/A</v>
      </c>
      <c r="F41" s="366"/>
      <c r="G41" s="37"/>
      <c r="H41" s="37"/>
      <c r="I41" s="37"/>
    </row>
    <row r="42" spans="1:9" x14ac:dyDescent="0.2">
      <c r="A42" s="386"/>
      <c r="B42" s="365"/>
      <c r="C42" s="365"/>
      <c r="D42" s="365"/>
      <c r="E42" s="366"/>
      <c r="F42" s="366"/>
      <c r="G42" s="37"/>
      <c r="H42" s="37"/>
      <c r="I42" s="37"/>
    </row>
  </sheetData>
  <mergeCells count="2">
    <mergeCell ref="B16:B17"/>
    <mergeCell ref="B37:B38"/>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5389D31-649D-423E-BB75-D9E435AC6931}">
          <x14:formula1>
            <xm:f>Tables!$BX$2:$DT$2</xm:f>
          </x14:formula1>
          <xm:sqref>C14 C35</xm:sqref>
        </x14:dataValidation>
        <x14:dataValidation type="list" allowBlank="1" showInputMessage="1" showErrorMessage="1" xr:uid="{5C51F4FD-DABF-4AC3-99D6-10391BD8A386}">
          <x14:formula1>
            <xm:f>Tables!$BV$4:$BV$5</xm:f>
          </x14:formula1>
          <xm:sqref>C12 C33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102"/>
  <sheetViews>
    <sheetView topLeftCell="A13" zoomScale="80" zoomScaleNormal="80" workbookViewId="0">
      <selection activeCell="D31" sqref="D31"/>
    </sheetView>
  </sheetViews>
  <sheetFormatPr defaultColWidth="8.85546875" defaultRowHeight="12.75" x14ac:dyDescent="0.2"/>
  <cols>
    <col min="1" max="1" width="33.42578125" customWidth="1"/>
    <col min="2" max="2" width="12.7109375" style="37" customWidth="1"/>
    <col min="3" max="3" width="12.7109375" customWidth="1"/>
    <col min="4" max="4" width="15.7109375" style="3" customWidth="1"/>
    <col min="5" max="5" width="52" style="37" customWidth="1"/>
    <col min="6" max="6" width="18.85546875" customWidth="1"/>
    <col min="7" max="7" width="15.7109375" customWidth="1"/>
    <col min="8" max="8" width="43.140625" customWidth="1"/>
    <col min="9" max="9" width="21.85546875" customWidth="1"/>
    <col min="10" max="10" width="15.7109375" customWidth="1"/>
    <col min="11" max="11" width="11.42578125" customWidth="1"/>
    <col min="12" max="12" width="32.28515625" customWidth="1"/>
    <col min="14" max="14" width="11.85546875" customWidth="1"/>
    <col min="16" max="16" width="12" customWidth="1"/>
    <col min="17" max="17" width="11.85546875" customWidth="1"/>
    <col min="18" max="18" width="39.28515625" customWidth="1"/>
    <col min="21" max="21" width="7.7109375" customWidth="1"/>
  </cols>
  <sheetData>
    <row r="1" spans="1:21" ht="30" customHeight="1" x14ac:dyDescent="0.2">
      <c r="A1" s="907" t="s">
        <v>179</v>
      </c>
      <c r="B1" s="908"/>
      <c r="C1" s="908"/>
      <c r="D1" s="908"/>
      <c r="E1" s="908"/>
      <c r="F1" s="908"/>
      <c r="G1" s="908"/>
      <c r="H1" s="909"/>
      <c r="J1" s="906"/>
      <c r="K1" s="906"/>
      <c r="L1" s="906"/>
      <c r="M1" s="906"/>
      <c r="N1" s="906"/>
      <c r="O1" s="906"/>
      <c r="P1" s="683"/>
      <c r="Q1" s="683"/>
      <c r="R1" s="683"/>
      <c r="S1" s="683"/>
      <c r="T1" s="683"/>
      <c r="U1" s="683"/>
    </row>
    <row r="2" spans="1:21" ht="30" customHeight="1" thickBot="1" x14ac:dyDescent="0.25">
      <c r="A2" s="910"/>
      <c r="B2" s="911"/>
      <c r="C2" s="911"/>
      <c r="D2" s="911"/>
      <c r="E2" s="911"/>
      <c r="F2" s="911"/>
      <c r="G2" s="911"/>
      <c r="H2" s="912"/>
    </row>
    <row r="4" spans="1:21" x14ac:dyDescent="0.2">
      <c r="D4" s="44" t="s">
        <v>180</v>
      </c>
      <c r="E4" s="44" t="s">
        <v>181</v>
      </c>
      <c r="F4" s="915" t="s">
        <v>182</v>
      </c>
      <c r="G4" s="915"/>
      <c r="H4" s="225"/>
    </row>
    <row r="5" spans="1:21" ht="45" customHeight="1" x14ac:dyDescent="0.2">
      <c r="A5" s="449" t="s">
        <v>183</v>
      </c>
      <c r="B5" s="913" t="s">
        <v>184</v>
      </c>
      <c r="C5" s="913"/>
      <c r="D5" s="317" t="str">
        <f>VLOOKUP($B$5,Coil_Date,9,FALSE)</f>
        <v>4275</v>
      </c>
      <c r="E5" s="38" t="str">
        <f>VLOOKUP($B$5,Coil_Date,10,FALSE)</f>
        <v>4275</v>
      </c>
      <c r="F5" s="901" t="str">
        <f>VLOOKUP(B5,Tables!A20362:B20473,2,0)</f>
        <v>HOU/ATL/SLC</v>
      </c>
      <c r="G5" s="901"/>
      <c r="H5" s="225"/>
    </row>
    <row r="6" spans="1:21" x14ac:dyDescent="0.2">
      <c r="A6" s="450" t="s">
        <v>185</v>
      </c>
      <c r="B6" s="914">
        <f ca="1">TODAY()</f>
        <v>45951</v>
      </c>
      <c r="C6" s="914"/>
      <c r="G6" s="225"/>
      <c r="H6" s="225"/>
    </row>
    <row r="7" spans="1:21" x14ac:dyDescent="0.2">
      <c r="A7" s="322"/>
      <c r="B7" s="902" t="s">
        <v>186</v>
      </c>
      <c r="C7" s="903"/>
      <c r="D7" s="904" t="s">
        <v>187</v>
      </c>
      <c r="E7" s="905"/>
      <c r="F7" s="905"/>
      <c r="G7" s="905"/>
      <c r="H7" s="225"/>
    </row>
    <row r="8" spans="1:21" x14ac:dyDescent="0.2">
      <c r="A8" s="322"/>
      <c r="B8" s="3"/>
      <c r="C8" s="3"/>
      <c r="G8" s="225"/>
      <c r="H8" s="225"/>
    </row>
    <row r="9" spans="1:21" ht="51" customHeight="1" x14ac:dyDescent="0.2">
      <c r="A9" s="451" t="s">
        <v>188</v>
      </c>
      <c r="B9" s="452" t="s">
        <v>189</v>
      </c>
      <c r="C9" s="885" t="str">
        <f>IF(B9="yes",Tables!A54,Tables!A59)</f>
        <v>OK, proceed to get your dates</v>
      </c>
      <c r="D9" s="885"/>
      <c r="E9" s="885"/>
      <c r="F9" s="886"/>
      <c r="G9" s="886"/>
      <c r="H9" s="887"/>
    </row>
    <row r="10" spans="1:21" ht="23.25" customHeight="1" thickBot="1" x14ac:dyDescent="0.3">
      <c r="A10" s="319" t="s">
        <v>190</v>
      </c>
      <c r="B10" s="320" t="s">
        <v>189</v>
      </c>
      <c r="C10" s="899" t="s">
        <v>191</v>
      </c>
      <c r="D10" s="900"/>
      <c r="E10" s="900"/>
      <c r="F10" s="900"/>
      <c r="G10" s="900"/>
      <c r="H10" s="900"/>
      <c r="I10" s="4"/>
    </row>
    <row r="11" spans="1:21" ht="25.5" customHeight="1" x14ac:dyDescent="0.25">
      <c r="A11" s="319" t="s">
        <v>192</v>
      </c>
      <c r="B11" s="320" t="s">
        <v>189</v>
      </c>
      <c r="C11" s="3"/>
      <c r="D11" s="684" t="str">
        <f>IF($D$52 = "Does Not Ship Here","(There is no Interplant between these Plants)"," ")</f>
        <v xml:space="preserve"> </v>
      </c>
      <c r="E11" s="685"/>
      <c r="F11" s="685"/>
      <c r="G11" s="685"/>
      <c r="H11" s="877"/>
    </row>
    <row r="12" spans="1:21" ht="13.35" customHeight="1" thickBot="1" x14ac:dyDescent="0.25">
      <c r="A12" s="658" t="s">
        <v>193</v>
      </c>
      <c r="B12" s="658" t="s">
        <v>194</v>
      </c>
      <c r="D12" s="688"/>
      <c r="E12" s="689"/>
      <c r="F12" s="689"/>
      <c r="G12" s="689"/>
      <c r="H12" s="878"/>
    </row>
    <row r="13" spans="1:21" ht="29.25" customHeight="1" thickBot="1" x14ac:dyDescent="0.25">
      <c r="A13" s="232" t="s">
        <v>195</v>
      </c>
      <c r="B13" s="231">
        <f>VLOOKUP(A13,Tables!Z$91:AB$141,3,0)</f>
        <v>0</v>
      </c>
      <c r="D13" s="226" t="s">
        <v>196</v>
      </c>
      <c r="E13" s="286" t="s">
        <v>197</v>
      </c>
      <c r="G13" s="226" t="s">
        <v>198</v>
      </c>
      <c r="H13" s="286" t="s">
        <v>199</v>
      </c>
    </row>
    <row r="14" spans="1:21" ht="15" customHeight="1" x14ac:dyDescent="0.2">
      <c r="D14" s="873" t="s">
        <v>200</v>
      </c>
      <c r="E14" s="874"/>
      <c r="G14" s="873" t="s">
        <v>201</v>
      </c>
      <c r="H14" s="874"/>
    </row>
    <row r="15" spans="1:21" ht="15" customHeight="1" thickBot="1" x14ac:dyDescent="0.25">
      <c r="D15" s="875"/>
      <c r="E15" s="876"/>
      <c r="G15" s="875"/>
      <c r="H15" s="876"/>
    </row>
    <row r="16" spans="1:21" ht="14.1" customHeight="1" thickBot="1" x14ac:dyDescent="0.25">
      <c r="A16" s="39" t="s">
        <v>1</v>
      </c>
      <c r="B16" s="59" t="s">
        <v>202</v>
      </c>
      <c r="D16" s="60" t="s">
        <v>203</v>
      </c>
      <c r="E16" s="40" t="s">
        <v>204</v>
      </c>
      <c r="G16" s="60" t="s">
        <v>203</v>
      </c>
      <c r="H16" s="61" t="s">
        <v>204</v>
      </c>
    </row>
    <row r="17" spans="1:9" ht="13.35" customHeight="1" x14ac:dyDescent="0.2">
      <c r="A17" s="453" t="s">
        <v>205</v>
      </c>
      <c r="B17" s="58">
        <f>VLOOKUP($B$5,Coil_Date,2,FALSE)</f>
        <v>6</v>
      </c>
      <c r="C17">
        <f>IF(AND(B10="yes",B11="No"),(8),0)</f>
        <v>0</v>
      </c>
      <c r="D17" s="62">
        <f ca="1">IFERROR(WORKDAY($B$6,$A28)," ")</f>
        <v>45959</v>
      </c>
      <c r="E17" s="38" t="str">
        <f ca="1">IFERROR(VLOOKUP(WEEKDAY(D17),Days,2,FALSE)," ")</f>
        <v>Wednesday</v>
      </c>
      <c r="G17" s="62">
        <f ca="1">IF($E$44="Does Not Ship Here","N/A",WORKDAY($F$44,$G$44))</f>
        <v>45971</v>
      </c>
      <c r="H17" s="56" t="str">
        <f ca="1">IFERROR(VLOOKUP(WEEKDAY(G17),Days,2,FALSE)," ")</f>
        <v>Monday</v>
      </c>
    </row>
    <row r="18" spans="1:9" ht="13.35" customHeight="1" x14ac:dyDescent="0.2">
      <c r="A18" s="308" t="s">
        <v>206</v>
      </c>
      <c r="B18" s="56">
        <f>VLOOKUP($B$5,Coil_Date,3,FALSE)</f>
        <v>8</v>
      </c>
      <c r="C18">
        <f>IF(AND(B10="yes",B11="No"),(8),0)</f>
        <v>0</v>
      </c>
      <c r="D18" s="62">
        <f ca="1">IFERROR(WORKDAY($B$6,$A29)," ")</f>
        <v>45961</v>
      </c>
      <c r="E18" s="38" t="str">
        <f ca="1">IFERROR(VLOOKUP(WEEKDAY(D18),Days,2,FALSE)," ")</f>
        <v>Friday</v>
      </c>
      <c r="G18" s="62">
        <f ca="1">IF($E$45="Does Not Ship Here","N/A",WORKDAY($F$45,$G$45))</f>
        <v>45971</v>
      </c>
      <c r="H18" s="56" t="str">
        <f ca="1">IFERROR(VLOOKUP(WEEKDAY(G18),Days,2,FALSE)," ")</f>
        <v>Monday</v>
      </c>
    </row>
    <row r="19" spans="1:9" ht="14.1" customHeight="1" thickBot="1" x14ac:dyDescent="0.25">
      <c r="A19" s="454" t="s">
        <v>207</v>
      </c>
      <c r="B19" s="57">
        <f ca="1">VLOOKUP($B$5,Coil_Date,B$40,FALSE)+B13+A20+A21</f>
        <v>25</v>
      </c>
      <c r="D19" s="62">
        <f ca="1">IFERROR(WORKDAY($B$6,$B19)," ")</f>
        <v>45986</v>
      </c>
      <c r="E19" s="38" t="str">
        <f ca="1">IFERROR(VLOOKUP(WEEKDAY(D19),Days,2,FALSE)," ")</f>
        <v>Tuesday</v>
      </c>
      <c r="F19" s="64"/>
      <c r="G19" s="62" t="str">
        <f ca="1">IF($E$46="Does Not Ship Here","N/A",WORKDAY($F$46,$G$46))</f>
        <v>N/A</v>
      </c>
      <c r="H19" s="56" t="str">
        <f ca="1">IFERROR(VLOOKUP(WEEKDAY(G19),Days,2,FALSE)," ")</f>
        <v xml:space="preserve"> </v>
      </c>
    </row>
    <row r="20" spans="1:9" ht="13.5" thickBot="1" x14ac:dyDescent="0.25">
      <c r="A20">
        <f>IF(E13="Salt Lake City",0,IF(E13="Phoenix AZ",0,IF(E13="Atwater CA",0,IF(E13="Rome NY",B20,IF(E13="Iowa",B20,IF(E13="Frankfort KY",B20,IF(E13="OkCity OK",B20,IF(E13="Indianapolis",B20,IF(E13="Memphis TN",C20,IF(E13="Atlanta",C21,IF(E13="Adel GA",C21,-B13)))))))))))</f>
        <v>0</v>
      </c>
      <c r="B20">
        <f>IF(A13="Buckskin",-5,IF(A13="Burgandy",-5,IF(A13="Clay",-5,IF(A13="Coal Black",-5,IF(A13="",-5,IF(A13="Crimsen Red",-5,IF(A13="Evergreen",-5,IF(A13="Radiant Red",-5,IF(A13="Regal White",-5,IF(A13="Solar White",-5,IF(A13="Vintage White",-5,IF(A13="Winter White",0,IF(A13="Burgandy",-5,IF(A13="Bone White",-5,IF(A13="Colonial Red",0,IF(A13="Copper Metalic",0,IF(A13="Everglade",0,IF(A13="Harbor Blue",0,IF(A13="Hunter Green",0,IF(A13="Brite Red",-5,IF(A13="Medium Bronze",-5,IF(A13="Midnight Bronze",0,IF(A13="Natural Patina",0,IF(A13="Spruce",0,IF(A13="Pacific Blue",0,IF(A13="Silver Metalic",-5,IF(A13="Brite Red",-5,IF(A13="Tundra",B20,-B13))))))))))))))))))))))))))))</f>
        <v>0</v>
      </c>
      <c r="C20">
        <f>IF(A13="Buckskin",-5,IF(A13="Burgandy",-5,IF(A13="Clay",0,IF(A13="Coal Black",-5,IF(A13="Coal Black",0,IF(A13="Evergreen",0,IF(A13="",-5,IF(A13="High Gloss White",-5,IF(A13="Radiant Red",-5,IF(A13="Regal White",-5,IF(A13="Solar White",-5,IF(A13="Vintage White",-5,IF(A13="Winter White",0,IF(A13="Colonial Red",-5,IF(A13="Bone White",-5,IF(A13="Brite Red",-5,IF(A13="Copper Metalic",0,IF(A13="Everglade",0,IF(A13="Hunter Green",0,IF(A13="Harbor Blue",-5,IF(A13="Midnight Bronze",-5,IF(A13="Medium Bronze",-5,IF(A13="Natural Patina",0,IF(A13="Spruce",0,IF(A13="Pacific Blue",0,IF(A13="Silver Metalic",-5,IF(A13="Tundra",C20,-B13)))))))))))))))))))))))))))</f>
        <v>0</v>
      </c>
      <c r="D20"/>
    </row>
    <row r="21" spans="1:9" ht="13.35" customHeight="1" x14ac:dyDescent="0.2">
      <c r="A21">
        <f>VLOOKUP(B5,Tables!$Z$143:$AA$210,2,0)</f>
        <v>0</v>
      </c>
      <c r="C21">
        <f>IF(A13="Gray",5,IF(A13="Ivy Green",5,IF(A13="Buckskin",0,IF(A13="Burgandy",0,IF(A13="Clay",0,IF(A13="Coal Black",0,IF(A13="Evergreen",0,IF(A13="",-5,IF(A13="High Gloss White",-5,IF(A13="Winter White",-5,IF(A13="Radiant Red",0,IF(A13="Regal White",0,IF(A13="Vintage White",0,IF(A13="Solar White",0,IF(A13="Ivy Green",5,IF(A13="Bone White",-5,IF(A13="Brite Red",-5,IF(A13="Colonial Red",0,IF(A13="Copper Metalic",0,IF(A13="Everglade",0,IF(A13="Hunter Green",0,IF(A13="Harbor Blue",-5,IF(A13="Midnight Bronze",-5,IF(A13="Medium Bronze",-5,IF(A13="Natural Patina",0,IF(A13="Spruce",0,IF(A13="Pacific Blue",0,IF(A13="Silver Metalic",-5,IF(A13="Tundra",C21,-B13)))))))))))))))))))))))))))))</f>
        <v>0</v>
      </c>
      <c r="G21" s="890" t="s">
        <v>208</v>
      </c>
      <c r="H21" s="891"/>
      <c r="I21" s="892"/>
    </row>
    <row r="22" spans="1:9" ht="13.5" thickBot="1" x14ac:dyDescent="0.25">
      <c r="G22" s="893"/>
      <c r="H22" s="894"/>
      <c r="I22" s="895"/>
    </row>
    <row r="23" spans="1:9" ht="13.5" thickBot="1" x14ac:dyDescent="0.25">
      <c r="A23" s="879" t="s">
        <v>209</v>
      </c>
      <c r="B23" s="880"/>
      <c r="D23" s="227" t="s">
        <v>210</v>
      </c>
      <c r="E23" s="98" t="s">
        <v>211</v>
      </c>
      <c r="G23" s="60" t="s">
        <v>29</v>
      </c>
      <c r="H23" s="61" t="s">
        <v>204</v>
      </c>
      <c r="I23" s="61" t="s">
        <v>212</v>
      </c>
    </row>
    <row r="24" spans="1:9" ht="25.5" customHeight="1" x14ac:dyDescent="0.2">
      <c r="A24" s="881"/>
      <c r="B24" s="882"/>
      <c r="D24" s="888" t="s">
        <v>213</v>
      </c>
      <c r="E24" s="101" t="str">
        <f>VLOOKUP($D$24,Zip,2,FALSE)</f>
        <v>Nebraska</v>
      </c>
      <c r="G24" s="62" t="str">
        <f>INDEX(Ship_Zones,$A$61,4)</f>
        <v>Mt Pleasant</v>
      </c>
      <c r="H24" s="62" t="str">
        <f>INDEX(Ship_Zones,$A$61,8)</f>
        <v>Wed / Fri</v>
      </c>
      <c r="I24" s="287" t="str">
        <f>INDEX(Ship_Zones,$A$61,7)</f>
        <v>Zone 6B</v>
      </c>
    </row>
    <row r="25" spans="1:9" ht="21" customHeight="1" thickBot="1" x14ac:dyDescent="0.25">
      <c r="A25" s="883"/>
      <c r="B25" s="884"/>
      <c r="D25" s="889"/>
      <c r="E25" s="266" t="str">
        <f>VLOOKUP($D$24,Zip,3,FALSE)</f>
        <v>HITCHCOCK</v>
      </c>
      <c r="F25" s="271" t="s">
        <v>214</v>
      </c>
      <c r="G25" s="267" t="str">
        <f>IF(INDEX(Ship_Zones,$A$61,3) = INDEX(Ship_Zones,$A$61+1,3),INDEX(Ship_Zones,$A$61+1,4)," ")</f>
        <v xml:space="preserve"> </v>
      </c>
      <c r="H25" s="62" t="str">
        <f>IF(INDEX(Ship_Zones,$A$61,3) = INDEX(Ship_Zones,$A$61+1,3),INDEX(Ship_Zones,$A$61+1,8)," ")</f>
        <v xml:space="preserve"> </v>
      </c>
      <c r="I25" s="102" t="str">
        <f>IF(INDEX(Ship_Zones,$A$61,3) = INDEX(Ship_Zones,$A$61+1,3),INDEX(Ship_Zones,$A$61+1,7)," ")</f>
        <v xml:space="preserve"> </v>
      </c>
    </row>
    <row r="26" spans="1:9" ht="24.75" thickBot="1" x14ac:dyDescent="0.25">
      <c r="D26" s="264" t="s">
        <v>215</v>
      </c>
      <c r="E26" s="269" t="s">
        <v>216</v>
      </c>
      <c r="F26" s="38" t="e">
        <f>VLOOKUP(E26,Tables!E70:F43146,2,0)</f>
        <v>#N/A</v>
      </c>
      <c r="G26" s="268" t="str">
        <f>IF(INDEX(Ship_Zones,$A$61,3) = INDEX(Ship_Zones,$A$61+2,3),INDEX(Ship_Zones,$A$61+2,4)," ")</f>
        <v xml:space="preserve"> </v>
      </c>
      <c r="H26" s="63" t="str">
        <f>IF(INDEX(Ship_Zones,$A$61,3) = INDEX(Ship_Zones,$A$61+2,3),INDEX(Ship_Zones,$A$61+2,8)," ")</f>
        <v xml:space="preserve"> </v>
      </c>
      <c r="I26" s="103" t="str">
        <f>IF(INDEX(Ship_Zones,$A$61,3) = INDEX(Ship_Zones,$A$61+2,3),INDEX(Ship_Zones,$A$61+2,7)," ")</f>
        <v xml:space="preserve"> </v>
      </c>
    </row>
    <row r="27" spans="1:9" ht="39.75" customHeight="1" thickBot="1" x14ac:dyDescent="0.4">
      <c r="D27" s="265" t="s">
        <v>217</v>
      </c>
      <c r="E27" s="270">
        <v>190814</v>
      </c>
      <c r="F27" s="304" t="e">
        <f>VLOOKUP(E27,Tables!D69:F43147,3,0)</f>
        <v>#N/A</v>
      </c>
      <c r="G27" s="896" t="s">
        <v>218</v>
      </c>
      <c r="H27" s="897"/>
      <c r="I27" s="315" t="str">
        <f>VLOOKUP(D24,Tables!$BA$2:$BD$45590,4,0)</f>
        <v>ABC Spider</v>
      </c>
    </row>
    <row r="28" spans="1:9" x14ac:dyDescent="0.2">
      <c r="A28">
        <f>SUM(B17+C17)</f>
        <v>6</v>
      </c>
      <c r="G28" s="314"/>
      <c r="H28" s="314"/>
      <c r="I28" s="314"/>
    </row>
    <row r="29" spans="1:9" x14ac:dyDescent="0.2">
      <c r="A29">
        <f>SUM(B18+C18)</f>
        <v>8</v>
      </c>
    </row>
    <row r="30" spans="1:9" x14ac:dyDescent="0.2">
      <c r="H30" s="898"/>
    </row>
    <row r="31" spans="1:9" x14ac:dyDescent="0.2">
      <c r="H31" s="898"/>
    </row>
    <row r="32" spans="1:9" hidden="1" x14ac:dyDescent="0.2"/>
    <row r="33" spans="1:10" ht="12.75" hidden="1" customHeight="1" x14ac:dyDescent="0.2"/>
    <row r="34" spans="1:10" ht="12.75" hidden="1" customHeight="1" x14ac:dyDescent="0.2"/>
    <row r="35" spans="1:10" ht="12.75" hidden="1" customHeight="1" x14ac:dyDescent="0.2"/>
    <row r="36" spans="1:10" ht="12.75" hidden="1" customHeight="1" x14ac:dyDescent="0.2"/>
    <row r="37" spans="1:10" ht="12.75" hidden="1" customHeight="1" thickBot="1" x14ac:dyDescent="0.25"/>
    <row r="38" spans="1:10" ht="13.5" hidden="1" customHeight="1" thickBot="1" x14ac:dyDescent="0.25">
      <c r="A38" s="870" t="s">
        <v>219</v>
      </c>
      <c r="B38" s="871"/>
      <c r="C38" s="871"/>
      <c r="D38" s="871"/>
      <c r="E38" s="871"/>
      <c r="F38" s="871"/>
      <c r="G38" s="871"/>
      <c r="H38" s="872"/>
    </row>
    <row r="39" spans="1:10" ht="13.5" hidden="1" customHeight="1" thickBot="1" x14ac:dyDescent="0.25">
      <c r="A39" s="322" t="s">
        <v>220</v>
      </c>
      <c r="B39" s="37">
        <f ca="1">WEEKDAY(B6)</f>
        <v>3</v>
      </c>
      <c r="C39" s="323" t="str">
        <f ca="1">VLOOKUP(WEEKDAY(B39),Days,2,FALSE)</f>
        <v>Tuesday</v>
      </c>
      <c r="E39" s="324" t="str">
        <f>VLOOKUP(E13,Loc_Name,2,FALSE)</f>
        <v>Atl</v>
      </c>
      <c r="H39" s="324" t="str">
        <f>VLOOKUP(H13,Loc_Name,2,FALSE)</f>
        <v>Frank</v>
      </c>
    </row>
    <row r="40" spans="1:10" ht="12.75" hidden="1" customHeight="1" x14ac:dyDescent="0.2">
      <c r="A40" s="661" t="s">
        <v>221</v>
      </c>
      <c r="B40" s="325">
        <f ca="1">VLOOKUP(B39,Days,3,FALSE)</f>
        <v>5</v>
      </c>
    </row>
    <row r="41" spans="1:10" ht="12.75" hidden="1" customHeight="1" thickBot="1" x14ac:dyDescent="0.25"/>
    <row r="42" spans="1:10" ht="12.75" hidden="1" customHeight="1" x14ac:dyDescent="0.2">
      <c r="A42" s="322"/>
      <c r="I42" s="221"/>
      <c r="J42" s="455" t="s">
        <v>222</v>
      </c>
    </row>
    <row r="43" spans="1:10" ht="26.1" hidden="1" customHeight="1" x14ac:dyDescent="0.2">
      <c r="D43" s="326" t="s">
        <v>223</v>
      </c>
      <c r="E43" s="327" t="s">
        <v>224</v>
      </c>
      <c r="F43" s="328" t="s">
        <v>225</v>
      </c>
      <c r="G43" s="327" t="s">
        <v>226</v>
      </c>
      <c r="I43" s="222"/>
      <c r="J43" s="247" t="s">
        <v>227</v>
      </c>
    </row>
    <row r="44" spans="1:10" ht="12.75" hidden="1" customHeight="1" x14ac:dyDescent="0.2">
      <c r="A44" s="322" t="s">
        <v>205</v>
      </c>
      <c r="D44" s="3">
        <f ca="1">WEEKDAY(D17)</f>
        <v>4</v>
      </c>
      <c r="E44">
        <f ca="1">IFERROR(VLOOKUP($D$44&amp;$E$39&amp;$H$39,Interco_Key,3,FALSE),IFERROR(VLOOKUP(($J$44)&amp;$E$39&amp;$H$39,Interco_Key,3,FALSE),IFERROR(VLOOKUP(($J$45)&amp;$E$39&amp;$H$39,Interco_Key,3,FALSE),IFERROR(VLOOKUP(($J$46)&amp;$E$39&amp;$H$39,Interco_Key,3,FALSE),IFERROR(VLOOKUP(($J$47)&amp;$E$39&amp;$H$39,Interco_Key,3,FALSE),"Does Not Ship Here")))))</f>
        <v>6</v>
      </c>
      <c r="F44" s="329">
        <f ca="1">IF(D44&lt;=E44,D17+(E44-D44),D17+D53+D54)</f>
        <v>45961</v>
      </c>
      <c r="G44">
        <f ca="1">IFERROR(VLOOKUP($D$44&amp;$E$39&amp;$H$39,Interco_Key,2,FALSE),IFERROR(VLOOKUP(($J$44)&amp;$E$39&amp;$H$39,Interco_Key,2,FALSE),IFERROR(VLOOKUP(($J$45)&amp;$E$39&amp;$H$39,Interco_Key,2,FALSE),IFERROR(VLOOKUP(($J$46)&amp;$E$39&amp;$H$39,Interco_Key,2,FALSE),IFERROR(VLOOKUP(($J$47)&amp;$E$39&amp;$H$39,Interco_Key,2,FALSE),"Does Not Ship Here")))))</f>
        <v>6</v>
      </c>
      <c r="I44" s="456" t="s">
        <v>228</v>
      </c>
      <c r="J44" s="220">
        <f ca="1">IF($D$44=6,2,$D$44+1)</f>
        <v>5</v>
      </c>
    </row>
    <row r="45" spans="1:10" ht="12.75" hidden="1" customHeight="1" x14ac:dyDescent="0.2">
      <c r="A45" s="322" t="s">
        <v>206</v>
      </c>
      <c r="D45" s="3">
        <f ca="1">WEEKDAY(D18)</f>
        <v>6</v>
      </c>
      <c r="E45">
        <f ca="1">IFERROR(VLOOKUP($D45&amp;$E$39&amp;$H$39,Interco_Key,3,FALSE),IFERROR(VLOOKUP((#REF!)&amp;$E$39&amp;$H$39,Interco_Key,3,FALSE),IFERROR(VLOOKUP((#REF!)&amp;$E$39&amp;$H$39,Interco_Key,3,FALSE),IFERROR(VLOOKUP((#REF!)&amp;$E$39&amp;$H$39,Interco_Key,3,FALSE),IFERROR(VLOOKUP((#REF!)&amp;$E$39&amp;$H$39,Interco_Key,3,FALSE),"Does Not Ship Here")))))</f>
        <v>6</v>
      </c>
      <c r="F45" s="329">
        <f ca="1">IF(D45&lt;=E45,D18+(E45-D45),D18+E53+E54)</f>
        <v>45961</v>
      </c>
      <c r="G45">
        <f ca="1">IFERROR(VLOOKUP($D45&amp;$E$39&amp;$H$39,Interco_Key,2,FALSE),IFERROR(VLOOKUP((#REF!)&amp;$E$39&amp;$H$39,Interco_Key,2,FALSE),IFERROR(VLOOKUP((#REF!)&amp;$E$39&amp;$H$39,Interco_Key,2,FALSE),IFERROR(VLOOKUP((#REF!)&amp;$E$39&amp;$H$39,Interco_Key,2,FALSE),IFERROR(VLOOKUP((#REF!)&amp;$E$39&amp;$H$39,Interco_Key,2,FALSE),"Does Not Ship Here")))))</f>
        <v>6</v>
      </c>
      <c r="I45" s="456" t="s">
        <v>229</v>
      </c>
      <c r="J45" s="220">
        <f ca="1">IF(J44=6,2,J44+1)</f>
        <v>6</v>
      </c>
    </row>
    <row r="46" spans="1:10" ht="12.75" hidden="1" customHeight="1" x14ac:dyDescent="0.2">
      <c r="A46" s="322" t="s">
        <v>207</v>
      </c>
      <c r="D46" s="3">
        <f ca="1">WEEKDAY(D19)</f>
        <v>3</v>
      </c>
      <c r="E46" t="str">
        <f ca="1">IFERROR(VLOOKUP($D46&amp;$E$39&amp;$H$39,Interco_Key,3,FALSE),IFERROR(VLOOKUP((#REF!)&amp;$E$39&amp;$H$39,Interco_Key,3,FALSE),IFERROR(VLOOKUP((#REF!)&amp;$E$39&amp;$H$39,Interco_Key,3,FALSE),IFERROR(VLOOKUP((#REF!)&amp;$E$39&amp;$H$39,Interco_Key,3,FALSE),IFERROR(VLOOKUP((#REF!)&amp;$E$39&amp;$H$39,Interco_Key,3,FALSE),"Does Not Ship Here")))))</f>
        <v>Does Not Ship Here</v>
      </c>
      <c r="F46" s="329" t="e">
        <f ca="1">IF(D46&lt;=E46,D19+(E46-D46),D19+G53+G54)</f>
        <v>#VALUE!</v>
      </c>
      <c r="G46" t="str">
        <f ca="1">IFERROR(VLOOKUP($D46&amp;$E$39&amp;$H$39,Interco_Key,2,FALSE),IFERROR(VLOOKUP((#REF!)&amp;$E$39&amp;$H$39,Interco_Key,2,FALSE),IFERROR(VLOOKUP((#REF!)&amp;$E$39&amp;$H$39,Interco_Key,2,FALSE),IFERROR(VLOOKUP((#REF!)&amp;$E$39&amp;$H$39,Interco_Key,2,FALSE),IFERROR(VLOOKUP((#REF!)&amp;$E$39&amp;$H$39,Interco_Key,2,FALSE),"Does Not Ship Here")))))</f>
        <v>Does Not Ship Here</v>
      </c>
      <c r="I46" s="456" t="s">
        <v>230</v>
      </c>
      <c r="J46" s="220">
        <f ca="1">IF(J45=6,2,J45+1)</f>
        <v>2</v>
      </c>
    </row>
    <row r="47" spans="1:10" ht="13.5" hidden="1" customHeight="1" thickBot="1" x14ac:dyDescent="0.25">
      <c r="A47" s="322"/>
      <c r="E47"/>
      <c r="F47" s="329"/>
      <c r="I47" s="457" t="s">
        <v>231</v>
      </c>
      <c r="J47" s="223">
        <f ca="1">IF(J46=6,2,J46+1)</f>
        <v>3</v>
      </c>
    </row>
    <row r="48" spans="1:10" ht="12.75" hidden="1" customHeight="1" x14ac:dyDescent="0.2">
      <c r="J48" s="3"/>
    </row>
    <row r="49" spans="1:10" ht="12.75" hidden="1" customHeight="1" x14ac:dyDescent="0.2">
      <c r="A49" s="330" t="s">
        <v>232</v>
      </c>
      <c r="J49" s="3"/>
    </row>
    <row r="50" spans="1:10" ht="12.75" hidden="1" customHeight="1" x14ac:dyDescent="0.2">
      <c r="A50" t="s">
        <v>233</v>
      </c>
      <c r="B50"/>
      <c r="D50" s="3">
        <v>2</v>
      </c>
      <c r="J50" s="3"/>
    </row>
    <row r="51" spans="1:10" ht="24" hidden="1" customHeight="1" x14ac:dyDescent="0.2">
      <c r="B51"/>
      <c r="D51" s="331" t="s">
        <v>205</v>
      </c>
      <c r="E51" s="331" t="s">
        <v>206</v>
      </c>
      <c r="G51" s="331" t="s">
        <v>207</v>
      </c>
    </row>
    <row r="52" spans="1:10" ht="12.75" hidden="1" customHeight="1" x14ac:dyDescent="0.2">
      <c r="A52" s="322" t="s">
        <v>234</v>
      </c>
      <c r="B52"/>
      <c r="D52">
        <f>IFERROR(VLOOKUP($D50&amp;$E$39&amp;$H$39,Interco_Key,3,FALSE),IFERROR(VLOOKUP(($D50+1)&amp;$E$39&amp;$H$39,Interco_Key,3,FALSE),IFERROR(VLOOKUP(($D50+2)&amp;$E$39&amp;$H$39,Interco_Key,3,FALSE),IFERROR(VLOOKUP(($D50+3)&amp;$E$39&amp;$H$39,Interco_Key,3,FALSE),IFERROR(VLOOKUP(($D50+4)&amp;$E$39&amp;$H$39,Interco_Key,3,FALSE),"Does Not Ship Here")))))</f>
        <v>2</v>
      </c>
      <c r="E52">
        <f>IFERROR(VLOOKUP($D50&amp;$E$39&amp;$H$39,Interco_Key,3,FALSE),IFERROR(VLOOKUP(($D50+1)&amp;$E$39&amp;$H$39,Interco_Key,3,FALSE),IFERROR(VLOOKUP(($D50+2)&amp;$E$39&amp;$H$39,Interco_Key,3,FALSE),IFERROR(VLOOKUP(($D50+3)&amp;$E$39&amp;$H$39,Interco_Key,3,FALSE),IFERROR(VLOOKUP(($D50+4)&amp;$E$39&amp;$H$39,Interco_Key,3,FALSE),"Does Not Ship Here")))))</f>
        <v>2</v>
      </c>
      <c r="F52" s="329"/>
      <c r="G52">
        <f>IFERROR(VLOOKUP($D50&amp;$E$39&amp;$H$39,Interco_Key,3,FALSE),IFERROR(VLOOKUP(($D50+1)&amp;$E$39&amp;$H$39,Interco_Key,3,FALSE),IFERROR(VLOOKUP(($D50+2)&amp;$E$39&amp;$H$39,Interco_Key,3,FALSE),IFERROR(VLOOKUP(($D50+3)&amp;$E$39&amp;$H$39,Interco_Key,3,FALSE),IFERROR(VLOOKUP(($D50+4)&amp;$E$39&amp;$H$39,Interco_Key,3,FALSE),"Does Not Ship Here")))))</f>
        <v>2</v>
      </c>
    </row>
    <row r="53" spans="1:10" ht="12.75" hidden="1" customHeight="1" x14ac:dyDescent="0.2">
      <c r="A53" s="661" t="s">
        <v>235</v>
      </c>
      <c r="B53"/>
      <c r="D53" s="325">
        <f ca="1">VLOOKUP(WEEKDAY($D$17),Days,4,FALSE)</f>
        <v>5</v>
      </c>
      <c r="E53" s="325">
        <f ca="1">VLOOKUP(WEEKDAY($D$18),Days,4,FALSE)</f>
        <v>3</v>
      </c>
      <c r="G53" s="325">
        <f ca="1">VLOOKUP(WEEKDAY($D$19),Days,4,FALSE)</f>
        <v>6</v>
      </c>
    </row>
    <row r="54" spans="1:10" ht="12.75" hidden="1" customHeight="1" x14ac:dyDescent="0.2">
      <c r="A54" s="661" t="s">
        <v>236</v>
      </c>
      <c r="D54" s="325">
        <f>VLOOKUP(WEEKDAY($D$52),Days,5,FALSE)</f>
        <v>0</v>
      </c>
      <c r="E54" s="325">
        <f>VLOOKUP(WEEKDAY($D$52),Days,5,FALSE)</f>
        <v>0</v>
      </c>
      <c r="G54" s="325">
        <f>VLOOKUP(WEEKDAY($D$52),Days,5,FALSE)</f>
        <v>0</v>
      </c>
    </row>
    <row r="55" spans="1:10" ht="12.75" hidden="1" customHeight="1" x14ac:dyDescent="0.2"/>
    <row r="56" spans="1:10" ht="12.75" hidden="1" customHeight="1" x14ac:dyDescent="0.2"/>
    <row r="57" spans="1:10" ht="12.75" hidden="1" customHeight="1" x14ac:dyDescent="0.2"/>
    <row r="58" spans="1:10" ht="12.75" hidden="1" customHeight="1" thickBot="1" x14ac:dyDescent="0.25">
      <c r="A58" t="s">
        <v>237</v>
      </c>
    </row>
    <row r="59" spans="1:10" ht="13.5" hidden="1" customHeight="1" thickBot="1" x14ac:dyDescent="0.25">
      <c r="A59" s="332" t="s">
        <v>238</v>
      </c>
    </row>
    <row r="60" spans="1:10" hidden="1" x14ac:dyDescent="0.2">
      <c r="A60" t="str">
        <f>_xlfn.CONCAT(E24," ",E25)</f>
        <v>Nebraska HITCHCOCK</v>
      </c>
    </row>
    <row r="61" spans="1:10" hidden="1" x14ac:dyDescent="0.2">
      <c r="A61">
        <f>MATCH(A60,KEY,0)</f>
        <v>2421</v>
      </c>
    </row>
    <row r="62" spans="1:10" hidden="1" x14ac:dyDescent="0.2"/>
    <row r="63" spans="1:10" ht="25.5" hidden="1" x14ac:dyDescent="0.2">
      <c r="D63" s="326" t="s">
        <v>223</v>
      </c>
      <c r="E63" s="327" t="s">
        <v>224</v>
      </c>
      <c r="F63" s="328" t="s">
        <v>225</v>
      </c>
      <c r="G63" s="327" t="s">
        <v>226</v>
      </c>
    </row>
    <row r="64" spans="1:10" hidden="1" x14ac:dyDescent="0.2">
      <c r="A64" s="62" t="str">
        <f>INDEX(Ship_Zones,$A$61,4)</f>
        <v>Mt Pleasant</v>
      </c>
      <c r="D64" s="3">
        <f>WEEKDAY(D37)</f>
        <v>7</v>
      </c>
      <c r="E64">
        <f ca="1">IFERROR(VLOOKUP($D$44&amp;$E$39&amp;$H$39,Interco_Key,3,FALSE),IFERROR(VLOOKUP(($J$44)&amp;$E$39&amp;$H$39,Interco_Key,3,FALSE),IFERROR(VLOOKUP(($J$45)&amp;$E$39&amp;$H$39,Interco_Key,3,FALSE),IFERROR(VLOOKUP(($J$46)&amp;$E$39&amp;$H$39,Interco_Key,3,FALSE),IFERROR(VLOOKUP(($J$47)&amp;$E$39&amp;$H$39,Interco_Key,3,FALSE),"Does Not Ship Here")))))</f>
        <v>6</v>
      </c>
      <c r="F64" s="329">
        <f ca="1">IF(D64&lt;E64,D37+(E64-D64),D37+D73+D74)</f>
        <v>0</v>
      </c>
      <c r="G64">
        <f ca="1">IFERROR(VLOOKUP($D$44&amp;$E$39&amp;$H$39,Interco_Key,2,FALSE),IFERROR(VLOOKUP(($J$44)&amp;$E$39&amp;$H$39,Interco_Key,2,FALSE),IFERROR(VLOOKUP(($J$45)&amp;$E$39&amp;$H$39,Interco_Key,2,FALSE),IFERROR(VLOOKUP(($J$46)&amp;$E$39&amp;$H$39,Interco_Key,2,FALSE),IFERROR(VLOOKUP(($J$47)&amp;$E$39&amp;$H$39,Interco_Key,2,FALSE),"Does Not Ship Here")))))</f>
        <v>6</v>
      </c>
    </row>
    <row r="65" spans="1:7" hidden="1" x14ac:dyDescent="0.2">
      <c r="A65" s="62" t="str">
        <f>IF(INDEX(Ship_Zones,$A$61,3) = INDEX(Ship_Zones,$A$61+1,3),INDEX(Ship_Zones,$A$61+1,4)," ")</f>
        <v xml:space="preserve"> </v>
      </c>
      <c r="D65" s="3">
        <f>WEEKDAY(D38)</f>
        <v>7</v>
      </c>
      <c r="E65" t="str">
        <f>IFERROR(VLOOKUP($D65&amp;$E$39&amp;$H$39,Interco_Key,3,FALSE),IFERROR(VLOOKUP((#REF!)&amp;$E$39&amp;$H$39,Interco_Key,3,FALSE),IFERROR(VLOOKUP((#REF!)&amp;$E$39&amp;$H$39,Interco_Key,3,FALSE),IFERROR(VLOOKUP((#REF!)&amp;$E$39&amp;$H$39,Interco_Key,3,FALSE),IFERROR(VLOOKUP((#REF!)&amp;$E$39&amp;$H$39,Interco_Key,3,FALSE),"Does Not Ship Here")))))</f>
        <v>Does Not Ship Here</v>
      </c>
      <c r="F65" s="329" t="e">
        <f>IF(D65&lt;E65,D38+(E65-D65),D38+E73+E74)</f>
        <v>#VALUE!</v>
      </c>
      <c r="G65" t="str">
        <f>IFERROR(VLOOKUP($D65&amp;$E$39&amp;$H$39,Interco_Key,2,FALSE),IFERROR(VLOOKUP((#REF!)&amp;$E$39&amp;$H$39,Interco_Key,2,FALSE),IFERROR(VLOOKUP((#REF!)&amp;$E$39&amp;$H$39,Interco_Key,2,FALSE),IFERROR(VLOOKUP((#REF!)&amp;$E$39&amp;$H$39,Interco_Key,2,FALSE),IFERROR(VLOOKUP((#REF!)&amp;$E$39&amp;$H$39,Interco_Key,2,FALSE),"Does Not Ship Here")))))</f>
        <v>Does Not Ship Here</v>
      </c>
    </row>
    <row r="66" spans="1:7" ht="13.5" hidden="1" thickBot="1" x14ac:dyDescent="0.25">
      <c r="A66" s="63" t="str">
        <f>IF(INDEX(Ship_Zones,$A$61,3) = INDEX(Ship_Zones,$A$61+2,3),INDEX(Ship_Zones,$A$61+2,4)," ")</f>
        <v xml:space="preserve"> </v>
      </c>
      <c r="D66" s="3">
        <f>WEEKDAY(D39)</f>
        <v>7</v>
      </c>
      <c r="E66" t="str">
        <f>IFERROR(VLOOKUP($D66&amp;$E$39&amp;$H$39,Interco_Key,3,FALSE),IFERROR(VLOOKUP((#REF!)&amp;$E$39&amp;$H$39,Interco_Key,3,FALSE),IFERROR(VLOOKUP((#REF!)&amp;$E$39&amp;$H$39,Interco_Key,3,FALSE),IFERROR(VLOOKUP((#REF!)&amp;$E$39&amp;$H$39,Interco_Key,3,FALSE),IFERROR(VLOOKUP((#REF!)&amp;$E$39&amp;$H$39,Interco_Key,3,FALSE),"Does Not Ship Here")))))</f>
        <v>Does Not Ship Here</v>
      </c>
      <c r="F66" s="329" t="e">
        <f>IF(D66&lt;E66,D39+(E66-D66),D39+G73+G74)</f>
        <v>#VALUE!</v>
      </c>
      <c r="G66" t="str">
        <f>IFERROR(VLOOKUP($D66&amp;$E$39&amp;$H$39,Interco_Key,2,FALSE),IFERROR(VLOOKUP((#REF!)&amp;$E$39&amp;$H$39,Interco_Key,2,FALSE),IFERROR(VLOOKUP((#REF!)&amp;$E$39&amp;$H$39,Interco_Key,2,FALSE),IFERROR(VLOOKUP((#REF!)&amp;$E$39&amp;$H$39,Interco_Key,2,FALSE),IFERROR(VLOOKUP((#REF!)&amp;$E$39&amp;$H$39,Interco_Key,2,FALSE),"Does Not Ship Here")))))</f>
        <v>Does Not Ship Here</v>
      </c>
    </row>
    <row r="67" spans="1:7" hidden="1" x14ac:dyDescent="0.2"/>
    <row r="68" spans="1:7" hidden="1" x14ac:dyDescent="0.2"/>
    <row r="69" spans="1:7" hidden="1" x14ac:dyDescent="0.2"/>
    <row r="70" spans="1:7" hidden="1" x14ac:dyDescent="0.2"/>
    <row r="71" spans="1:7" hidden="1" x14ac:dyDescent="0.2"/>
    <row r="82" spans="8:8" ht="15" x14ac:dyDescent="0.2">
      <c r="H82" s="289"/>
    </row>
    <row r="83" spans="8:8" ht="15" x14ac:dyDescent="0.2">
      <c r="H83" s="289"/>
    </row>
    <row r="84" spans="8:8" ht="15" x14ac:dyDescent="0.2">
      <c r="H84" s="289"/>
    </row>
    <row r="85" spans="8:8" ht="15" x14ac:dyDescent="0.2">
      <c r="H85" s="289"/>
    </row>
    <row r="86" spans="8:8" ht="15" x14ac:dyDescent="0.25">
      <c r="H86" s="321"/>
    </row>
    <row r="87" spans="8:8" ht="15" x14ac:dyDescent="0.2">
      <c r="H87" s="289"/>
    </row>
    <row r="88" spans="8:8" ht="15" x14ac:dyDescent="0.2">
      <c r="H88" s="289"/>
    </row>
    <row r="89" spans="8:8" ht="15" x14ac:dyDescent="0.2">
      <c r="H89" s="289"/>
    </row>
    <row r="90" spans="8:8" ht="15" x14ac:dyDescent="0.2">
      <c r="H90" s="289"/>
    </row>
    <row r="91" spans="8:8" ht="15" x14ac:dyDescent="0.2">
      <c r="H91" s="289"/>
    </row>
    <row r="92" spans="8:8" ht="15" x14ac:dyDescent="0.25">
      <c r="H92" s="321"/>
    </row>
    <row r="93" spans="8:8" ht="15" x14ac:dyDescent="0.2">
      <c r="H93" s="289"/>
    </row>
    <row r="94" spans="8:8" ht="15" x14ac:dyDescent="0.2">
      <c r="H94" s="289"/>
    </row>
    <row r="95" spans="8:8" ht="15" x14ac:dyDescent="0.2">
      <c r="H95" s="289"/>
    </row>
    <row r="96" spans="8:8" ht="15" x14ac:dyDescent="0.2">
      <c r="H96" s="289"/>
    </row>
    <row r="97" spans="8:8" ht="15" x14ac:dyDescent="0.2">
      <c r="H97" s="289"/>
    </row>
    <row r="98" spans="8:8" ht="15" x14ac:dyDescent="0.2">
      <c r="H98" s="289"/>
    </row>
    <row r="99" spans="8:8" ht="15" x14ac:dyDescent="0.2">
      <c r="H99" s="289"/>
    </row>
    <row r="100" spans="8:8" ht="15" x14ac:dyDescent="0.2">
      <c r="H100" s="289"/>
    </row>
    <row r="101" spans="8:8" ht="15" x14ac:dyDescent="0.2">
      <c r="H101" s="289"/>
    </row>
    <row r="102" spans="8:8" ht="15" x14ac:dyDescent="0.2">
      <c r="H102" s="289"/>
    </row>
  </sheetData>
  <sheetProtection algorithmName="SHA-512" hashValue="etRC+MNYnsKcCwwXUSoyaXGBGbLx4N1qEkj9dLqF6B745ZQe1r3UtFyalBnocFsVfNtGb0/+yAsUSeI0te7kdg==" saltValue="kLJZCqKxPAbNg+0hYzJE2A==" spinCount="100000" sheet="1" objects="1" scenarios="1"/>
  <mergeCells count="19">
    <mergeCell ref="F5:G5"/>
    <mergeCell ref="B7:C7"/>
    <mergeCell ref="D7:G7"/>
    <mergeCell ref="D14:E15"/>
    <mergeCell ref="J1:U1"/>
    <mergeCell ref="A1:H2"/>
    <mergeCell ref="B5:C5"/>
    <mergeCell ref="B6:C6"/>
    <mergeCell ref="F4:G4"/>
    <mergeCell ref="A38:H38"/>
    <mergeCell ref="G14:H15"/>
    <mergeCell ref="D11:H12"/>
    <mergeCell ref="A23:B25"/>
    <mergeCell ref="C9:H9"/>
    <mergeCell ref="D24:D25"/>
    <mergeCell ref="G21:I22"/>
    <mergeCell ref="G27:H27"/>
    <mergeCell ref="H30:H31"/>
    <mergeCell ref="C10:H10"/>
  </mergeCells>
  <dataValidations count="3">
    <dataValidation type="list" allowBlank="1" showInputMessage="1" showErrorMessage="1" prompt="Please select Coil Description" sqref="B5:C5" xr:uid="{00000000-0002-0000-0400-000000000000}">
      <formula1>Coil_Entry</formula1>
    </dataValidation>
    <dataValidation type="list" allowBlank="1" showInputMessage="1" showErrorMessage="1" prompt="Select Location Material is Coming From" sqref="E13" xr:uid="{00000000-0002-0000-0400-000001000000}">
      <formula1>Loc_desc</formula1>
    </dataValidation>
    <dataValidation type="list" allowBlank="1" showInputMessage="1" showErrorMessage="1" prompt="Select Location Receiving Material" sqref="H13" xr:uid="{00000000-0002-0000-0400-000002000000}">
      <formula1>Loc_desc</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3000000}">
          <x14:formula1>
            <xm:f>Tables!$A$51:$A$52</xm:f>
          </x14:formula1>
          <xm:sqref>B9:B11</xm:sqref>
        </x14:dataValidation>
        <x14:dataValidation type="list" allowBlank="1" showInputMessage="1" showErrorMessage="1" xr:uid="{00000000-0002-0000-0400-000004000000}">
          <x14:formula1>
            <xm:f>Tables!$Z$91:$Z$141</xm:f>
          </x14:formula1>
          <xm:sqref>A13</xm:sqref>
        </x14:dataValidation>
        <x14:dataValidation type="list" allowBlank="1" showInputMessage="1" showErrorMessage="1" xr:uid="{ED27F9C4-E6E5-4D73-B457-70E8E5B2A283}">
          <x14:formula1>
            <xm:f>Tables!$E$70:$E$43146</xm:f>
          </x14:formula1>
          <xm:sqref>E26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E4ACC-9949-40A2-B491-E3C9EF61A257}">
  <dimension ref="A1"/>
  <sheetViews>
    <sheetView topLeftCell="A101" workbookViewId="0">
      <selection activeCell="AA151" sqref="AA151"/>
    </sheetView>
  </sheetViews>
  <sheetFormatPr defaultColWidth="8.85546875" defaultRowHeight="12.75" x14ac:dyDescent="0.2"/>
  <sheetData/>
  <sheetProtection password="CC5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42"/>
  <sheetViews>
    <sheetView zoomScaleNormal="100" workbookViewId="0">
      <selection activeCell="B14" sqref="B14"/>
    </sheetView>
  </sheetViews>
  <sheetFormatPr defaultColWidth="9.140625" defaultRowHeight="12.75" x14ac:dyDescent="0.2"/>
  <cols>
    <col min="1" max="1" width="31.7109375" style="110" customWidth="1"/>
    <col min="2" max="2" width="35.7109375" style="144" customWidth="1"/>
    <col min="3" max="3" width="8.28515625" style="144" customWidth="1"/>
    <col min="4" max="4" width="79.42578125" style="110" customWidth="1"/>
    <col min="5" max="5" width="14.28515625" style="110" hidden="1" customWidth="1"/>
    <col min="6" max="9" width="0" style="110" hidden="1" customWidth="1"/>
    <col min="10" max="16384" width="9.140625" style="110"/>
  </cols>
  <sheetData>
    <row r="1" spans="1:9" ht="25.35" customHeight="1" x14ac:dyDescent="0.2">
      <c r="A1" s="916" t="s">
        <v>239</v>
      </c>
      <c r="B1" s="917"/>
      <c r="C1" s="917"/>
      <c r="D1" s="918"/>
    </row>
    <row r="2" spans="1:9" ht="25.35" customHeight="1" x14ac:dyDescent="0.2">
      <c r="A2" s="919"/>
      <c r="B2" s="920"/>
      <c r="C2" s="920"/>
      <c r="D2" s="921"/>
    </row>
    <row r="3" spans="1:9" ht="25.35" customHeight="1" x14ac:dyDescent="0.2">
      <c r="A3" s="919"/>
      <c r="B3" s="920"/>
      <c r="C3" s="920"/>
      <c r="D3" s="921"/>
    </row>
    <row r="4" spans="1:9" ht="25.35" customHeight="1" thickBot="1" x14ac:dyDescent="0.25">
      <c r="A4" s="922"/>
      <c r="B4" s="923"/>
      <c r="C4" s="923"/>
      <c r="D4" s="924"/>
    </row>
    <row r="5" spans="1:9" ht="13.5" thickBot="1" x14ac:dyDescent="0.25">
      <c r="A5" s="111" t="s">
        <v>1</v>
      </c>
      <c r="B5" s="112" t="s">
        <v>2</v>
      </c>
      <c r="C5" s="112"/>
      <c r="D5" s="113" t="s">
        <v>4</v>
      </c>
    </row>
    <row r="6" spans="1:9" s="119" customFormat="1" ht="35.1" customHeight="1" thickBot="1" x14ac:dyDescent="0.25">
      <c r="A6" s="114" t="s">
        <v>240</v>
      </c>
      <c r="B6" s="115" t="s">
        <v>241</v>
      </c>
      <c r="C6" s="116"/>
      <c r="D6" s="117" t="s">
        <v>242</v>
      </c>
      <c r="E6" s="118" t="s">
        <v>5</v>
      </c>
      <c r="F6" s="118" t="s">
        <v>6</v>
      </c>
      <c r="G6" s="118" t="s">
        <v>7</v>
      </c>
      <c r="H6" s="118" t="s">
        <v>8</v>
      </c>
      <c r="I6" s="118" t="s">
        <v>9</v>
      </c>
    </row>
    <row r="7" spans="1:9" s="121" customFormat="1" ht="15" customHeight="1" thickBot="1" x14ac:dyDescent="0.25">
      <c r="A7" s="925" t="s">
        <v>140</v>
      </c>
      <c r="B7" s="926"/>
      <c r="C7" s="926"/>
      <c r="D7" s="927"/>
      <c r="E7" s="120">
        <v>12</v>
      </c>
      <c r="F7" s="120">
        <v>32</v>
      </c>
      <c r="G7" s="120">
        <v>32</v>
      </c>
      <c r="H7" s="120">
        <v>32</v>
      </c>
      <c r="I7" s="120">
        <v>32</v>
      </c>
    </row>
    <row r="8" spans="1:9" s="121" customFormat="1" ht="20.25" customHeight="1" thickBot="1" x14ac:dyDescent="0.25">
      <c r="A8" s="122" t="s">
        <v>185</v>
      </c>
      <c r="B8" s="123">
        <f ca="1">TODAY()</f>
        <v>45951</v>
      </c>
      <c r="C8" s="124"/>
      <c r="D8" s="125"/>
      <c r="E8" s="120">
        <v>18</v>
      </c>
      <c r="F8" s="120">
        <v>960</v>
      </c>
      <c r="G8" s="120">
        <v>720</v>
      </c>
      <c r="H8" s="120">
        <v>480</v>
      </c>
      <c r="I8" s="120">
        <v>240</v>
      </c>
    </row>
    <row r="9" spans="1:9" s="119" customFormat="1" ht="15" thickBot="1" x14ac:dyDescent="0.25">
      <c r="A9" s="928"/>
      <c r="B9" s="929"/>
      <c r="C9" s="929"/>
      <c r="D9" s="930"/>
      <c r="E9" s="126">
        <v>10.5</v>
      </c>
      <c r="F9" s="126" t="s">
        <v>27</v>
      </c>
      <c r="G9" s="126" t="s">
        <v>28</v>
      </c>
      <c r="H9" s="126" t="s">
        <v>29</v>
      </c>
      <c r="I9" s="126" t="s">
        <v>30</v>
      </c>
    </row>
    <row r="10" spans="1:9" s="119" customFormat="1" ht="15" thickBot="1" x14ac:dyDescent="0.25">
      <c r="A10" s="127" t="s">
        <v>243</v>
      </c>
      <c r="B10" s="128" t="s">
        <v>244</v>
      </c>
      <c r="C10" s="129"/>
      <c r="D10" s="117" t="s">
        <v>12</v>
      </c>
      <c r="E10" s="126">
        <v>24</v>
      </c>
      <c r="F10" s="126">
        <v>1008</v>
      </c>
      <c r="G10" s="126">
        <v>756</v>
      </c>
      <c r="H10" s="126">
        <v>504</v>
      </c>
      <c r="I10" s="126">
        <v>252</v>
      </c>
    </row>
    <row r="11" spans="1:9" s="119" customFormat="1" ht="15.75" thickBot="1" x14ac:dyDescent="0.3">
      <c r="A11" s="931"/>
      <c r="B11" s="932"/>
      <c r="C11" s="933"/>
      <c r="D11" s="934"/>
      <c r="E11" s="126"/>
      <c r="F11" s="126"/>
      <c r="G11" s="126"/>
      <c r="H11" s="126"/>
      <c r="I11" s="126"/>
    </row>
    <row r="12" spans="1:9" ht="17.100000000000001" customHeight="1" x14ac:dyDescent="0.2">
      <c r="A12" s="150" t="s">
        <v>245</v>
      </c>
      <c r="B12" s="154" t="str">
        <f ca="1">_xlfn.IFNA(IF($B$29 &lt; $B$23,_xlfn.CONCAT("Next ",VLOOKUP(B29,Days,2,FALSE)),VLOOKUP(B29,Days,2,FALSE))," ")</f>
        <v>Wednesday</v>
      </c>
      <c r="C12" s="152"/>
      <c r="D12" s="130"/>
      <c r="E12" s="131">
        <v>16</v>
      </c>
      <c r="F12" s="131">
        <v>1056</v>
      </c>
      <c r="G12" s="131">
        <v>792</v>
      </c>
      <c r="H12" s="131">
        <v>528</v>
      </c>
      <c r="I12" s="131">
        <v>264</v>
      </c>
    </row>
    <row r="13" spans="1:9" ht="20.25" customHeight="1" x14ac:dyDescent="0.2">
      <c r="A13" s="205" t="s">
        <v>246</v>
      </c>
      <c r="B13" s="206">
        <f ca="1">B30</f>
        <v>500</v>
      </c>
      <c r="C13" s="152"/>
      <c r="D13" s="130"/>
      <c r="E13" s="131">
        <v>16</v>
      </c>
      <c r="F13" s="131">
        <v>1056</v>
      </c>
      <c r="G13" s="131">
        <v>792</v>
      </c>
      <c r="H13" s="131">
        <v>528</v>
      </c>
      <c r="I13" s="131">
        <v>264</v>
      </c>
    </row>
    <row r="14" spans="1:9" ht="17.100000000000001" customHeight="1" thickBot="1" x14ac:dyDescent="0.3">
      <c r="A14" s="151" t="s">
        <v>247</v>
      </c>
      <c r="B14" s="203" t="str">
        <f ca="1">VLOOKUP($B$31,HR_Master,B29,FALSE)</f>
        <v>noon</v>
      </c>
      <c r="C14" s="152"/>
      <c r="D14" s="130"/>
      <c r="E14" s="131"/>
      <c r="F14" s="131"/>
      <c r="G14" s="131"/>
      <c r="H14" s="131"/>
      <c r="I14" s="131"/>
    </row>
    <row r="15" spans="1:9" ht="15" thickBot="1" x14ac:dyDescent="0.25">
      <c r="A15" s="132"/>
      <c r="B15" s="153"/>
      <c r="C15" s="133"/>
      <c r="D15" s="134"/>
      <c r="E15" s="131"/>
      <c r="F15" s="131"/>
      <c r="G15" s="131"/>
      <c r="H15" s="131"/>
      <c r="I15" s="131"/>
    </row>
    <row r="16" spans="1:9" ht="23.25" customHeight="1" thickBot="1" x14ac:dyDescent="0.25">
      <c r="A16" s="146"/>
      <c r="B16" s="147"/>
      <c r="C16" s="148"/>
      <c r="D16" s="149"/>
      <c r="E16" s="131"/>
      <c r="F16" s="131"/>
      <c r="G16" s="131"/>
      <c r="H16" s="131"/>
      <c r="I16" s="131"/>
    </row>
    <row r="17" spans="1:9" ht="15" hidden="1" thickBot="1" x14ac:dyDescent="0.25">
      <c r="A17" s="146"/>
      <c r="B17" s="147"/>
      <c r="C17" s="148"/>
      <c r="D17" s="149"/>
      <c r="E17" s="131"/>
      <c r="F17" s="131"/>
      <c r="G17" s="131"/>
      <c r="H17" s="131"/>
      <c r="I17" s="131"/>
    </row>
    <row r="18" spans="1:9" ht="15" hidden="1" thickBot="1" x14ac:dyDescent="0.25">
      <c r="A18" s="146"/>
      <c r="B18" s="147"/>
      <c r="C18" s="148"/>
      <c r="D18" s="149"/>
      <c r="E18" s="131"/>
      <c r="F18" s="131"/>
      <c r="G18" s="131"/>
      <c r="H18" s="131"/>
      <c r="I18" s="131"/>
    </row>
    <row r="19" spans="1:9" ht="13.5" hidden="1" thickBot="1" x14ac:dyDescent="0.25">
      <c r="A19" s="935" t="s">
        <v>219</v>
      </c>
      <c r="B19" s="936"/>
      <c r="C19" s="936"/>
      <c r="D19" s="936"/>
      <c r="E19" s="936"/>
      <c r="F19" s="936"/>
      <c r="G19" s="936"/>
      <c r="H19" s="937"/>
      <c r="I19" s="131">
        <v>240</v>
      </c>
    </row>
    <row r="20" spans="1:9" ht="13.5" hidden="1" thickBot="1" x14ac:dyDescent="0.25">
      <c r="A20" s="135"/>
      <c r="B20" s="136"/>
      <c r="C20" s="141"/>
      <c r="D20" s="139"/>
      <c r="E20" s="131"/>
      <c r="F20" s="131"/>
      <c r="G20" s="131"/>
      <c r="H20" s="131"/>
      <c r="I20" s="131"/>
    </row>
    <row r="21" spans="1:9" ht="14.25" hidden="1" x14ac:dyDescent="0.2">
      <c r="A21" s="135" t="s">
        <v>248</v>
      </c>
      <c r="B21" s="137" t="str">
        <f>_xlfn.CONCAT(VLOOKUP($B$10,Loc_Name,2,FALSE),"_",B6)</f>
        <v>Slc_08" C/Z 14 ga</v>
      </c>
      <c r="C21" s="141"/>
      <c r="D21" s="139"/>
      <c r="E21" s="131"/>
      <c r="F21" s="131"/>
      <c r="G21" s="131"/>
      <c r="H21" s="131"/>
      <c r="I21" s="131"/>
    </row>
    <row r="22" spans="1:9" ht="14.25" hidden="1" x14ac:dyDescent="0.2">
      <c r="A22" s="135" t="s">
        <v>249</v>
      </c>
      <c r="B22" s="138">
        <f ca="1">WEEKDAY(B8)</f>
        <v>3</v>
      </c>
      <c r="C22" s="141"/>
      <c r="D22" s="139" t="s">
        <v>250</v>
      </c>
      <c r="E22" s="131"/>
      <c r="F22" s="131"/>
      <c r="G22" s="131"/>
      <c r="H22" s="131"/>
      <c r="I22" s="131"/>
    </row>
    <row r="23" spans="1:9" hidden="1" x14ac:dyDescent="0.2">
      <c r="A23" s="135" t="s">
        <v>251</v>
      </c>
      <c r="B23" s="141">
        <f ca="1">IF(B22&lt;5,B22+1,2)</f>
        <v>4</v>
      </c>
      <c r="C23" s="141"/>
      <c r="D23" s="139" t="s">
        <v>252</v>
      </c>
      <c r="E23" s="131">
        <v>18</v>
      </c>
      <c r="F23" s="131">
        <v>1056</v>
      </c>
      <c r="G23" s="131">
        <v>792</v>
      </c>
      <c r="H23" s="131">
        <v>528</v>
      </c>
      <c r="I23" s="131">
        <v>264</v>
      </c>
    </row>
    <row r="24" spans="1:9" hidden="1" x14ac:dyDescent="0.2">
      <c r="A24" s="140" t="s">
        <v>253</v>
      </c>
      <c r="B24" s="141">
        <f ca="1">IF(B23&lt;5,B23+1,2)</f>
        <v>5</v>
      </c>
      <c r="C24" s="141"/>
      <c r="D24" s="139"/>
      <c r="E24" s="131"/>
      <c r="F24" s="131"/>
      <c r="G24" s="131"/>
      <c r="H24" s="131"/>
      <c r="I24" s="131"/>
    </row>
    <row r="25" spans="1:9" hidden="1" x14ac:dyDescent="0.2">
      <c r="A25" s="140" t="s">
        <v>254</v>
      </c>
      <c r="B25" s="141">
        <f ca="1">IF(B24&lt;5,B24+1,2)</f>
        <v>2</v>
      </c>
      <c r="C25" s="141"/>
      <c r="D25" s="139"/>
      <c r="E25" s="131"/>
      <c r="F25" s="131"/>
      <c r="G25" s="131"/>
      <c r="H25" s="131"/>
      <c r="I25" s="131"/>
    </row>
    <row r="26" spans="1:9" hidden="1" x14ac:dyDescent="0.2">
      <c r="A26" s="140" t="s">
        <v>254</v>
      </c>
      <c r="B26" s="141">
        <f ca="1">IF(B25&lt;5,B25+1,2)</f>
        <v>3</v>
      </c>
      <c r="C26" s="141"/>
      <c r="D26" s="139"/>
      <c r="E26" s="131"/>
      <c r="F26" s="131"/>
      <c r="G26" s="131"/>
      <c r="H26" s="131"/>
      <c r="I26" s="131"/>
    </row>
    <row r="27" spans="1:9" hidden="1" x14ac:dyDescent="0.2">
      <c r="A27" s="140" t="s">
        <v>254</v>
      </c>
      <c r="B27" s="141">
        <f ca="1">IF(B26&lt;5,B26+1)</f>
        <v>4</v>
      </c>
      <c r="C27" s="141"/>
      <c r="D27" s="139" t="s">
        <v>255</v>
      </c>
      <c r="E27" s="131"/>
      <c r="F27" s="131"/>
      <c r="G27" s="131"/>
      <c r="H27" s="131"/>
      <c r="I27" s="131"/>
    </row>
    <row r="28" spans="1:9" hidden="1" x14ac:dyDescent="0.2">
      <c r="A28" s="140"/>
      <c r="B28" s="141"/>
      <c r="C28" s="141"/>
      <c r="D28" s="139"/>
      <c r="E28" s="131"/>
      <c r="F28" s="131"/>
      <c r="G28" s="131"/>
      <c r="H28" s="131"/>
      <c r="I28" s="131"/>
    </row>
    <row r="29" spans="1:9" hidden="1" x14ac:dyDescent="0.2">
      <c r="A29" s="140" t="s">
        <v>256</v>
      </c>
      <c r="B29" s="141">
        <f ca="1">IF(VLOOKUP($B$21,HR_Master,$B23,FALSE)&gt;0,$B23,IF(VLOOKUP($B$21,HR_Master,$B24,FALSE)&gt;0,$B24,IF(VLOOKUP($B$21,HR_Master,$B25,FALSE)&gt;0,$B25,IF(VLOOKUP($B$21,HR_Master,$B26,FALSE)&gt;0,$B26,IF(VLOOKUP($B$21,HR_Master,$B27,FALSE)&gt;0,$B27,0)))))</f>
        <v>4</v>
      </c>
      <c r="C29" s="141"/>
      <c r="D29" s="139" t="s">
        <v>245</v>
      </c>
      <c r="E29" s="131"/>
      <c r="F29" s="131"/>
      <c r="G29" s="131"/>
      <c r="H29" s="131"/>
      <c r="I29" s="131"/>
    </row>
    <row r="30" spans="1:9" ht="13.5" hidden="1" thickBot="1" x14ac:dyDescent="0.25">
      <c r="A30" s="142" t="s">
        <v>257</v>
      </c>
      <c r="B30" s="141">
        <f ca="1">IF(B29=0,"Not offered at this Plant",VLOOKUP(B21,HR_Master,B29,FALSE))</f>
        <v>500</v>
      </c>
      <c r="C30" s="141"/>
      <c r="D30" s="139"/>
      <c r="E30" s="131"/>
      <c r="F30" s="131"/>
      <c r="G30" s="131"/>
      <c r="H30" s="131"/>
      <c r="I30" s="131"/>
    </row>
    <row r="31" spans="1:9" ht="14.25" hidden="1" x14ac:dyDescent="0.2">
      <c r="A31" s="142" t="s">
        <v>247</v>
      </c>
      <c r="B31" s="137" t="str">
        <f>_xlfn.CONCAT(VLOOKUP($B$10,Loc_Name,2,FALSE),"_Cutoff Time")</f>
        <v>Slc_Cutoff Time</v>
      </c>
      <c r="C31" s="141"/>
      <c r="D31" s="139"/>
      <c r="E31" s="131"/>
      <c r="F31" s="131"/>
      <c r="G31" s="131"/>
      <c r="H31" s="131"/>
      <c r="I31" s="131"/>
    </row>
    <row r="32" spans="1:9" hidden="1" x14ac:dyDescent="0.2">
      <c r="A32" s="135" t="s">
        <v>247</v>
      </c>
      <c r="B32" s="204" t="str">
        <f ca="1">VLOOKUP(B31,HR_Master,B29,FALSE)</f>
        <v>noon</v>
      </c>
      <c r="C32" s="141"/>
      <c r="D32" s="139"/>
      <c r="E32" s="131"/>
      <c r="F32" s="131"/>
      <c r="G32" s="131"/>
      <c r="H32" s="131"/>
      <c r="I32" s="131"/>
    </row>
    <row r="33" spans="1:9" hidden="1" x14ac:dyDescent="0.2">
      <c r="A33" s="140"/>
      <c r="B33" s="141"/>
      <c r="C33" s="141"/>
      <c r="D33" s="139"/>
      <c r="E33" s="131"/>
      <c r="F33" s="131"/>
      <c r="G33" s="131"/>
      <c r="H33" s="131"/>
      <c r="I33" s="131"/>
    </row>
    <row r="34" spans="1:9" hidden="1" x14ac:dyDescent="0.2">
      <c r="A34" s="140"/>
      <c r="B34" s="141"/>
      <c r="C34" s="141"/>
      <c r="D34" s="139"/>
      <c r="E34" s="131"/>
      <c r="F34" s="131"/>
      <c r="G34" s="131"/>
      <c r="H34" s="131"/>
      <c r="I34" s="131"/>
    </row>
    <row r="35" spans="1:9" hidden="1" x14ac:dyDescent="0.2">
      <c r="A35" s="140"/>
      <c r="B35" s="141"/>
      <c r="C35" s="141"/>
      <c r="D35" s="139"/>
      <c r="E35" s="131"/>
      <c r="F35" s="131"/>
      <c r="G35" s="131"/>
      <c r="H35" s="131"/>
      <c r="I35" s="131"/>
    </row>
    <row r="36" spans="1:9" hidden="1" x14ac:dyDescent="0.2">
      <c r="B36" s="143"/>
      <c r="C36" s="141"/>
      <c r="D36" s="139"/>
      <c r="E36" s="131"/>
      <c r="F36" s="131"/>
      <c r="G36" s="131"/>
      <c r="H36" s="131"/>
      <c r="I36" s="131"/>
    </row>
    <row r="37" spans="1:9" hidden="1" x14ac:dyDescent="0.2">
      <c r="A37" s="135"/>
      <c r="B37" s="141"/>
      <c r="C37" s="141"/>
      <c r="D37" s="139"/>
      <c r="E37" s="131"/>
      <c r="F37" s="131"/>
      <c r="G37" s="131"/>
      <c r="H37" s="131"/>
      <c r="I37" s="131"/>
    </row>
    <row r="38" spans="1:9" hidden="1" x14ac:dyDescent="0.2">
      <c r="A38" s="135"/>
      <c r="B38" s="141"/>
      <c r="C38" s="141"/>
      <c r="D38" s="139"/>
      <c r="E38" s="131"/>
      <c r="F38" s="131"/>
      <c r="G38" s="131"/>
      <c r="H38" s="131"/>
      <c r="I38" s="131"/>
    </row>
    <row r="39" spans="1:9" ht="2.25" hidden="1" customHeight="1" x14ac:dyDescent="0.2">
      <c r="E39" s="131">
        <v>16</v>
      </c>
      <c r="F39" s="131">
        <v>1152</v>
      </c>
      <c r="G39" s="131">
        <v>864</v>
      </c>
      <c r="H39" s="131">
        <v>576</v>
      </c>
      <c r="I39" s="131">
        <v>288</v>
      </c>
    </row>
    <row r="40" spans="1:9" x14ac:dyDescent="0.2">
      <c r="E40" s="131">
        <v>18</v>
      </c>
      <c r="F40" s="131">
        <v>1152</v>
      </c>
      <c r="G40" s="131">
        <v>864</v>
      </c>
      <c r="H40" s="131">
        <v>576</v>
      </c>
      <c r="I40" s="131">
        <v>288</v>
      </c>
    </row>
    <row r="41" spans="1:9" x14ac:dyDescent="0.2">
      <c r="B41" s="145"/>
      <c r="C41" s="110"/>
      <c r="D41" s="144"/>
      <c r="E41" s="145"/>
    </row>
    <row r="42" spans="1:9" x14ac:dyDescent="0.2">
      <c r="B42" s="145"/>
      <c r="C42" s="110"/>
      <c r="D42" s="144"/>
      <c r="E42" s="145"/>
    </row>
  </sheetData>
  <sheetProtection password="CC50" sheet="1" objects="1" scenarios="1"/>
  <mergeCells count="5">
    <mergeCell ref="A1:D4"/>
    <mergeCell ref="A7:D7"/>
    <mergeCell ref="A9:D9"/>
    <mergeCell ref="A11:D11"/>
    <mergeCell ref="A19:H19"/>
  </mergeCells>
  <dataValidations count="2">
    <dataValidation type="list" allowBlank="1" showInputMessage="1" showErrorMessage="1" prompt="Select the Plant Location that will produce the order" sqref="B10" xr:uid="{00000000-0002-0000-0500-000000000000}">
      <formula1>Loc_desc</formula1>
    </dataValidation>
    <dataValidation type="list" allowBlank="1" showInputMessage="1" showErrorMessage="1" sqref="B6" xr:uid="{00000000-0002-0000-0500-000001000000}">
      <formula1>HR_Offer</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W45590"/>
  <sheetViews>
    <sheetView topLeftCell="BP1" zoomScale="70" zoomScaleNormal="70" workbookViewId="0">
      <selection activeCell="CY23" sqref="CY23"/>
    </sheetView>
  </sheetViews>
  <sheetFormatPr defaultColWidth="8.85546875" defaultRowHeight="12.75" x14ac:dyDescent="0.2"/>
  <cols>
    <col min="1" max="1" width="30.42578125" customWidth="1"/>
    <col min="2" max="2" width="56.42578125" customWidth="1"/>
    <col min="3" max="4" width="15.7109375" customWidth="1"/>
    <col min="5" max="5" width="35" customWidth="1"/>
    <col min="6" max="6" width="15.7109375" style="303" customWidth="1"/>
    <col min="7" max="7" width="12.7109375" customWidth="1"/>
    <col min="12" max="12" width="12.7109375" customWidth="1"/>
    <col min="13" max="13" width="9.140625" customWidth="1"/>
    <col min="18" max="18" width="12.7109375" customWidth="1"/>
    <col min="20" max="20" width="13.42578125" customWidth="1"/>
    <col min="25" max="25" width="12.7109375" customWidth="1"/>
    <col min="26" max="26" width="23.140625" customWidth="1"/>
    <col min="27" max="27" width="12.85546875" customWidth="1"/>
    <col min="29" max="29" width="14" customWidth="1"/>
    <col min="31" max="31" width="12.42578125" customWidth="1"/>
    <col min="33" max="33" width="16.7109375" customWidth="1"/>
    <col min="36" max="36" width="12.7109375" customWidth="1"/>
    <col min="37" max="37" width="15.42578125" customWidth="1"/>
    <col min="43" max="43" width="10.7109375" customWidth="1"/>
    <col min="44" max="44" width="15.28515625" customWidth="1"/>
    <col min="46" max="46" width="11.28515625" customWidth="1"/>
    <col min="49" max="49" width="19.28515625" customWidth="1"/>
    <col min="54" max="54" width="10.140625" customWidth="1"/>
    <col min="55" max="55" width="34.140625" customWidth="1"/>
    <col min="56" max="56" width="28.28515625" customWidth="1"/>
    <col min="57" max="57" width="7.140625" customWidth="1"/>
    <col min="58" max="58" width="18.28515625" customWidth="1"/>
    <col min="59" max="59" width="21.42578125" style="229" customWidth="1"/>
    <col min="60" max="60" width="21.7109375" customWidth="1"/>
    <col min="61" max="61" width="16.7109375" customWidth="1"/>
    <col min="62" max="62" width="14.85546875" customWidth="1"/>
    <col min="63" max="63" width="17.42578125" customWidth="1"/>
    <col min="64" max="64" width="19.140625" customWidth="1"/>
    <col min="65" max="65" width="22" customWidth="1"/>
    <col min="67" max="67" width="27.7109375" customWidth="1"/>
    <col min="68" max="71" width="12.7109375" customWidth="1"/>
    <col min="73" max="73" width="26.42578125" customWidth="1"/>
    <col min="75" max="75" width="23.7109375" customWidth="1"/>
    <col min="129" max="129" width="15.42578125" customWidth="1"/>
  </cols>
  <sheetData>
    <row r="1" spans="1:179" ht="71.45" customHeight="1" thickBot="1" x14ac:dyDescent="0.25">
      <c r="A1" s="967" t="s">
        <v>258</v>
      </c>
      <c r="B1" s="968"/>
      <c r="C1" s="968"/>
      <c r="D1" s="968"/>
      <c r="E1" s="968"/>
      <c r="F1" s="969"/>
      <c r="H1" s="970" t="s">
        <v>259</v>
      </c>
      <c r="I1" s="971"/>
      <c r="J1" s="971"/>
      <c r="K1" s="972"/>
      <c r="M1" s="944" t="s">
        <v>260</v>
      </c>
      <c r="N1" s="945"/>
      <c r="O1" s="945"/>
      <c r="P1" s="945"/>
      <c r="Q1" s="946"/>
      <c r="S1" s="973" t="s">
        <v>261</v>
      </c>
      <c r="T1" s="974"/>
      <c r="U1" s="974"/>
      <c r="V1" s="974"/>
      <c r="W1" s="974"/>
      <c r="X1" s="974"/>
      <c r="Z1" s="967" t="s">
        <v>262</v>
      </c>
      <c r="AA1" s="981"/>
      <c r="AB1" s="981"/>
      <c r="AC1" s="981"/>
      <c r="AD1" s="981"/>
      <c r="AE1" s="981"/>
      <c r="AF1" s="981"/>
      <c r="AG1" s="981"/>
      <c r="AH1" s="981"/>
      <c r="AI1" s="982"/>
      <c r="AK1" s="956" t="s">
        <v>263</v>
      </c>
      <c r="AL1" s="963"/>
      <c r="AO1" s="964" t="s">
        <v>264</v>
      </c>
      <c r="AP1" s="964"/>
      <c r="AQ1" s="964"/>
      <c r="AR1" s="964"/>
      <c r="AS1" s="964"/>
      <c r="AT1" s="964"/>
      <c r="AW1" s="956" t="s">
        <v>265</v>
      </c>
      <c r="AX1" s="957"/>
      <c r="BA1" s="956" t="s">
        <v>265</v>
      </c>
      <c r="BB1" s="945"/>
      <c r="BC1" s="957"/>
      <c r="BD1" s="96"/>
      <c r="BE1" t="s">
        <v>266</v>
      </c>
      <c r="BF1" s="92" t="s">
        <v>111</v>
      </c>
      <c r="BG1" s="310" t="s">
        <v>267</v>
      </c>
      <c r="BH1" s="92" t="s">
        <v>268</v>
      </c>
      <c r="BI1" s="92" t="s">
        <v>29</v>
      </c>
      <c r="BJ1" s="92" t="s">
        <v>269</v>
      </c>
      <c r="BK1" s="92" t="s">
        <v>270</v>
      </c>
      <c r="BL1" s="99" t="s">
        <v>212</v>
      </c>
      <c r="BM1" s="92" t="s">
        <v>271</v>
      </c>
      <c r="BO1" s="202" t="s">
        <v>272</v>
      </c>
      <c r="BP1" s="941" t="s">
        <v>273</v>
      </c>
      <c r="BQ1" s="942"/>
      <c r="BR1" s="942"/>
      <c r="BS1" s="943"/>
    </row>
    <row r="2" spans="1:179" ht="66" customHeight="1" thickBot="1" x14ac:dyDescent="0.25">
      <c r="A2" s="17" t="s">
        <v>274</v>
      </c>
      <c r="B2" s="17" t="s">
        <v>5</v>
      </c>
      <c r="C2" s="17" t="s">
        <v>6</v>
      </c>
      <c r="D2" s="17" t="s">
        <v>7</v>
      </c>
      <c r="E2" s="17" t="s">
        <v>8</v>
      </c>
      <c r="F2" s="17" t="s">
        <v>9</v>
      </c>
      <c r="H2" s="32"/>
      <c r="I2" s="18" t="s">
        <v>275</v>
      </c>
      <c r="J2" s="18" t="s">
        <v>276</v>
      </c>
      <c r="K2" s="33"/>
      <c r="M2" s="18"/>
      <c r="N2" s="18" t="s">
        <v>275</v>
      </c>
      <c r="O2" s="18" t="s">
        <v>276</v>
      </c>
      <c r="P2" s="458" t="s">
        <v>277</v>
      </c>
      <c r="Q2" s="18"/>
      <c r="S2" s="247" t="s">
        <v>278</v>
      </c>
      <c r="T2" s="247" t="s">
        <v>279</v>
      </c>
      <c r="U2" s="247" t="s">
        <v>280</v>
      </c>
      <c r="V2" s="247" t="s">
        <v>281</v>
      </c>
      <c r="W2" s="247" t="s">
        <v>282</v>
      </c>
      <c r="X2" s="247" t="s">
        <v>283</v>
      </c>
      <c r="Z2" s="979" t="s">
        <v>274</v>
      </c>
      <c r="AA2" s="965" t="s">
        <v>284</v>
      </c>
      <c r="AB2" s="979" t="s">
        <v>285</v>
      </c>
      <c r="AC2" s="953" t="s">
        <v>286</v>
      </c>
      <c r="AD2" s="954"/>
      <c r="AE2" s="954"/>
      <c r="AF2" s="954"/>
      <c r="AG2" s="955"/>
      <c r="AH2" s="961" t="s">
        <v>287</v>
      </c>
      <c r="AI2" s="962"/>
      <c r="AK2" s="308" t="s">
        <v>10</v>
      </c>
      <c r="AL2" s="309" t="s">
        <v>288</v>
      </c>
      <c r="AO2" s="86" t="s">
        <v>289</v>
      </c>
      <c r="AP2" s="86" t="s">
        <v>290</v>
      </c>
      <c r="AQ2" s="86" t="s">
        <v>291</v>
      </c>
      <c r="AR2" s="86" t="s">
        <v>292</v>
      </c>
      <c r="AS2" s="86" t="s">
        <v>293</v>
      </c>
      <c r="AT2" s="86" t="s">
        <v>294</v>
      </c>
      <c r="AW2" s="87" t="s">
        <v>295</v>
      </c>
      <c r="AX2" s="88" t="s">
        <v>296</v>
      </c>
      <c r="BA2" s="87" t="s">
        <v>210</v>
      </c>
      <c r="BB2" s="89" t="s">
        <v>111</v>
      </c>
      <c r="BC2" s="88" t="s">
        <v>267</v>
      </c>
      <c r="BD2" s="97"/>
      <c r="BE2">
        <v>1</v>
      </c>
      <c r="BF2" s="93" t="s">
        <v>297</v>
      </c>
      <c r="BG2" s="311" t="s">
        <v>298</v>
      </c>
      <c r="BH2" s="93" t="str">
        <f t="shared" ref="BH2:BH59" si="0">_xlfn.CONCAT(BF2," ",BG2)</f>
        <v>Alabama Autauga</v>
      </c>
      <c r="BI2" s="93" t="s">
        <v>299</v>
      </c>
      <c r="BJ2" s="93" t="s">
        <v>300</v>
      </c>
      <c r="BK2" s="93" t="s">
        <v>301</v>
      </c>
      <c r="BL2" s="100" t="s">
        <v>302</v>
      </c>
      <c r="BM2" s="95" t="s">
        <v>303</v>
      </c>
      <c r="BO2" s="18" t="s">
        <v>304</v>
      </c>
      <c r="BP2" s="44" t="s">
        <v>305</v>
      </c>
      <c r="BQ2" s="44" t="s">
        <v>306</v>
      </c>
      <c r="BR2" s="44" t="s">
        <v>307</v>
      </c>
      <c r="BS2" s="44" t="s">
        <v>308</v>
      </c>
      <c r="BU2" s="104" t="s">
        <v>309</v>
      </c>
      <c r="BW2" s="155" t="s">
        <v>310</v>
      </c>
      <c r="BX2" s="156" t="s">
        <v>40</v>
      </c>
      <c r="BY2" s="156" t="s">
        <v>311</v>
      </c>
      <c r="BZ2" s="156" t="s">
        <v>159</v>
      </c>
      <c r="CA2" s="156" t="s">
        <v>312</v>
      </c>
      <c r="CB2" s="156" t="s">
        <v>313</v>
      </c>
      <c r="CC2" s="156" t="s">
        <v>314</v>
      </c>
      <c r="CD2" s="156" t="s">
        <v>315</v>
      </c>
      <c r="CE2" s="156" t="s">
        <v>316</v>
      </c>
      <c r="CF2" s="156" t="s">
        <v>177</v>
      </c>
      <c r="CG2" s="156" t="s">
        <v>317</v>
      </c>
      <c r="CH2" s="156" t="s">
        <v>318</v>
      </c>
      <c r="CI2" s="156" t="s">
        <v>266</v>
      </c>
      <c r="CJ2" s="156" t="s">
        <v>319</v>
      </c>
      <c r="CK2" s="156" t="s">
        <v>320</v>
      </c>
      <c r="CL2" s="156" t="s">
        <v>321</v>
      </c>
      <c r="CM2" s="156" t="s">
        <v>322</v>
      </c>
      <c r="CN2" s="156" t="s">
        <v>323</v>
      </c>
      <c r="CO2" s="156" t="s">
        <v>324</v>
      </c>
      <c r="CP2" s="156" t="s">
        <v>325</v>
      </c>
      <c r="CQ2" s="156" t="s">
        <v>326</v>
      </c>
      <c r="CR2" s="156" t="s">
        <v>327</v>
      </c>
      <c r="CS2" s="156" t="s">
        <v>97</v>
      </c>
      <c r="CT2" s="156" t="s">
        <v>328</v>
      </c>
      <c r="CU2" s="156" t="s">
        <v>329</v>
      </c>
      <c r="CV2" s="156" t="s">
        <v>330</v>
      </c>
      <c r="CW2" s="156" t="s">
        <v>331</v>
      </c>
      <c r="CX2" s="156" t="s">
        <v>332</v>
      </c>
      <c r="CY2" s="156" t="s">
        <v>333</v>
      </c>
      <c r="CZ2" s="156" t="s">
        <v>334</v>
      </c>
      <c r="DA2" s="156" t="s">
        <v>335</v>
      </c>
      <c r="DB2" s="156" t="s">
        <v>336</v>
      </c>
      <c r="DC2" s="156" t="s">
        <v>164</v>
      </c>
      <c r="DD2" s="156" t="s">
        <v>337</v>
      </c>
      <c r="DE2" s="156" t="s">
        <v>338</v>
      </c>
      <c r="DF2" s="156" t="s">
        <v>339</v>
      </c>
      <c r="DG2" s="156" t="s">
        <v>140</v>
      </c>
      <c r="DH2" s="156" t="s">
        <v>340</v>
      </c>
      <c r="DI2" s="156" t="s">
        <v>341</v>
      </c>
      <c r="DJ2" s="156" t="s">
        <v>342</v>
      </c>
      <c r="DK2" s="156" t="s">
        <v>343</v>
      </c>
      <c r="DL2" s="156" t="s">
        <v>344</v>
      </c>
      <c r="DM2" s="156" t="s">
        <v>176</v>
      </c>
      <c r="DN2" s="156" t="s">
        <v>345</v>
      </c>
      <c r="DO2" s="156" t="s">
        <v>346</v>
      </c>
      <c r="DP2" s="156" t="s">
        <v>347</v>
      </c>
      <c r="DQ2" s="156" t="s">
        <v>348</v>
      </c>
      <c r="DR2" s="156" t="s">
        <v>349</v>
      </c>
      <c r="DS2" s="156" t="s">
        <v>350</v>
      </c>
      <c r="DT2" s="157" t="s">
        <v>351</v>
      </c>
      <c r="DV2" s="3" t="s">
        <v>111</v>
      </c>
      <c r="DW2" s="3" t="s">
        <v>352</v>
      </c>
      <c r="DY2" s="155" t="s">
        <v>310</v>
      </c>
      <c r="DZ2" s="156" t="s">
        <v>40</v>
      </c>
      <c r="EA2" s="156" t="s">
        <v>311</v>
      </c>
      <c r="EB2" s="156" t="s">
        <v>159</v>
      </c>
      <c r="EC2" s="156" t="s">
        <v>312</v>
      </c>
      <c r="ED2" s="156" t="s">
        <v>313</v>
      </c>
      <c r="EE2" s="156" t="s">
        <v>314</v>
      </c>
      <c r="EF2" s="156" t="s">
        <v>315</v>
      </c>
      <c r="EG2" s="156" t="s">
        <v>316</v>
      </c>
      <c r="EH2" s="156" t="s">
        <v>177</v>
      </c>
      <c r="EI2" s="156" t="s">
        <v>317</v>
      </c>
      <c r="EJ2" s="156" t="s">
        <v>318</v>
      </c>
      <c r="EK2" s="156" t="s">
        <v>266</v>
      </c>
      <c r="EL2" s="156" t="s">
        <v>319</v>
      </c>
      <c r="EM2" s="156" t="s">
        <v>320</v>
      </c>
      <c r="EN2" s="156" t="s">
        <v>321</v>
      </c>
      <c r="EO2" s="156" t="s">
        <v>322</v>
      </c>
      <c r="EP2" s="156" t="s">
        <v>323</v>
      </c>
      <c r="EQ2" s="156" t="s">
        <v>324</v>
      </c>
      <c r="ER2" s="156" t="s">
        <v>325</v>
      </c>
      <c r="ES2" s="156" t="s">
        <v>326</v>
      </c>
      <c r="ET2" s="156" t="s">
        <v>327</v>
      </c>
      <c r="EU2" s="156" t="s">
        <v>97</v>
      </c>
      <c r="EV2" s="156" t="s">
        <v>328</v>
      </c>
      <c r="EW2" s="156" t="s">
        <v>329</v>
      </c>
      <c r="EX2" s="156" t="s">
        <v>330</v>
      </c>
      <c r="EY2" s="156" t="s">
        <v>331</v>
      </c>
      <c r="EZ2" s="156" t="s">
        <v>332</v>
      </c>
      <c r="FA2" s="156" t="s">
        <v>333</v>
      </c>
      <c r="FB2" s="156" t="s">
        <v>334</v>
      </c>
      <c r="FC2" s="156" t="s">
        <v>335</v>
      </c>
      <c r="FD2" s="156" t="s">
        <v>336</v>
      </c>
      <c r="FE2" s="156" t="s">
        <v>164</v>
      </c>
      <c r="FF2" s="156" t="s">
        <v>337</v>
      </c>
      <c r="FG2" s="156" t="s">
        <v>338</v>
      </c>
      <c r="FH2" s="156" t="s">
        <v>339</v>
      </c>
      <c r="FI2" s="156" t="s">
        <v>140</v>
      </c>
      <c r="FJ2" s="156" t="s">
        <v>340</v>
      </c>
      <c r="FK2" s="156" t="s">
        <v>341</v>
      </c>
      <c r="FL2" s="156" t="s">
        <v>342</v>
      </c>
      <c r="FM2" s="156" t="s">
        <v>343</v>
      </c>
      <c r="FN2" s="156" t="s">
        <v>344</v>
      </c>
      <c r="FO2" s="156" t="s">
        <v>176</v>
      </c>
      <c r="FP2" s="156" t="s">
        <v>345</v>
      </c>
      <c r="FQ2" s="156" t="s">
        <v>346</v>
      </c>
      <c r="FR2" s="156" t="s">
        <v>347</v>
      </c>
      <c r="FS2" s="156" t="s">
        <v>348</v>
      </c>
      <c r="FT2" s="156" t="s">
        <v>349</v>
      </c>
      <c r="FU2" s="156" t="s">
        <v>350</v>
      </c>
      <c r="FV2" s="157" t="s">
        <v>351</v>
      </c>
    </row>
    <row r="3" spans="1:179" ht="15.75" thickBot="1" x14ac:dyDescent="0.3">
      <c r="A3" s="19" t="s">
        <v>91</v>
      </c>
      <c r="B3" s="19">
        <v>12</v>
      </c>
      <c r="C3" s="19">
        <v>1800</v>
      </c>
      <c r="D3" s="19">
        <v>1350</v>
      </c>
      <c r="E3" s="19">
        <v>900</v>
      </c>
      <c r="F3" s="19">
        <v>450</v>
      </c>
      <c r="H3" s="32"/>
      <c r="I3" s="18">
        <v>0</v>
      </c>
      <c r="J3" s="18">
        <v>3</v>
      </c>
      <c r="K3" s="33"/>
      <c r="M3" s="18"/>
      <c r="N3" s="26">
        <v>0</v>
      </c>
      <c r="O3" s="261" t="s">
        <v>353</v>
      </c>
      <c r="P3" s="261">
        <v>1</v>
      </c>
      <c r="Q3" s="247">
        <f>0%</f>
        <v>0</v>
      </c>
      <c r="R3" s="21"/>
      <c r="S3" s="459" t="s">
        <v>353</v>
      </c>
      <c r="T3" s="18">
        <v>250</v>
      </c>
      <c r="U3" s="18">
        <v>270</v>
      </c>
      <c r="V3" s="18">
        <v>400</v>
      </c>
      <c r="W3" s="18">
        <v>530</v>
      </c>
      <c r="X3" s="18">
        <v>2.65</v>
      </c>
      <c r="Z3" s="980"/>
      <c r="AA3" s="966"/>
      <c r="AB3" s="980"/>
      <c r="AC3" s="51" t="s">
        <v>305</v>
      </c>
      <c r="AD3" s="50" t="s">
        <v>354</v>
      </c>
      <c r="AE3" s="50" t="s">
        <v>306</v>
      </c>
      <c r="AF3" s="50" t="s">
        <v>307</v>
      </c>
      <c r="AG3" s="52" t="s">
        <v>308</v>
      </c>
      <c r="AH3" s="53" t="s">
        <v>355</v>
      </c>
      <c r="AI3" s="659" t="s">
        <v>356</v>
      </c>
      <c r="AK3" s="32" t="s">
        <v>357</v>
      </c>
      <c r="AL3" s="309">
        <v>2.25</v>
      </c>
      <c r="AO3" s="18">
        <v>2</v>
      </c>
      <c r="AP3" s="247" t="s">
        <v>299</v>
      </c>
      <c r="AQ3" s="247" t="s">
        <v>358</v>
      </c>
      <c r="AR3" s="247" t="str">
        <f t="shared" ref="AR3:AR21" si="1">_xlfn.CONCAT(AO3,AP3,AQ3)</f>
        <v>2AdelAtl</v>
      </c>
      <c r="AS3" s="18">
        <v>2</v>
      </c>
      <c r="AT3" s="18">
        <f t="shared" ref="AT3:AT127" si="2">AO3</f>
        <v>2</v>
      </c>
      <c r="AW3" s="308" t="s">
        <v>359</v>
      </c>
      <c r="AX3" s="309" t="s">
        <v>299</v>
      </c>
      <c r="BA3" s="91" t="s">
        <v>360</v>
      </c>
      <c r="BB3" s="91" t="s">
        <v>361</v>
      </c>
      <c r="BC3" s="91" t="s">
        <v>362</v>
      </c>
      <c r="BD3" s="91"/>
      <c r="BE3">
        <v>2</v>
      </c>
      <c r="BF3" s="93" t="s">
        <v>297</v>
      </c>
      <c r="BG3" s="311" t="s">
        <v>298</v>
      </c>
      <c r="BH3" s="93" t="str">
        <f t="shared" si="0"/>
        <v>Alabama Autauga</v>
      </c>
      <c r="BI3" s="93" t="s">
        <v>299</v>
      </c>
      <c r="BJ3" s="93" t="s">
        <v>300</v>
      </c>
      <c r="BK3" s="93" t="s">
        <v>363</v>
      </c>
      <c r="BL3" s="100" t="str">
        <f>" "</f>
        <v xml:space="preserve"> </v>
      </c>
      <c r="BM3" s="95" t="s">
        <v>303</v>
      </c>
      <c r="BO3" s="18" t="s">
        <v>364</v>
      </c>
      <c r="BP3" s="19">
        <v>500</v>
      </c>
      <c r="BQ3" s="19">
        <v>500</v>
      </c>
      <c r="BR3" s="19">
        <v>500</v>
      </c>
      <c r="BS3" s="19">
        <v>500</v>
      </c>
      <c r="BU3" s="35">
        <v>7.2</v>
      </c>
      <c r="BW3" t="s">
        <v>365</v>
      </c>
      <c r="BX3" s="219">
        <f t="shared" ref="BX3:BX19" si="3">IF(DZ3&lt;3, 3.15,DZ3)</f>
        <v>3.35</v>
      </c>
      <c r="BY3" s="219">
        <f t="shared" ref="BY3:BY19" si="4">IF(EA3&lt;3, 3.15,EA3)</f>
        <v>3.15</v>
      </c>
      <c r="BZ3" s="219">
        <f t="shared" ref="BZ3:BZ19" si="5">IF(EB3&lt;3, 3.15,EB3)</f>
        <v>3.15</v>
      </c>
      <c r="CA3" s="219">
        <f t="shared" ref="CA3:CA19" si="6">IF(EC3&lt;3, 3.15,EC3)</f>
        <v>3.15</v>
      </c>
      <c r="CB3" s="219">
        <f t="shared" ref="CB3:CB19" si="7">IF(ED3&lt;3, 3.15,ED3)</f>
        <v>3.15</v>
      </c>
      <c r="CC3" s="219">
        <f t="shared" ref="CC3:CC19" si="8">IF(EE3&lt;3, 3.15,EE3)</f>
        <v>3.07</v>
      </c>
      <c r="CD3" s="219">
        <f t="shared" ref="CD3:CD19" si="9">IF(EF3&lt;3, 3.15,EF3)</f>
        <v>3.15</v>
      </c>
      <c r="CE3" s="219">
        <f t="shared" ref="CE3:CE19" si="10">IF(EG3&lt;3, 3.15,EG3)</f>
        <v>3.35</v>
      </c>
      <c r="CF3" s="219">
        <f t="shared" ref="CF3:CF19" si="11">IF(EH3&lt;3, 3.15,EH3)</f>
        <v>3.3494999999999999</v>
      </c>
      <c r="CG3" s="219">
        <f t="shared" ref="CG3:CG19" si="12">IF(EI3&lt;3, 3.15,EI3)</f>
        <v>3.33</v>
      </c>
      <c r="CH3" s="219">
        <f t="shared" ref="CH3:CH19" si="13">IF(EJ3&lt;3, 3.15,EJ3)</f>
        <v>3.15</v>
      </c>
      <c r="CI3" s="219">
        <f t="shared" ref="CI3:CI19" si="14">IF(EK3&lt;3, 3.15,EK3)</f>
        <v>3.35</v>
      </c>
      <c r="CJ3" s="219">
        <f t="shared" ref="CJ3:CJ19" si="15">IF(EL3&lt;3, 3.15,EL3)</f>
        <v>3.15</v>
      </c>
      <c r="CK3" s="219">
        <f t="shared" ref="CK3:CK19" si="16">IF(EM3&lt;3, 3.15,EM3)</f>
        <v>3.15</v>
      </c>
      <c r="CL3" s="219">
        <f t="shared" ref="CL3:CL19" si="17">IF(EN3&lt;3, 3.15,EN3)</f>
        <v>3.15</v>
      </c>
      <c r="CM3" s="219">
        <f t="shared" ref="CM3:CM19" si="18">IF(EO3&lt;3, 3.15,EO3)</f>
        <v>3.15</v>
      </c>
      <c r="CN3" s="219">
        <f t="shared" ref="CN3:CN19" si="19">IF(EP3&lt;3, 3.15,EP3)</f>
        <v>3.35</v>
      </c>
      <c r="CO3" s="219">
        <f t="shared" ref="CO3:CO19" si="20">IF(EQ3&lt;3, 3.15,EQ3)</f>
        <v>3.13</v>
      </c>
      <c r="CP3" s="219">
        <f t="shared" ref="CP3:CP19" si="21">IF(ER3&lt;3, 3.15,ER3)</f>
        <v>3.13</v>
      </c>
      <c r="CQ3" s="219">
        <f t="shared" ref="CQ3:CQ19" si="22">IF(ES3&lt;3, 3.15,ES3)</f>
        <v>3.35</v>
      </c>
      <c r="CR3" s="219">
        <f t="shared" ref="CR3:CR19" si="23">IF(ET3&lt;3, 3.15,ET3)</f>
        <v>3.15</v>
      </c>
      <c r="CS3" s="219">
        <f t="shared" ref="CS3:CS19" si="24">IF(EU3&lt;3, 3.15,EU3)</f>
        <v>3.15</v>
      </c>
      <c r="CT3" s="219">
        <f t="shared" ref="CT3:CT19" si="25">IF(EV3&lt;3, 3.15,EV3)</f>
        <v>3.15</v>
      </c>
      <c r="CU3" s="219">
        <f t="shared" ref="CU3:CU19" si="26">IF(EW3&lt;3, 3.15,EW3)</f>
        <v>3.37</v>
      </c>
      <c r="CV3" s="219">
        <f t="shared" ref="CV3:CV19" si="27">IF(EX3&lt;3, 3.15,EX3)</f>
        <v>3.35</v>
      </c>
      <c r="CW3" s="219">
        <f t="shared" ref="CW3:CW19" si="28">IF(EY3&lt;3, 3.15,EY3)</f>
        <v>3.89</v>
      </c>
      <c r="CX3" s="219">
        <f t="shared" ref="CX3:CX19" si="29">IF(EZ3&lt;3, 3.15,EZ3)</f>
        <v>3.35</v>
      </c>
      <c r="CY3" s="219">
        <f t="shared" ref="CY3:CY19" si="30">IF(FA3&lt;3, 3.15,FA3)</f>
        <v>3.15</v>
      </c>
      <c r="CZ3" s="219">
        <f t="shared" ref="CZ3:CZ19" si="31">IF(FB3&lt;3, 3.15,FB3)</f>
        <v>3.35</v>
      </c>
      <c r="DA3" s="219">
        <f t="shared" ref="DA3:DA19" si="32">IF(FC3&lt;3, 3.15,FC3)</f>
        <v>3.17</v>
      </c>
      <c r="DB3" s="219">
        <f t="shared" ref="DB3:DB19" si="33">IF(FD3&lt;3, 3.15,FD3)</f>
        <v>3.35</v>
      </c>
      <c r="DC3" s="219">
        <f t="shared" ref="DC3:DC19" si="34">IF(FE3&lt;3, 3.15,FE3)</f>
        <v>3.35</v>
      </c>
      <c r="DD3" s="219">
        <f t="shared" ref="DD3:DD19" si="35">IF(FF3&lt;3, 3.15,FF3)</f>
        <v>3.31</v>
      </c>
      <c r="DE3" s="219">
        <f t="shared" ref="DE3:DE19" si="36">IF(FG3&lt;3, 3.15,FG3)</f>
        <v>3.15</v>
      </c>
      <c r="DF3" s="219">
        <f t="shared" ref="DF3:DF19" si="37">IF(FH3&lt;3, 3.15,FH3)</f>
        <v>3.15</v>
      </c>
      <c r="DG3" s="219">
        <f t="shared" ref="DG3:DG19" si="38">IF(FI3&lt;3, 3.15,FI3)</f>
        <v>3.35</v>
      </c>
      <c r="DH3" s="219">
        <f t="shared" ref="DH3:DH19" si="39">IF(FJ3&lt;3, 3.15,FJ3)</f>
        <v>3.15</v>
      </c>
      <c r="DI3" s="219">
        <f t="shared" ref="DI3:DI19" si="40">IF(FK3&lt;3, 3.15,FK3)</f>
        <v>3.35</v>
      </c>
      <c r="DJ3" s="219">
        <f t="shared" ref="DJ3:DJ19" si="41">IF(FL3&lt;3, 3.15,FL3)</f>
        <v>3.35</v>
      </c>
      <c r="DK3" s="219">
        <f t="shared" ref="DK3:DK19" si="42">IF(FM3&lt;3, 3.15,FM3)</f>
        <v>3.35</v>
      </c>
      <c r="DL3" s="219">
        <f t="shared" ref="DL3:DL19" si="43">IF(FN3&lt;3, 3.15,FN3)</f>
        <v>3.28</v>
      </c>
      <c r="DM3" s="219">
        <f t="shared" ref="DM3:DM19" si="44">IF(FO3&lt;3, 3.15,FO3)</f>
        <v>3.15</v>
      </c>
      <c r="DN3" s="219">
        <f t="shared" ref="DN3:DN19" si="45">IF(FP3&lt;3, 3.15,FP3)</f>
        <v>3.35</v>
      </c>
      <c r="DO3" s="219">
        <f t="shared" ref="DO3:DO19" si="46">IF(FQ3&lt;3, 3.15,FQ3)</f>
        <v>3.15</v>
      </c>
      <c r="DP3" s="219">
        <f t="shared" ref="DP3:DP19" si="47">IF(FR3&lt;3, 3.15,FR3)</f>
        <v>3.35</v>
      </c>
      <c r="DQ3" s="219">
        <f t="shared" ref="DQ3:DQ19" si="48">IF(FS3&lt;3, 3.15,FS3)</f>
        <v>3.35</v>
      </c>
      <c r="DR3" s="219">
        <f t="shared" ref="DR3:DR19" si="49">IF(FT3&lt;3, 3.15,FT3)</f>
        <v>3.15</v>
      </c>
      <c r="DS3" s="219">
        <f t="shared" ref="DS3:DS19" si="50">IF(FU3&lt;3, 3.15,FU3)</f>
        <v>3.08</v>
      </c>
      <c r="DT3" s="219">
        <f t="shared" ref="DT3:DT19" si="51">IF(FV3&lt;3, 3.15,FV3)</f>
        <v>3.35</v>
      </c>
      <c r="DV3" t="s">
        <v>40</v>
      </c>
      <c r="DW3" s="158">
        <v>2</v>
      </c>
      <c r="DY3" t="s">
        <v>365</v>
      </c>
      <c r="DZ3" s="305">
        <v>3.35</v>
      </c>
      <c r="EA3" s="305">
        <v>2.4700000000000002</v>
      </c>
      <c r="EB3" s="305">
        <v>2.2999999999999998</v>
      </c>
      <c r="EC3" s="305">
        <v>2.31</v>
      </c>
      <c r="ED3" s="305">
        <v>2.84</v>
      </c>
      <c r="EE3" s="305">
        <v>3.07</v>
      </c>
      <c r="EF3" s="305">
        <v>0</v>
      </c>
      <c r="EG3" s="305">
        <v>3.35</v>
      </c>
      <c r="EH3" s="305">
        <v>3.3494999999999999</v>
      </c>
      <c r="EI3" s="305">
        <v>3.33</v>
      </c>
      <c r="EJ3" s="305">
        <v>2.39</v>
      </c>
      <c r="EK3" s="305">
        <v>3.35</v>
      </c>
      <c r="EL3" s="305">
        <v>2.5499999999999998</v>
      </c>
      <c r="EM3" s="305">
        <v>2.4900000000000002</v>
      </c>
      <c r="EN3" s="305">
        <v>2.69</v>
      </c>
      <c r="EO3" s="305">
        <v>2.88</v>
      </c>
      <c r="EP3" s="305">
        <v>3.35</v>
      </c>
      <c r="EQ3" s="305">
        <v>3.13</v>
      </c>
      <c r="ER3" s="305">
        <v>3.13</v>
      </c>
      <c r="ES3" s="305">
        <v>3.35</v>
      </c>
      <c r="ET3" s="305">
        <v>2.61</v>
      </c>
      <c r="EU3" s="305">
        <v>2.56</v>
      </c>
      <c r="EV3" s="305">
        <v>2.7</v>
      </c>
      <c r="EW3" s="305">
        <v>3.37</v>
      </c>
      <c r="EX3" s="305">
        <v>3.35</v>
      </c>
      <c r="EY3" s="305">
        <v>3.89</v>
      </c>
      <c r="EZ3" s="305">
        <v>3.35</v>
      </c>
      <c r="FA3" s="305">
        <v>2.65</v>
      </c>
      <c r="FB3" s="305">
        <v>3.35</v>
      </c>
      <c r="FC3" s="305">
        <v>3.17</v>
      </c>
      <c r="FD3" s="305">
        <v>3.35</v>
      </c>
      <c r="FE3" s="305">
        <v>3.35</v>
      </c>
      <c r="FF3" s="305">
        <v>3.31</v>
      </c>
      <c r="FG3" s="305">
        <v>2.46</v>
      </c>
      <c r="FH3" s="305">
        <v>2.76</v>
      </c>
      <c r="FI3" s="305">
        <v>3.35</v>
      </c>
      <c r="FJ3" s="305">
        <v>2.97</v>
      </c>
      <c r="FK3" s="305">
        <v>3.35</v>
      </c>
      <c r="FL3" s="305">
        <v>3.35</v>
      </c>
      <c r="FM3" s="305">
        <v>3.35</v>
      </c>
      <c r="FN3" s="305">
        <v>3.28</v>
      </c>
      <c r="FO3" s="305">
        <v>2.98</v>
      </c>
      <c r="FP3" s="305">
        <v>3.35</v>
      </c>
      <c r="FQ3" s="305">
        <v>2.84</v>
      </c>
      <c r="FR3" s="305">
        <v>3.35</v>
      </c>
      <c r="FS3" s="305">
        <v>3.35</v>
      </c>
      <c r="FT3" s="305">
        <v>2.5499999999999998</v>
      </c>
      <c r="FU3" s="305">
        <v>3.08</v>
      </c>
      <c r="FV3" s="305">
        <v>3.35</v>
      </c>
      <c r="FW3" s="318"/>
    </row>
    <row r="4" spans="1:179" ht="51" x14ac:dyDescent="0.25">
      <c r="A4" s="19" t="s">
        <v>366</v>
      </c>
      <c r="B4" s="19">
        <v>12</v>
      </c>
      <c r="C4" s="19">
        <v>2112</v>
      </c>
      <c r="D4" s="19">
        <v>1584</v>
      </c>
      <c r="E4" s="19">
        <v>1056</v>
      </c>
      <c r="F4" s="19">
        <v>528</v>
      </c>
      <c r="H4" s="32"/>
      <c r="I4" s="18">
        <v>10.1</v>
      </c>
      <c r="J4" s="18">
        <v>4</v>
      </c>
      <c r="K4" s="33"/>
      <c r="M4" s="18"/>
      <c r="N4" s="26">
        <v>1.0000000000000001E-5</v>
      </c>
      <c r="O4" s="261" t="s">
        <v>353</v>
      </c>
      <c r="P4" s="261">
        <v>4</v>
      </c>
      <c r="Q4" s="247" t="s">
        <v>367</v>
      </c>
      <c r="R4" s="21"/>
      <c r="S4" s="459" t="s">
        <v>368</v>
      </c>
      <c r="T4" s="18">
        <v>350</v>
      </c>
      <c r="U4" s="18">
        <v>350</v>
      </c>
      <c r="V4" s="18">
        <v>400</v>
      </c>
      <c r="W4" s="18">
        <v>530</v>
      </c>
      <c r="X4" s="18">
        <v>2.65</v>
      </c>
      <c r="Z4" s="35">
        <v>7.2</v>
      </c>
      <c r="AA4" s="36">
        <v>6</v>
      </c>
      <c r="AB4" s="36">
        <v>8</v>
      </c>
      <c r="AC4" s="36">
        <v>28</v>
      </c>
      <c r="AD4" s="36">
        <v>32</v>
      </c>
      <c r="AE4" s="36">
        <v>31</v>
      </c>
      <c r="AF4" s="36">
        <v>30</v>
      </c>
      <c r="AG4" s="36">
        <v>29</v>
      </c>
      <c r="AH4" s="316" t="s">
        <v>369</v>
      </c>
      <c r="AI4" s="316" t="s">
        <v>370</v>
      </c>
      <c r="AK4" s="32" t="s">
        <v>371</v>
      </c>
      <c r="AL4" s="84">
        <v>1.9</v>
      </c>
      <c r="AO4" s="18">
        <v>2</v>
      </c>
      <c r="AP4" s="247" t="s">
        <v>299</v>
      </c>
      <c r="AQ4" s="247" t="s">
        <v>372</v>
      </c>
      <c r="AR4" s="247" t="str">
        <f t="shared" si="1"/>
        <v>2AdelFrank</v>
      </c>
      <c r="AS4" s="18">
        <v>10</v>
      </c>
      <c r="AT4" s="18">
        <f>AO4</f>
        <v>2</v>
      </c>
      <c r="AW4" s="308" t="s">
        <v>373</v>
      </c>
      <c r="AX4" s="309" t="s">
        <v>374</v>
      </c>
      <c r="BA4" s="90" t="s">
        <v>375</v>
      </c>
      <c r="BB4" s="90" t="s">
        <v>361</v>
      </c>
      <c r="BC4" s="90" t="s">
        <v>362</v>
      </c>
      <c r="BD4" s="90"/>
      <c r="BE4">
        <v>3</v>
      </c>
      <c r="BF4" s="93" t="s">
        <v>297</v>
      </c>
      <c r="BG4" s="311" t="s">
        <v>376</v>
      </c>
      <c r="BH4" s="93" t="str">
        <f t="shared" si="0"/>
        <v>Alabama Baldwin</v>
      </c>
      <c r="BI4" s="93" t="s">
        <v>299</v>
      </c>
      <c r="BJ4" s="93" t="s">
        <v>300</v>
      </c>
      <c r="BK4" s="93" t="s">
        <v>301</v>
      </c>
      <c r="BL4" s="100" t="s">
        <v>302</v>
      </c>
      <c r="BM4" s="95" t="s">
        <v>303</v>
      </c>
      <c r="BO4" s="18" t="s">
        <v>377</v>
      </c>
      <c r="BP4" s="19">
        <v>500</v>
      </c>
      <c r="BQ4" s="19">
        <v>500</v>
      </c>
      <c r="BR4" s="19">
        <v>500</v>
      </c>
      <c r="BS4" s="19">
        <v>500</v>
      </c>
      <c r="BU4" s="32" t="s">
        <v>371</v>
      </c>
      <c r="BV4" t="s">
        <v>317</v>
      </c>
      <c r="BW4" t="s">
        <v>378</v>
      </c>
      <c r="BX4" s="219">
        <f t="shared" si="3"/>
        <v>3.35</v>
      </c>
      <c r="BY4" s="219">
        <f t="shared" si="4"/>
        <v>3.46</v>
      </c>
      <c r="BZ4" s="219">
        <f t="shared" si="5"/>
        <v>3.15</v>
      </c>
      <c r="CA4" s="219">
        <f t="shared" si="6"/>
        <v>3.15</v>
      </c>
      <c r="CB4" s="219">
        <f t="shared" si="7"/>
        <v>3.15</v>
      </c>
      <c r="CC4" s="219">
        <f t="shared" si="8"/>
        <v>3.07</v>
      </c>
      <c r="CD4" s="219">
        <f t="shared" si="9"/>
        <v>3.15</v>
      </c>
      <c r="CE4" s="219">
        <f t="shared" si="10"/>
        <v>3.35</v>
      </c>
      <c r="CF4" s="219">
        <f t="shared" si="11"/>
        <v>3.91</v>
      </c>
      <c r="CG4" s="219">
        <f t="shared" si="12"/>
        <v>3.97</v>
      </c>
      <c r="CH4" s="219">
        <f t="shared" si="13"/>
        <v>3.15</v>
      </c>
      <c r="CI4" s="219">
        <f t="shared" si="14"/>
        <v>3.35</v>
      </c>
      <c r="CJ4" s="219">
        <f t="shared" si="15"/>
        <v>3.15</v>
      </c>
      <c r="CK4" s="219">
        <f t="shared" si="16"/>
        <v>3.72</v>
      </c>
      <c r="CL4" s="219">
        <f t="shared" si="17"/>
        <v>3.15</v>
      </c>
      <c r="CM4" s="219">
        <f t="shared" si="18"/>
        <v>3.15</v>
      </c>
      <c r="CN4" s="219">
        <f t="shared" si="19"/>
        <v>3.15</v>
      </c>
      <c r="CO4" s="219">
        <f t="shared" si="20"/>
        <v>3.51</v>
      </c>
      <c r="CP4" s="219">
        <f t="shared" si="21"/>
        <v>3.13</v>
      </c>
      <c r="CQ4" s="219">
        <f t="shared" si="22"/>
        <v>3.35</v>
      </c>
      <c r="CR4" s="219">
        <f t="shared" si="23"/>
        <v>3.23</v>
      </c>
      <c r="CS4" s="219">
        <f t="shared" si="24"/>
        <v>3.2</v>
      </c>
      <c r="CT4" s="219">
        <f t="shared" si="25"/>
        <v>3.02</v>
      </c>
      <c r="CU4" s="219">
        <f t="shared" si="26"/>
        <v>3.5</v>
      </c>
      <c r="CV4" s="219">
        <f t="shared" si="27"/>
        <v>3.35</v>
      </c>
      <c r="CW4" s="219">
        <f t="shared" si="28"/>
        <v>3.74</v>
      </c>
      <c r="CX4" s="219">
        <f t="shared" si="29"/>
        <v>3.35</v>
      </c>
      <c r="CY4" s="219">
        <f t="shared" si="30"/>
        <v>3.15</v>
      </c>
      <c r="CZ4" s="219">
        <f t="shared" si="31"/>
        <v>3.35</v>
      </c>
      <c r="DA4" s="219">
        <f t="shared" si="32"/>
        <v>3.17</v>
      </c>
      <c r="DB4" s="219">
        <f t="shared" si="33"/>
        <v>3.35</v>
      </c>
      <c r="DC4" s="219">
        <f t="shared" si="34"/>
        <v>3.35</v>
      </c>
      <c r="DD4" s="219">
        <f t="shared" si="35"/>
        <v>3.36</v>
      </c>
      <c r="DE4" s="219">
        <f t="shared" si="36"/>
        <v>3.15</v>
      </c>
      <c r="DF4" s="219">
        <f t="shared" si="37"/>
        <v>3.15</v>
      </c>
      <c r="DG4" s="219">
        <f t="shared" si="38"/>
        <v>3.35</v>
      </c>
      <c r="DH4" s="219">
        <f t="shared" si="39"/>
        <v>3.15</v>
      </c>
      <c r="DI4" s="219">
        <f t="shared" si="40"/>
        <v>3.35</v>
      </c>
      <c r="DJ4" s="219">
        <f t="shared" si="41"/>
        <v>3.38</v>
      </c>
      <c r="DK4" s="219">
        <f t="shared" si="42"/>
        <v>3.35</v>
      </c>
      <c r="DL4" s="219">
        <f t="shared" si="43"/>
        <v>3.93</v>
      </c>
      <c r="DM4" s="219">
        <f t="shared" si="44"/>
        <v>3.35</v>
      </c>
      <c r="DN4" s="219">
        <f t="shared" si="45"/>
        <v>3.35</v>
      </c>
      <c r="DO4" s="219">
        <f t="shared" si="46"/>
        <v>3.66</v>
      </c>
      <c r="DP4" s="219">
        <f t="shared" si="47"/>
        <v>3.35</v>
      </c>
      <c r="DQ4" s="219">
        <f t="shared" si="48"/>
        <v>3.35</v>
      </c>
      <c r="DR4" s="219">
        <f t="shared" si="49"/>
        <v>3.15</v>
      </c>
      <c r="DS4" s="219">
        <f t="shared" si="50"/>
        <v>3.15</v>
      </c>
      <c r="DT4" s="219">
        <f t="shared" si="51"/>
        <v>3.35</v>
      </c>
      <c r="DV4" t="s">
        <v>311</v>
      </c>
      <c r="DW4" s="158">
        <v>3</v>
      </c>
      <c r="DY4" t="s">
        <v>378</v>
      </c>
      <c r="DZ4" s="305">
        <v>3.35</v>
      </c>
      <c r="EA4" s="305">
        <v>3.46</v>
      </c>
      <c r="EB4" s="305">
        <v>2.2999999999999998</v>
      </c>
      <c r="EC4" s="305">
        <v>2.31</v>
      </c>
      <c r="ED4" s="305">
        <v>2.84</v>
      </c>
      <c r="EE4" s="305">
        <v>3.07</v>
      </c>
      <c r="EF4" s="305">
        <v>0</v>
      </c>
      <c r="EG4" s="305">
        <v>3.35</v>
      </c>
      <c r="EH4" s="305">
        <v>3.91</v>
      </c>
      <c r="EI4" s="305">
        <v>3.97</v>
      </c>
      <c r="EJ4" s="305">
        <v>2.39</v>
      </c>
      <c r="EK4" s="305">
        <v>3.35</v>
      </c>
      <c r="EL4" s="305">
        <v>2.5499999999999998</v>
      </c>
      <c r="EM4" s="305">
        <v>3.72</v>
      </c>
      <c r="EN4" s="305">
        <v>2.69</v>
      </c>
      <c r="EO4" s="305">
        <v>2.91</v>
      </c>
      <c r="EP4" s="305">
        <v>2.62</v>
      </c>
      <c r="EQ4" s="305">
        <v>3.51</v>
      </c>
      <c r="ER4" s="305">
        <v>3.13</v>
      </c>
      <c r="ES4" s="305">
        <v>3.35</v>
      </c>
      <c r="ET4" s="305">
        <v>3.23</v>
      </c>
      <c r="EU4" s="305">
        <v>3.2</v>
      </c>
      <c r="EV4" s="305">
        <v>3.02</v>
      </c>
      <c r="EW4" s="305">
        <v>3.5</v>
      </c>
      <c r="EX4" s="305">
        <v>3.35</v>
      </c>
      <c r="EY4" s="305">
        <v>3.74</v>
      </c>
      <c r="EZ4" s="305">
        <v>3.35</v>
      </c>
      <c r="FA4" s="305">
        <v>2.65</v>
      </c>
      <c r="FB4" s="305">
        <v>3.35</v>
      </c>
      <c r="FC4" s="305">
        <v>3.17</v>
      </c>
      <c r="FD4" s="305">
        <v>3.35</v>
      </c>
      <c r="FE4" s="305">
        <v>3.35</v>
      </c>
      <c r="FF4" s="305">
        <v>3.36</v>
      </c>
      <c r="FG4" s="305">
        <v>2.78</v>
      </c>
      <c r="FH4" s="305">
        <v>2.76</v>
      </c>
      <c r="FI4" s="305">
        <v>3.35</v>
      </c>
      <c r="FJ4" s="305">
        <v>3.15</v>
      </c>
      <c r="FK4" s="305">
        <v>3.35</v>
      </c>
      <c r="FL4" s="305">
        <v>3.38</v>
      </c>
      <c r="FM4" s="305">
        <v>3.35</v>
      </c>
      <c r="FN4" s="305">
        <v>3.93</v>
      </c>
      <c r="FO4" s="305">
        <v>3.35</v>
      </c>
      <c r="FP4" s="305">
        <v>3.35</v>
      </c>
      <c r="FQ4" s="305">
        <v>3.66</v>
      </c>
      <c r="FR4" s="305">
        <v>3.35</v>
      </c>
      <c r="FS4" s="305">
        <v>3.35</v>
      </c>
      <c r="FT4" s="305">
        <v>2.5499999999999998</v>
      </c>
      <c r="FU4" s="305">
        <v>3.15</v>
      </c>
      <c r="FV4" s="305">
        <v>3.35</v>
      </c>
      <c r="FW4" s="318"/>
    </row>
    <row r="5" spans="1:179" ht="15" x14ac:dyDescent="0.25">
      <c r="A5" s="19" t="s">
        <v>379</v>
      </c>
      <c r="B5" s="19">
        <v>12</v>
      </c>
      <c r="C5" s="19">
        <v>960</v>
      </c>
      <c r="D5" s="19">
        <v>720</v>
      </c>
      <c r="E5" s="19">
        <v>480</v>
      </c>
      <c r="F5" s="19">
        <v>240</v>
      </c>
      <c r="H5" s="32"/>
      <c r="I5" s="18">
        <v>15.1</v>
      </c>
      <c r="J5" s="18">
        <v>5</v>
      </c>
      <c r="K5" s="33"/>
      <c r="M5" s="18"/>
      <c r="N5" s="25">
        <v>0.10100000000000001</v>
      </c>
      <c r="O5" s="261" t="s">
        <v>368</v>
      </c>
      <c r="P5" s="261">
        <v>3</v>
      </c>
      <c r="Q5" s="247" t="s">
        <v>380</v>
      </c>
      <c r="R5" s="21"/>
      <c r="S5" s="459" t="s">
        <v>381</v>
      </c>
      <c r="T5" s="18">
        <v>400</v>
      </c>
      <c r="U5" s="18">
        <v>400</v>
      </c>
      <c r="V5" s="18">
        <v>400</v>
      </c>
      <c r="W5" s="18">
        <v>530</v>
      </c>
      <c r="X5" s="18">
        <v>2.65</v>
      </c>
      <c r="Z5" s="19" t="s">
        <v>382</v>
      </c>
      <c r="AA5" s="19">
        <v>3</v>
      </c>
      <c r="AB5" s="36">
        <v>5</v>
      </c>
      <c r="AC5" s="36">
        <v>21</v>
      </c>
      <c r="AD5" s="36">
        <v>25</v>
      </c>
      <c r="AE5" s="36">
        <v>24</v>
      </c>
      <c r="AF5" s="36">
        <v>23</v>
      </c>
      <c r="AG5" s="36">
        <v>22</v>
      </c>
      <c r="AH5" s="43" t="s">
        <v>383</v>
      </c>
      <c r="AI5" s="43" t="s">
        <v>383</v>
      </c>
      <c r="AK5" s="32" t="s">
        <v>384</v>
      </c>
      <c r="AL5" s="33">
        <v>1.6</v>
      </c>
      <c r="AO5" s="18">
        <v>2</v>
      </c>
      <c r="AP5" s="247" t="s">
        <v>299</v>
      </c>
      <c r="AQ5" s="247" t="s">
        <v>385</v>
      </c>
      <c r="AR5" s="247" t="str">
        <f t="shared" si="1"/>
        <v>2AdelPied</v>
      </c>
      <c r="AS5" s="18">
        <v>2</v>
      </c>
      <c r="AT5" s="18">
        <f t="shared" si="2"/>
        <v>2</v>
      </c>
      <c r="AW5" s="308" t="s">
        <v>197</v>
      </c>
      <c r="AX5" s="309" t="s">
        <v>358</v>
      </c>
      <c r="BA5" s="91" t="s">
        <v>386</v>
      </c>
      <c r="BB5" s="91" t="s">
        <v>387</v>
      </c>
      <c r="BC5" s="91" t="s">
        <v>388</v>
      </c>
      <c r="BD5" s="91"/>
      <c r="BE5">
        <v>4</v>
      </c>
      <c r="BF5" s="93" t="s">
        <v>297</v>
      </c>
      <c r="BG5" s="311" t="s">
        <v>376</v>
      </c>
      <c r="BH5" s="93" t="str">
        <f t="shared" si="0"/>
        <v>Alabama Baldwin</v>
      </c>
      <c r="BI5" s="93" t="s">
        <v>299</v>
      </c>
      <c r="BJ5" s="93" t="s">
        <v>300</v>
      </c>
      <c r="BK5" s="93" t="s">
        <v>363</v>
      </c>
      <c r="BL5" s="100" t="str">
        <f>" "</f>
        <v xml:space="preserve"> </v>
      </c>
      <c r="BM5" s="95" t="s">
        <v>303</v>
      </c>
      <c r="BO5" s="18" t="s">
        <v>389</v>
      </c>
      <c r="BP5" s="19">
        <v>500</v>
      </c>
      <c r="BQ5" s="19">
        <v>500</v>
      </c>
      <c r="BR5" s="19">
        <v>500</v>
      </c>
      <c r="BS5" s="19">
        <v>500</v>
      </c>
      <c r="BU5" s="32" t="s">
        <v>384</v>
      </c>
      <c r="BV5" t="s">
        <v>176</v>
      </c>
      <c r="BW5" t="s">
        <v>390</v>
      </c>
      <c r="BX5" s="219">
        <f t="shared" si="3"/>
        <v>3.35</v>
      </c>
      <c r="BY5" s="219">
        <f t="shared" si="4"/>
        <v>3.15</v>
      </c>
      <c r="BZ5" s="219">
        <f t="shared" si="5"/>
        <v>3.15</v>
      </c>
      <c r="CA5" s="219">
        <f t="shared" si="6"/>
        <v>3.35</v>
      </c>
      <c r="CB5" s="219">
        <f t="shared" si="7"/>
        <v>3.15</v>
      </c>
      <c r="CC5" s="219">
        <f t="shared" si="8"/>
        <v>3.35</v>
      </c>
      <c r="CD5" s="219">
        <f t="shared" si="9"/>
        <v>3.15</v>
      </c>
      <c r="CE5" s="219">
        <f t="shared" si="10"/>
        <v>3.35</v>
      </c>
      <c r="CF5" s="219">
        <f t="shared" si="11"/>
        <v>3.15</v>
      </c>
      <c r="CG5" s="219">
        <f t="shared" si="12"/>
        <v>3.15</v>
      </c>
      <c r="CH5" s="219">
        <f t="shared" si="13"/>
        <v>3.35</v>
      </c>
      <c r="CI5" s="219">
        <f t="shared" si="14"/>
        <v>3.15</v>
      </c>
      <c r="CJ5" s="219">
        <f t="shared" si="15"/>
        <v>3.15</v>
      </c>
      <c r="CK5" s="219">
        <f t="shared" si="16"/>
        <v>3.15</v>
      </c>
      <c r="CL5" s="219">
        <f t="shared" si="17"/>
        <v>3.15</v>
      </c>
      <c r="CM5" s="219">
        <f t="shared" si="18"/>
        <v>3.35</v>
      </c>
      <c r="CN5" s="219">
        <f t="shared" si="19"/>
        <v>3.15</v>
      </c>
      <c r="CO5" s="219">
        <f t="shared" si="20"/>
        <v>3.35</v>
      </c>
      <c r="CP5" s="219">
        <f t="shared" si="21"/>
        <v>3.35</v>
      </c>
      <c r="CQ5" s="219">
        <f t="shared" si="22"/>
        <v>3.35</v>
      </c>
      <c r="CR5" s="219">
        <f t="shared" si="23"/>
        <v>3.15</v>
      </c>
      <c r="CS5" s="219">
        <f t="shared" si="24"/>
        <v>3.35</v>
      </c>
      <c r="CT5" s="219">
        <f t="shared" si="25"/>
        <v>3.15</v>
      </c>
      <c r="CU5" s="219">
        <f t="shared" si="26"/>
        <v>3.35</v>
      </c>
      <c r="CV5" s="219">
        <f t="shared" si="27"/>
        <v>3.15</v>
      </c>
      <c r="CW5" s="219">
        <f t="shared" si="28"/>
        <v>3.35</v>
      </c>
      <c r="CX5" s="219">
        <f t="shared" si="29"/>
        <v>3.15</v>
      </c>
      <c r="CY5" s="219">
        <f t="shared" si="30"/>
        <v>3.35</v>
      </c>
      <c r="CZ5" s="219">
        <f t="shared" si="31"/>
        <v>3.35</v>
      </c>
      <c r="DA5" s="219">
        <f t="shared" si="32"/>
        <v>3.15</v>
      </c>
      <c r="DB5" s="219">
        <f t="shared" si="33"/>
        <v>3.15</v>
      </c>
      <c r="DC5" s="219">
        <f t="shared" si="34"/>
        <v>3.35</v>
      </c>
      <c r="DD5" s="219">
        <f t="shared" si="35"/>
        <v>3.35</v>
      </c>
      <c r="DE5" s="219">
        <f t="shared" si="36"/>
        <v>3.15</v>
      </c>
      <c r="DF5" s="219">
        <f t="shared" si="37"/>
        <v>3.15</v>
      </c>
      <c r="DG5" s="219">
        <f t="shared" si="38"/>
        <v>3.15</v>
      </c>
      <c r="DH5" s="219">
        <f t="shared" si="39"/>
        <v>3.15</v>
      </c>
      <c r="DI5" s="219">
        <f t="shared" si="40"/>
        <v>3.35</v>
      </c>
      <c r="DJ5" s="219">
        <f t="shared" si="41"/>
        <v>3.35</v>
      </c>
      <c r="DK5" s="219">
        <f t="shared" si="42"/>
        <v>3.35</v>
      </c>
      <c r="DL5" s="219">
        <f t="shared" si="43"/>
        <v>3.15</v>
      </c>
      <c r="DM5" s="219">
        <f t="shared" si="44"/>
        <v>3.15</v>
      </c>
      <c r="DN5" s="219">
        <f t="shared" si="45"/>
        <v>3.15</v>
      </c>
      <c r="DO5" s="219">
        <f t="shared" si="46"/>
        <v>3.35</v>
      </c>
      <c r="DP5" s="219">
        <f t="shared" si="47"/>
        <v>3.35</v>
      </c>
      <c r="DQ5" s="219">
        <f t="shared" si="48"/>
        <v>3.15</v>
      </c>
      <c r="DR5" s="219">
        <f t="shared" si="49"/>
        <v>3.15</v>
      </c>
      <c r="DS5" s="219">
        <f t="shared" si="50"/>
        <v>3.35</v>
      </c>
      <c r="DT5" s="219">
        <f t="shared" si="51"/>
        <v>3.27</v>
      </c>
      <c r="DV5" t="s">
        <v>159</v>
      </c>
      <c r="DW5" s="158">
        <v>4</v>
      </c>
      <c r="DY5" t="s">
        <v>390</v>
      </c>
      <c r="DZ5" s="305">
        <v>3.35</v>
      </c>
      <c r="EA5" s="305">
        <v>1.89</v>
      </c>
      <c r="EB5" s="305">
        <v>2.82</v>
      </c>
      <c r="EC5" s="305">
        <v>3.35</v>
      </c>
      <c r="ED5" s="305">
        <v>2.71</v>
      </c>
      <c r="EE5" s="305">
        <v>3.35</v>
      </c>
      <c r="EF5" s="305">
        <v>0</v>
      </c>
      <c r="EG5" s="305">
        <v>3.35</v>
      </c>
      <c r="EH5" s="305">
        <v>2.29</v>
      </c>
      <c r="EI5" s="305">
        <v>1.83</v>
      </c>
      <c r="EJ5" s="305">
        <v>3.35</v>
      </c>
      <c r="EK5" s="305">
        <v>2.89</v>
      </c>
      <c r="EL5" s="305">
        <v>1.76</v>
      </c>
      <c r="EM5" s="305">
        <v>2.36</v>
      </c>
      <c r="EN5" s="305">
        <v>2.0099999999999998</v>
      </c>
      <c r="EO5" s="305">
        <v>3.35</v>
      </c>
      <c r="EP5" s="305">
        <v>2.46</v>
      </c>
      <c r="EQ5" s="305">
        <v>3.35</v>
      </c>
      <c r="ER5" s="305">
        <v>3.35</v>
      </c>
      <c r="ES5" s="305">
        <v>3.35</v>
      </c>
      <c r="ET5" s="305">
        <v>1.99</v>
      </c>
      <c r="EU5" s="305">
        <v>3.35</v>
      </c>
      <c r="EV5" s="305">
        <v>1.74</v>
      </c>
      <c r="EW5" s="305">
        <v>3.35</v>
      </c>
      <c r="EX5" s="305">
        <v>2.81</v>
      </c>
      <c r="EY5" s="305">
        <v>3.35</v>
      </c>
      <c r="EZ5" s="305">
        <v>2.5</v>
      </c>
      <c r="FA5" s="305">
        <v>3.35</v>
      </c>
      <c r="FB5" s="305">
        <v>3.35</v>
      </c>
      <c r="FC5" s="305">
        <v>1.82</v>
      </c>
      <c r="FD5" s="305">
        <v>2.84</v>
      </c>
      <c r="FE5" s="305">
        <v>3.35</v>
      </c>
      <c r="FF5" s="305">
        <v>3.35</v>
      </c>
      <c r="FG5" s="305">
        <v>2.02</v>
      </c>
      <c r="FH5" s="305">
        <v>2</v>
      </c>
      <c r="FI5" s="305">
        <v>2.96</v>
      </c>
      <c r="FJ5" s="305">
        <v>1.93</v>
      </c>
      <c r="FK5" s="305">
        <v>3.35</v>
      </c>
      <c r="FL5" s="305">
        <v>3.35</v>
      </c>
      <c r="FM5" s="305">
        <v>3.35</v>
      </c>
      <c r="FN5" s="305">
        <v>2.08</v>
      </c>
      <c r="FO5" s="305">
        <v>1.89</v>
      </c>
      <c r="FP5" s="305">
        <v>2.64</v>
      </c>
      <c r="FQ5" s="305">
        <v>3.35</v>
      </c>
      <c r="FR5" s="305">
        <v>3.35</v>
      </c>
      <c r="FS5" s="305">
        <v>2.5099999999999998</v>
      </c>
      <c r="FT5" s="305">
        <v>1.93</v>
      </c>
      <c r="FU5" s="305">
        <v>3.35</v>
      </c>
      <c r="FV5" s="305">
        <v>3.27</v>
      </c>
      <c r="FW5" s="318"/>
    </row>
    <row r="6" spans="1:179" ht="15" x14ac:dyDescent="0.25">
      <c r="A6" s="19"/>
      <c r="B6" s="19"/>
      <c r="C6" s="19"/>
      <c r="D6" s="19"/>
      <c r="E6" s="19"/>
      <c r="F6" s="19"/>
      <c r="H6" s="999"/>
      <c r="I6" s="1000"/>
      <c r="J6" s="1000"/>
      <c r="K6" s="1002"/>
      <c r="M6" s="18"/>
      <c r="N6" s="25"/>
      <c r="O6" s="261"/>
      <c r="P6" s="261"/>
      <c r="Q6" s="247"/>
      <c r="R6" s="21"/>
      <c r="S6" s="459"/>
      <c r="T6" s="18"/>
      <c r="U6" s="18"/>
      <c r="V6" s="18"/>
      <c r="W6" s="18"/>
      <c r="X6" s="18"/>
      <c r="Z6" s="19"/>
      <c r="AA6" s="19"/>
      <c r="AB6" s="36"/>
      <c r="AC6" s="36"/>
      <c r="AD6" s="36"/>
      <c r="AE6" s="36"/>
      <c r="AF6" s="36"/>
      <c r="AG6" s="36"/>
      <c r="AH6" s="43"/>
      <c r="AI6" s="43"/>
      <c r="AK6" s="32"/>
      <c r="AL6" s="33"/>
      <c r="AO6" s="18"/>
      <c r="AP6" s="247"/>
      <c r="AQ6" s="247"/>
      <c r="AR6" s="247"/>
      <c r="AS6" s="18"/>
      <c r="AT6" s="18"/>
      <c r="AW6" s="308"/>
      <c r="AX6" s="309"/>
      <c r="BA6" s="91"/>
      <c r="BB6" s="91"/>
      <c r="BC6" s="91"/>
      <c r="BD6" s="91"/>
      <c r="BF6" s="93"/>
      <c r="BG6" s="311"/>
      <c r="BH6" s="93"/>
      <c r="BI6" s="93"/>
      <c r="BJ6" s="93"/>
      <c r="BK6" s="93"/>
      <c r="BL6" s="100"/>
      <c r="BM6" s="95"/>
      <c r="BO6" s="18"/>
      <c r="BP6" s="19"/>
      <c r="BQ6" s="19"/>
      <c r="BR6" s="19"/>
      <c r="BS6" s="19"/>
      <c r="BU6" s="32"/>
      <c r="BW6" s="322" t="s">
        <v>16538</v>
      </c>
      <c r="BX6" s="219">
        <f t="shared" si="3"/>
        <v>3.3494999999999999</v>
      </c>
      <c r="BY6" s="219">
        <f t="shared" si="4"/>
        <v>3.3494999999999999</v>
      </c>
      <c r="BZ6" s="219">
        <f t="shared" si="5"/>
        <v>3.15</v>
      </c>
      <c r="CA6" s="219">
        <f t="shared" si="6"/>
        <v>3.15</v>
      </c>
      <c r="CB6" s="219">
        <f t="shared" si="7"/>
        <v>3.15</v>
      </c>
      <c r="CC6" s="219">
        <f t="shared" si="8"/>
        <v>3.3494999999999999</v>
      </c>
      <c r="CD6" s="219">
        <f t="shared" si="9"/>
        <v>3.15</v>
      </c>
      <c r="CE6" s="219">
        <f t="shared" si="10"/>
        <v>3.3494999999999999</v>
      </c>
      <c r="CF6" s="219">
        <f t="shared" si="11"/>
        <v>3.3494999999999999</v>
      </c>
      <c r="CG6" s="219">
        <f t="shared" si="12"/>
        <v>3.3494999999999999</v>
      </c>
      <c r="CH6" s="219">
        <f t="shared" si="13"/>
        <v>3.3494999999999999</v>
      </c>
      <c r="CI6" s="219">
        <f t="shared" si="14"/>
        <v>3.3494999999999999</v>
      </c>
      <c r="CJ6" s="219">
        <f t="shared" si="15"/>
        <v>3.15</v>
      </c>
      <c r="CK6" s="219">
        <f t="shared" si="16"/>
        <v>3.3494999999999999</v>
      </c>
      <c r="CL6" s="219">
        <f t="shared" si="17"/>
        <v>3.3494999999999999</v>
      </c>
      <c r="CM6" s="219">
        <f t="shared" si="18"/>
        <v>3.3494999999999999</v>
      </c>
      <c r="CN6" s="219">
        <f t="shared" si="19"/>
        <v>3.3494999999999999</v>
      </c>
      <c r="CO6" s="219">
        <f t="shared" si="20"/>
        <v>3.3494999999999999</v>
      </c>
      <c r="CP6" s="219">
        <f t="shared" si="21"/>
        <v>3.3494999999999999</v>
      </c>
      <c r="CQ6" s="219">
        <f t="shared" si="22"/>
        <v>3.3494999999999999</v>
      </c>
      <c r="CR6" s="219">
        <f t="shared" si="23"/>
        <v>3.3494999999999999</v>
      </c>
      <c r="CS6" s="219">
        <f t="shared" si="24"/>
        <v>3.3494999999999999</v>
      </c>
      <c r="CT6" s="219">
        <f t="shared" si="25"/>
        <v>3.3494999999999999</v>
      </c>
      <c r="CU6" s="219">
        <f t="shared" si="26"/>
        <v>3.3494999999999999</v>
      </c>
      <c r="CV6" s="219">
        <f t="shared" si="27"/>
        <v>3.8294999999999999</v>
      </c>
      <c r="CW6" s="219">
        <f t="shared" si="28"/>
        <v>3.3494999999999999</v>
      </c>
      <c r="CX6" s="219">
        <f t="shared" si="29"/>
        <v>3.15</v>
      </c>
      <c r="CY6" s="219">
        <f t="shared" si="30"/>
        <v>3.3494999999999999</v>
      </c>
      <c r="CZ6" s="219">
        <f t="shared" si="31"/>
        <v>3.3494999999999999</v>
      </c>
      <c r="DA6" s="219">
        <f t="shared" si="32"/>
        <v>3.3494999999999999</v>
      </c>
      <c r="DB6" s="219">
        <f t="shared" si="33"/>
        <v>3.3494999999999999</v>
      </c>
      <c r="DC6" s="219">
        <f t="shared" si="34"/>
        <v>3.3494999999999999</v>
      </c>
      <c r="DD6" s="219">
        <f t="shared" si="35"/>
        <v>3.3494999999999999</v>
      </c>
      <c r="DE6" s="219">
        <f t="shared" si="36"/>
        <v>3.3494999999999999</v>
      </c>
      <c r="DF6" s="219">
        <f t="shared" si="37"/>
        <v>3.3494999999999999</v>
      </c>
      <c r="DG6" s="219">
        <f t="shared" si="38"/>
        <v>3.4385000000000003</v>
      </c>
      <c r="DH6" s="219">
        <f t="shared" si="39"/>
        <v>3.3494999999999999</v>
      </c>
      <c r="DI6" s="219">
        <f t="shared" si="40"/>
        <v>3.3494999999999999</v>
      </c>
      <c r="DJ6" s="219">
        <f t="shared" si="41"/>
        <v>3.3494999999999999</v>
      </c>
      <c r="DK6" s="219">
        <f t="shared" si="42"/>
        <v>3.15</v>
      </c>
      <c r="DL6" s="219">
        <f t="shared" si="43"/>
        <v>3.3494999999999999</v>
      </c>
      <c r="DM6" s="219">
        <f t="shared" si="44"/>
        <v>3.15</v>
      </c>
      <c r="DN6" s="219">
        <f t="shared" si="45"/>
        <v>3.3494999999999999</v>
      </c>
      <c r="DO6" s="219">
        <f t="shared" si="46"/>
        <v>3.3494999999999999</v>
      </c>
      <c r="DP6" s="219">
        <f t="shared" si="47"/>
        <v>3.3494999999999999</v>
      </c>
      <c r="DQ6" s="219">
        <f t="shared" si="48"/>
        <v>3.15</v>
      </c>
      <c r="DR6" s="219">
        <f t="shared" si="49"/>
        <v>3.3494999999999999</v>
      </c>
      <c r="DS6" s="219">
        <f t="shared" si="50"/>
        <v>3.3494999999999999</v>
      </c>
      <c r="DT6" s="219">
        <f t="shared" si="51"/>
        <v>3.3494999999999999</v>
      </c>
      <c r="DW6" s="158"/>
      <c r="DY6" t="s">
        <v>16538</v>
      </c>
      <c r="DZ6" s="305">
        <v>3.3494999999999999</v>
      </c>
      <c r="EA6" s="305">
        <v>3.3494999999999999</v>
      </c>
      <c r="EB6" s="305">
        <v>2.76</v>
      </c>
      <c r="EC6" s="305">
        <v>2.9324999999999997</v>
      </c>
      <c r="ED6" s="305">
        <v>2.9210000000000003</v>
      </c>
      <c r="EE6" s="305">
        <v>3.3494999999999999</v>
      </c>
      <c r="EF6" s="305">
        <v>0</v>
      </c>
      <c r="EG6" s="305">
        <v>3.3494999999999999</v>
      </c>
      <c r="EH6" s="305">
        <v>3.3494999999999999</v>
      </c>
      <c r="EI6" s="305">
        <v>3.3494999999999999</v>
      </c>
      <c r="EJ6" s="305">
        <v>3.3494999999999999</v>
      </c>
      <c r="EK6" s="305">
        <v>3.3494999999999999</v>
      </c>
      <c r="EL6" s="305">
        <v>2.4610000000000003</v>
      </c>
      <c r="EM6" s="305">
        <v>3.3494999999999999</v>
      </c>
      <c r="EN6" s="305">
        <v>3.3494999999999999</v>
      </c>
      <c r="EO6" s="305">
        <v>3.3494999999999999</v>
      </c>
      <c r="EP6" s="305">
        <v>3.3494999999999999</v>
      </c>
      <c r="EQ6" s="305">
        <v>3.3494999999999999</v>
      </c>
      <c r="ER6" s="305">
        <v>3.3494999999999999</v>
      </c>
      <c r="ES6" s="305">
        <v>3.3494999999999999</v>
      </c>
      <c r="ET6" s="305">
        <v>3.3494999999999999</v>
      </c>
      <c r="EU6" s="305">
        <v>3.3494999999999999</v>
      </c>
      <c r="EV6" s="305">
        <v>3.3494999999999999</v>
      </c>
      <c r="EW6" s="305">
        <v>3.3494999999999999</v>
      </c>
      <c r="EX6" s="305">
        <v>3.8294999999999999</v>
      </c>
      <c r="EY6" s="305">
        <v>3.3494999999999999</v>
      </c>
      <c r="EZ6" s="305">
        <v>2.7715000000000001</v>
      </c>
      <c r="FA6" s="305">
        <v>3.3494999999999999</v>
      </c>
      <c r="FB6" s="305">
        <v>3.3494999999999999</v>
      </c>
      <c r="FC6" s="305">
        <v>3.3494999999999999</v>
      </c>
      <c r="FD6" s="305">
        <v>3.3494999999999999</v>
      </c>
      <c r="FE6" s="305">
        <v>3.3494999999999999</v>
      </c>
      <c r="FF6" s="305">
        <v>3.3494999999999999</v>
      </c>
      <c r="FG6" s="305">
        <v>3.3494999999999999</v>
      </c>
      <c r="FH6" s="305">
        <v>3.3494999999999999</v>
      </c>
      <c r="FI6" s="305">
        <v>3.4385000000000003</v>
      </c>
      <c r="FJ6" s="305">
        <v>3.3494999999999999</v>
      </c>
      <c r="FK6" s="305">
        <v>3.3494999999999999</v>
      </c>
      <c r="FL6" s="305">
        <v>3.3494999999999999</v>
      </c>
      <c r="FM6" s="305">
        <v>2.7829999999999999</v>
      </c>
      <c r="FN6" s="305">
        <v>3.3494999999999999</v>
      </c>
      <c r="FO6" s="305">
        <v>2.3460000000000001</v>
      </c>
      <c r="FP6" s="305">
        <v>3.3494999999999999</v>
      </c>
      <c r="FQ6" s="305">
        <v>3.3494999999999999</v>
      </c>
      <c r="FR6" s="305">
        <v>3.3494999999999999</v>
      </c>
      <c r="FS6" s="305">
        <v>2.875</v>
      </c>
      <c r="FT6" s="305">
        <v>3.3494999999999999</v>
      </c>
      <c r="FU6" s="305">
        <v>3.3494999999999999</v>
      </c>
      <c r="FV6" s="305">
        <v>3.3494999999999999</v>
      </c>
      <c r="FW6" s="318"/>
    </row>
    <row r="7" spans="1:179" ht="15.75" thickBot="1" x14ac:dyDescent="0.3">
      <c r="A7" s="19" t="s">
        <v>397</v>
      </c>
      <c r="B7" s="19">
        <v>16</v>
      </c>
      <c r="C7" s="19">
        <v>792</v>
      </c>
      <c r="D7" s="19">
        <v>594</v>
      </c>
      <c r="E7" s="19">
        <v>396</v>
      </c>
      <c r="F7" s="19">
        <v>198</v>
      </c>
      <c r="H7" s="34"/>
      <c r="I7" s="22" t="s">
        <v>142</v>
      </c>
      <c r="J7" s="22"/>
      <c r="K7" s="23"/>
      <c r="M7" s="18"/>
      <c r="N7" s="25">
        <v>0.33100000000000002</v>
      </c>
      <c r="O7" s="261" t="s">
        <v>391</v>
      </c>
      <c r="P7" s="261">
        <v>1.5</v>
      </c>
      <c r="Q7" s="247" t="s">
        <v>398</v>
      </c>
      <c r="R7" s="21"/>
      <c r="S7" s="459" t="s">
        <v>399</v>
      </c>
      <c r="T7" s="18">
        <v>800</v>
      </c>
      <c r="U7" s="18">
        <v>800</v>
      </c>
      <c r="V7" s="18">
        <v>990</v>
      </c>
      <c r="W7" s="18">
        <v>1320</v>
      </c>
      <c r="X7" s="18">
        <v>2.65</v>
      </c>
      <c r="Z7" s="19" t="s">
        <v>400</v>
      </c>
      <c r="AA7" s="19">
        <v>6</v>
      </c>
      <c r="AB7" s="36">
        <v>8</v>
      </c>
      <c r="AC7" s="36">
        <v>21</v>
      </c>
      <c r="AD7" s="36">
        <v>25</v>
      </c>
      <c r="AE7" s="36">
        <v>24</v>
      </c>
      <c r="AF7" s="36">
        <v>23</v>
      </c>
      <c r="AG7" s="36">
        <v>22</v>
      </c>
      <c r="AH7" s="43" t="s">
        <v>401</v>
      </c>
      <c r="AI7" s="43" t="s">
        <v>402</v>
      </c>
      <c r="AK7" s="32" t="s">
        <v>403</v>
      </c>
      <c r="AL7" s="84">
        <v>2.57</v>
      </c>
      <c r="AO7" s="18">
        <v>2</v>
      </c>
      <c r="AP7" s="247" t="s">
        <v>358</v>
      </c>
      <c r="AQ7" s="247" t="s">
        <v>385</v>
      </c>
      <c r="AR7" s="247" t="str">
        <f t="shared" si="1"/>
        <v>2AtlPied</v>
      </c>
      <c r="AS7" s="18">
        <v>4</v>
      </c>
      <c r="AT7" s="18">
        <f t="shared" si="2"/>
        <v>2</v>
      </c>
      <c r="AW7" s="308" t="s">
        <v>404</v>
      </c>
      <c r="AX7" s="309" t="s">
        <v>405</v>
      </c>
      <c r="BA7" s="91" t="s">
        <v>406</v>
      </c>
      <c r="BB7" s="91" t="s">
        <v>387</v>
      </c>
      <c r="BC7" s="91" t="s">
        <v>407</v>
      </c>
      <c r="BD7" s="91"/>
      <c r="BE7">
        <v>6</v>
      </c>
      <c r="BF7" s="93" t="s">
        <v>297</v>
      </c>
      <c r="BG7" s="311" t="s">
        <v>396</v>
      </c>
      <c r="BH7" s="93" t="str">
        <f t="shared" si="0"/>
        <v>Alabama Barbour</v>
      </c>
      <c r="BI7" s="93" t="s">
        <v>299</v>
      </c>
      <c r="BJ7" s="93" t="s">
        <v>300</v>
      </c>
      <c r="BK7" s="93" t="s">
        <v>363</v>
      </c>
      <c r="BL7" s="100" t="str">
        <f>" "</f>
        <v xml:space="preserve"> </v>
      </c>
      <c r="BM7" s="95" t="s">
        <v>303</v>
      </c>
      <c r="BO7" s="18" t="s">
        <v>408</v>
      </c>
      <c r="BP7" s="19">
        <v>500</v>
      </c>
      <c r="BQ7" s="19">
        <v>500</v>
      </c>
      <c r="BR7" s="19">
        <v>500</v>
      </c>
      <c r="BS7" s="19">
        <v>500</v>
      </c>
      <c r="BU7" s="32" t="s">
        <v>403</v>
      </c>
      <c r="BW7" t="s">
        <v>43</v>
      </c>
      <c r="BX7" s="219">
        <f t="shared" si="3"/>
        <v>3.82</v>
      </c>
      <c r="BY7" s="219">
        <f t="shared" si="4"/>
        <v>3.15</v>
      </c>
      <c r="BZ7" s="219">
        <f t="shared" si="5"/>
        <v>3.18</v>
      </c>
      <c r="CA7" s="219">
        <f t="shared" si="6"/>
        <v>3.06</v>
      </c>
      <c r="CB7" s="219">
        <f t="shared" si="7"/>
        <v>3.43</v>
      </c>
      <c r="CC7" s="219">
        <f t="shared" si="8"/>
        <v>3.15</v>
      </c>
      <c r="CD7" s="219">
        <f t="shared" si="9"/>
        <v>3.15</v>
      </c>
      <c r="CE7" s="219">
        <f t="shared" si="10"/>
        <v>3.35</v>
      </c>
      <c r="CF7" s="219">
        <f t="shared" si="11"/>
        <v>3.04</v>
      </c>
      <c r="CG7" s="219">
        <f t="shared" si="12"/>
        <v>3.05</v>
      </c>
      <c r="CH7" s="219">
        <f t="shared" si="13"/>
        <v>3.15</v>
      </c>
      <c r="CI7" s="219">
        <f t="shared" si="14"/>
        <v>3.1</v>
      </c>
      <c r="CJ7" s="219">
        <f t="shared" si="15"/>
        <v>3.15</v>
      </c>
      <c r="CK7" s="219">
        <f t="shared" si="16"/>
        <v>3.15</v>
      </c>
      <c r="CL7" s="219">
        <f t="shared" si="17"/>
        <v>3.35</v>
      </c>
      <c r="CM7" s="219">
        <f t="shared" si="18"/>
        <v>3.15</v>
      </c>
      <c r="CN7" s="219">
        <f t="shared" si="19"/>
        <v>3.91</v>
      </c>
      <c r="CO7" s="219">
        <f t="shared" si="20"/>
        <v>3.15</v>
      </c>
      <c r="CP7" s="219">
        <f t="shared" si="21"/>
        <v>3.15</v>
      </c>
      <c r="CQ7" s="219">
        <f t="shared" si="22"/>
        <v>3.35</v>
      </c>
      <c r="CR7" s="219">
        <f t="shared" si="23"/>
        <v>3.15</v>
      </c>
      <c r="CS7" s="219">
        <f t="shared" si="24"/>
        <v>3.15</v>
      </c>
      <c r="CT7" s="219">
        <f t="shared" si="25"/>
        <v>3.15</v>
      </c>
      <c r="CU7" s="219">
        <f t="shared" si="26"/>
        <v>3.29</v>
      </c>
      <c r="CV7" s="219">
        <f t="shared" si="27"/>
        <v>3.35</v>
      </c>
      <c r="CW7" s="219">
        <f t="shared" si="28"/>
        <v>3.15</v>
      </c>
      <c r="CX7" s="219">
        <f t="shared" si="29"/>
        <v>3.15</v>
      </c>
      <c r="CY7" s="219">
        <f t="shared" si="30"/>
        <v>3.15</v>
      </c>
      <c r="CZ7" s="219">
        <f t="shared" si="31"/>
        <v>3.35</v>
      </c>
      <c r="DA7" s="219">
        <f t="shared" si="32"/>
        <v>3.15</v>
      </c>
      <c r="DB7" s="219">
        <f t="shared" si="33"/>
        <v>3.39</v>
      </c>
      <c r="DC7" s="219">
        <f t="shared" si="34"/>
        <v>3.15</v>
      </c>
      <c r="DD7" s="219">
        <f t="shared" si="35"/>
        <v>3.15</v>
      </c>
      <c r="DE7" s="219">
        <f t="shared" si="36"/>
        <v>3.15</v>
      </c>
      <c r="DF7" s="219">
        <f t="shared" si="37"/>
        <v>3.2</v>
      </c>
      <c r="DG7" s="219">
        <f t="shared" si="38"/>
        <v>3.15</v>
      </c>
      <c r="DH7" s="219">
        <f t="shared" si="39"/>
        <v>3.15</v>
      </c>
      <c r="DI7" s="219">
        <f t="shared" si="40"/>
        <v>3.35</v>
      </c>
      <c r="DJ7" s="219">
        <f t="shared" si="41"/>
        <v>3.15</v>
      </c>
      <c r="DK7" s="219">
        <f t="shared" si="42"/>
        <v>3.26</v>
      </c>
      <c r="DL7" s="219">
        <f t="shared" si="43"/>
        <v>3.15</v>
      </c>
      <c r="DM7" s="219">
        <f t="shared" si="44"/>
        <v>3.35</v>
      </c>
      <c r="DN7" s="219">
        <f t="shared" si="45"/>
        <v>3.25</v>
      </c>
      <c r="DO7" s="219">
        <f t="shared" si="46"/>
        <v>3.15</v>
      </c>
      <c r="DP7" s="219">
        <f t="shared" si="47"/>
        <v>3.35</v>
      </c>
      <c r="DQ7" s="219">
        <f t="shared" si="48"/>
        <v>3.15</v>
      </c>
      <c r="DR7" s="219">
        <f t="shared" si="49"/>
        <v>3.15</v>
      </c>
      <c r="DS7" s="219">
        <f t="shared" si="50"/>
        <v>3.15</v>
      </c>
      <c r="DT7" s="219">
        <f t="shared" si="51"/>
        <v>3.35</v>
      </c>
      <c r="DV7" t="s">
        <v>313</v>
      </c>
      <c r="DW7" s="158">
        <v>6</v>
      </c>
      <c r="DY7" t="s">
        <v>43</v>
      </c>
      <c r="DZ7" s="305">
        <v>3.82</v>
      </c>
      <c r="EA7" s="305">
        <v>2.48</v>
      </c>
      <c r="EB7" s="305">
        <v>3.18</v>
      </c>
      <c r="EC7" s="305">
        <v>3.06</v>
      </c>
      <c r="ED7" s="305">
        <v>3.43</v>
      </c>
      <c r="EE7" s="305">
        <v>2.54</v>
      </c>
      <c r="EF7" s="305">
        <v>0</v>
      </c>
      <c r="EG7" s="305">
        <v>3.35</v>
      </c>
      <c r="EH7" s="305">
        <v>3.04</v>
      </c>
      <c r="EI7" s="305">
        <v>3.05</v>
      </c>
      <c r="EJ7" s="305">
        <v>2.39</v>
      </c>
      <c r="EK7" s="305">
        <v>3.1</v>
      </c>
      <c r="EL7" s="305">
        <v>2.2999999999999998</v>
      </c>
      <c r="EM7" s="305">
        <v>2.74</v>
      </c>
      <c r="EN7" s="305">
        <v>3.35</v>
      </c>
      <c r="EO7" s="305">
        <v>2.0099999999999998</v>
      </c>
      <c r="EP7" s="305">
        <v>3.91</v>
      </c>
      <c r="EQ7" s="305">
        <v>2.36</v>
      </c>
      <c r="ER7" s="305">
        <v>1.92</v>
      </c>
      <c r="ES7" s="305">
        <v>3.35</v>
      </c>
      <c r="ET7" s="305">
        <v>2.08</v>
      </c>
      <c r="EU7" s="305">
        <v>2.69</v>
      </c>
      <c r="EV7" s="305">
        <v>2.5299999999999998</v>
      </c>
      <c r="EW7" s="305">
        <v>3.29</v>
      </c>
      <c r="EX7" s="305">
        <v>3.35</v>
      </c>
      <c r="EY7" s="305">
        <v>2.06</v>
      </c>
      <c r="EZ7" s="305">
        <v>2.73</v>
      </c>
      <c r="FA7" s="305">
        <v>2.44</v>
      </c>
      <c r="FB7" s="305">
        <v>3.35</v>
      </c>
      <c r="FC7" s="305">
        <v>2.4300000000000002</v>
      </c>
      <c r="FD7" s="305">
        <v>3.39</v>
      </c>
      <c r="FE7" s="305">
        <v>2.2400000000000002</v>
      </c>
      <c r="FF7" s="305">
        <v>2.36</v>
      </c>
      <c r="FG7" s="305">
        <v>1.85</v>
      </c>
      <c r="FH7" s="305">
        <v>3.2</v>
      </c>
      <c r="FI7" s="305">
        <v>2.93</v>
      </c>
      <c r="FJ7" s="305">
        <v>2.4900000000000002</v>
      </c>
      <c r="FK7" s="305">
        <v>3.35</v>
      </c>
      <c r="FL7" s="305">
        <v>1.99</v>
      </c>
      <c r="FM7" s="305">
        <v>3.26</v>
      </c>
      <c r="FN7" s="305">
        <v>2.7</v>
      </c>
      <c r="FO7" s="305">
        <v>3.35</v>
      </c>
      <c r="FP7" s="305">
        <v>3.25</v>
      </c>
      <c r="FQ7" s="305">
        <v>3.15</v>
      </c>
      <c r="FR7" s="305">
        <v>3.35</v>
      </c>
      <c r="FS7" s="305">
        <v>2.91</v>
      </c>
      <c r="FT7" s="305">
        <v>2.77</v>
      </c>
      <c r="FU7" s="305">
        <v>2.42</v>
      </c>
      <c r="FV7" s="305">
        <v>3.35</v>
      </c>
      <c r="FW7" s="305"/>
    </row>
    <row r="8" spans="1:179" ht="25.5" x14ac:dyDescent="0.25">
      <c r="A8" s="19" t="s">
        <v>409</v>
      </c>
      <c r="B8" s="19">
        <v>12</v>
      </c>
      <c r="C8" s="19">
        <v>2640</v>
      </c>
      <c r="D8" s="19">
        <v>1980</v>
      </c>
      <c r="E8" s="19">
        <v>1320</v>
      </c>
      <c r="F8" s="19">
        <v>660</v>
      </c>
      <c r="M8" s="18"/>
      <c r="N8" s="25">
        <v>0.501</v>
      </c>
      <c r="O8" s="261" t="s">
        <v>399</v>
      </c>
      <c r="P8" s="261">
        <v>1</v>
      </c>
      <c r="Q8" s="247" t="s">
        <v>410</v>
      </c>
      <c r="R8" s="21"/>
      <c r="Z8" s="19" t="s">
        <v>411</v>
      </c>
      <c r="AA8" s="19">
        <v>6</v>
      </c>
      <c r="AB8" s="36">
        <v>8</v>
      </c>
      <c r="AC8" s="36">
        <v>21</v>
      </c>
      <c r="AD8" s="36">
        <v>25</v>
      </c>
      <c r="AE8" s="36">
        <v>24</v>
      </c>
      <c r="AF8" s="36">
        <v>23</v>
      </c>
      <c r="AG8" s="36">
        <v>22</v>
      </c>
      <c r="AH8" s="43" t="s">
        <v>412</v>
      </c>
      <c r="AI8" s="43" t="s">
        <v>412</v>
      </c>
      <c r="AK8" s="32" t="s">
        <v>413</v>
      </c>
      <c r="AL8" s="33">
        <v>2.15</v>
      </c>
      <c r="AO8" s="18">
        <v>2</v>
      </c>
      <c r="AP8" s="247" t="s">
        <v>358</v>
      </c>
      <c r="AQ8" s="247" t="s">
        <v>299</v>
      </c>
      <c r="AR8" s="247" t="str">
        <f t="shared" si="1"/>
        <v>2AtlAdel</v>
      </c>
      <c r="AS8" s="18">
        <v>2</v>
      </c>
      <c r="AT8" s="18">
        <f t="shared" si="2"/>
        <v>2</v>
      </c>
      <c r="AV8" s="322"/>
      <c r="AW8" s="308" t="s">
        <v>414</v>
      </c>
      <c r="AX8" s="309" t="s">
        <v>415</v>
      </c>
      <c r="BA8" s="90" t="s">
        <v>416</v>
      </c>
      <c r="BB8" s="90" t="s">
        <v>387</v>
      </c>
      <c r="BC8" s="90" t="s">
        <v>407</v>
      </c>
      <c r="BD8" s="90"/>
      <c r="BE8">
        <v>7</v>
      </c>
      <c r="BF8" s="93" t="s">
        <v>297</v>
      </c>
      <c r="BG8" s="311" t="s">
        <v>417</v>
      </c>
      <c r="BH8" s="93" t="str">
        <f t="shared" si="0"/>
        <v>Alabama Bibb</v>
      </c>
      <c r="BI8" s="93" t="s">
        <v>299</v>
      </c>
      <c r="BJ8" s="93"/>
      <c r="BK8" s="93" t="s">
        <v>301</v>
      </c>
      <c r="BL8" s="93" t="s">
        <v>301</v>
      </c>
      <c r="BM8" s="95" t="s">
        <v>303</v>
      </c>
      <c r="BO8" s="18" t="s">
        <v>418</v>
      </c>
      <c r="BP8" s="19">
        <v>500</v>
      </c>
      <c r="BQ8" s="19">
        <v>500</v>
      </c>
      <c r="BR8" s="19">
        <v>500</v>
      </c>
      <c r="BS8" s="19">
        <v>500</v>
      </c>
      <c r="BU8" s="32" t="s">
        <v>413</v>
      </c>
      <c r="BW8" t="s">
        <v>113</v>
      </c>
      <c r="BX8" s="219">
        <f t="shared" si="3"/>
        <v>3.36</v>
      </c>
      <c r="BY8" s="219">
        <f t="shared" si="4"/>
        <v>3.15</v>
      </c>
      <c r="BZ8" s="219">
        <f t="shared" si="5"/>
        <v>3.15</v>
      </c>
      <c r="CA8" s="219">
        <f t="shared" si="6"/>
        <v>3.15</v>
      </c>
      <c r="CB8" s="219">
        <f t="shared" si="7"/>
        <v>3.65</v>
      </c>
      <c r="CC8" s="219">
        <f t="shared" si="8"/>
        <v>3.95</v>
      </c>
      <c r="CD8" s="219">
        <f t="shared" si="9"/>
        <v>3.15</v>
      </c>
      <c r="CE8" s="219">
        <f t="shared" si="10"/>
        <v>3.57</v>
      </c>
      <c r="CF8" s="219">
        <f t="shared" si="11"/>
        <v>3.35</v>
      </c>
      <c r="CG8" s="219">
        <f t="shared" si="12"/>
        <v>3.43</v>
      </c>
      <c r="CH8" s="219">
        <f t="shared" si="13"/>
        <v>3.35</v>
      </c>
      <c r="CI8" s="219">
        <f t="shared" si="14"/>
        <v>3.15</v>
      </c>
      <c r="CJ8" s="219">
        <f t="shared" si="15"/>
        <v>3.35</v>
      </c>
      <c r="CK8" s="219">
        <f t="shared" si="16"/>
        <v>3.35</v>
      </c>
      <c r="CL8" s="219">
        <f t="shared" si="17"/>
        <v>3.68</v>
      </c>
      <c r="CM8" s="219">
        <f t="shared" si="18"/>
        <v>3.35</v>
      </c>
      <c r="CN8" s="219">
        <f t="shared" si="19"/>
        <v>3.15</v>
      </c>
      <c r="CO8" s="219">
        <f t="shared" si="20"/>
        <v>3.35</v>
      </c>
      <c r="CP8" s="219">
        <f t="shared" si="21"/>
        <v>3.6</v>
      </c>
      <c r="CQ8" s="219">
        <f t="shared" si="22"/>
        <v>3.97</v>
      </c>
      <c r="CR8" s="219">
        <f t="shared" si="23"/>
        <v>3.35</v>
      </c>
      <c r="CS8" s="219">
        <f t="shared" si="24"/>
        <v>3.35</v>
      </c>
      <c r="CT8" s="219">
        <f t="shared" si="25"/>
        <v>3.35</v>
      </c>
      <c r="CU8" s="219">
        <f t="shared" si="26"/>
        <v>3.37</v>
      </c>
      <c r="CV8" s="219">
        <f t="shared" si="27"/>
        <v>3.35</v>
      </c>
      <c r="CW8" s="219">
        <f t="shared" si="28"/>
        <v>3.63</v>
      </c>
      <c r="CX8" s="219">
        <f t="shared" si="29"/>
        <v>3.9</v>
      </c>
      <c r="CY8" s="219">
        <f t="shared" si="30"/>
        <v>3.88</v>
      </c>
      <c r="CZ8" s="219">
        <f t="shared" si="31"/>
        <v>3.68</v>
      </c>
      <c r="DA8" s="219">
        <f t="shared" si="32"/>
        <v>4.3099999999999996</v>
      </c>
      <c r="DB8" s="219">
        <f t="shared" si="33"/>
        <v>3.35</v>
      </c>
      <c r="DC8" s="219">
        <f t="shared" si="34"/>
        <v>3.35</v>
      </c>
      <c r="DD8" s="219">
        <f t="shared" si="35"/>
        <v>3.49</v>
      </c>
      <c r="DE8" s="219">
        <f t="shared" si="36"/>
        <v>3.35</v>
      </c>
      <c r="DF8" s="219">
        <f t="shared" si="37"/>
        <v>3.17</v>
      </c>
      <c r="DG8" s="219">
        <f t="shared" si="38"/>
        <v>3.35</v>
      </c>
      <c r="DH8" s="219">
        <f t="shared" si="39"/>
        <v>3.35</v>
      </c>
      <c r="DI8" s="219">
        <f t="shared" si="40"/>
        <v>3.81</v>
      </c>
      <c r="DJ8" s="219">
        <f t="shared" si="41"/>
        <v>3.93</v>
      </c>
      <c r="DK8" s="219">
        <f t="shared" si="42"/>
        <v>3.48</v>
      </c>
      <c r="DL8" s="219">
        <f t="shared" si="43"/>
        <v>3.9</v>
      </c>
      <c r="DM8" s="219">
        <f t="shared" si="44"/>
        <v>3.15</v>
      </c>
      <c r="DN8" s="219">
        <f t="shared" si="45"/>
        <v>3.15</v>
      </c>
      <c r="DO8" s="219">
        <f t="shared" si="46"/>
        <v>3.35</v>
      </c>
      <c r="DP8" s="219">
        <f t="shared" si="47"/>
        <v>3.67</v>
      </c>
      <c r="DQ8" s="219">
        <f t="shared" si="48"/>
        <v>3.15</v>
      </c>
      <c r="DR8" s="219">
        <f t="shared" si="49"/>
        <v>3.99</v>
      </c>
      <c r="DS8" s="219">
        <f t="shared" si="50"/>
        <v>3.9</v>
      </c>
      <c r="DT8" s="219">
        <f t="shared" si="51"/>
        <v>3.35</v>
      </c>
      <c r="DV8" t="s">
        <v>314</v>
      </c>
      <c r="DW8" s="158">
        <v>7</v>
      </c>
      <c r="DY8" t="s">
        <v>113</v>
      </c>
      <c r="DZ8" s="305">
        <v>3.36</v>
      </c>
      <c r="EA8" s="305">
        <v>2.38</v>
      </c>
      <c r="EB8" s="305">
        <v>2.54</v>
      </c>
      <c r="EC8" s="305">
        <v>2.21</v>
      </c>
      <c r="ED8" s="305">
        <v>3.65</v>
      </c>
      <c r="EE8" s="305">
        <v>3.95</v>
      </c>
      <c r="EF8" s="305">
        <v>0</v>
      </c>
      <c r="EG8" s="305">
        <v>3.57</v>
      </c>
      <c r="EH8" s="305">
        <v>3.35</v>
      </c>
      <c r="EI8" s="305">
        <v>3.43</v>
      </c>
      <c r="EJ8" s="305">
        <v>3.35</v>
      </c>
      <c r="EK8" s="305">
        <v>2.6</v>
      </c>
      <c r="EL8" s="305">
        <v>3.35</v>
      </c>
      <c r="EM8" s="305">
        <v>3.35</v>
      </c>
      <c r="EN8" s="305">
        <v>3.68</v>
      </c>
      <c r="EO8" s="305">
        <v>3.35</v>
      </c>
      <c r="EP8" s="305">
        <v>2.9</v>
      </c>
      <c r="EQ8" s="305">
        <v>3.35</v>
      </c>
      <c r="ER8" s="305">
        <v>3.6</v>
      </c>
      <c r="ES8" s="305">
        <v>3.97</v>
      </c>
      <c r="ET8" s="305">
        <v>3.35</v>
      </c>
      <c r="EU8" s="305">
        <v>3.35</v>
      </c>
      <c r="EV8" s="305">
        <v>3.35</v>
      </c>
      <c r="EW8" s="305">
        <v>3.37</v>
      </c>
      <c r="EX8" s="305">
        <v>3.35</v>
      </c>
      <c r="EY8" s="305">
        <v>3.63</v>
      </c>
      <c r="EZ8" s="305">
        <v>3.9</v>
      </c>
      <c r="FA8" s="305">
        <v>3.88</v>
      </c>
      <c r="FB8" s="305">
        <v>3.68</v>
      </c>
      <c r="FC8" s="1003">
        <v>4.3099999999999996</v>
      </c>
      <c r="FD8" s="305">
        <v>3.35</v>
      </c>
      <c r="FE8" s="305">
        <v>3.35</v>
      </c>
      <c r="FF8" s="305">
        <v>3.49</v>
      </c>
      <c r="FG8" s="305">
        <v>3.35</v>
      </c>
      <c r="FH8" s="305">
        <v>3.17</v>
      </c>
      <c r="FI8" s="305">
        <v>3.35</v>
      </c>
      <c r="FJ8" s="305">
        <v>3.35</v>
      </c>
      <c r="FK8" s="305">
        <v>3.81</v>
      </c>
      <c r="FL8" s="305">
        <v>3.93</v>
      </c>
      <c r="FM8" s="305">
        <v>3.48</v>
      </c>
      <c r="FN8" s="305">
        <v>3.9</v>
      </c>
      <c r="FO8" s="305">
        <v>2.61</v>
      </c>
      <c r="FP8" s="305">
        <v>2.77</v>
      </c>
      <c r="FQ8" s="305">
        <v>3.35</v>
      </c>
      <c r="FR8" s="305">
        <v>3.67</v>
      </c>
      <c r="FS8" s="305">
        <v>2.33</v>
      </c>
      <c r="FT8" s="305">
        <v>3.99</v>
      </c>
      <c r="FU8" s="305">
        <v>3.9</v>
      </c>
      <c r="FV8" s="305">
        <v>3.35</v>
      </c>
      <c r="FW8" s="305"/>
    </row>
    <row r="9" spans="1:179" ht="25.5" x14ac:dyDescent="0.25">
      <c r="A9" s="19" t="s">
        <v>419</v>
      </c>
      <c r="B9" s="19">
        <v>16.5</v>
      </c>
      <c r="C9" s="19">
        <v>1536</v>
      </c>
      <c r="D9" s="19">
        <v>1152</v>
      </c>
      <c r="E9" s="19">
        <v>768</v>
      </c>
      <c r="F9" s="19">
        <v>384</v>
      </c>
      <c r="Z9" s="260" t="s">
        <v>420</v>
      </c>
      <c r="AA9" s="19">
        <v>16</v>
      </c>
      <c r="AB9" s="36">
        <v>16</v>
      </c>
      <c r="AC9" s="36">
        <v>21</v>
      </c>
      <c r="AD9" s="36">
        <v>25</v>
      </c>
      <c r="AE9" s="36">
        <v>24</v>
      </c>
      <c r="AF9" s="36">
        <v>23</v>
      </c>
      <c r="AG9" s="36">
        <v>22</v>
      </c>
      <c r="AH9" s="263" t="s">
        <v>421</v>
      </c>
      <c r="AI9" s="263" t="s">
        <v>422</v>
      </c>
      <c r="AK9" s="32" t="s">
        <v>423</v>
      </c>
      <c r="AL9" s="84">
        <v>3.73</v>
      </c>
      <c r="AO9" s="18">
        <v>2</v>
      </c>
      <c r="AP9" s="247" t="s">
        <v>358</v>
      </c>
      <c r="AQ9" s="247" t="s">
        <v>424</v>
      </c>
      <c r="AR9" s="247" t="str">
        <f t="shared" si="1"/>
        <v>2AtlHou</v>
      </c>
      <c r="AS9" s="18">
        <v>3</v>
      </c>
      <c r="AT9" s="18">
        <f t="shared" si="2"/>
        <v>2</v>
      </c>
      <c r="AW9" s="308" t="s">
        <v>425</v>
      </c>
      <c r="AX9" s="309" t="s">
        <v>426</v>
      </c>
      <c r="BA9" s="91" t="s">
        <v>427</v>
      </c>
      <c r="BB9" s="91" t="s">
        <v>387</v>
      </c>
      <c r="BC9" s="91" t="s">
        <v>407</v>
      </c>
      <c r="BD9" s="91"/>
      <c r="BE9">
        <v>8</v>
      </c>
      <c r="BF9" s="93" t="s">
        <v>297</v>
      </c>
      <c r="BG9" s="311" t="s">
        <v>417</v>
      </c>
      <c r="BH9" s="93" t="str">
        <f t="shared" si="0"/>
        <v>Alabama Bibb</v>
      </c>
      <c r="BI9" s="93" t="s">
        <v>299</v>
      </c>
      <c r="BJ9" s="93"/>
      <c r="BK9" s="93" t="s">
        <v>428</v>
      </c>
      <c r="BL9" s="93" t="s">
        <v>428</v>
      </c>
      <c r="BM9" s="95" t="s">
        <v>303</v>
      </c>
      <c r="BO9" s="18" t="s">
        <v>429</v>
      </c>
      <c r="BP9" s="19">
        <v>500</v>
      </c>
      <c r="BQ9" s="19">
        <v>500</v>
      </c>
      <c r="BR9" s="19">
        <v>500</v>
      </c>
      <c r="BS9" s="19">
        <v>500</v>
      </c>
      <c r="BU9" s="32" t="s">
        <v>423</v>
      </c>
      <c r="BW9" s="322"/>
      <c r="BX9" s="219">
        <f t="shared" si="3"/>
        <v>3.15</v>
      </c>
      <c r="BY9" s="219">
        <f t="shared" si="4"/>
        <v>3.15</v>
      </c>
      <c r="BZ9" s="219">
        <f t="shared" si="5"/>
        <v>3.15</v>
      </c>
      <c r="CA9" s="219">
        <f t="shared" si="6"/>
        <v>3.02</v>
      </c>
      <c r="CB9" s="219">
        <f t="shared" si="7"/>
        <v>3.34</v>
      </c>
      <c r="CC9" s="219">
        <f t="shared" si="8"/>
        <v>3.15</v>
      </c>
      <c r="CD9" s="219">
        <f t="shared" si="9"/>
        <v>3.15</v>
      </c>
      <c r="CE9" s="219">
        <f t="shared" si="10"/>
        <v>3.35</v>
      </c>
      <c r="CF9" s="219">
        <f t="shared" si="11"/>
        <v>3.35</v>
      </c>
      <c r="CG9" s="219">
        <f t="shared" si="12"/>
        <v>3.15</v>
      </c>
      <c r="CH9" s="219">
        <f t="shared" si="13"/>
        <v>3.35</v>
      </c>
      <c r="CI9" s="219">
        <f t="shared" si="14"/>
        <v>3.36</v>
      </c>
      <c r="CJ9" s="219">
        <f t="shared" si="15"/>
        <v>3.35</v>
      </c>
      <c r="CK9" s="219">
        <f t="shared" si="16"/>
        <v>3.15</v>
      </c>
      <c r="CL9" s="219">
        <f t="shared" si="17"/>
        <v>3.15</v>
      </c>
      <c r="CM9" s="219">
        <f t="shared" si="18"/>
        <v>3.15</v>
      </c>
      <c r="CN9" s="219">
        <f t="shared" si="19"/>
        <v>3.15</v>
      </c>
      <c r="CO9" s="219">
        <f t="shared" si="20"/>
        <v>3.44</v>
      </c>
      <c r="CP9" s="219">
        <f t="shared" si="21"/>
        <v>3.35</v>
      </c>
      <c r="CQ9" s="219">
        <f t="shared" si="22"/>
        <v>3.35</v>
      </c>
      <c r="CR9" s="219">
        <f t="shared" si="23"/>
        <v>3.13</v>
      </c>
      <c r="CS9" s="219">
        <f t="shared" si="24"/>
        <v>3.25</v>
      </c>
      <c r="CT9" s="219">
        <f t="shared" si="25"/>
        <v>3</v>
      </c>
      <c r="CU9" s="219">
        <f t="shared" si="26"/>
        <v>3.23</v>
      </c>
      <c r="CV9" s="219">
        <f t="shared" si="27"/>
        <v>3.27</v>
      </c>
      <c r="CW9" s="219">
        <f t="shared" si="28"/>
        <v>3.15</v>
      </c>
      <c r="CX9" s="219">
        <f t="shared" si="29"/>
        <v>3.26</v>
      </c>
      <c r="CY9" s="219">
        <f t="shared" si="30"/>
        <v>3.2</v>
      </c>
      <c r="CZ9" s="219">
        <f t="shared" si="31"/>
        <v>3.35</v>
      </c>
      <c r="DA9" s="219">
        <f t="shared" si="32"/>
        <v>3.15</v>
      </c>
      <c r="DB9" s="219">
        <f t="shared" si="33"/>
        <v>3</v>
      </c>
      <c r="DC9" s="219">
        <f t="shared" si="34"/>
        <v>3.35</v>
      </c>
      <c r="DD9" s="219">
        <f t="shared" si="35"/>
        <v>3.36</v>
      </c>
      <c r="DE9" s="219">
        <f t="shared" si="36"/>
        <v>3.15</v>
      </c>
      <c r="DF9" s="219">
        <f t="shared" si="37"/>
        <v>3.15</v>
      </c>
      <c r="DG9" s="219">
        <f t="shared" si="38"/>
        <v>3.35</v>
      </c>
      <c r="DH9" s="219">
        <f t="shared" si="39"/>
        <v>3.09</v>
      </c>
      <c r="DI9" s="219">
        <f t="shared" si="40"/>
        <v>3.35</v>
      </c>
      <c r="DJ9" s="219">
        <f t="shared" si="41"/>
        <v>3.35</v>
      </c>
      <c r="DK9" s="219">
        <f t="shared" si="42"/>
        <v>3.15</v>
      </c>
      <c r="DL9" s="219">
        <f t="shared" si="43"/>
        <v>3.06</v>
      </c>
      <c r="DM9" s="219">
        <f t="shared" si="44"/>
        <v>3.15</v>
      </c>
      <c r="DN9" s="219">
        <f t="shared" si="45"/>
        <v>3.15</v>
      </c>
      <c r="DO9" s="219">
        <f t="shared" si="46"/>
        <v>3.08</v>
      </c>
      <c r="DP9" s="219">
        <f t="shared" si="47"/>
        <v>3.35</v>
      </c>
      <c r="DQ9" s="219">
        <f t="shared" si="48"/>
        <v>3.15</v>
      </c>
      <c r="DR9" s="219">
        <f t="shared" si="49"/>
        <v>3.81</v>
      </c>
      <c r="DS9" s="219">
        <f t="shared" si="50"/>
        <v>3.35</v>
      </c>
      <c r="DT9" s="219">
        <f t="shared" si="51"/>
        <v>3.27</v>
      </c>
      <c r="DV9" t="s">
        <v>315</v>
      </c>
      <c r="DW9" s="158">
        <v>8</v>
      </c>
      <c r="DY9" t="s">
        <v>430</v>
      </c>
      <c r="DZ9" s="305">
        <v>2.93</v>
      </c>
      <c r="EA9" s="305">
        <v>2.77</v>
      </c>
      <c r="EB9" s="305">
        <v>2.19</v>
      </c>
      <c r="EC9" s="305">
        <v>3.02</v>
      </c>
      <c r="ED9" s="305">
        <v>3.34</v>
      </c>
      <c r="EE9" s="305">
        <v>2.94</v>
      </c>
      <c r="EF9" s="305">
        <v>0</v>
      </c>
      <c r="EG9" s="305">
        <v>3.35</v>
      </c>
      <c r="EH9" s="305">
        <v>3.35</v>
      </c>
      <c r="EI9" s="305">
        <v>2.86</v>
      </c>
      <c r="EJ9" s="305">
        <v>3.35</v>
      </c>
      <c r="EK9" s="305">
        <v>3.36</v>
      </c>
      <c r="EL9" s="305">
        <v>3.35</v>
      </c>
      <c r="EM9" s="305">
        <v>2.89</v>
      </c>
      <c r="EN9" s="305">
        <v>3.15</v>
      </c>
      <c r="EO9" s="305">
        <v>3.15</v>
      </c>
      <c r="EP9" s="305">
        <v>2.9</v>
      </c>
      <c r="EQ9" s="305">
        <v>3.44</v>
      </c>
      <c r="ER9" s="305">
        <v>3.35</v>
      </c>
      <c r="ES9" s="305">
        <v>3.35</v>
      </c>
      <c r="ET9" s="305">
        <v>3.13</v>
      </c>
      <c r="EU9" s="305">
        <v>3.25</v>
      </c>
      <c r="EV9" s="305">
        <v>3</v>
      </c>
      <c r="EW9" s="305">
        <v>3.23</v>
      </c>
      <c r="EX9" s="305">
        <v>3.27</v>
      </c>
      <c r="EY9" s="305">
        <v>2.5</v>
      </c>
      <c r="EZ9" s="305">
        <v>3.26</v>
      </c>
      <c r="FA9" s="305">
        <v>3.2</v>
      </c>
      <c r="FB9" s="305">
        <v>3.35</v>
      </c>
      <c r="FC9" s="305">
        <v>2.92</v>
      </c>
      <c r="FD9" s="305">
        <v>3</v>
      </c>
      <c r="FE9" s="305">
        <v>3.35</v>
      </c>
      <c r="FF9" s="305">
        <v>3.36</v>
      </c>
      <c r="FG9" s="305">
        <v>2.89</v>
      </c>
      <c r="FH9" s="305">
        <v>2.5099999999999998</v>
      </c>
      <c r="FI9" s="305">
        <v>3.35</v>
      </c>
      <c r="FJ9" s="305">
        <v>3.09</v>
      </c>
      <c r="FK9" s="305">
        <v>3.35</v>
      </c>
      <c r="FL9" s="305">
        <v>3.35</v>
      </c>
      <c r="FM9" s="305">
        <v>3.15</v>
      </c>
      <c r="FN9" s="305">
        <v>3.06</v>
      </c>
      <c r="FO9" s="305">
        <v>2.94</v>
      </c>
      <c r="FP9" s="305">
        <v>2.97</v>
      </c>
      <c r="FQ9" s="305">
        <v>3.08</v>
      </c>
      <c r="FR9" s="305">
        <v>3.35</v>
      </c>
      <c r="FS9" s="305">
        <v>2.94</v>
      </c>
      <c r="FT9" s="305">
        <v>3.81</v>
      </c>
      <c r="FU9" s="305">
        <v>3.35</v>
      </c>
      <c r="FV9" s="305">
        <v>3.27</v>
      </c>
    </row>
    <row r="10" spans="1:179" ht="36" thickBot="1" x14ac:dyDescent="0.3">
      <c r="A10" s="19"/>
      <c r="B10" s="19"/>
      <c r="C10" s="19"/>
      <c r="D10" s="19"/>
      <c r="E10" s="19"/>
      <c r="F10" s="19"/>
      <c r="Z10" s="260" t="s">
        <v>431</v>
      </c>
      <c r="AA10" s="19">
        <v>11</v>
      </c>
      <c r="AB10" s="36">
        <v>11</v>
      </c>
      <c r="AC10" s="36">
        <v>21</v>
      </c>
      <c r="AD10" s="36">
        <v>25</v>
      </c>
      <c r="AE10" s="36">
        <v>24</v>
      </c>
      <c r="AF10" s="36">
        <v>23</v>
      </c>
      <c r="AG10" s="36">
        <v>22</v>
      </c>
      <c r="AH10" s="263" t="s">
        <v>432</v>
      </c>
      <c r="AI10" s="263" t="s">
        <v>433</v>
      </c>
      <c r="AK10" s="32"/>
      <c r="AL10" s="84"/>
      <c r="AO10" s="18">
        <v>2</v>
      </c>
      <c r="AP10" s="247" t="s">
        <v>358</v>
      </c>
      <c r="AQ10" s="247" t="s">
        <v>372</v>
      </c>
      <c r="AR10" s="247" t="str">
        <f t="shared" si="1"/>
        <v>2AtlFrank</v>
      </c>
      <c r="AS10" s="18">
        <v>5</v>
      </c>
      <c r="AT10" s="18">
        <f>AO10</f>
        <v>2</v>
      </c>
      <c r="AW10" s="308" t="s">
        <v>434</v>
      </c>
      <c r="AX10" s="309" t="s">
        <v>435</v>
      </c>
      <c r="BA10" s="91"/>
      <c r="BB10" s="91"/>
      <c r="BC10" s="91"/>
      <c r="BD10" s="91"/>
      <c r="BF10" s="93" t="s">
        <v>297</v>
      </c>
      <c r="BG10" s="311" t="s">
        <v>436</v>
      </c>
      <c r="BH10" s="93" t="str">
        <f t="shared" si="0"/>
        <v>Alabama Blount</v>
      </c>
      <c r="BI10" s="93" t="s">
        <v>197</v>
      </c>
      <c r="BJ10" s="93" t="s">
        <v>437</v>
      </c>
      <c r="BK10" s="93" t="s">
        <v>438</v>
      </c>
      <c r="BL10" s="100" t="str">
        <f>" "</f>
        <v xml:space="preserve"> </v>
      </c>
      <c r="BM10" s="95" t="s">
        <v>306</v>
      </c>
      <c r="BO10" s="18"/>
      <c r="BP10" s="19"/>
      <c r="BQ10" s="19"/>
      <c r="BR10" s="19"/>
      <c r="BS10" s="19"/>
      <c r="BU10" s="32"/>
      <c r="BX10" s="219">
        <f t="shared" si="3"/>
        <v>3.15</v>
      </c>
      <c r="BY10" s="219">
        <f t="shared" si="4"/>
        <v>3.15</v>
      </c>
      <c r="BZ10" s="219">
        <f t="shared" si="5"/>
        <v>3.15</v>
      </c>
      <c r="CA10" s="219">
        <f t="shared" si="6"/>
        <v>3.15</v>
      </c>
      <c r="CB10" s="219">
        <f t="shared" si="7"/>
        <v>3.15</v>
      </c>
      <c r="CC10" s="219">
        <f t="shared" si="8"/>
        <v>3.15</v>
      </c>
      <c r="CD10" s="219">
        <f t="shared" si="9"/>
        <v>3.15</v>
      </c>
      <c r="CE10" s="219">
        <f t="shared" si="10"/>
        <v>3.35</v>
      </c>
      <c r="CF10" s="219">
        <f t="shared" si="11"/>
        <v>3.15</v>
      </c>
      <c r="CG10" s="219">
        <f t="shared" si="12"/>
        <v>3.15</v>
      </c>
      <c r="CH10" s="219">
        <f t="shared" si="13"/>
        <v>3.15</v>
      </c>
      <c r="CI10" s="219">
        <f t="shared" si="14"/>
        <v>3.15</v>
      </c>
      <c r="CJ10" s="219">
        <f t="shared" si="15"/>
        <v>3.15</v>
      </c>
      <c r="CK10" s="219">
        <f t="shared" si="16"/>
        <v>3.15</v>
      </c>
      <c r="CL10" s="219">
        <f t="shared" si="17"/>
        <v>3.15</v>
      </c>
      <c r="CM10" s="219">
        <f t="shared" si="18"/>
        <v>3.15</v>
      </c>
      <c r="CN10" s="219">
        <f t="shared" si="19"/>
        <v>3.33</v>
      </c>
      <c r="CO10" s="219">
        <f t="shared" si="20"/>
        <v>3.15</v>
      </c>
      <c r="CP10" s="219">
        <f t="shared" si="21"/>
        <v>3.15</v>
      </c>
      <c r="CQ10" s="219">
        <f t="shared" si="22"/>
        <v>3.35</v>
      </c>
      <c r="CR10" s="219">
        <f t="shared" si="23"/>
        <v>3.15</v>
      </c>
      <c r="CS10" s="219">
        <f t="shared" si="24"/>
        <v>3.15</v>
      </c>
      <c r="CT10" s="219">
        <f t="shared" si="25"/>
        <v>3.15</v>
      </c>
      <c r="CU10" s="219">
        <f t="shared" si="26"/>
        <v>3.15</v>
      </c>
      <c r="CV10" s="219">
        <f t="shared" si="27"/>
        <v>3.35</v>
      </c>
      <c r="CW10" s="219">
        <f t="shared" si="28"/>
        <v>3.15</v>
      </c>
      <c r="CX10" s="219">
        <f t="shared" si="29"/>
        <v>3.5</v>
      </c>
      <c r="CY10" s="219">
        <f t="shared" si="30"/>
        <v>3.15</v>
      </c>
      <c r="CZ10" s="219">
        <f t="shared" si="31"/>
        <v>3.15</v>
      </c>
      <c r="DA10" s="219">
        <f t="shared" si="32"/>
        <v>3.15</v>
      </c>
      <c r="DB10" s="219">
        <f t="shared" si="33"/>
        <v>3.16</v>
      </c>
      <c r="DC10" s="219">
        <f t="shared" si="34"/>
        <v>3.15</v>
      </c>
      <c r="DD10" s="219">
        <f t="shared" si="35"/>
        <v>3.15</v>
      </c>
      <c r="DE10" s="219">
        <f t="shared" si="36"/>
        <v>3.15</v>
      </c>
      <c r="DF10" s="219">
        <f t="shared" si="37"/>
        <v>3.15</v>
      </c>
      <c r="DG10" s="219">
        <f t="shared" si="38"/>
        <v>3.15</v>
      </c>
      <c r="DH10" s="219">
        <f t="shared" si="39"/>
        <v>3.15</v>
      </c>
      <c r="DI10" s="219">
        <f t="shared" si="40"/>
        <v>3.35</v>
      </c>
      <c r="DJ10" s="219">
        <f t="shared" si="41"/>
        <v>3.15</v>
      </c>
      <c r="DK10" s="219">
        <f t="shared" si="42"/>
        <v>3.35</v>
      </c>
      <c r="DL10" s="219">
        <f t="shared" si="43"/>
        <v>3.15</v>
      </c>
      <c r="DM10" s="219">
        <f t="shared" si="44"/>
        <v>3.35</v>
      </c>
      <c r="DN10" s="219">
        <f t="shared" si="45"/>
        <v>3.15</v>
      </c>
      <c r="DO10" s="219">
        <f t="shared" si="46"/>
        <v>3.15</v>
      </c>
      <c r="DP10" s="219">
        <f t="shared" si="47"/>
        <v>3.35</v>
      </c>
      <c r="DQ10" s="219">
        <f t="shared" si="48"/>
        <v>3.15</v>
      </c>
      <c r="DR10" s="219">
        <f t="shared" si="49"/>
        <v>3.15</v>
      </c>
      <c r="DS10" s="219">
        <f t="shared" si="50"/>
        <v>3.15</v>
      </c>
      <c r="DT10" s="219">
        <f t="shared" si="51"/>
        <v>3.11</v>
      </c>
      <c r="DW10" s="158"/>
      <c r="DY10" t="s">
        <v>439</v>
      </c>
      <c r="DZ10" s="305">
        <v>2.2200000000000002</v>
      </c>
      <c r="EA10" s="305">
        <v>2.4700000000000002</v>
      </c>
      <c r="EB10" s="305">
        <v>2.85</v>
      </c>
      <c r="EC10" s="305">
        <v>2.48</v>
      </c>
      <c r="ED10" s="305">
        <v>2.98</v>
      </c>
      <c r="EE10" s="305">
        <v>2.54</v>
      </c>
      <c r="EF10" s="305">
        <v>0</v>
      </c>
      <c r="EG10" s="305">
        <v>3.35</v>
      </c>
      <c r="EH10" s="305">
        <v>2.5</v>
      </c>
      <c r="EI10" s="305">
        <v>2.16</v>
      </c>
      <c r="EJ10" s="305">
        <v>2.36</v>
      </c>
      <c r="EK10" s="305">
        <v>2.9</v>
      </c>
      <c r="EL10" s="305">
        <v>2.2999999999999998</v>
      </c>
      <c r="EM10" s="305">
        <v>2.19</v>
      </c>
      <c r="EN10" s="305">
        <v>2.86</v>
      </c>
      <c r="EO10" s="305">
        <v>2.37</v>
      </c>
      <c r="EP10" s="305">
        <v>3.33</v>
      </c>
      <c r="EQ10" s="305">
        <v>2.36</v>
      </c>
      <c r="ER10" s="305">
        <v>1.92</v>
      </c>
      <c r="ES10" s="305">
        <v>3.35</v>
      </c>
      <c r="ET10" s="305">
        <v>2.08</v>
      </c>
      <c r="EU10" s="305">
        <v>2.75</v>
      </c>
      <c r="EV10" s="305">
        <v>2.27</v>
      </c>
      <c r="EW10" s="305">
        <v>2.3199999999999998</v>
      </c>
      <c r="EX10" s="305">
        <v>3.35</v>
      </c>
      <c r="EY10" s="305">
        <v>2.44</v>
      </c>
      <c r="EZ10" s="305">
        <v>3.5</v>
      </c>
      <c r="FA10" s="305">
        <v>2.79</v>
      </c>
      <c r="FB10" s="305">
        <v>2.52</v>
      </c>
      <c r="FC10" s="305">
        <v>2.42</v>
      </c>
      <c r="FD10" s="305">
        <v>3.16</v>
      </c>
      <c r="FE10" s="305">
        <v>2.2400000000000002</v>
      </c>
      <c r="FF10" s="305">
        <v>2.57</v>
      </c>
      <c r="FG10" s="305">
        <v>2.41</v>
      </c>
      <c r="FH10" s="305">
        <v>2.65</v>
      </c>
      <c r="FI10" s="305">
        <v>2.52</v>
      </c>
      <c r="FJ10" s="305">
        <v>2.42</v>
      </c>
      <c r="FK10" s="305">
        <v>3.35</v>
      </c>
      <c r="FL10" s="305">
        <v>2.2400000000000002</v>
      </c>
      <c r="FM10" s="305">
        <v>3.35</v>
      </c>
      <c r="FN10" s="305">
        <v>2.2200000000000002</v>
      </c>
      <c r="FO10" s="305">
        <v>3.35</v>
      </c>
      <c r="FP10" s="305">
        <v>2.42</v>
      </c>
      <c r="FQ10" s="305">
        <v>2.42</v>
      </c>
      <c r="FR10" s="305">
        <v>3.35</v>
      </c>
      <c r="FS10" s="305">
        <v>2.57</v>
      </c>
      <c r="FT10" s="305">
        <v>2.77</v>
      </c>
      <c r="FU10" s="305">
        <v>2.42</v>
      </c>
      <c r="FV10" s="305">
        <v>3.11</v>
      </c>
    </row>
    <row r="11" spans="1:179" ht="13.35" customHeight="1" thickBot="1" x14ac:dyDescent="0.3">
      <c r="A11" s="19" t="s">
        <v>440</v>
      </c>
      <c r="B11" s="19">
        <v>16.5</v>
      </c>
      <c r="C11" s="19">
        <v>1800</v>
      </c>
      <c r="D11" s="19">
        <v>1350</v>
      </c>
      <c r="E11" s="19">
        <v>900</v>
      </c>
      <c r="F11" s="19">
        <v>450</v>
      </c>
      <c r="H11" s="947" t="s">
        <v>441</v>
      </c>
      <c r="I11" s="948"/>
      <c r="J11" s="948"/>
      <c r="K11" s="949"/>
      <c r="S11" s="947" t="s">
        <v>442</v>
      </c>
      <c r="T11" s="977"/>
      <c r="U11" s="977"/>
      <c r="V11" s="977"/>
      <c r="W11" s="977"/>
      <c r="X11" s="978"/>
      <c r="Z11" s="260" t="s">
        <v>443</v>
      </c>
      <c r="AA11" s="19">
        <v>11</v>
      </c>
      <c r="AB11" s="36">
        <v>11</v>
      </c>
      <c r="AC11" s="36">
        <v>21</v>
      </c>
      <c r="AD11" s="36">
        <v>25</v>
      </c>
      <c r="AE11" s="36">
        <v>24</v>
      </c>
      <c r="AF11" s="36">
        <v>23</v>
      </c>
      <c r="AG11" s="36">
        <v>22</v>
      </c>
      <c r="AH11" s="43" t="s">
        <v>444</v>
      </c>
      <c r="AI11" s="43" t="s">
        <v>422</v>
      </c>
      <c r="AK11" s="32" t="s">
        <v>445</v>
      </c>
      <c r="AL11" s="84">
        <v>2.8</v>
      </c>
      <c r="AO11" s="18">
        <v>2</v>
      </c>
      <c r="AP11" s="247" t="s">
        <v>358</v>
      </c>
      <c r="AQ11" s="247" t="s">
        <v>446</v>
      </c>
      <c r="AR11" s="247" t="str">
        <f t="shared" si="1"/>
        <v>2AtlIndy</v>
      </c>
      <c r="AS11" s="18">
        <v>2</v>
      </c>
      <c r="AT11" s="18">
        <f t="shared" si="2"/>
        <v>2</v>
      </c>
      <c r="AW11" s="308" t="s">
        <v>199</v>
      </c>
      <c r="AX11" s="309" t="s">
        <v>372</v>
      </c>
      <c r="BA11" s="90" t="s">
        <v>447</v>
      </c>
      <c r="BB11" s="90" t="s">
        <v>387</v>
      </c>
      <c r="BC11" s="90" t="s">
        <v>448</v>
      </c>
      <c r="BD11" s="90"/>
      <c r="BE11">
        <v>9</v>
      </c>
      <c r="BF11" s="93" t="s">
        <v>297</v>
      </c>
      <c r="BG11" s="311" t="s">
        <v>436</v>
      </c>
      <c r="BH11" s="93" t="str">
        <f t="shared" si="0"/>
        <v>Alabama Blount</v>
      </c>
      <c r="BI11" s="93" t="s">
        <v>299</v>
      </c>
      <c r="BJ11" s="93" t="s">
        <v>449</v>
      </c>
      <c r="BK11" s="93" t="s">
        <v>450</v>
      </c>
      <c r="BL11" s="93" t="s">
        <v>450</v>
      </c>
      <c r="BM11" s="95" t="s">
        <v>303</v>
      </c>
      <c r="BO11" s="18" t="s">
        <v>451</v>
      </c>
      <c r="BP11" s="19">
        <v>500</v>
      </c>
      <c r="BQ11" s="19">
        <v>500</v>
      </c>
      <c r="BR11" s="19">
        <v>500</v>
      </c>
      <c r="BS11" s="19">
        <v>500</v>
      </c>
      <c r="BU11" s="32" t="s">
        <v>445</v>
      </c>
      <c r="BX11" s="219">
        <f t="shared" si="3"/>
        <v>3.15</v>
      </c>
      <c r="BY11" s="219">
        <f t="shared" si="4"/>
        <v>3.15</v>
      </c>
      <c r="BZ11" s="219">
        <f t="shared" si="5"/>
        <v>3.35</v>
      </c>
      <c r="CA11" s="219">
        <f t="shared" si="6"/>
        <v>3.15</v>
      </c>
      <c r="CB11" s="219">
        <f t="shared" si="7"/>
        <v>3.36</v>
      </c>
      <c r="CC11" s="219">
        <f t="shared" si="8"/>
        <v>3.73</v>
      </c>
      <c r="CD11" s="219">
        <f t="shared" si="9"/>
        <v>3.15</v>
      </c>
      <c r="CE11" s="219">
        <f t="shared" si="10"/>
        <v>3.35</v>
      </c>
      <c r="CF11" s="219">
        <f t="shared" si="11"/>
        <v>3.21</v>
      </c>
      <c r="CG11" s="219">
        <f t="shared" si="12"/>
        <v>3.74</v>
      </c>
      <c r="CH11" s="219">
        <f t="shared" si="13"/>
        <v>3.15</v>
      </c>
      <c r="CI11" s="219">
        <f t="shared" si="14"/>
        <v>3.35</v>
      </c>
      <c r="CJ11" s="219">
        <f t="shared" si="15"/>
        <v>3.48</v>
      </c>
      <c r="CK11" s="219">
        <f t="shared" si="16"/>
        <v>3.15</v>
      </c>
      <c r="CL11" s="219">
        <f t="shared" si="17"/>
        <v>3.08</v>
      </c>
      <c r="CM11" s="219">
        <f t="shared" si="18"/>
        <v>3.68</v>
      </c>
      <c r="CN11" s="219">
        <f t="shared" si="19"/>
        <v>3.05</v>
      </c>
      <c r="CO11" s="219">
        <f t="shared" si="20"/>
        <v>3.67</v>
      </c>
      <c r="CP11" s="219">
        <f t="shared" si="21"/>
        <v>3.52</v>
      </c>
      <c r="CQ11" s="219">
        <f t="shared" si="22"/>
        <v>3.84</v>
      </c>
      <c r="CR11" s="219">
        <f t="shared" si="23"/>
        <v>3.15</v>
      </c>
      <c r="CS11" s="219">
        <f t="shared" si="24"/>
        <v>3.15</v>
      </c>
      <c r="CT11" s="219">
        <f t="shared" si="25"/>
        <v>3.47</v>
      </c>
      <c r="CU11" s="219">
        <f t="shared" si="26"/>
        <v>3.15</v>
      </c>
      <c r="CV11" s="219">
        <f t="shared" si="27"/>
        <v>3.35</v>
      </c>
      <c r="CW11" s="219">
        <f t="shared" si="28"/>
        <v>3.35</v>
      </c>
      <c r="CX11" s="219">
        <f t="shared" si="29"/>
        <v>3.35</v>
      </c>
      <c r="CY11" s="219">
        <f t="shared" si="30"/>
        <v>3.15</v>
      </c>
      <c r="CZ11" s="219">
        <f t="shared" si="31"/>
        <v>3.61</v>
      </c>
      <c r="DA11" s="219">
        <f t="shared" si="32"/>
        <v>3.41</v>
      </c>
      <c r="DB11" s="219">
        <f t="shared" si="33"/>
        <v>3.35</v>
      </c>
      <c r="DC11" s="219">
        <f t="shared" si="34"/>
        <v>3.35</v>
      </c>
      <c r="DD11" s="219">
        <f t="shared" si="35"/>
        <v>3.31</v>
      </c>
      <c r="DE11" s="219">
        <f t="shared" si="36"/>
        <v>3.15</v>
      </c>
      <c r="DF11" s="219">
        <f t="shared" si="37"/>
        <v>3.25</v>
      </c>
      <c r="DG11" s="219">
        <f t="shared" si="38"/>
        <v>3.35</v>
      </c>
      <c r="DH11" s="219">
        <f t="shared" si="39"/>
        <v>3.34</v>
      </c>
      <c r="DI11" s="219">
        <f t="shared" si="40"/>
        <v>3.65</v>
      </c>
      <c r="DJ11" s="219">
        <f t="shared" si="41"/>
        <v>3.35</v>
      </c>
      <c r="DK11" s="219">
        <f t="shared" si="42"/>
        <v>3.35</v>
      </c>
      <c r="DL11" s="219">
        <f t="shared" si="43"/>
        <v>3.39</v>
      </c>
      <c r="DM11" s="219">
        <f t="shared" si="44"/>
        <v>3.15</v>
      </c>
      <c r="DN11" s="219">
        <f t="shared" si="45"/>
        <v>3.35</v>
      </c>
      <c r="DO11" s="219">
        <f t="shared" si="46"/>
        <v>3.45</v>
      </c>
      <c r="DP11" s="219">
        <f t="shared" si="47"/>
        <v>3.57</v>
      </c>
      <c r="DQ11" s="219">
        <f t="shared" si="48"/>
        <v>3.35</v>
      </c>
      <c r="DR11" s="219">
        <f t="shared" si="49"/>
        <v>3.4</v>
      </c>
      <c r="DS11" s="219">
        <f t="shared" si="50"/>
        <v>3.35</v>
      </c>
      <c r="DT11" s="219">
        <f t="shared" si="51"/>
        <v>3.35</v>
      </c>
      <c r="DV11" t="s">
        <v>316</v>
      </c>
      <c r="DW11" s="158">
        <v>9</v>
      </c>
      <c r="DY11" t="s">
        <v>452</v>
      </c>
      <c r="DZ11" s="305">
        <v>2.41</v>
      </c>
      <c r="EA11" s="305">
        <v>2.62</v>
      </c>
      <c r="EB11" s="305">
        <v>3.35</v>
      </c>
      <c r="EC11" s="305">
        <v>2.9</v>
      </c>
      <c r="ED11" s="305">
        <v>3.36</v>
      </c>
      <c r="EE11" s="305">
        <v>3.73</v>
      </c>
      <c r="EF11" s="305">
        <v>0</v>
      </c>
      <c r="EG11" s="305">
        <v>3.35</v>
      </c>
      <c r="EH11" s="305">
        <v>3.21</v>
      </c>
      <c r="EI11" s="305">
        <v>3.74</v>
      </c>
      <c r="EJ11" s="305">
        <v>2.15</v>
      </c>
      <c r="EK11" s="305">
        <v>3.35</v>
      </c>
      <c r="EL11" s="305">
        <v>3.48</v>
      </c>
      <c r="EM11" s="305">
        <v>2.82</v>
      </c>
      <c r="EN11" s="305">
        <v>3.08</v>
      </c>
      <c r="EO11" s="305">
        <v>3.68</v>
      </c>
      <c r="EP11" s="305">
        <v>3.05</v>
      </c>
      <c r="EQ11" s="305">
        <v>3.67</v>
      </c>
      <c r="ER11" s="305">
        <v>3.52</v>
      </c>
      <c r="ES11" s="305">
        <v>3.84</v>
      </c>
      <c r="ET11" s="305">
        <v>2.99</v>
      </c>
      <c r="EU11" s="305">
        <v>0.56999999999999995</v>
      </c>
      <c r="EV11" s="305">
        <v>3.47</v>
      </c>
      <c r="EW11" s="305">
        <v>2.62</v>
      </c>
      <c r="EX11" s="305">
        <v>3.35</v>
      </c>
      <c r="EY11" s="305">
        <v>3.35</v>
      </c>
      <c r="EZ11" s="305">
        <v>3.35</v>
      </c>
      <c r="FA11" s="305">
        <v>2.85</v>
      </c>
      <c r="FB11" s="305">
        <v>3.61</v>
      </c>
      <c r="FC11" s="305">
        <v>3.41</v>
      </c>
      <c r="FD11" s="305">
        <v>3.35</v>
      </c>
      <c r="FE11" s="305">
        <v>3.35</v>
      </c>
      <c r="FF11" s="305">
        <v>3.31</v>
      </c>
      <c r="FG11" s="305">
        <v>2.77</v>
      </c>
      <c r="FH11" s="305">
        <v>3.25</v>
      </c>
      <c r="FI11" s="305">
        <v>3.35</v>
      </c>
      <c r="FJ11" s="305">
        <v>3.34</v>
      </c>
      <c r="FK11" s="305">
        <v>3.65</v>
      </c>
      <c r="FL11" s="305">
        <v>3.35</v>
      </c>
      <c r="FM11" s="305">
        <v>3.35</v>
      </c>
      <c r="FN11" s="305">
        <v>3.39</v>
      </c>
      <c r="FO11" s="305">
        <v>2.63</v>
      </c>
      <c r="FP11" s="305">
        <v>3.35</v>
      </c>
      <c r="FQ11" s="305">
        <v>3.45</v>
      </c>
      <c r="FR11" s="305">
        <v>3.57</v>
      </c>
      <c r="FS11" s="305">
        <v>3.35</v>
      </c>
      <c r="FT11" s="305">
        <v>3.4</v>
      </c>
      <c r="FU11" s="305">
        <v>3.35</v>
      </c>
      <c r="FV11" s="305">
        <v>3.35</v>
      </c>
      <c r="FW11" s="305"/>
    </row>
    <row r="12" spans="1:179" ht="15.75" thickBot="1" x14ac:dyDescent="0.3">
      <c r="A12" s="260" t="s">
        <v>453</v>
      </c>
      <c r="B12" s="19">
        <v>12</v>
      </c>
      <c r="C12" s="19">
        <v>1440</v>
      </c>
      <c r="D12" s="19">
        <v>1080</v>
      </c>
      <c r="E12" s="19">
        <v>720</v>
      </c>
      <c r="F12" s="19">
        <v>360</v>
      </c>
      <c r="H12" s="950" t="s">
        <v>454</v>
      </c>
      <c r="I12" s="951"/>
      <c r="J12" s="951"/>
      <c r="K12" s="952"/>
      <c r="M12" s="947" t="s">
        <v>455</v>
      </c>
      <c r="N12" s="948"/>
      <c r="O12" s="948"/>
      <c r="P12" s="948"/>
      <c r="Q12" s="949"/>
      <c r="S12" s="958" t="s">
        <v>456</v>
      </c>
      <c r="T12" s="959"/>
      <c r="U12" s="959"/>
      <c r="V12" s="959"/>
      <c r="W12" s="959"/>
      <c r="X12" s="960"/>
      <c r="Z12" s="260" t="s">
        <v>457</v>
      </c>
      <c r="AA12" s="19">
        <v>11</v>
      </c>
      <c r="AB12" s="36">
        <v>11</v>
      </c>
      <c r="AC12" s="36">
        <v>21</v>
      </c>
      <c r="AD12" s="36">
        <v>25</v>
      </c>
      <c r="AE12" s="36">
        <v>24</v>
      </c>
      <c r="AF12" s="36">
        <v>23</v>
      </c>
      <c r="AG12" s="36">
        <v>22</v>
      </c>
      <c r="AH12" s="43" t="s">
        <v>402</v>
      </c>
      <c r="AI12" s="43" t="s">
        <v>402</v>
      </c>
      <c r="AK12" s="32" t="s">
        <v>458</v>
      </c>
      <c r="AL12" s="33">
        <v>2.34</v>
      </c>
      <c r="AO12" s="18">
        <v>2</v>
      </c>
      <c r="AP12" s="247" t="s">
        <v>358</v>
      </c>
      <c r="AQ12" s="247" t="s">
        <v>459</v>
      </c>
      <c r="AR12" s="247" t="str">
        <f t="shared" si="1"/>
        <v>2AtlRalg</v>
      </c>
      <c r="AS12" s="18">
        <v>2</v>
      </c>
      <c r="AT12" s="18">
        <f t="shared" si="2"/>
        <v>2</v>
      </c>
      <c r="AW12" s="308" t="s">
        <v>28</v>
      </c>
      <c r="AX12" s="309" t="s">
        <v>424</v>
      </c>
      <c r="BA12" s="91" t="s">
        <v>460</v>
      </c>
      <c r="BB12" s="91" t="s">
        <v>387</v>
      </c>
      <c r="BC12" s="91" t="s">
        <v>461</v>
      </c>
      <c r="BD12" s="91"/>
      <c r="BE12">
        <v>10</v>
      </c>
      <c r="BF12" s="93" t="s">
        <v>297</v>
      </c>
      <c r="BG12" s="311" t="s">
        <v>462</v>
      </c>
      <c r="BH12" s="93" t="str">
        <f t="shared" si="0"/>
        <v>Alabama Bullock</v>
      </c>
      <c r="BI12" s="93" t="s">
        <v>299</v>
      </c>
      <c r="BJ12" s="93" t="s">
        <v>300</v>
      </c>
      <c r="BK12" s="93" t="s">
        <v>301</v>
      </c>
      <c r="BL12" s="93" t="s">
        <v>301</v>
      </c>
      <c r="BM12" s="95" t="s">
        <v>303</v>
      </c>
      <c r="BO12" s="18" t="s">
        <v>463</v>
      </c>
      <c r="BP12" s="19">
        <v>500</v>
      </c>
      <c r="BQ12" s="19">
        <v>500</v>
      </c>
      <c r="BR12" s="19">
        <v>500</v>
      </c>
      <c r="BS12" s="19">
        <v>500</v>
      </c>
      <c r="BU12" s="32" t="s">
        <v>458</v>
      </c>
      <c r="BW12" t="s">
        <v>464</v>
      </c>
      <c r="BX12" s="219">
        <f t="shared" si="3"/>
        <v>3.15</v>
      </c>
      <c r="BY12" s="219">
        <f t="shared" si="4"/>
        <v>3.15</v>
      </c>
      <c r="BZ12" s="219">
        <f t="shared" si="5"/>
        <v>3.15</v>
      </c>
      <c r="CA12" s="219">
        <f t="shared" si="6"/>
        <v>3.15</v>
      </c>
      <c r="CB12" s="219">
        <f t="shared" si="7"/>
        <v>3.41</v>
      </c>
      <c r="CC12" s="219">
        <f t="shared" si="8"/>
        <v>3.53</v>
      </c>
      <c r="CD12" s="219">
        <f t="shared" si="9"/>
        <v>3.15</v>
      </c>
      <c r="CE12" s="219">
        <f t="shared" si="10"/>
        <v>3.35</v>
      </c>
      <c r="CF12" s="219">
        <f t="shared" si="11"/>
        <v>3.15</v>
      </c>
      <c r="CG12" s="219">
        <f t="shared" si="12"/>
        <v>3.15</v>
      </c>
      <c r="CH12" s="219">
        <f t="shared" si="13"/>
        <v>3.35</v>
      </c>
      <c r="CI12" s="219">
        <f t="shared" si="14"/>
        <v>3.35</v>
      </c>
      <c r="CJ12" s="219">
        <f t="shared" si="15"/>
        <v>3.35</v>
      </c>
      <c r="CK12" s="219">
        <f t="shared" si="16"/>
        <v>3.37</v>
      </c>
      <c r="CL12" s="219">
        <f t="shared" si="17"/>
        <v>3.15</v>
      </c>
      <c r="CM12" s="219">
        <f t="shared" si="18"/>
        <v>3.06</v>
      </c>
      <c r="CN12" s="219">
        <f t="shared" si="19"/>
        <v>3.15</v>
      </c>
      <c r="CO12" s="219">
        <f t="shared" si="20"/>
        <v>3.44</v>
      </c>
      <c r="CP12" s="219">
        <f t="shared" si="21"/>
        <v>3.35</v>
      </c>
      <c r="CQ12" s="219">
        <f t="shared" si="22"/>
        <v>3.15</v>
      </c>
      <c r="CR12" s="219">
        <f t="shared" si="23"/>
        <v>3.24</v>
      </c>
      <c r="CS12" s="219">
        <f t="shared" si="24"/>
        <v>3.43</v>
      </c>
      <c r="CT12" s="219">
        <f t="shared" si="25"/>
        <v>3.78</v>
      </c>
      <c r="CU12" s="219">
        <f t="shared" si="26"/>
        <v>3.23</v>
      </c>
      <c r="CV12" s="219">
        <f t="shared" si="27"/>
        <v>3.41</v>
      </c>
      <c r="CW12" s="219">
        <f t="shared" si="28"/>
        <v>3.15</v>
      </c>
      <c r="CX12" s="219">
        <f t="shared" si="29"/>
        <v>3.26</v>
      </c>
      <c r="CY12" s="219">
        <f t="shared" si="30"/>
        <v>3.54</v>
      </c>
      <c r="CZ12" s="219">
        <f t="shared" si="31"/>
        <v>3.15</v>
      </c>
      <c r="DA12" s="219">
        <f t="shared" si="32"/>
        <v>3.35</v>
      </c>
      <c r="DB12" s="219">
        <f t="shared" si="33"/>
        <v>3</v>
      </c>
      <c r="DC12" s="219">
        <f t="shared" si="34"/>
        <v>3.35</v>
      </c>
      <c r="DD12" s="219">
        <f t="shared" si="35"/>
        <v>3.35</v>
      </c>
      <c r="DE12" s="219">
        <f t="shared" si="36"/>
        <v>3.35</v>
      </c>
      <c r="DF12" s="219">
        <f t="shared" si="37"/>
        <v>3.35</v>
      </c>
      <c r="DG12" s="219">
        <f t="shared" si="38"/>
        <v>3.35</v>
      </c>
      <c r="DH12" s="219">
        <f t="shared" si="39"/>
        <v>3.09</v>
      </c>
      <c r="DI12" s="219">
        <f t="shared" si="40"/>
        <v>3.35</v>
      </c>
      <c r="DJ12" s="219">
        <f t="shared" si="41"/>
        <v>3.35</v>
      </c>
      <c r="DK12" s="219">
        <f t="shared" si="42"/>
        <v>3.35</v>
      </c>
      <c r="DL12" s="219">
        <f t="shared" si="43"/>
        <v>3.92</v>
      </c>
      <c r="DM12" s="219">
        <f t="shared" si="44"/>
        <v>3.61</v>
      </c>
      <c r="DN12" s="219">
        <f t="shared" si="45"/>
        <v>3.1</v>
      </c>
      <c r="DO12" s="219">
        <f t="shared" si="46"/>
        <v>3.08</v>
      </c>
      <c r="DP12" s="219">
        <f t="shared" si="47"/>
        <v>3.35</v>
      </c>
      <c r="DQ12" s="219">
        <f t="shared" si="48"/>
        <v>3.15</v>
      </c>
      <c r="DR12" s="219">
        <f t="shared" si="49"/>
        <v>3.82</v>
      </c>
      <c r="DS12" s="219">
        <f t="shared" si="50"/>
        <v>3.35</v>
      </c>
      <c r="DT12" s="219">
        <f t="shared" si="51"/>
        <v>3.35</v>
      </c>
      <c r="DV12" t="s">
        <v>177</v>
      </c>
      <c r="DW12" s="158">
        <v>10</v>
      </c>
      <c r="DY12" t="s">
        <v>464</v>
      </c>
      <c r="DZ12" s="305">
        <v>2.6</v>
      </c>
      <c r="EA12" s="305">
        <v>2.78</v>
      </c>
      <c r="EB12" s="305">
        <v>2.19</v>
      </c>
      <c r="EC12" s="305">
        <v>2.85</v>
      </c>
      <c r="ED12" s="305">
        <v>3.41</v>
      </c>
      <c r="EE12" s="305">
        <v>3.53</v>
      </c>
      <c r="EF12" s="305">
        <v>0</v>
      </c>
      <c r="EG12" s="305">
        <v>3.35</v>
      </c>
      <c r="EH12" s="305">
        <v>2.93</v>
      </c>
      <c r="EI12" s="305">
        <v>2.81</v>
      </c>
      <c r="EJ12" s="305">
        <v>3.35</v>
      </c>
      <c r="EK12" s="305">
        <v>3.35</v>
      </c>
      <c r="EL12" s="305">
        <v>3.35</v>
      </c>
      <c r="EM12" s="305">
        <v>3.37</v>
      </c>
      <c r="EN12" s="305">
        <v>2.92</v>
      </c>
      <c r="EO12" s="305">
        <v>3.06</v>
      </c>
      <c r="EP12" s="305">
        <v>2.9</v>
      </c>
      <c r="EQ12" s="305">
        <v>3.44</v>
      </c>
      <c r="ER12" s="305">
        <v>3.35</v>
      </c>
      <c r="ES12" s="305">
        <v>2.97</v>
      </c>
      <c r="ET12" s="305">
        <v>3.24</v>
      </c>
      <c r="EU12" s="305">
        <v>3.43</v>
      </c>
      <c r="EV12" s="305">
        <v>3.78</v>
      </c>
      <c r="EW12" s="305">
        <v>3.23</v>
      </c>
      <c r="EX12" s="305">
        <v>3.41</v>
      </c>
      <c r="EY12" s="305">
        <v>2.82</v>
      </c>
      <c r="EZ12" s="305">
        <v>3.26</v>
      </c>
      <c r="FA12" s="305">
        <v>3.54</v>
      </c>
      <c r="FB12" s="305">
        <v>2.94</v>
      </c>
      <c r="FC12" s="305">
        <v>3.35</v>
      </c>
      <c r="FD12" s="305">
        <v>3</v>
      </c>
      <c r="FE12" s="305">
        <v>3.35</v>
      </c>
      <c r="FF12" s="305">
        <v>3.35</v>
      </c>
      <c r="FG12" s="305">
        <v>3.35</v>
      </c>
      <c r="FH12" s="305">
        <v>3.35</v>
      </c>
      <c r="FI12" s="305">
        <v>3.35</v>
      </c>
      <c r="FJ12" s="305">
        <v>3.09</v>
      </c>
      <c r="FK12" s="305">
        <v>3.35</v>
      </c>
      <c r="FL12" s="305">
        <v>3.35</v>
      </c>
      <c r="FM12" s="305">
        <v>3.35</v>
      </c>
      <c r="FN12" s="305">
        <v>3.92</v>
      </c>
      <c r="FO12" s="305">
        <v>3.61</v>
      </c>
      <c r="FP12" s="305">
        <v>3.1</v>
      </c>
      <c r="FQ12" s="305">
        <v>3.08</v>
      </c>
      <c r="FR12" s="305">
        <v>3.35</v>
      </c>
      <c r="FS12" s="305">
        <v>2.5</v>
      </c>
      <c r="FT12" s="305">
        <v>3.82</v>
      </c>
      <c r="FU12" s="305">
        <v>3.35</v>
      </c>
      <c r="FV12" s="305">
        <v>3.35</v>
      </c>
      <c r="FW12" s="305"/>
    </row>
    <row r="13" spans="1:179" ht="15" x14ac:dyDescent="0.25">
      <c r="A13" s="260" t="s">
        <v>465</v>
      </c>
      <c r="B13" s="19">
        <v>16</v>
      </c>
      <c r="C13" s="19">
        <v>1440</v>
      </c>
      <c r="D13" s="19">
        <v>1080</v>
      </c>
      <c r="E13" s="19">
        <v>720</v>
      </c>
      <c r="F13" s="19">
        <v>360</v>
      </c>
      <c r="H13" s="18"/>
      <c r="I13" s="18" t="s">
        <v>275</v>
      </c>
      <c r="J13" s="18" t="s">
        <v>276</v>
      </c>
      <c r="K13" s="18"/>
      <c r="M13" s="950" t="s">
        <v>466</v>
      </c>
      <c r="N13" s="951"/>
      <c r="O13" s="951"/>
      <c r="P13" s="951"/>
      <c r="Q13" s="952"/>
      <c r="S13" s="453" t="s">
        <v>278</v>
      </c>
      <c r="T13" s="460" t="s">
        <v>467</v>
      </c>
      <c r="U13" s="460" t="s">
        <v>468</v>
      </c>
      <c r="V13" s="460" t="s">
        <v>469</v>
      </c>
      <c r="W13" s="460"/>
      <c r="X13" s="461"/>
      <c r="Z13" s="19" t="s">
        <v>470</v>
      </c>
      <c r="AA13" s="19">
        <v>12</v>
      </c>
      <c r="AB13" s="36">
        <v>12</v>
      </c>
      <c r="AC13" s="36">
        <v>21</v>
      </c>
      <c r="AD13" s="36">
        <v>25</v>
      </c>
      <c r="AE13" s="36">
        <v>24</v>
      </c>
      <c r="AF13" s="36">
        <v>23</v>
      </c>
      <c r="AG13" s="36">
        <v>22</v>
      </c>
      <c r="AH13" s="43" t="s">
        <v>471</v>
      </c>
      <c r="AI13" s="43" t="s">
        <v>402</v>
      </c>
      <c r="AK13" s="32" t="s">
        <v>472</v>
      </c>
      <c r="AL13" s="84">
        <v>4.4800000000000004</v>
      </c>
      <c r="AO13" s="18">
        <v>2</v>
      </c>
      <c r="AP13" s="247" t="s">
        <v>424</v>
      </c>
      <c r="AQ13" s="247" t="s">
        <v>473</v>
      </c>
      <c r="AR13" s="247" t="str">
        <f t="shared" si="1"/>
        <v>2HouOkc</v>
      </c>
      <c r="AS13" s="18">
        <v>3</v>
      </c>
      <c r="AT13" s="18">
        <f t="shared" si="2"/>
        <v>2</v>
      </c>
      <c r="AW13" s="308" t="s">
        <v>141</v>
      </c>
      <c r="AX13" s="309" t="s">
        <v>446</v>
      </c>
      <c r="BA13" s="90" t="s">
        <v>474</v>
      </c>
      <c r="BB13" s="90" t="s">
        <v>387</v>
      </c>
      <c r="BC13" s="90" t="s">
        <v>475</v>
      </c>
      <c r="BD13" s="90"/>
      <c r="BE13">
        <v>11</v>
      </c>
      <c r="BF13" s="93" t="s">
        <v>297</v>
      </c>
      <c r="BG13" s="311" t="s">
        <v>462</v>
      </c>
      <c r="BH13" s="93" t="str">
        <f t="shared" si="0"/>
        <v>Alabama Bullock</v>
      </c>
      <c r="BI13" s="93" t="s">
        <v>299</v>
      </c>
      <c r="BJ13" s="93" t="s">
        <v>300</v>
      </c>
      <c r="BK13" s="93" t="s">
        <v>476</v>
      </c>
      <c r="BL13" s="93"/>
      <c r="BM13" s="95" t="s">
        <v>303</v>
      </c>
      <c r="BO13" s="18" t="s">
        <v>477</v>
      </c>
      <c r="BP13" s="19">
        <v>500</v>
      </c>
      <c r="BQ13" s="19">
        <v>500</v>
      </c>
      <c r="BR13" s="19">
        <v>500</v>
      </c>
      <c r="BS13" s="19">
        <v>500</v>
      </c>
      <c r="BU13" s="32" t="s">
        <v>472</v>
      </c>
      <c r="BW13" t="s">
        <v>478</v>
      </c>
      <c r="BX13" s="219">
        <f t="shared" si="3"/>
        <v>3.35</v>
      </c>
      <c r="BY13" s="219">
        <f t="shared" si="4"/>
        <v>3.35</v>
      </c>
      <c r="BZ13" s="219">
        <f t="shared" si="5"/>
        <v>3.44</v>
      </c>
      <c r="CA13" s="219">
        <f t="shared" si="6"/>
        <v>3.15</v>
      </c>
      <c r="CB13" s="219">
        <f t="shared" si="7"/>
        <v>3.35</v>
      </c>
      <c r="CC13" s="219">
        <f t="shared" si="8"/>
        <v>3.94</v>
      </c>
      <c r="CD13" s="219">
        <f t="shared" si="9"/>
        <v>3.15</v>
      </c>
      <c r="CE13" s="219">
        <f t="shared" si="10"/>
        <v>3.35</v>
      </c>
      <c r="CF13" s="219">
        <f t="shared" si="11"/>
        <v>3.93</v>
      </c>
      <c r="CG13" s="219">
        <f t="shared" si="12"/>
        <v>3.15</v>
      </c>
      <c r="CH13" s="219">
        <f t="shared" si="13"/>
        <v>3.15</v>
      </c>
      <c r="CI13" s="219">
        <f t="shared" si="14"/>
        <v>3.35</v>
      </c>
      <c r="CJ13" s="219">
        <f t="shared" si="15"/>
        <v>3.15</v>
      </c>
      <c r="CK13" s="219">
        <f t="shared" si="16"/>
        <v>3.35</v>
      </c>
      <c r="CL13" s="219">
        <f t="shared" si="17"/>
        <v>3.8</v>
      </c>
      <c r="CM13" s="219">
        <f t="shared" si="18"/>
        <v>3.35</v>
      </c>
      <c r="CN13" s="219">
        <f t="shared" si="19"/>
        <v>3.35</v>
      </c>
      <c r="CO13" s="219">
        <f t="shared" si="20"/>
        <v>3.35</v>
      </c>
      <c r="CP13" s="219">
        <f t="shared" si="21"/>
        <v>3.35</v>
      </c>
      <c r="CQ13" s="219">
        <f t="shared" si="22"/>
        <v>3.35</v>
      </c>
      <c r="CR13" s="219">
        <f t="shared" si="23"/>
        <v>3.35</v>
      </c>
      <c r="CS13" s="219">
        <f t="shared" si="24"/>
        <v>3.22</v>
      </c>
      <c r="CT13" s="219">
        <f t="shared" si="25"/>
        <v>3.94</v>
      </c>
      <c r="CU13" s="219">
        <f t="shared" si="26"/>
        <v>3.35</v>
      </c>
      <c r="CV13" s="219">
        <f t="shared" si="27"/>
        <v>3.35</v>
      </c>
      <c r="CW13" s="219">
        <f t="shared" si="28"/>
        <v>3.35</v>
      </c>
      <c r="CX13" s="219">
        <f t="shared" si="29"/>
        <v>3.35</v>
      </c>
      <c r="CY13" s="219">
        <f t="shared" si="30"/>
        <v>3.35</v>
      </c>
      <c r="CZ13" s="219">
        <f t="shared" si="31"/>
        <v>3.35</v>
      </c>
      <c r="DA13" s="219">
        <f t="shared" si="32"/>
        <v>3.35</v>
      </c>
      <c r="DB13" s="219">
        <f t="shared" si="33"/>
        <v>3.35</v>
      </c>
      <c r="DC13" s="219">
        <f t="shared" si="34"/>
        <v>3.35</v>
      </c>
      <c r="DD13" s="219">
        <f t="shared" si="35"/>
        <v>3.35</v>
      </c>
      <c r="DE13" s="219">
        <f t="shared" si="36"/>
        <v>3</v>
      </c>
      <c r="DF13" s="219">
        <f t="shared" si="37"/>
        <v>3.85</v>
      </c>
      <c r="DG13" s="219">
        <f t="shared" si="38"/>
        <v>3.35</v>
      </c>
      <c r="DH13" s="219">
        <f t="shared" si="39"/>
        <v>3.15</v>
      </c>
      <c r="DI13" s="219">
        <f t="shared" si="40"/>
        <v>3.35</v>
      </c>
      <c r="DJ13" s="219">
        <f t="shared" si="41"/>
        <v>3.15</v>
      </c>
      <c r="DK13" s="219">
        <f t="shared" si="42"/>
        <v>3.35</v>
      </c>
      <c r="DL13" s="219">
        <f t="shared" si="43"/>
        <v>3.15</v>
      </c>
      <c r="DM13" s="219">
        <f t="shared" si="44"/>
        <v>3.51</v>
      </c>
      <c r="DN13" s="219">
        <f t="shared" si="45"/>
        <v>3.15</v>
      </c>
      <c r="DO13" s="219">
        <f t="shared" si="46"/>
        <v>3.15</v>
      </c>
      <c r="DP13" s="219">
        <f t="shared" si="47"/>
        <v>3.35</v>
      </c>
      <c r="DQ13" s="219">
        <f t="shared" si="48"/>
        <v>3.35</v>
      </c>
      <c r="DR13" s="219">
        <f t="shared" si="49"/>
        <v>3.35</v>
      </c>
      <c r="DS13" s="219">
        <f t="shared" si="50"/>
        <v>3.35</v>
      </c>
      <c r="DT13" s="219">
        <f t="shared" si="51"/>
        <v>3.35</v>
      </c>
      <c r="DV13" t="s">
        <v>317</v>
      </c>
      <c r="DW13" s="158">
        <v>11</v>
      </c>
      <c r="DY13" t="s">
        <v>478</v>
      </c>
      <c r="DZ13" s="305">
        <v>3.35</v>
      </c>
      <c r="EA13" s="305">
        <v>3.35</v>
      </c>
      <c r="EB13" s="305">
        <v>3.44</v>
      </c>
      <c r="EC13" s="305">
        <v>2.91</v>
      </c>
      <c r="ED13" s="305">
        <v>3.35</v>
      </c>
      <c r="EE13" s="305">
        <v>3.94</v>
      </c>
      <c r="EF13" s="305">
        <v>0</v>
      </c>
      <c r="EG13" s="305">
        <v>3.35</v>
      </c>
      <c r="EH13" s="305">
        <v>3.93</v>
      </c>
      <c r="EI13" s="305">
        <v>2.5299999999999998</v>
      </c>
      <c r="EJ13" s="305">
        <v>2.78</v>
      </c>
      <c r="EK13" s="305">
        <v>3.35</v>
      </c>
      <c r="EL13" s="305">
        <v>2.66</v>
      </c>
      <c r="EM13" s="305">
        <v>3.35</v>
      </c>
      <c r="EN13" s="305">
        <v>3.8</v>
      </c>
      <c r="EO13" s="305">
        <v>3.35</v>
      </c>
      <c r="EP13" s="305">
        <v>3.35</v>
      </c>
      <c r="EQ13" s="305">
        <v>3.35</v>
      </c>
      <c r="ER13" s="305">
        <v>3.35</v>
      </c>
      <c r="ES13" s="305">
        <v>3.35</v>
      </c>
      <c r="ET13" s="305">
        <v>3.35</v>
      </c>
      <c r="EU13" s="305">
        <v>3.22</v>
      </c>
      <c r="EV13" s="305">
        <v>3.94</v>
      </c>
      <c r="EW13" s="305">
        <v>3.35</v>
      </c>
      <c r="EX13" s="305">
        <v>3.35</v>
      </c>
      <c r="EY13" s="305">
        <v>3.35</v>
      </c>
      <c r="EZ13" s="305">
        <v>3.35</v>
      </c>
      <c r="FA13" s="305">
        <v>3.35</v>
      </c>
      <c r="FB13" s="305">
        <v>3.35</v>
      </c>
      <c r="FC13" s="305">
        <v>3.35</v>
      </c>
      <c r="FD13" s="305">
        <v>3.35</v>
      </c>
      <c r="FE13" s="305">
        <v>3.35</v>
      </c>
      <c r="FF13" s="305">
        <v>3.35</v>
      </c>
      <c r="FG13" s="305">
        <v>3</v>
      </c>
      <c r="FH13" s="305">
        <v>3.85</v>
      </c>
      <c r="FI13" s="305">
        <v>3.35</v>
      </c>
      <c r="FJ13" s="305">
        <v>2.73</v>
      </c>
      <c r="FK13" s="305">
        <v>3.35</v>
      </c>
      <c r="FL13" s="305">
        <v>2.29</v>
      </c>
      <c r="FM13" s="305">
        <v>3.35</v>
      </c>
      <c r="FN13" s="305">
        <v>2.99</v>
      </c>
      <c r="FO13" s="305">
        <v>3.51</v>
      </c>
      <c r="FP13" s="305">
        <v>2.71</v>
      </c>
      <c r="FQ13" s="305">
        <v>2.84</v>
      </c>
      <c r="FR13" s="305">
        <v>3.35</v>
      </c>
      <c r="FS13" s="305">
        <v>3.35</v>
      </c>
      <c r="FT13" s="305">
        <v>3.35</v>
      </c>
      <c r="FU13" s="305">
        <v>3.35</v>
      </c>
      <c r="FV13" s="305">
        <v>3.35</v>
      </c>
      <c r="FW13" s="305"/>
    </row>
    <row r="14" spans="1:179" ht="15.75" thickBot="1" x14ac:dyDescent="0.3">
      <c r="A14" s="19" t="s">
        <v>479</v>
      </c>
      <c r="B14" s="19">
        <v>18</v>
      </c>
      <c r="C14" s="19">
        <v>960</v>
      </c>
      <c r="D14" s="19">
        <v>720</v>
      </c>
      <c r="E14" s="19">
        <v>480</v>
      </c>
      <c r="F14" s="19">
        <v>240</v>
      </c>
      <c r="H14" s="18"/>
      <c r="I14" s="18">
        <v>0</v>
      </c>
      <c r="J14" s="18">
        <v>2</v>
      </c>
      <c r="K14" s="18"/>
      <c r="M14" s="32"/>
      <c r="N14" s="18" t="s">
        <v>275</v>
      </c>
      <c r="O14" s="18" t="s">
        <v>276</v>
      </c>
      <c r="P14" s="159"/>
      <c r="Q14" s="33"/>
      <c r="S14" s="462" t="s">
        <v>353</v>
      </c>
      <c r="T14" s="22">
        <v>800</v>
      </c>
      <c r="U14" s="22">
        <v>800</v>
      </c>
      <c r="V14" s="22">
        <v>3.25</v>
      </c>
      <c r="W14" s="22"/>
      <c r="X14" s="23"/>
      <c r="Z14" s="19" t="s">
        <v>480</v>
      </c>
      <c r="AA14" s="19">
        <v>12</v>
      </c>
      <c r="AB14" s="36">
        <v>12</v>
      </c>
      <c r="AC14" s="36">
        <v>21</v>
      </c>
      <c r="AD14" s="36">
        <v>25</v>
      </c>
      <c r="AE14" s="36">
        <v>24</v>
      </c>
      <c r="AF14" s="36">
        <v>23</v>
      </c>
      <c r="AG14" s="36">
        <v>22</v>
      </c>
      <c r="AH14" s="43" t="s">
        <v>471</v>
      </c>
      <c r="AI14" s="43" t="s">
        <v>402</v>
      </c>
      <c r="AK14" s="32" t="s">
        <v>481</v>
      </c>
      <c r="AL14" s="84">
        <v>3.04</v>
      </c>
      <c r="AO14" s="18">
        <v>2</v>
      </c>
      <c r="AP14" s="247" t="s">
        <v>424</v>
      </c>
      <c r="AQ14" s="247" t="s">
        <v>374</v>
      </c>
      <c r="AR14" s="247" t="str">
        <f t="shared" si="1"/>
        <v>2HouAlbq</v>
      </c>
      <c r="AS14" s="18">
        <v>6</v>
      </c>
      <c r="AT14" s="18">
        <f t="shared" si="2"/>
        <v>2</v>
      </c>
      <c r="AW14" s="308" t="s">
        <v>482</v>
      </c>
      <c r="AX14" s="309" t="s">
        <v>483</v>
      </c>
      <c r="BA14" s="91" t="s">
        <v>484</v>
      </c>
      <c r="BB14" s="91" t="s">
        <v>387</v>
      </c>
      <c r="BC14" s="91" t="s">
        <v>485</v>
      </c>
      <c r="BD14" s="91"/>
      <c r="BE14">
        <v>12</v>
      </c>
      <c r="BF14" s="93" t="s">
        <v>297</v>
      </c>
      <c r="BG14" s="311" t="s">
        <v>486</v>
      </c>
      <c r="BH14" s="93" t="str">
        <f t="shared" si="0"/>
        <v>Alabama Butler</v>
      </c>
      <c r="BI14" s="93" t="s">
        <v>299</v>
      </c>
      <c r="BJ14" s="93" t="s">
        <v>300</v>
      </c>
      <c r="BK14" s="93" t="s">
        <v>301</v>
      </c>
      <c r="BL14" s="93" t="s">
        <v>301</v>
      </c>
      <c r="BM14" s="95" t="s">
        <v>303</v>
      </c>
      <c r="BO14" s="18" t="s">
        <v>487</v>
      </c>
      <c r="BP14" s="19">
        <v>500</v>
      </c>
      <c r="BQ14" s="19">
        <v>500</v>
      </c>
      <c r="BR14" s="19">
        <v>500</v>
      </c>
      <c r="BS14" s="19">
        <v>500</v>
      </c>
      <c r="BU14" s="32" t="s">
        <v>481</v>
      </c>
      <c r="BW14" t="s">
        <v>488</v>
      </c>
      <c r="BX14" s="219">
        <f t="shared" si="3"/>
        <v>3.35</v>
      </c>
      <c r="BY14" s="219">
        <f t="shared" si="4"/>
        <v>3.15</v>
      </c>
      <c r="BZ14" s="219">
        <f t="shared" si="5"/>
        <v>3.35</v>
      </c>
      <c r="CA14" s="219">
        <f t="shared" si="6"/>
        <v>3.2</v>
      </c>
      <c r="CB14" s="219">
        <f t="shared" si="7"/>
        <v>3</v>
      </c>
      <c r="CC14" s="219">
        <f t="shared" si="8"/>
        <v>3.35</v>
      </c>
      <c r="CD14" s="219">
        <f t="shared" si="9"/>
        <v>3.15</v>
      </c>
      <c r="CE14" s="219">
        <f t="shared" si="10"/>
        <v>3.35</v>
      </c>
      <c r="CF14" s="219">
        <f t="shared" si="11"/>
        <v>3.15</v>
      </c>
      <c r="CG14" s="219">
        <f t="shared" si="12"/>
        <v>3.15</v>
      </c>
      <c r="CH14" s="219">
        <f t="shared" si="13"/>
        <v>3.35</v>
      </c>
      <c r="CI14" s="219">
        <f t="shared" si="14"/>
        <v>3.56</v>
      </c>
      <c r="CJ14" s="219">
        <f t="shared" si="15"/>
        <v>3.35</v>
      </c>
      <c r="CK14" s="219">
        <f t="shared" si="16"/>
        <v>3.35</v>
      </c>
      <c r="CL14" s="219">
        <f t="shared" si="17"/>
        <v>3.35</v>
      </c>
      <c r="CM14" s="219">
        <f t="shared" si="18"/>
        <v>3.35</v>
      </c>
      <c r="CN14" s="219">
        <f t="shared" si="19"/>
        <v>3.15</v>
      </c>
      <c r="CO14" s="219">
        <f t="shared" si="20"/>
        <v>3.35</v>
      </c>
      <c r="CP14" s="219">
        <f t="shared" si="21"/>
        <v>3.35</v>
      </c>
      <c r="CQ14" s="219">
        <f t="shared" si="22"/>
        <v>3.35</v>
      </c>
      <c r="CR14" s="219">
        <f t="shared" si="23"/>
        <v>3.35</v>
      </c>
      <c r="CS14" s="219">
        <f t="shared" si="24"/>
        <v>3.35</v>
      </c>
      <c r="CT14" s="219">
        <f t="shared" si="25"/>
        <v>3.35</v>
      </c>
      <c r="CU14" s="219">
        <f t="shared" si="26"/>
        <v>3.15</v>
      </c>
      <c r="CV14" s="219">
        <f t="shared" si="27"/>
        <v>3.35</v>
      </c>
      <c r="CW14" s="219">
        <f t="shared" si="28"/>
        <v>3.15</v>
      </c>
      <c r="CX14" s="219">
        <f t="shared" si="29"/>
        <v>3.35</v>
      </c>
      <c r="CY14" s="219">
        <f t="shared" si="30"/>
        <v>3.35</v>
      </c>
      <c r="CZ14" s="219">
        <f t="shared" si="31"/>
        <v>3.35</v>
      </c>
      <c r="DA14" s="219">
        <f t="shared" si="32"/>
        <v>3.35</v>
      </c>
      <c r="DB14" s="219">
        <f t="shared" si="33"/>
        <v>3.73</v>
      </c>
      <c r="DC14" s="219">
        <f t="shared" si="34"/>
        <v>3.67</v>
      </c>
      <c r="DD14" s="219">
        <f t="shared" si="35"/>
        <v>3.35</v>
      </c>
      <c r="DE14" s="219">
        <f t="shared" si="36"/>
        <v>3.15</v>
      </c>
      <c r="DF14" s="219">
        <f t="shared" si="37"/>
        <v>3.15</v>
      </c>
      <c r="DG14" s="219">
        <f t="shared" si="38"/>
        <v>3.35</v>
      </c>
      <c r="DH14" s="219">
        <f t="shared" si="39"/>
        <v>3.15</v>
      </c>
      <c r="DI14" s="219">
        <f t="shared" si="40"/>
        <v>3.35</v>
      </c>
      <c r="DJ14" s="219">
        <f t="shared" si="41"/>
        <v>3.35</v>
      </c>
      <c r="DK14" s="219">
        <f t="shared" si="42"/>
        <v>3.35</v>
      </c>
      <c r="DL14" s="219">
        <f t="shared" si="43"/>
        <v>3.35</v>
      </c>
      <c r="DM14" s="219">
        <f t="shared" si="44"/>
        <v>3.17</v>
      </c>
      <c r="DN14" s="219">
        <f t="shared" si="45"/>
        <v>3.15</v>
      </c>
      <c r="DO14" s="219">
        <f t="shared" si="46"/>
        <v>3.35</v>
      </c>
      <c r="DP14" s="219">
        <f t="shared" si="47"/>
        <v>3.35</v>
      </c>
      <c r="DQ14" s="219">
        <f t="shared" si="48"/>
        <v>3.15</v>
      </c>
      <c r="DR14" s="219">
        <f t="shared" si="49"/>
        <v>3.35</v>
      </c>
      <c r="DS14" s="219">
        <f t="shared" si="50"/>
        <v>3.35</v>
      </c>
      <c r="DT14" s="219">
        <f t="shared" si="51"/>
        <v>3.35</v>
      </c>
      <c r="DV14" t="s">
        <v>318</v>
      </c>
      <c r="DW14" s="158">
        <v>12</v>
      </c>
      <c r="DY14" t="s">
        <v>488</v>
      </c>
      <c r="DZ14" s="305">
        <v>3.35</v>
      </c>
      <c r="EA14" s="305">
        <v>1.67</v>
      </c>
      <c r="EB14" s="305">
        <v>3.35</v>
      </c>
      <c r="EC14" s="305">
        <v>3.2</v>
      </c>
      <c r="ED14" s="305">
        <v>3</v>
      </c>
      <c r="EE14" s="305">
        <v>3.35</v>
      </c>
      <c r="EF14" s="305">
        <v>0</v>
      </c>
      <c r="EG14" s="305">
        <v>3.35</v>
      </c>
      <c r="EH14" s="305">
        <v>1.79</v>
      </c>
      <c r="EI14" s="305">
        <v>1.86</v>
      </c>
      <c r="EJ14" s="305">
        <v>3.35</v>
      </c>
      <c r="EK14" s="305">
        <v>3.56</v>
      </c>
      <c r="EL14" s="305">
        <v>3.35</v>
      </c>
      <c r="EM14" s="305">
        <v>3.35</v>
      </c>
      <c r="EN14" s="305">
        <v>3.35</v>
      </c>
      <c r="EO14" s="305">
        <v>3.35</v>
      </c>
      <c r="EP14" s="305">
        <v>1.86</v>
      </c>
      <c r="EQ14" s="305">
        <v>3.35</v>
      </c>
      <c r="ER14" s="305">
        <v>3.35</v>
      </c>
      <c r="ES14" s="305">
        <v>3.35</v>
      </c>
      <c r="ET14" s="305">
        <v>3.35</v>
      </c>
      <c r="EU14" s="305">
        <v>3.35</v>
      </c>
      <c r="EV14" s="305">
        <v>3.35</v>
      </c>
      <c r="EW14" s="305">
        <v>1.68</v>
      </c>
      <c r="EX14" s="305">
        <v>3.35</v>
      </c>
      <c r="EY14" s="305">
        <v>1.86</v>
      </c>
      <c r="EZ14" s="305">
        <v>3.35</v>
      </c>
      <c r="FA14" s="305">
        <v>3.35</v>
      </c>
      <c r="FB14" s="305">
        <v>3.35</v>
      </c>
      <c r="FC14" s="305">
        <v>3.35</v>
      </c>
      <c r="FD14" s="305">
        <v>3.73</v>
      </c>
      <c r="FE14" s="305">
        <v>3.67</v>
      </c>
      <c r="FF14" s="305">
        <v>3.35</v>
      </c>
      <c r="FG14" s="305">
        <v>1.64</v>
      </c>
      <c r="FH14" s="305">
        <v>1.86</v>
      </c>
      <c r="FI14" s="305">
        <v>3.35</v>
      </c>
      <c r="FJ14" s="305">
        <v>1.68</v>
      </c>
      <c r="FK14" s="305">
        <v>3.35</v>
      </c>
      <c r="FL14" s="305">
        <v>3.35</v>
      </c>
      <c r="FM14" s="305">
        <v>3.35</v>
      </c>
      <c r="FN14" s="305">
        <v>3.35</v>
      </c>
      <c r="FO14" s="305">
        <v>3.17</v>
      </c>
      <c r="FP14" s="305">
        <v>2.78</v>
      </c>
      <c r="FQ14" s="305">
        <v>3.35</v>
      </c>
      <c r="FR14" s="305">
        <v>3.35</v>
      </c>
      <c r="FS14" s="305">
        <v>2.82</v>
      </c>
      <c r="FT14" s="305">
        <v>3.35</v>
      </c>
      <c r="FU14" s="305">
        <v>3.35</v>
      </c>
      <c r="FV14" s="305">
        <v>3.35</v>
      </c>
      <c r="FW14" s="305"/>
    </row>
    <row r="15" spans="1:179" ht="15" x14ac:dyDescent="0.25">
      <c r="A15" s="19" t="s">
        <v>489</v>
      </c>
      <c r="B15" s="19">
        <v>24</v>
      </c>
      <c r="C15" s="19">
        <v>960</v>
      </c>
      <c r="D15" s="19">
        <v>720</v>
      </c>
      <c r="E15" s="19">
        <v>480</v>
      </c>
      <c r="F15" s="19">
        <v>240</v>
      </c>
      <c r="H15" s="18"/>
      <c r="I15" s="18">
        <v>51</v>
      </c>
      <c r="J15" s="18">
        <v>3</v>
      </c>
      <c r="K15" s="18"/>
      <c r="M15" s="32"/>
      <c r="N15" s="18">
        <v>0</v>
      </c>
      <c r="O15" s="18">
        <v>2</v>
      </c>
      <c r="P15" s="159"/>
      <c r="Q15" s="33"/>
      <c r="Z15" s="19" t="s">
        <v>490</v>
      </c>
      <c r="AA15" s="19">
        <v>6</v>
      </c>
      <c r="AB15" s="36">
        <v>8</v>
      </c>
      <c r="AC15" s="36">
        <v>21</v>
      </c>
      <c r="AD15" s="36">
        <v>25</v>
      </c>
      <c r="AE15" s="36">
        <v>24</v>
      </c>
      <c r="AF15" s="36">
        <v>23</v>
      </c>
      <c r="AG15" s="36">
        <v>22</v>
      </c>
      <c r="AH15" s="43" t="s">
        <v>491</v>
      </c>
      <c r="AI15" s="43" t="s">
        <v>491</v>
      </c>
      <c r="AK15" s="32" t="s">
        <v>492</v>
      </c>
      <c r="AL15" s="33">
        <v>2.54</v>
      </c>
      <c r="AO15" s="18">
        <v>2</v>
      </c>
      <c r="AP15" s="247" t="s">
        <v>424</v>
      </c>
      <c r="AQ15" s="247" t="s">
        <v>435</v>
      </c>
      <c r="AR15" s="247" t="str">
        <f t="shared" si="1"/>
        <v>2HouFarm</v>
      </c>
      <c r="AS15" s="18">
        <v>6</v>
      </c>
      <c r="AT15" s="18">
        <f>AO15</f>
        <v>2</v>
      </c>
      <c r="AW15" s="308" t="s">
        <v>493</v>
      </c>
      <c r="AX15" s="309" t="s">
        <v>494</v>
      </c>
      <c r="BA15" s="90" t="s">
        <v>495</v>
      </c>
      <c r="BB15" s="90" t="s">
        <v>387</v>
      </c>
      <c r="BC15" s="90" t="s">
        <v>485</v>
      </c>
      <c r="BD15" s="90"/>
      <c r="BE15">
        <v>13</v>
      </c>
      <c r="BF15" s="93" t="s">
        <v>297</v>
      </c>
      <c r="BG15" s="311" t="s">
        <v>486</v>
      </c>
      <c r="BH15" s="93" t="str">
        <f t="shared" si="0"/>
        <v>Alabama Butler</v>
      </c>
      <c r="BI15" s="93" t="s">
        <v>299</v>
      </c>
      <c r="BJ15" s="93" t="s">
        <v>300</v>
      </c>
      <c r="BK15" s="93" t="s">
        <v>428</v>
      </c>
      <c r="BL15" s="100" t="str">
        <f>" "</f>
        <v xml:space="preserve"> </v>
      </c>
      <c r="BM15" s="95" t="s">
        <v>303</v>
      </c>
      <c r="BO15" s="18" t="s">
        <v>496</v>
      </c>
      <c r="BP15" s="19">
        <v>500</v>
      </c>
      <c r="BQ15" s="19">
        <v>500</v>
      </c>
      <c r="BR15" s="19">
        <v>500</v>
      </c>
      <c r="BS15" s="19">
        <v>500</v>
      </c>
      <c r="BU15" s="32" t="s">
        <v>492</v>
      </c>
      <c r="BW15" t="s">
        <v>497</v>
      </c>
      <c r="BX15" s="219">
        <f t="shared" si="3"/>
        <v>3.35</v>
      </c>
      <c r="BY15" s="219">
        <f t="shared" si="4"/>
        <v>3.35</v>
      </c>
      <c r="BZ15" s="219">
        <f t="shared" si="5"/>
        <v>3.35</v>
      </c>
      <c r="CA15" s="219">
        <f t="shared" si="6"/>
        <v>3.35</v>
      </c>
      <c r="CB15" s="219">
        <f t="shared" si="7"/>
        <v>3.35</v>
      </c>
      <c r="CC15" s="219">
        <f t="shared" si="8"/>
        <v>3.35</v>
      </c>
      <c r="CD15" s="219">
        <f t="shared" si="9"/>
        <v>3.15</v>
      </c>
      <c r="CE15" s="219">
        <f t="shared" si="10"/>
        <v>3.68</v>
      </c>
      <c r="CF15" s="219">
        <f t="shared" si="11"/>
        <v>3.35</v>
      </c>
      <c r="CG15" s="219">
        <f t="shared" si="12"/>
        <v>3.15</v>
      </c>
      <c r="CH15" s="219">
        <f t="shared" si="13"/>
        <v>3.15</v>
      </c>
      <c r="CI15" s="219">
        <f t="shared" si="14"/>
        <v>3.35</v>
      </c>
      <c r="CJ15" s="219">
        <f t="shared" si="15"/>
        <v>3.15</v>
      </c>
      <c r="CK15" s="219">
        <f t="shared" si="16"/>
        <v>3.15</v>
      </c>
      <c r="CL15" s="219">
        <f t="shared" si="17"/>
        <v>3.35</v>
      </c>
      <c r="CM15" s="219">
        <f t="shared" si="18"/>
        <v>3.35</v>
      </c>
      <c r="CN15" s="219">
        <f t="shared" si="19"/>
        <v>3.15</v>
      </c>
      <c r="CO15" s="219">
        <f t="shared" si="20"/>
        <v>3.35</v>
      </c>
      <c r="CP15" s="219">
        <f t="shared" si="21"/>
        <v>3.35</v>
      </c>
      <c r="CQ15" s="219">
        <f t="shared" si="22"/>
        <v>3.35</v>
      </c>
      <c r="CR15" s="219">
        <f t="shared" si="23"/>
        <v>3.15</v>
      </c>
      <c r="CS15" s="219">
        <f t="shared" si="24"/>
        <v>3.35</v>
      </c>
      <c r="CT15" s="219">
        <f t="shared" si="25"/>
        <v>3.15</v>
      </c>
      <c r="CU15" s="219">
        <f t="shared" si="26"/>
        <v>3.35</v>
      </c>
      <c r="CV15" s="219">
        <f t="shared" si="27"/>
        <v>3.35</v>
      </c>
      <c r="CW15" s="219">
        <f t="shared" si="28"/>
        <v>3.15</v>
      </c>
      <c r="CX15" s="219">
        <f t="shared" si="29"/>
        <v>3.35</v>
      </c>
      <c r="CY15" s="219">
        <f t="shared" si="30"/>
        <v>3.35</v>
      </c>
      <c r="CZ15" s="219">
        <f t="shared" si="31"/>
        <v>3.35</v>
      </c>
      <c r="DA15" s="219">
        <f t="shared" si="32"/>
        <v>3.35</v>
      </c>
      <c r="DB15" s="219">
        <f t="shared" si="33"/>
        <v>3.35</v>
      </c>
      <c r="DC15" s="219">
        <f t="shared" si="34"/>
        <v>3.35</v>
      </c>
      <c r="DD15" s="219">
        <f t="shared" si="35"/>
        <v>3.35</v>
      </c>
      <c r="DE15" s="219">
        <f t="shared" si="36"/>
        <v>3.15</v>
      </c>
      <c r="DF15" s="219">
        <f t="shared" si="37"/>
        <v>3.35</v>
      </c>
      <c r="DG15" s="219">
        <f t="shared" si="38"/>
        <v>3.35</v>
      </c>
      <c r="DH15" s="219">
        <f t="shared" si="39"/>
        <v>3.35</v>
      </c>
      <c r="DI15" s="219">
        <f t="shared" si="40"/>
        <v>3.35</v>
      </c>
      <c r="DJ15" s="219">
        <f t="shared" si="41"/>
        <v>3.15</v>
      </c>
      <c r="DK15" s="219">
        <f t="shared" si="42"/>
        <v>3.35</v>
      </c>
      <c r="DL15" s="219">
        <f t="shared" si="43"/>
        <v>3.15</v>
      </c>
      <c r="DM15" s="219">
        <f t="shared" si="44"/>
        <v>3.35</v>
      </c>
      <c r="DN15" s="219">
        <f t="shared" si="45"/>
        <v>3.35</v>
      </c>
      <c r="DO15" s="219">
        <f t="shared" si="46"/>
        <v>3.15</v>
      </c>
      <c r="DP15" s="219">
        <f t="shared" si="47"/>
        <v>3.94</v>
      </c>
      <c r="DQ15" s="219">
        <f t="shared" si="48"/>
        <v>3.35</v>
      </c>
      <c r="DR15" s="219">
        <f t="shared" si="49"/>
        <v>3.35</v>
      </c>
      <c r="DS15" s="219">
        <f t="shared" si="50"/>
        <v>3.21</v>
      </c>
      <c r="DT15" s="219">
        <f t="shared" si="51"/>
        <v>3.35</v>
      </c>
      <c r="DV15" t="s">
        <v>266</v>
      </c>
      <c r="DW15" s="158">
        <v>13</v>
      </c>
      <c r="DY15" t="s">
        <v>497</v>
      </c>
      <c r="DZ15" s="305">
        <v>3.35</v>
      </c>
      <c r="EA15" s="305">
        <v>3.35</v>
      </c>
      <c r="EB15" s="305">
        <v>3.35</v>
      </c>
      <c r="EC15" s="305">
        <v>3.35</v>
      </c>
      <c r="ED15" s="305">
        <v>3.35</v>
      </c>
      <c r="EE15" s="305">
        <v>3.35</v>
      </c>
      <c r="EF15" s="305">
        <v>0</v>
      </c>
      <c r="EG15" s="305">
        <v>3.68</v>
      </c>
      <c r="EH15" s="305">
        <v>3.35</v>
      </c>
      <c r="EI15" s="305">
        <v>2.4700000000000002</v>
      </c>
      <c r="EJ15" s="305">
        <v>2.58</v>
      </c>
      <c r="EK15" s="305">
        <v>3.35</v>
      </c>
      <c r="EL15" s="305">
        <v>2.21</v>
      </c>
      <c r="EM15" s="305">
        <v>2.5099999999999998</v>
      </c>
      <c r="EN15" s="305">
        <v>3.35</v>
      </c>
      <c r="EO15" s="305">
        <v>3.35</v>
      </c>
      <c r="EP15" s="305">
        <v>2.56</v>
      </c>
      <c r="EQ15" s="305">
        <v>3.35</v>
      </c>
      <c r="ER15" s="305">
        <v>3.35</v>
      </c>
      <c r="ES15" s="305">
        <v>3.35</v>
      </c>
      <c r="ET15" s="305">
        <v>2.29</v>
      </c>
      <c r="EU15" s="305">
        <v>3.35</v>
      </c>
      <c r="EV15" s="305">
        <v>2.46</v>
      </c>
      <c r="EW15" s="305">
        <v>3.35</v>
      </c>
      <c r="EX15" s="305">
        <v>3.35</v>
      </c>
      <c r="EY15" s="305">
        <v>2.3199999999999998</v>
      </c>
      <c r="EZ15" s="305">
        <v>3.35</v>
      </c>
      <c r="FA15" s="305">
        <v>3.35</v>
      </c>
      <c r="FB15" s="305">
        <v>3.35</v>
      </c>
      <c r="FC15" s="305">
        <v>3.35</v>
      </c>
      <c r="FD15" s="305">
        <v>3.35</v>
      </c>
      <c r="FE15" s="305">
        <v>3.35</v>
      </c>
      <c r="FF15" s="305">
        <v>3.35</v>
      </c>
      <c r="FG15" s="305">
        <v>2.85</v>
      </c>
      <c r="FH15" s="305">
        <v>3.35</v>
      </c>
      <c r="FI15" s="305">
        <v>3.35</v>
      </c>
      <c r="FJ15" s="305">
        <v>3.35</v>
      </c>
      <c r="FK15" s="305">
        <v>3.35</v>
      </c>
      <c r="FL15" s="305">
        <v>2.38</v>
      </c>
      <c r="FM15" s="305">
        <v>3.35</v>
      </c>
      <c r="FN15" s="305">
        <v>2.67</v>
      </c>
      <c r="FO15" s="305">
        <v>3.35</v>
      </c>
      <c r="FP15" s="305">
        <v>3.35</v>
      </c>
      <c r="FQ15" s="305">
        <v>2.88</v>
      </c>
      <c r="FR15" s="305">
        <v>3.94</v>
      </c>
      <c r="FS15" s="305">
        <v>3.35</v>
      </c>
      <c r="FT15" s="305">
        <v>3.35</v>
      </c>
      <c r="FU15" s="305">
        <v>3.21</v>
      </c>
      <c r="FV15" s="305">
        <v>3.35</v>
      </c>
      <c r="FW15" s="305"/>
    </row>
    <row r="16" spans="1:179" ht="15" x14ac:dyDescent="0.25">
      <c r="A16" s="19" t="s">
        <v>498</v>
      </c>
      <c r="B16" s="19">
        <v>10.5</v>
      </c>
      <c r="C16" s="19">
        <v>2640</v>
      </c>
      <c r="D16" s="19">
        <v>1980</v>
      </c>
      <c r="E16" s="19">
        <v>1320</v>
      </c>
      <c r="F16" s="19">
        <v>660</v>
      </c>
      <c r="H16" s="18"/>
      <c r="I16" s="18">
        <v>101</v>
      </c>
      <c r="J16" s="18">
        <v>4</v>
      </c>
      <c r="K16" s="18"/>
      <c r="M16" s="32"/>
      <c r="N16" s="18">
        <v>126</v>
      </c>
      <c r="O16" s="18">
        <v>3</v>
      </c>
      <c r="P16" s="159"/>
      <c r="Q16" s="33"/>
      <c r="Z16" s="19" t="s">
        <v>499</v>
      </c>
      <c r="AA16" s="19">
        <v>3</v>
      </c>
      <c r="AB16" s="36">
        <v>5</v>
      </c>
      <c r="AC16" s="36">
        <v>21</v>
      </c>
      <c r="AD16" s="36">
        <v>25</v>
      </c>
      <c r="AE16" s="36">
        <v>24</v>
      </c>
      <c r="AF16" s="36">
        <v>23</v>
      </c>
      <c r="AG16" s="36">
        <v>22</v>
      </c>
      <c r="AH16" s="43"/>
      <c r="AI16" s="43"/>
      <c r="AK16" s="32" t="s">
        <v>500</v>
      </c>
      <c r="AL16" s="84">
        <v>5.23</v>
      </c>
      <c r="AO16" s="18">
        <v>2</v>
      </c>
      <c r="AP16" s="247" t="s">
        <v>424</v>
      </c>
      <c r="AQ16" s="247" t="s">
        <v>494</v>
      </c>
      <c r="AR16" s="247" t="str">
        <f t="shared" si="1"/>
        <v>2HouLacr</v>
      </c>
      <c r="AS16" s="18">
        <v>8</v>
      </c>
      <c r="AT16" s="18">
        <f>AO16</f>
        <v>2</v>
      </c>
      <c r="AW16" s="308" t="s">
        <v>501</v>
      </c>
      <c r="AX16" s="309" t="s">
        <v>502</v>
      </c>
      <c r="BA16" s="91" t="s">
        <v>503</v>
      </c>
      <c r="BB16" s="91" t="s">
        <v>387</v>
      </c>
      <c r="BC16" s="91" t="s">
        <v>485</v>
      </c>
      <c r="BD16" s="91"/>
      <c r="BE16">
        <v>14</v>
      </c>
      <c r="BF16" s="93" t="s">
        <v>297</v>
      </c>
      <c r="BG16" s="311" t="s">
        <v>504</v>
      </c>
      <c r="BH16" s="93" t="str">
        <f t="shared" si="0"/>
        <v>Alabama Calhoun</v>
      </c>
      <c r="BI16" s="93" t="s">
        <v>197</v>
      </c>
      <c r="BJ16" s="93" t="s">
        <v>437</v>
      </c>
      <c r="BK16" s="93" t="s">
        <v>438</v>
      </c>
      <c r="BL16" s="100" t="str">
        <f>" "</f>
        <v xml:space="preserve"> </v>
      </c>
      <c r="BM16" s="95" t="s">
        <v>306</v>
      </c>
      <c r="BO16" s="18" t="s">
        <v>505</v>
      </c>
      <c r="BP16" s="19">
        <v>500</v>
      </c>
      <c r="BQ16" s="19">
        <v>500</v>
      </c>
      <c r="BR16" s="19">
        <v>500</v>
      </c>
      <c r="BS16" s="19">
        <v>500</v>
      </c>
      <c r="BU16" s="32" t="s">
        <v>500</v>
      </c>
      <c r="BW16" t="s">
        <v>98</v>
      </c>
      <c r="BX16" s="219">
        <f t="shared" si="3"/>
        <v>3.35</v>
      </c>
      <c r="BY16" s="219">
        <f t="shared" si="4"/>
        <v>3.35</v>
      </c>
      <c r="BZ16" s="219">
        <f t="shared" si="5"/>
        <v>3.38</v>
      </c>
      <c r="CA16" s="219">
        <f t="shared" si="6"/>
        <v>3.22</v>
      </c>
      <c r="CB16" s="219">
        <f t="shared" si="7"/>
        <v>3.95</v>
      </c>
      <c r="CC16" s="219">
        <f t="shared" si="8"/>
        <v>3.35</v>
      </c>
      <c r="CD16" s="219">
        <f t="shared" si="9"/>
        <v>3.15</v>
      </c>
      <c r="CE16" s="219">
        <f t="shared" si="10"/>
        <v>3.35</v>
      </c>
      <c r="CF16" s="219">
        <f t="shared" si="11"/>
        <v>3.35</v>
      </c>
      <c r="CG16" s="219">
        <f t="shared" si="12"/>
        <v>3.35</v>
      </c>
      <c r="CH16" s="219">
        <f t="shared" si="13"/>
        <v>3.15</v>
      </c>
      <c r="CI16" s="219">
        <f t="shared" si="14"/>
        <v>3.35</v>
      </c>
      <c r="CJ16" s="219">
        <f t="shared" si="15"/>
        <v>3.15</v>
      </c>
      <c r="CK16" s="219">
        <f t="shared" si="16"/>
        <v>3.15</v>
      </c>
      <c r="CL16" s="219">
        <f t="shared" si="17"/>
        <v>3.35</v>
      </c>
      <c r="CM16" s="219">
        <f t="shared" si="18"/>
        <v>3.35</v>
      </c>
      <c r="CN16" s="219">
        <f t="shared" si="19"/>
        <v>3.35</v>
      </c>
      <c r="CO16" s="219">
        <f t="shared" si="20"/>
        <v>3.35</v>
      </c>
      <c r="CP16" s="219">
        <f t="shared" si="21"/>
        <v>3.35</v>
      </c>
      <c r="CQ16" s="219">
        <f t="shared" si="22"/>
        <v>3.35</v>
      </c>
      <c r="CR16" s="219">
        <f t="shared" si="23"/>
        <v>3.35</v>
      </c>
      <c r="CS16" s="219">
        <f t="shared" si="24"/>
        <v>3.35</v>
      </c>
      <c r="CT16" s="219">
        <f t="shared" si="25"/>
        <v>3.46</v>
      </c>
      <c r="CU16" s="219">
        <f t="shared" si="26"/>
        <v>3.35</v>
      </c>
      <c r="CV16" s="219">
        <f t="shared" si="27"/>
        <v>3.71</v>
      </c>
      <c r="CW16" s="219">
        <f t="shared" si="28"/>
        <v>3.35</v>
      </c>
      <c r="CX16" s="219">
        <f t="shared" si="29"/>
        <v>3.35</v>
      </c>
      <c r="CY16" s="219">
        <f t="shared" si="30"/>
        <v>3.15</v>
      </c>
      <c r="CZ16" s="219">
        <f t="shared" si="31"/>
        <v>3.35</v>
      </c>
      <c r="DA16" s="219">
        <f t="shared" si="32"/>
        <v>3.35</v>
      </c>
      <c r="DB16" s="219">
        <f t="shared" si="33"/>
        <v>3.75</v>
      </c>
      <c r="DC16" s="219">
        <f t="shared" si="34"/>
        <v>3.87</v>
      </c>
      <c r="DD16" s="219">
        <f t="shared" si="35"/>
        <v>3.35</v>
      </c>
      <c r="DE16" s="219">
        <f t="shared" si="36"/>
        <v>3.35</v>
      </c>
      <c r="DF16" s="219">
        <f t="shared" si="37"/>
        <v>3.35</v>
      </c>
      <c r="DG16" s="219">
        <f t="shared" si="38"/>
        <v>3.57</v>
      </c>
      <c r="DH16" s="219">
        <f t="shared" si="39"/>
        <v>3.35</v>
      </c>
      <c r="DI16" s="219">
        <f t="shared" si="40"/>
        <v>3.35</v>
      </c>
      <c r="DJ16" s="219">
        <f t="shared" si="41"/>
        <v>3.35</v>
      </c>
      <c r="DK16" s="219">
        <f t="shared" si="42"/>
        <v>3.38</v>
      </c>
      <c r="DL16" s="219">
        <f t="shared" si="43"/>
        <v>3.35</v>
      </c>
      <c r="DM16" s="219">
        <f t="shared" si="44"/>
        <v>3.38</v>
      </c>
      <c r="DN16" s="219">
        <f t="shared" si="45"/>
        <v>3.35</v>
      </c>
      <c r="DO16" s="219">
        <f t="shared" si="46"/>
        <v>3.35</v>
      </c>
      <c r="DP16" s="219">
        <f t="shared" si="47"/>
        <v>3.35</v>
      </c>
      <c r="DQ16" s="219">
        <f t="shared" si="48"/>
        <v>3.51</v>
      </c>
      <c r="DR16" s="219">
        <f t="shared" si="49"/>
        <v>3.35</v>
      </c>
      <c r="DS16" s="219">
        <f t="shared" si="50"/>
        <v>3.35</v>
      </c>
      <c r="DT16" s="219">
        <f t="shared" si="51"/>
        <v>3.93</v>
      </c>
      <c r="DV16" t="s">
        <v>319</v>
      </c>
      <c r="DW16" s="158">
        <v>14</v>
      </c>
      <c r="DY16" t="s">
        <v>98</v>
      </c>
      <c r="DZ16" s="305">
        <v>3.35</v>
      </c>
      <c r="EA16" s="305">
        <v>3.35</v>
      </c>
      <c r="EB16" s="305">
        <v>3.38</v>
      </c>
      <c r="EC16" s="305">
        <v>3.22</v>
      </c>
      <c r="ED16" s="305">
        <v>3.95</v>
      </c>
      <c r="EE16" s="305">
        <v>3.35</v>
      </c>
      <c r="EF16" s="305">
        <v>0</v>
      </c>
      <c r="EG16" s="305">
        <v>3.35</v>
      </c>
      <c r="EH16" s="305">
        <v>3.35</v>
      </c>
      <c r="EI16" s="305">
        <v>3.35</v>
      </c>
      <c r="EJ16" s="305">
        <v>2.19</v>
      </c>
      <c r="EK16" s="305">
        <v>3.35</v>
      </c>
      <c r="EL16" s="305">
        <v>1.66</v>
      </c>
      <c r="EM16" s="305">
        <v>2.19</v>
      </c>
      <c r="EN16" s="305">
        <v>3.35</v>
      </c>
      <c r="EO16" s="305">
        <v>3.35</v>
      </c>
      <c r="EP16" s="305">
        <v>3.35</v>
      </c>
      <c r="EQ16" s="305">
        <v>3.35</v>
      </c>
      <c r="ER16" s="305">
        <v>3.35</v>
      </c>
      <c r="ES16" s="305">
        <v>3.35</v>
      </c>
      <c r="ET16" s="305">
        <v>3.35</v>
      </c>
      <c r="EU16" s="305">
        <v>3.35</v>
      </c>
      <c r="EV16" s="305">
        <v>3.46</v>
      </c>
      <c r="EW16" s="305">
        <v>3.35</v>
      </c>
      <c r="EX16" s="305">
        <v>3.71</v>
      </c>
      <c r="EY16" s="305">
        <v>3.35</v>
      </c>
      <c r="EZ16" s="305">
        <v>3.35</v>
      </c>
      <c r="FA16" s="305">
        <v>2.35</v>
      </c>
      <c r="FB16" s="305">
        <v>3.35</v>
      </c>
      <c r="FC16" s="305">
        <v>3.35</v>
      </c>
      <c r="FD16" s="305">
        <v>3.75</v>
      </c>
      <c r="FE16" s="305">
        <v>3.87</v>
      </c>
      <c r="FF16" s="305">
        <v>3.35</v>
      </c>
      <c r="FG16" s="305">
        <v>3.35</v>
      </c>
      <c r="FH16" s="305">
        <v>3.35</v>
      </c>
      <c r="FI16" s="305">
        <v>3.57</v>
      </c>
      <c r="FJ16" s="305">
        <v>3.35</v>
      </c>
      <c r="FK16" s="305">
        <v>3.35</v>
      </c>
      <c r="FL16" s="305">
        <v>3.35</v>
      </c>
      <c r="FM16" s="305">
        <v>3.38</v>
      </c>
      <c r="FN16" s="305">
        <v>3.35</v>
      </c>
      <c r="FO16" s="305">
        <v>3.38</v>
      </c>
      <c r="FP16" s="305">
        <v>3.35</v>
      </c>
      <c r="FQ16" s="305">
        <v>3.35</v>
      </c>
      <c r="FR16" s="305">
        <v>3.35</v>
      </c>
      <c r="FS16" s="305">
        <v>3.51</v>
      </c>
      <c r="FT16" s="305">
        <v>3.35</v>
      </c>
      <c r="FU16" s="305">
        <v>3.35</v>
      </c>
      <c r="FV16" s="305">
        <v>3.93</v>
      </c>
      <c r="FW16" s="305"/>
    </row>
    <row r="17" spans="1:179" ht="15" x14ac:dyDescent="0.25">
      <c r="A17" s="19"/>
      <c r="B17" s="19"/>
      <c r="C17" s="19"/>
      <c r="D17" s="19"/>
      <c r="E17" s="19"/>
      <c r="F17" s="19"/>
      <c r="H17" s="18"/>
      <c r="I17" s="18"/>
      <c r="J17" s="18"/>
      <c r="K17" s="18"/>
      <c r="M17" s="999"/>
      <c r="N17" s="1000"/>
      <c r="O17" s="1000"/>
      <c r="P17" s="1001"/>
      <c r="Q17" s="1002"/>
      <c r="Z17" s="19"/>
      <c r="AA17" s="19"/>
      <c r="AB17" s="36"/>
      <c r="AC17" s="36"/>
      <c r="AD17" s="36"/>
      <c r="AE17" s="36"/>
      <c r="AF17" s="36"/>
      <c r="AG17" s="36"/>
      <c r="AH17" s="43"/>
      <c r="AI17" s="43"/>
      <c r="AK17" s="32"/>
      <c r="AL17" s="84"/>
      <c r="AO17" s="18"/>
      <c r="AP17" s="247"/>
      <c r="AQ17" s="247"/>
      <c r="AR17" s="247"/>
      <c r="AS17" s="18"/>
      <c r="AT17" s="18"/>
      <c r="AW17" s="308"/>
      <c r="AX17" s="309"/>
      <c r="BA17" s="91"/>
      <c r="BB17" s="91"/>
      <c r="BC17" s="91"/>
      <c r="BD17" s="91"/>
      <c r="BF17" s="93"/>
      <c r="BG17" s="311"/>
      <c r="BH17" s="93"/>
      <c r="BI17" s="93"/>
      <c r="BJ17" s="93"/>
      <c r="BK17" s="93"/>
      <c r="BL17" s="100"/>
      <c r="BM17" s="95"/>
      <c r="BO17" s="18"/>
      <c r="BP17" s="19"/>
      <c r="BQ17" s="19"/>
      <c r="BR17" s="19"/>
      <c r="BS17" s="19"/>
      <c r="BU17" s="32"/>
      <c r="BW17" s="322" t="s">
        <v>16828</v>
      </c>
      <c r="BX17" s="219">
        <f t="shared" si="3"/>
        <v>3.36</v>
      </c>
      <c r="BY17" s="219">
        <f t="shared" si="4"/>
        <v>3.48</v>
      </c>
      <c r="BZ17" s="219">
        <f t="shared" si="5"/>
        <v>3.35</v>
      </c>
      <c r="CA17" s="219">
        <f t="shared" si="6"/>
        <v>3.15</v>
      </c>
      <c r="CB17" s="219">
        <f t="shared" si="7"/>
        <v>3.69</v>
      </c>
      <c r="CC17" s="219">
        <f t="shared" si="8"/>
        <v>3.16</v>
      </c>
      <c r="CD17" s="219">
        <f t="shared" si="9"/>
        <v>3.15</v>
      </c>
      <c r="CE17" s="219">
        <f t="shared" si="10"/>
        <v>3.35</v>
      </c>
      <c r="CF17" s="219">
        <f t="shared" si="11"/>
        <v>3.34</v>
      </c>
      <c r="CG17" s="219">
        <f t="shared" si="12"/>
        <v>3.4</v>
      </c>
      <c r="CH17" s="219">
        <f t="shared" si="13"/>
        <v>3.22</v>
      </c>
      <c r="CI17" s="219">
        <f t="shared" si="14"/>
        <v>3.15</v>
      </c>
      <c r="CJ17" s="219">
        <f t="shared" si="15"/>
        <v>3.15</v>
      </c>
      <c r="CK17" s="219">
        <f t="shared" si="16"/>
        <v>3.83</v>
      </c>
      <c r="CL17" s="219">
        <f t="shared" si="17"/>
        <v>3.21</v>
      </c>
      <c r="CM17" s="219">
        <f t="shared" si="18"/>
        <v>3.35</v>
      </c>
      <c r="CN17" s="219">
        <f t="shared" si="19"/>
        <v>3.49</v>
      </c>
      <c r="CO17" s="219">
        <f t="shared" si="20"/>
        <v>3.32</v>
      </c>
      <c r="CP17" s="219">
        <f t="shared" si="21"/>
        <v>3.52</v>
      </c>
      <c r="CQ17" s="219">
        <f t="shared" si="22"/>
        <v>3.35</v>
      </c>
      <c r="CR17" s="219">
        <f t="shared" si="23"/>
        <v>3.15</v>
      </c>
      <c r="CS17" s="219">
        <f t="shared" si="24"/>
        <v>3.15</v>
      </c>
      <c r="CT17" s="219">
        <f t="shared" si="25"/>
        <v>3.35</v>
      </c>
      <c r="CU17" s="219">
        <f t="shared" si="26"/>
        <v>3.35</v>
      </c>
      <c r="CV17" s="219">
        <f t="shared" si="27"/>
        <v>3.35</v>
      </c>
      <c r="CW17" s="219">
        <f t="shared" si="28"/>
        <v>3.27</v>
      </c>
      <c r="CX17" s="219">
        <f t="shared" si="29"/>
        <v>3.35</v>
      </c>
      <c r="CY17" s="219">
        <f t="shared" si="30"/>
        <v>3.2</v>
      </c>
      <c r="CZ17" s="219">
        <f t="shared" si="31"/>
        <v>3.66</v>
      </c>
      <c r="DA17" s="219">
        <f t="shared" si="32"/>
        <v>3.3</v>
      </c>
      <c r="DB17" s="219">
        <f t="shared" si="33"/>
        <v>3.35</v>
      </c>
      <c r="DC17" s="219">
        <f t="shared" si="34"/>
        <v>3.35</v>
      </c>
      <c r="DD17" s="219">
        <f t="shared" si="35"/>
        <v>3.48</v>
      </c>
      <c r="DE17" s="219">
        <f t="shared" si="36"/>
        <v>3.28</v>
      </c>
      <c r="DF17" s="219">
        <f t="shared" si="37"/>
        <v>3.38</v>
      </c>
      <c r="DG17" s="219">
        <f t="shared" si="38"/>
        <v>3.35</v>
      </c>
      <c r="DH17" s="219">
        <f t="shared" si="39"/>
        <v>3.25</v>
      </c>
      <c r="DI17" s="219">
        <f t="shared" si="40"/>
        <v>3.35</v>
      </c>
      <c r="DJ17" s="219">
        <f t="shared" si="41"/>
        <v>3.44</v>
      </c>
      <c r="DK17" s="219">
        <f t="shared" si="42"/>
        <v>3.3</v>
      </c>
      <c r="DL17" s="219">
        <f t="shared" si="43"/>
        <v>3.11</v>
      </c>
      <c r="DM17" s="219">
        <f t="shared" si="44"/>
        <v>3.15</v>
      </c>
      <c r="DN17" s="219">
        <f t="shared" si="45"/>
        <v>3.15</v>
      </c>
      <c r="DO17" s="219">
        <f t="shared" si="46"/>
        <v>3.44</v>
      </c>
      <c r="DP17" s="219">
        <f t="shared" si="47"/>
        <v>3.35</v>
      </c>
      <c r="DQ17" s="219">
        <f t="shared" si="48"/>
        <v>3.15</v>
      </c>
      <c r="DR17" s="219">
        <f t="shared" si="49"/>
        <v>3.13</v>
      </c>
      <c r="DS17" s="219">
        <f t="shared" si="50"/>
        <v>3.51</v>
      </c>
      <c r="DT17" s="219">
        <f t="shared" si="51"/>
        <v>3.35</v>
      </c>
      <c r="DW17" s="158"/>
      <c r="DY17" t="s">
        <v>16828</v>
      </c>
      <c r="DZ17" s="305">
        <v>3.36</v>
      </c>
      <c r="EA17" s="305">
        <v>3.48</v>
      </c>
      <c r="EB17" s="305">
        <v>3.35</v>
      </c>
      <c r="EC17" s="305">
        <v>2.58</v>
      </c>
      <c r="ED17" s="305">
        <v>3.69</v>
      </c>
      <c r="EE17" s="305">
        <v>3.16</v>
      </c>
      <c r="EF17" s="305">
        <v>0</v>
      </c>
      <c r="EG17" s="305">
        <v>3.35</v>
      </c>
      <c r="EH17" s="305">
        <v>3.34</v>
      </c>
      <c r="EI17" s="305">
        <v>3.4</v>
      </c>
      <c r="EJ17" s="305">
        <v>3.22</v>
      </c>
      <c r="EK17" s="305">
        <v>2</v>
      </c>
      <c r="EL17" s="305">
        <v>2.88</v>
      </c>
      <c r="EM17" s="305">
        <v>3.83</v>
      </c>
      <c r="EN17" s="305">
        <v>3.21</v>
      </c>
      <c r="EO17" s="305">
        <v>3.35</v>
      </c>
      <c r="EP17" s="305">
        <v>3.49</v>
      </c>
      <c r="EQ17" s="305">
        <v>3.32</v>
      </c>
      <c r="ER17" s="305">
        <v>3.52</v>
      </c>
      <c r="ES17" s="305">
        <v>3.35</v>
      </c>
      <c r="ET17" s="305">
        <v>2.96</v>
      </c>
      <c r="EU17" s="305">
        <v>2.94</v>
      </c>
      <c r="EV17" s="305">
        <v>3.35</v>
      </c>
      <c r="EW17" s="305">
        <v>3.35</v>
      </c>
      <c r="EX17" s="305">
        <v>3.35</v>
      </c>
      <c r="EY17" s="305">
        <v>3.27</v>
      </c>
      <c r="EZ17" s="305">
        <v>3.35</v>
      </c>
      <c r="FA17" s="305">
        <v>3.2</v>
      </c>
      <c r="FB17" s="305">
        <v>3.66</v>
      </c>
      <c r="FC17" s="305">
        <v>3.3</v>
      </c>
      <c r="FD17" s="305">
        <v>3.35</v>
      </c>
      <c r="FE17" s="305">
        <v>3.35</v>
      </c>
      <c r="FF17" s="305">
        <v>3.48</v>
      </c>
      <c r="FG17" s="305">
        <v>3.28</v>
      </c>
      <c r="FH17" s="305">
        <v>3.38</v>
      </c>
      <c r="FI17" s="305">
        <v>3.35</v>
      </c>
      <c r="FJ17" s="305">
        <v>3.25</v>
      </c>
      <c r="FK17" s="305">
        <v>3.35</v>
      </c>
      <c r="FL17" s="305">
        <v>3.44</v>
      </c>
      <c r="FM17" s="305">
        <v>3.3</v>
      </c>
      <c r="FN17" s="305">
        <v>3.11</v>
      </c>
      <c r="FO17" s="305">
        <v>2.9</v>
      </c>
      <c r="FP17" s="305">
        <v>2.98</v>
      </c>
      <c r="FQ17" s="305">
        <v>3.44</v>
      </c>
      <c r="FR17" s="305">
        <v>3.35</v>
      </c>
      <c r="FS17" s="305">
        <v>2.42</v>
      </c>
      <c r="FT17" s="305">
        <v>3.13</v>
      </c>
      <c r="FU17" s="305">
        <v>3.51</v>
      </c>
      <c r="FV17" s="305">
        <v>3.35</v>
      </c>
      <c r="FW17" s="305"/>
    </row>
    <row r="18" spans="1:179" ht="15" x14ac:dyDescent="0.25">
      <c r="A18" s="19"/>
      <c r="B18" s="19"/>
      <c r="C18" s="19"/>
      <c r="D18" s="19"/>
      <c r="E18" s="19"/>
      <c r="F18" s="19"/>
      <c r="H18" s="18"/>
      <c r="I18" s="18"/>
      <c r="J18" s="18"/>
      <c r="K18" s="18"/>
      <c r="M18" s="999"/>
      <c r="N18" s="1000"/>
      <c r="O18" s="1000"/>
      <c r="P18" s="1001"/>
      <c r="Q18" s="1002"/>
      <c r="Z18" s="19"/>
      <c r="AA18" s="19"/>
      <c r="AB18" s="36"/>
      <c r="AC18" s="36"/>
      <c r="AD18" s="36"/>
      <c r="AE18" s="36"/>
      <c r="AF18" s="36"/>
      <c r="AG18" s="36"/>
      <c r="AH18" s="43"/>
      <c r="AI18" s="43"/>
      <c r="AK18" s="32"/>
      <c r="AL18" s="84"/>
      <c r="AO18" s="18"/>
      <c r="AP18" s="247"/>
      <c r="AQ18" s="247"/>
      <c r="AR18" s="247"/>
      <c r="AS18" s="18"/>
      <c r="AT18" s="18"/>
      <c r="AW18" s="308"/>
      <c r="AX18" s="309"/>
      <c r="BA18" s="91"/>
      <c r="BB18" s="91"/>
      <c r="BC18" s="91"/>
      <c r="BD18" s="91"/>
      <c r="BF18" s="93"/>
      <c r="BG18" s="311"/>
      <c r="BH18" s="93"/>
      <c r="BI18" s="93"/>
      <c r="BJ18" s="93"/>
      <c r="BK18" s="93"/>
      <c r="BL18" s="100"/>
      <c r="BM18" s="95"/>
      <c r="BO18" s="18"/>
      <c r="BP18" s="19"/>
      <c r="BQ18" s="19"/>
      <c r="BR18" s="19"/>
      <c r="BS18" s="19"/>
      <c r="BU18" s="32"/>
      <c r="BW18" s="322" t="s">
        <v>50457</v>
      </c>
      <c r="BX18" s="219">
        <f t="shared" si="3"/>
        <v>3.15</v>
      </c>
      <c r="BY18" s="219">
        <f t="shared" si="4"/>
        <v>3.15</v>
      </c>
      <c r="BZ18" s="219">
        <f t="shared" si="5"/>
        <v>3.35</v>
      </c>
      <c r="CA18" s="219">
        <f t="shared" si="6"/>
        <v>3.35</v>
      </c>
      <c r="CB18" s="219">
        <f t="shared" si="7"/>
        <v>3.15</v>
      </c>
      <c r="CC18" s="219">
        <f t="shared" si="8"/>
        <v>3.35</v>
      </c>
      <c r="CD18" s="219">
        <f t="shared" si="9"/>
        <v>3.15</v>
      </c>
      <c r="CE18" s="219">
        <f t="shared" si="10"/>
        <v>3.35</v>
      </c>
      <c r="CF18" s="219">
        <f t="shared" si="11"/>
        <v>3.35</v>
      </c>
      <c r="CG18" s="219">
        <f t="shared" si="12"/>
        <v>3.35</v>
      </c>
      <c r="CH18" s="219">
        <f t="shared" si="13"/>
        <v>3.35</v>
      </c>
      <c r="CI18" s="219">
        <f t="shared" si="14"/>
        <v>3.35</v>
      </c>
      <c r="CJ18" s="219">
        <f t="shared" si="15"/>
        <v>3.15</v>
      </c>
      <c r="CK18" s="219">
        <f t="shared" si="16"/>
        <v>3.15</v>
      </c>
      <c r="CL18" s="219">
        <f t="shared" si="17"/>
        <v>3.35</v>
      </c>
      <c r="CM18" s="219">
        <f t="shared" si="18"/>
        <v>3.15</v>
      </c>
      <c r="CN18" s="219">
        <f t="shared" si="19"/>
        <v>3.15</v>
      </c>
      <c r="CO18" s="219">
        <f t="shared" si="20"/>
        <v>3.35</v>
      </c>
      <c r="CP18" s="219">
        <f t="shared" si="21"/>
        <v>3.15</v>
      </c>
      <c r="CQ18" s="219">
        <f t="shared" si="22"/>
        <v>3.35</v>
      </c>
      <c r="CR18" s="219">
        <f t="shared" si="23"/>
        <v>3.35</v>
      </c>
      <c r="CS18" s="219">
        <f t="shared" si="24"/>
        <v>3.35</v>
      </c>
      <c r="CT18" s="219">
        <f t="shared" si="25"/>
        <v>3.15</v>
      </c>
      <c r="CU18" s="219">
        <f t="shared" si="26"/>
        <v>3.15</v>
      </c>
      <c r="CV18" s="219">
        <f t="shared" si="27"/>
        <v>3.35</v>
      </c>
      <c r="CW18" s="219">
        <f t="shared" si="28"/>
        <v>3.15</v>
      </c>
      <c r="CX18" s="219">
        <f t="shared" si="29"/>
        <v>3.35</v>
      </c>
      <c r="CY18" s="219">
        <f t="shared" si="30"/>
        <v>3.35</v>
      </c>
      <c r="CZ18" s="219">
        <f t="shared" si="31"/>
        <v>3.35</v>
      </c>
      <c r="DA18" s="219">
        <f t="shared" si="32"/>
        <v>3.35</v>
      </c>
      <c r="DB18" s="219">
        <f t="shared" si="33"/>
        <v>3.35</v>
      </c>
      <c r="DC18" s="219">
        <f t="shared" si="34"/>
        <v>3.35</v>
      </c>
      <c r="DD18" s="219">
        <f t="shared" si="35"/>
        <v>3.15</v>
      </c>
      <c r="DE18" s="219">
        <f t="shared" si="36"/>
        <v>3.15</v>
      </c>
      <c r="DF18" s="219">
        <f t="shared" si="37"/>
        <v>3.35</v>
      </c>
      <c r="DG18" s="219">
        <f t="shared" si="38"/>
        <v>3.35</v>
      </c>
      <c r="DH18" s="219">
        <f t="shared" si="39"/>
        <v>3.15</v>
      </c>
      <c r="DI18" s="219">
        <f t="shared" si="40"/>
        <v>3.35</v>
      </c>
      <c r="DJ18" s="219">
        <f t="shared" si="41"/>
        <v>3.15</v>
      </c>
      <c r="DK18" s="219">
        <f t="shared" si="42"/>
        <v>3.35</v>
      </c>
      <c r="DL18" s="219">
        <f t="shared" si="43"/>
        <v>3.15</v>
      </c>
      <c r="DM18" s="219">
        <f t="shared" si="44"/>
        <v>3.15</v>
      </c>
      <c r="DN18" s="219">
        <f t="shared" si="45"/>
        <v>3.35</v>
      </c>
      <c r="DO18" s="219">
        <f t="shared" si="46"/>
        <v>3.15</v>
      </c>
      <c r="DP18" s="219">
        <f t="shared" si="47"/>
        <v>3.35</v>
      </c>
      <c r="DQ18" s="219">
        <f t="shared" si="48"/>
        <v>3.35</v>
      </c>
      <c r="DR18" s="219">
        <f t="shared" si="49"/>
        <v>3.15</v>
      </c>
      <c r="DS18" s="219">
        <f t="shared" si="50"/>
        <v>3.35</v>
      </c>
      <c r="DT18" s="219">
        <f t="shared" si="51"/>
        <v>3.35</v>
      </c>
      <c r="DW18" s="158"/>
      <c r="DY18" t="s">
        <v>50457</v>
      </c>
      <c r="DZ18" s="305">
        <v>2.74</v>
      </c>
      <c r="EA18" s="305">
        <v>1.96</v>
      </c>
      <c r="EB18" s="305">
        <v>3.35</v>
      </c>
      <c r="EC18" s="305">
        <v>3.35</v>
      </c>
      <c r="ED18" s="305">
        <v>2.52</v>
      </c>
      <c r="EE18" s="305">
        <v>3.35</v>
      </c>
      <c r="EF18" s="305">
        <v>0</v>
      </c>
      <c r="EG18" s="305">
        <v>3.35</v>
      </c>
      <c r="EH18" s="305">
        <v>3.35</v>
      </c>
      <c r="EI18" s="305">
        <v>3.35</v>
      </c>
      <c r="EJ18" s="305">
        <v>3.35</v>
      </c>
      <c r="EK18" s="305">
        <v>3.35</v>
      </c>
      <c r="EL18" s="305">
        <v>1.73</v>
      </c>
      <c r="EM18" s="305">
        <v>1.79</v>
      </c>
      <c r="EN18" s="305">
        <v>3.35</v>
      </c>
      <c r="EO18" s="305">
        <v>1.89</v>
      </c>
      <c r="EP18" s="305">
        <v>2.62</v>
      </c>
      <c r="EQ18" s="305">
        <v>3.35</v>
      </c>
      <c r="ER18" s="305">
        <v>2.5</v>
      </c>
      <c r="ES18" s="305">
        <v>3.35</v>
      </c>
      <c r="ET18" s="305">
        <v>3.35</v>
      </c>
      <c r="EU18" s="305">
        <v>3.35</v>
      </c>
      <c r="EV18" s="305">
        <v>1.84</v>
      </c>
      <c r="EW18" s="305">
        <v>2.31</v>
      </c>
      <c r="EX18" s="305">
        <v>3.35</v>
      </c>
      <c r="EY18" s="305">
        <v>1.96</v>
      </c>
      <c r="EZ18" s="305">
        <v>3.35</v>
      </c>
      <c r="FA18" s="305">
        <v>3.35</v>
      </c>
      <c r="FB18" s="305">
        <v>3.35</v>
      </c>
      <c r="FC18" s="305">
        <v>3.35</v>
      </c>
      <c r="FD18" s="305">
        <v>3.35</v>
      </c>
      <c r="FE18" s="305">
        <v>3.35</v>
      </c>
      <c r="FF18" s="305">
        <v>2.92</v>
      </c>
      <c r="FG18" s="305">
        <v>1.98</v>
      </c>
      <c r="FH18" s="305">
        <v>3.35</v>
      </c>
      <c r="FI18" s="305">
        <v>3.35</v>
      </c>
      <c r="FJ18" s="305">
        <v>2.0499999999999998</v>
      </c>
      <c r="FK18" s="305">
        <v>3.35</v>
      </c>
      <c r="FL18" s="305">
        <v>2.33</v>
      </c>
      <c r="FM18" s="305">
        <v>3.35</v>
      </c>
      <c r="FN18" s="305">
        <v>2.08</v>
      </c>
      <c r="FO18" s="305">
        <v>2.4</v>
      </c>
      <c r="FP18" s="305">
        <v>3.35</v>
      </c>
      <c r="FQ18" s="305">
        <v>2.2200000000000002</v>
      </c>
      <c r="FR18" s="305">
        <v>3.35</v>
      </c>
      <c r="FS18" s="305">
        <v>3.35</v>
      </c>
      <c r="FT18" s="305">
        <v>2.02</v>
      </c>
      <c r="FU18" s="305">
        <v>3.35</v>
      </c>
      <c r="FV18" s="305">
        <v>3.35</v>
      </c>
      <c r="FW18" s="305"/>
    </row>
    <row r="19" spans="1:179" ht="15.75" thickBot="1" x14ac:dyDescent="0.3">
      <c r="A19" s="19" t="s">
        <v>11</v>
      </c>
      <c r="B19" s="19">
        <v>12</v>
      </c>
      <c r="C19" s="19">
        <v>1440</v>
      </c>
      <c r="D19" s="19">
        <v>1080</v>
      </c>
      <c r="E19" s="19">
        <v>720</v>
      </c>
      <c r="F19" s="19">
        <v>360</v>
      </c>
      <c r="H19" s="18"/>
      <c r="I19" s="18">
        <v>151</v>
      </c>
      <c r="J19" s="18">
        <v>5</v>
      </c>
      <c r="K19" s="18"/>
      <c r="M19" s="34"/>
      <c r="N19" s="22">
        <v>251</v>
      </c>
      <c r="O19" s="22">
        <v>4</v>
      </c>
      <c r="P19" s="160"/>
      <c r="Q19" s="23"/>
      <c r="Z19" s="19" t="s">
        <v>506</v>
      </c>
      <c r="AA19" s="19">
        <v>6</v>
      </c>
      <c r="AB19" s="36">
        <v>8</v>
      </c>
      <c r="AC19" s="36">
        <v>21</v>
      </c>
      <c r="AD19" s="36">
        <v>25</v>
      </c>
      <c r="AE19" s="36">
        <v>24</v>
      </c>
      <c r="AF19" s="36">
        <v>23</v>
      </c>
      <c r="AG19" s="36">
        <v>22</v>
      </c>
      <c r="AH19" s="43" t="s">
        <v>507</v>
      </c>
      <c r="AI19" s="43" t="s">
        <v>508</v>
      </c>
      <c r="AK19" s="32" t="s">
        <v>509</v>
      </c>
      <c r="AL19" s="84">
        <v>3.5</v>
      </c>
      <c r="AO19" s="18">
        <v>2</v>
      </c>
      <c r="AP19" s="247" t="s">
        <v>424</v>
      </c>
      <c r="AQ19" s="247" t="s">
        <v>510</v>
      </c>
      <c r="AR19" s="247" t="str">
        <f t="shared" si="1"/>
        <v>2HouPho</v>
      </c>
      <c r="AS19" s="18">
        <v>4</v>
      </c>
      <c r="AT19" s="18">
        <f>AO19</f>
        <v>2</v>
      </c>
      <c r="AW19" s="308" t="s">
        <v>511</v>
      </c>
      <c r="AX19" s="309" t="s">
        <v>473</v>
      </c>
      <c r="BA19" s="90" t="s">
        <v>512</v>
      </c>
      <c r="BB19" s="90" t="s">
        <v>387</v>
      </c>
      <c r="BC19" s="90" t="s">
        <v>485</v>
      </c>
      <c r="BD19" s="90"/>
      <c r="BE19">
        <v>15</v>
      </c>
      <c r="BF19" s="93" t="s">
        <v>297</v>
      </c>
      <c r="BG19" s="311" t="s">
        <v>504</v>
      </c>
      <c r="BH19" s="93" t="str">
        <f t="shared" si="0"/>
        <v>Alabama Calhoun</v>
      </c>
      <c r="BI19" s="93" t="s">
        <v>299</v>
      </c>
      <c r="BJ19" s="93" t="s">
        <v>449</v>
      </c>
      <c r="BK19" s="93" t="s">
        <v>450</v>
      </c>
      <c r="BL19" s="93" t="s">
        <v>450</v>
      </c>
      <c r="BM19" s="95" t="s">
        <v>303</v>
      </c>
      <c r="BO19" s="18" t="s">
        <v>513</v>
      </c>
      <c r="BP19" s="19">
        <v>500</v>
      </c>
      <c r="BQ19" s="19">
        <v>500</v>
      </c>
      <c r="BR19" s="19">
        <v>500</v>
      </c>
      <c r="BS19" s="19">
        <v>500</v>
      </c>
      <c r="BU19" s="32" t="s">
        <v>514</v>
      </c>
      <c r="BX19" s="219">
        <f t="shared" si="3"/>
        <v>3.15</v>
      </c>
      <c r="BY19" s="219">
        <f t="shared" si="4"/>
        <v>3.15</v>
      </c>
      <c r="BZ19" s="219">
        <f t="shared" si="5"/>
        <v>3.15</v>
      </c>
      <c r="CA19" s="219">
        <f t="shared" si="6"/>
        <v>3.15</v>
      </c>
      <c r="CB19" s="219">
        <f t="shared" si="7"/>
        <v>3.15</v>
      </c>
      <c r="CC19" s="219">
        <f t="shared" si="8"/>
        <v>3.15</v>
      </c>
      <c r="CD19" s="219">
        <f t="shared" si="9"/>
        <v>3.15</v>
      </c>
      <c r="CE19" s="219">
        <f t="shared" si="10"/>
        <v>3.15</v>
      </c>
      <c r="CF19" s="219">
        <f t="shared" si="11"/>
        <v>3.15</v>
      </c>
      <c r="CG19" s="219">
        <f t="shared" si="12"/>
        <v>3.15</v>
      </c>
      <c r="CH19" s="219">
        <f t="shared" si="13"/>
        <v>3.15</v>
      </c>
      <c r="CI19" s="219">
        <f t="shared" si="14"/>
        <v>3.15</v>
      </c>
      <c r="CJ19" s="219">
        <f t="shared" si="15"/>
        <v>3.15</v>
      </c>
      <c r="CK19" s="219">
        <f t="shared" si="16"/>
        <v>3.15</v>
      </c>
      <c r="CL19" s="219">
        <f t="shared" si="17"/>
        <v>3.15</v>
      </c>
      <c r="CM19" s="219">
        <f t="shared" si="18"/>
        <v>3.15</v>
      </c>
      <c r="CN19" s="219">
        <f t="shared" si="19"/>
        <v>3.15</v>
      </c>
      <c r="CO19" s="219">
        <f t="shared" si="20"/>
        <v>3.15</v>
      </c>
      <c r="CP19" s="219">
        <f t="shared" si="21"/>
        <v>3.15</v>
      </c>
      <c r="CQ19" s="219">
        <f t="shared" si="22"/>
        <v>3.15</v>
      </c>
      <c r="CR19" s="219">
        <f t="shared" si="23"/>
        <v>3.15</v>
      </c>
      <c r="CS19" s="219">
        <f t="shared" si="24"/>
        <v>3.15</v>
      </c>
      <c r="CT19" s="219">
        <f t="shared" si="25"/>
        <v>3.15</v>
      </c>
      <c r="CU19" s="219">
        <f t="shared" si="26"/>
        <v>3.15</v>
      </c>
      <c r="CV19" s="219">
        <f t="shared" si="27"/>
        <v>3.15</v>
      </c>
      <c r="CW19" s="219">
        <f t="shared" si="28"/>
        <v>3.15</v>
      </c>
      <c r="CX19" s="219">
        <f t="shared" si="29"/>
        <v>3.15</v>
      </c>
      <c r="CY19" s="219">
        <f t="shared" si="30"/>
        <v>3.15</v>
      </c>
      <c r="CZ19" s="219">
        <f t="shared" si="31"/>
        <v>3.15</v>
      </c>
      <c r="DA19" s="219">
        <f t="shared" si="32"/>
        <v>3.15</v>
      </c>
      <c r="DB19" s="219">
        <f t="shared" si="33"/>
        <v>3.15</v>
      </c>
      <c r="DC19" s="219">
        <f t="shared" si="34"/>
        <v>3.15</v>
      </c>
      <c r="DD19" s="219">
        <f t="shared" si="35"/>
        <v>3.15</v>
      </c>
      <c r="DE19" s="219">
        <f t="shared" si="36"/>
        <v>3.15</v>
      </c>
      <c r="DF19" s="219">
        <f t="shared" si="37"/>
        <v>3.15</v>
      </c>
      <c r="DG19" s="219">
        <f t="shared" si="38"/>
        <v>3.15</v>
      </c>
      <c r="DH19" s="219">
        <f t="shared" si="39"/>
        <v>3.15</v>
      </c>
      <c r="DI19" s="219">
        <f t="shared" si="40"/>
        <v>3.15</v>
      </c>
      <c r="DJ19" s="219">
        <f t="shared" si="41"/>
        <v>3.15</v>
      </c>
      <c r="DK19" s="219">
        <f t="shared" si="42"/>
        <v>3.15</v>
      </c>
      <c r="DL19" s="219">
        <f t="shared" si="43"/>
        <v>3.15</v>
      </c>
      <c r="DM19" s="219">
        <f t="shared" si="44"/>
        <v>3.15</v>
      </c>
      <c r="DN19" s="219">
        <f t="shared" si="45"/>
        <v>3.15</v>
      </c>
      <c r="DO19" s="219">
        <f t="shared" si="46"/>
        <v>3.15</v>
      </c>
      <c r="DP19" s="219">
        <f t="shared" si="47"/>
        <v>3.15</v>
      </c>
      <c r="DQ19" s="219">
        <f t="shared" si="48"/>
        <v>3.15</v>
      </c>
      <c r="DR19" s="219">
        <f t="shared" si="49"/>
        <v>3.15</v>
      </c>
      <c r="DS19" s="219">
        <f t="shared" si="50"/>
        <v>3.15</v>
      </c>
      <c r="DT19" s="219">
        <f t="shared" si="51"/>
        <v>3.15</v>
      </c>
      <c r="DV19" t="s">
        <v>320</v>
      </c>
      <c r="DW19" s="158">
        <v>15</v>
      </c>
      <c r="DY19" t="s">
        <v>50458</v>
      </c>
      <c r="FW19" s="305"/>
    </row>
    <row r="20" spans="1:179" ht="25.5" x14ac:dyDescent="0.25">
      <c r="A20" s="19" t="s">
        <v>515</v>
      </c>
      <c r="B20" s="19">
        <v>12</v>
      </c>
      <c r="C20" s="19">
        <v>1056</v>
      </c>
      <c r="D20" s="19">
        <v>792</v>
      </c>
      <c r="E20" s="19">
        <v>528</v>
      </c>
      <c r="F20" s="19">
        <v>264</v>
      </c>
      <c r="H20" s="18"/>
      <c r="I20" s="18">
        <v>201</v>
      </c>
      <c r="J20" s="18">
        <v>6</v>
      </c>
      <c r="K20" s="18"/>
      <c r="Z20" s="260" t="s">
        <v>516</v>
      </c>
      <c r="AA20" s="19">
        <v>11</v>
      </c>
      <c r="AB20" s="36">
        <v>11</v>
      </c>
      <c r="AC20" s="36">
        <v>21</v>
      </c>
      <c r="AD20" s="36">
        <v>25</v>
      </c>
      <c r="AE20" s="36">
        <v>24</v>
      </c>
      <c r="AF20" s="36">
        <v>23</v>
      </c>
      <c r="AG20" s="36">
        <v>22</v>
      </c>
      <c r="AH20" s="263" t="s">
        <v>517</v>
      </c>
      <c r="AI20" s="263" t="s">
        <v>433</v>
      </c>
      <c r="AK20" s="32" t="s">
        <v>514</v>
      </c>
      <c r="AL20" s="33">
        <v>2.9</v>
      </c>
      <c r="AO20" s="18">
        <v>2</v>
      </c>
      <c r="AP20" s="247" t="s">
        <v>446</v>
      </c>
      <c r="AQ20" s="247" t="s">
        <v>483</v>
      </c>
      <c r="AR20" s="247" t="str">
        <f t="shared" si="1"/>
        <v>2IndyIwa</v>
      </c>
      <c r="AS20" s="18">
        <v>2</v>
      </c>
      <c r="AT20" s="18">
        <f t="shared" si="2"/>
        <v>2</v>
      </c>
      <c r="AW20" s="308" t="s">
        <v>518</v>
      </c>
      <c r="AX20" s="309" t="s">
        <v>510</v>
      </c>
      <c r="BA20" s="91" t="s">
        <v>519</v>
      </c>
      <c r="BB20" s="91" t="s">
        <v>387</v>
      </c>
      <c r="BC20" s="91" t="s">
        <v>520</v>
      </c>
      <c r="BD20" s="91"/>
      <c r="BE20">
        <v>16</v>
      </c>
      <c r="BF20" s="93" t="s">
        <v>297</v>
      </c>
      <c r="BG20" s="311" t="s">
        <v>521</v>
      </c>
      <c r="BH20" s="93" t="str">
        <f t="shared" si="0"/>
        <v>Alabama Chambers</v>
      </c>
      <c r="BI20" s="93" t="s">
        <v>299</v>
      </c>
      <c r="BJ20" s="93" t="s">
        <v>300</v>
      </c>
      <c r="BK20" s="93" t="s">
        <v>301</v>
      </c>
      <c r="BL20" s="93" t="s">
        <v>301</v>
      </c>
      <c r="BM20" s="95" t="s">
        <v>303</v>
      </c>
      <c r="BO20" s="18" t="s">
        <v>522</v>
      </c>
      <c r="BP20" s="19">
        <v>500</v>
      </c>
      <c r="BQ20" s="19">
        <v>500</v>
      </c>
      <c r="BR20" s="19">
        <v>500</v>
      </c>
      <c r="BS20" s="19">
        <v>500</v>
      </c>
      <c r="BU20" s="18" t="s">
        <v>523</v>
      </c>
      <c r="BW20" s="456" t="s">
        <v>47</v>
      </c>
      <c r="BX20">
        <v>0.46</v>
      </c>
      <c r="DV20" t="s">
        <v>321</v>
      </c>
      <c r="DW20" s="158">
        <v>16</v>
      </c>
    </row>
    <row r="21" spans="1:179" ht="13.35" customHeight="1" x14ac:dyDescent="0.25">
      <c r="A21" s="19" t="s">
        <v>524</v>
      </c>
      <c r="B21" s="19">
        <v>16</v>
      </c>
      <c r="C21" s="19">
        <v>1056</v>
      </c>
      <c r="D21" s="19">
        <v>792</v>
      </c>
      <c r="E21" s="19">
        <v>528</v>
      </c>
      <c r="F21" s="19">
        <v>264</v>
      </c>
      <c r="Z21" s="260" t="s">
        <v>525</v>
      </c>
      <c r="AA21" s="19">
        <v>12</v>
      </c>
      <c r="AB21" s="36">
        <v>12</v>
      </c>
      <c r="AC21" s="36">
        <v>21</v>
      </c>
      <c r="AD21" s="36">
        <v>25</v>
      </c>
      <c r="AE21" s="36">
        <v>24</v>
      </c>
      <c r="AF21" s="36">
        <v>23</v>
      </c>
      <c r="AG21" s="36">
        <v>22</v>
      </c>
      <c r="AH21" s="263" t="s">
        <v>517</v>
      </c>
      <c r="AI21" s="263" t="s">
        <v>433</v>
      </c>
      <c r="AK21" s="32" t="s">
        <v>523</v>
      </c>
      <c r="AL21" s="84">
        <v>5.23</v>
      </c>
      <c r="AO21" s="18">
        <v>2</v>
      </c>
      <c r="AP21" s="247" t="s">
        <v>483</v>
      </c>
      <c r="AQ21" s="247" t="s">
        <v>446</v>
      </c>
      <c r="AR21" s="247" t="str">
        <f t="shared" si="1"/>
        <v>2IwaIndy</v>
      </c>
      <c r="AS21" s="18">
        <v>2</v>
      </c>
      <c r="AT21" s="18">
        <f t="shared" si="2"/>
        <v>2</v>
      </c>
      <c r="AW21" s="308" t="s">
        <v>526</v>
      </c>
      <c r="AX21" s="309" t="s">
        <v>385</v>
      </c>
      <c r="BA21" s="90" t="s">
        <v>527</v>
      </c>
      <c r="BB21" s="90" t="s">
        <v>387</v>
      </c>
      <c r="BC21" s="90" t="s">
        <v>528</v>
      </c>
      <c r="BD21" s="90"/>
      <c r="BE21">
        <v>17</v>
      </c>
      <c r="BF21" s="93" t="s">
        <v>297</v>
      </c>
      <c r="BG21" s="311" t="s">
        <v>521</v>
      </c>
      <c r="BH21" s="93" t="str">
        <f t="shared" si="0"/>
        <v>Alabama Chambers</v>
      </c>
      <c r="BI21" s="93" t="s">
        <v>299</v>
      </c>
      <c r="BJ21" s="93" t="s">
        <v>300</v>
      </c>
      <c r="BK21" s="93" t="s">
        <v>363</v>
      </c>
      <c r="BL21" s="100" t="str">
        <f>" "</f>
        <v xml:space="preserve"> </v>
      </c>
      <c r="BM21" s="95" t="s">
        <v>303</v>
      </c>
      <c r="BO21" s="18" t="s">
        <v>529</v>
      </c>
      <c r="BP21" s="19">
        <v>500</v>
      </c>
      <c r="BQ21" s="19">
        <v>500</v>
      </c>
      <c r="BR21" s="19">
        <v>500</v>
      </c>
      <c r="BS21" s="19">
        <v>500</v>
      </c>
      <c r="BU21" s="18" t="s">
        <v>241</v>
      </c>
      <c r="DV21" t="s">
        <v>322</v>
      </c>
      <c r="DW21" s="158">
        <v>17</v>
      </c>
    </row>
    <row r="22" spans="1:179" ht="25.5" x14ac:dyDescent="0.25">
      <c r="A22" s="19" t="s">
        <v>530</v>
      </c>
      <c r="B22" s="19">
        <v>18</v>
      </c>
      <c r="C22" s="19">
        <v>1056</v>
      </c>
      <c r="D22" s="19">
        <v>792</v>
      </c>
      <c r="E22" s="19">
        <v>528</v>
      </c>
      <c r="F22" s="19">
        <v>264</v>
      </c>
      <c r="Z22" s="260" t="s">
        <v>531</v>
      </c>
      <c r="AA22" s="19">
        <v>11</v>
      </c>
      <c r="AB22" s="36">
        <v>11</v>
      </c>
      <c r="AC22" s="36">
        <v>21</v>
      </c>
      <c r="AD22" s="36">
        <v>25</v>
      </c>
      <c r="AE22" s="36">
        <v>24</v>
      </c>
      <c r="AF22" s="36">
        <v>23</v>
      </c>
      <c r="AG22" s="36">
        <v>22</v>
      </c>
      <c r="AH22" s="263" t="s">
        <v>532</v>
      </c>
      <c r="AI22" s="43" t="s">
        <v>402</v>
      </c>
      <c r="AK22" s="32" t="s">
        <v>241</v>
      </c>
      <c r="AL22" s="84">
        <v>3.5</v>
      </c>
      <c r="AO22" s="18">
        <v>2</v>
      </c>
      <c r="AP22" s="247" t="s">
        <v>473</v>
      </c>
      <c r="AQ22" s="247" t="s">
        <v>446</v>
      </c>
      <c r="AR22" s="247" t="str">
        <f t="shared" ref="AR22:AR27" si="52">_xlfn.CONCAT(AO22,AP22,AQ22)</f>
        <v>2OkcIndy</v>
      </c>
      <c r="AS22" s="18">
        <v>3</v>
      </c>
      <c r="AT22" s="18">
        <f t="shared" si="2"/>
        <v>2</v>
      </c>
      <c r="AW22" s="308" t="s">
        <v>533</v>
      </c>
      <c r="AX22" s="309" t="s">
        <v>459</v>
      </c>
      <c r="BA22" s="91" t="s">
        <v>534</v>
      </c>
      <c r="BB22" s="91" t="s">
        <v>387</v>
      </c>
      <c r="BC22" s="91" t="s">
        <v>528</v>
      </c>
      <c r="BD22" s="91"/>
      <c r="BE22">
        <v>18</v>
      </c>
      <c r="BF22" s="93" t="s">
        <v>297</v>
      </c>
      <c r="BG22" s="311" t="s">
        <v>535</v>
      </c>
      <c r="BH22" s="93" t="str">
        <f t="shared" si="0"/>
        <v>Alabama Cherokee</v>
      </c>
      <c r="BI22" s="93" t="s">
        <v>197</v>
      </c>
      <c r="BJ22" s="93" t="s">
        <v>437</v>
      </c>
      <c r="BK22" s="93" t="s">
        <v>438</v>
      </c>
      <c r="BL22" s="100" t="str">
        <f>" "</f>
        <v xml:space="preserve"> </v>
      </c>
      <c r="BM22" s="95" t="s">
        <v>306</v>
      </c>
      <c r="BO22" s="18" t="s">
        <v>536</v>
      </c>
      <c r="BP22" s="19">
        <v>100</v>
      </c>
      <c r="BQ22" s="19">
        <v>100</v>
      </c>
      <c r="BR22" s="19">
        <v>100</v>
      </c>
      <c r="BS22" s="19">
        <v>100</v>
      </c>
      <c r="BU22" s="18" t="s">
        <v>537</v>
      </c>
      <c r="BW22" s="308"/>
      <c r="DV22" t="s">
        <v>323</v>
      </c>
      <c r="DW22" s="158">
        <v>18</v>
      </c>
    </row>
    <row r="23" spans="1:179" ht="25.5" x14ac:dyDescent="0.25">
      <c r="A23" s="19" t="s">
        <v>538</v>
      </c>
      <c r="B23" s="19">
        <v>12</v>
      </c>
      <c r="C23" s="19">
        <v>1152</v>
      </c>
      <c r="D23" s="19">
        <v>864</v>
      </c>
      <c r="E23" s="19">
        <v>576</v>
      </c>
      <c r="F23" s="19">
        <v>288</v>
      </c>
      <c r="Z23" s="260" t="s">
        <v>539</v>
      </c>
      <c r="AA23" s="19">
        <v>12</v>
      </c>
      <c r="AB23" s="36">
        <v>12</v>
      </c>
      <c r="AC23" s="36">
        <v>21</v>
      </c>
      <c r="AD23" s="36">
        <v>25</v>
      </c>
      <c r="AE23" s="36">
        <v>24</v>
      </c>
      <c r="AF23" s="36">
        <v>23</v>
      </c>
      <c r="AG23" s="36">
        <v>22</v>
      </c>
      <c r="AH23" s="263" t="s">
        <v>532</v>
      </c>
      <c r="AI23" s="43" t="s">
        <v>402</v>
      </c>
      <c r="AK23" s="32" t="s">
        <v>537</v>
      </c>
      <c r="AL23" s="84">
        <v>2.93</v>
      </c>
      <c r="AO23" s="18">
        <v>2</v>
      </c>
      <c r="AP23" s="247" t="s">
        <v>473</v>
      </c>
      <c r="AQ23" s="247" t="s">
        <v>394</v>
      </c>
      <c r="AR23" s="247" t="str">
        <f t="shared" si="52"/>
        <v>2OkcRome</v>
      </c>
      <c r="AS23" s="18">
        <v>6</v>
      </c>
      <c r="AT23" s="18">
        <f>AO23</f>
        <v>2</v>
      </c>
      <c r="AW23" s="308" t="s">
        <v>540</v>
      </c>
      <c r="AX23" s="309" t="s">
        <v>394</v>
      </c>
      <c r="BA23" s="90" t="s">
        <v>541</v>
      </c>
      <c r="BB23" s="90" t="s">
        <v>387</v>
      </c>
      <c r="BC23" s="90" t="s">
        <v>542</v>
      </c>
      <c r="BD23" s="90"/>
      <c r="BE23">
        <v>19</v>
      </c>
      <c r="BF23" s="93" t="s">
        <v>297</v>
      </c>
      <c r="BG23" s="311" t="s">
        <v>535</v>
      </c>
      <c r="BH23" s="93" t="str">
        <f t="shared" si="0"/>
        <v>Alabama Cherokee</v>
      </c>
      <c r="BI23" s="93" t="s">
        <v>299</v>
      </c>
      <c r="BJ23" s="93" t="s">
        <v>449</v>
      </c>
      <c r="BK23" s="93" t="s">
        <v>450</v>
      </c>
      <c r="BL23" s="93" t="s">
        <v>450</v>
      </c>
      <c r="BM23" s="95" t="s">
        <v>303</v>
      </c>
      <c r="BO23" s="18" t="s">
        <v>543</v>
      </c>
      <c r="BP23" s="19">
        <v>100</v>
      </c>
      <c r="BQ23" s="19">
        <v>100</v>
      </c>
      <c r="BR23" s="19">
        <v>100</v>
      </c>
      <c r="BS23" s="19">
        <v>100</v>
      </c>
      <c r="BU23" s="18" t="s">
        <v>544</v>
      </c>
      <c r="BW23" s="308"/>
      <c r="DV23" t="s">
        <v>324</v>
      </c>
      <c r="DW23" s="158">
        <v>19</v>
      </c>
    </row>
    <row r="24" spans="1:179" ht="25.5" x14ac:dyDescent="0.25">
      <c r="A24" s="19" t="s">
        <v>545</v>
      </c>
      <c r="B24" s="19">
        <v>16</v>
      </c>
      <c r="C24" s="19">
        <v>1152</v>
      </c>
      <c r="D24" s="19">
        <v>864</v>
      </c>
      <c r="E24" s="19">
        <v>576</v>
      </c>
      <c r="F24" s="19">
        <v>288</v>
      </c>
      <c r="Z24" s="260" t="s">
        <v>546</v>
      </c>
      <c r="AA24" s="19">
        <v>11</v>
      </c>
      <c r="AB24" s="36">
        <v>11</v>
      </c>
      <c r="AC24" s="36">
        <v>21</v>
      </c>
      <c r="AD24" s="36">
        <v>25</v>
      </c>
      <c r="AE24" s="36">
        <v>24</v>
      </c>
      <c r="AF24" s="36">
        <v>23</v>
      </c>
      <c r="AG24" s="36">
        <v>22</v>
      </c>
      <c r="AH24" s="263" t="s">
        <v>547</v>
      </c>
      <c r="AI24" s="43" t="s">
        <v>402</v>
      </c>
      <c r="AK24" s="32" t="s">
        <v>544</v>
      </c>
      <c r="AL24" s="84">
        <v>6.63</v>
      </c>
      <c r="AO24" s="18">
        <v>2</v>
      </c>
      <c r="AP24" s="247" t="s">
        <v>473</v>
      </c>
      <c r="AQ24" s="247" t="s">
        <v>372</v>
      </c>
      <c r="AR24" s="247" t="str">
        <f t="shared" si="52"/>
        <v>2OkcFrank</v>
      </c>
      <c r="AS24" s="18">
        <v>5</v>
      </c>
      <c r="AT24" s="18">
        <f>AO24</f>
        <v>2</v>
      </c>
      <c r="AW24" s="308" t="s">
        <v>244</v>
      </c>
      <c r="AX24" s="309" t="s">
        <v>548</v>
      </c>
      <c r="BA24" s="91" t="s">
        <v>549</v>
      </c>
      <c r="BB24" s="91" t="s">
        <v>387</v>
      </c>
      <c r="BC24" s="91" t="s">
        <v>550</v>
      </c>
      <c r="BD24" s="91"/>
      <c r="BE24">
        <v>20</v>
      </c>
      <c r="BF24" s="93" t="s">
        <v>297</v>
      </c>
      <c r="BG24" s="311" t="s">
        <v>551</v>
      </c>
      <c r="BH24" s="93" t="str">
        <f t="shared" si="0"/>
        <v>Alabama Chilton</v>
      </c>
      <c r="BI24" s="93" t="s">
        <v>299</v>
      </c>
      <c r="BJ24" s="93" t="s">
        <v>476</v>
      </c>
      <c r="BK24" s="93" t="s">
        <v>301</v>
      </c>
      <c r="BL24" s="100" t="s">
        <v>302</v>
      </c>
      <c r="BM24" s="95" t="s">
        <v>303</v>
      </c>
      <c r="BO24" s="18" t="s">
        <v>552</v>
      </c>
      <c r="BP24" s="19">
        <v>100</v>
      </c>
      <c r="BQ24" s="19">
        <v>100</v>
      </c>
      <c r="BR24" s="19">
        <v>100</v>
      </c>
      <c r="BS24" s="19">
        <v>100</v>
      </c>
      <c r="BU24" s="18" t="s">
        <v>553</v>
      </c>
      <c r="BW24" s="308"/>
      <c r="DV24" t="s">
        <v>325</v>
      </c>
      <c r="DW24" s="158">
        <v>20</v>
      </c>
    </row>
    <row r="25" spans="1:179" ht="25.5" x14ac:dyDescent="0.25">
      <c r="A25" s="19" t="s">
        <v>554</v>
      </c>
      <c r="B25" s="19">
        <v>18</v>
      </c>
      <c r="C25" s="19">
        <v>1152</v>
      </c>
      <c r="D25" s="19">
        <v>864</v>
      </c>
      <c r="E25" s="19">
        <v>576</v>
      </c>
      <c r="F25" s="19">
        <v>288</v>
      </c>
      <c r="Z25" s="260" t="s">
        <v>555</v>
      </c>
      <c r="AA25" s="19">
        <v>12</v>
      </c>
      <c r="AB25" s="36">
        <v>12</v>
      </c>
      <c r="AC25" s="36">
        <v>21</v>
      </c>
      <c r="AD25" s="36">
        <v>25</v>
      </c>
      <c r="AE25" s="36">
        <v>24</v>
      </c>
      <c r="AF25" s="36">
        <v>23</v>
      </c>
      <c r="AG25" s="36">
        <v>22</v>
      </c>
      <c r="AH25" s="263" t="s">
        <v>547</v>
      </c>
      <c r="AI25" s="43" t="s">
        <v>402</v>
      </c>
      <c r="AK25" s="32" t="s">
        <v>553</v>
      </c>
      <c r="AL25" s="84">
        <v>4.4400000000000004</v>
      </c>
      <c r="AO25" s="18">
        <v>2</v>
      </c>
      <c r="AP25" s="247" t="s">
        <v>473</v>
      </c>
      <c r="AQ25" s="247" t="s">
        <v>483</v>
      </c>
      <c r="AR25" s="247" t="str">
        <f t="shared" si="52"/>
        <v>2OkcIwa</v>
      </c>
      <c r="AS25" s="18">
        <v>7</v>
      </c>
      <c r="AT25" s="18">
        <f>AO25</f>
        <v>2</v>
      </c>
      <c r="AW25" s="463" t="s">
        <v>556</v>
      </c>
      <c r="AX25" s="464" t="s">
        <v>557</v>
      </c>
      <c r="BA25" s="90" t="s">
        <v>558</v>
      </c>
      <c r="BB25" s="90" t="s">
        <v>387</v>
      </c>
      <c r="BC25" s="90" t="s">
        <v>559</v>
      </c>
      <c r="BD25" s="90"/>
      <c r="BE25">
        <v>21</v>
      </c>
      <c r="BF25" s="93" t="s">
        <v>297</v>
      </c>
      <c r="BG25" s="311" t="s">
        <v>551</v>
      </c>
      <c r="BH25" s="93" t="str">
        <f t="shared" si="0"/>
        <v>Alabama Chilton</v>
      </c>
      <c r="BI25" s="93" t="s">
        <v>299</v>
      </c>
      <c r="BJ25" s="93" t="s">
        <v>476</v>
      </c>
      <c r="BK25" s="93" t="s">
        <v>428</v>
      </c>
      <c r="BL25" s="100" t="str">
        <f>" "</f>
        <v xml:space="preserve"> </v>
      </c>
      <c r="BM25" s="95" t="s">
        <v>303</v>
      </c>
      <c r="BO25" s="18" t="s">
        <v>560</v>
      </c>
      <c r="BP25" s="19">
        <v>500</v>
      </c>
      <c r="BQ25" s="19">
        <v>500</v>
      </c>
      <c r="BR25" s="19">
        <v>500</v>
      </c>
      <c r="BS25" s="19">
        <v>500</v>
      </c>
      <c r="BU25" s="18" t="s">
        <v>561</v>
      </c>
      <c r="BW25" s="308"/>
      <c r="DV25" t="s">
        <v>326</v>
      </c>
      <c r="DW25" s="158">
        <v>21</v>
      </c>
    </row>
    <row r="26" spans="1:179" ht="26.25" thickBot="1" x14ac:dyDescent="0.3">
      <c r="A26" s="19" t="s">
        <v>562</v>
      </c>
      <c r="B26" s="19">
        <v>12</v>
      </c>
      <c r="C26" s="19">
        <v>1152</v>
      </c>
      <c r="D26" s="19">
        <v>864</v>
      </c>
      <c r="E26" s="19">
        <v>576</v>
      </c>
      <c r="F26" s="19">
        <v>288</v>
      </c>
      <c r="Z26" s="260" t="s">
        <v>563</v>
      </c>
      <c r="AA26" s="19">
        <v>11</v>
      </c>
      <c r="AB26" s="36">
        <v>11</v>
      </c>
      <c r="AC26" s="36">
        <v>21</v>
      </c>
      <c r="AD26" s="36">
        <v>25</v>
      </c>
      <c r="AE26" s="36">
        <v>24</v>
      </c>
      <c r="AF26" s="36">
        <v>23</v>
      </c>
      <c r="AG26" s="36">
        <v>22</v>
      </c>
      <c r="AH26" s="263" t="s">
        <v>564</v>
      </c>
      <c r="AI26" s="43" t="s">
        <v>402</v>
      </c>
      <c r="AK26" s="32" t="s">
        <v>561</v>
      </c>
      <c r="AL26" s="84">
        <v>3.97</v>
      </c>
      <c r="AO26" s="18">
        <v>2</v>
      </c>
      <c r="AP26" s="247" t="s">
        <v>473</v>
      </c>
      <c r="AQ26" s="247" t="s">
        <v>459</v>
      </c>
      <c r="AR26" s="247" t="str">
        <f t="shared" si="52"/>
        <v>2OkcRalg</v>
      </c>
      <c r="AS26" s="18">
        <v>9</v>
      </c>
      <c r="AT26" s="18">
        <f>AO26</f>
        <v>2</v>
      </c>
      <c r="AW26" s="454" t="s">
        <v>565</v>
      </c>
      <c r="AX26" s="465" t="s">
        <v>566</v>
      </c>
      <c r="BA26" s="91" t="s">
        <v>567</v>
      </c>
      <c r="BB26" s="91" t="s">
        <v>387</v>
      </c>
      <c r="BC26" s="91" t="s">
        <v>568</v>
      </c>
      <c r="BD26" s="91"/>
      <c r="BE26">
        <v>22</v>
      </c>
      <c r="BF26" s="93" t="s">
        <v>297</v>
      </c>
      <c r="BG26" s="311" t="s">
        <v>569</v>
      </c>
      <c r="BH26" s="93" t="str">
        <f t="shared" si="0"/>
        <v>Alabama Choctaw</v>
      </c>
      <c r="BI26" s="93" t="s">
        <v>299</v>
      </c>
      <c r="BJ26" s="93" t="s">
        <v>476</v>
      </c>
      <c r="BK26" s="93" t="s">
        <v>301</v>
      </c>
      <c r="BL26" s="100" t="s">
        <v>302</v>
      </c>
      <c r="BM26" s="95" t="s">
        <v>303</v>
      </c>
      <c r="BO26" s="18" t="s">
        <v>570</v>
      </c>
      <c r="BP26" s="19">
        <v>500</v>
      </c>
      <c r="BQ26" s="19">
        <v>500</v>
      </c>
      <c r="BR26" s="19">
        <v>500</v>
      </c>
      <c r="BS26" s="19">
        <v>500</v>
      </c>
      <c r="BU26" s="18" t="s">
        <v>571</v>
      </c>
      <c r="BW26" s="308"/>
      <c r="DV26" t="s">
        <v>327</v>
      </c>
      <c r="DW26" s="158">
        <v>22</v>
      </c>
    </row>
    <row r="27" spans="1:179" ht="25.5" x14ac:dyDescent="0.25">
      <c r="A27" s="19" t="s">
        <v>572</v>
      </c>
      <c r="B27" s="19">
        <v>16</v>
      </c>
      <c r="C27" s="19">
        <v>1152</v>
      </c>
      <c r="D27" s="19">
        <v>864</v>
      </c>
      <c r="E27" s="19">
        <v>576</v>
      </c>
      <c r="F27" s="19">
        <v>288</v>
      </c>
      <c r="Z27" s="260" t="s">
        <v>573</v>
      </c>
      <c r="AA27" s="19">
        <v>12</v>
      </c>
      <c r="AB27" s="36">
        <v>12</v>
      </c>
      <c r="AC27" s="36">
        <v>21</v>
      </c>
      <c r="AD27" s="36">
        <v>25</v>
      </c>
      <c r="AE27" s="36">
        <v>24</v>
      </c>
      <c r="AF27" s="36">
        <v>23</v>
      </c>
      <c r="AG27" s="36">
        <v>22</v>
      </c>
      <c r="AH27" s="263" t="s">
        <v>564</v>
      </c>
      <c r="AI27" s="43" t="s">
        <v>402</v>
      </c>
      <c r="AK27" s="32" t="s">
        <v>571</v>
      </c>
      <c r="AL27" s="84">
        <v>5.58</v>
      </c>
      <c r="AO27" s="18">
        <v>2</v>
      </c>
      <c r="AP27" s="247" t="s">
        <v>473</v>
      </c>
      <c r="AQ27" s="247" t="s">
        <v>385</v>
      </c>
      <c r="AR27" s="247" t="str">
        <f t="shared" si="52"/>
        <v>2OkcPied</v>
      </c>
      <c r="AS27" s="18">
        <v>11</v>
      </c>
      <c r="AT27" s="18">
        <f>AO27</f>
        <v>2</v>
      </c>
      <c r="BA27" s="90" t="s">
        <v>574</v>
      </c>
      <c r="BB27" s="90" t="s">
        <v>387</v>
      </c>
      <c r="BC27" s="90" t="s">
        <v>575</v>
      </c>
      <c r="BD27" s="90"/>
      <c r="BE27">
        <v>23</v>
      </c>
      <c r="BF27" s="93" t="s">
        <v>297</v>
      </c>
      <c r="BG27" s="311" t="s">
        <v>569</v>
      </c>
      <c r="BH27" s="93" t="str">
        <f t="shared" si="0"/>
        <v>Alabama Choctaw</v>
      </c>
      <c r="BI27" s="93" t="s">
        <v>299</v>
      </c>
      <c r="BJ27" s="93" t="s">
        <v>476</v>
      </c>
      <c r="BK27" s="93" t="s">
        <v>428</v>
      </c>
      <c r="BL27" s="100" t="str">
        <f>" "</f>
        <v xml:space="preserve"> </v>
      </c>
      <c r="BM27" s="95" t="s">
        <v>303</v>
      </c>
      <c r="BO27" s="18" t="s">
        <v>576</v>
      </c>
      <c r="BP27" s="19">
        <v>500</v>
      </c>
      <c r="BQ27" s="19">
        <v>500</v>
      </c>
      <c r="BR27" s="19">
        <v>500</v>
      </c>
      <c r="BS27" s="19">
        <v>500</v>
      </c>
      <c r="BU27" s="18" t="s">
        <v>577</v>
      </c>
      <c r="BW27" s="308"/>
      <c r="DV27" t="s">
        <v>97</v>
      </c>
      <c r="DW27" s="158">
        <v>23</v>
      </c>
    </row>
    <row r="28" spans="1:179" ht="15" x14ac:dyDescent="0.25">
      <c r="A28" s="19" t="s">
        <v>578</v>
      </c>
      <c r="B28" s="19">
        <v>18</v>
      </c>
      <c r="C28" s="19">
        <v>1152</v>
      </c>
      <c r="D28" s="19">
        <v>864</v>
      </c>
      <c r="E28" s="19">
        <v>576</v>
      </c>
      <c r="F28" s="19">
        <v>288</v>
      </c>
      <c r="Z28" s="260" t="s">
        <v>453</v>
      </c>
      <c r="AA28" s="19">
        <v>11</v>
      </c>
      <c r="AB28" s="36">
        <v>11</v>
      </c>
      <c r="AC28" s="36">
        <v>21</v>
      </c>
      <c r="AD28" s="36">
        <v>25</v>
      </c>
      <c r="AE28" s="36">
        <v>24</v>
      </c>
      <c r="AF28" s="36">
        <v>23</v>
      </c>
      <c r="AG28" s="36">
        <v>22</v>
      </c>
      <c r="AH28" s="263" t="s">
        <v>579</v>
      </c>
      <c r="AI28" s="263" t="s">
        <v>412</v>
      </c>
      <c r="AK28" s="32" t="s">
        <v>577</v>
      </c>
      <c r="AL28" s="84">
        <v>3.74</v>
      </c>
      <c r="AO28" s="18">
        <v>2</v>
      </c>
      <c r="AP28" s="247" t="s">
        <v>510</v>
      </c>
      <c r="AQ28" s="247" t="s">
        <v>548</v>
      </c>
      <c r="AR28" s="247" t="str">
        <f t="shared" ref="AR28:AR59" si="53">_xlfn.CONCAT(AO28,AP28,AQ28)</f>
        <v>2PhoSlc</v>
      </c>
      <c r="AS28" s="18">
        <v>3</v>
      </c>
      <c r="AT28" s="18">
        <f t="shared" si="2"/>
        <v>2</v>
      </c>
      <c r="BA28" s="91" t="s">
        <v>580</v>
      </c>
      <c r="BB28" s="91" t="s">
        <v>387</v>
      </c>
      <c r="BC28" s="91" t="s">
        <v>581</v>
      </c>
      <c r="BD28" s="91"/>
      <c r="BE28">
        <v>24</v>
      </c>
      <c r="BF28" s="93" t="s">
        <v>297</v>
      </c>
      <c r="BG28" s="311" t="s">
        <v>582</v>
      </c>
      <c r="BH28" s="93" t="str">
        <f t="shared" si="0"/>
        <v>Alabama Clarke</v>
      </c>
      <c r="BI28" s="93" t="s">
        <v>299</v>
      </c>
      <c r="BJ28" s="93" t="s">
        <v>476</v>
      </c>
      <c r="BK28" s="93" t="s">
        <v>301</v>
      </c>
      <c r="BL28" s="100" t="s">
        <v>302</v>
      </c>
      <c r="BM28" s="95" t="s">
        <v>303</v>
      </c>
      <c r="BO28" s="18" t="s">
        <v>583</v>
      </c>
      <c r="BP28" s="19">
        <v>0</v>
      </c>
      <c r="BQ28" s="19">
        <v>0</v>
      </c>
      <c r="BR28" s="19">
        <v>0</v>
      </c>
      <c r="BS28" s="19">
        <v>0</v>
      </c>
      <c r="BU28" s="18" t="s">
        <v>584</v>
      </c>
      <c r="BW28" s="308"/>
      <c r="DV28" t="s">
        <v>328</v>
      </c>
      <c r="DW28" s="158">
        <v>24</v>
      </c>
    </row>
    <row r="29" spans="1:179" ht="15" x14ac:dyDescent="0.25">
      <c r="A29" s="20" t="s">
        <v>585</v>
      </c>
      <c r="B29" s="19">
        <v>16</v>
      </c>
      <c r="C29" s="19">
        <v>1152</v>
      </c>
      <c r="D29" s="19">
        <v>864</v>
      </c>
      <c r="E29" s="19">
        <v>576</v>
      </c>
      <c r="F29" s="19">
        <v>288</v>
      </c>
      <c r="Z29" s="260" t="s">
        <v>465</v>
      </c>
      <c r="AA29" s="19">
        <v>11</v>
      </c>
      <c r="AB29" s="36">
        <v>11</v>
      </c>
      <c r="AC29" s="36">
        <v>21</v>
      </c>
      <c r="AD29" s="36">
        <v>25</v>
      </c>
      <c r="AE29" s="36">
        <v>24</v>
      </c>
      <c r="AF29" s="36">
        <v>23</v>
      </c>
      <c r="AG29" s="36">
        <v>22</v>
      </c>
      <c r="AH29" s="43" t="s">
        <v>471</v>
      </c>
      <c r="AI29" s="43" t="s">
        <v>402</v>
      </c>
      <c r="AK29" s="32" t="s">
        <v>584</v>
      </c>
      <c r="AL29" s="84">
        <v>2.9</v>
      </c>
      <c r="AO29" s="18">
        <v>2</v>
      </c>
      <c r="AP29" s="247" t="s">
        <v>394</v>
      </c>
      <c r="AQ29" s="247" t="s">
        <v>446</v>
      </c>
      <c r="AR29" s="247" t="str">
        <f t="shared" si="53"/>
        <v>2RomeIndy</v>
      </c>
      <c r="AS29" s="18">
        <v>3</v>
      </c>
      <c r="AT29" s="18">
        <f t="shared" si="2"/>
        <v>2</v>
      </c>
      <c r="BA29" s="90" t="s">
        <v>586</v>
      </c>
      <c r="BB29" s="90" t="s">
        <v>387</v>
      </c>
      <c r="BC29" s="90" t="s">
        <v>475</v>
      </c>
      <c r="BD29" s="90"/>
      <c r="BE29">
        <v>25</v>
      </c>
      <c r="BF29" s="93" t="s">
        <v>297</v>
      </c>
      <c r="BG29" s="311" t="s">
        <v>582</v>
      </c>
      <c r="BH29" s="93" t="str">
        <f t="shared" si="0"/>
        <v>Alabama Clarke</v>
      </c>
      <c r="BI29" s="93" t="s">
        <v>299</v>
      </c>
      <c r="BJ29" s="93" t="s">
        <v>476</v>
      </c>
      <c r="BK29" s="93" t="s">
        <v>428</v>
      </c>
      <c r="BL29" s="100" t="str">
        <f>" "</f>
        <v xml:space="preserve"> </v>
      </c>
      <c r="BM29" s="95" t="s">
        <v>303</v>
      </c>
      <c r="BO29" s="18" t="s">
        <v>587</v>
      </c>
      <c r="BP29" s="19">
        <v>0</v>
      </c>
      <c r="BQ29" s="19">
        <v>0</v>
      </c>
      <c r="BR29" s="19">
        <v>0</v>
      </c>
      <c r="BS29" s="19">
        <v>0</v>
      </c>
      <c r="BU29" s="106" t="s">
        <v>588</v>
      </c>
      <c r="BW29" s="308"/>
      <c r="DV29" t="s">
        <v>329</v>
      </c>
      <c r="DW29" s="158">
        <v>25</v>
      </c>
    </row>
    <row r="30" spans="1:179" ht="15" x14ac:dyDescent="0.25">
      <c r="A30" s="19" t="s">
        <v>589</v>
      </c>
      <c r="B30" s="19">
        <v>12</v>
      </c>
      <c r="C30" s="19">
        <v>792</v>
      </c>
      <c r="D30" s="19">
        <v>594</v>
      </c>
      <c r="E30" s="19">
        <v>396</v>
      </c>
      <c r="F30" s="19">
        <v>198</v>
      </c>
      <c r="Z30" s="260" t="s">
        <v>590</v>
      </c>
      <c r="AA30" s="19">
        <v>4</v>
      </c>
      <c r="AB30" s="36">
        <v>4</v>
      </c>
      <c r="AC30" s="36">
        <v>21</v>
      </c>
      <c r="AD30" s="36">
        <v>25</v>
      </c>
      <c r="AE30" s="36">
        <v>24</v>
      </c>
      <c r="AF30" s="36">
        <v>23</v>
      </c>
      <c r="AG30" s="36">
        <v>22</v>
      </c>
      <c r="AH30" s="43" t="s">
        <v>591</v>
      </c>
      <c r="AI30" s="43" t="s">
        <v>592</v>
      </c>
      <c r="AK30" s="32" t="s">
        <v>593</v>
      </c>
      <c r="AL30" s="84">
        <v>5.93</v>
      </c>
      <c r="AO30" s="18">
        <v>2</v>
      </c>
      <c r="AP30" s="247" t="s">
        <v>394</v>
      </c>
      <c r="AQ30" s="247" t="s">
        <v>358</v>
      </c>
      <c r="AR30" s="247" t="str">
        <f t="shared" si="53"/>
        <v>2RomeAtl</v>
      </c>
      <c r="AS30" s="18">
        <v>5</v>
      </c>
      <c r="AT30" s="18">
        <f t="shared" ref="AT30:AT36" si="54">AO30</f>
        <v>2</v>
      </c>
      <c r="BA30" s="91" t="s">
        <v>594</v>
      </c>
      <c r="BB30" s="91" t="s">
        <v>387</v>
      </c>
      <c r="BC30" s="91" t="s">
        <v>595</v>
      </c>
      <c r="BD30" s="91"/>
      <c r="BE30">
        <v>26</v>
      </c>
      <c r="BF30" s="93" t="s">
        <v>297</v>
      </c>
      <c r="BG30" s="311" t="s">
        <v>596</v>
      </c>
      <c r="BH30" s="93" t="str">
        <f t="shared" si="0"/>
        <v>Alabama Clay</v>
      </c>
      <c r="BI30" s="93" t="s">
        <v>197</v>
      </c>
      <c r="BJ30" s="93" t="s">
        <v>437</v>
      </c>
      <c r="BK30" s="93" t="s">
        <v>438</v>
      </c>
      <c r="BL30" s="100" t="str">
        <f>" "</f>
        <v xml:space="preserve"> </v>
      </c>
      <c r="BM30" s="95" t="s">
        <v>306</v>
      </c>
      <c r="BO30" s="18" t="s">
        <v>597</v>
      </c>
      <c r="BP30" s="19">
        <v>500</v>
      </c>
      <c r="BQ30" s="19">
        <v>500</v>
      </c>
      <c r="BR30" s="19">
        <v>500</v>
      </c>
      <c r="BS30" s="19">
        <v>500</v>
      </c>
      <c r="BU30" s="106" t="s">
        <v>598</v>
      </c>
      <c r="BW30" s="308"/>
      <c r="DV30" t="s">
        <v>330</v>
      </c>
      <c r="DW30" s="158">
        <v>26</v>
      </c>
    </row>
    <row r="31" spans="1:179" ht="15" x14ac:dyDescent="0.25">
      <c r="A31" s="19" t="s">
        <v>599</v>
      </c>
      <c r="B31" s="19">
        <v>12</v>
      </c>
      <c r="C31" s="19">
        <v>792</v>
      </c>
      <c r="D31" s="19">
        <v>594</v>
      </c>
      <c r="E31" s="19">
        <v>396</v>
      </c>
      <c r="F31" s="19">
        <v>198</v>
      </c>
      <c r="Z31" s="260" t="s">
        <v>600</v>
      </c>
      <c r="AA31" s="19">
        <v>13</v>
      </c>
      <c r="AB31" s="36">
        <v>11</v>
      </c>
      <c r="AC31" s="36">
        <v>21</v>
      </c>
      <c r="AD31" s="36">
        <v>25</v>
      </c>
      <c r="AE31" s="36">
        <v>24</v>
      </c>
      <c r="AF31" s="36">
        <v>23</v>
      </c>
      <c r="AG31" s="36">
        <v>22</v>
      </c>
      <c r="AH31" s="43" t="s">
        <v>601</v>
      </c>
      <c r="AI31" s="43" t="s">
        <v>402</v>
      </c>
      <c r="AK31" s="32" t="s">
        <v>123</v>
      </c>
      <c r="AL31" s="84">
        <v>3.97</v>
      </c>
      <c r="AO31" s="18">
        <v>2</v>
      </c>
      <c r="AP31" s="247" t="s">
        <v>394</v>
      </c>
      <c r="AQ31" s="247" t="s">
        <v>299</v>
      </c>
      <c r="AR31" s="247" t="str">
        <f t="shared" si="53"/>
        <v>2RomeAdel</v>
      </c>
      <c r="AS31" s="18">
        <v>7</v>
      </c>
      <c r="AT31" s="18">
        <f t="shared" si="54"/>
        <v>2</v>
      </c>
      <c r="BA31" s="90" t="s">
        <v>602</v>
      </c>
      <c r="BB31" s="90" t="s">
        <v>387</v>
      </c>
      <c r="BC31" s="90" t="s">
        <v>603</v>
      </c>
      <c r="BD31" s="90"/>
      <c r="BE31">
        <v>27</v>
      </c>
      <c r="BF31" s="93" t="s">
        <v>297</v>
      </c>
      <c r="BG31" s="311" t="s">
        <v>596</v>
      </c>
      <c r="BH31" s="93" t="str">
        <f t="shared" si="0"/>
        <v>Alabama Clay</v>
      </c>
      <c r="BI31" s="93" t="s">
        <v>299</v>
      </c>
      <c r="BJ31" s="93" t="s">
        <v>449</v>
      </c>
      <c r="BK31" s="93" t="s">
        <v>450</v>
      </c>
      <c r="BL31" s="93" t="s">
        <v>450</v>
      </c>
      <c r="BM31" s="95" t="s">
        <v>303</v>
      </c>
      <c r="BO31" s="18" t="s">
        <v>604</v>
      </c>
      <c r="BP31" s="19">
        <v>500</v>
      </c>
      <c r="BQ31" s="19">
        <v>500</v>
      </c>
      <c r="BR31" s="19">
        <v>500</v>
      </c>
      <c r="BS31" s="19">
        <v>500</v>
      </c>
      <c r="BU31" s="18" t="s">
        <v>593</v>
      </c>
      <c r="BW31" s="308"/>
      <c r="DV31" t="s">
        <v>331</v>
      </c>
      <c r="DW31" s="158">
        <v>27</v>
      </c>
    </row>
    <row r="32" spans="1:179" ht="15" x14ac:dyDescent="0.25">
      <c r="A32" s="19" t="s">
        <v>605</v>
      </c>
      <c r="B32" s="19">
        <v>16</v>
      </c>
      <c r="C32" s="19">
        <v>648</v>
      </c>
      <c r="D32" s="19">
        <v>486</v>
      </c>
      <c r="E32" s="19">
        <v>324</v>
      </c>
      <c r="F32" s="19">
        <v>162</v>
      </c>
      <c r="Z32" s="260" t="s">
        <v>606</v>
      </c>
      <c r="AA32" s="19">
        <v>3</v>
      </c>
      <c r="AB32" s="36">
        <v>3</v>
      </c>
      <c r="AC32" s="36">
        <v>21</v>
      </c>
      <c r="AD32" s="36">
        <v>25</v>
      </c>
      <c r="AE32" s="36">
        <v>24</v>
      </c>
      <c r="AF32" s="36">
        <v>23</v>
      </c>
      <c r="AG32" s="36">
        <v>22</v>
      </c>
      <c r="AH32" s="263" t="s">
        <v>507</v>
      </c>
      <c r="AI32" s="263" t="s">
        <v>508</v>
      </c>
      <c r="AK32" s="32" t="s">
        <v>607</v>
      </c>
      <c r="AL32" s="84">
        <v>3.3</v>
      </c>
      <c r="AO32" s="18">
        <v>2</v>
      </c>
      <c r="AP32" s="247" t="s">
        <v>394</v>
      </c>
      <c r="AQ32" s="247" t="s">
        <v>372</v>
      </c>
      <c r="AR32" s="247" t="str">
        <f t="shared" si="53"/>
        <v>2RomeFrank</v>
      </c>
      <c r="AS32" s="18">
        <v>4</v>
      </c>
      <c r="AT32" s="18">
        <f t="shared" si="54"/>
        <v>2</v>
      </c>
      <c r="BA32" s="91" t="s">
        <v>608</v>
      </c>
      <c r="BB32" s="91" t="s">
        <v>387</v>
      </c>
      <c r="BC32" s="91" t="s">
        <v>609</v>
      </c>
      <c r="BD32" s="91"/>
      <c r="BE32">
        <v>28</v>
      </c>
      <c r="BF32" s="93" t="s">
        <v>297</v>
      </c>
      <c r="BG32" s="311" t="s">
        <v>610</v>
      </c>
      <c r="BH32" s="93" t="str">
        <f t="shared" si="0"/>
        <v>Alabama Cleburne</v>
      </c>
      <c r="BI32" s="93" t="s">
        <v>197</v>
      </c>
      <c r="BJ32" s="93" t="s">
        <v>437</v>
      </c>
      <c r="BK32" s="93" t="s">
        <v>438</v>
      </c>
      <c r="BL32" s="100" t="str">
        <f>" "</f>
        <v xml:space="preserve"> </v>
      </c>
      <c r="BM32" s="95" t="s">
        <v>306</v>
      </c>
      <c r="BO32" s="18" t="s">
        <v>611</v>
      </c>
      <c r="BP32" s="19">
        <v>500</v>
      </c>
      <c r="BQ32" s="19">
        <v>500</v>
      </c>
      <c r="BR32" s="19">
        <v>500</v>
      </c>
      <c r="BS32" s="19">
        <v>500</v>
      </c>
      <c r="BU32" s="18" t="s">
        <v>123</v>
      </c>
      <c r="BW32" s="308"/>
      <c r="DV32" t="s">
        <v>332</v>
      </c>
      <c r="DW32" s="158">
        <v>28</v>
      </c>
    </row>
    <row r="33" spans="1:127" ht="15" x14ac:dyDescent="0.25">
      <c r="A33" s="19" t="s">
        <v>612</v>
      </c>
      <c r="B33" s="19">
        <v>12</v>
      </c>
      <c r="C33" s="19">
        <v>1920</v>
      </c>
      <c r="D33" s="19">
        <v>1440</v>
      </c>
      <c r="E33" s="19">
        <v>960</v>
      </c>
      <c r="F33" s="19">
        <v>480</v>
      </c>
      <c r="Z33" s="260" t="s">
        <v>613</v>
      </c>
      <c r="AA33" s="19">
        <v>6</v>
      </c>
      <c r="AB33" s="36">
        <v>8</v>
      </c>
      <c r="AC33" s="36">
        <v>21</v>
      </c>
      <c r="AD33" s="36">
        <v>25</v>
      </c>
      <c r="AE33" s="36">
        <v>24</v>
      </c>
      <c r="AF33" s="36">
        <v>23</v>
      </c>
      <c r="AG33" s="36">
        <v>22</v>
      </c>
      <c r="AH33" s="43" t="s">
        <v>507</v>
      </c>
      <c r="AI33" s="43" t="s">
        <v>508</v>
      </c>
      <c r="AK33" s="32" t="s">
        <v>125</v>
      </c>
      <c r="AL33" s="84">
        <v>7.95</v>
      </c>
      <c r="AO33" s="18">
        <v>2</v>
      </c>
      <c r="AP33" s="247" t="s">
        <v>394</v>
      </c>
      <c r="AQ33" s="247" t="s">
        <v>483</v>
      </c>
      <c r="AR33" s="247" t="str">
        <f t="shared" si="53"/>
        <v>2RomeIwa</v>
      </c>
      <c r="AS33" s="18">
        <v>7</v>
      </c>
      <c r="AT33" s="18">
        <f t="shared" si="54"/>
        <v>2</v>
      </c>
      <c r="BA33" s="90" t="s">
        <v>614</v>
      </c>
      <c r="BB33" s="90" t="s">
        <v>387</v>
      </c>
      <c r="BC33" s="90" t="s">
        <v>485</v>
      </c>
      <c r="BD33" s="90"/>
      <c r="BE33">
        <v>29</v>
      </c>
      <c r="BF33" s="93" t="s">
        <v>297</v>
      </c>
      <c r="BG33" s="311" t="s">
        <v>610</v>
      </c>
      <c r="BH33" s="93" t="str">
        <f t="shared" si="0"/>
        <v>Alabama Cleburne</v>
      </c>
      <c r="BI33" s="93" t="s">
        <v>299</v>
      </c>
      <c r="BJ33" s="93" t="s">
        <v>449</v>
      </c>
      <c r="BK33" s="93" t="s">
        <v>450</v>
      </c>
      <c r="BL33" s="93" t="s">
        <v>450</v>
      </c>
      <c r="BM33" s="95" t="s">
        <v>303</v>
      </c>
      <c r="BO33" s="18" t="s">
        <v>615</v>
      </c>
      <c r="BP33" s="19">
        <v>100</v>
      </c>
      <c r="BQ33" s="19">
        <v>100</v>
      </c>
      <c r="BR33" s="19">
        <v>100</v>
      </c>
      <c r="BS33" s="19">
        <v>100</v>
      </c>
      <c r="BU33" s="18" t="s">
        <v>607</v>
      </c>
      <c r="BW33" s="308"/>
      <c r="DV33" t="s">
        <v>333</v>
      </c>
      <c r="DW33" s="158">
        <v>29</v>
      </c>
    </row>
    <row r="34" spans="1:127" ht="15" x14ac:dyDescent="0.25">
      <c r="A34" s="19" t="s">
        <v>616</v>
      </c>
      <c r="B34" s="19">
        <v>16</v>
      </c>
      <c r="C34" s="19">
        <v>1080</v>
      </c>
      <c r="D34" s="19">
        <v>810</v>
      </c>
      <c r="E34" s="19">
        <v>540</v>
      </c>
      <c r="F34" s="19">
        <v>270</v>
      </c>
      <c r="Z34" s="19" t="s">
        <v>617</v>
      </c>
      <c r="AA34" s="19">
        <v>11</v>
      </c>
      <c r="AB34" s="36">
        <v>11</v>
      </c>
      <c r="AC34" s="36">
        <v>21</v>
      </c>
      <c r="AD34" s="36">
        <v>25</v>
      </c>
      <c r="AE34" s="36">
        <v>24</v>
      </c>
      <c r="AF34" s="36">
        <v>23</v>
      </c>
      <c r="AG34" s="36">
        <v>22</v>
      </c>
      <c r="AH34" s="43" t="s">
        <v>618</v>
      </c>
      <c r="AI34" s="43" t="s">
        <v>433</v>
      </c>
      <c r="AK34" s="32" t="s">
        <v>619</v>
      </c>
      <c r="AL34" s="84">
        <v>5.33</v>
      </c>
      <c r="AO34" s="18">
        <v>2</v>
      </c>
      <c r="AP34" s="247" t="s">
        <v>394</v>
      </c>
      <c r="AQ34" s="247" t="s">
        <v>459</v>
      </c>
      <c r="AR34" s="247" t="str">
        <f t="shared" si="53"/>
        <v>2RomeRalg</v>
      </c>
      <c r="AS34" s="18">
        <v>9</v>
      </c>
      <c r="AT34" s="18">
        <f t="shared" si="54"/>
        <v>2</v>
      </c>
      <c r="BA34" s="91" t="s">
        <v>620</v>
      </c>
      <c r="BB34" s="91" t="s">
        <v>387</v>
      </c>
      <c r="BC34" s="91" t="s">
        <v>603</v>
      </c>
      <c r="BD34" s="91"/>
      <c r="BE34">
        <v>30</v>
      </c>
      <c r="BF34" s="93" t="s">
        <v>297</v>
      </c>
      <c r="BG34" s="311" t="s">
        <v>621</v>
      </c>
      <c r="BH34" s="93" t="str">
        <f t="shared" si="0"/>
        <v>Alabama Coffee</v>
      </c>
      <c r="BI34" s="93" t="s">
        <v>299</v>
      </c>
      <c r="BJ34" s="93" t="s">
        <v>476</v>
      </c>
      <c r="BK34" s="93" t="s">
        <v>301</v>
      </c>
      <c r="BL34" s="100" t="s">
        <v>302</v>
      </c>
      <c r="BM34" s="95" t="s">
        <v>303</v>
      </c>
      <c r="BO34" s="18" t="s">
        <v>622</v>
      </c>
      <c r="BP34" s="19">
        <v>100</v>
      </c>
      <c r="BQ34" s="19">
        <v>100</v>
      </c>
      <c r="BR34" s="19">
        <v>100</v>
      </c>
      <c r="BS34" s="19">
        <v>100</v>
      </c>
      <c r="BU34" s="18" t="s">
        <v>125</v>
      </c>
      <c r="BW34" s="308"/>
      <c r="DV34" t="s">
        <v>334</v>
      </c>
      <c r="DW34" s="158">
        <v>30</v>
      </c>
    </row>
    <row r="35" spans="1:127" ht="15" x14ac:dyDescent="0.25">
      <c r="A35" s="19" t="s">
        <v>623</v>
      </c>
      <c r="B35" s="19">
        <v>16</v>
      </c>
      <c r="C35" s="19">
        <v>648</v>
      </c>
      <c r="D35" s="19">
        <v>486</v>
      </c>
      <c r="E35" s="19">
        <v>324</v>
      </c>
      <c r="F35" s="19">
        <v>162</v>
      </c>
      <c r="Z35" s="19" t="s">
        <v>624</v>
      </c>
      <c r="AA35" s="19">
        <v>3</v>
      </c>
      <c r="AB35" s="36">
        <v>5</v>
      </c>
      <c r="AC35" s="36">
        <v>21</v>
      </c>
      <c r="AD35" s="36">
        <v>25</v>
      </c>
      <c r="AE35" s="36">
        <v>24</v>
      </c>
      <c r="AF35" s="36">
        <v>23</v>
      </c>
      <c r="AG35" s="36">
        <v>22</v>
      </c>
      <c r="AH35" s="43" t="s">
        <v>383</v>
      </c>
      <c r="AI35" s="43" t="s">
        <v>383</v>
      </c>
      <c r="AK35" s="32" t="s">
        <v>625</v>
      </c>
      <c r="AL35" s="84">
        <v>4.75</v>
      </c>
      <c r="AO35" s="18">
        <v>2</v>
      </c>
      <c r="AP35" s="247" t="s">
        <v>394</v>
      </c>
      <c r="AQ35" s="247" t="s">
        <v>385</v>
      </c>
      <c r="AR35" s="247" t="str">
        <f t="shared" si="53"/>
        <v>2RomePied</v>
      </c>
      <c r="AS35" s="18">
        <v>9</v>
      </c>
      <c r="AT35" s="18">
        <f t="shared" si="54"/>
        <v>2</v>
      </c>
      <c r="BA35" s="90" t="s">
        <v>626</v>
      </c>
      <c r="BB35" s="90" t="s">
        <v>387</v>
      </c>
      <c r="BC35" s="90" t="s">
        <v>627</v>
      </c>
      <c r="BD35" s="90"/>
      <c r="BE35">
        <v>31</v>
      </c>
      <c r="BF35" s="93" t="s">
        <v>297</v>
      </c>
      <c r="BG35" s="311" t="s">
        <v>621</v>
      </c>
      <c r="BH35" s="93" t="str">
        <f t="shared" si="0"/>
        <v>Alabama Coffee</v>
      </c>
      <c r="BI35" s="93" t="s">
        <v>299</v>
      </c>
      <c r="BJ35" s="93" t="s">
        <v>476</v>
      </c>
      <c r="BK35" s="93" t="s">
        <v>428</v>
      </c>
      <c r="BL35" s="100" t="str">
        <f>" "</f>
        <v xml:space="preserve"> </v>
      </c>
      <c r="BM35" s="95" t="s">
        <v>303</v>
      </c>
      <c r="BO35" s="18" t="s">
        <v>628</v>
      </c>
      <c r="BP35" s="19">
        <v>100</v>
      </c>
      <c r="BQ35" s="19">
        <v>100</v>
      </c>
      <c r="BR35" s="19">
        <v>100</v>
      </c>
      <c r="BS35" s="19">
        <v>100</v>
      </c>
      <c r="BU35" s="18" t="s">
        <v>619</v>
      </c>
      <c r="BW35" s="308"/>
      <c r="DV35" t="s">
        <v>335</v>
      </c>
      <c r="DW35" s="158">
        <v>31</v>
      </c>
    </row>
    <row r="36" spans="1:127" ht="15" x14ac:dyDescent="0.25">
      <c r="A36" s="19" t="s">
        <v>629</v>
      </c>
      <c r="B36" s="19">
        <v>12</v>
      </c>
      <c r="C36" s="19">
        <v>960</v>
      </c>
      <c r="D36" s="19">
        <v>720</v>
      </c>
      <c r="E36" s="19">
        <v>480</v>
      </c>
      <c r="F36" s="19">
        <v>240</v>
      </c>
      <c r="Z36" s="19" t="s">
        <v>630</v>
      </c>
      <c r="AA36" s="19">
        <v>3</v>
      </c>
      <c r="AB36" s="36">
        <v>5</v>
      </c>
      <c r="AC36" s="36">
        <v>21</v>
      </c>
      <c r="AD36" s="36">
        <v>25</v>
      </c>
      <c r="AE36" s="36">
        <v>24</v>
      </c>
      <c r="AF36" s="36">
        <v>23</v>
      </c>
      <c r="AG36" s="36">
        <v>22</v>
      </c>
      <c r="AH36" s="43" t="s">
        <v>383</v>
      </c>
      <c r="AI36" s="43" t="s">
        <v>383</v>
      </c>
      <c r="AK36" s="32" t="s">
        <v>631</v>
      </c>
      <c r="AL36" s="84">
        <v>6.28</v>
      </c>
      <c r="AO36" s="18">
        <v>2</v>
      </c>
      <c r="AP36" s="247" t="s">
        <v>394</v>
      </c>
      <c r="AQ36" s="247" t="s">
        <v>424</v>
      </c>
      <c r="AR36" s="247" t="str">
        <f t="shared" si="53"/>
        <v>2RomeHou</v>
      </c>
      <c r="AS36" s="18">
        <v>11</v>
      </c>
      <c r="AT36" s="18">
        <f t="shared" si="54"/>
        <v>2</v>
      </c>
      <c r="BA36" s="91" t="s">
        <v>632</v>
      </c>
      <c r="BB36" s="91" t="s">
        <v>387</v>
      </c>
      <c r="BC36" s="91" t="s">
        <v>633</v>
      </c>
      <c r="BD36" s="91"/>
      <c r="BE36">
        <v>32</v>
      </c>
      <c r="BF36" s="18" t="s">
        <v>297</v>
      </c>
      <c r="BG36" s="312" t="s">
        <v>634</v>
      </c>
      <c r="BH36" s="93" t="str">
        <f t="shared" si="0"/>
        <v>Alabama Colbert</v>
      </c>
      <c r="BI36" s="93" t="s">
        <v>299</v>
      </c>
      <c r="BJ36" s="93" t="s">
        <v>449</v>
      </c>
      <c r="BK36" s="93" t="s">
        <v>450</v>
      </c>
      <c r="BL36" s="93" t="s">
        <v>450</v>
      </c>
      <c r="BM36" s="95" t="s">
        <v>303</v>
      </c>
      <c r="BO36" s="18" t="s">
        <v>635</v>
      </c>
      <c r="BP36" s="19">
        <v>500</v>
      </c>
      <c r="BQ36" s="19">
        <v>500</v>
      </c>
      <c r="BR36" s="19">
        <v>500</v>
      </c>
      <c r="BS36" s="19">
        <v>500</v>
      </c>
      <c r="BU36" s="18" t="s">
        <v>625</v>
      </c>
      <c r="BW36" s="308"/>
      <c r="DV36" t="s">
        <v>336</v>
      </c>
      <c r="DW36" s="158">
        <v>32</v>
      </c>
    </row>
    <row r="37" spans="1:127" ht="24" x14ac:dyDescent="0.25">
      <c r="A37" s="260" t="s">
        <v>636</v>
      </c>
      <c r="B37" s="19">
        <v>12</v>
      </c>
      <c r="C37" s="19">
        <v>24</v>
      </c>
      <c r="D37" s="19">
        <v>24</v>
      </c>
      <c r="E37" s="19">
        <v>24</v>
      </c>
      <c r="F37" s="19">
        <v>24</v>
      </c>
      <c r="Z37" s="260" t="s">
        <v>637</v>
      </c>
      <c r="AA37" s="19">
        <v>11</v>
      </c>
      <c r="AB37" s="36">
        <v>11</v>
      </c>
      <c r="AC37" s="36">
        <v>21</v>
      </c>
      <c r="AD37" s="36">
        <v>25</v>
      </c>
      <c r="AE37" s="36">
        <v>24</v>
      </c>
      <c r="AF37" s="36">
        <v>23</v>
      </c>
      <c r="AG37" s="36">
        <v>22</v>
      </c>
      <c r="AH37" s="263" t="s">
        <v>638</v>
      </c>
      <c r="AI37" s="263" t="s">
        <v>433</v>
      </c>
      <c r="AK37" s="32" t="s">
        <v>639</v>
      </c>
      <c r="AL37" s="84">
        <v>4.21</v>
      </c>
      <c r="AO37" s="18">
        <v>2</v>
      </c>
      <c r="AP37" s="247" t="s">
        <v>548</v>
      </c>
      <c r="AQ37" s="247" t="s">
        <v>424</v>
      </c>
      <c r="AR37" s="247" t="str">
        <f t="shared" si="53"/>
        <v>2SlcHou</v>
      </c>
      <c r="AS37" s="18">
        <v>3</v>
      </c>
      <c r="AT37" s="18">
        <f t="shared" si="2"/>
        <v>2</v>
      </c>
      <c r="BA37" s="90" t="s">
        <v>640</v>
      </c>
      <c r="BB37" s="90" t="s">
        <v>387</v>
      </c>
      <c r="BC37" s="90" t="s">
        <v>641</v>
      </c>
      <c r="BD37" s="90"/>
      <c r="BE37">
        <v>33</v>
      </c>
      <c r="BF37" s="18" t="s">
        <v>297</v>
      </c>
      <c r="BG37" s="312" t="s">
        <v>634</v>
      </c>
      <c r="BH37" s="93" t="str">
        <f>_xlfn.CONCAT(BF37," ",BG37)</f>
        <v>Alabama Colbert</v>
      </c>
      <c r="BI37" s="93" t="s">
        <v>197</v>
      </c>
      <c r="BJ37" s="93" t="s">
        <v>437</v>
      </c>
      <c r="BK37" s="93" t="s">
        <v>438</v>
      </c>
      <c r="BL37" s="100" t="str">
        <f>" "</f>
        <v xml:space="preserve"> </v>
      </c>
      <c r="BM37" s="95" t="s">
        <v>306</v>
      </c>
      <c r="BO37" s="18" t="s">
        <v>642</v>
      </c>
      <c r="BP37" s="19">
        <v>500</v>
      </c>
      <c r="BQ37" s="19">
        <v>500</v>
      </c>
      <c r="BR37" s="19">
        <v>500</v>
      </c>
      <c r="BS37" s="19">
        <v>500</v>
      </c>
      <c r="BU37" s="18" t="s">
        <v>631</v>
      </c>
      <c r="BW37" s="308"/>
      <c r="DV37" t="s">
        <v>164</v>
      </c>
      <c r="DW37" s="158">
        <v>33</v>
      </c>
    </row>
    <row r="38" spans="1:127" ht="24.75" thickBot="1" x14ac:dyDescent="0.3">
      <c r="A38" s="260" t="s">
        <v>643</v>
      </c>
      <c r="B38" s="19">
        <v>12</v>
      </c>
      <c r="C38" s="19">
        <v>18</v>
      </c>
      <c r="D38" s="19">
        <v>18</v>
      </c>
      <c r="E38" s="19">
        <v>18</v>
      </c>
      <c r="F38" s="19">
        <v>18</v>
      </c>
      <c r="Z38" s="260" t="s">
        <v>644</v>
      </c>
      <c r="AA38" s="19">
        <v>11</v>
      </c>
      <c r="AB38" s="36">
        <v>11</v>
      </c>
      <c r="AC38" s="36">
        <v>21</v>
      </c>
      <c r="AD38" s="36">
        <v>25</v>
      </c>
      <c r="AE38" s="36">
        <v>24</v>
      </c>
      <c r="AF38" s="36">
        <v>23</v>
      </c>
      <c r="AG38" s="36">
        <v>22</v>
      </c>
      <c r="AH38" s="263" t="s">
        <v>421</v>
      </c>
      <c r="AI38" s="263" t="s">
        <v>422</v>
      </c>
      <c r="AK38" s="32" t="s">
        <v>645</v>
      </c>
      <c r="AL38" s="84">
        <v>3.65</v>
      </c>
      <c r="AO38" s="18">
        <v>2</v>
      </c>
      <c r="AP38" s="247" t="s">
        <v>548</v>
      </c>
      <c r="AQ38" s="247" t="s">
        <v>473</v>
      </c>
      <c r="AR38" s="247" t="str">
        <f t="shared" si="53"/>
        <v>2SlcOkc</v>
      </c>
      <c r="AS38" s="18">
        <v>6</v>
      </c>
      <c r="AT38" s="18">
        <f t="shared" si="2"/>
        <v>2</v>
      </c>
      <c r="BA38" s="91" t="s">
        <v>646</v>
      </c>
      <c r="BB38" s="91" t="s">
        <v>387</v>
      </c>
      <c r="BC38" s="91" t="s">
        <v>647</v>
      </c>
      <c r="BD38" s="91"/>
      <c r="BE38">
        <v>34</v>
      </c>
      <c r="BF38" s="93" t="s">
        <v>297</v>
      </c>
      <c r="BG38" s="311" t="s">
        <v>648</v>
      </c>
      <c r="BH38" s="93" t="str">
        <f t="shared" si="0"/>
        <v>Alabama Conecuh</v>
      </c>
      <c r="BI38" s="93" t="s">
        <v>299</v>
      </c>
      <c r="BJ38" s="93" t="s">
        <v>476</v>
      </c>
      <c r="BK38" s="93" t="s">
        <v>301</v>
      </c>
      <c r="BL38" s="100" t="s">
        <v>302</v>
      </c>
      <c r="BM38" s="95" t="s">
        <v>303</v>
      </c>
      <c r="BO38" s="18" t="s">
        <v>649</v>
      </c>
      <c r="BP38" s="19">
        <v>500</v>
      </c>
      <c r="BQ38" s="19">
        <v>500</v>
      </c>
      <c r="BR38" s="19">
        <v>500</v>
      </c>
      <c r="BS38" s="19">
        <v>500</v>
      </c>
      <c r="BU38" s="18" t="s">
        <v>639</v>
      </c>
      <c r="BW38" s="308"/>
      <c r="DV38" t="s">
        <v>337</v>
      </c>
      <c r="DW38" s="158">
        <v>34</v>
      </c>
    </row>
    <row r="39" spans="1:127" ht="24" x14ac:dyDescent="0.25">
      <c r="A39" s="260" t="s">
        <v>650</v>
      </c>
      <c r="B39" s="19">
        <v>12</v>
      </c>
      <c r="C39" s="19">
        <v>12</v>
      </c>
      <c r="D39" s="19">
        <v>12</v>
      </c>
      <c r="E39" s="19">
        <v>12</v>
      </c>
      <c r="F39" s="19">
        <v>12</v>
      </c>
      <c r="H39" s="944" t="s">
        <v>651</v>
      </c>
      <c r="I39" s="945"/>
      <c r="J39" s="945"/>
      <c r="K39" s="946"/>
      <c r="Z39" s="260" t="s">
        <v>652</v>
      </c>
      <c r="AA39" s="19">
        <v>11</v>
      </c>
      <c r="AB39" s="36">
        <v>11</v>
      </c>
      <c r="AC39" s="36">
        <v>21</v>
      </c>
      <c r="AD39" s="36">
        <v>25</v>
      </c>
      <c r="AE39" s="36">
        <v>24</v>
      </c>
      <c r="AF39" s="36">
        <v>23</v>
      </c>
      <c r="AG39" s="36">
        <v>22</v>
      </c>
      <c r="AH39" s="43" t="s">
        <v>471</v>
      </c>
      <c r="AI39" s="43" t="s">
        <v>402</v>
      </c>
      <c r="AK39" s="32" t="s">
        <v>653</v>
      </c>
      <c r="AL39" s="84">
        <v>6.63</v>
      </c>
      <c r="AO39" s="18">
        <v>2</v>
      </c>
      <c r="AP39" s="247" t="s">
        <v>548</v>
      </c>
      <c r="AQ39" s="247" t="s">
        <v>557</v>
      </c>
      <c r="AR39" s="247" t="str">
        <f t="shared" si="53"/>
        <v>2SlcSanA</v>
      </c>
      <c r="AS39" s="18">
        <v>5</v>
      </c>
      <c r="AT39" s="18">
        <f t="shared" si="2"/>
        <v>2</v>
      </c>
      <c r="BA39" s="90" t="s">
        <v>654</v>
      </c>
      <c r="BB39" s="90" t="s">
        <v>387</v>
      </c>
      <c r="BC39" s="90" t="s">
        <v>655</v>
      </c>
      <c r="BD39" s="90"/>
      <c r="BE39">
        <v>35</v>
      </c>
      <c r="BF39" s="93" t="s">
        <v>297</v>
      </c>
      <c r="BG39" s="311" t="s">
        <v>648</v>
      </c>
      <c r="BH39" s="93" t="str">
        <f t="shared" si="0"/>
        <v>Alabama Conecuh</v>
      </c>
      <c r="BI39" s="93" t="s">
        <v>299</v>
      </c>
      <c r="BJ39" s="93" t="s">
        <v>476</v>
      </c>
      <c r="BK39" s="93" t="s">
        <v>428</v>
      </c>
      <c r="BL39" s="100" t="str">
        <f>" "</f>
        <v xml:space="preserve"> </v>
      </c>
      <c r="BM39" s="95" t="s">
        <v>303</v>
      </c>
      <c r="BO39" s="18" t="s">
        <v>656</v>
      </c>
      <c r="BP39" s="19">
        <v>500</v>
      </c>
      <c r="BQ39" s="19">
        <v>500</v>
      </c>
      <c r="BR39" s="19">
        <v>500</v>
      </c>
      <c r="BS39" s="19">
        <v>500</v>
      </c>
      <c r="BU39" s="18" t="s">
        <v>645</v>
      </c>
      <c r="BW39" s="308"/>
      <c r="DV39" t="s">
        <v>338</v>
      </c>
      <c r="DW39" s="158">
        <v>35</v>
      </c>
    </row>
    <row r="40" spans="1:127" ht="15" x14ac:dyDescent="0.25">
      <c r="A40" s="19" t="s">
        <v>657</v>
      </c>
      <c r="B40" s="19">
        <v>16</v>
      </c>
      <c r="C40" s="19">
        <v>960</v>
      </c>
      <c r="D40" s="19">
        <v>720</v>
      </c>
      <c r="E40" s="19">
        <v>480</v>
      </c>
      <c r="F40" s="19">
        <v>240</v>
      </c>
      <c r="H40" s="660" t="s">
        <v>658</v>
      </c>
      <c r="I40" s="660" t="s">
        <v>659</v>
      </c>
      <c r="J40" s="660" t="s">
        <v>660</v>
      </c>
      <c r="K40" s="660" t="s">
        <v>661</v>
      </c>
      <c r="Z40" s="19" t="s">
        <v>662</v>
      </c>
      <c r="AA40" s="19">
        <v>11</v>
      </c>
      <c r="AB40" s="36">
        <v>11</v>
      </c>
      <c r="AC40" s="36">
        <v>21</v>
      </c>
      <c r="AD40" s="36">
        <v>25</v>
      </c>
      <c r="AE40" s="36">
        <v>24</v>
      </c>
      <c r="AF40" s="36">
        <v>23</v>
      </c>
      <c r="AG40" s="36">
        <v>22</v>
      </c>
      <c r="AH40" s="43" t="s">
        <v>471</v>
      </c>
      <c r="AI40" s="43" t="s">
        <v>402</v>
      </c>
      <c r="AK40" s="32" t="s">
        <v>663</v>
      </c>
      <c r="AL40" s="84">
        <v>4.4400000000000004</v>
      </c>
      <c r="AO40" s="18">
        <v>2</v>
      </c>
      <c r="AP40" s="247" t="s">
        <v>548</v>
      </c>
      <c r="AQ40" s="247" t="s">
        <v>358</v>
      </c>
      <c r="AR40" s="247" t="str">
        <f t="shared" si="53"/>
        <v>2SlcAtl</v>
      </c>
      <c r="AS40" s="18">
        <v>6</v>
      </c>
      <c r="AT40" s="18">
        <f t="shared" si="2"/>
        <v>2</v>
      </c>
      <c r="BA40" s="91" t="s">
        <v>664</v>
      </c>
      <c r="BB40" s="91" t="s">
        <v>387</v>
      </c>
      <c r="BC40" s="91" t="s">
        <v>665</v>
      </c>
      <c r="BD40" s="91"/>
      <c r="BE40">
        <v>36</v>
      </c>
      <c r="BF40" s="93" t="s">
        <v>297</v>
      </c>
      <c r="BG40" s="311" t="s">
        <v>666</v>
      </c>
      <c r="BH40" s="93" t="str">
        <f t="shared" si="0"/>
        <v>Alabama Coosa</v>
      </c>
      <c r="BI40" s="93" t="s">
        <v>299</v>
      </c>
      <c r="BJ40" s="93" t="s">
        <v>476</v>
      </c>
      <c r="BK40" s="93" t="s">
        <v>301</v>
      </c>
      <c r="BL40" s="100" t="s">
        <v>302</v>
      </c>
      <c r="BM40" s="95" t="s">
        <v>303</v>
      </c>
      <c r="BO40" s="18" t="s">
        <v>667</v>
      </c>
      <c r="BP40" s="19">
        <v>500</v>
      </c>
      <c r="BQ40" s="19">
        <v>500</v>
      </c>
      <c r="BR40" s="19">
        <v>500</v>
      </c>
      <c r="BS40" s="19">
        <v>500</v>
      </c>
      <c r="BU40" s="18" t="s">
        <v>653</v>
      </c>
      <c r="BW40" s="308"/>
      <c r="DV40" t="s">
        <v>339</v>
      </c>
      <c r="DW40" s="158">
        <v>36</v>
      </c>
    </row>
    <row r="41" spans="1:127" ht="15.75" thickBot="1" x14ac:dyDescent="0.3">
      <c r="A41" s="19" t="s">
        <v>668</v>
      </c>
      <c r="B41" s="19">
        <v>18</v>
      </c>
      <c r="C41" s="19">
        <v>1200</v>
      </c>
      <c r="D41" s="19">
        <v>900</v>
      </c>
      <c r="E41" s="19">
        <v>600</v>
      </c>
      <c r="F41" s="19">
        <v>300</v>
      </c>
      <c r="H41" s="18">
        <v>1</v>
      </c>
      <c r="I41" s="247" t="s">
        <v>669</v>
      </c>
      <c r="J41" s="261">
        <v>4</v>
      </c>
      <c r="K41" s="18">
        <v>8</v>
      </c>
      <c r="L41" s="55">
        <v>0</v>
      </c>
      <c r="Z41" s="282" t="s">
        <v>670</v>
      </c>
      <c r="AA41" s="19">
        <v>3</v>
      </c>
      <c r="AB41" s="36">
        <v>5</v>
      </c>
      <c r="AC41" s="36">
        <v>21</v>
      </c>
      <c r="AD41" s="36">
        <v>25</v>
      </c>
      <c r="AE41" s="36">
        <v>24</v>
      </c>
      <c r="AF41" s="36">
        <v>23</v>
      </c>
      <c r="AG41" s="36">
        <v>22</v>
      </c>
      <c r="AH41" s="43" t="s">
        <v>383</v>
      </c>
      <c r="AI41" s="43" t="s">
        <v>383</v>
      </c>
      <c r="AK41" s="34" t="s">
        <v>671</v>
      </c>
      <c r="AL41" s="85">
        <v>3.97</v>
      </c>
      <c r="AO41" s="18">
        <v>2</v>
      </c>
      <c r="AP41" s="247" t="s">
        <v>548</v>
      </c>
      <c r="AQ41" s="247" t="s">
        <v>446</v>
      </c>
      <c r="AR41" s="247" t="str">
        <f t="shared" si="53"/>
        <v>2SlcIndy</v>
      </c>
      <c r="AS41" s="18">
        <v>6</v>
      </c>
      <c r="AT41" s="18">
        <f t="shared" si="2"/>
        <v>2</v>
      </c>
      <c r="BA41" s="90" t="s">
        <v>672</v>
      </c>
      <c r="BB41" s="90" t="s">
        <v>387</v>
      </c>
      <c r="BC41" s="90" t="s">
        <v>559</v>
      </c>
      <c r="BD41" s="90"/>
      <c r="BE41">
        <v>37</v>
      </c>
      <c r="BF41" s="93" t="s">
        <v>297</v>
      </c>
      <c r="BG41" s="311" t="s">
        <v>666</v>
      </c>
      <c r="BH41" s="93" t="str">
        <f t="shared" si="0"/>
        <v>Alabama Coosa</v>
      </c>
      <c r="BI41" s="93" t="s">
        <v>299</v>
      </c>
      <c r="BJ41" s="93" t="s">
        <v>476</v>
      </c>
      <c r="BK41" s="93" t="s">
        <v>428</v>
      </c>
      <c r="BL41" s="100" t="str">
        <f>" "</f>
        <v xml:space="preserve"> </v>
      </c>
      <c r="BM41" s="95" t="s">
        <v>303</v>
      </c>
      <c r="BO41" s="18" t="s">
        <v>673</v>
      </c>
      <c r="BP41" s="19">
        <v>500</v>
      </c>
      <c r="BQ41" s="19">
        <v>500</v>
      </c>
      <c r="BR41" s="19">
        <v>500</v>
      </c>
      <c r="BS41" s="19">
        <v>500</v>
      </c>
      <c r="BU41" s="18" t="s">
        <v>663</v>
      </c>
      <c r="BW41" s="308"/>
      <c r="DV41" t="s">
        <v>140</v>
      </c>
      <c r="DW41" s="158">
        <v>37</v>
      </c>
    </row>
    <row r="42" spans="1:127" ht="15.75" thickBot="1" x14ac:dyDescent="0.3">
      <c r="A42" s="19" t="s">
        <v>674</v>
      </c>
      <c r="B42" s="19">
        <v>24</v>
      </c>
      <c r="C42" s="19">
        <v>1200</v>
      </c>
      <c r="D42" s="19">
        <v>900</v>
      </c>
      <c r="E42" s="19">
        <v>600</v>
      </c>
      <c r="F42" s="19">
        <v>300</v>
      </c>
      <c r="H42" s="18">
        <v>2</v>
      </c>
      <c r="I42" s="466" t="s">
        <v>675</v>
      </c>
      <c r="J42" s="261">
        <v>4</v>
      </c>
      <c r="K42" s="18">
        <v>7</v>
      </c>
      <c r="L42" s="55">
        <v>0</v>
      </c>
      <c r="Z42" s="19" t="s">
        <v>676</v>
      </c>
      <c r="AA42" s="19">
        <v>14</v>
      </c>
      <c r="AB42" s="36">
        <v>14</v>
      </c>
      <c r="AC42" s="36">
        <v>21</v>
      </c>
      <c r="AD42" s="36">
        <v>25</v>
      </c>
      <c r="AE42" s="36">
        <v>24</v>
      </c>
      <c r="AF42" s="36">
        <v>23</v>
      </c>
      <c r="AG42" s="36">
        <v>22</v>
      </c>
      <c r="AH42" s="43" t="s">
        <v>421</v>
      </c>
      <c r="AI42" s="43" t="s">
        <v>422</v>
      </c>
      <c r="AO42" s="18">
        <v>2</v>
      </c>
      <c r="AP42" s="247" t="s">
        <v>548</v>
      </c>
      <c r="AQ42" s="247" t="s">
        <v>394</v>
      </c>
      <c r="AR42" s="247" t="str">
        <f t="shared" si="53"/>
        <v>2SlcRome</v>
      </c>
      <c r="AS42" s="18">
        <v>7</v>
      </c>
      <c r="AT42" s="18">
        <f t="shared" si="2"/>
        <v>2</v>
      </c>
      <c r="BA42" s="91" t="s">
        <v>677</v>
      </c>
      <c r="BB42" s="91" t="s">
        <v>387</v>
      </c>
      <c r="BC42" s="91" t="s">
        <v>461</v>
      </c>
      <c r="BD42" s="91"/>
      <c r="BE42">
        <v>38</v>
      </c>
      <c r="BF42" s="93" t="s">
        <v>297</v>
      </c>
      <c r="BG42" s="311" t="s">
        <v>678</v>
      </c>
      <c r="BH42" s="93" t="str">
        <f t="shared" si="0"/>
        <v>Alabama Covington</v>
      </c>
      <c r="BI42" s="93" t="s">
        <v>299</v>
      </c>
      <c r="BJ42" s="93" t="s">
        <v>476</v>
      </c>
      <c r="BK42" s="93" t="s">
        <v>301</v>
      </c>
      <c r="BL42" s="100" t="s">
        <v>302</v>
      </c>
      <c r="BM42" s="95" t="s">
        <v>303</v>
      </c>
      <c r="BO42" s="18" t="s">
        <v>679</v>
      </c>
      <c r="BP42" s="19">
        <v>100</v>
      </c>
      <c r="BQ42" s="19">
        <v>100</v>
      </c>
      <c r="BR42" s="19">
        <v>100</v>
      </c>
      <c r="BS42" s="19">
        <v>100</v>
      </c>
      <c r="BU42" s="18" t="s">
        <v>671</v>
      </c>
      <c r="BW42" s="454"/>
      <c r="DV42" t="s">
        <v>340</v>
      </c>
      <c r="DW42" s="158">
        <v>38</v>
      </c>
    </row>
    <row r="43" spans="1:127" ht="15" x14ac:dyDescent="0.25">
      <c r="A43" s="19" t="s">
        <v>680</v>
      </c>
      <c r="B43" s="19">
        <v>18</v>
      </c>
      <c r="C43" s="19">
        <v>960</v>
      </c>
      <c r="D43" s="19">
        <v>720</v>
      </c>
      <c r="E43" s="19">
        <v>480</v>
      </c>
      <c r="F43" s="19">
        <v>240</v>
      </c>
      <c r="H43" s="18">
        <v>3</v>
      </c>
      <c r="I43" s="467" t="s">
        <v>681</v>
      </c>
      <c r="J43" s="261">
        <v>5</v>
      </c>
      <c r="K43" s="18">
        <v>6</v>
      </c>
      <c r="L43" s="55">
        <v>1</v>
      </c>
      <c r="Z43" s="19" t="s">
        <v>682</v>
      </c>
      <c r="AA43" s="19">
        <v>6</v>
      </c>
      <c r="AB43" s="36">
        <v>8</v>
      </c>
      <c r="AC43" s="36">
        <v>21</v>
      </c>
      <c r="AD43" s="36">
        <v>25</v>
      </c>
      <c r="AE43" s="36">
        <v>24</v>
      </c>
      <c r="AF43" s="36">
        <v>23</v>
      </c>
      <c r="AG43" s="36">
        <v>22</v>
      </c>
      <c r="AH43" s="43" t="s">
        <v>412</v>
      </c>
      <c r="AI43" s="43" t="s">
        <v>412</v>
      </c>
      <c r="AO43" s="18">
        <v>2</v>
      </c>
      <c r="AP43" s="247" t="s">
        <v>548</v>
      </c>
      <c r="AQ43" s="247" t="s">
        <v>299</v>
      </c>
      <c r="AR43" s="247" t="str">
        <f t="shared" si="53"/>
        <v>2SlcAdel</v>
      </c>
      <c r="AS43" s="18">
        <v>7</v>
      </c>
      <c r="AT43" s="18">
        <f t="shared" si="2"/>
        <v>2</v>
      </c>
      <c r="BA43" s="90" t="s">
        <v>683</v>
      </c>
      <c r="BB43" s="90" t="s">
        <v>387</v>
      </c>
      <c r="BC43" s="90" t="s">
        <v>684</v>
      </c>
      <c r="BD43" s="90"/>
      <c r="BE43">
        <v>39</v>
      </c>
      <c r="BF43" s="93" t="s">
        <v>297</v>
      </c>
      <c r="BG43" s="311" t="s">
        <v>678</v>
      </c>
      <c r="BH43" s="93" t="str">
        <f t="shared" si="0"/>
        <v>Alabama Covington</v>
      </c>
      <c r="BI43" s="93" t="s">
        <v>299</v>
      </c>
      <c r="BJ43" s="93" t="s">
        <v>476</v>
      </c>
      <c r="BK43" s="93" t="s">
        <v>428</v>
      </c>
      <c r="BL43" s="100" t="str">
        <f>" "</f>
        <v xml:space="preserve"> </v>
      </c>
      <c r="BM43" s="95" t="s">
        <v>303</v>
      </c>
      <c r="BO43" s="18" t="s">
        <v>685</v>
      </c>
      <c r="BP43" s="19">
        <v>0</v>
      </c>
      <c r="BQ43" s="19">
        <v>0</v>
      </c>
      <c r="BR43" s="19">
        <v>0</v>
      </c>
      <c r="BS43" s="19">
        <v>0</v>
      </c>
      <c r="BU43" s="106" t="s">
        <v>686</v>
      </c>
      <c r="DV43" t="s">
        <v>341</v>
      </c>
      <c r="DW43" s="158">
        <v>39</v>
      </c>
    </row>
    <row r="44" spans="1:127" ht="15" x14ac:dyDescent="0.25">
      <c r="A44" s="19" t="s">
        <v>687</v>
      </c>
      <c r="B44" s="19">
        <v>24</v>
      </c>
      <c r="C44" s="19">
        <v>960</v>
      </c>
      <c r="D44" s="19">
        <v>720</v>
      </c>
      <c r="E44" s="19">
        <v>480</v>
      </c>
      <c r="F44" s="19">
        <v>240</v>
      </c>
      <c r="H44" s="18">
        <v>4</v>
      </c>
      <c r="I44" s="467" t="s">
        <v>688</v>
      </c>
      <c r="J44" s="261">
        <v>6</v>
      </c>
      <c r="K44" s="18">
        <v>5</v>
      </c>
      <c r="L44" s="55">
        <v>2</v>
      </c>
      <c r="Z44" s="19" t="s">
        <v>184</v>
      </c>
      <c r="AA44" s="19">
        <v>6</v>
      </c>
      <c r="AB44" s="36">
        <v>8</v>
      </c>
      <c r="AC44" s="36">
        <v>21</v>
      </c>
      <c r="AD44" s="36">
        <v>25</v>
      </c>
      <c r="AE44" s="36">
        <v>24</v>
      </c>
      <c r="AF44" s="36">
        <v>23</v>
      </c>
      <c r="AG44" s="36">
        <v>22</v>
      </c>
      <c r="AH44" s="43" t="s">
        <v>412</v>
      </c>
      <c r="AI44" s="43" t="s">
        <v>412</v>
      </c>
      <c r="AO44" s="18">
        <v>2</v>
      </c>
      <c r="AP44" s="247" t="s">
        <v>548</v>
      </c>
      <c r="AQ44" s="247" t="s">
        <v>372</v>
      </c>
      <c r="AR44" s="247" t="str">
        <f t="shared" si="53"/>
        <v>2SlcFrank</v>
      </c>
      <c r="AS44" s="18">
        <v>15</v>
      </c>
      <c r="AT44" s="18">
        <f>AO44</f>
        <v>2</v>
      </c>
      <c r="BA44" s="91" t="s">
        <v>689</v>
      </c>
      <c r="BB44" s="91" t="s">
        <v>387</v>
      </c>
      <c r="BC44" s="91" t="s">
        <v>690</v>
      </c>
      <c r="BD44" s="91"/>
      <c r="BE44">
        <v>40</v>
      </c>
      <c r="BF44" s="93" t="s">
        <v>297</v>
      </c>
      <c r="BG44" s="311" t="s">
        <v>691</v>
      </c>
      <c r="BH44" s="93" t="str">
        <f t="shared" si="0"/>
        <v>Alabama Crenshaw</v>
      </c>
      <c r="BI44" s="93" t="s">
        <v>299</v>
      </c>
      <c r="BJ44" s="93" t="s">
        <v>476</v>
      </c>
      <c r="BK44" s="93" t="s">
        <v>301</v>
      </c>
      <c r="BL44" s="100" t="s">
        <v>302</v>
      </c>
      <c r="BM44" s="95" t="s">
        <v>303</v>
      </c>
      <c r="BO44" s="18" t="s">
        <v>692</v>
      </c>
      <c r="BP44" s="19">
        <v>0</v>
      </c>
      <c r="BQ44" s="19">
        <v>0</v>
      </c>
      <c r="BR44" s="19">
        <v>0</v>
      </c>
      <c r="BS44" s="19">
        <v>0</v>
      </c>
      <c r="BU44" s="19" t="s">
        <v>400</v>
      </c>
      <c r="DV44" t="s">
        <v>342</v>
      </c>
      <c r="DW44" s="158">
        <v>40</v>
      </c>
    </row>
    <row r="45" spans="1:127" ht="15" x14ac:dyDescent="0.25">
      <c r="A45" s="19" t="s">
        <v>693</v>
      </c>
      <c r="B45" s="19">
        <v>12</v>
      </c>
      <c r="C45" s="19">
        <v>32</v>
      </c>
      <c r="D45" s="19">
        <v>32</v>
      </c>
      <c r="E45" s="19">
        <v>32</v>
      </c>
      <c r="F45" s="19">
        <v>32</v>
      </c>
      <c r="H45" s="18">
        <v>5</v>
      </c>
      <c r="I45" s="467" t="s">
        <v>694</v>
      </c>
      <c r="J45" s="261">
        <v>7</v>
      </c>
      <c r="K45" s="18">
        <v>4</v>
      </c>
      <c r="L45" s="55">
        <v>3</v>
      </c>
      <c r="Z45" s="19" t="s">
        <v>695</v>
      </c>
      <c r="AA45" s="19">
        <v>4</v>
      </c>
      <c r="AB45" s="36">
        <v>6</v>
      </c>
      <c r="AC45" s="36">
        <v>21</v>
      </c>
      <c r="AD45" s="36">
        <v>25</v>
      </c>
      <c r="AE45" s="36">
        <v>24</v>
      </c>
      <c r="AF45" s="36">
        <v>23</v>
      </c>
      <c r="AG45" s="36">
        <v>22</v>
      </c>
      <c r="AH45" s="43" t="s">
        <v>412</v>
      </c>
      <c r="AI45" s="43" t="s">
        <v>412</v>
      </c>
      <c r="AO45" s="18">
        <v>2</v>
      </c>
      <c r="AP45" s="247" t="s">
        <v>548</v>
      </c>
      <c r="AQ45" s="247" t="s">
        <v>483</v>
      </c>
      <c r="AR45" s="247" t="str">
        <f t="shared" si="53"/>
        <v>2SlcIwa</v>
      </c>
      <c r="AS45" s="18">
        <v>12</v>
      </c>
      <c r="AT45" s="18">
        <f>AO45</f>
        <v>2</v>
      </c>
      <c r="BA45" s="90" t="s">
        <v>696</v>
      </c>
      <c r="BB45" s="90" t="s">
        <v>387</v>
      </c>
      <c r="BC45" s="90" t="s">
        <v>697</v>
      </c>
      <c r="BD45" s="90"/>
      <c r="BE45">
        <v>41</v>
      </c>
      <c r="BF45" s="93" t="s">
        <v>297</v>
      </c>
      <c r="BG45" s="311" t="s">
        <v>691</v>
      </c>
      <c r="BH45" s="93" t="str">
        <f t="shared" si="0"/>
        <v>Alabama Crenshaw</v>
      </c>
      <c r="BI45" s="93" t="s">
        <v>299</v>
      </c>
      <c r="BJ45" s="93" t="s">
        <v>476</v>
      </c>
      <c r="BK45" s="93" t="s">
        <v>428</v>
      </c>
      <c r="BL45" s="100" t="str">
        <f>" "</f>
        <v xml:space="preserve"> </v>
      </c>
      <c r="BM45" s="95" t="s">
        <v>303</v>
      </c>
      <c r="BO45" s="18" t="s">
        <v>698</v>
      </c>
      <c r="BP45" s="19">
        <v>0</v>
      </c>
      <c r="BQ45" s="19">
        <v>0</v>
      </c>
      <c r="BR45" s="19">
        <v>0</v>
      </c>
      <c r="BS45" s="19">
        <v>0</v>
      </c>
      <c r="BU45" s="19" t="s">
        <v>699</v>
      </c>
      <c r="DV45" t="s">
        <v>343</v>
      </c>
      <c r="DW45" s="158">
        <v>41</v>
      </c>
    </row>
    <row r="46" spans="1:127" ht="15" x14ac:dyDescent="0.25">
      <c r="A46" s="19" t="s">
        <v>700</v>
      </c>
      <c r="B46" s="19">
        <v>9</v>
      </c>
      <c r="C46" s="19">
        <v>40</v>
      </c>
      <c r="D46" s="19">
        <v>40</v>
      </c>
      <c r="E46" s="19">
        <v>40</v>
      </c>
      <c r="F46" s="19">
        <v>40</v>
      </c>
      <c r="H46" s="18">
        <v>6</v>
      </c>
      <c r="I46" s="467" t="s">
        <v>701</v>
      </c>
      <c r="J46" s="261">
        <v>8</v>
      </c>
      <c r="K46" s="18">
        <v>3</v>
      </c>
      <c r="L46" s="55">
        <v>4</v>
      </c>
      <c r="Z46" s="19" t="s">
        <v>702</v>
      </c>
      <c r="AA46" s="19">
        <v>4</v>
      </c>
      <c r="AB46" s="36">
        <v>6</v>
      </c>
      <c r="AC46" s="36">
        <v>21</v>
      </c>
      <c r="AD46" s="36">
        <v>25</v>
      </c>
      <c r="AE46" s="36">
        <v>24</v>
      </c>
      <c r="AF46" s="36">
        <v>23</v>
      </c>
      <c r="AG46" s="36">
        <v>22</v>
      </c>
      <c r="AH46" s="43" t="s">
        <v>412</v>
      </c>
      <c r="AI46" s="43" t="s">
        <v>412</v>
      </c>
      <c r="AO46" s="18">
        <v>3</v>
      </c>
      <c r="AP46" s="247" t="s">
        <v>299</v>
      </c>
      <c r="AQ46" s="247" t="s">
        <v>358</v>
      </c>
      <c r="AR46" s="247" t="str">
        <f t="shared" si="53"/>
        <v>3AdelAtl</v>
      </c>
      <c r="AS46" s="18">
        <v>2</v>
      </c>
      <c r="AT46" s="18">
        <f t="shared" si="2"/>
        <v>3</v>
      </c>
      <c r="BA46" s="91" t="s">
        <v>703</v>
      </c>
      <c r="BB46" s="91" t="s">
        <v>387</v>
      </c>
      <c r="BC46" s="91" t="s">
        <v>704</v>
      </c>
      <c r="BD46" s="91"/>
      <c r="BE46">
        <v>42</v>
      </c>
      <c r="BF46" s="93" t="s">
        <v>297</v>
      </c>
      <c r="BG46" s="311" t="s">
        <v>705</v>
      </c>
      <c r="BH46" s="93" t="str">
        <f t="shared" si="0"/>
        <v>Alabama Cullman</v>
      </c>
      <c r="BI46" s="93" t="s">
        <v>197</v>
      </c>
      <c r="BJ46" s="93" t="s">
        <v>437</v>
      </c>
      <c r="BK46" s="93" t="s">
        <v>438</v>
      </c>
      <c r="BL46" s="100" t="str">
        <f>" "</f>
        <v xml:space="preserve"> </v>
      </c>
      <c r="BM46" s="95" t="s">
        <v>306</v>
      </c>
      <c r="BO46" s="18" t="s">
        <v>706</v>
      </c>
      <c r="BP46" s="19">
        <v>0</v>
      </c>
      <c r="BQ46" s="19">
        <v>0</v>
      </c>
      <c r="BR46" s="19">
        <v>0</v>
      </c>
      <c r="BS46" s="19">
        <v>0</v>
      </c>
      <c r="BU46" s="260" t="s">
        <v>707</v>
      </c>
      <c r="DV46" t="s">
        <v>344</v>
      </c>
      <c r="DW46" s="158">
        <v>42</v>
      </c>
    </row>
    <row r="47" spans="1:127" ht="15" x14ac:dyDescent="0.25">
      <c r="F47"/>
      <c r="H47" s="18">
        <v>7</v>
      </c>
      <c r="I47" s="467" t="s">
        <v>708</v>
      </c>
      <c r="J47" s="261">
        <v>4</v>
      </c>
      <c r="K47" s="18">
        <v>2</v>
      </c>
      <c r="L47" s="55">
        <v>4</v>
      </c>
      <c r="Z47" s="19" t="s">
        <v>709</v>
      </c>
      <c r="AA47" s="19">
        <v>4</v>
      </c>
      <c r="AB47" s="36">
        <v>6</v>
      </c>
      <c r="AC47" s="36">
        <v>21</v>
      </c>
      <c r="AD47" s="36">
        <v>25</v>
      </c>
      <c r="AE47" s="36">
        <v>24</v>
      </c>
      <c r="AF47" s="36">
        <v>23</v>
      </c>
      <c r="AG47" s="36">
        <v>22</v>
      </c>
      <c r="AH47" s="43" t="s">
        <v>412</v>
      </c>
      <c r="AI47" s="43" t="s">
        <v>412</v>
      </c>
      <c r="AO47" s="18">
        <v>3</v>
      </c>
      <c r="AP47" s="247" t="s">
        <v>299</v>
      </c>
      <c r="AQ47" s="247" t="s">
        <v>372</v>
      </c>
      <c r="AR47" s="247" t="str">
        <f t="shared" si="53"/>
        <v>3AdelFrank</v>
      </c>
      <c r="AS47" s="18">
        <v>9</v>
      </c>
      <c r="AT47" s="18">
        <f>AO47</f>
        <v>3</v>
      </c>
      <c r="BA47" s="90" t="s">
        <v>710</v>
      </c>
      <c r="BB47" s="90" t="s">
        <v>387</v>
      </c>
      <c r="BC47" s="90" t="s">
        <v>711</v>
      </c>
      <c r="BD47" s="90"/>
      <c r="BE47">
        <v>43</v>
      </c>
      <c r="BF47" s="93" t="s">
        <v>297</v>
      </c>
      <c r="BG47" s="311" t="s">
        <v>705</v>
      </c>
      <c r="BH47" s="93" t="str">
        <f t="shared" si="0"/>
        <v>Alabama Cullman</v>
      </c>
      <c r="BI47" s="93" t="s">
        <v>299</v>
      </c>
      <c r="BJ47" s="93" t="s">
        <v>449</v>
      </c>
      <c r="BK47" s="93" t="s">
        <v>450</v>
      </c>
      <c r="BL47" s="93" t="s">
        <v>450</v>
      </c>
      <c r="BM47" s="95" t="s">
        <v>303</v>
      </c>
      <c r="BO47" s="18" t="s">
        <v>712</v>
      </c>
      <c r="BP47" s="19">
        <v>0</v>
      </c>
      <c r="BQ47" s="19">
        <v>0</v>
      </c>
      <c r="BR47" s="19">
        <v>0</v>
      </c>
      <c r="BS47" s="19">
        <v>0</v>
      </c>
      <c r="BU47" s="260" t="s">
        <v>713</v>
      </c>
      <c r="DV47" t="s">
        <v>176</v>
      </c>
      <c r="DW47" s="158">
        <v>43</v>
      </c>
    </row>
    <row r="48" spans="1:127" ht="15" x14ac:dyDescent="0.25">
      <c r="F48"/>
      <c r="Z48" s="19" t="s">
        <v>714</v>
      </c>
      <c r="AA48" s="19">
        <v>6</v>
      </c>
      <c r="AB48" s="36">
        <v>8</v>
      </c>
      <c r="AC48" s="36">
        <v>21</v>
      </c>
      <c r="AD48" s="36">
        <v>25</v>
      </c>
      <c r="AE48" s="36">
        <v>24</v>
      </c>
      <c r="AF48" s="36">
        <v>23</v>
      </c>
      <c r="AG48" s="36">
        <v>22</v>
      </c>
      <c r="AH48" s="43" t="s">
        <v>412</v>
      </c>
      <c r="AI48" s="43" t="s">
        <v>412</v>
      </c>
      <c r="AO48" s="18">
        <v>3</v>
      </c>
      <c r="AP48" s="247" t="s">
        <v>299</v>
      </c>
      <c r="AQ48" s="247" t="s">
        <v>446</v>
      </c>
      <c r="AR48" s="247" t="str">
        <f t="shared" si="53"/>
        <v>3AdelIndy</v>
      </c>
      <c r="AS48" s="18">
        <v>4</v>
      </c>
      <c r="AT48" s="18">
        <f t="shared" si="2"/>
        <v>3</v>
      </c>
      <c r="BA48" s="91" t="s">
        <v>715</v>
      </c>
      <c r="BB48" s="91" t="s">
        <v>387</v>
      </c>
      <c r="BC48" s="91" t="s">
        <v>711</v>
      </c>
      <c r="BD48" s="91"/>
      <c r="BE48">
        <v>44</v>
      </c>
      <c r="BF48" s="93" t="s">
        <v>297</v>
      </c>
      <c r="BG48" s="311" t="s">
        <v>716</v>
      </c>
      <c r="BH48" s="93" t="str">
        <f t="shared" si="0"/>
        <v>Alabama Dale</v>
      </c>
      <c r="BI48" s="93" t="s">
        <v>299</v>
      </c>
      <c r="BJ48" s="93" t="s">
        <v>476</v>
      </c>
      <c r="BK48" s="93" t="s">
        <v>301</v>
      </c>
      <c r="BL48" s="100" t="s">
        <v>302</v>
      </c>
      <c r="BM48" s="95" t="s">
        <v>303</v>
      </c>
      <c r="BO48" s="18" t="s">
        <v>717</v>
      </c>
      <c r="BP48" s="19">
        <v>0</v>
      </c>
      <c r="BQ48" s="19">
        <v>0</v>
      </c>
      <c r="BR48" s="19">
        <v>0</v>
      </c>
      <c r="BS48" s="19">
        <v>0</v>
      </c>
      <c r="BU48" s="105" t="s">
        <v>718</v>
      </c>
      <c r="DV48" t="s">
        <v>345</v>
      </c>
      <c r="DW48" s="158">
        <v>44</v>
      </c>
    </row>
    <row r="49" spans="1:127" ht="15" x14ac:dyDescent="0.25">
      <c r="F49"/>
      <c r="I49" s="54"/>
      <c r="J49" s="54"/>
      <c r="Z49" s="19" t="s">
        <v>719</v>
      </c>
      <c r="AA49" s="19">
        <v>10</v>
      </c>
      <c r="AB49" s="36">
        <v>10</v>
      </c>
      <c r="AC49" s="36">
        <v>21</v>
      </c>
      <c r="AD49" s="36">
        <v>25</v>
      </c>
      <c r="AE49" s="36">
        <v>24</v>
      </c>
      <c r="AF49" s="36">
        <v>23</v>
      </c>
      <c r="AG49" s="36">
        <v>22</v>
      </c>
      <c r="AH49" s="43"/>
      <c r="AI49" s="43"/>
      <c r="AO49" s="18">
        <v>3</v>
      </c>
      <c r="AP49" s="247" t="s">
        <v>299</v>
      </c>
      <c r="AQ49" s="247" t="s">
        <v>405</v>
      </c>
      <c r="AR49" s="247" t="str">
        <f t="shared" si="53"/>
        <v>3AdelBrge</v>
      </c>
      <c r="AS49" s="18">
        <v>3</v>
      </c>
      <c r="AT49" s="18">
        <f t="shared" si="2"/>
        <v>3</v>
      </c>
      <c r="BA49" s="90" t="s">
        <v>720</v>
      </c>
      <c r="BB49" s="90" t="s">
        <v>387</v>
      </c>
      <c r="BC49" s="90" t="s">
        <v>568</v>
      </c>
      <c r="BD49" s="90"/>
      <c r="BE49">
        <v>45</v>
      </c>
      <c r="BF49" s="93" t="s">
        <v>297</v>
      </c>
      <c r="BG49" s="311" t="s">
        <v>716</v>
      </c>
      <c r="BH49" s="93" t="str">
        <f t="shared" si="0"/>
        <v>Alabama Dale</v>
      </c>
      <c r="BI49" s="93" t="s">
        <v>299</v>
      </c>
      <c r="BJ49" s="93" t="s">
        <v>476</v>
      </c>
      <c r="BK49" s="93" t="s">
        <v>428</v>
      </c>
      <c r="BL49" s="100" t="str">
        <f>" "</f>
        <v xml:space="preserve"> </v>
      </c>
      <c r="BM49" s="95" t="s">
        <v>303</v>
      </c>
      <c r="BO49" s="18" t="s">
        <v>721</v>
      </c>
      <c r="BP49" s="19">
        <v>0</v>
      </c>
      <c r="BQ49" s="19">
        <v>0</v>
      </c>
      <c r="BR49" s="19">
        <v>0</v>
      </c>
      <c r="BS49" s="19">
        <v>0</v>
      </c>
      <c r="BU49" s="468" t="s">
        <v>722</v>
      </c>
      <c r="DV49" t="s">
        <v>346</v>
      </c>
      <c r="DW49" s="158">
        <v>45</v>
      </c>
    </row>
    <row r="50" spans="1:127" ht="15" x14ac:dyDescent="0.25">
      <c r="F50"/>
      <c r="H50" s="975" t="s">
        <v>723</v>
      </c>
      <c r="I50" s="976"/>
      <c r="J50" s="976"/>
      <c r="K50" s="976"/>
      <c r="L50" s="976"/>
      <c r="Z50" s="260" t="s">
        <v>724</v>
      </c>
      <c r="AA50" s="19">
        <v>3</v>
      </c>
      <c r="AB50" s="36">
        <v>5</v>
      </c>
      <c r="AC50" s="36">
        <v>21</v>
      </c>
      <c r="AD50" s="36">
        <v>25</v>
      </c>
      <c r="AE50" s="36">
        <v>24</v>
      </c>
      <c r="AF50" s="36">
        <v>23</v>
      </c>
      <c r="AG50" s="36">
        <v>22</v>
      </c>
      <c r="AH50" s="43" t="s">
        <v>383</v>
      </c>
      <c r="AI50" s="43" t="s">
        <v>383</v>
      </c>
      <c r="AO50" s="18">
        <v>3</v>
      </c>
      <c r="AP50" s="247" t="s">
        <v>358</v>
      </c>
      <c r="AQ50" s="247" t="s">
        <v>299</v>
      </c>
      <c r="AR50" s="247" t="str">
        <f t="shared" si="53"/>
        <v>3AtlAdel</v>
      </c>
      <c r="AS50" s="18">
        <v>2</v>
      </c>
      <c r="AT50" s="18">
        <f t="shared" si="2"/>
        <v>3</v>
      </c>
      <c r="BA50" s="91" t="s">
        <v>725</v>
      </c>
      <c r="BB50" s="91" t="s">
        <v>387</v>
      </c>
      <c r="BC50" s="91" t="s">
        <v>726</v>
      </c>
      <c r="BD50" s="91"/>
      <c r="BE50">
        <v>46</v>
      </c>
      <c r="BF50" s="93" t="s">
        <v>297</v>
      </c>
      <c r="BG50" s="311" t="s">
        <v>727</v>
      </c>
      <c r="BH50" s="93" t="str">
        <f t="shared" si="0"/>
        <v>Alabama Dallas</v>
      </c>
      <c r="BI50" s="93" t="s">
        <v>299</v>
      </c>
      <c r="BJ50" s="93" t="s">
        <v>476</v>
      </c>
      <c r="BK50" s="93" t="s">
        <v>301</v>
      </c>
      <c r="BL50" s="100" t="s">
        <v>302</v>
      </c>
      <c r="BM50" s="95" t="s">
        <v>303</v>
      </c>
      <c r="BO50" s="18" t="s">
        <v>728</v>
      </c>
      <c r="BP50" s="19">
        <v>0</v>
      </c>
      <c r="BQ50" s="19">
        <v>0</v>
      </c>
      <c r="BR50" s="19">
        <v>0</v>
      </c>
      <c r="BS50" s="19">
        <v>0</v>
      </c>
      <c r="BU50" s="468" t="s">
        <v>729</v>
      </c>
      <c r="DV50" t="s">
        <v>347</v>
      </c>
      <c r="DW50" s="158">
        <v>46</v>
      </c>
    </row>
    <row r="51" spans="1:127" ht="21" customHeight="1" x14ac:dyDescent="0.25">
      <c r="A51" s="469" t="s">
        <v>730</v>
      </c>
      <c r="F51"/>
      <c r="H51" s="209"/>
      <c r="I51" s="213" t="s">
        <v>731</v>
      </c>
      <c r="J51" s="210"/>
      <c r="K51" s="211"/>
      <c r="L51" s="212"/>
      <c r="Z51" s="19" t="s">
        <v>732</v>
      </c>
      <c r="AA51" s="19">
        <v>14</v>
      </c>
      <c r="AB51" s="36">
        <v>14</v>
      </c>
      <c r="AC51" s="36">
        <v>21</v>
      </c>
      <c r="AD51" s="36">
        <v>25</v>
      </c>
      <c r="AE51" s="36">
        <v>24</v>
      </c>
      <c r="AF51" s="36">
        <v>23</v>
      </c>
      <c r="AG51" s="36">
        <v>22</v>
      </c>
      <c r="AH51" s="43" t="s">
        <v>733</v>
      </c>
      <c r="AI51" s="43" t="s">
        <v>412</v>
      </c>
      <c r="AO51" s="18">
        <v>3</v>
      </c>
      <c r="AP51" s="247" t="s">
        <v>358</v>
      </c>
      <c r="AQ51" s="247" t="s">
        <v>385</v>
      </c>
      <c r="AR51" s="247" t="str">
        <f t="shared" si="53"/>
        <v>3AtlPied</v>
      </c>
      <c r="AS51" s="18">
        <v>4</v>
      </c>
      <c r="AT51" s="18">
        <f>AO51</f>
        <v>3</v>
      </c>
      <c r="BA51" s="90" t="s">
        <v>734</v>
      </c>
      <c r="BB51" s="90" t="s">
        <v>387</v>
      </c>
      <c r="BC51" s="90" t="s">
        <v>735</v>
      </c>
      <c r="BD51" s="90"/>
      <c r="BE51">
        <v>47</v>
      </c>
      <c r="BF51" s="93" t="s">
        <v>297</v>
      </c>
      <c r="BG51" s="311" t="s">
        <v>727</v>
      </c>
      <c r="BH51" s="93" t="str">
        <f t="shared" si="0"/>
        <v>Alabama Dallas</v>
      </c>
      <c r="BI51" s="93" t="s">
        <v>299</v>
      </c>
      <c r="BJ51" s="93" t="s">
        <v>476</v>
      </c>
      <c r="BK51" s="93" t="s">
        <v>428</v>
      </c>
      <c r="BL51" s="100" t="str">
        <f>" "</f>
        <v xml:space="preserve"> </v>
      </c>
      <c r="BM51" s="95" t="s">
        <v>303</v>
      </c>
      <c r="BO51" s="18" t="s">
        <v>736</v>
      </c>
      <c r="BP51" s="19">
        <v>0</v>
      </c>
      <c r="BQ51" s="19">
        <v>0</v>
      </c>
      <c r="BR51" s="19">
        <v>0</v>
      </c>
      <c r="BS51" s="19">
        <v>0</v>
      </c>
      <c r="BU51" s="468" t="s">
        <v>737</v>
      </c>
      <c r="DV51" t="s">
        <v>348</v>
      </c>
      <c r="DW51" s="158">
        <v>47</v>
      </c>
    </row>
    <row r="52" spans="1:127" ht="15" x14ac:dyDescent="0.25">
      <c r="A52" s="469" t="s">
        <v>189</v>
      </c>
      <c r="F52"/>
      <c r="H52" s="32"/>
      <c r="I52" s="247" t="s">
        <v>738</v>
      </c>
      <c r="J52" s="18"/>
      <c r="K52" s="159"/>
      <c r="L52" s="33"/>
      <c r="Z52" s="19" t="s">
        <v>739</v>
      </c>
      <c r="AA52" s="19">
        <v>14</v>
      </c>
      <c r="AB52" s="36">
        <v>14</v>
      </c>
      <c r="AC52" s="36">
        <v>21</v>
      </c>
      <c r="AD52" s="36">
        <v>25</v>
      </c>
      <c r="AE52" s="36">
        <v>24</v>
      </c>
      <c r="AF52" s="36">
        <v>23</v>
      </c>
      <c r="AG52" s="36">
        <v>22</v>
      </c>
      <c r="AH52" s="43" t="s">
        <v>733</v>
      </c>
      <c r="AI52" s="43" t="s">
        <v>412</v>
      </c>
      <c r="AO52" s="18">
        <v>3</v>
      </c>
      <c r="AP52" s="247" t="s">
        <v>358</v>
      </c>
      <c r="AQ52" s="247" t="s">
        <v>394</v>
      </c>
      <c r="AR52" s="247" t="str">
        <f t="shared" si="53"/>
        <v>3AtlRome</v>
      </c>
      <c r="AS52" s="18">
        <v>3</v>
      </c>
      <c r="AT52" s="18">
        <f t="shared" si="2"/>
        <v>3</v>
      </c>
      <c r="BA52" s="91" t="s">
        <v>740</v>
      </c>
      <c r="BB52" s="91" t="s">
        <v>387</v>
      </c>
      <c r="BC52" s="91" t="s">
        <v>485</v>
      </c>
      <c r="BD52" s="91"/>
      <c r="BE52">
        <v>48</v>
      </c>
      <c r="BF52" s="93" t="s">
        <v>297</v>
      </c>
      <c r="BG52" s="311" t="s">
        <v>741</v>
      </c>
      <c r="BH52" s="93" t="str">
        <f t="shared" si="0"/>
        <v>Alabama De Kalb</v>
      </c>
      <c r="BI52" s="93" t="s">
        <v>197</v>
      </c>
      <c r="BJ52" s="93" t="s">
        <v>437</v>
      </c>
      <c r="BK52" s="93" t="s">
        <v>438</v>
      </c>
      <c r="BL52" s="100" t="str">
        <f>" "</f>
        <v xml:space="preserve"> </v>
      </c>
      <c r="BM52" s="95" t="s">
        <v>306</v>
      </c>
      <c r="BO52" s="18" t="s">
        <v>742</v>
      </c>
      <c r="BP52" s="19">
        <v>0</v>
      </c>
      <c r="BQ52" s="19">
        <v>0</v>
      </c>
      <c r="BR52" s="19">
        <v>0</v>
      </c>
      <c r="BS52" s="19">
        <v>0</v>
      </c>
      <c r="BU52" s="468" t="s">
        <v>743</v>
      </c>
      <c r="DV52" t="s">
        <v>349</v>
      </c>
      <c r="DW52" s="158">
        <v>48</v>
      </c>
    </row>
    <row r="53" spans="1:127" ht="15.75" thickBot="1" x14ac:dyDescent="0.3">
      <c r="F53"/>
      <c r="H53" s="34"/>
      <c r="I53" s="470" t="s">
        <v>744</v>
      </c>
      <c r="J53" s="22"/>
      <c r="K53" s="160"/>
      <c r="L53" s="23"/>
      <c r="Z53" s="19" t="s">
        <v>745</v>
      </c>
      <c r="AA53" s="19">
        <v>6</v>
      </c>
      <c r="AB53" s="36">
        <v>8</v>
      </c>
      <c r="AC53" s="36">
        <v>21</v>
      </c>
      <c r="AD53" s="36">
        <v>25</v>
      </c>
      <c r="AE53" s="36">
        <v>24</v>
      </c>
      <c r="AF53" s="36">
        <v>23</v>
      </c>
      <c r="AG53" s="36">
        <v>22</v>
      </c>
      <c r="AH53" s="43" t="s">
        <v>383</v>
      </c>
      <c r="AI53" s="43" t="s">
        <v>383</v>
      </c>
      <c r="AO53" s="18">
        <v>3</v>
      </c>
      <c r="AP53" s="247" t="s">
        <v>424</v>
      </c>
      <c r="AQ53" s="247" t="s">
        <v>405</v>
      </c>
      <c r="AR53" s="247" t="str">
        <f t="shared" si="53"/>
        <v>3HouBrge</v>
      </c>
      <c r="AS53" s="18">
        <v>2</v>
      </c>
      <c r="AT53" s="18">
        <f t="shared" si="2"/>
        <v>3</v>
      </c>
      <c r="BA53" s="90" t="s">
        <v>746</v>
      </c>
      <c r="BB53" s="90" t="s">
        <v>387</v>
      </c>
      <c r="BC53" s="90" t="s">
        <v>407</v>
      </c>
      <c r="BD53" s="90"/>
      <c r="BE53">
        <v>49</v>
      </c>
      <c r="BF53" s="93" t="s">
        <v>297</v>
      </c>
      <c r="BG53" s="311" t="s">
        <v>741</v>
      </c>
      <c r="BH53" s="93" t="str">
        <f t="shared" si="0"/>
        <v>Alabama De Kalb</v>
      </c>
      <c r="BI53" s="93" t="s">
        <v>299</v>
      </c>
      <c r="BJ53" s="93" t="s">
        <v>449</v>
      </c>
      <c r="BK53" s="93" t="s">
        <v>450</v>
      </c>
      <c r="BL53" s="93" t="s">
        <v>450</v>
      </c>
      <c r="BM53" s="95" t="s">
        <v>303</v>
      </c>
      <c r="BO53" s="18" t="s">
        <v>747</v>
      </c>
      <c r="BP53" s="471" t="s">
        <v>748</v>
      </c>
      <c r="BQ53" s="471" t="s">
        <v>748</v>
      </c>
      <c r="BR53" s="471" t="s">
        <v>748</v>
      </c>
      <c r="BS53" s="471" t="s">
        <v>748</v>
      </c>
      <c r="BU53" s="468" t="s">
        <v>453</v>
      </c>
      <c r="DV53" t="s">
        <v>350</v>
      </c>
      <c r="DW53" s="158">
        <v>49</v>
      </c>
    </row>
    <row r="54" spans="1:127" ht="15" x14ac:dyDescent="0.25">
      <c r="A54" s="938" t="s">
        <v>749</v>
      </c>
      <c r="F54"/>
      <c r="Z54" s="19" t="s">
        <v>750</v>
      </c>
      <c r="AA54" s="19">
        <v>3</v>
      </c>
      <c r="AB54" s="36">
        <v>5</v>
      </c>
      <c r="AC54" s="36">
        <v>21</v>
      </c>
      <c r="AD54" s="36">
        <v>25</v>
      </c>
      <c r="AE54" s="36">
        <v>24</v>
      </c>
      <c r="AF54" s="36">
        <v>23</v>
      </c>
      <c r="AG54" s="36">
        <v>22</v>
      </c>
      <c r="AH54" s="43" t="s">
        <v>383</v>
      </c>
      <c r="AI54" s="43" t="s">
        <v>383</v>
      </c>
      <c r="AO54" s="18">
        <v>3</v>
      </c>
      <c r="AP54" s="247" t="s">
        <v>424</v>
      </c>
      <c r="AQ54" s="247" t="s">
        <v>426</v>
      </c>
      <c r="AR54" s="247" t="str">
        <f t="shared" si="53"/>
        <v>3HouClvd</v>
      </c>
      <c r="AS54" s="18">
        <v>2</v>
      </c>
      <c r="AT54" s="18">
        <f t="shared" si="2"/>
        <v>3</v>
      </c>
      <c r="BA54" s="91" t="s">
        <v>751</v>
      </c>
      <c r="BB54" s="91" t="s">
        <v>387</v>
      </c>
      <c r="BC54" s="91" t="s">
        <v>752</v>
      </c>
      <c r="BD54" s="91"/>
      <c r="BE54">
        <v>50</v>
      </c>
      <c r="BF54" s="93" t="s">
        <v>297</v>
      </c>
      <c r="BG54" s="311" t="s">
        <v>753</v>
      </c>
      <c r="BH54" s="93" t="str">
        <f t="shared" si="0"/>
        <v>Alabama Elmore</v>
      </c>
      <c r="BI54" s="93" t="s">
        <v>299</v>
      </c>
      <c r="BJ54" s="93" t="s">
        <v>476</v>
      </c>
      <c r="BK54" s="93" t="s">
        <v>301</v>
      </c>
      <c r="BL54" s="100" t="s">
        <v>302</v>
      </c>
      <c r="BM54" s="95" t="s">
        <v>303</v>
      </c>
      <c r="BO54" s="18" t="s">
        <v>754</v>
      </c>
      <c r="BP54" s="19">
        <v>0</v>
      </c>
      <c r="BQ54" s="19">
        <v>0</v>
      </c>
      <c r="BR54" s="19">
        <v>0</v>
      </c>
      <c r="BS54" s="19">
        <v>0</v>
      </c>
      <c r="BU54" s="468" t="s">
        <v>465</v>
      </c>
      <c r="DV54" t="s">
        <v>351</v>
      </c>
      <c r="DW54" s="158">
        <v>50</v>
      </c>
    </row>
    <row r="55" spans="1:127" ht="15" x14ac:dyDescent="0.25">
      <c r="A55" s="939"/>
      <c r="F55"/>
      <c r="Z55" s="19" t="s">
        <v>755</v>
      </c>
      <c r="AA55" s="262">
        <v>6</v>
      </c>
      <c r="AB55" s="36">
        <v>8</v>
      </c>
      <c r="AC55" s="36">
        <v>21</v>
      </c>
      <c r="AD55" s="36">
        <v>25</v>
      </c>
      <c r="AE55" s="36">
        <v>24</v>
      </c>
      <c r="AF55" s="36">
        <v>23</v>
      </c>
      <c r="AG55" s="36">
        <v>22</v>
      </c>
      <c r="AH55" s="43" t="s">
        <v>383</v>
      </c>
      <c r="AI55" s="43" t="s">
        <v>383</v>
      </c>
      <c r="AO55" s="18">
        <v>3</v>
      </c>
      <c r="AP55" s="247" t="s">
        <v>424</v>
      </c>
      <c r="AQ55" s="247" t="s">
        <v>483</v>
      </c>
      <c r="AR55" s="247" t="str">
        <f t="shared" si="53"/>
        <v>3HouIwa</v>
      </c>
      <c r="AS55" s="18">
        <v>3</v>
      </c>
      <c r="AT55" s="18">
        <f t="shared" si="2"/>
        <v>3</v>
      </c>
      <c r="BA55" s="90" t="s">
        <v>756</v>
      </c>
      <c r="BB55" s="90" t="s">
        <v>387</v>
      </c>
      <c r="BC55" s="90" t="s">
        <v>752</v>
      </c>
      <c r="BD55" s="90"/>
      <c r="BE55">
        <v>51</v>
      </c>
      <c r="BF55" s="93" t="s">
        <v>297</v>
      </c>
      <c r="BG55" s="311" t="s">
        <v>753</v>
      </c>
      <c r="BH55" s="93" t="str">
        <f t="shared" si="0"/>
        <v>Alabama Elmore</v>
      </c>
      <c r="BI55" s="93" t="s">
        <v>299</v>
      </c>
      <c r="BJ55" s="93" t="s">
        <v>476</v>
      </c>
      <c r="BK55" s="93" t="s">
        <v>428</v>
      </c>
      <c r="BL55" s="100" t="str">
        <f>" "</f>
        <v xml:space="preserve"> </v>
      </c>
      <c r="BM55" s="95" t="s">
        <v>303</v>
      </c>
      <c r="BO55" s="18" t="s">
        <v>757</v>
      </c>
      <c r="BP55" s="19">
        <v>0</v>
      </c>
      <c r="BQ55" s="19">
        <v>0</v>
      </c>
      <c r="BR55" s="19">
        <v>0</v>
      </c>
      <c r="BS55" s="19">
        <v>0</v>
      </c>
      <c r="BU55" s="468" t="s">
        <v>758</v>
      </c>
    </row>
    <row r="56" spans="1:127" ht="15" x14ac:dyDescent="0.25">
      <c r="A56" s="939"/>
      <c r="F56"/>
      <c r="Z56" s="19" t="s">
        <v>759</v>
      </c>
      <c r="AA56" s="19">
        <v>3</v>
      </c>
      <c r="AB56" s="36">
        <v>5</v>
      </c>
      <c r="AC56" s="36">
        <v>21</v>
      </c>
      <c r="AD56" s="36">
        <v>25</v>
      </c>
      <c r="AE56" s="36">
        <v>24</v>
      </c>
      <c r="AF56" s="36">
        <v>23</v>
      </c>
      <c r="AG56" s="36">
        <v>22</v>
      </c>
      <c r="AH56" s="43" t="s">
        <v>383</v>
      </c>
      <c r="AI56" s="43" t="s">
        <v>383</v>
      </c>
      <c r="AO56" s="18">
        <v>3</v>
      </c>
      <c r="AP56" s="247" t="s">
        <v>424</v>
      </c>
      <c r="AQ56" s="247" t="s">
        <v>557</v>
      </c>
      <c r="AR56" s="247" t="str">
        <f t="shared" si="53"/>
        <v>3HouSanA</v>
      </c>
      <c r="AS56" s="18">
        <v>2</v>
      </c>
      <c r="AT56" s="18">
        <f t="shared" si="2"/>
        <v>3</v>
      </c>
      <c r="BA56" s="91" t="s">
        <v>760</v>
      </c>
      <c r="BB56" s="91" t="s">
        <v>387</v>
      </c>
      <c r="BC56" s="91" t="s">
        <v>752</v>
      </c>
      <c r="BD56" s="91"/>
      <c r="BE56">
        <v>52</v>
      </c>
      <c r="BF56" s="93" t="s">
        <v>297</v>
      </c>
      <c r="BG56" s="311" t="s">
        <v>761</v>
      </c>
      <c r="BH56" s="93" t="str">
        <f t="shared" si="0"/>
        <v>Alabama Escambia</v>
      </c>
      <c r="BI56" s="93" t="s">
        <v>299</v>
      </c>
      <c r="BJ56" s="93" t="s">
        <v>476</v>
      </c>
      <c r="BK56" s="93" t="s">
        <v>301</v>
      </c>
      <c r="BL56" s="100" t="s">
        <v>302</v>
      </c>
      <c r="BM56" s="95" t="s">
        <v>303</v>
      </c>
      <c r="BO56" s="18" t="s">
        <v>762</v>
      </c>
      <c r="BP56" s="19">
        <v>0</v>
      </c>
      <c r="BQ56" s="19">
        <v>0</v>
      </c>
      <c r="BR56" s="19">
        <v>0</v>
      </c>
      <c r="BS56" s="19">
        <v>0</v>
      </c>
      <c r="BU56" s="105" t="s">
        <v>617</v>
      </c>
    </row>
    <row r="57" spans="1:127" ht="15" x14ac:dyDescent="0.25">
      <c r="A57" s="940"/>
      <c r="F57"/>
      <c r="Z57" s="19" t="s">
        <v>763</v>
      </c>
      <c r="AA57" s="19">
        <v>6</v>
      </c>
      <c r="AB57" s="36">
        <v>8</v>
      </c>
      <c r="AC57" s="36">
        <v>21</v>
      </c>
      <c r="AD57" s="36">
        <v>25</v>
      </c>
      <c r="AE57" s="36">
        <v>24</v>
      </c>
      <c r="AF57" s="36">
        <v>23</v>
      </c>
      <c r="AG57" s="36">
        <v>22</v>
      </c>
      <c r="AH57" s="43"/>
      <c r="AI57" s="43"/>
      <c r="AO57" s="18">
        <v>3</v>
      </c>
      <c r="AP57" s="247" t="s">
        <v>446</v>
      </c>
      <c r="AQ57" s="247" t="s">
        <v>358</v>
      </c>
      <c r="AR57" s="247" t="str">
        <f t="shared" si="53"/>
        <v>3IndyAtl</v>
      </c>
      <c r="AS57" s="18">
        <v>2</v>
      </c>
      <c r="AT57" s="18">
        <f t="shared" si="2"/>
        <v>3</v>
      </c>
      <c r="BA57" s="90" t="s">
        <v>764</v>
      </c>
      <c r="BB57" s="90" t="s">
        <v>387</v>
      </c>
      <c r="BC57" s="90" t="s">
        <v>765</v>
      </c>
      <c r="BD57" s="90"/>
      <c r="BE57">
        <v>53</v>
      </c>
      <c r="BF57" s="93" t="s">
        <v>297</v>
      </c>
      <c r="BG57" s="311" t="s">
        <v>761</v>
      </c>
      <c r="BH57" s="93" t="str">
        <f t="shared" si="0"/>
        <v>Alabama Escambia</v>
      </c>
      <c r="BI57" s="93" t="s">
        <v>299</v>
      </c>
      <c r="BJ57" s="93" t="s">
        <v>476</v>
      </c>
      <c r="BK57" s="93" t="s">
        <v>428</v>
      </c>
      <c r="BL57" s="100" t="str">
        <f>" "</f>
        <v xml:space="preserve"> </v>
      </c>
      <c r="BM57" s="95" t="s">
        <v>303</v>
      </c>
      <c r="BO57" s="18" t="s">
        <v>766</v>
      </c>
      <c r="BP57" s="19">
        <v>0</v>
      </c>
      <c r="BQ57" s="19">
        <v>0</v>
      </c>
      <c r="BR57" s="19">
        <v>0</v>
      </c>
      <c r="BS57" s="19">
        <v>0</v>
      </c>
      <c r="BU57" s="468" t="s">
        <v>767</v>
      </c>
    </row>
    <row r="58" spans="1:127" ht="15" x14ac:dyDescent="0.25">
      <c r="F58"/>
      <c r="Z58" s="19" t="s">
        <v>768</v>
      </c>
      <c r="AA58" s="19">
        <v>13</v>
      </c>
      <c r="AB58" s="36">
        <v>13</v>
      </c>
      <c r="AC58" s="36">
        <v>21</v>
      </c>
      <c r="AD58" s="36">
        <v>25</v>
      </c>
      <c r="AE58" s="36">
        <v>24</v>
      </c>
      <c r="AF58" s="36">
        <v>23</v>
      </c>
      <c r="AG58" s="36">
        <v>22</v>
      </c>
      <c r="AH58" s="43" t="s">
        <v>769</v>
      </c>
      <c r="AI58" s="43" t="s">
        <v>770</v>
      </c>
      <c r="AO58" s="18">
        <v>3</v>
      </c>
      <c r="AP58" s="247" t="s">
        <v>446</v>
      </c>
      <c r="AQ58" s="247" t="s">
        <v>459</v>
      </c>
      <c r="AR58" s="247" t="str">
        <f t="shared" si="53"/>
        <v>3IndyRalg</v>
      </c>
      <c r="AS58" s="18">
        <v>8</v>
      </c>
      <c r="AT58" s="18">
        <f>AO58</f>
        <v>3</v>
      </c>
      <c r="BA58" s="90" t="s">
        <v>771</v>
      </c>
      <c r="BB58" s="90" t="s">
        <v>387</v>
      </c>
      <c r="BC58" s="90" t="s">
        <v>772</v>
      </c>
      <c r="BD58" s="90"/>
      <c r="BE58">
        <v>54</v>
      </c>
      <c r="BF58" s="93" t="s">
        <v>297</v>
      </c>
      <c r="BG58" s="311" t="s">
        <v>773</v>
      </c>
      <c r="BH58" s="93" t="str">
        <f t="shared" si="0"/>
        <v>Alabama Etowah</v>
      </c>
      <c r="BI58" s="93" t="s">
        <v>197</v>
      </c>
      <c r="BJ58" s="93" t="s">
        <v>437</v>
      </c>
      <c r="BK58" s="93" t="s">
        <v>438</v>
      </c>
      <c r="BL58" s="100" t="str">
        <f>" "</f>
        <v xml:space="preserve"> </v>
      </c>
      <c r="BM58" s="95" t="s">
        <v>306</v>
      </c>
      <c r="BO58" s="18" t="s">
        <v>774</v>
      </c>
      <c r="BP58" s="19">
        <v>0</v>
      </c>
      <c r="BQ58" s="19">
        <v>0</v>
      </c>
      <c r="BR58" s="19">
        <v>0</v>
      </c>
      <c r="BS58" s="19">
        <v>0</v>
      </c>
      <c r="BU58" s="468" t="s">
        <v>775</v>
      </c>
    </row>
    <row r="59" spans="1:127" ht="15" x14ac:dyDescent="0.25">
      <c r="A59" s="224" t="s">
        <v>776</v>
      </c>
      <c r="F59"/>
      <c r="Z59" s="19" t="s">
        <v>777</v>
      </c>
      <c r="AA59" s="19">
        <v>13</v>
      </c>
      <c r="AB59" s="36">
        <v>13</v>
      </c>
      <c r="AC59" s="36">
        <v>21</v>
      </c>
      <c r="AD59" s="36">
        <v>25</v>
      </c>
      <c r="AE59" s="36">
        <v>24</v>
      </c>
      <c r="AF59" s="36">
        <v>23</v>
      </c>
      <c r="AG59" s="36">
        <v>22</v>
      </c>
      <c r="AH59" s="43" t="s">
        <v>769</v>
      </c>
      <c r="AI59" s="43" t="s">
        <v>770</v>
      </c>
      <c r="AO59" s="18">
        <v>3</v>
      </c>
      <c r="AP59" s="247" t="s">
        <v>446</v>
      </c>
      <c r="AQ59" s="247" t="s">
        <v>385</v>
      </c>
      <c r="AR59" s="247" t="str">
        <f t="shared" si="53"/>
        <v>3IndyPied</v>
      </c>
      <c r="AS59" s="18">
        <v>7</v>
      </c>
      <c r="AT59" s="18">
        <f>AO59</f>
        <v>3</v>
      </c>
      <c r="BA59" s="91" t="s">
        <v>778</v>
      </c>
      <c r="BB59" s="91" t="s">
        <v>387</v>
      </c>
      <c r="BC59" s="91" t="s">
        <v>779</v>
      </c>
      <c r="BD59" s="91"/>
      <c r="BE59">
        <v>55</v>
      </c>
      <c r="BF59" s="93" t="s">
        <v>297</v>
      </c>
      <c r="BG59" s="311" t="s">
        <v>773</v>
      </c>
      <c r="BH59" s="93" t="str">
        <f t="shared" si="0"/>
        <v>Alabama Etowah</v>
      </c>
      <c r="BI59" s="93" t="s">
        <v>299</v>
      </c>
      <c r="BJ59" s="93" t="s">
        <v>449</v>
      </c>
      <c r="BK59" s="93" t="s">
        <v>450</v>
      </c>
      <c r="BL59" s="93" t="s">
        <v>450</v>
      </c>
      <c r="BM59" s="95" t="s">
        <v>303</v>
      </c>
      <c r="BO59" s="18" t="s">
        <v>780</v>
      </c>
      <c r="BP59" s="19">
        <v>0</v>
      </c>
      <c r="BQ59" s="19">
        <v>0</v>
      </c>
      <c r="BR59" s="19">
        <v>0</v>
      </c>
      <c r="BS59" s="19">
        <v>0</v>
      </c>
      <c r="BU59" s="468" t="s">
        <v>781</v>
      </c>
    </row>
    <row r="60" spans="1:127" ht="25.5" x14ac:dyDescent="0.25">
      <c r="F60"/>
      <c r="Z60" s="260" t="s">
        <v>782</v>
      </c>
      <c r="AA60" s="19">
        <v>4</v>
      </c>
      <c r="AB60" s="36">
        <v>6</v>
      </c>
      <c r="AC60" s="36">
        <v>21</v>
      </c>
      <c r="AD60" s="36">
        <v>25</v>
      </c>
      <c r="AE60" s="36">
        <v>24</v>
      </c>
      <c r="AF60" s="36">
        <v>23</v>
      </c>
      <c r="AG60" s="36">
        <v>22</v>
      </c>
      <c r="AH60" s="43" t="s">
        <v>783</v>
      </c>
      <c r="AI60" s="43" t="s">
        <v>383</v>
      </c>
      <c r="AO60" s="18">
        <v>3</v>
      </c>
      <c r="AP60" s="247" t="s">
        <v>446</v>
      </c>
      <c r="AQ60" s="247" t="s">
        <v>299</v>
      </c>
      <c r="AR60" s="247" t="str">
        <f t="shared" ref="AR60:AR91" si="55">_xlfn.CONCAT(AO60,AP60,AQ60)</f>
        <v>3IndyAdel</v>
      </c>
      <c r="AS60" s="18">
        <v>2</v>
      </c>
      <c r="AT60" s="18">
        <f>AO60</f>
        <v>3</v>
      </c>
      <c r="BA60" s="90" t="s">
        <v>784</v>
      </c>
      <c r="BB60" s="90" t="s">
        <v>387</v>
      </c>
      <c r="BC60" s="90" t="s">
        <v>785</v>
      </c>
      <c r="BD60" s="90"/>
      <c r="BE60">
        <v>56</v>
      </c>
      <c r="BF60" s="93" t="s">
        <v>297</v>
      </c>
      <c r="BG60" s="311" t="s">
        <v>786</v>
      </c>
      <c r="BH60" s="93" t="str">
        <f t="shared" ref="BH60:BH118" si="56">_xlfn.CONCAT(BF60," ",BG60)</f>
        <v>Alabama Fayette</v>
      </c>
      <c r="BI60" s="93" t="s">
        <v>197</v>
      </c>
      <c r="BJ60" s="93" t="s">
        <v>437</v>
      </c>
      <c r="BK60" s="93" t="s">
        <v>438</v>
      </c>
      <c r="BL60" s="100" t="str">
        <f>" "</f>
        <v xml:space="preserve"> </v>
      </c>
      <c r="BM60" s="95" t="s">
        <v>306</v>
      </c>
      <c r="BO60" s="18" t="s">
        <v>787</v>
      </c>
      <c r="BP60" s="19">
        <v>0</v>
      </c>
      <c r="BQ60" s="19">
        <v>0</v>
      </c>
      <c r="BR60" s="19">
        <v>0</v>
      </c>
      <c r="BS60" s="19">
        <v>0</v>
      </c>
      <c r="BU60" s="105" t="s">
        <v>662</v>
      </c>
    </row>
    <row r="61" spans="1:127" ht="25.5" x14ac:dyDescent="0.25">
      <c r="F61"/>
      <c r="Z61" s="260" t="s">
        <v>788</v>
      </c>
      <c r="AA61" s="19">
        <v>3</v>
      </c>
      <c r="AB61" s="36">
        <v>5</v>
      </c>
      <c r="AC61" s="36">
        <v>21</v>
      </c>
      <c r="AD61" s="36">
        <v>25</v>
      </c>
      <c r="AE61" s="36">
        <v>24</v>
      </c>
      <c r="AF61" s="36">
        <v>23</v>
      </c>
      <c r="AG61" s="36">
        <v>22</v>
      </c>
      <c r="AH61" s="43" t="s">
        <v>783</v>
      </c>
      <c r="AI61" s="43" t="s">
        <v>383</v>
      </c>
      <c r="AO61" s="18">
        <v>3</v>
      </c>
      <c r="AP61" s="247" t="s">
        <v>446</v>
      </c>
      <c r="AQ61" s="247" t="s">
        <v>394</v>
      </c>
      <c r="AR61" s="247" t="str">
        <f t="shared" si="55"/>
        <v>3IndyRome</v>
      </c>
      <c r="AS61" s="18">
        <v>3</v>
      </c>
      <c r="AT61" s="18">
        <f t="shared" si="2"/>
        <v>3</v>
      </c>
      <c r="BA61" s="91" t="s">
        <v>789</v>
      </c>
      <c r="BB61" s="91" t="s">
        <v>387</v>
      </c>
      <c r="BC61" s="91" t="s">
        <v>790</v>
      </c>
      <c r="BD61" s="91"/>
      <c r="BE61">
        <v>57</v>
      </c>
      <c r="BF61" s="93" t="s">
        <v>297</v>
      </c>
      <c r="BG61" s="311" t="s">
        <v>786</v>
      </c>
      <c r="BH61" s="93" t="str">
        <f t="shared" si="56"/>
        <v>Alabama Fayette</v>
      </c>
      <c r="BI61" s="93" t="s">
        <v>299</v>
      </c>
      <c r="BJ61" s="93" t="s">
        <v>449</v>
      </c>
      <c r="BK61" s="93" t="s">
        <v>450</v>
      </c>
      <c r="BL61" s="93" t="s">
        <v>450</v>
      </c>
      <c r="BM61" s="95" t="s">
        <v>303</v>
      </c>
      <c r="BO61" s="18" t="s">
        <v>791</v>
      </c>
      <c r="BP61" s="19">
        <v>0</v>
      </c>
      <c r="BQ61" s="19">
        <v>0</v>
      </c>
      <c r="BR61" s="19">
        <v>0</v>
      </c>
      <c r="BS61" s="19">
        <v>0</v>
      </c>
      <c r="BU61" s="107" t="s">
        <v>670</v>
      </c>
    </row>
    <row r="62" spans="1:127" ht="15" x14ac:dyDescent="0.25">
      <c r="F62"/>
      <c r="Z62" s="19" t="s">
        <v>792</v>
      </c>
      <c r="AA62" s="19">
        <v>15</v>
      </c>
      <c r="AB62" s="36">
        <v>15</v>
      </c>
      <c r="AC62" s="19">
        <v>45</v>
      </c>
      <c r="AD62" s="19">
        <v>45</v>
      </c>
      <c r="AE62" s="19">
        <v>45</v>
      </c>
      <c r="AF62" s="19">
        <v>45</v>
      </c>
      <c r="AG62" s="19">
        <v>45</v>
      </c>
      <c r="AH62" s="43"/>
      <c r="AI62" s="43"/>
      <c r="AO62" s="18">
        <v>3</v>
      </c>
      <c r="AP62" s="247" t="s">
        <v>510</v>
      </c>
      <c r="AQ62" s="247" t="s">
        <v>548</v>
      </c>
      <c r="AR62" s="247" t="str">
        <f t="shared" si="55"/>
        <v>3PhoSlc</v>
      </c>
      <c r="AS62" s="18">
        <v>3</v>
      </c>
      <c r="AT62" s="18">
        <f t="shared" si="2"/>
        <v>3</v>
      </c>
      <c r="BA62" s="90" t="s">
        <v>793</v>
      </c>
      <c r="BB62" s="90" t="s">
        <v>387</v>
      </c>
      <c r="BC62" s="90" t="s">
        <v>794</v>
      </c>
      <c r="BD62" s="90"/>
      <c r="BE62">
        <v>58</v>
      </c>
      <c r="BF62" s="18" t="s">
        <v>297</v>
      </c>
      <c r="BG62" s="312" t="s">
        <v>795</v>
      </c>
      <c r="BH62" s="93" t="str">
        <f t="shared" si="56"/>
        <v>Alabama Franklin</v>
      </c>
      <c r="BI62" s="93" t="s">
        <v>299</v>
      </c>
      <c r="BJ62" s="93" t="s">
        <v>449</v>
      </c>
      <c r="BK62" s="93" t="s">
        <v>450</v>
      </c>
      <c r="BL62" s="93" t="s">
        <v>450</v>
      </c>
      <c r="BM62" s="95" t="s">
        <v>303</v>
      </c>
      <c r="BO62" s="18" t="s">
        <v>796</v>
      </c>
      <c r="BP62" s="19">
        <v>0</v>
      </c>
      <c r="BQ62" s="19">
        <v>0</v>
      </c>
      <c r="BR62" s="19">
        <v>0</v>
      </c>
      <c r="BS62" s="19">
        <v>0</v>
      </c>
      <c r="BU62" s="105" t="s">
        <v>676</v>
      </c>
    </row>
    <row r="63" spans="1:127" ht="15" x14ac:dyDescent="0.25">
      <c r="F63"/>
      <c r="Z63" s="19" t="s">
        <v>797</v>
      </c>
      <c r="AA63" s="19">
        <v>3</v>
      </c>
      <c r="AB63" s="36">
        <v>5</v>
      </c>
      <c r="AC63" s="36">
        <v>21</v>
      </c>
      <c r="AD63" s="36">
        <v>25</v>
      </c>
      <c r="AE63" s="36">
        <v>24</v>
      </c>
      <c r="AF63" s="36">
        <v>23</v>
      </c>
      <c r="AG63" s="36">
        <v>22</v>
      </c>
      <c r="AH63" s="43" t="s">
        <v>383</v>
      </c>
      <c r="AI63" s="43" t="s">
        <v>383</v>
      </c>
      <c r="AO63" s="18">
        <v>3</v>
      </c>
      <c r="AP63" s="247" t="s">
        <v>510</v>
      </c>
      <c r="AQ63" s="247" t="s">
        <v>494</v>
      </c>
      <c r="AR63" s="247" t="str">
        <f t="shared" si="55"/>
        <v>3PhoLacr</v>
      </c>
      <c r="AS63" s="18">
        <v>3</v>
      </c>
      <c r="AT63" s="18">
        <f t="shared" si="2"/>
        <v>3</v>
      </c>
      <c r="BA63" s="91" t="s">
        <v>798</v>
      </c>
      <c r="BB63" s="91" t="s">
        <v>387</v>
      </c>
      <c r="BC63" s="91" t="s">
        <v>799</v>
      </c>
      <c r="BD63" s="91"/>
      <c r="BE63">
        <v>59</v>
      </c>
      <c r="BF63" s="18" t="s">
        <v>297</v>
      </c>
      <c r="BG63" s="312" t="s">
        <v>795</v>
      </c>
      <c r="BH63" s="93" t="str">
        <f>_xlfn.CONCAT(BF63," ",BG63)</f>
        <v>Alabama Franklin</v>
      </c>
      <c r="BI63" s="93" t="s">
        <v>299</v>
      </c>
      <c r="BJ63" s="93" t="s">
        <v>197</v>
      </c>
      <c r="BK63" s="93" t="s">
        <v>437</v>
      </c>
      <c r="BL63" s="93" t="s">
        <v>438</v>
      </c>
      <c r="BM63" s="95" t="s">
        <v>306</v>
      </c>
      <c r="BO63" s="18" t="s">
        <v>800</v>
      </c>
      <c r="BP63" s="19">
        <v>0</v>
      </c>
      <c r="BQ63" s="19">
        <v>0</v>
      </c>
      <c r="BR63" s="19">
        <v>0</v>
      </c>
      <c r="BS63" s="19">
        <v>0</v>
      </c>
      <c r="BU63" s="105" t="s">
        <v>682</v>
      </c>
    </row>
    <row r="64" spans="1:127" ht="15" x14ac:dyDescent="0.25">
      <c r="F64"/>
      <c r="Z64" s="19" t="s">
        <v>801</v>
      </c>
      <c r="AA64" s="19">
        <v>3</v>
      </c>
      <c r="AB64" s="36">
        <v>5</v>
      </c>
      <c r="AC64" s="36">
        <v>21</v>
      </c>
      <c r="AD64" s="36">
        <v>25</v>
      </c>
      <c r="AE64" s="36">
        <v>24</v>
      </c>
      <c r="AF64" s="36">
        <v>23</v>
      </c>
      <c r="AG64" s="36">
        <v>22</v>
      </c>
      <c r="AH64" s="43" t="s">
        <v>383</v>
      </c>
      <c r="AI64" s="43" t="s">
        <v>383</v>
      </c>
      <c r="AO64" s="18">
        <v>3</v>
      </c>
      <c r="AP64" s="247" t="s">
        <v>510</v>
      </c>
      <c r="AQ64" s="247" t="s">
        <v>374</v>
      </c>
      <c r="AR64" s="247" t="str">
        <f t="shared" si="55"/>
        <v>3PhoAlbq</v>
      </c>
      <c r="AS64" s="18">
        <v>3</v>
      </c>
      <c r="AT64" s="18">
        <f t="shared" si="2"/>
        <v>3</v>
      </c>
      <c r="BA64" s="90" t="s">
        <v>802</v>
      </c>
      <c r="BB64" s="90" t="s">
        <v>387</v>
      </c>
      <c r="BC64" s="90" t="s">
        <v>803</v>
      </c>
      <c r="BD64" s="90"/>
      <c r="BE64">
        <v>60</v>
      </c>
      <c r="BF64" s="93" t="s">
        <v>297</v>
      </c>
      <c r="BG64" s="311" t="s">
        <v>804</v>
      </c>
      <c r="BH64" s="93" t="str">
        <f t="shared" si="56"/>
        <v>Alabama Geneva</v>
      </c>
      <c r="BI64" s="93" t="s">
        <v>299</v>
      </c>
      <c r="BJ64" s="93" t="s">
        <v>476</v>
      </c>
      <c r="BK64" s="93" t="s">
        <v>301</v>
      </c>
      <c r="BL64" s="100" t="s">
        <v>302</v>
      </c>
      <c r="BM64" s="95" t="s">
        <v>303</v>
      </c>
      <c r="BO64" s="18" t="s">
        <v>805</v>
      </c>
      <c r="BP64" s="19">
        <v>0</v>
      </c>
      <c r="BQ64" s="19">
        <v>0</v>
      </c>
      <c r="BR64" s="19">
        <v>0</v>
      </c>
      <c r="BS64" s="19">
        <v>0</v>
      </c>
      <c r="BU64" s="105" t="s">
        <v>695</v>
      </c>
    </row>
    <row r="65" spans="6:73" ht="15" x14ac:dyDescent="0.25">
      <c r="F65"/>
      <c r="Z65" s="260" t="s">
        <v>806</v>
      </c>
      <c r="AA65" s="19">
        <v>5</v>
      </c>
      <c r="AB65" s="36">
        <v>7</v>
      </c>
      <c r="AC65" s="260">
        <v>8</v>
      </c>
      <c r="AD65" s="260">
        <v>8</v>
      </c>
      <c r="AE65" s="260">
        <v>8</v>
      </c>
      <c r="AF65" s="260">
        <v>8</v>
      </c>
      <c r="AG65" s="260">
        <v>8</v>
      </c>
      <c r="AH65" s="43"/>
      <c r="AI65" s="43"/>
      <c r="AO65" s="18">
        <v>3</v>
      </c>
      <c r="AP65" s="247" t="s">
        <v>510</v>
      </c>
      <c r="AQ65" s="247" t="s">
        <v>435</v>
      </c>
      <c r="AR65" s="247" t="str">
        <f t="shared" si="55"/>
        <v>3PhoFarm</v>
      </c>
      <c r="AS65" s="18">
        <v>3</v>
      </c>
      <c r="AT65" s="18">
        <f t="shared" si="2"/>
        <v>3</v>
      </c>
      <c r="BA65" s="91" t="s">
        <v>807</v>
      </c>
      <c r="BB65" s="91" t="s">
        <v>387</v>
      </c>
      <c r="BC65" s="91" t="s">
        <v>808</v>
      </c>
      <c r="BD65" s="91"/>
      <c r="BE65">
        <v>61</v>
      </c>
      <c r="BF65" s="93" t="s">
        <v>297</v>
      </c>
      <c r="BG65" s="311" t="s">
        <v>804</v>
      </c>
      <c r="BH65" s="93" t="str">
        <f t="shared" si="56"/>
        <v>Alabama Geneva</v>
      </c>
      <c r="BI65" s="93" t="s">
        <v>299</v>
      </c>
      <c r="BJ65" s="93" t="s">
        <v>476</v>
      </c>
      <c r="BK65" s="93" t="s">
        <v>428</v>
      </c>
      <c r="BL65" s="100" t="str">
        <f>" "</f>
        <v xml:space="preserve"> </v>
      </c>
      <c r="BM65" s="95" t="s">
        <v>303</v>
      </c>
      <c r="BO65" s="18" t="s">
        <v>809</v>
      </c>
      <c r="BP65" s="19">
        <v>500</v>
      </c>
      <c r="BQ65" s="19">
        <v>500</v>
      </c>
      <c r="BR65" s="19">
        <v>500</v>
      </c>
      <c r="BS65" s="19">
        <v>500</v>
      </c>
      <c r="BU65" s="105" t="s">
        <v>810</v>
      </c>
    </row>
    <row r="66" spans="6:73" ht="25.5" x14ac:dyDescent="0.25">
      <c r="F66"/>
      <c r="Z66" s="472" t="s">
        <v>811</v>
      </c>
      <c r="AA66" s="19">
        <v>5</v>
      </c>
      <c r="AB66" s="36">
        <v>7</v>
      </c>
      <c r="AC66" s="260">
        <v>8</v>
      </c>
      <c r="AD66" s="260">
        <v>8</v>
      </c>
      <c r="AE66" s="260">
        <v>8</v>
      </c>
      <c r="AF66" s="260">
        <v>8</v>
      </c>
      <c r="AG66" s="260">
        <v>8</v>
      </c>
      <c r="AH66" s="43"/>
      <c r="AI66" s="43"/>
      <c r="AO66" s="18">
        <v>3</v>
      </c>
      <c r="AP66" s="247" t="s">
        <v>483</v>
      </c>
      <c r="AQ66" s="247" t="s">
        <v>446</v>
      </c>
      <c r="AR66" s="247" t="str">
        <f t="shared" si="55"/>
        <v>3IwaIndy</v>
      </c>
      <c r="AS66" s="18">
        <v>2</v>
      </c>
      <c r="AT66" s="18">
        <f t="shared" si="2"/>
        <v>3</v>
      </c>
      <c r="BA66" s="90" t="s">
        <v>812</v>
      </c>
      <c r="BB66" s="90" t="s">
        <v>387</v>
      </c>
      <c r="BC66" s="90" t="s">
        <v>813</v>
      </c>
      <c r="BD66" s="90"/>
      <c r="BE66">
        <v>62</v>
      </c>
      <c r="BF66" s="93" t="s">
        <v>297</v>
      </c>
      <c r="BG66" s="311" t="s">
        <v>814</v>
      </c>
      <c r="BH66" s="93" t="str">
        <f t="shared" si="56"/>
        <v>Alabama Greene</v>
      </c>
      <c r="BI66" s="93" t="s">
        <v>299</v>
      </c>
      <c r="BJ66" s="93" t="s">
        <v>476</v>
      </c>
      <c r="BK66" s="93" t="s">
        <v>301</v>
      </c>
      <c r="BL66" s="100" t="s">
        <v>302</v>
      </c>
      <c r="BM66" s="95" t="s">
        <v>303</v>
      </c>
      <c r="BO66" s="18" t="s">
        <v>815</v>
      </c>
      <c r="BP66" s="19">
        <v>500</v>
      </c>
      <c r="BQ66" s="19">
        <v>500</v>
      </c>
      <c r="BR66" s="19">
        <v>500</v>
      </c>
      <c r="BS66" s="19">
        <v>500</v>
      </c>
      <c r="BU66" s="107" t="s">
        <v>816</v>
      </c>
    </row>
    <row r="67" spans="6:73" ht="15" x14ac:dyDescent="0.25">
      <c r="F67"/>
      <c r="Z67" s="472" t="s">
        <v>817</v>
      </c>
      <c r="AA67" s="19">
        <v>4</v>
      </c>
      <c r="AB67" s="36">
        <v>6</v>
      </c>
      <c r="AC67" s="36">
        <v>21</v>
      </c>
      <c r="AD67" s="36">
        <v>25</v>
      </c>
      <c r="AE67" s="36">
        <v>24</v>
      </c>
      <c r="AF67" s="36">
        <v>23</v>
      </c>
      <c r="AG67" s="36">
        <v>22</v>
      </c>
      <c r="AH67" s="43"/>
      <c r="AI67" s="43"/>
      <c r="AO67" s="18">
        <v>3</v>
      </c>
      <c r="AP67" s="247" t="s">
        <v>483</v>
      </c>
      <c r="AQ67" s="247" t="s">
        <v>372</v>
      </c>
      <c r="AR67" s="247" t="str">
        <f t="shared" si="55"/>
        <v>3IwaFrank</v>
      </c>
      <c r="AS67" s="18">
        <v>4</v>
      </c>
      <c r="AT67" s="18">
        <f>AO67</f>
        <v>3</v>
      </c>
      <c r="BA67" s="91" t="s">
        <v>818</v>
      </c>
      <c r="BB67" s="91" t="s">
        <v>387</v>
      </c>
      <c r="BC67" s="91" t="s">
        <v>819</v>
      </c>
      <c r="BD67" s="91"/>
      <c r="BE67">
        <v>63</v>
      </c>
      <c r="BF67" s="93" t="s">
        <v>297</v>
      </c>
      <c r="BG67" s="311" t="s">
        <v>814</v>
      </c>
      <c r="BH67" s="93" t="str">
        <f t="shared" si="56"/>
        <v>Alabama Greene</v>
      </c>
      <c r="BI67" s="93" t="s">
        <v>299</v>
      </c>
      <c r="BJ67" s="93" t="s">
        <v>476</v>
      </c>
      <c r="BK67" s="93" t="s">
        <v>428</v>
      </c>
      <c r="BL67" s="100" t="str">
        <f>" "</f>
        <v xml:space="preserve"> </v>
      </c>
      <c r="BM67" s="95" t="s">
        <v>303</v>
      </c>
      <c r="BO67" s="18" t="s">
        <v>820</v>
      </c>
      <c r="BP67" s="19">
        <v>0</v>
      </c>
      <c r="BQ67" s="19">
        <v>0</v>
      </c>
      <c r="BR67" s="19">
        <v>0</v>
      </c>
      <c r="BS67" s="19">
        <v>0</v>
      </c>
      <c r="BU67" s="105" t="s">
        <v>821</v>
      </c>
    </row>
    <row r="68" spans="6:73" ht="15" x14ac:dyDescent="0.25">
      <c r="F68"/>
      <c r="T68" s="257"/>
      <c r="U68" s="18"/>
      <c r="Z68" s="472" t="s">
        <v>822</v>
      </c>
      <c r="AA68" s="19">
        <v>6</v>
      </c>
      <c r="AB68" s="36">
        <v>8</v>
      </c>
      <c r="AC68" s="36">
        <v>21</v>
      </c>
      <c r="AD68" s="36">
        <v>25</v>
      </c>
      <c r="AE68" s="36">
        <v>24</v>
      </c>
      <c r="AF68" s="36">
        <v>23</v>
      </c>
      <c r="AG68" s="36">
        <v>22</v>
      </c>
      <c r="AH68" s="43"/>
      <c r="AI68" s="43"/>
      <c r="AO68" s="18">
        <v>3</v>
      </c>
      <c r="AP68" s="247" t="s">
        <v>483</v>
      </c>
      <c r="AQ68" s="247" t="s">
        <v>394</v>
      </c>
      <c r="AR68" s="247" t="str">
        <f t="shared" si="55"/>
        <v>3IwaRome</v>
      </c>
      <c r="AS68" s="18">
        <v>5</v>
      </c>
      <c r="AT68" s="18">
        <f>AO68</f>
        <v>3</v>
      </c>
      <c r="BA68" s="90" t="s">
        <v>823</v>
      </c>
      <c r="BB68" s="90" t="s">
        <v>387</v>
      </c>
      <c r="BC68" s="90" t="s">
        <v>824</v>
      </c>
      <c r="BD68" s="90"/>
      <c r="BE68">
        <v>64</v>
      </c>
      <c r="BF68" s="93" t="s">
        <v>297</v>
      </c>
      <c r="BG68" s="311" t="s">
        <v>825</v>
      </c>
      <c r="BH68" s="93" t="str">
        <f t="shared" si="56"/>
        <v>Alabama Hale</v>
      </c>
      <c r="BI68" s="93" t="s">
        <v>299</v>
      </c>
      <c r="BJ68" s="93" t="s">
        <v>476</v>
      </c>
      <c r="BK68" s="93" t="s">
        <v>301</v>
      </c>
      <c r="BL68" s="100" t="s">
        <v>302</v>
      </c>
      <c r="BM68" s="95" t="s">
        <v>303</v>
      </c>
      <c r="BO68" s="18" t="s">
        <v>826</v>
      </c>
      <c r="BP68" s="19">
        <v>0</v>
      </c>
      <c r="BQ68" s="19">
        <v>0</v>
      </c>
      <c r="BR68" s="19">
        <v>0</v>
      </c>
      <c r="BS68" s="19">
        <v>0</v>
      </c>
      <c r="BU68" s="107" t="s">
        <v>827</v>
      </c>
    </row>
    <row r="69" spans="6:73" ht="15" x14ac:dyDescent="0.25">
      <c r="T69" s="32"/>
      <c r="U69" s="18"/>
      <c r="Z69" s="19" t="s">
        <v>828</v>
      </c>
      <c r="AA69" s="19">
        <v>3</v>
      </c>
      <c r="AB69" s="36">
        <v>5</v>
      </c>
      <c r="AC69" s="36">
        <v>21</v>
      </c>
      <c r="AD69" s="36">
        <v>25</v>
      </c>
      <c r="AE69" s="36">
        <v>24</v>
      </c>
      <c r="AF69" s="36">
        <v>23</v>
      </c>
      <c r="AG69" s="36">
        <v>22</v>
      </c>
      <c r="AH69" s="43" t="s">
        <v>383</v>
      </c>
      <c r="AI69" s="43" t="s">
        <v>383</v>
      </c>
      <c r="AO69" s="18">
        <v>3</v>
      </c>
      <c r="AP69" s="247" t="s">
        <v>483</v>
      </c>
      <c r="AQ69" s="247" t="s">
        <v>358</v>
      </c>
      <c r="AR69" s="247" t="str">
        <f t="shared" si="55"/>
        <v>3IwaAtl</v>
      </c>
      <c r="AS69" s="18">
        <v>4</v>
      </c>
      <c r="AT69" s="18">
        <f>AO69</f>
        <v>3</v>
      </c>
      <c r="BA69" s="91" t="s">
        <v>829</v>
      </c>
      <c r="BB69" s="91" t="s">
        <v>387</v>
      </c>
      <c r="BC69" s="91" t="s">
        <v>830</v>
      </c>
      <c r="BD69" s="91"/>
      <c r="BE69">
        <v>65</v>
      </c>
      <c r="BF69" s="93" t="s">
        <v>297</v>
      </c>
      <c r="BG69" s="311" t="s">
        <v>825</v>
      </c>
      <c r="BH69" s="93" t="str">
        <f t="shared" si="56"/>
        <v>Alabama Hale</v>
      </c>
      <c r="BI69" s="93" t="s">
        <v>299</v>
      </c>
      <c r="BJ69" s="93" t="s">
        <v>476</v>
      </c>
      <c r="BK69" s="93" t="s">
        <v>428</v>
      </c>
      <c r="BL69" s="100" t="str">
        <f>" "</f>
        <v xml:space="preserve"> </v>
      </c>
      <c r="BM69" s="95" t="s">
        <v>303</v>
      </c>
      <c r="BO69" s="18" t="s">
        <v>831</v>
      </c>
      <c r="BP69" s="19">
        <v>0</v>
      </c>
      <c r="BQ69" s="19">
        <v>0</v>
      </c>
      <c r="BR69" s="19">
        <v>0</v>
      </c>
      <c r="BS69" s="19">
        <v>0</v>
      </c>
      <c r="BU69" s="107" t="s">
        <v>750</v>
      </c>
    </row>
    <row r="70" spans="6:73" ht="15" x14ac:dyDescent="0.25">
      <c r="T70" s="32"/>
      <c r="U70" s="18"/>
      <c r="Z70" s="260" t="s">
        <v>832</v>
      </c>
      <c r="AA70" s="19">
        <v>11</v>
      </c>
      <c r="AB70" s="36">
        <v>11</v>
      </c>
      <c r="AC70" s="36">
        <v>21</v>
      </c>
      <c r="AD70" s="36">
        <v>25</v>
      </c>
      <c r="AE70" s="36">
        <v>24</v>
      </c>
      <c r="AF70" s="36">
        <v>23</v>
      </c>
      <c r="AG70" s="36">
        <v>22</v>
      </c>
      <c r="AH70" s="263" t="s">
        <v>471</v>
      </c>
      <c r="AI70" s="263" t="s">
        <v>402</v>
      </c>
      <c r="AO70" s="18">
        <v>3</v>
      </c>
      <c r="AP70" s="247" t="s">
        <v>483</v>
      </c>
      <c r="AQ70" s="247" t="s">
        <v>299</v>
      </c>
      <c r="AR70" s="247" t="str">
        <f t="shared" si="55"/>
        <v>3IwaAdel</v>
      </c>
      <c r="AS70" s="18">
        <v>6</v>
      </c>
      <c r="AT70" s="18">
        <f>AO70</f>
        <v>3</v>
      </c>
      <c r="BA70" s="90" t="s">
        <v>833</v>
      </c>
      <c r="BB70" s="90" t="s">
        <v>387</v>
      </c>
      <c r="BC70" s="90" t="s">
        <v>830</v>
      </c>
      <c r="BD70" s="90"/>
      <c r="BE70">
        <v>66</v>
      </c>
      <c r="BF70" s="93" t="s">
        <v>297</v>
      </c>
      <c r="BG70" s="311" t="s">
        <v>834</v>
      </c>
      <c r="BH70" s="93" t="str">
        <f t="shared" si="56"/>
        <v>Alabama Henry</v>
      </c>
      <c r="BI70" s="93" t="s">
        <v>299</v>
      </c>
      <c r="BJ70" s="93" t="s">
        <v>476</v>
      </c>
      <c r="BK70" s="93" t="s">
        <v>301</v>
      </c>
      <c r="BL70" s="100" t="s">
        <v>302</v>
      </c>
      <c r="BM70" s="95" t="s">
        <v>303</v>
      </c>
      <c r="BO70" s="18" t="s">
        <v>835</v>
      </c>
      <c r="BP70" s="19">
        <v>0</v>
      </c>
      <c r="BQ70" s="19">
        <v>0</v>
      </c>
      <c r="BR70" s="19">
        <v>0</v>
      </c>
      <c r="BS70" s="19">
        <v>0</v>
      </c>
      <c r="BU70" s="105" t="s">
        <v>755</v>
      </c>
    </row>
    <row r="71" spans="6:73" ht="15" x14ac:dyDescent="0.25">
      <c r="T71" s="32"/>
      <c r="U71" s="18"/>
      <c r="Z71" s="260" t="s">
        <v>836</v>
      </c>
      <c r="AA71" s="19">
        <v>6</v>
      </c>
      <c r="AB71" s="36">
        <v>8</v>
      </c>
      <c r="AC71" s="36">
        <v>21</v>
      </c>
      <c r="AD71" s="36">
        <v>25</v>
      </c>
      <c r="AE71" s="36">
        <v>24</v>
      </c>
      <c r="AF71" s="36">
        <v>23</v>
      </c>
      <c r="AG71" s="36">
        <v>22</v>
      </c>
      <c r="AH71" s="43" t="s">
        <v>770</v>
      </c>
      <c r="AI71" s="43" t="s">
        <v>770</v>
      </c>
      <c r="AO71" s="18">
        <v>4</v>
      </c>
      <c r="AP71" s="247" t="s">
        <v>299</v>
      </c>
      <c r="AQ71" s="247" t="s">
        <v>358</v>
      </c>
      <c r="AR71" s="247" t="str">
        <f t="shared" si="55"/>
        <v>4AdelAtl</v>
      </c>
      <c r="AS71" s="18">
        <v>2</v>
      </c>
      <c r="AT71" s="18">
        <f t="shared" si="2"/>
        <v>4</v>
      </c>
      <c r="BA71" s="91" t="s">
        <v>837</v>
      </c>
      <c r="BB71" s="91" t="s">
        <v>387</v>
      </c>
      <c r="BC71" s="91" t="s">
        <v>838</v>
      </c>
      <c r="BD71" s="91"/>
      <c r="BE71">
        <v>67</v>
      </c>
      <c r="BF71" s="93" t="s">
        <v>297</v>
      </c>
      <c r="BG71" s="311" t="s">
        <v>834</v>
      </c>
      <c r="BH71" s="93" t="str">
        <f t="shared" si="56"/>
        <v>Alabama Henry</v>
      </c>
      <c r="BI71" s="93" t="s">
        <v>299</v>
      </c>
      <c r="BJ71" s="93" t="s">
        <v>476</v>
      </c>
      <c r="BK71" s="93" t="s">
        <v>428</v>
      </c>
      <c r="BL71" s="100" t="str">
        <f>" "</f>
        <v xml:space="preserve"> </v>
      </c>
      <c r="BM71" s="95" t="s">
        <v>303</v>
      </c>
      <c r="BO71" s="18" t="s">
        <v>839</v>
      </c>
      <c r="BP71" s="19">
        <v>0</v>
      </c>
      <c r="BQ71" s="19">
        <v>0</v>
      </c>
      <c r="BR71" s="19">
        <v>0</v>
      </c>
      <c r="BS71" s="19">
        <v>0</v>
      </c>
      <c r="BU71" s="107" t="s">
        <v>759</v>
      </c>
    </row>
    <row r="72" spans="6:73" ht="15" x14ac:dyDescent="0.25">
      <c r="T72" s="32"/>
      <c r="U72" s="18"/>
      <c r="Z72" s="260" t="s">
        <v>840</v>
      </c>
      <c r="AA72" s="19">
        <v>11</v>
      </c>
      <c r="AB72" s="36">
        <v>11</v>
      </c>
      <c r="AC72" s="36">
        <v>21</v>
      </c>
      <c r="AD72" s="36">
        <v>25</v>
      </c>
      <c r="AE72" s="36">
        <v>24</v>
      </c>
      <c r="AF72" s="36">
        <v>23</v>
      </c>
      <c r="AG72" s="36">
        <v>22</v>
      </c>
      <c r="AH72" s="43" t="s">
        <v>770</v>
      </c>
      <c r="AI72" s="43" t="s">
        <v>770</v>
      </c>
      <c r="AO72" s="18">
        <v>4</v>
      </c>
      <c r="AP72" s="247" t="s">
        <v>299</v>
      </c>
      <c r="AQ72" s="247" t="s">
        <v>372</v>
      </c>
      <c r="AR72" s="247" t="str">
        <f t="shared" si="55"/>
        <v>4AdelFrank</v>
      </c>
      <c r="AS72" s="18">
        <v>8</v>
      </c>
      <c r="AT72" s="18">
        <f>AO72</f>
        <v>4</v>
      </c>
      <c r="BA72" s="90" t="s">
        <v>841</v>
      </c>
      <c r="BB72" s="90" t="s">
        <v>387</v>
      </c>
      <c r="BC72" s="90" t="s">
        <v>799</v>
      </c>
      <c r="BD72" s="90"/>
      <c r="BE72">
        <v>68</v>
      </c>
      <c r="BF72" s="93" t="s">
        <v>297</v>
      </c>
      <c r="BG72" s="311" t="s">
        <v>28</v>
      </c>
      <c r="BH72" s="93" t="str">
        <f t="shared" si="56"/>
        <v>Alabama Houston</v>
      </c>
      <c r="BI72" s="93" t="s">
        <v>299</v>
      </c>
      <c r="BJ72" s="93" t="s">
        <v>476</v>
      </c>
      <c r="BK72" s="93" t="s">
        <v>301</v>
      </c>
      <c r="BL72" s="100" t="s">
        <v>302</v>
      </c>
      <c r="BM72" s="95" t="s">
        <v>303</v>
      </c>
      <c r="BO72" s="18" t="s">
        <v>842</v>
      </c>
      <c r="BP72" s="19">
        <v>0</v>
      </c>
      <c r="BQ72" s="19">
        <v>0</v>
      </c>
      <c r="BR72" s="19">
        <v>0</v>
      </c>
      <c r="BS72" s="19">
        <v>0</v>
      </c>
      <c r="BU72" s="105" t="s">
        <v>843</v>
      </c>
    </row>
    <row r="73" spans="6:73" ht="15" x14ac:dyDescent="0.25">
      <c r="T73" s="32"/>
      <c r="U73" s="18"/>
      <c r="AO73" s="18">
        <v>4</v>
      </c>
      <c r="AP73" s="247" t="s">
        <v>299</v>
      </c>
      <c r="AQ73" s="247" t="s">
        <v>385</v>
      </c>
      <c r="AR73" s="247" t="str">
        <f t="shared" si="55"/>
        <v>4AdelPied</v>
      </c>
      <c r="AS73" s="18">
        <v>2</v>
      </c>
      <c r="AT73" s="18">
        <f t="shared" si="2"/>
        <v>4</v>
      </c>
      <c r="BA73" s="91" t="s">
        <v>844</v>
      </c>
      <c r="BB73" s="91" t="s">
        <v>387</v>
      </c>
      <c r="BC73" s="91" t="s">
        <v>799</v>
      </c>
      <c r="BD73" s="91"/>
      <c r="BE73">
        <v>69</v>
      </c>
      <c r="BF73" s="93" t="s">
        <v>297</v>
      </c>
      <c r="BG73" s="311" t="s">
        <v>28</v>
      </c>
      <c r="BH73" s="93" t="str">
        <f t="shared" si="56"/>
        <v>Alabama Houston</v>
      </c>
      <c r="BI73" s="93" t="s">
        <v>299</v>
      </c>
      <c r="BJ73" s="93" t="s">
        <v>476</v>
      </c>
      <c r="BK73" s="93" t="s">
        <v>428</v>
      </c>
      <c r="BL73" s="100" t="str">
        <f>" "</f>
        <v xml:space="preserve"> </v>
      </c>
      <c r="BM73" s="95" t="s">
        <v>303</v>
      </c>
      <c r="BO73" s="18" t="s">
        <v>845</v>
      </c>
      <c r="BP73" s="19">
        <v>0</v>
      </c>
      <c r="BQ73" s="19">
        <v>0</v>
      </c>
      <c r="BR73" s="19">
        <v>0</v>
      </c>
      <c r="BS73" s="19">
        <v>0</v>
      </c>
      <c r="BU73" s="468" t="s">
        <v>846</v>
      </c>
    </row>
    <row r="74" spans="6:73" ht="15" x14ac:dyDescent="0.25">
      <c r="T74" s="32"/>
      <c r="U74" s="18"/>
      <c r="AO74" s="18">
        <v>4</v>
      </c>
      <c r="AP74" s="247" t="s">
        <v>299</v>
      </c>
      <c r="AQ74" s="247" t="s">
        <v>394</v>
      </c>
      <c r="AR74" s="247" t="str">
        <f t="shared" si="55"/>
        <v>4AdelRome</v>
      </c>
      <c r="AS74" s="18">
        <v>5</v>
      </c>
      <c r="AT74" s="18">
        <f t="shared" si="2"/>
        <v>4</v>
      </c>
      <c r="BA74" s="90" t="s">
        <v>847</v>
      </c>
      <c r="BB74" s="90" t="s">
        <v>387</v>
      </c>
      <c r="BC74" s="90" t="s">
        <v>799</v>
      </c>
      <c r="BD74" s="90"/>
      <c r="BE74">
        <v>70</v>
      </c>
      <c r="BF74" s="93" t="s">
        <v>297</v>
      </c>
      <c r="BG74" s="311" t="s">
        <v>848</v>
      </c>
      <c r="BH74" s="93" t="str">
        <f t="shared" si="56"/>
        <v>Alabama Jackson</v>
      </c>
      <c r="BI74" s="93" t="s">
        <v>197</v>
      </c>
      <c r="BJ74" s="93" t="s">
        <v>437</v>
      </c>
      <c r="BK74" s="93" t="s">
        <v>438</v>
      </c>
      <c r="BL74" s="100" t="str">
        <f>" "</f>
        <v xml:space="preserve"> </v>
      </c>
      <c r="BM74" s="95" t="s">
        <v>306</v>
      </c>
      <c r="BO74" s="18" t="s">
        <v>849</v>
      </c>
      <c r="BP74" s="19">
        <v>0</v>
      </c>
      <c r="BQ74" s="19">
        <v>0</v>
      </c>
      <c r="BR74" s="19">
        <v>0</v>
      </c>
      <c r="BS74" s="19">
        <v>0</v>
      </c>
      <c r="BU74" s="468" t="s">
        <v>850</v>
      </c>
    </row>
    <row r="75" spans="6:73" ht="15" x14ac:dyDescent="0.25">
      <c r="T75" s="32"/>
      <c r="U75" s="18"/>
      <c r="Z75" s="19"/>
      <c r="AA75" s="19"/>
      <c r="AB75" s="19"/>
      <c r="AC75" s="19"/>
      <c r="AD75" s="19"/>
      <c r="AE75" s="19"/>
      <c r="AF75" s="19"/>
      <c r="AG75" s="19"/>
      <c r="AH75" s="19"/>
      <c r="AI75" s="19"/>
      <c r="AO75" s="18">
        <v>4</v>
      </c>
      <c r="AP75" s="247" t="s">
        <v>299</v>
      </c>
      <c r="AQ75" s="247" t="s">
        <v>446</v>
      </c>
      <c r="AR75" s="247" t="str">
        <f t="shared" si="55"/>
        <v>4AdelIndy</v>
      </c>
      <c r="AS75" s="18">
        <v>3</v>
      </c>
      <c r="AT75" s="18">
        <f t="shared" si="2"/>
        <v>4</v>
      </c>
      <c r="BA75" s="91" t="s">
        <v>851</v>
      </c>
      <c r="BB75" s="91" t="s">
        <v>387</v>
      </c>
      <c r="BC75" s="91" t="s">
        <v>799</v>
      </c>
      <c r="BD75" s="91"/>
      <c r="BE75">
        <v>71</v>
      </c>
      <c r="BF75" s="93" t="s">
        <v>297</v>
      </c>
      <c r="BG75" s="311" t="s">
        <v>848</v>
      </c>
      <c r="BH75" s="93" t="str">
        <f t="shared" si="56"/>
        <v>Alabama Jackson</v>
      </c>
      <c r="BI75" s="93" t="s">
        <v>299</v>
      </c>
      <c r="BJ75" s="93" t="s">
        <v>449</v>
      </c>
      <c r="BK75" s="93" t="s">
        <v>450</v>
      </c>
      <c r="BL75" s="93" t="s">
        <v>450</v>
      </c>
      <c r="BM75" s="95" t="s">
        <v>303</v>
      </c>
      <c r="BO75" s="18" t="s">
        <v>852</v>
      </c>
      <c r="BP75" s="19">
        <v>0</v>
      </c>
      <c r="BQ75" s="19">
        <v>0</v>
      </c>
      <c r="BR75" s="19">
        <v>0</v>
      </c>
      <c r="BS75" s="19">
        <v>0</v>
      </c>
      <c r="BU75" s="108" t="s">
        <v>853</v>
      </c>
    </row>
    <row r="76" spans="6:73" ht="15" x14ac:dyDescent="0.25">
      <c r="T76" s="32"/>
      <c r="U76" s="18"/>
      <c r="Z76" s="19"/>
      <c r="AA76" s="19"/>
      <c r="AB76" s="19"/>
      <c r="AC76" s="19"/>
      <c r="AD76" s="19"/>
      <c r="AE76" s="19"/>
      <c r="AF76" s="19"/>
      <c r="AG76" s="19"/>
      <c r="AH76" s="19"/>
      <c r="AI76" s="19"/>
      <c r="AO76" s="18">
        <v>4</v>
      </c>
      <c r="AP76" s="247" t="s">
        <v>358</v>
      </c>
      <c r="AQ76" s="247" t="s">
        <v>299</v>
      </c>
      <c r="AR76" s="247" t="str">
        <f t="shared" si="55"/>
        <v>4AtlAdel</v>
      </c>
      <c r="AS76" s="18">
        <v>2</v>
      </c>
      <c r="AT76" s="18">
        <f t="shared" si="2"/>
        <v>4</v>
      </c>
      <c r="BA76" s="90" t="s">
        <v>854</v>
      </c>
      <c r="BB76" s="90" t="s">
        <v>387</v>
      </c>
      <c r="BC76" s="90" t="s">
        <v>855</v>
      </c>
      <c r="BD76" s="90"/>
      <c r="BE76">
        <v>72</v>
      </c>
      <c r="BF76" s="93" t="s">
        <v>297</v>
      </c>
      <c r="BG76" s="311" t="s">
        <v>856</v>
      </c>
      <c r="BH76" s="93" t="str">
        <f t="shared" si="56"/>
        <v>Alabama Jefferson</v>
      </c>
      <c r="BI76" s="93" t="s">
        <v>197</v>
      </c>
      <c r="BJ76" s="93" t="s">
        <v>437</v>
      </c>
      <c r="BK76" s="93" t="s">
        <v>438</v>
      </c>
      <c r="BL76" s="100" t="str">
        <f>" "</f>
        <v xml:space="preserve"> </v>
      </c>
      <c r="BM76" s="95" t="s">
        <v>306</v>
      </c>
      <c r="BO76" s="18" t="s">
        <v>857</v>
      </c>
      <c r="BP76" s="19">
        <v>100</v>
      </c>
      <c r="BQ76" s="19">
        <v>100</v>
      </c>
      <c r="BR76" s="19">
        <v>100</v>
      </c>
      <c r="BS76" s="19">
        <v>100</v>
      </c>
      <c r="BU76" s="32" t="s">
        <v>858</v>
      </c>
    </row>
    <row r="77" spans="6:73" ht="15" x14ac:dyDescent="0.25">
      <c r="T77" s="32"/>
      <c r="U77" s="18"/>
      <c r="Z77" s="19"/>
      <c r="AA77" s="19"/>
      <c r="AB77" s="19"/>
      <c r="AC77" s="19"/>
      <c r="AD77" s="19"/>
      <c r="AE77" s="19"/>
      <c r="AF77" s="19"/>
      <c r="AG77" s="19"/>
      <c r="AH77" s="19"/>
      <c r="AI77" s="19"/>
      <c r="AO77" s="18">
        <v>4</v>
      </c>
      <c r="AP77" s="247" t="s">
        <v>358</v>
      </c>
      <c r="AQ77" s="247" t="s">
        <v>385</v>
      </c>
      <c r="AR77" s="247" t="str">
        <f t="shared" si="55"/>
        <v>4AtlPied</v>
      </c>
      <c r="AS77" s="18">
        <v>5</v>
      </c>
      <c r="AT77" s="18">
        <f>AO77</f>
        <v>4</v>
      </c>
      <c r="BA77" s="91" t="s">
        <v>859</v>
      </c>
      <c r="BB77" s="91" t="s">
        <v>387</v>
      </c>
      <c r="BC77" s="91" t="s">
        <v>860</v>
      </c>
      <c r="BD77" s="91"/>
      <c r="BE77">
        <v>73</v>
      </c>
      <c r="BF77" s="93" t="s">
        <v>297</v>
      </c>
      <c r="BG77" s="311" t="s">
        <v>856</v>
      </c>
      <c r="BH77" s="93" t="str">
        <f t="shared" si="56"/>
        <v>Alabama Jefferson</v>
      </c>
      <c r="BI77" s="93" t="s">
        <v>299</v>
      </c>
      <c r="BJ77" s="93" t="s">
        <v>449</v>
      </c>
      <c r="BK77" s="93" t="s">
        <v>450</v>
      </c>
      <c r="BL77" s="93" t="s">
        <v>450</v>
      </c>
      <c r="BM77" s="95" t="s">
        <v>303</v>
      </c>
      <c r="BO77" s="18" t="s">
        <v>861</v>
      </c>
      <c r="BP77" s="19">
        <v>100</v>
      </c>
      <c r="BQ77" s="19">
        <v>100</v>
      </c>
      <c r="BR77" s="19">
        <v>100</v>
      </c>
      <c r="BS77" s="19">
        <v>100</v>
      </c>
      <c r="BU77" s="468" t="s">
        <v>832</v>
      </c>
    </row>
    <row r="78" spans="6:73" ht="15" x14ac:dyDescent="0.25">
      <c r="T78" s="32"/>
      <c r="U78" s="18"/>
      <c r="Z78" s="19"/>
      <c r="AA78" s="19"/>
      <c r="AB78" s="19"/>
      <c r="AC78" s="19"/>
      <c r="AD78" s="19"/>
      <c r="AE78" s="19"/>
      <c r="AF78" s="19"/>
      <c r="AG78" s="19"/>
      <c r="AH78" s="19"/>
      <c r="AI78" s="19"/>
      <c r="AO78" s="18">
        <v>4</v>
      </c>
      <c r="AP78" s="247" t="s">
        <v>358</v>
      </c>
      <c r="AQ78" s="247" t="s">
        <v>446</v>
      </c>
      <c r="AR78" s="247" t="str">
        <f t="shared" si="55"/>
        <v>4AtlIndy</v>
      </c>
      <c r="AS78" s="18">
        <v>2</v>
      </c>
      <c r="AT78" s="18">
        <f t="shared" si="2"/>
        <v>4</v>
      </c>
      <c r="BA78" s="90" t="s">
        <v>862</v>
      </c>
      <c r="BB78" s="90" t="s">
        <v>387</v>
      </c>
      <c r="BC78" s="90" t="s">
        <v>860</v>
      </c>
      <c r="BD78" s="90"/>
      <c r="BE78">
        <v>74</v>
      </c>
      <c r="BF78" s="93" t="s">
        <v>297</v>
      </c>
      <c r="BG78" s="311" t="s">
        <v>863</v>
      </c>
      <c r="BH78" s="93" t="str">
        <f t="shared" si="56"/>
        <v>Alabama Lamar</v>
      </c>
      <c r="BI78" s="93" t="s">
        <v>197</v>
      </c>
      <c r="BJ78" s="93" t="s">
        <v>437</v>
      </c>
      <c r="BK78" s="93" t="s">
        <v>438</v>
      </c>
      <c r="BL78" s="100" t="str">
        <f>" "</f>
        <v xml:space="preserve"> </v>
      </c>
      <c r="BM78" s="95" t="s">
        <v>306</v>
      </c>
      <c r="BO78" s="18" t="s">
        <v>864</v>
      </c>
      <c r="BP78" s="19">
        <v>0</v>
      </c>
      <c r="BQ78" s="19">
        <v>0</v>
      </c>
      <c r="BR78" s="19">
        <v>0</v>
      </c>
      <c r="BS78" s="19">
        <v>0</v>
      </c>
      <c r="BU78" s="468" t="s">
        <v>840</v>
      </c>
    </row>
    <row r="79" spans="6:73" ht="15" x14ac:dyDescent="0.25">
      <c r="T79" s="32"/>
      <c r="U79" s="18"/>
      <c r="Z79" s="19"/>
      <c r="AA79" s="19"/>
      <c r="AB79" s="19"/>
      <c r="AC79" s="19"/>
      <c r="AD79" s="19"/>
      <c r="AE79" s="19"/>
      <c r="AF79" s="19"/>
      <c r="AG79" s="19"/>
      <c r="AH79" s="19"/>
      <c r="AI79" s="19"/>
      <c r="AO79" s="18">
        <v>4</v>
      </c>
      <c r="AP79" s="247" t="s">
        <v>358</v>
      </c>
      <c r="AQ79" s="247" t="s">
        <v>865</v>
      </c>
      <c r="AR79" s="247" t="str">
        <f t="shared" si="55"/>
        <v>4AtlMem</v>
      </c>
      <c r="AS79" s="18">
        <v>2</v>
      </c>
      <c r="AT79" s="18">
        <f t="shared" si="2"/>
        <v>4</v>
      </c>
      <c r="BA79" s="91" t="s">
        <v>866</v>
      </c>
      <c r="BB79" s="91" t="s">
        <v>387</v>
      </c>
      <c r="BC79" s="91" t="s">
        <v>867</v>
      </c>
      <c r="BD79" s="91"/>
      <c r="BE79">
        <v>75</v>
      </c>
      <c r="BF79" s="93" t="s">
        <v>297</v>
      </c>
      <c r="BG79" s="311" t="s">
        <v>863</v>
      </c>
      <c r="BH79" s="93" t="str">
        <f t="shared" si="56"/>
        <v>Alabama Lamar</v>
      </c>
      <c r="BI79" s="93" t="s">
        <v>299</v>
      </c>
      <c r="BJ79" s="93" t="s">
        <v>449</v>
      </c>
      <c r="BK79" s="93" t="s">
        <v>450</v>
      </c>
      <c r="BL79" s="93" t="s">
        <v>450</v>
      </c>
      <c r="BM79" s="95" t="s">
        <v>303</v>
      </c>
      <c r="BO79" s="18" t="s">
        <v>868</v>
      </c>
      <c r="BP79" s="19">
        <v>0</v>
      </c>
      <c r="BQ79" s="19">
        <v>0</v>
      </c>
      <c r="BR79" s="19">
        <v>0</v>
      </c>
      <c r="BS79" s="19">
        <v>0</v>
      </c>
      <c r="BU79" s="107" t="s">
        <v>869</v>
      </c>
    </row>
    <row r="80" spans="6:73" ht="15" x14ac:dyDescent="0.25">
      <c r="T80" s="32"/>
      <c r="U80" s="18"/>
      <c r="Z80" s="19"/>
      <c r="AA80" s="19"/>
      <c r="AB80" s="19"/>
      <c r="AC80" s="19"/>
      <c r="AD80" s="19"/>
      <c r="AE80" s="19"/>
      <c r="AF80" s="19"/>
      <c r="AG80" s="19"/>
      <c r="AH80" s="19"/>
      <c r="AI80" s="19"/>
      <c r="AO80" s="18">
        <v>4</v>
      </c>
      <c r="AP80" s="247" t="s">
        <v>358</v>
      </c>
      <c r="AQ80" s="247" t="s">
        <v>459</v>
      </c>
      <c r="AR80" s="247" t="str">
        <f t="shared" si="55"/>
        <v>4AtlRalg</v>
      </c>
      <c r="AS80" s="18">
        <v>2</v>
      </c>
      <c r="AT80" s="18">
        <f t="shared" si="2"/>
        <v>4</v>
      </c>
      <c r="BA80" s="90" t="s">
        <v>870</v>
      </c>
      <c r="BB80" s="90" t="s">
        <v>387</v>
      </c>
      <c r="BC80" s="90" t="s">
        <v>871</v>
      </c>
      <c r="BD80" s="90"/>
      <c r="BE80">
        <v>76</v>
      </c>
      <c r="BF80" s="18" t="s">
        <v>297</v>
      </c>
      <c r="BG80" s="312" t="s">
        <v>872</v>
      </c>
      <c r="BH80" s="93" t="str">
        <f t="shared" si="56"/>
        <v>Alabama Lauderdale</v>
      </c>
      <c r="BI80" s="93" t="s">
        <v>299</v>
      </c>
      <c r="BJ80" s="93" t="s">
        <v>449</v>
      </c>
      <c r="BK80" s="93" t="s">
        <v>450</v>
      </c>
      <c r="BL80" s="93" t="s">
        <v>450</v>
      </c>
      <c r="BM80" s="95" t="s">
        <v>303</v>
      </c>
      <c r="BO80" s="18" t="s">
        <v>873</v>
      </c>
      <c r="BP80" s="19">
        <v>0</v>
      </c>
      <c r="BQ80" s="19">
        <v>0</v>
      </c>
      <c r="BR80" s="19">
        <v>0</v>
      </c>
      <c r="BS80" s="19">
        <v>0</v>
      </c>
      <c r="BU80" s="107" t="s">
        <v>874</v>
      </c>
    </row>
    <row r="81" spans="20:73" ht="15.75" thickBot="1" x14ac:dyDescent="0.3">
      <c r="T81" s="32"/>
      <c r="U81" s="18"/>
      <c r="Z81" s="19"/>
      <c r="AA81" s="19"/>
      <c r="AB81" s="19"/>
      <c r="AC81" s="19"/>
      <c r="AD81" s="19"/>
      <c r="AE81" s="19"/>
      <c r="AF81" s="19"/>
      <c r="AG81" s="19"/>
      <c r="AH81" s="19"/>
      <c r="AI81" s="19"/>
      <c r="AO81" s="18">
        <v>4</v>
      </c>
      <c r="AP81" s="247" t="s">
        <v>424</v>
      </c>
      <c r="AQ81" s="247" t="s">
        <v>299</v>
      </c>
      <c r="AR81" s="247" t="str">
        <f t="shared" si="55"/>
        <v>4HouAdel</v>
      </c>
      <c r="AS81" s="18">
        <v>5</v>
      </c>
      <c r="AT81" s="18">
        <f t="shared" si="2"/>
        <v>4</v>
      </c>
      <c r="BA81" s="91" t="s">
        <v>875</v>
      </c>
      <c r="BB81" s="91" t="s">
        <v>387</v>
      </c>
      <c r="BC81" s="91" t="s">
        <v>867</v>
      </c>
      <c r="BD81" s="91"/>
      <c r="BE81">
        <v>77</v>
      </c>
      <c r="BF81" s="18" t="s">
        <v>297</v>
      </c>
      <c r="BG81" s="312" t="s">
        <v>872</v>
      </c>
      <c r="BH81" s="93" t="str">
        <f>_xlfn.CONCAT(BF81," ",BG81)</f>
        <v>Alabama Lauderdale</v>
      </c>
      <c r="BI81" s="93" t="s">
        <v>197</v>
      </c>
      <c r="BJ81" s="93" t="s">
        <v>437</v>
      </c>
      <c r="BK81" s="93" t="s">
        <v>438</v>
      </c>
      <c r="BL81" s="100" t="str">
        <f>" "</f>
        <v xml:space="preserve"> </v>
      </c>
      <c r="BM81" s="95" t="s">
        <v>306</v>
      </c>
      <c r="BO81" s="18" t="s">
        <v>876</v>
      </c>
      <c r="BP81" s="19">
        <v>0</v>
      </c>
      <c r="BQ81" s="19">
        <v>0</v>
      </c>
      <c r="BR81" s="19">
        <v>0</v>
      </c>
      <c r="BS81" s="19">
        <v>0</v>
      </c>
      <c r="BU81" s="109" t="s">
        <v>877</v>
      </c>
    </row>
    <row r="82" spans="20:73" ht="15" x14ac:dyDescent="0.25">
      <c r="T82" s="32"/>
      <c r="U82" s="18"/>
      <c r="Z82" s="19"/>
      <c r="AA82" s="19"/>
      <c r="AB82" s="19"/>
      <c r="AC82" s="19"/>
      <c r="AD82" s="19"/>
      <c r="AE82" s="19"/>
      <c r="AF82" s="19"/>
      <c r="AG82" s="19"/>
      <c r="AH82" s="19"/>
      <c r="AI82" s="19"/>
      <c r="AO82" s="18">
        <v>4</v>
      </c>
      <c r="AP82" s="247" t="s">
        <v>424</v>
      </c>
      <c r="AQ82" s="247" t="s">
        <v>358</v>
      </c>
      <c r="AR82" s="247" t="str">
        <f t="shared" si="55"/>
        <v>4HouAtl</v>
      </c>
      <c r="AS82" s="18">
        <v>3</v>
      </c>
      <c r="AT82" s="18">
        <f t="shared" si="2"/>
        <v>4</v>
      </c>
      <c r="BA82" s="90" t="s">
        <v>878</v>
      </c>
      <c r="BB82" s="90" t="s">
        <v>387</v>
      </c>
      <c r="BC82" s="90" t="s">
        <v>879</v>
      </c>
      <c r="BD82" s="90"/>
      <c r="BE82">
        <v>78</v>
      </c>
      <c r="BF82" s="18" t="s">
        <v>297</v>
      </c>
      <c r="BG82" s="312" t="s">
        <v>880</v>
      </c>
      <c r="BH82" s="93" t="str">
        <f t="shared" si="56"/>
        <v>Alabama Lawrence</v>
      </c>
      <c r="BI82" s="93" t="s">
        <v>299</v>
      </c>
      <c r="BJ82" s="93" t="s">
        <v>449</v>
      </c>
      <c r="BK82" s="93" t="s">
        <v>450</v>
      </c>
      <c r="BL82" s="93" t="s">
        <v>450</v>
      </c>
      <c r="BM82" s="95" t="s">
        <v>303</v>
      </c>
      <c r="BO82" s="18" t="s">
        <v>881</v>
      </c>
      <c r="BP82" s="19">
        <v>0</v>
      </c>
      <c r="BQ82" s="19">
        <v>0</v>
      </c>
      <c r="BR82" s="19">
        <v>0</v>
      </c>
      <c r="BS82" s="19">
        <v>0</v>
      </c>
      <c r="BU82" s="107" t="s">
        <v>882</v>
      </c>
    </row>
    <row r="83" spans="20:73" ht="15" x14ac:dyDescent="0.25">
      <c r="T83" s="32"/>
      <c r="U83" s="18"/>
      <c r="Z83" s="19"/>
      <c r="AA83" s="19"/>
      <c r="AB83" s="19"/>
      <c r="AC83" s="19"/>
      <c r="AD83" s="19"/>
      <c r="AE83" s="19"/>
      <c r="AF83" s="19"/>
      <c r="AG83" s="19"/>
      <c r="AH83" s="19"/>
      <c r="AI83" s="19"/>
      <c r="AO83" s="18">
        <v>4</v>
      </c>
      <c r="AP83" s="247" t="s">
        <v>424</v>
      </c>
      <c r="AQ83" s="247" t="s">
        <v>566</v>
      </c>
      <c r="AR83" s="247" t="str">
        <f t="shared" si="55"/>
        <v>4HouWall</v>
      </c>
      <c r="AS83" s="18">
        <v>2</v>
      </c>
      <c r="AT83" s="18">
        <f t="shared" si="2"/>
        <v>4</v>
      </c>
      <c r="BA83" s="91" t="s">
        <v>883</v>
      </c>
      <c r="BB83" s="91" t="s">
        <v>387</v>
      </c>
      <c r="BC83" s="91" t="s">
        <v>803</v>
      </c>
      <c r="BD83" s="91"/>
      <c r="BE83">
        <v>79</v>
      </c>
      <c r="BF83" s="18" t="s">
        <v>297</v>
      </c>
      <c r="BG83" s="312" t="s">
        <v>880</v>
      </c>
      <c r="BH83" s="93" t="str">
        <f>_xlfn.CONCAT(BF83," ",BG83)</f>
        <v>Alabama Lawrence</v>
      </c>
      <c r="BI83" s="93" t="s">
        <v>197</v>
      </c>
      <c r="BJ83" s="93" t="s">
        <v>437</v>
      </c>
      <c r="BK83" s="93" t="s">
        <v>438</v>
      </c>
      <c r="BL83" s="100" t="str">
        <f>" "</f>
        <v xml:space="preserve"> </v>
      </c>
      <c r="BM83" s="95" t="s">
        <v>306</v>
      </c>
      <c r="BO83" s="18" t="s">
        <v>884</v>
      </c>
      <c r="BP83" s="19">
        <v>0</v>
      </c>
      <c r="BQ83" s="19">
        <v>0</v>
      </c>
      <c r="BR83" s="19">
        <v>0</v>
      </c>
      <c r="BS83" s="19">
        <v>0</v>
      </c>
    </row>
    <row r="84" spans="20:73" ht="15" x14ac:dyDescent="0.25">
      <c r="T84" s="32"/>
      <c r="U84" s="18"/>
      <c r="Z84" s="19"/>
      <c r="AA84" s="19"/>
      <c r="AB84" s="19"/>
      <c r="AC84" s="19"/>
      <c r="AD84" s="19"/>
      <c r="AE84" s="19"/>
      <c r="AF84" s="19"/>
      <c r="AG84" s="19"/>
      <c r="AH84" s="19"/>
      <c r="AI84" s="19"/>
      <c r="AO84" s="18">
        <v>5</v>
      </c>
      <c r="AP84" s="247" t="s">
        <v>299</v>
      </c>
      <c r="AQ84" s="247" t="s">
        <v>358</v>
      </c>
      <c r="AR84" s="247" t="str">
        <f t="shared" si="55"/>
        <v>5AdelAtl</v>
      </c>
      <c r="AS84" s="18">
        <v>2</v>
      </c>
      <c r="AT84" s="18">
        <f t="shared" si="2"/>
        <v>5</v>
      </c>
      <c r="BA84" s="90" t="s">
        <v>885</v>
      </c>
      <c r="BB84" s="90" t="s">
        <v>387</v>
      </c>
      <c r="BC84" s="90" t="s">
        <v>819</v>
      </c>
      <c r="BD84" s="90"/>
      <c r="BE84">
        <v>80</v>
      </c>
      <c r="BF84" s="93" t="s">
        <v>297</v>
      </c>
      <c r="BG84" s="311" t="s">
        <v>886</v>
      </c>
      <c r="BH84" s="93" t="str">
        <f t="shared" si="56"/>
        <v>Alabama Lee</v>
      </c>
      <c r="BI84" s="93" t="s">
        <v>299</v>
      </c>
      <c r="BJ84" s="93" t="s">
        <v>476</v>
      </c>
      <c r="BK84" s="93" t="s">
        <v>301</v>
      </c>
      <c r="BL84" s="100" t="s">
        <v>302</v>
      </c>
      <c r="BM84" s="95" t="s">
        <v>303</v>
      </c>
      <c r="BO84" s="18" t="s">
        <v>887</v>
      </c>
      <c r="BP84" s="19">
        <v>500</v>
      </c>
      <c r="BQ84" s="19">
        <v>500</v>
      </c>
      <c r="BR84" s="19">
        <v>500</v>
      </c>
      <c r="BS84" s="19">
        <v>500</v>
      </c>
    </row>
    <row r="85" spans="20:73" ht="15" x14ac:dyDescent="0.25">
      <c r="T85" s="32"/>
      <c r="U85" s="18"/>
      <c r="Z85" s="19"/>
      <c r="AA85" s="19"/>
      <c r="AB85" s="19"/>
      <c r="AC85" s="19"/>
      <c r="AD85" s="19"/>
      <c r="AE85" s="19"/>
      <c r="AF85" s="19"/>
      <c r="AG85" s="19"/>
      <c r="AH85" s="19"/>
      <c r="AI85" s="19"/>
      <c r="AO85" s="18">
        <v>5</v>
      </c>
      <c r="AP85" s="247" t="s">
        <v>299</v>
      </c>
      <c r="AQ85" s="247" t="s">
        <v>446</v>
      </c>
      <c r="AR85" s="247" t="str">
        <f t="shared" si="55"/>
        <v>5AdelIndy</v>
      </c>
      <c r="AS85" s="18">
        <v>4</v>
      </c>
      <c r="AT85" s="18">
        <f t="shared" si="2"/>
        <v>5</v>
      </c>
      <c r="BA85" s="91" t="s">
        <v>888</v>
      </c>
      <c r="BB85" s="91" t="s">
        <v>387</v>
      </c>
      <c r="BC85" s="91" t="s">
        <v>889</v>
      </c>
      <c r="BD85" s="91"/>
      <c r="BE85">
        <v>81</v>
      </c>
      <c r="BF85" s="93" t="s">
        <v>297</v>
      </c>
      <c r="BG85" s="311" t="s">
        <v>886</v>
      </c>
      <c r="BH85" s="93" t="str">
        <f t="shared" si="56"/>
        <v>Alabama Lee</v>
      </c>
      <c r="BI85" s="93" t="s">
        <v>299</v>
      </c>
      <c r="BJ85" s="93" t="s">
        <v>476</v>
      </c>
      <c r="BK85" s="93" t="s">
        <v>428</v>
      </c>
      <c r="BL85" s="100" t="str">
        <f>" "</f>
        <v xml:space="preserve"> </v>
      </c>
      <c r="BM85" s="95" t="s">
        <v>303</v>
      </c>
      <c r="BO85" s="18" t="s">
        <v>890</v>
      </c>
      <c r="BP85" s="19">
        <v>500</v>
      </c>
      <c r="BQ85" s="19">
        <v>500</v>
      </c>
      <c r="BR85" s="19">
        <v>500</v>
      </c>
      <c r="BS85" s="19">
        <v>500</v>
      </c>
    </row>
    <row r="86" spans="20:73" ht="15" x14ac:dyDescent="0.25">
      <c r="T86" s="32"/>
      <c r="U86" s="18"/>
      <c r="AO86" s="18">
        <v>5</v>
      </c>
      <c r="AP86" s="247" t="s">
        <v>299</v>
      </c>
      <c r="AQ86" s="247" t="s">
        <v>372</v>
      </c>
      <c r="AR86" s="247" t="str">
        <f t="shared" si="55"/>
        <v>5AdelFrank</v>
      </c>
      <c r="AS86" s="18">
        <v>7</v>
      </c>
      <c r="AT86" s="18">
        <f>AO86</f>
        <v>5</v>
      </c>
      <c r="BA86" s="90" t="s">
        <v>891</v>
      </c>
      <c r="BB86" s="90" t="s">
        <v>387</v>
      </c>
      <c r="BC86" s="90" t="s">
        <v>892</v>
      </c>
      <c r="BD86" s="90"/>
      <c r="BE86">
        <v>82</v>
      </c>
      <c r="BF86" s="93" t="s">
        <v>297</v>
      </c>
      <c r="BG86" s="311" t="s">
        <v>893</v>
      </c>
      <c r="BH86" s="93" t="str">
        <f t="shared" si="56"/>
        <v>Alabama Limestone</v>
      </c>
      <c r="BI86" s="93" t="s">
        <v>197</v>
      </c>
      <c r="BJ86" s="93" t="s">
        <v>437</v>
      </c>
      <c r="BK86" s="93" t="s">
        <v>438</v>
      </c>
      <c r="BL86" s="100" t="str">
        <f>" "</f>
        <v xml:space="preserve"> </v>
      </c>
      <c r="BM86" s="95" t="s">
        <v>306</v>
      </c>
      <c r="BO86" s="18" t="s">
        <v>894</v>
      </c>
      <c r="BP86" s="19">
        <v>500</v>
      </c>
      <c r="BQ86" s="19">
        <v>500</v>
      </c>
      <c r="BR86" s="19">
        <v>500</v>
      </c>
      <c r="BS86" s="19">
        <v>500</v>
      </c>
    </row>
    <row r="87" spans="20:73" ht="15" x14ac:dyDescent="0.25">
      <c r="T87" s="32"/>
      <c r="U87" s="18"/>
      <c r="AO87" s="18">
        <v>5</v>
      </c>
      <c r="AP87" s="247" t="s">
        <v>358</v>
      </c>
      <c r="AQ87" s="247" t="s">
        <v>299</v>
      </c>
      <c r="AR87" s="247" t="str">
        <f t="shared" si="55"/>
        <v>5AtlAdel</v>
      </c>
      <c r="AS87" s="18">
        <v>2</v>
      </c>
      <c r="AT87" s="18">
        <f t="shared" si="2"/>
        <v>5</v>
      </c>
      <c r="BA87" s="91" t="s">
        <v>895</v>
      </c>
      <c r="BB87" s="91" t="s">
        <v>387</v>
      </c>
      <c r="BC87" s="91" t="s">
        <v>896</v>
      </c>
      <c r="BD87" s="91"/>
      <c r="BE87">
        <v>83</v>
      </c>
      <c r="BF87" s="93" t="s">
        <v>297</v>
      </c>
      <c r="BG87" s="311" t="s">
        <v>893</v>
      </c>
      <c r="BH87" s="93" t="str">
        <f t="shared" si="56"/>
        <v>Alabama Limestone</v>
      </c>
      <c r="BI87" s="93" t="s">
        <v>299</v>
      </c>
      <c r="BJ87" s="93" t="s">
        <v>449</v>
      </c>
      <c r="BK87" s="93" t="s">
        <v>450</v>
      </c>
      <c r="BL87" s="93" t="s">
        <v>450</v>
      </c>
      <c r="BM87" s="95" t="s">
        <v>303</v>
      </c>
      <c r="BO87" s="18" t="s">
        <v>897</v>
      </c>
      <c r="BP87" s="19">
        <v>500</v>
      </c>
      <c r="BQ87" s="19">
        <v>500</v>
      </c>
      <c r="BR87" s="19">
        <v>500</v>
      </c>
      <c r="BS87" s="19">
        <v>500</v>
      </c>
    </row>
    <row r="88" spans="20:73" ht="15" x14ac:dyDescent="0.25">
      <c r="T88" s="32"/>
      <c r="U88" s="18"/>
      <c r="AO88" s="18">
        <v>5</v>
      </c>
      <c r="AP88" s="247" t="s">
        <v>358</v>
      </c>
      <c r="AQ88" s="247" t="s">
        <v>385</v>
      </c>
      <c r="AR88" s="247" t="str">
        <f t="shared" si="55"/>
        <v>5AtlPied</v>
      </c>
      <c r="AS88" s="18">
        <v>4</v>
      </c>
      <c r="AT88" s="18">
        <f>AO88</f>
        <v>5</v>
      </c>
      <c r="BA88" s="90" t="s">
        <v>898</v>
      </c>
      <c r="BB88" s="90" t="s">
        <v>387</v>
      </c>
      <c r="BC88" s="90" t="s">
        <v>899</v>
      </c>
      <c r="BD88" s="90"/>
      <c r="BE88">
        <v>84</v>
      </c>
      <c r="BF88" s="93" t="s">
        <v>297</v>
      </c>
      <c r="BG88" s="311" t="s">
        <v>900</v>
      </c>
      <c r="BH88" s="93" t="str">
        <f t="shared" si="56"/>
        <v>Alabama Lowndes</v>
      </c>
      <c r="BI88" s="93" t="s">
        <v>299</v>
      </c>
      <c r="BJ88" s="93" t="s">
        <v>476</v>
      </c>
      <c r="BK88" s="93" t="s">
        <v>301</v>
      </c>
      <c r="BL88" s="100" t="s">
        <v>302</v>
      </c>
      <c r="BM88" s="95" t="s">
        <v>303</v>
      </c>
      <c r="BO88" s="18" t="s">
        <v>901</v>
      </c>
      <c r="BP88" s="19">
        <v>500</v>
      </c>
      <c r="BQ88" s="19">
        <v>500</v>
      </c>
      <c r="BR88" s="19">
        <v>500</v>
      </c>
      <c r="BS88" s="19">
        <v>500</v>
      </c>
    </row>
    <row r="89" spans="20:73" ht="15" x14ac:dyDescent="0.25">
      <c r="T89" s="32"/>
      <c r="U89" s="18"/>
      <c r="AA89" t="s">
        <v>902</v>
      </c>
      <c r="AB89" t="s">
        <v>903</v>
      </c>
      <c r="AC89" t="s">
        <v>904</v>
      </c>
      <c r="AD89" t="s">
        <v>904</v>
      </c>
      <c r="AE89" t="s">
        <v>905</v>
      </c>
      <c r="AF89" t="s">
        <v>905</v>
      </c>
      <c r="AG89" t="s">
        <v>906</v>
      </c>
      <c r="AH89" t="s">
        <v>906</v>
      </c>
      <c r="AO89" s="18">
        <v>5</v>
      </c>
      <c r="AP89" s="247" t="s">
        <v>372</v>
      </c>
      <c r="AQ89" s="247" t="s">
        <v>446</v>
      </c>
      <c r="AR89" s="247" t="str">
        <f t="shared" si="55"/>
        <v>5FrankIndy</v>
      </c>
      <c r="AS89" s="18">
        <v>2</v>
      </c>
      <c r="AT89" s="18">
        <f t="shared" si="2"/>
        <v>5</v>
      </c>
      <c r="BA89" s="91" t="s">
        <v>907</v>
      </c>
      <c r="BB89" s="91" t="s">
        <v>387</v>
      </c>
      <c r="BC89" s="91" t="s">
        <v>908</v>
      </c>
      <c r="BD89" s="91"/>
      <c r="BE89">
        <v>85</v>
      </c>
      <c r="BF89" s="93" t="s">
        <v>297</v>
      </c>
      <c r="BG89" s="311" t="s">
        <v>900</v>
      </c>
      <c r="BH89" s="93" t="str">
        <f t="shared" si="56"/>
        <v>Alabama Lowndes</v>
      </c>
      <c r="BI89" s="93" t="s">
        <v>299</v>
      </c>
      <c r="BJ89" s="93" t="s">
        <v>476</v>
      </c>
      <c r="BK89" s="93" t="s">
        <v>428</v>
      </c>
      <c r="BL89" s="100" t="str">
        <f>" "</f>
        <v xml:space="preserve"> </v>
      </c>
      <c r="BM89" s="95" t="s">
        <v>303</v>
      </c>
      <c r="BO89" s="18" t="s">
        <v>909</v>
      </c>
      <c r="BP89" s="19">
        <v>500</v>
      </c>
      <c r="BQ89" s="19">
        <v>500</v>
      </c>
      <c r="BR89" s="19">
        <v>500</v>
      </c>
      <c r="BS89" s="19">
        <v>500</v>
      </c>
    </row>
    <row r="90" spans="20:73" ht="15.75" thickBot="1" x14ac:dyDescent="0.3">
      <c r="T90" s="32"/>
      <c r="U90" s="18"/>
      <c r="Z90" t="s">
        <v>193</v>
      </c>
      <c r="AA90" t="s">
        <v>910</v>
      </c>
      <c r="AB90" t="s">
        <v>911</v>
      </c>
      <c r="AO90" s="18">
        <v>5</v>
      </c>
      <c r="AP90" s="247" t="s">
        <v>372</v>
      </c>
      <c r="AQ90" s="247" t="s">
        <v>483</v>
      </c>
      <c r="AR90" s="247" t="str">
        <f t="shared" si="55"/>
        <v>5FrankIwa</v>
      </c>
      <c r="AS90" s="18">
        <v>4</v>
      </c>
      <c r="AT90" s="18">
        <f t="shared" ref="AT90:AT103" si="57">AO90</f>
        <v>5</v>
      </c>
      <c r="BA90" s="90" t="s">
        <v>912</v>
      </c>
      <c r="BB90" s="90" t="s">
        <v>387</v>
      </c>
      <c r="BC90" s="90" t="s">
        <v>913</v>
      </c>
      <c r="BD90" s="90"/>
      <c r="BE90">
        <v>86</v>
      </c>
      <c r="BF90" s="93" t="s">
        <v>297</v>
      </c>
      <c r="BG90" s="311" t="s">
        <v>914</v>
      </c>
      <c r="BH90" s="93" t="str">
        <f t="shared" si="56"/>
        <v>Alabama Macon</v>
      </c>
      <c r="BI90" s="93" t="s">
        <v>299</v>
      </c>
      <c r="BJ90" s="93" t="s">
        <v>476</v>
      </c>
      <c r="BK90" s="93" t="s">
        <v>301</v>
      </c>
      <c r="BL90" s="100" t="s">
        <v>302</v>
      </c>
      <c r="BM90" s="95" t="s">
        <v>303</v>
      </c>
      <c r="BO90" s="18" t="s">
        <v>915</v>
      </c>
      <c r="BP90" s="19">
        <v>500</v>
      </c>
      <c r="BQ90" s="19">
        <v>500</v>
      </c>
      <c r="BR90" s="19">
        <v>500</v>
      </c>
      <c r="BS90" s="19">
        <v>500</v>
      </c>
    </row>
    <row r="91" spans="20:73" ht="15" x14ac:dyDescent="0.25">
      <c r="T91" s="32"/>
      <c r="U91" s="18"/>
      <c r="Z91" s="235" t="s">
        <v>195</v>
      </c>
      <c r="AA91" s="241" t="s">
        <v>916</v>
      </c>
      <c r="AB91" s="240">
        <v>0</v>
      </c>
      <c r="AC91" s="251" t="s">
        <v>916</v>
      </c>
      <c r="AD91">
        <v>0</v>
      </c>
      <c r="AE91" s="251" t="s">
        <v>916</v>
      </c>
      <c r="AF91">
        <v>0</v>
      </c>
      <c r="AG91" s="18" t="s">
        <v>917</v>
      </c>
      <c r="AH91">
        <v>0</v>
      </c>
      <c r="AO91" s="18">
        <v>5</v>
      </c>
      <c r="AP91" s="247" t="s">
        <v>372</v>
      </c>
      <c r="AQ91" s="247" t="s">
        <v>473</v>
      </c>
      <c r="AR91" s="247" t="str">
        <f t="shared" si="55"/>
        <v>5FrankOkc</v>
      </c>
      <c r="AS91" s="18">
        <v>8</v>
      </c>
      <c r="AT91" s="18">
        <f t="shared" si="57"/>
        <v>5</v>
      </c>
      <c r="BA91" s="91" t="s">
        <v>918</v>
      </c>
      <c r="BB91" s="91" t="s">
        <v>387</v>
      </c>
      <c r="BC91" s="91" t="s">
        <v>919</v>
      </c>
      <c r="BD91" s="91"/>
      <c r="BE91">
        <v>87</v>
      </c>
      <c r="BF91" s="93" t="s">
        <v>297</v>
      </c>
      <c r="BG91" s="311" t="s">
        <v>914</v>
      </c>
      <c r="BH91" s="93" t="str">
        <f t="shared" si="56"/>
        <v>Alabama Macon</v>
      </c>
      <c r="BI91" s="93" t="s">
        <v>299</v>
      </c>
      <c r="BJ91" s="93" t="s">
        <v>476</v>
      </c>
      <c r="BK91" s="93" t="s">
        <v>428</v>
      </c>
      <c r="BL91" s="100" t="str">
        <f>" "</f>
        <v xml:space="preserve"> </v>
      </c>
      <c r="BM91" s="95" t="s">
        <v>303</v>
      </c>
      <c r="BO91" s="18" t="s">
        <v>920</v>
      </c>
      <c r="BP91" s="19">
        <v>500</v>
      </c>
      <c r="BQ91" s="19">
        <v>500</v>
      </c>
      <c r="BR91" s="19">
        <v>500</v>
      </c>
      <c r="BS91" s="19">
        <v>500</v>
      </c>
    </row>
    <row r="92" spans="20:73" ht="15" x14ac:dyDescent="0.25">
      <c r="T92" s="32"/>
      <c r="U92" s="18"/>
      <c r="Z92" s="236" t="s">
        <v>921</v>
      </c>
      <c r="AA92" s="242" t="s">
        <v>922</v>
      </c>
      <c r="AB92" s="240">
        <v>5</v>
      </c>
      <c r="AC92" s="252" t="s">
        <v>922</v>
      </c>
      <c r="AD92">
        <v>5</v>
      </c>
      <c r="AE92" s="252" t="s">
        <v>922</v>
      </c>
      <c r="AF92">
        <v>5</v>
      </c>
      <c r="AG92" s="18" t="s">
        <v>922</v>
      </c>
      <c r="AH92">
        <v>5</v>
      </c>
      <c r="AO92" s="18">
        <v>5</v>
      </c>
      <c r="AP92" s="247" t="s">
        <v>372</v>
      </c>
      <c r="AQ92" s="247" t="s">
        <v>358</v>
      </c>
      <c r="AR92" s="247" t="str">
        <f t="shared" ref="AR92:AR123" si="58">_xlfn.CONCAT(AO92,AP92,AQ92)</f>
        <v>5FrankAtl</v>
      </c>
      <c r="AS92" s="18">
        <v>5</v>
      </c>
      <c r="AT92" s="18">
        <f t="shared" si="57"/>
        <v>5</v>
      </c>
      <c r="BA92" s="90" t="s">
        <v>923</v>
      </c>
      <c r="BB92" s="90" t="s">
        <v>387</v>
      </c>
      <c r="BC92" s="90" t="s">
        <v>924</v>
      </c>
      <c r="BD92" s="90"/>
      <c r="BE92">
        <v>88</v>
      </c>
      <c r="BF92" s="93" t="s">
        <v>297</v>
      </c>
      <c r="BG92" s="311" t="s">
        <v>925</v>
      </c>
      <c r="BH92" s="93" t="str">
        <f t="shared" si="56"/>
        <v>Alabama Madison</v>
      </c>
      <c r="BI92" s="93" t="s">
        <v>197</v>
      </c>
      <c r="BJ92" s="93" t="s">
        <v>437</v>
      </c>
      <c r="BK92" s="93" t="s">
        <v>438</v>
      </c>
      <c r="BL92" s="100" t="str">
        <f>" "</f>
        <v xml:space="preserve"> </v>
      </c>
      <c r="BM92" s="95" t="s">
        <v>306</v>
      </c>
      <c r="BO92" s="18" t="s">
        <v>926</v>
      </c>
      <c r="BP92" s="19">
        <v>500</v>
      </c>
      <c r="BQ92" s="19">
        <v>500</v>
      </c>
      <c r="BR92" s="19">
        <v>500</v>
      </c>
      <c r="BS92" s="19">
        <v>500</v>
      </c>
    </row>
    <row r="93" spans="20:73" ht="15" x14ac:dyDescent="0.25">
      <c r="T93" s="32"/>
      <c r="U93" s="18"/>
      <c r="Z93" s="236" t="s">
        <v>927</v>
      </c>
      <c r="AA93" s="242" t="s">
        <v>922</v>
      </c>
      <c r="AB93" s="240">
        <v>5</v>
      </c>
      <c r="AC93" s="252" t="s">
        <v>916</v>
      </c>
      <c r="AD93" s="255">
        <v>0</v>
      </c>
      <c r="AE93" s="252" t="s">
        <v>916</v>
      </c>
      <c r="AF93" s="255">
        <v>0</v>
      </c>
      <c r="AG93" s="18" t="s">
        <v>922</v>
      </c>
      <c r="AH93" s="259">
        <v>5</v>
      </c>
      <c r="AO93" s="18">
        <v>5</v>
      </c>
      <c r="AP93" s="247" t="s">
        <v>372</v>
      </c>
      <c r="AQ93" s="247" t="s">
        <v>394</v>
      </c>
      <c r="AR93" s="247" t="str">
        <f t="shared" si="58"/>
        <v>5FrankRome</v>
      </c>
      <c r="AS93" s="18">
        <v>6</v>
      </c>
      <c r="AT93" s="18">
        <f t="shared" si="57"/>
        <v>5</v>
      </c>
      <c r="BA93" s="91" t="s">
        <v>928</v>
      </c>
      <c r="BB93" s="91" t="s">
        <v>387</v>
      </c>
      <c r="BC93" s="91" t="s">
        <v>929</v>
      </c>
      <c r="BD93" s="91"/>
      <c r="BE93">
        <v>89</v>
      </c>
      <c r="BF93" s="93" t="s">
        <v>297</v>
      </c>
      <c r="BG93" s="311" t="s">
        <v>925</v>
      </c>
      <c r="BH93" s="93" t="str">
        <f t="shared" si="56"/>
        <v>Alabama Madison</v>
      </c>
      <c r="BI93" s="93" t="s">
        <v>299</v>
      </c>
      <c r="BJ93" s="93" t="s">
        <v>449</v>
      </c>
      <c r="BK93" s="93" t="s">
        <v>450</v>
      </c>
      <c r="BL93" s="93" t="s">
        <v>450</v>
      </c>
      <c r="BM93" s="95" t="s">
        <v>303</v>
      </c>
      <c r="BO93" s="18" t="s">
        <v>930</v>
      </c>
      <c r="BP93" s="19">
        <v>500</v>
      </c>
      <c r="BQ93" s="19">
        <v>500</v>
      </c>
      <c r="BR93" s="19">
        <v>500</v>
      </c>
      <c r="BS93" s="19">
        <v>500</v>
      </c>
    </row>
    <row r="94" spans="20:73" ht="15" x14ac:dyDescent="0.25">
      <c r="T94" s="32"/>
      <c r="U94" s="18"/>
      <c r="Z94" s="236" t="s">
        <v>931</v>
      </c>
      <c r="AA94" s="242" t="s">
        <v>922</v>
      </c>
      <c r="AB94" s="240">
        <v>5</v>
      </c>
      <c r="AC94" s="252" t="s">
        <v>916</v>
      </c>
      <c r="AD94" s="255">
        <v>0</v>
      </c>
      <c r="AE94" s="252" t="s">
        <v>916</v>
      </c>
      <c r="AF94" s="255">
        <v>0</v>
      </c>
      <c r="AG94" s="18" t="s">
        <v>922</v>
      </c>
      <c r="AH94" s="259">
        <v>5</v>
      </c>
      <c r="AO94" s="18">
        <v>5</v>
      </c>
      <c r="AP94" s="247" t="s">
        <v>372</v>
      </c>
      <c r="AQ94" s="247" t="s">
        <v>299</v>
      </c>
      <c r="AR94" s="247" t="str">
        <f t="shared" si="58"/>
        <v>5FrankAdel</v>
      </c>
      <c r="AS94" s="18">
        <v>7</v>
      </c>
      <c r="AT94" s="18">
        <f t="shared" si="57"/>
        <v>5</v>
      </c>
      <c r="BA94" s="90" t="s">
        <v>932</v>
      </c>
      <c r="BB94" s="90" t="s">
        <v>387</v>
      </c>
      <c r="BC94" s="90" t="s">
        <v>933</v>
      </c>
      <c r="BD94" s="90"/>
      <c r="BE94">
        <v>90</v>
      </c>
      <c r="BF94" s="93" t="s">
        <v>297</v>
      </c>
      <c r="BG94" s="311" t="s">
        <v>934</v>
      </c>
      <c r="BH94" s="93" t="str">
        <f t="shared" si="56"/>
        <v>Alabama Marengo</v>
      </c>
      <c r="BI94" s="93" t="s">
        <v>299</v>
      </c>
      <c r="BJ94" s="93" t="s">
        <v>476</v>
      </c>
      <c r="BK94" s="93" t="s">
        <v>301</v>
      </c>
      <c r="BL94" s="100" t="s">
        <v>302</v>
      </c>
      <c r="BM94" s="95" t="s">
        <v>303</v>
      </c>
      <c r="BO94" s="18" t="s">
        <v>935</v>
      </c>
      <c r="BP94" s="19">
        <v>500</v>
      </c>
      <c r="BQ94" s="19">
        <v>500</v>
      </c>
      <c r="BR94" s="19">
        <v>500</v>
      </c>
      <c r="BS94" s="19">
        <v>500</v>
      </c>
    </row>
    <row r="95" spans="20:73" ht="15" x14ac:dyDescent="0.25">
      <c r="T95" s="32"/>
      <c r="U95" s="18"/>
      <c r="Z95" s="237" t="s">
        <v>936</v>
      </c>
      <c r="AA95" s="243" t="s">
        <v>916</v>
      </c>
      <c r="AB95" s="240">
        <v>0</v>
      </c>
      <c r="AC95" s="252" t="s">
        <v>916</v>
      </c>
      <c r="AD95">
        <v>0</v>
      </c>
      <c r="AE95" s="252" t="s">
        <v>916</v>
      </c>
      <c r="AF95">
        <v>0</v>
      </c>
      <c r="AG95" s="18" t="s">
        <v>917</v>
      </c>
      <c r="AH95">
        <v>0</v>
      </c>
      <c r="AO95" s="18">
        <v>5</v>
      </c>
      <c r="AP95" s="247" t="s">
        <v>372</v>
      </c>
      <c r="AQ95" s="247" t="s">
        <v>459</v>
      </c>
      <c r="AR95" s="247" t="str">
        <f t="shared" si="58"/>
        <v>5FrankRalg</v>
      </c>
      <c r="AS95" s="18">
        <v>11</v>
      </c>
      <c r="AT95" s="18">
        <f t="shared" si="57"/>
        <v>5</v>
      </c>
      <c r="BA95" s="91" t="s">
        <v>937</v>
      </c>
      <c r="BB95" s="91" t="s">
        <v>387</v>
      </c>
      <c r="BC95" s="91" t="s">
        <v>938</v>
      </c>
      <c r="BD95" s="91"/>
      <c r="BE95">
        <v>91</v>
      </c>
      <c r="BF95" s="93" t="s">
        <v>297</v>
      </c>
      <c r="BG95" s="311" t="s">
        <v>934</v>
      </c>
      <c r="BH95" s="93" t="str">
        <f t="shared" si="56"/>
        <v>Alabama Marengo</v>
      </c>
      <c r="BI95" s="93" t="s">
        <v>299</v>
      </c>
      <c r="BJ95" s="93" t="s">
        <v>476</v>
      </c>
      <c r="BK95" s="93" t="s">
        <v>428</v>
      </c>
      <c r="BL95" s="100" t="str">
        <f>" "</f>
        <v xml:space="preserve"> </v>
      </c>
      <c r="BM95" s="95" t="s">
        <v>303</v>
      </c>
      <c r="BO95" s="18" t="s">
        <v>939</v>
      </c>
      <c r="BP95" s="19">
        <v>500</v>
      </c>
      <c r="BQ95" s="19">
        <v>500</v>
      </c>
      <c r="BR95" s="19">
        <v>500</v>
      </c>
      <c r="BS95" s="19">
        <v>500</v>
      </c>
    </row>
    <row r="96" spans="20:73" ht="15" x14ac:dyDescent="0.25">
      <c r="T96" s="32"/>
      <c r="U96" s="18"/>
      <c r="Z96" s="237" t="s">
        <v>940</v>
      </c>
      <c r="AA96" s="243" t="s">
        <v>916</v>
      </c>
      <c r="AB96" s="240">
        <v>0</v>
      </c>
      <c r="AC96" s="252" t="s">
        <v>916</v>
      </c>
      <c r="AD96">
        <v>0</v>
      </c>
      <c r="AE96" s="252" t="s">
        <v>916</v>
      </c>
      <c r="AF96">
        <v>0</v>
      </c>
      <c r="AG96" s="18" t="s">
        <v>917</v>
      </c>
      <c r="AH96">
        <v>0</v>
      </c>
      <c r="AO96" s="18">
        <v>5</v>
      </c>
      <c r="AP96" s="247" t="s">
        <v>372</v>
      </c>
      <c r="AQ96" s="247" t="s">
        <v>424</v>
      </c>
      <c r="AR96" s="247" t="str">
        <f t="shared" si="58"/>
        <v>5FrankHou</v>
      </c>
      <c r="AS96" s="18">
        <v>8</v>
      </c>
      <c r="AT96" s="18">
        <f t="shared" si="57"/>
        <v>5</v>
      </c>
      <c r="BA96" s="90" t="s">
        <v>941</v>
      </c>
      <c r="BB96" s="90" t="s">
        <v>387</v>
      </c>
      <c r="BC96" s="90" t="s">
        <v>942</v>
      </c>
      <c r="BD96" s="90"/>
      <c r="BE96">
        <v>92</v>
      </c>
      <c r="BF96" s="18" t="s">
        <v>297</v>
      </c>
      <c r="BG96" s="312" t="s">
        <v>943</v>
      </c>
      <c r="BH96" s="93" t="str">
        <f t="shared" si="56"/>
        <v>Alabama Marion</v>
      </c>
      <c r="BI96" s="93" t="s">
        <v>299</v>
      </c>
      <c r="BJ96" s="93" t="s">
        <v>449</v>
      </c>
      <c r="BK96" s="93" t="s">
        <v>450</v>
      </c>
      <c r="BL96" s="93" t="s">
        <v>450</v>
      </c>
      <c r="BM96" s="95" t="s">
        <v>303</v>
      </c>
      <c r="BO96" s="18" t="s">
        <v>944</v>
      </c>
      <c r="BP96" s="19">
        <v>500</v>
      </c>
      <c r="BQ96" s="19">
        <v>500</v>
      </c>
      <c r="BR96" s="19">
        <v>500</v>
      </c>
      <c r="BS96" s="19">
        <v>500</v>
      </c>
    </row>
    <row r="97" spans="20:71" ht="15" x14ac:dyDescent="0.25">
      <c r="T97" s="32"/>
      <c r="U97" s="18"/>
      <c r="Z97" s="236" t="s">
        <v>596</v>
      </c>
      <c r="AA97" s="242" t="s">
        <v>922</v>
      </c>
      <c r="AB97" s="240">
        <v>5</v>
      </c>
      <c r="AC97" s="252" t="s">
        <v>916</v>
      </c>
      <c r="AD97" s="255">
        <v>0</v>
      </c>
      <c r="AE97" s="252" t="s">
        <v>922</v>
      </c>
      <c r="AF97" s="259">
        <v>5</v>
      </c>
      <c r="AG97" s="18" t="s">
        <v>922</v>
      </c>
      <c r="AH97" s="259">
        <v>5</v>
      </c>
      <c r="AO97" s="18">
        <v>5</v>
      </c>
      <c r="AP97" s="247" t="s">
        <v>372</v>
      </c>
      <c r="AQ97" s="247" t="s">
        <v>548</v>
      </c>
      <c r="AR97" s="247" t="str">
        <f t="shared" si="58"/>
        <v>5FrankSlc</v>
      </c>
      <c r="AS97" s="18">
        <v>12</v>
      </c>
      <c r="AT97" s="18">
        <f t="shared" si="57"/>
        <v>5</v>
      </c>
      <c r="BA97" s="91" t="s">
        <v>945</v>
      </c>
      <c r="BB97" s="91" t="s">
        <v>387</v>
      </c>
      <c r="BC97" s="91" t="s">
        <v>946</v>
      </c>
      <c r="BD97" s="91"/>
      <c r="BE97">
        <v>93</v>
      </c>
      <c r="BF97" s="93" t="s">
        <v>297</v>
      </c>
      <c r="BG97" s="311" t="s">
        <v>947</v>
      </c>
      <c r="BH97" s="93" t="str">
        <f t="shared" si="56"/>
        <v>Alabama Marshall</v>
      </c>
      <c r="BI97" s="93" t="s">
        <v>197</v>
      </c>
      <c r="BJ97" s="93" t="s">
        <v>437</v>
      </c>
      <c r="BK97" s="93" t="s">
        <v>438</v>
      </c>
      <c r="BL97" s="100" t="str">
        <f>" "</f>
        <v xml:space="preserve"> </v>
      </c>
      <c r="BM97" s="95" t="s">
        <v>306</v>
      </c>
      <c r="BO97" s="18" t="s">
        <v>948</v>
      </c>
      <c r="BP97" s="19">
        <v>500</v>
      </c>
      <c r="BQ97" s="19">
        <v>500</v>
      </c>
      <c r="BR97" s="19">
        <v>500</v>
      </c>
      <c r="BS97" s="19">
        <v>500</v>
      </c>
    </row>
    <row r="98" spans="20:71" ht="15" x14ac:dyDescent="0.25">
      <c r="T98" s="32"/>
      <c r="U98" s="18"/>
      <c r="Z98" s="236" t="s">
        <v>949</v>
      </c>
      <c r="AA98" s="242" t="s">
        <v>922</v>
      </c>
      <c r="AB98" s="240">
        <v>5</v>
      </c>
      <c r="AC98" s="252" t="s">
        <v>916</v>
      </c>
      <c r="AD98" s="255">
        <v>0</v>
      </c>
      <c r="AE98" s="252" t="s">
        <v>916</v>
      </c>
      <c r="AF98" s="255">
        <v>0</v>
      </c>
      <c r="AG98" s="18" t="s">
        <v>922</v>
      </c>
      <c r="AH98" s="259">
        <v>5</v>
      </c>
      <c r="AO98" s="18">
        <v>5</v>
      </c>
      <c r="AP98" s="247" t="s">
        <v>372</v>
      </c>
      <c r="AQ98" s="247" t="s">
        <v>950</v>
      </c>
      <c r="AR98" s="247" t="str">
        <f t="shared" si="58"/>
        <v>5Frankpho</v>
      </c>
      <c r="AS98" s="18">
        <v>16</v>
      </c>
      <c r="AT98" s="18">
        <f t="shared" si="57"/>
        <v>5</v>
      </c>
      <c r="BA98" s="90" t="s">
        <v>951</v>
      </c>
      <c r="BB98" s="90" t="s">
        <v>387</v>
      </c>
      <c r="BC98" s="90" t="s">
        <v>799</v>
      </c>
      <c r="BD98" s="90"/>
      <c r="BE98">
        <v>94</v>
      </c>
      <c r="BF98" s="93" t="s">
        <v>297</v>
      </c>
      <c r="BG98" s="311" t="s">
        <v>947</v>
      </c>
      <c r="BH98" s="93" t="str">
        <f t="shared" si="56"/>
        <v>Alabama Marshall</v>
      </c>
      <c r="BI98" s="93" t="s">
        <v>299</v>
      </c>
      <c r="BJ98" s="93" t="s">
        <v>449</v>
      </c>
      <c r="BK98" s="93" t="s">
        <v>450</v>
      </c>
      <c r="BL98" s="93" t="s">
        <v>450</v>
      </c>
      <c r="BM98" s="95" t="s">
        <v>303</v>
      </c>
      <c r="BO98" s="18" t="s">
        <v>952</v>
      </c>
      <c r="BP98" s="19">
        <v>500</v>
      </c>
      <c r="BQ98" s="19">
        <v>500</v>
      </c>
      <c r="BR98" s="19">
        <v>500</v>
      </c>
      <c r="BS98" s="19">
        <v>500</v>
      </c>
    </row>
    <row r="99" spans="20:71" ht="15" x14ac:dyDescent="0.25">
      <c r="T99" s="32"/>
      <c r="U99" s="18"/>
      <c r="Z99" s="236" t="s">
        <v>953</v>
      </c>
      <c r="AA99" s="243" t="s">
        <v>916</v>
      </c>
      <c r="AB99" s="240">
        <v>0</v>
      </c>
      <c r="AC99" s="252" t="s">
        <v>916</v>
      </c>
      <c r="AD99">
        <v>0</v>
      </c>
      <c r="AE99" s="252" t="s">
        <v>916</v>
      </c>
      <c r="AF99">
        <v>0</v>
      </c>
      <c r="AG99" s="18" t="s">
        <v>954</v>
      </c>
      <c r="AH99">
        <v>0</v>
      </c>
      <c r="AO99" s="18">
        <v>5</v>
      </c>
      <c r="AP99" s="247" t="s">
        <v>372</v>
      </c>
      <c r="AQ99" s="247" t="s">
        <v>374</v>
      </c>
      <c r="AR99" s="247" t="str">
        <f t="shared" si="58"/>
        <v>5FrankAlbq</v>
      </c>
      <c r="AS99" s="18">
        <v>20</v>
      </c>
      <c r="AT99" s="18">
        <f t="shared" si="57"/>
        <v>5</v>
      </c>
      <c r="BA99" s="91" t="s">
        <v>955</v>
      </c>
      <c r="BB99" s="91" t="s">
        <v>387</v>
      </c>
      <c r="BC99" s="91" t="s">
        <v>956</v>
      </c>
      <c r="BD99" s="91"/>
      <c r="BE99">
        <v>95</v>
      </c>
      <c r="BF99" s="93" t="s">
        <v>297</v>
      </c>
      <c r="BG99" s="311" t="s">
        <v>957</v>
      </c>
      <c r="BH99" s="93" t="str">
        <f t="shared" si="56"/>
        <v>Alabama Mobile</v>
      </c>
      <c r="BI99" s="93" t="s">
        <v>299</v>
      </c>
      <c r="BJ99" s="93" t="s">
        <v>476</v>
      </c>
      <c r="BK99" s="93" t="s">
        <v>301</v>
      </c>
      <c r="BL99" s="100" t="s">
        <v>302</v>
      </c>
      <c r="BM99" s="95" t="s">
        <v>303</v>
      </c>
      <c r="BO99" s="18" t="s">
        <v>958</v>
      </c>
      <c r="BP99" s="19">
        <v>500</v>
      </c>
      <c r="BQ99" s="19">
        <v>500</v>
      </c>
      <c r="BR99" s="19">
        <v>500</v>
      </c>
      <c r="BS99" s="19">
        <v>500</v>
      </c>
    </row>
    <row r="100" spans="20:71" ht="15" x14ac:dyDescent="0.25">
      <c r="T100" s="32"/>
      <c r="U100" s="18"/>
      <c r="Z100" s="238" t="s">
        <v>959</v>
      </c>
      <c r="AA100" s="242" t="s">
        <v>922</v>
      </c>
      <c r="AB100" s="240">
        <v>5</v>
      </c>
      <c r="AC100" s="252" t="s">
        <v>916</v>
      </c>
      <c r="AD100" s="255">
        <v>0</v>
      </c>
      <c r="AE100" s="252" t="s">
        <v>922</v>
      </c>
      <c r="AF100" s="259">
        <v>5</v>
      </c>
      <c r="AG100" s="18" t="s">
        <v>922</v>
      </c>
      <c r="AH100" s="259">
        <v>5</v>
      </c>
      <c r="AO100" s="18">
        <v>5</v>
      </c>
      <c r="AP100" s="247" t="s">
        <v>372</v>
      </c>
      <c r="AQ100" s="247" t="s">
        <v>494</v>
      </c>
      <c r="AR100" s="247" t="str">
        <f t="shared" si="58"/>
        <v>5FrankLacr</v>
      </c>
      <c r="AS100" s="18">
        <v>20</v>
      </c>
      <c r="AT100" s="18">
        <f t="shared" si="57"/>
        <v>5</v>
      </c>
      <c r="BA100" s="90" t="s">
        <v>960</v>
      </c>
      <c r="BB100" s="90" t="s">
        <v>387</v>
      </c>
      <c r="BC100" s="90" t="s">
        <v>961</v>
      </c>
      <c r="BD100" s="90"/>
      <c r="BE100">
        <v>96</v>
      </c>
      <c r="BF100" s="93" t="s">
        <v>297</v>
      </c>
      <c r="BG100" s="311" t="s">
        <v>957</v>
      </c>
      <c r="BH100" s="93" t="str">
        <f t="shared" si="56"/>
        <v>Alabama Mobile</v>
      </c>
      <c r="BI100" s="93" t="s">
        <v>299</v>
      </c>
      <c r="BJ100" s="93" t="s">
        <v>476</v>
      </c>
      <c r="BK100" s="93" t="s">
        <v>428</v>
      </c>
      <c r="BL100" s="100" t="str">
        <f>" "</f>
        <v xml:space="preserve"> </v>
      </c>
      <c r="BM100" s="95" t="s">
        <v>303</v>
      </c>
      <c r="BO100" s="18" t="s">
        <v>962</v>
      </c>
      <c r="BP100" s="19">
        <v>100</v>
      </c>
      <c r="BQ100" s="19">
        <v>100</v>
      </c>
      <c r="BR100" s="19">
        <v>100</v>
      </c>
      <c r="BS100" s="19">
        <v>100</v>
      </c>
    </row>
    <row r="101" spans="20:71" ht="15" x14ac:dyDescent="0.25">
      <c r="T101" s="32"/>
      <c r="U101" s="18"/>
      <c r="Z101" s="237" t="s">
        <v>963</v>
      </c>
      <c r="AA101" s="243" t="s">
        <v>916</v>
      </c>
      <c r="AB101" s="240">
        <v>0</v>
      </c>
      <c r="AC101" s="252" t="s">
        <v>916</v>
      </c>
      <c r="AD101">
        <v>0</v>
      </c>
      <c r="AE101" s="252" t="s">
        <v>916</v>
      </c>
      <c r="AF101">
        <v>0</v>
      </c>
      <c r="AG101" s="18" t="s">
        <v>954</v>
      </c>
      <c r="AH101">
        <v>0</v>
      </c>
      <c r="AO101" s="18">
        <v>5</v>
      </c>
      <c r="AP101" s="247" t="s">
        <v>372</v>
      </c>
      <c r="AQ101" s="247" t="s">
        <v>435</v>
      </c>
      <c r="AR101" s="247" t="str">
        <f t="shared" si="58"/>
        <v>5FrankFarm</v>
      </c>
      <c r="AS101" s="18">
        <v>20</v>
      </c>
      <c r="AT101" s="18">
        <f t="shared" si="57"/>
        <v>5</v>
      </c>
      <c r="BA101" s="91" t="s">
        <v>964</v>
      </c>
      <c r="BB101" s="91" t="s">
        <v>387</v>
      </c>
      <c r="BC101" s="91" t="s">
        <v>779</v>
      </c>
      <c r="BD101" s="91"/>
      <c r="BE101">
        <v>97</v>
      </c>
      <c r="BF101" s="93" t="s">
        <v>297</v>
      </c>
      <c r="BG101" s="311" t="s">
        <v>965</v>
      </c>
      <c r="BH101" s="93" t="str">
        <f t="shared" si="56"/>
        <v>Alabama Monroe</v>
      </c>
      <c r="BI101" s="93" t="s">
        <v>299</v>
      </c>
      <c r="BJ101" s="93" t="s">
        <v>476</v>
      </c>
      <c r="BK101" s="93" t="s">
        <v>301</v>
      </c>
      <c r="BL101" s="100" t="s">
        <v>302</v>
      </c>
      <c r="BM101" s="95" t="s">
        <v>303</v>
      </c>
      <c r="BO101" s="18" t="s">
        <v>966</v>
      </c>
      <c r="BP101" s="19">
        <v>100</v>
      </c>
      <c r="BQ101" s="19">
        <v>100</v>
      </c>
      <c r="BR101" s="19">
        <v>100</v>
      </c>
      <c r="BS101" s="19">
        <v>100</v>
      </c>
    </row>
    <row r="102" spans="20:71" ht="15" x14ac:dyDescent="0.25">
      <c r="T102" s="32"/>
      <c r="U102" s="18"/>
      <c r="Z102" s="236" t="s">
        <v>967</v>
      </c>
      <c r="AA102" s="242" t="s">
        <v>922</v>
      </c>
      <c r="AB102" s="240">
        <v>5</v>
      </c>
      <c r="AC102" s="252" t="s">
        <v>916</v>
      </c>
      <c r="AD102" s="255">
        <v>0</v>
      </c>
      <c r="AE102" s="252" t="s">
        <v>922</v>
      </c>
      <c r="AF102" s="259">
        <v>5</v>
      </c>
      <c r="AG102" s="18" t="s">
        <v>922</v>
      </c>
      <c r="AH102" s="259">
        <v>5</v>
      </c>
      <c r="AO102" s="18">
        <v>5</v>
      </c>
      <c r="AP102" s="247" t="s">
        <v>372</v>
      </c>
      <c r="AQ102" s="247" t="s">
        <v>385</v>
      </c>
      <c r="AR102" s="247" t="str">
        <f t="shared" si="58"/>
        <v>5FrankPied</v>
      </c>
      <c r="AS102" s="18">
        <v>9</v>
      </c>
      <c r="AT102" s="18">
        <f t="shared" si="57"/>
        <v>5</v>
      </c>
      <c r="BA102" s="90" t="s">
        <v>968</v>
      </c>
      <c r="BB102" s="90" t="s">
        <v>387</v>
      </c>
      <c r="BC102" s="90" t="s">
        <v>627</v>
      </c>
      <c r="BD102" s="90"/>
      <c r="BE102">
        <v>98</v>
      </c>
      <c r="BF102" s="93" t="s">
        <v>297</v>
      </c>
      <c r="BG102" s="311" t="s">
        <v>965</v>
      </c>
      <c r="BH102" s="93" t="str">
        <f t="shared" si="56"/>
        <v>Alabama Monroe</v>
      </c>
      <c r="BI102" s="93" t="s">
        <v>299</v>
      </c>
      <c r="BJ102" s="93" t="s">
        <v>476</v>
      </c>
      <c r="BK102" s="93" t="s">
        <v>428</v>
      </c>
      <c r="BL102" s="100" t="str">
        <f>" "</f>
        <v xml:space="preserve"> </v>
      </c>
      <c r="BM102" s="95" t="s">
        <v>303</v>
      </c>
      <c r="BO102" s="18" t="s">
        <v>969</v>
      </c>
      <c r="BP102" s="19">
        <v>100</v>
      </c>
      <c r="BQ102" s="19">
        <v>100</v>
      </c>
      <c r="BR102" s="19">
        <v>100</v>
      </c>
      <c r="BS102" s="19">
        <v>100</v>
      </c>
    </row>
    <row r="103" spans="20:71" ht="15" x14ac:dyDescent="0.25">
      <c r="T103" s="32"/>
      <c r="U103" s="18"/>
      <c r="Z103" s="237" t="s">
        <v>970</v>
      </c>
      <c r="AA103" s="243" t="s">
        <v>916</v>
      </c>
      <c r="AB103" s="240">
        <v>0</v>
      </c>
      <c r="AC103" s="252" t="s">
        <v>916</v>
      </c>
      <c r="AD103">
        <v>0</v>
      </c>
      <c r="AE103" s="252" t="s">
        <v>916</v>
      </c>
      <c r="AF103">
        <v>0</v>
      </c>
      <c r="AG103" s="18" t="s">
        <v>954</v>
      </c>
      <c r="AH103">
        <v>0</v>
      </c>
      <c r="AO103" s="18">
        <v>5</v>
      </c>
      <c r="AP103" s="247" t="s">
        <v>372</v>
      </c>
      <c r="AQ103" s="247" t="s">
        <v>405</v>
      </c>
      <c r="AR103" s="247" t="str">
        <f t="shared" si="58"/>
        <v>5FrankBrge</v>
      </c>
      <c r="AS103" s="18">
        <v>10</v>
      </c>
      <c r="AT103" s="18">
        <f t="shared" si="57"/>
        <v>5</v>
      </c>
      <c r="BA103" s="91" t="s">
        <v>971</v>
      </c>
      <c r="BB103" s="91" t="s">
        <v>387</v>
      </c>
      <c r="BC103" s="91" t="s">
        <v>785</v>
      </c>
      <c r="BD103" s="91"/>
      <c r="BE103">
        <v>99</v>
      </c>
      <c r="BF103" s="93" t="s">
        <v>297</v>
      </c>
      <c r="BG103" s="311" t="s">
        <v>972</v>
      </c>
      <c r="BH103" s="93" t="str">
        <f t="shared" si="56"/>
        <v>Alabama Montgomery</v>
      </c>
      <c r="BI103" s="93" t="s">
        <v>299</v>
      </c>
      <c r="BJ103" s="93" t="s">
        <v>476</v>
      </c>
      <c r="BK103" s="93" t="s">
        <v>301</v>
      </c>
      <c r="BL103" s="100" t="s">
        <v>302</v>
      </c>
      <c r="BM103" s="95" t="s">
        <v>303</v>
      </c>
      <c r="BO103" s="18" t="s">
        <v>973</v>
      </c>
      <c r="BP103" s="19">
        <v>500</v>
      </c>
      <c r="BQ103" s="19">
        <v>500</v>
      </c>
      <c r="BR103" s="19">
        <v>500</v>
      </c>
      <c r="BS103" s="19">
        <v>500</v>
      </c>
    </row>
    <row r="104" spans="20:71" ht="15" x14ac:dyDescent="0.25">
      <c r="T104" s="32"/>
      <c r="U104" s="18"/>
      <c r="Z104" s="237" t="s">
        <v>974</v>
      </c>
      <c r="AA104" s="243"/>
      <c r="AB104" s="240">
        <v>0</v>
      </c>
      <c r="AC104" s="252"/>
      <c r="AD104">
        <v>0</v>
      </c>
      <c r="AE104" s="252"/>
      <c r="AF104">
        <v>0</v>
      </c>
      <c r="AG104" s="18"/>
      <c r="AH104">
        <v>0</v>
      </c>
      <c r="AO104" s="18">
        <v>5</v>
      </c>
      <c r="AP104" s="247" t="s">
        <v>424</v>
      </c>
      <c r="AQ104" s="247" t="s">
        <v>395</v>
      </c>
      <c r="AR104" s="247" t="str">
        <f t="shared" si="58"/>
        <v>5HouAtw</v>
      </c>
      <c r="AS104" s="18">
        <v>4</v>
      </c>
      <c r="AT104" s="18">
        <f t="shared" si="2"/>
        <v>5</v>
      </c>
      <c r="BA104" s="90" t="s">
        <v>975</v>
      </c>
      <c r="BB104" s="90" t="s">
        <v>387</v>
      </c>
      <c r="BC104" s="90" t="s">
        <v>879</v>
      </c>
      <c r="BD104" s="90"/>
      <c r="BE104">
        <v>100</v>
      </c>
      <c r="BF104" s="93" t="s">
        <v>297</v>
      </c>
      <c r="BG104" s="311" t="s">
        <v>972</v>
      </c>
      <c r="BH104" s="93" t="str">
        <f t="shared" si="56"/>
        <v>Alabama Montgomery</v>
      </c>
      <c r="BI104" s="93" t="s">
        <v>299</v>
      </c>
      <c r="BJ104" s="93" t="s">
        <v>476</v>
      </c>
      <c r="BK104" s="93" t="s">
        <v>428</v>
      </c>
      <c r="BL104" s="100" t="str">
        <f>" "</f>
        <v xml:space="preserve"> </v>
      </c>
      <c r="BM104" s="95" t="s">
        <v>303</v>
      </c>
      <c r="BO104" s="18" t="s">
        <v>976</v>
      </c>
      <c r="BP104" s="19">
        <v>500</v>
      </c>
      <c r="BQ104" s="19">
        <v>500</v>
      </c>
      <c r="BR104" s="19">
        <v>500</v>
      </c>
      <c r="BS104" s="19">
        <v>500</v>
      </c>
    </row>
    <row r="105" spans="20:71" ht="15" x14ac:dyDescent="0.25">
      <c r="T105" s="32"/>
      <c r="U105" s="18"/>
      <c r="Z105" s="237" t="s">
        <v>977</v>
      </c>
      <c r="AA105" s="243"/>
      <c r="AB105" s="240">
        <v>5</v>
      </c>
      <c r="AC105" s="252"/>
      <c r="AD105">
        <v>5</v>
      </c>
      <c r="AE105" s="252"/>
      <c r="AF105">
        <v>5</v>
      </c>
      <c r="AG105" s="18"/>
      <c r="AH105">
        <v>5</v>
      </c>
      <c r="AO105" s="18">
        <v>5</v>
      </c>
      <c r="AP105" s="247" t="s">
        <v>424</v>
      </c>
      <c r="AQ105" s="247" t="s">
        <v>415</v>
      </c>
      <c r="AR105" s="247" t="str">
        <f t="shared" si="58"/>
        <v>5HouBytn</v>
      </c>
      <c r="AS105" s="18">
        <v>2</v>
      </c>
      <c r="AT105" s="18">
        <f t="shared" si="2"/>
        <v>5</v>
      </c>
      <c r="BA105" s="91" t="s">
        <v>978</v>
      </c>
      <c r="BB105" s="91" t="s">
        <v>387</v>
      </c>
      <c r="BC105" s="91" t="s">
        <v>879</v>
      </c>
      <c r="BD105" s="91"/>
      <c r="BE105">
        <v>101</v>
      </c>
      <c r="BF105" s="93" t="s">
        <v>297</v>
      </c>
      <c r="BG105" s="311" t="s">
        <v>979</v>
      </c>
      <c r="BH105" s="93" t="str">
        <f t="shared" si="56"/>
        <v>Alabama Morgan</v>
      </c>
      <c r="BI105" s="93" t="s">
        <v>197</v>
      </c>
      <c r="BJ105" s="93" t="s">
        <v>437</v>
      </c>
      <c r="BK105" s="93" t="s">
        <v>438</v>
      </c>
      <c r="BL105" s="100" t="str">
        <f>" "</f>
        <v xml:space="preserve"> </v>
      </c>
      <c r="BM105" s="95" t="s">
        <v>306</v>
      </c>
      <c r="BO105" s="18" t="s">
        <v>980</v>
      </c>
      <c r="BP105" s="19">
        <v>500</v>
      </c>
      <c r="BQ105" s="19">
        <v>500</v>
      </c>
      <c r="BR105" s="19">
        <v>500</v>
      </c>
      <c r="BS105" s="19">
        <v>500</v>
      </c>
    </row>
    <row r="106" spans="20:71" ht="15" x14ac:dyDescent="0.25">
      <c r="T106" s="32"/>
      <c r="U106" s="18"/>
      <c r="Z106" s="237" t="s">
        <v>981</v>
      </c>
      <c r="AA106" s="243"/>
      <c r="AB106" s="240">
        <v>0</v>
      </c>
      <c r="AC106" s="252"/>
      <c r="AD106">
        <v>0</v>
      </c>
      <c r="AE106" s="252"/>
      <c r="AF106">
        <v>0</v>
      </c>
      <c r="AG106" s="18"/>
      <c r="AH106">
        <v>0</v>
      </c>
      <c r="AO106" s="18">
        <v>5</v>
      </c>
      <c r="AP106" s="247" t="s">
        <v>424</v>
      </c>
      <c r="AQ106" s="247" t="s">
        <v>548</v>
      </c>
      <c r="AR106" s="247" t="str">
        <f t="shared" si="58"/>
        <v>5HouSlc</v>
      </c>
      <c r="AS106" s="18">
        <v>4</v>
      </c>
      <c r="AT106" s="18">
        <f t="shared" si="2"/>
        <v>5</v>
      </c>
      <c r="BA106" s="90" t="s">
        <v>982</v>
      </c>
      <c r="BB106" s="90" t="s">
        <v>387</v>
      </c>
      <c r="BC106" s="90" t="s">
        <v>983</v>
      </c>
      <c r="BD106" s="90"/>
      <c r="BE106">
        <v>102</v>
      </c>
      <c r="BF106" s="93" t="s">
        <v>297</v>
      </c>
      <c r="BG106" s="311" t="s">
        <v>979</v>
      </c>
      <c r="BH106" s="93" t="str">
        <f t="shared" si="56"/>
        <v>Alabama Morgan</v>
      </c>
      <c r="BI106" s="93" t="s">
        <v>299</v>
      </c>
      <c r="BJ106" s="93" t="s">
        <v>449</v>
      </c>
      <c r="BK106" s="93" t="s">
        <v>450</v>
      </c>
      <c r="BL106" s="93" t="s">
        <v>450</v>
      </c>
      <c r="BM106" s="95" t="s">
        <v>303</v>
      </c>
      <c r="BO106" s="18" t="s">
        <v>984</v>
      </c>
      <c r="BP106" s="19">
        <v>0</v>
      </c>
      <c r="BQ106" s="19">
        <v>0</v>
      </c>
      <c r="BR106" s="19">
        <v>0</v>
      </c>
      <c r="BS106" s="19">
        <v>0</v>
      </c>
    </row>
    <row r="107" spans="20:71" ht="15" x14ac:dyDescent="0.25">
      <c r="T107" s="32"/>
      <c r="U107" s="18"/>
      <c r="Z107" s="236" t="s">
        <v>985</v>
      </c>
      <c r="AA107" s="243" t="s">
        <v>916</v>
      </c>
      <c r="AB107" s="240">
        <v>0</v>
      </c>
      <c r="AC107" s="252" t="s">
        <v>916</v>
      </c>
      <c r="AD107">
        <v>0</v>
      </c>
      <c r="AE107" s="252" t="s">
        <v>916</v>
      </c>
      <c r="AF107">
        <v>0</v>
      </c>
      <c r="AG107" s="18" t="s">
        <v>922</v>
      </c>
      <c r="AH107" s="258">
        <v>5</v>
      </c>
      <c r="AO107" s="18">
        <v>5</v>
      </c>
      <c r="AP107" s="247" t="s">
        <v>424</v>
      </c>
      <c r="AQ107" s="247" t="s">
        <v>557</v>
      </c>
      <c r="AR107" s="247" t="str">
        <f t="shared" si="58"/>
        <v>5HouSanA</v>
      </c>
      <c r="AS107" s="18">
        <v>2</v>
      </c>
      <c r="AT107" s="18">
        <f t="shared" si="2"/>
        <v>5</v>
      </c>
      <c r="BA107" s="91" t="s">
        <v>986</v>
      </c>
      <c r="BB107" s="91" t="s">
        <v>387</v>
      </c>
      <c r="BC107" s="91" t="s">
        <v>987</v>
      </c>
      <c r="BD107" s="91"/>
      <c r="BE107">
        <v>103</v>
      </c>
      <c r="BF107" s="93" t="s">
        <v>297</v>
      </c>
      <c r="BG107" s="311" t="s">
        <v>988</v>
      </c>
      <c r="BH107" s="93" t="str">
        <f t="shared" si="56"/>
        <v>Alabama Perry</v>
      </c>
      <c r="BI107" s="93" t="s">
        <v>299</v>
      </c>
      <c r="BJ107" s="93" t="s">
        <v>476</v>
      </c>
      <c r="BK107" s="93" t="s">
        <v>301</v>
      </c>
      <c r="BL107" s="100" t="s">
        <v>302</v>
      </c>
      <c r="BM107" s="95" t="s">
        <v>303</v>
      </c>
      <c r="BO107" s="18" t="s">
        <v>989</v>
      </c>
      <c r="BP107" s="19">
        <v>0</v>
      </c>
      <c r="BQ107" s="19">
        <v>0</v>
      </c>
      <c r="BR107" s="19">
        <v>0</v>
      </c>
      <c r="BS107" s="19">
        <v>0</v>
      </c>
    </row>
    <row r="108" spans="20:71" ht="15" x14ac:dyDescent="0.25">
      <c r="T108" s="32"/>
      <c r="U108" s="18"/>
      <c r="Z108" s="237" t="s">
        <v>990</v>
      </c>
      <c r="AA108" s="243" t="s">
        <v>916</v>
      </c>
      <c r="AB108" s="240">
        <v>0</v>
      </c>
      <c r="AC108" s="252" t="s">
        <v>916</v>
      </c>
      <c r="AD108">
        <v>0</v>
      </c>
      <c r="AE108" s="252" t="s">
        <v>916</v>
      </c>
      <c r="AF108">
        <v>0</v>
      </c>
      <c r="AG108" s="18" t="s">
        <v>954</v>
      </c>
      <c r="AH108">
        <v>0</v>
      </c>
      <c r="AO108" s="18">
        <v>5</v>
      </c>
      <c r="AP108" s="247" t="s">
        <v>446</v>
      </c>
      <c r="AQ108" s="247" t="s">
        <v>358</v>
      </c>
      <c r="AR108" s="247" t="str">
        <f t="shared" si="58"/>
        <v>5IndyAtl</v>
      </c>
      <c r="AS108" s="18">
        <v>2</v>
      </c>
      <c r="AT108" s="18">
        <f t="shared" si="2"/>
        <v>5</v>
      </c>
      <c r="BA108" s="90" t="s">
        <v>991</v>
      </c>
      <c r="BB108" s="90" t="s">
        <v>387</v>
      </c>
      <c r="BC108" s="90" t="s">
        <v>992</v>
      </c>
      <c r="BD108" s="90"/>
      <c r="BE108">
        <v>104</v>
      </c>
      <c r="BF108" s="93" t="s">
        <v>297</v>
      </c>
      <c r="BG108" s="311" t="s">
        <v>988</v>
      </c>
      <c r="BH108" s="93" t="str">
        <f t="shared" si="56"/>
        <v>Alabama Perry</v>
      </c>
      <c r="BI108" s="93" t="s">
        <v>299</v>
      </c>
      <c r="BJ108" s="93" t="s">
        <v>476</v>
      </c>
      <c r="BK108" s="93" t="s">
        <v>428</v>
      </c>
      <c r="BL108" s="100" t="str">
        <f>" "</f>
        <v xml:space="preserve"> </v>
      </c>
      <c r="BM108" s="95" t="s">
        <v>303</v>
      </c>
      <c r="BO108" s="18" t="s">
        <v>993</v>
      </c>
      <c r="BP108" s="19">
        <v>500</v>
      </c>
      <c r="BQ108" s="19">
        <v>500</v>
      </c>
      <c r="BR108" s="19">
        <v>500</v>
      </c>
      <c r="BS108" s="19">
        <v>500</v>
      </c>
    </row>
    <row r="109" spans="20:71" ht="15" x14ac:dyDescent="0.25">
      <c r="T109" s="32"/>
      <c r="U109" s="18"/>
      <c r="Z109" s="236" t="s">
        <v>994</v>
      </c>
      <c r="AA109" s="242" t="s">
        <v>922</v>
      </c>
      <c r="AB109" s="240">
        <v>5</v>
      </c>
      <c r="AC109" s="252" t="s">
        <v>922</v>
      </c>
      <c r="AD109">
        <v>5</v>
      </c>
      <c r="AE109" s="252" t="s">
        <v>916</v>
      </c>
      <c r="AF109" s="255">
        <v>0</v>
      </c>
      <c r="AG109" s="18" t="s">
        <v>954</v>
      </c>
      <c r="AH109" s="255">
        <v>0</v>
      </c>
      <c r="AO109" s="18">
        <v>5</v>
      </c>
      <c r="AP109" s="247" t="s">
        <v>446</v>
      </c>
      <c r="AQ109" s="247" t="s">
        <v>459</v>
      </c>
      <c r="AR109" s="247" t="str">
        <f t="shared" si="58"/>
        <v>5IndyRalg</v>
      </c>
      <c r="AS109" s="18">
        <v>6</v>
      </c>
      <c r="AT109" s="18">
        <f>AO109</f>
        <v>5</v>
      </c>
      <c r="BA109" s="91" t="s">
        <v>995</v>
      </c>
      <c r="BB109" s="91" t="s">
        <v>996</v>
      </c>
      <c r="BC109" s="91" t="s">
        <v>997</v>
      </c>
      <c r="BD109" s="91"/>
      <c r="BE109">
        <v>105</v>
      </c>
      <c r="BF109" s="93" t="s">
        <v>297</v>
      </c>
      <c r="BG109" s="311" t="s">
        <v>988</v>
      </c>
      <c r="BH109" s="93" t="str">
        <f t="shared" si="56"/>
        <v>Alabama Perry</v>
      </c>
      <c r="BI109" s="93" t="s">
        <v>197</v>
      </c>
      <c r="BJ109" s="93" t="s">
        <v>998</v>
      </c>
      <c r="BK109" s="93" t="s">
        <v>438</v>
      </c>
      <c r="BL109" s="100" t="str">
        <f>" "</f>
        <v xml:space="preserve"> </v>
      </c>
      <c r="BM109" s="95" t="s">
        <v>999</v>
      </c>
      <c r="BO109" s="18" t="s">
        <v>1000</v>
      </c>
      <c r="BP109" s="19">
        <v>500</v>
      </c>
      <c r="BQ109" s="19">
        <v>500</v>
      </c>
      <c r="BR109" s="19">
        <v>500</v>
      </c>
      <c r="BS109" s="19">
        <v>500</v>
      </c>
    </row>
    <row r="110" spans="20:71" ht="15" x14ac:dyDescent="0.25">
      <c r="T110" s="32"/>
      <c r="U110" s="18"/>
      <c r="Z110" s="236" t="s">
        <v>1001</v>
      </c>
      <c r="AA110" s="243" t="s">
        <v>916</v>
      </c>
      <c r="AB110" s="240">
        <v>0</v>
      </c>
      <c r="AC110" s="252" t="s">
        <v>916</v>
      </c>
      <c r="AD110">
        <v>0</v>
      </c>
      <c r="AE110" s="252" t="s">
        <v>916</v>
      </c>
      <c r="AF110">
        <v>0</v>
      </c>
      <c r="AG110" s="18" t="s">
        <v>922</v>
      </c>
      <c r="AH110" s="258">
        <v>5</v>
      </c>
      <c r="AO110" s="18">
        <v>5</v>
      </c>
      <c r="AP110" s="247" t="s">
        <v>446</v>
      </c>
      <c r="AQ110" s="247" t="s">
        <v>385</v>
      </c>
      <c r="AR110" s="247" t="str">
        <f t="shared" si="58"/>
        <v>5IndyPied</v>
      </c>
      <c r="AS110" s="18">
        <v>6</v>
      </c>
      <c r="AT110" s="18">
        <f>AO110</f>
        <v>5</v>
      </c>
      <c r="BA110" s="90" t="s">
        <v>1002</v>
      </c>
      <c r="BB110" s="90" t="s">
        <v>996</v>
      </c>
      <c r="BC110" s="90" t="s">
        <v>997</v>
      </c>
      <c r="BD110" s="90"/>
      <c r="BE110">
        <v>106</v>
      </c>
      <c r="BF110" s="93" t="s">
        <v>297</v>
      </c>
      <c r="BG110" s="311" t="s">
        <v>1003</v>
      </c>
      <c r="BH110" s="93" t="str">
        <f t="shared" si="56"/>
        <v>Alabama Pickens</v>
      </c>
      <c r="BI110" s="93" t="s">
        <v>197</v>
      </c>
      <c r="BJ110" s="93" t="s">
        <v>437</v>
      </c>
      <c r="BK110" s="93" t="s">
        <v>438</v>
      </c>
      <c r="BL110" s="100" t="str">
        <f>" "</f>
        <v xml:space="preserve"> </v>
      </c>
      <c r="BM110" s="95" t="s">
        <v>306</v>
      </c>
      <c r="BO110" s="18" t="s">
        <v>1004</v>
      </c>
      <c r="BP110" s="19">
        <v>500</v>
      </c>
      <c r="BQ110" s="19">
        <v>500</v>
      </c>
      <c r="BR110" s="19">
        <v>500</v>
      </c>
      <c r="BS110" s="19">
        <v>500</v>
      </c>
    </row>
    <row r="111" spans="20:71" ht="15" x14ac:dyDescent="0.25">
      <c r="T111" s="32"/>
      <c r="U111" s="18"/>
      <c r="Z111" s="236" t="s">
        <v>1005</v>
      </c>
      <c r="AA111" s="243" t="s">
        <v>916</v>
      </c>
      <c r="AB111" s="240">
        <v>0</v>
      </c>
      <c r="AC111" s="252" t="s">
        <v>916</v>
      </c>
      <c r="AD111">
        <v>0</v>
      </c>
      <c r="AE111" s="252" t="s">
        <v>916</v>
      </c>
      <c r="AF111">
        <v>0</v>
      </c>
      <c r="AG111" s="18" t="s">
        <v>954</v>
      </c>
      <c r="AH111">
        <v>0</v>
      </c>
      <c r="AO111" s="18">
        <v>5</v>
      </c>
      <c r="AP111" s="247" t="s">
        <v>446</v>
      </c>
      <c r="AQ111" s="247" t="s">
        <v>299</v>
      </c>
      <c r="AR111" s="247" t="str">
        <f t="shared" si="58"/>
        <v>5IndyAdel</v>
      </c>
      <c r="AS111" s="18">
        <v>4</v>
      </c>
      <c r="AT111" s="18">
        <f>AO111</f>
        <v>5</v>
      </c>
      <c r="BA111" s="90" t="s">
        <v>1006</v>
      </c>
      <c r="BB111" s="90" t="s">
        <v>996</v>
      </c>
      <c r="BC111" s="90" t="s">
        <v>997</v>
      </c>
      <c r="BD111" s="90"/>
      <c r="BE111">
        <v>107</v>
      </c>
      <c r="BF111" s="93" t="s">
        <v>297</v>
      </c>
      <c r="BG111" s="311" t="s">
        <v>1003</v>
      </c>
      <c r="BH111" s="93" t="str">
        <f t="shared" si="56"/>
        <v>Alabama Pickens</v>
      </c>
      <c r="BI111" s="93" t="s">
        <v>299</v>
      </c>
      <c r="BJ111" s="93" t="s">
        <v>449</v>
      </c>
      <c r="BK111" s="93" t="s">
        <v>450</v>
      </c>
      <c r="BL111" s="93" t="s">
        <v>450</v>
      </c>
      <c r="BM111" s="95" t="s">
        <v>303</v>
      </c>
      <c r="BO111" s="18" t="s">
        <v>1007</v>
      </c>
      <c r="BP111" s="19">
        <v>100</v>
      </c>
      <c r="BQ111" s="19">
        <v>100</v>
      </c>
      <c r="BR111" s="19">
        <v>100</v>
      </c>
      <c r="BS111" s="19">
        <v>100</v>
      </c>
    </row>
    <row r="112" spans="20:71" ht="15" x14ac:dyDescent="0.25">
      <c r="T112" s="32"/>
      <c r="U112" s="18"/>
      <c r="Z112" s="237" t="s">
        <v>1008</v>
      </c>
      <c r="AA112" s="243" t="s">
        <v>916</v>
      </c>
      <c r="AB112" s="240">
        <v>0</v>
      </c>
      <c r="AC112" s="252" t="s">
        <v>916</v>
      </c>
      <c r="AD112">
        <v>0</v>
      </c>
      <c r="AE112" s="252" t="s">
        <v>916</v>
      </c>
      <c r="AF112">
        <v>0</v>
      </c>
      <c r="AG112" s="18" t="s">
        <v>954</v>
      </c>
      <c r="AH112">
        <v>0</v>
      </c>
      <c r="AO112" s="18">
        <v>5</v>
      </c>
      <c r="AP112" s="247" t="s">
        <v>446</v>
      </c>
      <c r="AQ112" s="247" t="s">
        <v>372</v>
      </c>
      <c r="AR112" s="247" t="str">
        <f t="shared" si="58"/>
        <v>5IndyFrank</v>
      </c>
      <c r="AS112" s="18">
        <v>2</v>
      </c>
      <c r="AT112" s="18">
        <f t="shared" si="2"/>
        <v>5</v>
      </c>
      <c r="BA112" s="91" t="s">
        <v>1009</v>
      </c>
      <c r="BB112" s="91" t="s">
        <v>996</v>
      </c>
      <c r="BC112" s="91" t="s">
        <v>997</v>
      </c>
      <c r="BD112" s="91"/>
      <c r="BE112">
        <v>108</v>
      </c>
      <c r="BF112" s="93" t="s">
        <v>297</v>
      </c>
      <c r="BG112" s="311" t="s">
        <v>1010</v>
      </c>
      <c r="BH112" s="93" t="str">
        <f t="shared" si="56"/>
        <v>Alabama Pike</v>
      </c>
      <c r="BI112" s="93" t="s">
        <v>299</v>
      </c>
      <c r="BJ112" s="93" t="s">
        <v>476</v>
      </c>
      <c r="BK112" s="93" t="s">
        <v>301</v>
      </c>
      <c r="BL112" s="100" t="s">
        <v>302</v>
      </c>
      <c r="BM112" s="95" t="s">
        <v>303</v>
      </c>
      <c r="BO112" s="18" t="s">
        <v>1011</v>
      </c>
      <c r="BP112" s="19">
        <v>100</v>
      </c>
      <c r="BQ112" s="19">
        <v>100</v>
      </c>
      <c r="BR112" s="19">
        <v>100</v>
      </c>
      <c r="BS112" s="19">
        <v>100</v>
      </c>
    </row>
    <row r="113" spans="20:71" ht="15" x14ac:dyDescent="0.25">
      <c r="T113" s="32"/>
      <c r="U113" s="18"/>
      <c r="Z113" s="238" t="s">
        <v>1012</v>
      </c>
      <c r="AA113" s="243" t="s">
        <v>916</v>
      </c>
      <c r="AB113" s="240">
        <v>0</v>
      </c>
      <c r="AC113" s="252" t="s">
        <v>916</v>
      </c>
      <c r="AD113">
        <v>0</v>
      </c>
      <c r="AE113" s="252" t="s">
        <v>916</v>
      </c>
      <c r="AF113">
        <v>0</v>
      </c>
      <c r="AG113" s="18" t="s">
        <v>954</v>
      </c>
      <c r="AH113">
        <v>0</v>
      </c>
      <c r="AO113" s="18">
        <v>5</v>
      </c>
      <c r="AP113" s="247" t="s">
        <v>394</v>
      </c>
      <c r="AQ113" s="247" t="s">
        <v>446</v>
      </c>
      <c r="AR113" s="247" t="str">
        <f t="shared" si="58"/>
        <v>5RomeIndy</v>
      </c>
      <c r="AS113" s="18">
        <v>3</v>
      </c>
      <c r="AT113" s="18">
        <f t="shared" si="2"/>
        <v>5</v>
      </c>
      <c r="BA113" s="90" t="s">
        <v>1013</v>
      </c>
      <c r="BB113" s="90" t="s">
        <v>996</v>
      </c>
      <c r="BC113" s="90" t="s">
        <v>1014</v>
      </c>
      <c r="BD113" s="90"/>
      <c r="BE113">
        <v>109</v>
      </c>
      <c r="BF113" s="93" t="s">
        <v>297</v>
      </c>
      <c r="BG113" s="311" t="s">
        <v>1010</v>
      </c>
      <c r="BH113" s="93" t="str">
        <f t="shared" si="56"/>
        <v>Alabama Pike</v>
      </c>
      <c r="BI113" s="93" t="s">
        <v>299</v>
      </c>
      <c r="BJ113" s="93" t="s">
        <v>476</v>
      </c>
      <c r="BK113" s="93" t="s">
        <v>428</v>
      </c>
      <c r="BL113" s="100" t="str">
        <f>" "</f>
        <v xml:space="preserve"> </v>
      </c>
      <c r="BM113" s="95" t="s">
        <v>303</v>
      </c>
      <c r="BO113" s="18" t="s">
        <v>1015</v>
      </c>
      <c r="BP113" s="19">
        <v>100</v>
      </c>
      <c r="BQ113" s="19">
        <v>100</v>
      </c>
      <c r="BR113" s="19">
        <v>100</v>
      </c>
      <c r="BS113" s="19">
        <v>100</v>
      </c>
    </row>
    <row r="114" spans="20:71" ht="15" x14ac:dyDescent="0.25">
      <c r="T114" s="32"/>
      <c r="U114" s="18"/>
      <c r="Z114" s="238" t="s">
        <v>1016</v>
      </c>
      <c r="AA114" s="244" t="s">
        <v>922</v>
      </c>
      <c r="AB114" s="240">
        <v>5</v>
      </c>
      <c r="AC114" s="252" t="s">
        <v>916</v>
      </c>
      <c r="AD114" s="255">
        <v>0</v>
      </c>
      <c r="AE114" s="252" t="s">
        <v>916</v>
      </c>
      <c r="AF114" s="255">
        <v>0</v>
      </c>
      <c r="AG114" s="18" t="s">
        <v>922</v>
      </c>
      <c r="AH114" s="259">
        <v>5</v>
      </c>
      <c r="AO114" s="18">
        <v>5</v>
      </c>
      <c r="AP114" s="247" t="s">
        <v>394</v>
      </c>
      <c r="AQ114" s="247" t="s">
        <v>358</v>
      </c>
      <c r="AR114" s="247" t="str">
        <f t="shared" si="58"/>
        <v>5RomeAtl</v>
      </c>
      <c r="AS114" s="18">
        <v>5</v>
      </c>
      <c r="AT114" s="18">
        <f t="shared" ref="AT114:AT120" si="59">AO114</f>
        <v>5</v>
      </c>
      <c r="BA114" s="91" t="s">
        <v>1017</v>
      </c>
      <c r="BB114" s="91" t="s">
        <v>996</v>
      </c>
      <c r="BC114" s="91" t="s">
        <v>1014</v>
      </c>
      <c r="BD114" s="91"/>
      <c r="BE114">
        <v>110</v>
      </c>
      <c r="BF114" s="93" t="s">
        <v>297</v>
      </c>
      <c r="BG114" s="311" t="s">
        <v>1018</v>
      </c>
      <c r="BH114" s="93" t="str">
        <f t="shared" si="56"/>
        <v>Alabama Randolph</v>
      </c>
      <c r="BI114" s="93" t="s">
        <v>197</v>
      </c>
      <c r="BJ114" s="93" t="s">
        <v>437</v>
      </c>
      <c r="BK114" s="93" t="s">
        <v>438</v>
      </c>
      <c r="BL114" s="100" t="str">
        <f>" "</f>
        <v xml:space="preserve"> </v>
      </c>
      <c r="BM114" s="95" t="s">
        <v>306</v>
      </c>
      <c r="BO114" s="18" t="s">
        <v>1019</v>
      </c>
      <c r="BP114" s="19">
        <v>500</v>
      </c>
      <c r="BQ114" s="19">
        <v>500</v>
      </c>
      <c r="BR114" s="19">
        <v>500</v>
      </c>
      <c r="BS114" s="19">
        <v>500</v>
      </c>
    </row>
    <row r="115" spans="20:71" ht="15" x14ac:dyDescent="0.25">
      <c r="T115" s="32"/>
      <c r="U115" s="18"/>
      <c r="Z115" s="238" t="s">
        <v>1020</v>
      </c>
      <c r="AA115" s="244"/>
      <c r="AB115" s="240">
        <v>0</v>
      </c>
      <c r="AC115" s="252"/>
      <c r="AD115">
        <v>0</v>
      </c>
      <c r="AE115" s="252"/>
      <c r="AF115">
        <v>0</v>
      </c>
      <c r="AG115" s="18"/>
      <c r="AH115">
        <v>0</v>
      </c>
      <c r="AO115" s="18">
        <v>5</v>
      </c>
      <c r="AP115" s="247" t="s">
        <v>394</v>
      </c>
      <c r="AQ115" s="247" t="s">
        <v>299</v>
      </c>
      <c r="AR115" s="247" t="str">
        <f t="shared" si="58"/>
        <v>5RomeAdel</v>
      </c>
      <c r="AS115" s="18">
        <v>7</v>
      </c>
      <c r="AT115" s="18">
        <f t="shared" si="59"/>
        <v>5</v>
      </c>
      <c r="BA115" s="90" t="s">
        <v>1021</v>
      </c>
      <c r="BB115" s="90" t="s">
        <v>996</v>
      </c>
      <c r="BC115" s="90" t="s">
        <v>1014</v>
      </c>
      <c r="BD115" s="90"/>
      <c r="BE115">
        <v>111</v>
      </c>
      <c r="BF115" s="93" t="s">
        <v>297</v>
      </c>
      <c r="BG115" s="311" t="s">
        <v>1018</v>
      </c>
      <c r="BH115" s="93" t="str">
        <f t="shared" si="56"/>
        <v>Alabama Randolph</v>
      </c>
      <c r="BI115" s="93" t="s">
        <v>299</v>
      </c>
      <c r="BJ115" s="93" t="s">
        <v>449</v>
      </c>
      <c r="BK115" s="93" t="s">
        <v>450</v>
      </c>
      <c r="BL115" s="93" t="s">
        <v>450</v>
      </c>
      <c r="BM115" s="95" t="s">
        <v>303</v>
      </c>
      <c r="BO115" s="18" t="s">
        <v>1022</v>
      </c>
      <c r="BP115" s="19">
        <v>500</v>
      </c>
      <c r="BQ115" s="19">
        <v>500</v>
      </c>
      <c r="BR115" s="19">
        <v>500</v>
      </c>
      <c r="BS115" s="19">
        <v>500</v>
      </c>
    </row>
    <row r="116" spans="20:71" ht="15" x14ac:dyDescent="0.25">
      <c r="T116" s="32"/>
      <c r="U116" s="18"/>
      <c r="Z116" s="236" t="s">
        <v>1023</v>
      </c>
      <c r="AA116" s="242" t="s">
        <v>922</v>
      </c>
      <c r="AB116" s="240">
        <v>5</v>
      </c>
      <c r="AC116" s="252" t="s">
        <v>916</v>
      </c>
      <c r="AD116" s="255">
        <v>0</v>
      </c>
      <c r="AE116" s="252" t="s">
        <v>916</v>
      </c>
      <c r="AF116" s="255">
        <v>0</v>
      </c>
      <c r="AG116" s="18" t="s">
        <v>922</v>
      </c>
      <c r="AH116" s="259">
        <v>5</v>
      </c>
      <c r="AO116" s="18">
        <v>5</v>
      </c>
      <c r="AP116" s="247" t="s">
        <v>394</v>
      </c>
      <c r="AQ116" s="247" t="s">
        <v>372</v>
      </c>
      <c r="AR116" s="247" t="str">
        <f t="shared" si="58"/>
        <v>5RomeFrank</v>
      </c>
      <c r="AS116" s="18">
        <v>7</v>
      </c>
      <c r="AT116" s="18">
        <f t="shared" si="59"/>
        <v>5</v>
      </c>
      <c r="BA116" s="91" t="s">
        <v>1024</v>
      </c>
      <c r="BB116" s="91" t="s">
        <v>996</v>
      </c>
      <c r="BC116" s="91" t="s">
        <v>1014</v>
      </c>
      <c r="BD116" s="91"/>
      <c r="BE116">
        <v>112</v>
      </c>
      <c r="BF116" s="93" t="s">
        <v>297</v>
      </c>
      <c r="BG116" s="311" t="s">
        <v>1025</v>
      </c>
      <c r="BH116" s="93" t="str">
        <f t="shared" si="56"/>
        <v>Alabama Russell</v>
      </c>
      <c r="BI116" s="93" t="s">
        <v>299</v>
      </c>
      <c r="BJ116" s="93" t="s">
        <v>476</v>
      </c>
      <c r="BK116" s="93" t="s">
        <v>301</v>
      </c>
      <c r="BL116" s="100" t="s">
        <v>302</v>
      </c>
      <c r="BM116" s="95" t="s">
        <v>303</v>
      </c>
      <c r="BO116" s="18" t="s">
        <v>1026</v>
      </c>
      <c r="BP116" s="19">
        <v>500</v>
      </c>
      <c r="BQ116" s="19">
        <v>500</v>
      </c>
      <c r="BR116" s="19">
        <v>500</v>
      </c>
      <c r="BS116" s="19">
        <v>500</v>
      </c>
    </row>
    <row r="117" spans="20:71" ht="15.75" thickBot="1" x14ac:dyDescent="0.3">
      <c r="T117" s="34"/>
      <c r="U117" s="22"/>
      <c r="Z117" s="236" t="s">
        <v>1027</v>
      </c>
      <c r="AA117" s="243" t="s">
        <v>916</v>
      </c>
      <c r="AB117" s="240">
        <v>0</v>
      </c>
      <c r="AC117" s="252" t="s">
        <v>916</v>
      </c>
      <c r="AD117">
        <v>0</v>
      </c>
      <c r="AE117" s="252" t="s">
        <v>916</v>
      </c>
      <c r="AF117">
        <v>0</v>
      </c>
      <c r="AG117" s="18" t="s">
        <v>954</v>
      </c>
      <c r="AH117">
        <v>0</v>
      </c>
      <c r="AO117" s="18">
        <v>5</v>
      </c>
      <c r="AP117" s="247" t="s">
        <v>394</v>
      </c>
      <c r="AQ117" s="247" t="s">
        <v>483</v>
      </c>
      <c r="AR117" s="247" t="str">
        <f t="shared" si="58"/>
        <v>5RomeIwa</v>
      </c>
      <c r="AS117" s="18">
        <v>8</v>
      </c>
      <c r="AT117" s="18">
        <f t="shared" si="59"/>
        <v>5</v>
      </c>
      <c r="BA117" s="90" t="s">
        <v>1028</v>
      </c>
      <c r="BB117" s="90" t="s">
        <v>996</v>
      </c>
      <c r="BC117" s="90" t="s">
        <v>1014</v>
      </c>
      <c r="BD117" s="90"/>
      <c r="BE117">
        <v>113</v>
      </c>
      <c r="BF117" s="93" t="s">
        <v>297</v>
      </c>
      <c r="BG117" s="311" t="s">
        <v>1025</v>
      </c>
      <c r="BH117" s="93" t="str">
        <f t="shared" si="56"/>
        <v>Alabama Russell</v>
      </c>
      <c r="BI117" s="93" t="s">
        <v>299</v>
      </c>
      <c r="BJ117" s="93" t="s">
        <v>476</v>
      </c>
      <c r="BK117" s="93" t="s">
        <v>428</v>
      </c>
      <c r="BL117" s="100" t="str">
        <f>" "</f>
        <v xml:space="preserve"> </v>
      </c>
      <c r="BM117" s="95" t="s">
        <v>303</v>
      </c>
      <c r="BO117" s="18" t="s">
        <v>1029</v>
      </c>
      <c r="BP117" s="19">
        <v>500</v>
      </c>
      <c r="BQ117" s="19">
        <v>500</v>
      </c>
      <c r="BR117" s="19">
        <v>500</v>
      </c>
      <c r="BS117" s="19">
        <v>500</v>
      </c>
    </row>
    <row r="118" spans="20:71" ht="15.75" thickBot="1" x14ac:dyDescent="0.3">
      <c r="T118" s="250"/>
      <c r="Z118" s="236" t="s">
        <v>1030</v>
      </c>
      <c r="AA118" s="243" t="s">
        <v>916</v>
      </c>
      <c r="AB118" s="240">
        <v>0</v>
      </c>
      <c r="AC118" s="252" t="s">
        <v>916</v>
      </c>
      <c r="AD118">
        <v>0</v>
      </c>
      <c r="AE118" s="252" t="s">
        <v>916</v>
      </c>
      <c r="AF118">
        <v>0</v>
      </c>
      <c r="AG118" s="18" t="s">
        <v>954</v>
      </c>
      <c r="AH118">
        <v>0</v>
      </c>
      <c r="AO118" s="18">
        <v>5</v>
      </c>
      <c r="AP118" s="247" t="s">
        <v>394</v>
      </c>
      <c r="AQ118" s="247" t="s">
        <v>459</v>
      </c>
      <c r="AR118" s="247" t="str">
        <f t="shared" si="58"/>
        <v>5RomeRalg</v>
      </c>
      <c r="AS118" s="18">
        <v>11</v>
      </c>
      <c r="AT118" s="18">
        <f t="shared" si="59"/>
        <v>5</v>
      </c>
      <c r="BA118" s="91" t="s">
        <v>1031</v>
      </c>
      <c r="BB118" s="91" t="s">
        <v>996</v>
      </c>
      <c r="BC118" s="91" t="s">
        <v>1032</v>
      </c>
      <c r="BD118" s="91"/>
      <c r="BE118">
        <v>114</v>
      </c>
      <c r="BF118" s="93" t="s">
        <v>297</v>
      </c>
      <c r="BG118" s="311" t="s">
        <v>1033</v>
      </c>
      <c r="BH118" s="93" t="str">
        <f t="shared" si="56"/>
        <v>Alabama Shelby</v>
      </c>
      <c r="BI118" s="93" t="s">
        <v>197</v>
      </c>
      <c r="BJ118" s="93" t="s">
        <v>437</v>
      </c>
      <c r="BK118" s="93" t="s">
        <v>438</v>
      </c>
      <c r="BL118" s="100" t="str">
        <f>" "</f>
        <v xml:space="preserve"> </v>
      </c>
      <c r="BM118" s="95" t="s">
        <v>306</v>
      </c>
      <c r="BO118" s="18" t="s">
        <v>1034</v>
      </c>
      <c r="BP118" s="19">
        <v>500</v>
      </c>
      <c r="BQ118" s="19">
        <v>500</v>
      </c>
      <c r="BR118" s="19">
        <v>500</v>
      </c>
      <c r="BS118" s="19">
        <v>500</v>
      </c>
    </row>
    <row r="119" spans="20:71" ht="15.75" thickBot="1" x14ac:dyDescent="0.3">
      <c r="T119" s="250"/>
      <c r="Z119" s="238" t="s">
        <v>1035</v>
      </c>
      <c r="AA119" s="242" t="s">
        <v>922</v>
      </c>
      <c r="AB119" s="240">
        <v>5</v>
      </c>
      <c r="AC119" s="252" t="s">
        <v>916</v>
      </c>
      <c r="AD119" s="255">
        <v>0</v>
      </c>
      <c r="AE119" s="252" t="s">
        <v>916</v>
      </c>
      <c r="AF119" s="255">
        <v>0</v>
      </c>
      <c r="AG119" s="18" t="s">
        <v>922</v>
      </c>
      <c r="AH119" s="259">
        <v>5</v>
      </c>
      <c r="AO119" s="18">
        <v>5</v>
      </c>
      <c r="AP119" s="247" t="s">
        <v>394</v>
      </c>
      <c r="AQ119" s="247" t="s">
        <v>385</v>
      </c>
      <c r="AR119" s="247" t="str">
        <f t="shared" si="58"/>
        <v>5RomePied</v>
      </c>
      <c r="AS119" s="18">
        <v>9</v>
      </c>
      <c r="AT119" s="18">
        <f t="shared" si="59"/>
        <v>5</v>
      </c>
      <c r="BA119" s="90" t="s">
        <v>1036</v>
      </c>
      <c r="BB119" s="90" t="s">
        <v>996</v>
      </c>
      <c r="BC119" s="90" t="s">
        <v>1032</v>
      </c>
      <c r="BD119" s="90"/>
      <c r="BE119">
        <v>115</v>
      </c>
      <c r="BF119" s="93" t="s">
        <v>297</v>
      </c>
      <c r="BG119" s="311" t="s">
        <v>1033</v>
      </c>
      <c r="BH119" s="93" t="str">
        <f t="shared" ref="BH119:BH187" si="60">_xlfn.CONCAT(BF119," ",BG119)</f>
        <v>Alabama Shelby</v>
      </c>
      <c r="BI119" s="93" t="s">
        <v>299</v>
      </c>
      <c r="BJ119" s="93" t="s">
        <v>449</v>
      </c>
      <c r="BK119" s="93" t="s">
        <v>450</v>
      </c>
      <c r="BL119" s="93" t="s">
        <v>450</v>
      </c>
      <c r="BM119" s="95" t="s">
        <v>303</v>
      </c>
      <c r="BO119" s="18" t="s">
        <v>1037</v>
      </c>
      <c r="BP119" s="19">
        <v>500</v>
      </c>
      <c r="BQ119" s="19">
        <v>500</v>
      </c>
      <c r="BR119" s="19">
        <v>500</v>
      </c>
      <c r="BS119" s="19">
        <v>500</v>
      </c>
    </row>
    <row r="120" spans="20:71" ht="15" x14ac:dyDescent="0.25">
      <c r="Z120" s="236" t="s">
        <v>1038</v>
      </c>
      <c r="AA120" s="242" t="s">
        <v>922</v>
      </c>
      <c r="AB120" s="240">
        <v>5</v>
      </c>
      <c r="AC120" s="252" t="s">
        <v>916</v>
      </c>
      <c r="AD120" s="255">
        <v>0</v>
      </c>
      <c r="AE120" s="252" t="s">
        <v>916</v>
      </c>
      <c r="AF120" s="255">
        <v>0</v>
      </c>
      <c r="AG120" s="18" t="s">
        <v>922</v>
      </c>
      <c r="AH120" s="259">
        <v>5</v>
      </c>
      <c r="AO120" s="18">
        <v>5</v>
      </c>
      <c r="AP120" s="247" t="s">
        <v>394</v>
      </c>
      <c r="AQ120" s="247" t="s">
        <v>424</v>
      </c>
      <c r="AR120" s="247" t="str">
        <f t="shared" si="58"/>
        <v>5RomeHou</v>
      </c>
      <c r="AS120" s="18">
        <v>12</v>
      </c>
      <c r="AT120" s="18">
        <f t="shared" si="59"/>
        <v>5</v>
      </c>
      <c r="BA120" s="91" t="s">
        <v>1039</v>
      </c>
      <c r="BB120" s="91" t="s">
        <v>996</v>
      </c>
      <c r="BC120" s="91" t="s">
        <v>1014</v>
      </c>
      <c r="BD120" s="91"/>
      <c r="BE120">
        <v>116</v>
      </c>
      <c r="BF120" s="93" t="s">
        <v>297</v>
      </c>
      <c r="BG120" s="311" t="s">
        <v>1040</v>
      </c>
      <c r="BH120" s="93" t="str">
        <f t="shared" si="60"/>
        <v>Alabama Saint Clair</v>
      </c>
      <c r="BI120" s="93" t="s">
        <v>197</v>
      </c>
      <c r="BJ120" s="93" t="s">
        <v>437</v>
      </c>
      <c r="BK120" s="93" t="s">
        <v>438</v>
      </c>
      <c r="BL120" s="100" t="str">
        <f>" "</f>
        <v xml:space="preserve"> </v>
      </c>
      <c r="BM120" s="95" t="s">
        <v>306</v>
      </c>
      <c r="BO120" s="18" t="s">
        <v>1041</v>
      </c>
      <c r="BP120" s="19">
        <v>100</v>
      </c>
      <c r="BQ120" s="19">
        <v>100</v>
      </c>
      <c r="BR120" s="19">
        <v>100</v>
      </c>
      <c r="BS120" s="19">
        <v>100</v>
      </c>
    </row>
    <row r="121" spans="20:71" ht="15" x14ac:dyDescent="0.25">
      <c r="Z121" s="238" t="s">
        <v>1042</v>
      </c>
      <c r="AA121" s="243" t="s">
        <v>1043</v>
      </c>
      <c r="AB121" s="240">
        <v>5</v>
      </c>
      <c r="AC121" s="253" t="s">
        <v>1043</v>
      </c>
      <c r="AD121" s="259">
        <v>5</v>
      </c>
      <c r="AE121" s="256" t="s">
        <v>1043</v>
      </c>
      <c r="AF121" s="259">
        <v>5</v>
      </c>
      <c r="AG121" s="18" t="s">
        <v>954</v>
      </c>
      <c r="AH121" s="255">
        <v>0</v>
      </c>
      <c r="AO121" s="18">
        <v>6</v>
      </c>
      <c r="AP121" s="247" t="s">
        <v>299</v>
      </c>
      <c r="AQ121" s="247" t="s">
        <v>405</v>
      </c>
      <c r="AR121" s="247" t="str">
        <f t="shared" si="58"/>
        <v>6AdelBrge</v>
      </c>
      <c r="AS121" s="18">
        <v>2</v>
      </c>
      <c r="AT121" s="18">
        <f t="shared" si="2"/>
        <v>6</v>
      </c>
      <c r="BA121" s="90" t="s">
        <v>1044</v>
      </c>
      <c r="BB121" s="90" t="s">
        <v>996</v>
      </c>
      <c r="BC121" s="90" t="s">
        <v>1014</v>
      </c>
      <c r="BD121" s="90"/>
      <c r="BE121">
        <v>117</v>
      </c>
      <c r="BF121" s="93" t="s">
        <v>297</v>
      </c>
      <c r="BG121" s="311" t="s">
        <v>1040</v>
      </c>
      <c r="BH121" s="93" t="str">
        <f t="shared" si="60"/>
        <v>Alabama Saint Clair</v>
      </c>
      <c r="BI121" s="93" t="s">
        <v>299</v>
      </c>
      <c r="BJ121" s="93" t="s">
        <v>449</v>
      </c>
      <c r="BK121" s="93" t="s">
        <v>450</v>
      </c>
      <c r="BL121" s="93" t="s">
        <v>450</v>
      </c>
      <c r="BM121" s="95" t="s">
        <v>303</v>
      </c>
      <c r="BO121" s="18" t="s">
        <v>1045</v>
      </c>
      <c r="BP121" s="19">
        <v>0</v>
      </c>
      <c r="BQ121" s="19">
        <v>0</v>
      </c>
      <c r="BR121" s="19">
        <v>0</v>
      </c>
      <c r="BS121" s="19">
        <v>0</v>
      </c>
    </row>
    <row r="122" spans="20:71" ht="15" x14ac:dyDescent="0.25">
      <c r="Z122" s="236" t="s">
        <v>1046</v>
      </c>
      <c r="AA122" s="243" t="s">
        <v>1043</v>
      </c>
      <c r="AB122" s="240">
        <v>5</v>
      </c>
      <c r="AC122" s="253" t="s">
        <v>1043</v>
      </c>
      <c r="AD122">
        <v>5</v>
      </c>
      <c r="AE122" s="252" t="s">
        <v>922</v>
      </c>
      <c r="AF122">
        <v>5</v>
      </c>
      <c r="AG122" s="18" t="s">
        <v>922</v>
      </c>
      <c r="AH122">
        <v>5</v>
      </c>
      <c r="AO122" s="18">
        <v>6</v>
      </c>
      <c r="AP122" s="247" t="s">
        <v>358</v>
      </c>
      <c r="AQ122" s="247" t="s">
        <v>424</v>
      </c>
      <c r="AR122" s="458" t="str">
        <f t="shared" si="58"/>
        <v>6AtlHou</v>
      </c>
      <c r="AS122" s="18">
        <v>2</v>
      </c>
      <c r="AT122" s="18">
        <f t="shared" si="2"/>
        <v>6</v>
      </c>
      <c r="BA122" s="91" t="s">
        <v>1047</v>
      </c>
      <c r="BB122" s="91" t="s">
        <v>996</v>
      </c>
      <c r="BC122" s="91" t="s">
        <v>1014</v>
      </c>
      <c r="BD122" s="91"/>
      <c r="BE122">
        <v>118</v>
      </c>
      <c r="BF122" s="93" t="s">
        <v>297</v>
      </c>
      <c r="BG122" s="311" t="s">
        <v>1048</v>
      </c>
      <c r="BH122" s="93" t="str">
        <f t="shared" si="60"/>
        <v>Alabama Sumter</v>
      </c>
      <c r="BI122" s="93" t="s">
        <v>299</v>
      </c>
      <c r="BJ122" s="93" t="s">
        <v>476</v>
      </c>
      <c r="BK122" s="93" t="s">
        <v>301</v>
      </c>
      <c r="BL122" s="100" t="s">
        <v>302</v>
      </c>
      <c r="BM122" s="95" t="s">
        <v>303</v>
      </c>
      <c r="BO122" s="18" t="s">
        <v>1049</v>
      </c>
      <c r="BP122" s="19">
        <v>0</v>
      </c>
      <c r="BQ122" s="19">
        <v>0</v>
      </c>
      <c r="BR122" s="19">
        <v>0</v>
      </c>
      <c r="BS122" s="19">
        <v>0</v>
      </c>
    </row>
    <row r="123" spans="20:71" ht="15" x14ac:dyDescent="0.25">
      <c r="Z123" s="236" t="s">
        <v>1050</v>
      </c>
      <c r="AA123" s="243" t="s">
        <v>916</v>
      </c>
      <c r="AB123" s="240">
        <v>0</v>
      </c>
      <c r="AC123" s="252" t="s">
        <v>916</v>
      </c>
      <c r="AD123">
        <v>0</v>
      </c>
      <c r="AE123" s="252" t="s">
        <v>916</v>
      </c>
      <c r="AF123">
        <v>0</v>
      </c>
      <c r="AG123" s="18" t="s">
        <v>954</v>
      </c>
      <c r="AH123">
        <v>0</v>
      </c>
      <c r="AO123" s="18">
        <v>6</v>
      </c>
      <c r="AP123" s="247" t="s">
        <v>358</v>
      </c>
      <c r="AQ123" s="247" t="s">
        <v>446</v>
      </c>
      <c r="AR123" s="247" t="str">
        <f t="shared" si="58"/>
        <v>6AtlIndy</v>
      </c>
      <c r="AS123" s="18">
        <v>2</v>
      </c>
      <c r="AT123" s="18">
        <f t="shared" si="2"/>
        <v>6</v>
      </c>
      <c r="BA123" s="90" t="s">
        <v>1051</v>
      </c>
      <c r="BB123" s="90" t="s">
        <v>996</v>
      </c>
      <c r="BC123" s="90" t="s">
        <v>1014</v>
      </c>
      <c r="BD123" s="90"/>
      <c r="BE123">
        <v>119</v>
      </c>
      <c r="BF123" s="93" t="s">
        <v>297</v>
      </c>
      <c r="BG123" s="311" t="s">
        <v>1048</v>
      </c>
      <c r="BH123" s="93" t="str">
        <f t="shared" si="60"/>
        <v>Alabama Sumter</v>
      </c>
      <c r="BI123" s="93" t="s">
        <v>299</v>
      </c>
      <c r="BJ123" s="93" t="s">
        <v>476</v>
      </c>
      <c r="BK123" s="93" t="s">
        <v>428</v>
      </c>
      <c r="BL123" s="100" t="str">
        <f>" "</f>
        <v xml:space="preserve"> </v>
      </c>
      <c r="BM123" s="95" t="s">
        <v>303</v>
      </c>
      <c r="BO123" s="18" t="s">
        <v>1052</v>
      </c>
      <c r="BP123" s="19">
        <v>0</v>
      </c>
      <c r="BQ123" s="19">
        <v>0</v>
      </c>
      <c r="BR123" s="19">
        <v>0</v>
      </c>
      <c r="BS123" s="19">
        <v>0</v>
      </c>
    </row>
    <row r="124" spans="20:71" ht="15" x14ac:dyDescent="0.25">
      <c r="Z124" s="236" t="s">
        <v>1053</v>
      </c>
      <c r="AA124" s="242" t="s">
        <v>922</v>
      </c>
      <c r="AB124" s="240">
        <v>5</v>
      </c>
      <c r="AC124" s="252" t="s">
        <v>916</v>
      </c>
      <c r="AD124" s="255">
        <v>0</v>
      </c>
      <c r="AE124" s="252" t="s">
        <v>916</v>
      </c>
      <c r="AF124" s="255">
        <v>0</v>
      </c>
      <c r="AG124" s="18" t="s">
        <v>954</v>
      </c>
      <c r="AH124" s="255">
        <v>0</v>
      </c>
      <c r="AO124" s="18">
        <v>6</v>
      </c>
      <c r="AP124" s="247" t="s">
        <v>358</v>
      </c>
      <c r="AQ124" s="247" t="s">
        <v>372</v>
      </c>
      <c r="AR124" s="247" t="str">
        <f t="shared" ref="AR124:AR144" si="61">_xlfn.CONCAT(AO124,AP124,AQ124)</f>
        <v>6AtlFrank</v>
      </c>
      <c r="AS124" s="18">
        <v>6</v>
      </c>
      <c r="AT124" s="18">
        <f>AO124</f>
        <v>6</v>
      </c>
      <c r="BA124" s="91" t="s">
        <v>1054</v>
      </c>
      <c r="BB124" s="91" t="s">
        <v>387</v>
      </c>
      <c r="BC124" s="91" t="s">
        <v>992</v>
      </c>
      <c r="BD124" s="91"/>
      <c r="BE124">
        <v>120</v>
      </c>
      <c r="BF124" s="93" t="s">
        <v>297</v>
      </c>
      <c r="BG124" s="311" t="s">
        <v>1055</v>
      </c>
      <c r="BH124" s="93" t="str">
        <f t="shared" si="60"/>
        <v>Alabama Talladega</v>
      </c>
      <c r="BI124" s="93" t="s">
        <v>197</v>
      </c>
      <c r="BJ124" s="93" t="s">
        <v>437</v>
      </c>
      <c r="BK124" s="93" t="s">
        <v>438</v>
      </c>
      <c r="BL124" s="100" t="str">
        <f>" "</f>
        <v xml:space="preserve"> </v>
      </c>
      <c r="BM124" s="95" t="s">
        <v>306</v>
      </c>
      <c r="BO124" s="18" t="s">
        <v>1056</v>
      </c>
      <c r="BP124" s="19">
        <v>0</v>
      </c>
      <c r="BQ124" s="19">
        <v>0</v>
      </c>
      <c r="BR124" s="19">
        <v>0</v>
      </c>
      <c r="BS124" s="19">
        <v>0</v>
      </c>
    </row>
    <row r="125" spans="20:71" ht="15" x14ac:dyDescent="0.25">
      <c r="Z125" s="236" t="s">
        <v>1057</v>
      </c>
      <c r="AA125" s="242" t="s">
        <v>922</v>
      </c>
      <c r="AB125" s="240">
        <v>5</v>
      </c>
      <c r="AC125" s="252" t="s">
        <v>916</v>
      </c>
      <c r="AD125" s="255">
        <v>0</v>
      </c>
      <c r="AE125" s="252" t="s">
        <v>916</v>
      </c>
      <c r="AF125" s="255">
        <v>0</v>
      </c>
      <c r="AG125" s="18" t="s">
        <v>954</v>
      </c>
      <c r="AH125" s="255">
        <v>0</v>
      </c>
      <c r="AO125" s="18">
        <v>6</v>
      </c>
      <c r="AP125" s="247" t="s">
        <v>358</v>
      </c>
      <c r="AQ125" s="247" t="s">
        <v>394</v>
      </c>
      <c r="AR125" s="247" t="str">
        <f t="shared" si="61"/>
        <v>6AtlRome</v>
      </c>
      <c r="AS125" s="18">
        <v>2</v>
      </c>
      <c r="AT125" s="18">
        <f t="shared" si="2"/>
        <v>6</v>
      </c>
      <c r="BA125" s="90" t="s">
        <v>1058</v>
      </c>
      <c r="BB125" s="90" t="s">
        <v>387</v>
      </c>
      <c r="BC125" s="90" t="s">
        <v>992</v>
      </c>
      <c r="BD125" s="90"/>
      <c r="BE125">
        <v>121</v>
      </c>
      <c r="BF125" s="93" t="s">
        <v>297</v>
      </c>
      <c r="BG125" s="311" t="s">
        <v>1055</v>
      </c>
      <c r="BH125" s="93" t="str">
        <f t="shared" si="60"/>
        <v>Alabama Talladega</v>
      </c>
      <c r="BI125" s="93" t="s">
        <v>299</v>
      </c>
      <c r="BJ125" s="93" t="s">
        <v>449</v>
      </c>
      <c r="BK125" s="93" t="s">
        <v>450</v>
      </c>
      <c r="BL125" s="93" t="s">
        <v>450</v>
      </c>
      <c r="BM125" s="95" t="s">
        <v>303</v>
      </c>
      <c r="BO125" s="18" t="s">
        <v>1059</v>
      </c>
      <c r="BP125" s="19">
        <v>0</v>
      </c>
      <c r="BQ125" s="19">
        <v>0</v>
      </c>
      <c r="BR125" s="19">
        <v>0</v>
      </c>
      <c r="BS125" s="19">
        <v>0</v>
      </c>
    </row>
    <row r="126" spans="20:71" ht="15" x14ac:dyDescent="0.25">
      <c r="Z126" s="236" t="s">
        <v>1060</v>
      </c>
      <c r="AA126" s="243" t="s">
        <v>916</v>
      </c>
      <c r="AB126" s="240">
        <v>0</v>
      </c>
      <c r="AC126" s="252" t="s">
        <v>916</v>
      </c>
      <c r="AD126">
        <v>0</v>
      </c>
      <c r="AE126" s="252" t="s">
        <v>916</v>
      </c>
      <c r="AF126">
        <v>0</v>
      </c>
      <c r="AG126" s="18" t="s">
        <v>954</v>
      </c>
      <c r="AH126">
        <v>0</v>
      </c>
      <c r="AO126" s="18">
        <v>6</v>
      </c>
      <c r="AP126" s="247" t="s">
        <v>424</v>
      </c>
      <c r="AQ126" s="247" t="s">
        <v>299</v>
      </c>
      <c r="AR126" s="247" t="str">
        <f t="shared" si="61"/>
        <v>6HouAdel</v>
      </c>
      <c r="AS126" s="18">
        <v>4</v>
      </c>
      <c r="AT126" s="18">
        <f t="shared" si="2"/>
        <v>6</v>
      </c>
      <c r="BA126" s="91" t="s">
        <v>1061</v>
      </c>
      <c r="BB126" s="91" t="s">
        <v>387</v>
      </c>
      <c r="BC126" s="91" t="s">
        <v>992</v>
      </c>
      <c r="BD126" s="91"/>
      <c r="BE126">
        <v>122</v>
      </c>
      <c r="BF126" s="93" t="s">
        <v>297</v>
      </c>
      <c r="BG126" s="311" t="s">
        <v>1062</v>
      </c>
      <c r="BH126" s="93" t="str">
        <f t="shared" si="60"/>
        <v>Alabama Tallapoosa</v>
      </c>
      <c r="BI126" s="93" t="s">
        <v>299</v>
      </c>
      <c r="BJ126" s="93" t="s">
        <v>476</v>
      </c>
      <c r="BK126" s="93" t="s">
        <v>301</v>
      </c>
      <c r="BL126" s="100" t="s">
        <v>302</v>
      </c>
      <c r="BM126" s="95" t="s">
        <v>303</v>
      </c>
      <c r="BO126" s="18" t="s">
        <v>1063</v>
      </c>
      <c r="BP126" s="19">
        <v>0</v>
      </c>
      <c r="BQ126" s="19">
        <v>0</v>
      </c>
      <c r="BR126" s="19">
        <v>0</v>
      </c>
      <c r="BS126" s="19">
        <v>0</v>
      </c>
    </row>
    <row r="127" spans="20:71" ht="15" x14ac:dyDescent="0.25">
      <c r="Z127" s="236" t="s">
        <v>1064</v>
      </c>
      <c r="AA127" s="243" t="s">
        <v>916</v>
      </c>
      <c r="AB127" s="240">
        <v>0</v>
      </c>
      <c r="AC127" s="252" t="s">
        <v>916</v>
      </c>
      <c r="AD127">
        <v>0</v>
      </c>
      <c r="AE127" s="252" t="s">
        <v>916</v>
      </c>
      <c r="AF127">
        <v>0</v>
      </c>
      <c r="AG127" s="18" t="s">
        <v>954</v>
      </c>
      <c r="AH127">
        <v>0</v>
      </c>
      <c r="AO127" s="18">
        <v>6</v>
      </c>
      <c r="AP127" s="247" t="s">
        <v>424</v>
      </c>
      <c r="AQ127" s="247" t="s">
        <v>358</v>
      </c>
      <c r="AR127" s="247" t="str">
        <f t="shared" si="61"/>
        <v>6HouAtl</v>
      </c>
      <c r="AS127" s="18">
        <v>2</v>
      </c>
      <c r="AT127" s="18">
        <f t="shared" si="2"/>
        <v>6</v>
      </c>
      <c r="BA127" s="90" t="s">
        <v>1065</v>
      </c>
      <c r="BB127" s="90" t="s">
        <v>387</v>
      </c>
      <c r="BC127" s="90" t="s">
        <v>992</v>
      </c>
      <c r="BD127" s="90"/>
      <c r="BE127">
        <v>123</v>
      </c>
      <c r="BF127" s="93" t="s">
        <v>297</v>
      </c>
      <c r="BG127" s="311" t="s">
        <v>1062</v>
      </c>
      <c r="BH127" s="93" t="str">
        <f t="shared" si="60"/>
        <v>Alabama Tallapoosa</v>
      </c>
      <c r="BI127" s="93" t="s">
        <v>299</v>
      </c>
      <c r="BJ127" s="93" t="s">
        <v>476</v>
      </c>
      <c r="BK127" s="93" t="s">
        <v>428</v>
      </c>
      <c r="BL127" s="100" t="str">
        <f>" "</f>
        <v xml:space="preserve"> </v>
      </c>
      <c r="BM127" s="95" t="s">
        <v>303</v>
      </c>
      <c r="BO127" s="18" t="s">
        <v>1066</v>
      </c>
      <c r="BP127" s="19">
        <v>0</v>
      </c>
      <c r="BQ127" s="19">
        <v>0</v>
      </c>
      <c r="BR127" s="19">
        <v>0</v>
      </c>
      <c r="BS127" s="19">
        <v>0</v>
      </c>
    </row>
    <row r="128" spans="20:71" ht="15" x14ac:dyDescent="0.25">
      <c r="Z128" s="236" t="s">
        <v>1067</v>
      </c>
      <c r="AA128" s="242" t="s">
        <v>922</v>
      </c>
      <c r="AB128" s="240">
        <v>5</v>
      </c>
      <c r="AC128" s="252" t="s">
        <v>922</v>
      </c>
      <c r="AD128" s="259">
        <v>5</v>
      </c>
      <c r="AE128" s="252" t="s">
        <v>916</v>
      </c>
      <c r="AF128" s="255">
        <v>0</v>
      </c>
      <c r="AG128" s="18" t="s">
        <v>922</v>
      </c>
      <c r="AH128" s="259">
        <v>5</v>
      </c>
      <c r="AO128" s="18">
        <v>6</v>
      </c>
      <c r="AP128" s="247" t="s">
        <v>424</v>
      </c>
      <c r="AQ128" s="247" t="s">
        <v>372</v>
      </c>
      <c r="AR128" s="247" t="str">
        <f t="shared" si="61"/>
        <v>6HouFrank</v>
      </c>
      <c r="AS128" s="18">
        <v>10</v>
      </c>
      <c r="AT128" s="18">
        <f t="shared" ref="AT128:AT168" si="62">AO128</f>
        <v>6</v>
      </c>
      <c r="BA128" s="91" t="s">
        <v>1068</v>
      </c>
      <c r="BB128" s="91" t="s">
        <v>387</v>
      </c>
      <c r="BC128" s="91" t="s">
        <v>992</v>
      </c>
      <c r="BD128" s="91"/>
      <c r="BE128">
        <v>124</v>
      </c>
      <c r="BF128" s="93" t="s">
        <v>297</v>
      </c>
      <c r="BG128" s="311" t="s">
        <v>1069</v>
      </c>
      <c r="BH128" s="93" t="str">
        <f t="shared" si="60"/>
        <v>Alabama Tuscaloosa</v>
      </c>
      <c r="BI128" s="93" t="s">
        <v>197</v>
      </c>
      <c r="BJ128" s="93" t="s">
        <v>437</v>
      </c>
      <c r="BK128" s="93" t="s">
        <v>438</v>
      </c>
      <c r="BL128" s="100" t="str">
        <f>" "</f>
        <v xml:space="preserve"> </v>
      </c>
      <c r="BM128" s="95" t="s">
        <v>306</v>
      </c>
      <c r="BO128" s="18" t="s">
        <v>1070</v>
      </c>
      <c r="BP128" s="19">
        <v>0</v>
      </c>
      <c r="BQ128" s="19">
        <v>0</v>
      </c>
      <c r="BR128" s="19">
        <v>0</v>
      </c>
      <c r="BS128" s="19">
        <v>0</v>
      </c>
    </row>
    <row r="129" spans="26:71" ht="15" x14ac:dyDescent="0.25">
      <c r="Z129" s="236" t="s">
        <v>1071</v>
      </c>
      <c r="AA129" s="242" t="s">
        <v>922</v>
      </c>
      <c r="AB129" s="240">
        <v>5</v>
      </c>
      <c r="AC129" s="252" t="s">
        <v>922</v>
      </c>
      <c r="AD129" s="259">
        <v>5</v>
      </c>
      <c r="AE129" s="252" t="s">
        <v>922</v>
      </c>
      <c r="AF129" s="259">
        <v>5</v>
      </c>
      <c r="AG129" s="18" t="s">
        <v>922</v>
      </c>
      <c r="AH129" s="259">
        <v>5</v>
      </c>
      <c r="AO129" s="18">
        <v>6</v>
      </c>
      <c r="AP129" s="247" t="s">
        <v>424</v>
      </c>
      <c r="AQ129" s="247" t="s">
        <v>446</v>
      </c>
      <c r="AR129" s="247" t="str">
        <f t="shared" si="61"/>
        <v>6HouIndy</v>
      </c>
      <c r="AS129" s="18">
        <v>5</v>
      </c>
      <c r="AT129" s="18">
        <f t="shared" si="62"/>
        <v>6</v>
      </c>
      <c r="BA129" s="90" t="s">
        <v>1072</v>
      </c>
      <c r="BB129" s="90" t="s">
        <v>387</v>
      </c>
      <c r="BC129" s="90" t="s">
        <v>992</v>
      </c>
      <c r="BD129" s="90"/>
      <c r="BE129">
        <v>125</v>
      </c>
      <c r="BF129" s="93" t="s">
        <v>297</v>
      </c>
      <c r="BG129" s="311" t="s">
        <v>1069</v>
      </c>
      <c r="BH129" s="93" t="str">
        <f t="shared" si="60"/>
        <v>Alabama Tuscaloosa</v>
      </c>
      <c r="BI129" s="93" t="s">
        <v>299</v>
      </c>
      <c r="BJ129" s="93" t="s">
        <v>449</v>
      </c>
      <c r="BK129" s="93" t="s">
        <v>450</v>
      </c>
      <c r="BL129" s="93" t="s">
        <v>450</v>
      </c>
      <c r="BM129" s="95" t="s">
        <v>303</v>
      </c>
      <c r="BO129" s="18" t="s">
        <v>1073</v>
      </c>
      <c r="BP129" s="19">
        <v>0</v>
      </c>
      <c r="BQ129" s="19">
        <v>0</v>
      </c>
      <c r="BR129" s="19">
        <v>0</v>
      </c>
      <c r="BS129" s="19">
        <v>0</v>
      </c>
    </row>
    <row r="130" spans="26:71" ht="15" x14ac:dyDescent="0.25">
      <c r="Z130" s="236" t="s">
        <v>1074</v>
      </c>
      <c r="AA130" s="242" t="s">
        <v>922</v>
      </c>
      <c r="AB130" s="240">
        <v>5</v>
      </c>
      <c r="AC130" s="252" t="s">
        <v>922</v>
      </c>
      <c r="AD130" s="259">
        <v>5</v>
      </c>
      <c r="AE130" s="252" t="s">
        <v>922</v>
      </c>
      <c r="AF130" s="259">
        <v>5</v>
      </c>
      <c r="AG130" s="18" t="s">
        <v>922</v>
      </c>
      <c r="AH130" s="259">
        <v>5</v>
      </c>
      <c r="AO130" s="18">
        <v>6</v>
      </c>
      <c r="AP130" s="247" t="s">
        <v>424</v>
      </c>
      <c r="AQ130" s="247" t="s">
        <v>473</v>
      </c>
      <c r="AR130" s="247" t="str">
        <f t="shared" si="61"/>
        <v>6HouOkc</v>
      </c>
      <c r="AS130" s="18">
        <v>2</v>
      </c>
      <c r="AT130" s="18">
        <f t="shared" si="62"/>
        <v>6</v>
      </c>
      <c r="BA130" s="91" t="s">
        <v>1075</v>
      </c>
      <c r="BB130" s="91" t="s">
        <v>387</v>
      </c>
      <c r="BC130" s="91" t="s">
        <v>992</v>
      </c>
      <c r="BD130" s="91"/>
      <c r="BE130">
        <v>126</v>
      </c>
      <c r="BF130" s="93" t="s">
        <v>297</v>
      </c>
      <c r="BG130" s="311" t="s">
        <v>1076</v>
      </c>
      <c r="BH130" s="93" t="str">
        <f t="shared" si="60"/>
        <v>Alabama Walker</v>
      </c>
      <c r="BI130" s="93" t="s">
        <v>197</v>
      </c>
      <c r="BJ130" s="93" t="s">
        <v>437</v>
      </c>
      <c r="BK130" s="93" t="s">
        <v>438</v>
      </c>
      <c r="BL130" s="100" t="str">
        <f>" "</f>
        <v xml:space="preserve"> </v>
      </c>
      <c r="BM130" s="95" t="s">
        <v>306</v>
      </c>
      <c r="BO130" s="18" t="s">
        <v>1077</v>
      </c>
      <c r="BP130" s="19">
        <v>0</v>
      </c>
      <c r="BQ130" s="19">
        <v>0</v>
      </c>
      <c r="BR130" s="19">
        <v>0</v>
      </c>
      <c r="BS130" s="19">
        <v>0</v>
      </c>
    </row>
    <row r="131" spans="26:71" ht="15" x14ac:dyDescent="0.25">
      <c r="Z131" s="236" t="s">
        <v>1078</v>
      </c>
      <c r="AA131" s="242" t="s">
        <v>922</v>
      </c>
      <c r="AB131" s="240">
        <v>5</v>
      </c>
      <c r="AC131" s="252" t="s">
        <v>922</v>
      </c>
      <c r="AD131" s="259">
        <v>5</v>
      </c>
      <c r="AE131" s="252" t="s">
        <v>916</v>
      </c>
      <c r="AF131" s="255">
        <v>0</v>
      </c>
      <c r="AG131" s="18" t="s">
        <v>954</v>
      </c>
      <c r="AH131" s="255">
        <v>0</v>
      </c>
      <c r="AO131" s="18">
        <v>6</v>
      </c>
      <c r="AP131" s="247" t="s">
        <v>424</v>
      </c>
      <c r="AQ131" s="247" t="s">
        <v>394</v>
      </c>
      <c r="AR131" s="247" t="str">
        <f t="shared" si="61"/>
        <v>6HouRome</v>
      </c>
      <c r="AS131" s="18">
        <v>3</v>
      </c>
      <c r="AT131" s="18">
        <f t="shared" si="62"/>
        <v>6</v>
      </c>
      <c r="BA131" s="90" t="s">
        <v>1079</v>
      </c>
      <c r="BB131" s="90" t="s">
        <v>387</v>
      </c>
      <c r="BC131" s="90" t="s">
        <v>992</v>
      </c>
      <c r="BD131" s="90"/>
      <c r="BE131">
        <v>127</v>
      </c>
      <c r="BF131" s="93" t="s">
        <v>297</v>
      </c>
      <c r="BG131" s="311" t="s">
        <v>1076</v>
      </c>
      <c r="BH131" s="93" t="str">
        <f t="shared" si="60"/>
        <v>Alabama Walker</v>
      </c>
      <c r="BI131" s="93" t="s">
        <v>299</v>
      </c>
      <c r="BJ131" s="93" t="s">
        <v>449</v>
      </c>
      <c r="BK131" s="93" t="s">
        <v>450</v>
      </c>
      <c r="BL131" s="93" t="s">
        <v>450</v>
      </c>
      <c r="BM131" s="95" t="s">
        <v>303</v>
      </c>
      <c r="BO131" s="18" t="s">
        <v>1080</v>
      </c>
      <c r="BP131" s="471" t="s">
        <v>748</v>
      </c>
      <c r="BQ131" s="471" t="s">
        <v>748</v>
      </c>
      <c r="BR131" s="471" t="s">
        <v>748</v>
      </c>
      <c r="BS131" s="471" t="s">
        <v>748</v>
      </c>
    </row>
    <row r="132" spans="26:71" ht="15" x14ac:dyDescent="0.25">
      <c r="Z132" s="236" t="s">
        <v>1081</v>
      </c>
      <c r="AA132" s="242" t="s">
        <v>922</v>
      </c>
      <c r="AB132" s="240">
        <v>5</v>
      </c>
      <c r="AC132" s="252" t="s">
        <v>922</v>
      </c>
      <c r="AD132" s="259">
        <v>5</v>
      </c>
      <c r="AE132" s="252" t="s">
        <v>922</v>
      </c>
      <c r="AF132" s="259">
        <v>5</v>
      </c>
      <c r="AG132" s="18" t="s">
        <v>922</v>
      </c>
      <c r="AH132" s="259">
        <v>5</v>
      </c>
      <c r="AO132" s="18">
        <v>6</v>
      </c>
      <c r="AP132" s="247" t="s">
        <v>424</v>
      </c>
      <c r="AQ132" s="247" t="s">
        <v>459</v>
      </c>
      <c r="AR132" s="247" t="str">
        <f t="shared" si="61"/>
        <v>6HouRalg</v>
      </c>
      <c r="AS132" s="18">
        <v>5</v>
      </c>
      <c r="AT132" s="18">
        <f t="shared" si="62"/>
        <v>6</v>
      </c>
      <c r="BA132" s="91" t="s">
        <v>1082</v>
      </c>
      <c r="BB132" s="91" t="s">
        <v>387</v>
      </c>
      <c r="BC132" s="91" t="s">
        <v>992</v>
      </c>
      <c r="BD132" s="91"/>
      <c r="BE132">
        <v>128</v>
      </c>
      <c r="BF132" s="93" t="s">
        <v>297</v>
      </c>
      <c r="BG132" s="311" t="s">
        <v>1083</v>
      </c>
      <c r="BH132" s="93" t="str">
        <f t="shared" si="60"/>
        <v>Alabama Washington</v>
      </c>
      <c r="BI132" s="93" t="s">
        <v>299</v>
      </c>
      <c r="BJ132" s="93" t="s">
        <v>476</v>
      </c>
      <c r="BK132" s="93" t="s">
        <v>301</v>
      </c>
      <c r="BL132" s="100" t="s">
        <v>302</v>
      </c>
      <c r="BM132" s="95" t="s">
        <v>303</v>
      </c>
      <c r="BO132" s="18" t="s">
        <v>1084</v>
      </c>
      <c r="BP132" s="19">
        <v>0</v>
      </c>
      <c r="BQ132" s="19">
        <v>0</v>
      </c>
      <c r="BR132" s="19">
        <v>0</v>
      </c>
      <c r="BS132" s="19">
        <v>0</v>
      </c>
    </row>
    <row r="133" spans="26:71" ht="15" x14ac:dyDescent="0.25">
      <c r="Z133" s="236" t="s">
        <v>1085</v>
      </c>
      <c r="AA133" s="242" t="s">
        <v>922</v>
      </c>
      <c r="AB133" s="240">
        <v>5</v>
      </c>
      <c r="AC133" s="252" t="s">
        <v>916</v>
      </c>
      <c r="AD133" s="255">
        <v>0</v>
      </c>
      <c r="AE133" s="252" t="s">
        <v>916</v>
      </c>
      <c r="AF133" s="255">
        <v>0</v>
      </c>
      <c r="AG133" s="18" t="s">
        <v>954</v>
      </c>
      <c r="AH133" s="255">
        <v>0</v>
      </c>
      <c r="AO133" s="18">
        <v>6</v>
      </c>
      <c r="AP133" s="247" t="s">
        <v>424</v>
      </c>
      <c r="AQ133" s="247" t="s">
        <v>385</v>
      </c>
      <c r="AR133" s="247" t="str">
        <f t="shared" si="61"/>
        <v>6HouPied</v>
      </c>
      <c r="AS133" s="18">
        <v>8</v>
      </c>
      <c r="AT133" s="18">
        <f t="shared" si="62"/>
        <v>6</v>
      </c>
      <c r="BA133" s="90" t="s">
        <v>1086</v>
      </c>
      <c r="BB133" s="90" t="s">
        <v>387</v>
      </c>
      <c r="BC133" s="90" t="s">
        <v>992</v>
      </c>
      <c r="BD133" s="90"/>
      <c r="BE133">
        <v>129</v>
      </c>
      <c r="BF133" s="93" t="s">
        <v>297</v>
      </c>
      <c r="BG133" s="311" t="s">
        <v>1083</v>
      </c>
      <c r="BH133" s="93" t="str">
        <f t="shared" si="60"/>
        <v>Alabama Washington</v>
      </c>
      <c r="BI133" s="93" t="s">
        <v>299</v>
      </c>
      <c r="BJ133" s="93" t="s">
        <v>476</v>
      </c>
      <c r="BK133" s="93" t="s">
        <v>428</v>
      </c>
      <c r="BL133" s="100" t="str">
        <f>" "</f>
        <v xml:space="preserve"> </v>
      </c>
      <c r="BM133" s="95" t="s">
        <v>303</v>
      </c>
      <c r="BO133" s="18" t="s">
        <v>1087</v>
      </c>
      <c r="BP133" s="19">
        <v>0</v>
      </c>
      <c r="BQ133" s="19">
        <v>0</v>
      </c>
      <c r="BR133" s="19">
        <v>0</v>
      </c>
      <c r="BS133" s="19">
        <v>0</v>
      </c>
    </row>
    <row r="134" spans="26:71" ht="15" x14ac:dyDescent="0.25">
      <c r="Z134" s="236" t="s">
        <v>1088</v>
      </c>
      <c r="AA134" s="242" t="s">
        <v>922</v>
      </c>
      <c r="AB134" s="240">
        <v>5</v>
      </c>
      <c r="AC134" s="252" t="s">
        <v>922</v>
      </c>
      <c r="AD134" s="259">
        <v>5</v>
      </c>
      <c r="AE134" s="252" t="s">
        <v>916</v>
      </c>
      <c r="AF134" s="255">
        <v>0</v>
      </c>
      <c r="AG134" s="18" t="s">
        <v>954</v>
      </c>
      <c r="AH134" s="255">
        <v>0</v>
      </c>
      <c r="AO134" s="18">
        <v>6</v>
      </c>
      <c r="AP134" s="247" t="s">
        <v>424</v>
      </c>
      <c r="AQ134" s="247" t="s">
        <v>557</v>
      </c>
      <c r="AR134" s="247" t="str">
        <f t="shared" si="61"/>
        <v>6HouSanA</v>
      </c>
      <c r="AS134" s="18">
        <v>3</v>
      </c>
      <c r="AT134" s="18">
        <f t="shared" si="62"/>
        <v>6</v>
      </c>
      <c r="BA134" s="91" t="s">
        <v>1089</v>
      </c>
      <c r="BB134" s="91" t="s">
        <v>387</v>
      </c>
      <c r="BC134" s="91" t="s">
        <v>992</v>
      </c>
      <c r="BD134" s="91"/>
      <c r="BE134">
        <v>130</v>
      </c>
      <c r="BF134" s="93" t="s">
        <v>297</v>
      </c>
      <c r="BG134" s="311" t="s">
        <v>1090</v>
      </c>
      <c r="BH134" s="93" t="str">
        <f t="shared" si="60"/>
        <v>Alabama Wilcox</v>
      </c>
      <c r="BI134" s="93" t="s">
        <v>299</v>
      </c>
      <c r="BJ134" s="93" t="s">
        <v>476</v>
      </c>
      <c r="BK134" s="93" t="s">
        <v>301</v>
      </c>
      <c r="BL134" s="100" t="s">
        <v>302</v>
      </c>
      <c r="BM134" s="95" t="s">
        <v>303</v>
      </c>
      <c r="BO134" s="18" t="s">
        <v>1091</v>
      </c>
      <c r="BP134" s="19">
        <v>0</v>
      </c>
      <c r="BQ134" s="19">
        <v>0</v>
      </c>
      <c r="BR134" s="19">
        <v>0</v>
      </c>
      <c r="BS134" s="19">
        <v>0</v>
      </c>
    </row>
    <row r="135" spans="26:71" ht="15" x14ac:dyDescent="0.25">
      <c r="Z135" s="236" t="s">
        <v>1092</v>
      </c>
      <c r="AA135" s="242" t="s">
        <v>922</v>
      </c>
      <c r="AB135" s="240">
        <v>5</v>
      </c>
      <c r="AC135" s="252" t="s">
        <v>922</v>
      </c>
      <c r="AD135" s="259">
        <v>5</v>
      </c>
      <c r="AE135" s="252" t="s">
        <v>922</v>
      </c>
      <c r="AF135" s="259">
        <v>5</v>
      </c>
      <c r="AG135" s="18" t="s">
        <v>922</v>
      </c>
      <c r="AH135" s="259">
        <v>5</v>
      </c>
      <c r="AO135" s="18">
        <v>6</v>
      </c>
      <c r="AP135" s="247" t="s">
        <v>446</v>
      </c>
      <c r="AQ135" s="247" t="s">
        <v>394</v>
      </c>
      <c r="AR135" s="247" t="str">
        <f t="shared" si="61"/>
        <v>6IndyRome</v>
      </c>
      <c r="AS135" s="18">
        <v>2</v>
      </c>
      <c r="AT135" s="18">
        <f t="shared" si="62"/>
        <v>6</v>
      </c>
      <c r="BA135" s="90" t="s">
        <v>1093</v>
      </c>
      <c r="BB135" s="90" t="s">
        <v>387</v>
      </c>
      <c r="BC135" s="90" t="s">
        <v>992</v>
      </c>
      <c r="BD135" s="90"/>
      <c r="BE135">
        <v>131</v>
      </c>
      <c r="BF135" s="93" t="s">
        <v>297</v>
      </c>
      <c r="BG135" s="311" t="s">
        <v>1090</v>
      </c>
      <c r="BH135" s="93" t="str">
        <f t="shared" si="60"/>
        <v>Alabama Wilcox</v>
      </c>
      <c r="BI135" s="93" t="s">
        <v>299</v>
      </c>
      <c r="BJ135" s="93" t="s">
        <v>476</v>
      </c>
      <c r="BK135" s="93" t="s">
        <v>428</v>
      </c>
      <c r="BL135" s="100" t="str">
        <f>" "</f>
        <v xml:space="preserve"> </v>
      </c>
      <c r="BM135" s="95" t="s">
        <v>303</v>
      </c>
      <c r="BO135" s="18" t="s">
        <v>1094</v>
      </c>
      <c r="BP135" s="19">
        <v>0</v>
      </c>
      <c r="BQ135" s="19">
        <v>0</v>
      </c>
      <c r="BR135" s="19">
        <v>0</v>
      </c>
      <c r="BS135" s="19">
        <v>0</v>
      </c>
    </row>
    <row r="136" spans="26:71" ht="15" x14ac:dyDescent="0.25">
      <c r="Z136" s="236" t="s">
        <v>1095</v>
      </c>
      <c r="AA136" s="242" t="s">
        <v>922</v>
      </c>
      <c r="AB136" s="240">
        <v>5</v>
      </c>
      <c r="AC136" s="252" t="s">
        <v>922</v>
      </c>
      <c r="AD136" s="259">
        <v>5</v>
      </c>
      <c r="AE136" s="252" t="s">
        <v>922</v>
      </c>
      <c r="AF136" s="259">
        <v>5</v>
      </c>
      <c r="AG136" s="18" t="s">
        <v>922</v>
      </c>
      <c r="AH136" s="259">
        <v>5</v>
      </c>
      <c r="AO136" s="18">
        <v>6</v>
      </c>
      <c r="AP136" s="247" t="s">
        <v>483</v>
      </c>
      <c r="AQ136" s="247" t="s">
        <v>473</v>
      </c>
      <c r="AR136" s="247" t="str">
        <f t="shared" si="61"/>
        <v>6IwaOkc</v>
      </c>
      <c r="AS136" s="18">
        <v>3</v>
      </c>
      <c r="AT136" s="18">
        <f t="shared" si="62"/>
        <v>6</v>
      </c>
      <c r="BA136" s="91" t="s">
        <v>1096</v>
      </c>
      <c r="BB136" s="91" t="s">
        <v>387</v>
      </c>
      <c r="BC136" s="91" t="s">
        <v>992</v>
      </c>
      <c r="BD136" s="91"/>
      <c r="BE136">
        <v>132</v>
      </c>
      <c r="BF136" s="18" t="s">
        <v>297</v>
      </c>
      <c r="BG136" s="312" t="s">
        <v>1097</v>
      </c>
      <c r="BH136" s="93" t="str">
        <f t="shared" si="60"/>
        <v>Alabama Winston</v>
      </c>
      <c r="BI136" s="93" t="s">
        <v>299</v>
      </c>
      <c r="BJ136" s="93" t="s">
        <v>449</v>
      </c>
      <c r="BK136" s="93" t="s">
        <v>450</v>
      </c>
      <c r="BL136" s="93" t="s">
        <v>450</v>
      </c>
      <c r="BM136" s="95" t="s">
        <v>303</v>
      </c>
      <c r="BO136" s="18" t="s">
        <v>1098</v>
      </c>
      <c r="BP136" s="19">
        <v>0</v>
      </c>
      <c r="BQ136" s="19">
        <v>0</v>
      </c>
      <c r="BR136" s="19">
        <v>0</v>
      </c>
      <c r="BS136" s="19">
        <v>0</v>
      </c>
    </row>
    <row r="137" spans="26:71" ht="15" x14ac:dyDescent="0.25">
      <c r="Z137" s="236" t="s">
        <v>1099</v>
      </c>
      <c r="AA137" s="242" t="s">
        <v>922</v>
      </c>
      <c r="AB137" s="240">
        <v>5</v>
      </c>
      <c r="AC137" s="252" t="s">
        <v>916</v>
      </c>
      <c r="AD137" s="255">
        <v>0</v>
      </c>
      <c r="AE137" s="252" t="s">
        <v>916</v>
      </c>
      <c r="AF137" s="255">
        <v>0</v>
      </c>
      <c r="AG137" s="18" t="s">
        <v>954</v>
      </c>
      <c r="AH137" s="255">
        <v>0</v>
      </c>
      <c r="AO137" s="18">
        <v>6</v>
      </c>
      <c r="AP137" s="247" t="s">
        <v>483</v>
      </c>
      <c r="AQ137" s="247" t="s">
        <v>510</v>
      </c>
      <c r="AR137" s="247" t="str">
        <f t="shared" si="61"/>
        <v>6IwaPho</v>
      </c>
      <c r="AS137" s="18">
        <v>15</v>
      </c>
      <c r="AT137" s="18">
        <f t="shared" si="62"/>
        <v>6</v>
      </c>
      <c r="BA137" s="90" t="s">
        <v>1100</v>
      </c>
      <c r="BB137" s="90" t="s">
        <v>387</v>
      </c>
      <c r="BC137" s="90" t="s">
        <v>992</v>
      </c>
      <c r="BD137" s="90"/>
      <c r="BE137">
        <v>133</v>
      </c>
      <c r="BF137" s="18" t="s">
        <v>297</v>
      </c>
      <c r="BG137" s="312" t="s">
        <v>1097</v>
      </c>
      <c r="BH137" s="93" t="str">
        <f>_xlfn.CONCAT(BF137," ",BG137)</f>
        <v>Alabama Winston</v>
      </c>
      <c r="BI137" s="93" t="s">
        <v>197</v>
      </c>
      <c r="BJ137" s="93" t="s">
        <v>437</v>
      </c>
      <c r="BK137" s="93" t="s">
        <v>438</v>
      </c>
      <c r="BL137" s="100" t="str">
        <f>" "</f>
        <v xml:space="preserve"> </v>
      </c>
      <c r="BM137" s="95" t="s">
        <v>306</v>
      </c>
      <c r="BO137" s="18" t="s">
        <v>1101</v>
      </c>
      <c r="BP137" s="19">
        <v>0</v>
      </c>
      <c r="BQ137" s="19">
        <v>0</v>
      </c>
      <c r="BR137" s="19">
        <v>0</v>
      </c>
      <c r="BS137" s="19">
        <v>0</v>
      </c>
    </row>
    <row r="138" spans="26:71" ht="15" x14ac:dyDescent="0.25">
      <c r="Z138" s="236" t="s">
        <v>1102</v>
      </c>
      <c r="AA138" s="243" t="s">
        <v>916</v>
      </c>
      <c r="AB138" s="240">
        <v>0</v>
      </c>
      <c r="AC138" s="252" t="s">
        <v>916</v>
      </c>
      <c r="AD138">
        <v>0</v>
      </c>
      <c r="AE138" s="252" t="s">
        <v>916</v>
      </c>
      <c r="AF138">
        <v>0</v>
      </c>
      <c r="AG138" s="18" t="s">
        <v>954</v>
      </c>
      <c r="AH138">
        <v>0</v>
      </c>
      <c r="AO138" s="18">
        <v>6</v>
      </c>
      <c r="AP138" s="247" t="s">
        <v>483</v>
      </c>
      <c r="AQ138" s="247" t="s">
        <v>548</v>
      </c>
      <c r="AR138" s="247" t="str">
        <f t="shared" si="61"/>
        <v>6IwaSlc</v>
      </c>
      <c r="AS138" s="18">
        <v>12</v>
      </c>
      <c r="AT138" s="18">
        <f t="shared" si="62"/>
        <v>6</v>
      </c>
      <c r="BA138" s="91" t="s">
        <v>1103</v>
      </c>
      <c r="BB138" s="91" t="s">
        <v>387</v>
      </c>
      <c r="BC138" s="91" t="s">
        <v>992</v>
      </c>
      <c r="BD138" s="91"/>
      <c r="BE138">
        <v>134</v>
      </c>
      <c r="BF138" s="18" t="s">
        <v>1104</v>
      </c>
      <c r="BG138" s="312" t="s">
        <v>1105</v>
      </c>
      <c r="BH138" s="93" t="str">
        <f t="shared" si="60"/>
        <v>Arizona Apache</v>
      </c>
      <c r="BI138" s="18" t="s">
        <v>1106</v>
      </c>
      <c r="BJ138" s="18" t="s">
        <v>1107</v>
      </c>
      <c r="BK138" s="18" t="s">
        <v>1107</v>
      </c>
      <c r="BL138" s="100" t="s">
        <v>1108</v>
      </c>
      <c r="BM138" s="94" t="s">
        <v>306</v>
      </c>
      <c r="BO138" s="18" t="s">
        <v>1109</v>
      </c>
      <c r="BP138" s="19">
        <v>0</v>
      </c>
      <c r="BQ138" s="19">
        <v>0</v>
      </c>
      <c r="BR138" s="19">
        <v>0</v>
      </c>
      <c r="BS138" s="19">
        <v>0</v>
      </c>
    </row>
    <row r="139" spans="26:71" ht="15" x14ac:dyDescent="0.25">
      <c r="Z139" s="236" t="s">
        <v>1110</v>
      </c>
      <c r="AA139" s="243" t="s">
        <v>916</v>
      </c>
      <c r="AB139" s="240">
        <v>0</v>
      </c>
      <c r="AC139" s="252" t="s">
        <v>916</v>
      </c>
      <c r="AD139">
        <v>0</v>
      </c>
      <c r="AE139" s="252" t="s">
        <v>916</v>
      </c>
      <c r="AF139">
        <v>0</v>
      </c>
      <c r="AG139" s="18" t="s">
        <v>916</v>
      </c>
      <c r="AH139">
        <v>0</v>
      </c>
      <c r="AO139" s="18">
        <v>6</v>
      </c>
      <c r="AP139" s="247" t="s">
        <v>483</v>
      </c>
      <c r="AQ139" s="247" t="s">
        <v>405</v>
      </c>
      <c r="AR139" s="247" t="str">
        <f t="shared" si="61"/>
        <v>6IwaBrge</v>
      </c>
      <c r="AS139" s="18">
        <v>8</v>
      </c>
      <c r="AT139" s="18">
        <f t="shared" si="62"/>
        <v>6</v>
      </c>
      <c r="BA139" s="90" t="s">
        <v>1111</v>
      </c>
      <c r="BB139" s="90" t="s">
        <v>387</v>
      </c>
      <c r="BC139" s="90" t="s">
        <v>992</v>
      </c>
      <c r="BD139" s="90"/>
      <c r="BE139">
        <v>135</v>
      </c>
      <c r="BF139" s="18" t="s">
        <v>1104</v>
      </c>
      <c r="BG139" s="312" t="s">
        <v>1112</v>
      </c>
      <c r="BH139" s="93" t="str">
        <f t="shared" si="60"/>
        <v>Arizona Cochise</v>
      </c>
      <c r="BI139" s="18" t="s">
        <v>1106</v>
      </c>
      <c r="BJ139" s="18" t="s">
        <v>1113</v>
      </c>
      <c r="BK139" s="18" t="s">
        <v>1113</v>
      </c>
      <c r="BL139" s="100" t="s">
        <v>1114</v>
      </c>
      <c r="BM139" s="94" t="s">
        <v>308</v>
      </c>
      <c r="BO139" s="18" t="s">
        <v>1115</v>
      </c>
      <c r="BP139" s="19">
        <v>0</v>
      </c>
      <c r="BQ139" s="19">
        <v>0</v>
      </c>
      <c r="BR139" s="19">
        <v>0</v>
      </c>
      <c r="BS139" s="19">
        <v>0</v>
      </c>
    </row>
    <row r="140" spans="26:71" ht="15" x14ac:dyDescent="0.25">
      <c r="Z140" s="236" t="s">
        <v>1116</v>
      </c>
      <c r="AA140" s="242" t="s">
        <v>922</v>
      </c>
      <c r="AB140" s="240">
        <v>5</v>
      </c>
      <c r="AC140" s="252" t="s">
        <v>922</v>
      </c>
      <c r="AD140" s="259">
        <v>5</v>
      </c>
      <c r="AE140" s="252" t="s">
        <v>922</v>
      </c>
      <c r="AF140" s="259">
        <v>5</v>
      </c>
      <c r="AG140" s="18" t="s">
        <v>922</v>
      </c>
      <c r="AH140" s="259">
        <v>5</v>
      </c>
      <c r="AO140" s="18">
        <v>6</v>
      </c>
      <c r="AP140" s="247" t="s">
        <v>483</v>
      </c>
      <c r="AQ140" s="247" t="s">
        <v>415</v>
      </c>
      <c r="AR140" s="247" t="str">
        <f t="shared" si="61"/>
        <v>6IwaBytn</v>
      </c>
      <c r="AS140" s="18">
        <v>11</v>
      </c>
      <c r="AT140" s="18">
        <f t="shared" si="62"/>
        <v>6</v>
      </c>
      <c r="BA140" s="91" t="s">
        <v>1117</v>
      </c>
      <c r="BB140" s="91" t="s">
        <v>387</v>
      </c>
      <c r="BC140" s="91" t="s">
        <v>992</v>
      </c>
      <c r="BD140" s="91"/>
      <c r="BE140">
        <v>136</v>
      </c>
      <c r="BF140" s="18" t="s">
        <v>1104</v>
      </c>
      <c r="BG140" s="312" t="s">
        <v>1118</v>
      </c>
      <c r="BH140" s="93" t="str">
        <f t="shared" si="60"/>
        <v>Arizona Coconino</v>
      </c>
      <c r="BI140" s="18" t="s">
        <v>1106</v>
      </c>
      <c r="BJ140" s="18" t="s">
        <v>1107</v>
      </c>
      <c r="BK140" s="18" t="s">
        <v>1107</v>
      </c>
      <c r="BL140" s="100" t="s">
        <v>1108</v>
      </c>
      <c r="BM140" s="94" t="s">
        <v>306</v>
      </c>
      <c r="BO140" s="18" t="s">
        <v>1119</v>
      </c>
      <c r="BP140" s="19">
        <v>0</v>
      </c>
      <c r="BQ140" s="19">
        <v>0</v>
      </c>
      <c r="BR140" s="19">
        <v>0</v>
      </c>
      <c r="BS140" s="19">
        <v>0</v>
      </c>
    </row>
    <row r="141" spans="26:71" ht="15.75" thickBot="1" x14ac:dyDescent="0.3">
      <c r="Z141" s="239" t="s">
        <v>1120</v>
      </c>
      <c r="AA141" s="245" t="s">
        <v>922</v>
      </c>
      <c r="AB141" s="240">
        <v>5</v>
      </c>
      <c r="AC141" s="254" t="s">
        <v>916</v>
      </c>
      <c r="AD141" s="255">
        <v>0</v>
      </c>
      <c r="AE141" s="254" t="s">
        <v>916</v>
      </c>
      <c r="AF141" s="255">
        <v>0</v>
      </c>
      <c r="AG141" s="22" t="s">
        <v>954</v>
      </c>
      <c r="AH141" s="255">
        <v>0</v>
      </c>
      <c r="AO141" s="18">
        <v>6</v>
      </c>
      <c r="AP141" s="247" t="s">
        <v>483</v>
      </c>
      <c r="AQ141" s="247" t="s">
        <v>566</v>
      </c>
      <c r="AR141" s="247" t="str">
        <f t="shared" si="61"/>
        <v>6IwaWall</v>
      </c>
      <c r="AS141" s="18">
        <v>10</v>
      </c>
      <c r="AT141" s="18">
        <f t="shared" si="62"/>
        <v>6</v>
      </c>
      <c r="BA141" s="90" t="s">
        <v>1121</v>
      </c>
      <c r="BB141" s="90" t="s">
        <v>387</v>
      </c>
      <c r="BC141" s="90" t="s">
        <v>992</v>
      </c>
      <c r="BD141" s="90"/>
      <c r="BE141">
        <v>137</v>
      </c>
      <c r="BF141" s="18" t="s">
        <v>1104</v>
      </c>
      <c r="BG141" s="312" t="s">
        <v>1122</v>
      </c>
      <c r="BH141" s="93" t="str">
        <f>_xlfn.CONCAT(BF141," ",BG141)</f>
        <v>Arizona Coconino slc</v>
      </c>
      <c r="BI141" s="18" t="s">
        <v>244</v>
      </c>
      <c r="BJ141" s="18" t="s">
        <v>1123</v>
      </c>
      <c r="BK141" s="18" t="s">
        <v>1124</v>
      </c>
      <c r="BL141" s="100" t="s">
        <v>1114</v>
      </c>
      <c r="BM141" s="94" t="s">
        <v>1125</v>
      </c>
      <c r="BO141" s="18" t="s">
        <v>1126</v>
      </c>
      <c r="BP141" s="19">
        <v>0</v>
      </c>
      <c r="BQ141" s="19">
        <v>0</v>
      </c>
      <c r="BR141" s="19">
        <v>0</v>
      </c>
      <c r="BS141" s="19">
        <v>0</v>
      </c>
    </row>
    <row r="142" spans="26:71" ht="15" x14ac:dyDescent="0.25">
      <c r="AO142" s="18">
        <v>6</v>
      </c>
      <c r="AP142" s="247" t="s">
        <v>483</v>
      </c>
      <c r="AQ142" s="247" t="s">
        <v>426</v>
      </c>
      <c r="AR142" s="247" t="str">
        <f t="shared" si="61"/>
        <v>6IwaClvd</v>
      </c>
      <c r="AS142" s="18">
        <v>9</v>
      </c>
      <c r="AT142" s="18">
        <f t="shared" si="62"/>
        <v>6</v>
      </c>
      <c r="BA142" s="91" t="s">
        <v>1127</v>
      </c>
      <c r="BB142" s="91" t="s">
        <v>387</v>
      </c>
      <c r="BC142" s="91" t="s">
        <v>992</v>
      </c>
      <c r="BD142" s="91"/>
      <c r="BE142">
        <v>138</v>
      </c>
      <c r="BF142" s="18" t="s">
        <v>1104</v>
      </c>
      <c r="BG142" s="312" t="s">
        <v>1128</v>
      </c>
      <c r="BH142" s="93" t="str">
        <f>_xlfn.CONCAT(BF142," ",BG142)</f>
        <v>Arizona Gila N</v>
      </c>
      <c r="BI142" s="18" t="s">
        <v>1106</v>
      </c>
      <c r="BJ142" s="18" t="s">
        <v>1129</v>
      </c>
      <c r="BK142" s="18" t="s">
        <v>1129</v>
      </c>
      <c r="BL142" s="100" t="s">
        <v>1130</v>
      </c>
      <c r="BM142" s="94" t="s">
        <v>306</v>
      </c>
      <c r="BO142" s="18" t="s">
        <v>1131</v>
      </c>
      <c r="BP142" s="19">
        <v>0</v>
      </c>
      <c r="BQ142" s="19">
        <v>0</v>
      </c>
      <c r="BR142" s="19">
        <v>0</v>
      </c>
      <c r="BS142" s="19">
        <v>0</v>
      </c>
    </row>
    <row r="143" spans="26:71" ht="15" x14ac:dyDescent="0.25">
      <c r="Z143" s="233" t="s">
        <v>1132</v>
      </c>
      <c r="AA143" s="234" t="s">
        <v>911</v>
      </c>
      <c r="AO143" s="18">
        <v>6</v>
      </c>
      <c r="AP143" s="247" t="s">
        <v>473</v>
      </c>
      <c r="AQ143" s="247" t="s">
        <v>557</v>
      </c>
      <c r="AR143" s="247" t="str">
        <f t="shared" si="61"/>
        <v>6OkcSanA</v>
      </c>
      <c r="AS143" s="18">
        <v>4</v>
      </c>
      <c r="AT143" s="18">
        <f t="shared" si="62"/>
        <v>6</v>
      </c>
      <c r="BA143" s="90" t="s">
        <v>1133</v>
      </c>
      <c r="BB143" s="90" t="s">
        <v>387</v>
      </c>
      <c r="BC143" s="90" t="s">
        <v>992</v>
      </c>
      <c r="BD143" s="90"/>
      <c r="BE143">
        <v>139</v>
      </c>
      <c r="BF143" s="18" t="s">
        <v>1104</v>
      </c>
      <c r="BG143" s="312" t="s">
        <v>1134</v>
      </c>
      <c r="BH143" s="93" t="str">
        <f t="shared" si="60"/>
        <v>Arizona Gila</v>
      </c>
      <c r="BI143" s="18" t="s">
        <v>1106</v>
      </c>
      <c r="BJ143" s="420" t="s">
        <v>1129</v>
      </c>
      <c r="BK143" s="420" t="s">
        <v>1129</v>
      </c>
      <c r="BL143" s="421" t="s">
        <v>1130</v>
      </c>
      <c r="BM143" s="422" t="s">
        <v>306</v>
      </c>
      <c r="BO143" s="18" t="s">
        <v>1135</v>
      </c>
      <c r="BP143" s="19">
        <v>500</v>
      </c>
      <c r="BQ143" s="19">
        <v>500</v>
      </c>
      <c r="BR143" s="19">
        <v>500</v>
      </c>
      <c r="BS143" s="19">
        <v>500</v>
      </c>
    </row>
    <row r="144" spans="26:71" ht="15" x14ac:dyDescent="0.25">
      <c r="Z144" s="35">
        <v>7.2</v>
      </c>
      <c r="AA144" s="36">
        <v>0</v>
      </c>
      <c r="AO144" s="18">
        <v>6</v>
      </c>
      <c r="AP144" s="247" t="s">
        <v>473</v>
      </c>
      <c r="AQ144" s="247" t="s">
        <v>358</v>
      </c>
      <c r="AR144" s="247" t="str">
        <f t="shared" si="61"/>
        <v>6OkcAtl</v>
      </c>
      <c r="AS144" s="18">
        <v>6</v>
      </c>
      <c r="AT144" s="18">
        <f t="shared" si="62"/>
        <v>6</v>
      </c>
      <c r="BA144" s="91" t="s">
        <v>1136</v>
      </c>
      <c r="BB144" s="91" t="s">
        <v>387</v>
      </c>
      <c r="BC144" s="91" t="s">
        <v>992</v>
      </c>
      <c r="BD144" s="91"/>
      <c r="BE144">
        <v>140</v>
      </c>
      <c r="BF144" s="18" t="s">
        <v>1104</v>
      </c>
      <c r="BG144" s="312" t="s">
        <v>1137</v>
      </c>
      <c r="BH144" s="93" t="str">
        <f>_xlfn.CONCAT(BF144," ",BG144)</f>
        <v>Arizona Graham</v>
      </c>
      <c r="BI144" s="18" t="s">
        <v>1106</v>
      </c>
      <c r="BJ144" s="18" t="s">
        <v>1113</v>
      </c>
      <c r="BK144" s="18" t="s">
        <v>1113</v>
      </c>
      <c r="BL144" s="100" t="s">
        <v>1114</v>
      </c>
      <c r="BM144" s="94" t="s">
        <v>308</v>
      </c>
      <c r="BO144" s="18" t="s">
        <v>1138</v>
      </c>
      <c r="BP144" s="19">
        <v>500</v>
      </c>
      <c r="BQ144" s="19">
        <v>500</v>
      </c>
      <c r="BR144" s="19">
        <v>500</v>
      </c>
      <c r="BS144" s="19">
        <v>500</v>
      </c>
    </row>
    <row r="145" spans="26:71" ht="15" x14ac:dyDescent="0.25">
      <c r="Z145" s="19" t="s">
        <v>382</v>
      </c>
      <c r="AA145" s="36">
        <v>0</v>
      </c>
      <c r="AO145" s="18">
        <v>6</v>
      </c>
      <c r="AP145" s="247" t="s">
        <v>473</v>
      </c>
      <c r="AQ145" s="247" t="s">
        <v>424</v>
      </c>
      <c r="AR145" s="247" t="str">
        <f t="shared" ref="AR145:AR151" si="63">_xlfn.CONCAT(AO145,AP145,AQ145)</f>
        <v>6OkcHou</v>
      </c>
      <c r="AS145" s="18">
        <v>2</v>
      </c>
      <c r="AT145" s="18">
        <f t="shared" si="62"/>
        <v>6</v>
      </c>
      <c r="BA145" s="90" t="s">
        <v>1139</v>
      </c>
      <c r="BB145" s="90" t="s">
        <v>387</v>
      </c>
      <c r="BC145" s="90" t="s">
        <v>992</v>
      </c>
      <c r="BD145" s="90"/>
      <c r="BE145">
        <v>141</v>
      </c>
      <c r="BF145" s="18" t="s">
        <v>1104</v>
      </c>
      <c r="BG145" s="312" t="s">
        <v>1140</v>
      </c>
      <c r="BH145" s="93" t="str">
        <f>_xlfn.CONCAT(BF145," ",BG145)</f>
        <v>Arizona Greenlee</v>
      </c>
      <c r="BI145" s="18" t="s">
        <v>1106</v>
      </c>
      <c r="BJ145" s="18" t="s">
        <v>1113</v>
      </c>
      <c r="BK145" s="18" t="s">
        <v>1113</v>
      </c>
      <c r="BL145" s="100" t="s">
        <v>1114</v>
      </c>
      <c r="BM145" s="94" t="s">
        <v>308</v>
      </c>
      <c r="BO145" s="18" t="s">
        <v>1141</v>
      </c>
      <c r="BP145" s="19">
        <v>0</v>
      </c>
      <c r="BQ145" s="19">
        <v>0</v>
      </c>
      <c r="BR145" s="19">
        <v>0</v>
      </c>
      <c r="BS145" s="19">
        <v>0</v>
      </c>
    </row>
    <row r="146" spans="26:71" ht="15" x14ac:dyDescent="0.25">
      <c r="Z146" s="19" t="s">
        <v>392</v>
      </c>
      <c r="AA146" s="36">
        <v>0</v>
      </c>
      <c r="AO146" s="18">
        <v>6</v>
      </c>
      <c r="AP146" s="247" t="s">
        <v>473</v>
      </c>
      <c r="AQ146" s="247" t="s">
        <v>299</v>
      </c>
      <c r="AR146" s="247" t="str">
        <f t="shared" si="63"/>
        <v>6OkcAdel</v>
      </c>
      <c r="AS146" s="18">
        <v>8</v>
      </c>
      <c r="AT146" s="18">
        <f t="shared" si="62"/>
        <v>6</v>
      </c>
      <c r="BA146" s="91" t="s">
        <v>1142</v>
      </c>
      <c r="BB146" s="91" t="s">
        <v>387</v>
      </c>
      <c r="BC146" s="91" t="s">
        <v>992</v>
      </c>
      <c r="BD146" s="91"/>
      <c r="BE146">
        <v>142</v>
      </c>
      <c r="BF146" s="18" t="s">
        <v>1104</v>
      </c>
      <c r="BG146" s="312" t="s">
        <v>1143</v>
      </c>
      <c r="BH146" s="93" t="str">
        <f>_xlfn.CONCAT(BF146," ",BG146)</f>
        <v>Arizona La Paz</v>
      </c>
      <c r="BI146" s="18" t="s">
        <v>1106</v>
      </c>
      <c r="BJ146" s="18" t="s">
        <v>1144</v>
      </c>
      <c r="BK146" s="18" t="s">
        <v>1144</v>
      </c>
      <c r="BL146" s="100" t="s">
        <v>1145</v>
      </c>
      <c r="BM146" s="94" t="s">
        <v>1125</v>
      </c>
      <c r="BO146" s="18" t="s">
        <v>1146</v>
      </c>
      <c r="BP146" s="19">
        <v>0</v>
      </c>
      <c r="BQ146" s="19">
        <v>0</v>
      </c>
      <c r="BR146" s="19">
        <v>0</v>
      </c>
      <c r="BS146" s="19">
        <v>0</v>
      </c>
    </row>
    <row r="147" spans="26:71" ht="15" x14ac:dyDescent="0.25">
      <c r="Z147" s="19" t="s">
        <v>400</v>
      </c>
      <c r="AA147" s="36">
        <v>5</v>
      </c>
      <c r="AO147" s="18">
        <v>6</v>
      </c>
      <c r="AP147" s="247" t="s">
        <v>473</v>
      </c>
      <c r="AQ147" s="247" t="s">
        <v>510</v>
      </c>
      <c r="AR147" s="247" t="str">
        <f t="shared" si="63"/>
        <v>6OkcPho</v>
      </c>
      <c r="AS147" s="18">
        <v>10</v>
      </c>
      <c r="AT147" s="18">
        <f t="shared" si="62"/>
        <v>6</v>
      </c>
      <c r="BA147" s="90" t="s">
        <v>1147</v>
      </c>
      <c r="BB147" s="90" t="s">
        <v>387</v>
      </c>
      <c r="BC147" s="90" t="s">
        <v>992</v>
      </c>
      <c r="BD147" s="90"/>
      <c r="BE147">
        <v>143</v>
      </c>
      <c r="BF147" s="18" t="s">
        <v>1104</v>
      </c>
      <c r="BG147" s="312" t="s">
        <v>1148</v>
      </c>
      <c r="BH147" s="93" t="str">
        <f t="shared" si="60"/>
        <v>Arizona Maricopa</v>
      </c>
      <c r="BI147" s="18" t="s">
        <v>1106</v>
      </c>
      <c r="BJ147" s="18" t="s">
        <v>1149</v>
      </c>
      <c r="BK147" s="18" t="s">
        <v>1149</v>
      </c>
      <c r="BL147" s="100" t="s">
        <v>1150</v>
      </c>
      <c r="BM147" s="94" t="s">
        <v>999</v>
      </c>
      <c r="BO147" s="18" t="s">
        <v>1151</v>
      </c>
      <c r="BP147" s="19">
        <v>0</v>
      </c>
      <c r="BQ147" s="19">
        <v>0</v>
      </c>
      <c r="BR147" s="19">
        <v>0</v>
      </c>
      <c r="BS147" s="19">
        <v>0</v>
      </c>
    </row>
    <row r="148" spans="26:71" ht="25.5" x14ac:dyDescent="0.25">
      <c r="Z148" s="19" t="s">
        <v>411</v>
      </c>
      <c r="AA148" s="36">
        <v>0</v>
      </c>
      <c r="AO148" s="18">
        <v>6</v>
      </c>
      <c r="AP148" s="247" t="s">
        <v>473</v>
      </c>
      <c r="AQ148" s="247" t="s">
        <v>548</v>
      </c>
      <c r="AR148" s="247" t="str">
        <f t="shared" si="63"/>
        <v>6OkcSlc</v>
      </c>
      <c r="AS148" s="18">
        <v>8</v>
      </c>
      <c r="AT148" s="18">
        <f t="shared" si="62"/>
        <v>6</v>
      </c>
      <c r="BA148" s="91" t="s">
        <v>1152</v>
      </c>
      <c r="BB148" s="91" t="s">
        <v>387</v>
      </c>
      <c r="BC148" s="91" t="s">
        <v>992</v>
      </c>
      <c r="BD148" s="91"/>
      <c r="BE148">
        <v>144</v>
      </c>
      <c r="BF148" s="18" t="s">
        <v>1104</v>
      </c>
      <c r="BG148" s="312" t="s">
        <v>1153</v>
      </c>
      <c r="BH148" s="93" t="str">
        <f t="shared" si="60"/>
        <v>Arizona Mohave</v>
      </c>
      <c r="BI148" s="18" t="s">
        <v>244</v>
      </c>
      <c r="BJ148" s="18" t="s">
        <v>1123</v>
      </c>
      <c r="BK148" s="18" t="s">
        <v>1124</v>
      </c>
      <c r="BL148" s="100" t="s">
        <v>1114</v>
      </c>
      <c r="BM148" s="94" t="s">
        <v>1125</v>
      </c>
      <c r="BO148" s="18" t="s">
        <v>1154</v>
      </c>
      <c r="BP148" s="19">
        <v>0</v>
      </c>
      <c r="BQ148" s="19">
        <v>0</v>
      </c>
      <c r="BR148" s="19">
        <v>0</v>
      </c>
      <c r="BS148" s="19">
        <v>0</v>
      </c>
    </row>
    <row r="149" spans="26:71" ht="25.5" x14ac:dyDescent="0.25">
      <c r="Z149" s="260" t="s">
        <v>420</v>
      </c>
      <c r="AA149" s="36">
        <v>5</v>
      </c>
      <c r="AO149" s="18">
        <v>6</v>
      </c>
      <c r="AP149" s="247" t="s">
        <v>473</v>
      </c>
      <c r="AQ149" s="247" t="s">
        <v>395</v>
      </c>
      <c r="AR149" s="247" t="str">
        <f t="shared" si="63"/>
        <v>6OkcAtw</v>
      </c>
      <c r="AS149" s="18">
        <v>8</v>
      </c>
      <c r="AT149" s="18">
        <f t="shared" si="62"/>
        <v>6</v>
      </c>
      <c r="BA149" s="90" t="s">
        <v>1155</v>
      </c>
      <c r="BB149" s="90" t="s">
        <v>387</v>
      </c>
      <c r="BC149" s="90" t="s">
        <v>992</v>
      </c>
      <c r="BD149" s="90"/>
      <c r="BE149">
        <v>145</v>
      </c>
      <c r="BF149" s="18" t="s">
        <v>1104</v>
      </c>
      <c r="BG149" s="312" t="s">
        <v>1156</v>
      </c>
      <c r="BH149" s="93" t="str">
        <f t="shared" si="60"/>
        <v>Arizona Navajo</v>
      </c>
      <c r="BI149" s="18" t="s">
        <v>1106</v>
      </c>
      <c r="BJ149" s="18" t="s">
        <v>1107</v>
      </c>
      <c r="BK149" s="18" t="s">
        <v>1107</v>
      </c>
      <c r="BL149" s="100" t="s">
        <v>1108</v>
      </c>
      <c r="BM149" s="94" t="s">
        <v>306</v>
      </c>
      <c r="BO149" s="18" t="s">
        <v>1157</v>
      </c>
      <c r="BP149" s="19">
        <v>0</v>
      </c>
      <c r="BQ149" s="19">
        <v>0</v>
      </c>
      <c r="BR149" s="19">
        <v>0</v>
      </c>
      <c r="BS149" s="19">
        <v>0</v>
      </c>
    </row>
    <row r="150" spans="26:71" ht="35.25" x14ac:dyDescent="0.25">
      <c r="Z150" s="260" t="s">
        <v>431</v>
      </c>
      <c r="AA150" s="36">
        <v>5</v>
      </c>
      <c r="AO150" s="18">
        <v>6</v>
      </c>
      <c r="AP150" s="247" t="s">
        <v>473</v>
      </c>
      <c r="AQ150" s="247" t="s">
        <v>374</v>
      </c>
      <c r="AR150" s="247" t="str">
        <f t="shared" si="63"/>
        <v>6OkcAlbq</v>
      </c>
      <c r="AS150" s="18">
        <v>12</v>
      </c>
      <c r="AT150" s="18">
        <f t="shared" si="62"/>
        <v>6</v>
      </c>
      <c r="BA150" s="91" t="s">
        <v>1158</v>
      </c>
      <c r="BB150" s="91" t="s">
        <v>387</v>
      </c>
      <c r="BC150" s="91" t="s">
        <v>992</v>
      </c>
      <c r="BD150" s="91"/>
      <c r="BE150">
        <v>146</v>
      </c>
      <c r="BF150" s="18" t="s">
        <v>1104</v>
      </c>
      <c r="BG150" s="312" t="s">
        <v>1159</v>
      </c>
      <c r="BH150" s="93" t="str">
        <f t="shared" si="60"/>
        <v>Arizona Pima</v>
      </c>
      <c r="BI150" s="18" t="s">
        <v>1106</v>
      </c>
      <c r="BJ150" s="18" t="s">
        <v>1113</v>
      </c>
      <c r="BK150" s="18" t="s">
        <v>1113</v>
      </c>
      <c r="BL150" s="100" t="s">
        <v>1114</v>
      </c>
      <c r="BM150" s="94" t="s">
        <v>308</v>
      </c>
      <c r="BO150" s="18" t="s">
        <v>1160</v>
      </c>
      <c r="BP150" s="19">
        <v>0</v>
      </c>
      <c r="BQ150" s="19">
        <v>0</v>
      </c>
      <c r="BR150" s="19">
        <v>0</v>
      </c>
      <c r="BS150" s="19">
        <v>0</v>
      </c>
    </row>
    <row r="151" spans="26:71" ht="35.25" x14ac:dyDescent="0.25">
      <c r="Z151" s="260" t="s">
        <v>443</v>
      </c>
      <c r="AA151" s="36">
        <v>5</v>
      </c>
      <c r="AO151" s="18">
        <v>6</v>
      </c>
      <c r="AP151" s="247" t="s">
        <v>473</v>
      </c>
      <c r="AQ151" s="247" t="s">
        <v>494</v>
      </c>
      <c r="AR151" s="247" t="str">
        <f t="shared" si="63"/>
        <v>6OkcLacr</v>
      </c>
      <c r="AS151" s="18">
        <v>14</v>
      </c>
      <c r="AT151" s="18">
        <f t="shared" si="62"/>
        <v>6</v>
      </c>
      <c r="BA151" s="90" t="s">
        <v>1161</v>
      </c>
      <c r="BB151" s="90" t="s">
        <v>387</v>
      </c>
      <c r="BC151" s="90" t="s">
        <v>992</v>
      </c>
      <c r="BD151" s="90"/>
      <c r="BE151">
        <v>147</v>
      </c>
      <c r="BF151" s="18" t="s">
        <v>1104</v>
      </c>
      <c r="BG151" s="312" t="s">
        <v>1162</v>
      </c>
      <c r="BH151" s="93" t="str">
        <f t="shared" si="60"/>
        <v>Arizona Pinal</v>
      </c>
      <c r="BI151" s="18" t="s">
        <v>1106</v>
      </c>
      <c r="BJ151" s="18" t="s">
        <v>1149</v>
      </c>
      <c r="BK151" s="18" t="s">
        <v>1149</v>
      </c>
      <c r="BL151" s="100" t="s">
        <v>1150</v>
      </c>
      <c r="BM151" s="94" t="s">
        <v>999</v>
      </c>
      <c r="BO151" s="18" t="s">
        <v>1163</v>
      </c>
      <c r="BP151" s="19">
        <v>0</v>
      </c>
      <c r="BQ151" s="19">
        <v>0</v>
      </c>
      <c r="BR151" s="19">
        <v>0</v>
      </c>
      <c r="BS151" s="19">
        <v>0</v>
      </c>
    </row>
    <row r="152" spans="26:71" ht="15" x14ac:dyDescent="0.25">
      <c r="Z152" s="260" t="s">
        <v>457</v>
      </c>
      <c r="AA152" s="36">
        <v>5</v>
      </c>
      <c r="AO152" s="18">
        <v>6</v>
      </c>
      <c r="AP152" s="247" t="s">
        <v>473</v>
      </c>
      <c r="AQ152" s="247" t="s">
        <v>426</v>
      </c>
      <c r="AR152" s="247" t="str">
        <f t="shared" ref="AR152:AR168" si="64">_xlfn.CONCAT(AO152,AP152,AQ152)</f>
        <v>6OkcClvd</v>
      </c>
      <c r="AS152" s="18">
        <v>4</v>
      </c>
      <c r="AT152" s="18">
        <f t="shared" si="62"/>
        <v>6</v>
      </c>
      <c r="BA152" s="91" t="s">
        <v>1164</v>
      </c>
      <c r="BB152" s="91" t="s">
        <v>387</v>
      </c>
      <c r="BC152" s="91" t="s">
        <v>992</v>
      </c>
      <c r="BD152" s="91"/>
      <c r="BE152">
        <v>148</v>
      </c>
      <c r="BF152" s="18" t="s">
        <v>1104</v>
      </c>
      <c r="BG152" s="312" t="s">
        <v>1165</v>
      </c>
      <c r="BH152" s="93" t="str">
        <f t="shared" ref="BH152" si="65">_xlfn.CONCAT(BF152," ",BG152)</f>
        <v>Arizona Pinal Special</v>
      </c>
      <c r="BI152" s="18" t="s">
        <v>1106</v>
      </c>
      <c r="BJ152" s="18" t="s">
        <v>1113</v>
      </c>
      <c r="BK152" s="18" t="s">
        <v>1113</v>
      </c>
      <c r="BL152" s="100" t="s">
        <v>1114</v>
      </c>
      <c r="BM152" s="94" t="s">
        <v>308</v>
      </c>
      <c r="BO152" s="18" t="s">
        <v>1166</v>
      </c>
      <c r="BP152" s="19">
        <v>0</v>
      </c>
      <c r="BQ152" s="19">
        <v>0</v>
      </c>
      <c r="BR152" s="19">
        <v>0</v>
      </c>
      <c r="BS152" s="19">
        <v>0</v>
      </c>
    </row>
    <row r="153" spans="26:71" ht="15" x14ac:dyDescent="0.25">
      <c r="Z153" s="19" t="s">
        <v>470</v>
      </c>
      <c r="AA153" s="36">
        <v>5</v>
      </c>
      <c r="AO153" s="18">
        <v>6</v>
      </c>
      <c r="AP153" s="247" t="s">
        <v>473</v>
      </c>
      <c r="AQ153" s="247" t="s">
        <v>405</v>
      </c>
      <c r="AR153" s="247" t="str">
        <f t="shared" si="64"/>
        <v>6OkcBrge</v>
      </c>
      <c r="AS153" s="18">
        <v>4</v>
      </c>
      <c r="AT153" s="18">
        <f t="shared" si="62"/>
        <v>6</v>
      </c>
      <c r="BA153" s="90" t="s">
        <v>1167</v>
      </c>
      <c r="BB153" s="90" t="s">
        <v>387</v>
      </c>
      <c r="BC153" s="90" t="s">
        <v>992</v>
      </c>
      <c r="BD153" s="90"/>
      <c r="BE153">
        <v>149</v>
      </c>
      <c r="BF153" s="18" t="s">
        <v>1104</v>
      </c>
      <c r="BG153" s="312" t="s">
        <v>1168</v>
      </c>
      <c r="BH153" s="93" t="str">
        <f t="shared" si="60"/>
        <v>Arizona Santa Cruz</v>
      </c>
      <c r="BI153" s="18" t="s">
        <v>1106</v>
      </c>
      <c r="BJ153" s="18" t="s">
        <v>1113</v>
      </c>
      <c r="BK153" s="18" t="s">
        <v>1113</v>
      </c>
      <c r="BL153" s="100" t="s">
        <v>1114</v>
      </c>
      <c r="BM153" s="94" t="s">
        <v>308</v>
      </c>
      <c r="BO153" s="18" t="s">
        <v>1169</v>
      </c>
      <c r="BP153" s="19">
        <v>0</v>
      </c>
      <c r="BQ153" s="19">
        <v>0</v>
      </c>
      <c r="BR153" s="19">
        <v>0</v>
      </c>
      <c r="BS153" s="19">
        <v>0</v>
      </c>
    </row>
    <row r="154" spans="26:71" ht="15" x14ac:dyDescent="0.25">
      <c r="Z154" s="19" t="s">
        <v>480</v>
      </c>
      <c r="AA154" s="36">
        <v>5</v>
      </c>
      <c r="AO154" s="18">
        <v>6</v>
      </c>
      <c r="AP154" s="247" t="s">
        <v>473</v>
      </c>
      <c r="AQ154" s="247" t="s">
        <v>566</v>
      </c>
      <c r="AR154" s="247" t="str">
        <f t="shared" si="64"/>
        <v>6OkcWall</v>
      </c>
      <c r="AS154" s="18">
        <v>5</v>
      </c>
      <c r="AT154" s="18">
        <f t="shared" si="62"/>
        <v>6</v>
      </c>
      <c r="BA154" s="91" t="s">
        <v>1170</v>
      </c>
      <c r="BB154" s="91" t="s">
        <v>387</v>
      </c>
      <c r="BC154" s="91" t="s">
        <v>992</v>
      </c>
      <c r="BD154" s="91"/>
      <c r="BE154">
        <v>150</v>
      </c>
      <c r="BF154" s="18" t="s">
        <v>1104</v>
      </c>
      <c r="BG154" s="312" t="s">
        <v>1171</v>
      </c>
      <c r="BH154" s="93" t="str">
        <f t="shared" si="60"/>
        <v>Arizona Yavapai</v>
      </c>
      <c r="BI154" s="18" t="s">
        <v>1106</v>
      </c>
      <c r="BJ154" s="18" t="s">
        <v>1107</v>
      </c>
      <c r="BK154" s="18" t="s">
        <v>1107</v>
      </c>
      <c r="BL154" s="100" t="s">
        <v>1108</v>
      </c>
      <c r="BM154" s="94" t="s">
        <v>306</v>
      </c>
      <c r="BO154" s="18" t="s">
        <v>1172</v>
      </c>
      <c r="BP154" s="19">
        <v>100</v>
      </c>
      <c r="BQ154" s="19">
        <v>100</v>
      </c>
      <c r="BR154" s="19">
        <v>100</v>
      </c>
      <c r="BS154" s="19">
        <v>100</v>
      </c>
    </row>
    <row r="155" spans="26:71" ht="15" x14ac:dyDescent="0.25">
      <c r="Z155" s="19" t="s">
        <v>490</v>
      </c>
      <c r="AA155" s="36">
        <v>0</v>
      </c>
      <c r="AO155" s="18">
        <v>6</v>
      </c>
      <c r="AP155" s="247" t="s">
        <v>473</v>
      </c>
      <c r="AQ155" s="247" t="s">
        <v>415</v>
      </c>
      <c r="AR155" s="247" t="str">
        <f t="shared" si="64"/>
        <v>6OkcBytn</v>
      </c>
      <c r="AS155" s="18">
        <v>6</v>
      </c>
      <c r="AT155" s="18">
        <f t="shared" si="62"/>
        <v>6</v>
      </c>
      <c r="BA155" s="90" t="s">
        <v>1173</v>
      </c>
      <c r="BB155" s="90" t="s">
        <v>387</v>
      </c>
      <c r="BC155" s="90" t="s">
        <v>992</v>
      </c>
      <c r="BD155" s="90"/>
      <c r="BE155">
        <v>151</v>
      </c>
      <c r="BF155" s="18" t="s">
        <v>1104</v>
      </c>
      <c r="BG155" s="312" t="s">
        <v>1174</v>
      </c>
      <c r="BH155" s="93" t="str">
        <f t="shared" si="60"/>
        <v>Arizona Yuma</v>
      </c>
      <c r="BI155" s="18" t="s">
        <v>1106</v>
      </c>
      <c r="BJ155" s="18" t="s">
        <v>1144</v>
      </c>
      <c r="BK155" s="18" t="s">
        <v>1144</v>
      </c>
      <c r="BL155" s="100" t="s">
        <v>1145</v>
      </c>
      <c r="BM155" s="94" t="s">
        <v>1125</v>
      </c>
      <c r="BO155" s="18" t="s">
        <v>1175</v>
      </c>
      <c r="BP155" s="19">
        <v>100</v>
      </c>
      <c r="BQ155" s="19">
        <v>100</v>
      </c>
      <c r="BR155" s="19">
        <v>100</v>
      </c>
      <c r="BS155" s="19">
        <v>100</v>
      </c>
    </row>
    <row r="156" spans="26:71" ht="15" x14ac:dyDescent="0.25">
      <c r="Z156" s="19" t="s">
        <v>499</v>
      </c>
      <c r="AA156" s="36">
        <v>0</v>
      </c>
      <c r="AO156" s="18">
        <v>6</v>
      </c>
      <c r="AP156" s="247" t="s">
        <v>473</v>
      </c>
      <c r="AQ156" s="247" t="s">
        <v>435</v>
      </c>
      <c r="AR156" s="247" t="str">
        <f t="shared" si="64"/>
        <v>6OkcFarm</v>
      </c>
      <c r="AS156" s="18">
        <v>12</v>
      </c>
      <c r="AT156" s="18">
        <f t="shared" si="62"/>
        <v>6</v>
      </c>
      <c r="BA156" s="91" t="s">
        <v>1176</v>
      </c>
      <c r="BB156" s="91" t="s">
        <v>387</v>
      </c>
      <c r="BC156" s="91" t="s">
        <v>1177</v>
      </c>
      <c r="BD156" s="91"/>
      <c r="BE156">
        <v>152</v>
      </c>
      <c r="BF156" s="18" t="s">
        <v>1178</v>
      </c>
      <c r="BG156" s="312" t="s">
        <v>1178</v>
      </c>
      <c r="BH156" s="93" t="str">
        <f t="shared" si="60"/>
        <v>Arkansas Arkansas</v>
      </c>
      <c r="BI156" s="18" t="s">
        <v>1179</v>
      </c>
      <c r="BJ156" s="18" t="s">
        <v>1180</v>
      </c>
      <c r="BK156" s="18" t="s">
        <v>1180</v>
      </c>
      <c r="BL156" s="18" t="s">
        <v>1180</v>
      </c>
      <c r="BM156" s="94" t="s">
        <v>1181</v>
      </c>
      <c r="BO156" s="18" t="s">
        <v>1182</v>
      </c>
      <c r="BP156" s="19">
        <v>0</v>
      </c>
      <c r="BQ156" s="19">
        <v>0</v>
      </c>
      <c r="BR156" s="19">
        <v>0</v>
      </c>
      <c r="BS156" s="19">
        <v>0</v>
      </c>
    </row>
    <row r="157" spans="26:71" ht="15" x14ac:dyDescent="0.25">
      <c r="Z157" s="19" t="s">
        <v>506</v>
      </c>
      <c r="AA157" s="36">
        <v>0</v>
      </c>
      <c r="AO157" s="18">
        <v>6</v>
      </c>
      <c r="AP157" s="247" t="s">
        <v>510</v>
      </c>
      <c r="AQ157" s="247" t="s">
        <v>374</v>
      </c>
      <c r="AR157" s="247" t="str">
        <f t="shared" si="64"/>
        <v>6PhoAlbq</v>
      </c>
      <c r="AS157" s="18">
        <v>2</v>
      </c>
      <c r="AT157" s="18">
        <f t="shared" si="62"/>
        <v>6</v>
      </c>
      <c r="BA157" s="90" t="s">
        <v>1183</v>
      </c>
      <c r="BB157" s="90" t="s">
        <v>387</v>
      </c>
      <c r="BC157" s="90" t="s">
        <v>992</v>
      </c>
      <c r="BD157" s="90"/>
      <c r="BE157">
        <v>153</v>
      </c>
      <c r="BF157" s="18" t="s">
        <v>1178</v>
      </c>
      <c r="BG157" s="312" t="s">
        <v>1184</v>
      </c>
      <c r="BH157" s="93" t="str">
        <f t="shared" si="60"/>
        <v>Arkansas Ashley</v>
      </c>
      <c r="BI157" s="18" t="s">
        <v>1179</v>
      </c>
      <c r="BJ157" s="18" t="s">
        <v>1180</v>
      </c>
      <c r="BK157" s="18" t="s">
        <v>1180</v>
      </c>
      <c r="BL157" s="18" t="s">
        <v>1180</v>
      </c>
      <c r="BM157" s="94" t="s">
        <v>1181</v>
      </c>
      <c r="BO157" s="18" t="s">
        <v>1185</v>
      </c>
      <c r="BP157" s="19">
        <v>0</v>
      </c>
      <c r="BQ157" s="19">
        <v>0</v>
      </c>
      <c r="BR157" s="19">
        <v>0</v>
      </c>
      <c r="BS157" s="19">
        <v>0</v>
      </c>
    </row>
    <row r="158" spans="26:71" ht="25.5" x14ac:dyDescent="0.25">
      <c r="Z158" s="260" t="s">
        <v>516</v>
      </c>
      <c r="AA158" s="36">
        <v>5</v>
      </c>
      <c r="AO158" s="18">
        <v>6</v>
      </c>
      <c r="AP158" s="247" t="s">
        <v>510</v>
      </c>
      <c r="AQ158" s="247" t="s">
        <v>435</v>
      </c>
      <c r="AR158" s="247" t="str">
        <f t="shared" si="64"/>
        <v>6PhoFarm</v>
      </c>
      <c r="AS158" s="18">
        <v>2</v>
      </c>
      <c r="AT158" s="18">
        <f t="shared" si="62"/>
        <v>6</v>
      </c>
      <c r="BA158" s="91" t="s">
        <v>1186</v>
      </c>
      <c r="BB158" s="91" t="s">
        <v>387</v>
      </c>
      <c r="BC158" s="91" t="s">
        <v>992</v>
      </c>
      <c r="BD158" s="91"/>
      <c r="BE158">
        <v>154</v>
      </c>
      <c r="BF158" s="18" t="s">
        <v>1178</v>
      </c>
      <c r="BG158" s="312" t="s">
        <v>1187</v>
      </c>
      <c r="BH158" s="93" t="str">
        <f t="shared" si="60"/>
        <v>Arkansas Baxter</v>
      </c>
      <c r="BI158" s="18" t="s">
        <v>1179</v>
      </c>
      <c r="BJ158" s="18" t="s">
        <v>1188</v>
      </c>
      <c r="BK158" s="18" t="s">
        <v>1188</v>
      </c>
      <c r="BL158" s="18" t="s">
        <v>1188</v>
      </c>
      <c r="BM158" s="94" t="s">
        <v>1189</v>
      </c>
      <c r="BO158" s="18" t="s">
        <v>1190</v>
      </c>
      <c r="BP158" s="19">
        <v>0</v>
      </c>
      <c r="BQ158" s="19">
        <v>0</v>
      </c>
      <c r="BR158" s="19">
        <v>0</v>
      </c>
      <c r="BS158" s="19">
        <v>0</v>
      </c>
    </row>
    <row r="159" spans="26:71" ht="25.5" x14ac:dyDescent="0.25">
      <c r="Z159" s="260" t="s">
        <v>525</v>
      </c>
      <c r="AA159" s="36">
        <v>5</v>
      </c>
      <c r="AO159" s="18">
        <v>6</v>
      </c>
      <c r="AP159" s="247" t="s">
        <v>548</v>
      </c>
      <c r="AQ159" s="247" t="s">
        <v>395</v>
      </c>
      <c r="AR159" s="247" t="str">
        <f t="shared" si="64"/>
        <v>6SlcAtw</v>
      </c>
      <c r="AS159" s="18">
        <v>3</v>
      </c>
      <c r="AT159" s="18">
        <f t="shared" si="62"/>
        <v>6</v>
      </c>
      <c r="BA159" s="90" t="s">
        <v>1191</v>
      </c>
      <c r="BB159" s="90" t="s">
        <v>387</v>
      </c>
      <c r="BC159" s="90" t="s">
        <v>992</v>
      </c>
      <c r="BD159" s="90"/>
      <c r="BE159">
        <v>155</v>
      </c>
      <c r="BF159" s="18" t="s">
        <v>1178</v>
      </c>
      <c r="BG159" s="312" t="s">
        <v>1192</v>
      </c>
      <c r="BH159" s="93" t="str">
        <f>_xlfn.CONCAT(BF159," ",BG159)</f>
        <v>Arkansas Benton</v>
      </c>
      <c r="BI159" s="18" t="s">
        <v>1179</v>
      </c>
      <c r="BJ159" s="18" t="s">
        <v>1188</v>
      </c>
      <c r="BK159" s="18" t="s">
        <v>1188</v>
      </c>
      <c r="BL159" s="18" t="s">
        <v>1188</v>
      </c>
      <c r="BM159" s="94" t="s">
        <v>1189</v>
      </c>
      <c r="BO159" s="18" t="s">
        <v>1193</v>
      </c>
      <c r="BP159" s="19">
        <v>0</v>
      </c>
      <c r="BQ159" s="19">
        <v>0</v>
      </c>
      <c r="BR159" s="19">
        <v>0</v>
      </c>
      <c r="BS159" s="19">
        <v>0</v>
      </c>
    </row>
    <row r="160" spans="26:71" ht="15" x14ac:dyDescent="0.25">
      <c r="Z160" s="260" t="s">
        <v>531</v>
      </c>
      <c r="AA160" s="36">
        <v>5</v>
      </c>
      <c r="AO160" s="18">
        <v>6</v>
      </c>
      <c r="AP160" s="247" t="s">
        <v>548</v>
      </c>
      <c r="AQ160" s="247" t="s">
        <v>374</v>
      </c>
      <c r="AR160" s="247" t="str">
        <f t="shared" si="64"/>
        <v>6SlcAlbq</v>
      </c>
      <c r="AS160" s="18">
        <v>4</v>
      </c>
      <c r="AT160" s="18">
        <f t="shared" si="62"/>
        <v>6</v>
      </c>
      <c r="BA160" s="91" t="s">
        <v>1194</v>
      </c>
      <c r="BB160" s="91" t="s">
        <v>387</v>
      </c>
      <c r="BC160" s="91" t="s">
        <v>992</v>
      </c>
      <c r="BD160" s="91"/>
      <c r="BE160">
        <v>156</v>
      </c>
      <c r="BF160" s="18" t="s">
        <v>1178</v>
      </c>
      <c r="BG160" s="312" t="s">
        <v>1195</v>
      </c>
      <c r="BH160" s="93" t="str">
        <f t="shared" si="60"/>
        <v>Arkansas Boone</v>
      </c>
      <c r="BI160" s="18" t="s">
        <v>1179</v>
      </c>
      <c r="BJ160" s="18" t="s">
        <v>1188</v>
      </c>
      <c r="BK160" s="18" t="s">
        <v>1188</v>
      </c>
      <c r="BL160" s="18" t="s">
        <v>1188</v>
      </c>
      <c r="BM160" s="94" t="s">
        <v>1189</v>
      </c>
      <c r="BO160" s="18" t="s">
        <v>1196</v>
      </c>
      <c r="BP160" s="19">
        <v>0</v>
      </c>
      <c r="BQ160" s="19">
        <v>0</v>
      </c>
      <c r="BR160" s="19">
        <v>0</v>
      </c>
      <c r="BS160" s="19">
        <v>0</v>
      </c>
    </row>
    <row r="161" spans="26:71" ht="25.5" x14ac:dyDescent="0.25">
      <c r="Z161" s="260" t="s">
        <v>539</v>
      </c>
      <c r="AA161" s="36">
        <v>5</v>
      </c>
      <c r="AO161" s="18">
        <v>6</v>
      </c>
      <c r="AP161" s="247" t="s">
        <v>548</v>
      </c>
      <c r="AQ161" s="247" t="s">
        <v>435</v>
      </c>
      <c r="AR161" s="247" t="str">
        <f t="shared" si="64"/>
        <v>6SlcFarm</v>
      </c>
      <c r="AS161" s="18">
        <v>4</v>
      </c>
      <c r="AT161" s="18">
        <f t="shared" si="62"/>
        <v>6</v>
      </c>
      <c r="BA161" s="90" t="s">
        <v>1197</v>
      </c>
      <c r="BB161" s="90" t="s">
        <v>387</v>
      </c>
      <c r="BC161" s="90" t="s">
        <v>992</v>
      </c>
      <c r="BD161" s="90"/>
      <c r="BE161">
        <v>157</v>
      </c>
      <c r="BF161" s="18" t="s">
        <v>1178</v>
      </c>
      <c r="BG161" s="312" t="s">
        <v>1198</v>
      </c>
      <c r="BH161" s="93" t="str">
        <f t="shared" si="60"/>
        <v>Arkansas Bradley</v>
      </c>
      <c r="BI161" s="18" t="s">
        <v>1179</v>
      </c>
      <c r="BJ161" s="18" t="s">
        <v>1188</v>
      </c>
      <c r="BK161" s="18" t="s">
        <v>1188</v>
      </c>
      <c r="BL161" s="18" t="s">
        <v>1188</v>
      </c>
      <c r="BM161" s="94" t="s">
        <v>1189</v>
      </c>
      <c r="BO161" s="18" t="s">
        <v>1199</v>
      </c>
      <c r="BP161" s="19">
        <v>0</v>
      </c>
      <c r="BQ161" s="19">
        <v>0</v>
      </c>
      <c r="BR161" s="19">
        <v>0</v>
      </c>
      <c r="BS161" s="19">
        <v>0</v>
      </c>
    </row>
    <row r="162" spans="26:71" ht="25.5" x14ac:dyDescent="0.25">
      <c r="Z162" s="260" t="s">
        <v>546</v>
      </c>
      <c r="AA162" s="36">
        <v>5</v>
      </c>
      <c r="AO162" s="18">
        <v>6</v>
      </c>
      <c r="AP162" s="247" t="s">
        <v>548</v>
      </c>
      <c r="AQ162" s="247" t="s">
        <v>494</v>
      </c>
      <c r="AR162" s="247" t="str">
        <f t="shared" si="64"/>
        <v>6SlcLacr</v>
      </c>
      <c r="AS162" s="18">
        <v>4</v>
      </c>
      <c r="AT162" s="18">
        <f t="shared" si="62"/>
        <v>6</v>
      </c>
      <c r="BA162" s="91" t="s">
        <v>1200</v>
      </c>
      <c r="BB162" s="91" t="s">
        <v>387</v>
      </c>
      <c r="BC162" s="91" t="s">
        <v>992</v>
      </c>
      <c r="BD162" s="91"/>
      <c r="BE162">
        <v>158</v>
      </c>
      <c r="BF162" s="18" t="s">
        <v>1178</v>
      </c>
      <c r="BG162" s="312" t="s">
        <v>504</v>
      </c>
      <c r="BH162" s="93" t="str">
        <f t="shared" si="60"/>
        <v>Arkansas Calhoun</v>
      </c>
      <c r="BI162" s="18" t="s">
        <v>1179</v>
      </c>
      <c r="BJ162" s="18" t="s">
        <v>1180</v>
      </c>
      <c r="BK162" s="18" t="s">
        <v>1180</v>
      </c>
      <c r="BL162" s="18" t="s">
        <v>1180</v>
      </c>
      <c r="BM162" s="94" t="s">
        <v>1181</v>
      </c>
      <c r="BO162" s="18" t="s">
        <v>1201</v>
      </c>
      <c r="BP162" s="19">
        <v>0</v>
      </c>
      <c r="BQ162" s="19">
        <v>0</v>
      </c>
      <c r="BR162" s="19">
        <v>0</v>
      </c>
      <c r="BS162" s="19">
        <v>0</v>
      </c>
    </row>
    <row r="163" spans="26:71" ht="25.5" x14ac:dyDescent="0.25">
      <c r="Z163" s="260" t="s">
        <v>555</v>
      </c>
      <c r="AA163" s="36">
        <v>5</v>
      </c>
      <c r="AO163" s="18">
        <v>6</v>
      </c>
      <c r="AP163" s="247" t="s">
        <v>548</v>
      </c>
      <c r="AQ163" s="247" t="s">
        <v>566</v>
      </c>
      <c r="AR163" s="247" t="str">
        <f t="shared" si="64"/>
        <v>6SlcWall</v>
      </c>
      <c r="AS163" s="18">
        <v>8</v>
      </c>
      <c r="AT163" s="18">
        <f t="shared" si="62"/>
        <v>6</v>
      </c>
      <c r="BA163" s="90" t="s">
        <v>1202</v>
      </c>
      <c r="BB163" s="90" t="s">
        <v>387</v>
      </c>
      <c r="BC163" s="90" t="s">
        <v>1203</v>
      </c>
      <c r="BD163" s="90"/>
      <c r="BE163">
        <v>159</v>
      </c>
      <c r="BF163" s="18" t="s">
        <v>1178</v>
      </c>
      <c r="BG163" s="312" t="s">
        <v>1204</v>
      </c>
      <c r="BH163" s="93" t="str">
        <f t="shared" si="60"/>
        <v>Arkansas Carroll</v>
      </c>
      <c r="BI163" s="18" t="s">
        <v>1179</v>
      </c>
      <c r="BJ163" s="18" t="s">
        <v>1188</v>
      </c>
      <c r="BK163" s="18" t="s">
        <v>1188</v>
      </c>
      <c r="BL163" s="18" t="s">
        <v>1188</v>
      </c>
      <c r="BM163" s="94" t="s">
        <v>1189</v>
      </c>
      <c r="BO163" s="18" t="s">
        <v>1205</v>
      </c>
      <c r="BP163" s="19">
        <v>0</v>
      </c>
      <c r="BQ163" s="19">
        <v>0</v>
      </c>
      <c r="BR163" s="19">
        <v>0</v>
      </c>
      <c r="BS163" s="19">
        <v>0</v>
      </c>
    </row>
    <row r="164" spans="26:71" ht="25.5" x14ac:dyDescent="0.25">
      <c r="Z164" s="260" t="s">
        <v>563</v>
      </c>
      <c r="AA164" s="36">
        <v>5</v>
      </c>
      <c r="AO164" s="18">
        <v>6</v>
      </c>
      <c r="AP164" s="247" t="s">
        <v>548</v>
      </c>
      <c r="AQ164" s="247" t="s">
        <v>426</v>
      </c>
      <c r="AR164" s="247" t="str">
        <f t="shared" si="64"/>
        <v>6SlcClvd</v>
      </c>
      <c r="AS164" s="18">
        <v>9</v>
      </c>
      <c r="AT164" s="18">
        <f t="shared" si="62"/>
        <v>6</v>
      </c>
      <c r="BA164" s="91" t="s">
        <v>1206</v>
      </c>
      <c r="BB164" s="91" t="s">
        <v>387</v>
      </c>
      <c r="BC164" s="91" t="s">
        <v>1203</v>
      </c>
      <c r="BD164" s="91"/>
      <c r="BE164">
        <v>160</v>
      </c>
      <c r="BF164" s="18" t="s">
        <v>1178</v>
      </c>
      <c r="BG164" s="312" t="s">
        <v>1207</v>
      </c>
      <c r="BH164" s="93" t="str">
        <f t="shared" si="60"/>
        <v>Arkansas Chicot</v>
      </c>
      <c r="BI164" s="18" t="s">
        <v>1179</v>
      </c>
      <c r="BJ164" s="18" t="s">
        <v>1180</v>
      </c>
      <c r="BK164" s="18" t="s">
        <v>1180</v>
      </c>
      <c r="BL164" s="18" t="s">
        <v>1180</v>
      </c>
      <c r="BM164" s="94" t="s">
        <v>1181</v>
      </c>
      <c r="BO164" s="18" t="s">
        <v>1208</v>
      </c>
      <c r="BP164" s="19">
        <v>0</v>
      </c>
      <c r="BQ164" s="19">
        <v>0</v>
      </c>
      <c r="BR164" s="19">
        <v>0</v>
      </c>
      <c r="BS164" s="19">
        <v>0</v>
      </c>
    </row>
    <row r="165" spans="26:71" ht="25.5" x14ac:dyDescent="0.25">
      <c r="Z165" s="260" t="s">
        <v>573</v>
      </c>
      <c r="AA165" s="36">
        <v>5</v>
      </c>
      <c r="AO165" s="18">
        <v>6</v>
      </c>
      <c r="AP165" s="247" t="s">
        <v>548</v>
      </c>
      <c r="AQ165" s="247" t="s">
        <v>415</v>
      </c>
      <c r="AR165" s="247" t="str">
        <f t="shared" si="64"/>
        <v>6SlcBytn</v>
      </c>
      <c r="AS165" s="18">
        <v>5</v>
      </c>
      <c r="AT165" s="18">
        <f t="shared" si="62"/>
        <v>6</v>
      </c>
      <c r="BA165" s="90" t="s">
        <v>1209</v>
      </c>
      <c r="BB165" s="90" t="s">
        <v>387</v>
      </c>
      <c r="BC165" s="90" t="s">
        <v>1203</v>
      </c>
      <c r="BD165" s="90"/>
      <c r="BE165">
        <v>161</v>
      </c>
      <c r="BF165" s="18" t="s">
        <v>1178</v>
      </c>
      <c r="BG165" s="312" t="s">
        <v>1210</v>
      </c>
      <c r="BH165" s="93" t="str">
        <f t="shared" si="60"/>
        <v>Arkansas Clark</v>
      </c>
      <c r="BI165" s="18" t="s">
        <v>1179</v>
      </c>
      <c r="BJ165" s="18" t="s">
        <v>1180</v>
      </c>
      <c r="BK165" s="18" t="s">
        <v>1180</v>
      </c>
      <c r="BL165" s="18" t="s">
        <v>1180</v>
      </c>
      <c r="BM165" s="94" t="s">
        <v>308</v>
      </c>
      <c r="BO165" s="18" t="s">
        <v>1211</v>
      </c>
      <c r="BP165" s="19">
        <v>0</v>
      </c>
      <c r="BQ165" s="19">
        <v>0</v>
      </c>
      <c r="BR165" s="19">
        <v>0</v>
      </c>
      <c r="BS165" s="19">
        <v>0</v>
      </c>
    </row>
    <row r="166" spans="26:71" ht="15" x14ac:dyDescent="0.25">
      <c r="Z166" s="260" t="s">
        <v>453</v>
      </c>
      <c r="AA166" s="36">
        <v>5</v>
      </c>
      <c r="AO166" s="18">
        <v>6</v>
      </c>
      <c r="AP166" s="247" t="s">
        <v>548</v>
      </c>
      <c r="AQ166" s="247" t="s">
        <v>459</v>
      </c>
      <c r="AR166" s="247" t="str">
        <f t="shared" si="64"/>
        <v>6SlcRalg</v>
      </c>
      <c r="AS166" s="18">
        <v>10</v>
      </c>
      <c r="AT166" s="18">
        <f t="shared" si="62"/>
        <v>6</v>
      </c>
      <c r="BA166" s="91" t="s">
        <v>1212</v>
      </c>
      <c r="BB166" s="91" t="s">
        <v>387</v>
      </c>
      <c r="BC166" s="91" t="s">
        <v>1203</v>
      </c>
      <c r="BD166" s="91"/>
      <c r="BE166">
        <v>162</v>
      </c>
      <c r="BF166" s="18" t="s">
        <v>1178</v>
      </c>
      <c r="BG166" s="312" t="s">
        <v>596</v>
      </c>
      <c r="BH166" s="93" t="str">
        <f t="shared" si="60"/>
        <v>Arkansas Clay</v>
      </c>
      <c r="BI166" s="18" t="s">
        <v>1179</v>
      </c>
      <c r="BJ166" s="18" t="s">
        <v>1188</v>
      </c>
      <c r="BK166" s="18" t="s">
        <v>1188</v>
      </c>
      <c r="BL166" s="18" t="s">
        <v>1188</v>
      </c>
      <c r="BM166" s="94" t="s">
        <v>1189</v>
      </c>
      <c r="BO166" s="18" t="s">
        <v>1213</v>
      </c>
      <c r="BP166" s="19">
        <v>0</v>
      </c>
      <c r="BQ166" s="19">
        <v>0</v>
      </c>
      <c r="BR166" s="19">
        <v>0</v>
      </c>
      <c r="BS166" s="19">
        <v>0</v>
      </c>
    </row>
    <row r="167" spans="26:71" ht="15" x14ac:dyDescent="0.25">
      <c r="Z167" s="260" t="s">
        <v>465</v>
      </c>
      <c r="AA167" s="36">
        <v>5</v>
      </c>
      <c r="AO167" s="18">
        <v>6</v>
      </c>
      <c r="AP167" s="247" t="s">
        <v>548</v>
      </c>
      <c r="AQ167" s="247" t="s">
        <v>385</v>
      </c>
      <c r="AR167" s="247" t="str">
        <f t="shared" si="64"/>
        <v>6SlcPied</v>
      </c>
      <c r="AS167" s="18">
        <v>13</v>
      </c>
      <c r="AT167" s="18">
        <f t="shared" si="62"/>
        <v>6</v>
      </c>
      <c r="BA167" s="90" t="s">
        <v>1214</v>
      </c>
      <c r="BB167" s="90" t="s">
        <v>387</v>
      </c>
      <c r="BC167" s="90" t="s">
        <v>1215</v>
      </c>
      <c r="BD167" s="90"/>
      <c r="BE167">
        <v>163</v>
      </c>
      <c r="BF167" s="18" t="s">
        <v>1178</v>
      </c>
      <c r="BG167" s="312" t="s">
        <v>610</v>
      </c>
      <c r="BH167" s="93" t="str">
        <f t="shared" si="60"/>
        <v>Arkansas Cleburne</v>
      </c>
      <c r="BI167" s="18" t="s">
        <v>1179</v>
      </c>
      <c r="BJ167" s="18" t="s">
        <v>1188</v>
      </c>
      <c r="BK167" s="18" t="s">
        <v>1188</v>
      </c>
      <c r="BL167" s="18" t="s">
        <v>1188</v>
      </c>
      <c r="BM167" s="94" t="s">
        <v>1189</v>
      </c>
      <c r="BO167" s="18" t="s">
        <v>1216</v>
      </c>
      <c r="BP167" s="19">
        <v>0</v>
      </c>
      <c r="BQ167" s="19">
        <v>0</v>
      </c>
      <c r="BR167" s="19">
        <v>0</v>
      </c>
      <c r="BS167" s="19">
        <v>0</v>
      </c>
    </row>
    <row r="168" spans="26:71" ht="15" x14ac:dyDescent="0.25">
      <c r="Z168" s="260" t="s">
        <v>590</v>
      </c>
      <c r="AA168" s="36">
        <v>0</v>
      </c>
      <c r="AO168" s="18">
        <v>6</v>
      </c>
      <c r="AP168" s="247" t="s">
        <v>548</v>
      </c>
      <c r="AQ168" s="247" t="s">
        <v>510</v>
      </c>
      <c r="AR168" s="247" t="str">
        <f t="shared" si="64"/>
        <v>6SlcPho</v>
      </c>
      <c r="AS168" s="18">
        <v>2</v>
      </c>
      <c r="AT168" s="18">
        <f t="shared" si="62"/>
        <v>6</v>
      </c>
      <c r="BA168" s="91" t="s">
        <v>1217</v>
      </c>
      <c r="BB168" s="91" t="s">
        <v>387</v>
      </c>
      <c r="BC168" s="91" t="s">
        <v>1215</v>
      </c>
      <c r="BD168" s="91"/>
      <c r="BE168">
        <v>164</v>
      </c>
      <c r="BF168" s="18" t="s">
        <v>1178</v>
      </c>
      <c r="BG168" s="312" t="s">
        <v>1218</v>
      </c>
      <c r="BH168" s="93" t="str">
        <f t="shared" si="60"/>
        <v>Arkansas Cleveland</v>
      </c>
      <c r="BI168" s="18" t="s">
        <v>1179</v>
      </c>
      <c r="BJ168" s="18" t="s">
        <v>1180</v>
      </c>
      <c r="BK168" s="18" t="s">
        <v>1180</v>
      </c>
      <c r="BL168" s="18" t="s">
        <v>1180</v>
      </c>
      <c r="BM168" s="94" t="s">
        <v>1181</v>
      </c>
      <c r="BO168" s="18" t="s">
        <v>1219</v>
      </c>
      <c r="BP168" s="19">
        <v>0</v>
      </c>
      <c r="BQ168" s="19">
        <v>0</v>
      </c>
      <c r="BR168" s="19">
        <v>0</v>
      </c>
      <c r="BS168" s="19">
        <v>0</v>
      </c>
    </row>
    <row r="169" spans="26:71" ht="15" x14ac:dyDescent="0.25">
      <c r="Z169" s="260" t="s">
        <v>600</v>
      </c>
      <c r="AA169" s="36">
        <v>5</v>
      </c>
      <c r="BA169" s="90" t="s">
        <v>1220</v>
      </c>
      <c r="BB169" s="90" t="s">
        <v>387</v>
      </c>
      <c r="BC169" s="90" t="s">
        <v>1177</v>
      </c>
      <c r="BD169" s="90"/>
      <c r="BE169">
        <v>165</v>
      </c>
      <c r="BF169" s="18" t="s">
        <v>1178</v>
      </c>
      <c r="BG169" s="312" t="s">
        <v>1221</v>
      </c>
      <c r="BH169" s="93" t="str">
        <f t="shared" si="60"/>
        <v>Arkansas Columbia</v>
      </c>
      <c r="BI169" s="18" t="s">
        <v>1179</v>
      </c>
      <c r="BJ169" s="18" t="s">
        <v>1180</v>
      </c>
      <c r="BK169" s="18" t="s">
        <v>1180</v>
      </c>
      <c r="BL169" s="18" t="s">
        <v>1180</v>
      </c>
      <c r="BM169" s="94" t="s">
        <v>1181</v>
      </c>
      <c r="BO169" s="18" t="s">
        <v>1222</v>
      </c>
      <c r="BP169" s="19">
        <v>0</v>
      </c>
      <c r="BQ169" s="19">
        <v>0</v>
      </c>
      <c r="BR169" s="19">
        <v>0</v>
      </c>
      <c r="BS169" s="19">
        <v>0</v>
      </c>
    </row>
    <row r="170" spans="26:71" ht="15" x14ac:dyDescent="0.25">
      <c r="Z170" s="260" t="s">
        <v>606</v>
      </c>
      <c r="AA170" s="36">
        <v>0</v>
      </c>
      <c r="BA170" s="91" t="s">
        <v>1223</v>
      </c>
      <c r="BB170" s="91" t="s">
        <v>387</v>
      </c>
      <c r="BC170" s="91" t="s">
        <v>1177</v>
      </c>
      <c r="BD170" s="91"/>
      <c r="BE170">
        <v>166</v>
      </c>
      <c r="BF170" s="18" t="s">
        <v>1178</v>
      </c>
      <c r="BG170" s="312" t="s">
        <v>1224</v>
      </c>
      <c r="BH170" s="93" t="str">
        <f t="shared" si="60"/>
        <v>Arkansas Conway</v>
      </c>
      <c r="BI170" s="18" t="s">
        <v>1179</v>
      </c>
      <c r="BJ170" s="18" t="s">
        <v>1188</v>
      </c>
      <c r="BK170" s="18" t="s">
        <v>1188</v>
      </c>
      <c r="BL170" s="18" t="s">
        <v>1188</v>
      </c>
      <c r="BM170" s="94" t="s">
        <v>1189</v>
      </c>
      <c r="BO170" s="18" t="s">
        <v>1225</v>
      </c>
      <c r="BP170" s="19">
        <v>0</v>
      </c>
      <c r="BQ170" s="19">
        <v>0</v>
      </c>
      <c r="BR170" s="19">
        <v>0</v>
      </c>
      <c r="BS170" s="19">
        <v>0</v>
      </c>
    </row>
    <row r="171" spans="26:71" ht="15" x14ac:dyDescent="0.25">
      <c r="Z171" s="260" t="s">
        <v>613</v>
      </c>
      <c r="AA171" s="36">
        <v>0</v>
      </c>
      <c r="BA171" s="90" t="s">
        <v>1226</v>
      </c>
      <c r="BB171" s="90" t="s">
        <v>387</v>
      </c>
      <c r="BC171" s="90" t="s">
        <v>1177</v>
      </c>
      <c r="BD171" s="90"/>
      <c r="BE171">
        <v>167</v>
      </c>
      <c r="BF171" s="18" t="s">
        <v>1178</v>
      </c>
      <c r="BG171" s="312" t="s">
        <v>1227</v>
      </c>
      <c r="BH171" s="93" t="str">
        <f t="shared" si="60"/>
        <v>Arkansas Craighead</v>
      </c>
      <c r="BI171" s="18" t="s">
        <v>1179</v>
      </c>
      <c r="BJ171" s="18" t="s">
        <v>1188</v>
      </c>
      <c r="BK171" s="18" t="s">
        <v>1188</v>
      </c>
      <c r="BL171" s="18" t="s">
        <v>1188</v>
      </c>
      <c r="BM171" s="94" t="s">
        <v>1189</v>
      </c>
      <c r="BO171" s="18" t="s">
        <v>1228</v>
      </c>
      <c r="BP171" s="19">
        <v>0</v>
      </c>
      <c r="BQ171" s="19">
        <v>0</v>
      </c>
      <c r="BR171" s="19">
        <v>0</v>
      </c>
      <c r="BS171" s="19">
        <v>0</v>
      </c>
    </row>
    <row r="172" spans="26:71" ht="15" x14ac:dyDescent="0.25">
      <c r="Z172" s="19" t="s">
        <v>617</v>
      </c>
      <c r="AA172" s="36">
        <v>5</v>
      </c>
      <c r="BA172" s="91" t="s">
        <v>1229</v>
      </c>
      <c r="BB172" s="91" t="s">
        <v>387</v>
      </c>
      <c r="BC172" s="91" t="s">
        <v>1177</v>
      </c>
      <c r="BD172" s="91"/>
      <c r="BE172">
        <v>168</v>
      </c>
      <c r="BF172" s="18" t="s">
        <v>1178</v>
      </c>
      <c r="BG172" s="312" t="s">
        <v>1230</v>
      </c>
      <c r="BH172" s="93" t="str">
        <f t="shared" si="60"/>
        <v>Arkansas Crawford</v>
      </c>
      <c r="BI172" s="18" t="s">
        <v>1179</v>
      </c>
      <c r="BJ172" s="18" t="s">
        <v>1188</v>
      </c>
      <c r="BK172" s="18" t="s">
        <v>1188</v>
      </c>
      <c r="BL172" s="18" t="s">
        <v>1188</v>
      </c>
      <c r="BM172" s="94" t="s">
        <v>1189</v>
      </c>
      <c r="BO172" s="18" t="s">
        <v>1231</v>
      </c>
      <c r="BP172" s="19">
        <v>0</v>
      </c>
      <c r="BQ172" s="19">
        <v>0</v>
      </c>
      <c r="BR172" s="19">
        <v>0</v>
      </c>
      <c r="BS172" s="19">
        <v>0</v>
      </c>
    </row>
    <row r="173" spans="26:71" ht="15" x14ac:dyDescent="0.25">
      <c r="Z173" s="19" t="s">
        <v>624</v>
      </c>
      <c r="AA173" s="36">
        <v>0</v>
      </c>
      <c r="BA173" s="90" t="s">
        <v>1232</v>
      </c>
      <c r="BB173" s="90" t="s">
        <v>387</v>
      </c>
      <c r="BC173" s="90" t="s">
        <v>1177</v>
      </c>
      <c r="BD173" s="90"/>
      <c r="BE173">
        <v>169</v>
      </c>
      <c r="BF173" s="18" t="s">
        <v>1178</v>
      </c>
      <c r="BG173" s="312" t="s">
        <v>1233</v>
      </c>
      <c r="BH173" s="93" t="str">
        <f t="shared" si="60"/>
        <v>Arkansas Crittenden</v>
      </c>
      <c r="BI173" s="18" t="s">
        <v>1179</v>
      </c>
      <c r="BJ173" s="18" t="s">
        <v>1188</v>
      </c>
      <c r="BK173" s="18" t="s">
        <v>1188</v>
      </c>
      <c r="BL173" s="18" t="s">
        <v>1188</v>
      </c>
      <c r="BM173" s="94" t="s">
        <v>1189</v>
      </c>
      <c r="BO173" s="18" t="s">
        <v>1234</v>
      </c>
      <c r="BP173" s="19">
        <v>0</v>
      </c>
      <c r="BQ173" s="19">
        <v>0</v>
      </c>
      <c r="BR173" s="19">
        <v>0</v>
      </c>
      <c r="BS173" s="19">
        <v>0</v>
      </c>
    </row>
    <row r="174" spans="26:71" ht="15" x14ac:dyDescent="0.25">
      <c r="Z174" s="19" t="s">
        <v>630</v>
      </c>
      <c r="AA174" s="36">
        <v>0</v>
      </c>
      <c r="BA174" s="91" t="s">
        <v>1235</v>
      </c>
      <c r="BB174" s="91" t="s">
        <v>387</v>
      </c>
      <c r="BC174" s="91" t="s">
        <v>1177</v>
      </c>
      <c r="BD174" s="91"/>
      <c r="BE174">
        <v>170</v>
      </c>
      <c r="BF174" s="18" t="s">
        <v>1178</v>
      </c>
      <c r="BG174" s="312" t="s">
        <v>1236</v>
      </c>
      <c r="BH174" s="93" t="str">
        <f t="shared" si="60"/>
        <v>Arkansas Cross</v>
      </c>
      <c r="BI174" s="18" t="s">
        <v>1179</v>
      </c>
      <c r="BJ174" s="18" t="s">
        <v>1188</v>
      </c>
      <c r="BK174" s="18" t="s">
        <v>1188</v>
      </c>
      <c r="BL174" s="18" t="s">
        <v>1188</v>
      </c>
      <c r="BM174" s="94" t="s">
        <v>1189</v>
      </c>
      <c r="BO174" s="18" t="s">
        <v>1237</v>
      </c>
      <c r="BP174" s="19">
        <v>0</v>
      </c>
      <c r="BQ174" s="19">
        <v>0</v>
      </c>
      <c r="BR174" s="19">
        <v>0</v>
      </c>
      <c r="BS174" s="19">
        <v>0</v>
      </c>
    </row>
    <row r="175" spans="26:71" ht="24" x14ac:dyDescent="0.25">
      <c r="Z175" s="260" t="s">
        <v>637</v>
      </c>
      <c r="AA175" s="36">
        <v>5</v>
      </c>
      <c r="BA175" s="90" t="s">
        <v>1238</v>
      </c>
      <c r="BB175" s="90" t="s">
        <v>387</v>
      </c>
      <c r="BC175" s="90" t="s">
        <v>1239</v>
      </c>
      <c r="BD175" s="90"/>
      <c r="BE175">
        <v>171</v>
      </c>
      <c r="BF175" s="18" t="s">
        <v>1178</v>
      </c>
      <c r="BG175" s="312" t="s">
        <v>727</v>
      </c>
      <c r="BH175" s="93" t="str">
        <f t="shared" si="60"/>
        <v>Arkansas Dallas</v>
      </c>
      <c r="BI175" s="18" t="s">
        <v>1179</v>
      </c>
      <c r="BJ175" s="18" t="s">
        <v>1180</v>
      </c>
      <c r="BK175" s="18" t="s">
        <v>1180</v>
      </c>
      <c r="BL175" s="18" t="s">
        <v>1180</v>
      </c>
      <c r="BM175" s="94" t="s">
        <v>1181</v>
      </c>
      <c r="BO175" s="18" t="s">
        <v>1240</v>
      </c>
      <c r="BP175" s="19">
        <v>500</v>
      </c>
      <c r="BQ175" s="19">
        <v>500</v>
      </c>
      <c r="BR175" s="19">
        <v>500</v>
      </c>
      <c r="BS175" s="19">
        <v>500</v>
      </c>
    </row>
    <row r="176" spans="26:71" ht="24" x14ac:dyDescent="0.25">
      <c r="Z176" s="260" t="s">
        <v>644</v>
      </c>
      <c r="AA176" s="36">
        <v>5</v>
      </c>
      <c r="BA176" s="91" t="s">
        <v>1241</v>
      </c>
      <c r="BB176" s="91" t="s">
        <v>387</v>
      </c>
      <c r="BC176" s="91" t="s">
        <v>1239</v>
      </c>
      <c r="BD176" s="91"/>
      <c r="BE176">
        <v>172</v>
      </c>
      <c r="BF176" s="18" t="s">
        <v>1178</v>
      </c>
      <c r="BG176" s="312" t="s">
        <v>1242</v>
      </c>
      <c r="BH176" s="93" t="str">
        <f t="shared" si="60"/>
        <v>Arkansas Desha</v>
      </c>
      <c r="BI176" s="18" t="s">
        <v>1179</v>
      </c>
      <c r="BJ176" s="18" t="s">
        <v>1180</v>
      </c>
      <c r="BK176" s="18" t="s">
        <v>1180</v>
      </c>
      <c r="BL176" s="18" t="s">
        <v>1180</v>
      </c>
      <c r="BM176" s="94" t="s">
        <v>1181</v>
      </c>
      <c r="BO176" s="18" t="s">
        <v>1243</v>
      </c>
      <c r="BP176" s="19">
        <v>500</v>
      </c>
      <c r="BQ176" s="19">
        <v>500</v>
      </c>
      <c r="BR176" s="19">
        <v>500</v>
      </c>
      <c r="BS176" s="19">
        <v>500</v>
      </c>
    </row>
    <row r="177" spans="26:71" ht="24" x14ac:dyDescent="0.25">
      <c r="Z177" s="260" t="s">
        <v>652</v>
      </c>
      <c r="AA177" s="36">
        <v>5</v>
      </c>
      <c r="BA177" s="90" t="s">
        <v>1244</v>
      </c>
      <c r="BB177" s="90" t="s">
        <v>387</v>
      </c>
      <c r="BC177" s="90" t="s">
        <v>992</v>
      </c>
      <c r="BD177" s="90"/>
      <c r="BE177">
        <v>173</v>
      </c>
      <c r="BF177" s="18" t="s">
        <v>1178</v>
      </c>
      <c r="BG177" s="312" t="s">
        <v>1245</v>
      </c>
      <c r="BH177" s="93" t="str">
        <f t="shared" si="60"/>
        <v>Arkansas Drew</v>
      </c>
      <c r="BI177" s="18" t="s">
        <v>1179</v>
      </c>
      <c r="BJ177" s="18" t="s">
        <v>1180</v>
      </c>
      <c r="BK177" s="18" t="s">
        <v>1180</v>
      </c>
      <c r="BL177" s="18" t="s">
        <v>1180</v>
      </c>
      <c r="BM177" s="94" t="s">
        <v>1181</v>
      </c>
      <c r="BO177" s="18" t="s">
        <v>1246</v>
      </c>
      <c r="BP177" s="19">
        <v>0</v>
      </c>
      <c r="BQ177" s="19">
        <v>0</v>
      </c>
      <c r="BR177" s="19">
        <v>0</v>
      </c>
      <c r="BS177" s="19">
        <v>0</v>
      </c>
    </row>
    <row r="178" spans="26:71" ht="15" x14ac:dyDescent="0.25">
      <c r="Z178" s="19" t="s">
        <v>662</v>
      </c>
      <c r="AA178" s="36">
        <v>5</v>
      </c>
      <c r="BA178" s="91" t="s">
        <v>1247</v>
      </c>
      <c r="BB178" s="91" t="s">
        <v>387</v>
      </c>
      <c r="BC178" s="91" t="s">
        <v>1248</v>
      </c>
      <c r="BD178" s="91"/>
      <c r="BE178">
        <v>174</v>
      </c>
      <c r="BF178" s="18" t="s">
        <v>1178</v>
      </c>
      <c r="BG178" s="312" t="s">
        <v>1249</v>
      </c>
      <c r="BH178" s="93" t="str">
        <f t="shared" si="60"/>
        <v>Arkansas Faulkner</v>
      </c>
      <c r="BI178" s="18" t="s">
        <v>1179</v>
      </c>
      <c r="BJ178" s="18" t="s">
        <v>1188</v>
      </c>
      <c r="BK178" s="18" t="s">
        <v>1188</v>
      </c>
      <c r="BL178" s="18" t="s">
        <v>1188</v>
      </c>
      <c r="BM178" s="94" t="s">
        <v>1189</v>
      </c>
      <c r="BO178" s="18" t="s">
        <v>1250</v>
      </c>
      <c r="BP178" s="19">
        <v>0</v>
      </c>
      <c r="BQ178" s="19">
        <v>0</v>
      </c>
      <c r="BR178" s="19">
        <v>0</v>
      </c>
      <c r="BS178" s="19">
        <v>0</v>
      </c>
    </row>
    <row r="179" spans="26:71" ht="15" x14ac:dyDescent="0.25">
      <c r="Z179" s="282" t="s">
        <v>670</v>
      </c>
      <c r="AA179" s="36">
        <v>0</v>
      </c>
      <c r="BA179" s="90" t="s">
        <v>1251</v>
      </c>
      <c r="BB179" s="90" t="s">
        <v>387</v>
      </c>
      <c r="BC179" s="90" t="s">
        <v>1248</v>
      </c>
      <c r="BD179" s="90"/>
      <c r="BE179">
        <v>175</v>
      </c>
      <c r="BF179" s="18" t="s">
        <v>1178</v>
      </c>
      <c r="BG179" s="312" t="s">
        <v>795</v>
      </c>
      <c r="BH179" s="93" t="str">
        <f>_xlfn.CONCAT(BF179," ",BG179)</f>
        <v>Arkansas Franklin</v>
      </c>
      <c r="BI179" s="18" t="s">
        <v>1179</v>
      </c>
      <c r="BJ179" s="18" t="s">
        <v>1188</v>
      </c>
      <c r="BK179" s="18" t="s">
        <v>1188</v>
      </c>
      <c r="BL179" s="18" t="s">
        <v>1188</v>
      </c>
      <c r="BM179" s="94" t="s">
        <v>1189</v>
      </c>
      <c r="BO179" s="18" t="s">
        <v>1252</v>
      </c>
      <c r="BP179" s="19">
        <v>0</v>
      </c>
      <c r="BQ179" s="19">
        <v>0</v>
      </c>
      <c r="BR179" s="19">
        <v>0</v>
      </c>
      <c r="BS179" s="19">
        <v>0</v>
      </c>
    </row>
    <row r="180" spans="26:71" ht="15" x14ac:dyDescent="0.25">
      <c r="Z180" s="19" t="s">
        <v>676</v>
      </c>
      <c r="AA180" s="36">
        <v>5</v>
      </c>
      <c r="BA180" s="91" t="s">
        <v>1253</v>
      </c>
      <c r="BB180" s="91" t="s">
        <v>387</v>
      </c>
      <c r="BC180" s="91" t="s">
        <v>992</v>
      </c>
      <c r="BD180" s="91"/>
      <c r="BE180">
        <v>176</v>
      </c>
      <c r="BF180" s="18" t="s">
        <v>1178</v>
      </c>
      <c r="BG180" s="312" t="s">
        <v>1254</v>
      </c>
      <c r="BH180" s="93" t="str">
        <f t="shared" si="60"/>
        <v>Arkansas Fulton</v>
      </c>
      <c r="BI180" s="18" t="s">
        <v>1179</v>
      </c>
      <c r="BJ180" s="18" t="s">
        <v>1188</v>
      </c>
      <c r="BK180" s="18" t="s">
        <v>1188</v>
      </c>
      <c r="BL180" s="18" t="s">
        <v>1188</v>
      </c>
      <c r="BM180" s="94" t="s">
        <v>1189</v>
      </c>
      <c r="BO180" s="18" t="s">
        <v>1255</v>
      </c>
      <c r="BP180" s="19">
        <v>0</v>
      </c>
      <c r="BQ180" s="19">
        <v>0</v>
      </c>
      <c r="BR180" s="19">
        <v>0</v>
      </c>
      <c r="BS180" s="19">
        <v>0</v>
      </c>
    </row>
    <row r="181" spans="26:71" ht="15" x14ac:dyDescent="0.25">
      <c r="Z181" s="19" t="s">
        <v>682</v>
      </c>
      <c r="AA181" s="36">
        <v>0</v>
      </c>
      <c r="BA181" s="90" t="s">
        <v>1256</v>
      </c>
      <c r="BB181" s="90" t="s">
        <v>387</v>
      </c>
      <c r="BC181" s="90" t="s">
        <v>1248</v>
      </c>
      <c r="BD181" s="90"/>
      <c r="BE181">
        <v>177</v>
      </c>
      <c r="BF181" s="18" t="s">
        <v>1178</v>
      </c>
      <c r="BG181" s="312" t="s">
        <v>1257</v>
      </c>
      <c r="BH181" s="93" t="str">
        <f t="shared" si="60"/>
        <v>Arkansas Garland</v>
      </c>
      <c r="BI181" s="18" t="s">
        <v>1179</v>
      </c>
      <c r="BJ181" s="18" t="s">
        <v>1188</v>
      </c>
      <c r="BK181" s="18" t="s">
        <v>1188</v>
      </c>
      <c r="BL181" s="18" t="s">
        <v>1188</v>
      </c>
      <c r="BM181" s="94" t="s">
        <v>1189</v>
      </c>
      <c r="BO181" s="18" t="s">
        <v>1258</v>
      </c>
      <c r="BP181" s="19">
        <v>0</v>
      </c>
      <c r="BQ181" s="19">
        <v>0</v>
      </c>
      <c r="BR181" s="19">
        <v>0</v>
      </c>
      <c r="BS181" s="19">
        <v>0</v>
      </c>
    </row>
    <row r="182" spans="26:71" ht="15" x14ac:dyDescent="0.25">
      <c r="Z182" s="19" t="s">
        <v>184</v>
      </c>
      <c r="AA182" s="36">
        <v>0</v>
      </c>
      <c r="BA182" s="91" t="s">
        <v>1259</v>
      </c>
      <c r="BB182" s="91" t="s">
        <v>387</v>
      </c>
      <c r="BC182" s="91" t="s">
        <v>1248</v>
      </c>
      <c r="BD182" s="91"/>
      <c r="BE182">
        <v>178</v>
      </c>
      <c r="BF182" s="18" t="s">
        <v>1178</v>
      </c>
      <c r="BG182" s="312" t="s">
        <v>1260</v>
      </c>
      <c r="BH182" s="93" t="str">
        <f t="shared" si="60"/>
        <v>Arkansas Grant</v>
      </c>
      <c r="BI182" s="18" t="s">
        <v>1179</v>
      </c>
      <c r="BJ182" s="18" t="s">
        <v>1180</v>
      </c>
      <c r="BK182" s="18" t="s">
        <v>1180</v>
      </c>
      <c r="BL182" s="18" t="s">
        <v>1180</v>
      </c>
      <c r="BM182" s="94" t="s">
        <v>1181</v>
      </c>
      <c r="BO182" s="18" t="s">
        <v>1261</v>
      </c>
      <c r="BP182" s="19">
        <v>0</v>
      </c>
      <c r="BQ182" s="19">
        <v>0</v>
      </c>
      <c r="BR182" s="19">
        <v>0</v>
      </c>
      <c r="BS182" s="19">
        <v>0</v>
      </c>
    </row>
    <row r="183" spans="26:71" ht="15" x14ac:dyDescent="0.25">
      <c r="Z183" s="19" t="s">
        <v>695</v>
      </c>
      <c r="AA183" s="36">
        <v>0</v>
      </c>
      <c r="BA183" s="90" t="s">
        <v>1262</v>
      </c>
      <c r="BB183" s="90" t="s">
        <v>387</v>
      </c>
      <c r="BC183" s="90" t="s">
        <v>1248</v>
      </c>
      <c r="BD183" s="90"/>
      <c r="BE183">
        <v>179</v>
      </c>
      <c r="BF183" s="18" t="s">
        <v>1178</v>
      </c>
      <c r="BG183" s="312" t="s">
        <v>814</v>
      </c>
      <c r="BH183" s="93" t="str">
        <f t="shared" si="60"/>
        <v>Arkansas Greene</v>
      </c>
      <c r="BI183" s="18" t="s">
        <v>1179</v>
      </c>
      <c r="BJ183" s="18" t="s">
        <v>1188</v>
      </c>
      <c r="BK183" s="18" t="s">
        <v>1188</v>
      </c>
      <c r="BL183" s="18" t="s">
        <v>1188</v>
      </c>
      <c r="BM183" s="94" t="s">
        <v>1189</v>
      </c>
      <c r="BO183" s="18" t="s">
        <v>1263</v>
      </c>
      <c r="BP183" s="19">
        <v>0</v>
      </c>
      <c r="BQ183" s="19">
        <v>0</v>
      </c>
      <c r="BR183" s="19">
        <v>0</v>
      </c>
      <c r="BS183" s="19">
        <v>0</v>
      </c>
    </row>
    <row r="184" spans="26:71" ht="15" x14ac:dyDescent="0.25">
      <c r="Z184" s="19" t="s">
        <v>702</v>
      </c>
      <c r="AA184" s="36">
        <v>0</v>
      </c>
      <c r="BA184" s="91" t="s">
        <v>1264</v>
      </c>
      <c r="BB184" s="91" t="s">
        <v>387</v>
      </c>
      <c r="BC184" s="91" t="s">
        <v>992</v>
      </c>
      <c r="BD184" s="91"/>
      <c r="BE184">
        <v>180</v>
      </c>
      <c r="BF184" s="18" t="s">
        <v>1178</v>
      </c>
      <c r="BG184" s="312" t="s">
        <v>1265</v>
      </c>
      <c r="BH184" s="93" t="str">
        <f t="shared" si="60"/>
        <v>Arkansas Hempstead</v>
      </c>
      <c r="BI184" s="18" t="s">
        <v>1179</v>
      </c>
      <c r="BJ184" s="18" t="s">
        <v>1180</v>
      </c>
      <c r="BK184" s="18" t="s">
        <v>1180</v>
      </c>
      <c r="BL184" s="18" t="s">
        <v>1180</v>
      </c>
      <c r="BM184" s="94" t="s">
        <v>1181</v>
      </c>
      <c r="BO184" s="18" t="s">
        <v>1266</v>
      </c>
      <c r="BP184" s="19">
        <v>0</v>
      </c>
      <c r="BQ184" s="19">
        <v>0</v>
      </c>
      <c r="BR184" s="19">
        <v>0</v>
      </c>
      <c r="BS184" s="19">
        <v>0</v>
      </c>
    </row>
    <row r="185" spans="26:71" ht="15" x14ac:dyDescent="0.25">
      <c r="Z185" s="19" t="s">
        <v>709</v>
      </c>
      <c r="AA185" s="36">
        <v>0</v>
      </c>
      <c r="BA185" s="90" t="s">
        <v>1267</v>
      </c>
      <c r="BB185" s="90" t="s">
        <v>387</v>
      </c>
      <c r="BC185" s="90" t="s">
        <v>1268</v>
      </c>
      <c r="BD185" s="90"/>
      <c r="BE185">
        <v>181</v>
      </c>
      <c r="BF185" s="18" t="s">
        <v>1178</v>
      </c>
      <c r="BG185" s="312" t="s">
        <v>1269</v>
      </c>
      <c r="BH185" s="93" t="str">
        <f t="shared" si="60"/>
        <v>Arkansas Hot Spring</v>
      </c>
      <c r="BI185" s="18" t="s">
        <v>1179</v>
      </c>
      <c r="BJ185" s="18" t="s">
        <v>1180</v>
      </c>
      <c r="BK185" s="18" t="s">
        <v>1180</v>
      </c>
      <c r="BL185" s="18" t="s">
        <v>1180</v>
      </c>
      <c r="BM185" s="94" t="s">
        <v>1181</v>
      </c>
      <c r="BO185" s="18" t="s">
        <v>1270</v>
      </c>
      <c r="BP185" s="19">
        <v>0</v>
      </c>
      <c r="BQ185" s="19">
        <v>0</v>
      </c>
      <c r="BR185" s="19">
        <v>0</v>
      </c>
      <c r="BS185" s="19">
        <v>0</v>
      </c>
    </row>
    <row r="186" spans="26:71" ht="15" x14ac:dyDescent="0.25">
      <c r="Z186" s="19" t="s">
        <v>714</v>
      </c>
      <c r="AA186" s="36">
        <v>0</v>
      </c>
      <c r="BA186" s="91" t="s">
        <v>1271</v>
      </c>
      <c r="BB186" s="91" t="s">
        <v>387</v>
      </c>
      <c r="BC186" s="91" t="s">
        <v>1268</v>
      </c>
      <c r="BD186" s="91"/>
      <c r="BE186">
        <v>182</v>
      </c>
      <c r="BF186" s="18" t="s">
        <v>1178</v>
      </c>
      <c r="BG186" s="312" t="s">
        <v>1272</v>
      </c>
      <c r="BH186" s="93" t="str">
        <f t="shared" si="60"/>
        <v>Arkansas Howard</v>
      </c>
      <c r="BI186" s="18" t="s">
        <v>1179</v>
      </c>
      <c r="BJ186" s="18" t="s">
        <v>1180</v>
      </c>
      <c r="BK186" s="18" t="s">
        <v>1180</v>
      </c>
      <c r="BL186" s="18" t="s">
        <v>1180</v>
      </c>
      <c r="BM186" s="94" t="s">
        <v>1181</v>
      </c>
      <c r="BO186" s="18" t="s">
        <v>1273</v>
      </c>
      <c r="BP186" s="19">
        <v>0</v>
      </c>
      <c r="BQ186" s="19">
        <v>0</v>
      </c>
      <c r="BR186" s="19">
        <v>0</v>
      </c>
      <c r="BS186" s="19">
        <v>0</v>
      </c>
    </row>
    <row r="187" spans="26:71" ht="15" x14ac:dyDescent="0.25">
      <c r="Z187" s="19" t="s">
        <v>719</v>
      </c>
      <c r="AA187" s="36">
        <v>0</v>
      </c>
      <c r="BA187" s="90" t="s">
        <v>1274</v>
      </c>
      <c r="BB187" s="90" t="s">
        <v>387</v>
      </c>
      <c r="BC187" s="90" t="s">
        <v>1268</v>
      </c>
      <c r="BD187" s="90"/>
      <c r="BE187">
        <v>183</v>
      </c>
      <c r="BF187" s="18" t="s">
        <v>1178</v>
      </c>
      <c r="BG187" s="312" t="s">
        <v>1275</v>
      </c>
      <c r="BH187" s="93" t="str">
        <f t="shared" si="60"/>
        <v>Arkansas Independence</v>
      </c>
      <c r="BI187" s="18" t="s">
        <v>1179</v>
      </c>
      <c r="BJ187" s="18" t="s">
        <v>1188</v>
      </c>
      <c r="BK187" s="18" t="s">
        <v>1188</v>
      </c>
      <c r="BL187" s="18" t="s">
        <v>1188</v>
      </c>
      <c r="BM187" s="94" t="s">
        <v>1189</v>
      </c>
      <c r="BO187" s="18" t="s">
        <v>1276</v>
      </c>
      <c r="BP187" s="19">
        <v>0</v>
      </c>
      <c r="BQ187" s="19">
        <v>0</v>
      </c>
      <c r="BR187" s="19">
        <v>0</v>
      </c>
      <c r="BS187" s="19">
        <v>0</v>
      </c>
    </row>
    <row r="188" spans="26:71" ht="15" x14ac:dyDescent="0.25">
      <c r="Z188" s="260" t="s">
        <v>724</v>
      </c>
      <c r="AA188" s="36">
        <v>0</v>
      </c>
      <c r="BA188" s="91" t="s">
        <v>1277</v>
      </c>
      <c r="BB188" s="91" t="s">
        <v>387</v>
      </c>
      <c r="BC188" s="91" t="s">
        <v>992</v>
      </c>
      <c r="BD188" s="91"/>
      <c r="BE188">
        <v>184</v>
      </c>
      <c r="BF188" s="18" t="s">
        <v>1178</v>
      </c>
      <c r="BG188" s="312" t="s">
        <v>1278</v>
      </c>
      <c r="BH188" s="93" t="str">
        <f t="shared" ref="BH188:BH272" si="66">_xlfn.CONCAT(BF188," ",BG188)</f>
        <v>Arkansas Izard</v>
      </c>
      <c r="BI188" s="18" t="s">
        <v>1179</v>
      </c>
      <c r="BJ188" s="18" t="s">
        <v>1188</v>
      </c>
      <c r="BK188" s="18" t="s">
        <v>1188</v>
      </c>
      <c r="BL188" s="18" t="s">
        <v>1188</v>
      </c>
      <c r="BM188" s="94" t="s">
        <v>1189</v>
      </c>
      <c r="BO188" s="18" t="s">
        <v>1279</v>
      </c>
      <c r="BP188" s="19">
        <v>0</v>
      </c>
      <c r="BQ188" s="19">
        <v>0</v>
      </c>
      <c r="BR188" s="19">
        <v>0</v>
      </c>
      <c r="BS188" s="19">
        <v>0</v>
      </c>
    </row>
    <row r="189" spans="26:71" ht="15" x14ac:dyDescent="0.25">
      <c r="Z189" s="19" t="s">
        <v>732</v>
      </c>
      <c r="AA189" s="36">
        <v>5</v>
      </c>
      <c r="BA189" s="90" t="s">
        <v>1280</v>
      </c>
      <c r="BB189" s="90" t="s">
        <v>387</v>
      </c>
      <c r="BC189" s="90" t="s">
        <v>992</v>
      </c>
      <c r="BD189" s="90"/>
      <c r="BE189">
        <v>185</v>
      </c>
      <c r="BF189" s="18" t="s">
        <v>1178</v>
      </c>
      <c r="BG189" s="312" t="s">
        <v>848</v>
      </c>
      <c r="BH189" s="93" t="str">
        <f t="shared" si="66"/>
        <v>Arkansas Jackson</v>
      </c>
      <c r="BI189" s="18" t="s">
        <v>1179</v>
      </c>
      <c r="BJ189" s="18" t="s">
        <v>1188</v>
      </c>
      <c r="BK189" s="18" t="s">
        <v>1188</v>
      </c>
      <c r="BL189" s="18" t="s">
        <v>1188</v>
      </c>
      <c r="BM189" s="94" t="s">
        <v>1189</v>
      </c>
      <c r="BO189" s="18" t="s">
        <v>1281</v>
      </c>
      <c r="BP189" s="19">
        <v>0</v>
      </c>
      <c r="BQ189" s="19">
        <v>0</v>
      </c>
      <c r="BR189" s="19">
        <v>0</v>
      </c>
      <c r="BS189" s="19">
        <v>0</v>
      </c>
    </row>
    <row r="190" spans="26:71" ht="15" x14ac:dyDescent="0.25">
      <c r="Z190" s="19" t="s">
        <v>739</v>
      </c>
      <c r="AA190" s="36">
        <v>5</v>
      </c>
      <c r="BA190" s="91" t="s">
        <v>1282</v>
      </c>
      <c r="BB190" s="91" t="s">
        <v>387</v>
      </c>
      <c r="BC190" s="91" t="s">
        <v>1283</v>
      </c>
      <c r="BD190" s="91"/>
      <c r="BE190">
        <v>186</v>
      </c>
      <c r="BF190" s="18" t="s">
        <v>1178</v>
      </c>
      <c r="BG190" s="312" t="s">
        <v>856</v>
      </c>
      <c r="BH190" s="93" t="str">
        <f t="shared" si="66"/>
        <v>Arkansas Jefferson</v>
      </c>
      <c r="BI190" s="18" t="s">
        <v>1179</v>
      </c>
      <c r="BJ190" s="18" t="s">
        <v>1180</v>
      </c>
      <c r="BK190" s="18" t="s">
        <v>1180</v>
      </c>
      <c r="BL190" s="18" t="s">
        <v>1180</v>
      </c>
      <c r="BM190" s="94" t="s">
        <v>1181</v>
      </c>
      <c r="BO190" s="18" t="s">
        <v>1284</v>
      </c>
      <c r="BP190" s="19">
        <v>0</v>
      </c>
      <c r="BQ190" s="19">
        <v>0</v>
      </c>
      <c r="BR190" s="19">
        <v>0</v>
      </c>
      <c r="BS190" s="19">
        <v>0</v>
      </c>
    </row>
    <row r="191" spans="26:71" ht="15" x14ac:dyDescent="0.25">
      <c r="Z191" s="19" t="s">
        <v>745</v>
      </c>
      <c r="AA191" s="36">
        <v>0</v>
      </c>
      <c r="BA191" s="90" t="s">
        <v>1285</v>
      </c>
      <c r="BB191" s="90" t="s">
        <v>387</v>
      </c>
      <c r="BC191" s="90" t="s">
        <v>1283</v>
      </c>
      <c r="BD191" s="90"/>
      <c r="BE191">
        <v>187</v>
      </c>
      <c r="BF191" s="18" t="s">
        <v>1178</v>
      </c>
      <c r="BG191" s="312" t="s">
        <v>1286</v>
      </c>
      <c r="BH191" s="93" t="str">
        <f t="shared" si="66"/>
        <v>Arkansas Johnson</v>
      </c>
      <c r="BI191" s="18" t="s">
        <v>1179</v>
      </c>
      <c r="BJ191" s="18" t="s">
        <v>1188</v>
      </c>
      <c r="BK191" s="18" t="s">
        <v>1188</v>
      </c>
      <c r="BL191" s="18" t="s">
        <v>1188</v>
      </c>
      <c r="BM191" s="94" t="s">
        <v>1189</v>
      </c>
      <c r="BO191" s="18" t="s">
        <v>1287</v>
      </c>
      <c r="BP191" s="19">
        <v>0</v>
      </c>
      <c r="BQ191" s="19">
        <v>0</v>
      </c>
      <c r="BR191" s="19">
        <v>0</v>
      </c>
      <c r="BS191" s="19">
        <v>0</v>
      </c>
    </row>
    <row r="192" spans="26:71" ht="15" x14ac:dyDescent="0.25">
      <c r="Z192" s="19" t="s">
        <v>750</v>
      </c>
      <c r="AA192" s="36">
        <v>0</v>
      </c>
      <c r="BA192" s="91" t="s">
        <v>1288</v>
      </c>
      <c r="BB192" s="91" t="s">
        <v>387</v>
      </c>
      <c r="BC192" s="91" t="s">
        <v>1283</v>
      </c>
      <c r="BD192" s="91"/>
      <c r="BE192">
        <v>188</v>
      </c>
      <c r="BF192" s="18" t="s">
        <v>1178</v>
      </c>
      <c r="BG192" s="312" t="s">
        <v>1289</v>
      </c>
      <c r="BH192" s="93" t="str">
        <f t="shared" si="66"/>
        <v>Arkansas Lafayette</v>
      </c>
      <c r="BI192" s="18" t="s">
        <v>1179</v>
      </c>
      <c r="BJ192" s="18" t="s">
        <v>1180</v>
      </c>
      <c r="BK192" s="18" t="s">
        <v>1180</v>
      </c>
      <c r="BL192" s="18" t="s">
        <v>1180</v>
      </c>
      <c r="BM192" s="94" t="s">
        <v>1181</v>
      </c>
      <c r="BO192" s="18" t="s">
        <v>1290</v>
      </c>
      <c r="BP192" s="19">
        <v>0</v>
      </c>
      <c r="BQ192" s="19">
        <v>0</v>
      </c>
      <c r="BR192" s="19">
        <v>0</v>
      </c>
      <c r="BS192" s="19">
        <v>0</v>
      </c>
    </row>
    <row r="193" spans="26:71" ht="15" x14ac:dyDescent="0.25">
      <c r="Z193" s="19" t="s">
        <v>755</v>
      </c>
      <c r="AA193" s="36">
        <v>0</v>
      </c>
      <c r="BA193" s="90" t="s">
        <v>1291</v>
      </c>
      <c r="BB193" s="90" t="s">
        <v>387</v>
      </c>
      <c r="BC193" s="90" t="s">
        <v>1283</v>
      </c>
      <c r="BD193" s="90"/>
      <c r="BE193">
        <v>189</v>
      </c>
      <c r="BF193" s="18" t="s">
        <v>1178</v>
      </c>
      <c r="BG193" s="312" t="s">
        <v>880</v>
      </c>
      <c r="BH193" s="93" t="str">
        <f t="shared" si="66"/>
        <v>Arkansas Lawrence</v>
      </c>
      <c r="BI193" s="18" t="s">
        <v>1179</v>
      </c>
      <c r="BJ193" s="18" t="s">
        <v>1188</v>
      </c>
      <c r="BK193" s="18" t="s">
        <v>1188</v>
      </c>
      <c r="BL193" s="18" t="s">
        <v>1188</v>
      </c>
      <c r="BM193" s="94" t="s">
        <v>1189</v>
      </c>
      <c r="BO193" s="18" t="s">
        <v>1292</v>
      </c>
      <c r="BP193" s="19">
        <v>0</v>
      </c>
      <c r="BQ193" s="19">
        <v>0</v>
      </c>
      <c r="BR193" s="19">
        <v>0</v>
      </c>
      <c r="BS193" s="19">
        <v>0</v>
      </c>
    </row>
    <row r="194" spans="26:71" ht="15" x14ac:dyDescent="0.25">
      <c r="Z194" s="19" t="s">
        <v>759</v>
      </c>
      <c r="AA194" s="36">
        <v>0</v>
      </c>
      <c r="BA194" s="91" t="s">
        <v>1293</v>
      </c>
      <c r="BB194" s="91" t="s">
        <v>387</v>
      </c>
      <c r="BC194" s="91" t="s">
        <v>1283</v>
      </c>
      <c r="BD194" s="91"/>
      <c r="BE194">
        <v>190</v>
      </c>
      <c r="BF194" s="18" t="s">
        <v>1178</v>
      </c>
      <c r="BG194" s="312" t="s">
        <v>886</v>
      </c>
      <c r="BH194" s="93" t="str">
        <f t="shared" si="66"/>
        <v>Arkansas Lee</v>
      </c>
      <c r="BI194" s="18" t="s">
        <v>1179</v>
      </c>
      <c r="BJ194" s="18" t="s">
        <v>1188</v>
      </c>
      <c r="BK194" s="18" t="s">
        <v>1188</v>
      </c>
      <c r="BL194" s="18" t="s">
        <v>1188</v>
      </c>
      <c r="BM194" s="94" t="s">
        <v>1189</v>
      </c>
      <c r="BO194" s="18" t="s">
        <v>1294</v>
      </c>
      <c r="BP194" s="19">
        <v>0</v>
      </c>
      <c r="BQ194" s="19">
        <v>0</v>
      </c>
      <c r="BR194" s="19">
        <v>0</v>
      </c>
      <c r="BS194" s="19">
        <v>0</v>
      </c>
    </row>
    <row r="195" spans="26:71" ht="15" x14ac:dyDescent="0.25">
      <c r="Z195" s="19" t="s">
        <v>763</v>
      </c>
      <c r="AA195" s="36">
        <v>0</v>
      </c>
      <c r="BA195" s="90" t="s">
        <v>1295</v>
      </c>
      <c r="BB195" s="90" t="s">
        <v>387</v>
      </c>
      <c r="BC195" s="90" t="s">
        <v>1283</v>
      </c>
      <c r="BD195" s="90"/>
      <c r="BE195">
        <v>191</v>
      </c>
      <c r="BF195" s="18" t="s">
        <v>1178</v>
      </c>
      <c r="BG195" s="312" t="s">
        <v>1296</v>
      </c>
      <c r="BH195" s="93" t="str">
        <f t="shared" si="66"/>
        <v>Arkansas Lincoln</v>
      </c>
      <c r="BI195" s="18" t="s">
        <v>1179</v>
      </c>
      <c r="BJ195" s="18" t="s">
        <v>1180</v>
      </c>
      <c r="BK195" s="18" t="s">
        <v>1180</v>
      </c>
      <c r="BL195" s="18" t="s">
        <v>1180</v>
      </c>
      <c r="BM195" s="94" t="s">
        <v>1181</v>
      </c>
      <c r="BO195" s="18" t="s">
        <v>1297</v>
      </c>
      <c r="BP195" s="19">
        <v>0</v>
      </c>
      <c r="BQ195" s="19">
        <v>0</v>
      </c>
      <c r="BR195" s="19">
        <v>0</v>
      </c>
      <c r="BS195" s="19">
        <v>0</v>
      </c>
    </row>
    <row r="196" spans="26:71" ht="15" x14ac:dyDescent="0.25">
      <c r="Z196" s="19" t="s">
        <v>768</v>
      </c>
      <c r="AA196" s="36">
        <v>5</v>
      </c>
      <c r="BA196" s="91" t="s">
        <v>1298</v>
      </c>
      <c r="BB196" s="91" t="s">
        <v>1299</v>
      </c>
      <c r="BC196" s="91" t="s">
        <v>1300</v>
      </c>
      <c r="BD196" s="473" t="s">
        <v>1301</v>
      </c>
      <c r="BE196">
        <v>192</v>
      </c>
      <c r="BF196" s="18" t="s">
        <v>1178</v>
      </c>
      <c r="BG196" s="312" t="s">
        <v>1302</v>
      </c>
      <c r="BH196" s="93" t="str">
        <f t="shared" si="66"/>
        <v>Arkansas Little River</v>
      </c>
      <c r="BI196" s="18" t="s">
        <v>1179</v>
      </c>
      <c r="BJ196" s="18" t="s">
        <v>1180</v>
      </c>
      <c r="BK196" s="18" t="s">
        <v>1180</v>
      </c>
      <c r="BL196" s="18" t="s">
        <v>1180</v>
      </c>
      <c r="BM196" s="94" t="s">
        <v>1181</v>
      </c>
      <c r="BO196" s="18" t="s">
        <v>1303</v>
      </c>
      <c r="BP196" s="19">
        <v>0</v>
      </c>
      <c r="BQ196" s="19">
        <v>0</v>
      </c>
      <c r="BR196" s="19">
        <v>0</v>
      </c>
      <c r="BS196" s="19">
        <v>0</v>
      </c>
    </row>
    <row r="197" spans="26:71" ht="15" x14ac:dyDescent="0.25">
      <c r="Z197" s="19" t="s">
        <v>777</v>
      </c>
      <c r="AA197" s="36">
        <v>5</v>
      </c>
      <c r="BA197" s="90" t="s">
        <v>1304</v>
      </c>
      <c r="BB197" s="90" t="s">
        <v>1299</v>
      </c>
      <c r="BC197" s="90" t="s">
        <v>1305</v>
      </c>
      <c r="BD197" s="473" t="s">
        <v>1301</v>
      </c>
      <c r="BE197">
        <v>193</v>
      </c>
      <c r="BF197" s="18" t="s">
        <v>1178</v>
      </c>
      <c r="BG197" s="312" t="s">
        <v>1306</v>
      </c>
      <c r="BH197" s="93" t="str">
        <f t="shared" si="66"/>
        <v>Arkansas Logan</v>
      </c>
      <c r="BI197" s="18" t="s">
        <v>1179</v>
      </c>
      <c r="BJ197" s="18"/>
      <c r="BK197" s="18" t="s">
        <v>1307</v>
      </c>
      <c r="BL197" s="100" t="s">
        <v>1130</v>
      </c>
      <c r="BM197" s="94" t="s">
        <v>1308</v>
      </c>
      <c r="BO197" s="18" t="s">
        <v>1309</v>
      </c>
      <c r="BP197" s="19">
        <v>0</v>
      </c>
      <c r="BQ197" s="19">
        <v>0</v>
      </c>
      <c r="BR197" s="19">
        <v>0</v>
      </c>
      <c r="BS197" s="19">
        <v>0</v>
      </c>
    </row>
    <row r="198" spans="26:71" ht="25.5" x14ac:dyDescent="0.25">
      <c r="Z198" s="260" t="s">
        <v>782</v>
      </c>
      <c r="AA198" s="36">
        <v>5</v>
      </c>
      <c r="BA198" s="91" t="s">
        <v>1310</v>
      </c>
      <c r="BB198" s="91" t="s">
        <v>1299</v>
      </c>
      <c r="BC198" s="91" t="s">
        <v>1305</v>
      </c>
      <c r="BD198" s="473" t="s">
        <v>1301</v>
      </c>
      <c r="BE198">
        <v>194</v>
      </c>
      <c r="BF198" s="18" t="s">
        <v>1178</v>
      </c>
      <c r="BG198" s="312" t="s">
        <v>1306</v>
      </c>
      <c r="BH198" s="93" t="str">
        <f>_xlfn.CONCAT(BF198," ",BG198)</f>
        <v>Arkansas Logan</v>
      </c>
      <c r="BI198" s="18" t="s">
        <v>1179</v>
      </c>
      <c r="BJ198" s="18" t="s">
        <v>1188</v>
      </c>
      <c r="BK198" s="18" t="s">
        <v>1188</v>
      </c>
      <c r="BL198" s="18" t="s">
        <v>1188</v>
      </c>
      <c r="BM198" s="94" t="s">
        <v>1189</v>
      </c>
      <c r="BO198" s="18" t="s">
        <v>1311</v>
      </c>
      <c r="BP198" s="19">
        <v>0</v>
      </c>
      <c r="BQ198" s="19">
        <v>0</v>
      </c>
      <c r="BR198" s="19">
        <v>0</v>
      </c>
      <c r="BS198" s="19">
        <v>0</v>
      </c>
    </row>
    <row r="199" spans="26:71" ht="25.5" x14ac:dyDescent="0.25">
      <c r="Z199" s="260" t="s">
        <v>788</v>
      </c>
      <c r="AA199" s="36">
        <v>5</v>
      </c>
      <c r="BA199" s="90" t="s">
        <v>1312</v>
      </c>
      <c r="BB199" s="90" t="s">
        <v>1299</v>
      </c>
      <c r="BC199" s="90" t="s">
        <v>1305</v>
      </c>
      <c r="BD199" s="473" t="s">
        <v>1301</v>
      </c>
      <c r="BE199">
        <v>195</v>
      </c>
      <c r="BF199" s="18" t="s">
        <v>1178</v>
      </c>
      <c r="BG199" s="312" t="s">
        <v>1313</v>
      </c>
      <c r="BH199" s="93" t="str">
        <f t="shared" si="66"/>
        <v>Arkansas Lonoke</v>
      </c>
      <c r="BI199" s="18" t="s">
        <v>1179</v>
      </c>
      <c r="BJ199" s="18" t="s">
        <v>1188</v>
      </c>
      <c r="BK199" s="18" t="s">
        <v>1188</v>
      </c>
      <c r="BL199" s="18" t="s">
        <v>1188</v>
      </c>
      <c r="BM199" s="94" t="s">
        <v>1189</v>
      </c>
      <c r="BO199" s="18" t="s">
        <v>1314</v>
      </c>
      <c r="BP199" s="19">
        <v>0</v>
      </c>
      <c r="BQ199" s="19">
        <v>0</v>
      </c>
      <c r="BR199" s="19">
        <v>0</v>
      </c>
      <c r="BS199" s="19">
        <v>0</v>
      </c>
    </row>
    <row r="200" spans="26:71" ht="15" x14ac:dyDescent="0.25">
      <c r="Z200" s="19" t="s">
        <v>792</v>
      </c>
      <c r="AA200" s="36">
        <v>5</v>
      </c>
      <c r="BA200" s="91" t="s">
        <v>1315</v>
      </c>
      <c r="BB200" s="91" t="s">
        <v>1299</v>
      </c>
      <c r="BC200" s="91" t="s">
        <v>1316</v>
      </c>
      <c r="BD200" s="473" t="s">
        <v>1301</v>
      </c>
      <c r="BE200">
        <v>196</v>
      </c>
      <c r="BF200" s="18" t="s">
        <v>1178</v>
      </c>
      <c r="BG200" s="312" t="s">
        <v>925</v>
      </c>
      <c r="BH200" s="93" t="str">
        <f>_xlfn.CONCAT(BF200," ",BG200)</f>
        <v>Arkansas Madison</v>
      </c>
      <c r="BI200" s="18" t="s">
        <v>1179</v>
      </c>
      <c r="BJ200" s="18" t="s">
        <v>1188</v>
      </c>
      <c r="BK200" s="18" t="s">
        <v>1188</v>
      </c>
      <c r="BL200" s="18" t="s">
        <v>1188</v>
      </c>
      <c r="BM200" s="94" t="s">
        <v>1189</v>
      </c>
      <c r="BO200" s="18" t="s">
        <v>1317</v>
      </c>
      <c r="BP200" s="19">
        <v>0</v>
      </c>
      <c r="BQ200" s="19">
        <v>0</v>
      </c>
      <c r="BR200" s="19">
        <v>0</v>
      </c>
      <c r="BS200" s="19">
        <v>0</v>
      </c>
    </row>
    <row r="201" spans="26:71" ht="15" x14ac:dyDescent="0.25">
      <c r="Z201" s="19" t="s">
        <v>797</v>
      </c>
      <c r="AA201" s="36">
        <v>0</v>
      </c>
      <c r="BA201" s="91" t="s">
        <v>1318</v>
      </c>
      <c r="BB201" s="91" t="s">
        <v>1299</v>
      </c>
      <c r="BC201" s="91" t="s">
        <v>1305</v>
      </c>
      <c r="BD201" s="473" t="s">
        <v>1301</v>
      </c>
      <c r="BE201">
        <v>197</v>
      </c>
      <c r="BF201" s="18" t="s">
        <v>1178</v>
      </c>
      <c r="BG201" s="312" t="s">
        <v>943</v>
      </c>
      <c r="BH201" s="93" t="str">
        <f t="shared" si="66"/>
        <v>Arkansas Marion</v>
      </c>
      <c r="BI201" s="18" t="s">
        <v>1179</v>
      </c>
      <c r="BJ201" s="18" t="s">
        <v>1188</v>
      </c>
      <c r="BK201" s="18" t="s">
        <v>1188</v>
      </c>
      <c r="BL201" s="18" t="s">
        <v>1188</v>
      </c>
      <c r="BM201" s="94" t="s">
        <v>1189</v>
      </c>
      <c r="BO201" s="18" t="s">
        <v>1319</v>
      </c>
      <c r="BP201" s="19">
        <v>0</v>
      </c>
      <c r="BQ201" s="19">
        <v>0</v>
      </c>
      <c r="BR201" s="19">
        <v>0</v>
      </c>
      <c r="BS201" s="19">
        <v>0</v>
      </c>
    </row>
    <row r="202" spans="26:71" ht="15" x14ac:dyDescent="0.25">
      <c r="Z202" s="19" t="s">
        <v>801</v>
      </c>
      <c r="AA202" s="36">
        <v>0</v>
      </c>
      <c r="BA202" s="90" t="s">
        <v>1320</v>
      </c>
      <c r="BB202" s="90" t="s">
        <v>1299</v>
      </c>
      <c r="BC202" s="90" t="s">
        <v>1300</v>
      </c>
      <c r="BD202" s="473" t="s">
        <v>1301</v>
      </c>
      <c r="BE202">
        <v>198</v>
      </c>
      <c r="BF202" s="18" t="s">
        <v>1178</v>
      </c>
      <c r="BG202" s="312" t="s">
        <v>1321</v>
      </c>
      <c r="BH202" s="93" t="str">
        <f t="shared" si="66"/>
        <v>Arkansas Miller</v>
      </c>
      <c r="BI202" s="18" t="s">
        <v>1179</v>
      </c>
      <c r="BJ202" s="18" t="s">
        <v>1180</v>
      </c>
      <c r="BK202" s="18" t="s">
        <v>1180</v>
      </c>
      <c r="BL202" s="18" t="s">
        <v>1180</v>
      </c>
      <c r="BM202" s="94" t="s">
        <v>1181</v>
      </c>
      <c r="BO202" s="18" t="s">
        <v>1322</v>
      </c>
      <c r="BP202" s="19">
        <v>0</v>
      </c>
      <c r="BQ202" s="19">
        <v>0</v>
      </c>
      <c r="BR202" s="19">
        <v>0</v>
      </c>
      <c r="BS202" s="19">
        <v>0</v>
      </c>
    </row>
    <row r="203" spans="26:71" ht="15" x14ac:dyDescent="0.25">
      <c r="Z203" s="260" t="s">
        <v>806</v>
      </c>
      <c r="AA203" s="36">
        <v>0</v>
      </c>
      <c r="BA203" s="91" t="s">
        <v>1323</v>
      </c>
      <c r="BB203" s="91" t="s">
        <v>1299</v>
      </c>
      <c r="BC203" s="91" t="s">
        <v>1300</v>
      </c>
      <c r="BD203" s="473" t="s">
        <v>1301</v>
      </c>
      <c r="BE203">
        <v>199</v>
      </c>
      <c r="BF203" s="18" t="s">
        <v>1178</v>
      </c>
      <c r="BG203" s="312" t="s">
        <v>1324</v>
      </c>
      <c r="BH203" s="93" t="str">
        <f t="shared" si="66"/>
        <v>Arkansas Mississippi</v>
      </c>
      <c r="BI203" s="18" t="s">
        <v>1179</v>
      </c>
      <c r="BJ203" s="18" t="s">
        <v>1188</v>
      </c>
      <c r="BK203" s="18" t="s">
        <v>1188</v>
      </c>
      <c r="BL203" s="18" t="s">
        <v>1188</v>
      </c>
      <c r="BM203" s="94" t="s">
        <v>1189</v>
      </c>
      <c r="BO203" s="18" t="s">
        <v>1325</v>
      </c>
      <c r="BP203" s="19">
        <v>0</v>
      </c>
      <c r="BQ203" s="19">
        <v>0</v>
      </c>
      <c r="BR203" s="19">
        <v>0</v>
      </c>
      <c r="BS203" s="19">
        <v>0</v>
      </c>
    </row>
    <row r="204" spans="26:71" ht="25.5" x14ac:dyDescent="0.25">
      <c r="Z204" s="472" t="s">
        <v>811</v>
      </c>
      <c r="AA204" s="36">
        <v>0</v>
      </c>
      <c r="BA204" s="90" t="s">
        <v>1326</v>
      </c>
      <c r="BB204" s="90" t="s">
        <v>1299</v>
      </c>
      <c r="BC204" s="90" t="s">
        <v>1300</v>
      </c>
      <c r="BD204" s="473" t="s">
        <v>1301</v>
      </c>
      <c r="BE204">
        <v>200</v>
      </c>
      <c r="BF204" s="18" t="s">
        <v>1178</v>
      </c>
      <c r="BG204" s="312" t="s">
        <v>965</v>
      </c>
      <c r="BH204" s="93" t="str">
        <f t="shared" si="66"/>
        <v>Arkansas Monroe</v>
      </c>
      <c r="BI204" s="18" t="s">
        <v>1179</v>
      </c>
      <c r="BJ204" s="18" t="s">
        <v>1188</v>
      </c>
      <c r="BK204" s="18" t="s">
        <v>1188</v>
      </c>
      <c r="BL204" s="18" t="s">
        <v>1188</v>
      </c>
      <c r="BM204" s="94" t="s">
        <v>1189</v>
      </c>
      <c r="BO204" s="18" t="s">
        <v>1327</v>
      </c>
      <c r="BP204" s="19">
        <v>0</v>
      </c>
      <c r="BQ204" s="19">
        <v>0</v>
      </c>
      <c r="BR204" s="19">
        <v>0</v>
      </c>
      <c r="BS204" s="19">
        <v>0</v>
      </c>
    </row>
    <row r="205" spans="26:71" ht="15" x14ac:dyDescent="0.25">
      <c r="Z205" s="472" t="s">
        <v>817</v>
      </c>
      <c r="AA205" s="36">
        <v>0</v>
      </c>
      <c r="BA205" s="91" t="s">
        <v>1328</v>
      </c>
      <c r="BB205" s="91" t="s">
        <v>1299</v>
      </c>
      <c r="BC205" s="91" t="s">
        <v>1300</v>
      </c>
      <c r="BD205" s="473" t="s">
        <v>1301</v>
      </c>
      <c r="BE205">
        <v>201</v>
      </c>
      <c r="BF205" s="18" t="s">
        <v>1178</v>
      </c>
      <c r="BG205" s="312" t="s">
        <v>972</v>
      </c>
      <c r="BH205" s="93" t="str">
        <f t="shared" si="66"/>
        <v>Arkansas Montgomery</v>
      </c>
      <c r="BI205" s="18" t="s">
        <v>1179</v>
      </c>
      <c r="BJ205" s="18" t="s">
        <v>1180</v>
      </c>
      <c r="BK205" s="18" t="s">
        <v>1180</v>
      </c>
      <c r="BL205" s="18" t="s">
        <v>1180</v>
      </c>
      <c r="BM205" s="94" t="s">
        <v>1181</v>
      </c>
      <c r="BO205" s="18" t="s">
        <v>1329</v>
      </c>
      <c r="BP205" s="19">
        <v>0</v>
      </c>
      <c r="BQ205" s="19">
        <v>0</v>
      </c>
      <c r="BR205" s="19">
        <v>0</v>
      </c>
      <c r="BS205" s="19">
        <v>0</v>
      </c>
    </row>
    <row r="206" spans="26:71" ht="15" x14ac:dyDescent="0.25">
      <c r="Z206" s="472" t="s">
        <v>822</v>
      </c>
      <c r="AA206" s="36">
        <v>0</v>
      </c>
      <c r="BA206" s="90" t="s">
        <v>1330</v>
      </c>
      <c r="BB206" s="90" t="s">
        <v>1299</v>
      </c>
      <c r="BC206" s="90" t="s">
        <v>1305</v>
      </c>
      <c r="BD206" s="473" t="s">
        <v>1301</v>
      </c>
      <c r="BE206">
        <v>202</v>
      </c>
      <c r="BF206" s="18" t="s">
        <v>1178</v>
      </c>
      <c r="BG206" s="312" t="s">
        <v>1331</v>
      </c>
      <c r="BH206" s="93" t="str">
        <f t="shared" si="66"/>
        <v>Arkansas Nevada</v>
      </c>
      <c r="BI206" s="18" t="s">
        <v>1179</v>
      </c>
      <c r="BJ206" s="18" t="s">
        <v>1180</v>
      </c>
      <c r="BK206" s="18" t="s">
        <v>1180</v>
      </c>
      <c r="BL206" s="18" t="s">
        <v>1180</v>
      </c>
      <c r="BM206" s="94" t="s">
        <v>1181</v>
      </c>
      <c r="BO206" s="18" t="s">
        <v>1332</v>
      </c>
      <c r="BP206" s="19">
        <v>0</v>
      </c>
      <c r="BQ206" s="19">
        <v>0</v>
      </c>
      <c r="BR206" s="19">
        <v>0</v>
      </c>
      <c r="BS206" s="19">
        <v>0</v>
      </c>
    </row>
    <row r="207" spans="26:71" ht="15" x14ac:dyDescent="0.25">
      <c r="Z207" s="19" t="s">
        <v>828</v>
      </c>
      <c r="AA207" s="36">
        <v>0</v>
      </c>
      <c r="BA207" s="91" t="s">
        <v>1333</v>
      </c>
      <c r="BB207" s="91" t="s">
        <v>1299</v>
      </c>
      <c r="BC207" s="91" t="s">
        <v>1300</v>
      </c>
      <c r="BD207" s="473" t="s">
        <v>1301</v>
      </c>
      <c r="BE207">
        <v>203</v>
      </c>
      <c r="BF207" s="18" t="s">
        <v>1178</v>
      </c>
      <c r="BG207" s="312" t="s">
        <v>1334</v>
      </c>
      <c r="BH207" s="93" t="str">
        <f>_xlfn.CONCAT(BF207," ",BG207)</f>
        <v>Arkansas Newton</v>
      </c>
      <c r="BI207" s="18" t="s">
        <v>1179</v>
      </c>
      <c r="BJ207" s="18" t="s">
        <v>1188</v>
      </c>
      <c r="BK207" s="18" t="s">
        <v>1188</v>
      </c>
      <c r="BL207" s="18" t="s">
        <v>1188</v>
      </c>
      <c r="BM207" s="94" t="s">
        <v>1189</v>
      </c>
      <c r="BO207" s="18" t="s">
        <v>1335</v>
      </c>
      <c r="BP207" s="19">
        <v>0</v>
      </c>
      <c r="BQ207" s="19">
        <v>0</v>
      </c>
      <c r="BR207" s="19">
        <v>0</v>
      </c>
      <c r="BS207" s="19">
        <v>0</v>
      </c>
    </row>
    <row r="208" spans="26:71" ht="15" x14ac:dyDescent="0.25">
      <c r="Z208" s="260" t="s">
        <v>832</v>
      </c>
      <c r="AA208" s="36">
        <v>0</v>
      </c>
      <c r="BA208" s="90" t="s">
        <v>1336</v>
      </c>
      <c r="BB208" s="90" t="s">
        <v>1299</v>
      </c>
      <c r="BC208" s="90" t="s">
        <v>1300</v>
      </c>
      <c r="BD208" s="473" t="s">
        <v>1301</v>
      </c>
      <c r="BE208">
        <v>204</v>
      </c>
      <c r="BF208" s="18" t="s">
        <v>1178</v>
      </c>
      <c r="BG208" s="312" t="s">
        <v>1337</v>
      </c>
      <c r="BH208" s="93" t="str">
        <f t="shared" si="66"/>
        <v>Arkansas Ouachita</v>
      </c>
      <c r="BI208" s="18" t="s">
        <v>1179</v>
      </c>
      <c r="BJ208" s="18" t="s">
        <v>1180</v>
      </c>
      <c r="BK208" s="18" t="s">
        <v>1180</v>
      </c>
      <c r="BL208" s="18" t="s">
        <v>1180</v>
      </c>
      <c r="BM208" s="94" t="s">
        <v>1181</v>
      </c>
      <c r="BO208" s="18" t="s">
        <v>1338</v>
      </c>
      <c r="BP208" s="19">
        <v>0</v>
      </c>
      <c r="BQ208" s="19">
        <v>0</v>
      </c>
      <c r="BR208" s="19">
        <v>0</v>
      </c>
      <c r="BS208" s="19">
        <v>0</v>
      </c>
    </row>
    <row r="209" spans="26:71" ht="15" x14ac:dyDescent="0.25">
      <c r="Z209" s="260" t="s">
        <v>836</v>
      </c>
      <c r="AA209" s="36">
        <v>0</v>
      </c>
      <c r="BA209" s="91" t="s">
        <v>1339</v>
      </c>
      <c r="BB209" s="91" t="s">
        <v>1299</v>
      </c>
      <c r="BC209" s="91" t="s">
        <v>1300</v>
      </c>
      <c r="BD209" s="473" t="s">
        <v>1301</v>
      </c>
      <c r="BE209">
        <v>205</v>
      </c>
      <c r="BF209" s="18" t="s">
        <v>1178</v>
      </c>
      <c r="BG209" s="312" t="s">
        <v>988</v>
      </c>
      <c r="BH209" s="93" t="str">
        <f t="shared" si="66"/>
        <v>Arkansas Perry</v>
      </c>
      <c r="BI209" s="18" t="s">
        <v>1179</v>
      </c>
      <c r="BJ209" s="18" t="s">
        <v>1188</v>
      </c>
      <c r="BK209" s="18" t="s">
        <v>1188</v>
      </c>
      <c r="BL209" s="18" t="s">
        <v>1188</v>
      </c>
      <c r="BM209" s="94" t="s">
        <v>1189</v>
      </c>
      <c r="BO209" s="247" t="s">
        <v>1340</v>
      </c>
      <c r="BP209" s="19" t="s">
        <v>1341</v>
      </c>
      <c r="BQ209" s="19" t="s">
        <v>1341</v>
      </c>
      <c r="BR209" s="19" t="s">
        <v>1341</v>
      </c>
      <c r="BS209" s="19" t="s">
        <v>1341</v>
      </c>
    </row>
    <row r="210" spans="26:71" ht="15" x14ac:dyDescent="0.25">
      <c r="Z210" s="260" t="s">
        <v>840</v>
      </c>
      <c r="AA210" s="36">
        <v>0</v>
      </c>
      <c r="BA210" s="90" t="s">
        <v>1342</v>
      </c>
      <c r="BB210" s="90" t="s">
        <v>1299</v>
      </c>
      <c r="BC210" s="90" t="s">
        <v>1300</v>
      </c>
      <c r="BD210" s="473" t="s">
        <v>1301</v>
      </c>
      <c r="BE210">
        <v>206</v>
      </c>
      <c r="BF210" s="18" t="s">
        <v>1178</v>
      </c>
      <c r="BG210" s="312" t="s">
        <v>1343</v>
      </c>
      <c r="BH210" s="93" t="str">
        <f t="shared" si="66"/>
        <v>Arkansas Phillips</v>
      </c>
      <c r="BI210" s="18" t="s">
        <v>1179</v>
      </c>
      <c r="BJ210" s="18" t="s">
        <v>1180</v>
      </c>
      <c r="BK210" s="18" t="s">
        <v>1180</v>
      </c>
      <c r="BL210" s="18" t="s">
        <v>1180</v>
      </c>
      <c r="BM210" s="94" t="s">
        <v>1181</v>
      </c>
      <c r="BO210" s="18" t="s">
        <v>1344</v>
      </c>
      <c r="BP210" s="19">
        <v>0</v>
      </c>
      <c r="BQ210" s="19">
        <v>0</v>
      </c>
      <c r="BR210" s="19">
        <v>0</v>
      </c>
      <c r="BS210" s="19">
        <v>0</v>
      </c>
    </row>
    <row r="211" spans="26:71" ht="15" x14ac:dyDescent="0.25">
      <c r="BA211" s="91" t="s">
        <v>1345</v>
      </c>
      <c r="BB211" s="91" t="s">
        <v>1299</v>
      </c>
      <c r="BC211" s="91" t="s">
        <v>1300</v>
      </c>
      <c r="BD211" s="473" t="s">
        <v>1301</v>
      </c>
      <c r="BE211">
        <v>207</v>
      </c>
      <c r="BF211" s="18" t="s">
        <v>1178</v>
      </c>
      <c r="BG211" s="312" t="s">
        <v>1010</v>
      </c>
      <c r="BH211" s="93" t="str">
        <f t="shared" si="66"/>
        <v>Arkansas Pike</v>
      </c>
      <c r="BI211" s="18" t="s">
        <v>1179</v>
      </c>
      <c r="BJ211" s="18" t="s">
        <v>1180</v>
      </c>
      <c r="BK211" s="18" t="s">
        <v>1180</v>
      </c>
      <c r="BL211" s="18" t="s">
        <v>1180</v>
      </c>
      <c r="BM211" s="94" t="s">
        <v>1181</v>
      </c>
      <c r="BO211" s="18" t="s">
        <v>1346</v>
      </c>
      <c r="BP211" s="19">
        <v>0</v>
      </c>
      <c r="BQ211" s="19">
        <v>0</v>
      </c>
      <c r="BR211" s="19">
        <v>0</v>
      </c>
      <c r="BS211" s="19">
        <v>0</v>
      </c>
    </row>
    <row r="212" spans="26:71" ht="15" x14ac:dyDescent="0.25">
      <c r="BA212" s="90" t="s">
        <v>1347</v>
      </c>
      <c r="BB212" s="90" t="s">
        <v>1299</v>
      </c>
      <c r="BC212" s="90" t="s">
        <v>1305</v>
      </c>
      <c r="BD212" s="473" t="s">
        <v>1301</v>
      </c>
      <c r="BE212">
        <v>208</v>
      </c>
      <c r="BF212" s="18" t="s">
        <v>1178</v>
      </c>
      <c r="BG212" s="312" t="s">
        <v>1348</v>
      </c>
      <c r="BH212" s="93" t="str">
        <f t="shared" si="66"/>
        <v>Arkansas Poinsett</v>
      </c>
      <c r="BI212" s="18" t="s">
        <v>1179</v>
      </c>
      <c r="BJ212" s="18" t="s">
        <v>1188</v>
      </c>
      <c r="BK212" s="18" t="s">
        <v>1188</v>
      </c>
      <c r="BL212" s="18" t="s">
        <v>1188</v>
      </c>
      <c r="BM212" s="94" t="s">
        <v>1189</v>
      </c>
      <c r="BO212" s="18" t="s">
        <v>1349</v>
      </c>
      <c r="BP212" s="19">
        <v>0</v>
      </c>
      <c r="BQ212" s="19">
        <v>0</v>
      </c>
      <c r="BR212" s="19">
        <v>0</v>
      </c>
      <c r="BS212" s="19">
        <v>0</v>
      </c>
    </row>
    <row r="213" spans="26:71" ht="15" x14ac:dyDescent="0.25">
      <c r="BA213" s="91" t="s">
        <v>1350</v>
      </c>
      <c r="BB213" s="91" t="s">
        <v>1299</v>
      </c>
      <c r="BC213" s="91" t="s">
        <v>1305</v>
      </c>
      <c r="BD213" s="473" t="s">
        <v>1301</v>
      </c>
      <c r="BE213">
        <v>209</v>
      </c>
      <c r="BF213" s="18" t="s">
        <v>1178</v>
      </c>
      <c r="BG213" s="312" t="s">
        <v>1351</v>
      </c>
      <c r="BH213" s="93" t="str">
        <f t="shared" si="66"/>
        <v>Arkansas Polk</v>
      </c>
      <c r="BI213" s="18" t="s">
        <v>1179</v>
      </c>
      <c r="BJ213" s="18" t="s">
        <v>1180</v>
      </c>
      <c r="BK213" s="18" t="s">
        <v>1180</v>
      </c>
      <c r="BL213" s="18" t="s">
        <v>1180</v>
      </c>
      <c r="BM213" s="94" t="s">
        <v>1181</v>
      </c>
      <c r="BO213" s="18" t="s">
        <v>1352</v>
      </c>
      <c r="BP213" s="19">
        <v>0</v>
      </c>
      <c r="BQ213" s="19">
        <v>0</v>
      </c>
      <c r="BR213" s="19">
        <v>0</v>
      </c>
      <c r="BS213" s="19">
        <v>0</v>
      </c>
    </row>
    <row r="214" spans="26:71" ht="15" x14ac:dyDescent="0.25">
      <c r="BA214" s="90" t="s">
        <v>1353</v>
      </c>
      <c r="BB214" s="90" t="s">
        <v>1299</v>
      </c>
      <c r="BC214" s="90" t="s">
        <v>1300</v>
      </c>
      <c r="BD214" s="473" t="s">
        <v>1301</v>
      </c>
      <c r="BE214">
        <v>210</v>
      </c>
      <c r="BF214" s="18" t="s">
        <v>1178</v>
      </c>
      <c r="BG214" s="312" t="s">
        <v>1354</v>
      </c>
      <c r="BH214" s="93" t="str">
        <f t="shared" si="66"/>
        <v>Arkansas Pope</v>
      </c>
      <c r="BI214" s="18" t="s">
        <v>1179</v>
      </c>
      <c r="BJ214" s="18" t="s">
        <v>1188</v>
      </c>
      <c r="BK214" s="18" t="s">
        <v>1188</v>
      </c>
      <c r="BL214" s="18" t="s">
        <v>1188</v>
      </c>
      <c r="BM214" s="94" t="s">
        <v>1189</v>
      </c>
      <c r="BO214" s="18" t="s">
        <v>1355</v>
      </c>
      <c r="BP214" s="19">
        <v>0</v>
      </c>
      <c r="BQ214" s="19">
        <v>0</v>
      </c>
      <c r="BR214" s="19">
        <v>0</v>
      </c>
      <c r="BS214" s="19">
        <v>0</v>
      </c>
    </row>
    <row r="215" spans="26:71" ht="15" x14ac:dyDescent="0.25">
      <c r="BA215" s="91" t="s">
        <v>1356</v>
      </c>
      <c r="BB215" s="91" t="s">
        <v>1299</v>
      </c>
      <c r="BC215" s="91" t="s">
        <v>1357</v>
      </c>
      <c r="BD215" s="473" t="s">
        <v>1301</v>
      </c>
      <c r="BE215">
        <v>211</v>
      </c>
      <c r="BF215" s="18" t="s">
        <v>1178</v>
      </c>
      <c r="BG215" s="312" t="s">
        <v>1358</v>
      </c>
      <c r="BH215" s="93" t="str">
        <f t="shared" si="66"/>
        <v>Arkansas Prairie</v>
      </c>
      <c r="BI215" s="18" t="s">
        <v>1179</v>
      </c>
      <c r="BJ215" s="18" t="s">
        <v>1188</v>
      </c>
      <c r="BK215" s="18" t="s">
        <v>1188</v>
      </c>
      <c r="BL215" s="18" t="s">
        <v>1188</v>
      </c>
      <c r="BM215" s="94" t="s">
        <v>1189</v>
      </c>
      <c r="BO215" s="18" t="s">
        <v>1359</v>
      </c>
      <c r="BP215" s="19">
        <v>0</v>
      </c>
      <c r="BQ215" s="19">
        <v>0</v>
      </c>
      <c r="BR215" s="19">
        <v>0</v>
      </c>
      <c r="BS215" s="19">
        <v>0</v>
      </c>
    </row>
    <row r="216" spans="26:71" ht="15" x14ac:dyDescent="0.25">
      <c r="BA216" s="90" t="s">
        <v>1360</v>
      </c>
      <c r="BB216" s="90" t="s">
        <v>1299</v>
      </c>
      <c r="BC216" s="90" t="s">
        <v>1300</v>
      </c>
      <c r="BD216" s="473" t="s">
        <v>1301</v>
      </c>
      <c r="BE216">
        <v>212</v>
      </c>
      <c r="BF216" s="18" t="s">
        <v>1178</v>
      </c>
      <c r="BG216" s="312" t="s">
        <v>1361</v>
      </c>
      <c r="BH216" s="93" t="str">
        <f t="shared" si="66"/>
        <v>Arkansas Pulaski</v>
      </c>
      <c r="BI216" s="18" t="s">
        <v>1179</v>
      </c>
      <c r="BJ216" s="18" t="s">
        <v>1188</v>
      </c>
      <c r="BK216" s="18" t="s">
        <v>1188</v>
      </c>
      <c r="BL216" s="18" t="s">
        <v>1188</v>
      </c>
      <c r="BM216" s="94" t="s">
        <v>1189</v>
      </c>
      <c r="BO216" s="18" t="s">
        <v>1362</v>
      </c>
      <c r="BP216" s="19">
        <v>0</v>
      </c>
      <c r="BQ216" s="19">
        <v>0</v>
      </c>
      <c r="BR216" s="19">
        <v>0</v>
      </c>
      <c r="BS216" s="19">
        <v>0</v>
      </c>
    </row>
    <row r="217" spans="26:71" ht="15" x14ac:dyDescent="0.25">
      <c r="BA217" s="91" t="s">
        <v>1363</v>
      </c>
      <c r="BB217" s="91" t="s">
        <v>1299</v>
      </c>
      <c r="BC217" s="91" t="s">
        <v>1316</v>
      </c>
      <c r="BD217" s="473" t="s">
        <v>1301</v>
      </c>
      <c r="BE217">
        <v>213</v>
      </c>
      <c r="BF217" s="18" t="s">
        <v>1178</v>
      </c>
      <c r="BG217" s="312" t="s">
        <v>1018</v>
      </c>
      <c r="BH217" s="93" t="str">
        <f t="shared" si="66"/>
        <v>Arkansas Randolph</v>
      </c>
      <c r="BI217" s="18" t="s">
        <v>1179</v>
      </c>
      <c r="BJ217" s="18" t="s">
        <v>1188</v>
      </c>
      <c r="BK217" s="18" t="s">
        <v>1188</v>
      </c>
      <c r="BL217" s="18" t="s">
        <v>1188</v>
      </c>
      <c r="BM217" s="94" t="s">
        <v>1189</v>
      </c>
      <c r="BO217" s="18" t="s">
        <v>1364</v>
      </c>
      <c r="BP217" s="19">
        <v>0</v>
      </c>
      <c r="BQ217" s="19">
        <v>0</v>
      </c>
      <c r="BR217" s="19">
        <v>0</v>
      </c>
      <c r="BS217" s="19">
        <v>0</v>
      </c>
    </row>
    <row r="218" spans="26:71" ht="15" x14ac:dyDescent="0.25">
      <c r="BA218" s="90" t="s">
        <v>1365</v>
      </c>
      <c r="BB218" s="90" t="s">
        <v>1299</v>
      </c>
      <c r="BC218" s="90" t="s">
        <v>1305</v>
      </c>
      <c r="BD218" s="473" t="s">
        <v>1301</v>
      </c>
      <c r="BE218">
        <v>214</v>
      </c>
      <c r="BF218" s="18" t="s">
        <v>1178</v>
      </c>
      <c r="BG218" s="312" t="s">
        <v>1366</v>
      </c>
      <c r="BH218" s="93" t="str">
        <f t="shared" si="66"/>
        <v>Arkansas Saline</v>
      </c>
      <c r="BI218" s="18" t="s">
        <v>1179</v>
      </c>
      <c r="BJ218" s="18" t="s">
        <v>1188</v>
      </c>
      <c r="BK218" s="18" t="s">
        <v>1188</v>
      </c>
      <c r="BL218" s="18" t="s">
        <v>1188</v>
      </c>
      <c r="BM218" s="94" t="s">
        <v>1189</v>
      </c>
      <c r="BO218" s="18" t="s">
        <v>1367</v>
      </c>
      <c r="BP218" s="19">
        <v>0</v>
      </c>
      <c r="BQ218" s="19">
        <v>0</v>
      </c>
      <c r="BR218" s="19">
        <v>0</v>
      </c>
      <c r="BS218" s="19">
        <v>0</v>
      </c>
    </row>
    <row r="219" spans="26:71" ht="15" x14ac:dyDescent="0.25">
      <c r="BA219" s="91" t="s">
        <v>1368</v>
      </c>
      <c r="BB219" s="91" t="s">
        <v>1299</v>
      </c>
      <c r="BC219" s="91" t="s">
        <v>1305</v>
      </c>
      <c r="BD219" s="473" t="s">
        <v>1301</v>
      </c>
      <c r="BE219">
        <v>215</v>
      </c>
      <c r="BF219" s="18" t="s">
        <v>1178</v>
      </c>
      <c r="BG219" s="312" t="s">
        <v>1369</v>
      </c>
      <c r="BH219" s="93" t="str">
        <f>_xlfn.CONCAT(BF219," ",BG219)</f>
        <v>Arkansas Scott</v>
      </c>
      <c r="BI219" s="18" t="s">
        <v>1179</v>
      </c>
      <c r="BJ219" s="18" t="s">
        <v>1188</v>
      </c>
      <c r="BK219" s="18" t="s">
        <v>1188</v>
      </c>
      <c r="BL219" s="18" t="s">
        <v>1188</v>
      </c>
      <c r="BM219" s="94" t="s">
        <v>1189</v>
      </c>
      <c r="BO219" s="18" t="s">
        <v>1370</v>
      </c>
      <c r="BP219" s="19">
        <v>0</v>
      </c>
      <c r="BQ219" s="19">
        <v>0</v>
      </c>
      <c r="BR219" s="19">
        <v>0</v>
      </c>
      <c r="BS219" s="19">
        <v>0</v>
      </c>
    </row>
    <row r="220" spans="26:71" ht="15" x14ac:dyDescent="0.25">
      <c r="BA220" s="90" t="s">
        <v>1371</v>
      </c>
      <c r="BB220" s="90" t="s">
        <v>1299</v>
      </c>
      <c r="BC220" s="90" t="s">
        <v>1300</v>
      </c>
      <c r="BD220" s="473" t="s">
        <v>1301</v>
      </c>
      <c r="BE220">
        <v>216</v>
      </c>
      <c r="BF220" s="18" t="s">
        <v>1178</v>
      </c>
      <c r="BG220" s="312" t="s">
        <v>1372</v>
      </c>
      <c r="BH220" s="93" t="str">
        <f t="shared" si="66"/>
        <v>Arkansas Searcy</v>
      </c>
      <c r="BI220" s="18" t="s">
        <v>1179</v>
      </c>
      <c r="BJ220" s="18" t="s">
        <v>1188</v>
      </c>
      <c r="BK220" s="18" t="s">
        <v>1188</v>
      </c>
      <c r="BL220" s="18" t="s">
        <v>1188</v>
      </c>
      <c r="BM220" s="94" t="s">
        <v>1189</v>
      </c>
      <c r="BO220" s="18" t="s">
        <v>1373</v>
      </c>
      <c r="BP220" s="19">
        <v>0</v>
      </c>
      <c r="BQ220" s="19">
        <v>0</v>
      </c>
      <c r="BR220" s="19">
        <v>0</v>
      </c>
      <c r="BS220" s="19">
        <v>0</v>
      </c>
    </row>
    <row r="221" spans="26:71" ht="15" x14ac:dyDescent="0.25">
      <c r="BA221" s="91" t="s">
        <v>1374</v>
      </c>
      <c r="BB221" s="91" t="s">
        <v>1299</v>
      </c>
      <c r="BC221" s="91" t="s">
        <v>1305</v>
      </c>
      <c r="BD221" s="473" t="s">
        <v>1301</v>
      </c>
      <c r="BE221">
        <v>217</v>
      </c>
      <c r="BF221" s="18" t="s">
        <v>1178</v>
      </c>
      <c r="BG221" s="312" t="s">
        <v>1375</v>
      </c>
      <c r="BH221" s="93" t="str">
        <f>_xlfn.CONCAT(BF221," ",BG221)</f>
        <v>Arkansas Sebastian</v>
      </c>
      <c r="BI221" s="18" t="s">
        <v>1179</v>
      </c>
      <c r="BJ221" s="18" t="s">
        <v>1188</v>
      </c>
      <c r="BK221" s="18" t="s">
        <v>1188</v>
      </c>
      <c r="BL221" s="18" t="s">
        <v>1188</v>
      </c>
      <c r="BM221" s="94" t="s">
        <v>1189</v>
      </c>
      <c r="BO221" s="18" t="s">
        <v>1376</v>
      </c>
      <c r="BP221" s="19">
        <v>500</v>
      </c>
      <c r="BQ221" s="19">
        <v>500</v>
      </c>
      <c r="BR221" s="19">
        <v>500</v>
      </c>
      <c r="BS221" s="19">
        <v>500</v>
      </c>
    </row>
    <row r="222" spans="26:71" ht="15" x14ac:dyDescent="0.25">
      <c r="BA222" s="90" t="s">
        <v>1377</v>
      </c>
      <c r="BB222" s="90" t="s">
        <v>1299</v>
      </c>
      <c r="BC222" s="90" t="s">
        <v>1300</v>
      </c>
      <c r="BD222" s="473" t="s">
        <v>1301</v>
      </c>
      <c r="BE222">
        <v>218</v>
      </c>
      <c r="BF222" s="18" t="s">
        <v>1178</v>
      </c>
      <c r="BG222" s="312" t="s">
        <v>1378</v>
      </c>
      <c r="BH222" s="93" t="str">
        <f t="shared" si="66"/>
        <v>Arkansas Sevier</v>
      </c>
      <c r="BI222" s="18" t="s">
        <v>1179</v>
      </c>
      <c r="BJ222" s="18" t="s">
        <v>1180</v>
      </c>
      <c r="BK222" s="18" t="s">
        <v>1180</v>
      </c>
      <c r="BL222" s="18" t="s">
        <v>1180</v>
      </c>
      <c r="BM222" s="94" t="s">
        <v>1181</v>
      </c>
      <c r="BO222" s="18" t="s">
        <v>1379</v>
      </c>
      <c r="BP222" s="19">
        <v>500</v>
      </c>
      <c r="BQ222" s="19">
        <v>500</v>
      </c>
      <c r="BR222" s="19">
        <v>500</v>
      </c>
      <c r="BS222" s="19">
        <v>500</v>
      </c>
    </row>
    <row r="223" spans="26:71" ht="15" x14ac:dyDescent="0.25">
      <c r="BA223" s="91" t="s">
        <v>1380</v>
      </c>
      <c r="BB223" s="91" t="s">
        <v>1299</v>
      </c>
      <c r="BC223" s="91" t="s">
        <v>1316</v>
      </c>
      <c r="BD223" s="473" t="s">
        <v>1301</v>
      </c>
      <c r="BE223">
        <v>219</v>
      </c>
      <c r="BF223" s="18" t="s">
        <v>1178</v>
      </c>
      <c r="BG223" s="312" t="s">
        <v>1381</v>
      </c>
      <c r="BH223" s="93" t="str">
        <f t="shared" si="66"/>
        <v>Arkansas Sharp</v>
      </c>
      <c r="BI223" s="18" t="s">
        <v>1179</v>
      </c>
      <c r="BJ223" s="18" t="s">
        <v>1188</v>
      </c>
      <c r="BK223" s="18" t="s">
        <v>1188</v>
      </c>
      <c r="BL223" s="18" t="s">
        <v>1188</v>
      </c>
      <c r="BM223" s="94" t="s">
        <v>1189</v>
      </c>
      <c r="BO223" s="18" t="s">
        <v>1382</v>
      </c>
      <c r="BP223" s="19">
        <v>0</v>
      </c>
      <c r="BQ223" s="19">
        <v>0</v>
      </c>
      <c r="BR223" s="19">
        <v>0</v>
      </c>
      <c r="BS223" s="19">
        <v>0</v>
      </c>
    </row>
    <row r="224" spans="26:71" ht="15" x14ac:dyDescent="0.25">
      <c r="BA224" s="90" t="s">
        <v>1383</v>
      </c>
      <c r="BB224" s="90" t="s">
        <v>1299</v>
      </c>
      <c r="BC224" s="90" t="s">
        <v>1305</v>
      </c>
      <c r="BD224" s="473" t="s">
        <v>1301</v>
      </c>
      <c r="BE224">
        <v>220</v>
      </c>
      <c r="BF224" s="18" t="s">
        <v>1178</v>
      </c>
      <c r="BG224" s="312" t="s">
        <v>1384</v>
      </c>
      <c r="BH224" s="93" t="str">
        <f t="shared" si="66"/>
        <v>Arkansas Saint Francis</v>
      </c>
      <c r="BI224" s="18" t="s">
        <v>1179</v>
      </c>
      <c r="BJ224" s="18" t="s">
        <v>1188</v>
      </c>
      <c r="BK224" s="18" t="s">
        <v>1188</v>
      </c>
      <c r="BL224" s="18" t="s">
        <v>1188</v>
      </c>
      <c r="BM224" s="94" t="s">
        <v>1189</v>
      </c>
      <c r="BO224" s="18" t="s">
        <v>1385</v>
      </c>
      <c r="BP224" s="19">
        <v>0</v>
      </c>
      <c r="BQ224" s="19">
        <v>0</v>
      </c>
      <c r="BR224" s="19">
        <v>0</v>
      </c>
      <c r="BS224" s="19">
        <v>0</v>
      </c>
    </row>
    <row r="225" spans="53:71" ht="15" x14ac:dyDescent="0.25">
      <c r="BA225" s="91" t="s">
        <v>1386</v>
      </c>
      <c r="BB225" s="91" t="s">
        <v>1299</v>
      </c>
      <c r="BC225" s="91" t="s">
        <v>1305</v>
      </c>
      <c r="BD225" s="473" t="s">
        <v>1301</v>
      </c>
      <c r="BE225">
        <v>221</v>
      </c>
      <c r="BF225" s="18" t="s">
        <v>1178</v>
      </c>
      <c r="BG225" s="312" t="s">
        <v>1387</v>
      </c>
      <c r="BH225" s="93" t="str">
        <f t="shared" si="66"/>
        <v>Arkansas Stone</v>
      </c>
      <c r="BI225" s="18" t="s">
        <v>1179</v>
      </c>
      <c r="BJ225" s="18" t="s">
        <v>1188</v>
      </c>
      <c r="BK225" s="18" t="s">
        <v>1188</v>
      </c>
      <c r="BL225" s="18" t="s">
        <v>1188</v>
      </c>
      <c r="BM225" s="94" t="s">
        <v>1189</v>
      </c>
      <c r="BO225" s="18" t="s">
        <v>1388</v>
      </c>
      <c r="BP225" s="19">
        <v>0</v>
      </c>
      <c r="BQ225" s="19">
        <v>0</v>
      </c>
      <c r="BR225" s="19">
        <v>0</v>
      </c>
      <c r="BS225" s="19">
        <v>0</v>
      </c>
    </row>
    <row r="226" spans="53:71" ht="15" x14ac:dyDescent="0.25">
      <c r="BA226" s="90" t="s">
        <v>1389</v>
      </c>
      <c r="BB226" s="90" t="s">
        <v>1299</v>
      </c>
      <c r="BC226" s="90" t="s">
        <v>1300</v>
      </c>
      <c r="BD226" s="473" t="s">
        <v>1301</v>
      </c>
      <c r="BE226">
        <v>222</v>
      </c>
      <c r="BF226" s="18" t="s">
        <v>1178</v>
      </c>
      <c r="BG226" s="312" t="s">
        <v>1390</v>
      </c>
      <c r="BH226" s="93" t="str">
        <f t="shared" si="66"/>
        <v>Arkansas Union</v>
      </c>
      <c r="BI226" s="18" t="s">
        <v>1179</v>
      </c>
      <c r="BJ226" s="18" t="s">
        <v>1180</v>
      </c>
      <c r="BK226" s="18" t="s">
        <v>1180</v>
      </c>
      <c r="BL226" s="18" t="s">
        <v>1180</v>
      </c>
      <c r="BM226" s="94" t="s">
        <v>1181</v>
      </c>
      <c r="BO226" s="18" t="s">
        <v>1391</v>
      </c>
      <c r="BP226" s="19">
        <v>0</v>
      </c>
      <c r="BQ226" s="19">
        <v>0</v>
      </c>
      <c r="BR226" s="19">
        <v>0</v>
      </c>
      <c r="BS226" s="19">
        <v>0</v>
      </c>
    </row>
    <row r="227" spans="53:71" ht="15" x14ac:dyDescent="0.25">
      <c r="BA227" s="91" t="s">
        <v>1392</v>
      </c>
      <c r="BB227" s="91" t="s">
        <v>1299</v>
      </c>
      <c r="BC227" s="91" t="s">
        <v>1300</v>
      </c>
      <c r="BD227" s="473" t="s">
        <v>1301</v>
      </c>
      <c r="BE227">
        <v>223</v>
      </c>
      <c r="BF227" s="18" t="s">
        <v>1178</v>
      </c>
      <c r="BG227" s="312" t="s">
        <v>1393</v>
      </c>
      <c r="BH227" s="93" t="str">
        <f t="shared" si="66"/>
        <v>Arkansas Van Buren</v>
      </c>
      <c r="BI227" s="18" t="s">
        <v>1179</v>
      </c>
      <c r="BJ227" s="18" t="s">
        <v>1188</v>
      </c>
      <c r="BK227" s="18" t="s">
        <v>1188</v>
      </c>
      <c r="BL227" s="18" t="s">
        <v>1188</v>
      </c>
      <c r="BM227" s="94" t="s">
        <v>1189</v>
      </c>
      <c r="BO227" s="18" t="s">
        <v>1394</v>
      </c>
      <c r="BP227" s="19">
        <v>0</v>
      </c>
      <c r="BQ227" s="19">
        <v>0</v>
      </c>
      <c r="BR227" s="19">
        <v>0</v>
      </c>
      <c r="BS227" s="19">
        <v>0</v>
      </c>
    </row>
    <row r="228" spans="53:71" ht="15" x14ac:dyDescent="0.25">
      <c r="BA228" s="90" t="s">
        <v>1395</v>
      </c>
      <c r="BB228" s="90" t="s">
        <v>1299</v>
      </c>
      <c r="BC228" s="90" t="s">
        <v>1305</v>
      </c>
      <c r="BD228" s="473" t="s">
        <v>1301</v>
      </c>
      <c r="BE228">
        <v>224</v>
      </c>
      <c r="BF228" s="18" t="s">
        <v>1178</v>
      </c>
      <c r="BG228" s="312" t="s">
        <v>1083</v>
      </c>
      <c r="BH228" s="93" t="str">
        <f>_xlfn.CONCAT(BF228," ",BG228)</f>
        <v>Arkansas Washington</v>
      </c>
      <c r="BI228" s="18" t="s">
        <v>1179</v>
      </c>
      <c r="BJ228" s="18" t="s">
        <v>1188</v>
      </c>
      <c r="BK228" s="18" t="s">
        <v>1188</v>
      </c>
      <c r="BL228" s="18" t="s">
        <v>1188</v>
      </c>
      <c r="BM228" s="94" t="s">
        <v>1189</v>
      </c>
      <c r="BO228" s="18" t="s">
        <v>1396</v>
      </c>
      <c r="BP228" s="19">
        <v>0</v>
      </c>
      <c r="BQ228" s="19">
        <v>0</v>
      </c>
      <c r="BR228" s="19">
        <v>0</v>
      </c>
      <c r="BS228" s="19">
        <v>0</v>
      </c>
    </row>
    <row r="229" spans="53:71" ht="15" x14ac:dyDescent="0.25">
      <c r="BA229" s="91" t="s">
        <v>1397</v>
      </c>
      <c r="BB229" s="91" t="s">
        <v>1299</v>
      </c>
      <c r="BC229" s="91" t="s">
        <v>1305</v>
      </c>
      <c r="BD229" s="473" t="s">
        <v>1301</v>
      </c>
      <c r="BE229">
        <v>225</v>
      </c>
      <c r="BF229" s="18" t="s">
        <v>1178</v>
      </c>
      <c r="BG229" s="312" t="s">
        <v>1398</v>
      </c>
      <c r="BH229" s="93" t="str">
        <f t="shared" si="66"/>
        <v>Arkansas White</v>
      </c>
      <c r="BI229" s="18" t="s">
        <v>1179</v>
      </c>
      <c r="BJ229" s="18" t="s">
        <v>1188</v>
      </c>
      <c r="BK229" s="18" t="s">
        <v>1188</v>
      </c>
      <c r="BL229" s="18" t="s">
        <v>1188</v>
      </c>
      <c r="BM229" s="94" t="s">
        <v>1189</v>
      </c>
      <c r="BO229" s="18" t="s">
        <v>1399</v>
      </c>
      <c r="BP229" s="19">
        <v>0</v>
      </c>
      <c r="BQ229" s="19">
        <v>0</v>
      </c>
      <c r="BR229" s="19">
        <v>0</v>
      </c>
      <c r="BS229" s="19">
        <v>0</v>
      </c>
    </row>
    <row r="230" spans="53:71" ht="15" x14ac:dyDescent="0.25">
      <c r="BA230" s="90" t="s">
        <v>1400</v>
      </c>
      <c r="BB230" s="90" t="s">
        <v>1299</v>
      </c>
      <c r="BC230" s="90" t="s">
        <v>1401</v>
      </c>
      <c r="BD230" s="473" t="s">
        <v>1301</v>
      </c>
      <c r="BE230">
        <v>226</v>
      </c>
      <c r="BF230" s="18" t="s">
        <v>1178</v>
      </c>
      <c r="BG230" s="312" t="s">
        <v>1402</v>
      </c>
      <c r="BH230" s="93" t="str">
        <f t="shared" si="66"/>
        <v>Arkansas Woodruff</v>
      </c>
      <c r="BI230" s="18" t="s">
        <v>1179</v>
      </c>
      <c r="BJ230" s="18" t="s">
        <v>1188</v>
      </c>
      <c r="BK230" s="18" t="s">
        <v>1188</v>
      </c>
      <c r="BL230" s="18" t="s">
        <v>1188</v>
      </c>
      <c r="BM230" s="94" t="s">
        <v>1189</v>
      </c>
      <c r="BO230" s="18" t="s">
        <v>1403</v>
      </c>
      <c r="BP230" s="19">
        <v>0</v>
      </c>
      <c r="BQ230" s="19">
        <v>0</v>
      </c>
      <c r="BR230" s="19">
        <v>0</v>
      </c>
      <c r="BS230" s="19">
        <v>0</v>
      </c>
    </row>
    <row r="231" spans="53:71" ht="15" x14ac:dyDescent="0.25">
      <c r="BA231" s="91" t="s">
        <v>1404</v>
      </c>
      <c r="BB231" s="91" t="s">
        <v>1299</v>
      </c>
      <c r="BC231" s="91" t="s">
        <v>1300</v>
      </c>
      <c r="BD231" s="473" t="s">
        <v>1301</v>
      </c>
      <c r="BE231">
        <v>227</v>
      </c>
      <c r="BF231" s="18" t="s">
        <v>1178</v>
      </c>
      <c r="BG231" s="312" t="s">
        <v>1405</v>
      </c>
      <c r="BH231" s="93" t="str">
        <f>_xlfn.CONCAT(BF231," ",BG231)</f>
        <v>Arkansas Yell</v>
      </c>
      <c r="BI231" s="18" t="s">
        <v>1179</v>
      </c>
      <c r="BJ231" s="18" t="s">
        <v>1188</v>
      </c>
      <c r="BK231" s="18" t="s">
        <v>1188</v>
      </c>
      <c r="BL231" s="18" t="s">
        <v>1188</v>
      </c>
      <c r="BM231" s="94" t="s">
        <v>1189</v>
      </c>
      <c r="BO231" s="18" t="s">
        <v>1406</v>
      </c>
      <c r="BP231" s="19">
        <v>0</v>
      </c>
      <c r="BQ231" s="19">
        <v>0</v>
      </c>
      <c r="BR231" s="19">
        <v>0</v>
      </c>
      <c r="BS231" s="19">
        <v>0</v>
      </c>
    </row>
    <row r="232" spans="53:71" ht="15" x14ac:dyDescent="0.25">
      <c r="BA232" s="90" t="s">
        <v>1407</v>
      </c>
      <c r="BB232" s="90" t="s">
        <v>1299</v>
      </c>
      <c r="BC232" s="90" t="s">
        <v>1300</v>
      </c>
      <c r="BD232" s="473" t="s">
        <v>1301</v>
      </c>
      <c r="BE232">
        <v>228</v>
      </c>
      <c r="BF232" s="18" t="s">
        <v>1408</v>
      </c>
      <c r="BG232" s="312" t="s">
        <v>1409</v>
      </c>
      <c r="BH232" s="93" t="str">
        <f t="shared" si="66"/>
        <v>California Alameda</v>
      </c>
      <c r="BI232" s="18" t="s">
        <v>1410</v>
      </c>
      <c r="BJ232" s="18"/>
      <c r="BK232" s="18" t="s">
        <v>1411</v>
      </c>
      <c r="BL232" s="100" t="str">
        <f>" "</f>
        <v xml:space="preserve"> </v>
      </c>
      <c r="BM232" s="94" t="s">
        <v>305</v>
      </c>
      <c r="BO232" s="18" t="s">
        <v>1412</v>
      </c>
      <c r="BP232" s="19">
        <v>0</v>
      </c>
      <c r="BQ232" s="19">
        <v>0</v>
      </c>
      <c r="BR232" s="19">
        <v>0</v>
      </c>
      <c r="BS232" s="19">
        <v>0</v>
      </c>
    </row>
    <row r="233" spans="53:71" ht="15" x14ac:dyDescent="0.25">
      <c r="BA233" s="91" t="s">
        <v>1413</v>
      </c>
      <c r="BB233" s="91" t="s">
        <v>1299</v>
      </c>
      <c r="BC233" s="91" t="s">
        <v>1305</v>
      </c>
      <c r="BD233" s="473" t="s">
        <v>1301</v>
      </c>
      <c r="BE233">
        <v>229</v>
      </c>
      <c r="BF233" s="18" t="s">
        <v>1408</v>
      </c>
      <c r="BG233" s="312" t="s">
        <v>1414</v>
      </c>
      <c r="BH233" s="93" t="str">
        <f t="shared" si="66"/>
        <v>California Alpine</v>
      </c>
      <c r="BI233" s="18" t="s">
        <v>1410</v>
      </c>
      <c r="BJ233" s="18"/>
      <c r="BK233" s="18" t="s">
        <v>1411</v>
      </c>
      <c r="BL233" s="100"/>
      <c r="BM233" s="246" t="s">
        <v>1415</v>
      </c>
      <c r="BO233" s="18" t="s">
        <v>1416</v>
      </c>
      <c r="BP233" s="19">
        <v>0</v>
      </c>
      <c r="BQ233" s="19">
        <v>0</v>
      </c>
      <c r="BR233" s="19">
        <v>0</v>
      </c>
      <c r="BS233" s="19">
        <v>0</v>
      </c>
    </row>
    <row r="234" spans="53:71" ht="15" x14ac:dyDescent="0.25">
      <c r="BA234" s="90" t="s">
        <v>1417</v>
      </c>
      <c r="BB234" s="90" t="s">
        <v>1299</v>
      </c>
      <c r="BC234" s="90" t="s">
        <v>1305</v>
      </c>
      <c r="BD234" s="473" t="s">
        <v>1301</v>
      </c>
      <c r="BE234">
        <v>230</v>
      </c>
      <c r="BF234" s="18" t="s">
        <v>1408</v>
      </c>
      <c r="BG234" s="312" t="s">
        <v>1418</v>
      </c>
      <c r="BH234" s="93" t="str">
        <f>_xlfn.CONCAT(BF234," ",BG234)</f>
        <v>California Amador</v>
      </c>
      <c r="BI234" s="18" t="s">
        <v>1410</v>
      </c>
      <c r="BJ234" s="18"/>
      <c r="BK234" s="18" t="s">
        <v>1411</v>
      </c>
      <c r="BL234" s="100"/>
      <c r="BM234" s="94" t="s">
        <v>1419</v>
      </c>
      <c r="BO234" s="18" t="s">
        <v>1420</v>
      </c>
      <c r="BP234" s="19">
        <v>0</v>
      </c>
      <c r="BQ234" s="19">
        <v>0</v>
      </c>
      <c r="BR234" s="19">
        <v>0</v>
      </c>
      <c r="BS234" s="19">
        <v>0</v>
      </c>
    </row>
    <row r="235" spans="53:71" ht="15" x14ac:dyDescent="0.25">
      <c r="BA235" s="91" t="s">
        <v>1421</v>
      </c>
      <c r="BB235" s="91" t="s">
        <v>1299</v>
      </c>
      <c r="BC235" s="91" t="s">
        <v>1305</v>
      </c>
      <c r="BD235" s="473" t="s">
        <v>1301</v>
      </c>
      <c r="BE235">
        <v>231</v>
      </c>
      <c r="BF235" s="18" t="s">
        <v>1408</v>
      </c>
      <c r="BG235" s="312" t="s">
        <v>1422</v>
      </c>
      <c r="BH235" s="93" t="str">
        <f t="shared" si="66"/>
        <v>California Butte</v>
      </c>
      <c r="BI235" s="18" t="s">
        <v>1410</v>
      </c>
      <c r="BJ235" s="18"/>
      <c r="BK235" s="18" t="s">
        <v>1411</v>
      </c>
      <c r="BL235" s="100" t="str">
        <f>" "</f>
        <v xml:space="preserve"> </v>
      </c>
      <c r="BM235" s="94" t="s">
        <v>306</v>
      </c>
      <c r="BO235" s="18" t="s">
        <v>1423</v>
      </c>
      <c r="BP235" s="19">
        <v>0</v>
      </c>
      <c r="BQ235" s="19">
        <v>0</v>
      </c>
      <c r="BR235" s="19">
        <v>0</v>
      </c>
      <c r="BS235" s="19">
        <v>0</v>
      </c>
    </row>
    <row r="236" spans="53:71" ht="15" x14ac:dyDescent="0.25">
      <c r="BA236" s="90" t="s">
        <v>1424</v>
      </c>
      <c r="BB236" s="90" t="s">
        <v>1299</v>
      </c>
      <c r="BC236" s="90" t="s">
        <v>1305</v>
      </c>
      <c r="BD236" s="473" t="s">
        <v>1301</v>
      </c>
      <c r="BE236">
        <v>232</v>
      </c>
      <c r="BF236" s="18" t="s">
        <v>1408</v>
      </c>
      <c r="BG236" s="312" t="s">
        <v>1425</v>
      </c>
      <c r="BH236" s="93" t="str">
        <f t="shared" si="66"/>
        <v>California Calaveras</v>
      </c>
      <c r="BI236" s="18" t="s">
        <v>1410</v>
      </c>
      <c r="BJ236" s="18"/>
      <c r="BK236" s="18" t="s">
        <v>1411</v>
      </c>
      <c r="BL236" s="100" t="str">
        <f>" "</f>
        <v xml:space="preserve"> </v>
      </c>
      <c r="BM236" s="94" t="s">
        <v>1426</v>
      </c>
      <c r="BO236" s="18" t="s">
        <v>1427</v>
      </c>
      <c r="BP236" s="19">
        <v>0</v>
      </c>
      <c r="BQ236" s="19">
        <v>0</v>
      </c>
      <c r="BR236" s="19">
        <v>0</v>
      </c>
      <c r="BS236" s="19">
        <v>0</v>
      </c>
    </row>
    <row r="237" spans="53:71" ht="15" x14ac:dyDescent="0.25">
      <c r="BA237" s="90" t="s">
        <v>1428</v>
      </c>
      <c r="BB237" s="90" t="s">
        <v>1299</v>
      </c>
      <c r="BC237" s="90" t="s">
        <v>1305</v>
      </c>
      <c r="BD237" s="473" t="s">
        <v>1301</v>
      </c>
      <c r="BE237">
        <v>233</v>
      </c>
      <c r="BF237" s="18" t="s">
        <v>1408</v>
      </c>
      <c r="BG237" s="312" t="s">
        <v>1429</v>
      </c>
      <c r="BH237" s="93" t="str">
        <f t="shared" si="66"/>
        <v>California Colusa</v>
      </c>
      <c r="BI237" s="18" t="s">
        <v>1410</v>
      </c>
      <c r="BJ237" s="18"/>
      <c r="BK237" s="18" t="s">
        <v>1411</v>
      </c>
      <c r="BL237" s="100"/>
      <c r="BM237" s="94" t="s">
        <v>306</v>
      </c>
      <c r="BO237" s="18" t="s">
        <v>1430</v>
      </c>
      <c r="BP237" s="19">
        <v>0</v>
      </c>
      <c r="BQ237" s="19">
        <v>0</v>
      </c>
      <c r="BR237" s="19">
        <v>0</v>
      </c>
      <c r="BS237" s="19">
        <v>0</v>
      </c>
    </row>
    <row r="238" spans="53:71" ht="15" x14ac:dyDescent="0.25">
      <c r="BA238" s="91" t="s">
        <v>1431</v>
      </c>
      <c r="BB238" s="91" t="s">
        <v>1299</v>
      </c>
      <c r="BC238" s="91" t="s">
        <v>1305</v>
      </c>
      <c r="BD238" s="473" t="s">
        <v>1301</v>
      </c>
      <c r="BE238">
        <v>234</v>
      </c>
      <c r="BF238" s="18" t="s">
        <v>1408</v>
      </c>
      <c r="BG238" s="312" t="s">
        <v>1432</v>
      </c>
      <c r="BH238" s="93" t="str">
        <f t="shared" si="66"/>
        <v>California Contra Costa</v>
      </c>
      <c r="BI238" s="18" t="s">
        <v>1410</v>
      </c>
      <c r="BJ238" s="18"/>
      <c r="BK238" s="18" t="s">
        <v>1411</v>
      </c>
      <c r="BL238" s="100" t="str">
        <f>" "</f>
        <v xml:space="preserve"> </v>
      </c>
      <c r="BM238" s="94" t="s">
        <v>305</v>
      </c>
      <c r="BO238" s="18" t="s">
        <v>1433</v>
      </c>
      <c r="BP238" s="19">
        <v>0</v>
      </c>
      <c r="BQ238" s="19">
        <v>0</v>
      </c>
      <c r="BR238" s="19">
        <v>0</v>
      </c>
      <c r="BS238" s="19">
        <v>0</v>
      </c>
    </row>
    <row r="239" spans="53:71" ht="15" x14ac:dyDescent="0.25">
      <c r="BA239" s="90" t="s">
        <v>1434</v>
      </c>
      <c r="BB239" s="90" t="s">
        <v>1299</v>
      </c>
      <c r="BC239" s="90" t="s">
        <v>1316</v>
      </c>
      <c r="BD239" s="473" t="s">
        <v>1301</v>
      </c>
      <c r="BE239">
        <v>235</v>
      </c>
      <c r="BF239" s="18" t="s">
        <v>1408</v>
      </c>
      <c r="BG239" s="312" t="s">
        <v>1435</v>
      </c>
      <c r="BH239" s="93" t="str">
        <f t="shared" si="66"/>
        <v>California Del Norte</v>
      </c>
      <c r="BI239" s="18" t="s">
        <v>1410</v>
      </c>
      <c r="BJ239" s="18"/>
      <c r="BK239" s="18" t="s">
        <v>1411</v>
      </c>
      <c r="BL239" s="100"/>
      <c r="BM239" s="246" t="s">
        <v>1415</v>
      </c>
      <c r="BO239" s="18" t="s">
        <v>1436</v>
      </c>
      <c r="BP239" s="19">
        <v>0</v>
      </c>
      <c r="BQ239" s="19">
        <v>0</v>
      </c>
      <c r="BR239" s="19">
        <v>0</v>
      </c>
      <c r="BS239" s="19">
        <v>0</v>
      </c>
    </row>
    <row r="240" spans="53:71" ht="15" x14ac:dyDescent="0.25">
      <c r="BA240" s="91" t="s">
        <v>1437</v>
      </c>
      <c r="BB240" s="91" t="s">
        <v>1299</v>
      </c>
      <c r="BC240" s="91" t="s">
        <v>1300</v>
      </c>
      <c r="BD240" s="473" t="s">
        <v>1301</v>
      </c>
      <c r="BE240">
        <v>236</v>
      </c>
      <c r="BF240" s="18" t="s">
        <v>1408</v>
      </c>
      <c r="BG240" s="312" t="s">
        <v>1438</v>
      </c>
      <c r="BH240" s="93" t="str">
        <f t="shared" si="66"/>
        <v>California El Dorado</v>
      </c>
      <c r="BI240" s="18" t="s">
        <v>1410</v>
      </c>
      <c r="BJ240" s="18"/>
      <c r="BK240" s="18" t="s">
        <v>1411</v>
      </c>
      <c r="BL240" s="100"/>
      <c r="BM240" s="94" t="s">
        <v>1439</v>
      </c>
      <c r="BO240" s="18" t="s">
        <v>1440</v>
      </c>
      <c r="BP240" s="19">
        <v>0</v>
      </c>
      <c r="BQ240" s="19">
        <v>0</v>
      </c>
      <c r="BR240" s="19">
        <v>0</v>
      </c>
      <c r="BS240" s="19">
        <v>0</v>
      </c>
    </row>
    <row r="241" spans="53:71" ht="15" x14ac:dyDescent="0.25">
      <c r="BA241" s="91"/>
      <c r="BB241" s="91"/>
      <c r="BC241" s="91"/>
      <c r="BD241" s="473" t="s">
        <v>1301</v>
      </c>
      <c r="BF241" s="18" t="s">
        <v>1408</v>
      </c>
      <c r="BG241" s="312" t="s">
        <v>1441</v>
      </c>
      <c r="BH241" s="93" t="str">
        <f t="shared" si="66"/>
        <v>California Fresno</v>
      </c>
      <c r="BI241" s="18" t="s">
        <v>1410</v>
      </c>
      <c r="BJ241" s="18"/>
      <c r="BK241" s="18" t="s">
        <v>1411</v>
      </c>
      <c r="BL241" s="100"/>
      <c r="BM241" s="94" t="s">
        <v>1125</v>
      </c>
      <c r="BO241" s="18" t="s">
        <v>1442</v>
      </c>
      <c r="BP241" s="19">
        <v>0</v>
      </c>
      <c r="BQ241" s="19">
        <v>0</v>
      </c>
      <c r="BR241" s="19">
        <v>0</v>
      </c>
      <c r="BS241" s="19">
        <v>0</v>
      </c>
    </row>
    <row r="242" spans="53:71" ht="15" x14ac:dyDescent="0.25">
      <c r="BA242" s="91"/>
      <c r="BB242" s="91"/>
      <c r="BC242" s="91"/>
      <c r="BD242" s="473" t="s">
        <v>1301</v>
      </c>
      <c r="BF242" s="18" t="s">
        <v>1408</v>
      </c>
      <c r="BG242" s="312" t="s">
        <v>1443</v>
      </c>
      <c r="BH242" s="93" t="str">
        <f t="shared" si="66"/>
        <v>California Glenn</v>
      </c>
      <c r="BI242" s="18" t="s">
        <v>1410</v>
      </c>
      <c r="BJ242" s="18"/>
      <c r="BK242" s="18" t="s">
        <v>1411</v>
      </c>
      <c r="BL242" s="100"/>
      <c r="BM242" s="94" t="s">
        <v>1439</v>
      </c>
      <c r="BO242" s="18" t="s">
        <v>1444</v>
      </c>
      <c r="BP242" s="19">
        <v>0</v>
      </c>
      <c r="BQ242" s="19">
        <v>0</v>
      </c>
      <c r="BR242" s="19">
        <v>0</v>
      </c>
      <c r="BS242" s="19">
        <v>0</v>
      </c>
    </row>
    <row r="243" spans="53:71" ht="15" x14ac:dyDescent="0.25">
      <c r="BA243" s="90" t="s">
        <v>1445</v>
      </c>
      <c r="BB243" s="90" t="s">
        <v>1299</v>
      </c>
      <c r="BC243" s="90" t="s">
        <v>1305</v>
      </c>
      <c r="BD243" s="473" t="s">
        <v>1301</v>
      </c>
      <c r="BE243">
        <v>237</v>
      </c>
      <c r="BF243" s="18" t="s">
        <v>1408</v>
      </c>
      <c r="BG243" s="312" t="s">
        <v>1446</v>
      </c>
      <c r="BH243" s="93" t="str">
        <f t="shared" si="66"/>
        <v>California Humboldt</v>
      </c>
      <c r="BI243" s="18" t="s">
        <v>1410</v>
      </c>
      <c r="BJ243" s="18"/>
      <c r="BK243" s="18" t="s">
        <v>1411</v>
      </c>
      <c r="BL243" s="100"/>
      <c r="BM243" s="246" t="s">
        <v>1415</v>
      </c>
      <c r="BO243" s="18" t="s">
        <v>1447</v>
      </c>
      <c r="BP243" s="19">
        <v>0</v>
      </c>
      <c r="BQ243" s="19">
        <v>0</v>
      </c>
      <c r="BR243" s="19">
        <v>0</v>
      </c>
      <c r="BS243" s="19">
        <v>0</v>
      </c>
    </row>
    <row r="244" spans="53:71" ht="15" x14ac:dyDescent="0.25">
      <c r="BA244" s="91" t="s">
        <v>1448</v>
      </c>
      <c r="BB244" s="91" t="s">
        <v>1299</v>
      </c>
      <c r="BC244" s="91" t="s">
        <v>1300</v>
      </c>
      <c r="BD244" s="473" t="s">
        <v>1301</v>
      </c>
      <c r="BE244">
        <v>238</v>
      </c>
      <c r="BF244" s="18" t="s">
        <v>1408</v>
      </c>
      <c r="BG244" s="312" t="s">
        <v>1449</v>
      </c>
      <c r="BH244" s="93" t="str">
        <f t="shared" si="66"/>
        <v>California Imperial</v>
      </c>
      <c r="BI244" s="18" t="s">
        <v>1106</v>
      </c>
      <c r="BJ244" s="18" t="s">
        <v>1144</v>
      </c>
      <c r="BK244" s="18" t="s">
        <v>1144</v>
      </c>
      <c r="BL244" s="100" t="s">
        <v>1145</v>
      </c>
      <c r="BM244" s="94" t="s">
        <v>1125</v>
      </c>
      <c r="BO244" s="18" t="s">
        <v>1450</v>
      </c>
      <c r="BP244" s="19">
        <v>0</v>
      </c>
      <c r="BQ244" s="19">
        <v>0</v>
      </c>
      <c r="BR244" s="19">
        <v>0</v>
      </c>
      <c r="BS244" s="19">
        <v>0</v>
      </c>
    </row>
    <row r="245" spans="53:71" ht="15" x14ac:dyDescent="0.25">
      <c r="BA245" s="91"/>
      <c r="BB245" s="91"/>
      <c r="BC245" s="91"/>
      <c r="BD245" s="473" t="s">
        <v>1301</v>
      </c>
      <c r="BF245" s="18" t="s">
        <v>1408</v>
      </c>
      <c r="BG245" s="312" t="s">
        <v>1451</v>
      </c>
      <c r="BH245" s="93" t="str">
        <f t="shared" si="66"/>
        <v>California Inyo</v>
      </c>
      <c r="BI245" s="18" t="s">
        <v>1410</v>
      </c>
      <c r="BJ245" s="18"/>
      <c r="BK245" s="18" t="s">
        <v>1411</v>
      </c>
      <c r="BL245" s="100"/>
      <c r="BM245" s="246" t="s">
        <v>1415</v>
      </c>
      <c r="BO245" s="18" t="s">
        <v>1452</v>
      </c>
      <c r="BP245" s="19">
        <v>0</v>
      </c>
      <c r="BQ245" s="19">
        <v>0</v>
      </c>
      <c r="BR245" s="19">
        <v>0</v>
      </c>
      <c r="BS245" s="19">
        <v>0</v>
      </c>
    </row>
    <row r="246" spans="53:71" ht="15" x14ac:dyDescent="0.25">
      <c r="BA246" s="90" t="s">
        <v>1453</v>
      </c>
      <c r="BB246" s="90" t="s">
        <v>1299</v>
      </c>
      <c r="BC246" s="90" t="s">
        <v>1401</v>
      </c>
      <c r="BD246" s="473" t="s">
        <v>1301</v>
      </c>
      <c r="BE246">
        <v>239</v>
      </c>
      <c r="BF246" s="18" t="s">
        <v>1408</v>
      </c>
      <c r="BG246" s="312" t="s">
        <v>1454</v>
      </c>
      <c r="BH246" s="93" t="str">
        <f t="shared" si="66"/>
        <v>California Kern</v>
      </c>
      <c r="BI246" s="18" t="s">
        <v>1410</v>
      </c>
      <c r="BJ246" s="18"/>
      <c r="BK246" s="18" t="s">
        <v>1411</v>
      </c>
      <c r="BL246" s="100" t="s">
        <v>1455</v>
      </c>
      <c r="BM246" s="249" t="s">
        <v>1456</v>
      </c>
      <c r="BO246" s="18" t="s">
        <v>1457</v>
      </c>
      <c r="BP246" s="19">
        <v>0</v>
      </c>
      <c r="BQ246" s="19">
        <v>0</v>
      </c>
      <c r="BR246" s="19">
        <v>0</v>
      </c>
      <c r="BS246" s="19">
        <v>0</v>
      </c>
    </row>
    <row r="247" spans="53:71" ht="15" x14ac:dyDescent="0.25">
      <c r="BA247" s="90"/>
      <c r="BB247" s="90"/>
      <c r="BC247" s="90"/>
      <c r="BD247" s="473" t="s">
        <v>1301</v>
      </c>
      <c r="BF247" s="18" t="s">
        <v>1408</v>
      </c>
      <c r="BG247" s="312" t="s">
        <v>1458</v>
      </c>
      <c r="BH247" s="93" t="str">
        <f t="shared" si="66"/>
        <v>California Kings</v>
      </c>
      <c r="BI247" s="18" t="s">
        <v>1410</v>
      </c>
      <c r="BJ247" s="18"/>
      <c r="BK247" s="18" t="s">
        <v>1411</v>
      </c>
      <c r="BL247" s="100" t="str">
        <f>" "</f>
        <v xml:space="preserve"> </v>
      </c>
      <c r="BM247" s="94" t="s">
        <v>1125</v>
      </c>
      <c r="BO247" s="18" t="s">
        <v>1459</v>
      </c>
      <c r="BP247" s="19">
        <v>0</v>
      </c>
      <c r="BQ247" s="19">
        <v>0</v>
      </c>
      <c r="BR247" s="19">
        <v>0</v>
      </c>
      <c r="BS247" s="19">
        <v>0</v>
      </c>
    </row>
    <row r="248" spans="53:71" ht="15" x14ac:dyDescent="0.25">
      <c r="BA248" s="90"/>
      <c r="BB248" s="90"/>
      <c r="BC248" s="90"/>
      <c r="BD248" s="473" t="s">
        <v>1301</v>
      </c>
      <c r="BF248" s="18" t="s">
        <v>1408</v>
      </c>
      <c r="BG248" s="312" t="s">
        <v>1460</v>
      </c>
      <c r="BH248" s="93" t="str">
        <f t="shared" si="66"/>
        <v>California Lake</v>
      </c>
      <c r="BI248" s="18" t="s">
        <v>1410</v>
      </c>
      <c r="BJ248" s="18"/>
      <c r="BK248" s="18" t="s">
        <v>1411</v>
      </c>
      <c r="BL248" s="100" t="str">
        <f>" "</f>
        <v xml:space="preserve"> </v>
      </c>
      <c r="BM248" s="94" t="s">
        <v>1461</v>
      </c>
      <c r="BO248" s="18" t="s">
        <v>1462</v>
      </c>
      <c r="BP248" s="19">
        <v>0</v>
      </c>
      <c r="BQ248" s="19">
        <v>0</v>
      </c>
      <c r="BR248" s="19">
        <v>0</v>
      </c>
      <c r="BS248" s="19">
        <v>0</v>
      </c>
    </row>
    <row r="249" spans="53:71" ht="15" x14ac:dyDescent="0.25">
      <c r="BA249" s="90"/>
      <c r="BB249" s="90"/>
      <c r="BC249" s="90"/>
      <c r="BD249" s="473" t="s">
        <v>1301</v>
      </c>
      <c r="BF249" s="18" t="s">
        <v>1408</v>
      </c>
      <c r="BG249" s="312" t="s">
        <v>1463</v>
      </c>
      <c r="BH249" s="93" t="str">
        <f t="shared" si="66"/>
        <v>California Lassen</v>
      </c>
      <c r="BI249" s="18" t="s">
        <v>1410</v>
      </c>
      <c r="BJ249" s="18"/>
      <c r="BK249" s="18" t="s">
        <v>1411</v>
      </c>
      <c r="BL249" s="100"/>
      <c r="BM249" s="94" t="s">
        <v>306</v>
      </c>
      <c r="BO249" s="18" t="s">
        <v>1464</v>
      </c>
      <c r="BP249" s="19">
        <v>0</v>
      </c>
      <c r="BQ249" s="19">
        <v>0</v>
      </c>
      <c r="BR249" s="19">
        <v>0</v>
      </c>
      <c r="BS249" s="19">
        <v>0</v>
      </c>
    </row>
    <row r="250" spans="53:71" ht="15" x14ac:dyDescent="0.25">
      <c r="BA250" s="90"/>
      <c r="BB250" s="90"/>
      <c r="BC250" s="90"/>
      <c r="BD250" s="473" t="s">
        <v>1301</v>
      </c>
      <c r="BF250" s="18" t="s">
        <v>1408</v>
      </c>
      <c r="BG250" s="312" t="s">
        <v>1465</v>
      </c>
      <c r="BH250" s="93" t="str">
        <f t="shared" si="66"/>
        <v>California Los Angeles</v>
      </c>
      <c r="BI250" s="18" t="s">
        <v>1106</v>
      </c>
      <c r="BJ250" s="18" t="s">
        <v>1144</v>
      </c>
      <c r="BK250" s="18" t="s">
        <v>1144</v>
      </c>
      <c r="BL250" s="100" t="s">
        <v>1145</v>
      </c>
      <c r="BM250" s="94" t="s">
        <v>1125</v>
      </c>
      <c r="BO250" s="18" t="s">
        <v>1466</v>
      </c>
      <c r="BP250" s="19">
        <v>0</v>
      </c>
      <c r="BQ250" s="19">
        <v>0</v>
      </c>
      <c r="BR250" s="19">
        <v>0</v>
      </c>
      <c r="BS250" s="19">
        <v>0</v>
      </c>
    </row>
    <row r="251" spans="53:71" ht="15" x14ac:dyDescent="0.25">
      <c r="BA251" s="90"/>
      <c r="BB251" s="90"/>
      <c r="BC251" s="90"/>
      <c r="BD251" s="473" t="s">
        <v>1301</v>
      </c>
      <c r="BF251" s="18" t="s">
        <v>1408</v>
      </c>
      <c r="BG251" s="312" t="s">
        <v>1467</v>
      </c>
      <c r="BH251" s="93" t="str">
        <f t="shared" si="66"/>
        <v>California Madera</v>
      </c>
      <c r="BI251" s="18" t="s">
        <v>1410</v>
      </c>
      <c r="BJ251" s="18"/>
      <c r="BK251" s="18" t="s">
        <v>1411</v>
      </c>
      <c r="BL251" s="100" t="str">
        <f>" "</f>
        <v xml:space="preserve"> </v>
      </c>
      <c r="BM251" s="94" t="s">
        <v>1426</v>
      </c>
      <c r="BO251" s="18" t="s">
        <v>1468</v>
      </c>
      <c r="BP251" s="19">
        <v>0</v>
      </c>
      <c r="BQ251" s="19">
        <v>0</v>
      </c>
      <c r="BR251" s="19">
        <v>0</v>
      </c>
      <c r="BS251" s="19">
        <v>0</v>
      </c>
    </row>
    <row r="252" spans="53:71" ht="15" x14ac:dyDescent="0.25">
      <c r="BA252" s="91" t="s">
        <v>1469</v>
      </c>
      <c r="BB252" s="91" t="s">
        <v>1299</v>
      </c>
      <c r="BC252" s="91" t="s">
        <v>1305</v>
      </c>
      <c r="BD252" s="473" t="s">
        <v>1301</v>
      </c>
      <c r="BE252">
        <v>240</v>
      </c>
      <c r="BF252" s="18" t="s">
        <v>1408</v>
      </c>
      <c r="BG252" s="312" t="s">
        <v>1470</v>
      </c>
      <c r="BH252" s="93" t="str">
        <f t="shared" si="66"/>
        <v>California Marin</v>
      </c>
      <c r="BI252" s="18" t="s">
        <v>1410</v>
      </c>
      <c r="BJ252" s="18"/>
      <c r="BK252" s="18" t="s">
        <v>1411</v>
      </c>
      <c r="BL252" s="100"/>
      <c r="BM252" s="94" t="s">
        <v>1461</v>
      </c>
      <c r="BO252" s="18" t="s">
        <v>1471</v>
      </c>
      <c r="BP252" s="19">
        <v>0</v>
      </c>
      <c r="BQ252" s="19">
        <v>0</v>
      </c>
      <c r="BR252" s="19">
        <v>0</v>
      </c>
      <c r="BS252" s="19">
        <v>0</v>
      </c>
    </row>
    <row r="253" spans="53:71" ht="15" x14ac:dyDescent="0.25">
      <c r="BA253" s="91"/>
      <c r="BB253" s="91"/>
      <c r="BC253" s="91"/>
      <c r="BD253" s="473" t="s">
        <v>1301</v>
      </c>
      <c r="BF253" s="18" t="s">
        <v>1408</v>
      </c>
      <c r="BG253" s="312" t="s">
        <v>1472</v>
      </c>
      <c r="BH253" s="93" t="str">
        <f t="shared" si="66"/>
        <v>California Mariposa</v>
      </c>
      <c r="BI253" s="18" t="s">
        <v>1410</v>
      </c>
      <c r="BJ253" s="18"/>
      <c r="BK253" s="18" t="s">
        <v>1411</v>
      </c>
      <c r="BL253" s="100"/>
      <c r="BM253" s="94" t="s">
        <v>1426</v>
      </c>
      <c r="BO253" s="18" t="s">
        <v>1473</v>
      </c>
      <c r="BP253" s="19">
        <v>0</v>
      </c>
      <c r="BQ253" s="19">
        <v>0</v>
      </c>
      <c r="BR253" s="19">
        <v>0</v>
      </c>
      <c r="BS253" s="19">
        <v>0</v>
      </c>
    </row>
    <row r="254" spans="53:71" ht="15" x14ac:dyDescent="0.25">
      <c r="BA254" s="90" t="s">
        <v>1474</v>
      </c>
      <c r="BB254" s="90" t="s">
        <v>1299</v>
      </c>
      <c r="BC254" s="90" t="s">
        <v>1316</v>
      </c>
      <c r="BD254" s="473" t="s">
        <v>1301</v>
      </c>
      <c r="BE254">
        <v>241</v>
      </c>
      <c r="BF254" s="18" t="s">
        <v>1408</v>
      </c>
      <c r="BG254" s="312" t="s">
        <v>1475</v>
      </c>
      <c r="BH254" s="93" t="str">
        <f t="shared" si="66"/>
        <v>California Mendocino</v>
      </c>
      <c r="BI254" s="18" t="s">
        <v>1410</v>
      </c>
      <c r="BJ254" s="18"/>
      <c r="BK254" s="18" t="s">
        <v>1411</v>
      </c>
      <c r="BL254" s="100"/>
      <c r="BM254" s="94" t="s">
        <v>305</v>
      </c>
      <c r="BO254" s="18" t="s">
        <v>1476</v>
      </c>
      <c r="BP254" s="19">
        <v>0</v>
      </c>
      <c r="BQ254" s="19">
        <v>0</v>
      </c>
      <c r="BR254" s="19">
        <v>0</v>
      </c>
      <c r="BS254" s="19">
        <v>0</v>
      </c>
    </row>
    <row r="255" spans="53:71" ht="15" x14ac:dyDescent="0.25">
      <c r="BA255" s="91" t="s">
        <v>1477</v>
      </c>
      <c r="BB255" s="91" t="s">
        <v>1299</v>
      </c>
      <c r="BC255" s="91" t="s">
        <v>1305</v>
      </c>
      <c r="BD255" s="473" t="s">
        <v>1301</v>
      </c>
      <c r="BE255">
        <v>242</v>
      </c>
      <c r="BF255" s="18" t="s">
        <v>1408</v>
      </c>
      <c r="BG255" s="312" t="s">
        <v>1478</v>
      </c>
      <c r="BH255" s="93" t="str">
        <f t="shared" si="66"/>
        <v>California Merced</v>
      </c>
      <c r="BI255" s="18" t="s">
        <v>1410</v>
      </c>
      <c r="BJ255" s="18"/>
      <c r="BK255" s="18" t="s">
        <v>1411</v>
      </c>
      <c r="BL255" s="100" t="str">
        <f>" "</f>
        <v xml:space="preserve"> </v>
      </c>
      <c r="BM255" s="94" t="s">
        <v>1426</v>
      </c>
      <c r="BO255" s="18" t="s">
        <v>1479</v>
      </c>
      <c r="BP255" s="19">
        <v>0</v>
      </c>
      <c r="BQ255" s="19">
        <v>0</v>
      </c>
      <c r="BR255" s="19">
        <v>0</v>
      </c>
      <c r="BS255" s="19">
        <v>0</v>
      </c>
    </row>
    <row r="256" spans="53:71" ht="15" x14ac:dyDescent="0.25">
      <c r="BA256" s="90" t="s">
        <v>1480</v>
      </c>
      <c r="BB256" s="90" t="s">
        <v>1299</v>
      </c>
      <c r="BC256" s="90" t="s">
        <v>1300</v>
      </c>
      <c r="BD256" s="473" t="s">
        <v>1301</v>
      </c>
      <c r="BE256">
        <v>243</v>
      </c>
      <c r="BF256" s="18" t="s">
        <v>1408</v>
      </c>
      <c r="BG256" s="312" t="s">
        <v>1481</v>
      </c>
      <c r="BH256" s="93" t="str">
        <f t="shared" si="66"/>
        <v>California Modoc</v>
      </c>
      <c r="BI256" s="18" t="s">
        <v>1410</v>
      </c>
      <c r="BJ256" s="18"/>
      <c r="BK256" s="18" t="s">
        <v>1411</v>
      </c>
      <c r="BL256" s="100"/>
      <c r="BM256" s="246" t="s">
        <v>1415</v>
      </c>
      <c r="BO256" s="18" t="s">
        <v>1482</v>
      </c>
      <c r="BP256" s="19">
        <v>0</v>
      </c>
      <c r="BQ256" s="19">
        <v>0</v>
      </c>
      <c r="BR256" s="19">
        <v>0</v>
      </c>
      <c r="BS256" s="19">
        <v>0</v>
      </c>
    </row>
    <row r="257" spans="53:71" ht="15" x14ac:dyDescent="0.25">
      <c r="BA257" s="90"/>
      <c r="BB257" s="90"/>
      <c r="BC257" s="90"/>
      <c r="BD257" s="473" t="s">
        <v>1301</v>
      </c>
      <c r="BF257" s="18" t="s">
        <v>1408</v>
      </c>
      <c r="BG257" s="312" t="s">
        <v>1483</v>
      </c>
      <c r="BH257" s="93" t="str">
        <f t="shared" si="66"/>
        <v>California Mono</v>
      </c>
      <c r="BI257" s="18" t="s">
        <v>1410</v>
      </c>
      <c r="BJ257" s="18"/>
      <c r="BK257" s="18" t="s">
        <v>1411</v>
      </c>
      <c r="BL257" s="100"/>
      <c r="BM257" s="246" t="s">
        <v>1415</v>
      </c>
      <c r="BO257" s="18" t="s">
        <v>1484</v>
      </c>
      <c r="BP257" s="19">
        <v>0</v>
      </c>
      <c r="BQ257" s="19">
        <v>0</v>
      </c>
      <c r="BR257" s="19">
        <v>0</v>
      </c>
      <c r="BS257" s="19">
        <v>0</v>
      </c>
    </row>
    <row r="258" spans="53:71" ht="15" x14ac:dyDescent="0.25">
      <c r="BA258" s="91" t="s">
        <v>1485</v>
      </c>
      <c r="BB258" s="91" t="s">
        <v>1299</v>
      </c>
      <c r="BC258" s="91" t="s">
        <v>1300</v>
      </c>
      <c r="BD258" s="473" t="s">
        <v>1301</v>
      </c>
      <c r="BE258">
        <v>244</v>
      </c>
      <c r="BF258" s="18" t="s">
        <v>1408</v>
      </c>
      <c r="BG258" s="312" t="s">
        <v>1486</v>
      </c>
      <c r="BH258" s="93" t="str">
        <f t="shared" si="66"/>
        <v>California Monterey</v>
      </c>
      <c r="BI258" s="18" t="s">
        <v>1410</v>
      </c>
      <c r="BJ258" s="18"/>
      <c r="BK258" s="18" t="s">
        <v>1411</v>
      </c>
      <c r="BL258" s="100"/>
      <c r="BM258" s="94" t="s">
        <v>305</v>
      </c>
      <c r="BO258" s="18" t="s">
        <v>1487</v>
      </c>
      <c r="BP258" s="19">
        <v>0</v>
      </c>
      <c r="BQ258" s="19">
        <v>0</v>
      </c>
      <c r="BR258" s="19">
        <v>0</v>
      </c>
      <c r="BS258" s="19">
        <v>0</v>
      </c>
    </row>
    <row r="259" spans="53:71" ht="15" x14ac:dyDescent="0.25">
      <c r="BA259" s="90" t="s">
        <v>1488</v>
      </c>
      <c r="BB259" s="90" t="s">
        <v>1299</v>
      </c>
      <c r="BC259" s="90" t="s">
        <v>1300</v>
      </c>
      <c r="BD259" s="473" t="s">
        <v>1301</v>
      </c>
      <c r="BE259">
        <v>245</v>
      </c>
      <c r="BF259" s="18" t="s">
        <v>1408</v>
      </c>
      <c r="BG259" s="312" t="s">
        <v>1489</v>
      </c>
      <c r="BH259" s="93" t="str">
        <f t="shared" si="66"/>
        <v>California Napa</v>
      </c>
      <c r="BI259" s="18" t="s">
        <v>1410</v>
      </c>
      <c r="BJ259" s="18"/>
      <c r="BK259" s="18" t="s">
        <v>1411</v>
      </c>
      <c r="BL259" s="100" t="str">
        <f>" "</f>
        <v xml:space="preserve"> </v>
      </c>
      <c r="BM259" s="94" t="s">
        <v>305</v>
      </c>
      <c r="BO259" s="18" t="s">
        <v>1490</v>
      </c>
      <c r="BP259" s="19">
        <v>0</v>
      </c>
      <c r="BQ259" s="19">
        <v>0</v>
      </c>
      <c r="BR259" s="19">
        <v>0</v>
      </c>
      <c r="BS259" s="19">
        <v>0</v>
      </c>
    </row>
    <row r="260" spans="53:71" ht="15" x14ac:dyDescent="0.25">
      <c r="BA260" s="90"/>
      <c r="BB260" s="90"/>
      <c r="BC260" s="90"/>
      <c r="BD260" s="473" t="s">
        <v>1301</v>
      </c>
      <c r="BF260" s="18" t="s">
        <v>1408</v>
      </c>
      <c r="BG260" s="312" t="s">
        <v>1331</v>
      </c>
      <c r="BH260" s="93" t="str">
        <f t="shared" si="66"/>
        <v>California Nevada</v>
      </c>
      <c r="BI260" s="18" t="s">
        <v>1410</v>
      </c>
      <c r="BJ260" s="18"/>
      <c r="BK260" s="18" t="s">
        <v>1411</v>
      </c>
      <c r="BL260" s="100"/>
      <c r="BM260" s="94" t="s">
        <v>1439</v>
      </c>
      <c r="BO260" s="18" t="s">
        <v>1491</v>
      </c>
      <c r="BP260" s="19">
        <v>0</v>
      </c>
      <c r="BQ260" s="19">
        <v>0</v>
      </c>
      <c r="BR260" s="19">
        <v>0</v>
      </c>
      <c r="BS260" s="19">
        <v>0</v>
      </c>
    </row>
    <row r="261" spans="53:71" ht="15" x14ac:dyDescent="0.25">
      <c r="BA261" s="90"/>
      <c r="BB261" s="90"/>
      <c r="BC261" s="90"/>
      <c r="BD261" s="473" t="s">
        <v>1301</v>
      </c>
      <c r="BF261" s="18" t="s">
        <v>1408</v>
      </c>
      <c r="BG261" s="312" t="s">
        <v>1492</v>
      </c>
      <c r="BH261" s="93" t="str">
        <f t="shared" si="66"/>
        <v>California Orange</v>
      </c>
      <c r="BI261" s="18" t="s">
        <v>1106</v>
      </c>
      <c r="BJ261" s="18" t="s">
        <v>1144</v>
      </c>
      <c r="BK261" s="18" t="s">
        <v>1144</v>
      </c>
      <c r="BL261" s="100" t="s">
        <v>1145</v>
      </c>
      <c r="BM261" s="94" t="s">
        <v>1125</v>
      </c>
      <c r="BO261" s="18" t="s">
        <v>1493</v>
      </c>
      <c r="BP261" s="19">
        <v>0</v>
      </c>
      <c r="BQ261" s="19">
        <v>0</v>
      </c>
      <c r="BR261" s="19">
        <v>0</v>
      </c>
      <c r="BS261" s="19">
        <v>0</v>
      </c>
    </row>
    <row r="262" spans="53:71" ht="15" x14ac:dyDescent="0.25">
      <c r="BA262" s="90"/>
      <c r="BB262" s="90"/>
      <c r="BC262" s="90"/>
      <c r="BD262" s="473" t="s">
        <v>1301</v>
      </c>
      <c r="BF262" s="18" t="s">
        <v>1408</v>
      </c>
      <c r="BG262" s="312" t="s">
        <v>1494</v>
      </c>
      <c r="BH262" s="93" t="str">
        <f t="shared" si="66"/>
        <v>California Placer</v>
      </c>
      <c r="BI262" s="18" t="s">
        <v>1410</v>
      </c>
      <c r="BJ262" s="18"/>
      <c r="BK262" s="18" t="s">
        <v>1411</v>
      </c>
      <c r="BL262" s="100"/>
      <c r="BM262" s="94" t="s">
        <v>1439</v>
      </c>
      <c r="BO262" s="18" t="s">
        <v>1495</v>
      </c>
      <c r="BP262" s="19">
        <v>0</v>
      </c>
      <c r="BQ262" s="19">
        <v>0</v>
      </c>
      <c r="BR262" s="19">
        <v>0</v>
      </c>
      <c r="BS262" s="19">
        <v>0</v>
      </c>
    </row>
    <row r="263" spans="53:71" ht="15" x14ac:dyDescent="0.25">
      <c r="BA263" s="91" t="s">
        <v>1496</v>
      </c>
      <c r="BB263" s="91" t="s">
        <v>1299</v>
      </c>
      <c r="BC263" s="91" t="s">
        <v>1300</v>
      </c>
      <c r="BD263" s="473" t="s">
        <v>1301</v>
      </c>
      <c r="BE263">
        <v>246</v>
      </c>
      <c r="BF263" s="18" t="s">
        <v>1408</v>
      </c>
      <c r="BG263" s="312" t="s">
        <v>1497</v>
      </c>
      <c r="BH263" s="93" t="str">
        <f t="shared" si="66"/>
        <v>California Plumas</v>
      </c>
      <c r="BI263" s="18" t="s">
        <v>1410</v>
      </c>
      <c r="BJ263" s="18"/>
      <c r="BK263" s="18" t="s">
        <v>1411</v>
      </c>
      <c r="BL263" s="100"/>
      <c r="BM263" s="246" t="s">
        <v>1415</v>
      </c>
      <c r="BO263" s="18" t="s">
        <v>1498</v>
      </c>
      <c r="BP263" s="19">
        <v>0</v>
      </c>
      <c r="BQ263" s="19">
        <v>0</v>
      </c>
      <c r="BR263" s="19">
        <v>0</v>
      </c>
      <c r="BS263" s="19">
        <v>0</v>
      </c>
    </row>
    <row r="264" spans="53:71" ht="15" x14ac:dyDescent="0.25">
      <c r="BA264" s="91"/>
      <c r="BB264" s="91"/>
      <c r="BC264" s="91"/>
      <c r="BD264" s="473" t="s">
        <v>1301</v>
      </c>
      <c r="BF264" s="18" t="s">
        <v>1408</v>
      </c>
      <c r="BG264" s="312" t="s">
        <v>1499</v>
      </c>
      <c r="BH264" s="93" t="str">
        <f t="shared" si="66"/>
        <v>California Riverside</v>
      </c>
      <c r="BI264" s="18" t="s">
        <v>1106</v>
      </c>
      <c r="BJ264" s="18" t="s">
        <v>1144</v>
      </c>
      <c r="BK264" s="18" t="s">
        <v>1144</v>
      </c>
      <c r="BL264" s="100" t="s">
        <v>1145</v>
      </c>
      <c r="BM264" s="94" t="s">
        <v>1125</v>
      </c>
      <c r="BO264" s="18" t="s">
        <v>1500</v>
      </c>
      <c r="BP264" s="19">
        <v>0</v>
      </c>
      <c r="BQ264" s="19">
        <v>0</v>
      </c>
      <c r="BR264" s="19">
        <v>0</v>
      </c>
      <c r="BS264" s="19">
        <v>0</v>
      </c>
    </row>
    <row r="265" spans="53:71" ht="15" x14ac:dyDescent="0.25">
      <c r="BA265" s="91"/>
      <c r="BB265" s="91"/>
      <c r="BC265" s="91"/>
      <c r="BD265" s="473" t="s">
        <v>1301</v>
      </c>
      <c r="BF265" s="18" t="s">
        <v>1408</v>
      </c>
      <c r="BG265" s="312" t="s">
        <v>1501</v>
      </c>
      <c r="BH265" s="93" t="str">
        <f t="shared" si="66"/>
        <v>California Sacramento</v>
      </c>
      <c r="BI265" s="18" t="s">
        <v>1410</v>
      </c>
      <c r="BJ265" s="18"/>
      <c r="BK265" s="18" t="s">
        <v>1411</v>
      </c>
      <c r="BL265" s="100" t="str">
        <f>" "</f>
        <v xml:space="preserve"> </v>
      </c>
      <c r="BM265" s="246" t="s">
        <v>306</v>
      </c>
      <c r="BO265" s="18" t="s">
        <v>1502</v>
      </c>
      <c r="BP265" s="19">
        <v>0</v>
      </c>
      <c r="BQ265" s="19">
        <v>0</v>
      </c>
      <c r="BR265" s="19">
        <v>0</v>
      </c>
      <c r="BS265" s="19">
        <v>0</v>
      </c>
    </row>
    <row r="266" spans="53:71" ht="15" x14ac:dyDescent="0.25">
      <c r="BA266" s="91"/>
      <c r="BB266" s="91"/>
      <c r="BC266" s="91"/>
      <c r="BD266" s="473" t="s">
        <v>1301</v>
      </c>
      <c r="BF266" s="18" t="s">
        <v>1408</v>
      </c>
      <c r="BG266" s="312" t="s">
        <v>1503</v>
      </c>
      <c r="BH266" s="93" t="str">
        <f t="shared" si="66"/>
        <v>California San Benito</v>
      </c>
      <c r="BI266" s="18" t="s">
        <v>1410</v>
      </c>
      <c r="BJ266" s="18"/>
      <c r="BK266" s="18" t="s">
        <v>1411</v>
      </c>
      <c r="BL266" s="100"/>
      <c r="BM266" s="94" t="s">
        <v>305</v>
      </c>
      <c r="BO266" s="18" t="s">
        <v>1504</v>
      </c>
      <c r="BP266" s="19">
        <v>0</v>
      </c>
      <c r="BQ266" s="19">
        <v>0</v>
      </c>
      <c r="BR266" s="19">
        <v>0</v>
      </c>
      <c r="BS266" s="19">
        <v>0</v>
      </c>
    </row>
    <row r="267" spans="53:71" ht="15" x14ac:dyDescent="0.25">
      <c r="BA267" s="90" t="s">
        <v>1505</v>
      </c>
      <c r="BB267" s="90" t="s">
        <v>1299</v>
      </c>
      <c r="BC267" s="90" t="s">
        <v>1305</v>
      </c>
      <c r="BD267" s="473" t="s">
        <v>1301</v>
      </c>
      <c r="BE267">
        <v>247</v>
      </c>
      <c r="BF267" s="18" t="s">
        <v>1408</v>
      </c>
      <c r="BG267" s="312" t="s">
        <v>1506</v>
      </c>
      <c r="BH267" s="93" t="str">
        <f t="shared" si="66"/>
        <v>California San Bernardino</v>
      </c>
      <c r="BI267" s="18" t="s">
        <v>1106</v>
      </c>
      <c r="BJ267" s="18" t="s">
        <v>1144</v>
      </c>
      <c r="BK267" s="18" t="s">
        <v>1144</v>
      </c>
      <c r="BL267" s="100" t="s">
        <v>1145</v>
      </c>
      <c r="BM267" s="94" t="s">
        <v>1125</v>
      </c>
      <c r="BO267" s="18" t="s">
        <v>1507</v>
      </c>
      <c r="BP267" s="19">
        <v>0</v>
      </c>
      <c r="BQ267" s="19">
        <v>0</v>
      </c>
      <c r="BR267" s="19">
        <v>0</v>
      </c>
      <c r="BS267" s="19">
        <v>0</v>
      </c>
    </row>
    <row r="268" spans="53:71" ht="15" x14ac:dyDescent="0.25">
      <c r="BA268" s="90"/>
      <c r="BB268" s="90"/>
      <c r="BC268" s="90"/>
      <c r="BD268" s="473" t="s">
        <v>1301</v>
      </c>
      <c r="BF268" s="18" t="s">
        <v>1408</v>
      </c>
      <c r="BG268" s="312" t="s">
        <v>1508</v>
      </c>
      <c r="BH268" s="93" t="str">
        <f t="shared" si="66"/>
        <v>California San Diego</v>
      </c>
      <c r="BI268" s="18" t="s">
        <v>1106</v>
      </c>
      <c r="BJ268" s="18" t="s">
        <v>1144</v>
      </c>
      <c r="BK268" s="18" t="s">
        <v>1144</v>
      </c>
      <c r="BL268" s="100" t="s">
        <v>1145</v>
      </c>
      <c r="BM268" s="94" t="s">
        <v>1125</v>
      </c>
      <c r="BO268" s="18" t="s">
        <v>1509</v>
      </c>
      <c r="BP268" s="19">
        <v>0</v>
      </c>
      <c r="BQ268" s="19">
        <v>0</v>
      </c>
      <c r="BR268" s="19">
        <v>0</v>
      </c>
      <c r="BS268" s="19">
        <v>0</v>
      </c>
    </row>
    <row r="269" spans="53:71" ht="15" x14ac:dyDescent="0.25">
      <c r="BA269" s="91" t="s">
        <v>1510</v>
      </c>
      <c r="BB269" s="91" t="s">
        <v>1299</v>
      </c>
      <c r="BC269" s="91" t="s">
        <v>1316</v>
      </c>
      <c r="BD269" s="473" t="s">
        <v>1301</v>
      </c>
      <c r="BE269">
        <v>248</v>
      </c>
      <c r="BF269" s="18" t="s">
        <v>1408</v>
      </c>
      <c r="BG269" s="312" t="s">
        <v>1511</v>
      </c>
      <c r="BH269" s="93" t="str">
        <f t="shared" si="66"/>
        <v>California San Francisco</v>
      </c>
      <c r="BI269" s="18" t="s">
        <v>1410</v>
      </c>
      <c r="BJ269" s="18"/>
      <c r="BK269" s="18" t="s">
        <v>1411</v>
      </c>
      <c r="BL269" s="100" t="str">
        <f t="shared" ref="BL269:BL282" si="67">" "</f>
        <v xml:space="preserve"> </v>
      </c>
      <c r="BM269" s="94" t="s">
        <v>305</v>
      </c>
      <c r="BO269" s="18" t="s">
        <v>1512</v>
      </c>
      <c r="BP269" s="19">
        <v>0</v>
      </c>
      <c r="BQ269" s="19">
        <v>0</v>
      </c>
      <c r="BR269" s="19">
        <v>0</v>
      </c>
      <c r="BS269" s="19">
        <v>0</v>
      </c>
    </row>
    <row r="270" spans="53:71" ht="15" x14ac:dyDescent="0.25">
      <c r="BA270" s="91"/>
      <c r="BB270" s="91"/>
      <c r="BC270" s="91"/>
      <c r="BD270" s="473" t="s">
        <v>1301</v>
      </c>
      <c r="BF270" s="18" t="s">
        <v>1408</v>
      </c>
      <c r="BG270" s="312" t="s">
        <v>1513</v>
      </c>
      <c r="BH270" s="93" t="str">
        <f t="shared" si="66"/>
        <v>California San Joaquin</v>
      </c>
      <c r="BI270" s="18" t="s">
        <v>1410</v>
      </c>
      <c r="BJ270" s="18"/>
      <c r="BK270" s="18" t="s">
        <v>1411</v>
      </c>
      <c r="BL270" s="100" t="str">
        <f t="shared" si="67"/>
        <v xml:space="preserve"> </v>
      </c>
      <c r="BM270" s="94" t="s">
        <v>1426</v>
      </c>
      <c r="BO270" s="18" t="s">
        <v>1514</v>
      </c>
      <c r="BP270" s="19">
        <v>0</v>
      </c>
      <c r="BQ270" s="19">
        <v>0</v>
      </c>
      <c r="BR270" s="19">
        <v>0</v>
      </c>
      <c r="BS270" s="19">
        <v>0</v>
      </c>
    </row>
    <row r="271" spans="53:71" ht="15" x14ac:dyDescent="0.25">
      <c r="BA271" s="91"/>
      <c r="BB271" s="91"/>
      <c r="BC271" s="91"/>
      <c r="BD271" s="473" t="s">
        <v>1301</v>
      </c>
      <c r="BF271" s="18" t="s">
        <v>1408</v>
      </c>
      <c r="BG271" s="312" t="s">
        <v>1515</v>
      </c>
      <c r="BH271" s="93" t="str">
        <f t="shared" si="66"/>
        <v>California San Luis Obispo</v>
      </c>
      <c r="BI271" s="18" t="s">
        <v>1410</v>
      </c>
      <c r="BJ271" s="18"/>
      <c r="BK271" s="18" t="s">
        <v>1411</v>
      </c>
      <c r="BL271" s="100" t="str">
        <f t="shared" si="67"/>
        <v xml:space="preserve"> </v>
      </c>
      <c r="BM271" s="94" t="s">
        <v>308</v>
      </c>
      <c r="BO271" s="18" t="s">
        <v>1516</v>
      </c>
      <c r="BP271" s="19">
        <v>0</v>
      </c>
      <c r="BQ271" s="19">
        <v>0</v>
      </c>
      <c r="BR271" s="19">
        <v>0</v>
      </c>
      <c r="BS271" s="19">
        <v>0</v>
      </c>
    </row>
    <row r="272" spans="53:71" ht="15" x14ac:dyDescent="0.25">
      <c r="BA272" s="90" t="s">
        <v>1517</v>
      </c>
      <c r="BB272" s="90" t="s">
        <v>1299</v>
      </c>
      <c r="BC272" s="90" t="s">
        <v>1305</v>
      </c>
      <c r="BD272" s="473" t="s">
        <v>1301</v>
      </c>
      <c r="BE272">
        <v>249</v>
      </c>
      <c r="BF272" s="18" t="s">
        <v>1408</v>
      </c>
      <c r="BG272" s="312" t="s">
        <v>1518</v>
      </c>
      <c r="BH272" s="93" t="str">
        <f t="shared" si="66"/>
        <v>California San Mateo</v>
      </c>
      <c r="BI272" s="18" t="s">
        <v>1410</v>
      </c>
      <c r="BJ272" s="18"/>
      <c r="BK272" s="18" t="s">
        <v>1411</v>
      </c>
      <c r="BL272" s="100" t="str">
        <f t="shared" si="67"/>
        <v xml:space="preserve"> </v>
      </c>
      <c r="BM272" s="94" t="s">
        <v>305</v>
      </c>
      <c r="BO272" s="18" t="s">
        <v>1519</v>
      </c>
      <c r="BP272" s="19">
        <v>0</v>
      </c>
      <c r="BQ272" s="19">
        <v>0</v>
      </c>
      <c r="BR272" s="19">
        <v>0</v>
      </c>
      <c r="BS272" s="19">
        <v>0</v>
      </c>
    </row>
    <row r="273" spans="53:71" ht="15" x14ac:dyDescent="0.25">
      <c r="BA273" s="91" t="s">
        <v>1520</v>
      </c>
      <c r="BB273" s="91" t="s">
        <v>1299</v>
      </c>
      <c r="BC273" s="91" t="s">
        <v>1300</v>
      </c>
      <c r="BD273" s="473" t="s">
        <v>1301</v>
      </c>
      <c r="BE273">
        <v>250</v>
      </c>
      <c r="BF273" s="18" t="s">
        <v>1408</v>
      </c>
      <c r="BG273" s="312" t="s">
        <v>1521</v>
      </c>
      <c r="BH273" s="93" t="str">
        <f t="shared" ref="BH273:BH350" si="68">_xlfn.CONCAT(BF273," ",BG273)</f>
        <v>California Santa Barbara</v>
      </c>
      <c r="BI273" s="18" t="s">
        <v>1410</v>
      </c>
      <c r="BJ273" s="18"/>
      <c r="BK273" s="18" t="s">
        <v>1411</v>
      </c>
      <c r="BL273" s="100" t="str">
        <f t="shared" si="67"/>
        <v xml:space="preserve"> </v>
      </c>
      <c r="BM273" s="94" t="s">
        <v>308</v>
      </c>
      <c r="BO273" s="18" t="s">
        <v>1522</v>
      </c>
      <c r="BP273" s="19">
        <v>0</v>
      </c>
      <c r="BQ273" s="19">
        <v>0</v>
      </c>
      <c r="BR273" s="19">
        <v>0</v>
      </c>
      <c r="BS273" s="19">
        <v>0</v>
      </c>
    </row>
    <row r="274" spans="53:71" ht="15" x14ac:dyDescent="0.25">
      <c r="BA274" s="91"/>
      <c r="BB274" s="91"/>
      <c r="BC274" s="91"/>
      <c r="BD274" s="473" t="s">
        <v>1301</v>
      </c>
      <c r="BF274" s="18" t="s">
        <v>1408</v>
      </c>
      <c r="BG274" s="312" t="s">
        <v>1523</v>
      </c>
      <c r="BH274" s="93" t="str">
        <f t="shared" si="68"/>
        <v>California Santa Clara</v>
      </c>
      <c r="BI274" s="18" t="s">
        <v>1410</v>
      </c>
      <c r="BJ274" s="18"/>
      <c r="BK274" s="18" t="s">
        <v>1411</v>
      </c>
      <c r="BL274" s="100" t="str">
        <f t="shared" si="67"/>
        <v xml:space="preserve"> </v>
      </c>
      <c r="BM274" s="94" t="s">
        <v>305</v>
      </c>
      <c r="BO274" s="18" t="s">
        <v>1524</v>
      </c>
      <c r="BP274" s="19">
        <v>0</v>
      </c>
      <c r="BQ274" s="19">
        <v>0</v>
      </c>
      <c r="BR274" s="19">
        <v>0</v>
      </c>
      <c r="BS274" s="19">
        <v>0</v>
      </c>
    </row>
    <row r="275" spans="53:71" ht="15" x14ac:dyDescent="0.25">
      <c r="BA275" s="90" t="s">
        <v>1525</v>
      </c>
      <c r="BB275" s="90" t="s">
        <v>1299</v>
      </c>
      <c r="BC275" s="90" t="s">
        <v>1300</v>
      </c>
      <c r="BD275" s="473" t="s">
        <v>1301</v>
      </c>
      <c r="BE275">
        <v>251</v>
      </c>
      <c r="BF275" s="18" t="s">
        <v>1408</v>
      </c>
      <c r="BG275" s="312" t="s">
        <v>1168</v>
      </c>
      <c r="BH275" s="93" t="str">
        <f t="shared" si="68"/>
        <v>California Santa Cruz</v>
      </c>
      <c r="BI275" s="18" t="s">
        <v>1410</v>
      </c>
      <c r="BJ275" s="18"/>
      <c r="BK275" s="18" t="s">
        <v>1411</v>
      </c>
      <c r="BL275" s="100" t="str">
        <f t="shared" si="67"/>
        <v xml:space="preserve"> </v>
      </c>
      <c r="BM275" s="94" t="s">
        <v>305</v>
      </c>
      <c r="BO275" s="18" t="s">
        <v>1526</v>
      </c>
      <c r="BP275" s="19">
        <v>0</v>
      </c>
      <c r="BQ275" s="19">
        <v>0</v>
      </c>
      <c r="BR275" s="19">
        <v>0</v>
      </c>
      <c r="BS275" s="19">
        <v>0</v>
      </c>
    </row>
    <row r="276" spans="53:71" ht="15" x14ac:dyDescent="0.25">
      <c r="BA276" s="91" t="s">
        <v>1527</v>
      </c>
      <c r="BB276" s="91" t="s">
        <v>1299</v>
      </c>
      <c r="BC276" s="91" t="s">
        <v>1305</v>
      </c>
      <c r="BD276" s="473" t="s">
        <v>1301</v>
      </c>
      <c r="BE276">
        <v>252</v>
      </c>
      <c r="BF276" s="18" t="s">
        <v>1408</v>
      </c>
      <c r="BG276" s="312" t="s">
        <v>1528</v>
      </c>
      <c r="BH276" s="93" t="str">
        <f t="shared" si="68"/>
        <v>California Shasta</v>
      </c>
      <c r="BI276" s="18" t="s">
        <v>1410</v>
      </c>
      <c r="BJ276" s="18"/>
      <c r="BK276" s="18" t="s">
        <v>1411</v>
      </c>
      <c r="BL276" s="100"/>
      <c r="BM276" s="94" t="s">
        <v>1439</v>
      </c>
      <c r="BO276" s="18" t="s">
        <v>1529</v>
      </c>
      <c r="BP276" s="19">
        <v>0</v>
      </c>
      <c r="BQ276" s="19">
        <v>0</v>
      </c>
      <c r="BR276" s="19">
        <v>0</v>
      </c>
      <c r="BS276" s="19">
        <v>0</v>
      </c>
    </row>
    <row r="277" spans="53:71" ht="15" x14ac:dyDescent="0.25">
      <c r="BA277" s="90" t="s">
        <v>1530</v>
      </c>
      <c r="BB277" s="90" t="s">
        <v>1299</v>
      </c>
      <c r="BC277" s="90" t="s">
        <v>1300</v>
      </c>
      <c r="BD277" s="473" t="s">
        <v>1301</v>
      </c>
      <c r="BE277">
        <v>253</v>
      </c>
      <c r="BF277" s="18" t="s">
        <v>1408</v>
      </c>
      <c r="BG277" s="312" t="s">
        <v>1531</v>
      </c>
      <c r="BH277" s="93" t="str">
        <f t="shared" si="68"/>
        <v>California Sierra</v>
      </c>
      <c r="BI277" s="18" t="s">
        <v>1410</v>
      </c>
      <c r="BJ277" s="18"/>
      <c r="BK277" s="18" t="s">
        <v>1411</v>
      </c>
      <c r="BL277" s="100"/>
      <c r="BM277" s="94" t="s">
        <v>1439</v>
      </c>
      <c r="BO277" s="18" t="s">
        <v>1532</v>
      </c>
      <c r="BP277" s="19">
        <v>0</v>
      </c>
      <c r="BQ277" s="19">
        <v>0</v>
      </c>
      <c r="BR277" s="19">
        <v>0</v>
      </c>
      <c r="BS277" s="19">
        <v>0</v>
      </c>
    </row>
    <row r="278" spans="53:71" ht="15" x14ac:dyDescent="0.25">
      <c r="BA278" s="91" t="s">
        <v>1533</v>
      </c>
      <c r="BB278" s="91" t="s">
        <v>1299</v>
      </c>
      <c r="BC278" s="91" t="s">
        <v>1300</v>
      </c>
      <c r="BD278" s="473" t="s">
        <v>1301</v>
      </c>
      <c r="BE278">
        <v>254</v>
      </c>
      <c r="BF278" s="18" t="s">
        <v>1408</v>
      </c>
      <c r="BG278" s="312" t="s">
        <v>1534</v>
      </c>
      <c r="BH278" s="93" t="str">
        <f t="shared" si="68"/>
        <v>California Siskiyou</v>
      </c>
      <c r="BI278" s="18" t="s">
        <v>1410</v>
      </c>
      <c r="BJ278" s="18"/>
      <c r="BK278" s="18" t="s">
        <v>1411</v>
      </c>
      <c r="BL278" s="100"/>
      <c r="BM278" s="246" t="s">
        <v>1415</v>
      </c>
      <c r="BO278" s="18" t="s">
        <v>1535</v>
      </c>
      <c r="BP278" s="19">
        <v>0</v>
      </c>
      <c r="BQ278" s="19">
        <v>0</v>
      </c>
      <c r="BR278" s="19">
        <v>0</v>
      </c>
      <c r="BS278" s="19">
        <v>0</v>
      </c>
    </row>
    <row r="279" spans="53:71" ht="15" x14ac:dyDescent="0.25">
      <c r="BA279" s="90" t="s">
        <v>1536</v>
      </c>
      <c r="BB279" s="90" t="s">
        <v>1299</v>
      </c>
      <c r="BC279" s="90" t="s">
        <v>1316</v>
      </c>
      <c r="BD279" s="473" t="s">
        <v>1301</v>
      </c>
      <c r="BE279">
        <v>255</v>
      </c>
      <c r="BF279" s="18" t="s">
        <v>1408</v>
      </c>
      <c r="BG279" s="312" t="s">
        <v>1537</v>
      </c>
      <c r="BH279" s="93" t="str">
        <f t="shared" si="68"/>
        <v>California Solano</v>
      </c>
      <c r="BI279" s="18" t="s">
        <v>1410</v>
      </c>
      <c r="BJ279" s="18"/>
      <c r="BK279" s="18" t="s">
        <v>1411</v>
      </c>
      <c r="BL279" s="100" t="str">
        <f t="shared" si="67"/>
        <v xml:space="preserve"> </v>
      </c>
      <c r="BM279" s="94" t="s">
        <v>305</v>
      </c>
      <c r="BO279" s="18" t="s">
        <v>1538</v>
      </c>
      <c r="BP279" s="19">
        <v>0</v>
      </c>
      <c r="BQ279" s="19">
        <v>0</v>
      </c>
      <c r="BR279" s="19">
        <v>0</v>
      </c>
      <c r="BS279" s="19">
        <v>0</v>
      </c>
    </row>
    <row r="280" spans="53:71" ht="15" x14ac:dyDescent="0.25">
      <c r="BA280" s="91" t="s">
        <v>1539</v>
      </c>
      <c r="BB280" s="91" t="s">
        <v>1299</v>
      </c>
      <c r="BC280" s="91" t="s">
        <v>1401</v>
      </c>
      <c r="BD280" s="473" t="s">
        <v>1301</v>
      </c>
      <c r="BE280">
        <v>256</v>
      </c>
      <c r="BF280" s="18" t="s">
        <v>1408</v>
      </c>
      <c r="BG280" s="312" t="s">
        <v>1540</v>
      </c>
      <c r="BH280" s="93" t="str">
        <f t="shared" si="68"/>
        <v>California Sonoma</v>
      </c>
      <c r="BI280" s="18" t="s">
        <v>1410</v>
      </c>
      <c r="BJ280" s="18"/>
      <c r="BK280" s="18" t="s">
        <v>1411</v>
      </c>
      <c r="BL280" s="100"/>
      <c r="BM280" s="94" t="s">
        <v>1461</v>
      </c>
      <c r="BO280" s="18" t="s">
        <v>1541</v>
      </c>
      <c r="BP280" s="19">
        <v>0</v>
      </c>
      <c r="BQ280" s="19">
        <v>0</v>
      </c>
      <c r="BR280" s="19">
        <v>0</v>
      </c>
      <c r="BS280" s="19">
        <v>0</v>
      </c>
    </row>
    <row r="281" spans="53:71" ht="15" x14ac:dyDescent="0.25">
      <c r="BA281" s="90" t="s">
        <v>1542</v>
      </c>
      <c r="BB281" s="90" t="s">
        <v>1299</v>
      </c>
      <c r="BC281" s="90" t="s">
        <v>1316</v>
      </c>
      <c r="BD281" s="473" t="s">
        <v>1301</v>
      </c>
      <c r="BE281">
        <v>257</v>
      </c>
      <c r="BF281" s="18" t="s">
        <v>1408</v>
      </c>
      <c r="BG281" s="312" t="s">
        <v>1543</v>
      </c>
      <c r="BH281" s="93" t="str">
        <f t="shared" si="68"/>
        <v>California Stanislaus</v>
      </c>
      <c r="BI281" s="18" t="s">
        <v>1410</v>
      </c>
      <c r="BJ281" s="18"/>
      <c r="BK281" s="18" t="s">
        <v>1411</v>
      </c>
      <c r="BL281" s="100" t="str">
        <f t="shared" si="67"/>
        <v xml:space="preserve"> </v>
      </c>
      <c r="BM281" s="94" t="s">
        <v>1426</v>
      </c>
      <c r="BO281" s="18" t="s">
        <v>1544</v>
      </c>
      <c r="BP281" s="19">
        <v>0</v>
      </c>
      <c r="BQ281" s="19">
        <v>0</v>
      </c>
      <c r="BR281" s="19">
        <v>0</v>
      </c>
      <c r="BS281" s="19">
        <v>0</v>
      </c>
    </row>
    <row r="282" spans="53:71" ht="15" x14ac:dyDescent="0.25">
      <c r="BA282" s="91" t="s">
        <v>1545</v>
      </c>
      <c r="BB282" s="91" t="s">
        <v>1299</v>
      </c>
      <c r="BC282" s="91" t="s">
        <v>1300</v>
      </c>
      <c r="BD282" s="473" t="s">
        <v>1301</v>
      </c>
      <c r="BE282">
        <v>258</v>
      </c>
      <c r="BF282" s="18" t="s">
        <v>1408</v>
      </c>
      <c r="BG282" s="312" t="s">
        <v>1546</v>
      </c>
      <c r="BH282" s="93" t="str">
        <f t="shared" si="68"/>
        <v>California Sutter</v>
      </c>
      <c r="BI282" s="18" t="s">
        <v>1410</v>
      </c>
      <c r="BJ282" s="18"/>
      <c r="BK282" s="18" t="s">
        <v>1411</v>
      </c>
      <c r="BL282" s="100" t="str">
        <f t="shared" si="67"/>
        <v xml:space="preserve"> </v>
      </c>
      <c r="BM282" s="94" t="s">
        <v>306</v>
      </c>
      <c r="BO282" s="18" t="s">
        <v>1547</v>
      </c>
      <c r="BP282" s="19">
        <v>0</v>
      </c>
      <c r="BQ282" s="19">
        <v>0</v>
      </c>
      <c r="BR282" s="19">
        <v>0</v>
      </c>
      <c r="BS282" s="19">
        <v>0</v>
      </c>
    </row>
    <row r="283" spans="53:71" ht="15" x14ac:dyDescent="0.25">
      <c r="BA283" s="90" t="s">
        <v>1548</v>
      </c>
      <c r="BB283" s="90" t="s">
        <v>1299</v>
      </c>
      <c r="BC283" s="90" t="s">
        <v>1305</v>
      </c>
      <c r="BD283" s="473" t="s">
        <v>1301</v>
      </c>
      <c r="BE283">
        <v>259</v>
      </c>
      <c r="BF283" s="18" t="s">
        <v>1408</v>
      </c>
      <c r="BG283" s="312" t="s">
        <v>1549</v>
      </c>
      <c r="BH283" s="93" t="str">
        <f t="shared" si="68"/>
        <v>California Tehama</v>
      </c>
      <c r="BI283" s="18" t="s">
        <v>1410</v>
      </c>
      <c r="BJ283" s="18"/>
      <c r="BK283" s="18" t="s">
        <v>1411</v>
      </c>
      <c r="BL283" s="100"/>
      <c r="BM283" s="94" t="s">
        <v>1439</v>
      </c>
      <c r="BO283" s="18" t="s">
        <v>1550</v>
      </c>
      <c r="BP283" s="19">
        <v>0</v>
      </c>
      <c r="BQ283" s="19">
        <v>0</v>
      </c>
      <c r="BR283" s="19">
        <v>0</v>
      </c>
      <c r="BS283" s="19">
        <v>0</v>
      </c>
    </row>
    <row r="284" spans="53:71" ht="15" x14ac:dyDescent="0.25">
      <c r="BA284" s="90"/>
      <c r="BB284" s="90"/>
      <c r="BC284" s="90"/>
      <c r="BD284" s="473" t="s">
        <v>1301</v>
      </c>
      <c r="BF284" s="18" t="s">
        <v>1408</v>
      </c>
      <c r="BG284" s="312" t="s">
        <v>1551</v>
      </c>
      <c r="BH284" s="93" t="str">
        <f t="shared" si="68"/>
        <v>California Trinity</v>
      </c>
      <c r="BI284" s="18" t="s">
        <v>1410</v>
      </c>
      <c r="BJ284" s="18"/>
      <c r="BK284" s="18" t="s">
        <v>1411</v>
      </c>
      <c r="BL284" s="100"/>
      <c r="BM284" s="246" t="s">
        <v>1415</v>
      </c>
      <c r="BO284" s="18" t="s">
        <v>1552</v>
      </c>
      <c r="BP284" s="19">
        <v>0</v>
      </c>
      <c r="BQ284" s="19">
        <v>0</v>
      </c>
      <c r="BR284" s="19">
        <v>0</v>
      </c>
      <c r="BS284" s="19">
        <v>0</v>
      </c>
    </row>
    <row r="285" spans="53:71" ht="15" x14ac:dyDescent="0.25">
      <c r="BA285" s="90"/>
      <c r="BB285" s="90"/>
      <c r="BC285" s="90"/>
      <c r="BD285" s="473" t="s">
        <v>1301</v>
      </c>
      <c r="BF285" s="18" t="s">
        <v>1408</v>
      </c>
      <c r="BG285" s="312" t="s">
        <v>1553</v>
      </c>
      <c r="BH285" s="93" t="str">
        <f t="shared" si="68"/>
        <v>California Tuolumne</v>
      </c>
      <c r="BI285" s="18" t="s">
        <v>1410</v>
      </c>
      <c r="BJ285" s="18"/>
      <c r="BK285" s="18" t="s">
        <v>1411</v>
      </c>
      <c r="BL285" s="100"/>
      <c r="BM285" s="94" t="s">
        <v>1554</v>
      </c>
      <c r="BO285" s="18" t="s">
        <v>1555</v>
      </c>
      <c r="BP285" s="19">
        <v>0</v>
      </c>
      <c r="BQ285" s="19">
        <v>0</v>
      </c>
      <c r="BR285" s="19">
        <v>0</v>
      </c>
      <c r="BS285" s="19">
        <v>0</v>
      </c>
    </row>
    <row r="286" spans="53:71" ht="15" x14ac:dyDescent="0.25">
      <c r="BA286" s="90"/>
      <c r="BB286" s="90"/>
      <c r="BC286" s="90"/>
      <c r="BD286" s="473" t="s">
        <v>1301</v>
      </c>
      <c r="BF286" s="18" t="s">
        <v>1408</v>
      </c>
      <c r="BG286" s="312" t="s">
        <v>1556</v>
      </c>
      <c r="BH286" s="93" t="str">
        <f t="shared" si="68"/>
        <v>California Tulare</v>
      </c>
      <c r="BI286" s="18" t="s">
        <v>1410</v>
      </c>
      <c r="BJ286" s="18"/>
      <c r="BK286" s="18" t="s">
        <v>1411</v>
      </c>
      <c r="BL286" s="100"/>
      <c r="BM286" s="94" t="s">
        <v>1456</v>
      </c>
      <c r="BO286" s="18" t="s">
        <v>1557</v>
      </c>
      <c r="BP286" s="19">
        <v>0</v>
      </c>
      <c r="BQ286" s="19">
        <v>0</v>
      </c>
      <c r="BR286" s="19">
        <v>0</v>
      </c>
      <c r="BS286" s="19">
        <v>0</v>
      </c>
    </row>
    <row r="287" spans="53:71" ht="15" x14ac:dyDescent="0.25">
      <c r="BA287" s="91" t="s">
        <v>1558</v>
      </c>
      <c r="BB287" s="91" t="s">
        <v>1299</v>
      </c>
      <c r="BC287" s="91" t="s">
        <v>1300</v>
      </c>
      <c r="BD287" s="473" t="s">
        <v>1301</v>
      </c>
      <c r="BE287">
        <v>260</v>
      </c>
      <c r="BF287" s="18" t="s">
        <v>1408</v>
      </c>
      <c r="BG287" s="312" t="s">
        <v>1559</v>
      </c>
      <c r="BH287" s="93" t="str">
        <f t="shared" si="68"/>
        <v>California Ventura</v>
      </c>
      <c r="BI287" s="18" t="s">
        <v>1106</v>
      </c>
      <c r="BJ287" s="18" t="s">
        <v>1144</v>
      </c>
      <c r="BK287" s="18" t="s">
        <v>1144</v>
      </c>
      <c r="BL287" s="100" t="s">
        <v>1145</v>
      </c>
      <c r="BM287" s="94" t="s">
        <v>1125</v>
      </c>
      <c r="BO287" s="18" t="s">
        <v>1560</v>
      </c>
      <c r="BP287" s="19" t="s">
        <v>1561</v>
      </c>
      <c r="BQ287" s="19" t="s">
        <v>1561</v>
      </c>
      <c r="BR287" s="19" t="s">
        <v>1561</v>
      </c>
      <c r="BS287" s="19" t="s">
        <v>1561</v>
      </c>
    </row>
    <row r="288" spans="53:71" ht="15" x14ac:dyDescent="0.25">
      <c r="BA288" s="91"/>
      <c r="BB288" s="91"/>
      <c r="BC288" s="91"/>
      <c r="BD288" s="473" t="s">
        <v>1301</v>
      </c>
      <c r="BF288" s="18" t="s">
        <v>1408</v>
      </c>
      <c r="BG288" s="312" t="s">
        <v>1562</v>
      </c>
      <c r="BH288" s="93" t="str">
        <f t="shared" si="68"/>
        <v>California Yolo</v>
      </c>
      <c r="BI288" s="18" t="s">
        <v>1410</v>
      </c>
      <c r="BJ288" s="18"/>
      <c r="BK288" s="18" t="s">
        <v>1411</v>
      </c>
      <c r="BL288" s="100"/>
      <c r="BM288" s="94" t="s">
        <v>306</v>
      </c>
      <c r="BO288" s="18" t="s">
        <v>1563</v>
      </c>
      <c r="BP288" s="19">
        <v>0</v>
      </c>
      <c r="BQ288" s="19">
        <v>0</v>
      </c>
      <c r="BR288" s="19">
        <v>0</v>
      </c>
      <c r="BS288" s="19">
        <v>0</v>
      </c>
    </row>
    <row r="289" spans="53:71" ht="15" x14ac:dyDescent="0.25">
      <c r="BA289" s="90" t="s">
        <v>1564</v>
      </c>
      <c r="BB289" s="90" t="s">
        <v>1299</v>
      </c>
      <c r="BC289" s="90" t="s">
        <v>1305</v>
      </c>
      <c r="BD289" s="473" t="s">
        <v>1301</v>
      </c>
      <c r="BE289">
        <v>261</v>
      </c>
      <c r="BF289" s="18" t="s">
        <v>1408</v>
      </c>
      <c r="BG289" s="312" t="s">
        <v>1565</v>
      </c>
      <c r="BH289" s="93" t="str">
        <f t="shared" si="68"/>
        <v>California Yuba</v>
      </c>
      <c r="BI289" s="18" t="s">
        <v>1410</v>
      </c>
      <c r="BJ289" s="18"/>
      <c r="BK289" s="18" t="s">
        <v>1411</v>
      </c>
      <c r="BL289" s="100" t="str">
        <f>" "</f>
        <v xml:space="preserve"> </v>
      </c>
      <c r="BM289" s="94" t="s">
        <v>306</v>
      </c>
      <c r="BO289" s="18" t="s">
        <v>1566</v>
      </c>
      <c r="BP289" s="19">
        <v>0</v>
      </c>
      <c r="BQ289" s="19">
        <v>0</v>
      </c>
      <c r="BR289" s="19">
        <v>0</v>
      </c>
      <c r="BS289" s="19">
        <v>0</v>
      </c>
    </row>
    <row r="290" spans="53:71" ht="15" x14ac:dyDescent="0.25">
      <c r="BA290" s="91" t="s">
        <v>1567</v>
      </c>
      <c r="BB290" s="91" t="s">
        <v>1299</v>
      </c>
      <c r="BC290" s="91" t="s">
        <v>1300</v>
      </c>
      <c r="BD290" s="473" t="s">
        <v>1301</v>
      </c>
      <c r="BE290">
        <v>262</v>
      </c>
      <c r="BF290" s="18" t="s">
        <v>1568</v>
      </c>
      <c r="BG290" s="312" t="s">
        <v>1569</v>
      </c>
      <c r="BH290" s="93" t="str">
        <f t="shared" si="68"/>
        <v>Colorado Adams</v>
      </c>
      <c r="BI290" s="247" t="s">
        <v>244</v>
      </c>
      <c r="BJ290" s="247" t="s">
        <v>1570</v>
      </c>
      <c r="BK290" s="247" t="s">
        <v>1571</v>
      </c>
      <c r="BL290" s="248" t="s">
        <v>1572</v>
      </c>
      <c r="BM290" s="249" t="s">
        <v>308</v>
      </c>
      <c r="BO290" s="18" t="s">
        <v>1573</v>
      </c>
      <c r="BP290" s="19">
        <v>0</v>
      </c>
      <c r="BQ290" s="19">
        <v>0</v>
      </c>
      <c r="BR290" s="19">
        <v>0</v>
      </c>
      <c r="BS290" s="19">
        <v>0</v>
      </c>
    </row>
    <row r="291" spans="53:71" ht="15" x14ac:dyDescent="0.25">
      <c r="BA291" s="91"/>
      <c r="BB291" s="91"/>
      <c r="BC291" s="91"/>
      <c r="BD291" s="473" t="s">
        <v>1301</v>
      </c>
      <c r="BF291" s="18" t="s">
        <v>1568</v>
      </c>
      <c r="BG291" s="312" t="s">
        <v>1574</v>
      </c>
      <c r="BH291" s="93" t="str">
        <f>_xlfn.CONCAT(BF291," ",BG291)</f>
        <v>Colorado Alamosa</v>
      </c>
      <c r="BI291" s="247" t="s">
        <v>244</v>
      </c>
      <c r="BJ291" s="247" t="s">
        <v>1570</v>
      </c>
      <c r="BK291" s="247" t="s">
        <v>1571</v>
      </c>
      <c r="BL291" s="248" t="s">
        <v>1572</v>
      </c>
      <c r="BM291" s="249" t="s">
        <v>308</v>
      </c>
      <c r="BO291" s="18" t="s">
        <v>1575</v>
      </c>
      <c r="BP291" s="19">
        <v>0</v>
      </c>
      <c r="BQ291" s="19">
        <v>0</v>
      </c>
      <c r="BR291" s="19">
        <v>0</v>
      </c>
      <c r="BS291" s="19">
        <v>0</v>
      </c>
    </row>
    <row r="292" spans="53:71" ht="15" x14ac:dyDescent="0.25">
      <c r="BA292" s="91"/>
      <c r="BB292" s="91"/>
      <c r="BC292" s="91"/>
      <c r="BD292" s="473" t="s">
        <v>1301</v>
      </c>
      <c r="BF292" s="18" t="s">
        <v>1568</v>
      </c>
      <c r="BG292" s="312" t="s">
        <v>1576</v>
      </c>
      <c r="BH292" s="93" t="str">
        <f t="shared" si="68"/>
        <v>Colorado Arapahoe</v>
      </c>
      <c r="BI292" s="247" t="s">
        <v>244</v>
      </c>
      <c r="BJ292" s="247" t="s">
        <v>1570</v>
      </c>
      <c r="BK292" s="247" t="s">
        <v>1571</v>
      </c>
      <c r="BL292" s="248" t="s">
        <v>1572</v>
      </c>
      <c r="BM292" s="249" t="s">
        <v>308</v>
      </c>
      <c r="BO292" s="18" t="s">
        <v>1577</v>
      </c>
      <c r="BP292" s="19">
        <v>0</v>
      </c>
      <c r="BQ292" s="19">
        <v>0</v>
      </c>
      <c r="BR292" s="19">
        <v>0</v>
      </c>
      <c r="BS292" s="19">
        <v>0</v>
      </c>
    </row>
    <row r="293" spans="53:71" ht="15" x14ac:dyDescent="0.25">
      <c r="BA293" s="91"/>
      <c r="BB293" s="91"/>
      <c r="BC293" s="91"/>
      <c r="BD293" s="473" t="s">
        <v>1301</v>
      </c>
      <c r="BF293" s="18" t="s">
        <v>1568</v>
      </c>
      <c r="BG293" s="312" t="s">
        <v>1578</v>
      </c>
      <c r="BH293" s="93" t="str">
        <f t="shared" si="68"/>
        <v>Colorado Archuleta</v>
      </c>
      <c r="BI293" s="247" t="s">
        <v>1106</v>
      </c>
      <c r="BJ293" s="18"/>
      <c r="BK293" s="247" t="s">
        <v>1579</v>
      </c>
      <c r="BL293" s="248" t="s">
        <v>1580</v>
      </c>
      <c r="BM293" s="249" t="s">
        <v>1581</v>
      </c>
      <c r="BO293" s="18" t="s">
        <v>1582</v>
      </c>
      <c r="BP293" s="19">
        <v>0</v>
      </c>
      <c r="BQ293" s="19">
        <v>0</v>
      </c>
      <c r="BR293" s="19">
        <v>0</v>
      </c>
      <c r="BS293" s="19">
        <v>0</v>
      </c>
    </row>
    <row r="294" spans="53:71" ht="15" x14ac:dyDescent="0.25">
      <c r="BA294" s="91"/>
      <c r="BB294" s="91"/>
      <c r="BC294" s="91"/>
      <c r="BD294" s="473" t="s">
        <v>1301</v>
      </c>
      <c r="BF294" s="18" t="s">
        <v>1568</v>
      </c>
      <c r="BG294" s="312" t="s">
        <v>1583</v>
      </c>
      <c r="BH294" s="93" t="str">
        <f t="shared" si="68"/>
        <v>Colorado Baca</v>
      </c>
      <c r="BI294" s="247" t="s">
        <v>244</v>
      </c>
      <c r="BJ294" s="247" t="s">
        <v>1570</v>
      </c>
      <c r="BK294" s="247" t="s">
        <v>1571</v>
      </c>
      <c r="BL294" s="248" t="s">
        <v>1572</v>
      </c>
      <c r="BM294" s="249" t="s">
        <v>308</v>
      </c>
      <c r="BO294" s="18" t="s">
        <v>1584</v>
      </c>
      <c r="BP294" s="19">
        <v>0</v>
      </c>
      <c r="BQ294" s="19">
        <v>0</v>
      </c>
      <c r="BR294" s="19">
        <v>0</v>
      </c>
      <c r="BS294" s="19">
        <v>0</v>
      </c>
    </row>
    <row r="295" spans="53:71" ht="15" x14ac:dyDescent="0.25">
      <c r="BA295" s="90" t="s">
        <v>1585</v>
      </c>
      <c r="BB295" s="90" t="s">
        <v>1299</v>
      </c>
      <c r="BC295" s="90" t="s">
        <v>1300</v>
      </c>
      <c r="BD295" s="473" t="s">
        <v>1301</v>
      </c>
      <c r="BE295">
        <v>263</v>
      </c>
      <c r="BF295" s="18" t="s">
        <v>1568</v>
      </c>
      <c r="BG295" s="312" t="s">
        <v>1586</v>
      </c>
      <c r="BH295" s="93" t="str">
        <f t="shared" si="68"/>
        <v>Colorado Bent</v>
      </c>
      <c r="BI295" s="247" t="s">
        <v>244</v>
      </c>
      <c r="BJ295" s="247" t="s">
        <v>1570</v>
      </c>
      <c r="BK295" s="247" t="s">
        <v>1571</v>
      </c>
      <c r="BL295" s="248" t="s">
        <v>1572</v>
      </c>
      <c r="BM295" s="249" t="s">
        <v>308</v>
      </c>
      <c r="BO295" s="18" t="s">
        <v>1587</v>
      </c>
      <c r="BP295" s="19">
        <v>0</v>
      </c>
      <c r="BQ295" s="19">
        <v>0</v>
      </c>
      <c r="BR295" s="19">
        <v>0</v>
      </c>
      <c r="BS295" s="19">
        <v>0</v>
      </c>
    </row>
    <row r="296" spans="53:71" ht="15" x14ac:dyDescent="0.25">
      <c r="BA296" s="90"/>
      <c r="BB296" s="90"/>
      <c r="BC296" s="90"/>
      <c r="BD296" s="473" t="s">
        <v>1301</v>
      </c>
      <c r="BF296" s="18" t="s">
        <v>1568</v>
      </c>
      <c r="BG296" s="312" t="s">
        <v>1588</v>
      </c>
      <c r="BH296" s="93" t="str">
        <f>_xlfn.CONCAT(BF296," ",BG296)</f>
        <v>Colorado Broomfield</v>
      </c>
      <c r="BI296" s="247" t="s">
        <v>244</v>
      </c>
      <c r="BJ296" s="247" t="s">
        <v>1570</v>
      </c>
      <c r="BK296" s="247" t="s">
        <v>1571</v>
      </c>
      <c r="BL296" s="248" t="s">
        <v>1572</v>
      </c>
      <c r="BM296" s="249" t="s">
        <v>308</v>
      </c>
      <c r="BO296" s="18" t="s">
        <v>1589</v>
      </c>
      <c r="BP296" s="19">
        <v>0</v>
      </c>
      <c r="BQ296" s="19">
        <v>0</v>
      </c>
      <c r="BR296" s="19">
        <v>0</v>
      </c>
      <c r="BS296" s="19">
        <v>0</v>
      </c>
    </row>
    <row r="297" spans="53:71" ht="15" x14ac:dyDescent="0.25">
      <c r="BA297" s="91" t="s">
        <v>1590</v>
      </c>
      <c r="BB297" s="91" t="s">
        <v>1299</v>
      </c>
      <c r="BC297" s="91" t="s">
        <v>1300</v>
      </c>
      <c r="BD297" s="473" t="s">
        <v>1301</v>
      </c>
      <c r="BE297">
        <v>264</v>
      </c>
      <c r="BF297" s="18" t="s">
        <v>1568</v>
      </c>
      <c r="BG297" s="312" t="s">
        <v>1591</v>
      </c>
      <c r="BH297" s="93" t="str">
        <f t="shared" si="68"/>
        <v>Colorado Boulder</v>
      </c>
      <c r="BI297" s="247" t="s">
        <v>244</v>
      </c>
      <c r="BJ297" s="247" t="s">
        <v>1570</v>
      </c>
      <c r="BK297" s="247" t="s">
        <v>1571</v>
      </c>
      <c r="BL297" s="248" t="s">
        <v>1572</v>
      </c>
      <c r="BM297" s="249" t="s">
        <v>308</v>
      </c>
      <c r="BO297" s="18" t="s">
        <v>1592</v>
      </c>
      <c r="BP297" s="19">
        <v>0</v>
      </c>
      <c r="BQ297" s="19">
        <v>0</v>
      </c>
      <c r="BR297" s="19">
        <v>0</v>
      </c>
      <c r="BS297" s="19">
        <v>0</v>
      </c>
    </row>
    <row r="298" spans="53:71" ht="15" x14ac:dyDescent="0.25">
      <c r="BA298" s="90" t="s">
        <v>1593</v>
      </c>
      <c r="BB298" s="90" t="s">
        <v>1299</v>
      </c>
      <c r="BC298" s="90" t="s">
        <v>1300</v>
      </c>
      <c r="BD298" s="473" t="s">
        <v>1301</v>
      </c>
      <c r="BE298">
        <v>265</v>
      </c>
      <c r="BF298" s="18" t="s">
        <v>1568</v>
      </c>
      <c r="BG298" s="312" t="s">
        <v>1594</v>
      </c>
      <c r="BH298" s="93" t="str">
        <f>_xlfn.CONCAT(BF298," ",BG298)</f>
        <v>Colorado Chaffee</v>
      </c>
      <c r="BI298" s="247" t="s">
        <v>244</v>
      </c>
      <c r="BJ298" s="247" t="s">
        <v>1570</v>
      </c>
      <c r="BK298" s="247" t="s">
        <v>1571</v>
      </c>
      <c r="BL298" s="248" t="s">
        <v>1572</v>
      </c>
      <c r="BM298" s="249" t="s">
        <v>308</v>
      </c>
      <c r="BO298" s="18" t="s">
        <v>1595</v>
      </c>
      <c r="BP298" s="19">
        <v>0</v>
      </c>
      <c r="BQ298" s="19">
        <v>0</v>
      </c>
      <c r="BR298" s="19">
        <v>0</v>
      </c>
      <c r="BS298" s="19">
        <v>0</v>
      </c>
    </row>
    <row r="299" spans="53:71" ht="15" x14ac:dyDescent="0.25">
      <c r="BA299" s="90" t="s">
        <v>1596</v>
      </c>
      <c r="BB299" s="90" t="s">
        <v>1299</v>
      </c>
      <c r="BC299" s="90" t="s">
        <v>1300</v>
      </c>
      <c r="BD299" s="473" t="s">
        <v>1301</v>
      </c>
      <c r="BE299">
        <v>266</v>
      </c>
      <c r="BF299" s="18" t="s">
        <v>1568</v>
      </c>
      <c r="BG299" s="312" t="s">
        <v>1597</v>
      </c>
      <c r="BH299" s="93" t="str">
        <f t="shared" si="68"/>
        <v>Colorado Cheyenne</v>
      </c>
      <c r="BI299" s="247" t="s">
        <v>244</v>
      </c>
      <c r="BJ299" s="247" t="s">
        <v>1570</v>
      </c>
      <c r="BK299" s="247" t="s">
        <v>1571</v>
      </c>
      <c r="BL299" s="248" t="s">
        <v>1572</v>
      </c>
      <c r="BM299" s="249" t="s">
        <v>308</v>
      </c>
      <c r="BO299" s="18" t="s">
        <v>1598</v>
      </c>
      <c r="BP299" s="19">
        <v>0</v>
      </c>
      <c r="BQ299" s="19">
        <v>0</v>
      </c>
      <c r="BR299" s="19">
        <v>0</v>
      </c>
      <c r="BS299" s="19">
        <v>0</v>
      </c>
    </row>
    <row r="300" spans="53:71" ht="15" x14ac:dyDescent="0.25">
      <c r="BA300" s="91" t="s">
        <v>1599</v>
      </c>
      <c r="BB300" s="91" t="s">
        <v>1299</v>
      </c>
      <c r="BC300" s="91" t="s">
        <v>1300</v>
      </c>
      <c r="BD300" s="473" t="s">
        <v>1301</v>
      </c>
      <c r="BE300">
        <v>267</v>
      </c>
      <c r="BF300" s="18" t="s">
        <v>1568</v>
      </c>
      <c r="BG300" s="312" t="s">
        <v>1600</v>
      </c>
      <c r="BH300" s="93" t="str">
        <f t="shared" si="68"/>
        <v>Colorado Clear Creek</v>
      </c>
      <c r="BI300" s="247" t="s">
        <v>244</v>
      </c>
      <c r="BJ300" s="247" t="s">
        <v>1570</v>
      </c>
      <c r="BK300" s="247" t="s">
        <v>1571</v>
      </c>
      <c r="BL300" s="248" t="s">
        <v>1572</v>
      </c>
      <c r="BM300" s="249" t="s">
        <v>308</v>
      </c>
      <c r="BO300" s="18" t="s">
        <v>1601</v>
      </c>
      <c r="BP300" s="19">
        <v>0</v>
      </c>
      <c r="BQ300" s="19">
        <v>0</v>
      </c>
      <c r="BR300" s="19">
        <v>0</v>
      </c>
      <c r="BS300" s="19">
        <v>0</v>
      </c>
    </row>
    <row r="301" spans="53:71" ht="15" x14ac:dyDescent="0.25">
      <c r="BA301" s="90" t="s">
        <v>1602</v>
      </c>
      <c r="BB301" s="90" t="s">
        <v>1299</v>
      </c>
      <c r="BC301" s="90" t="s">
        <v>1300</v>
      </c>
      <c r="BD301" s="473" t="s">
        <v>1301</v>
      </c>
      <c r="BE301">
        <v>268</v>
      </c>
      <c r="BF301" s="18" t="s">
        <v>1568</v>
      </c>
      <c r="BG301" s="312" t="s">
        <v>1603</v>
      </c>
      <c r="BH301" s="93" t="str">
        <f t="shared" si="68"/>
        <v>Colorado Conejos</v>
      </c>
      <c r="BI301" s="247" t="s">
        <v>1106</v>
      </c>
      <c r="BJ301" s="18"/>
      <c r="BK301" s="247" t="s">
        <v>1579</v>
      </c>
      <c r="BL301" s="248" t="s">
        <v>1580</v>
      </c>
      <c r="BM301" s="249" t="s">
        <v>1581</v>
      </c>
      <c r="BO301" s="18" t="s">
        <v>1604</v>
      </c>
      <c r="BP301" s="19">
        <v>0</v>
      </c>
      <c r="BQ301" s="19">
        <v>0</v>
      </c>
      <c r="BR301" s="19">
        <v>0</v>
      </c>
      <c r="BS301" s="19">
        <v>0</v>
      </c>
    </row>
    <row r="302" spans="53:71" ht="15" x14ac:dyDescent="0.25">
      <c r="BA302" s="91" t="s">
        <v>1605</v>
      </c>
      <c r="BB302" s="91" t="s">
        <v>1299</v>
      </c>
      <c r="BC302" s="91" t="s">
        <v>1300</v>
      </c>
      <c r="BD302" s="473" t="s">
        <v>1301</v>
      </c>
      <c r="BE302">
        <v>269</v>
      </c>
      <c r="BF302" s="18" t="s">
        <v>1568</v>
      </c>
      <c r="BG302" s="312" t="s">
        <v>1606</v>
      </c>
      <c r="BH302" s="93" t="str">
        <f t="shared" si="68"/>
        <v>Colorado Costilla</v>
      </c>
      <c r="BI302" s="247" t="s">
        <v>244</v>
      </c>
      <c r="BJ302" s="247" t="s">
        <v>1570</v>
      </c>
      <c r="BK302" s="247" t="s">
        <v>1571</v>
      </c>
      <c r="BL302" s="248" t="s">
        <v>1572</v>
      </c>
      <c r="BM302" s="249" t="s">
        <v>308</v>
      </c>
      <c r="BO302" s="18" t="s">
        <v>1607</v>
      </c>
      <c r="BP302" s="19">
        <v>0</v>
      </c>
      <c r="BQ302" s="19">
        <v>0</v>
      </c>
      <c r="BR302" s="19">
        <v>0</v>
      </c>
      <c r="BS302" s="19">
        <v>0</v>
      </c>
    </row>
    <row r="303" spans="53:71" ht="15" x14ac:dyDescent="0.25">
      <c r="BA303" s="91" t="s">
        <v>1608</v>
      </c>
      <c r="BB303" s="91" t="s">
        <v>1299</v>
      </c>
      <c r="BC303" s="91" t="s">
        <v>1300</v>
      </c>
      <c r="BD303" s="473" t="s">
        <v>1301</v>
      </c>
      <c r="BE303">
        <v>270</v>
      </c>
      <c r="BF303" s="18" t="s">
        <v>1568</v>
      </c>
      <c r="BG303" s="312" t="s">
        <v>1609</v>
      </c>
      <c r="BH303" s="93" t="str">
        <f t="shared" si="68"/>
        <v>Colorado Crowley</v>
      </c>
      <c r="BI303" s="247" t="s">
        <v>244</v>
      </c>
      <c r="BJ303" s="247" t="s">
        <v>1570</v>
      </c>
      <c r="BK303" s="247" t="s">
        <v>1571</v>
      </c>
      <c r="BL303" s="248" t="s">
        <v>1572</v>
      </c>
      <c r="BM303" s="249" t="s">
        <v>308</v>
      </c>
      <c r="BO303" s="18" t="s">
        <v>1610</v>
      </c>
      <c r="BP303" s="19">
        <v>0</v>
      </c>
      <c r="BQ303" s="19">
        <v>0</v>
      </c>
      <c r="BR303" s="19">
        <v>0</v>
      </c>
      <c r="BS303" s="19">
        <v>0</v>
      </c>
    </row>
    <row r="304" spans="53:71" ht="15" x14ac:dyDescent="0.25">
      <c r="BA304" s="90" t="s">
        <v>1611</v>
      </c>
      <c r="BB304" s="90" t="s">
        <v>1299</v>
      </c>
      <c r="BC304" s="90" t="s">
        <v>1300</v>
      </c>
      <c r="BD304" s="473" t="s">
        <v>1301</v>
      </c>
      <c r="BE304">
        <v>271</v>
      </c>
      <c r="BF304" s="18" t="s">
        <v>1568</v>
      </c>
      <c r="BG304" s="312" t="s">
        <v>1612</v>
      </c>
      <c r="BH304" s="93" t="str">
        <f>_xlfn.CONCAT(BF304," ",BG304)</f>
        <v>Colorado Custer</v>
      </c>
      <c r="BI304" s="247" t="s">
        <v>244</v>
      </c>
      <c r="BJ304" s="247" t="s">
        <v>1570</v>
      </c>
      <c r="BK304" s="247" t="s">
        <v>1571</v>
      </c>
      <c r="BL304" s="248" t="s">
        <v>1572</v>
      </c>
      <c r="BM304" s="249" t="s">
        <v>308</v>
      </c>
      <c r="BO304" s="18" t="s">
        <v>1613</v>
      </c>
      <c r="BP304" s="19">
        <v>0</v>
      </c>
      <c r="BQ304" s="19">
        <v>0</v>
      </c>
      <c r="BR304" s="19">
        <v>30000</v>
      </c>
      <c r="BS304" s="19">
        <v>20000</v>
      </c>
    </row>
    <row r="305" spans="53:71" ht="15" x14ac:dyDescent="0.25">
      <c r="BA305" s="91" t="s">
        <v>1614</v>
      </c>
      <c r="BB305" s="91" t="s">
        <v>1299</v>
      </c>
      <c r="BC305" s="91" t="s">
        <v>1300</v>
      </c>
      <c r="BD305" s="473" t="s">
        <v>1301</v>
      </c>
      <c r="BE305">
        <v>272</v>
      </c>
      <c r="BF305" s="18" t="s">
        <v>1568</v>
      </c>
      <c r="BG305" s="312" t="s">
        <v>1615</v>
      </c>
      <c r="BH305" s="93" t="str">
        <f t="shared" si="68"/>
        <v>Colorado Delta</v>
      </c>
      <c r="BI305" s="18" t="s">
        <v>244</v>
      </c>
      <c r="BJ305" s="18" t="s">
        <v>1616</v>
      </c>
      <c r="BK305" s="18" t="s">
        <v>1617</v>
      </c>
      <c r="BL305" s="100" t="s">
        <v>1618</v>
      </c>
      <c r="BM305" s="94" t="s">
        <v>305</v>
      </c>
      <c r="BO305" s="18" t="s">
        <v>1619</v>
      </c>
      <c r="BP305" s="19">
        <v>0</v>
      </c>
      <c r="BQ305" s="19">
        <v>0</v>
      </c>
      <c r="BR305" s="19">
        <v>0</v>
      </c>
      <c r="BS305" s="19">
        <v>0</v>
      </c>
    </row>
    <row r="306" spans="53:71" ht="15" x14ac:dyDescent="0.25">
      <c r="BA306" s="90" t="s">
        <v>1620</v>
      </c>
      <c r="BB306" s="90" t="s">
        <v>1299</v>
      </c>
      <c r="BC306" s="90" t="s">
        <v>1300</v>
      </c>
      <c r="BD306" s="473" t="s">
        <v>1301</v>
      </c>
      <c r="BE306">
        <v>273</v>
      </c>
      <c r="BF306" s="18" t="s">
        <v>1568</v>
      </c>
      <c r="BG306" s="312" t="s">
        <v>1621</v>
      </c>
      <c r="BH306" s="93" t="str">
        <f t="shared" si="68"/>
        <v>Colorado Denver</v>
      </c>
      <c r="BI306" s="247" t="s">
        <v>244</v>
      </c>
      <c r="BJ306" s="247" t="s">
        <v>1570</v>
      </c>
      <c r="BK306" s="247" t="s">
        <v>1571</v>
      </c>
      <c r="BL306" s="248" t="s">
        <v>1572</v>
      </c>
      <c r="BM306" s="249" t="s">
        <v>308</v>
      </c>
      <c r="BO306" s="18" t="s">
        <v>1622</v>
      </c>
      <c r="BP306" s="19">
        <v>0</v>
      </c>
      <c r="BQ306" s="19">
        <v>0</v>
      </c>
      <c r="BR306" s="19">
        <v>0</v>
      </c>
      <c r="BS306" s="19">
        <v>0</v>
      </c>
    </row>
    <row r="307" spans="53:71" ht="15" x14ac:dyDescent="0.25">
      <c r="BA307" s="90" t="s">
        <v>1623</v>
      </c>
      <c r="BB307" s="90" t="s">
        <v>1299</v>
      </c>
      <c r="BC307" s="90" t="s">
        <v>1300</v>
      </c>
      <c r="BD307" s="473" t="s">
        <v>1301</v>
      </c>
      <c r="BE307">
        <v>274</v>
      </c>
      <c r="BF307" s="18" t="s">
        <v>1568</v>
      </c>
      <c r="BG307" s="312" t="s">
        <v>1624</v>
      </c>
      <c r="BH307" s="93" t="str">
        <f t="shared" si="68"/>
        <v>Colorado Dolores</v>
      </c>
      <c r="BI307" s="18" t="s">
        <v>244</v>
      </c>
      <c r="BJ307" s="18" t="s">
        <v>1616</v>
      </c>
      <c r="BK307" s="18" t="s">
        <v>1617</v>
      </c>
      <c r="BL307" s="100" t="s">
        <v>1618</v>
      </c>
      <c r="BM307" s="94" t="s">
        <v>305</v>
      </c>
      <c r="BO307" s="18" t="s">
        <v>1625</v>
      </c>
      <c r="BP307" s="19">
        <v>0</v>
      </c>
      <c r="BQ307" s="19">
        <v>0</v>
      </c>
      <c r="BR307" s="19">
        <v>0</v>
      </c>
      <c r="BS307" s="19">
        <v>0</v>
      </c>
    </row>
    <row r="308" spans="53:71" ht="15" x14ac:dyDescent="0.25">
      <c r="BA308" s="91" t="s">
        <v>1626</v>
      </c>
      <c r="BB308" s="91" t="s">
        <v>1299</v>
      </c>
      <c r="BC308" s="91" t="s">
        <v>1300</v>
      </c>
      <c r="BD308" s="473" t="s">
        <v>1301</v>
      </c>
      <c r="BE308">
        <v>275</v>
      </c>
      <c r="BF308" s="18" t="s">
        <v>1568</v>
      </c>
      <c r="BG308" s="312" t="s">
        <v>1627</v>
      </c>
      <c r="BH308" s="93" t="str">
        <f t="shared" si="68"/>
        <v>Colorado Douglas</v>
      </c>
      <c r="BI308" s="247" t="s">
        <v>244</v>
      </c>
      <c r="BJ308" s="247" t="s">
        <v>1570</v>
      </c>
      <c r="BK308" s="247" t="s">
        <v>1571</v>
      </c>
      <c r="BL308" s="248" t="s">
        <v>1572</v>
      </c>
      <c r="BM308" s="249" t="s">
        <v>308</v>
      </c>
      <c r="BO308" s="18" t="s">
        <v>1628</v>
      </c>
      <c r="BP308" s="19">
        <v>0</v>
      </c>
      <c r="BQ308" s="19">
        <v>0</v>
      </c>
      <c r="BR308" s="19">
        <v>0</v>
      </c>
      <c r="BS308" s="19">
        <v>0</v>
      </c>
    </row>
    <row r="309" spans="53:71" ht="15" x14ac:dyDescent="0.25">
      <c r="BA309" s="90" t="s">
        <v>1629</v>
      </c>
      <c r="BB309" s="90" t="s">
        <v>1299</v>
      </c>
      <c r="BC309" s="90" t="s">
        <v>1300</v>
      </c>
      <c r="BD309" s="473" t="s">
        <v>1301</v>
      </c>
      <c r="BE309">
        <v>276</v>
      </c>
      <c r="BF309" s="18" t="s">
        <v>1568</v>
      </c>
      <c r="BG309" s="312" t="s">
        <v>1630</v>
      </c>
      <c r="BH309" s="93" t="str">
        <f t="shared" si="68"/>
        <v>Colorado Eagle</v>
      </c>
      <c r="BI309" s="18" t="s">
        <v>244</v>
      </c>
      <c r="BJ309" s="18" t="s">
        <v>1616</v>
      </c>
      <c r="BK309" s="18" t="s">
        <v>1617</v>
      </c>
      <c r="BL309" s="100" t="s">
        <v>1618</v>
      </c>
      <c r="BM309" s="94" t="s">
        <v>305</v>
      </c>
      <c r="BO309" s="18" t="s">
        <v>1631</v>
      </c>
      <c r="BP309" s="19">
        <v>0</v>
      </c>
      <c r="BQ309" s="19">
        <v>0</v>
      </c>
      <c r="BR309" s="19">
        <v>0</v>
      </c>
      <c r="BS309" s="19">
        <v>0</v>
      </c>
    </row>
    <row r="310" spans="53:71" ht="15" x14ac:dyDescent="0.25">
      <c r="BA310" s="91" t="s">
        <v>1632</v>
      </c>
      <c r="BB310" s="91" t="s">
        <v>1299</v>
      </c>
      <c r="BC310" s="91" t="s">
        <v>1300</v>
      </c>
      <c r="BD310" s="473" t="s">
        <v>1301</v>
      </c>
      <c r="BE310">
        <v>277</v>
      </c>
      <c r="BF310" s="18" t="s">
        <v>1568</v>
      </c>
      <c r="BG310" s="312" t="s">
        <v>1633</v>
      </c>
      <c r="BH310" s="93" t="str">
        <f t="shared" si="68"/>
        <v>Colorado El Paso</v>
      </c>
      <c r="BI310" s="247" t="s">
        <v>244</v>
      </c>
      <c r="BJ310" s="247" t="s">
        <v>1570</v>
      </c>
      <c r="BK310" s="247" t="s">
        <v>1571</v>
      </c>
      <c r="BL310" s="248" t="s">
        <v>1572</v>
      </c>
      <c r="BM310" s="249" t="s">
        <v>308</v>
      </c>
      <c r="BO310" s="18" t="s">
        <v>1634</v>
      </c>
      <c r="BP310" s="19">
        <v>0</v>
      </c>
      <c r="BQ310" s="19">
        <v>0</v>
      </c>
      <c r="BR310" s="19">
        <v>30000</v>
      </c>
      <c r="BS310" s="19">
        <v>20000</v>
      </c>
    </row>
    <row r="311" spans="53:71" ht="15" x14ac:dyDescent="0.25">
      <c r="BA311" s="90" t="s">
        <v>1635</v>
      </c>
      <c r="BB311" s="90" t="s">
        <v>1299</v>
      </c>
      <c r="BC311" s="90" t="s">
        <v>1300</v>
      </c>
      <c r="BD311" s="473" t="s">
        <v>1301</v>
      </c>
      <c r="BE311">
        <v>278</v>
      </c>
      <c r="BF311" s="18" t="s">
        <v>1568</v>
      </c>
      <c r="BG311" s="312" t="s">
        <v>1636</v>
      </c>
      <c r="BH311" s="93" t="str">
        <f t="shared" si="68"/>
        <v>Colorado Elbert</v>
      </c>
      <c r="BI311" s="247" t="s">
        <v>244</v>
      </c>
      <c r="BJ311" s="247" t="s">
        <v>1570</v>
      </c>
      <c r="BK311" s="247" t="s">
        <v>1571</v>
      </c>
      <c r="BL311" s="248" t="s">
        <v>1572</v>
      </c>
      <c r="BM311" s="249" t="s">
        <v>308</v>
      </c>
      <c r="BO311" s="18" t="s">
        <v>1637</v>
      </c>
      <c r="BP311" s="19">
        <v>150</v>
      </c>
      <c r="BQ311" s="19">
        <v>150</v>
      </c>
      <c r="BR311" s="19">
        <v>325</v>
      </c>
      <c r="BS311" s="19">
        <v>150</v>
      </c>
    </row>
    <row r="312" spans="53:71" ht="15" x14ac:dyDescent="0.25">
      <c r="BA312" s="91" t="s">
        <v>1638</v>
      </c>
      <c r="BB312" s="91" t="s">
        <v>1299</v>
      </c>
      <c r="BC312" s="91" t="s">
        <v>1300</v>
      </c>
      <c r="BD312" s="473" t="s">
        <v>1301</v>
      </c>
      <c r="BE312">
        <v>279</v>
      </c>
      <c r="BF312" s="18" t="s">
        <v>1568</v>
      </c>
      <c r="BG312" s="312" t="s">
        <v>1639</v>
      </c>
      <c r="BH312" s="93" t="str">
        <f>_xlfn.CONCAT(BF312," ",BG312)</f>
        <v>Colorado Fremont</v>
      </c>
      <c r="BI312" s="247" t="s">
        <v>244</v>
      </c>
      <c r="BJ312" s="247" t="s">
        <v>1570</v>
      </c>
      <c r="BK312" s="247" t="s">
        <v>1571</v>
      </c>
      <c r="BL312" s="248" t="s">
        <v>1572</v>
      </c>
      <c r="BM312" s="249" t="s">
        <v>308</v>
      </c>
      <c r="BO312" s="18" t="s">
        <v>1640</v>
      </c>
      <c r="BP312" s="19">
        <v>0</v>
      </c>
      <c r="BQ312" s="19">
        <v>0</v>
      </c>
      <c r="BR312" s="19">
        <v>0</v>
      </c>
      <c r="BS312" s="19">
        <v>0</v>
      </c>
    </row>
    <row r="313" spans="53:71" ht="15" x14ac:dyDescent="0.25">
      <c r="BA313" s="90" t="s">
        <v>1641</v>
      </c>
      <c r="BB313" s="90" t="s">
        <v>1299</v>
      </c>
      <c r="BC313" s="90" t="s">
        <v>1300</v>
      </c>
      <c r="BD313" s="473" t="s">
        <v>1301</v>
      </c>
      <c r="BE313">
        <v>280</v>
      </c>
      <c r="BF313" s="18" t="s">
        <v>1568</v>
      </c>
      <c r="BG313" s="312" t="s">
        <v>1642</v>
      </c>
      <c r="BH313" s="93" t="str">
        <f t="shared" si="68"/>
        <v>Colorado Garfield</v>
      </c>
      <c r="BI313" s="18" t="s">
        <v>244</v>
      </c>
      <c r="BJ313" s="18" t="s">
        <v>1616</v>
      </c>
      <c r="BK313" s="18" t="s">
        <v>1617</v>
      </c>
      <c r="BL313" s="100" t="s">
        <v>1618</v>
      </c>
      <c r="BM313" s="94" t="s">
        <v>305</v>
      </c>
      <c r="BO313" s="18" t="s">
        <v>1643</v>
      </c>
      <c r="BP313" s="19">
        <v>0</v>
      </c>
      <c r="BQ313" s="19">
        <v>0</v>
      </c>
      <c r="BR313" s="19">
        <v>0</v>
      </c>
      <c r="BS313" s="19">
        <v>0</v>
      </c>
    </row>
    <row r="314" spans="53:71" ht="15" x14ac:dyDescent="0.25">
      <c r="BA314" s="91" t="s">
        <v>1644</v>
      </c>
      <c r="BB314" s="91" t="s">
        <v>1299</v>
      </c>
      <c r="BC314" s="91" t="s">
        <v>1300</v>
      </c>
      <c r="BD314" s="473" t="s">
        <v>1301</v>
      </c>
      <c r="BE314">
        <v>281</v>
      </c>
      <c r="BF314" s="18" t="s">
        <v>1568</v>
      </c>
      <c r="BG314" s="312" t="s">
        <v>1645</v>
      </c>
      <c r="BH314" s="93" t="str">
        <f t="shared" si="68"/>
        <v>Colorado Gilpin</v>
      </c>
      <c r="BI314" s="247" t="s">
        <v>244</v>
      </c>
      <c r="BJ314" s="247" t="s">
        <v>1570</v>
      </c>
      <c r="BK314" s="247" t="s">
        <v>1571</v>
      </c>
      <c r="BL314" s="248" t="s">
        <v>1572</v>
      </c>
      <c r="BM314" s="249" t="s">
        <v>308</v>
      </c>
      <c r="BO314" s="18" t="s">
        <v>1646</v>
      </c>
      <c r="BP314" s="19">
        <v>0</v>
      </c>
      <c r="BQ314" s="19">
        <v>0</v>
      </c>
      <c r="BR314" s="19">
        <v>0</v>
      </c>
      <c r="BS314" s="19">
        <v>0</v>
      </c>
    </row>
    <row r="315" spans="53:71" ht="15" x14ac:dyDescent="0.25">
      <c r="BA315" s="91" t="s">
        <v>1647</v>
      </c>
      <c r="BB315" s="91" t="s">
        <v>1299</v>
      </c>
      <c r="BC315" s="91" t="s">
        <v>1300</v>
      </c>
      <c r="BD315" s="473" t="s">
        <v>1301</v>
      </c>
      <c r="BE315">
        <v>282</v>
      </c>
      <c r="BF315" s="18" t="s">
        <v>1568</v>
      </c>
      <c r="BG315" s="312" t="s">
        <v>1648</v>
      </c>
      <c r="BH315" s="93" t="str">
        <f t="shared" si="68"/>
        <v>Colorado Grand</v>
      </c>
      <c r="BI315" s="18" t="s">
        <v>244</v>
      </c>
      <c r="BJ315" s="18" t="s">
        <v>1649</v>
      </c>
      <c r="BK315" s="18" t="s">
        <v>1650</v>
      </c>
      <c r="BL315" s="100" t="s">
        <v>1651</v>
      </c>
      <c r="BM315" s="94" t="s">
        <v>1125</v>
      </c>
      <c r="BO315" s="18" t="s">
        <v>1652</v>
      </c>
      <c r="BP315" s="19">
        <v>0</v>
      </c>
      <c r="BQ315" s="19">
        <v>0</v>
      </c>
      <c r="BR315" s="19">
        <v>0</v>
      </c>
      <c r="BS315" s="19">
        <v>0</v>
      </c>
    </row>
    <row r="316" spans="53:71" ht="15" x14ac:dyDescent="0.25">
      <c r="BA316" s="90" t="s">
        <v>1653</v>
      </c>
      <c r="BB316" s="90" t="s">
        <v>1299</v>
      </c>
      <c r="BC316" s="90" t="s">
        <v>1300</v>
      </c>
      <c r="BD316" s="473" t="s">
        <v>1301</v>
      </c>
      <c r="BE316">
        <v>283</v>
      </c>
      <c r="BF316" s="18" t="s">
        <v>1568</v>
      </c>
      <c r="BG316" s="312" t="s">
        <v>1654</v>
      </c>
      <c r="BH316" s="93" t="str">
        <f t="shared" si="68"/>
        <v>Colorado Gunnison</v>
      </c>
      <c r="BI316" s="18" t="s">
        <v>244</v>
      </c>
      <c r="BJ316" s="18" t="s">
        <v>1616</v>
      </c>
      <c r="BK316" s="18" t="s">
        <v>1617</v>
      </c>
      <c r="BL316" s="100" t="s">
        <v>1618</v>
      </c>
      <c r="BM316" s="94" t="s">
        <v>305</v>
      </c>
      <c r="BO316" s="18" t="s">
        <v>1655</v>
      </c>
      <c r="BP316" s="19">
        <v>0</v>
      </c>
      <c r="BQ316" s="19">
        <v>0</v>
      </c>
      <c r="BR316" s="19">
        <v>0</v>
      </c>
      <c r="BS316" s="19">
        <v>0</v>
      </c>
    </row>
    <row r="317" spans="53:71" ht="15" x14ac:dyDescent="0.25">
      <c r="BA317" s="91" t="s">
        <v>1656</v>
      </c>
      <c r="BB317" s="91" t="s">
        <v>1299</v>
      </c>
      <c r="BC317" s="91" t="s">
        <v>1300</v>
      </c>
      <c r="BD317" s="473" t="s">
        <v>1301</v>
      </c>
      <c r="BE317">
        <v>284</v>
      </c>
      <c r="BF317" s="18" t="s">
        <v>1568</v>
      </c>
      <c r="BG317" s="312" t="s">
        <v>1657</v>
      </c>
      <c r="BH317" s="93" t="str">
        <f t="shared" si="68"/>
        <v>Colorado Hinsdale</v>
      </c>
      <c r="BI317" s="18" t="s">
        <v>244</v>
      </c>
      <c r="BJ317" s="18" t="s">
        <v>1616</v>
      </c>
      <c r="BK317" s="18" t="s">
        <v>1617</v>
      </c>
      <c r="BL317" s="100" t="s">
        <v>1618</v>
      </c>
      <c r="BM317" s="94" t="s">
        <v>305</v>
      </c>
      <c r="BO317" s="18" t="s">
        <v>1658</v>
      </c>
      <c r="BP317" s="19">
        <v>0</v>
      </c>
      <c r="BQ317" s="19">
        <v>0</v>
      </c>
      <c r="BR317" s="19">
        <v>0</v>
      </c>
      <c r="BS317" s="19">
        <v>0</v>
      </c>
    </row>
    <row r="318" spans="53:71" ht="15" x14ac:dyDescent="0.25">
      <c r="BA318" s="90" t="s">
        <v>1659</v>
      </c>
      <c r="BB318" s="90" t="s">
        <v>1299</v>
      </c>
      <c r="BC318" s="90" t="s">
        <v>1300</v>
      </c>
      <c r="BD318" s="473" t="s">
        <v>1301</v>
      </c>
      <c r="BE318">
        <v>285</v>
      </c>
      <c r="BF318" s="18" t="s">
        <v>1568</v>
      </c>
      <c r="BG318" s="312" t="s">
        <v>1660</v>
      </c>
      <c r="BH318" s="93" t="str">
        <f t="shared" si="68"/>
        <v>Colorado Huerfano</v>
      </c>
      <c r="BI318" s="247" t="s">
        <v>244</v>
      </c>
      <c r="BJ318" s="247" t="s">
        <v>1570</v>
      </c>
      <c r="BK318" s="247" t="s">
        <v>1571</v>
      </c>
      <c r="BL318" s="248" t="s">
        <v>1572</v>
      </c>
      <c r="BM318" s="249" t="s">
        <v>308</v>
      </c>
      <c r="BO318" s="18" t="s">
        <v>1661</v>
      </c>
      <c r="BP318" s="19">
        <v>0</v>
      </c>
      <c r="BQ318" s="19">
        <v>0</v>
      </c>
      <c r="BR318" s="19">
        <v>0</v>
      </c>
      <c r="BS318" s="19">
        <v>0</v>
      </c>
    </row>
    <row r="319" spans="53:71" ht="15" x14ac:dyDescent="0.25">
      <c r="BA319" s="90" t="s">
        <v>1662</v>
      </c>
      <c r="BB319" s="90" t="s">
        <v>1299</v>
      </c>
      <c r="BC319" s="90" t="s">
        <v>1357</v>
      </c>
      <c r="BD319" s="473" t="s">
        <v>1301</v>
      </c>
      <c r="BE319">
        <v>286</v>
      </c>
      <c r="BF319" s="18" t="s">
        <v>1568</v>
      </c>
      <c r="BG319" s="312" t="s">
        <v>848</v>
      </c>
      <c r="BH319" s="93" t="str">
        <f t="shared" si="68"/>
        <v>Colorado Jackson</v>
      </c>
      <c r="BI319" s="18" t="s">
        <v>244</v>
      </c>
      <c r="BJ319" s="18" t="s">
        <v>1649</v>
      </c>
      <c r="BK319" s="18" t="s">
        <v>1650</v>
      </c>
      <c r="BL319" s="100" t="s">
        <v>1651</v>
      </c>
      <c r="BM319" s="94" t="s">
        <v>1125</v>
      </c>
      <c r="BO319" s="18" t="s">
        <v>1663</v>
      </c>
      <c r="BP319" s="19">
        <v>0</v>
      </c>
      <c r="BQ319" s="19">
        <v>0</v>
      </c>
      <c r="BR319" s="19">
        <v>0</v>
      </c>
      <c r="BS319" s="19">
        <v>0</v>
      </c>
    </row>
    <row r="320" spans="53:71" ht="15" x14ac:dyDescent="0.25">
      <c r="BA320" s="91" t="s">
        <v>1664</v>
      </c>
      <c r="BB320" s="91" t="s">
        <v>1299</v>
      </c>
      <c r="BC320" s="91" t="s">
        <v>1357</v>
      </c>
      <c r="BD320" s="473" t="s">
        <v>1301</v>
      </c>
      <c r="BE320">
        <v>287</v>
      </c>
      <c r="BF320" s="18" t="s">
        <v>1568</v>
      </c>
      <c r="BG320" s="312" t="s">
        <v>856</v>
      </c>
      <c r="BH320" s="93" t="str">
        <f t="shared" si="68"/>
        <v>Colorado Jefferson</v>
      </c>
      <c r="BI320" s="247" t="s">
        <v>244</v>
      </c>
      <c r="BJ320" s="247" t="s">
        <v>1570</v>
      </c>
      <c r="BK320" s="247" t="s">
        <v>1571</v>
      </c>
      <c r="BL320" s="248" t="s">
        <v>1572</v>
      </c>
      <c r="BM320" s="249" t="s">
        <v>308</v>
      </c>
      <c r="BO320" s="18" t="s">
        <v>1665</v>
      </c>
      <c r="BP320" s="19">
        <v>0</v>
      </c>
      <c r="BQ320" s="19">
        <v>0</v>
      </c>
      <c r="BR320" s="19">
        <v>0</v>
      </c>
      <c r="BS320" s="19">
        <v>0</v>
      </c>
    </row>
    <row r="321" spans="53:71" ht="15" x14ac:dyDescent="0.25">
      <c r="BA321" s="90" t="s">
        <v>1666</v>
      </c>
      <c r="BB321" s="90" t="s">
        <v>1299</v>
      </c>
      <c r="BC321" s="90" t="s">
        <v>1357</v>
      </c>
      <c r="BD321" s="473" t="s">
        <v>1301</v>
      </c>
      <c r="BE321">
        <v>288</v>
      </c>
      <c r="BF321" s="18" t="s">
        <v>1568</v>
      </c>
      <c r="BG321" s="312" t="s">
        <v>1667</v>
      </c>
      <c r="BH321" s="93" t="str">
        <f t="shared" si="68"/>
        <v>Colorado Kiowa</v>
      </c>
      <c r="BI321" s="247" t="s">
        <v>244</v>
      </c>
      <c r="BJ321" s="247" t="s">
        <v>1570</v>
      </c>
      <c r="BK321" s="247" t="s">
        <v>1571</v>
      </c>
      <c r="BL321" s="248" t="s">
        <v>1572</v>
      </c>
      <c r="BM321" s="249" t="s">
        <v>308</v>
      </c>
      <c r="BO321" s="18" t="s">
        <v>1668</v>
      </c>
      <c r="BP321" s="19">
        <v>200</v>
      </c>
      <c r="BQ321" s="19">
        <v>200</v>
      </c>
      <c r="BR321" s="19">
        <v>200</v>
      </c>
      <c r="BS321" s="19">
        <v>200</v>
      </c>
    </row>
    <row r="322" spans="53:71" ht="15" x14ac:dyDescent="0.25">
      <c r="BA322" s="91" t="s">
        <v>1669</v>
      </c>
      <c r="BB322" s="91" t="s">
        <v>1299</v>
      </c>
      <c r="BC322" s="91" t="s">
        <v>1357</v>
      </c>
      <c r="BD322" s="473" t="s">
        <v>1301</v>
      </c>
      <c r="BE322">
        <v>289</v>
      </c>
      <c r="BF322" s="18" t="s">
        <v>1568</v>
      </c>
      <c r="BG322" s="312" t="s">
        <v>1670</v>
      </c>
      <c r="BH322" s="93" t="str">
        <f t="shared" si="68"/>
        <v>Colorado Kit Carson</v>
      </c>
      <c r="BI322" s="247" t="s">
        <v>244</v>
      </c>
      <c r="BJ322" s="247" t="s">
        <v>1570</v>
      </c>
      <c r="BK322" s="247" t="s">
        <v>1571</v>
      </c>
      <c r="BL322" s="248" t="s">
        <v>1572</v>
      </c>
      <c r="BM322" s="249" t="s">
        <v>308</v>
      </c>
      <c r="BO322" s="18" t="s">
        <v>1671</v>
      </c>
      <c r="BP322" s="19">
        <v>200</v>
      </c>
      <c r="BQ322" s="19">
        <v>200</v>
      </c>
      <c r="BR322" s="19">
        <v>200</v>
      </c>
      <c r="BS322" s="19">
        <v>200</v>
      </c>
    </row>
    <row r="323" spans="53:71" ht="15" x14ac:dyDescent="0.25">
      <c r="BA323" s="90" t="s">
        <v>1672</v>
      </c>
      <c r="BB323" s="90" t="s">
        <v>1299</v>
      </c>
      <c r="BC323" s="90" t="s">
        <v>1357</v>
      </c>
      <c r="BD323" s="473" t="s">
        <v>1301</v>
      </c>
      <c r="BE323">
        <v>290</v>
      </c>
      <c r="BF323" s="18" t="s">
        <v>1568</v>
      </c>
      <c r="BG323" s="312" t="s">
        <v>1673</v>
      </c>
      <c r="BH323" s="93" t="str">
        <f t="shared" si="68"/>
        <v>Colorado La Plata</v>
      </c>
      <c r="BI323" s="247" t="s">
        <v>1106</v>
      </c>
      <c r="BJ323" s="18"/>
      <c r="BK323" s="247" t="s">
        <v>1579</v>
      </c>
      <c r="BL323" s="248" t="s">
        <v>1580</v>
      </c>
      <c r="BM323" s="249" t="s">
        <v>1581</v>
      </c>
      <c r="BO323" s="18" t="s">
        <v>1674</v>
      </c>
      <c r="BP323" s="19">
        <v>0</v>
      </c>
      <c r="BQ323" s="19">
        <v>0</v>
      </c>
      <c r="BR323" s="19">
        <v>0</v>
      </c>
      <c r="BS323" s="19">
        <v>0</v>
      </c>
    </row>
    <row r="324" spans="53:71" ht="15" x14ac:dyDescent="0.25">
      <c r="BA324" s="91" t="s">
        <v>1675</v>
      </c>
      <c r="BB324" s="91" t="s">
        <v>1299</v>
      </c>
      <c r="BC324" s="91" t="s">
        <v>1357</v>
      </c>
      <c r="BD324" s="473" t="s">
        <v>1301</v>
      </c>
      <c r="BE324">
        <v>291</v>
      </c>
      <c r="BF324" s="18" t="s">
        <v>1568</v>
      </c>
      <c r="BG324" s="312" t="s">
        <v>1460</v>
      </c>
      <c r="BH324" s="93" t="str">
        <f t="shared" si="68"/>
        <v>Colorado Lake</v>
      </c>
      <c r="BI324" s="247" t="s">
        <v>244</v>
      </c>
      <c r="BJ324" s="247" t="s">
        <v>1570</v>
      </c>
      <c r="BK324" s="247" t="s">
        <v>1571</v>
      </c>
      <c r="BL324" s="248" t="s">
        <v>1572</v>
      </c>
      <c r="BM324" s="249" t="s">
        <v>308</v>
      </c>
      <c r="BO324" s="18" t="s">
        <v>1676</v>
      </c>
      <c r="BP324" s="19">
        <v>0</v>
      </c>
      <c r="BQ324" s="19">
        <v>0</v>
      </c>
      <c r="BR324" s="19">
        <v>0</v>
      </c>
      <c r="BS324" s="19">
        <v>0</v>
      </c>
    </row>
    <row r="325" spans="53:71" ht="15" x14ac:dyDescent="0.25">
      <c r="BA325" s="91" t="s">
        <v>1677</v>
      </c>
      <c r="BB325" s="91" t="s">
        <v>1299</v>
      </c>
      <c r="BC325" s="91" t="s">
        <v>1357</v>
      </c>
      <c r="BD325" s="473" t="s">
        <v>1301</v>
      </c>
      <c r="BE325">
        <v>292</v>
      </c>
      <c r="BF325" s="18" t="s">
        <v>1568</v>
      </c>
      <c r="BG325" s="312" t="s">
        <v>1678</v>
      </c>
      <c r="BH325" s="93" t="str">
        <f t="shared" si="68"/>
        <v>Colorado Larimer</v>
      </c>
      <c r="BI325" s="247" t="s">
        <v>244</v>
      </c>
      <c r="BJ325" s="247" t="s">
        <v>1570</v>
      </c>
      <c r="BK325" s="247" t="s">
        <v>1571</v>
      </c>
      <c r="BL325" s="248" t="s">
        <v>1572</v>
      </c>
      <c r="BM325" s="249" t="s">
        <v>308</v>
      </c>
      <c r="BO325" s="18" t="s">
        <v>1679</v>
      </c>
      <c r="BP325" s="19">
        <v>0</v>
      </c>
      <c r="BQ325" s="19">
        <v>0</v>
      </c>
      <c r="BR325" s="19">
        <v>0</v>
      </c>
      <c r="BS325" s="19">
        <v>0</v>
      </c>
    </row>
    <row r="326" spans="53:71" ht="15" x14ac:dyDescent="0.25">
      <c r="BA326" s="90" t="s">
        <v>1680</v>
      </c>
      <c r="BB326" s="90" t="s">
        <v>1299</v>
      </c>
      <c r="BC326" s="90" t="s">
        <v>1357</v>
      </c>
      <c r="BD326" s="473" t="s">
        <v>1301</v>
      </c>
      <c r="BE326">
        <v>293</v>
      </c>
      <c r="BF326" s="18" t="s">
        <v>1568</v>
      </c>
      <c r="BG326" s="312" t="s">
        <v>1681</v>
      </c>
      <c r="BH326" s="93" t="str">
        <f t="shared" si="68"/>
        <v>Colorado Las Animas</v>
      </c>
      <c r="BI326" s="247" t="s">
        <v>244</v>
      </c>
      <c r="BJ326" s="247" t="s">
        <v>1570</v>
      </c>
      <c r="BK326" s="247" t="s">
        <v>1571</v>
      </c>
      <c r="BL326" s="248" t="s">
        <v>1572</v>
      </c>
      <c r="BM326" s="249" t="s">
        <v>308</v>
      </c>
      <c r="BO326" s="18" t="s">
        <v>1682</v>
      </c>
      <c r="BP326" s="19">
        <v>0</v>
      </c>
      <c r="BQ326" s="19">
        <v>0</v>
      </c>
      <c r="BR326" s="19">
        <v>0</v>
      </c>
      <c r="BS326" s="19">
        <v>0</v>
      </c>
    </row>
    <row r="327" spans="53:71" ht="15" x14ac:dyDescent="0.25">
      <c r="BA327" s="91" t="s">
        <v>1683</v>
      </c>
      <c r="BB327" s="91" t="s">
        <v>1299</v>
      </c>
      <c r="BC327" s="91" t="s">
        <v>1357</v>
      </c>
      <c r="BD327" s="473" t="s">
        <v>1301</v>
      </c>
      <c r="BE327">
        <v>294</v>
      </c>
      <c r="BF327" s="18" t="s">
        <v>1568</v>
      </c>
      <c r="BG327" s="312" t="s">
        <v>1296</v>
      </c>
      <c r="BH327" s="93" t="str">
        <f t="shared" si="68"/>
        <v>Colorado Lincoln</v>
      </c>
      <c r="BI327" s="247" t="s">
        <v>244</v>
      </c>
      <c r="BJ327" s="247" t="s">
        <v>1570</v>
      </c>
      <c r="BK327" s="247" t="s">
        <v>1571</v>
      </c>
      <c r="BL327" s="248" t="s">
        <v>1572</v>
      </c>
      <c r="BM327" s="249" t="s">
        <v>308</v>
      </c>
      <c r="BO327" s="18" t="s">
        <v>1684</v>
      </c>
      <c r="BP327" s="19">
        <v>200</v>
      </c>
      <c r="BQ327" s="19">
        <v>200</v>
      </c>
      <c r="BR327" s="19">
        <v>200</v>
      </c>
      <c r="BS327" s="19">
        <v>200</v>
      </c>
    </row>
    <row r="328" spans="53:71" ht="15" x14ac:dyDescent="0.25">
      <c r="BA328" s="90" t="s">
        <v>1685</v>
      </c>
      <c r="BB328" s="90" t="s">
        <v>1299</v>
      </c>
      <c r="BC328" s="90" t="s">
        <v>1357</v>
      </c>
      <c r="BD328" s="473" t="s">
        <v>1301</v>
      </c>
      <c r="BE328">
        <v>295</v>
      </c>
      <c r="BF328" s="18" t="s">
        <v>1568</v>
      </c>
      <c r="BG328" s="312" t="s">
        <v>1306</v>
      </c>
      <c r="BH328" s="93" t="str">
        <f>_xlfn.CONCAT(BF328," ",BG328)</f>
        <v>Colorado Logan</v>
      </c>
      <c r="BI328" s="247" t="s">
        <v>244</v>
      </c>
      <c r="BJ328" s="247" t="s">
        <v>1570</v>
      </c>
      <c r="BK328" s="247" t="s">
        <v>1571</v>
      </c>
      <c r="BL328" s="248" t="s">
        <v>1572</v>
      </c>
      <c r="BM328" s="249" t="s">
        <v>308</v>
      </c>
      <c r="BO328" s="18" t="s">
        <v>1686</v>
      </c>
      <c r="BP328" s="19">
        <v>200</v>
      </c>
      <c r="BQ328" s="19">
        <v>200</v>
      </c>
      <c r="BR328" s="19">
        <v>200</v>
      </c>
      <c r="BS328" s="19">
        <v>200</v>
      </c>
    </row>
    <row r="329" spans="53:71" ht="15" x14ac:dyDescent="0.25">
      <c r="BA329" s="90" t="s">
        <v>1687</v>
      </c>
      <c r="BB329" s="90" t="s">
        <v>1299</v>
      </c>
      <c r="BC329" s="90" t="s">
        <v>1357</v>
      </c>
      <c r="BD329" s="473" t="s">
        <v>1301</v>
      </c>
      <c r="BE329">
        <v>296</v>
      </c>
      <c r="BF329" s="18" t="s">
        <v>1568</v>
      </c>
      <c r="BG329" s="312" t="s">
        <v>1688</v>
      </c>
      <c r="BH329" s="93" t="str">
        <f t="shared" si="68"/>
        <v>Colorado Mesa</v>
      </c>
      <c r="BI329" s="18" t="s">
        <v>244</v>
      </c>
      <c r="BJ329" s="18" t="s">
        <v>1616</v>
      </c>
      <c r="BK329" s="18" t="s">
        <v>1617</v>
      </c>
      <c r="BL329" s="100" t="s">
        <v>1618</v>
      </c>
      <c r="BM329" s="249" t="s">
        <v>305</v>
      </c>
      <c r="BO329" s="18" t="s">
        <v>1689</v>
      </c>
      <c r="BP329" s="19">
        <v>0</v>
      </c>
      <c r="BQ329" s="19">
        <v>0</v>
      </c>
      <c r="BR329" s="19">
        <v>0</v>
      </c>
      <c r="BS329" s="19">
        <v>0</v>
      </c>
    </row>
    <row r="330" spans="53:71" ht="15" x14ac:dyDescent="0.25">
      <c r="BA330" s="91" t="s">
        <v>1690</v>
      </c>
      <c r="BB330" s="91" t="s">
        <v>1299</v>
      </c>
      <c r="BC330" s="91" t="s">
        <v>1357</v>
      </c>
      <c r="BD330" s="473" t="s">
        <v>1301</v>
      </c>
      <c r="BE330">
        <v>297</v>
      </c>
      <c r="BF330" s="18" t="s">
        <v>1568</v>
      </c>
      <c r="BG330" s="312" t="s">
        <v>1691</v>
      </c>
      <c r="BH330" s="93" t="str">
        <f t="shared" si="68"/>
        <v>Colorado Mineral</v>
      </c>
      <c r="BI330" s="247" t="s">
        <v>244</v>
      </c>
      <c r="BJ330" s="247" t="s">
        <v>1570</v>
      </c>
      <c r="BK330" s="247" t="s">
        <v>1571</v>
      </c>
      <c r="BL330" s="248" t="s">
        <v>1572</v>
      </c>
      <c r="BM330" s="249" t="s">
        <v>308</v>
      </c>
      <c r="BO330" s="18" t="s">
        <v>1692</v>
      </c>
      <c r="BP330" s="19">
        <v>0</v>
      </c>
      <c r="BQ330" s="19">
        <v>0</v>
      </c>
      <c r="BR330" s="19">
        <v>0</v>
      </c>
      <c r="BS330" s="19">
        <v>0</v>
      </c>
    </row>
    <row r="331" spans="53:71" ht="15" x14ac:dyDescent="0.25">
      <c r="BA331" s="90" t="s">
        <v>1693</v>
      </c>
      <c r="BB331" s="90" t="s">
        <v>1299</v>
      </c>
      <c r="BC331" s="90" t="s">
        <v>1357</v>
      </c>
      <c r="BD331" s="473" t="s">
        <v>1301</v>
      </c>
      <c r="BE331">
        <v>298</v>
      </c>
      <c r="BF331" s="18" t="s">
        <v>1568</v>
      </c>
      <c r="BG331" s="312" t="s">
        <v>1694</v>
      </c>
      <c r="BH331" s="93" t="str">
        <f t="shared" si="68"/>
        <v>Colorado Moffat</v>
      </c>
      <c r="BI331" s="18" t="s">
        <v>244</v>
      </c>
      <c r="BJ331" s="18" t="s">
        <v>1649</v>
      </c>
      <c r="BK331" s="18" t="s">
        <v>1650</v>
      </c>
      <c r="BL331" s="100" t="s">
        <v>1651</v>
      </c>
      <c r="BM331" s="249" t="s">
        <v>1125</v>
      </c>
      <c r="BO331" s="18" t="s">
        <v>1695</v>
      </c>
      <c r="BP331" s="19">
        <v>200</v>
      </c>
      <c r="BQ331" s="19">
        <v>200</v>
      </c>
      <c r="BR331" s="19">
        <v>200</v>
      </c>
      <c r="BS331" s="19">
        <v>200</v>
      </c>
    </row>
    <row r="332" spans="53:71" ht="15" x14ac:dyDescent="0.25">
      <c r="BA332" s="91" t="s">
        <v>1696</v>
      </c>
      <c r="BB332" s="91" t="s">
        <v>1299</v>
      </c>
      <c r="BC332" s="91" t="s">
        <v>1357</v>
      </c>
      <c r="BD332" s="473" t="s">
        <v>1301</v>
      </c>
      <c r="BE332">
        <v>299</v>
      </c>
      <c r="BF332" s="18" t="s">
        <v>1568</v>
      </c>
      <c r="BG332" s="312" t="s">
        <v>1697</v>
      </c>
      <c r="BH332" s="93" t="str">
        <f t="shared" si="68"/>
        <v>Colorado Montezuma</v>
      </c>
      <c r="BI332" s="247" t="s">
        <v>1106</v>
      </c>
      <c r="BJ332" s="18"/>
      <c r="BK332" s="247" t="s">
        <v>1579</v>
      </c>
      <c r="BL332" s="248" t="s">
        <v>1580</v>
      </c>
      <c r="BM332" s="249" t="s">
        <v>1581</v>
      </c>
      <c r="BO332" s="18" t="s">
        <v>1698</v>
      </c>
      <c r="BP332" s="19">
        <v>200</v>
      </c>
      <c r="BQ332" s="19">
        <v>200</v>
      </c>
      <c r="BR332" s="19">
        <v>200</v>
      </c>
      <c r="BS332" s="19">
        <v>200</v>
      </c>
    </row>
    <row r="333" spans="53:71" ht="15" x14ac:dyDescent="0.25">
      <c r="BA333" s="91" t="s">
        <v>1699</v>
      </c>
      <c r="BB333" s="91" t="s">
        <v>1299</v>
      </c>
      <c r="BC333" s="91" t="s">
        <v>1357</v>
      </c>
      <c r="BD333" s="473" t="s">
        <v>1301</v>
      </c>
      <c r="BE333">
        <v>300</v>
      </c>
      <c r="BF333" s="18" t="s">
        <v>1568</v>
      </c>
      <c r="BG333" s="312" t="s">
        <v>1700</v>
      </c>
      <c r="BH333" s="93" t="str">
        <f t="shared" si="68"/>
        <v>Colorado Montrose</v>
      </c>
      <c r="BI333" s="18" t="s">
        <v>244</v>
      </c>
      <c r="BJ333" s="18" t="s">
        <v>1616</v>
      </c>
      <c r="BK333" s="18" t="s">
        <v>1617</v>
      </c>
      <c r="BL333" s="100" t="s">
        <v>1618</v>
      </c>
      <c r="BM333" s="94" t="s">
        <v>305</v>
      </c>
      <c r="BO333" s="18" t="s">
        <v>1701</v>
      </c>
      <c r="BP333" s="19">
        <v>200</v>
      </c>
      <c r="BQ333" s="19">
        <v>200</v>
      </c>
      <c r="BR333" s="19">
        <v>200</v>
      </c>
      <c r="BS333" s="19">
        <v>200</v>
      </c>
    </row>
    <row r="334" spans="53:71" ht="15" x14ac:dyDescent="0.25">
      <c r="BA334" s="90" t="s">
        <v>1702</v>
      </c>
      <c r="BB334" s="90" t="s">
        <v>1299</v>
      </c>
      <c r="BC334" s="90" t="s">
        <v>1357</v>
      </c>
      <c r="BD334" s="473" t="s">
        <v>1301</v>
      </c>
      <c r="BE334">
        <v>301</v>
      </c>
      <c r="BF334" s="18" t="s">
        <v>1568</v>
      </c>
      <c r="BG334" s="312" t="s">
        <v>979</v>
      </c>
      <c r="BH334" s="93" t="str">
        <f t="shared" si="68"/>
        <v>Colorado Morgan</v>
      </c>
      <c r="BI334" s="247" t="s">
        <v>244</v>
      </c>
      <c r="BJ334" s="247" t="s">
        <v>1570</v>
      </c>
      <c r="BK334" s="247" t="s">
        <v>1571</v>
      </c>
      <c r="BL334" s="248" t="s">
        <v>1572</v>
      </c>
      <c r="BM334" s="249" t="s">
        <v>308</v>
      </c>
      <c r="BO334" s="18" t="s">
        <v>1703</v>
      </c>
      <c r="BP334" s="19">
        <v>0</v>
      </c>
      <c r="BQ334" s="19">
        <v>0</v>
      </c>
      <c r="BR334" s="19">
        <v>0</v>
      </c>
      <c r="BS334" s="19">
        <v>0</v>
      </c>
    </row>
    <row r="335" spans="53:71" ht="15" x14ac:dyDescent="0.25">
      <c r="BA335" s="91" t="s">
        <v>1704</v>
      </c>
      <c r="BB335" s="91" t="s">
        <v>1299</v>
      </c>
      <c r="BC335" s="91" t="s">
        <v>1357</v>
      </c>
      <c r="BD335" s="473" t="s">
        <v>1301</v>
      </c>
      <c r="BE335">
        <v>302</v>
      </c>
      <c r="BF335" s="18" t="s">
        <v>1568</v>
      </c>
      <c r="BG335" s="312" t="s">
        <v>1705</v>
      </c>
      <c r="BH335" s="93" t="str">
        <f t="shared" si="68"/>
        <v>Colorado Otero</v>
      </c>
      <c r="BI335" s="247" t="s">
        <v>244</v>
      </c>
      <c r="BJ335" s="247" t="s">
        <v>1570</v>
      </c>
      <c r="BK335" s="247" t="s">
        <v>1571</v>
      </c>
      <c r="BL335" s="248" t="s">
        <v>1572</v>
      </c>
      <c r="BM335" s="249" t="s">
        <v>308</v>
      </c>
      <c r="BO335" s="18" t="s">
        <v>1706</v>
      </c>
      <c r="BP335" s="19">
        <v>0</v>
      </c>
      <c r="BQ335" s="19">
        <v>0</v>
      </c>
      <c r="BR335" s="19">
        <v>0</v>
      </c>
      <c r="BS335" s="19">
        <v>0</v>
      </c>
    </row>
    <row r="336" spans="53:71" ht="15" x14ac:dyDescent="0.25">
      <c r="BA336" s="90" t="s">
        <v>1707</v>
      </c>
      <c r="BB336" s="90" t="s">
        <v>1299</v>
      </c>
      <c r="BC336" s="90" t="s">
        <v>1357</v>
      </c>
      <c r="BD336" s="473" t="s">
        <v>1301</v>
      </c>
      <c r="BE336">
        <v>303</v>
      </c>
      <c r="BF336" s="18" t="s">
        <v>1568</v>
      </c>
      <c r="BG336" s="312" t="s">
        <v>1708</v>
      </c>
      <c r="BH336" s="93" t="str">
        <f t="shared" si="68"/>
        <v>Colorado Ouray</v>
      </c>
      <c r="BI336" s="18" t="s">
        <v>244</v>
      </c>
      <c r="BJ336" s="18" t="s">
        <v>1616</v>
      </c>
      <c r="BK336" s="18" t="s">
        <v>1617</v>
      </c>
      <c r="BL336" s="100" t="s">
        <v>1618</v>
      </c>
      <c r="BM336" s="94" t="s">
        <v>305</v>
      </c>
      <c r="BO336" s="18" t="s">
        <v>1709</v>
      </c>
      <c r="BP336" s="19">
        <v>0</v>
      </c>
      <c r="BQ336" s="19">
        <v>0</v>
      </c>
      <c r="BR336" s="19">
        <v>0</v>
      </c>
      <c r="BS336" s="19">
        <v>0</v>
      </c>
    </row>
    <row r="337" spans="53:71" ht="15" x14ac:dyDescent="0.25">
      <c r="BA337" s="91" t="s">
        <v>1710</v>
      </c>
      <c r="BB337" s="91" t="s">
        <v>1299</v>
      </c>
      <c r="BC337" s="91" t="s">
        <v>1305</v>
      </c>
      <c r="BD337" s="473" t="s">
        <v>1301</v>
      </c>
      <c r="BE337">
        <v>304</v>
      </c>
      <c r="BF337" s="18" t="s">
        <v>1568</v>
      </c>
      <c r="BG337" s="312" t="s">
        <v>1711</v>
      </c>
      <c r="BH337" s="93" t="str">
        <f t="shared" si="68"/>
        <v>Colorado Park</v>
      </c>
      <c r="BI337" s="247" t="s">
        <v>244</v>
      </c>
      <c r="BJ337" s="247" t="s">
        <v>1570</v>
      </c>
      <c r="BK337" s="247" t="s">
        <v>1571</v>
      </c>
      <c r="BL337" s="248" t="s">
        <v>1572</v>
      </c>
      <c r="BM337" s="249" t="s">
        <v>308</v>
      </c>
      <c r="BO337" s="18" t="s">
        <v>1712</v>
      </c>
      <c r="BP337" s="19">
        <v>0</v>
      </c>
      <c r="BQ337" s="19">
        <v>0</v>
      </c>
      <c r="BR337" s="19">
        <v>0</v>
      </c>
      <c r="BS337" s="19">
        <v>0</v>
      </c>
    </row>
    <row r="338" spans="53:71" ht="15" x14ac:dyDescent="0.25">
      <c r="BA338" s="90" t="s">
        <v>1713</v>
      </c>
      <c r="BB338" s="90" t="s">
        <v>1299</v>
      </c>
      <c r="BC338" s="90" t="s">
        <v>1357</v>
      </c>
      <c r="BD338" s="473" t="s">
        <v>1301</v>
      </c>
      <c r="BE338">
        <v>305</v>
      </c>
      <c r="BF338" s="18" t="s">
        <v>1568</v>
      </c>
      <c r="BG338" s="312" t="s">
        <v>1343</v>
      </c>
      <c r="BH338" s="93" t="str">
        <f>_xlfn.CONCAT(BF338," ",BG338)</f>
        <v>Colorado Phillips</v>
      </c>
      <c r="BI338" s="247" t="s">
        <v>244</v>
      </c>
      <c r="BJ338" s="247" t="s">
        <v>1570</v>
      </c>
      <c r="BK338" s="247" t="s">
        <v>1571</v>
      </c>
      <c r="BL338" s="248" t="s">
        <v>1572</v>
      </c>
      <c r="BM338" s="249" t="s">
        <v>308</v>
      </c>
      <c r="BO338" s="18" t="s">
        <v>1714</v>
      </c>
      <c r="BP338" s="19">
        <v>0</v>
      </c>
      <c r="BQ338" s="19">
        <v>0</v>
      </c>
      <c r="BR338" s="19">
        <v>0</v>
      </c>
      <c r="BS338" s="19">
        <v>0</v>
      </c>
    </row>
    <row r="339" spans="53:71" ht="15" x14ac:dyDescent="0.25">
      <c r="BA339" s="90" t="s">
        <v>1715</v>
      </c>
      <c r="BB339" s="90" t="s">
        <v>1299</v>
      </c>
      <c r="BC339" s="90" t="s">
        <v>1357</v>
      </c>
      <c r="BD339" s="473" t="s">
        <v>1301</v>
      </c>
      <c r="BE339">
        <v>306</v>
      </c>
      <c r="BF339" s="18" t="s">
        <v>1568</v>
      </c>
      <c r="BG339" s="312" t="s">
        <v>1716</v>
      </c>
      <c r="BH339" s="93" t="str">
        <f t="shared" si="68"/>
        <v>Colorado Pitkin</v>
      </c>
      <c r="BI339" s="18" t="s">
        <v>244</v>
      </c>
      <c r="BJ339" s="18" t="s">
        <v>1616</v>
      </c>
      <c r="BK339" s="18" t="s">
        <v>1617</v>
      </c>
      <c r="BL339" s="100" t="s">
        <v>1618</v>
      </c>
      <c r="BM339" s="94" t="s">
        <v>305</v>
      </c>
      <c r="BO339" s="18" t="s">
        <v>1717</v>
      </c>
      <c r="BP339" s="19">
        <v>0</v>
      </c>
      <c r="BQ339" s="19">
        <v>0</v>
      </c>
      <c r="BR339" s="19">
        <v>0</v>
      </c>
      <c r="BS339" s="19">
        <v>0</v>
      </c>
    </row>
    <row r="340" spans="53:71" ht="15" x14ac:dyDescent="0.25">
      <c r="BA340" s="91" t="s">
        <v>1718</v>
      </c>
      <c r="BB340" s="91" t="s">
        <v>1299</v>
      </c>
      <c r="BC340" s="91" t="s">
        <v>1357</v>
      </c>
      <c r="BD340" s="473" t="s">
        <v>1301</v>
      </c>
      <c r="BE340">
        <v>307</v>
      </c>
      <c r="BF340" s="18" t="s">
        <v>1568</v>
      </c>
      <c r="BG340" s="312" t="s">
        <v>1719</v>
      </c>
      <c r="BH340" s="93" t="str">
        <f t="shared" si="68"/>
        <v>Colorado Prowers</v>
      </c>
      <c r="BI340" s="247" t="s">
        <v>244</v>
      </c>
      <c r="BJ340" s="247" t="s">
        <v>1570</v>
      </c>
      <c r="BK340" s="247" t="s">
        <v>1571</v>
      </c>
      <c r="BL340" s="248" t="s">
        <v>1572</v>
      </c>
      <c r="BM340" s="249" t="s">
        <v>308</v>
      </c>
      <c r="BO340" s="18" t="s">
        <v>1720</v>
      </c>
      <c r="BP340" s="19">
        <v>0</v>
      </c>
      <c r="BQ340" s="19">
        <v>0</v>
      </c>
      <c r="BR340" s="19">
        <v>0</v>
      </c>
      <c r="BS340" s="19">
        <v>0</v>
      </c>
    </row>
    <row r="341" spans="53:71" ht="15" x14ac:dyDescent="0.25">
      <c r="BA341" s="90" t="s">
        <v>1721</v>
      </c>
      <c r="BB341" s="90" t="s">
        <v>1299</v>
      </c>
      <c r="BC341" s="90" t="s">
        <v>1357</v>
      </c>
      <c r="BD341" s="473" t="s">
        <v>1301</v>
      </c>
      <c r="BE341">
        <v>308</v>
      </c>
      <c r="BF341" s="18" t="s">
        <v>1568</v>
      </c>
      <c r="BG341" s="312" t="s">
        <v>1722</v>
      </c>
      <c r="BH341" s="93" t="str">
        <f t="shared" si="68"/>
        <v>Colorado Pueblo</v>
      </c>
      <c r="BI341" s="247" t="s">
        <v>244</v>
      </c>
      <c r="BJ341" s="247" t="s">
        <v>1570</v>
      </c>
      <c r="BK341" s="247" t="s">
        <v>1571</v>
      </c>
      <c r="BL341" s="248" t="s">
        <v>1572</v>
      </c>
      <c r="BM341" s="249" t="s">
        <v>308</v>
      </c>
      <c r="BO341" s="18" t="s">
        <v>1723</v>
      </c>
      <c r="BP341" s="19">
        <v>0</v>
      </c>
      <c r="BQ341" s="19">
        <v>0</v>
      </c>
      <c r="BR341" s="19">
        <v>0</v>
      </c>
      <c r="BS341" s="19">
        <v>0</v>
      </c>
    </row>
    <row r="342" spans="53:71" ht="15" x14ac:dyDescent="0.25">
      <c r="BA342" s="91" t="s">
        <v>1724</v>
      </c>
      <c r="BB342" s="91" t="s">
        <v>1299</v>
      </c>
      <c r="BC342" s="91" t="s">
        <v>1357</v>
      </c>
      <c r="BD342" s="473" t="s">
        <v>1301</v>
      </c>
      <c r="BE342">
        <v>309</v>
      </c>
      <c r="BF342" s="18" t="s">
        <v>1568</v>
      </c>
      <c r="BG342" s="312" t="s">
        <v>1725</v>
      </c>
      <c r="BH342" s="93" t="str">
        <f t="shared" si="68"/>
        <v>Colorado Rio Blanco</v>
      </c>
      <c r="BI342" s="18" t="s">
        <v>244</v>
      </c>
      <c r="BJ342" s="18" t="s">
        <v>1649</v>
      </c>
      <c r="BK342" s="18" t="s">
        <v>1650</v>
      </c>
      <c r="BL342" s="100" t="s">
        <v>1651</v>
      </c>
      <c r="BM342" s="249" t="s">
        <v>1125</v>
      </c>
      <c r="BO342" s="18" t="s">
        <v>1726</v>
      </c>
      <c r="BP342" s="19">
        <v>200</v>
      </c>
      <c r="BQ342" s="19">
        <v>200</v>
      </c>
      <c r="BR342" s="19">
        <v>200</v>
      </c>
      <c r="BS342" s="19">
        <v>200</v>
      </c>
    </row>
    <row r="343" spans="53:71" ht="15" x14ac:dyDescent="0.25">
      <c r="BA343" s="91" t="s">
        <v>1727</v>
      </c>
      <c r="BB343" s="91" t="s">
        <v>1299</v>
      </c>
      <c r="BC343" s="91" t="s">
        <v>1357</v>
      </c>
      <c r="BD343" s="473" t="s">
        <v>1301</v>
      </c>
      <c r="BE343">
        <v>310</v>
      </c>
      <c r="BF343" s="18" t="s">
        <v>1568</v>
      </c>
      <c r="BG343" s="312" t="s">
        <v>1728</v>
      </c>
      <c r="BH343" s="93" t="str">
        <f>_xlfn.CONCAT(BF343," ",BG343)</f>
        <v>Colorado Rio Grande</v>
      </c>
      <c r="BI343" s="247" t="s">
        <v>244</v>
      </c>
      <c r="BJ343" s="247" t="s">
        <v>1570</v>
      </c>
      <c r="BK343" s="247" t="s">
        <v>1571</v>
      </c>
      <c r="BL343" s="248" t="s">
        <v>1572</v>
      </c>
      <c r="BM343" s="249" t="s">
        <v>308</v>
      </c>
      <c r="BO343" s="18" t="s">
        <v>1729</v>
      </c>
      <c r="BP343" s="19">
        <v>200</v>
      </c>
      <c r="BQ343" s="19">
        <v>200</v>
      </c>
      <c r="BR343" s="19">
        <v>200</v>
      </c>
      <c r="BS343" s="19">
        <v>200</v>
      </c>
    </row>
    <row r="344" spans="53:71" ht="15" x14ac:dyDescent="0.25">
      <c r="BA344" s="90" t="s">
        <v>1730</v>
      </c>
      <c r="BB344" s="90" t="s">
        <v>1299</v>
      </c>
      <c r="BC344" s="90" t="s">
        <v>1357</v>
      </c>
      <c r="BD344" s="473" t="s">
        <v>1301</v>
      </c>
      <c r="BE344">
        <v>311</v>
      </c>
      <c r="BF344" s="18" t="s">
        <v>1568</v>
      </c>
      <c r="BG344" s="312" t="s">
        <v>1731</v>
      </c>
      <c r="BH344" s="93" t="str">
        <f t="shared" si="68"/>
        <v>Colorado Routt</v>
      </c>
      <c r="BI344" s="18" t="s">
        <v>244</v>
      </c>
      <c r="BJ344" s="18" t="s">
        <v>1649</v>
      </c>
      <c r="BK344" s="18" t="s">
        <v>1650</v>
      </c>
      <c r="BL344" s="100" t="s">
        <v>1651</v>
      </c>
      <c r="BM344" s="249" t="s">
        <v>1125</v>
      </c>
      <c r="BO344" s="18" t="s">
        <v>1732</v>
      </c>
      <c r="BP344" s="19">
        <v>200</v>
      </c>
      <c r="BQ344" s="19">
        <v>200</v>
      </c>
      <c r="BR344" s="19">
        <v>200</v>
      </c>
      <c r="BS344" s="19">
        <v>200</v>
      </c>
    </row>
    <row r="345" spans="53:71" ht="15" x14ac:dyDescent="0.25">
      <c r="BA345" s="91" t="s">
        <v>1733</v>
      </c>
      <c r="BB345" s="91" t="s">
        <v>1299</v>
      </c>
      <c r="BC345" s="91" t="s">
        <v>1357</v>
      </c>
      <c r="BD345" s="473" t="s">
        <v>1301</v>
      </c>
      <c r="BE345">
        <v>312</v>
      </c>
      <c r="BF345" s="18" t="s">
        <v>1568</v>
      </c>
      <c r="BG345" s="312" t="s">
        <v>1734</v>
      </c>
      <c r="BH345" s="93" t="str">
        <f t="shared" si="68"/>
        <v>Colorado Saguache</v>
      </c>
      <c r="BI345" s="247" t="s">
        <v>244</v>
      </c>
      <c r="BJ345" s="247" t="s">
        <v>1570</v>
      </c>
      <c r="BK345" s="247" t="s">
        <v>1571</v>
      </c>
      <c r="BL345" s="248" t="s">
        <v>1572</v>
      </c>
      <c r="BM345" s="249" t="s">
        <v>308</v>
      </c>
      <c r="BO345" s="18" t="s">
        <v>1735</v>
      </c>
      <c r="BP345" s="19">
        <v>0</v>
      </c>
      <c r="BQ345" s="19">
        <v>0</v>
      </c>
      <c r="BR345" s="19">
        <v>0</v>
      </c>
      <c r="BS345" s="19">
        <v>0</v>
      </c>
    </row>
    <row r="346" spans="53:71" ht="15" x14ac:dyDescent="0.25">
      <c r="BA346" s="90" t="s">
        <v>1736</v>
      </c>
      <c r="BB346" s="90" t="s">
        <v>1299</v>
      </c>
      <c r="BC346" s="90" t="s">
        <v>1357</v>
      </c>
      <c r="BD346" s="473" t="s">
        <v>1301</v>
      </c>
      <c r="BE346">
        <v>313</v>
      </c>
      <c r="BF346" s="18" t="s">
        <v>1568</v>
      </c>
      <c r="BG346" s="312" t="s">
        <v>1737</v>
      </c>
      <c r="BH346" s="93" t="str">
        <f t="shared" si="68"/>
        <v>Colorado San Juan</v>
      </c>
      <c r="BI346" s="18" t="s">
        <v>244</v>
      </c>
      <c r="BJ346" s="18" t="s">
        <v>1616</v>
      </c>
      <c r="BK346" s="18" t="s">
        <v>1617</v>
      </c>
      <c r="BL346" s="100" t="s">
        <v>1618</v>
      </c>
      <c r="BM346" s="94" t="s">
        <v>305</v>
      </c>
      <c r="BO346" s="18" t="s">
        <v>1738</v>
      </c>
      <c r="BP346" s="19">
        <v>0</v>
      </c>
      <c r="BQ346" s="19">
        <v>0</v>
      </c>
      <c r="BR346" s="19">
        <v>0</v>
      </c>
      <c r="BS346" s="19">
        <v>0</v>
      </c>
    </row>
    <row r="347" spans="53:71" ht="15" x14ac:dyDescent="0.25">
      <c r="BA347" s="90" t="s">
        <v>1739</v>
      </c>
      <c r="BB347" s="90" t="s">
        <v>1299</v>
      </c>
      <c r="BC347" s="90" t="s">
        <v>1357</v>
      </c>
      <c r="BD347" s="473" t="s">
        <v>1301</v>
      </c>
      <c r="BE347">
        <v>314</v>
      </c>
      <c r="BF347" s="18" t="s">
        <v>1568</v>
      </c>
      <c r="BG347" s="312" t="s">
        <v>1740</v>
      </c>
      <c r="BH347" s="93" t="str">
        <f t="shared" si="68"/>
        <v>Colorado San Miguel</v>
      </c>
      <c r="BI347" s="18" t="s">
        <v>244</v>
      </c>
      <c r="BJ347" s="18" t="s">
        <v>1616</v>
      </c>
      <c r="BK347" s="18" t="s">
        <v>1617</v>
      </c>
      <c r="BL347" s="100" t="s">
        <v>1618</v>
      </c>
      <c r="BM347" s="94" t="s">
        <v>305</v>
      </c>
      <c r="BO347" s="18" t="s">
        <v>1741</v>
      </c>
      <c r="BP347" s="19">
        <v>0</v>
      </c>
      <c r="BQ347" s="19">
        <v>0</v>
      </c>
      <c r="BR347" s="19">
        <v>0</v>
      </c>
      <c r="BS347" s="19">
        <v>0</v>
      </c>
    </row>
    <row r="348" spans="53:71" ht="15" x14ac:dyDescent="0.25">
      <c r="BA348" s="91" t="s">
        <v>1742</v>
      </c>
      <c r="BB348" s="91" t="s">
        <v>1299</v>
      </c>
      <c r="BC348" s="91" t="s">
        <v>1357</v>
      </c>
      <c r="BD348" s="473" t="s">
        <v>1301</v>
      </c>
      <c r="BE348">
        <v>315</v>
      </c>
      <c r="BF348" s="18" t="s">
        <v>1568</v>
      </c>
      <c r="BG348" s="312" t="s">
        <v>1743</v>
      </c>
      <c r="BH348" s="93" t="str">
        <f>_xlfn.CONCAT(BF348," ",BG348)</f>
        <v>Colorado Sedgwick</v>
      </c>
      <c r="BI348" s="247" t="s">
        <v>244</v>
      </c>
      <c r="BJ348" s="247" t="s">
        <v>1570</v>
      </c>
      <c r="BK348" s="247" t="s">
        <v>1571</v>
      </c>
      <c r="BL348" s="248" t="s">
        <v>1572</v>
      </c>
      <c r="BM348" s="249" t="s">
        <v>308</v>
      </c>
      <c r="BO348" s="18" t="s">
        <v>1744</v>
      </c>
      <c r="BP348" s="19">
        <v>0</v>
      </c>
      <c r="BQ348" s="19">
        <v>0</v>
      </c>
      <c r="BR348" s="19">
        <v>0</v>
      </c>
      <c r="BS348" s="19">
        <v>0</v>
      </c>
    </row>
    <row r="349" spans="53:71" ht="15" x14ac:dyDescent="0.25">
      <c r="BA349" s="90" t="s">
        <v>1745</v>
      </c>
      <c r="BB349" s="90" t="s">
        <v>1299</v>
      </c>
      <c r="BC349" s="90" t="s">
        <v>1357</v>
      </c>
      <c r="BD349" s="473" t="s">
        <v>1301</v>
      </c>
      <c r="BE349">
        <v>316</v>
      </c>
      <c r="BF349" s="18" t="s">
        <v>1568</v>
      </c>
      <c r="BG349" s="312" t="s">
        <v>1746</v>
      </c>
      <c r="BH349" s="93" t="str">
        <f t="shared" si="68"/>
        <v>Colorado Summit</v>
      </c>
      <c r="BI349" s="18" t="s">
        <v>244</v>
      </c>
      <c r="BJ349" s="18" t="s">
        <v>1616</v>
      </c>
      <c r="BK349" s="18" t="s">
        <v>1617</v>
      </c>
      <c r="BL349" s="100" t="s">
        <v>1618</v>
      </c>
      <c r="BM349" s="249" t="s">
        <v>305</v>
      </c>
      <c r="BO349" s="18" t="s">
        <v>1747</v>
      </c>
      <c r="BP349" s="19">
        <v>0</v>
      </c>
      <c r="BQ349" s="19">
        <v>0</v>
      </c>
      <c r="BR349" s="19">
        <v>0</v>
      </c>
      <c r="BS349" s="19">
        <v>0</v>
      </c>
    </row>
    <row r="350" spans="53:71" ht="15" x14ac:dyDescent="0.25">
      <c r="BA350" s="91" t="s">
        <v>1748</v>
      </c>
      <c r="BB350" s="91" t="s">
        <v>1299</v>
      </c>
      <c r="BC350" s="91" t="s">
        <v>1357</v>
      </c>
      <c r="BD350" s="473" t="s">
        <v>1301</v>
      </c>
      <c r="BE350">
        <v>317</v>
      </c>
      <c r="BF350" s="18" t="s">
        <v>1568</v>
      </c>
      <c r="BG350" s="312" t="s">
        <v>1749</v>
      </c>
      <c r="BH350" s="93" t="str">
        <f t="shared" si="68"/>
        <v>Colorado Teller</v>
      </c>
      <c r="BI350" s="247" t="s">
        <v>244</v>
      </c>
      <c r="BJ350" s="247" t="s">
        <v>1570</v>
      </c>
      <c r="BK350" s="247" t="s">
        <v>1571</v>
      </c>
      <c r="BL350" s="248" t="s">
        <v>1572</v>
      </c>
      <c r="BM350" s="249" t="s">
        <v>308</v>
      </c>
      <c r="BO350" s="18" t="s">
        <v>1750</v>
      </c>
      <c r="BP350" s="19">
        <v>0</v>
      </c>
      <c r="BQ350" s="19">
        <v>0</v>
      </c>
      <c r="BR350" s="19">
        <v>0</v>
      </c>
      <c r="BS350" s="19">
        <v>0</v>
      </c>
    </row>
    <row r="351" spans="53:71" ht="15" x14ac:dyDescent="0.25">
      <c r="BA351" s="91" t="s">
        <v>1751</v>
      </c>
      <c r="BB351" s="91" t="s">
        <v>1299</v>
      </c>
      <c r="BC351" s="91" t="s">
        <v>1357</v>
      </c>
      <c r="BD351" s="473" t="s">
        <v>1301</v>
      </c>
      <c r="BE351">
        <v>318</v>
      </c>
      <c r="BF351" s="18" t="s">
        <v>1568</v>
      </c>
      <c r="BG351" s="312" t="s">
        <v>1083</v>
      </c>
      <c r="BH351" s="93" t="str">
        <f>_xlfn.CONCAT(BF351," ",BG351)</f>
        <v>Colorado Washington</v>
      </c>
      <c r="BI351" s="247" t="s">
        <v>244</v>
      </c>
      <c r="BJ351" s="247" t="s">
        <v>1570</v>
      </c>
      <c r="BK351" s="247" t="s">
        <v>1571</v>
      </c>
      <c r="BL351" s="248" t="s">
        <v>1572</v>
      </c>
      <c r="BM351" s="249" t="s">
        <v>308</v>
      </c>
      <c r="BO351" s="18" t="s">
        <v>1752</v>
      </c>
      <c r="BP351" s="19">
        <v>0</v>
      </c>
      <c r="BQ351" s="19">
        <v>0</v>
      </c>
      <c r="BR351" s="19">
        <v>0</v>
      </c>
      <c r="BS351" s="19">
        <v>0</v>
      </c>
    </row>
    <row r="352" spans="53:71" ht="15" x14ac:dyDescent="0.25">
      <c r="BA352" s="90" t="s">
        <v>1753</v>
      </c>
      <c r="BB352" s="90" t="s">
        <v>1299</v>
      </c>
      <c r="BC352" s="90" t="s">
        <v>1357</v>
      </c>
      <c r="BD352" s="473" t="s">
        <v>1301</v>
      </c>
      <c r="BE352">
        <v>319</v>
      </c>
      <c r="BF352" s="18" t="s">
        <v>1568</v>
      </c>
      <c r="BG352" s="312" t="s">
        <v>1754</v>
      </c>
      <c r="BH352" s="93" t="str">
        <f>_xlfn.CONCAT(BF352," ",BG352)</f>
        <v>Colorado Weld</v>
      </c>
      <c r="BI352" s="247" t="s">
        <v>244</v>
      </c>
      <c r="BJ352" s="247" t="s">
        <v>1570</v>
      </c>
      <c r="BK352" s="247" t="s">
        <v>1571</v>
      </c>
      <c r="BL352" s="248" t="s">
        <v>1572</v>
      </c>
      <c r="BM352" s="249" t="s">
        <v>308</v>
      </c>
      <c r="BO352" s="18" t="s">
        <v>1755</v>
      </c>
      <c r="BP352" s="19">
        <v>0</v>
      </c>
      <c r="BQ352" s="19">
        <v>0</v>
      </c>
      <c r="BR352" s="19">
        <v>0</v>
      </c>
      <c r="BS352" s="19">
        <v>0</v>
      </c>
    </row>
    <row r="353" spans="53:71" ht="15" x14ac:dyDescent="0.25">
      <c r="BA353" s="91" t="s">
        <v>1756</v>
      </c>
      <c r="BB353" s="91" t="s">
        <v>1299</v>
      </c>
      <c r="BC353" s="91" t="s">
        <v>1357</v>
      </c>
      <c r="BD353" s="473" t="s">
        <v>1301</v>
      </c>
      <c r="BE353">
        <v>320</v>
      </c>
      <c r="BF353" s="18" t="s">
        <v>1568</v>
      </c>
      <c r="BG353" s="312" t="s">
        <v>1174</v>
      </c>
      <c r="BH353" s="93" t="str">
        <f>_xlfn.CONCAT(BF353," ",BG353)</f>
        <v>Colorado Yuma</v>
      </c>
      <c r="BI353" s="247" t="s">
        <v>244</v>
      </c>
      <c r="BJ353" s="247" t="s">
        <v>1570</v>
      </c>
      <c r="BK353" s="247" t="s">
        <v>1571</v>
      </c>
      <c r="BL353" s="248" t="s">
        <v>1572</v>
      </c>
      <c r="BM353" s="249" t="s">
        <v>308</v>
      </c>
      <c r="BO353" s="18" t="s">
        <v>1757</v>
      </c>
      <c r="BP353" s="19">
        <v>0</v>
      </c>
      <c r="BQ353" s="19">
        <v>0</v>
      </c>
      <c r="BR353" s="19">
        <v>0</v>
      </c>
      <c r="BS353" s="19">
        <v>0</v>
      </c>
    </row>
    <row r="354" spans="53:71" ht="15" x14ac:dyDescent="0.25">
      <c r="BA354" s="90" t="s">
        <v>1758</v>
      </c>
      <c r="BB354" s="90" t="s">
        <v>1299</v>
      </c>
      <c r="BC354" s="90" t="s">
        <v>1357</v>
      </c>
      <c r="BD354" s="473" t="s">
        <v>1301</v>
      </c>
      <c r="BE354">
        <v>321</v>
      </c>
      <c r="BF354" s="18" t="s">
        <v>1759</v>
      </c>
      <c r="BG354" s="312" t="s">
        <v>1760</v>
      </c>
      <c r="BH354" s="93" t="str">
        <f t="shared" ref="BH354:BH418" si="69">_xlfn.CONCAT(BF354," ",BG354)</f>
        <v>Connecticut Fairfield</v>
      </c>
      <c r="BI354" s="18" t="s">
        <v>394</v>
      </c>
      <c r="BJ354" s="18" t="s">
        <v>1761</v>
      </c>
      <c r="BK354" s="18" t="s">
        <v>1762</v>
      </c>
      <c r="BL354" s="100" t="s">
        <v>1618</v>
      </c>
      <c r="BM354" s="94" t="s">
        <v>1125</v>
      </c>
      <c r="BO354" s="18" t="s">
        <v>1763</v>
      </c>
      <c r="BP354" s="19">
        <v>0</v>
      </c>
      <c r="BQ354" s="19">
        <v>0</v>
      </c>
      <c r="BR354" s="19">
        <v>0</v>
      </c>
      <c r="BS354" s="19">
        <v>0</v>
      </c>
    </row>
    <row r="355" spans="53:71" ht="15" x14ac:dyDescent="0.25">
      <c r="BA355" s="91" t="s">
        <v>1764</v>
      </c>
      <c r="BB355" s="91" t="s">
        <v>1299</v>
      </c>
      <c r="BC355" s="91" t="s">
        <v>1357</v>
      </c>
      <c r="BD355" s="473" t="s">
        <v>1301</v>
      </c>
      <c r="BE355">
        <v>322</v>
      </c>
      <c r="BF355" s="18" t="s">
        <v>1759</v>
      </c>
      <c r="BG355" s="312" t="s">
        <v>1765</v>
      </c>
      <c r="BH355" s="93" t="str">
        <f t="shared" si="69"/>
        <v>Connecticut Hartford</v>
      </c>
      <c r="BI355" s="18" t="s">
        <v>394</v>
      </c>
      <c r="BJ355" s="18" t="s">
        <v>1761</v>
      </c>
      <c r="BK355" s="18" t="s">
        <v>1762</v>
      </c>
      <c r="BL355" s="100" t="s">
        <v>1618</v>
      </c>
      <c r="BM355" s="94" t="s">
        <v>1125</v>
      </c>
      <c r="BO355" s="18" t="s">
        <v>1766</v>
      </c>
      <c r="BP355" s="19">
        <v>1000</v>
      </c>
      <c r="BQ355" s="19">
        <v>0</v>
      </c>
      <c r="BR355" s="19">
        <v>1000</v>
      </c>
      <c r="BS355" s="19">
        <v>0</v>
      </c>
    </row>
    <row r="356" spans="53:71" ht="15" x14ac:dyDescent="0.25">
      <c r="BA356" s="90" t="s">
        <v>1767</v>
      </c>
      <c r="BB356" s="90" t="s">
        <v>1299</v>
      </c>
      <c r="BC356" s="90" t="s">
        <v>1401</v>
      </c>
      <c r="BD356" s="473" t="s">
        <v>1301</v>
      </c>
      <c r="BE356">
        <v>323</v>
      </c>
      <c r="BF356" s="18" t="s">
        <v>1759</v>
      </c>
      <c r="BG356" s="312" t="s">
        <v>1768</v>
      </c>
      <c r="BH356" s="93" t="str">
        <f t="shared" si="69"/>
        <v>Connecticut Litchfield</v>
      </c>
      <c r="BI356" s="18" t="s">
        <v>394</v>
      </c>
      <c r="BJ356" s="18" t="s">
        <v>1761</v>
      </c>
      <c r="BK356" s="18" t="s">
        <v>1762</v>
      </c>
      <c r="BL356" s="100" t="s">
        <v>1618</v>
      </c>
      <c r="BM356" s="94" t="s">
        <v>1125</v>
      </c>
      <c r="BO356" s="18" t="s">
        <v>1769</v>
      </c>
      <c r="BP356" s="19">
        <v>0</v>
      </c>
      <c r="BQ356" s="19">
        <v>0</v>
      </c>
      <c r="BR356" s="19">
        <v>0</v>
      </c>
      <c r="BS356" s="19">
        <v>0</v>
      </c>
    </row>
    <row r="357" spans="53:71" ht="15" x14ac:dyDescent="0.25">
      <c r="BA357" s="90" t="s">
        <v>1770</v>
      </c>
      <c r="BB357" s="90" t="s">
        <v>1299</v>
      </c>
      <c r="BC357" s="90" t="s">
        <v>1401</v>
      </c>
      <c r="BD357" s="473" t="s">
        <v>1301</v>
      </c>
      <c r="BE357">
        <v>324</v>
      </c>
      <c r="BF357" s="18" t="s">
        <v>1759</v>
      </c>
      <c r="BG357" s="312" t="s">
        <v>1771</v>
      </c>
      <c r="BH357" s="93" t="str">
        <f t="shared" si="69"/>
        <v>Connecticut Middlesex</v>
      </c>
      <c r="BI357" s="18" t="s">
        <v>394</v>
      </c>
      <c r="BJ357" s="18" t="s">
        <v>1761</v>
      </c>
      <c r="BK357" s="18" t="s">
        <v>1762</v>
      </c>
      <c r="BL357" s="100" t="s">
        <v>1618</v>
      </c>
      <c r="BM357" s="94" t="s">
        <v>1125</v>
      </c>
      <c r="BO357" s="18" t="s">
        <v>1772</v>
      </c>
      <c r="BP357" s="19">
        <v>0</v>
      </c>
      <c r="BQ357" s="19">
        <v>0</v>
      </c>
      <c r="BR357" s="19">
        <v>0</v>
      </c>
      <c r="BS357" s="19">
        <v>0</v>
      </c>
    </row>
    <row r="358" spans="53:71" ht="15" x14ac:dyDescent="0.25">
      <c r="BA358" s="91" t="s">
        <v>1773</v>
      </c>
      <c r="BB358" s="91" t="s">
        <v>1299</v>
      </c>
      <c r="BC358" s="91" t="s">
        <v>1401</v>
      </c>
      <c r="BD358" s="473" t="s">
        <v>1301</v>
      </c>
      <c r="BE358">
        <v>325</v>
      </c>
      <c r="BF358" s="18" t="s">
        <v>1759</v>
      </c>
      <c r="BG358" s="312" t="s">
        <v>1774</v>
      </c>
      <c r="BH358" s="93" t="str">
        <f t="shared" si="69"/>
        <v>Connecticut New Haven</v>
      </c>
      <c r="BI358" s="18" t="s">
        <v>394</v>
      </c>
      <c r="BJ358" s="18" t="s">
        <v>1761</v>
      </c>
      <c r="BK358" s="18" t="s">
        <v>1762</v>
      </c>
      <c r="BL358" s="100" t="s">
        <v>1618</v>
      </c>
      <c r="BM358" s="94" t="s">
        <v>1125</v>
      </c>
      <c r="BO358" s="18" t="s">
        <v>1775</v>
      </c>
      <c r="BP358" s="19">
        <v>0</v>
      </c>
      <c r="BQ358" s="19">
        <v>0</v>
      </c>
      <c r="BR358" s="19">
        <v>0</v>
      </c>
      <c r="BS358" s="19">
        <v>0</v>
      </c>
    </row>
    <row r="359" spans="53:71" ht="15" x14ac:dyDescent="0.25">
      <c r="BA359" s="90" t="s">
        <v>1776</v>
      </c>
      <c r="BB359" s="90" t="s">
        <v>1299</v>
      </c>
      <c r="BC359" s="90" t="s">
        <v>1316</v>
      </c>
      <c r="BD359" s="473" t="s">
        <v>1301</v>
      </c>
      <c r="BE359">
        <v>326</v>
      </c>
      <c r="BF359" s="18" t="s">
        <v>1759</v>
      </c>
      <c r="BG359" s="312" t="s">
        <v>1777</v>
      </c>
      <c r="BH359" s="93" t="str">
        <f t="shared" si="69"/>
        <v>Connecticut New London</v>
      </c>
      <c r="BI359" s="18" t="s">
        <v>394</v>
      </c>
      <c r="BJ359" s="18" t="s">
        <v>1761</v>
      </c>
      <c r="BK359" s="18" t="s">
        <v>1762</v>
      </c>
      <c r="BL359" s="100" t="s">
        <v>1618</v>
      </c>
      <c r="BM359" s="94" t="s">
        <v>1125</v>
      </c>
      <c r="BO359" s="18" t="s">
        <v>1778</v>
      </c>
      <c r="BP359" s="19">
        <v>0</v>
      </c>
      <c r="BQ359" s="19">
        <v>0</v>
      </c>
      <c r="BR359" s="19">
        <v>0</v>
      </c>
      <c r="BS359" s="19">
        <v>0</v>
      </c>
    </row>
    <row r="360" spans="53:71" ht="15" x14ac:dyDescent="0.25">
      <c r="BA360" s="91" t="s">
        <v>1779</v>
      </c>
      <c r="BB360" s="91" t="s">
        <v>1299</v>
      </c>
      <c r="BC360" s="91" t="s">
        <v>1401</v>
      </c>
      <c r="BD360" s="473" t="s">
        <v>1301</v>
      </c>
      <c r="BE360">
        <v>327</v>
      </c>
      <c r="BF360" s="18" t="s">
        <v>1759</v>
      </c>
      <c r="BG360" s="312" t="s">
        <v>1780</v>
      </c>
      <c r="BH360" s="93" t="str">
        <f t="shared" si="69"/>
        <v>Connecticut Tolland</v>
      </c>
      <c r="BI360" s="18" t="s">
        <v>394</v>
      </c>
      <c r="BJ360" s="18" t="s">
        <v>1761</v>
      </c>
      <c r="BK360" s="18" t="s">
        <v>1762</v>
      </c>
      <c r="BL360" s="100" t="s">
        <v>1618</v>
      </c>
      <c r="BM360" s="94" t="s">
        <v>1125</v>
      </c>
      <c r="BO360" s="18" t="s">
        <v>1781</v>
      </c>
      <c r="BP360" s="19">
        <v>0</v>
      </c>
      <c r="BQ360" s="19">
        <v>0</v>
      </c>
      <c r="BR360" s="19">
        <v>0</v>
      </c>
      <c r="BS360" s="19">
        <v>0</v>
      </c>
    </row>
    <row r="361" spans="53:71" ht="15" x14ac:dyDescent="0.25">
      <c r="BA361" s="91" t="s">
        <v>1782</v>
      </c>
      <c r="BB361" s="91" t="s">
        <v>1299</v>
      </c>
      <c r="BC361" s="91" t="s">
        <v>1401</v>
      </c>
      <c r="BD361" s="473" t="s">
        <v>1301</v>
      </c>
      <c r="BE361">
        <v>328</v>
      </c>
      <c r="BF361" s="18" t="s">
        <v>1759</v>
      </c>
      <c r="BG361" s="312" t="s">
        <v>1783</v>
      </c>
      <c r="BH361" s="93" t="str">
        <f t="shared" si="69"/>
        <v>Connecticut Windham</v>
      </c>
      <c r="BI361" s="18" t="s">
        <v>394</v>
      </c>
      <c r="BJ361" s="18" t="s">
        <v>1761</v>
      </c>
      <c r="BK361" s="18" t="s">
        <v>1762</v>
      </c>
      <c r="BL361" s="100" t="s">
        <v>1618</v>
      </c>
      <c r="BM361" s="94" t="s">
        <v>1125</v>
      </c>
      <c r="BO361" s="18" t="s">
        <v>1784</v>
      </c>
      <c r="BP361" s="19">
        <v>0</v>
      </c>
      <c r="BQ361" s="19">
        <v>0</v>
      </c>
      <c r="BR361" s="19">
        <v>0</v>
      </c>
      <c r="BS361" s="19">
        <v>0</v>
      </c>
    </row>
    <row r="362" spans="53:71" ht="15" x14ac:dyDescent="0.25">
      <c r="BA362" s="90" t="s">
        <v>1785</v>
      </c>
      <c r="BB362" s="90" t="s">
        <v>1299</v>
      </c>
      <c r="BC362" s="90" t="s">
        <v>1401</v>
      </c>
      <c r="BD362" s="473" t="s">
        <v>1301</v>
      </c>
      <c r="BE362">
        <v>329</v>
      </c>
      <c r="BF362" s="18" t="s">
        <v>1786</v>
      </c>
      <c r="BG362" s="312" t="s">
        <v>1787</v>
      </c>
      <c r="BH362" s="93" t="str">
        <f t="shared" si="69"/>
        <v>Delaware Kent</v>
      </c>
      <c r="BI362" s="18" t="s">
        <v>394</v>
      </c>
      <c r="BJ362" s="18" t="s">
        <v>1788</v>
      </c>
      <c r="BK362" s="18" t="s">
        <v>1789</v>
      </c>
      <c r="BL362" s="100" t="s">
        <v>1130</v>
      </c>
      <c r="BM362" s="94" t="s">
        <v>308</v>
      </c>
      <c r="BO362" s="18" t="s">
        <v>1790</v>
      </c>
      <c r="BP362" s="19">
        <v>0</v>
      </c>
      <c r="BQ362" s="19">
        <v>0</v>
      </c>
      <c r="BR362" s="19">
        <v>0</v>
      </c>
      <c r="BS362" s="19">
        <v>0</v>
      </c>
    </row>
    <row r="363" spans="53:71" ht="15" x14ac:dyDescent="0.25">
      <c r="BA363" s="91" t="s">
        <v>1791</v>
      </c>
      <c r="BB363" s="91" t="s">
        <v>1299</v>
      </c>
      <c r="BC363" s="91" t="s">
        <v>1401</v>
      </c>
      <c r="BD363" s="473" t="s">
        <v>1301</v>
      </c>
      <c r="BE363">
        <v>330</v>
      </c>
      <c r="BF363" s="18" t="s">
        <v>1786</v>
      </c>
      <c r="BG363" s="312" t="s">
        <v>1792</v>
      </c>
      <c r="BH363" s="93" t="str">
        <f t="shared" si="69"/>
        <v>Delaware New Castle</v>
      </c>
      <c r="BI363" s="18" t="s">
        <v>394</v>
      </c>
      <c r="BJ363" s="18" t="s">
        <v>1788</v>
      </c>
      <c r="BK363" s="18" t="s">
        <v>1789</v>
      </c>
      <c r="BL363" s="100" t="s">
        <v>1130</v>
      </c>
      <c r="BM363" s="94" t="s">
        <v>308</v>
      </c>
      <c r="BO363" s="18" t="s">
        <v>1793</v>
      </c>
      <c r="BP363" s="19">
        <v>0</v>
      </c>
      <c r="BQ363" s="19">
        <v>0</v>
      </c>
      <c r="BR363" s="19">
        <v>0</v>
      </c>
      <c r="BS363" s="19">
        <v>0</v>
      </c>
    </row>
    <row r="364" spans="53:71" ht="15" x14ac:dyDescent="0.25">
      <c r="BA364" s="90" t="s">
        <v>1794</v>
      </c>
      <c r="BB364" s="90" t="s">
        <v>1299</v>
      </c>
      <c r="BC364" s="90" t="s">
        <v>1401</v>
      </c>
      <c r="BD364" s="473" t="s">
        <v>1301</v>
      </c>
      <c r="BE364">
        <v>331</v>
      </c>
      <c r="BF364" s="18" t="s">
        <v>1786</v>
      </c>
      <c r="BG364" s="312" t="s">
        <v>1795</v>
      </c>
      <c r="BH364" s="93" t="str">
        <f t="shared" si="69"/>
        <v>Delaware Sussex</v>
      </c>
      <c r="BI364" s="18" t="s">
        <v>394</v>
      </c>
      <c r="BJ364" s="18" t="s">
        <v>1788</v>
      </c>
      <c r="BK364" s="18" t="s">
        <v>1789</v>
      </c>
      <c r="BL364" s="100" t="s">
        <v>1130</v>
      </c>
      <c r="BM364" s="94" t="s">
        <v>308</v>
      </c>
      <c r="BO364" s="18" t="s">
        <v>1796</v>
      </c>
      <c r="BP364" s="19">
        <v>0</v>
      </c>
      <c r="BQ364" s="19">
        <v>0</v>
      </c>
      <c r="BR364" s="19">
        <v>0</v>
      </c>
      <c r="BS364" s="19">
        <v>0</v>
      </c>
    </row>
    <row r="365" spans="53:71" ht="15" x14ac:dyDescent="0.25">
      <c r="BA365" s="91" t="s">
        <v>1797</v>
      </c>
      <c r="BB365" s="91" t="s">
        <v>1299</v>
      </c>
      <c r="BC365" s="91" t="s">
        <v>1401</v>
      </c>
      <c r="BD365" s="473" t="s">
        <v>1301</v>
      </c>
      <c r="BE365">
        <v>332</v>
      </c>
      <c r="BF365" s="18" t="s">
        <v>1798</v>
      </c>
      <c r="BG365" s="18" t="s">
        <v>1798</v>
      </c>
      <c r="BH365" s="93" t="str">
        <f t="shared" si="69"/>
        <v>District of Columbia District of Columbia</v>
      </c>
      <c r="BI365" s="93" t="s">
        <v>1799</v>
      </c>
      <c r="BJ365" s="93"/>
      <c r="BK365" s="93" t="s">
        <v>1800</v>
      </c>
      <c r="BL365" s="100" t="s">
        <v>1801</v>
      </c>
      <c r="BM365" s="95" t="s">
        <v>1802</v>
      </c>
      <c r="BO365" s="18" t="s">
        <v>1803</v>
      </c>
      <c r="BP365" s="471" t="s">
        <v>1804</v>
      </c>
      <c r="BQ365" s="471" t="s">
        <v>1804</v>
      </c>
      <c r="BR365" s="471" t="s">
        <v>1804</v>
      </c>
      <c r="BS365" s="471" t="s">
        <v>1804</v>
      </c>
    </row>
    <row r="366" spans="53:71" ht="15" x14ac:dyDescent="0.25">
      <c r="BA366" s="90" t="s">
        <v>1805</v>
      </c>
      <c r="BB366" s="90" t="s">
        <v>1299</v>
      </c>
      <c r="BC366" s="90" t="s">
        <v>1357</v>
      </c>
      <c r="BD366" s="473" t="s">
        <v>1301</v>
      </c>
      <c r="BE366">
        <v>333</v>
      </c>
      <c r="BF366" s="18" t="s">
        <v>1798</v>
      </c>
      <c r="BG366" s="18" t="s">
        <v>1798</v>
      </c>
      <c r="BH366" s="93" t="str">
        <f>_xlfn.CONCAT(BF366," ",BG366)</f>
        <v>District of Columbia District of Columbia</v>
      </c>
      <c r="BI366" s="18" t="s">
        <v>197</v>
      </c>
      <c r="BJ366" s="18" t="s">
        <v>437</v>
      </c>
      <c r="BK366" s="18" t="s">
        <v>438</v>
      </c>
      <c r="BL366" s="100" t="str">
        <f>" "</f>
        <v xml:space="preserve"> </v>
      </c>
      <c r="BM366" s="94" t="s">
        <v>308</v>
      </c>
      <c r="BO366" s="18" t="s">
        <v>1806</v>
      </c>
      <c r="BP366" s="19">
        <v>0</v>
      </c>
      <c r="BQ366" s="19">
        <v>0</v>
      </c>
      <c r="BR366" s="19">
        <v>0</v>
      </c>
      <c r="BS366" s="19">
        <v>0</v>
      </c>
    </row>
    <row r="367" spans="53:71" ht="15" x14ac:dyDescent="0.25">
      <c r="BA367" s="91" t="s">
        <v>1807</v>
      </c>
      <c r="BB367" s="91" t="s">
        <v>1299</v>
      </c>
      <c r="BC367" s="91" t="s">
        <v>1401</v>
      </c>
      <c r="BD367" s="473" t="s">
        <v>1301</v>
      </c>
      <c r="BE367">
        <v>334</v>
      </c>
      <c r="BF367" s="93" t="s">
        <v>1808</v>
      </c>
      <c r="BG367" s="311" t="s">
        <v>1809</v>
      </c>
      <c r="BH367" s="93" t="str">
        <f t="shared" si="69"/>
        <v>Florida Alachua</v>
      </c>
      <c r="BI367" s="93" t="s">
        <v>299</v>
      </c>
      <c r="BJ367" s="93" t="s">
        <v>1810</v>
      </c>
      <c r="BK367" s="93" t="s">
        <v>1811</v>
      </c>
      <c r="BL367" s="100" t="s">
        <v>1114</v>
      </c>
      <c r="BM367" s="95" t="s">
        <v>303</v>
      </c>
      <c r="BO367" s="18" t="s">
        <v>1812</v>
      </c>
      <c r="BP367" s="19">
        <v>0</v>
      </c>
      <c r="BQ367" s="19">
        <v>0</v>
      </c>
      <c r="BR367" s="19">
        <v>0</v>
      </c>
      <c r="BS367" s="19">
        <v>0</v>
      </c>
    </row>
    <row r="368" spans="53:71" ht="15" x14ac:dyDescent="0.25">
      <c r="BA368" s="90" t="s">
        <v>1813</v>
      </c>
      <c r="BB368" s="90" t="s">
        <v>1299</v>
      </c>
      <c r="BC368" s="90" t="s">
        <v>1401</v>
      </c>
      <c r="BD368" s="473" t="s">
        <v>1301</v>
      </c>
      <c r="BE368">
        <v>335</v>
      </c>
      <c r="BF368" s="93" t="s">
        <v>1808</v>
      </c>
      <c r="BG368" s="311" t="s">
        <v>1809</v>
      </c>
      <c r="BH368" s="93" t="str">
        <f t="shared" si="69"/>
        <v>Florida Alachua</v>
      </c>
      <c r="BI368" s="93" t="s">
        <v>299</v>
      </c>
      <c r="BJ368" s="93" t="s">
        <v>1810</v>
      </c>
      <c r="BK368" s="93" t="s">
        <v>1814</v>
      </c>
      <c r="BL368" s="100" t="str">
        <f>" "</f>
        <v xml:space="preserve"> </v>
      </c>
      <c r="BM368" s="95" t="s">
        <v>303</v>
      </c>
      <c r="BO368" s="18" t="s">
        <v>1815</v>
      </c>
      <c r="BP368" s="19">
        <v>0</v>
      </c>
      <c r="BQ368" s="19">
        <v>0</v>
      </c>
      <c r="BR368" s="19">
        <v>0</v>
      </c>
      <c r="BS368" s="19">
        <v>0</v>
      </c>
    </row>
    <row r="369" spans="53:71" ht="15" x14ac:dyDescent="0.25">
      <c r="BA369" s="91" t="s">
        <v>1816</v>
      </c>
      <c r="BB369" s="91" t="s">
        <v>1299</v>
      </c>
      <c r="BC369" s="91" t="s">
        <v>1401</v>
      </c>
      <c r="BD369" s="473" t="s">
        <v>1301</v>
      </c>
      <c r="BE369">
        <v>336</v>
      </c>
      <c r="BF369" s="93" t="s">
        <v>1808</v>
      </c>
      <c r="BG369" s="311" t="s">
        <v>1817</v>
      </c>
      <c r="BH369" s="93" t="str">
        <f t="shared" si="69"/>
        <v>Florida Baker</v>
      </c>
      <c r="BI369" s="93" t="s">
        <v>299</v>
      </c>
      <c r="BJ369" s="93" t="s">
        <v>1810</v>
      </c>
      <c r="BK369" s="93" t="s">
        <v>1811</v>
      </c>
      <c r="BL369" s="100" t="s">
        <v>1114</v>
      </c>
      <c r="BM369" s="95" t="s">
        <v>303</v>
      </c>
      <c r="BO369" s="18" t="s">
        <v>1818</v>
      </c>
      <c r="BP369" s="19">
        <v>0</v>
      </c>
      <c r="BQ369" s="19">
        <v>0</v>
      </c>
      <c r="BR369" s="19">
        <v>0</v>
      </c>
      <c r="BS369" s="19">
        <v>0</v>
      </c>
    </row>
    <row r="370" spans="53:71" ht="15" x14ac:dyDescent="0.25">
      <c r="BA370" s="90" t="s">
        <v>1819</v>
      </c>
      <c r="BB370" s="90" t="s">
        <v>1299</v>
      </c>
      <c r="BC370" s="90" t="s">
        <v>1401</v>
      </c>
      <c r="BD370" s="473" t="s">
        <v>1301</v>
      </c>
      <c r="BE370">
        <v>337</v>
      </c>
      <c r="BF370" s="93" t="s">
        <v>1808</v>
      </c>
      <c r="BG370" s="311" t="s">
        <v>1817</v>
      </c>
      <c r="BH370" s="93" t="str">
        <f t="shared" si="69"/>
        <v>Florida Baker</v>
      </c>
      <c r="BI370" s="93" t="s">
        <v>299</v>
      </c>
      <c r="BJ370" s="93" t="s">
        <v>300</v>
      </c>
      <c r="BK370" s="93" t="s">
        <v>1814</v>
      </c>
      <c r="BL370" s="100" t="str">
        <f>" "</f>
        <v xml:space="preserve"> </v>
      </c>
      <c r="BM370" s="95" t="s">
        <v>303</v>
      </c>
      <c r="BO370" s="18" t="s">
        <v>1820</v>
      </c>
      <c r="BP370" s="19">
        <v>0</v>
      </c>
      <c r="BQ370" s="19">
        <v>0</v>
      </c>
      <c r="BR370" s="19">
        <v>0</v>
      </c>
      <c r="BS370" s="19">
        <v>0</v>
      </c>
    </row>
    <row r="371" spans="53:71" ht="15" x14ac:dyDescent="0.25">
      <c r="BA371" s="91" t="s">
        <v>1821</v>
      </c>
      <c r="BB371" s="91" t="s">
        <v>1299</v>
      </c>
      <c r="BC371" s="91" t="s">
        <v>1401</v>
      </c>
      <c r="BD371" s="473" t="s">
        <v>1301</v>
      </c>
      <c r="BE371">
        <v>338</v>
      </c>
      <c r="BF371" s="93" t="s">
        <v>1808</v>
      </c>
      <c r="BG371" s="311" t="s">
        <v>1822</v>
      </c>
      <c r="BH371" s="93" t="str">
        <f t="shared" si="69"/>
        <v>Florida Bay</v>
      </c>
      <c r="BI371" s="93" t="s">
        <v>299</v>
      </c>
      <c r="BJ371" s="93" t="s">
        <v>476</v>
      </c>
      <c r="BK371" s="93" t="s">
        <v>301</v>
      </c>
      <c r="BL371" s="100" t="s">
        <v>302</v>
      </c>
      <c r="BM371" s="95" t="s">
        <v>303</v>
      </c>
      <c r="BO371" s="18" t="s">
        <v>1823</v>
      </c>
      <c r="BP371" s="19">
        <v>0</v>
      </c>
      <c r="BQ371" s="19">
        <v>0</v>
      </c>
      <c r="BR371" s="19">
        <v>0</v>
      </c>
      <c r="BS371" s="19">
        <v>0</v>
      </c>
    </row>
    <row r="372" spans="53:71" ht="15" x14ac:dyDescent="0.25">
      <c r="BA372" s="90" t="s">
        <v>1824</v>
      </c>
      <c r="BB372" s="90" t="s">
        <v>1299</v>
      </c>
      <c r="BC372" s="90" t="s">
        <v>1401</v>
      </c>
      <c r="BD372" s="473" t="s">
        <v>1301</v>
      </c>
      <c r="BE372">
        <v>339</v>
      </c>
      <c r="BF372" s="93" t="s">
        <v>1808</v>
      </c>
      <c r="BG372" s="311" t="s">
        <v>1822</v>
      </c>
      <c r="BH372" s="93" t="str">
        <f t="shared" si="69"/>
        <v>Florida Bay</v>
      </c>
      <c r="BI372" s="93" t="s">
        <v>299</v>
      </c>
      <c r="BJ372" s="93" t="s">
        <v>300</v>
      </c>
      <c r="BK372" s="93" t="s">
        <v>363</v>
      </c>
      <c r="BL372" s="100" t="str">
        <f>" "</f>
        <v xml:space="preserve"> </v>
      </c>
      <c r="BM372" s="95" t="s">
        <v>303</v>
      </c>
      <c r="BO372" s="18" t="s">
        <v>1825</v>
      </c>
      <c r="BP372" s="19">
        <v>0</v>
      </c>
      <c r="BQ372" s="19">
        <v>0</v>
      </c>
      <c r="BR372" s="19">
        <v>0</v>
      </c>
      <c r="BS372" s="19">
        <v>0</v>
      </c>
    </row>
    <row r="373" spans="53:71" ht="15" x14ac:dyDescent="0.25">
      <c r="BA373" s="91" t="s">
        <v>1826</v>
      </c>
      <c r="BB373" s="91" t="s">
        <v>1299</v>
      </c>
      <c r="BC373" s="91" t="s">
        <v>1401</v>
      </c>
      <c r="BD373" s="473" t="s">
        <v>1301</v>
      </c>
      <c r="BE373">
        <v>340</v>
      </c>
      <c r="BF373" s="93" t="s">
        <v>1808</v>
      </c>
      <c r="BG373" s="311" t="s">
        <v>1827</v>
      </c>
      <c r="BH373" s="93" t="str">
        <f t="shared" si="69"/>
        <v>Florida Bradford</v>
      </c>
      <c r="BI373" s="93" t="s">
        <v>299</v>
      </c>
      <c r="BJ373" s="93" t="s">
        <v>1810</v>
      </c>
      <c r="BK373" s="93" t="s">
        <v>1811</v>
      </c>
      <c r="BL373" s="100" t="s">
        <v>1114</v>
      </c>
      <c r="BM373" s="95" t="s">
        <v>303</v>
      </c>
      <c r="BO373" s="18" t="s">
        <v>1828</v>
      </c>
      <c r="BP373" s="19">
        <v>0</v>
      </c>
      <c r="BQ373" s="19">
        <v>0</v>
      </c>
      <c r="BR373" s="19">
        <v>0</v>
      </c>
      <c r="BS373" s="19">
        <v>0</v>
      </c>
    </row>
    <row r="374" spans="53:71" ht="15" x14ac:dyDescent="0.25">
      <c r="BA374" s="90" t="s">
        <v>1829</v>
      </c>
      <c r="BB374" s="90" t="s">
        <v>1299</v>
      </c>
      <c r="BC374" s="90" t="s">
        <v>1401</v>
      </c>
      <c r="BD374" s="473" t="s">
        <v>1301</v>
      </c>
      <c r="BE374">
        <v>341</v>
      </c>
      <c r="BF374" s="93" t="s">
        <v>1808</v>
      </c>
      <c r="BG374" s="311" t="s">
        <v>1827</v>
      </c>
      <c r="BH374" s="93" t="str">
        <f t="shared" si="69"/>
        <v>Florida Bradford</v>
      </c>
      <c r="BI374" s="93" t="s">
        <v>299</v>
      </c>
      <c r="BJ374" s="93" t="s">
        <v>300</v>
      </c>
      <c r="BK374" s="93" t="s">
        <v>363</v>
      </c>
      <c r="BL374" s="100" t="str">
        <f>" "</f>
        <v xml:space="preserve"> </v>
      </c>
      <c r="BM374" s="95" t="s">
        <v>303</v>
      </c>
      <c r="BO374" s="18" t="s">
        <v>1830</v>
      </c>
      <c r="BP374" s="19">
        <v>0</v>
      </c>
      <c r="BQ374" s="19">
        <v>0</v>
      </c>
      <c r="BR374" s="19">
        <v>0</v>
      </c>
      <c r="BS374" s="19">
        <v>0</v>
      </c>
    </row>
    <row r="375" spans="53:71" ht="15" x14ac:dyDescent="0.25">
      <c r="BA375" s="91" t="s">
        <v>1831</v>
      </c>
      <c r="BB375" s="91" t="s">
        <v>1299</v>
      </c>
      <c r="BC375" s="91" t="s">
        <v>1401</v>
      </c>
      <c r="BD375" s="473" t="s">
        <v>1301</v>
      </c>
      <c r="BE375">
        <v>342</v>
      </c>
      <c r="BF375" s="93" t="s">
        <v>1808</v>
      </c>
      <c r="BG375" s="311" t="s">
        <v>1832</v>
      </c>
      <c r="BH375" s="93" t="str">
        <f t="shared" si="69"/>
        <v>Florida Brevard</v>
      </c>
      <c r="BI375" s="93" t="s">
        <v>299</v>
      </c>
      <c r="BJ375" s="93" t="s">
        <v>1810</v>
      </c>
      <c r="BK375" s="93" t="s">
        <v>1811</v>
      </c>
      <c r="BL375" s="100" t="s">
        <v>1114</v>
      </c>
      <c r="BM375" s="95" t="s">
        <v>303</v>
      </c>
      <c r="BO375" s="18" t="s">
        <v>1833</v>
      </c>
      <c r="BP375" s="19">
        <v>0</v>
      </c>
      <c r="BQ375" s="19">
        <v>0</v>
      </c>
      <c r="BR375" s="19">
        <v>0</v>
      </c>
      <c r="BS375" s="19">
        <v>0</v>
      </c>
    </row>
    <row r="376" spans="53:71" ht="15" x14ac:dyDescent="0.25">
      <c r="BA376" s="90" t="s">
        <v>1834</v>
      </c>
      <c r="BB376" s="90" t="s">
        <v>1299</v>
      </c>
      <c r="BC376" s="90" t="s">
        <v>1401</v>
      </c>
      <c r="BD376" s="473" t="s">
        <v>1301</v>
      </c>
      <c r="BE376">
        <v>343</v>
      </c>
      <c r="BF376" s="93" t="s">
        <v>1808</v>
      </c>
      <c r="BG376" s="311" t="s">
        <v>1832</v>
      </c>
      <c r="BH376" s="93" t="str">
        <f t="shared" si="69"/>
        <v>Florida Brevard</v>
      </c>
      <c r="BI376" s="93" t="s">
        <v>299</v>
      </c>
      <c r="BJ376" s="93" t="s">
        <v>300</v>
      </c>
      <c r="BK376" s="93" t="s">
        <v>363</v>
      </c>
      <c r="BL376" s="100" t="str">
        <f>" "</f>
        <v xml:space="preserve"> </v>
      </c>
      <c r="BM376" s="95" t="s">
        <v>303</v>
      </c>
      <c r="BO376" s="18" t="s">
        <v>1835</v>
      </c>
      <c r="BP376" s="19">
        <v>0</v>
      </c>
      <c r="BQ376" s="19">
        <v>0</v>
      </c>
      <c r="BR376" s="19">
        <v>0</v>
      </c>
      <c r="BS376" s="19">
        <v>0</v>
      </c>
    </row>
    <row r="377" spans="53:71" ht="15" x14ac:dyDescent="0.25">
      <c r="BA377" s="91" t="s">
        <v>1836</v>
      </c>
      <c r="BB377" s="91" t="s">
        <v>1299</v>
      </c>
      <c r="BC377" s="91" t="s">
        <v>1316</v>
      </c>
      <c r="BD377" s="473" t="s">
        <v>1301</v>
      </c>
      <c r="BE377">
        <v>344</v>
      </c>
      <c r="BF377" s="93" t="s">
        <v>1808</v>
      </c>
      <c r="BG377" s="311" t="s">
        <v>1837</v>
      </c>
      <c r="BH377" s="93" t="str">
        <f t="shared" si="69"/>
        <v>Florida Broward</v>
      </c>
      <c r="BI377" s="93" t="s">
        <v>299</v>
      </c>
      <c r="BJ377" s="93" t="s">
        <v>1838</v>
      </c>
      <c r="BK377" s="93" t="s">
        <v>1839</v>
      </c>
      <c r="BL377" s="100" t="s">
        <v>1145</v>
      </c>
      <c r="BM377" s="95" t="s">
        <v>306</v>
      </c>
      <c r="BO377" s="18" t="s">
        <v>1840</v>
      </c>
      <c r="BP377" s="19">
        <v>0</v>
      </c>
      <c r="BQ377" s="19">
        <v>1000</v>
      </c>
      <c r="BR377" s="19">
        <v>0</v>
      </c>
      <c r="BS377" s="19">
        <v>2000</v>
      </c>
    </row>
    <row r="378" spans="53:71" ht="15" x14ac:dyDescent="0.25">
      <c r="BA378" s="90" t="s">
        <v>1841</v>
      </c>
      <c r="BB378" s="90" t="s">
        <v>1299</v>
      </c>
      <c r="BC378" s="90" t="s">
        <v>1401</v>
      </c>
      <c r="BD378" s="473" t="s">
        <v>1301</v>
      </c>
      <c r="BE378">
        <v>345</v>
      </c>
      <c r="BF378" s="93" t="s">
        <v>1808</v>
      </c>
      <c r="BG378" s="311" t="s">
        <v>1837</v>
      </c>
      <c r="BH378" s="93" t="str">
        <f t="shared" si="69"/>
        <v>Florida Broward</v>
      </c>
      <c r="BI378" s="93" t="s">
        <v>299</v>
      </c>
      <c r="BJ378" s="93" t="s">
        <v>1810</v>
      </c>
      <c r="BK378" s="93" t="s">
        <v>1814</v>
      </c>
      <c r="BL378" s="100" t="str">
        <f>" "</f>
        <v xml:space="preserve"> </v>
      </c>
      <c r="BM378" s="95" t="s">
        <v>306</v>
      </c>
      <c r="BO378" s="18" t="s">
        <v>1842</v>
      </c>
      <c r="BP378" s="19">
        <v>0</v>
      </c>
      <c r="BQ378" s="19">
        <v>1000</v>
      </c>
      <c r="BR378" s="19">
        <v>0</v>
      </c>
      <c r="BS378" s="19">
        <v>2000</v>
      </c>
    </row>
    <row r="379" spans="53:71" ht="15" x14ac:dyDescent="0.25">
      <c r="BA379" s="91" t="s">
        <v>1843</v>
      </c>
      <c r="BB379" s="91" t="s">
        <v>1299</v>
      </c>
      <c r="BC379" s="91" t="s">
        <v>1316</v>
      </c>
      <c r="BD379" s="473" t="s">
        <v>1301</v>
      </c>
      <c r="BE379">
        <v>346</v>
      </c>
      <c r="BF379" s="93" t="s">
        <v>1808</v>
      </c>
      <c r="BG379" s="311" t="s">
        <v>504</v>
      </c>
      <c r="BH379" s="93" t="str">
        <f t="shared" si="69"/>
        <v>Florida Calhoun</v>
      </c>
      <c r="BI379" s="93" t="s">
        <v>299</v>
      </c>
      <c r="BJ379" s="93" t="s">
        <v>476</v>
      </c>
      <c r="BK379" s="93" t="s">
        <v>301</v>
      </c>
      <c r="BL379" s="100" t="s">
        <v>302</v>
      </c>
      <c r="BM379" s="95" t="s">
        <v>303</v>
      </c>
      <c r="BO379" s="18" t="s">
        <v>1844</v>
      </c>
      <c r="BP379" s="19">
        <v>0</v>
      </c>
      <c r="BQ379" s="19">
        <v>0</v>
      </c>
      <c r="BR379" s="19">
        <v>0</v>
      </c>
      <c r="BS379" s="19">
        <v>0</v>
      </c>
    </row>
    <row r="380" spans="53:71" ht="15" x14ac:dyDescent="0.25">
      <c r="BA380" s="90" t="s">
        <v>1845</v>
      </c>
      <c r="BB380" s="90" t="s">
        <v>1299</v>
      </c>
      <c r="BC380" s="90" t="s">
        <v>1401</v>
      </c>
      <c r="BD380" s="473" t="s">
        <v>1301</v>
      </c>
      <c r="BE380">
        <v>347</v>
      </c>
      <c r="BF380" s="93" t="s">
        <v>1808</v>
      </c>
      <c r="BG380" s="311" t="s">
        <v>504</v>
      </c>
      <c r="BH380" s="93" t="str">
        <f t="shared" si="69"/>
        <v>Florida Calhoun</v>
      </c>
      <c r="BI380" s="93" t="s">
        <v>299</v>
      </c>
      <c r="BJ380" s="93" t="s">
        <v>300</v>
      </c>
      <c r="BK380" s="93" t="s">
        <v>363</v>
      </c>
      <c r="BL380" s="100" t="str">
        <f>" "</f>
        <v xml:space="preserve"> </v>
      </c>
      <c r="BM380" s="95" t="s">
        <v>303</v>
      </c>
      <c r="BO380" s="18" t="s">
        <v>1846</v>
      </c>
      <c r="BP380" s="19">
        <v>0</v>
      </c>
      <c r="BQ380" s="19">
        <v>0</v>
      </c>
      <c r="BR380" s="19">
        <v>0</v>
      </c>
      <c r="BS380" s="19">
        <v>0</v>
      </c>
    </row>
    <row r="381" spans="53:71" ht="15" x14ac:dyDescent="0.25">
      <c r="BA381" s="91" t="s">
        <v>1847</v>
      </c>
      <c r="BB381" s="91" t="s">
        <v>1299</v>
      </c>
      <c r="BC381" s="91" t="s">
        <v>1401</v>
      </c>
      <c r="BD381" s="473" t="s">
        <v>1301</v>
      </c>
      <c r="BE381">
        <v>348</v>
      </c>
      <c r="BF381" s="93" t="s">
        <v>1808</v>
      </c>
      <c r="BG381" s="311" t="s">
        <v>1848</v>
      </c>
      <c r="BH381" s="93" t="str">
        <f t="shared" si="69"/>
        <v>Florida Charlotte</v>
      </c>
      <c r="BI381" s="93" t="s">
        <v>299</v>
      </c>
      <c r="BJ381" s="93" t="s">
        <v>1810</v>
      </c>
      <c r="BK381" s="93" t="s">
        <v>1811</v>
      </c>
      <c r="BL381" s="100" t="s">
        <v>1114</v>
      </c>
      <c r="BM381" s="95" t="s">
        <v>303</v>
      </c>
      <c r="BO381" s="18" t="s">
        <v>1849</v>
      </c>
      <c r="BP381" s="19">
        <v>0</v>
      </c>
      <c r="BQ381" s="19">
        <v>0</v>
      </c>
      <c r="BR381" s="19">
        <v>0</v>
      </c>
      <c r="BS381" s="19">
        <v>0</v>
      </c>
    </row>
    <row r="382" spans="53:71" ht="15" x14ac:dyDescent="0.25">
      <c r="BA382" s="90" t="s">
        <v>1850</v>
      </c>
      <c r="BB382" s="90" t="s">
        <v>1299</v>
      </c>
      <c r="BC382" s="90" t="s">
        <v>1401</v>
      </c>
      <c r="BD382" s="473" t="s">
        <v>1301</v>
      </c>
      <c r="BE382">
        <v>349</v>
      </c>
      <c r="BF382" s="93" t="s">
        <v>1808</v>
      </c>
      <c r="BG382" s="311" t="s">
        <v>1848</v>
      </c>
      <c r="BH382" s="93" t="str">
        <f t="shared" si="69"/>
        <v>Florida Charlotte</v>
      </c>
      <c r="BI382" s="93" t="s">
        <v>299</v>
      </c>
      <c r="BJ382" s="93" t="s">
        <v>300</v>
      </c>
      <c r="BK382" s="93" t="s">
        <v>363</v>
      </c>
      <c r="BL382" s="100" t="str">
        <f>" "</f>
        <v xml:space="preserve"> </v>
      </c>
      <c r="BM382" s="95" t="s">
        <v>303</v>
      </c>
      <c r="BO382" s="18" t="s">
        <v>1851</v>
      </c>
      <c r="BP382" s="19">
        <v>0</v>
      </c>
      <c r="BQ382" s="19">
        <v>0</v>
      </c>
      <c r="BR382" s="19">
        <v>0</v>
      </c>
      <c r="BS382" s="19">
        <v>0</v>
      </c>
    </row>
    <row r="383" spans="53:71" ht="15" x14ac:dyDescent="0.25">
      <c r="BA383" s="91" t="s">
        <v>1852</v>
      </c>
      <c r="BB383" s="91" t="s">
        <v>1299</v>
      </c>
      <c r="BC383" s="91" t="s">
        <v>1401</v>
      </c>
      <c r="BD383" s="473" t="s">
        <v>1301</v>
      </c>
      <c r="BE383">
        <v>350</v>
      </c>
      <c r="BF383" s="93" t="s">
        <v>1808</v>
      </c>
      <c r="BG383" s="311" t="s">
        <v>1853</v>
      </c>
      <c r="BH383" s="93" t="str">
        <f t="shared" si="69"/>
        <v>Florida Citrus</v>
      </c>
      <c r="BI383" s="93" t="s">
        <v>299</v>
      </c>
      <c r="BJ383" s="93" t="s">
        <v>1810</v>
      </c>
      <c r="BK383" s="93" t="s">
        <v>1811</v>
      </c>
      <c r="BL383" s="100" t="s">
        <v>1114</v>
      </c>
      <c r="BM383" s="95" t="s">
        <v>303</v>
      </c>
      <c r="BO383" s="18" t="s">
        <v>1854</v>
      </c>
      <c r="BP383" s="19">
        <v>0</v>
      </c>
      <c r="BQ383" s="19">
        <v>0</v>
      </c>
      <c r="BR383" s="19">
        <v>0</v>
      </c>
      <c r="BS383" s="19">
        <v>0</v>
      </c>
    </row>
    <row r="384" spans="53:71" ht="15" x14ac:dyDescent="0.25">
      <c r="BA384" s="90" t="s">
        <v>1855</v>
      </c>
      <c r="BB384" s="90" t="s">
        <v>1299</v>
      </c>
      <c r="BC384" s="90" t="s">
        <v>1401</v>
      </c>
      <c r="BD384" s="473" t="s">
        <v>1301</v>
      </c>
      <c r="BE384">
        <v>351</v>
      </c>
      <c r="BF384" s="93" t="s">
        <v>1808</v>
      </c>
      <c r="BG384" s="311" t="s">
        <v>1853</v>
      </c>
      <c r="BH384" s="93" t="str">
        <f t="shared" si="69"/>
        <v>Florida Citrus</v>
      </c>
      <c r="BI384" s="93" t="s">
        <v>299</v>
      </c>
      <c r="BJ384" s="93" t="s">
        <v>300</v>
      </c>
      <c r="BK384" s="93" t="s">
        <v>363</v>
      </c>
      <c r="BL384" s="100" t="str">
        <f>" "</f>
        <v xml:space="preserve"> </v>
      </c>
      <c r="BM384" s="95" t="s">
        <v>303</v>
      </c>
      <c r="BO384" s="18" t="s">
        <v>1856</v>
      </c>
      <c r="BP384" s="19">
        <v>0</v>
      </c>
      <c r="BQ384" s="19">
        <v>0</v>
      </c>
      <c r="BR384" s="19">
        <v>0</v>
      </c>
      <c r="BS384" s="19">
        <v>0</v>
      </c>
    </row>
    <row r="385" spans="53:71" ht="15" x14ac:dyDescent="0.25">
      <c r="BA385" s="91" t="s">
        <v>1857</v>
      </c>
      <c r="BB385" s="91" t="s">
        <v>1299</v>
      </c>
      <c r="BC385" s="91" t="s">
        <v>1401</v>
      </c>
      <c r="BD385" s="473" t="s">
        <v>1301</v>
      </c>
      <c r="BE385">
        <v>352</v>
      </c>
      <c r="BF385" s="93" t="s">
        <v>1808</v>
      </c>
      <c r="BG385" s="311" t="s">
        <v>596</v>
      </c>
      <c r="BH385" s="93" t="str">
        <f t="shared" si="69"/>
        <v>Florida Clay</v>
      </c>
      <c r="BI385" s="93" t="s">
        <v>299</v>
      </c>
      <c r="BJ385" s="93" t="s">
        <v>1810</v>
      </c>
      <c r="BK385" s="93" t="s">
        <v>1811</v>
      </c>
      <c r="BL385" s="100" t="s">
        <v>1114</v>
      </c>
      <c r="BM385" s="95" t="s">
        <v>303</v>
      </c>
      <c r="BO385" s="18" t="s">
        <v>1858</v>
      </c>
      <c r="BP385" s="19">
        <v>0</v>
      </c>
      <c r="BQ385" s="19">
        <v>0</v>
      </c>
      <c r="BR385" s="19">
        <v>0</v>
      </c>
      <c r="BS385" s="19">
        <v>0</v>
      </c>
    </row>
    <row r="386" spans="53:71" ht="15" x14ac:dyDescent="0.25">
      <c r="BA386" s="90" t="s">
        <v>1859</v>
      </c>
      <c r="BB386" s="90" t="s">
        <v>1299</v>
      </c>
      <c r="BC386" s="90" t="s">
        <v>1401</v>
      </c>
      <c r="BD386" s="473" t="s">
        <v>1301</v>
      </c>
      <c r="BE386">
        <v>353</v>
      </c>
      <c r="BF386" s="93" t="s">
        <v>1808</v>
      </c>
      <c r="BG386" s="311" t="s">
        <v>596</v>
      </c>
      <c r="BH386" s="93" t="str">
        <f t="shared" si="69"/>
        <v>Florida Clay</v>
      </c>
      <c r="BI386" s="93" t="s">
        <v>299</v>
      </c>
      <c r="BJ386" s="93" t="s">
        <v>300</v>
      </c>
      <c r="BK386" s="93" t="s">
        <v>363</v>
      </c>
      <c r="BL386" s="100" t="str">
        <f>" "</f>
        <v xml:space="preserve"> </v>
      </c>
      <c r="BM386" s="95" t="s">
        <v>303</v>
      </c>
      <c r="BO386" s="18" t="s">
        <v>1860</v>
      </c>
      <c r="BP386" s="19">
        <v>0</v>
      </c>
      <c r="BQ386" s="19">
        <v>0</v>
      </c>
      <c r="BR386" s="19">
        <v>0</v>
      </c>
      <c r="BS386" s="19">
        <v>0</v>
      </c>
    </row>
    <row r="387" spans="53:71" ht="15" x14ac:dyDescent="0.25">
      <c r="BA387" s="91" t="s">
        <v>1861</v>
      </c>
      <c r="BB387" s="91" t="s">
        <v>1299</v>
      </c>
      <c r="BC387" s="91" t="s">
        <v>1401</v>
      </c>
      <c r="BD387" s="473" t="s">
        <v>1301</v>
      </c>
      <c r="BE387">
        <v>354</v>
      </c>
      <c r="BF387" s="93" t="s">
        <v>1808</v>
      </c>
      <c r="BG387" s="311" t="s">
        <v>1862</v>
      </c>
      <c r="BH387" s="93" t="str">
        <f t="shared" si="69"/>
        <v>Florida Collier</v>
      </c>
      <c r="BI387" s="93" t="s">
        <v>299</v>
      </c>
      <c r="BJ387" s="93" t="s">
        <v>1810</v>
      </c>
      <c r="BK387" s="93" t="s">
        <v>1811</v>
      </c>
      <c r="BL387" s="100" t="s">
        <v>1114</v>
      </c>
      <c r="BM387" s="95" t="s">
        <v>303</v>
      </c>
      <c r="BO387" s="18" t="s">
        <v>1863</v>
      </c>
      <c r="BP387" s="19">
        <v>0</v>
      </c>
      <c r="BQ387" s="19">
        <v>0</v>
      </c>
      <c r="BR387" s="19">
        <v>0</v>
      </c>
      <c r="BS387" s="19">
        <v>0</v>
      </c>
    </row>
    <row r="388" spans="53:71" ht="15" x14ac:dyDescent="0.25">
      <c r="BA388" s="90" t="s">
        <v>1864</v>
      </c>
      <c r="BB388" s="90" t="s">
        <v>1299</v>
      </c>
      <c r="BC388" s="90" t="s">
        <v>1316</v>
      </c>
      <c r="BD388" s="473" t="s">
        <v>1301</v>
      </c>
      <c r="BE388">
        <v>355</v>
      </c>
      <c r="BF388" s="93" t="s">
        <v>1808</v>
      </c>
      <c r="BG388" s="311" t="s">
        <v>1862</v>
      </c>
      <c r="BH388" s="93" t="str">
        <f t="shared" si="69"/>
        <v>Florida Collier</v>
      </c>
      <c r="BI388" s="93" t="s">
        <v>299</v>
      </c>
      <c r="BJ388" s="93" t="s">
        <v>300</v>
      </c>
      <c r="BK388" s="93" t="s">
        <v>363</v>
      </c>
      <c r="BL388" s="100" t="str">
        <f>" "</f>
        <v xml:space="preserve"> </v>
      </c>
      <c r="BM388" s="95" t="s">
        <v>303</v>
      </c>
      <c r="BO388" s="18" t="s">
        <v>1865</v>
      </c>
      <c r="BP388" s="19">
        <v>0</v>
      </c>
      <c r="BQ388" s="19">
        <v>0</v>
      </c>
      <c r="BR388" s="19">
        <v>0</v>
      </c>
      <c r="BS388" s="19">
        <v>0</v>
      </c>
    </row>
    <row r="389" spans="53:71" ht="15" x14ac:dyDescent="0.25">
      <c r="BA389" s="91" t="s">
        <v>1866</v>
      </c>
      <c r="BB389" s="91" t="s">
        <v>1299</v>
      </c>
      <c r="BC389" s="91" t="s">
        <v>1316</v>
      </c>
      <c r="BD389" s="473" t="s">
        <v>1301</v>
      </c>
      <c r="BE389">
        <v>356</v>
      </c>
      <c r="BF389" s="93" t="s">
        <v>1808</v>
      </c>
      <c r="BG389" s="311" t="s">
        <v>1221</v>
      </c>
      <c r="BH389" s="93" t="str">
        <f t="shared" si="69"/>
        <v>Florida Columbia</v>
      </c>
      <c r="BI389" s="93" t="s">
        <v>299</v>
      </c>
      <c r="BJ389" s="93" t="s">
        <v>1810</v>
      </c>
      <c r="BK389" s="93" t="s">
        <v>1811</v>
      </c>
      <c r="BL389" s="100" t="s">
        <v>1114</v>
      </c>
      <c r="BM389" s="95" t="s">
        <v>303</v>
      </c>
      <c r="BO389" s="18" t="s">
        <v>1867</v>
      </c>
      <c r="BP389" s="19">
        <v>250</v>
      </c>
      <c r="BQ389" s="19">
        <v>250</v>
      </c>
      <c r="BR389" s="19">
        <v>250</v>
      </c>
      <c r="BS389" s="19">
        <v>250</v>
      </c>
    </row>
    <row r="390" spans="53:71" ht="15" x14ac:dyDescent="0.25">
      <c r="BA390" s="90" t="s">
        <v>1868</v>
      </c>
      <c r="BB390" s="90" t="s">
        <v>1299</v>
      </c>
      <c r="BC390" s="90" t="s">
        <v>1869</v>
      </c>
      <c r="BD390" s="473" t="s">
        <v>1301</v>
      </c>
      <c r="BE390">
        <v>357</v>
      </c>
      <c r="BF390" s="93" t="s">
        <v>1808</v>
      </c>
      <c r="BG390" s="311" t="s">
        <v>1221</v>
      </c>
      <c r="BH390" s="93" t="str">
        <f t="shared" si="69"/>
        <v>Florida Columbia</v>
      </c>
      <c r="BI390" s="93" t="s">
        <v>299</v>
      </c>
      <c r="BJ390" s="93" t="s">
        <v>300</v>
      </c>
      <c r="BK390" s="93" t="s">
        <v>363</v>
      </c>
      <c r="BL390" s="100" t="str">
        <f>" "</f>
        <v xml:space="preserve"> </v>
      </c>
      <c r="BM390" s="95" t="s">
        <v>303</v>
      </c>
      <c r="BO390" s="18" t="s">
        <v>1870</v>
      </c>
      <c r="BP390" s="19">
        <v>0</v>
      </c>
      <c r="BQ390" s="19">
        <v>0</v>
      </c>
      <c r="BR390" s="19">
        <v>0</v>
      </c>
      <c r="BS390" s="19">
        <v>0</v>
      </c>
    </row>
    <row r="391" spans="53:71" ht="15" x14ac:dyDescent="0.25">
      <c r="BA391" s="91" t="s">
        <v>1871</v>
      </c>
      <c r="BB391" s="91" t="s">
        <v>1299</v>
      </c>
      <c r="BC391" s="91" t="s">
        <v>1869</v>
      </c>
      <c r="BD391" s="473" t="s">
        <v>1301</v>
      </c>
      <c r="BE391">
        <v>358</v>
      </c>
      <c r="BF391" s="93" t="s">
        <v>1808</v>
      </c>
      <c r="BG391" s="311" t="s">
        <v>1872</v>
      </c>
      <c r="BH391" s="93" t="str">
        <f t="shared" si="69"/>
        <v>Florida DeSoto</v>
      </c>
      <c r="BI391" s="93" t="s">
        <v>299</v>
      </c>
      <c r="BJ391" s="93" t="s">
        <v>1810</v>
      </c>
      <c r="BK391" s="93" t="s">
        <v>1811</v>
      </c>
      <c r="BL391" s="100" t="s">
        <v>1114</v>
      </c>
      <c r="BM391" s="95" t="s">
        <v>303</v>
      </c>
      <c r="BO391" s="18" t="s">
        <v>1873</v>
      </c>
      <c r="BP391" s="19">
        <v>1500</v>
      </c>
      <c r="BQ391" s="19">
        <v>1500</v>
      </c>
      <c r="BR391" s="19">
        <v>1500</v>
      </c>
      <c r="BS391" s="19">
        <v>1500</v>
      </c>
    </row>
    <row r="392" spans="53:71" ht="15" x14ac:dyDescent="0.25">
      <c r="BA392" s="90" t="s">
        <v>1874</v>
      </c>
      <c r="BB392" s="90" t="s">
        <v>1299</v>
      </c>
      <c r="BC392" s="90" t="s">
        <v>1869</v>
      </c>
      <c r="BD392" s="473" t="s">
        <v>1301</v>
      </c>
      <c r="BE392">
        <v>359</v>
      </c>
      <c r="BF392" s="93" t="s">
        <v>1808</v>
      </c>
      <c r="BG392" s="311" t="s">
        <v>1872</v>
      </c>
      <c r="BH392" s="93" t="str">
        <f t="shared" si="69"/>
        <v>Florida DeSoto</v>
      </c>
      <c r="BI392" s="93" t="s">
        <v>299</v>
      </c>
      <c r="BJ392" s="93" t="s">
        <v>300</v>
      </c>
      <c r="BK392" s="93" t="s">
        <v>363</v>
      </c>
      <c r="BL392" s="100" t="str">
        <f>" "</f>
        <v xml:space="preserve"> </v>
      </c>
      <c r="BM392" s="95" t="s">
        <v>303</v>
      </c>
      <c r="BO392" s="18" t="s">
        <v>1875</v>
      </c>
      <c r="BP392" s="19">
        <v>0</v>
      </c>
      <c r="BQ392" s="19">
        <v>0</v>
      </c>
      <c r="BR392" s="19">
        <v>0</v>
      </c>
      <c r="BS392" s="19">
        <v>0</v>
      </c>
    </row>
    <row r="393" spans="53:71" ht="15" x14ac:dyDescent="0.25">
      <c r="BA393" s="91" t="s">
        <v>1876</v>
      </c>
      <c r="BB393" s="91" t="s">
        <v>1299</v>
      </c>
      <c r="BC393" s="91" t="s">
        <v>1316</v>
      </c>
      <c r="BD393" s="473" t="s">
        <v>1301</v>
      </c>
      <c r="BE393">
        <v>360</v>
      </c>
      <c r="BF393" s="93" t="s">
        <v>1808</v>
      </c>
      <c r="BG393" s="311" t="s">
        <v>1877</v>
      </c>
      <c r="BH393" s="93" t="str">
        <f t="shared" si="69"/>
        <v>Florida Dixie</v>
      </c>
      <c r="BI393" s="93" t="s">
        <v>299</v>
      </c>
      <c r="BJ393" s="93" t="s">
        <v>1810</v>
      </c>
      <c r="BK393" s="93" t="s">
        <v>1811</v>
      </c>
      <c r="BL393" s="100" t="s">
        <v>1114</v>
      </c>
      <c r="BM393" s="95" t="s">
        <v>303</v>
      </c>
      <c r="BO393" s="18" t="s">
        <v>1878</v>
      </c>
      <c r="BP393" s="19">
        <v>0</v>
      </c>
      <c r="BQ393" s="19">
        <v>0</v>
      </c>
      <c r="BR393" s="19">
        <v>0</v>
      </c>
      <c r="BS393" s="19">
        <v>0</v>
      </c>
    </row>
    <row r="394" spans="53:71" ht="15" x14ac:dyDescent="0.25">
      <c r="BA394" s="90" t="s">
        <v>1879</v>
      </c>
      <c r="BB394" s="90" t="s">
        <v>1299</v>
      </c>
      <c r="BC394" s="90" t="s">
        <v>1316</v>
      </c>
      <c r="BD394" s="473" t="s">
        <v>1301</v>
      </c>
      <c r="BE394">
        <v>361</v>
      </c>
      <c r="BF394" s="93" t="s">
        <v>1808</v>
      </c>
      <c r="BG394" s="311" t="s">
        <v>1877</v>
      </c>
      <c r="BH394" s="93" t="str">
        <f t="shared" si="69"/>
        <v>Florida Dixie</v>
      </c>
      <c r="BI394" s="93" t="s">
        <v>299</v>
      </c>
      <c r="BJ394" s="93" t="s">
        <v>300</v>
      </c>
      <c r="BK394" s="93" t="s">
        <v>363</v>
      </c>
      <c r="BL394" s="100" t="str">
        <f>" "</f>
        <v xml:space="preserve"> </v>
      </c>
      <c r="BM394" s="95" t="s">
        <v>303</v>
      </c>
      <c r="BO394" s="18" t="s">
        <v>1880</v>
      </c>
      <c r="BP394" s="19">
        <v>0</v>
      </c>
      <c r="BQ394" s="19">
        <v>0</v>
      </c>
      <c r="BR394" s="19">
        <v>0</v>
      </c>
      <c r="BS394" s="19">
        <v>0</v>
      </c>
    </row>
    <row r="395" spans="53:71" ht="15" x14ac:dyDescent="0.25">
      <c r="BA395" s="90" t="s">
        <v>1881</v>
      </c>
      <c r="BB395" s="90" t="s">
        <v>1299</v>
      </c>
      <c r="BC395" s="90" t="s">
        <v>1316</v>
      </c>
      <c r="BD395" s="473" t="s">
        <v>1301</v>
      </c>
      <c r="BE395">
        <v>362</v>
      </c>
      <c r="BF395" s="93" t="s">
        <v>1808</v>
      </c>
      <c r="BG395" s="311" t="s">
        <v>1882</v>
      </c>
      <c r="BH395" s="93" t="str">
        <f t="shared" si="69"/>
        <v>Florida Duval</v>
      </c>
      <c r="BI395" s="93" t="s">
        <v>299</v>
      </c>
      <c r="BJ395" s="93" t="s">
        <v>1810</v>
      </c>
      <c r="BK395" s="93" t="s">
        <v>1811</v>
      </c>
      <c r="BL395" s="100" t="s">
        <v>1114</v>
      </c>
      <c r="BM395" s="95" t="s">
        <v>303</v>
      </c>
      <c r="BO395" s="18" t="s">
        <v>1883</v>
      </c>
      <c r="BP395" s="19">
        <v>0</v>
      </c>
      <c r="BQ395" s="19">
        <v>0</v>
      </c>
      <c r="BR395" s="19">
        <v>0</v>
      </c>
      <c r="BS395" s="19">
        <v>0</v>
      </c>
    </row>
    <row r="396" spans="53:71" ht="15" x14ac:dyDescent="0.25">
      <c r="BA396" s="91" t="s">
        <v>1884</v>
      </c>
      <c r="BB396" s="91" t="s">
        <v>1299</v>
      </c>
      <c r="BC396" s="91" t="s">
        <v>1316</v>
      </c>
      <c r="BD396" s="473" t="s">
        <v>1301</v>
      </c>
      <c r="BE396">
        <v>363</v>
      </c>
      <c r="BF396" s="93" t="s">
        <v>1808</v>
      </c>
      <c r="BG396" s="311" t="s">
        <v>1882</v>
      </c>
      <c r="BH396" s="93" t="str">
        <f t="shared" si="69"/>
        <v>Florida Duval</v>
      </c>
      <c r="BI396" s="93" t="s">
        <v>299</v>
      </c>
      <c r="BJ396" s="93" t="s">
        <v>300</v>
      </c>
      <c r="BK396" s="93" t="s">
        <v>363</v>
      </c>
      <c r="BL396" s="100" t="str">
        <f>" "</f>
        <v xml:space="preserve"> </v>
      </c>
      <c r="BM396" s="95" t="s">
        <v>303</v>
      </c>
      <c r="BO396" s="18" t="s">
        <v>1885</v>
      </c>
      <c r="BP396" s="19">
        <v>0</v>
      </c>
      <c r="BQ396" s="19">
        <v>0</v>
      </c>
      <c r="BR396" s="19">
        <v>0</v>
      </c>
      <c r="BS396" s="19">
        <v>0</v>
      </c>
    </row>
    <row r="397" spans="53:71" ht="15" x14ac:dyDescent="0.25">
      <c r="BA397" s="90" t="s">
        <v>1886</v>
      </c>
      <c r="BB397" s="90" t="s">
        <v>1299</v>
      </c>
      <c r="BC397" s="90" t="s">
        <v>1869</v>
      </c>
      <c r="BD397" s="473" t="s">
        <v>1301</v>
      </c>
      <c r="BE397">
        <v>364</v>
      </c>
      <c r="BF397" s="93" t="s">
        <v>1808</v>
      </c>
      <c r="BG397" s="311" t="s">
        <v>761</v>
      </c>
      <c r="BH397" s="93" t="str">
        <f t="shared" si="69"/>
        <v>Florida Escambia</v>
      </c>
      <c r="BI397" s="93" t="s">
        <v>299</v>
      </c>
      <c r="BJ397" s="93" t="s">
        <v>476</v>
      </c>
      <c r="BK397" s="93" t="s">
        <v>301</v>
      </c>
      <c r="BL397" s="100" t="s">
        <v>302</v>
      </c>
      <c r="BM397" s="95" t="s">
        <v>303</v>
      </c>
      <c r="BO397" s="18" t="s">
        <v>1887</v>
      </c>
      <c r="BP397" s="19">
        <v>0</v>
      </c>
      <c r="BQ397" s="19">
        <v>0</v>
      </c>
      <c r="BR397" s="19">
        <v>0</v>
      </c>
      <c r="BS397" s="19">
        <v>0</v>
      </c>
    </row>
    <row r="398" spans="53:71" ht="15" x14ac:dyDescent="0.25">
      <c r="BA398" s="91" t="s">
        <v>1888</v>
      </c>
      <c r="BB398" s="91" t="s">
        <v>1299</v>
      </c>
      <c r="BC398" s="91" t="s">
        <v>1316</v>
      </c>
      <c r="BD398" s="473" t="s">
        <v>1301</v>
      </c>
      <c r="BE398">
        <v>365</v>
      </c>
      <c r="BF398" s="93" t="s">
        <v>1808</v>
      </c>
      <c r="BG398" s="311" t="s">
        <v>761</v>
      </c>
      <c r="BH398" s="93" t="str">
        <f t="shared" si="69"/>
        <v>Florida Escambia</v>
      </c>
      <c r="BI398" s="93" t="s">
        <v>299</v>
      </c>
      <c r="BJ398" s="93" t="s">
        <v>300</v>
      </c>
      <c r="BK398" s="93" t="s">
        <v>363</v>
      </c>
      <c r="BL398" s="100" t="str">
        <f>" "</f>
        <v xml:space="preserve"> </v>
      </c>
      <c r="BM398" s="95" t="s">
        <v>303</v>
      </c>
      <c r="BO398" s="18" t="s">
        <v>1889</v>
      </c>
      <c r="BP398" s="19">
        <v>0</v>
      </c>
      <c r="BQ398" s="19">
        <v>0</v>
      </c>
      <c r="BR398" s="19">
        <v>0</v>
      </c>
      <c r="BS398" s="19">
        <v>0</v>
      </c>
    </row>
    <row r="399" spans="53:71" ht="15" x14ac:dyDescent="0.25">
      <c r="BA399" s="90" t="s">
        <v>1890</v>
      </c>
      <c r="BB399" s="90" t="s">
        <v>1299</v>
      </c>
      <c r="BC399" s="90" t="s">
        <v>1316</v>
      </c>
      <c r="BD399" s="473" t="s">
        <v>1301</v>
      </c>
      <c r="BE399">
        <v>366</v>
      </c>
      <c r="BF399" s="93" t="s">
        <v>1808</v>
      </c>
      <c r="BG399" s="311" t="s">
        <v>1891</v>
      </c>
      <c r="BH399" s="93" t="str">
        <f t="shared" si="69"/>
        <v>Florida Flagler</v>
      </c>
      <c r="BI399" s="93" t="s">
        <v>299</v>
      </c>
      <c r="BJ399" s="93" t="s">
        <v>1810</v>
      </c>
      <c r="BK399" s="93" t="s">
        <v>1811</v>
      </c>
      <c r="BL399" s="100" t="s">
        <v>1114</v>
      </c>
      <c r="BM399" s="95" t="s">
        <v>303</v>
      </c>
      <c r="BO399" s="18" t="s">
        <v>1892</v>
      </c>
      <c r="BP399" s="19">
        <v>0</v>
      </c>
      <c r="BQ399" s="19">
        <v>0</v>
      </c>
      <c r="BR399" s="19">
        <v>0</v>
      </c>
      <c r="BS399" s="19">
        <v>0</v>
      </c>
    </row>
    <row r="400" spans="53:71" ht="15" x14ac:dyDescent="0.25">
      <c r="BA400" s="91" t="s">
        <v>1893</v>
      </c>
      <c r="BB400" s="91" t="s">
        <v>1299</v>
      </c>
      <c r="BC400" s="91" t="s">
        <v>1316</v>
      </c>
      <c r="BD400" s="473" t="s">
        <v>1301</v>
      </c>
      <c r="BE400">
        <v>367</v>
      </c>
      <c r="BF400" s="93" t="s">
        <v>1808</v>
      </c>
      <c r="BG400" s="311" t="s">
        <v>1891</v>
      </c>
      <c r="BH400" s="93" t="str">
        <f t="shared" si="69"/>
        <v>Florida Flagler</v>
      </c>
      <c r="BI400" s="93" t="s">
        <v>299</v>
      </c>
      <c r="BJ400" s="93" t="s">
        <v>300</v>
      </c>
      <c r="BK400" s="93" t="s">
        <v>363</v>
      </c>
      <c r="BL400" s="100" t="str">
        <f>" "</f>
        <v xml:space="preserve"> </v>
      </c>
      <c r="BM400" s="95" t="s">
        <v>303</v>
      </c>
      <c r="BO400" s="18" t="s">
        <v>1894</v>
      </c>
      <c r="BP400" s="19">
        <v>0</v>
      </c>
      <c r="BQ400" s="19">
        <v>0</v>
      </c>
      <c r="BR400" s="19">
        <v>0</v>
      </c>
      <c r="BS400" s="19">
        <v>0</v>
      </c>
    </row>
    <row r="401" spans="53:71" ht="15" x14ac:dyDescent="0.25">
      <c r="BA401" s="90" t="s">
        <v>1895</v>
      </c>
      <c r="BB401" s="90" t="s">
        <v>1299</v>
      </c>
      <c r="BC401" s="90" t="s">
        <v>1869</v>
      </c>
      <c r="BD401" s="473" t="s">
        <v>1301</v>
      </c>
      <c r="BE401">
        <v>368</v>
      </c>
      <c r="BF401" s="93" t="s">
        <v>1808</v>
      </c>
      <c r="BG401" s="311" t="s">
        <v>795</v>
      </c>
      <c r="BH401" s="93" t="str">
        <f t="shared" si="69"/>
        <v>Florida Franklin</v>
      </c>
      <c r="BI401" s="93" t="s">
        <v>299</v>
      </c>
      <c r="BJ401" s="93" t="s">
        <v>476</v>
      </c>
      <c r="BK401" s="93" t="s">
        <v>301</v>
      </c>
      <c r="BL401" s="100" t="s">
        <v>302</v>
      </c>
      <c r="BM401" s="95" t="s">
        <v>303</v>
      </c>
      <c r="BO401" s="18" t="s">
        <v>1896</v>
      </c>
      <c r="BP401" s="19">
        <v>0</v>
      </c>
      <c r="BQ401" s="19">
        <v>0</v>
      </c>
      <c r="BR401" s="19">
        <v>0</v>
      </c>
      <c r="BS401" s="19">
        <v>0</v>
      </c>
    </row>
    <row r="402" spans="53:71" ht="15" x14ac:dyDescent="0.25">
      <c r="BA402" s="91" t="s">
        <v>1897</v>
      </c>
      <c r="BB402" s="91" t="s">
        <v>1299</v>
      </c>
      <c r="BC402" s="91" t="s">
        <v>1316</v>
      </c>
      <c r="BD402" s="473" t="s">
        <v>1301</v>
      </c>
      <c r="BE402">
        <v>369</v>
      </c>
      <c r="BF402" s="93" t="s">
        <v>1808</v>
      </c>
      <c r="BG402" s="311" t="s">
        <v>795</v>
      </c>
      <c r="BH402" s="93" t="str">
        <f t="shared" si="69"/>
        <v>Florida Franklin</v>
      </c>
      <c r="BI402" s="93" t="s">
        <v>299</v>
      </c>
      <c r="BJ402" s="93" t="s">
        <v>300</v>
      </c>
      <c r="BK402" s="93" t="s">
        <v>363</v>
      </c>
      <c r="BL402" s="100" t="str">
        <f>" "</f>
        <v xml:space="preserve"> </v>
      </c>
      <c r="BM402" s="95" t="s">
        <v>303</v>
      </c>
      <c r="BO402" s="18" t="s">
        <v>1898</v>
      </c>
      <c r="BP402" s="19">
        <v>0</v>
      </c>
      <c r="BQ402" s="19">
        <v>0</v>
      </c>
      <c r="BR402" s="19">
        <v>0</v>
      </c>
      <c r="BS402" s="19">
        <v>0</v>
      </c>
    </row>
    <row r="403" spans="53:71" ht="15" x14ac:dyDescent="0.25">
      <c r="BA403" s="90" t="s">
        <v>1899</v>
      </c>
      <c r="BB403" s="90" t="s">
        <v>1299</v>
      </c>
      <c r="BC403" s="90" t="s">
        <v>1869</v>
      </c>
      <c r="BD403" s="473" t="s">
        <v>1301</v>
      </c>
      <c r="BE403">
        <v>370</v>
      </c>
      <c r="BF403" s="93" t="s">
        <v>1808</v>
      </c>
      <c r="BG403" s="311" t="s">
        <v>1900</v>
      </c>
      <c r="BH403" s="93" t="str">
        <f t="shared" si="69"/>
        <v>Florida Gadsden</v>
      </c>
      <c r="BI403" s="93" t="s">
        <v>299</v>
      </c>
      <c r="BJ403" s="93" t="s">
        <v>476</v>
      </c>
      <c r="BK403" s="93" t="s">
        <v>301</v>
      </c>
      <c r="BL403" s="100" t="s">
        <v>302</v>
      </c>
      <c r="BM403" s="95" t="s">
        <v>303</v>
      </c>
      <c r="BO403" s="18" t="s">
        <v>1901</v>
      </c>
      <c r="BP403" s="19">
        <v>0</v>
      </c>
      <c r="BQ403" s="19">
        <v>0</v>
      </c>
      <c r="BR403" s="19">
        <v>0</v>
      </c>
      <c r="BS403" s="19">
        <v>0</v>
      </c>
    </row>
    <row r="404" spans="53:71" ht="15" x14ac:dyDescent="0.25">
      <c r="BA404" s="91" t="s">
        <v>1902</v>
      </c>
      <c r="BB404" s="91" t="s">
        <v>1299</v>
      </c>
      <c r="BC404" s="91" t="s">
        <v>1869</v>
      </c>
      <c r="BD404" s="473" t="s">
        <v>1301</v>
      </c>
      <c r="BE404">
        <v>371</v>
      </c>
      <c r="BF404" s="93" t="s">
        <v>1808</v>
      </c>
      <c r="BG404" s="311" t="s">
        <v>1900</v>
      </c>
      <c r="BH404" s="93" t="str">
        <f t="shared" si="69"/>
        <v>Florida Gadsden</v>
      </c>
      <c r="BI404" s="93" t="s">
        <v>299</v>
      </c>
      <c r="BJ404" s="93" t="s">
        <v>300</v>
      </c>
      <c r="BK404" s="93" t="s">
        <v>363</v>
      </c>
      <c r="BL404" s="100" t="str">
        <f>" "</f>
        <v xml:space="preserve"> </v>
      </c>
      <c r="BM404" s="95" t="s">
        <v>303</v>
      </c>
      <c r="BO404" s="18" t="s">
        <v>1903</v>
      </c>
      <c r="BP404" s="19">
        <v>0</v>
      </c>
      <c r="BQ404" s="19">
        <v>0</v>
      </c>
      <c r="BR404" s="19">
        <v>0</v>
      </c>
      <c r="BS404" s="19">
        <v>0</v>
      </c>
    </row>
    <row r="405" spans="53:71" ht="15" x14ac:dyDescent="0.25">
      <c r="BA405" s="90" t="s">
        <v>1904</v>
      </c>
      <c r="BB405" s="90" t="s">
        <v>1299</v>
      </c>
      <c r="BC405" s="90" t="s">
        <v>1316</v>
      </c>
      <c r="BD405" s="473" t="s">
        <v>1301</v>
      </c>
      <c r="BE405">
        <v>372</v>
      </c>
      <c r="BF405" s="93" t="s">
        <v>1808</v>
      </c>
      <c r="BG405" s="311" t="s">
        <v>1905</v>
      </c>
      <c r="BH405" s="93" t="str">
        <f t="shared" si="69"/>
        <v>Florida Gilchrist</v>
      </c>
      <c r="BI405" s="93" t="s">
        <v>299</v>
      </c>
      <c r="BJ405" s="93" t="s">
        <v>1810</v>
      </c>
      <c r="BK405" s="93" t="s">
        <v>1811</v>
      </c>
      <c r="BL405" s="100" t="s">
        <v>1114</v>
      </c>
      <c r="BM405" s="95" t="s">
        <v>303</v>
      </c>
      <c r="BO405" s="18" t="s">
        <v>1906</v>
      </c>
      <c r="BP405" s="19">
        <v>0</v>
      </c>
      <c r="BQ405" s="19">
        <v>0</v>
      </c>
      <c r="BR405" s="19">
        <v>0</v>
      </c>
      <c r="BS405" s="19">
        <v>0</v>
      </c>
    </row>
    <row r="406" spans="53:71" ht="15" x14ac:dyDescent="0.25">
      <c r="BA406" s="91" t="s">
        <v>1907</v>
      </c>
      <c r="BB406" s="91" t="s">
        <v>1299</v>
      </c>
      <c r="BC406" s="91" t="s">
        <v>1316</v>
      </c>
      <c r="BD406" s="473" t="s">
        <v>1301</v>
      </c>
      <c r="BE406">
        <v>373</v>
      </c>
      <c r="BF406" s="93" t="s">
        <v>1808</v>
      </c>
      <c r="BG406" s="311" t="s">
        <v>1905</v>
      </c>
      <c r="BH406" s="93" t="str">
        <f t="shared" si="69"/>
        <v>Florida Gilchrist</v>
      </c>
      <c r="BI406" s="93" t="s">
        <v>299</v>
      </c>
      <c r="BJ406" s="93" t="s">
        <v>300</v>
      </c>
      <c r="BK406" s="93" t="s">
        <v>363</v>
      </c>
      <c r="BL406" s="100" t="str">
        <f>" "</f>
        <v xml:space="preserve"> </v>
      </c>
      <c r="BM406" s="95" t="s">
        <v>303</v>
      </c>
      <c r="BO406" s="18" t="s">
        <v>1908</v>
      </c>
      <c r="BP406" s="19">
        <v>0</v>
      </c>
      <c r="BQ406" s="19">
        <v>0</v>
      </c>
      <c r="BR406" s="19">
        <v>0</v>
      </c>
      <c r="BS406" s="19">
        <v>0</v>
      </c>
    </row>
    <row r="407" spans="53:71" ht="15" x14ac:dyDescent="0.25">
      <c r="BA407" s="90" t="s">
        <v>1909</v>
      </c>
      <c r="BB407" s="90" t="s">
        <v>1299</v>
      </c>
      <c r="BC407" s="90" t="s">
        <v>1316</v>
      </c>
      <c r="BD407" s="473" t="s">
        <v>1301</v>
      </c>
      <c r="BE407">
        <v>374</v>
      </c>
      <c r="BF407" s="93" t="s">
        <v>1808</v>
      </c>
      <c r="BG407" s="311" t="s">
        <v>1910</v>
      </c>
      <c r="BH407" s="93" t="str">
        <f t="shared" si="69"/>
        <v>Florida Glades</v>
      </c>
      <c r="BI407" s="93" t="s">
        <v>299</v>
      </c>
      <c r="BJ407" s="93" t="s">
        <v>1810</v>
      </c>
      <c r="BK407" s="93" t="s">
        <v>1811</v>
      </c>
      <c r="BL407" s="100" t="s">
        <v>1114</v>
      </c>
      <c r="BM407" s="95" t="s">
        <v>306</v>
      </c>
      <c r="BO407" s="18" t="s">
        <v>1911</v>
      </c>
      <c r="BP407" s="19">
        <v>0</v>
      </c>
      <c r="BQ407" s="19">
        <v>0</v>
      </c>
      <c r="BR407" s="19">
        <v>0</v>
      </c>
      <c r="BS407" s="19">
        <v>0</v>
      </c>
    </row>
    <row r="408" spans="53:71" ht="15" x14ac:dyDescent="0.25">
      <c r="BA408" s="91" t="s">
        <v>1912</v>
      </c>
      <c r="BB408" s="91" t="s">
        <v>1299</v>
      </c>
      <c r="BC408" s="91" t="s">
        <v>1869</v>
      </c>
      <c r="BD408" s="473" t="s">
        <v>1301</v>
      </c>
      <c r="BE408">
        <v>375</v>
      </c>
      <c r="BF408" s="93" t="s">
        <v>1808</v>
      </c>
      <c r="BG408" s="311" t="s">
        <v>1910</v>
      </c>
      <c r="BH408" s="93" t="str">
        <f t="shared" si="69"/>
        <v>Florida Glades</v>
      </c>
      <c r="BI408" s="93" t="s">
        <v>299</v>
      </c>
      <c r="BJ408" s="93" t="s">
        <v>300</v>
      </c>
      <c r="BK408" s="93" t="s">
        <v>363</v>
      </c>
      <c r="BL408" s="100" t="str">
        <f>" "</f>
        <v xml:space="preserve"> </v>
      </c>
      <c r="BM408" s="95" t="s">
        <v>303</v>
      </c>
      <c r="BO408" s="18" t="s">
        <v>1913</v>
      </c>
      <c r="BP408" s="19">
        <v>0</v>
      </c>
      <c r="BQ408" s="19">
        <v>0</v>
      </c>
      <c r="BR408" s="19">
        <v>0</v>
      </c>
      <c r="BS408" s="19">
        <v>0</v>
      </c>
    </row>
    <row r="409" spans="53:71" ht="15" x14ac:dyDescent="0.25">
      <c r="BA409" s="90" t="s">
        <v>1914</v>
      </c>
      <c r="BB409" s="90" t="s">
        <v>1299</v>
      </c>
      <c r="BC409" s="90" t="s">
        <v>1869</v>
      </c>
      <c r="BD409" s="473" t="s">
        <v>1301</v>
      </c>
      <c r="BE409">
        <v>376</v>
      </c>
      <c r="BF409" s="93" t="s">
        <v>1808</v>
      </c>
      <c r="BG409" s="311" t="s">
        <v>1915</v>
      </c>
      <c r="BH409" s="93" t="str">
        <f t="shared" si="69"/>
        <v>Florida Gulf</v>
      </c>
      <c r="BI409" s="93" t="s">
        <v>299</v>
      </c>
      <c r="BJ409" s="93" t="s">
        <v>476</v>
      </c>
      <c r="BK409" s="93" t="s">
        <v>301</v>
      </c>
      <c r="BL409" s="100" t="s">
        <v>302</v>
      </c>
      <c r="BM409" s="95" t="s">
        <v>303</v>
      </c>
      <c r="BO409" s="18" t="s">
        <v>1916</v>
      </c>
      <c r="BP409" s="19">
        <v>500</v>
      </c>
      <c r="BQ409" s="19">
        <v>500</v>
      </c>
      <c r="BR409" s="19">
        <v>500</v>
      </c>
      <c r="BS409" s="19">
        <v>500</v>
      </c>
    </row>
    <row r="410" spans="53:71" ht="15" x14ac:dyDescent="0.25">
      <c r="BA410" s="91" t="s">
        <v>1917</v>
      </c>
      <c r="BB410" s="91" t="s">
        <v>1299</v>
      </c>
      <c r="BC410" s="91" t="s">
        <v>1869</v>
      </c>
      <c r="BD410" s="473" t="s">
        <v>1301</v>
      </c>
      <c r="BE410">
        <v>377</v>
      </c>
      <c r="BF410" s="93" t="s">
        <v>1808</v>
      </c>
      <c r="BG410" s="311" t="s">
        <v>1915</v>
      </c>
      <c r="BH410" s="93" t="str">
        <f t="shared" si="69"/>
        <v>Florida Gulf</v>
      </c>
      <c r="BI410" s="93" t="s">
        <v>299</v>
      </c>
      <c r="BJ410" s="93" t="s">
        <v>300</v>
      </c>
      <c r="BK410" s="93" t="s">
        <v>363</v>
      </c>
      <c r="BL410" s="100" t="str">
        <f>" "</f>
        <v xml:space="preserve"> </v>
      </c>
      <c r="BM410" s="95" t="s">
        <v>303</v>
      </c>
      <c r="BO410" s="18" t="s">
        <v>1918</v>
      </c>
      <c r="BP410" s="19">
        <v>500</v>
      </c>
      <c r="BQ410" s="19">
        <v>500</v>
      </c>
      <c r="BR410" s="19">
        <v>500</v>
      </c>
      <c r="BS410" s="19">
        <v>500</v>
      </c>
    </row>
    <row r="411" spans="53:71" ht="15" x14ac:dyDescent="0.25">
      <c r="BA411" s="90" t="s">
        <v>1919</v>
      </c>
      <c r="BB411" s="90" t="s">
        <v>1299</v>
      </c>
      <c r="BC411" s="90" t="s">
        <v>1869</v>
      </c>
      <c r="BD411" s="473" t="s">
        <v>1301</v>
      </c>
      <c r="BE411">
        <v>378</v>
      </c>
      <c r="BF411" s="93" t="s">
        <v>1808</v>
      </c>
      <c r="BG411" s="311" t="s">
        <v>1920</v>
      </c>
      <c r="BH411" s="93" t="str">
        <f t="shared" si="69"/>
        <v>Florida Hamilton</v>
      </c>
      <c r="BI411" s="93" t="s">
        <v>299</v>
      </c>
      <c r="BJ411" s="93" t="s">
        <v>1810</v>
      </c>
      <c r="BK411" s="93" t="s">
        <v>1811</v>
      </c>
      <c r="BL411" s="100" t="s">
        <v>1114</v>
      </c>
      <c r="BM411" s="95" t="s">
        <v>303</v>
      </c>
      <c r="BO411" s="18" t="s">
        <v>1921</v>
      </c>
      <c r="BP411" s="19">
        <v>500</v>
      </c>
      <c r="BQ411" s="19">
        <v>500</v>
      </c>
      <c r="BR411" s="19">
        <v>500</v>
      </c>
      <c r="BS411" s="19">
        <v>500</v>
      </c>
    </row>
    <row r="412" spans="53:71" ht="15" x14ac:dyDescent="0.25">
      <c r="BA412" s="91" t="s">
        <v>1922</v>
      </c>
      <c r="BB412" s="91" t="s">
        <v>1299</v>
      </c>
      <c r="BC412" s="91" t="s">
        <v>1316</v>
      </c>
      <c r="BD412" s="473" t="s">
        <v>1301</v>
      </c>
      <c r="BE412">
        <v>379</v>
      </c>
      <c r="BF412" s="93" t="s">
        <v>1808</v>
      </c>
      <c r="BG412" s="311" t="s">
        <v>1920</v>
      </c>
      <c r="BH412" s="93" t="str">
        <f t="shared" si="69"/>
        <v>Florida Hamilton</v>
      </c>
      <c r="BI412" s="93" t="s">
        <v>299</v>
      </c>
      <c r="BJ412" s="93" t="s">
        <v>300</v>
      </c>
      <c r="BK412" s="93" t="s">
        <v>363</v>
      </c>
      <c r="BL412" s="100" t="str">
        <f>" "</f>
        <v xml:space="preserve"> </v>
      </c>
      <c r="BM412" s="95" t="s">
        <v>303</v>
      </c>
      <c r="BO412" s="18" t="s">
        <v>1923</v>
      </c>
      <c r="BP412" s="19">
        <v>0</v>
      </c>
      <c r="BQ412" s="19">
        <v>0</v>
      </c>
      <c r="BR412" s="19">
        <v>0</v>
      </c>
      <c r="BS412" s="19">
        <v>0</v>
      </c>
    </row>
    <row r="413" spans="53:71" ht="15" x14ac:dyDescent="0.25">
      <c r="BA413" s="90" t="s">
        <v>1924</v>
      </c>
      <c r="BB413" s="90" t="s">
        <v>1299</v>
      </c>
      <c r="BC413" s="90" t="s">
        <v>1869</v>
      </c>
      <c r="BD413" s="473" t="s">
        <v>1301</v>
      </c>
      <c r="BE413">
        <v>380</v>
      </c>
      <c r="BF413" s="93" t="s">
        <v>1808</v>
      </c>
      <c r="BG413" s="311" t="s">
        <v>1925</v>
      </c>
      <c r="BH413" s="93" t="str">
        <f t="shared" si="69"/>
        <v>Florida Hardee</v>
      </c>
      <c r="BI413" s="93" t="s">
        <v>299</v>
      </c>
      <c r="BJ413" s="93" t="s">
        <v>1810</v>
      </c>
      <c r="BK413" s="93" t="s">
        <v>1811</v>
      </c>
      <c r="BL413" s="100" t="s">
        <v>1114</v>
      </c>
      <c r="BM413" s="95" t="s">
        <v>303</v>
      </c>
      <c r="BO413" s="18" t="s">
        <v>1926</v>
      </c>
      <c r="BP413" s="19">
        <v>0</v>
      </c>
      <c r="BQ413" s="19">
        <v>0</v>
      </c>
      <c r="BR413" s="19">
        <v>0</v>
      </c>
      <c r="BS413" s="19">
        <v>0</v>
      </c>
    </row>
    <row r="414" spans="53:71" ht="15" x14ac:dyDescent="0.25">
      <c r="BA414" s="91" t="s">
        <v>1927</v>
      </c>
      <c r="BB414" s="91" t="s">
        <v>1299</v>
      </c>
      <c r="BC414" s="91" t="s">
        <v>1316</v>
      </c>
      <c r="BD414" s="473" t="s">
        <v>1301</v>
      </c>
      <c r="BE414">
        <v>381</v>
      </c>
      <c r="BF414" s="93" t="s">
        <v>1808</v>
      </c>
      <c r="BG414" s="311" t="s">
        <v>1925</v>
      </c>
      <c r="BH414" s="93" t="str">
        <f t="shared" si="69"/>
        <v>Florida Hardee</v>
      </c>
      <c r="BI414" s="93" t="s">
        <v>299</v>
      </c>
      <c r="BJ414" s="93" t="s">
        <v>300</v>
      </c>
      <c r="BK414" s="93" t="s">
        <v>363</v>
      </c>
      <c r="BL414" s="100" t="str">
        <f>" "</f>
        <v xml:space="preserve"> </v>
      </c>
      <c r="BM414" s="95" t="s">
        <v>303</v>
      </c>
      <c r="BO414" s="18" t="s">
        <v>1928</v>
      </c>
      <c r="BP414" s="19">
        <v>0</v>
      </c>
      <c r="BQ414" s="19">
        <v>0</v>
      </c>
      <c r="BR414" s="19">
        <v>0</v>
      </c>
      <c r="BS414" s="19">
        <v>0</v>
      </c>
    </row>
    <row r="415" spans="53:71" ht="15" x14ac:dyDescent="0.25">
      <c r="BA415" s="90" t="s">
        <v>1929</v>
      </c>
      <c r="BB415" s="90" t="s">
        <v>1299</v>
      </c>
      <c r="BC415" s="90" t="s">
        <v>1316</v>
      </c>
      <c r="BD415" s="473" t="s">
        <v>1301</v>
      </c>
      <c r="BE415">
        <v>382</v>
      </c>
      <c r="BF415" s="93" t="s">
        <v>1808</v>
      </c>
      <c r="BG415" s="311" t="s">
        <v>1930</v>
      </c>
      <c r="BH415" s="93" t="str">
        <f t="shared" si="69"/>
        <v>Florida Hendry</v>
      </c>
      <c r="BI415" s="93" t="s">
        <v>299</v>
      </c>
      <c r="BJ415" s="93" t="s">
        <v>1810</v>
      </c>
      <c r="BK415" s="93" t="s">
        <v>1811</v>
      </c>
      <c r="BL415" s="100" t="s">
        <v>1114</v>
      </c>
      <c r="BM415" s="95" t="s">
        <v>303</v>
      </c>
      <c r="BO415" s="18" t="s">
        <v>1931</v>
      </c>
      <c r="BP415" s="19">
        <v>0</v>
      </c>
      <c r="BQ415" s="19">
        <v>0</v>
      </c>
      <c r="BR415" s="19">
        <v>0</v>
      </c>
      <c r="BS415" s="19">
        <v>0</v>
      </c>
    </row>
    <row r="416" spans="53:71" ht="15" x14ac:dyDescent="0.25">
      <c r="BA416" s="91" t="s">
        <v>1932</v>
      </c>
      <c r="BB416" s="91" t="s">
        <v>1299</v>
      </c>
      <c r="BC416" s="91" t="s">
        <v>1316</v>
      </c>
      <c r="BD416" s="473" t="s">
        <v>1301</v>
      </c>
      <c r="BE416">
        <v>383</v>
      </c>
      <c r="BF416" s="93" t="s">
        <v>1808</v>
      </c>
      <c r="BG416" s="311" t="s">
        <v>1930</v>
      </c>
      <c r="BH416" s="93" t="str">
        <f t="shared" si="69"/>
        <v>Florida Hendry</v>
      </c>
      <c r="BI416" s="93" t="s">
        <v>299</v>
      </c>
      <c r="BJ416" s="93" t="s">
        <v>300</v>
      </c>
      <c r="BK416" s="93" t="s">
        <v>363</v>
      </c>
      <c r="BL416" s="100" t="str">
        <f>" "</f>
        <v xml:space="preserve"> </v>
      </c>
      <c r="BM416" s="95" t="s">
        <v>303</v>
      </c>
      <c r="BO416" s="18" t="s">
        <v>1933</v>
      </c>
      <c r="BP416" s="19">
        <v>0</v>
      </c>
      <c r="BQ416" s="19">
        <v>0</v>
      </c>
      <c r="BR416" s="19">
        <v>0</v>
      </c>
      <c r="BS416" s="19">
        <v>0</v>
      </c>
    </row>
    <row r="417" spans="53:71" ht="15" x14ac:dyDescent="0.25">
      <c r="BA417" s="90" t="s">
        <v>1934</v>
      </c>
      <c r="BB417" s="90" t="s">
        <v>1299</v>
      </c>
      <c r="BC417" s="90" t="s">
        <v>1316</v>
      </c>
      <c r="BD417" s="473" t="s">
        <v>1301</v>
      </c>
      <c r="BE417">
        <v>384</v>
      </c>
      <c r="BF417" s="93" t="s">
        <v>1808</v>
      </c>
      <c r="BG417" s="311" t="s">
        <v>1935</v>
      </c>
      <c r="BH417" s="93" t="str">
        <f t="shared" si="69"/>
        <v>Florida Hernando</v>
      </c>
      <c r="BI417" s="93" t="s">
        <v>299</v>
      </c>
      <c r="BJ417" s="93" t="s">
        <v>1810</v>
      </c>
      <c r="BK417" s="93" t="s">
        <v>1811</v>
      </c>
      <c r="BL417" s="100" t="s">
        <v>1114</v>
      </c>
      <c r="BM417" s="95" t="s">
        <v>303</v>
      </c>
      <c r="BO417" s="18" t="s">
        <v>1936</v>
      </c>
      <c r="BP417" s="19">
        <v>0</v>
      </c>
      <c r="BQ417" s="19">
        <v>0</v>
      </c>
      <c r="BR417" s="19">
        <v>0</v>
      </c>
      <c r="BS417" s="19">
        <v>0</v>
      </c>
    </row>
    <row r="418" spans="53:71" ht="15" x14ac:dyDescent="0.25">
      <c r="BA418" s="91" t="s">
        <v>1937</v>
      </c>
      <c r="BB418" s="91" t="s">
        <v>1299</v>
      </c>
      <c r="BC418" s="91" t="s">
        <v>1316</v>
      </c>
      <c r="BD418" s="473" t="s">
        <v>1301</v>
      </c>
      <c r="BE418">
        <v>385</v>
      </c>
      <c r="BF418" s="93" t="s">
        <v>1808</v>
      </c>
      <c r="BG418" s="311" t="s">
        <v>1935</v>
      </c>
      <c r="BH418" s="93" t="str">
        <f t="shared" si="69"/>
        <v>Florida Hernando</v>
      </c>
      <c r="BI418" s="93" t="s">
        <v>299</v>
      </c>
      <c r="BJ418" s="93" t="s">
        <v>300</v>
      </c>
      <c r="BK418" s="93" t="s">
        <v>363</v>
      </c>
      <c r="BL418" s="100" t="str">
        <f>" "</f>
        <v xml:space="preserve"> </v>
      </c>
      <c r="BM418" s="95" t="s">
        <v>303</v>
      </c>
      <c r="BO418" s="18" t="s">
        <v>1938</v>
      </c>
      <c r="BP418" s="19">
        <v>0</v>
      </c>
      <c r="BQ418" s="19">
        <v>0</v>
      </c>
      <c r="BR418" s="19">
        <v>0</v>
      </c>
      <c r="BS418" s="19">
        <v>0</v>
      </c>
    </row>
    <row r="419" spans="53:71" ht="15" x14ac:dyDescent="0.25">
      <c r="BA419" s="90" t="s">
        <v>1939</v>
      </c>
      <c r="BB419" s="90" t="s">
        <v>1299</v>
      </c>
      <c r="BC419" s="90" t="s">
        <v>1316</v>
      </c>
      <c r="BD419" s="473" t="s">
        <v>1301</v>
      </c>
      <c r="BE419">
        <v>386</v>
      </c>
      <c r="BF419" s="93" t="s">
        <v>1808</v>
      </c>
      <c r="BG419" s="311" t="s">
        <v>1940</v>
      </c>
      <c r="BH419" s="93" t="str">
        <f t="shared" ref="BH419:BH482" si="70">_xlfn.CONCAT(BF419," ",BG419)</f>
        <v>Florida Highlands</v>
      </c>
      <c r="BI419" s="93" t="s">
        <v>299</v>
      </c>
      <c r="BJ419" s="93" t="s">
        <v>1810</v>
      </c>
      <c r="BK419" s="93" t="s">
        <v>1811</v>
      </c>
      <c r="BL419" s="100" t="s">
        <v>1114</v>
      </c>
      <c r="BM419" s="95" t="s">
        <v>303</v>
      </c>
      <c r="BO419" s="18" t="s">
        <v>1941</v>
      </c>
      <c r="BP419" s="19">
        <v>0</v>
      </c>
      <c r="BQ419" s="19">
        <v>0</v>
      </c>
      <c r="BR419" s="19">
        <v>0</v>
      </c>
      <c r="BS419" s="19">
        <v>0</v>
      </c>
    </row>
    <row r="420" spans="53:71" ht="15" x14ac:dyDescent="0.25">
      <c r="BA420" s="91" t="s">
        <v>1942</v>
      </c>
      <c r="BB420" s="91" t="s">
        <v>1299</v>
      </c>
      <c r="BC420" s="91" t="s">
        <v>1316</v>
      </c>
      <c r="BD420" s="473" t="s">
        <v>1301</v>
      </c>
      <c r="BE420">
        <v>387</v>
      </c>
      <c r="BF420" s="93" t="s">
        <v>1808</v>
      </c>
      <c r="BG420" s="311" t="s">
        <v>1940</v>
      </c>
      <c r="BH420" s="93" t="str">
        <f t="shared" si="70"/>
        <v>Florida Highlands</v>
      </c>
      <c r="BI420" s="93" t="s">
        <v>299</v>
      </c>
      <c r="BJ420" s="93" t="s">
        <v>300</v>
      </c>
      <c r="BK420" s="93" t="s">
        <v>363</v>
      </c>
      <c r="BL420" s="100" t="str">
        <f>" "</f>
        <v xml:space="preserve"> </v>
      </c>
      <c r="BM420" s="95" t="s">
        <v>303</v>
      </c>
      <c r="BO420" s="18" t="s">
        <v>1943</v>
      </c>
      <c r="BP420" s="19">
        <v>0</v>
      </c>
      <c r="BQ420" s="19">
        <v>0</v>
      </c>
      <c r="BR420" s="19">
        <v>0</v>
      </c>
      <c r="BS420" s="19">
        <v>0</v>
      </c>
    </row>
    <row r="421" spans="53:71" ht="15" x14ac:dyDescent="0.25">
      <c r="BA421" s="90" t="s">
        <v>1944</v>
      </c>
      <c r="BB421" s="90" t="s">
        <v>1299</v>
      </c>
      <c r="BC421" s="90" t="s">
        <v>1316</v>
      </c>
      <c r="BD421" s="473" t="s">
        <v>1301</v>
      </c>
      <c r="BE421">
        <v>388</v>
      </c>
      <c r="BF421" s="93" t="s">
        <v>1808</v>
      </c>
      <c r="BG421" s="311" t="s">
        <v>1945</v>
      </c>
      <c r="BH421" s="93" t="str">
        <f t="shared" si="70"/>
        <v>Florida Hillsborough</v>
      </c>
      <c r="BI421" s="93" t="s">
        <v>299</v>
      </c>
      <c r="BJ421" s="93" t="s">
        <v>1810</v>
      </c>
      <c r="BK421" s="93" t="s">
        <v>1811</v>
      </c>
      <c r="BL421" s="100" t="s">
        <v>1114</v>
      </c>
      <c r="BM421" s="95" t="s">
        <v>303</v>
      </c>
      <c r="BO421" s="18" t="s">
        <v>1946</v>
      </c>
      <c r="BP421" s="19">
        <v>0</v>
      </c>
      <c r="BQ421" s="19">
        <v>0</v>
      </c>
      <c r="BR421" s="19">
        <v>0</v>
      </c>
      <c r="BS421" s="19">
        <v>0</v>
      </c>
    </row>
    <row r="422" spans="53:71" ht="15" x14ac:dyDescent="0.25">
      <c r="BA422" s="91" t="s">
        <v>1947</v>
      </c>
      <c r="BB422" s="91" t="s">
        <v>1299</v>
      </c>
      <c r="BC422" s="91" t="s">
        <v>1316</v>
      </c>
      <c r="BD422" s="473" t="s">
        <v>1301</v>
      </c>
      <c r="BE422">
        <v>389</v>
      </c>
      <c r="BF422" s="93" t="s">
        <v>1808</v>
      </c>
      <c r="BG422" s="311" t="s">
        <v>1945</v>
      </c>
      <c r="BH422" s="93" t="str">
        <f t="shared" si="70"/>
        <v>Florida Hillsborough</v>
      </c>
      <c r="BI422" s="93" t="s">
        <v>299</v>
      </c>
      <c r="BJ422" s="93" t="s">
        <v>300</v>
      </c>
      <c r="BK422" s="93" t="s">
        <v>363</v>
      </c>
      <c r="BL422" s="100" t="str">
        <f>" "</f>
        <v xml:space="preserve"> </v>
      </c>
      <c r="BM422" s="95" t="s">
        <v>303</v>
      </c>
      <c r="BO422" s="18" t="s">
        <v>1948</v>
      </c>
      <c r="BP422" s="19">
        <v>0</v>
      </c>
      <c r="BQ422" s="19">
        <v>0</v>
      </c>
      <c r="BR422" s="19">
        <v>0</v>
      </c>
      <c r="BS422" s="19">
        <v>0</v>
      </c>
    </row>
    <row r="423" spans="53:71" ht="15" x14ac:dyDescent="0.25">
      <c r="BA423" s="90" t="s">
        <v>1949</v>
      </c>
      <c r="BB423" s="90" t="s">
        <v>1299</v>
      </c>
      <c r="BC423" s="90" t="s">
        <v>1316</v>
      </c>
      <c r="BD423" s="473" t="s">
        <v>1301</v>
      </c>
      <c r="BE423">
        <v>390</v>
      </c>
      <c r="BF423" s="93" t="s">
        <v>1808</v>
      </c>
      <c r="BG423" s="311" t="s">
        <v>1950</v>
      </c>
      <c r="BH423" s="93" t="str">
        <f t="shared" si="70"/>
        <v>Florida Holmes</v>
      </c>
      <c r="BI423" s="93" t="s">
        <v>299</v>
      </c>
      <c r="BJ423" s="93" t="s">
        <v>476</v>
      </c>
      <c r="BK423" s="93" t="s">
        <v>301</v>
      </c>
      <c r="BL423" s="100" t="s">
        <v>302</v>
      </c>
      <c r="BM423" s="95" t="s">
        <v>303</v>
      </c>
      <c r="BO423" s="18" t="s">
        <v>1951</v>
      </c>
      <c r="BP423" s="19">
        <v>0</v>
      </c>
      <c r="BQ423" s="19">
        <v>0</v>
      </c>
      <c r="BR423" s="19">
        <v>0</v>
      </c>
      <c r="BS423" s="19">
        <v>0</v>
      </c>
    </row>
    <row r="424" spans="53:71" ht="15" x14ac:dyDescent="0.25">
      <c r="BA424" s="91" t="s">
        <v>1952</v>
      </c>
      <c r="BB424" s="91" t="s">
        <v>1299</v>
      </c>
      <c r="BC424" s="91" t="s">
        <v>1316</v>
      </c>
      <c r="BD424" s="473" t="s">
        <v>1301</v>
      </c>
      <c r="BE424">
        <v>391</v>
      </c>
      <c r="BF424" s="93" t="s">
        <v>1808</v>
      </c>
      <c r="BG424" s="311" t="s">
        <v>1950</v>
      </c>
      <c r="BH424" s="93" t="str">
        <f t="shared" si="70"/>
        <v>Florida Holmes</v>
      </c>
      <c r="BI424" s="93" t="s">
        <v>299</v>
      </c>
      <c r="BJ424" s="93" t="s">
        <v>300</v>
      </c>
      <c r="BK424" s="93" t="s">
        <v>363</v>
      </c>
      <c r="BL424" s="100" t="str">
        <f>" "</f>
        <v xml:space="preserve"> </v>
      </c>
      <c r="BM424" s="95" t="s">
        <v>303</v>
      </c>
      <c r="BO424" s="18" t="s">
        <v>1953</v>
      </c>
      <c r="BP424" s="19">
        <v>0</v>
      </c>
      <c r="BQ424" s="19">
        <v>0</v>
      </c>
      <c r="BR424" s="19">
        <v>0</v>
      </c>
      <c r="BS424" s="19">
        <v>0</v>
      </c>
    </row>
    <row r="425" spans="53:71" ht="15" x14ac:dyDescent="0.25">
      <c r="BA425" s="90" t="s">
        <v>1954</v>
      </c>
      <c r="BB425" s="90" t="s">
        <v>1299</v>
      </c>
      <c r="BC425" s="90" t="s">
        <v>1316</v>
      </c>
      <c r="BD425" s="473" t="s">
        <v>1301</v>
      </c>
      <c r="BE425">
        <v>392</v>
      </c>
      <c r="BF425" s="93" t="s">
        <v>1808</v>
      </c>
      <c r="BG425" s="311" t="s">
        <v>1955</v>
      </c>
      <c r="BH425" s="93" t="str">
        <f t="shared" si="70"/>
        <v>Florida Indian River</v>
      </c>
      <c r="BI425" s="93" t="s">
        <v>299</v>
      </c>
      <c r="BJ425" s="93" t="s">
        <v>1838</v>
      </c>
      <c r="BK425" s="93" t="s">
        <v>1839</v>
      </c>
      <c r="BL425" s="100" t="s">
        <v>1145</v>
      </c>
      <c r="BM425" s="95" t="s">
        <v>306</v>
      </c>
      <c r="BO425" s="18" t="s">
        <v>1956</v>
      </c>
      <c r="BP425" s="19">
        <v>0</v>
      </c>
      <c r="BQ425" s="19">
        <v>0</v>
      </c>
      <c r="BR425" s="19">
        <v>0</v>
      </c>
      <c r="BS425" s="19">
        <v>0</v>
      </c>
    </row>
    <row r="426" spans="53:71" ht="15" x14ac:dyDescent="0.25">
      <c r="BA426" s="91" t="s">
        <v>1957</v>
      </c>
      <c r="BB426" s="91" t="s">
        <v>1299</v>
      </c>
      <c r="BC426" s="91" t="s">
        <v>1316</v>
      </c>
      <c r="BD426" s="473" t="s">
        <v>1301</v>
      </c>
      <c r="BE426">
        <v>393</v>
      </c>
      <c r="BF426" s="93" t="s">
        <v>1808</v>
      </c>
      <c r="BG426" s="311" t="s">
        <v>1955</v>
      </c>
      <c r="BH426" s="93" t="str">
        <f t="shared" si="70"/>
        <v>Florida Indian River</v>
      </c>
      <c r="BI426" s="93" t="s">
        <v>299</v>
      </c>
      <c r="BJ426" s="93" t="s">
        <v>1810</v>
      </c>
      <c r="BK426" s="93" t="s">
        <v>1814</v>
      </c>
      <c r="BL426" s="100" t="str">
        <f>" "</f>
        <v xml:space="preserve"> </v>
      </c>
      <c r="BM426" s="95" t="s">
        <v>306</v>
      </c>
      <c r="BO426" s="18" t="s">
        <v>1958</v>
      </c>
      <c r="BP426" s="19">
        <v>0</v>
      </c>
      <c r="BQ426" s="19">
        <v>0</v>
      </c>
      <c r="BR426" s="19">
        <v>0</v>
      </c>
      <c r="BS426" s="19">
        <v>0</v>
      </c>
    </row>
    <row r="427" spans="53:71" ht="15" x14ac:dyDescent="0.25">
      <c r="BA427" s="90" t="s">
        <v>1959</v>
      </c>
      <c r="BB427" s="90" t="s">
        <v>1299</v>
      </c>
      <c r="BC427" s="90" t="s">
        <v>1316</v>
      </c>
      <c r="BD427" s="473" t="s">
        <v>1301</v>
      </c>
      <c r="BE427">
        <v>394</v>
      </c>
      <c r="BF427" s="93" t="s">
        <v>1808</v>
      </c>
      <c r="BG427" s="311" t="s">
        <v>848</v>
      </c>
      <c r="BH427" s="93" t="str">
        <f t="shared" si="70"/>
        <v>Florida Jackson</v>
      </c>
      <c r="BI427" s="93" t="s">
        <v>299</v>
      </c>
      <c r="BJ427" s="93" t="s">
        <v>476</v>
      </c>
      <c r="BK427" s="93" t="s">
        <v>301</v>
      </c>
      <c r="BL427" s="100" t="s">
        <v>302</v>
      </c>
      <c r="BM427" s="95" t="s">
        <v>303</v>
      </c>
      <c r="BO427" s="18" t="s">
        <v>1960</v>
      </c>
      <c r="BP427" s="19">
        <v>0</v>
      </c>
      <c r="BQ427" s="19">
        <v>0</v>
      </c>
      <c r="BR427" s="19">
        <v>0</v>
      </c>
      <c r="BS427" s="19">
        <v>0</v>
      </c>
    </row>
    <row r="428" spans="53:71" ht="15" x14ac:dyDescent="0.25">
      <c r="BA428" s="91" t="s">
        <v>1961</v>
      </c>
      <c r="BB428" s="91" t="s">
        <v>1299</v>
      </c>
      <c r="BC428" s="91" t="s">
        <v>1316</v>
      </c>
      <c r="BD428" s="473" t="s">
        <v>1301</v>
      </c>
      <c r="BE428">
        <v>395</v>
      </c>
      <c r="BF428" s="93" t="s">
        <v>1808</v>
      </c>
      <c r="BG428" s="311" t="s">
        <v>848</v>
      </c>
      <c r="BH428" s="93" t="str">
        <f t="shared" si="70"/>
        <v>Florida Jackson</v>
      </c>
      <c r="BI428" s="93" t="s">
        <v>299</v>
      </c>
      <c r="BJ428" s="93" t="s">
        <v>300</v>
      </c>
      <c r="BK428" s="93" t="s">
        <v>363</v>
      </c>
      <c r="BL428" s="100" t="str">
        <f>" "</f>
        <v xml:space="preserve"> </v>
      </c>
      <c r="BM428" s="95" t="s">
        <v>303</v>
      </c>
      <c r="BO428" s="18" t="s">
        <v>1962</v>
      </c>
      <c r="BP428" s="19">
        <v>0</v>
      </c>
      <c r="BQ428" s="19">
        <v>0</v>
      </c>
      <c r="BR428" s="19">
        <v>0</v>
      </c>
      <c r="BS428" s="19">
        <v>0</v>
      </c>
    </row>
    <row r="429" spans="53:71" ht="15" x14ac:dyDescent="0.25">
      <c r="BA429" s="90" t="s">
        <v>1963</v>
      </c>
      <c r="BB429" s="90" t="s">
        <v>1299</v>
      </c>
      <c r="BC429" s="90" t="s">
        <v>1316</v>
      </c>
      <c r="BD429" s="473" t="s">
        <v>1301</v>
      </c>
      <c r="BE429">
        <v>396</v>
      </c>
      <c r="BF429" s="93" t="s">
        <v>1808</v>
      </c>
      <c r="BG429" s="311" t="s">
        <v>856</v>
      </c>
      <c r="BH429" s="93" t="str">
        <f t="shared" si="70"/>
        <v>Florida Jefferson</v>
      </c>
      <c r="BI429" s="93" t="s">
        <v>299</v>
      </c>
      <c r="BJ429" s="93" t="s">
        <v>476</v>
      </c>
      <c r="BK429" s="93" t="s">
        <v>301</v>
      </c>
      <c r="BL429" s="100" t="s">
        <v>302</v>
      </c>
      <c r="BM429" s="95" t="s">
        <v>303</v>
      </c>
      <c r="BO429" s="18" t="s">
        <v>1964</v>
      </c>
      <c r="BP429" s="19">
        <v>0</v>
      </c>
      <c r="BQ429" s="19">
        <v>0</v>
      </c>
      <c r="BR429" s="19">
        <v>0</v>
      </c>
      <c r="BS429" s="19">
        <v>0</v>
      </c>
    </row>
    <row r="430" spans="53:71" ht="15" x14ac:dyDescent="0.25">
      <c r="BA430" s="91" t="s">
        <v>1965</v>
      </c>
      <c r="BB430" s="91" t="s">
        <v>1299</v>
      </c>
      <c r="BC430" s="91" t="s">
        <v>1316</v>
      </c>
      <c r="BD430" s="473" t="s">
        <v>1301</v>
      </c>
      <c r="BE430">
        <v>397</v>
      </c>
      <c r="BF430" s="93" t="s">
        <v>1808</v>
      </c>
      <c r="BG430" s="311" t="s">
        <v>856</v>
      </c>
      <c r="BH430" s="93" t="str">
        <f t="shared" si="70"/>
        <v>Florida Jefferson</v>
      </c>
      <c r="BI430" s="93" t="s">
        <v>299</v>
      </c>
      <c r="BJ430" s="93" t="s">
        <v>300</v>
      </c>
      <c r="BK430" s="93" t="s">
        <v>363</v>
      </c>
      <c r="BL430" s="100" t="str">
        <f>" "</f>
        <v xml:space="preserve"> </v>
      </c>
      <c r="BM430" s="95" t="s">
        <v>303</v>
      </c>
      <c r="BO430" s="18" t="s">
        <v>1966</v>
      </c>
      <c r="BP430" s="19">
        <v>0</v>
      </c>
      <c r="BQ430" s="19">
        <v>0</v>
      </c>
      <c r="BR430" s="19">
        <v>0</v>
      </c>
      <c r="BS430" s="19">
        <v>0</v>
      </c>
    </row>
    <row r="431" spans="53:71" ht="15" x14ac:dyDescent="0.25">
      <c r="BA431" s="90" t="s">
        <v>1967</v>
      </c>
      <c r="BB431" s="90" t="s">
        <v>1299</v>
      </c>
      <c r="BC431" s="90" t="s">
        <v>1300</v>
      </c>
      <c r="BD431" s="473" t="s">
        <v>1301</v>
      </c>
      <c r="BE431">
        <v>398</v>
      </c>
      <c r="BF431" s="93" t="s">
        <v>1808</v>
      </c>
      <c r="BG431" s="311" t="s">
        <v>1289</v>
      </c>
      <c r="BH431" s="93" t="str">
        <f t="shared" si="70"/>
        <v>Florida Lafayette</v>
      </c>
      <c r="BI431" s="93" t="s">
        <v>299</v>
      </c>
      <c r="BJ431" s="93" t="s">
        <v>1810</v>
      </c>
      <c r="BK431" s="93" t="s">
        <v>1811</v>
      </c>
      <c r="BL431" s="100" t="s">
        <v>1114</v>
      </c>
      <c r="BM431" s="95" t="s">
        <v>303</v>
      </c>
      <c r="BO431" s="18" t="s">
        <v>1968</v>
      </c>
      <c r="BP431" s="19">
        <v>0</v>
      </c>
      <c r="BQ431" s="19">
        <v>0</v>
      </c>
      <c r="BR431" s="19">
        <v>0</v>
      </c>
      <c r="BS431" s="19">
        <v>0</v>
      </c>
    </row>
    <row r="432" spans="53:71" ht="15" x14ac:dyDescent="0.25">
      <c r="BA432" s="91" t="s">
        <v>1969</v>
      </c>
      <c r="BB432" s="91" t="s">
        <v>1299</v>
      </c>
      <c r="BC432" s="91" t="s">
        <v>1316</v>
      </c>
      <c r="BD432" s="473" t="s">
        <v>1301</v>
      </c>
      <c r="BE432">
        <v>399</v>
      </c>
      <c r="BF432" s="93" t="s">
        <v>1808</v>
      </c>
      <c r="BG432" s="311" t="s">
        <v>1289</v>
      </c>
      <c r="BH432" s="93" t="str">
        <f t="shared" si="70"/>
        <v>Florida Lafayette</v>
      </c>
      <c r="BI432" s="93" t="s">
        <v>299</v>
      </c>
      <c r="BJ432" s="93" t="s">
        <v>300</v>
      </c>
      <c r="BK432" s="93" t="s">
        <v>363</v>
      </c>
      <c r="BL432" s="100" t="str">
        <f>" "</f>
        <v xml:space="preserve"> </v>
      </c>
      <c r="BM432" s="95" t="s">
        <v>303</v>
      </c>
      <c r="BO432" s="18" t="s">
        <v>1970</v>
      </c>
      <c r="BP432" s="19">
        <v>0</v>
      </c>
      <c r="BQ432" s="19">
        <v>0</v>
      </c>
      <c r="BR432" s="19">
        <v>0</v>
      </c>
      <c r="BS432" s="19">
        <v>0</v>
      </c>
    </row>
    <row r="433" spans="53:71" ht="15" x14ac:dyDescent="0.25">
      <c r="BA433" s="90" t="s">
        <v>1971</v>
      </c>
      <c r="BB433" s="90" t="s">
        <v>1299</v>
      </c>
      <c r="BC433" s="90" t="s">
        <v>1316</v>
      </c>
      <c r="BD433" s="473" t="s">
        <v>1301</v>
      </c>
      <c r="BE433">
        <v>400</v>
      </c>
      <c r="BF433" s="93" t="s">
        <v>1808</v>
      </c>
      <c r="BG433" s="311" t="s">
        <v>1460</v>
      </c>
      <c r="BH433" s="93" t="str">
        <f t="shared" si="70"/>
        <v>Florida Lake</v>
      </c>
      <c r="BI433" s="93" t="s">
        <v>299</v>
      </c>
      <c r="BJ433" s="93" t="s">
        <v>1810</v>
      </c>
      <c r="BK433" s="93" t="s">
        <v>1811</v>
      </c>
      <c r="BL433" s="100" t="s">
        <v>1114</v>
      </c>
      <c r="BM433" s="95" t="s">
        <v>303</v>
      </c>
      <c r="BO433" s="18" t="s">
        <v>1972</v>
      </c>
      <c r="BP433" s="19">
        <v>0</v>
      </c>
      <c r="BQ433" s="19">
        <v>0</v>
      </c>
      <c r="BR433" s="19">
        <v>0</v>
      </c>
      <c r="BS433" s="19">
        <v>0</v>
      </c>
    </row>
    <row r="434" spans="53:71" ht="15" x14ac:dyDescent="0.25">
      <c r="BA434" s="91" t="s">
        <v>1973</v>
      </c>
      <c r="BB434" s="91" t="s">
        <v>1299</v>
      </c>
      <c r="BC434" s="91" t="s">
        <v>1316</v>
      </c>
      <c r="BD434" s="473" t="s">
        <v>1301</v>
      </c>
      <c r="BE434">
        <v>401</v>
      </c>
      <c r="BF434" s="93" t="s">
        <v>1808</v>
      </c>
      <c r="BG434" s="311" t="s">
        <v>1460</v>
      </c>
      <c r="BH434" s="93" t="str">
        <f t="shared" si="70"/>
        <v>Florida Lake</v>
      </c>
      <c r="BI434" s="93" t="s">
        <v>299</v>
      </c>
      <c r="BJ434" s="93" t="s">
        <v>300</v>
      </c>
      <c r="BK434" s="93" t="s">
        <v>363</v>
      </c>
      <c r="BL434" s="100" t="str">
        <f>" "</f>
        <v xml:space="preserve"> </v>
      </c>
      <c r="BM434" s="95" t="s">
        <v>303</v>
      </c>
      <c r="BO434" s="18" t="s">
        <v>1974</v>
      </c>
      <c r="BP434" s="19">
        <v>0</v>
      </c>
      <c r="BQ434" s="19">
        <v>0</v>
      </c>
      <c r="BR434" s="19">
        <v>0</v>
      </c>
      <c r="BS434" s="19">
        <v>0</v>
      </c>
    </row>
    <row r="435" spans="53:71" ht="15" x14ac:dyDescent="0.25">
      <c r="BA435" s="90" t="s">
        <v>1975</v>
      </c>
      <c r="BB435" s="90" t="s">
        <v>1299</v>
      </c>
      <c r="BC435" s="90" t="s">
        <v>1316</v>
      </c>
      <c r="BD435" s="473" t="s">
        <v>1301</v>
      </c>
      <c r="BE435">
        <v>402</v>
      </c>
      <c r="BF435" s="93" t="s">
        <v>1808</v>
      </c>
      <c r="BG435" s="311" t="s">
        <v>886</v>
      </c>
      <c r="BH435" s="93" t="str">
        <f t="shared" si="70"/>
        <v>Florida Lee</v>
      </c>
      <c r="BI435" s="93" t="s">
        <v>299</v>
      </c>
      <c r="BJ435" s="93" t="s">
        <v>1810</v>
      </c>
      <c r="BK435" s="93" t="s">
        <v>1811</v>
      </c>
      <c r="BL435" s="100" t="s">
        <v>1114</v>
      </c>
      <c r="BM435" s="95" t="s">
        <v>303</v>
      </c>
      <c r="BO435" s="18" t="s">
        <v>1976</v>
      </c>
      <c r="BP435" s="19">
        <v>0</v>
      </c>
      <c r="BQ435" s="19">
        <v>0</v>
      </c>
      <c r="BR435" s="19">
        <v>0</v>
      </c>
      <c r="BS435" s="19">
        <v>0</v>
      </c>
    </row>
    <row r="436" spans="53:71" ht="15" x14ac:dyDescent="0.25">
      <c r="BA436" s="91" t="s">
        <v>1977</v>
      </c>
      <c r="BB436" s="91" t="s">
        <v>1299</v>
      </c>
      <c r="BC436" s="91" t="s">
        <v>1316</v>
      </c>
      <c r="BD436" s="473" t="s">
        <v>1301</v>
      </c>
      <c r="BE436">
        <v>403</v>
      </c>
      <c r="BF436" s="93" t="s">
        <v>1808</v>
      </c>
      <c r="BG436" s="311" t="s">
        <v>886</v>
      </c>
      <c r="BH436" s="93" t="str">
        <f t="shared" si="70"/>
        <v>Florida Lee</v>
      </c>
      <c r="BI436" s="93" t="s">
        <v>299</v>
      </c>
      <c r="BJ436" s="93" t="s">
        <v>300</v>
      </c>
      <c r="BK436" s="93" t="s">
        <v>363</v>
      </c>
      <c r="BL436" s="100" t="str">
        <f>" "</f>
        <v xml:space="preserve"> </v>
      </c>
      <c r="BM436" s="95" t="s">
        <v>303</v>
      </c>
      <c r="BO436" s="18" t="s">
        <v>1978</v>
      </c>
      <c r="BP436" s="19">
        <v>0</v>
      </c>
      <c r="BQ436" s="19">
        <v>0</v>
      </c>
      <c r="BR436" s="19">
        <v>0</v>
      </c>
      <c r="BS436" s="19">
        <v>0</v>
      </c>
    </row>
    <row r="437" spans="53:71" ht="15" x14ac:dyDescent="0.25">
      <c r="BA437" s="90" t="s">
        <v>1979</v>
      </c>
      <c r="BB437" s="90" t="s">
        <v>1299</v>
      </c>
      <c r="BC437" s="90" t="s">
        <v>1316</v>
      </c>
      <c r="BD437" s="473" t="s">
        <v>1301</v>
      </c>
      <c r="BE437">
        <v>404</v>
      </c>
      <c r="BF437" s="93" t="s">
        <v>1808</v>
      </c>
      <c r="BG437" s="311" t="s">
        <v>1980</v>
      </c>
      <c r="BH437" s="93" t="str">
        <f t="shared" si="70"/>
        <v>Florida Leon</v>
      </c>
      <c r="BI437" s="93" t="s">
        <v>299</v>
      </c>
      <c r="BJ437" s="93" t="s">
        <v>476</v>
      </c>
      <c r="BK437" s="93" t="s">
        <v>301</v>
      </c>
      <c r="BL437" s="100" t="s">
        <v>302</v>
      </c>
      <c r="BM437" s="95" t="s">
        <v>303</v>
      </c>
      <c r="BO437" s="18" t="s">
        <v>1981</v>
      </c>
      <c r="BP437" s="19">
        <v>0</v>
      </c>
      <c r="BQ437" s="19">
        <v>0</v>
      </c>
      <c r="BR437" s="19">
        <v>0</v>
      </c>
      <c r="BS437" s="19">
        <v>0</v>
      </c>
    </row>
    <row r="438" spans="53:71" ht="15" x14ac:dyDescent="0.25">
      <c r="BA438" s="90" t="s">
        <v>1982</v>
      </c>
      <c r="BB438" s="90" t="s">
        <v>1299</v>
      </c>
      <c r="BC438" s="90" t="s">
        <v>1316</v>
      </c>
      <c r="BD438" s="473" t="s">
        <v>1301</v>
      </c>
      <c r="BE438">
        <v>405</v>
      </c>
      <c r="BF438" s="93" t="s">
        <v>1808</v>
      </c>
      <c r="BG438" s="311" t="s">
        <v>1980</v>
      </c>
      <c r="BH438" s="93" t="str">
        <f t="shared" si="70"/>
        <v>Florida Leon</v>
      </c>
      <c r="BI438" s="93" t="s">
        <v>299</v>
      </c>
      <c r="BJ438" s="93" t="s">
        <v>300</v>
      </c>
      <c r="BK438" s="93" t="s">
        <v>363</v>
      </c>
      <c r="BL438" s="100" t="str">
        <f>" "</f>
        <v xml:space="preserve"> </v>
      </c>
      <c r="BM438" s="95" t="s">
        <v>303</v>
      </c>
      <c r="BO438" s="18" t="s">
        <v>1983</v>
      </c>
      <c r="BP438" s="19">
        <v>0</v>
      </c>
      <c r="BQ438" s="19">
        <v>0</v>
      </c>
      <c r="BR438" s="19">
        <v>0</v>
      </c>
      <c r="BS438" s="19">
        <v>0</v>
      </c>
    </row>
    <row r="439" spans="53:71" ht="15" x14ac:dyDescent="0.25">
      <c r="BA439" s="91" t="s">
        <v>1984</v>
      </c>
      <c r="BB439" s="91" t="s">
        <v>1299</v>
      </c>
      <c r="BC439" s="91" t="s">
        <v>1316</v>
      </c>
      <c r="BD439" s="473" t="s">
        <v>1301</v>
      </c>
      <c r="BE439">
        <v>406</v>
      </c>
      <c r="BF439" s="93" t="s">
        <v>1808</v>
      </c>
      <c r="BG439" s="311" t="s">
        <v>1985</v>
      </c>
      <c r="BH439" s="93" t="str">
        <f t="shared" si="70"/>
        <v>Florida Levy</v>
      </c>
      <c r="BI439" s="93" t="s">
        <v>299</v>
      </c>
      <c r="BJ439" s="93" t="s">
        <v>1810</v>
      </c>
      <c r="BK439" s="93" t="s">
        <v>1811</v>
      </c>
      <c r="BL439" s="100" t="s">
        <v>1114</v>
      </c>
      <c r="BM439" s="95" t="s">
        <v>303</v>
      </c>
      <c r="BO439" s="18" t="s">
        <v>1986</v>
      </c>
      <c r="BP439" s="19">
        <v>0</v>
      </c>
      <c r="BQ439" s="19">
        <v>0</v>
      </c>
      <c r="BR439" s="19">
        <v>0</v>
      </c>
      <c r="BS439" s="19">
        <v>0</v>
      </c>
    </row>
    <row r="440" spans="53:71" ht="15" x14ac:dyDescent="0.25">
      <c r="BA440" s="90" t="s">
        <v>1987</v>
      </c>
      <c r="BB440" s="90" t="s">
        <v>1299</v>
      </c>
      <c r="BC440" s="90" t="s">
        <v>1316</v>
      </c>
      <c r="BD440" s="473" t="s">
        <v>1301</v>
      </c>
      <c r="BE440">
        <v>407</v>
      </c>
      <c r="BF440" s="93" t="s">
        <v>1808</v>
      </c>
      <c r="BG440" s="311" t="s">
        <v>1985</v>
      </c>
      <c r="BH440" s="93" t="str">
        <f t="shared" si="70"/>
        <v>Florida Levy</v>
      </c>
      <c r="BI440" s="93" t="s">
        <v>299</v>
      </c>
      <c r="BJ440" s="93" t="s">
        <v>300</v>
      </c>
      <c r="BK440" s="93" t="s">
        <v>363</v>
      </c>
      <c r="BL440" s="100" t="str">
        <f>" "</f>
        <v xml:space="preserve"> </v>
      </c>
      <c r="BM440" s="95" t="s">
        <v>303</v>
      </c>
      <c r="BO440" s="18" t="s">
        <v>1988</v>
      </c>
      <c r="BP440" s="19">
        <v>0</v>
      </c>
      <c r="BQ440" s="19">
        <v>0</v>
      </c>
      <c r="BR440" s="19">
        <v>0</v>
      </c>
      <c r="BS440" s="19">
        <v>0</v>
      </c>
    </row>
    <row r="441" spans="53:71" ht="15" x14ac:dyDescent="0.25">
      <c r="BA441" s="91" t="s">
        <v>1989</v>
      </c>
      <c r="BB441" s="91" t="s">
        <v>1299</v>
      </c>
      <c r="BC441" s="91" t="s">
        <v>1316</v>
      </c>
      <c r="BD441" s="473" t="s">
        <v>1301</v>
      </c>
      <c r="BE441">
        <v>408</v>
      </c>
      <c r="BF441" s="93" t="s">
        <v>1808</v>
      </c>
      <c r="BG441" s="311" t="s">
        <v>1990</v>
      </c>
      <c r="BH441" s="93" t="str">
        <f t="shared" si="70"/>
        <v>Florida Liberty</v>
      </c>
      <c r="BI441" s="93" t="s">
        <v>299</v>
      </c>
      <c r="BJ441" s="93" t="s">
        <v>476</v>
      </c>
      <c r="BK441" s="93" t="s">
        <v>301</v>
      </c>
      <c r="BL441" s="100" t="s">
        <v>302</v>
      </c>
      <c r="BM441" s="95" t="s">
        <v>303</v>
      </c>
      <c r="BO441" s="18" t="s">
        <v>1991</v>
      </c>
      <c r="BP441" s="19">
        <v>0</v>
      </c>
      <c r="BQ441" s="19">
        <v>0</v>
      </c>
      <c r="BR441" s="19">
        <v>0</v>
      </c>
      <c r="BS441" s="19">
        <v>0</v>
      </c>
    </row>
    <row r="442" spans="53:71" ht="15" x14ac:dyDescent="0.25">
      <c r="BA442" s="91" t="s">
        <v>1992</v>
      </c>
      <c r="BB442" s="91" t="s">
        <v>1299</v>
      </c>
      <c r="BC442" s="91" t="s">
        <v>1316</v>
      </c>
      <c r="BD442" s="473" t="s">
        <v>1301</v>
      </c>
      <c r="BE442">
        <v>409</v>
      </c>
      <c r="BF442" s="93" t="s">
        <v>1808</v>
      </c>
      <c r="BG442" s="311" t="s">
        <v>1990</v>
      </c>
      <c r="BH442" s="93" t="str">
        <f t="shared" si="70"/>
        <v>Florida Liberty</v>
      </c>
      <c r="BI442" s="93" t="s">
        <v>299</v>
      </c>
      <c r="BJ442" s="93" t="s">
        <v>300</v>
      </c>
      <c r="BK442" s="93" t="s">
        <v>363</v>
      </c>
      <c r="BL442" s="100" t="str">
        <f>" "</f>
        <v xml:space="preserve"> </v>
      </c>
      <c r="BM442" s="95" t="s">
        <v>303</v>
      </c>
      <c r="BO442" s="18" t="s">
        <v>1993</v>
      </c>
      <c r="BP442" s="19">
        <v>0</v>
      </c>
      <c r="BQ442" s="19">
        <v>0</v>
      </c>
      <c r="BR442" s="19">
        <v>0</v>
      </c>
      <c r="BS442" s="19">
        <v>0</v>
      </c>
    </row>
    <row r="443" spans="53:71" ht="15" x14ac:dyDescent="0.25">
      <c r="BA443" s="90" t="s">
        <v>1994</v>
      </c>
      <c r="BB443" s="90" t="s">
        <v>1299</v>
      </c>
      <c r="BC443" s="90" t="s">
        <v>1316</v>
      </c>
      <c r="BD443" s="473" t="s">
        <v>1301</v>
      </c>
      <c r="BE443">
        <v>410</v>
      </c>
      <c r="BF443" s="93" t="s">
        <v>1808</v>
      </c>
      <c r="BG443" s="311" t="s">
        <v>925</v>
      </c>
      <c r="BH443" s="93" t="str">
        <f t="shared" si="70"/>
        <v>Florida Madison</v>
      </c>
      <c r="BI443" s="93" t="s">
        <v>299</v>
      </c>
      <c r="BJ443" s="93" t="s">
        <v>1810</v>
      </c>
      <c r="BK443" s="93" t="s">
        <v>1811</v>
      </c>
      <c r="BL443" s="100" t="s">
        <v>1114</v>
      </c>
      <c r="BM443" s="95" t="s">
        <v>303</v>
      </c>
      <c r="BO443" s="18" t="s">
        <v>1995</v>
      </c>
      <c r="BP443" s="19" t="s">
        <v>1561</v>
      </c>
      <c r="BQ443" s="19" t="s">
        <v>1561</v>
      </c>
      <c r="BR443" s="19" t="s">
        <v>1561</v>
      </c>
      <c r="BS443" s="19" t="s">
        <v>1561</v>
      </c>
    </row>
    <row r="444" spans="53:71" ht="15" x14ac:dyDescent="0.25">
      <c r="BA444" s="91" t="s">
        <v>1996</v>
      </c>
      <c r="BB444" s="91" t="s">
        <v>1299</v>
      </c>
      <c r="BC444" s="91" t="s">
        <v>1316</v>
      </c>
      <c r="BD444" s="473" t="s">
        <v>1301</v>
      </c>
      <c r="BE444">
        <v>411</v>
      </c>
      <c r="BF444" s="93" t="s">
        <v>1808</v>
      </c>
      <c r="BG444" s="311" t="s">
        <v>925</v>
      </c>
      <c r="BH444" s="93" t="str">
        <f t="shared" si="70"/>
        <v>Florida Madison</v>
      </c>
      <c r="BI444" s="93" t="s">
        <v>299</v>
      </c>
      <c r="BJ444" s="93" t="s">
        <v>300</v>
      </c>
      <c r="BK444" s="93" t="s">
        <v>363</v>
      </c>
      <c r="BL444" s="100" t="str">
        <f>" "</f>
        <v xml:space="preserve"> </v>
      </c>
      <c r="BM444" s="95" t="s">
        <v>303</v>
      </c>
      <c r="BO444" s="18" t="s">
        <v>1997</v>
      </c>
      <c r="BP444" s="19">
        <v>0</v>
      </c>
      <c r="BQ444" s="19">
        <v>0</v>
      </c>
      <c r="BR444" s="19">
        <v>0</v>
      </c>
      <c r="BS444" s="19">
        <v>0</v>
      </c>
    </row>
    <row r="445" spans="53:71" ht="15" x14ac:dyDescent="0.25">
      <c r="BA445" s="90" t="s">
        <v>1998</v>
      </c>
      <c r="BB445" s="90" t="s">
        <v>1299</v>
      </c>
      <c r="BC445" s="90" t="s">
        <v>1316</v>
      </c>
      <c r="BD445" s="473" t="s">
        <v>1301</v>
      </c>
      <c r="BE445">
        <v>412</v>
      </c>
      <c r="BF445" s="93" t="s">
        <v>1808</v>
      </c>
      <c r="BG445" s="311" t="s">
        <v>1999</v>
      </c>
      <c r="BH445" s="93" t="str">
        <f t="shared" si="70"/>
        <v>Florida Manatee</v>
      </c>
      <c r="BI445" s="93" t="s">
        <v>299</v>
      </c>
      <c r="BJ445" s="93" t="s">
        <v>1810</v>
      </c>
      <c r="BK445" s="93" t="s">
        <v>1811</v>
      </c>
      <c r="BL445" s="100" t="s">
        <v>1114</v>
      </c>
      <c r="BM445" s="95" t="s">
        <v>303</v>
      </c>
      <c r="BO445" s="18" t="s">
        <v>2000</v>
      </c>
      <c r="BP445" s="19">
        <v>0</v>
      </c>
      <c r="BQ445" s="19">
        <v>0</v>
      </c>
      <c r="BR445" s="19">
        <v>0</v>
      </c>
      <c r="BS445" s="19">
        <v>0</v>
      </c>
    </row>
    <row r="446" spans="53:71" ht="15" x14ac:dyDescent="0.25">
      <c r="BA446" s="91" t="s">
        <v>2001</v>
      </c>
      <c r="BB446" s="91" t="s">
        <v>1299</v>
      </c>
      <c r="BC446" s="91" t="s">
        <v>1316</v>
      </c>
      <c r="BD446" s="473" t="s">
        <v>1301</v>
      </c>
      <c r="BE446">
        <v>413</v>
      </c>
      <c r="BF446" s="93" t="s">
        <v>1808</v>
      </c>
      <c r="BG446" s="311" t="s">
        <v>1999</v>
      </c>
      <c r="BH446" s="93" t="str">
        <f t="shared" si="70"/>
        <v>Florida Manatee</v>
      </c>
      <c r="BI446" s="93" t="s">
        <v>299</v>
      </c>
      <c r="BJ446" s="93" t="s">
        <v>300</v>
      </c>
      <c r="BK446" s="93" t="s">
        <v>363</v>
      </c>
      <c r="BL446" s="100" t="str">
        <f>" "</f>
        <v xml:space="preserve"> </v>
      </c>
      <c r="BM446" s="95" t="s">
        <v>303</v>
      </c>
      <c r="BO446" s="18" t="s">
        <v>2002</v>
      </c>
      <c r="BP446" s="19">
        <v>0</v>
      </c>
      <c r="BQ446" s="19">
        <v>0</v>
      </c>
      <c r="BR446" s="19">
        <v>0</v>
      </c>
      <c r="BS446" s="19">
        <v>0</v>
      </c>
    </row>
    <row r="447" spans="53:71" ht="15" x14ac:dyDescent="0.25">
      <c r="BA447" s="90" t="s">
        <v>2003</v>
      </c>
      <c r="BB447" s="90" t="s">
        <v>1299</v>
      </c>
      <c r="BC447" s="90" t="s">
        <v>1316</v>
      </c>
      <c r="BD447" s="473" t="s">
        <v>1301</v>
      </c>
      <c r="BE447">
        <v>414</v>
      </c>
      <c r="BF447" s="93" t="s">
        <v>1808</v>
      </c>
      <c r="BG447" s="311" t="s">
        <v>943</v>
      </c>
      <c r="BH447" s="93" t="str">
        <f t="shared" si="70"/>
        <v>Florida Marion</v>
      </c>
      <c r="BI447" s="93" t="s">
        <v>299</v>
      </c>
      <c r="BJ447" s="93" t="s">
        <v>1810</v>
      </c>
      <c r="BK447" s="93" t="s">
        <v>1811</v>
      </c>
      <c r="BL447" s="100" t="s">
        <v>1114</v>
      </c>
      <c r="BM447" s="95" t="s">
        <v>303</v>
      </c>
      <c r="BO447" s="18" t="s">
        <v>2004</v>
      </c>
      <c r="BP447" s="19">
        <v>0</v>
      </c>
      <c r="BQ447" s="19">
        <v>0</v>
      </c>
      <c r="BR447" s="19">
        <v>0</v>
      </c>
      <c r="BS447" s="19">
        <v>0</v>
      </c>
    </row>
    <row r="448" spans="53:71" ht="15" x14ac:dyDescent="0.25">
      <c r="BA448" s="90" t="s">
        <v>2005</v>
      </c>
      <c r="BB448" s="90" t="s">
        <v>1299</v>
      </c>
      <c r="BC448" s="90" t="s">
        <v>1316</v>
      </c>
      <c r="BD448" s="473" t="s">
        <v>1301</v>
      </c>
      <c r="BE448">
        <v>415</v>
      </c>
      <c r="BF448" s="93" t="s">
        <v>1808</v>
      </c>
      <c r="BG448" s="311" t="s">
        <v>943</v>
      </c>
      <c r="BH448" s="93" t="str">
        <f t="shared" si="70"/>
        <v>Florida Marion</v>
      </c>
      <c r="BI448" s="93" t="s">
        <v>299</v>
      </c>
      <c r="BJ448" s="93" t="s">
        <v>300</v>
      </c>
      <c r="BK448" s="93" t="s">
        <v>363</v>
      </c>
      <c r="BL448" s="100" t="str">
        <f>" "</f>
        <v xml:space="preserve"> </v>
      </c>
      <c r="BM448" s="95" t="s">
        <v>303</v>
      </c>
      <c r="BO448" s="18" t="s">
        <v>2006</v>
      </c>
      <c r="BP448" s="19">
        <v>0</v>
      </c>
      <c r="BQ448" s="19">
        <v>0</v>
      </c>
      <c r="BR448" s="19">
        <v>0</v>
      </c>
      <c r="BS448" s="19">
        <v>0</v>
      </c>
    </row>
    <row r="449" spans="53:71" ht="15" x14ac:dyDescent="0.25">
      <c r="BA449" s="91" t="s">
        <v>2007</v>
      </c>
      <c r="BB449" s="91" t="s">
        <v>1299</v>
      </c>
      <c r="BC449" s="91" t="s">
        <v>1316</v>
      </c>
      <c r="BD449" s="473" t="s">
        <v>1301</v>
      </c>
      <c r="BE449">
        <v>416</v>
      </c>
      <c r="BF449" s="93" t="s">
        <v>1808</v>
      </c>
      <c r="BG449" s="311" t="s">
        <v>2008</v>
      </c>
      <c r="BH449" s="93" t="str">
        <f t="shared" si="70"/>
        <v>Florida Martin</v>
      </c>
      <c r="BI449" s="93" t="s">
        <v>299</v>
      </c>
      <c r="BJ449" s="93" t="s">
        <v>1838</v>
      </c>
      <c r="BK449" s="93" t="s">
        <v>1839</v>
      </c>
      <c r="BL449" s="100" t="s">
        <v>1145</v>
      </c>
      <c r="BM449" s="95" t="s">
        <v>306</v>
      </c>
      <c r="BO449" s="18" t="s">
        <v>2009</v>
      </c>
      <c r="BP449" s="19">
        <v>0</v>
      </c>
      <c r="BQ449" s="19">
        <v>0</v>
      </c>
      <c r="BR449" s="19">
        <v>0</v>
      </c>
      <c r="BS449" s="19">
        <v>0</v>
      </c>
    </row>
    <row r="450" spans="53:71" ht="15" x14ac:dyDescent="0.25">
      <c r="BA450" s="90" t="s">
        <v>2010</v>
      </c>
      <c r="BB450" s="90" t="s">
        <v>1299</v>
      </c>
      <c r="BC450" s="90" t="s">
        <v>1316</v>
      </c>
      <c r="BD450" s="473" t="s">
        <v>1301</v>
      </c>
      <c r="BE450">
        <v>417</v>
      </c>
      <c r="BF450" s="93" t="s">
        <v>1808</v>
      </c>
      <c r="BG450" s="311" t="s">
        <v>2008</v>
      </c>
      <c r="BH450" s="93" t="str">
        <f t="shared" si="70"/>
        <v>Florida Martin</v>
      </c>
      <c r="BI450" s="93" t="s">
        <v>299</v>
      </c>
      <c r="BJ450" s="93" t="s">
        <v>1810</v>
      </c>
      <c r="BK450" s="93" t="s">
        <v>1814</v>
      </c>
      <c r="BL450" s="100" t="str">
        <f>" "</f>
        <v xml:space="preserve"> </v>
      </c>
      <c r="BM450" s="95" t="s">
        <v>306</v>
      </c>
      <c r="BO450" s="18" t="s">
        <v>2011</v>
      </c>
      <c r="BP450" s="19">
        <v>0</v>
      </c>
      <c r="BQ450" s="19">
        <v>0</v>
      </c>
      <c r="BR450" s="19">
        <v>0</v>
      </c>
      <c r="BS450" s="19">
        <v>0</v>
      </c>
    </row>
    <row r="451" spans="53:71" ht="15" x14ac:dyDescent="0.25">
      <c r="BA451" s="91" t="s">
        <v>2012</v>
      </c>
      <c r="BB451" s="91" t="s">
        <v>1299</v>
      </c>
      <c r="BC451" s="91" t="s">
        <v>1316</v>
      </c>
      <c r="BD451" s="473" t="s">
        <v>1301</v>
      </c>
      <c r="BE451">
        <v>418</v>
      </c>
      <c r="BF451" s="93" t="s">
        <v>1808</v>
      </c>
      <c r="BG451" s="311" t="s">
        <v>2013</v>
      </c>
      <c r="BH451" s="93" t="str">
        <f t="shared" si="70"/>
        <v>Florida Miami-Dade</v>
      </c>
      <c r="BI451" s="93" t="s">
        <v>299</v>
      </c>
      <c r="BJ451" s="93" t="s">
        <v>1838</v>
      </c>
      <c r="BK451" s="93" t="s">
        <v>1839</v>
      </c>
      <c r="BL451" s="100" t="s">
        <v>1145</v>
      </c>
      <c r="BM451" s="95" t="s">
        <v>306</v>
      </c>
      <c r="BO451" s="18" t="s">
        <v>2014</v>
      </c>
      <c r="BP451" s="19">
        <v>0</v>
      </c>
      <c r="BQ451" s="19">
        <v>0</v>
      </c>
      <c r="BR451" s="19">
        <v>0</v>
      </c>
      <c r="BS451" s="19">
        <v>0</v>
      </c>
    </row>
    <row r="452" spans="53:71" ht="15" x14ac:dyDescent="0.25">
      <c r="BA452" s="91" t="s">
        <v>2015</v>
      </c>
      <c r="BB452" s="91" t="s">
        <v>1299</v>
      </c>
      <c r="BC452" s="91" t="s">
        <v>1316</v>
      </c>
      <c r="BD452" s="473" t="s">
        <v>1301</v>
      </c>
      <c r="BE452">
        <v>419</v>
      </c>
      <c r="BF452" s="93" t="s">
        <v>1808</v>
      </c>
      <c r="BG452" s="311" t="s">
        <v>2013</v>
      </c>
      <c r="BH452" s="93" t="str">
        <f t="shared" si="70"/>
        <v>Florida Miami-Dade</v>
      </c>
      <c r="BI452" s="93" t="s">
        <v>299</v>
      </c>
      <c r="BJ452" s="93" t="s">
        <v>1810</v>
      </c>
      <c r="BK452" s="93" t="s">
        <v>1814</v>
      </c>
      <c r="BL452" s="100" t="str">
        <f>" "</f>
        <v xml:space="preserve"> </v>
      </c>
      <c r="BM452" s="95" t="s">
        <v>306</v>
      </c>
      <c r="BO452" s="18" t="s">
        <v>2016</v>
      </c>
      <c r="BP452" s="19">
        <v>1500</v>
      </c>
      <c r="BQ452" s="19">
        <v>0</v>
      </c>
      <c r="BR452" s="19">
        <v>1500</v>
      </c>
      <c r="BS452" s="19">
        <v>1500</v>
      </c>
    </row>
    <row r="453" spans="53:71" ht="15" x14ac:dyDescent="0.25">
      <c r="BA453" s="90" t="s">
        <v>2017</v>
      </c>
      <c r="BB453" s="90" t="s">
        <v>1299</v>
      </c>
      <c r="BC453" s="90" t="s">
        <v>1316</v>
      </c>
      <c r="BD453" s="473" t="s">
        <v>1301</v>
      </c>
      <c r="BE453">
        <v>420</v>
      </c>
      <c r="BF453" s="93" t="s">
        <v>1808</v>
      </c>
      <c r="BG453" s="311" t="s">
        <v>965</v>
      </c>
      <c r="BH453" s="93" t="str">
        <f t="shared" si="70"/>
        <v>Florida Monroe</v>
      </c>
      <c r="BI453" s="93" t="s">
        <v>299</v>
      </c>
      <c r="BJ453" s="93" t="s">
        <v>1810</v>
      </c>
      <c r="BK453" s="93" t="s">
        <v>1839</v>
      </c>
      <c r="BL453" s="100" t="s">
        <v>1145</v>
      </c>
      <c r="BM453" s="95" t="s">
        <v>306</v>
      </c>
      <c r="BO453" s="18" t="s">
        <v>2018</v>
      </c>
      <c r="BP453" s="19">
        <v>0</v>
      </c>
      <c r="BQ453" s="19">
        <v>0</v>
      </c>
      <c r="BR453" s="19">
        <v>0</v>
      </c>
      <c r="BS453" s="19">
        <v>0</v>
      </c>
    </row>
    <row r="454" spans="53:71" ht="15" x14ac:dyDescent="0.25">
      <c r="BA454" s="91" t="s">
        <v>2019</v>
      </c>
      <c r="BB454" s="91" t="s">
        <v>1299</v>
      </c>
      <c r="BC454" s="91" t="s">
        <v>1316</v>
      </c>
      <c r="BD454" s="473" t="s">
        <v>1301</v>
      </c>
      <c r="BE454">
        <v>421</v>
      </c>
      <c r="BF454" s="93" t="s">
        <v>1808</v>
      </c>
      <c r="BG454" s="311" t="s">
        <v>965</v>
      </c>
      <c r="BH454" s="93" t="str">
        <f t="shared" si="70"/>
        <v>Florida Monroe</v>
      </c>
      <c r="BI454" s="93" t="s">
        <v>299</v>
      </c>
      <c r="BJ454" s="93" t="s">
        <v>300</v>
      </c>
      <c r="BK454" s="93" t="s">
        <v>1814</v>
      </c>
      <c r="BL454" s="100" t="str">
        <f>" "</f>
        <v xml:space="preserve"> </v>
      </c>
      <c r="BM454" s="95" t="s">
        <v>306</v>
      </c>
      <c r="BO454" s="18" t="s">
        <v>2020</v>
      </c>
      <c r="BP454" s="19">
        <v>0</v>
      </c>
      <c r="BQ454" s="19">
        <v>0</v>
      </c>
      <c r="BR454" s="19">
        <v>0</v>
      </c>
      <c r="BS454" s="19">
        <v>0</v>
      </c>
    </row>
    <row r="455" spans="53:71" ht="15" x14ac:dyDescent="0.25">
      <c r="BA455" s="90" t="s">
        <v>2021</v>
      </c>
      <c r="BB455" s="90" t="s">
        <v>1299</v>
      </c>
      <c r="BC455" s="90" t="s">
        <v>1316</v>
      </c>
      <c r="BD455" s="473" t="s">
        <v>1301</v>
      </c>
      <c r="BE455">
        <v>422</v>
      </c>
      <c r="BF455" s="93" t="s">
        <v>1808</v>
      </c>
      <c r="BG455" s="311" t="s">
        <v>2022</v>
      </c>
      <c r="BH455" s="93" t="str">
        <f t="shared" si="70"/>
        <v>Florida Nassau</v>
      </c>
      <c r="BI455" s="93" t="s">
        <v>299</v>
      </c>
      <c r="BJ455" s="93" t="s">
        <v>1810</v>
      </c>
      <c r="BK455" s="93" t="s">
        <v>1811</v>
      </c>
      <c r="BL455" s="100" t="s">
        <v>1114</v>
      </c>
      <c r="BM455" s="95" t="s">
        <v>303</v>
      </c>
      <c r="BO455" s="18" t="s">
        <v>2023</v>
      </c>
      <c r="BP455" s="19">
        <v>2000</v>
      </c>
      <c r="BQ455" s="19">
        <v>0</v>
      </c>
      <c r="BR455" s="19">
        <v>2000</v>
      </c>
      <c r="BS455" s="19">
        <v>2000</v>
      </c>
    </row>
    <row r="456" spans="53:71" ht="15" x14ac:dyDescent="0.25">
      <c r="BA456" s="90" t="s">
        <v>2024</v>
      </c>
      <c r="BB456" s="90" t="s">
        <v>1299</v>
      </c>
      <c r="BC456" s="90" t="s">
        <v>1316</v>
      </c>
      <c r="BD456" s="473" t="s">
        <v>1301</v>
      </c>
      <c r="BE456">
        <v>423</v>
      </c>
      <c r="BF456" s="93" t="s">
        <v>1808</v>
      </c>
      <c r="BG456" s="311" t="s">
        <v>2022</v>
      </c>
      <c r="BH456" s="93" t="str">
        <f t="shared" si="70"/>
        <v>Florida Nassau</v>
      </c>
      <c r="BI456" s="93" t="s">
        <v>299</v>
      </c>
      <c r="BJ456" s="93" t="s">
        <v>300</v>
      </c>
      <c r="BK456" s="93" t="s">
        <v>363</v>
      </c>
      <c r="BL456" s="100" t="str">
        <f>" "</f>
        <v xml:space="preserve"> </v>
      </c>
      <c r="BM456" s="95" t="s">
        <v>303</v>
      </c>
      <c r="BO456" s="18" t="s">
        <v>2025</v>
      </c>
      <c r="BP456" s="19">
        <v>2000</v>
      </c>
      <c r="BQ456" s="19">
        <v>0</v>
      </c>
      <c r="BR456" s="19">
        <v>2000</v>
      </c>
      <c r="BS456" s="19">
        <v>2000</v>
      </c>
    </row>
    <row r="457" spans="53:71" ht="15" x14ac:dyDescent="0.25">
      <c r="BA457" s="91" t="s">
        <v>2026</v>
      </c>
      <c r="BB457" s="91" t="s">
        <v>1299</v>
      </c>
      <c r="BC457" s="91" t="s">
        <v>1316</v>
      </c>
      <c r="BD457" s="473" t="s">
        <v>1301</v>
      </c>
      <c r="BE457">
        <v>424</v>
      </c>
      <c r="BF457" s="93" t="s">
        <v>1808</v>
      </c>
      <c r="BG457" s="311" t="s">
        <v>2027</v>
      </c>
      <c r="BH457" s="93" t="str">
        <f t="shared" si="70"/>
        <v>Florida Okaloosa</v>
      </c>
      <c r="BI457" s="93" t="s">
        <v>299</v>
      </c>
      <c r="BJ457" s="93" t="s">
        <v>476</v>
      </c>
      <c r="BK457" s="93" t="s">
        <v>301</v>
      </c>
      <c r="BL457" s="100" t="s">
        <v>302</v>
      </c>
      <c r="BM457" s="95" t="s">
        <v>303</v>
      </c>
      <c r="BO457" s="18" t="s">
        <v>2028</v>
      </c>
      <c r="BP457" s="19">
        <v>0</v>
      </c>
      <c r="BQ457" s="19">
        <v>0</v>
      </c>
      <c r="BR457" s="19">
        <v>0</v>
      </c>
      <c r="BS457" s="19">
        <v>0</v>
      </c>
    </row>
    <row r="458" spans="53:71" ht="15" x14ac:dyDescent="0.25">
      <c r="BA458" s="90" t="s">
        <v>2029</v>
      </c>
      <c r="BB458" s="90" t="s">
        <v>1299</v>
      </c>
      <c r="BC458" s="90" t="s">
        <v>1316</v>
      </c>
      <c r="BD458" s="473" t="s">
        <v>1301</v>
      </c>
      <c r="BE458">
        <v>425</v>
      </c>
      <c r="BF458" s="93" t="s">
        <v>1808</v>
      </c>
      <c r="BG458" s="311" t="s">
        <v>2027</v>
      </c>
      <c r="BH458" s="93" t="str">
        <f t="shared" si="70"/>
        <v>Florida Okaloosa</v>
      </c>
      <c r="BI458" s="93" t="s">
        <v>299</v>
      </c>
      <c r="BJ458" s="93" t="s">
        <v>300</v>
      </c>
      <c r="BK458" s="93" t="s">
        <v>363</v>
      </c>
      <c r="BL458" s="100" t="str">
        <f>" "</f>
        <v xml:space="preserve"> </v>
      </c>
      <c r="BM458" s="95" t="s">
        <v>303</v>
      </c>
      <c r="BO458" s="18" t="s">
        <v>2030</v>
      </c>
      <c r="BP458" s="19">
        <v>0</v>
      </c>
      <c r="BQ458" s="19">
        <v>0</v>
      </c>
      <c r="BR458" s="19">
        <v>0</v>
      </c>
      <c r="BS458" s="19">
        <v>0</v>
      </c>
    </row>
    <row r="459" spans="53:71" ht="15" x14ac:dyDescent="0.25">
      <c r="BA459" s="91" t="s">
        <v>2031</v>
      </c>
      <c r="BB459" s="91" t="s">
        <v>1299</v>
      </c>
      <c r="BC459" s="91" t="s">
        <v>1316</v>
      </c>
      <c r="BD459" s="473" t="s">
        <v>1301</v>
      </c>
      <c r="BE459">
        <v>426</v>
      </c>
      <c r="BF459" s="93" t="s">
        <v>1808</v>
      </c>
      <c r="BG459" s="311" t="s">
        <v>2032</v>
      </c>
      <c r="BH459" s="93" t="str">
        <f t="shared" si="70"/>
        <v>Florida Okeechobee</v>
      </c>
      <c r="BI459" s="93" t="s">
        <v>299</v>
      </c>
      <c r="BJ459" s="93" t="s">
        <v>1810</v>
      </c>
      <c r="BK459" s="93" t="s">
        <v>1811</v>
      </c>
      <c r="BL459" s="100" t="s">
        <v>1114</v>
      </c>
      <c r="BM459" s="95" t="s">
        <v>303</v>
      </c>
      <c r="BO459" s="18" t="s">
        <v>2033</v>
      </c>
      <c r="BP459" s="19">
        <v>0</v>
      </c>
      <c r="BQ459" s="19">
        <v>0</v>
      </c>
      <c r="BR459" s="19">
        <v>0</v>
      </c>
      <c r="BS459" s="19">
        <v>0</v>
      </c>
    </row>
    <row r="460" spans="53:71" ht="15" x14ac:dyDescent="0.25">
      <c r="BA460" s="91" t="s">
        <v>2034</v>
      </c>
      <c r="BB460" s="91" t="s">
        <v>1299</v>
      </c>
      <c r="BC460" s="91" t="s">
        <v>1316</v>
      </c>
      <c r="BD460" s="473" t="s">
        <v>1301</v>
      </c>
      <c r="BE460">
        <v>427</v>
      </c>
      <c r="BF460" s="93" t="s">
        <v>1808</v>
      </c>
      <c r="BG460" s="311" t="s">
        <v>2032</v>
      </c>
      <c r="BH460" s="93" t="str">
        <f t="shared" si="70"/>
        <v>Florida Okeechobee</v>
      </c>
      <c r="BI460" s="93" t="s">
        <v>299</v>
      </c>
      <c r="BJ460" s="93" t="s">
        <v>1810</v>
      </c>
      <c r="BK460" s="93" t="s">
        <v>1814</v>
      </c>
      <c r="BL460" s="100" t="str">
        <f>" "</f>
        <v xml:space="preserve"> </v>
      </c>
      <c r="BM460" s="95" t="s">
        <v>306</v>
      </c>
      <c r="BO460" s="18" t="s">
        <v>2035</v>
      </c>
      <c r="BP460" s="19">
        <v>0</v>
      </c>
      <c r="BQ460" s="19">
        <v>0</v>
      </c>
      <c r="BR460" s="19">
        <v>0</v>
      </c>
      <c r="BS460" s="19">
        <v>0</v>
      </c>
    </row>
    <row r="461" spans="53:71" ht="15" x14ac:dyDescent="0.25">
      <c r="BA461" s="90" t="s">
        <v>2036</v>
      </c>
      <c r="BB461" s="90" t="s">
        <v>1299</v>
      </c>
      <c r="BC461" s="90" t="s">
        <v>1316</v>
      </c>
      <c r="BD461" s="473" t="s">
        <v>1301</v>
      </c>
      <c r="BE461">
        <v>428</v>
      </c>
      <c r="BF461" s="93" t="s">
        <v>1808</v>
      </c>
      <c r="BG461" s="311" t="s">
        <v>1492</v>
      </c>
      <c r="BH461" s="93" t="str">
        <f t="shared" si="70"/>
        <v>Florida Orange</v>
      </c>
      <c r="BI461" s="93" t="s">
        <v>299</v>
      </c>
      <c r="BJ461" s="93" t="s">
        <v>1810</v>
      </c>
      <c r="BK461" s="93" t="s">
        <v>1811</v>
      </c>
      <c r="BL461" s="100" t="s">
        <v>1114</v>
      </c>
      <c r="BM461" s="95" t="s">
        <v>303</v>
      </c>
      <c r="BO461" s="18" t="s">
        <v>2037</v>
      </c>
      <c r="BP461" s="19">
        <v>0</v>
      </c>
      <c r="BQ461" s="19">
        <v>0</v>
      </c>
      <c r="BR461" s="19">
        <v>0</v>
      </c>
      <c r="BS461" s="19">
        <v>0</v>
      </c>
    </row>
    <row r="462" spans="53:71" ht="15" x14ac:dyDescent="0.25">
      <c r="BA462" s="91" t="s">
        <v>2038</v>
      </c>
      <c r="BB462" s="91" t="s">
        <v>1299</v>
      </c>
      <c r="BC462" s="91" t="s">
        <v>1316</v>
      </c>
      <c r="BD462" s="473" t="s">
        <v>1301</v>
      </c>
      <c r="BE462">
        <v>429</v>
      </c>
      <c r="BF462" s="93" t="s">
        <v>1808</v>
      </c>
      <c r="BG462" s="311" t="s">
        <v>1492</v>
      </c>
      <c r="BH462" s="93" t="str">
        <f t="shared" si="70"/>
        <v>Florida Orange</v>
      </c>
      <c r="BI462" s="93" t="s">
        <v>299</v>
      </c>
      <c r="BJ462" s="93" t="s">
        <v>300</v>
      </c>
      <c r="BK462" s="93" t="s">
        <v>363</v>
      </c>
      <c r="BL462" s="100" t="str">
        <f>" "</f>
        <v xml:space="preserve"> </v>
      </c>
      <c r="BM462" s="95" t="s">
        <v>303</v>
      </c>
      <c r="BO462" s="18" t="s">
        <v>2039</v>
      </c>
      <c r="BP462" s="19">
        <v>0</v>
      </c>
      <c r="BQ462" s="19">
        <v>0</v>
      </c>
      <c r="BR462" s="19">
        <v>0</v>
      </c>
      <c r="BS462" s="19">
        <v>0</v>
      </c>
    </row>
    <row r="463" spans="53:71" ht="15" x14ac:dyDescent="0.25">
      <c r="BA463" s="90" t="s">
        <v>2040</v>
      </c>
      <c r="BB463" s="90" t="s">
        <v>1299</v>
      </c>
      <c r="BC463" s="90" t="s">
        <v>1316</v>
      </c>
      <c r="BD463" s="473" t="s">
        <v>1301</v>
      </c>
      <c r="BE463">
        <v>430</v>
      </c>
      <c r="BF463" s="93" t="s">
        <v>1808</v>
      </c>
      <c r="BG463" s="311" t="s">
        <v>2041</v>
      </c>
      <c r="BH463" s="93" t="str">
        <f t="shared" si="70"/>
        <v>Florida Osceola</v>
      </c>
      <c r="BI463" s="93" t="s">
        <v>299</v>
      </c>
      <c r="BJ463" s="93" t="s">
        <v>1810</v>
      </c>
      <c r="BK463" s="93" t="s">
        <v>1811</v>
      </c>
      <c r="BL463" s="100" t="s">
        <v>1114</v>
      </c>
      <c r="BM463" s="95" t="s">
        <v>303</v>
      </c>
      <c r="BO463" s="18" t="s">
        <v>2042</v>
      </c>
      <c r="BP463" s="19">
        <v>0</v>
      </c>
      <c r="BQ463" s="19">
        <v>0</v>
      </c>
      <c r="BR463" s="19">
        <v>0</v>
      </c>
      <c r="BS463" s="19">
        <v>0</v>
      </c>
    </row>
    <row r="464" spans="53:71" ht="15" x14ac:dyDescent="0.25">
      <c r="BA464" s="91" t="s">
        <v>2043</v>
      </c>
      <c r="BB464" s="91" t="s">
        <v>1299</v>
      </c>
      <c r="BC464" s="91" t="s">
        <v>1316</v>
      </c>
      <c r="BD464" s="473" t="s">
        <v>1301</v>
      </c>
      <c r="BE464">
        <v>431</v>
      </c>
      <c r="BF464" s="93" t="s">
        <v>1808</v>
      </c>
      <c r="BG464" s="311" t="s">
        <v>2041</v>
      </c>
      <c r="BH464" s="93" t="str">
        <f t="shared" si="70"/>
        <v>Florida Osceola</v>
      </c>
      <c r="BI464" s="93" t="s">
        <v>299</v>
      </c>
      <c r="BJ464" s="93" t="s">
        <v>300</v>
      </c>
      <c r="BK464" s="93" t="s">
        <v>363</v>
      </c>
      <c r="BL464" s="100" t="str">
        <f>" "</f>
        <v xml:space="preserve"> </v>
      </c>
      <c r="BM464" s="95" t="s">
        <v>303</v>
      </c>
      <c r="BO464" s="18" t="s">
        <v>2044</v>
      </c>
      <c r="BP464" s="19">
        <v>0</v>
      </c>
      <c r="BQ464" s="19">
        <v>0</v>
      </c>
      <c r="BR464" s="19">
        <v>0</v>
      </c>
      <c r="BS464" s="19">
        <v>0</v>
      </c>
    </row>
    <row r="465" spans="53:71" ht="15" x14ac:dyDescent="0.25">
      <c r="BA465" s="90" t="s">
        <v>2045</v>
      </c>
      <c r="BB465" s="90" t="s">
        <v>1299</v>
      </c>
      <c r="BC465" s="90" t="s">
        <v>1316</v>
      </c>
      <c r="BD465" s="473" t="s">
        <v>1301</v>
      </c>
      <c r="BE465">
        <v>432</v>
      </c>
      <c r="BF465" s="93" t="s">
        <v>1808</v>
      </c>
      <c r="BG465" s="311" t="s">
        <v>2046</v>
      </c>
      <c r="BH465" s="93" t="str">
        <f t="shared" si="70"/>
        <v>Florida Palm Beach</v>
      </c>
      <c r="BI465" s="93" t="s">
        <v>299</v>
      </c>
      <c r="BJ465" s="93" t="s">
        <v>1838</v>
      </c>
      <c r="BK465" s="93" t="s">
        <v>1839</v>
      </c>
      <c r="BL465" s="100" t="s">
        <v>1145</v>
      </c>
      <c r="BM465" s="95" t="s">
        <v>306</v>
      </c>
      <c r="BO465" s="18" t="s">
        <v>2047</v>
      </c>
      <c r="BP465" s="19">
        <v>0</v>
      </c>
      <c r="BQ465" s="19">
        <v>0</v>
      </c>
      <c r="BR465" s="19">
        <v>0</v>
      </c>
      <c r="BS465" s="19">
        <v>0</v>
      </c>
    </row>
    <row r="466" spans="53:71" ht="15" x14ac:dyDescent="0.25">
      <c r="BA466" s="90" t="s">
        <v>2048</v>
      </c>
      <c r="BB466" s="90" t="s">
        <v>1299</v>
      </c>
      <c r="BC466" s="90" t="s">
        <v>1316</v>
      </c>
      <c r="BD466" s="473" t="s">
        <v>1301</v>
      </c>
      <c r="BE466">
        <v>433</v>
      </c>
      <c r="BF466" s="93" t="s">
        <v>1808</v>
      </c>
      <c r="BG466" s="311" t="s">
        <v>2046</v>
      </c>
      <c r="BH466" s="93" t="str">
        <f t="shared" si="70"/>
        <v>Florida Palm Beach</v>
      </c>
      <c r="BI466" s="93" t="s">
        <v>299</v>
      </c>
      <c r="BJ466" s="93" t="s">
        <v>1810</v>
      </c>
      <c r="BK466" s="93" t="s">
        <v>1814</v>
      </c>
      <c r="BL466" s="100" t="str">
        <f>" "</f>
        <v xml:space="preserve"> </v>
      </c>
      <c r="BM466" s="95" t="s">
        <v>306</v>
      </c>
      <c r="BO466" s="18" t="s">
        <v>2049</v>
      </c>
      <c r="BP466" s="19">
        <v>3000</v>
      </c>
      <c r="BQ466" s="19">
        <v>0</v>
      </c>
      <c r="BR466" s="19">
        <v>3000</v>
      </c>
      <c r="BS466" s="19">
        <v>3000</v>
      </c>
    </row>
    <row r="467" spans="53:71" ht="15" x14ac:dyDescent="0.25">
      <c r="BA467" s="91" t="s">
        <v>2050</v>
      </c>
      <c r="BB467" s="91" t="s">
        <v>1299</v>
      </c>
      <c r="BC467" s="91" t="s">
        <v>1316</v>
      </c>
      <c r="BD467" s="473" t="s">
        <v>1301</v>
      </c>
      <c r="BE467">
        <v>434</v>
      </c>
      <c r="BF467" s="93" t="s">
        <v>1808</v>
      </c>
      <c r="BG467" s="311" t="s">
        <v>2051</v>
      </c>
      <c r="BH467" s="93" t="str">
        <f t="shared" si="70"/>
        <v>Florida Pasco</v>
      </c>
      <c r="BI467" s="93" t="s">
        <v>299</v>
      </c>
      <c r="BJ467" s="93" t="s">
        <v>1810</v>
      </c>
      <c r="BK467" s="93" t="s">
        <v>1811</v>
      </c>
      <c r="BL467" s="100" t="s">
        <v>1114</v>
      </c>
      <c r="BM467" s="95" t="s">
        <v>303</v>
      </c>
      <c r="BO467" s="18" t="s">
        <v>2052</v>
      </c>
      <c r="BP467" s="19">
        <v>100</v>
      </c>
      <c r="BQ467" s="19">
        <v>0</v>
      </c>
      <c r="BR467" s="19">
        <v>100</v>
      </c>
      <c r="BS467" s="19">
        <v>100</v>
      </c>
    </row>
    <row r="468" spans="53:71" ht="15" x14ac:dyDescent="0.25">
      <c r="BA468" s="90" t="s">
        <v>2053</v>
      </c>
      <c r="BB468" s="90" t="s">
        <v>1299</v>
      </c>
      <c r="BC468" s="90" t="s">
        <v>1316</v>
      </c>
      <c r="BD468" s="473" t="s">
        <v>1301</v>
      </c>
      <c r="BE468">
        <v>435</v>
      </c>
      <c r="BF468" s="93" t="s">
        <v>1808</v>
      </c>
      <c r="BG468" s="311" t="s">
        <v>2051</v>
      </c>
      <c r="BH468" s="93" t="str">
        <f t="shared" si="70"/>
        <v>Florida Pasco</v>
      </c>
      <c r="BI468" s="93" t="s">
        <v>299</v>
      </c>
      <c r="BJ468" s="93" t="s">
        <v>300</v>
      </c>
      <c r="BK468" s="93" t="s">
        <v>363</v>
      </c>
      <c r="BL468" s="100" t="str">
        <f>" "</f>
        <v xml:space="preserve"> </v>
      </c>
      <c r="BM468" s="95" t="s">
        <v>303</v>
      </c>
      <c r="BO468" s="18" t="s">
        <v>2054</v>
      </c>
      <c r="BP468" s="19">
        <v>0</v>
      </c>
      <c r="BQ468" s="19">
        <v>0</v>
      </c>
      <c r="BR468" s="19">
        <v>0</v>
      </c>
      <c r="BS468" s="19">
        <v>0</v>
      </c>
    </row>
    <row r="469" spans="53:71" ht="15" x14ac:dyDescent="0.25">
      <c r="BA469" s="91" t="s">
        <v>2055</v>
      </c>
      <c r="BB469" s="91" t="s">
        <v>1299</v>
      </c>
      <c r="BC469" s="91" t="s">
        <v>1316</v>
      </c>
      <c r="BD469" s="473" t="s">
        <v>1301</v>
      </c>
      <c r="BE469">
        <v>436</v>
      </c>
      <c r="BF469" s="93" t="s">
        <v>1808</v>
      </c>
      <c r="BG469" s="311" t="s">
        <v>2056</v>
      </c>
      <c r="BH469" s="93" t="str">
        <f t="shared" si="70"/>
        <v>Florida Pinellas</v>
      </c>
      <c r="BI469" s="93" t="s">
        <v>299</v>
      </c>
      <c r="BJ469" s="93" t="s">
        <v>1810</v>
      </c>
      <c r="BK469" s="93" t="s">
        <v>1811</v>
      </c>
      <c r="BL469" s="100" t="s">
        <v>1114</v>
      </c>
      <c r="BM469" s="95" t="s">
        <v>303</v>
      </c>
      <c r="BO469" s="18" t="s">
        <v>2057</v>
      </c>
      <c r="BP469" s="19">
        <v>0</v>
      </c>
      <c r="BQ469" s="19">
        <v>0</v>
      </c>
      <c r="BR469" s="19">
        <v>0</v>
      </c>
      <c r="BS469" s="19">
        <v>0</v>
      </c>
    </row>
    <row r="470" spans="53:71" ht="15" x14ac:dyDescent="0.25">
      <c r="BA470" s="91" t="s">
        <v>2058</v>
      </c>
      <c r="BB470" s="91" t="s">
        <v>1299</v>
      </c>
      <c r="BC470" s="91" t="s">
        <v>1316</v>
      </c>
      <c r="BD470" s="473" t="s">
        <v>1301</v>
      </c>
      <c r="BE470">
        <v>437</v>
      </c>
      <c r="BF470" s="93" t="s">
        <v>1808</v>
      </c>
      <c r="BG470" s="311" t="s">
        <v>2056</v>
      </c>
      <c r="BH470" s="93" t="str">
        <f t="shared" si="70"/>
        <v>Florida Pinellas</v>
      </c>
      <c r="BI470" s="93" t="s">
        <v>299</v>
      </c>
      <c r="BJ470" s="93" t="s">
        <v>300</v>
      </c>
      <c r="BK470" s="93" t="s">
        <v>363</v>
      </c>
      <c r="BL470" s="100" t="str">
        <f>" "</f>
        <v xml:space="preserve"> </v>
      </c>
      <c r="BM470" s="95" t="s">
        <v>303</v>
      </c>
      <c r="BO470" s="18" t="s">
        <v>2059</v>
      </c>
      <c r="BP470" s="19">
        <v>0</v>
      </c>
      <c r="BQ470" s="19">
        <v>0</v>
      </c>
      <c r="BR470" s="19">
        <v>0</v>
      </c>
      <c r="BS470" s="19">
        <v>0</v>
      </c>
    </row>
    <row r="471" spans="53:71" ht="15" x14ac:dyDescent="0.25">
      <c r="BA471" s="90" t="s">
        <v>2060</v>
      </c>
      <c r="BB471" s="90" t="s">
        <v>1299</v>
      </c>
      <c r="BC471" s="90" t="s">
        <v>1316</v>
      </c>
      <c r="BD471" s="473" t="s">
        <v>1301</v>
      </c>
      <c r="BE471">
        <v>438</v>
      </c>
      <c r="BF471" s="93" t="s">
        <v>1808</v>
      </c>
      <c r="BG471" s="311" t="s">
        <v>1351</v>
      </c>
      <c r="BH471" s="93" t="str">
        <f t="shared" si="70"/>
        <v>Florida Polk</v>
      </c>
      <c r="BI471" s="93" t="s">
        <v>299</v>
      </c>
      <c r="BJ471" s="93" t="s">
        <v>300</v>
      </c>
      <c r="BK471" s="93" t="s">
        <v>1811</v>
      </c>
      <c r="BL471" s="100" t="s">
        <v>1114</v>
      </c>
      <c r="BM471" s="95" t="s">
        <v>303</v>
      </c>
      <c r="BO471" s="18" t="s">
        <v>2061</v>
      </c>
      <c r="BP471" s="19">
        <v>0</v>
      </c>
      <c r="BQ471" s="19">
        <v>0</v>
      </c>
      <c r="BR471" s="19">
        <v>0</v>
      </c>
      <c r="BS471" s="19">
        <v>0</v>
      </c>
    </row>
    <row r="472" spans="53:71" ht="15" x14ac:dyDescent="0.25">
      <c r="BA472" s="91" t="s">
        <v>2062</v>
      </c>
      <c r="BB472" s="91" t="s">
        <v>1299</v>
      </c>
      <c r="BC472" s="91" t="s">
        <v>1316</v>
      </c>
      <c r="BD472" s="473" t="s">
        <v>1301</v>
      </c>
      <c r="BE472">
        <v>439</v>
      </c>
      <c r="BF472" s="93" t="s">
        <v>1808</v>
      </c>
      <c r="BG472" s="311" t="s">
        <v>1351</v>
      </c>
      <c r="BH472" s="93" t="str">
        <f t="shared" si="70"/>
        <v>Florida Polk</v>
      </c>
      <c r="BI472" s="93" t="s">
        <v>299</v>
      </c>
      <c r="BJ472" s="93" t="s">
        <v>300</v>
      </c>
      <c r="BK472" s="93" t="s">
        <v>363</v>
      </c>
      <c r="BL472" s="100" t="str">
        <f>" "</f>
        <v xml:space="preserve"> </v>
      </c>
      <c r="BM472" s="95" t="s">
        <v>303</v>
      </c>
      <c r="BO472" s="18" t="s">
        <v>2063</v>
      </c>
      <c r="BP472" s="19">
        <v>0</v>
      </c>
      <c r="BQ472" s="19">
        <v>0</v>
      </c>
      <c r="BR472" s="19">
        <v>0</v>
      </c>
      <c r="BS472" s="19">
        <v>0</v>
      </c>
    </row>
    <row r="473" spans="53:71" ht="15" x14ac:dyDescent="0.25">
      <c r="BA473" s="90" t="s">
        <v>2064</v>
      </c>
      <c r="BB473" s="90" t="s">
        <v>1299</v>
      </c>
      <c r="BC473" s="90" t="s">
        <v>1316</v>
      </c>
      <c r="BD473" s="473" t="s">
        <v>1301</v>
      </c>
      <c r="BE473">
        <v>440</v>
      </c>
      <c r="BF473" s="93" t="s">
        <v>1808</v>
      </c>
      <c r="BG473" s="311" t="s">
        <v>2065</v>
      </c>
      <c r="BH473" s="93" t="str">
        <f t="shared" si="70"/>
        <v>Florida Putnam</v>
      </c>
      <c r="BI473" s="93" t="s">
        <v>299</v>
      </c>
      <c r="BJ473" s="93" t="s">
        <v>300</v>
      </c>
      <c r="BK473" s="93" t="s">
        <v>1811</v>
      </c>
      <c r="BL473" s="100" t="s">
        <v>1114</v>
      </c>
      <c r="BM473" s="95" t="s">
        <v>303</v>
      </c>
      <c r="BO473" s="18" t="s">
        <v>2066</v>
      </c>
      <c r="BP473" s="19">
        <v>0</v>
      </c>
      <c r="BQ473" s="19">
        <v>0</v>
      </c>
      <c r="BR473" s="19">
        <v>0</v>
      </c>
      <c r="BS473" s="19">
        <v>0</v>
      </c>
    </row>
    <row r="474" spans="53:71" ht="15" x14ac:dyDescent="0.25">
      <c r="BA474" s="90" t="s">
        <v>2067</v>
      </c>
      <c r="BB474" s="90" t="s">
        <v>1299</v>
      </c>
      <c r="BC474" s="90" t="s">
        <v>1316</v>
      </c>
      <c r="BD474" s="473" t="s">
        <v>1301</v>
      </c>
      <c r="BE474">
        <v>441</v>
      </c>
      <c r="BF474" s="93" t="s">
        <v>1808</v>
      </c>
      <c r="BG474" s="311" t="s">
        <v>2065</v>
      </c>
      <c r="BH474" s="93" t="str">
        <f t="shared" si="70"/>
        <v>Florida Putnam</v>
      </c>
      <c r="BI474" s="93" t="s">
        <v>299</v>
      </c>
      <c r="BJ474" s="93" t="s">
        <v>300</v>
      </c>
      <c r="BK474" s="93" t="s">
        <v>363</v>
      </c>
      <c r="BL474" s="100" t="str">
        <f>" "</f>
        <v xml:space="preserve"> </v>
      </c>
      <c r="BM474" s="95" t="s">
        <v>303</v>
      </c>
      <c r="BO474" s="18" t="s">
        <v>2068</v>
      </c>
      <c r="BP474" s="19">
        <v>0</v>
      </c>
      <c r="BQ474" s="19">
        <v>0</v>
      </c>
      <c r="BR474" s="19">
        <v>0</v>
      </c>
      <c r="BS474" s="19">
        <v>0</v>
      </c>
    </row>
    <row r="475" spans="53:71" ht="15" x14ac:dyDescent="0.25">
      <c r="BA475" s="91" t="s">
        <v>2069</v>
      </c>
      <c r="BB475" s="91" t="s">
        <v>1299</v>
      </c>
      <c r="BC475" s="91" t="s">
        <v>1316</v>
      </c>
      <c r="BD475" s="473" t="s">
        <v>1301</v>
      </c>
      <c r="BE475">
        <v>442</v>
      </c>
      <c r="BF475" s="93" t="s">
        <v>1808</v>
      </c>
      <c r="BG475" s="311" t="s">
        <v>2070</v>
      </c>
      <c r="BH475" s="93" t="str">
        <f t="shared" si="70"/>
        <v>Florida Santa Rosa</v>
      </c>
      <c r="BI475" s="93" t="s">
        <v>299</v>
      </c>
      <c r="BJ475" s="93" t="s">
        <v>476</v>
      </c>
      <c r="BK475" s="93" t="s">
        <v>301</v>
      </c>
      <c r="BL475" s="100" t="s">
        <v>302</v>
      </c>
      <c r="BM475" s="95" t="s">
        <v>303</v>
      </c>
      <c r="BO475" s="18" t="s">
        <v>2071</v>
      </c>
      <c r="BP475" s="19">
        <v>0</v>
      </c>
      <c r="BQ475" s="19">
        <v>0</v>
      </c>
      <c r="BR475" s="19">
        <v>0</v>
      </c>
      <c r="BS475" s="19">
        <v>0</v>
      </c>
    </row>
    <row r="476" spans="53:71" ht="15" x14ac:dyDescent="0.25">
      <c r="BA476" s="90" t="s">
        <v>2072</v>
      </c>
      <c r="BB476" s="90" t="s">
        <v>1299</v>
      </c>
      <c r="BC476" s="90" t="s">
        <v>1316</v>
      </c>
      <c r="BD476" s="473" t="s">
        <v>1301</v>
      </c>
      <c r="BE476">
        <v>443</v>
      </c>
      <c r="BF476" s="93" t="s">
        <v>1808</v>
      </c>
      <c r="BG476" s="311" t="s">
        <v>2070</v>
      </c>
      <c r="BH476" s="93" t="str">
        <f t="shared" si="70"/>
        <v>Florida Santa Rosa</v>
      </c>
      <c r="BI476" s="93" t="s">
        <v>299</v>
      </c>
      <c r="BJ476" s="93" t="s">
        <v>300</v>
      </c>
      <c r="BK476" s="93" t="s">
        <v>363</v>
      </c>
      <c r="BL476" s="100" t="str">
        <f>" "</f>
        <v xml:space="preserve"> </v>
      </c>
      <c r="BM476" s="95" t="s">
        <v>303</v>
      </c>
      <c r="BO476" s="18" t="s">
        <v>2073</v>
      </c>
      <c r="BP476" s="19">
        <v>300</v>
      </c>
      <c r="BQ476" s="19">
        <v>300</v>
      </c>
      <c r="BR476" s="19">
        <v>300</v>
      </c>
      <c r="BS476" s="19">
        <v>300</v>
      </c>
    </row>
    <row r="477" spans="53:71" ht="15" x14ac:dyDescent="0.25">
      <c r="BA477" s="91" t="s">
        <v>2074</v>
      </c>
      <c r="BB477" s="91" t="s">
        <v>1299</v>
      </c>
      <c r="BC477" s="91" t="s">
        <v>1316</v>
      </c>
      <c r="BD477" s="473" t="s">
        <v>1301</v>
      </c>
      <c r="BE477">
        <v>444</v>
      </c>
      <c r="BF477" s="93" t="s">
        <v>1808</v>
      </c>
      <c r="BG477" s="311" t="s">
        <v>2075</v>
      </c>
      <c r="BH477" s="93" t="str">
        <f t="shared" si="70"/>
        <v>Florida Sarasota</v>
      </c>
      <c r="BI477" s="93" t="s">
        <v>299</v>
      </c>
      <c r="BJ477" s="93" t="s">
        <v>1810</v>
      </c>
      <c r="BK477" s="93" t="s">
        <v>1811</v>
      </c>
      <c r="BL477" s="100" t="s">
        <v>1114</v>
      </c>
      <c r="BM477" s="95" t="s">
        <v>303</v>
      </c>
      <c r="BO477" s="18" t="s">
        <v>2076</v>
      </c>
      <c r="BP477" s="19">
        <v>300</v>
      </c>
      <c r="BQ477" s="19">
        <v>300</v>
      </c>
      <c r="BR477" s="19">
        <v>300</v>
      </c>
      <c r="BS477" s="19">
        <v>300</v>
      </c>
    </row>
    <row r="478" spans="53:71" ht="15" x14ac:dyDescent="0.25">
      <c r="BA478" s="90" t="s">
        <v>2077</v>
      </c>
      <c r="BB478" s="90" t="s">
        <v>1299</v>
      </c>
      <c r="BC478" s="90" t="s">
        <v>1316</v>
      </c>
      <c r="BD478" s="473" t="s">
        <v>1301</v>
      </c>
      <c r="BE478">
        <v>445</v>
      </c>
      <c r="BF478" s="93" t="s">
        <v>1808</v>
      </c>
      <c r="BG478" s="311" t="s">
        <v>2075</v>
      </c>
      <c r="BH478" s="93" t="str">
        <f t="shared" si="70"/>
        <v>Florida Sarasota</v>
      </c>
      <c r="BI478" s="93" t="s">
        <v>299</v>
      </c>
      <c r="BJ478" s="93" t="s">
        <v>300</v>
      </c>
      <c r="BK478" s="93" t="s">
        <v>363</v>
      </c>
      <c r="BL478" s="100" t="str">
        <f>" "</f>
        <v xml:space="preserve"> </v>
      </c>
      <c r="BM478" s="95" t="s">
        <v>303</v>
      </c>
      <c r="BO478" s="18" t="s">
        <v>2078</v>
      </c>
      <c r="BP478" s="19">
        <v>300</v>
      </c>
      <c r="BQ478" s="19">
        <v>300</v>
      </c>
      <c r="BR478" s="19">
        <v>300</v>
      </c>
      <c r="BS478" s="19">
        <v>300</v>
      </c>
    </row>
    <row r="479" spans="53:71" ht="15" x14ac:dyDescent="0.25">
      <c r="BA479" s="91" t="s">
        <v>2079</v>
      </c>
      <c r="BB479" s="91" t="s">
        <v>1299</v>
      </c>
      <c r="BC479" s="91" t="s">
        <v>1316</v>
      </c>
      <c r="BD479" s="473" t="s">
        <v>1301</v>
      </c>
      <c r="BE479">
        <v>446</v>
      </c>
      <c r="BF479" s="93" t="s">
        <v>1808</v>
      </c>
      <c r="BG479" s="311" t="s">
        <v>2080</v>
      </c>
      <c r="BH479" s="93" t="str">
        <f t="shared" si="70"/>
        <v>Florida Seminole</v>
      </c>
      <c r="BI479" s="93" t="s">
        <v>299</v>
      </c>
      <c r="BJ479" s="93" t="s">
        <v>1810</v>
      </c>
      <c r="BK479" s="93" t="s">
        <v>1811</v>
      </c>
      <c r="BL479" s="100" t="s">
        <v>1114</v>
      </c>
      <c r="BM479" s="95" t="s">
        <v>303</v>
      </c>
      <c r="BO479" s="18" t="s">
        <v>2081</v>
      </c>
      <c r="BP479" s="19">
        <v>300</v>
      </c>
      <c r="BQ479" s="19">
        <v>300</v>
      </c>
      <c r="BR479" s="19">
        <v>300</v>
      </c>
      <c r="BS479" s="19">
        <v>300</v>
      </c>
    </row>
    <row r="480" spans="53:71" ht="15" x14ac:dyDescent="0.25">
      <c r="BA480" s="91" t="s">
        <v>2082</v>
      </c>
      <c r="BB480" s="91" t="s">
        <v>1299</v>
      </c>
      <c r="BC480" s="91" t="s">
        <v>1316</v>
      </c>
      <c r="BD480" s="473" t="s">
        <v>1301</v>
      </c>
      <c r="BE480">
        <v>447</v>
      </c>
      <c r="BF480" s="93" t="s">
        <v>1808</v>
      </c>
      <c r="BG480" s="311" t="s">
        <v>2080</v>
      </c>
      <c r="BH480" s="93" t="str">
        <f t="shared" si="70"/>
        <v>Florida Seminole</v>
      </c>
      <c r="BI480" s="93" t="s">
        <v>299</v>
      </c>
      <c r="BJ480" s="93" t="s">
        <v>300</v>
      </c>
      <c r="BK480" s="93" t="s">
        <v>363</v>
      </c>
      <c r="BL480" s="100" t="str">
        <f>" "</f>
        <v xml:space="preserve"> </v>
      </c>
      <c r="BM480" s="95" t="s">
        <v>303</v>
      </c>
      <c r="BO480" s="18" t="s">
        <v>2083</v>
      </c>
      <c r="BP480" s="19">
        <v>300</v>
      </c>
      <c r="BQ480" s="19">
        <v>300</v>
      </c>
      <c r="BR480" s="19">
        <v>300</v>
      </c>
      <c r="BS480" s="19">
        <v>300</v>
      </c>
    </row>
    <row r="481" spans="53:71" ht="15" x14ac:dyDescent="0.25">
      <c r="BA481" s="90" t="s">
        <v>2084</v>
      </c>
      <c r="BB481" s="90" t="s">
        <v>1299</v>
      </c>
      <c r="BC481" s="90" t="s">
        <v>1316</v>
      </c>
      <c r="BD481" s="473" t="s">
        <v>1301</v>
      </c>
      <c r="BE481">
        <v>448</v>
      </c>
      <c r="BF481" s="93" t="s">
        <v>1808</v>
      </c>
      <c r="BG481" s="311" t="s">
        <v>2085</v>
      </c>
      <c r="BH481" s="93" t="str">
        <f t="shared" si="70"/>
        <v>Florida Saint Johns</v>
      </c>
      <c r="BI481" s="93" t="s">
        <v>299</v>
      </c>
      <c r="BJ481" s="93" t="s">
        <v>1810</v>
      </c>
      <c r="BK481" s="93" t="s">
        <v>1811</v>
      </c>
      <c r="BL481" s="100" t="s">
        <v>1114</v>
      </c>
      <c r="BM481" s="95" t="s">
        <v>303</v>
      </c>
      <c r="BO481" s="18" t="s">
        <v>2086</v>
      </c>
      <c r="BP481" s="19">
        <v>300</v>
      </c>
      <c r="BQ481" s="19">
        <v>300</v>
      </c>
      <c r="BR481" s="19">
        <v>300</v>
      </c>
      <c r="BS481" s="19">
        <v>300</v>
      </c>
    </row>
    <row r="482" spans="53:71" ht="15" x14ac:dyDescent="0.25">
      <c r="BA482" s="91" t="s">
        <v>2087</v>
      </c>
      <c r="BB482" s="91" t="s">
        <v>1299</v>
      </c>
      <c r="BC482" s="91" t="s">
        <v>1316</v>
      </c>
      <c r="BD482" s="473" t="s">
        <v>1301</v>
      </c>
      <c r="BE482">
        <v>449</v>
      </c>
      <c r="BF482" s="93" t="s">
        <v>1808</v>
      </c>
      <c r="BG482" s="311" t="s">
        <v>2085</v>
      </c>
      <c r="BH482" s="93" t="str">
        <f t="shared" si="70"/>
        <v>Florida Saint Johns</v>
      </c>
      <c r="BI482" s="93" t="s">
        <v>299</v>
      </c>
      <c r="BJ482" s="93" t="s">
        <v>300</v>
      </c>
      <c r="BK482" s="93" t="s">
        <v>363</v>
      </c>
      <c r="BL482" s="100" t="str">
        <f>" "</f>
        <v xml:space="preserve"> </v>
      </c>
      <c r="BM482" s="95" t="s">
        <v>303</v>
      </c>
      <c r="BO482" s="18" t="s">
        <v>2088</v>
      </c>
      <c r="BP482" s="19">
        <v>300</v>
      </c>
      <c r="BQ482" s="19">
        <v>300</v>
      </c>
      <c r="BR482" s="19">
        <v>300</v>
      </c>
      <c r="BS482" s="19">
        <v>300</v>
      </c>
    </row>
    <row r="483" spans="53:71" ht="15" x14ac:dyDescent="0.25">
      <c r="BA483" s="90" t="s">
        <v>2089</v>
      </c>
      <c r="BB483" s="90" t="s">
        <v>1299</v>
      </c>
      <c r="BC483" s="90" t="s">
        <v>1316</v>
      </c>
      <c r="BD483" s="473" t="s">
        <v>1301</v>
      </c>
      <c r="BE483">
        <v>450</v>
      </c>
      <c r="BF483" s="93" t="s">
        <v>1808</v>
      </c>
      <c r="BG483" s="311" t="s">
        <v>2090</v>
      </c>
      <c r="BH483" s="93" t="str">
        <f t="shared" ref="BH483:BH554" si="71">_xlfn.CONCAT(BF483," ",BG483)</f>
        <v>Florida Saint Lucie</v>
      </c>
      <c r="BI483" s="93" t="s">
        <v>299</v>
      </c>
      <c r="BJ483" s="93" t="s">
        <v>1838</v>
      </c>
      <c r="BK483" s="93" t="s">
        <v>1839</v>
      </c>
      <c r="BL483" s="100" t="s">
        <v>1145</v>
      </c>
      <c r="BM483" s="95" t="s">
        <v>306</v>
      </c>
      <c r="BO483" s="18" t="s">
        <v>2091</v>
      </c>
      <c r="BP483" s="19">
        <v>300</v>
      </c>
      <c r="BQ483" s="19">
        <v>300</v>
      </c>
      <c r="BR483" s="19">
        <v>300</v>
      </c>
      <c r="BS483" s="19">
        <v>300</v>
      </c>
    </row>
    <row r="484" spans="53:71" ht="15" x14ac:dyDescent="0.25">
      <c r="BA484" s="90" t="s">
        <v>2092</v>
      </c>
      <c r="BB484" s="90" t="s">
        <v>1299</v>
      </c>
      <c r="BC484" s="90" t="s">
        <v>1316</v>
      </c>
      <c r="BD484" s="473" t="s">
        <v>1301</v>
      </c>
      <c r="BE484">
        <v>451</v>
      </c>
      <c r="BF484" s="93" t="s">
        <v>1808</v>
      </c>
      <c r="BG484" s="311" t="s">
        <v>2090</v>
      </c>
      <c r="BH484" s="93" t="str">
        <f t="shared" si="71"/>
        <v>Florida Saint Lucie</v>
      </c>
      <c r="BI484" s="93" t="s">
        <v>299</v>
      </c>
      <c r="BJ484" s="93" t="s">
        <v>1810</v>
      </c>
      <c r="BK484" s="93" t="s">
        <v>1814</v>
      </c>
      <c r="BL484" s="100" t="str">
        <f>" "</f>
        <v xml:space="preserve"> </v>
      </c>
      <c r="BM484" s="95" t="s">
        <v>306</v>
      </c>
      <c r="BO484" s="18" t="s">
        <v>2093</v>
      </c>
      <c r="BP484" s="19">
        <v>300</v>
      </c>
      <c r="BQ484" s="19">
        <v>300</v>
      </c>
      <c r="BR484" s="19">
        <v>300</v>
      </c>
      <c r="BS484" s="19">
        <v>300</v>
      </c>
    </row>
    <row r="485" spans="53:71" ht="15" x14ac:dyDescent="0.25">
      <c r="BA485" s="91" t="s">
        <v>2094</v>
      </c>
      <c r="BB485" s="91" t="s">
        <v>1299</v>
      </c>
      <c r="BC485" s="91" t="s">
        <v>1316</v>
      </c>
      <c r="BD485" s="473" t="s">
        <v>1301</v>
      </c>
      <c r="BE485">
        <v>452</v>
      </c>
      <c r="BF485" s="93" t="s">
        <v>1808</v>
      </c>
      <c r="BG485" s="311" t="s">
        <v>1048</v>
      </c>
      <c r="BH485" s="93" t="str">
        <f t="shared" si="71"/>
        <v>Florida Sumter</v>
      </c>
      <c r="BI485" s="93" t="s">
        <v>299</v>
      </c>
      <c r="BJ485" s="93" t="s">
        <v>1810</v>
      </c>
      <c r="BK485" s="93" t="s">
        <v>1811</v>
      </c>
      <c r="BL485" s="100" t="s">
        <v>1114</v>
      </c>
      <c r="BM485" s="95" t="s">
        <v>303</v>
      </c>
      <c r="BO485" s="18" t="s">
        <v>2095</v>
      </c>
      <c r="BP485" s="19">
        <v>300</v>
      </c>
      <c r="BQ485" s="19">
        <v>300</v>
      </c>
      <c r="BR485" s="19">
        <v>300</v>
      </c>
      <c r="BS485" s="19">
        <v>300</v>
      </c>
    </row>
    <row r="486" spans="53:71" ht="15" x14ac:dyDescent="0.25">
      <c r="BA486" s="90" t="s">
        <v>2096</v>
      </c>
      <c r="BB486" s="90" t="s">
        <v>1299</v>
      </c>
      <c r="BC486" s="90" t="s">
        <v>1316</v>
      </c>
      <c r="BD486" s="473" t="s">
        <v>1301</v>
      </c>
      <c r="BE486">
        <v>453</v>
      </c>
      <c r="BF486" s="93" t="s">
        <v>1808</v>
      </c>
      <c r="BG486" s="311" t="s">
        <v>1048</v>
      </c>
      <c r="BH486" s="93" t="str">
        <f t="shared" si="71"/>
        <v>Florida Sumter</v>
      </c>
      <c r="BI486" s="93" t="s">
        <v>299</v>
      </c>
      <c r="BJ486" s="93" t="s">
        <v>300</v>
      </c>
      <c r="BK486" s="93" t="s">
        <v>363</v>
      </c>
      <c r="BL486" s="100" t="str">
        <f>" "</f>
        <v xml:space="preserve"> </v>
      </c>
      <c r="BM486" s="95" t="s">
        <v>303</v>
      </c>
      <c r="BO486" s="18" t="s">
        <v>2097</v>
      </c>
      <c r="BP486" s="19">
        <v>300</v>
      </c>
      <c r="BQ486" s="19">
        <v>300</v>
      </c>
      <c r="BR486" s="19">
        <v>300</v>
      </c>
      <c r="BS486" s="19">
        <v>300</v>
      </c>
    </row>
    <row r="487" spans="53:71" ht="15" x14ac:dyDescent="0.25">
      <c r="BA487" s="91" t="s">
        <v>2098</v>
      </c>
      <c r="BB487" s="91" t="s">
        <v>1299</v>
      </c>
      <c r="BC487" s="91" t="s">
        <v>1316</v>
      </c>
      <c r="BD487" s="473" t="s">
        <v>1301</v>
      </c>
      <c r="BE487">
        <v>454</v>
      </c>
      <c r="BF487" s="93" t="s">
        <v>1808</v>
      </c>
      <c r="BG487" s="311" t="s">
        <v>2099</v>
      </c>
      <c r="BH487" s="93" t="str">
        <f t="shared" si="71"/>
        <v>Florida Suwannee</v>
      </c>
      <c r="BI487" s="93" t="s">
        <v>299</v>
      </c>
      <c r="BJ487" s="93" t="s">
        <v>1810</v>
      </c>
      <c r="BK487" s="93" t="s">
        <v>1811</v>
      </c>
      <c r="BL487" s="100" t="s">
        <v>1114</v>
      </c>
      <c r="BM487" s="95" t="s">
        <v>303</v>
      </c>
      <c r="BO487" s="18" t="s">
        <v>2100</v>
      </c>
      <c r="BP487" s="19">
        <v>300</v>
      </c>
      <c r="BQ487" s="19">
        <v>300</v>
      </c>
      <c r="BR487" s="19">
        <v>300</v>
      </c>
      <c r="BS487" s="19">
        <v>300</v>
      </c>
    </row>
    <row r="488" spans="53:71" ht="15" x14ac:dyDescent="0.25">
      <c r="BA488" s="91" t="s">
        <v>2101</v>
      </c>
      <c r="BB488" s="91" t="s">
        <v>1299</v>
      </c>
      <c r="BC488" s="91" t="s">
        <v>1316</v>
      </c>
      <c r="BD488" s="473" t="s">
        <v>1301</v>
      </c>
      <c r="BE488">
        <v>455</v>
      </c>
      <c r="BF488" s="93" t="s">
        <v>1808</v>
      </c>
      <c r="BG488" s="311" t="s">
        <v>2099</v>
      </c>
      <c r="BH488" s="93" t="str">
        <f t="shared" si="71"/>
        <v>Florida Suwannee</v>
      </c>
      <c r="BI488" s="93" t="s">
        <v>299</v>
      </c>
      <c r="BJ488" s="93" t="s">
        <v>300</v>
      </c>
      <c r="BK488" s="93" t="s">
        <v>363</v>
      </c>
      <c r="BL488" s="100" t="str">
        <f>" "</f>
        <v xml:space="preserve"> </v>
      </c>
      <c r="BM488" s="95" t="s">
        <v>303</v>
      </c>
      <c r="BO488" s="18" t="s">
        <v>2102</v>
      </c>
      <c r="BP488" s="19">
        <v>300</v>
      </c>
      <c r="BQ488" s="19">
        <v>300</v>
      </c>
      <c r="BR488" s="19">
        <v>300</v>
      </c>
      <c r="BS488" s="19">
        <v>300</v>
      </c>
    </row>
    <row r="489" spans="53:71" ht="15" x14ac:dyDescent="0.25">
      <c r="BA489" s="90" t="s">
        <v>2103</v>
      </c>
      <c r="BB489" s="90" t="s">
        <v>1299</v>
      </c>
      <c r="BC489" s="90" t="s">
        <v>1316</v>
      </c>
      <c r="BD489" s="473" t="s">
        <v>1301</v>
      </c>
      <c r="BE489">
        <v>456</v>
      </c>
      <c r="BF489" s="93" t="s">
        <v>1808</v>
      </c>
      <c r="BG489" s="311" t="s">
        <v>2104</v>
      </c>
      <c r="BH489" s="93" t="str">
        <f t="shared" si="71"/>
        <v>Florida Taylor</v>
      </c>
      <c r="BI489" s="93" t="s">
        <v>299</v>
      </c>
      <c r="BJ489" s="93" t="s">
        <v>1810</v>
      </c>
      <c r="BK489" s="93" t="s">
        <v>1811</v>
      </c>
      <c r="BL489" s="100" t="s">
        <v>1114</v>
      </c>
      <c r="BM489" s="95" t="s">
        <v>303</v>
      </c>
      <c r="BO489" s="18" t="s">
        <v>2105</v>
      </c>
      <c r="BP489" s="19">
        <v>300</v>
      </c>
      <c r="BQ489" s="19">
        <v>300</v>
      </c>
      <c r="BR489" s="19">
        <v>300</v>
      </c>
      <c r="BS489" s="19">
        <v>300</v>
      </c>
    </row>
    <row r="490" spans="53:71" ht="15" x14ac:dyDescent="0.25">
      <c r="BA490" s="91" t="s">
        <v>2106</v>
      </c>
      <c r="BB490" s="91" t="s">
        <v>1299</v>
      </c>
      <c r="BC490" s="91" t="s">
        <v>1316</v>
      </c>
      <c r="BD490" s="473" t="s">
        <v>1301</v>
      </c>
      <c r="BE490">
        <v>457</v>
      </c>
      <c r="BF490" s="93" t="s">
        <v>1808</v>
      </c>
      <c r="BG490" s="311" t="s">
        <v>2104</v>
      </c>
      <c r="BH490" s="93" t="str">
        <f t="shared" si="71"/>
        <v>Florida Taylor</v>
      </c>
      <c r="BI490" s="93" t="s">
        <v>299</v>
      </c>
      <c r="BJ490" s="93" t="s">
        <v>300</v>
      </c>
      <c r="BK490" s="93" t="s">
        <v>363</v>
      </c>
      <c r="BL490" s="100" t="str">
        <f>" "</f>
        <v xml:space="preserve"> </v>
      </c>
      <c r="BM490" s="95" t="s">
        <v>303</v>
      </c>
      <c r="BO490" s="18" t="s">
        <v>2107</v>
      </c>
      <c r="BP490" s="19">
        <v>300</v>
      </c>
      <c r="BQ490" s="19">
        <v>300</v>
      </c>
      <c r="BR490" s="19">
        <v>300</v>
      </c>
      <c r="BS490" s="19">
        <v>300</v>
      </c>
    </row>
    <row r="491" spans="53:71" ht="15" x14ac:dyDescent="0.25">
      <c r="BA491" s="90" t="s">
        <v>2108</v>
      </c>
      <c r="BB491" s="90" t="s">
        <v>1299</v>
      </c>
      <c r="BC491" s="90" t="s">
        <v>1316</v>
      </c>
      <c r="BD491" s="473" t="s">
        <v>1301</v>
      </c>
      <c r="BE491">
        <v>458</v>
      </c>
      <c r="BF491" s="93" t="s">
        <v>1808</v>
      </c>
      <c r="BG491" s="311" t="s">
        <v>1390</v>
      </c>
      <c r="BH491" s="93" t="str">
        <f t="shared" si="71"/>
        <v>Florida Union</v>
      </c>
      <c r="BI491" s="93" t="s">
        <v>299</v>
      </c>
      <c r="BJ491" s="93" t="s">
        <v>1810</v>
      </c>
      <c r="BK491" s="93" t="s">
        <v>1811</v>
      </c>
      <c r="BL491" s="100" t="s">
        <v>1114</v>
      </c>
      <c r="BM491" s="95" t="s">
        <v>303</v>
      </c>
      <c r="BO491" s="18" t="s">
        <v>2109</v>
      </c>
      <c r="BP491" s="19">
        <v>300</v>
      </c>
      <c r="BQ491" s="19">
        <v>300</v>
      </c>
      <c r="BR491" s="19">
        <v>300</v>
      </c>
      <c r="BS491" s="19">
        <v>300</v>
      </c>
    </row>
    <row r="492" spans="53:71" ht="15" x14ac:dyDescent="0.25">
      <c r="BA492" s="90" t="s">
        <v>2110</v>
      </c>
      <c r="BB492" s="90" t="s">
        <v>1299</v>
      </c>
      <c r="BC492" s="90" t="s">
        <v>1869</v>
      </c>
      <c r="BD492" s="473" t="s">
        <v>1301</v>
      </c>
      <c r="BE492">
        <v>459</v>
      </c>
      <c r="BF492" s="93" t="s">
        <v>1808</v>
      </c>
      <c r="BG492" s="311" t="s">
        <v>1390</v>
      </c>
      <c r="BH492" s="93" t="str">
        <f t="shared" si="71"/>
        <v>Florida Union</v>
      </c>
      <c r="BI492" s="93" t="s">
        <v>299</v>
      </c>
      <c r="BJ492" s="93" t="s">
        <v>300</v>
      </c>
      <c r="BK492" s="93" t="s">
        <v>363</v>
      </c>
      <c r="BL492" s="100" t="str">
        <f>" "</f>
        <v xml:space="preserve"> </v>
      </c>
      <c r="BM492" s="95" t="s">
        <v>303</v>
      </c>
      <c r="BO492" s="18" t="s">
        <v>2111</v>
      </c>
      <c r="BP492" s="19">
        <v>300</v>
      </c>
      <c r="BQ492" s="19">
        <v>300</v>
      </c>
      <c r="BR492" s="19">
        <v>300</v>
      </c>
      <c r="BS492" s="19">
        <v>300</v>
      </c>
    </row>
    <row r="493" spans="53:71" ht="15" x14ac:dyDescent="0.25">
      <c r="BA493" s="91" t="s">
        <v>2112</v>
      </c>
      <c r="BB493" s="91" t="s">
        <v>1299</v>
      </c>
      <c r="BC493" s="91" t="s">
        <v>1869</v>
      </c>
      <c r="BD493" s="473" t="s">
        <v>1301</v>
      </c>
      <c r="BE493">
        <v>460</v>
      </c>
      <c r="BF493" s="93" t="s">
        <v>1808</v>
      </c>
      <c r="BG493" s="311" t="s">
        <v>2113</v>
      </c>
      <c r="BH493" s="93" t="str">
        <f t="shared" si="71"/>
        <v>Florida Volusia</v>
      </c>
      <c r="BI493" s="93" t="s">
        <v>299</v>
      </c>
      <c r="BJ493" s="93" t="s">
        <v>1810</v>
      </c>
      <c r="BK493" s="93" t="s">
        <v>1811</v>
      </c>
      <c r="BL493" s="100" t="s">
        <v>1114</v>
      </c>
      <c r="BM493" s="95" t="s">
        <v>303</v>
      </c>
      <c r="BO493" s="18" t="s">
        <v>2114</v>
      </c>
      <c r="BP493" s="19">
        <v>300</v>
      </c>
      <c r="BQ493" s="19">
        <v>300</v>
      </c>
      <c r="BR493" s="19">
        <v>300</v>
      </c>
      <c r="BS493" s="19">
        <v>300</v>
      </c>
    </row>
    <row r="494" spans="53:71" ht="15" x14ac:dyDescent="0.25">
      <c r="BA494" s="91" t="s">
        <v>2115</v>
      </c>
      <c r="BB494" s="91" t="s">
        <v>1299</v>
      </c>
      <c r="BC494" s="91" t="s">
        <v>1869</v>
      </c>
      <c r="BD494" s="473" t="s">
        <v>1301</v>
      </c>
      <c r="BE494">
        <v>461</v>
      </c>
      <c r="BF494" s="93" t="s">
        <v>1808</v>
      </c>
      <c r="BG494" s="311" t="s">
        <v>2113</v>
      </c>
      <c r="BH494" s="93" t="str">
        <f t="shared" si="71"/>
        <v>Florida Volusia</v>
      </c>
      <c r="BI494" s="93" t="s">
        <v>299</v>
      </c>
      <c r="BJ494" s="93" t="s">
        <v>300</v>
      </c>
      <c r="BK494" s="93" t="s">
        <v>363</v>
      </c>
      <c r="BL494" s="100" t="str">
        <f>" "</f>
        <v xml:space="preserve"> </v>
      </c>
      <c r="BM494" s="95" t="s">
        <v>303</v>
      </c>
      <c r="BO494" s="18" t="s">
        <v>2116</v>
      </c>
      <c r="BP494" s="19">
        <v>300</v>
      </c>
      <c r="BQ494" s="19">
        <v>300</v>
      </c>
      <c r="BR494" s="19">
        <v>300</v>
      </c>
      <c r="BS494" s="19">
        <v>300</v>
      </c>
    </row>
    <row r="495" spans="53:71" ht="15" x14ac:dyDescent="0.25">
      <c r="BA495" s="90" t="s">
        <v>2117</v>
      </c>
      <c r="BB495" s="90" t="s">
        <v>1299</v>
      </c>
      <c r="BC495" s="90" t="s">
        <v>1869</v>
      </c>
      <c r="BD495" s="473" t="s">
        <v>1301</v>
      </c>
      <c r="BE495">
        <v>462</v>
      </c>
      <c r="BF495" s="93" t="s">
        <v>1808</v>
      </c>
      <c r="BG495" s="311" t="s">
        <v>2118</v>
      </c>
      <c r="BH495" s="93" t="str">
        <f t="shared" si="71"/>
        <v>Florida Wakulla</v>
      </c>
      <c r="BI495" s="93" t="s">
        <v>299</v>
      </c>
      <c r="BJ495" s="93" t="s">
        <v>476</v>
      </c>
      <c r="BK495" s="93" t="s">
        <v>301</v>
      </c>
      <c r="BL495" s="100" t="s">
        <v>302</v>
      </c>
      <c r="BM495" s="95" t="s">
        <v>303</v>
      </c>
      <c r="BO495" s="18" t="s">
        <v>2119</v>
      </c>
      <c r="BP495" s="19">
        <v>300</v>
      </c>
      <c r="BQ495" s="19">
        <v>300</v>
      </c>
      <c r="BR495" s="19">
        <v>300</v>
      </c>
      <c r="BS495" s="19">
        <v>300</v>
      </c>
    </row>
    <row r="496" spans="53:71" ht="15" x14ac:dyDescent="0.25">
      <c r="BA496" s="91" t="s">
        <v>2120</v>
      </c>
      <c r="BB496" s="91" t="s">
        <v>1299</v>
      </c>
      <c r="BC496" s="91" t="s">
        <v>1869</v>
      </c>
      <c r="BD496" s="473" t="s">
        <v>1301</v>
      </c>
      <c r="BE496">
        <v>463</v>
      </c>
      <c r="BF496" s="93" t="s">
        <v>1808</v>
      </c>
      <c r="BG496" s="311" t="s">
        <v>2118</v>
      </c>
      <c r="BH496" s="93" t="str">
        <f t="shared" si="71"/>
        <v>Florida Wakulla</v>
      </c>
      <c r="BI496" s="93" t="s">
        <v>299</v>
      </c>
      <c r="BJ496" s="93" t="s">
        <v>300</v>
      </c>
      <c r="BK496" s="93" t="s">
        <v>363</v>
      </c>
      <c r="BL496" s="100" t="str">
        <f>" "</f>
        <v xml:space="preserve"> </v>
      </c>
      <c r="BM496" s="95" t="s">
        <v>303</v>
      </c>
      <c r="BO496" s="18" t="s">
        <v>2121</v>
      </c>
      <c r="BP496" s="106">
        <v>0</v>
      </c>
      <c r="BQ496" s="106">
        <v>0</v>
      </c>
      <c r="BR496" s="106">
        <v>0</v>
      </c>
      <c r="BS496" s="106">
        <v>0</v>
      </c>
    </row>
    <row r="497" spans="53:71" ht="15" x14ac:dyDescent="0.25">
      <c r="BA497" s="90" t="s">
        <v>2122</v>
      </c>
      <c r="BB497" s="90" t="s">
        <v>1299</v>
      </c>
      <c r="BC497" s="90" t="s">
        <v>1869</v>
      </c>
      <c r="BD497" s="473" t="s">
        <v>1301</v>
      </c>
      <c r="BE497">
        <v>464</v>
      </c>
      <c r="BF497" s="93" t="s">
        <v>1808</v>
      </c>
      <c r="BG497" s="311" t="s">
        <v>2123</v>
      </c>
      <c r="BH497" s="93" t="str">
        <f t="shared" si="71"/>
        <v>Florida Walton</v>
      </c>
      <c r="BI497" s="93" t="s">
        <v>299</v>
      </c>
      <c r="BJ497" s="93" t="s">
        <v>476</v>
      </c>
      <c r="BK497" s="93" t="s">
        <v>301</v>
      </c>
      <c r="BL497" s="100" t="s">
        <v>302</v>
      </c>
      <c r="BM497" s="95" t="s">
        <v>303</v>
      </c>
      <c r="BO497" s="18" t="s">
        <v>2124</v>
      </c>
      <c r="BP497" s="106">
        <v>0</v>
      </c>
      <c r="BQ497" s="106">
        <v>0</v>
      </c>
      <c r="BR497" s="106">
        <v>0</v>
      </c>
      <c r="BS497" s="106">
        <v>0</v>
      </c>
    </row>
    <row r="498" spans="53:71" ht="15" x14ac:dyDescent="0.25">
      <c r="BA498" s="91" t="s">
        <v>2125</v>
      </c>
      <c r="BB498" s="91" t="s">
        <v>1299</v>
      </c>
      <c r="BC498" s="91" t="s">
        <v>1869</v>
      </c>
      <c r="BD498" s="473" t="s">
        <v>1301</v>
      </c>
      <c r="BE498">
        <v>465</v>
      </c>
      <c r="BF498" s="93" t="s">
        <v>1808</v>
      </c>
      <c r="BG498" s="311" t="s">
        <v>2123</v>
      </c>
      <c r="BH498" s="93" t="str">
        <f t="shared" si="71"/>
        <v>Florida Walton</v>
      </c>
      <c r="BI498" s="93" t="s">
        <v>299</v>
      </c>
      <c r="BJ498" s="93" t="s">
        <v>300</v>
      </c>
      <c r="BK498" s="93" t="s">
        <v>363</v>
      </c>
      <c r="BL498" s="100" t="str">
        <f>" "</f>
        <v xml:space="preserve"> </v>
      </c>
      <c r="BM498" s="95" t="s">
        <v>303</v>
      </c>
      <c r="BO498" s="18" t="s">
        <v>2126</v>
      </c>
      <c r="BP498" s="19">
        <v>300</v>
      </c>
      <c r="BQ498" s="19">
        <v>300</v>
      </c>
      <c r="BR498" s="19">
        <v>300</v>
      </c>
      <c r="BS498" s="19">
        <v>300</v>
      </c>
    </row>
    <row r="499" spans="53:71" ht="15" x14ac:dyDescent="0.25">
      <c r="BA499" s="91" t="s">
        <v>2127</v>
      </c>
      <c r="BB499" s="91" t="s">
        <v>1299</v>
      </c>
      <c r="BC499" s="91" t="s">
        <v>1869</v>
      </c>
      <c r="BD499" s="473" t="s">
        <v>1301</v>
      </c>
      <c r="BE499">
        <v>466</v>
      </c>
      <c r="BF499" s="93" t="s">
        <v>1808</v>
      </c>
      <c r="BG499" s="311" t="s">
        <v>1083</v>
      </c>
      <c r="BH499" s="93" t="str">
        <f t="shared" si="71"/>
        <v>Florida Washington</v>
      </c>
      <c r="BI499" s="93" t="s">
        <v>299</v>
      </c>
      <c r="BJ499" s="93" t="s">
        <v>476</v>
      </c>
      <c r="BK499" s="93" t="s">
        <v>301</v>
      </c>
      <c r="BL499" s="100" t="s">
        <v>302</v>
      </c>
      <c r="BM499" s="95" t="s">
        <v>303</v>
      </c>
      <c r="BO499" s="18" t="s">
        <v>2128</v>
      </c>
      <c r="BP499" s="19">
        <v>300</v>
      </c>
      <c r="BQ499" s="19">
        <v>300</v>
      </c>
      <c r="BR499" s="19">
        <v>300</v>
      </c>
      <c r="BS499" s="19">
        <v>300</v>
      </c>
    </row>
    <row r="500" spans="53:71" ht="15" x14ac:dyDescent="0.25">
      <c r="BA500" s="90" t="s">
        <v>2129</v>
      </c>
      <c r="BB500" s="90" t="s">
        <v>1299</v>
      </c>
      <c r="BC500" s="90" t="s">
        <v>1316</v>
      </c>
      <c r="BD500" s="473" t="s">
        <v>1301</v>
      </c>
      <c r="BE500">
        <v>467</v>
      </c>
      <c r="BF500" s="93" t="s">
        <v>1808</v>
      </c>
      <c r="BG500" s="311" t="s">
        <v>1083</v>
      </c>
      <c r="BH500" s="93" t="str">
        <f t="shared" si="71"/>
        <v>Florida Washington</v>
      </c>
      <c r="BI500" s="93" t="s">
        <v>299</v>
      </c>
      <c r="BJ500" s="93" t="s">
        <v>300</v>
      </c>
      <c r="BK500" s="93" t="s">
        <v>363</v>
      </c>
      <c r="BL500" s="100" t="str">
        <f>" "</f>
        <v xml:space="preserve"> </v>
      </c>
      <c r="BM500" s="95" t="s">
        <v>303</v>
      </c>
      <c r="BO500" s="18" t="s">
        <v>2130</v>
      </c>
      <c r="BP500" s="19">
        <v>300</v>
      </c>
      <c r="BQ500" s="19">
        <v>300</v>
      </c>
      <c r="BR500" s="19">
        <v>300</v>
      </c>
      <c r="BS500" s="19">
        <v>300</v>
      </c>
    </row>
    <row r="501" spans="53:71" ht="15" x14ac:dyDescent="0.25">
      <c r="BA501" s="91" t="s">
        <v>2131</v>
      </c>
      <c r="BB501" s="91" t="s">
        <v>1299</v>
      </c>
      <c r="BC501" s="91" t="s">
        <v>1869</v>
      </c>
      <c r="BD501" s="473" t="s">
        <v>1301</v>
      </c>
      <c r="BE501">
        <v>468</v>
      </c>
      <c r="BF501" s="93" t="s">
        <v>2132</v>
      </c>
      <c r="BG501" s="311" t="s">
        <v>2133</v>
      </c>
      <c r="BH501" s="93" t="str">
        <f t="shared" si="71"/>
        <v>Georgia Appling</v>
      </c>
      <c r="BI501" s="93" t="s">
        <v>299</v>
      </c>
      <c r="BJ501" s="93" t="s">
        <v>300</v>
      </c>
      <c r="BK501" s="93" t="s">
        <v>2134</v>
      </c>
      <c r="BL501" s="100" t="s">
        <v>2135</v>
      </c>
      <c r="BM501" s="95" t="s">
        <v>1802</v>
      </c>
      <c r="BO501" s="18" t="s">
        <v>2136</v>
      </c>
      <c r="BP501" s="19">
        <v>300</v>
      </c>
      <c r="BQ501" s="19">
        <v>300</v>
      </c>
      <c r="BR501" s="19">
        <v>300</v>
      </c>
      <c r="BS501" s="19">
        <v>300</v>
      </c>
    </row>
    <row r="502" spans="53:71" ht="15" x14ac:dyDescent="0.25">
      <c r="BA502" s="90" t="s">
        <v>2137</v>
      </c>
      <c r="BB502" s="90" t="s">
        <v>1299</v>
      </c>
      <c r="BC502" s="90" t="s">
        <v>1869</v>
      </c>
      <c r="BD502" s="473" t="s">
        <v>1301</v>
      </c>
      <c r="BE502">
        <v>469</v>
      </c>
      <c r="BF502" s="93" t="s">
        <v>2132</v>
      </c>
      <c r="BG502" s="311" t="s">
        <v>2133</v>
      </c>
      <c r="BH502" s="93" t="str">
        <f t="shared" si="71"/>
        <v>Georgia Appling</v>
      </c>
      <c r="BI502" s="93" t="s">
        <v>299</v>
      </c>
      <c r="BJ502" s="93" t="s">
        <v>2138</v>
      </c>
      <c r="BK502" s="93" t="s">
        <v>2139</v>
      </c>
      <c r="BL502" s="100" t="str">
        <f>" "</f>
        <v xml:space="preserve"> </v>
      </c>
      <c r="BM502" s="95" t="s">
        <v>1802</v>
      </c>
      <c r="BO502" s="18" t="s">
        <v>2140</v>
      </c>
      <c r="BP502" s="19">
        <v>300</v>
      </c>
      <c r="BQ502" s="19">
        <v>300</v>
      </c>
      <c r="BR502" s="19">
        <v>300</v>
      </c>
      <c r="BS502" s="19">
        <v>300</v>
      </c>
    </row>
    <row r="503" spans="53:71" ht="15" x14ac:dyDescent="0.25">
      <c r="BA503" s="90" t="s">
        <v>2141</v>
      </c>
      <c r="BB503" s="90" t="s">
        <v>1299</v>
      </c>
      <c r="BC503" s="90" t="s">
        <v>1316</v>
      </c>
      <c r="BD503" s="473" t="s">
        <v>1301</v>
      </c>
      <c r="BE503">
        <v>470</v>
      </c>
      <c r="BF503" s="93" t="s">
        <v>2132</v>
      </c>
      <c r="BG503" s="311" t="s">
        <v>2142</v>
      </c>
      <c r="BH503" s="93" t="str">
        <f t="shared" si="71"/>
        <v>Georgia Atkinson</v>
      </c>
      <c r="BI503" s="93" t="s">
        <v>299</v>
      </c>
      <c r="BJ503" s="93" t="s">
        <v>300</v>
      </c>
      <c r="BK503" s="93" t="s">
        <v>2134</v>
      </c>
      <c r="BL503" s="100" t="s">
        <v>2135</v>
      </c>
      <c r="BM503" s="95" t="s">
        <v>1802</v>
      </c>
      <c r="BO503" s="18" t="s">
        <v>2143</v>
      </c>
      <c r="BP503" s="19">
        <v>300</v>
      </c>
      <c r="BQ503" s="19">
        <v>300</v>
      </c>
      <c r="BR503" s="19">
        <v>300</v>
      </c>
      <c r="BS503" s="19">
        <v>300</v>
      </c>
    </row>
    <row r="504" spans="53:71" ht="15" x14ac:dyDescent="0.25">
      <c r="BA504" s="91" t="s">
        <v>2144</v>
      </c>
      <c r="BB504" s="91" t="s">
        <v>1299</v>
      </c>
      <c r="BC504" s="91" t="s">
        <v>1869</v>
      </c>
      <c r="BD504" s="473" t="s">
        <v>1301</v>
      </c>
      <c r="BE504">
        <v>471</v>
      </c>
      <c r="BF504" s="93" t="s">
        <v>2132</v>
      </c>
      <c r="BG504" s="311" t="s">
        <v>2142</v>
      </c>
      <c r="BH504" s="93" t="str">
        <f t="shared" si="71"/>
        <v>Georgia Atkinson</v>
      </c>
      <c r="BI504" s="93" t="s">
        <v>299</v>
      </c>
      <c r="BJ504" s="93" t="s">
        <v>2138</v>
      </c>
      <c r="BK504" s="93" t="s">
        <v>2139</v>
      </c>
      <c r="BL504" s="100" t="str">
        <f>" "</f>
        <v xml:space="preserve"> </v>
      </c>
      <c r="BM504" s="95" t="s">
        <v>1802</v>
      </c>
      <c r="BO504" s="18" t="s">
        <v>2145</v>
      </c>
      <c r="BP504" s="19">
        <v>300</v>
      </c>
      <c r="BQ504" s="19">
        <v>300</v>
      </c>
      <c r="BR504" s="19">
        <v>300</v>
      </c>
      <c r="BS504" s="19">
        <v>300</v>
      </c>
    </row>
    <row r="505" spans="53:71" ht="15" x14ac:dyDescent="0.25">
      <c r="BA505" s="90" t="s">
        <v>2146</v>
      </c>
      <c r="BB505" s="90" t="s">
        <v>1299</v>
      </c>
      <c r="BC505" s="90" t="s">
        <v>1316</v>
      </c>
      <c r="BD505" s="473" t="s">
        <v>1301</v>
      </c>
      <c r="BE505">
        <v>472</v>
      </c>
      <c r="BF505" s="93" t="s">
        <v>2132</v>
      </c>
      <c r="BG505" s="311" t="s">
        <v>2147</v>
      </c>
      <c r="BH505" s="93" t="str">
        <f t="shared" si="71"/>
        <v>Georgia Bacon</v>
      </c>
      <c r="BI505" s="93" t="s">
        <v>299</v>
      </c>
      <c r="BJ505" s="93" t="s">
        <v>300</v>
      </c>
      <c r="BK505" s="93" t="s">
        <v>2134</v>
      </c>
      <c r="BL505" s="100" t="s">
        <v>2135</v>
      </c>
      <c r="BM505" s="95" t="s">
        <v>1802</v>
      </c>
      <c r="BO505" s="18" t="s">
        <v>2148</v>
      </c>
      <c r="BP505" s="19">
        <v>300</v>
      </c>
      <c r="BQ505" s="19">
        <v>300</v>
      </c>
      <c r="BR505" s="19">
        <v>300</v>
      </c>
      <c r="BS505" s="19">
        <v>300</v>
      </c>
    </row>
    <row r="506" spans="53:71" ht="15" x14ac:dyDescent="0.25">
      <c r="BA506" s="91" t="s">
        <v>2149</v>
      </c>
      <c r="BB506" s="91" t="s">
        <v>1299</v>
      </c>
      <c r="BC506" s="91" t="s">
        <v>1869</v>
      </c>
      <c r="BD506" s="473" t="s">
        <v>1301</v>
      </c>
      <c r="BE506">
        <v>473</v>
      </c>
      <c r="BF506" s="93" t="s">
        <v>2132</v>
      </c>
      <c r="BG506" s="311" t="s">
        <v>2147</v>
      </c>
      <c r="BH506" s="93" t="str">
        <f t="shared" si="71"/>
        <v>Georgia Bacon</v>
      </c>
      <c r="BI506" s="93" t="s">
        <v>299</v>
      </c>
      <c r="BJ506" s="93" t="s">
        <v>2138</v>
      </c>
      <c r="BK506" s="93" t="s">
        <v>2139</v>
      </c>
      <c r="BL506" s="100" t="str">
        <f>" "</f>
        <v xml:space="preserve"> </v>
      </c>
      <c r="BM506" s="95" t="s">
        <v>1802</v>
      </c>
      <c r="BO506" s="18" t="s">
        <v>2150</v>
      </c>
      <c r="BP506" s="19">
        <v>300</v>
      </c>
      <c r="BQ506" s="19">
        <v>300</v>
      </c>
      <c r="BR506" s="19">
        <v>300</v>
      </c>
      <c r="BS506" s="19">
        <v>300</v>
      </c>
    </row>
    <row r="507" spans="53:71" ht="15" x14ac:dyDescent="0.25">
      <c r="BA507" s="91" t="s">
        <v>2151</v>
      </c>
      <c r="BB507" s="91" t="s">
        <v>1299</v>
      </c>
      <c r="BC507" s="91" t="s">
        <v>1869</v>
      </c>
      <c r="BD507" s="473" t="s">
        <v>1301</v>
      </c>
      <c r="BE507">
        <v>474</v>
      </c>
      <c r="BF507" s="93" t="s">
        <v>2132</v>
      </c>
      <c r="BG507" s="311" t="s">
        <v>1817</v>
      </c>
      <c r="BH507" s="93" t="str">
        <f t="shared" si="71"/>
        <v>Georgia Baker</v>
      </c>
      <c r="BI507" s="93" t="s">
        <v>299</v>
      </c>
      <c r="BJ507" s="93" t="s">
        <v>476</v>
      </c>
      <c r="BK507" s="93" t="s">
        <v>301</v>
      </c>
      <c r="BL507" s="100" t="s">
        <v>302</v>
      </c>
      <c r="BM507" s="95" t="s">
        <v>303</v>
      </c>
      <c r="BO507" s="18" t="s">
        <v>2152</v>
      </c>
      <c r="BP507" s="19">
        <v>300</v>
      </c>
      <c r="BQ507" s="19">
        <v>300</v>
      </c>
      <c r="BR507" s="19">
        <v>300</v>
      </c>
      <c r="BS507" s="19">
        <v>300</v>
      </c>
    </row>
    <row r="508" spans="53:71" ht="15" x14ac:dyDescent="0.25">
      <c r="BA508" s="90" t="s">
        <v>2153</v>
      </c>
      <c r="BB508" s="90" t="s">
        <v>1299</v>
      </c>
      <c r="BC508" s="90" t="s">
        <v>1869</v>
      </c>
      <c r="BD508" s="473" t="s">
        <v>1301</v>
      </c>
      <c r="BE508">
        <v>475</v>
      </c>
      <c r="BF508" s="93" t="s">
        <v>2132</v>
      </c>
      <c r="BG508" s="311" t="s">
        <v>1817</v>
      </c>
      <c r="BH508" s="93" t="str">
        <f t="shared" si="71"/>
        <v>Georgia Baker</v>
      </c>
      <c r="BI508" s="93" t="s">
        <v>299</v>
      </c>
      <c r="BJ508" s="93" t="s">
        <v>300</v>
      </c>
      <c r="BK508" s="93" t="s">
        <v>363</v>
      </c>
      <c r="BL508" s="100" t="str">
        <f t="shared" ref="BL508:BL515" si="72">" "</f>
        <v xml:space="preserve"> </v>
      </c>
      <c r="BM508" s="95" t="s">
        <v>303</v>
      </c>
      <c r="BO508" s="18" t="s">
        <v>2154</v>
      </c>
      <c r="BP508" s="19">
        <v>300</v>
      </c>
      <c r="BQ508" s="19">
        <v>300</v>
      </c>
      <c r="BR508" s="19">
        <v>300</v>
      </c>
      <c r="BS508" s="19">
        <v>300</v>
      </c>
    </row>
    <row r="509" spans="53:71" ht="15" x14ac:dyDescent="0.25">
      <c r="BA509" s="91" t="s">
        <v>2155</v>
      </c>
      <c r="BB509" s="91" t="s">
        <v>1299</v>
      </c>
      <c r="BC509" s="91" t="s">
        <v>1869</v>
      </c>
      <c r="BD509" s="473" t="s">
        <v>1301</v>
      </c>
      <c r="BE509">
        <v>476</v>
      </c>
      <c r="BF509" s="18" t="s">
        <v>2132</v>
      </c>
      <c r="BG509" s="312" t="s">
        <v>376</v>
      </c>
      <c r="BH509" s="93" t="str">
        <f>_xlfn.CONCAT(BF509," ",BG509)</f>
        <v>Georgia Baldwin</v>
      </c>
      <c r="BI509" s="93" t="s">
        <v>299</v>
      </c>
      <c r="BJ509" s="93" t="s">
        <v>300</v>
      </c>
      <c r="BK509" s="93" t="s">
        <v>363</v>
      </c>
      <c r="BL509" s="100" t="str">
        <f t="shared" si="72"/>
        <v xml:space="preserve"> </v>
      </c>
      <c r="BM509" s="95" t="s">
        <v>303</v>
      </c>
      <c r="BO509" s="18" t="s">
        <v>2156</v>
      </c>
      <c r="BP509" s="19">
        <v>300</v>
      </c>
      <c r="BQ509" s="19">
        <v>300</v>
      </c>
      <c r="BR509" s="19">
        <v>300</v>
      </c>
      <c r="BS509" s="19">
        <v>300</v>
      </c>
    </row>
    <row r="510" spans="53:71" ht="15" x14ac:dyDescent="0.25">
      <c r="BA510" s="90" t="s">
        <v>2157</v>
      </c>
      <c r="BB510" s="90" t="s">
        <v>1299</v>
      </c>
      <c r="BC510" s="90" t="s">
        <v>1316</v>
      </c>
      <c r="BD510" s="473" t="s">
        <v>1301</v>
      </c>
      <c r="BE510">
        <v>477</v>
      </c>
      <c r="BF510" s="18" t="s">
        <v>2132</v>
      </c>
      <c r="BG510" s="312" t="s">
        <v>376</v>
      </c>
      <c r="BH510" s="93" t="str">
        <f t="shared" si="71"/>
        <v>Georgia Baldwin</v>
      </c>
      <c r="BI510" s="18" t="s">
        <v>197</v>
      </c>
      <c r="BJ510" s="247" t="s">
        <v>2158</v>
      </c>
      <c r="BK510" s="18" t="s">
        <v>438</v>
      </c>
      <c r="BL510" s="248" t="s">
        <v>1130</v>
      </c>
      <c r="BM510" s="94" t="s">
        <v>2159</v>
      </c>
      <c r="BO510" s="18" t="s">
        <v>2160</v>
      </c>
      <c r="BP510" s="106">
        <v>0</v>
      </c>
      <c r="BQ510" s="106">
        <v>0</v>
      </c>
      <c r="BR510" s="106">
        <v>0</v>
      </c>
      <c r="BS510" s="106">
        <v>0</v>
      </c>
    </row>
    <row r="511" spans="53:71" ht="15" x14ac:dyDescent="0.25">
      <c r="BA511" s="91" t="s">
        <v>2161</v>
      </c>
      <c r="BB511" s="91" t="s">
        <v>1299</v>
      </c>
      <c r="BC511" s="91" t="s">
        <v>1316</v>
      </c>
      <c r="BD511" s="473" t="s">
        <v>1301</v>
      </c>
      <c r="BE511">
        <v>478</v>
      </c>
      <c r="BF511" s="18" t="s">
        <v>2132</v>
      </c>
      <c r="BG511" s="312" t="s">
        <v>2162</v>
      </c>
      <c r="BH511" s="93" t="str">
        <f>_xlfn.CONCAT(BF511," ",BG511)</f>
        <v>Georgia Banks</v>
      </c>
      <c r="BI511" s="93" t="s">
        <v>299</v>
      </c>
      <c r="BJ511" s="93" t="s">
        <v>300</v>
      </c>
      <c r="BK511" s="93" t="s">
        <v>363</v>
      </c>
      <c r="BL511" s="100" t="str">
        <f t="shared" si="72"/>
        <v xml:space="preserve"> </v>
      </c>
      <c r="BM511" s="95" t="s">
        <v>303</v>
      </c>
      <c r="BO511" s="18" t="s">
        <v>2163</v>
      </c>
      <c r="BP511" s="19">
        <v>0</v>
      </c>
      <c r="BQ511" s="19">
        <v>0</v>
      </c>
      <c r="BR511" s="19">
        <v>0</v>
      </c>
      <c r="BS511" s="19">
        <v>0</v>
      </c>
    </row>
    <row r="512" spans="53:71" ht="15" x14ac:dyDescent="0.25">
      <c r="BA512" s="90" t="s">
        <v>2164</v>
      </c>
      <c r="BB512" s="90" t="s">
        <v>1299</v>
      </c>
      <c r="BC512" s="90" t="s">
        <v>1869</v>
      </c>
      <c r="BD512" s="473" t="s">
        <v>1301</v>
      </c>
      <c r="BE512">
        <v>479</v>
      </c>
      <c r="BF512" s="18" t="s">
        <v>2132</v>
      </c>
      <c r="BG512" s="312" t="s">
        <v>2162</v>
      </c>
      <c r="BH512" s="93" t="str">
        <f t="shared" si="71"/>
        <v>Georgia Banks</v>
      </c>
      <c r="BI512" s="18" t="s">
        <v>197</v>
      </c>
      <c r="BJ512" s="247" t="s">
        <v>2158</v>
      </c>
      <c r="BK512" s="18" t="s">
        <v>438</v>
      </c>
      <c r="BL512" s="248" t="s">
        <v>1130</v>
      </c>
      <c r="BM512" s="94" t="s">
        <v>2159</v>
      </c>
      <c r="BO512" s="18" t="s">
        <v>2165</v>
      </c>
      <c r="BP512" s="19">
        <v>0</v>
      </c>
      <c r="BQ512" s="19">
        <v>0</v>
      </c>
      <c r="BR512" s="19">
        <v>0</v>
      </c>
      <c r="BS512" s="19">
        <v>0</v>
      </c>
    </row>
    <row r="513" spans="53:71" ht="15" x14ac:dyDescent="0.25">
      <c r="BA513" s="91" t="s">
        <v>2166</v>
      </c>
      <c r="BB513" s="91" t="s">
        <v>1299</v>
      </c>
      <c r="BC513" s="91" t="s">
        <v>1869</v>
      </c>
      <c r="BD513" s="473" t="s">
        <v>1301</v>
      </c>
      <c r="BE513">
        <v>480</v>
      </c>
      <c r="BF513" s="18" t="s">
        <v>2132</v>
      </c>
      <c r="BG513" s="312" t="s">
        <v>2167</v>
      </c>
      <c r="BH513" s="93" t="str">
        <f t="shared" si="71"/>
        <v>Georgia Barrow</v>
      </c>
      <c r="BI513" s="18" t="s">
        <v>197</v>
      </c>
      <c r="BJ513" s="247" t="s">
        <v>2158</v>
      </c>
      <c r="BK513" s="18" t="s">
        <v>438</v>
      </c>
      <c r="BL513" s="248" t="s">
        <v>1130</v>
      </c>
      <c r="BM513" s="94" t="s">
        <v>2159</v>
      </c>
      <c r="BO513" s="18" t="s">
        <v>2168</v>
      </c>
      <c r="BP513" s="19">
        <v>0</v>
      </c>
      <c r="BQ513" s="19">
        <v>0</v>
      </c>
      <c r="BR513" s="19">
        <v>0</v>
      </c>
      <c r="BS513" s="19">
        <v>0</v>
      </c>
    </row>
    <row r="514" spans="53:71" ht="15" x14ac:dyDescent="0.25">
      <c r="BA514" s="90" t="s">
        <v>2169</v>
      </c>
      <c r="BB514" s="90" t="s">
        <v>1299</v>
      </c>
      <c r="BC514" s="90" t="s">
        <v>1316</v>
      </c>
      <c r="BD514" s="473" t="s">
        <v>1301</v>
      </c>
      <c r="BE514">
        <v>481</v>
      </c>
      <c r="BF514" s="18" t="s">
        <v>2132</v>
      </c>
      <c r="BG514" s="312" t="s">
        <v>2170</v>
      </c>
      <c r="BH514" s="93" t="str">
        <f t="shared" si="71"/>
        <v>Georgia Bartow</v>
      </c>
      <c r="BI514" s="18" t="s">
        <v>197</v>
      </c>
      <c r="BJ514" s="247" t="s">
        <v>2158</v>
      </c>
      <c r="BK514" s="18" t="s">
        <v>438</v>
      </c>
      <c r="BL514" s="248" t="s">
        <v>1130</v>
      </c>
      <c r="BM514" s="94" t="s">
        <v>2159</v>
      </c>
      <c r="BO514" s="18" t="s">
        <v>2171</v>
      </c>
      <c r="BP514" s="19">
        <v>0</v>
      </c>
      <c r="BQ514" s="19">
        <v>0</v>
      </c>
      <c r="BR514" s="19">
        <v>0</v>
      </c>
      <c r="BS514" s="19">
        <v>0</v>
      </c>
    </row>
    <row r="515" spans="53:71" ht="15" x14ac:dyDescent="0.25">
      <c r="BA515" s="91" t="s">
        <v>2172</v>
      </c>
      <c r="BB515" s="91" t="s">
        <v>1299</v>
      </c>
      <c r="BC515" s="91" t="s">
        <v>1869</v>
      </c>
      <c r="BD515" s="473" t="s">
        <v>1301</v>
      </c>
      <c r="BE515">
        <v>482</v>
      </c>
      <c r="BF515" s="18" t="s">
        <v>2132</v>
      </c>
      <c r="BG515" s="312" t="s">
        <v>2170</v>
      </c>
      <c r="BH515" s="93" t="str">
        <f>_xlfn.CONCAT(BF515," ",BG515)</f>
        <v>Georgia Bartow</v>
      </c>
      <c r="BI515" s="93" t="s">
        <v>299</v>
      </c>
      <c r="BJ515" s="93" t="s">
        <v>300</v>
      </c>
      <c r="BK515" s="93" t="s">
        <v>363</v>
      </c>
      <c r="BL515" s="100" t="str">
        <f t="shared" si="72"/>
        <v xml:space="preserve"> </v>
      </c>
      <c r="BM515" s="95" t="s">
        <v>303</v>
      </c>
      <c r="BO515" s="18" t="s">
        <v>2173</v>
      </c>
      <c r="BP515" s="19">
        <v>0</v>
      </c>
      <c r="BQ515" s="19">
        <v>0</v>
      </c>
      <c r="BR515" s="19">
        <v>0</v>
      </c>
      <c r="BS515" s="19">
        <v>0</v>
      </c>
    </row>
    <row r="516" spans="53:71" ht="15" x14ac:dyDescent="0.25">
      <c r="BA516" s="90" t="s">
        <v>2174</v>
      </c>
      <c r="BB516" s="90" t="s">
        <v>1299</v>
      </c>
      <c r="BC516" s="90" t="s">
        <v>1869</v>
      </c>
      <c r="BD516" s="473" t="s">
        <v>1301</v>
      </c>
      <c r="BE516">
        <v>483</v>
      </c>
      <c r="BF516" s="93" t="s">
        <v>2132</v>
      </c>
      <c r="BG516" s="311" t="s">
        <v>2175</v>
      </c>
      <c r="BH516" s="93" t="str">
        <f t="shared" si="71"/>
        <v>Georgia Ben Hill</v>
      </c>
      <c r="BI516" s="93" t="s">
        <v>299</v>
      </c>
      <c r="BJ516" s="93" t="s">
        <v>300</v>
      </c>
      <c r="BK516" s="93" t="s">
        <v>2134</v>
      </c>
      <c r="BL516" s="100" t="s">
        <v>2135</v>
      </c>
      <c r="BM516" s="95" t="s">
        <v>1802</v>
      </c>
      <c r="BO516" s="18" t="s">
        <v>2176</v>
      </c>
      <c r="BP516" s="19">
        <v>0</v>
      </c>
      <c r="BQ516" s="19">
        <v>0</v>
      </c>
      <c r="BR516" s="19">
        <v>0</v>
      </c>
      <c r="BS516" s="19">
        <v>0</v>
      </c>
    </row>
    <row r="517" spans="53:71" ht="15" x14ac:dyDescent="0.25">
      <c r="BA517" s="91" t="s">
        <v>2177</v>
      </c>
      <c r="BB517" s="91" t="s">
        <v>1299</v>
      </c>
      <c r="BC517" s="91" t="s">
        <v>1869</v>
      </c>
      <c r="BD517" s="473" t="s">
        <v>1301</v>
      </c>
      <c r="BE517">
        <v>484</v>
      </c>
      <c r="BF517" s="93" t="s">
        <v>2132</v>
      </c>
      <c r="BG517" s="311" t="s">
        <v>2175</v>
      </c>
      <c r="BH517" s="93" t="str">
        <f t="shared" si="71"/>
        <v>Georgia Ben Hill</v>
      </c>
      <c r="BI517" s="93" t="s">
        <v>299</v>
      </c>
      <c r="BJ517" s="93" t="s">
        <v>2138</v>
      </c>
      <c r="BK517" s="93" t="s">
        <v>2139</v>
      </c>
      <c r="BL517" s="100" t="str">
        <f>" "</f>
        <v xml:space="preserve"> </v>
      </c>
      <c r="BM517" s="95" t="s">
        <v>1802</v>
      </c>
      <c r="BO517" s="18" t="s">
        <v>2178</v>
      </c>
      <c r="BP517" s="19">
        <v>0</v>
      </c>
      <c r="BQ517" s="19">
        <v>0</v>
      </c>
      <c r="BR517" s="19">
        <v>0</v>
      </c>
      <c r="BS517" s="19">
        <v>0</v>
      </c>
    </row>
    <row r="518" spans="53:71" ht="15" x14ac:dyDescent="0.25">
      <c r="BA518" s="90" t="s">
        <v>2179</v>
      </c>
      <c r="BB518" s="90" t="s">
        <v>1299</v>
      </c>
      <c r="BC518" s="90" t="s">
        <v>1869</v>
      </c>
      <c r="BD518" s="473" t="s">
        <v>1301</v>
      </c>
      <c r="BE518">
        <v>485</v>
      </c>
      <c r="BF518" s="93" t="s">
        <v>2132</v>
      </c>
      <c r="BG518" s="311" t="s">
        <v>2180</v>
      </c>
      <c r="BH518" s="93" t="str">
        <f t="shared" si="71"/>
        <v>Georgia Berrien</v>
      </c>
      <c r="BI518" s="93" t="s">
        <v>299</v>
      </c>
      <c r="BJ518" s="93" t="s">
        <v>300</v>
      </c>
      <c r="BK518" s="93" t="s">
        <v>2134</v>
      </c>
      <c r="BL518" s="100" t="s">
        <v>2135</v>
      </c>
      <c r="BM518" s="95" t="s">
        <v>1802</v>
      </c>
      <c r="BO518" s="18" t="s">
        <v>2181</v>
      </c>
      <c r="BP518" s="19">
        <v>0</v>
      </c>
      <c r="BQ518" s="19">
        <v>0</v>
      </c>
      <c r="BR518" s="19">
        <v>0</v>
      </c>
      <c r="BS518" s="19">
        <v>0</v>
      </c>
    </row>
    <row r="519" spans="53:71" ht="15" x14ac:dyDescent="0.25">
      <c r="BA519" s="91" t="s">
        <v>2182</v>
      </c>
      <c r="BB519" s="91" t="s">
        <v>1299</v>
      </c>
      <c r="BC519" s="91" t="s">
        <v>1869</v>
      </c>
      <c r="BD519" s="473" t="s">
        <v>1301</v>
      </c>
      <c r="BE519">
        <v>486</v>
      </c>
      <c r="BF519" s="93" t="s">
        <v>2132</v>
      </c>
      <c r="BG519" s="311" t="s">
        <v>2180</v>
      </c>
      <c r="BH519" s="93" t="str">
        <f t="shared" si="71"/>
        <v>Georgia Berrien</v>
      </c>
      <c r="BI519" s="93" t="s">
        <v>299</v>
      </c>
      <c r="BJ519" s="93" t="s">
        <v>2138</v>
      </c>
      <c r="BK519" s="93" t="s">
        <v>2139</v>
      </c>
      <c r="BL519" s="100" t="str">
        <f>" "</f>
        <v xml:space="preserve"> </v>
      </c>
      <c r="BM519" s="95" t="s">
        <v>1802</v>
      </c>
      <c r="BO519" s="18" t="s">
        <v>2183</v>
      </c>
      <c r="BP519" s="19">
        <v>0</v>
      </c>
      <c r="BQ519" s="19">
        <v>0</v>
      </c>
      <c r="BR519" s="19">
        <v>0</v>
      </c>
      <c r="BS519" s="19">
        <v>0</v>
      </c>
    </row>
    <row r="520" spans="53:71" ht="15" x14ac:dyDescent="0.25">
      <c r="BA520" s="90" t="s">
        <v>2184</v>
      </c>
      <c r="BB520" s="90" t="s">
        <v>1299</v>
      </c>
      <c r="BC520" s="90" t="s">
        <v>1869</v>
      </c>
      <c r="BD520" s="473" t="s">
        <v>1301</v>
      </c>
      <c r="BE520">
        <v>487</v>
      </c>
      <c r="BF520" s="93" t="s">
        <v>2132</v>
      </c>
      <c r="BG520" s="311" t="s">
        <v>417</v>
      </c>
      <c r="BH520" s="93" t="str">
        <f t="shared" si="71"/>
        <v>Georgia Bibb</v>
      </c>
      <c r="BI520" s="93" t="s">
        <v>299</v>
      </c>
      <c r="BJ520" s="93" t="s">
        <v>300</v>
      </c>
      <c r="BK520" s="93" t="s">
        <v>2134</v>
      </c>
      <c r="BL520" s="100" t="s">
        <v>2135</v>
      </c>
      <c r="BM520" s="95" t="s">
        <v>1802</v>
      </c>
      <c r="BO520" s="18" t="s">
        <v>2185</v>
      </c>
      <c r="BP520" s="19">
        <v>0</v>
      </c>
      <c r="BQ520" s="19">
        <v>0</v>
      </c>
      <c r="BR520" s="19">
        <v>0</v>
      </c>
      <c r="BS520" s="19">
        <v>0</v>
      </c>
    </row>
    <row r="521" spans="53:71" ht="15" x14ac:dyDescent="0.25">
      <c r="BA521" s="90" t="s">
        <v>2186</v>
      </c>
      <c r="BB521" s="90" t="s">
        <v>1299</v>
      </c>
      <c r="BC521" s="90" t="s">
        <v>1869</v>
      </c>
      <c r="BD521" s="473" t="s">
        <v>1301</v>
      </c>
      <c r="BE521">
        <v>488</v>
      </c>
      <c r="BF521" s="93" t="s">
        <v>2132</v>
      </c>
      <c r="BG521" s="311" t="s">
        <v>417</v>
      </c>
      <c r="BH521" s="93" t="str">
        <f t="shared" si="71"/>
        <v>Georgia Bibb</v>
      </c>
      <c r="BI521" s="18" t="s">
        <v>197</v>
      </c>
      <c r="BJ521" s="247" t="s">
        <v>2158</v>
      </c>
      <c r="BK521" s="18" t="s">
        <v>438</v>
      </c>
      <c r="BL521" s="248" t="s">
        <v>1130</v>
      </c>
      <c r="BM521" s="94" t="s">
        <v>2159</v>
      </c>
      <c r="BO521" s="18" t="s">
        <v>2187</v>
      </c>
      <c r="BP521" s="200" t="s">
        <v>1561</v>
      </c>
      <c r="BQ521" s="200" t="s">
        <v>1561</v>
      </c>
      <c r="BR521" s="200" t="s">
        <v>1561</v>
      </c>
      <c r="BS521" s="200" t="s">
        <v>1561</v>
      </c>
    </row>
    <row r="522" spans="53:71" ht="15" x14ac:dyDescent="0.25">
      <c r="BA522" s="91" t="s">
        <v>2188</v>
      </c>
      <c r="BB522" s="91" t="s">
        <v>1299</v>
      </c>
      <c r="BC522" s="91" t="s">
        <v>1869</v>
      </c>
      <c r="BD522" s="473" t="s">
        <v>1301</v>
      </c>
      <c r="BE522">
        <v>489</v>
      </c>
      <c r="BF522" s="93" t="s">
        <v>2132</v>
      </c>
      <c r="BG522" s="311" t="s">
        <v>2189</v>
      </c>
      <c r="BH522" s="93" t="str">
        <f t="shared" si="71"/>
        <v>Georgia Bleckley</v>
      </c>
      <c r="BI522" s="93" t="s">
        <v>299</v>
      </c>
      <c r="BJ522" s="93" t="s">
        <v>300</v>
      </c>
      <c r="BK522" s="93" t="s">
        <v>2134</v>
      </c>
      <c r="BL522" s="100" t="s">
        <v>2135</v>
      </c>
      <c r="BM522" s="95" t="s">
        <v>1802</v>
      </c>
      <c r="BO522" s="18" t="s">
        <v>2190</v>
      </c>
      <c r="BP522" s="19">
        <v>0</v>
      </c>
      <c r="BQ522" s="19">
        <v>0</v>
      </c>
      <c r="BR522" s="19">
        <v>0</v>
      </c>
      <c r="BS522" s="19">
        <v>0</v>
      </c>
    </row>
    <row r="523" spans="53:71" ht="15" x14ac:dyDescent="0.25">
      <c r="BA523" s="90" t="s">
        <v>2191</v>
      </c>
      <c r="BB523" s="90" t="s">
        <v>1299</v>
      </c>
      <c r="BC523" s="90" t="s">
        <v>1869</v>
      </c>
      <c r="BD523" s="473" t="s">
        <v>1301</v>
      </c>
      <c r="BE523">
        <v>490</v>
      </c>
      <c r="BF523" s="93" t="s">
        <v>2132</v>
      </c>
      <c r="BG523" s="311" t="s">
        <v>2189</v>
      </c>
      <c r="BH523" s="93" t="str">
        <f t="shared" si="71"/>
        <v>Georgia Bleckley</v>
      </c>
      <c r="BI523" s="93" t="s">
        <v>299</v>
      </c>
      <c r="BJ523" s="93" t="s">
        <v>2138</v>
      </c>
      <c r="BK523" s="93" t="s">
        <v>2139</v>
      </c>
      <c r="BL523" s="100" t="str">
        <f>" "</f>
        <v xml:space="preserve"> </v>
      </c>
      <c r="BM523" s="95" t="s">
        <v>1802</v>
      </c>
      <c r="BO523" s="18" t="s">
        <v>2192</v>
      </c>
      <c r="BP523" s="19">
        <v>0</v>
      </c>
      <c r="BQ523" s="19">
        <v>0</v>
      </c>
      <c r="BR523" s="19">
        <v>0</v>
      </c>
      <c r="BS523" s="19">
        <v>0</v>
      </c>
    </row>
    <row r="524" spans="53:71" ht="15" x14ac:dyDescent="0.25">
      <c r="BA524" s="91" t="s">
        <v>2193</v>
      </c>
      <c r="BB524" s="91" t="s">
        <v>1299</v>
      </c>
      <c r="BC524" s="91" t="s">
        <v>1869</v>
      </c>
      <c r="BD524" s="473" t="s">
        <v>1301</v>
      </c>
      <c r="BE524">
        <v>491</v>
      </c>
      <c r="BF524" s="93" t="s">
        <v>2132</v>
      </c>
      <c r="BG524" s="311" t="s">
        <v>2194</v>
      </c>
      <c r="BH524" s="93" t="str">
        <f t="shared" si="71"/>
        <v>Georgia Brantley</v>
      </c>
      <c r="BI524" s="93" t="s">
        <v>299</v>
      </c>
      <c r="BJ524" s="93" t="s">
        <v>300</v>
      </c>
      <c r="BK524" s="93" t="s">
        <v>2134</v>
      </c>
      <c r="BL524" s="100" t="s">
        <v>2135</v>
      </c>
      <c r="BM524" s="95" t="s">
        <v>1802</v>
      </c>
      <c r="BO524" s="18" t="s">
        <v>2195</v>
      </c>
      <c r="BP524" s="19">
        <v>0</v>
      </c>
      <c r="BQ524" s="19">
        <v>0</v>
      </c>
      <c r="BR524" s="19">
        <v>0</v>
      </c>
      <c r="BS524" s="19">
        <v>0</v>
      </c>
    </row>
    <row r="525" spans="53:71" ht="15" x14ac:dyDescent="0.25">
      <c r="BA525" s="90" t="s">
        <v>2196</v>
      </c>
      <c r="BB525" s="90" t="s">
        <v>1299</v>
      </c>
      <c r="BC525" s="90" t="s">
        <v>1869</v>
      </c>
      <c r="BD525" s="473" t="s">
        <v>1301</v>
      </c>
      <c r="BE525">
        <v>492</v>
      </c>
      <c r="BF525" s="93" t="s">
        <v>2132</v>
      </c>
      <c r="BG525" s="311" t="s">
        <v>2194</v>
      </c>
      <c r="BH525" s="93" t="str">
        <f t="shared" si="71"/>
        <v>Georgia Brantley</v>
      </c>
      <c r="BI525" s="93" t="s">
        <v>299</v>
      </c>
      <c r="BJ525" s="93" t="s">
        <v>2138</v>
      </c>
      <c r="BK525" s="93" t="s">
        <v>2139</v>
      </c>
      <c r="BL525" s="100" t="str">
        <f>" "</f>
        <v xml:space="preserve"> </v>
      </c>
      <c r="BM525" s="95" t="s">
        <v>1802</v>
      </c>
      <c r="BO525" s="18" t="s">
        <v>2197</v>
      </c>
      <c r="BP525" s="19">
        <v>0</v>
      </c>
      <c r="BQ525" s="19">
        <v>0</v>
      </c>
      <c r="BR525" s="19">
        <v>0</v>
      </c>
      <c r="BS525" s="19">
        <v>0</v>
      </c>
    </row>
    <row r="526" spans="53:71" ht="15" x14ac:dyDescent="0.25">
      <c r="BA526" s="91" t="s">
        <v>2198</v>
      </c>
      <c r="BB526" s="91" t="s">
        <v>1299</v>
      </c>
      <c r="BC526" s="91" t="s">
        <v>2199</v>
      </c>
      <c r="BD526" s="473" t="s">
        <v>1301</v>
      </c>
      <c r="BE526">
        <v>493</v>
      </c>
      <c r="BF526" s="93" t="s">
        <v>2132</v>
      </c>
      <c r="BG526" s="311" t="s">
        <v>2200</v>
      </c>
      <c r="BH526" s="93" t="str">
        <f t="shared" si="71"/>
        <v>Georgia Brooks</v>
      </c>
      <c r="BI526" s="93" t="s">
        <v>299</v>
      </c>
      <c r="BJ526" s="93" t="s">
        <v>476</v>
      </c>
      <c r="BK526" s="93" t="s">
        <v>301</v>
      </c>
      <c r="BL526" s="100" t="s">
        <v>302</v>
      </c>
      <c r="BM526" s="95" t="s">
        <v>303</v>
      </c>
      <c r="BO526" s="18" t="s">
        <v>2201</v>
      </c>
      <c r="BP526" s="19">
        <v>0</v>
      </c>
      <c r="BQ526" s="19">
        <v>0</v>
      </c>
      <c r="BR526" s="19">
        <v>0</v>
      </c>
      <c r="BS526" s="19">
        <v>0</v>
      </c>
    </row>
    <row r="527" spans="53:71" ht="15" x14ac:dyDescent="0.25">
      <c r="BA527" s="90" t="s">
        <v>2202</v>
      </c>
      <c r="BB527" s="90" t="s">
        <v>1299</v>
      </c>
      <c r="BC527" s="90" t="s">
        <v>2199</v>
      </c>
      <c r="BD527" s="473" t="s">
        <v>1301</v>
      </c>
      <c r="BE527">
        <v>494</v>
      </c>
      <c r="BF527" s="93" t="s">
        <v>2132</v>
      </c>
      <c r="BG527" s="311" t="s">
        <v>2200</v>
      </c>
      <c r="BH527" s="93" t="str">
        <f t="shared" si="71"/>
        <v>Georgia Brooks</v>
      </c>
      <c r="BI527" s="93" t="s">
        <v>299</v>
      </c>
      <c r="BJ527" s="93" t="s">
        <v>300</v>
      </c>
      <c r="BK527" s="93" t="s">
        <v>363</v>
      </c>
      <c r="BL527" s="100" t="str">
        <f>" "</f>
        <v xml:space="preserve"> </v>
      </c>
      <c r="BM527" s="95" t="s">
        <v>1802</v>
      </c>
      <c r="BO527" s="18" t="s">
        <v>2203</v>
      </c>
      <c r="BP527" s="19">
        <v>0</v>
      </c>
      <c r="BQ527" s="19">
        <v>0</v>
      </c>
      <c r="BR527" s="19">
        <v>0</v>
      </c>
      <c r="BS527" s="19">
        <v>0</v>
      </c>
    </row>
    <row r="528" spans="53:71" ht="15" x14ac:dyDescent="0.25">
      <c r="BA528" s="91" t="s">
        <v>2204</v>
      </c>
      <c r="BB528" s="91" t="s">
        <v>1299</v>
      </c>
      <c r="BC528" s="91" t="s">
        <v>1869</v>
      </c>
      <c r="BD528" s="473" t="s">
        <v>1301</v>
      </c>
      <c r="BE528">
        <v>495</v>
      </c>
      <c r="BF528" s="93" t="s">
        <v>2132</v>
      </c>
      <c r="BG528" s="311" t="s">
        <v>2205</v>
      </c>
      <c r="BH528" s="93" t="str">
        <f t="shared" si="71"/>
        <v>Georgia Bryan</v>
      </c>
      <c r="BI528" s="93" t="s">
        <v>299</v>
      </c>
      <c r="BJ528" s="93" t="s">
        <v>300</v>
      </c>
      <c r="BK528" s="93" t="s">
        <v>2134</v>
      </c>
      <c r="BL528" s="100" t="s">
        <v>2135</v>
      </c>
      <c r="BM528" s="95" t="s">
        <v>1802</v>
      </c>
      <c r="BO528" s="18" t="s">
        <v>2206</v>
      </c>
      <c r="BP528" s="19">
        <v>0</v>
      </c>
      <c r="BQ528" s="19">
        <v>0</v>
      </c>
      <c r="BR528" s="19">
        <v>0</v>
      </c>
      <c r="BS528" s="19">
        <v>0</v>
      </c>
    </row>
    <row r="529" spans="53:71" ht="15" x14ac:dyDescent="0.25">
      <c r="BA529" s="90" t="s">
        <v>2207</v>
      </c>
      <c r="BB529" s="90" t="s">
        <v>1299</v>
      </c>
      <c r="BC529" s="90" t="s">
        <v>1869</v>
      </c>
      <c r="BD529" s="473" t="s">
        <v>1301</v>
      </c>
      <c r="BE529">
        <v>496</v>
      </c>
      <c r="BF529" s="93" t="s">
        <v>2132</v>
      </c>
      <c r="BG529" s="311" t="s">
        <v>2205</v>
      </c>
      <c r="BH529" s="93" t="str">
        <f t="shared" si="71"/>
        <v>Georgia Bryan</v>
      </c>
      <c r="BI529" s="93" t="s">
        <v>299</v>
      </c>
      <c r="BJ529" s="93" t="s">
        <v>2138</v>
      </c>
      <c r="BK529" s="93" t="s">
        <v>2139</v>
      </c>
      <c r="BL529" s="100" t="str">
        <f>" "</f>
        <v xml:space="preserve"> </v>
      </c>
      <c r="BM529" s="95" t="s">
        <v>1802</v>
      </c>
      <c r="BO529" s="18" t="s">
        <v>2208</v>
      </c>
      <c r="BP529" s="19">
        <v>0</v>
      </c>
      <c r="BQ529" s="19">
        <v>0</v>
      </c>
      <c r="BR529" s="19">
        <v>0</v>
      </c>
      <c r="BS529" s="19">
        <v>0</v>
      </c>
    </row>
    <row r="530" spans="53:71" ht="15" x14ac:dyDescent="0.25">
      <c r="BA530" s="91" t="s">
        <v>2209</v>
      </c>
      <c r="BB530" s="91" t="s">
        <v>1299</v>
      </c>
      <c r="BC530" s="91" t="s">
        <v>1869</v>
      </c>
      <c r="BD530" s="473" t="s">
        <v>1301</v>
      </c>
      <c r="BE530">
        <v>497</v>
      </c>
      <c r="BF530" s="93" t="s">
        <v>2132</v>
      </c>
      <c r="BG530" s="311" t="s">
        <v>2210</v>
      </c>
      <c r="BH530" s="93" t="str">
        <f t="shared" si="71"/>
        <v>Georgia Bulloch</v>
      </c>
      <c r="BI530" s="93" t="s">
        <v>299</v>
      </c>
      <c r="BJ530" s="93" t="s">
        <v>300</v>
      </c>
      <c r="BK530" s="93" t="s">
        <v>2134</v>
      </c>
      <c r="BL530" s="100" t="s">
        <v>2135</v>
      </c>
      <c r="BM530" s="95" t="s">
        <v>1802</v>
      </c>
      <c r="BO530" s="18" t="s">
        <v>2211</v>
      </c>
      <c r="BP530" s="19">
        <v>0</v>
      </c>
      <c r="BQ530" s="19">
        <v>0</v>
      </c>
      <c r="BR530" s="19">
        <v>0</v>
      </c>
      <c r="BS530" s="19">
        <v>0</v>
      </c>
    </row>
    <row r="531" spans="53:71" ht="15" x14ac:dyDescent="0.25">
      <c r="BA531" s="90" t="s">
        <v>2212</v>
      </c>
      <c r="BB531" s="90" t="s">
        <v>1299</v>
      </c>
      <c r="BC531" s="90" t="s">
        <v>1869</v>
      </c>
      <c r="BD531" s="473" t="s">
        <v>1301</v>
      </c>
      <c r="BE531">
        <v>498</v>
      </c>
      <c r="BF531" s="93" t="s">
        <v>2132</v>
      </c>
      <c r="BG531" s="311" t="s">
        <v>2210</v>
      </c>
      <c r="BH531" s="93" t="str">
        <f t="shared" si="71"/>
        <v>Georgia Bulloch</v>
      </c>
      <c r="BI531" s="93" t="s">
        <v>299</v>
      </c>
      <c r="BJ531" s="93" t="s">
        <v>2138</v>
      </c>
      <c r="BK531" s="93" t="s">
        <v>2139</v>
      </c>
      <c r="BL531" s="100" t="str">
        <f>" "</f>
        <v xml:space="preserve"> </v>
      </c>
      <c r="BM531" s="95" t="s">
        <v>1802</v>
      </c>
      <c r="BO531" s="18" t="s">
        <v>2213</v>
      </c>
      <c r="BP531" s="19">
        <v>0</v>
      </c>
      <c r="BQ531" s="19">
        <v>0</v>
      </c>
      <c r="BR531" s="19">
        <v>0</v>
      </c>
      <c r="BS531" s="19">
        <v>0</v>
      </c>
    </row>
    <row r="532" spans="53:71" ht="15" x14ac:dyDescent="0.25">
      <c r="BA532" s="91" t="s">
        <v>2214</v>
      </c>
      <c r="BB532" s="91" t="s">
        <v>1299</v>
      </c>
      <c r="BC532" s="91" t="s">
        <v>1869</v>
      </c>
      <c r="BD532" s="473" t="s">
        <v>1301</v>
      </c>
      <c r="BE532">
        <v>499</v>
      </c>
      <c r="BF532" s="18" t="s">
        <v>2132</v>
      </c>
      <c r="BG532" s="312" t="s">
        <v>2215</v>
      </c>
      <c r="BH532" s="93" t="str">
        <f>_xlfn.CONCAT(BF532," ",BG532)</f>
        <v>Georgia Burke</v>
      </c>
      <c r="BI532" s="93" t="s">
        <v>299</v>
      </c>
      <c r="BJ532" s="93" t="s">
        <v>300</v>
      </c>
      <c r="BK532" s="93" t="s">
        <v>2134</v>
      </c>
      <c r="BL532" s="100" t="s">
        <v>2135</v>
      </c>
      <c r="BM532" s="95" t="s">
        <v>1802</v>
      </c>
      <c r="BO532" s="18" t="s">
        <v>2216</v>
      </c>
      <c r="BP532" s="19">
        <v>0</v>
      </c>
      <c r="BQ532" s="19">
        <v>0</v>
      </c>
      <c r="BR532" s="19">
        <v>0</v>
      </c>
      <c r="BS532" s="19">
        <v>0</v>
      </c>
    </row>
    <row r="533" spans="53:71" ht="15" x14ac:dyDescent="0.25">
      <c r="BA533" s="90" t="s">
        <v>2217</v>
      </c>
      <c r="BB533" s="90" t="s">
        <v>1299</v>
      </c>
      <c r="BC533" s="90" t="s">
        <v>1869</v>
      </c>
      <c r="BD533" s="473" t="s">
        <v>1301</v>
      </c>
      <c r="BE533">
        <v>500</v>
      </c>
      <c r="BF533" s="18" t="s">
        <v>2132</v>
      </c>
      <c r="BG533" s="312" t="s">
        <v>2218</v>
      </c>
      <c r="BH533" s="93" t="str">
        <f>_xlfn.CONCAT(BF533," ",BG533)</f>
        <v>Georgia Butts</v>
      </c>
      <c r="BI533" s="93" t="s">
        <v>299</v>
      </c>
      <c r="BJ533" s="93" t="s">
        <v>300</v>
      </c>
      <c r="BK533" s="93" t="s">
        <v>2134</v>
      </c>
      <c r="BL533" s="100" t="s">
        <v>2135</v>
      </c>
      <c r="BM533" s="95" t="s">
        <v>1802</v>
      </c>
      <c r="BO533" s="18" t="s">
        <v>2219</v>
      </c>
      <c r="BP533" s="19">
        <v>1000</v>
      </c>
      <c r="BQ533" s="19">
        <v>1000</v>
      </c>
      <c r="BR533" s="201">
        <v>10000</v>
      </c>
      <c r="BS533" s="19">
        <v>1000</v>
      </c>
    </row>
    <row r="534" spans="53:71" ht="15" x14ac:dyDescent="0.25">
      <c r="BA534" s="91" t="s">
        <v>2220</v>
      </c>
      <c r="BB534" s="91" t="s">
        <v>1299</v>
      </c>
      <c r="BC534" s="91" t="s">
        <v>1869</v>
      </c>
      <c r="BD534" s="473" t="s">
        <v>1301</v>
      </c>
      <c r="BE534">
        <v>501</v>
      </c>
      <c r="BF534" s="18" t="s">
        <v>2132</v>
      </c>
      <c r="BG534" s="312" t="s">
        <v>2215</v>
      </c>
      <c r="BH534" s="93" t="str">
        <f t="shared" si="71"/>
        <v>Georgia Burke</v>
      </c>
      <c r="BI534" s="18" t="s">
        <v>197</v>
      </c>
      <c r="BJ534" s="247" t="s">
        <v>2158</v>
      </c>
      <c r="BK534" s="18" t="s">
        <v>438</v>
      </c>
      <c r="BL534" s="248" t="s">
        <v>1130</v>
      </c>
      <c r="BM534" s="94" t="s">
        <v>2159</v>
      </c>
      <c r="BO534" s="18" t="s">
        <v>2221</v>
      </c>
      <c r="BP534" s="19">
        <v>1000</v>
      </c>
      <c r="BQ534" s="19">
        <v>1000</v>
      </c>
      <c r="BR534" s="19">
        <v>0</v>
      </c>
      <c r="BS534" s="19">
        <v>1000</v>
      </c>
    </row>
    <row r="535" spans="53:71" ht="15" x14ac:dyDescent="0.25">
      <c r="BA535" s="90" t="s">
        <v>2222</v>
      </c>
      <c r="BB535" s="90" t="s">
        <v>1299</v>
      </c>
      <c r="BC535" s="90" t="s">
        <v>1869</v>
      </c>
      <c r="BD535" s="473" t="s">
        <v>1301</v>
      </c>
      <c r="BE535">
        <v>502</v>
      </c>
      <c r="BF535" s="93" t="s">
        <v>2132</v>
      </c>
      <c r="BG535" s="311" t="s">
        <v>504</v>
      </c>
      <c r="BH535" s="93" t="str">
        <f t="shared" si="71"/>
        <v>Georgia Calhoun</v>
      </c>
      <c r="BI535" s="93" t="s">
        <v>299</v>
      </c>
      <c r="BJ535" s="93" t="s">
        <v>476</v>
      </c>
      <c r="BK535" s="93" t="s">
        <v>301</v>
      </c>
      <c r="BL535" s="100" t="s">
        <v>302</v>
      </c>
      <c r="BM535" s="95" t="s">
        <v>303</v>
      </c>
      <c r="BO535" s="18" t="s">
        <v>2223</v>
      </c>
      <c r="BP535" s="19">
        <v>0</v>
      </c>
      <c r="BQ535" s="19">
        <v>0</v>
      </c>
      <c r="BR535" s="19">
        <v>0</v>
      </c>
      <c r="BS535" s="19">
        <v>0</v>
      </c>
    </row>
    <row r="536" spans="53:71" ht="15" x14ac:dyDescent="0.25">
      <c r="BA536" s="91" t="s">
        <v>2224</v>
      </c>
      <c r="BB536" s="91" t="s">
        <v>1299</v>
      </c>
      <c r="BC536" s="91" t="s">
        <v>2199</v>
      </c>
      <c r="BD536" s="473" t="s">
        <v>1301</v>
      </c>
      <c r="BE536">
        <v>503</v>
      </c>
      <c r="BF536" s="93" t="s">
        <v>2132</v>
      </c>
      <c r="BG536" s="311" t="s">
        <v>504</v>
      </c>
      <c r="BH536" s="93" t="str">
        <f t="shared" si="71"/>
        <v>Georgia Calhoun</v>
      </c>
      <c r="BI536" s="93" t="s">
        <v>299</v>
      </c>
      <c r="BJ536" s="93" t="s">
        <v>300</v>
      </c>
      <c r="BK536" s="93" t="s">
        <v>363</v>
      </c>
      <c r="BL536" s="100" t="str">
        <f>" "</f>
        <v xml:space="preserve"> </v>
      </c>
      <c r="BM536" s="95" t="s">
        <v>303</v>
      </c>
      <c r="BO536" s="18" t="s">
        <v>2225</v>
      </c>
      <c r="BP536" s="19">
        <v>0</v>
      </c>
      <c r="BQ536" s="19">
        <v>0</v>
      </c>
      <c r="BR536" s="19">
        <v>0</v>
      </c>
      <c r="BS536" s="19">
        <v>0</v>
      </c>
    </row>
    <row r="537" spans="53:71" ht="15" x14ac:dyDescent="0.25">
      <c r="BA537" s="90" t="s">
        <v>2226</v>
      </c>
      <c r="BB537" s="90" t="s">
        <v>1299</v>
      </c>
      <c r="BC537" s="90" t="s">
        <v>2199</v>
      </c>
      <c r="BD537" s="473" t="s">
        <v>1301</v>
      </c>
      <c r="BE537">
        <v>504</v>
      </c>
      <c r="BF537" s="93" t="s">
        <v>2132</v>
      </c>
      <c r="BG537" s="311" t="s">
        <v>2227</v>
      </c>
      <c r="BH537" s="93" t="str">
        <f t="shared" si="71"/>
        <v>Georgia Camden</v>
      </c>
      <c r="BI537" s="93" t="s">
        <v>299</v>
      </c>
      <c r="BJ537" s="93" t="s">
        <v>300</v>
      </c>
      <c r="BK537" s="93" t="s">
        <v>2134</v>
      </c>
      <c r="BL537" s="100" t="s">
        <v>2135</v>
      </c>
      <c r="BM537" s="95" t="s">
        <v>1802</v>
      </c>
      <c r="BO537" s="18" t="s">
        <v>2228</v>
      </c>
      <c r="BP537" s="19">
        <v>0</v>
      </c>
      <c r="BQ537" s="19">
        <v>0</v>
      </c>
      <c r="BR537" s="19">
        <v>0</v>
      </c>
      <c r="BS537" s="19">
        <v>0</v>
      </c>
    </row>
    <row r="538" spans="53:71" ht="15" x14ac:dyDescent="0.25">
      <c r="BA538" s="91" t="s">
        <v>2229</v>
      </c>
      <c r="BB538" s="91" t="s">
        <v>1299</v>
      </c>
      <c r="BC538" s="91" t="s">
        <v>2199</v>
      </c>
      <c r="BD538" s="473" t="s">
        <v>1301</v>
      </c>
      <c r="BE538">
        <v>505</v>
      </c>
      <c r="BF538" s="93" t="s">
        <v>2132</v>
      </c>
      <c r="BG538" s="311" t="s">
        <v>2227</v>
      </c>
      <c r="BH538" s="93" t="str">
        <f t="shared" si="71"/>
        <v>Georgia Camden</v>
      </c>
      <c r="BI538" s="93" t="s">
        <v>299</v>
      </c>
      <c r="BJ538" s="93" t="s">
        <v>2138</v>
      </c>
      <c r="BK538" s="93" t="s">
        <v>2139</v>
      </c>
      <c r="BL538" s="100" t="str">
        <f>" "</f>
        <v xml:space="preserve"> </v>
      </c>
      <c r="BM538" s="95" t="s">
        <v>1802</v>
      </c>
      <c r="BO538" s="18" t="s">
        <v>2230</v>
      </c>
      <c r="BP538" s="19">
        <v>0</v>
      </c>
      <c r="BQ538" s="19">
        <v>0</v>
      </c>
      <c r="BR538" s="19">
        <v>0</v>
      </c>
      <c r="BS538" s="19">
        <v>0</v>
      </c>
    </row>
    <row r="539" spans="53:71" ht="15" x14ac:dyDescent="0.25">
      <c r="BA539" s="90" t="s">
        <v>2231</v>
      </c>
      <c r="BB539" s="90" t="s">
        <v>1299</v>
      </c>
      <c r="BC539" s="90" t="s">
        <v>2199</v>
      </c>
      <c r="BD539" s="473" t="s">
        <v>1301</v>
      </c>
      <c r="BE539">
        <v>506</v>
      </c>
      <c r="BF539" s="93" t="s">
        <v>2132</v>
      </c>
      <c r="BG539" s="311" t="s">
        <v>2232</v>
      </c>
      <c r="BH539" s="93" t="str">
        <f t="shared" si="71"/>
        <v>Georgia Candler</v>
      </c>
      <c r="BI539" s="93" t="s">
        <v>299</v>
      </c>
      <c r="BJ539" s="93" t="s">
        <v>300</v>
      </c>
      <c r="BK539" s="93" t="s">
        <v>2134</v>
      </c>
      <c r="BL539" s="100" t="s">
        <v>2135</v>
      </c>
      <c r="BM539" s="95" t="s">
        <v>1802</v>
      </c>
      <c r="BO539" s="18" t="s">
        <v>2233</v>
      </c>
      <c r="BP539" s="19">
        <v>0</v>
      </c>
      <c r="BQ539" s="19">
        <v>0</v>
      </c>
      <c r="BR539" s="19">
        <v>0</v>
      </c>
      <c r="BS539" s="19">
        <v>0</v>
      </c>
    </row>
    <row r="540" spans="53:71" ht="15" x14ac:dyDescent="0.25">
      <c r="BA540" s="91" t="s">
        <v>2234</v>
      </c>
      <c r="BB540" s="91" t="s">
        <v>1299</v>
      </c>
      <c r="BC540" s="91" t="s">
        <v>2199</v>
      </c>
      <c r="BD540" s="473" t="s">
        <v>1301</v>
      </c>
      <c r="BE540">
        <v>507</v>
      </c>
      <c r="BF540" s="93" t="s">
        <v>2132</v>
      </c>
      <c r="BG540" s="311" t="s">
        <v>2232</v>
      </c>
      <c r="BH540" s="93" t="str">
        <f t="shared" si="71"/>
        <v>Georgia Candler</v>
      </c>
      <c r="BI540" s="93" t="s">
        <v>299</v>
      </c>
      <c r="BJ540" s="93" t="s">
        <v>2138</v>
      </c>
      <c r="BK540" s="93" t="s">
        <v>2139</v>
      </c>
      <c r="BL540" s="100" t="str">
        <f>" "</f>
        <v xml:space="preserve"> </v>
      </c>
      <c r="BM540" s="95" t="s">
        <v>1802</v>
      </c>
      <c r="BO540" s="18" t="s">
        <v>2235</v>
      </c>
      <c r="BP540" s="19">
        <v>1000</v>
      </c>
      <c r="BQ540" s="19">
        <v>1000</v>
      </c>
      <c r="BR540" s="19">
        <v>0</v>
      </c>
      <c r="BS540" s="19">
        <v>1000</v>
      </c>
    </row>
    <row r="541" spans="53:71" ht="15" x14ac:dyDescent="0.25">
      <c r="BA541" s="90" t="s">
        <v>2236</v>
      </c>
      <c r="BB541" s="90" t="s">
        <v>1299</v>
      </c>
      <c r="BC541" s="90" t="s">
        <v>2199</v>
      </c>
      <c r="BD541" s="473" t="s">
        <v>1301</v>
      </c>
      <c r="BE541">
        <v>508</v>
      </c>
      <c r="BF541" s="18" t="s">
        <v>2132</v>
      </c>
      <c r="BG541" s="312" t="s">
        <v>1204</v>
      </c>
      <c r="BH541" s="93" t="str">
        <f>_xlfn.CONCAT(BF541," ",BG541)</f>
        <v>Georgia Carroll</v>
      </c>
      <c r="BI541" s="93" t="s">
        <v>299</v>
      </c>
      <c r="BJ541" s="93" t="s">
        <v>300</v>
      </c>
      <c r="BK541" s="93" t="s">
        <v>2134</v>
      </c>
      <c r="BL541" s="100" t="s">
        <v>2135</v>
      </c>
      <c r="BM541" s="95" t="s">
        <v>1802</v>
      </c>
      <c r="BO541" s="18" t="s">
        <v>2237</v>
      </c>
      <c r="BP541" s="19">
        <v>0</v>
      </c>
      <c r="BQ541" s="19">
        <v>0</v>
      </c>
      <c r="BR541" s="19">
        <v>0</v>
      </c>
      <c r="BS541" s="19">
        <v>0</v>
      </c>
    </row>
    <row r="542" spans="53:71" ht="15" x14ac:dyDescent="0.25">
      <c r="BA542" s="91" t="s">
        <v>2238</v>
      </c>
      <c r="BB542" s="91" t="s">
        <v>1299</v>
      </c>
      <c r="BC542" s="91" t="s">
        <v>2199</v>
      </c>
      <c r="BD542" s="473" t="s">
        <v>1301</v>
      </c>
      <c r="BE542">
        <v>509</v>
      </c>
      <c r="BF542" s="18" t="s">
        <v>2132</v>
      </c>
      <c r="BG542" s="312" t="s">
        <v>2239</v>
      </c>
      <c r="BH542" s="93" t="str">
        <f>_xlfn.CONCAT(BF542," ",BG542)</f>
        <v>Georgia Catoosa</v>
      </c>
      <c r="BI542" s="93" t="s">
        <v>299</v>
      </c>
      <c r="BJ542" s="93" t="s">
        <v>300</v>
      </c>
      <c r="BK542" s="93" t="s">
        <v>2134</v>
      </c>
      <c r="BL542" s="100" t="s">
        <v>2135</v>
      </c>
      <c r="BM542" s="95" t="s">
        <v>1802</v>
      </c>
      <c r="BO542" s="18" t="s">
        <v>2240</v>
      </c>
      <c r="BP542" s="19">
        <v>0</v>
      </c>
      <c r="BQ542" s="19">
        <v>0</v>
      </c>
      <c r="BR542" s="19">
        <v>0</v>
      </c>
      <c r="BS542" s="19">
        <v>0</v>
      </c>
    </row>
    <row r="543" spans="53:71" ht="15" x14ac:dyDescent="0.25">
      <c r="BA543" s="90" t="s">
        <v>2241</v>
      </c>
      <c r="BB543" s="90" t="s">
        <v>1299</v>
      </c>
      <c r="BC543" s="90" t="s">
        <v>2199</v>
      </c>
      <c r="BD543" s="473" t="s">
        <v>1301</v>
      </c>
      <c r="BE543">
        <v>510</v>
      </c>
      <c r="BF543" s="18" t="s">
        <v>2132</v>
      </c>
      <c r="BG543" s="312" t="s">
        <v>1204</v>
      </c>
      <c r="BH543" s="93" t="str">
        <f t="shared" si="71"/>
        <v>Georgia Carroll</v>
      </c>
      <c r="BI543" s="18" t="s">
        <v>197</v>
      </c>
      <c r="BJ543" s="247" t="s">
        <v>2158</v>
      </c>
      <c r="BK543" s="18" t="s">
        <v>438</v>
      </c>
      <c r="BL543" s="248" t="s">
        <v>1130</v>
      </c>
      <c r="BM543" s="94" t="s">
        <v>2159</v>
      </c>
      <c r="BO543" s="18" t="s">
        <v>2242</v>
      </c>
      <c r="BP543" s="19">
        <v>0</v>
      </c>
      <c r="BQ543" s="19">
        <v>0</v>
      </c>
      <c r="BR543" s="19">
        <v>0</v>
      </c>
      <c r="BS543" s="19">
        <v>0</v>
      </c>
    </row>
    <row r="544" spans="53:71" ht="15" x14ac:dyDescent="0.25">
      <c r="BA544" s="91" t="s">
        <v>2243</v>
      </c>
      <c r="BB544" s="91" t="s">
        <v>1299</v>
      </c>
      <c r="BC544" s="91" t="s">
        <v>2199</v>
      </c>
      <c r="BD544" s="473" t="s">
        <v>1301</v>
      </c>
      <c r="BE544">
        <v>511</v>
      </c>
      <c r="BF544" s="18" t="s">
        <v>2132</v>
      </c>
      <c r="BG544" s="312" t="s">
        <v>2239</v>
      </c>
      <c r="BH544" s="93" t="str">
        <f t="shared" si="71"/>
        <v>Georgia Catoosa</v>
      </c>
      <c r="BI544" s="18" t="s">
        <v>197</v>
      </c>
      <c r="BJ544" s="247" t="s">
        <v>2158</v>
      </c>
      <c r="BK544" s="18" t="s">
        <v>438</v>
      </c>
      <c r="BL544" s="248" t="s">
        <v>1130</v>
      </c>
      <c r="BM544" s="94" t="s">
        <v>2159</v>
      </c>
      <c r="BO544" s="18" t="s">
        <v>2244</v>
      </c>
      <c r="BP544" s="19">
        <v>1000</v>
      </c>
      <c r="BQ544" s="19">
        <v>1000</v>
      </c>
      <c r="BR544" s="19">
        <v>5000</v>
      </c>
      <c r="BS544" s="19">
        <v>1000</v>
      </c>
    </row>
    <row r="545" spans="53:71" ht="15" x14ac:dyDescent="0.25">
      <c r="BA545" s="90" t="s">
        <v>2245</v>
      </c>
      <c r="BB545" s="90" t="s">
        <v>1299</v>
      </c>
      <c r="BC545" s="90" t="s">
        <v>2199</v>
      </c>
      <c r="BD545" s="473" t="s">
        <v>1301</v>
      </c>
      <c r="BE545">
        <v>512</v>
      </c>
      <c r="BF545" s="93" t="s">
        <v>2132</v>
      </c>
      <c r="BG545" s="311" t="s">
        <v>2246</v>
      </c>
      <c r="BH545" s="93" t="str">
        <f t="shared" si="71"/>
        <v>Georgia Charlton</v>
      </c>
      <c r="BI545" s="93" t="s">
        <v>299</v>
      </c>
      <c r="BJ545" s="93" t="s">
        <v>300</v>
      </c>
      <c r="BK545" s="93" t="s">
        <v>2134</v>
      </c>
      <c r="BL545" s="100" t="s">
        <v>2135</v>
      </c>
      <c r="BM545" s="95" t="s">
        <v>1802</v>
      </c>
      <c r="BO545" s="18" t="s">
        <v>2247</v>
      </c>
      <c r="BP545" s="19">
        <v>0</v>
      </c>
      <c r="BQ545" s="19">
        <v>0</v>
      </c>
      <c r="BR545" s="19">
        <v>100</v>
      </c>
      <c r="BS545" s="19">
        <v>100</v>
      </c>
    </row>
    <row r="546" spans="53:71" ht="15" x14ac:dyDescent="0.25">
      <c r="BA546" s="91" t="s">
        <v>2248</v>
      </c>
      <c r="BB546" s="91" t="s">
        <v>1299</v>
      </c>
      <c r="BC546" s="91" t="s">
        <v>2199</v>
      </c>
      <c r="BD546" s="473" t="s">
        <v>1301</v>
      </c>
      <c r="BE546">
        <v>513</v>
      </c>
      <c r="BF546" s="93" t="s">
        <v>2132</v>
      </c>
      <c r="BG546" s="311" t="s">
        <v>2246</v>
      </c>
      <c r="BH546" s="93" t="str">
        <f t="shared" si="71"/>
        <v>Georgia Charlton</v>
      </c>
      <c r="BI546" s="93" t="s">
        <v>299</v>
      </c>
      <c r="BJ546" s="93" t="s">
        <v>2138</v>
      </c>
      <c r="BK546" s="93" t="s">
        <v>2139</v>
      </c>
      <c r="BL546" s="100" t="str">
        <f>" "</f>
        <v xml:space="preserve"> </v>
      </c>
      <c r="BM546" s="95" t="s">
        <v>1802</v>
      </c>
      <c r="BO546" s="18" t="s">
        <v>2249</v>
      </c>
      <c r="BP546" s="19">
        <v>0</v>
      </c>
      <c r="BQ546" s="19">
        <v>0</v>
      </c>
      <c r="BR546" s="19">
        <v>0</v>
      </c>
      <c r="BS546" s="19">
        <v>0</v>
      </c>
    </row>
    <row r="547" spans="53:71" ht="15" x14ac:dyDescent="0.25">
      <c r="BA547" s="90" t="s">
        <v>2250</v>
      </c>
      <c r="BB547" s="90" t="s">
        <v>1299</v>
      </c>
      <c r="BC547" s="90" t="s">
        <v>2199</v>
      </c>
      <c r="BD547" s="473" t="s">
        <v>1301</v>
      </c>
      <c r="BE547">
        <v>514</v>
      </c>
      <c r="BF547" s="93" t="s">
        <v>2132</v>
      </c>
      <c r="BG547" s="311" t="s">
        <v>2251</v>
      </c>
      <c r="BH547" s="93" t="str">
        <f t="shared" si="71"/>
        <v>Georgia Chatham</v>
      </c>
      <c r="BI547" s="93" t="s">
        <v>299</v>
      </c>
      <c r="BJ547" s="93" t="s">
        <v>300</v>
      </c>
      <c r="BK547" s="93" t="s">
        <v>2134</v>
      </c>
      <c r="BL547" s="100" t="s">
        <v>2135</v>
      </c>
      <c r="BM547" s="95" t="s">
        <v>1802</v>
      </c>
      <c r="BO547" s="18" t="s">
        <v>2252</v>
      </c>
      <c r="BP547" s="19">
        <v>0</v>
      </c>
      <c r="BQ547" s="19">
        <v>0</v>
      </c>
      <c r="BR547" s="19">
        <v>0</v>
      </c>
      <c r="BS547" s="19">
        <v>0</v>
      </c>
    </row>
    <row r="548" spans="53:71" ht="15" x14ac:dyDescent="0.25">
      <c r="BA548" s="91" t="s">
        <v>2253</v>
      </c>
      <c r="BB548" s="91" t="s">
        <v>1299</v>
      </c>
      <c r="BC548" s="91" t="s">
        <v>1869</v>
      </c>
      <c r="BD548" s="473" t="s">
        <v>1301</v>
      </c>
      <c r="BE548">
        <v>515</v>
      </c>
      <c r="BF548" s="93" t="s">
        <v>2132</v>
      </c>
      <c r="BG548" s="311" t="s">
        <v>2251</v>
      </c>
      <c r="BH548" s="93" t="str">
        <f t="shared" si="71"/>
        <v>Georgia Chatham</v>
      </c>
      <c r="BI548" s="93" t="s">
        <v>299</v>
      </c>
      <c r="BJ548" s="93" t="s">
        <v>2138</v>
      </c>
      <c r="BK548" s="93" t="s">
        <v>2139</v>
      </c>
      <c r="BL548" s="100" t="str">
        <f>" "</f>
        <v xml:space="preserve"> </v>
      </c>
      <c r="BM548" s="95" t="s">
        <v>1802</v>
      </c>
      <c r="BO548" s="18" t="s">
        <v>2254</v>
      </c>
      <c r="BP548" s="19">
        <v>0</v>
      </c>
      <c r="BQ548" s="19">
        <v>0</v>
      </c>
      <c r="BR548" s="19">
        <v>0</v>
      </c>
      <c r="BS548" s="19">
        <v>0</v>
      </c>
    </row>
    <row r="549" spans="53:71" ht="15" x14ac:dyDescent="0.25">
      <c r="BA549" s="90" t="s">
        <v>2255</v>
      </c>
      <c r="BB549" s="90" t="s">
        <v>1299</v>
      </c>
      <c r="BC549" s="90" t="s">
        <v>1869</v>
      </c>
      <c r="BD549" s="473" t="s">
        <v>1301</v>
      </c>
      <c r="BE549">
        <v>516</v>
      </c>
      <c r="BF549" s="93" t="s">
        <v>2132</v>
      </c>
      <c r="BG549" s="311" t="s">
        <v>2256</v>
      </c>
      <c r="BH549" s="93" t="str">
        <f t="shared" si="71"/>
        <v>Georgia Chattahoochee</v>
      </c>
      <c r="BI549" s="93" t="s">
        <v>299</v>
      </c>
      <c r="BJ549" s="93" t="s">
        <v>476</v>
      </c>
      <c r="BK549" s="93" t="s">
        <v>301</v>
      </c>
      <c r="BL549" s="100" t="s">
        <v>302</v>
      </c>
      <c r="BM549" s="95" t="s">
        <v>303</v>
      </c>
      <c r="BO549" s="18" t="s">
        <v>2257</v>
      </c>
      <c r="BP549" s="106">
        <v>0</v>
      </c>
      <c r="BQ549" s="106">
        <v>0</v>
      </c>
      <c r="BR549" s="106">
        <v>0</v>
      </c>
      <c r="BS549" s="106">
        <v>0</v>
      </c>
    </row>
    <row r="550" spans="53:71" ht="15" x14ac:dyDescent="0.25">
      <c r="BA550" s="91" t="s">
        <v>2258</v>
      </c>
      <c r="BB550" s="91" t="s">
        <v>1299</v>
      </c>
      <c r="BC550" s="91" t="s">
        <v>1869</v>
      </c>
      <c r="BD550" s="473" t="s">
        <v>1301</v>
      </c>
      <c r="BE550">
        <v>517</v>
      </c>
      <c r="BF550" s="93" t="s">
        <v>2132</v>
      </c>
      <c r="BG550" s="311" t="s">
        <v>2256</v>
      </c>
      <c r="BH550" s="93" t="str">
        <f t="shared" si="71"/>
        <v>Georgia Chattahoochee</v>
      </c>
      <c r="BI550" s="93" t="s">
        <v>299</v>
      </c>
      <c r="BJ550" s="93" t="s">
        <v>300</v>
      </c>
      <c r="BK550" s="93" t="s">
        <v>363</v>
      </c>
      <c r="BL550" s="100" t="str">
        <f>" "</f>
        <v xml:space="preserve"> </v>
      </c>
      <c r="BM550" s="95" t="s">
        <v>303</v>
      </c>
      <c r="BO550" s="18" t="s">
        <v>2259</v>
      </c>
      <c r="BP550" s="19">
        <v>0</v>
      </c>
      <c r="BQ550" s="19">
        <v>0</v>
      </c>
      <c r="BR550" s="19">
        <v>0</v>
      </c>
      <c r="BS550" s="19">
        <v>0</v>
      </c>
    </row>
    <row r="551" spans="53:71" ht="15" x14ac:dyDescent="0.25">
      <c r="BA551" s="90" t="s">
        <v>2260</v>
      </c>
      <c r="BB551" s="90" t="s">
        <v>1299</v>
      </c>
      <c r="BC551" s="90" t="s">
        <v>1869</v>
      </c>
      <c r="BD551" s="473" t="s">
        <v>1301</v>
      </c>
      <c r="BE551">
        <v>518</v>
      </c>
      <c r="BF551" s="18" t="s">
        <v>2132</v>
      </c>
      <c r="BG551" s="312" t="s">
        <v>2261</v>
      </c>
      <c r="BH551" s="93" t="str">
        <f>_xlfn.CONCAT(BF551," ",BG551)</f>
        <v>Georgia Chattooga</v>
      </c>
      <c r="BI551" s="18" t="s">
        <v>197</v>
      </c>
      <c r="BJ551" s="247" t="s">
        <v>2158</v>
      </c>
      <c r="BK551" s="18" t="s">
        <v>438</v>
      </c>
      <c r="BL551" s="248" t="s">
        <v>1130</v>
      </c>
      <c r="BM551" s="94" t="s">
        <v>2159</v>
      </c>
      <c r="BO551" s="18" t="s">
        <v>2262</v>
      </c>
      <c r="BP551" s="19">
        <v>0</v>
      </c>
      <c r="BQ551" s="19">
        <v>0</v>
      </c>
      <c r="BR551" s="19">
        <v>0</v>
      </c>
      <c r="BS551" s="19">
        <v>0</v>
      </c>
    </row>
    <row r="552" spans="53:71" ht="15" x14ac:dyDescent="0.25">
      <c r="BA552" s="91" t="s">
        <v>2263</v>
      </c>
      <c r="BB552" s="91" t="s">
        <v>1299</v>
      </c>
      <c r="BC552" s="91" t="s">
        <v>1869</v>
      </c>
      <c r="BD552" s="473" t="s">
        <v>1301</v>
      </c>
      <c r="BE552">
        <v>519</v>
      </c>
      <c r="BF552" s="18" t="s">
        <v>2132</v>
      </c>
      <c r="BG552" s="312" t="s">
        <v>2261</v>
      </c>
      <c r="BH552" s="93" t="str">
        <f>_xlfn.CONCAT(BF552," ",BG552)</f>
        <v>Georgia Chattooga</v>
      </c>
      <c r="BI552" s="93" t="s">
        <v>299</v>
      </c>
      <c r="BJ552" s="93" t="s">
        <v>300</v>
      </c>
      <c r="BK552" s="93" t="s">
        <v>363</v>
      </c>
      <c r="BL552" s="100" t="str">
        <f>" "</f>
        <v xml:space="preserve"> </v>
      </c>
      <c r="BM552" s="95" t="s">
        <v>303</v>
      </c>
      <c r="BO552" s="18" t="s">
        <v>2264</v>
      </c>
      <c r="BP552" s="19">
        <v>500</v>
      </c>
      <c r="BQ552" s="19">
        <v>500</v>
      </c>
      <c r="BR552" s="19">
        <v>500</v>
      </c>
      <c r="BS552" s="19">
        <v>500</v>
      </c>
    </row>
    <row r="553" spans="53:71" ht="15" x14ac:dyDescent="0.25">
      <c r="BA553" s="90" t="s">
        <v>2265</v>
      </c>
      <c r="BB553" s="90" t="s">
        <v>1299</v>
      </c>
      <c r="BC553" s="90" t="s">
        <v>2199</v>
      </c>
      <c r="BD553" s="473" t="s">
        <v>1301</v>
      </c>
      <c r="BE553">
        <v>520</v>
      </c>
      <c r="BF553" s="18" t="s">
        <v>2132</v>
      </c>
      <c r="BG553" s="312" t="s">
        <v>535</v>
      </c>
      <c r="BH553" s="93" t="str">
        <f>_xlfn.CONCAT(BF553," ",BG553)</f>
        <v>Georgia Cherokee</v>
      </c>
      <c r="BI553" s="93" t="s">
        <v>299</v>
      </c>
      <c r="BJ553" s="93" t="s">
        <v>300</v>
      </c>
      <c r="BK553" s="93" t="s">
        <v>363</v>
      </c>
      <c r="BL553" s="100" t="str">
        <f>" "</f>
        <v xml:space="preserve"> </v>
      </c>
      <c r="BM553" s="95" t="s">
        <v>303</v>
      </c>
      <c r="BO553" s="18" t="s">
        <v>2266</v>
      </c>
      <c r="BP553" s="19">
        <v>500</v>
      </c>
      <c r="BQ553" s="19">
        <v>500</v>
      </c>
      <c r="BR553" s="19">
        <v>500</v>
      </c>
      <c r="BS553" s="19">
        <v>500</v>
      </c>
    </row>
    <row r="554" spans="53:71" ht="15" x14ac:dyDescent="0.25">
      <c r="BA554" s="91" t="s">
        <v>2267</v>
      </c>
      <c r="BB554" s="91" t="s">
        <v>1299</v>
      </c>
      <c r="BC554" s="91" t="s">
        <v>1869</v>
      </c>
      <c r="BD554" s="473" t="s">
        <v>1301</v>
      </c>
      <c r="BE554">
        <v>521</v>
      </c>
      <c r="BF554" s="18" t="s">
        <v>2132</v>
      </c>
      <c r="BG554" s="312" t="s">
        <v>535</v>
      </c>
      <c r="BH554" s="93" t="str">
        <f t="shared" si="71"/>
        <v>Georgia Cherokee</v>
      </c>
      <c r="BI554" s="18" t="s">
        <v>197</v>
      </c>
      <c r="BJ554" s="247" t="s">
        <v>2158</v>
      </c>
      <c r="BK554" s="18" t="s">
        <v>438</v>
      </c>
      <c r="BL554" s="248" t="s">
        <v>1130</v>
      </c>
      <c r="BM554" s="94" t="s">
        <v>2159</v>
      </c>
      <c r="BO554" s="18" t="s">
        <v>2268</v>
      </c>
      <c r="BP554" s="19">
        <v>500</v>
      </c>
      <c r="BQ554" s="19">
        <v>500</v>
      </c>
      <c r="BR554" s="19">
        <v>500</v>
      </c>
      <c r="BS554" s="19">
        <v>500</v>
      </c>
    </row>
    <row r="555" spans="53:71" ht="15" x14ac:dyDescent="0.25">
      <c r="BA555" s="90" t="s">
        <v>2269</v>
      </c>
      <c r="BB555" s="90" t="s">
        <v>1299</v>
      </c>
      <c r="BC555" s="90" t="s">
        <v>1869</v>
      </c>
      <c r="BD555" s="473" t="s">
        <v>1301</v>
      </c>
      <c r="BE555">
        <v>522</v>
      </c>
      <c r="BF555" s="18" t="s">
        <v>2132</v>
      </c>
      <c r="BG555" s="312" t="s">
        <v>582</v>
      </c>
      <c r="BH555" s="93" t="str">
        <f>_xlfn.CONCAT(BF555," ",BG555)</f>
        <v>Georgia Clarke</v>
      </c>
      <c r="BI555" s="93" t="s">
        <v>299</v>
      </c>
      <c r="BJ555" s="93" t="s">
        <v>300</v>
      </c>
      <c r="BK555" s="93" t="s">
        <v>363</v>
      </c>
      <c r="BL555" s="100" t="str">
        <f>" "</f>
        <v xml:space="preserve"> </v>
      </c>
      <c r="BM555" s="95" t="s">
        <v>303</v>
      </c>
      <c r="BO555" s="18" t="s">
        <v>2270</v>
      </c>
      <c r="BP555" s="19">
        <v>500</v>
      </c>
      <c r="BQ555" s="19">
        <v>500</v>
      </c>
      <c r="BR555" s="19">
        <v>500</v>
      </c>
      <c r="BS555" s="19">
        <v>500</v>
      </c>
    </row>
    <row r="556" spans="53:71" ht="15" x14ac:dyDescent="0.25">
      <c r="BA556" s="91" t="s">
        <v>2271</v>
      </c>
      <c r="BB556" s="91" t="s">
        <v>1299</v>
      </c>
      <c r="BC556" s="91" t="s">
        <v>1869</v>
      </c>
      <c r="BD556" s="473" t="s">
        <v>1301</v>
      </c>
      <c r="BE556">
        <v>523</v>
      </c>
      <c r="BF556" s="18" t="s">
        <v>2132</v>
      </c>
      <c r="BG556" s="312" t="s">
        <v>582</v>
      </c>
      <c r="BH556" s="93" t="str">
        <f t="shared" ref="BH556:BH649" si="73">_xlfn.CONCAT(BF556," ",BG556)</f>
        <v>Georgia Clarke</v>
      </c>
      <c r="BI556" s="18" t="s">
        <v>197</v>
      </c>
      <c r="BJ556" s="247" t="s">
        <v>2158</v>
      </c>
      <c r="BK556" s="18" t="s">
        <v>438</v>
      </c>
      <c r="BL556" s="248" t="s">
        <v>1130</v>
      </c>
      <c r="BM556" s="94" t="s">
        <v>2159</v>
      </c>
      <c r="BO556" s="18" t="s">
        <v>2272</v>
      </c>
      <c r="BP556" s="19">
        <v>500</v>
      </c>
      <c r="BQ556" s="19">
        <v>500</v>
      </c>
      <c r="BR556" s="19">
        <v>500</v>
      </c>
      <c r="BS556" s="19">
        <v>500</v>
      </c>
    </row>
    <row r="557" spans="53:71" ht="15" x14ac:dyDescent="0.25">
      <c r="BA557" s="91" t="s">
        <v>2273</v>
      </c>
      <c r="BB557" s="91" t="s">
        <v>1299</v>
      </c>
      <c r="BC557" s="91" t="s">
        <v>1869</v>
      </c>
      <c r="BD557" s="473" t="s">
        <v>1301</v>
      </c>
      <c r="BE557">
        <v>524</v>
      </c>
      <c r="BF557" s="93" t="s">
        <v>2132</v>
      </c>
      <c r="BG557" s="311" t="s">
        <v>596</v>
      </c>
      <c r="BH557" s="93" t="str">
        <f t="shared" si="73"/>
        <v>Georgia Clay</v>
      </c>
      <c r="BI557" s="93" t="s">
        <v>299</v>
      </c>
      <c r="BJ557" s="93" t="s">
        <v>476</v>
      </c>
      <c r="BK557" s="93" t="s">
        <v>301</v>
      </c>
      <c r="BL557" s="100" t="s">
        <v>302</v>
      </c>
      <c r="BM557" s="95" t="s">
        <v>303</v>
      </c>
      <c r="BO557" s="18" t="s">
        <v>2274</v>
      </c>
      <c r="BP557" s="19">
        <v>500</v>
      </c>
      <c r="BQ557" s="19">
        <v>500</v>
      </c>
      <c r="BR557" s="19">
        <v>500</v>
      </c>
      <c r="BS557" s="19">
        <v>500</v>
      </c>
    </row>
    <row r="558" spans="53:71" ht="15" x14ac:dyDescent="0.25">
      <c r="BA558" s="90" t="s">
        <v>2275</v>
      </c>
      <c r="BB558" s="90" t="s">
        <v>1299</v>
      </c>
      <c r="BC558" s="90" t="s">
        <v>1869</v>
      </c>
      <c r="BD558" s="473" t="s">
        <v>1301</v>
      </c>
      <c r="BE558">
        <v>525</v>
      </c>
      <c r="BF558" s="93" t="s">
        <v>2132</v>
      </c>
      <c r="BG558" s="311" t="s">
        <v>596</v>
      </c>
      <c r="BH558" s="93" t="str">
        <f t="shared" si="73"/>
        <v>Georgia Clay</v>
      </c>
      <c r="BI558" s="93" t="s">
        <v>299</v>
      </c>
      <c r="BJ558" s="93" t="s">
        <v>300</v>
      </c>
      <c r="BK558" s="93" t="s">
        <v>363</v>
      </c>
      <c r="BL558" s="100" t="str">
        <f>" "</f>
        <v xml:space="preserve"> </v>
      </c>
      <c r="BM558" s="95" t="s">
        <v>303</v>
      </c>
      <c r="BO558" s="18" t="s">
        <v>2276</v>
      </c>
      <c r="BP558" s="19">
        <v>500</v>
      </c>
      <c r="BQ558" s="19">
        <v>500</v>
      </c>
      <c r="BR558" s="19">
        <v>500</v>
      </c>
      <c r="BS558" s="19">
        <v>500</v>
      </c>
    </row>
    <row r="559" spans="53:71" ht="15" x14ac:dyDescent="0.25">
      <c r="BA559" s="91" t="s">
        <v>2277</v>
      </c>
      <c r="BB559" s="91" t="s">
        <v>1299</v>
      </c>
      <c r="BC559" s="91" t="s">
        <v>1869</v>
      </c>
      <c r="BD559" s="473" t="s">
        <v>1301</v>
      </c>
      <c r="BE559">
        <v>526</v>
      </c>
      <c r="BF559" s="18" t="s">
        <v>2132</v>
      </c>
      <c r="BG559" s="312" t="s">
        <v>2278</v>
      </c>
      <c r="BH559" s="93" t="str">
        <f>_xlfn.CONCAT(BF559," ",BG559)</f>
        <v>Georgia Clayton</v>
      </c>
      <c r="BI559" s="93" t="s">
        <v>299</v>
      </c>
      <c r="BJ559" s="93" t="s">
        <v>300</v>
      </c>
      <c r="BK559" s="93" t="s">
        <v>363</v>
      </c>
      <c r="BL559" s="100" t="str">
        <f>" "</f>
        <v xml:space="preserve"> </v>
      </c>
      <c r="BM559" s="95" t="s">
        <v>303</v>
      </c>
      <c r="BO559" s="18" t="s">
        <v>2279</v>
      </c>
      <c r="BP559" s="19">
        <v>500</v>
      </c>
      <c r="BQ559" s="19">
        <v>500</v>
      </c>
      <c r="BR559" s="19">
        <v>500</v>
      </c>
      <c r="BS559" s="19">
        <v>500</v>
      </c>
    </row>
    <row r="560" spans="53:71" ht="15" x14ac:dyDescent="0.25">
      <c r="BA560" s="90" t="s">
        <v>2280</v>
      </c>
      <c r="BB560" s="90" t="s">
        <v>1299</v>
      </c>
      <c r="BC560" s="90" t="s">
        <v>1869</v>
      </c>
      <c r="BD560" s="473" t="s">
        <v>1301</v>
      </c>
      <c r="BE560">
        <v>527</v>
      </c>
      <c r="BF560" s="18" t="s">
        <v>2132</v>
      </c>
      <c r="BG560" s="312" t="s">
        <v>2278</v>
      </c>
      <c r="BH560" s="93" t="str">
        <f t="shared" si="73"/>
        <v>Georgia Clayton</v>
      </c>
      <c r="BI560" s="18" t="s">
        <v>197</v>
      </c>
      <c r="BJ560" s="247" t="s">
        <v>2158</v>
      </c>
      <c r="BK560" s="18" t="s">
        <v>438</v>
      </c>
      <c r="BL560" s="248" t="s">
        <v>1130</v>
      </c>
      <c r="BM560" s="94" t="s">
        <v>2159</v>
      </c>
      <c r="BO560" s="18" t="s">
        <v>2281</v>
      </c>
      <c r="BP560" s="19">
        <v>500</v>
      </c>
      <c r="BQ560" s="19">
        <v>500</v>
      </c>
      <c r="BR560" s="19">
        <v>500</v>
      </c>
      <c r="BS560" s="19">
        <v>500</v>
      </c>
    </row>
    <row r="561" spans="53:71" ht="15" x14ac:dyDescent="0.25">
      <c r="BA561" s="91" t="s">
        <v>2282</v>
      </c>
      <c r="BB561" s="91" t="s">
        <v>1299</v>
      </c>
      <c r="BC561" s="91" t="s">
        <v>1869</v>
      </c>
      <c r="BD561" s="473" t="s">
        <v>1301</v>
      </c>
      <c r="BE561">
        <v>528</v>
      </c>
      <c r="BF561" s="93" t="s">
        <v>2132</v>
      </c>
      <c r="BG561" s="311" t="s">
        <v>2283</v>
      </c>
      <c r="BH561" s="93" t="str">
        <f t="shared" si="73"/>
        <v>Georgia Clinch</v>
      </c>
      <c r="BI561" s="93" t="s">
        <v>299</v>
      </c>
      <c r="BJ561" s="93" t="s">
        <v>300</v>
      </c>
      <c r="BK561" s="93" t="s">
        <v>2134</v>
      </c>
      <c r="BL561" s="100" t="s">
        <v>2135</v>
      </c>
      <c r="BM561" s="95" t="s">
        <v>1802</v>
      </c>
      <c r="BO561" s="18" t="s">
        <v>2284</v>
      </c>
      <c r="BP561" s="19">
        <v>500</v>
      </c>
      <c r="BQ561" s="19">
        <v>500</v>
      </c>
      <c r="BR561" s="19">
        <v>500</v>
      </c>
      <c r="BS561" s="19">
        <v>500</v>
      </c>
    </row>
    <row r="562" spans="53:71" ht="15" x14ac:dyDescent="0.25">
      <c r="BA562" s="90" t="s">
        <v>2285</v>
      </c>
      <c r="BB562" s="90" t="s">
        <v>1299</v>
      </c>
      <c r="BC562" s="90" t="s">
        <v>1869</v>
      </c>
      <c r="BD562" s="473" t="s">
        <v>1301</v>
      </c>
      <c r="BE562">
        <v>529</v>
      </c>
      <c r="BF562" s="93" t="s">
        <v>2132</v>
      </c>
      <c r="BG562" s="311" t="s">
        <v>2283</v>
      </c>
      <c r="BH562" s="93" t="str">
        <f t="shared" si="73"/>
        <v>Georgia Clinch</v>
      </c>
      <c r="BI562" s="93" t="s">
        <v>299</v>
      </c>
      <c r="BJ562" s="93" t="s">
        <v>2138</v>
      </c>
      <c r="BK562" s="93" t="s">
        <v>2139</v>
      </c>
      <c r="BL562" s="100" t="str">
        <f>" "</f>
        <v xml:space="preserve"> </v>
      </c>
      <c r="BM562" s="95" t="s">
        <v>1802</v>
      </c>
      <c r="BO562" s="18" t="s">
        <v>2286</v>
      </c>
      <c r="BP562" s="19">
        <v>500</v>
      </c>
      <c r="BQ562" s="19">
        <v>500</v>
      </c>
      <c r="BR562" s="19">
        <v>500</v>
      </c>
      <c r="BS562" s="19">
        <v>500</v>
      </c>
    </row>
    <row r="563" spans="53:71" ht="15" x14ac:dyDescent="0.25">
      <c r="BA563" s="91" t="s">
        <v>2287</v>
      </c>
      <c r="BB563" s="91" t="s">
        <v>1299</v>
      </c>
      <c r="BC563" s="91" t="s">
        <v>2199</v>
      </c>
      <c r="BD563" s="473" t="s">
        <v>1301</v>
      </c>
      <c r="BE563">
        <v>530</v>
      </c>
      <c r="BF563" s="18" t="s">
        <v>2132</v>
      </c>
      <c r="BG563" s="312" t="s">
        <v>2288</v>
      </c>
      <c r="BH563" s="93" t="str">
        <f t="shared" si="73"/>
        <v>Georgia Cobb</v>
      </c>
      <c r="BI563" s="18" t="s">
        <v>197</v>
      </c>
      <c r="BJ563" s="247" t="s">
        <v>2158</v>
      </c>
      <c r="BK563" s="18" t="s">
        <v>438</v>
      </c>
      <c r="BL563" s="248" t="s">
        <v>1130</v>
      </c>
      <c r="BM563" s="94" t="s">
        <v>2159</v>
      </c>
      <c r="BO563" s="18" t="s">
        <v>2289</v>
      </c>
      <c r="BP563" s="19">
        <v>500</v>
      </c>
      <c r="BQ563" s="19">
        <v>500</v>
      </c>
      <c r="BR563" s="19">
        <v>500</v>
      </c>
      <c r="BS563" s="19">
        <v>500</v>
      </c>
    </row>
    <row r="564" spans="53:71" ht="15" x14ac:dyDescent="0.25">
      <c r="BA564" s="90" t="s">
        <v>2290</v>
      </c>
      <c r="BB564" s="90" t="s">
        <v>1299</v>
      </c>
      <c r="BC564" s="90" t="s">
        <v>1869</v>
      </c>
      <c r="BD564" s="473" t="s">
        <v>1301</v>
      </c>
      <c r="BE564">
        <v>531</v>
      </c>
      <c r="BF564" s="18" t="s">
        <v>2132</v>
      </c>
      <c r="BG564" s="312" t="s">
        <v>2288</v>
      </c>
      <c r="BH564" s="93" t="str">
        <f>_xlfn.CONCAT(BF564," ",BG564)</f>
        <v>Georgia Cobb</v>
      </c>
      <c r="BI564" s="93" t="s">
        <v>299</v>
      </c>
      <c r="BJ564" s="93" t="s">
        <v>300</v>
      </c>
      <c r="BK564" s="93" t="s">
        <v>2134</v>
      </c>
      <c r="BL564" s="100" t="s">
        <v>2135</v>
      </c>
      <c r="BM564" s="95" t="s">
        <v>1802</v>
      </c>
      <c r="BO564" s="18" t="s">
        <v>2291</v>
      </c>
      <c r="BP564" s="19">
        <v>500</v>
      </c>
      <c r="BQ564" s="19">
        <v>500</v>
      </c>
      <c r="BR564" s="19">
        <v>500</v>
      </c>
      <c r="BS564" s="19">
        <v>500</v>
      </c>
    </row>
    <row r="565" spans="53:71" ht="15" x14ac:dyDescent="0.25">
      <c r="BA565" s="91" t="s">
        <v>2292</v>
      </c>
      <c r="BB565" s="91" t="s">
        <v>1299</v>
      </c>
      <c r="BC565" s="91" t="s">
        <v>1869</v>
      </c>
      <c r="BD565" s="473" t="s">
        <v>1301</v>
      </c>
      <c r="BE565">
        <v>532</v>
      </c>
      <c r="BF565" s="93" t="s">
        <v>2132</v>
      </c>
      <c r="BG565" s="311" t="s">
        <v>621</v>
      </c>
      <c r="BH565" s="93" t="str">
        <f t="shared" si="73"/>
        <v>Georgia Coffee</v>
      </c>
      <c r="BI565" s="93" t="s">
        <v>299</v>
      </c>
      <c r="BJ565" s="93" t="s">
        <v>300</v>
      </c>
      <c r="BK565" s="93" t="s">
        <v>2134</v>
      </c>
      <c r="BL565" s="100" t="s">
        <v>2135</v>
      </c>
      <c r="BM565" s="95" t="s">
        <v>1802</v>
      </c>
      <c r="BO565" s="18" t="s">
        <v>2293</v>
      </c>
      <c r="BP565" s="19">
        <v>500</v>
      </c>
      <c r="BQ565" s="19">
        <v>500</v>
      </c>
      <c r="BR565" s="19">
        <v>500</v>
      </c>
      <c r="BS565" s="19">
        <v>500</v>
      </c>
    </row>
    <row r="566" spans="53:71" ht="15" x14ac:dyDescent="0.25">
      <c r="BA566" s="90" t="s">
        <v>2294</v>
      </c>
      <c r="BB566" s="90" t="s">
        <v>1299</v>
      </c>
      <c r="BC566" s="90" t="s">
        <v>1869</v>
      </c>
      <c r="BD566" s="473" t="s">
        <v>1301</v>
      </c>
      <c r="BE566">
        <v>533</v>
      </c>
      <c r="BF566" s="93" t="s">
        <v>2132</v>
      </c>
      <c r="BG566" s="311" t="s">
        <v>621</v>
      </c>
      <c r="BH566" s="93" t="str">
        <f t="shared" si="73"/>
        <v>Georgia Coffee</v>
      </c>
      <c r="BI566" s="93" t="s">
        <v>299</v>
      </c>
      <c r="BJ566" s="93" t="s">
        <v>2138</v>
      </c>
      <c r="BK566" s="93" t="s">
        <v>2139</v>
      </c>
      <c r="BL566" s="100" t="str">
        <f>" "</f>
        <v xml:space="preserve"> </v>
      </c>
      <c r="BM566" s="95" t="s">
        <v>1802</v>
      </c>
      <c r="BO566" s="18" t="s">
        <v>2295</v>
      </c>
      <c r="BP566" s="19">
        <v>500</v>
      </c>
      <c r="BQ566" s="19">
        <v>500</v>
      </c>
      <c r="BR566" s="19">
        <v>500</v>
      </c>
      <c r="BS566" s="19">
        <v>500</v>
      </c>
    </row>
    <row r="567" spans="53:71" ht="15" x14ac:dyDescent="0.25">
      <c r="BA567" s="91" t="s">
        <v>2296</v>
      </c>
      <c r="BB567" s="91" t="s">
        <v>1299</v>
      </c>
      <c r="BC567" s="91" t="s">
        <v>1869</v>
      </c>
      <c r="BD567" s="473" t="s">
        <v>1301</v>
      </c>
      <c r="BE567">
        <v>534</v>
      </c>
      <c r="BF567" s="93" t="s">
        <v>2132</v>
      </c>
      <c r="BG567" s="311" t="s">
        <v>2297</v>
      </c>
      <c r="BH567" s="93" t="str">
        <f t="shared" si="73"/>
        <v>Georgia Colquitt</v>
      </c>
      <c r="BI567" s="93" t="s">
        <v>299</v>
      </c>
      <c r="BJ567" s="93" t="s">
        <v>476</v>
      </c>
      <c r="BK567" s="93" t="s">
        <v>301</v>
      </c>
      <c r="BL567" s="100" t="s">
        <v>302</v>
      </c>
      <c r="BM567" s="95" t="s">
        <v>303</v>
      </c>
      <c r="BO567" s="18" t="s">
        <v>2298</v>
      </c>
      <c r="BP567" s="19">
        <v>500</v>
      </c>
      <c r="BQ567" s="19">
        <v>500</v>
      </c>
      <c r="BR567" s="19">
        <v>500</v>
      </c>
      <c r="BS567" s="19">
        <v>500</v>
      </c>
    </row>
    <row r="568" spans="53:71" ht="15" x14ac:dyDescent="0.25">
      <c r="BA568" s="90" t="s">
        <v>2299</v>
      </c>
      <c r="BB568" s="90" t="s">
        <v>1299</v>
      </c>
      <c r="BC568" s="90" t="s">
        <v>1869</v>
      </c>
      <c r="BD568" s="473" t="s">
        <v>1301</v>
      </c>
      <c r="BE568">
        <v>535</v>
      </c>
      <c r="BF568" s="93" t="s">
        <v>2132</v>
      </c>
      <c r="BG568" s="311" t="s">
        <v>2297</v>
      </c>
      <c r="BH568" s="93" t="str">
        <f t="shared" si="73"/>
        <v>Georgia Colquitt</v>
      </c>
      <c r="BI568" s="93" t="s">
        <v>299</v>
      </c>
      <c r="BJ568" s="93" t="s">
        <v>300</v>
      </c>
      <c r="BK568" s="93" t="s">
        <v>2134</v>
      </c>
      <c r="BL568" s="100" t="s">
        <v>2135</v>
      </c>
      <c r="BM568" s="95" t="s">
        <v>1802</v>
      </c>
      <c r="BO568" s="18" t="s">
        <v>2300</v>
      </c>
      <c r="BP568" s="19">
        <v>500</v>
      </c>
      <c r="BQ568" s="19">
        <v>500</v>
      </c>
      <c r="BR568" s="19">
        <v>500</v>
      </c>
      <c r="BS568" s="19">
        <v>500</v>
      </c>
    </row>
    <row r="569" spans="53:71" ht="15" x14ac:dyDescent="0.25">
      <c r="BA569" s="91" t="s">
        <v>2301</v>
      </c>
      <c r="BB569" s="91" t="s">
        <v>1299</v>
      </c>
      <c r="BC569" s="91" t="s">
        <v>2199</v>
      </c>
      <c r="BD569" s="473" t="s">
        <v>1301</v>
      </c>
      <c r="BE569">
        <v>536</v>
      </c>
      <c r="BF569" s="18" t="s">
        <v>2132</v>
      </c>
      <c r="BG569" s="312" t="s">
        <v>1221</v>
      </c>
      <c r="BH569" s="93" t="str">
        <f t="shared" si="73"/>
        <v>Georgia Columbia</v>
      </c>
      <c r="BI569" s="93" t="s">
        <v>299</v>
      </c>
      <c r="BJ569" s="93" t="s">
        <v>300</v>
      </c>
      <c r="BK569" s="93" t="s">
        <v>2134</v>
      </c>
      <c r="BL569" s="100" t="s">
        <v>2135</v>
      </c>
      <c r="BM569" s="95" t="s">
        <v>1802</v>
      </c>
      <c r="BO569" s="18" t="s">
        <v>2302</v>
      </c>
      <c r="BP569" s="19">
        <v>500</v>
      </c>
      <c r="BQ569" s="19">
        <v>500</v>
      </c>
      <c r="BR569" s="19">
        <v>500</v>
      </c>
      <c r="BS569" s="19">
        <v>500</v>
      </c>
    </row>
    <row r="570" spans="53:71" ht="15" x14ac:dyDescent="0.25">
      <c r="BA570" s="90" t="s">
        <v>2303</v>
      </c>
      <c r="BB570" s="90" t="s">
        <v>1299</v>
      </c>
      <c r="BC570" s="90" t="s">
        <v>2199</v>
      </c>
      <c r="BD570" s="473" t="s">
        <v>1301</v>
      </c>
      <c r="BE570">
        <v>537</v>
      </c>
      <c r="BF570" s="18" t="s">
        <v>2132</v>
      </c>
      <c r="BG570" s="312" t="s">
        <v>1221</v>
      </c>
      <c r="BH570" s="93" t="str">
        <f>_xlfn.CONCAT(BF570," ",BG570)</f>
        <v>Georgia Columbia</v>
      </c>
      <c r="BI570" s="18" t="s">
        <v>197</v>
      </c>
      <c r="BJ570" s="247" t="s">
        <v>2158</v>
      </c>
      <c r="BK570" s="18" t="s">
        <v>438</v>
      </c>
      <c r="BL570" s="248" t="s">
        <v>1130</v>
      </c>
      <c r="BM570" s="94" t="s">
        <v>2159</v>
      </c>
      <c r="BO570" s="18" t="s">
        <v>2304</v>
      </c>
      <c r="BP570" s="19">
        <v>500</v>
      </c>
      <c r="BQ570" s="19">
        <v>500</v>
      </c>
      <c r="BR570" s="19">
        <v>500</v>
      </c>
      <c r="BS570" s="19">
        <v>500</v>
      </c>
    </row>
    <row r="571" spans="53:71" ht="15" x14ac:dyDescent="0.25">
      <c r="BA571" s="91" t="s">
        <v>2305</v>
      </c>
      <c r="BB571" s="91" t="s">
        <v>1299</v>
      </c>
      <c r="BC571" s="91" t="s">
        <v>2199</v>
      </c>
      <c r="BD571" s="473" t="s">
        <v>1301</v>
      </c>
      <c r="BE571">
        <v>538</v>
      </c>
      <c r="BF571" s="93" t="s">
        <v>2132</v>
      </c>
      <c r="BG571" s="311" t="s">
        <v>2306</v>
      </c>
      <c r="BH571" s="93" t="str">
        <f t="shared" si="73"/>
        <v>Georgia Cook</v>
      </c>
      <c r="BI571" s="93" t="s">
        <v>299</v>
      </c>
      <c r="BJ571" s="93" t="s">
        <v>300</v>
      </c>
      <c r="BK571" s="93" t="s">
        <v>2134</v>
      </c>
      <c r="BL571" s="100" t="s">
        <v>2135</v>
      </c>
      <c r="BM571" s="95" t="s">
        <v>1802</v>
      </c>
      <c r="BO571" s="18" t="s">
        <v>2307</v>
      </c>
      <c r="BP571" s="19">
        <v>500</v>
      </c>
      <c r="BQ571" s="19">
        <v>500</v>
      </c>
      <c r="BR571" s="19">
        <v>500</v>
      </c>
      <c r="BS571" s="19">
        <v>500</v>
      </c>
    </row>
    <row r="572" spans="53:71" ht="15" x14ac:dyDescent="0.25">
      <c r="BA572" s="90" t="s">
        <v>2308</v>
      </c>
      <c r="BB572" s="90" t="s">
        <v>1299</v>
      </c>
      <c r="BC572" s="90" t="s">
        <v>2199</v>
      </c>
      <c r="BD572" s="473" t="s">
        <v>1301</v>
      </c>
      <c r="BE572">
        <v>539</v>
      </c>
      <c r="BF572" s="18" t="s">
        <v>2132</v>
      </c>
      <c r="BG572" s="312" t="s">
        <v>2309</v>
      </c>
      <c r="BH572" s="93" t="str">
        <f>_xlfn.CONCAT(BF572," ",BG572)</f>
        <v>Georgia Coweta</v>
      </c>
      <c r="BI572" s="93" t="s">
        <v>299</v>
      </c>
      <c r="BJ572" s="93" t="s">
        <v>300</v>
      </c>
      <c r="BK572" s="93" t="s">
        <v>2134</v>
      </c>
      <c r="BL572" s="100" t="s">
        <v>2135</v>
      </c>
      <c r="BM572" s="95" t="s">
        <v>1802</v>
      </c>
      <c r="BO572" s="18" t="s">
        <v>2310</v>
      </c>
      <c r="BP572" s="19">
        <v>500</v>
      </c>
      <c r="BQ572" s="19">
        <v>500</v>
      </c>
      <c r="BR572" s="19">
        <v>500</v>
      </c>
      <c r="BS572" s="19">
        <v>500</v>
      </c>
    </row>
    <row r="573" spans="53:71" ht="15" x14ac:dyDescent="0.25">
      <c r="BA573" s="91" t="s">
        <v>2311</v>
      </c>
      <c r="BB573" s="91" t="s">
        <v>1299</v>
      </c>
      <c r="BC573" s="91" t="s">
        <v>2199</v>
      </c>
      <c r="BD573" s="473" t="s">
        <v>1301</v>
      </c>
      <c r="BE573">
        <v>540</v>
      </c>
      <c r="BF573" s="93" t="s">
        <v>2132</v>
      </c>
      <c r="BG573" s="311" t="s">
        <v>2306</v>
      </c>
      <c r="BH573" s="93" t="str">
        <f t="shared" si="73"/>
        <v>Georgia Cook</v>
      </c>
      <c r="BI573" s="93" t="s">
        <v>299</v>
      </c>
      <c r="BJ573" s="93" t="s">
        <v>2138</v>
      </c>
      <c r="BK573" s="93" t="s">
        <v>2139</v>
      </c>
      <c r="BL573" s="100" t="str">
        <f>" "</f>
        <v xml:space="preserve"> </v>
      </c>
      <c r="BM573" s="95" t="s">
        <v>1802</v>
      </c>
      <c r="BO573" s="18" t="s">
        <v>2312</v>
      </c>
      <c r="BP573" s="19">
        <v>500</v>
      </c>
      <c r="BQ573" s="19">
        <v>500</v>
      </c>
      <c r="BR573" s="19">
        <v>500</v>
      </c>
      <c r="BS573" s="19">
        <v>500</v>
      </c>
    </row>
    <row r="574" spans="53:71" ht="15" x14ac:dyDescent="0.25">
      <c r="BA574" s="90" t="s">
        <v>2313</v>
      </c>
      <c r="BB574" s="90" t="s">
        <v>1299</v>
      </c>
      <c r="BC574" s="90" t="s">
        <v>2199</v>
      </c>
      <c r="BD574" s="473" t="s">
        <v>1301</v>
      </c>
      <c r="BE574">
        <v>541</v>
      </c>
      <c r="BF574" s="18" t="s">
        <v>2132</v>
      </c>
      <c r="BG574" s="312" t="s">
        <v>2309</v>
      </c>
      <c r="BH574" s="93" t="str">
        <f t="shared" si="73"/>
        <v>Georgia Coweta</v>
      </c>
      <c r="BI574" s="18" t="s">
        <v>197</v>
      </c>
      <c r="BJ574" s="247" t="s">
        <v>2158</v>
      </c>
      <c r="BK574" s="18" t="s">
        <v>438</v>
      </c>
      <c r="BL574" s="248" t="s">
        <v>1130</v>
      </c>
      <c r="BM574" s="94" t="s">
        <v>2159</v>
      </c>
      <c r="BO574" s="18" t="s">
        <v>2314</v>
      </c>
      <c r="BP574" s="19">
        <v>0</v>
      </c>
      <c r="BQ574" s="19">
        <v>0</v>
      </c>
      <c r="BR574" s="19">
        <v>0</v>
      </c>
      <c r="BS574" s="19">
        <v>0</v>
      </c>
    </row>
    <row r="575" spans="53:71" ht="15" x14ac:dyDescent="0.25">
      <c r="BA575" s="91" t="s">
        <v>2315</v>
      </c>
      <c r="BB575" s="91" t="s">
        <v>1299</v>
      </c>
      <c r="BC575" s="91" t="s">
        <v>2199</v>
      </c>
      <c r="BD575" s="473" t="s">
        <v>1301</v>
      </c>
      <c r="BE575">
        <v>542</v>
      </c>
      <c r="BF575" s="93" t="s">
        <v>2132</v>
      </c>
      <c r="BG575" s="311" t="s">
        <v>1230</v>
      </c>
      <c r="BH575" s="93" t="str">
        <f t="shared" si="73"/>
        <v>Georgia Crawford</v>
      </c>
      <c r="BI575" s="93" t="s">
        <v>299</v>
      </c>
      <c r="BJ575" s="93" t="s">
        <v>476</v>
      </c>
      <c r="BK575" s="93" t="s">
        <v>301</v>
      </c>
      <c r="BL575" s="100" t="s">
        <v>302</v>
      </c>
      <c r="BM575" s="95" t="s">
        <v>303</v>
      </c>
      <c r="BO575" s="18" t="s">
        <v>2316</v>
      </c>
      <c r="BP575" s="19">
        <v>0</v>
      </c>
      <c r="BQ575" s="19">
        <v>0</v>
      </c>
      <c r="BR575" s="19">
        <v>1000</v>
      </c>
      <c r="BS575" s="19">
        <v>0</v>
      </c>
    </row>
    <row r="576" spans="53:71" ht="15" x14ac:dyDescent="0.25">
      <c r="BA576" s="90" t="s">
        <v>2317</v>
      </c>
      <c r="BB576" s="90" t="s">
        <v>1299</v>
      </c>
      <c r="BC576" s="90" t="s">
        <v>2199</v>
      </c>
      <c r="BD576" s="473" t="s">
        <v>1301</v>
      </c>
      <c r="BE576">
        <v>543</v>
      </c>
      <c r="BF576" s="93" t="s">
        <v>2132</v>
      </c>
      <c r="BG576" s="311" t="s">
        <v>1230</v>
      </c>
      <c r="BH576" s="93" t="str">
        <f t="shared" si="73"/>
        <v>Georgia Crawford</v>
      </c>
      <c r="BI576" s="93" t="s">
        <v>299</v>
      </c>
      <c r="BJ576" s="93" t="s">
        <v>300</v>
      </c>
      <c r="BK576" s="93" t="s">
        <v>363</v>
      </c>
      <c r="BL576" s="100" t="str">
        <f>" "</f>
        <v xml:space="preserve"> </v>
      </c>
      <c r="BM576" s="95" t="s">
        <v>303</v>
      </c>
      <c r="BO576" s="18" t="s">
        <v>2318</v>
      </c>
      <c r="BP576" s="19">
        <v>500</v>
      </c>
      <c r="BQ576" s="19">
        <v>500</v>
      </c>
      <c r="BR576" s="19">
        <v>500</v>
      </c>
      <c r="BS576" s="19">
        <v>500</v>
      </c>
    </row>
    <row r="577" spans="53:71" ht="15" x14ac:dyDescent="0.25">
      <c r="BA577" s="91" t="s">
        <v>2319</v>
      </c>
      <c r="BB577" s="91" t="s">
        <v>1299</v>
      </c>
      <c r="BC577" s="91" t="s">
        <v>2199</v>
      </c>
      <c r="BD577" s="473" t="s">
        <v>1301</v>
      </c>
      <c r="BE577">
        <v>544</v>
      </c>
      <c r="BF577" s="93" t="s">
        <v>2132</v>
      </c>
      <c r="BG577" s="311" t="s">
        <v>2320</v>
      </c>
      <c r="BH577" s="93" t="str">
        <f t="shared" si="73"/>
        <v>Georgia Crisp</v>
      </c>
      <c r="BI577" s="93" t="s">
        <v>299</v>
      </c>
      <c r="BJ577" s="93" t="s">
        <v>476</v>
      </c>
      <c r="BK577" s="93" t="s">
        <v>301</v>
      </c>
      <c r="BL577" s="100" t="s">
        <v>302</v>
      </c>
      <c r="BM577" s="95" t="s">
        <v>303</v>
      </c>
      <c r="BO577" s="18" t="s">
        <v>2321</v>
      </c>
      <c r="BP577" s="19">
        <v>500</v>
      </c>
      <c r="BQ577" s="19">
        <v>500</v>
      </c>
      <c r="BR577" s="19">
        <v>500</v>
      </c>
      <c r="BS577" s="19">
        <v>500</v>
      </c>
    </row>
    <row r="578" spans="53:71" ht="15" x14ac:dyDescent="0.25">
      <c r="BA578" s="90" t="s">
        <v>2322</v>
      </c>
      <c r="BB578" s="90" t="s">
        <v>1299</v>
      </c>
      <c r="BC578" s="90" t="s">
        <v>2199</v>
      </c>
      <c r="BD578" s="473" t="s">
        <v>1301</v>
      </c>
      <c r="BE578">
        <v>545</v>
      </c>
      <c r="BF578" s="93" t="s">
        <v>2132</v>
      </c>
      <c r="BG578" s="311" t="s">
        <v>2320</v>
      </c>
      <c r="BH578" s="93" t="str">
        <f t="shared" si="73"/>
        <v>Georgia Crisp</v>
      </c>
      <c r="BI578" s="93" t="s">
        <v>299</v>
      </c>
      <c r="BJ578" s="93" t="s">
        <v>300</v>
      </c>
      <c r="BK578" s="93" t="s">
        <v>363</v>
      </c>
      <c r="BL578" s="100" t="str">
        <f>" "</f>
        <v xml:space="preserve"> </v>
      </c>
      <c r="BM578" s="95" t="s">
        <v>303</v>
      </c>
      <c r="BO578" s="18" t="s">
        <v>2323</v>
      </c>
      <c r="BP578" s="19">
        <v>500</v>
      </c>
      <c r="BQ578" s="19">
        <v>500</v>
      </c>
      <c r="BR578" s="19">
        <v>500</v>
      </c>
      <c r="BS578" s="19">
        <v>500</v>
      </c>
    </row>
    <row r="579" spans="53:71" ht="15" x14ac:dyDescent="0.25">
      <c r="BA579" s="91" t="s">
        <v>2324</v>
      </c>
      <c r="BB579" s="91" t="s">
        <v>1299</v>
      </c>
      <c r="BC579" s="91" t="s">
        <v>2199</v>
      </c>
      <c r="BD579" s="473" t="s">
        <v>1301</v>
      </c>
      <c r="BE579">
        <v>546</v>
      </c>
      <c r="BF579" s="18" t="s">
        <v>2132</v>
      </c>
      <c r="BG579" s="312" t="s">
        <v>2325</v>
      </c>
      <c r="BH579" s="93" t="str">
        <f t="shared" si="73"/>
        <v>Georgia Dade</v>
      </c>
      <c r="BI579" s="18" t="s">
        <v>197</v>
      </c>
      <c r="BJ579" s="247" t="s">
        <v>2158</v>
      </c>
      <c r="BK579" s="18" t="s">
        <v>438</v>
      </c>
      <c r="BL579" s="248" t="s">
        <v>1130</v>
      </c>
      <c r="BM579" s="94" t="s">
        <v>2159</v>
      </c>
      <c r="BO579" s="18" t="s">
        <v>2326</v>
      </c>
      <c r="BP579" s="19">
        <v>500</v>
      </c>
      <c r="BQ579" s="19">
        <v>500</v>
      </c>
      <c r="BR579" s="19">
        <v>500</v>
      </c>
      <c r="BS579" s="19">
        <v>500</v>
      </c>
    </row>
    <row r="580" spans="53:71" ht="15" x14ac:dyDescent="0.25">
      <c r="BA580" s="90" t="s">
        <v>2327</v>
      </c>
      <c r="BB580" s="90" t="s">
        <v>1299</v>
      </c>
      <c r="BC580" s="90" t="s">
        <v>2199</v>
      </c>
      <c r="BD580" s="473" t="s">
        <v>1301</v>
      </c>
      <c r="BE580">
        <v>547</v>
      </c>
      <c r="BF580" s="18" t="s">
        <v>2132</v>
      </c>
      <c r="BG580" s="312" t="s">
        <v>2325</v>
      </c>
      <c r="BH580" s="93" t="str">
        <f>_xlfn.CONCAT(BF580," ",BG580)</f>
        <v>Georgia Dade</v>
      </c>
      <c r="BI580" s="93" t="s">
        <v>299</v>
      </c>
      <c r="BJ580" s="93" t="s">
        <v>300</v>
      </c>
      <c r="BK580" s="93" t="s">
        <v>363</v>
      </c>
      <c r="BL580" s="248" t="s">
        <v>2328</v>
      </c>
      <c r="BM580" s="95" t="s">
        <v>303</v>
      </c>
      <c r="BO580" s="18" t="s">
        <v>2329</v>
      </c>
      <c r="BP580" s="19">
        <v>500</v>
      </c>
      <c r="BQ580" s="19">
        <v>500</v>
      </c>
      <c r="BR580" s="19">
        <v>500</v>
      </c>
      <c r="BS580" s="19">
        <v>500</v>
      </c>
    </row>
    <row r="581" spans="53:71" ht="15" x14ac:dyDescent="0.25">
      <c r="BA581" s="91" t="s">
        <v>2330</v>
      </c>
      <c r="BB581" s="91" t="s">
        <v>1299</v>
      </c>
      <c r="BC581" s="91" t="s">
        <v>2199</v>
      </c>
      <c r="BD581" s="473" t="s">
        <v>1301</v>
      </c>
      <c r="BE581">
        <v>548</v>
      </c>
      <c r="BF581" s="18" t="s">
        <v>2132</v>
      </c>
      <c r="BG581" s="312" t="s">
        <v>2331</v>
      </c>
      <c r="BH581" s="93" t="str">
        <f t="shared" si="73"/>
        <v>Georgia Dawson</v>
      </c>
      <c r="BI581" s="93" t="s">
        <v>299</v>
      </c>
      <c r="BJ581" s="93" t="s">
        <v>300</v>
      </c>
      <c r="BK581" s="93" t="s">
        <v>363</v>
      </c>
      <c r="BL581" s="100" t="str">
        <f>" "</f>
        <v xml:space="preserve"> </v>
      </c>
      <c r="BM581" s="95" t="s">
        <v>303</v>
      </c>
      <c r="BO581" s="18" t="s">
        <v>2332</v>
      </c>
      <c r="BP581" s="19">
        <v>500</v>
      </c>
      <c r="BQ581" s="19">
        <v>500</v>
      </c>
      <c r="BR581" s="19">
        <v>500</v>
      </c>
      <c r="BS581" s="19">
        <v>500</v>
      </c>
    </row>
    <row r="582" spans="53:71" ht="15" x14ac:dyDescent="0.25">
      <c r="BA582" s="90" t="s">
        <v>2333</v>
      </c>
      <c r="BB582" s="90" t="s">
        <v>1299</v>
      </c>
      <c r="BC582" s="90" t="s">
        <v>2199</v>
      </c>
      <c r="BD582" s="473" t="s">
        <v>1301</v>
      </c>
      <c r="BE582">
        <v>549</v>
      </c>
      <c r="BF582" s="18" t="s">
        <v>2132</v>
      </c>
      <c r="BG582" s="312" t="s">
        <v>2331</v>
      </c>
      <c r="BH582" s="93" t="str">
        <f>_xlfn.CONCAT(BF582," ",BG582)</f>
        <v>Georgia Dawson</v>
      </c>
      <c r="BI582" s="18" t="s">
        <v>197</v>
      </c>
      <c r="BJ582" s="247" t="s">
        <v>2158</v>
      </c>
      <c r="BK582" s="18" t="s">
        <v>438</v>
      </c>
      <c r="BL582" s="248" t="s">
        <v>1130</v>
      </c>
      <c r="BM582" s="94" t="s">
        <v>2159</v>
      </c>
      <c r="BO582" s="18" t="s">
        <v>2334</v>
      </c>
      <c r="BP582" s="19">
        <v>500</v>
      </c>
      <c r="BQ582" s="19">
        <v>500</v>
      </c>
      <c r="BR582" s="19">
        <v>500</v>
      </c>
      <c r="BS582" s="19">
        <v>500</v>
      </c>
    </row>
    <row r="583" spans="53:71" ht="15" x14ac:dyDescent="0.25">
      <c r="BA583" s="91" t="s">
        <v>2335</v>
      </c>
      <c r="BB583" s="91" t="s">
        <v>1299</v>
      </c>
      <c r="BC583" s="91" t="s">
        <v>2199</v>
      </c>
      <c r="BD583" s="473" t="s">
        <v>1301</v>
      </c>
      <c r="BE583">
        <v>550</v>
      </c>
      <c r="BF583" s="93" t="s">
        <v>2132</v>
      </c>
      <c r="BG583" s="311" t="s">
        <v>2336</v>
      </c>
      <c r="BH583" s="93" t="str">
        <f t="shared" si="73"/>
        <v>Georgia Decatur</v>
      </c>
      <c r="BI583" s="93" t="s">
        <v>299</v>
      </c>
      <c r="BJ583" s="93" t="s">
        <v>476</v>
      </c>
      <c r="BK583" s="93" t="s">
        <v>301</v>
      </c>
      <c r="BL583" s="100" t="s">
        <v>302</v>
      </c>
      <c r="BM583" s="95" t="s">
        <v>303</v>
      </c>
      <c r="BO583" s="18" t="s">
        <v>2337</v>
      </c>
      <c r="BP583" s="19">
        <v>500</v>
      </c>
      <c r="BQ583" s="19">
        <v>500</v>
      </c>
      <c r="BR583" s="19">
        <v>500</v>
      </c>
      <c r="BS583" s="19">
        <v>500</v>
      </c>
    </row>
    <row r="584" spans="53:71" ht="15" x14ac:dyDescent="0.25">
      <c r="BA584" s="90" t="s">
        <v>2338</v>
      </c>
      <c r="BB584" s="90" t="s">
        <v>1299</v>
      </c>
      <c r="BC584" s="90" t="s">
        <v>2199</v>
      </c>
      <c r="BD584" s="473" t="s">
        <v>1301</v>
      </c>
      <c r="BE584">
        <v>551</v>
      </c>
      <c r="BF584" s="93" t="s">
        <v>2132</v>
      </c>
      <c r="BG584" s="311" t="s">
        <v>2336</v>
      </c>
      <c r="BH584" s="93" t="str">
        <f t="shared" si="73"/>
        <v>Georgia Decatur</v>
      </c>
      <c r="BI584" s="93" t="s">
        <v>299</v>
      </c>
      <c r="BJ584" s="93" t="s">
        <v>300</v>
      </c>
      <c r="BK584" s="93" t="s">
        <v>363</v>
      </c>
      <c r="BL584" s="100" t="str">
        <f>" "</f>
        <v xml:space="preserve"> </v>
      </c>
      <c r="BM584" s="95" t="s">
        <v>303</v>
      </c>
      <c r="BO584" s="18" t="s">
        <v>2339</v>
      </c>
      <c r="BP584" s="19">
        <v>500</v>
      </c>
      <c r="BQ584" s="19">
        <v>500</v>
      </c>
      <c r="BR584" s="19">
        <v>500</v>
      </c>
      <c r="BS584" s="19">
        <v>500</v>
      </c>
    </row>
    <row r="585" spans="53:71" ht="15" x14ac:dyDescent="0.25">
      <c r="BA585" s="90" t="s">
        <v>2340</v>
      </c>
      <c r="BB585" s="90" t="s">
        <v>1299</v>
      </c>
      <c r="BC585" s="90" t="s">
        <v>2199</v>
      </c>
      <c r="BD585" s="473" t="s">
        <v>1301</v>
      </c>
      <c r="BE585">
        <v>552</v>
      </c>
      <c r="BF585" s="18" t="s">
        <v>2132</v>
      </c>
      <c r="BG585" s="312" t="s">
        <v>2341</v>
      </c>
      <c r="BH585" s="93" t="str">
        <f t="shared" si="73"/>
        <v>Georgia DeKalb</v>
      </c>
      <c r="BI585" s="93" t="s">
        <v>299</v>
      </c>
      <c r="BJ585" s="93" t="s">
        <v>300</v>
      </c>
      <c r="BK585" s="93" t="s">
        <v>363</v>
      </c>
      <c r="BL585" s="100" t="str">
        <f>" "</f>
        <v xml:space="preserve"> </v>
      </c>
      <c r="BM585" s="95" t="s">
        <v>303</v>
      </c>
      <c r="BO585" s="18" t="s">
        <v>2342</v>
      </c>
      <c r="BP585" s="19">
        <v>500</v>
      </c>
      <c r="BQ585" s="19">
        <v>500</v>
      </c>
      <c r="BR585" s="19">
        <v>500</v>
      </c>
      <c r="BS585" s="19">
        <v>500</v>
      </c>
    </row>
    <row r="586" spans="53:71" ht="15" x14ac:dyDescent="0.25">
      <c r="BA586" s="91" t="s">
        <v>2343</v>
      </c>
      <c r="BB586" s="91" t="s">
        <v>1299</v>
      </c>
      <c r="BC586" s="91" t="s">
        <v>2199</v>
      </c>
      <c r="BD586" s="473" t="s">
        <v>1301</v>
      </c>
      <c r="BE586">
        <v>553</v>
      </c>
      <c r="BF586" s="18" t="s">
        <v>2132</v>
      </c>
      <c r="BG586" s="312" t="s">
        <v>2341</v>
      </c>
      <c r="BH586" s="93" t="str">
        <f>_xlfn.CONCAT(BF586," ",BG586)</f>
        <v>Georgia DeKalb</v>
      </c>
      <c r="BI586" s="18" t="s">
        <v>197</v>
      </c>
      <c r="BJ586" s="247" t="s">
        <v>2158</v>
      </c>
      <c r="BK586" s="18" t="s">
        <v>438</v>
      </c>
      <c r="BL586" s="248" t="s">
        <v>1130</v>
      </c>
      <c r="BM586" s="94" t="s">
        <v>2159</v>
      </c>
      <c r="BO586" s="18" t="s">
        <v>2344</v>
      </c>
      <c r="BP586" s="19">
        <v>500</v>
      </c>
      <c r="BQ586" s="19">
        <v>500</v>
      </c>
      <c r="BR586" s="19">
        <v>500</v>
      </c>
      <c r="BS586" s="19">
        <v>500</v>
      </c>
    </row>
    <row r="587" spans="53:71" ht="15" x14ac:dyDescent="0.25">
      <c r="BA587" s="90" t="s">
        <v>2345</v>
      </c>
      <c r="BB587" s="90" t="s">
        <v>1299</v>
      </c>
      <c r="BC587" s="90" t="s">
        <v>2199</v>
      </c>
      <c r="BD587" s="473" t="s">
        <v>1301</v>
      </c>
      <c r="BE587">
        <v>554</v>
      </c>
      <c r="BF587" s="93" t="s">
        <v>2132</v>
      </c>
      <c r="BG587" s="311" t="s">
        <v>2346</v>
      </c>
      <c r="BH587" s="93" t="str">
        <f t="shared" si="73"/>
        <v>Georgia Dodge</v>
      </c>
      <c r="BI587" s="93" t="s">
        <v>299</v>
      </c>
      <c r="BJ587" s="93" t="s">
        <v>300</v>
      </c>
      <c r="BK587" s="93" t="s">
        <v>2134</v>
      </c>
      <c r="BL587" s="100" t="s">
        <v>2135</v>
      </c>
      <c r="BM587" s="95" t="s">
        <v>1802</v>
      </c>
      <c r="BO587" s="18" t="s">
        <v>2347</v>
      </c>
      <c r="BP587" s="19">
        <v>500</v>
      </c>
      <c r="BQ587" s="19">
        <v>500</v>
      </c>
      <c r="BR587" s="19">
        <v>500</v>
      </c>
      <c r="BS587" s="19">
        <v>500</v>
      </c>
    </row>
    <row r="588" spans="53:71" ht="15" x14ac:dyDescent="0.25">
      <c r="BA588" s="91" t="s">
        <v>2348</v>
      </c>
      <c r="BB588" s="91" t="s">
        <v>1299</v>
      </c>
      <c r="BC588" s="91" t="s">
        <v>2199</v>
      </c>
      <c r="BD588" s="473" t="s">
        <v>1301</v>
      </c>
      <c r="BE588">
        <v>555</v>
      </c>
      <c r="BF588" s="93" t="s">
        <v>2132</v>
      </c>
      <c r="BG588" s="311" t="s">
        <v>2346</v>
      </c>
      <c r="BH588" s="93" t="str">
        <f t="shared" si="73"/>
        <v>Georgia Dodge</v>
      </c>
      <c r="BI588" s="93" t="s">
        <v>299</v>
      </c>
      <c r="BJ588" s="93" t="s">
        <v>2138</v>
      </c>
      <c r="BK588" s="93" t="s">
        <v>2139</v>
      </c>
      <c r="BL588" s="100" t="str">
        <f>" "</f>
        <v xml:space="preserve"> </v>
      </c>
      <c r="BM588" s="95" t="s">
        <v>1802</v>
      </c>
      <c r="BO588" s="18" t="s">
        <v>2349</v>
      </c>
      <c r="BP588" s="19">
        <v>0</v>
      </c>
      <c r="BQ588" s="19">
        <v>0</v>
      </c>
      <c r="BR588" s="19">
        <v>1000</v>
      </c>
      <c r="BS588" s="19">
        <v>0</v>
      </c>
    </row>
    <row r="589" spans="53:71" ht="15" x14ac:dyDescent="0.25">
      <c r="BA589" s="91" t="s">
        <v>2350</v>
      </c>
      <c r="BB589" s="91" t="s">
        <v>1299</v>
      </c>
      <c r="BC589" s="91" t="s">
        <v>2199</v>
      </c>
      <c r="BD589" s="473" t="s">
        <v>1301</v>
      </c>
      <c r="BE589">
        <v>556</v>
      </c>
      <c r="BF589" s="93" t="s">
        <v>2132</v>
      </c>
      <c r="BG589" s="311" t="s">
        <v>2351</v>
      </c>
      <c r="BH589" s="93" t="str">
        <f t="shared" si="73"/>
        <v>Georgia Dooly</v>
      </c>
      <c r="BI589" s="93" t="s">
        <v>299</v>
      </c>
      <c r="BJ589" s="93" t="s">
        <v>476</v>
      </c>
      <c r="BK589" s="93" t="s">
        <v>301</v>
      </c>
      <c r="BL589" s="100" t="s">
        <v>302</v>
      </c>
      <c r="BM589" s="95" t="s">
        <v>1802</v>
      </c>
      <c r="BO589" s="18" t="s">
        <v>2352</v>
      </c>
      <c r="BP589" s="19">
        <v>0</v>
      </c>
      <c r="BQ589" s="19">
        <v>0</v>
      </c>
      <c r="BR589" s="19">
        <v>0</v>
      </c>
      <c r="BS589" s="19">
        <v>0</v>
      </c>
    </row>
    <row r="590" spans="53:71" ht="15" x14ac:dyDescent="0.25">
      <c r="BA590" s="90" t="s">
        <v>2353</v>
      </c>
      <c r="BB590" s="90" t="s">
        <v>1299</v>
      </c>
      <c r="BC590" s="90" t="s">
        <v>2199</v>
      </c>
      <c r="BD590" s="473" t="s">
        <v>1301</v>
      </c>
      <c r="BE590">
        <v>557</v>
      </c>
      <c r="BF590" s="93" t="s">
        <v>2132</v>
      </c>
      <c r="BG590" s="311" t="s">
        <v>2351</v>
      </c>
      <c r="BH590" s="93" t="str">
        <f t="shared" si="73"/>
        <v>Georgia Dooly</v>
      </c>
      <c r="BI590" s="93" t="s">
        <v>299</v>
      </c>
      <c r="BJ590" s="93" t="s">
        <v>300</v>
      </c>
      <c r="BK590" s="93" t="s">
        <v>363</v>
      </c>
      <c r="BL590" s="100" t="str">
        <f>" "</f>
        <v xml:space="preserve"> </v>
      </c>
      <c r="BM590" s="95" t="s">
        <v>1802</v>
      </c>
      <c r="BO590" s="18" t="s">
        <v>2354</v>
      </c>
      <c r="BP590" s="19">
        <v>0</v>
      </c>
      <c r="BQ590" s="19">
        <v>0</v>
      </c>
      <c r="BR590" s="19">
        <v>0</v>
      </c>
      <c r="BS590" s="19">
        <v>0</v>
      </c>
    </row>
    <row r="591" spans="53:71" ht="15" x14ac:dyDescent="0.25">
      <c r="BA591" s="91" t="s">
        <v>2355</v>
      </c>
      <c r="BB591" s="91" t="s">
        <v>1299</v>
      </c>
      <c r="BC591" s="91" t="s">
        <v>2199</v>
      </c>
      <c r="BD591" s="473" t="s">
        <v>1301</v>
      </c>
      <c r="BE591">
        <v>558</v>
      </c>
      <c r="BF591" s="93" t="s">
        <v>2132</v>
      </c>
      <c r="BG591" s="311" t="s">
        <v>2356</v>
      </c>
      <c r="BH591" s="93" t="str">
        <f t="shared" si="73"/>
        <v>Georgia Dougherty</v>
      </c>
      <c r="BI591" s="93" t="s">
        <v>299</v>
      </c>
      <c r="BJ591" s="93" t="s">
        <v>476</v>
      </c>
      <c r="BK591" s="93" t="s">
        <v>301</v>
      </c>
      <c r="BL591" s="100" t="s">
        <v>302</v>
      </c>
      <c r="BM591" s="95" t="s">
        <v>303</v>
      </c>
      <c r="BO591" s="18" t="s">
        <v>2357</v>
      </c>
      <c r="BP591" s="19">
        <v>0</v>
      </c>
      <c r="BQ591" s="19">
        <v>0</v>
      </c>
      <c r="BR591" s="19">
        <v>0</v>
      </c>
      <c r="BS591" s="19">
        <v>0</v>
      </c>
    </row>
    <row r="592" spans="53:71" ht="15" x14ac:dyDescent="0.25">
      <c r="BA592" s="90" t="s">
        <v>2358</v>
      </c>
      <c r="BB592" s="90" t="s">
        <v>1299</v>
      </c>
      <c r="BC592" s="90" t="s">
        <v>2199</v>
      </c>
      <c r="BD592" s="473" t="s">
        <v>1301</v>
      </c>
      <c r="BE592">
        <v>559</v>
      </c>
      <c r="BF592" s="93" t="s">
        <v>2132</v>
      </c>
      <c r="BG592" s="311" t="s">
        <v>2356</v>
      </c>
      <c r="BH592" s="93" t="str">
        <f t="shared" si="73"/>
        <v>Georgia Dougherty</v>
      </c>
      <c r="BI592" s="93" t="s">
        <v>299</v>
      </c>
      <c r="BJ592" s="93" t="s">
        <v>300</v>
      </c>
      <c r="BK592" s="93" t="s">
        <v>363</v>
      </c>
      <c r="BL592" s="100" t="str">
        <f>" "</f>
        <v xml:space="preserve"> </v>
      </c>
      <c r="BM592" s="95" t="s">
        <v>303</v>
      </c>
      <c r="BO592" s="18" t="s">
        <v>2359</v>
      </c>
      <c r="BP592" s="19">
        <v>0</v>
      </c>
      <c r="BQ592" s="19">
        <v>0</v>
      </c>
      <c r="BR592" s="19">
        <v>0</v>
      </c>
      <c r="BS592" s="19">
        <v>0</v>
      </c>
    </row>
    <row r="593" spans="53:71" ht="15" x14ac:dyDescent="0.25">
      <c r="BA593" s="90" t="s">
        <v>2360</v>
      </c>
      <c r="BB593" s="90" t="s">
        <v>1299</v>
      </c>
      <c r="BC593" s="90" t="s">
        <v>2199</v>
      </c>
      <c r="BD593" s="473" t="s">
        <v>1301</v>
      </c>
      <c r="BE593">
        <v>560</v>
      </c>
      <c r="BF593" s="18" t="s">
        <v>2132</v>
      </c>
      <c r="BG593" s="312" t="s">
        <v>1627</v>
      </c>
      <c r="BH593" s="93" t="str">
        <f t="shared" si="73"/>
        <v>Georgia Douglas</v>
      </c>
      <c r="BI593" s="93" t="s">
        <v>299</v>
      </c>
      <c r="BJ593" s="93" t="s">
        <v>300</v>
      </c>
      <c r="BK593" s="93" t="s">
        <v>363</v>
      </c>
      <c r="BL593" s="100" t="str">
        <f>" "</f>
        <v xml:space="preserve"> </v>
      </c>
      <c r="BM593" s="95" t="s">
        <v>303</v>
      </c>
      <c r="BO593" s="18" t="s">
        <v>2361</v>
      </c>
      <c r="BP593" s="19">
        <v>0</v>
      </c>
      <c r="BQ593" s="19">
        <v>0</v>
      </c>
      <c r="BR593" s="19">
        <v>0</v>
      </c>
      <c r="BS593" s="19">
        <v>0</v>
      </c>
    </row>
    <row r="594" spans="53:71" ht="15" x14ac:dyDescent="0.25">
      <c r="BA594" s="91" t="s">
        <v>2362</v>
      </c>
      <c r="BB594" s="91" t="s">
        <v>1299</v>
      </c>
      <c r="BC594" s="91" t="s">
        <v>2199</v>
      </c>
      <c r="BD594" s="473" t="s">
        <v>1301</v>
      </c>
      <c r="BE594">
        <v>561</v>
      </c>
      <c r="BF594" s="18" t="s">
        <v>2132</v>
      </c>
      <c r="BG594" s="312" t="s">
        <v>1627</v>
      </c>
      <c r="BH594" s="93" t="str">
        <f>_xlfn.CONCAT(BF594," ",BG594)</f>
        <v>Georgia Douglas</v>
      </c>
      <c r="BI594" s="18" t="s">
        <v>197</v>
      </c>
      <c r="BJ594" s="247" t="s">
        <v>2158</v>
      </c>
      <c r="BK594" s="18" t="s">
        <v>438</v>
      </c>
      <c r="BL594" s="248" t="s">
        <v>1130</v>
      </c>
      <c r="BM594" s="94" t="s">
        <v>2159</v>
      </c>
      <c r="BO594" s="18" t="s">
        <v>2363</v>
      </c>
      <c r="BP594" s="19">
        <v>0</v>
      </c>
      <c r="BQ594" s="19">
        <v>0</v>
      </c>
      <c r="BR594" s="19">
        <v>0</v>
      </c>
      <c r="BS594" s="19">
        <v>0</v>
      </c>
    </row>
    <row r="595" spans="53:71" ht="15" x14ac:dyDescent="0.25">
      <c r="BA595" s="90" t="s">
        <v>2364</v>
      </c>
      <c r="BB595" s="90" t="s">
        <v>1299</v>
      </c>
      <c r="BC595" s="90" t="s">
        <v>2199</v>
      </c>
      <c r="BD595" s="473" t="s">
        <v>1301</v>
      </c>
      <c r="BE595">
        <v>562</v>
      </c>
      <c r="BF595" s="93" t="s">
        <v>2132</v>
      </c>
      <c r="BG595" s="311" t="s">
        <v>2365</v>
      </c>
      <c r="BH595" s="93" t="str">
        <f t="shared" si="73"/>
        <v>Georgia Early</v>
      </c>
      <c r="BI595" s="93" t="s">
        <v>299</v>
      </c>
      <c r="BJ595" s="93" t="s">
        <v>476</v>
      </c>
      <c r="BK595" s="93" t="s">
        <v>301</v>
      </c>
      <c r="BL595" s="100" t="s">
        <v>302</v>
      </c>
      <c r="BM595" s="95" t="s">
        <v>303</v>
      </c>
      <c r="BO595" s="18" t="s">
        <v>2366</v>
      </c>
      <c r="BP595" s="19">
        <v>0</v>
      </c>
      <c r="BQ595" s="19">
        <v>0</v>
      </c>
      <c r="BR595" s="19">
        <v>0</v>
      </c>
      <c r="BS595" s="19">
        <v>0</v>
      </c>
    </row>
    <row r="596" spans="53:71" ht="15" x14ac:dyDescent="0.25">
      <c r="BA596" s="91" t="s">
        <v>2367</v>
      </c>
      <c r="BB596" s="91" t="s">
        <v>1299</v>
      </c>
      <c r="BC596" s="91" t="s">
        <v>2199</v>
      </c>
      <c r="BD596" s="473" t="s">
        <v>1301</v>
      </c>
      <c r="BE596">
        <v>563</v>
      </c>
      <c r="BF596" s="93" t="s">
        <v>2132</v>
      </c>
      <c r="BG596" s="311" t="s">
        <v>2365</v>
      </c>
      <c r="BH596" s="93" t="str">
        <f t="shared" si="73"/>
        <v>Georgia Early</v>
      </c>
      <c r="BI596" s="93" t="s">
        <v>299</v>
      </c>
      <c r="BJ596" s="93" t="s">
        <v>300</v>
      </c>
      <c r="BK596" s="93" t="s">
        <v>363</v>
      </c>
      <c r="BL596" s="100" t="str">
        <f>" "</f>
        <v xml:space="preserve"> </v>
      </c>
      <c r="BM596" s="95" t="s">
        <v>303</v>
      </c>
      <c r="BO596" s="18" t="s">
        <v>2368</v>
      </c>
      <c r="BP596" s="19">
        <v>0</v>
      </c>
      <c r="BQ596" s="19">
        <v>0</v>
      </c>
      <c r="BR596" s="19">
        <v>0</v>
      </c>
      <c r="BS596" s="19">
        <v>0</v>
      </c>
    </row>
    <row r="597" spans="53:71" ht="15" x14ac:dyDescent="0.25">
      <c r="BA597" s="91" t="s">
        <v>2369</v>
      </c>
      <c r="BB597" s="91" t="s">
        <v>1299</v>
      </c>
      <c r="BC597" s="91" t="s">
        <v>2199</v>
      </c>
      <c r="BD597" s="473" t="s">
        <v>1301</v>
      </c>
      <c r="BE597">
        <v>564</v>
      </c>
      <c r="BF597" s="93" t="s">
        <v>2132</v>
      </c>
      <c r="BG597" s="311" t="s">
        <v>2370</v>
      </c>
      <c r="BH597" s="93" t="str">
        <f t="shared" si="73"/>
        <v>Georgia Echols</v>
      </c>
      <c r="BI597" s="93" t="s">
        <v>299</v>
      </c>
      <c r="BJ597" s="93" t="s">
        <v>300</v>
      </c>
      <c r="BK597" s="93" t="s">
        <v>2134</v>
      </c>
      <c r="BL597" s="100" t="s">
        <v>2135</v>
      </c>
      <c r="BM597" s="95" t="s">
        <v>1802</v>
      </c>
      <c r="BO597" s="18" t="s">
        <v>2371</v>
      </c>
      <c r="BP597" s="19">
        <v>0</v>
      </c>
      <c r="BQ597" s="19">
        <v>0</v>
      </c>
      <c r="BR597" s="19">
        <v>0</v>
      </c>
      <c r="BS597" s="19">
        <v>0</v>
      </c>
    </row>
    <row r="598" spans="53:71" ht="15" x14ac:dyDescent="0.25">
      <c r="BA598" s="90" t="s">
        <v>2372</v>
      </c>
      <c r="BB598" s="90" t="s">
        <v>1299</v>
      </c>
      <c r="BC598" s="90" t="s">
        <v>2199</v>
      </c>
      <c r="BD598" s="473" t="s">
        <v>1301</v>
      </c>
      <c r="BE598">
        <v>565</v>
      </c>
      <c r="BF598" s="93" t="s">
        <v>2132</v>
      </c>
      <c r="BG598" s="311" t="s">
        <v>2370</v>
      </c>
      <c r="BH598" s="93" t="str">
        <f t="shared" si="73"/>
        <v>Georgia Echols</v>
      </c>
      <c r="BI598" s="93" t="s">
        <v>299</v>
      </c>
      <c r="BJ598" s="93" t="s">
        <v>2138</v>
      </c>
      <c r="BK598" s="93" t="s">
        <v>2139</v>
      </c>
      <c r="BL598" s="100" t="str">
        <f>" "</f>
        <v xml:space="preserve"> </v>
      </c>
      <c r="BM598" s="95" t="s">
        <v>1802</v>
      </c>
      <c r="BO598" s="18" t="s">
        <v>2373</v>
      </c>
      <c r="BP598" s="19">
        <v>0</v>
      </c>
      <c r="BQ598" s="19">
        <v>0</v>
      </c>
      <c r="BR598" s="19">
        <v>0</v>
      </c>
      <c r="BS598" s="19">
        <v>0</v>
      </c>
    </row>
    <row r="599" spans="53:71" ht="15" x14ac:dyDescent="0.25">
      <c r="BA599" s="91" t="s">
        <v>2374</v>
      </c>
      <c r="BB599" s="91" t="s">
        <v>1299</v>
      </c>
      <c r="BC599" s="91" t="s">
        <v>2199</v>
      </c>
      <c r="BD599" s="473" t="s">
        <v>1301</v>
      </c>
      <c r="BE599">
        <v>566</v>
      </c>
      <c r="BF599" s="93" t="s">
        <v>2132</v>
      </c>
      <c r="BG599" s="311" t="s">
        <v>2375</v>
      </c>
      <c r="BH599" s="93" t="str">
        <f t="shared" si="73"/>
        <v>Georgia Effingham</v>
      </c>
      <c r="BI599" s="93" t="s">
        <v>299</v>
      </c>
      <c r="BJ599" s="93" t="s">
        <v>300</v>
      </c>
      <c r="BK599" s="93" t="s">
        <v>2134</v>
      </c>
      <c r="BL599" s="100" t="s">
        <v>2135</v>
      </c>
      <c r="BM599" s="95" t="s">
        <v>1802</v>
      </c>
      <c r="BO599" s="247" t="s">
        <v>2376</v>
      </c>
      <c r="BP599" s="260" t="s">
        <v>2377</v>
      </c>
      <c r="BQ599" s="260" t="s">
        <v>2377</v>
      </c>
      <c r="BR599" s="260" t="s">
        <v>2377</v>
      </c>
      <c r="BS599" s="260" t="s">
        <v>2377</v>
      </c>
    </row>
    <row r="600" spans="53:71" ht="15" x14ac:dyDescent="0.25">
      <c r="BA600" s="90" t="s">
        <v>2378</v>
      </c>
      <c r="BB600" s="90" t="s">
        <v>1299</v>
      </c>
      <c r="BC600" s="90" t="s">
        <v>2199</v>
      </c>
      <c r="BD600" s="473" t="s">
        <v>1301</v>
      </c>
      <c r="BE600">
        <v>567</v>
      </c>
      <c r="BF600" s="93" t="s">
        <v>2132</v>
      </c>
      <c r="BG600" s="311" t="s">
        <v>2375</v>
      </c>
      <c r="BH600" s="93" t="str">
        <f t="shared" si="73"/>
        <v>Georgia Effingham</v>
      </c>
      <c r="BI600" s="93" t="s">
        <v>299</v>
      </c>
      <c r="BJ600" s="93" t="s">
        <v>2138</v>
      </c>
      <c r="BK600" s="93" t="s">
        <v>2139</v>
      </c>
      <c r="BL600" s="100" t="str">
        <f>" "</f>
        <v xml:space="preserve"> </v>
      </c>
      <c r="BM600" s="95" t="s">
        <v>1802</v>
      </c>
      <c r="BO600" s="18" t="s">
        <v>2379</v>
      </c>
      <c r="BP600" s="19">
        <v>0</v>
      </c>
      <c r="BQ600" s="19">
        <v>0</v>
      </c>
      <c r="BR600" s="19">
        <v>0</v>
      </c>
      <c r="BS600" s="19">
        <v>0</v>
      </c>
    </row>
    <row r="601" spans="53:71" ht="15" x14ac:dyDescent="0.25">
      <c r="BA601" s="90" t="s">
        <v>2380</v>
      </c>
      <c r="BB601" s="90" t="s">
        <v>1299</v>
      </c>
      <c r="BC601" s="90" t="s">
        <v>2199</v>
      </c>
      <c r="BD601" s="473" t="s">
        <v>1301</v>
      </c>
      <c r="BE601">
        <v>568</v>
      </c>
      <c r="BF601" s="18" t="s">
        <v>2132</v>
      </c>
      <c r="BG601" s="312" t="s">
        <v>1636</v>
      </c>
      <c r="BH601" s="93" t="str">
        <f t="shared" si="73"/>
        <v>Georgia Elbert</v>
      </c>
      <c r="BI601" s="18" t="s">
        <v>197</v>
      </c>
      <c r="BJ601" s="247" t="s">
        <v>2158</v>
      </c>
      <c r="BK601" s="18" t="s">
        <v>438</v>
      </c>
      <c r="BL601" s="248" t="s">
        <v>1130</v>
      </c>
      <c r="BM601" s="94" t="s">
        <v>2159</v>
      </c>
      <c r="BO601" s="18" t="s">
        <v>2381</v>
      </c>
      <c r="BP601" s="19">
        <v>0</v>
      </c>
      <c r="BQ601" s="19">
        <v>0</v>
      </c>
      <c r="BR601" s="19">
        <v>0</v>
      </c>
      <c r="BS601" s="19">
        <v>0</v>
      </c>
    </row>
    <row r="602" spans="53:71" ht="15" x14ac:dyDescent="0.25">
      <c r="BA602" s="91" t="s">
        <v>2382</v>
      </c>
      <c r="BB602" s="91" t="s">
        <v>1299</v>
      </c>
      <c r="BC602" s="91" t="s">
        <v>2199</v>
      </c>
      <c r="BD602" s="473" t="s">
        <v>1301</v>
      </c>
      <c r="BE602">
        <v>569</v>
      </c>
      <c r="BF602" s="18" t="s">
        <v>2132</v>
      </c>
      <c r="BG602" s="312" t="s">
        <v>1636</v>
      </c>
      <c r="BH602" s="93" t="str">
        <f>_xlfn.CONCAT(BF602," ",BG602)</f>
        <v>Georgia Elbert</v>
      </c>
      <c r="BI602" s="93" t="s">
        <v>299</v>
      </c>
      <c r="BJ602" s="93" t="s">
        <v>300</v>
      </c>
      <c r="BK602" s="93" t="s">
        <v>2134</v>
      </c>
      <c r="BL602" s="100" t="s">
        <v>2135</v>
      </c>
      <c r="BM602" s="95" t="s">
        <v>1802</v>
      </c>
      <c r="BO602" s="18" t="s">
        <v>2383</v>
      </c>
      <c r="BP602" s="19">
        <v>0</v>
      </c>
      <c r="BQ602" s="19">
        <v>0</v>
      </c>
      <c r="BR602" s="19">
        <v>0</v>
      </c>
      <c r="BS602" s="19">
        <v>0</v>
      </c>
    </row>
    <row r="603" spans="53:71" ht="15" x14ac:dyDescent="0.25">
      <c r="BA603" s="90" t="s">
        <v>2384</v>
      </c>
      <c r="BB603" s="90" t="s">
        <v>1299</v>
      </c>
      <c r="BC603" s="90" t="s">
        <v>2199</v>
      </c>
      <c r="BD603" s="473" t="s">
        <v>1301</v>
      </c>
      <c r="BE603">
        <v>570</v>
      </c>
      <c r="BF603" s="93" t="s">
        <v>2132</v>
      </c>
      <c r="BG603" s="311" t="s">
        <v>2385</v>
      </c>
      <c r="BH603" s="93" t="str">
        <f t="shared" si="73"/>
        <v>Georgia Emanuel</v>
      </c>
      <c r="BI603" s="93" t="s">
        <v>299</v>
      </c>
      <c r="BJ603" s="93" t="s">
        <v>300</v>
      </c>
      <c r="BK603" s="93" t="s">
        <v>2134</v>
      </c>
      <c r="BL603" s="100" t="s">
        <v>2135</v>
      </c>
      <c r="BM603" s="95" t="s">
        <v>1802</v>
      </c>
      <c r="BO603" s="18" t="s">
        <v>2386</v>
      </c>
      <c r="BP603" s="19">
        <v>0</v>
      </c>
      <c r="BQ603" s="19">
        <v>0</v>
      </c>
      <c r="BR603" s="19">
        <v>0</v>
      </c>
      <c r="BS603" s="19">
        <v>0</v>
      </c>
    </row>
    <row r="604" spans="53:71" ht="15" x14ac:dyDescent="0.25">
      <c r="BA604" s="91" t="s">
        <v>2387</v>
      </c>
      <c r="BB604" s="91" t="s">
        <v>1299</v>
      </c>
      <c r="BC604" s="91" t="s">
        <v>2199</v>
      </c>
      <c r="BD604" s="473" t="s">
        <v>1301</v>
      </c>
      <c r="BE604">
        <v>571</v>
      </c>
      <c r="BF604" s="93" t="s">
        <v>2132</v>
      </c>
      <c r="BG604" s="311" t="s">
        <v>2385</v>
      </c>
      <c r="BH604" s="93" t="str">
        <f t="shared" si="73"/>
        <v>Georgia Emanuel</v>
      </c>
      <c r="BI604" s="93" t="s">
        <v>299</v>
      </c>
      <c r="BJ604" s="93" t="s">
        <v>2138</v>
      </c>
      <c r="BK604" s="93" t="s">
        <v>2139</v>
      </c>
      <c r="BL604" s="100" t="str">
        <f>" "</f>
        <v xml:space="preserve"> </v>
      </c>
      <c r="BM604" s="95" t="s">
        <v>1802</v>
      </c>
      <c r="BO604" s="18" t="s">
        <v>2388</v>
      </c>
      <c r="BP604" s="19">
        <v>0</v>
      </c>
      <c r="BQ604" s="19">
        <v>0</v>
      </c>
      <c r="BR604" s="19">
        <v>0</v>
      </c>
      <c r="BS604" s="19">
        <v>0</v>
      </c>
    </row>
    <row r="605" spans="53:71" ht="15" x14ac:dyDescent="0.25">
      <c r="BA605" s="91" t="s">
        <v>2389</v>
      </c>
      <c r="BB605" s="91" t="s">
        <v>1299</v>
      </c>
      <c r="BC605" s="91" t="s">
        <v>2199</v>
      </c>
      <c r="BD605" s="473" t="s">
        <v>1301</v>
      </c>
      <c r="BE605">
        <v>572</v>
      </c>
      <c r="BF605" s="93" t="s">
        <v>2132</v>
      </c>
      <c r="BG605" s="311" t="s">
        <v>2390</v>
      </c>
      <c r="BH605" s="93" t="str">
        <f t="shared" si="73"/>
        <v>Georgia Evans</v>
      </c>
      <c r="BI605" s="93" t="s">
        <v>299</v>
      </c>
      <c r="BJ605" s="93" t="s">
        <v>300</v>
      </c>
      <c r="BK605" s="93" t="s">
        <v>2134</v>
      </c>
      <c r="BL605" s="100" t="s">
        <v>2135</v>
      </c>
      <c r="BM605" s="95" t="s">
        <v>1802</v>
      </c>
      <c r="BO605" s="18" t="s">
        <v>2391</v>
      </c>
      <c r="BP605" s="19">
        <v>0</v>
      </c>
      <c r="BQ605" s="19">
        <v>0</v>
      </c>
      <c r="BR605" s="19">
        <v>0</v>
      </c>
      <c r="BS605" s="19">
        <v>0</v>
      </c>
    </row>
    <row r="606" spans="53:71" ht="15" x14ac:dyDescent="0.25">
      <c r="BA606" s="90" t="s">
        <v>2392</v>
      </c>
      <c r="BB606" s="90" t="s">
        <v>1299</v>
      </c>
      <c r="BC606" s="90" t="s">
        <v>2199</v>
      </c>
      <c r="BD606" s="473" t="s">
        <v>1301</v>
      </c>
      <c r="BE606">
        <v>573</v>
      </c>
      <c r="BF606" s="93" t="s">
        <v>2132</v>
      </c>
      <c r="BG606" s="311" t="s">
        <v>2390</v>
      </c>
      <c r="BH606" s="93" t="str">
        <f t="shared" si="73"/>
        <v>Georgia Evans</v>
      </c>
      <c r="BI606" s="93" t="s">
        <v>299</v>
      </c>
      <c r="BJ606" s="93" t="s">
        <v>2138</v>
      </c>
      <c r="BK606" s="93" t="s">
        <v>2139</v>
      </c>
      <c r="BL606" s="100" t="str">
        <f>" "</f>
        <v xml:space="preserve"> </v>
      </c>
      <c r="BM606" s="95" t="s">
        <v>1802</v>
      </c>
      <c r="BO606" s="18" t="s">
        <v>2393</v>
      </c>
      <c r="BP606" s="19">
        <v>0</v>
      </c>
      <c r="BQ606" s="19">
        <v>0</v>
      </c>
      <c r="BR606" s="19">
        <v>0</v>
      </c>
      <c r="BS606" s="19">
        <v>0</v>
      </c>
    </row>
    <row r="607" spans="53:71" ht="15" x14ac:dyDescent="0.25">
      <c r="BA607" s="91" t="s">
        <v>2394</v>
      </c>
      <c r="BB607" s="91" t="s">
        <v>1299</v>
      </c>
      <c r="BC607" s="91" t="s">
        <v>2199</v>
      </c>
      <c r="BD607" s="473" t="s">
        <v>1301</v>
      </c>
      <c r="BE607">
        <v>574</v>
      </c>
      <c r="BF607" s="18" t="s">
        <v>2132</v>
      </c>
      <c r="BG607" s="312" t="s">
        <v>2395</v>
      </c>
      <c r="BH607" s="93" t="str">
        <f t="shared" si="73"/>
        <v>Georgia Fannin</v>
      </c>
      <c r="BI607" s="93" t="s">
        <v>299</v>
      </c>
      <c r="BJ607" s="93" t="s">
        <v>300</v>
      </c>
      <c r="BK607" s="93" t="s">
        <v>2134</v>
      </c>
      <c r="BL607" s="100" t="s">
        <v>2135</v>
      </c>
      <c r="BM607" s="95" t="s">
        <v>1802</v>
      </c>
      <c r="BO607" s="18" t="s">
        <v>2396</v>
      </c>
      <c r="BP607" s="19">
        <v>0</v>
      </c>
      <c r="BQ607" s="19">
        <v>0</v>
      </c>
      <c r="BR607" s="19">
        <v>0</v>
      </c>
      <c r="BS607" s="19">
        <v>0</v>
      </c>
    </row>
    <row r="608" spans="53:71" ht="15" x14ac:dyDescent="0.25">
      <c r="BA608" s="90" t="s">
        <v>2397</v>
      </c>
      <c r="BB608" s="90" t="s">
        <v>1299</v>
      </c>
      <c r="BC608" s="90" t="s">
        <v>2199</v>
      </c>
      <c r="BD608" s="473" t="s">
        <v>1301</v>
      </c>
      <c r="BE608">
        <v>575</v>
      </c>
      <c r="BF608" s="18" t="s">
        <v>2132</v>
      </c>
      <c r="BG608" s="312" t="s">
        <v>2395</v>
      </c>
      <c r="BH608" s="93" t="str">
        <f>_xlfn.CONCAT(BF608," ",BG608)</f>
        <v>Georgia Fannin</v>
      </c>
      <c r="BI608" s="18" t="s">
        <v>197</v>
      </c>
      <c r="BJ608" s="247" t="s">
        <v>2158</v>
      </c>
      <c r="BK608" s="18" t="s">
        <v>438</v>
      </c>
      <c r="BL608" s="248" t="s">
        <v>1130</v>
      </c>
      <c r="BM608" s="94" t="s">
        <v>2159</v>
      </c>
      <c r="BO608" s="18" t="s">
        <v>2398</v>
      </c>
      <c r="BP608" s="19">
        <v>0</v>
      </c>
      <c r="BQ608" s="19">
        <v>0</v>
      </c>
      <c r="BR608" s="19">
        <v>0</v>
      </c>
      <c r="BS608" s="19">
        <v>0</v>
      </c>
    </row>
    <row r="609" spans="53:71" ht="15" x14ac:dyDescent="0.25">
      <c r="BA609" s="90" t="s">
        <v>2399</v>
      </c>
      <c r="BB609" s="90" t="s">
        <v>1299</v>
      </c>
      <c r="BC609" s="90" t="s">
        <v>2199</v>
      </c>
      <c r="BD609" s="473" t="s">
        <v>1301</v>
      </c>
      <c r="BE609">
        <v>576</v>
      </c>
      <c r="BF609" s="18" t="s">
        <v>2132</v>
      </c>
      <c r="BG609" s="312" t="s">
        <v>786</v>
      </c>
      <c r="BH609" s="93" t="str">
        <f t="shared" si="73"/>
        <v>Georgia Fayette</v>
      </c>
      <c r="BI609" s="93" t="s">
        <v>299</v>
      </c>
      <c r="BJ609" s="93" t="s">
        <v>300</v>
      </c>
      <c r="BK609" s="93" t="s">
        <v>2134</v>
      </c>
      <c r="BL609" s="100" t="s">
        <v>2135</v>
      </c>
      <c r="BM609" s="95" t="s">
        <v>1802</v>
      </c>
      <c r="BO609" s="18" t="s">
        <v>2400</v>
      </c>
      <c r="BP609" s="19">
        <v>0</v>
      </c>
      <c r="BQ609" s="19">
        <v>0</v>
      </c>
      <c r="BR609" s="19">
        <v>0</v>
      </c>
      <c r="BS609" s="19">
        <v>0</v>
      </c>
    </row>
    <row r="610" spans="53:71" ht="15" x14ac:dyDescent="0.25">
      <c r="BA610" s="91" t="s">
        <v>2401</v>
      </c>
      <c r="BB610" s="91" t="s">
        <v>1299</v>
      </c>
      <c r="BC610" s="91" t="s">
        <v>2402</v>
      </c>
      <c r="BD610" s="473" t="s">
        <v>1301</v>
      </c>
      <c r="BE610">
        <v>577</v>
      </c>
      <c r="BF610" s="18" t="s">
        <v>2132</v>
      </c>
      <c r="BG610" s="312" t="s">
        <v>2403</v>
      </c>
      <c r="BH610" s="93" t="str">
        <f t="shared" si="73"/>
        <v>Georgia Floyd</v>
      </c>
      <c r="BI610" s="18" t="s">
        <v>197</v>
      </c>
      <c r="BJ610" s="247" t="s">
        <v>2158</v>
      </c>
      <c r="BK610" s="18" t="s">
        <v>438</v>
      </c>
      <c r="BL610" s="248" t="s">
        <v>1130</v>
      </c>
      <c r="BM610" s="94" t="s">
        <v>2159</v>
      </c>
      <c r="BO610" s="18" t="s">
        <v>2404</v>
      </c>
      <c r="BP610" s="19">
        <v>0</v>
      </c>
      <c r="BQ610" s="19">
        <v>0</v>
      </c>
      <c r="BR610" s="19">
        <v>0</v>
      </c>
      <c r="BS610" s="19">
        <v>0</v>
      </c>
    </row>
    <row r="611" spans="53:71" ht="15" x14ac:dyDescent="0.25">
      <c r="BA611" s="90" t="s">
        <v>2405</v>
      </c>
      <c r="BB611" s="90" t="s">
        <v>1299</v>
      </c>
      <c r="BC611" s="90" t="s">
        <v>2406</v>
      </c>
      <c r="BD611" s="473" t="s">
        <v>1301</v>
      </c>
      <c r="BE611">
        <v>578</v>
      </c>
      <c r="BF611" s="18" t="s">
        <v>2132</v>
      </c>
      <c r="BG611" s="312" t="s">
        <v>786</v>
      </c>
      <c r="BH611" s="93" t="str">
        <f>_xlfn.CONCAT(BF611," ",BG611)</f>
        <v>Georgia Fayette</v>
      </c>
      <c r="BI611" s="18" t="s">
        <v>197</v>
      </c>
      <c r="BJ611" s="247" t="s">
        <v>2158</v>
      </c>
      <c r="BK611" s="18" t="s">
        <v>438</v>
      </c>
      <c r="BL611" s="248" t="s">
        <v>1130</v>
      </c>
      <c r="BM611" s="94" t="s">
        <v>2159</v>
      </c>
      <c r="BO611" s="18" t="s">
        <v>2407</v>
      </c>
      <c r="BP611" s="19">
        <v>1000</v>
      </c>
      <c r="BQ611" s="19">
        <v>1000</v>
      </c>
      <c r="BR611" s="19">
        <v>0</v>
      </c>
      <c r="BS611" s="19">
        <v>0</v>
      </c>
    </row>
    <row r="612" spans="53:71" ht="15" x14ac:dyDescent="0.25">
      <c r="BA612" s="91" t="s">
        <v>2408</v>
      </c>
      <c r="BB612" s="91" t="s">
        <v>1299</v>
      </c>
      <c r="BC612" s="91" t="s">
        <v>2402</v>
      </c>
      <c r="BD612" s="473" t="s">
        <v>1301</v>
      </c>
      <c r="BE612">
        <v>579</v>
      </c>
      <c r="BF612" s="18" t="s">
        <v>2132</v>
      </c>
      <c r="BG612" s="312" t="s">
        <v>2403</v>
      </c>
      <c r="BH612" s="93" t="str">
        <f>_xlfn.CONCAT(BF612," ",BG612)</f>
        <v>Georgia Floyd</v>
      </c>
      <c r="BI612" s="93" t="s">
        <v>299</v>
      </c>
      <c r="BJ612" s="93" t="s">
        <v>300</v>
      </c>
      <c r="BK612" s="93" t="s">
        <v>2134</v>
      </c>
      <c r="BL612" s="100" t="s">
        <v>2135</v>
      </c>
      <c r="BM612" s="95" t="s">
        <v>1802</v>
      </c>
      <c r="BO612" s="18" t="s">
        <v>2409</v>
      </c>
      <c r="BP612" s="19">
        <v>1000</v>
      </c>
      <c r="BQ612" s="19">
        <v>1000</v>
      </c>
      <c r="BR612" s="19">
        <v>0</v>
      </c>
      <c r="BS612" s="19">
        <v>0</v>
      </c>
    </row>
    <row r="613" spans="53:71" ht="15" x14ac:dyDescent="0.25">
      <c r="BA613" s="91" t="s">
        <v>2410</v>
      </c>
      <c r="BB613" s="91" t="s">
        <v>1299</v>
      </c>
      <c r="BC613" s="91" t="s">
        <v>2406</v>
      </c>
      <c r="BD613" s="473" t="s">
        <v>1301</v>
      </c>
      <c r="BE613">
        <v>580</v>
      </c>
      <c r="BF613" s="18" t="s">
        <v>2132</v>
      </c>
      <c r="BG613" s="312" t="s">
        <v>2411</v>
      </c>
      <c r="BH613" s="93" t="str">
        <f t="shared" si="73"/>
        <v>Georgia Forsyth</v>
      </c>
      <c r="BI613" s="93" t="s">
        <v>299</v>
      </c>
      <c r="BJ613" s="93" t="s">
        <v>300</v>
      </c>
      <c r="BK613" s="93" t="s">
        <v>2134</v>
      </c>
      <c r="BL613" s="100" t="s">
        <v>2135</v>
      </c>
      <c r="BM613" s="95" t="s">
        <v>1802</v>
      </c>
      <c r="BO613" s="18" t="s">
        <v>2412</v>
      </c>
      <c r="BP613" s="19">
        <v>0</v>
      </c>
      <c r="BQ613" s="19">
        <v>0</v>
      </c>
      <c r="BR613" s="19">
        <v>0</v>
      </c>
      <c r="BS613" s="19">
        <v>0</v>
      </c>
    </row>
    <row r="614" spans="53:71" ht="15" x14ac:dyDescent="0.25">
      <c r="BA614" s="90" t="s">
        <v>2413</v>
      </c>
      <c r="BB614" s="90" t="s">
        <v>1299</v>
      </c>
      <c r="BC614" s="90" t="s">
        <v>2406</v>
      </c>
      <c r="BD614" s="473" t="s">
        <v>1301</v>
      </c>
      <c r="BE614">
        <v>581</v>
      </c>
      <c r="BF614" s="18" t="s">
        <v>2132</v>
      </c>
      <c r="BG614" s="312" t="s">
        <v>795</v>
      </c>
      <c r="BH614" s="93" t="str">
        <f t="shared" si="73"/>
        <v>Georgia Franklin</v>
      </c>
      <c r="BI614" s="18" t="s">
        <v>197</v>
      </c>
      <c r="BJ614" s="247" t="s">
        <v>2158</v>
      </c>
      <c r="BK614" s="18" t="s">
        <v>438</v>
      </c>
      <c r="BL614" s="248" t="s">
        <v>1130</v>
      </c>
      <c r="BM614" s="94" t="s">
        <v>2159</v>
      </c>
      <c r="BO614" s="18" t="s">
        <v>2414</v>
      </c>
      <c r="BP614" s="19">
        <v>0</v>
      </c>
      <c r="BQ614" s="19">
        <v>0</v>
      </c>
      <c r="BR614" s="19">
        <v>0</v>
      </c>
      <c r="BS614" s="19">
        <v>0</v>
      </c>
    </row>
    <row r="615" spans="53:71" ht="15" x14ac:dyDescent="0.25">
      <c r="BA615" s="91" t="s">
        <v>2415</v>
      </c>
      <c r="BB615" s="91" t="s">
        <v>1299</v>
      </c>
      <c r="BC615" s="91" t="s">
        <v>2406</v>
      </c>
      <c r="BD615" s="473" t="s">
        <v>1301</v>
      </c>
      <c r="BE615">
        <v>582</v>
      </c>
      <c r="BF615" s="18" t="s">
        <v>2132</v>
      </c>
      <c r="BG615" s="312" t="s">
        <v>2411</v>
      </c>
      <c r="BH615" s="93" t="str">
        <f>_xlfn.CONCAT(BF615," ",BG615)</f>
        <v>Georgia Forsyth</v>
      </c>
      <c r="BI615" s="18" t="s">
        <v>197</v>
      </c>
      <c r="BJ615" s="247" t="s">
        <v>2158</v>
      </c>
      <c r="BK615" s="18" t="s">
        <v>438</v>
      </c>
      <c r="BL615" s="248" t="s">
        <v>1130</v>
      </c>
      <c r="BM615" s="94" t="s">
        <v>2159</v>
      </c>
      <c r="BO615" s="18" t="s">
        <v>2416</v>
      </c>
      <c r="BP615" s="19">
        <v>0</v>
      </c>
      <c r="BQ615" s="19">
        <v>0</v>
      </c>
      <c r="BR615" s="19">
        <v>0</v>
      </c>
      <c r="BS615" s="19">
        <v>0</v>
      </c>
    </row>
    <row r="616" spans="53:71" ht="15" x14ac:dyDescent="0.25">
      <c r="BA616" s="90" t="s">
        <v>2417</v>
      </c>
      <c r="BB616" s="90" t="s">
        <v>1299</v>
      </c>
      <c r="BC616" s="90" t="s">
        <v>2406</v>
      </c>
      <c r="BD616" s="473" t="s">
        <v>1301</v>
      </c>
      <c r="BE616">
        <v>583</v>
      </c>
      <c r="BF616" s="18" t="s">
        <v>2132</v>
      </c>
      <c r="BG616" s="312" t="s">
        <v>795</v>
      </c>
      <c r="BH616" s="93" t="str">
        <f>_xlfn.CONCAT(BF616," ",BG616)</f>
        <v>Georgia Franklin</v>
      </c>
      <c r="BI616" s="93" t="s">
        <v>299</v>
      </c>
      <c r="BJ616" s="93" t="s">
        <v>300</v>
      </c>
      <c r="BK616" s="93" t="s">
        <v>2134</v>
      </c>
      <c r="BL616" s="100" t="s">
        <v>2135</v>
      </c>
      <c r="BM616" s="95" t="s">
        <v>1802</v>
      </c>
      <c r="BO616" s="18" t="s">
        <v>2418</v>
      </c>
      <c r="BP616" s="19">
        <v>0</v>
      </c>
      <c r="BQ616" s="19">
        <v>0</v>
      </c>
      <c r="BR616" s="19">
        <v>0</v>
      </c>
      <c r="BS616" s="19">
        <v>0</v>
      </c>
    </row>
    <row r="617" spans="53:71" ht="15" x14ac:dyDescent="0.25">
      <c r="BA617" s="91" t="s">
        <v>2419</v>
      </c>
      <c r="BB617" s="91" t="s">
        <v>1299</v>
      </c>
      <c r="BC617" s="91" t="s">
        <v>2406</v>
      </c>
      <c r="BD617" s="473" t="s">
        <v>1301</v>
      </c>
      <c r="BE617">
        <v>584</v>
      </c>
      <c r="BF617" s="18" t="s">
        <v>2132</v>
      </c>
      <c r="BG617" s="313" t="s">
        <v>1254</v>
      </c>
      <c r="BH617" s="93" t="str">
        <f t="shared" si="73"/>
        <v>Georgia Fulton</v>
      </c>
      <c r="BI617" s="18" t="s">
        <v>197</v>
      </c>
      <c r="BJ617" s="247" t="s">
        <v>2158</v>
      </c>
      <c r="BK617" s="18" t="s">
        <v>438</v>
      </c>
      <c r="BL617" s="248" t="s">
        <v>1130</v>
      </c>
      <c r="BM617" s="94" t="s">
        <v>2159</v>
      </c>
      <c r="BO617" s="18" t="s">
        <v>2420</v>
      </c>
      <c r="BP617" s="19">
        <v>1000</v>
      </c>
      <c r="BQ617" s="19">
        <v>1000</v>
      </c>
      <c r="BR617" s="19">
        <v>1000</v>
      </c>
      <c r="BS617" s="19">
        <v>1000</v>
      </c>
    </row>
    <row r="618" spans="53:71" ht="15" x14ac:dyDescent="0.25">
      <c r="BA618" s="90" t="s">
        <v>2421</v>
      </c>
      <c r="BB618" s="90" t="s">
        <v>1299</v>
      </c>
      <c r="BC618" s="90" t="s">
        <v>2422</v>
      </c>
      <c r="BD618" s="473" t="s">
        <v>1301</v>
      </c>
      <c r="BE618">
        <v>585</v>
      </c>
      <c r="BF618" s="18" t="s">
        <v>2132</v>
      </c>
      <c r="BG618" s="312" t="s">
        <v>2423</v>
      </c>
      <c r="BH618" s="93" t="str">
        <f t="shared" si="73"/>
        <v>Georgia Gilmer</v>
      </c>
      <c r="BI618" s="93" t="s">
        <v>299</v>
      </c>
      <c r="BJ618" s="93" t="s">
        <v>300</v>
      </c>
      <c r="BK618" s="93" t="s">
        <v>2134</v>
      </c>
      <c r="BL618" s="100" t="s">
        <v>2135</v>
      </c>
      <c r="BM618" s="95" t="s">
        <v>1802</v>
      </c>
      <c r="BO618" s="18" t="s">
        <v>2424</v>
      </c>
      <c r="BP618" s="19">
        <v>0</v>
      </c>
      <c r="BQ618" s="19">
        <v>0</v>
      </c>
      <c r="BR618" s="19">
        <v>0</v>
      </c>
      <c r="BS618" s="19">
        <v>0</v>
      </c>
    </row>
    <row r="619" spans="53:71" ht="15" x14ac:dyDescent="0.25">
      <c r="BA619" s="90" t="s">
        <v>2425</v>
      </c>
      <c r="BB619" s="90" t="s">
        <v>1299</v>
      </c>
      <c r="BC619" s="90" t="s">
        <v>2406</v>
      </c>
      <c r="BD619" s="473" t="s">
        <v>1301</v>
      </c>
      <c r="BE619">
        <v>586</v>
      </c>
      <c r="BF619" s="18" t="s">
        <v>2132</v>
      </c>
      <c r="BG619" s="312" t="s">
        <v>2423</v>
      </c>
      <c r="BH619" s="93" t="str">
        <f>_xlfn.CONCAT(BF619," ",BG619)</f>
        <v>Georgia Gilmer</v>
      </c>
      <c r="BI619" s="18" t="s">
        <v>197</v>
      </c>
      <c r="BJ619" s="247" t="s">
        <v>2158</v>
      </c>
      <c r="BK619" s="18" t="s">
        <v>438</v>
      </c>
      <c r="BL619" s="248" t="s">
        <v>1130</v>
      </c>
      <c r="BM619" s="94" t="s">
        <v>2159</v>
      </c>
      <c r="BO619" s="18" t="s">
        <v>2426</v>
      </c>
      <c r="BP619" s="19">
        <v>0</v>
      </c>
      <c r="BQ619" s="19">
        <v>0</v>
      </c>
      <c r="BR619" s="19">
        <v>0</v>
      </c>
      <c r="BS619" s="19">
        <v>0</v>
      </c>
    </row>
    <row r="620" spans="53:71" ht="15" x14ac:dyDescent="0.25">
      <c r="BA620" s="91" t="s">
        <v>2427</v>
      </c>
      <c r="BB620" s="91" t="s">
        <v>1299</v>
      </c>
      <c r="BC620" s="91" t="s">
        <v>2406</v>
      </c>
      <c r="BD620" s="473" t="s">
        <v>1301</v>
      </c>
      <c r="BE620">
        <v>587</v>
      </c>
      <c r="BF620" s="18" t="s">
        <v>2132</v>
      </c>
      <c r="BG620" s="312" t="s">
        <v>2428</v>
      </c>
      <c r="BH620" s="93" t="str">
        <f t="shared" si="73"/>
        <v>Georgia Glascock</v>
      </c>
      <c r="BI620" s="93" t="s">
        <v>299</v>
      </c>
      <c r="BJ620" s="93" t="s">
        <v>300</v>
      </c>
      <c r="BK620" s="93" t="s">
        <v>2134</v>
      </c>
      <c r="BL620" s="100" t="s">
        <v>2135</v>
      </c>
      <c r="BM620" s="95" t="s">
        <v>1802</v>
      </c>
      <c r="BO620" s="18" t="s">
        <v>2429</v>
      </c>
      <c r="BP620" s="19">
        <v>0</v>
      </c>
      <c r="BQ620" s="19">
        <v>0</v>
      </c>
      <c r="BR620" s="19">
        <v>0</v>
      </c>
      <c r="BS620" s="19">
        <v>0</v>
      </c>
    </row>
    <row r="621" spans="53:71" ht="15" x14ac:dyDescent="0.25">
      <c r="BA621" s="90" t="s">
        <v>2430</v>
      </c>
      <c r="BB621" s="90" t="s">
        <v>1299</v>
      </c>
      <c r="BC621" s="90" t="s">
        <v>2406</v>
      </c>
      <c r="BD621" s="473" t="s">
        <v>1301</v>
      </c>
      <c r="BE621">
        <v>588</v>
      </c>
      <c r="BF621" s="18" t="s">
        <v>2132</v>
      </c>
      <c r="BG621" s="312" t="s">
        <v>2428</v>
      </c>
      <c r="BH621" s="93" t="str">
        <f>_xlfn.CONCAT(BF621," ",BG621)</f>
        <v>Georgia Glascock</v>
      </c>
      <c r="BI621" s="18" t="s">
        <v>197</v>
      </c>
      <c r="BJ621" s="247" t="s">
        <v>2158</v>
      </c>
      <c r="BK621" s="18" t="s">
        <v>438</v>
      </c>
      <c r="BL621" s="248" t="s">
        <v>1130</v>
      </c>
      <c r="BM621" s="94" t="s">
        <v>2159</v>
      </c>
      <c r="BO621" s="18" t="s">
        <v>2431</v>
      </c>
      <c r="BP621" s="19">
        <v>750</v>
      </c>
      <c r="BQ621" s="19">
        <v>750</v>
      </c>
      <c r="BR621" s="19">
        <v>750</v>
      </c>
      <c r="BS621" s="19">
        <v>750</v>
      </c>
    </row>
    <row r="622" spans="53:71" ht="15" x14ac:dyDescent="0.25">
      <c r="BA622" s="91" t="s">
        <v>2432</v>
      </c>
      <c r="BB622" s="91" t="s">
        <v>1299</v>
      </c>
      <c r="BC622" s="91" t="s">
        <v>2402</v>
      </c>
      <c r="BD622" s="473" t="s">
        <v>1301</v>
      </c>
      <c r="BE622">
        <v>589</v>
      </c>
      <c r="BF622" s="18" t="s">
        <v>2132</v>
      </c>
      <c r="BG622" s="312" t="s">
        <v>786</v>
      </c>
      <c r="BH622" s="93" t="str">
        <f>_xlfn.CONCAT(BF622," ",BG622)</f>
        <v>Georgia Fayette</v>
      </c>
      <c r="BI622" s="18" t="s">
        <v>197</v>
      </c>
      <c r="BJ622" s="18" t="s">
        <v>2433</v>
      </c>
      <c r="BK622" s="18" t="s">
        <v>438</v>
      </c>
      <c r="BL622" s="100" t="str">
        <f>" "</f>
        <v xml:space="preserve"> </v>
      </c>
      <c r="BM622" s="94" t="s">
        <v>2159</v>
      </c>
      <c r="BO622" s="18" t="s">
        <v>2434</v>
      </c>
      <c r="BP622" s="19">
        <v>1000</v>
      </c>
      <c r="BQ622" s="19">
        <v>1000</v>
      </c>
      <c r="BR622" s="19">
        <v>1000</v>
      </c>
      <c r="BS622" s="19">
        <v>1000</v>
      </c>
    </row>
    <row r="623" spans="53:71" ht="15" x14ac:dyDescent="0.25">
      <c r="BA623" s="91" t="s">
        <v>2435</v>
      </c>
      <c r="BB623" s="91" t="s">
        <v>1299</v>
      </c>
      <c r="BC623" s="91" t="s">
        <v>2402</v>
      </c>
      <c r="BD623" s="473" t="s">
        <v>1301</v>
      </c>
      <c r="BE623">
        <v>590</v>
      </c>
      <c r="BF623" s="18" t="s">
        <v>2132</v>
      </c>
      <c r="BG623" s="312" t="s">
        <v>2403</v>
      </c>
      <c r="BH623" s="93" t="str">
        <f>_xlfn.CONCAT(BF623," ",BG623)</f>
        <v>Georgia Floyd</v>
      </c>
      <c r="BI623" s="18" t="s">
        <v>197</v>
      </c>
      <c r="BJ623" s="18" t="s">
        <v>2433</v>
      </c>
      <c r="BK623" s="18" t="s">
        <v>438</v>
      </c>
      <c r="BL623" s="100" t="str">
        <f>" "</f>
        <v xml:space="preserve"> </v>
      </c>
      <c r="BM623" s="94" t="s">
        <v>2159</v>
      </c>
      <c r="BO623" s="18" t="s">
        <v>2436</v>
      </c>
      <c r="BP623" s="19">
        <v>100</v>
      </c>
      <c r="BQ623" s="19">
        <v>100</v>
      </c>
      <c r="BR623" s="19">
        <v>100</v>
      </c>
      <c r="BS623" s="19">
        <v>100</v>
      </c>
    </row>
    <row r="624" spans="53:71" ht="15" x14ac:dyDescent="0.25">
      <c r="BA624" s="90" t="s">
        <v>2437</v>
      </c>
      <c r="BB624" s="90" t="s">
        <v>1299</v>
      </c>
      <c r="BC624" s="90" t="s">
        <v>2402</v>
      </c>
      <c r="BD624" s="473" t="s">
        <v>1301</v>
      </c>
      <c r="BE624">
        <v>591</v>
      </c>
      <c r="BF624" s="18" t="s">
        <v>2132</v>
      </c>
      <c r="BG624" s="312" t="s">
        <v>2411</v>
      </c>
      <c r="BH624" s="93" t="str">
        <f>_xlfn.CONCAT(BF624," ",BG624)</f>
        <v>Georgia Forsyth</v>
      </c>
      <c r="BI624" s="18" t="s">
        <v>197</v>
      </c>
      <c r="BJ624" s="18" t="s">
        <v>2433</v>
      </c>
      <c r="BK624" s="18" t="s">
        <v>438</v>
      </c>
      <c r="BL624" s="100" t="str">
        <f>" "</f>
        <v xml:space="preserve"> </v>
      </c>
      <c r="BM624" s="94" t="s">
        <v>2159</v>
      </c>
      <c r="BO624" s="18" t="s">
        <v>2438</v>
      </c>
      <c r="BP624" s="19">
        <v>0</v>
      </c>
      <c r="BQ624" s="19">
        <v>0</v>
      </c>
      <c r="BR624" s="19">
        <v>0</v>
      </c>
      <c r="BS624" s="19">
        <v>0</v>
      </c>
    </row>
    <row r="625" spans="53:71" ht="15" x14ac:dyDescent="0.25">
      <c r="BA625" s="91" t="s">
        <v>2439</v>
      </c>
      <c r="BB625" s="91" t="s">
        <v>1299</v>
      </c>
      <c r="BC625" s="91" t="s">
        <v>2402</v>
      </c>
      <c r="BD625" s="473" t="s">
        <v>1301</v>
      </c>
      <c r="BE625">
        <v>592</v>
      </c>
      <c r="BF625" s="18" t="s">
        <v>2132</v>
      </c>
      <c r="BG625" s="312" t="s">
        <v>795</v>
      </c>
      <c r="BH625" s="93" t="str">
        <f>_xlfn.CONCAT(BF625," ",BG625)</f>
        <v>Georgia Franklin</v>
      </c>
      <c r="BI625" s="18" t="s">
        <v>197</v>
      </c>
      <c r="BJ625" s="18" t="s">
        <v>2433</v>
      </c>
      <c r="BK625" s="18" t="s">
        <v>438</v>
      </c>
      <c r="BL625" s="100" t="str">
        <f>" "</f>
        <v xml:space="preserve"> </v>
      </c>
      <c r="BM625" s="94" t="s">
        <v>2159</v>
      </c>
      <c r="BO625" s="18" t="s">
        <v>2440</v>
      </c>
      <c r="BP625" s="19">
        <v>0</v>
      </c>
      <c r="BQ625" s="19">
        <v>0</v>
      </c>
      <c r="BR625" s="19">
        <v>0</v>
      </c>
      <c r="BS625" s="19">
        <v>0</v>
      </c>
    </row>
    <row r="626" spans="53:71" ht="15" x14ac:dyDescent="0.25">
      <c r="BA626" s="90" t="s">
        <v>2441</v>
      </c>
      <c r="BB626" s="90" t="s">
        <v>1299</v>
      </c>
      <c r="BC626" s="90" t="s">
        <v>2402</v>
      </c>
      <c r="BD626" s="473" t="s">
        <v>1301</v>
      </c>
      <c r="BE626">
        <v>593</v>
      </c>
      <c r="BF626" s="93" t="s">
        <v>2132</v>
      </c>
      <c r="BG626" s="311" t="s">
        <v>2442</v>
      </c>
      <c r="BH626" s="93" t="str">
        <f t="shared" si="73"/>
        <v>Georgia Glynn</v>
      </c>
      <c r="BI626" s="93" t="s">
        <v>299</v>
      </c>
      <c r="BJ626" s="93" t="s">
        <v>300</v>
      </c>
      <c r="BK626" s="93" t="s">
        <v>2134</v>
      </c>
      <c r="BL626" s="100" t="s">
        <v>2135</v>
      </c>
      <c r="BM626" s="95" t="s">
        <v>1802</v>
      </c>
      <c r="BO626" s="18" t="s">
        <v>2443</v>
      </c>
      <c r="BP626" s="19">
        <v>0</v>
      </c>
      <c r="BQ626" s="19">
        <v>0</v>
      </c>
      <c r="BR626" s="19">
        <v>0</v>
      </c>
      <c r="BS626" s="19">
        <v>0</v>
      </c>
    </row>
    <row r="627" spans="53:71" ht="15" x14ac:dyDescent="0.25">
      <c r="BA627" s="90" t="s">
        <v>2444</v>
      </c>
      <c r="BB627" s="90" t="s">
        <v>1299</v>
      </c>
      <c r="BC627" s="90" t="s">
        <v>2402</v>
      </c>
      <c r="BD627" s="473" t="s">
        <v>1301</v>
      </c>
      <c r="BE627">
        <v>594</v>
      </c>
      <c r="BF627" s="93" t="s">
        <v>2132</v>
      </c>
      <c r="BG627" s="311" t="s">
        <v>2442</v>
      </c>
      <c r="BH627" s="93" t="str">
        <f t="shared" si="73"/>
        <v>Georgia Glynn</v>
      </c>
      <c r="BI627" s="93" t="s">
        <v>299</v>
      </c>
      <c r="BJ627" s="93" t="s">
        <v>2138</v>
      </c>
      <c r="BK627" s="93" t="s">
        <v>2139</v>
      </c>
      <c r="BL627" s="100" t="str">
        <f>" "</f>
        <v xml:space="preserve"> </v>
      </c>
      <c r="BM627" s="95" t="s">
        <v>1802</v>
      </c>
      <c r="BO627" s="18" t="s">
        <v>2445</v>
      </c>
      <c r="BP627" s="19">
        <v>0</v>
      </c>
      <c r="BQ627" s="19">
        <v>0</v>
      </c>
      <c r="BR627" s="19">
        <v>0</v>
      </c>
      <c r="BS627" s="19">
        <v>0</v>
      </c>
    </row>
    <row r="628" spans="53:71" ht="15" x14ac:dyDescent="0.25">
      <c r="BA628" s="91" t="s">
        <v>2446</v>
      </c>
      <c r="BB628" s="91" t="s">
        <v>1299</v>
      </c>
      <c r="BC628" s="91" t="s">
        <v>2422</v>
      </c>
      <c r="BD628" s="473" t="s">
        <v>1301</v>
      </c>
      <c r="BE628">
        <v>595</v>
      </c>
      <c r="BF628" s="18" t="s">
        <v>2132</v>
      </c>
      <c r="BG628" s="312" t="s">
        <v>2447</v>
      </c>
      <c r="BH628" s="93" t="str">
        <f t="shared" si="73"/>
        <v>Georgia Gordon</v>
      </c>
      <c r="BI628" s="93" t="s">
        <v>299</v>
      </c>
      <c r="BJ628" s="93" t="s">
        <v>300</v>
      </c>
      <c r="BK628" s="93" t="s">
        <v>2134</v>
      </c>
      <c r="BL628" s="100" t="s">
        <v>2135</v>
      </c>
      <c r="BM628" s="95" t="s">
        <v>1802</v>
      </c>
      <c r="BO628" s="18" t="s">
        <v>2448</v>
      </c>
      <c r="BP628" s="19">
        <v>0</v>
      </c>
      <c r="BQ628" s="19">
        <v>0</v>
      </c>
      <c r="BR628" s="19">
        <v>0</v>
      </c>
      <c r="BS628" s="19">
        <v>0</v>
      </c>
    </row>
    <row r="629" spans="53:71" ht="15" x14ac:dyDescent="0.25">
      <c r="BA629" s="90" t="s">
        <v>2449</v>
      </c>
      <c r="BB629" s="90" t="s">
        <v>1299</v>
      </c>
      <c r="BC629" s="90" t="s">
        <v>2402</v>
      </c>
      <c r="BD629" s="473" t="s">
        <v>1301</v>
      </c>
      <c r="BE629">
        <v>596</v>
      </c>
      <c r="BF629" s="18" t="s">
        <v>2132</v>
      </c>
      <c r="BG629" s="312" t="s">
        <v>2447</v>
      </c>
      <c r="BH629" s="93" t="str">
        <f>_xlfn.CONCAT(BF629," ",BG629)</f>
        <v>Georgia Gordon</v>
      </c>
      <c r="BI629" s="18" t="s">
        <v>197</v>
      </c>
      <c r="BJ629" s="247" t="s">
        <v>2158</v>
      </c>
      <c r="BK629" s="18" t="s">
        <v>438</v>
      </c>
      <c r="BL629" s="248" t="s">
        <v>1130</v>
      </c>
      <c r="BM629" s="94" t="s">
        <v>2159</v>
      </c>
      <c r="BO629" s="18" t="s">
        <v>2450</v>
      </c>
      <c r="BP629" s="19">
        <v>0</v>
      </c>
      <c r="BQ629" s="19">
        <v>0</v>
      </c>
      <c r="BR629" s="19">
        <v>0</v>
      </c>
      <c r="BS629" s="19">
        <v>0</v>
      </c>
    </row>
    <row r="630" spans="53:71" ht="15" x14ac:dyDescent="0.25">
      <c r="BA630" s="91" t="s">
        <v>2451</v>
      </c>
      <c r="BB630" s="91" t="s">
        <v>1299</v>
      </c>
      <c r="BC630" s="91" t="s">
        <v>2402</v>
      </c>
      <c r="BD630" s="473" t="s">
        <v>1301</v>
      </c>
      <c r="BE630">
        <v>597</v>
      </c>
      <c r="BF630" s="93" t="s">
        <v>2132</v>
      </c>
      <c r="BG630" s="311" t="s">
        <v>2452</v>
      </c>
      <c r="BH630" s="93" t="str">
        <f t="shared" si="73"/>
        <v>Georgia Grady</v>
      </c>
      <c r="BI630" s="93" t="s">
        <v>299</v>
      </c>
      <c r="BJ630" s="93" t="s">
        <v>476</v>
      </c>
      <c r="BK630" s="93" t="s">
        <v>301</v>
      </c>
      <c r="BL630" s="100" t="s">
        <v>302</v>
      </c>
      <c r="BM630" s="95" t="s">
        <v>303</v>
      </c>
      <c r="BO630" s="18" t="s">
        <v>2453</v>
      </c>
      <c r="BP630" s="19">
        <v>0</v>
      </c>
      <c r="BQ630" s="19">
        <v>0</v>
      </c>
      <c r="BR630" s="19">
        <v>0</v>
      </c>
      <c r="BS630" s="19">
        <v>0</v>
      </c>
    </row>
    <row r="631" spans="53:71" ht="15" x14ac:dyDescent="0.25">
      <c r="BA631" s="91" t="s">
        <v>2454</v>
      </c>
      <c r="BB631" s="91" t="s">
        <v>1299</v>
      </c>
      <c r="BC631" s="91" t="s">
        <v>2406</v>
      </c>
      <c r="BD631" s="473" t="s">
        <v>1301</v>
      </c>
      <c r="BE631">
        <v>598</v>
      </c>
      <c r="BF631" s="93" t="s">
        <v>2132</v>
      </c>
      <c r="BG631" s="311" t="s">
        <v>2452</v>
      </c>
      <c r="BH631" s="93" t="str">
        <f t="shared" si="73"/>
        <v>Georgia Grady</v>
      </c>
      <c r="BI631" s="93" t="s">
        <v>299</v>
      </c>
      <c r="BJ631" s="93" t="s">
        <v>300</v>
      </c>
      <c r="BK631" s="93" t="s">
        <v>363</v>
      </c>
      <c r="BL631" s="100" t="str">
        <f>" "</f>
        <v xml:space="preserve"> </v>
      </c>
      <c r="BM631" s="95" t="s">
        <v>303</v>
      </c>
      <c r="BO631" s="18" t="s">
        <v>2455</v>
      </c>
      <c r="BP631" s="19">
        <v>0</v>
      </c>
      <c r="BQ631" s="19">
        <v>0</v>
      </c>
      <c r="BR631" s="19">
        <v>0</v>
      </c>
      <c r="BS631" s="19">
        <v>0</v>
      </c>
    </row>
    <row r="632" spans="53:71" ht="15" x14ac:dyDescent="0.25">
      <c r="BA632" s="90" t="s">
        <v>2456</v>
      </c>
      <c r="BB632" s="90" t="s">
        <v>1299</v>
      </c>
      <c r="BC632" s="90" t="s">
        <v>2406</v>
      </c>
      <c r="BD632" s="473" t="s">
        <v>1301</v>
      </c>
      <c r="BE632">
        <v>599</v>
      </c>
      <c r="BF632" s="18" t="s">
        <v>2132</v>
      </c>
      <c r="BG632" s="312" t="s">
        <v>814</v>
      </c>
      <c r="BH632" s="93" t="str">
        <f>_xlfn.CONCAT(BF632," ",BG632)</f>
        <v>Georgia Greene</v>
      </c>
      <c r="BI632" s="247" t="s">
        <v>197</v>
      </c>
      <c r="BJ632" s="247" t="s">
        <v>2158</v>
      </c>
      <c r="BK632" s="18" t="s">
        <v>438</v>
      </c>
      <c r="BL632" s="248" t="s">
        <v>1130</v>
      </c>
      <c r="BM632" s="94" t="s">
        <v>2159</v>
      </c>
      <c r="BO632" s="18" t="s">
        <v>2457</v>
      </c>
      <c r="BP632" s="19">
        <v>0</v>
      </c>
      <c r="BQ632" s="19">
        <v>0</v>
      </c>
      <c r="BR632" s="19">
        <v>0</v>
      </c>
      <c r="BS632" s="19">
        <v>0</v>
      </c>
    </row>
    <row r="633" spans="53:71" ht="15" x14ac:dyDescent="0.25">
      <c r="BA633" s="91" t="s">
        <v>2458</v>
      </c>
      <c r="BB633" s="91" t="s">
        <v>1299</v>
      </c>
      <c r="BC633" s="91" t="s">
        <v>2406</v>
      </c>
      <c r="BD633" s="473" t="s">
        <v>1301</v>
      </c>
      <c r="BE633">
        <v>600</v>
      </c>
      <c r="BF633" s="18" t="s">
        <v>2132</v>
      </c>
      <c r="BG633" s="312" t="s">
        <v>814</v>
      </c>
      <c r="BH633" s="93" t="str">
        <f t="shared" si="73"/>
        <v>Georgia Greene</v>
      </c>
      <c r="BI633" s="93" t="s">
        <v>299</v>
      </c>
      <c r="BJ633" s="93" t="s">
        <v>300</v>
      </c>
      <c r="BK633" s="93" t="s">
        <v>2134</v>
      </c>
      <c r="BL633" s="100" t="s">
        <v>2135</v>
      </c>
      <c r="BM633" s="95" t="s">
        <v>1802</v>
      </c>
      <c r="BO633" s="18" t="s">
        <v>2459</v>
      </c>
      <c r="BP633" s="19">
        <v>200</v>
      </c>
      <c r="BQ633" s="19">
        <v>200</v>
      </c>
      <c r="BR633" s="19">
        <v>200</v>
      </c>
      <c r="BS633" s="19">
        <v>200</v>
      </c>
    </row>
    <row r="634" spans="53:71" ht="15" x14ac:dyDescent="0.25">
      <c r="BA634" s="90" t="s">
        <v>2460</v>
      </c>
      <c r="BB634" s="90" t="s">
        <v>1299</v>
      </c>
      <c r="BC634" s="90" t="s">
        <v>2402</v>
      </c>
      <c r="BD634" s="473" t="s">
        <v>1301</v>
      </c>
      <c r="BE634">
        <v>601</v>
      </c>
      <c r="BF634" s="18" t="s">
        <v>2132</v>
      </c>
      <c r="BG634" s="312" t="s">
        <v>2461</v>
      </c>
      <c r="BH634" s="93" t="str">
        <f>_xlfn.CONCAT(BF634," ",BG634)</f>
        <v>Georgia Gwinnett</v>
      </c>
      <c r="BI634" s="247" t="s">
        <v>197</v>
      </c>
      <c r="BJ634" s="247" t="s">
        <v>2158</v>
      </c>
      <c r="BK634" s="18" t="s">
        <v>438</v>
      </c>
      <c r="BL634" s="248" t="s">
        <v>1130</v>
      </c>
      <c r="BM634" s="94" t="s">
        <v>2159</v>
      </c>
      <c r="BO634" s="18" t="s">
        <v>2462</v>
      </c>
      <c r="BP634" s="19">
        <v>200</v>
      </c>
      <c r="BQ634" s="19">
        <v>200</v>
      </c>
      <c r="BR634" s="19">
        <v>200</v>
      </c>
      <c r="BS634" s="19">
        <v>200</v>
      </c>
    </row>
    <row r="635" spans="53:71" ht="15" x14ac:dyDescent="0.25">
      <c r="BA635" s="90" t="s">
        <v>2463</v>
      </c>
      <c r="BB635" s="90" t="s">
        <v>1299</v>
      </c>
      <c r="BC635" s="90" t="s">
        <v>2406</v>
      </c>
      <c r="BD635" s="473" t="s">
        <v>1301</v>
      </c>
      <c r="BE635">
        <v>602</v>
      </c>
      <c r="BF635" s="18" t="s">
        <v>2132</v>
      </c>
      <c r="BG635" s="312" t="s">
        <v>2461</v>
      </c>
      <c r="BH635" s="93" t="str">
        <f t="shared" si="73"/>
        <v>Georgia Gwinnett</v>
      </c>
      <c r="BI635" s="93" t="s">
        <v>299</v>
      </c>
      <c r="BJ635" s="93" t="s">
        <v>300</v>
      </c>
      <c r="BK635" s="93" t="s">
        <v>2134</v>
      </c>
      <c r="BL635" s="100" t="s">
        <v>2135</v>
      </c>
      <c r="BM635" s="95" t="s">
        <v>1802</v>
      </c>
      <c r="BO635" s="18" t="s">
        <v>2464</v>
      </c>
      <c r="BP635" s="19">
        <v>0</v>
      </c>
      <c r="BQ635" s="19">
        <v>0</v>
      </c>
      <c r="BR635" s="19">
        <v>0</v>
      </c>
      <c r="BS635" s="19">
        <v>0</v>
      </c>
    </row>
    <row r="636" spans="53:71" ht="15" x14ac:dyDescent="0.25">
      <c r="BA636" s="91" t="s">
        <v>2465</v>
      </c>
      <c r="BB636" s="91" t="s">
        <v>1299</v>
      </c>
      <c r="BC636" s="91" t="s">
        <v>2402</v>
      </c>
      <c r="BD636" s="473" t="s">
        <v>1301</v>
      </c>
      <c r="BE636">
        <v>603</v>
      </c>
      <c r="BF636" s="18" t="s">
        <v>2132</v>
      </c>
      <c r="BG636" s="312" t="s">
        <v>2466</v>
      </c>
      <c r="BH636" s="93" t="str">
        <f t="shared" si="73"/>
        <v>Georgia Habersham</v>
      </c>
      <c r="BI636" s="247" t="s">
        <v>197</v>
      </c>
      <c r="BJ636" s="247" t="s">
        <v>2158</v>
      </c>
      <c r="BK636" s="18" t="s">
        <v>438</v>
      </c>
      <c r="BL636" s="248" t="s">
        <v>1130</v>
      </c>
      <c r="BM636" s="94" t="s">
        <v>2159</v>
      </c>
      <c r="BO636" s="18" t="s">
        <v>2467</v>
      </c>
      <c r="BP636" s="19">
        <v>0</v>
      </c>
      <c r="BQ636" s="19">
        <v>0</v>
      </c>
      <c r="BR636" s="19">
        <v>0</v>
      </c>
      <c r="BS636" s="19">
        <v>0</v>
      </c>
    </row>
    <row r="637" spans="53:71" ht="15" x14ac:dyDescent="0.25">
      <c r="BA637" s="90" t="s">
        <v>2468</v>
      </c>
      <c r="BB637" s="90" t="s">
        <v>1299</v>
      </c>
      <c r="BC637" s="90" t="s">
        <v>2402</v>
      </c>
      <c r="BD637" s="473" t="s">
        <v>1301</v>
      </c>
      <c r="BE637">
        <v>604</v>
      </c>
      <c r="BF637" s="18" t="s">
        <v>2132</v>
      </c>
      <c r="BG637" s="312" t="s">
        <v>2466</v>
      </c>
      <c r="BH637" s="93" t="str">
        <f>_xlfn.CONCAT(BF637," ",BG637)</f>
        <v>Georgia Habersham</v>
      </c>
      <c r="BI637" s="93" t="s">
        <v>299</v>
      </c>
      <c r="BJ637" s="93" t="s">
        <v>300</v>
      </c>
      <c r="BK637" s="93" t="s">
        <v>2134</v>
      </c>
      <c r="BL637" s="100" t="s">
        <v>2135</v>
      </c>
      <c r="BM637" s="95" t="s">
        <v>1802</v>
      </c>
      <c r="BO637" s="18" t="s">
        <v>2469</v>
      </c>
      <c r="BP637" s="200">
        <v>0</v>
      </c>
      <c r="BQ637" s="200">
        <v>0</v>
      </c>
      <c r="BR637" s="200">
        <v>0</v>
      </c>
      <c r="BS637" s="200">
        <v>0</v>
      </c>
    </row>
    <row r="638" spans="53:71" ht="15" x14ac:dyDescent="0.25">
      <c r="BA638" s="91" t="s">
        <v>2470</v>
      </c>
      <c r="BB638" s="91" t="s">
        <v>1299</v>
      </c>
      <c r="BC638" s="91" t="s">
        <v>2402</v>
      </c>
      <c r="BD638" s="473" t="s">
        <v>1301</v>
      </c>
      <c r="BE638">
        <v>605</v>
      </c>
      <c r="BF638" s="18" t="s">
        <v>2132</v>
      </c>
      <c r="BG638" s="312" t="s">
        <v>2471</v>
      </c>
      <c r="BH638" s="93" t="str">
        <f t="shared" si="73"/>
        <v>Georgia Hall</v>
      </c>
      <c r="BI638" s="247" t="s">
        <v>197</v>
      </c>
      <c r="BJ638" s="247" t="s">
        <v>2158</v>
      </c>
      <c r="BK638" s="18" t="s">
        <v>438</v>
      </c>
      <c r="BL638" s="248" t="s">
        <v>1130</v>
      </c>
      <c r="BM638" s="94" t="s">
        <v>2159</v>
      </c>
      <c r="BO638" s="18" t="s">
        <v>2472</v>
      </c>
      <c r="BP638" s="19">
        <v>0</v>
      </c>
      <c r="BQ638" s="19">
        <v>0</v>
      </c>
      <c r="BR638" s="19">
        <v>0</v>
      </c>
      <c r="BS638" s="19">
        <v>0</v>
      </c>
    </row>
    <row r="639" spans="53:71" ht="15" x14ac:dyDescent="0.25">
      <c r="BA639" s="90" t="s">
        <v>2473</v>
      </c>
      <c r="BB639" s="90" t="s">
        <v>1299</v>
      </c>
      <c r="BC639" s="90" t="s">
        <v>2406</v>
      </c>
      <c r="BD639" s="473" t="s">
        <v>1301</v>
      </c>
      <c r="BE639">
        <v>606</v>
      </c>
      <c r="BF639" s="18" t="s">
        <v>2132</v>
      </c>
      <c r="BG639" s="312" t="s">
        <v>2471</v>
      </c>
      <c r="BH639" s="93" t="str">
        <f>_xlfn.CONCAT(BF639," ",BG639)</f>
        <v>Georgia Hall</v>
      </c>
      <c r="BI639" s="93" t="s">
        <v>299</v>
      </c>
      <c r="BJ639" s="93" t="s">
        <v>300</v>
      </c>
      <c r="BK639" s="93" t="s">
        <v>2134</v>
      </c>
      <c r="BL639" s="100" t="s">
        <v>2135</v>
      </c>
      <c r="BM639" s="95" t="s">
        <v>1802</v>
      </c>
      <c r="BO639" s="18" t="s">
        <v>2474</v>
      </c>
      <c r="BP639" s="19">
        <v>200</v>
      </c>
      <c r="BQ639" s="19">
        <v>200</v>
      </c>
      <c r="BR639" s="19">
        <v>200</v>
      </c>
      <c r="BS639" s="19">
        <v>200</v>
      </c>
    </row>
    <row r="640" spans="53:71" ht="15" x14ac:dyDescent="0.25">
      <c r="BA640" s="91" t="s">
        <v>2475</v>
      </c>
      <c r="BB640" s="91" t="s">
        <v>1299</v>
      </c>
      <c r="BC640" s="91" t="s">
        <v>2402</v>
      </c>
      <c r="BD640" s="473" t="s">
        <v>1301</v>
      </c>
      <c r="BE640">
        <v>607</v>
      </c>
      <c r="BF640" s="18" t="s">
        <v>2132</v>
      </c>
      <c r="BG640" s="312" t="s">
        <v>2476</v>
      </c>
      <c r="BH640" s="93" t="str">
        <f t="shared" si="73"/>
        <v>Georgia Hancock</v>
      </c>
      <c r="BI640" s="247" t="s">
        <v>197</v>
      </c>
      <c r="BJ640" s="247" t="s">
        <v>2158</v>
      </c>
      <c r="BK640" s="18" t="s">
        <v>438</v>
      </c>
      <c r="BL640" s="248" t="s">
        <v>1130</v>
      </c>
      <c r="BM640" s="94" t="s">
        <v>2159</v>
      </c>
      <c r="BO640" s="18" t="s">
        <v>2477</v>
      </c>
      <c r="BP640" s="19">
        <v>200</v>
      </c>
      <c r="BQ640" s="19">
        <v>200</v>
      </c>
      <c r="BR640" s="19">
        <v>200</v>
      </c>
      <c r="BS640" s="19">
        <v>200</v>
      </c>
    </row>
    <row r="641" spans="53:71" ht="15" x14ac:dyDescent="0.25">
      <c r="BA641" s="91" t="s">
        <v>2478</v>
      </c>
      <c r="BB641" s="91" t="s">
        <v>1299</v>
      </c>
      <c r="BC641" s="91" t="s">
        <v>2402</v>
      </c>
      <c r="BD641" s="473" t="s">
        <v>1301</v>
      </c>
      <c r="BE641">
        <v>608</v>
      </c>
      <c r="BF641" s="18" t="s">
        <v>2132</v>
      </c>
      <c r="BG641" s="312" t="s">
        <v>2476</v>
      </c>
      <c r="BH641" s="93" t="str">
        <f>_xlfn.CONCAT(BF641," ",BG641)</f>
        <v>Georgia Hancock</v>
      </c>
      <c r="BI641" s="93" t="s">
        <v>299</v>
      </c>
      <c r="BJ641" s="93" t="s">
        <v>300</v>
      </c>
      <c r="BK641" s="93" t="s">
        <v>2134</v>
      </c>
      <c r="BL641" s="100" t="s">
        <v>2135</v>
      </c>
      <c r="BM641" s="95" t="s">
        <v>1802</v>
      </c>
      <c r="BO641" s="18" t="s">
        <v>2479</v>
      </c>
      <c r="BP641" s="19">
        <v>0</v>
      </c>
      <c r="BQ641" s="19">
        <v>0</v>
      </c>
      <c r="BR641" s="19">
        <v>0</v>
      </c>
      <c r="BS641" s="19">
        <v>0</v>
      </c>
    </row>
    <row r="642" spans="53:71" ht="15" x14ac:dyDescent="0.25">
      <c r="BA642" s="90" t="s">
        <v>2480</v>
      </c>
      <c r="BB642" s="90" t="s">
        <v>1299</v>
      </c>
      <c r="BC642" s="90" t="s">
        <v>2406</v>
      </c>
      <c r="BD642" s="473" t="s">
        <v>1301</v>
      </c>
      <c r="BE642">
        <v>609</v>
      </c>
      <c r="BF642" s="18" t="s">
        <v>2132</v>
      </c>
      <c r="BG642" s="312" t="s">
        <v>2481</v>
      </c>
      <c r="BH642" s="93" t="str">
        <f t="shared" si="73"/>
        <v>Georgia Haralson</v>
      </c>
      <c r="BI642" s="247" t="s">
        <v>197</v>
      </c>
      <c r="BJ642" s="247" t="s">
        <v>2158</v>
      </c>
      <c r="BK642" s="18" t="s">
        <v>438</v>
      </c>
      <c r="BL642" s="248" t="s">
        <v>1130</v>
      </c>
      <c r="BM642" s="94" t="s">
        <v>2159</v>
      </c>
      <c r="BO642" s="18" t="s">
        <v>2482</v>
      </c>
      <c r="BP642" s="19">
        <v>0</v>
      </c>
      <c r="BQ642" s="19">
        <v>0</v>
      </c>
      <c r="BR642" s="19">
        <v>0</v>
      </c>
      <c r="BS642" s="19">
        <v>0</v>
      </c>
    </row>
    <row r="643" spans="53:71" ht="15" x14ac:dyDescent="0.25">
      <c r="BA643" s="91" t="s">
        <v>2483</v>
      </c>
      <c r="BB643" s="91" t="s">
        <v>1299</v>
      </c>
      <c r="BC643" s="91" t="s">
        <v>2406</v>
      </c>
      <c r="BD643" s="473" t="s">
        <v>1301</v>
      </c>
      <c r="BE643">
        <v>610</v>
      </c>
      <c r="BF643" s="18" t="s">
        <v>2132</v>
      </c>
      <c r="BG643" s="312" t="s">
        <v>2481</v>
      </c>
      <c r="BH643" s="93" t="str">
        <f>_xlfn.CONCAT(BF643," ",BG643)</f>
        <v>Georgia Haralson</v>
      </c>
      <c r="BI643" s="93" t="s">
        <v>299</v>
      </c>
      <c r="BJ643" s="93" t="s">
        <v>300</v>
      </c>
      <c r="BK643" s="93" t="s">
        <v>2134</v>
      </c>
      <c r="BL643" s="100" t="s">
        <v>2135</v>
      </c>
      <c r="BM643" s="95" t="s">
        <v>1802</v>
      </c>
      <c r="BO643" s="18" t="s">
        <v>2484</v>
      </c>
      <c r="BP643" s="19">
        <v>0</v>
      </c>
      <c r="BQ643" s="19">
        <v>0</v>
      </c>
      <c r="BR643" s="19">
        <v>0</v>
      </c>
      <c r="BS643" s="19">
        <v>0</v>
      </c>
    </row>
    <row r="644" spans="53:71" ht="15" x14ac:dyDescent="0.25">
      <c r="BA644" s="90" t="s">
        <v>2485</v>
      </c>
      <c r="BB644" s="90" t="s">
        <v>1299</v>
      </c>
      <c r="BC644" s="90" t="s">
        <v>2406</v>
      </c>
      <c r="BD644" s="473" t="s">
        <v>1301</v>
      </c>
      <c r="BE644">
        <v>611</v>
      </c>
      <c r="BF644" s="18" t="s">
        <v>2132</v>
      </c>
      <c r="BG644" s="312" t="s">
        <v>814</v>
      </c>
      <c r="BH644" s="93" t="str">
        <f>_xlfn.CONCAT(BF644," ",BG644)</f>
        <v>Georgia Greene</v>
      </c>
      <c r="BI644" s="18" t="s">
        <v>197</v>
      </c>
      <c r="BJ644" s="18" t="s">
        <v>2433</v>
      </c>
      <c r="BK644" s="18" t="s">
        <v>438</v>
      </c>
      <c r="BL644" s="100" t="str">
        <f>" "</f>
        <v xml:space="preserve"> </v>
      </c>
      <c r="BM644" s="94" t="s">
        <v>2159</v>
      </c>
      <c r="BO644" s="18" t="s">
        <v>2486</v>
      </c>
      <c r="BP644" s="19">
        <v>200</v>
      </c>
      <c r="BQ644" s="19">
        <v>200</v>
      </c>
      <c r="BR644" s="19">
        <v>200</v>
      </c>
      <c r="BS644" s="19">
        <v>200</v>
      </c>
    </row>
    <row r="645" spans="53:71" ht="15" x14ac:dyDescent="0.25">
      <c r="BA645" s="90" t="s">
        <v>2487</v>
      </c>
      <c r="BB645" s="90" t="s">
        <v>1299</v>
      </c>
      <c r="BC645" s="90" t="s">
        <v>2406</v>
      </c>
      <c r="BD645" s="473" t="s">
        <v>1301</v>
      </c>
      <c r="BE645">
        <v>612</v>
      </c>
      <c r="BF645" s="18" t="s">
        <v>2132</v>
      </c>
      <c r="BG645" s="312" t="s">
        <v>2461</v>
      </c>
      <c r="BH645" s="93" t="str">
        <f>_xlfn.CONCAT(BF645," ",BG645)</f>
        <v>Georgia Gwinnett</v>
      </c>
      <c r="BI645" s="18" t="s">
        <v>197</v>
      </c>
      <c r="BJ645" s="18" t="s">
        <v>2433</v>
      </c>
      <c r="BK645" s="18" t="s">
        <v>438</v>
      </c>
      <c r="BL645" s="100" t="str">
        <f>" "</f>
        <v xml:space="preserve"> </v>
      </c>
      <c r="BM645" s="94" t="s">
        <v>2159</v>
      </c>
      <c r="BO645" s="18" t="s">
        <v>2488</v>
      </c>
      <c r="BP645" s="19">
        <v>200</v>
      </c>
      <c r="BQ645" s="19">
        <v>200</v>
      </c>
      <c r="BR645" s="19">
        <v>200</v>
      </c>
      <c r="BS645" s="19">
        <v>200</v>
      </c>
    </row>
    <row r="646" spans="53:71" ht="15" x14ac:dyDescent="0.25">
      <c r="BA646" s="91" t="s">
        <v>2489</v>
      </c>
      <c r="BB646" s="91" t="s">
        <v>1299</v>
      </c>
      <c r="BC646" s="91" t="s">
        <v>2422</v>
      </c>
      <c r="BD646" s="473" t="s">
        <v>1301</v>
      </c>
      <c r="BE646">
        <v>613</v>
      </c>
      <c r="BF646" s="18" t="s">
        <v>2132</v>
      </c>
      <c r="BG646" s="312" t="s">
        <v>2466</v>
      </c>
      <c r="BH646" s="93" t="str">
        <f>_xlfn.CONCAT(BF646," ",BG646)</f>
        <v>Georgia Habersham</v>
      </c>
      <c r="BI646" s="18" t="s">
        <v>197</v>
      </c>
      <c r="BJ646" s="18" t="s">
        <v>2433</v>
      </c>
      <c r="BK646" s="18" t="s">
        <v>438</v>
      </c>
      <c r="BL646" s="100" t="str">
        <f>" "</f>
        <v xml:space="preserve"> </v>
      </c>
      <c r="BM646" s="94" t="s">
        <v>2159</v>
      </c>
      <c r="BO646" s="18" t="s">
        <v>2490</v>
      </c>
      <c r="BP646" s="19">
        <v>0</v>
      </c>
      <c r="BQ646" s="19">
        <v>0</v>
      </c>
      <c r="BR646" s="19">
        <v>0</v>
      </c>
      <c r="BS646" s="19">
        <v>0</v>
      </c>
    </row>
    <row r="647" spans="53:71" ht="15" x14ac:dyDescent="0.25">
      <c r="BA647" s="91" t="s">
        <v>2491</v>
      </c>
      <c r="BB647" s="91" t="s">
        <v>1299</v>
      </c>
      <c r="BC647" s="91" t="s">
        <v>2406</v>
      </c>
      <c r="BD647" s="473" t="s">
        <v>1301</v>
      </c>
      <c r="BE647">
        <v>614</v>
      </c>
      <c r="BF647" s="93" t="s">
        <v>2132</v>
      </c>
      <c r="BG647" s="311" t="s">
        <v>2492</v>
      </c>
      <c r="BH647" s="93" t="str">
        <f t="shared" si="73"/>
        <v>Georgia Harris</v>
      </c>
      <c r="BI647" s="93" t="s">
        <v>299</v>
      </c>
      <c r="BJ647" s="93" t="s">
        <v>476</v>
      </c>
      <c r="BK647" s="93" t="s">
        <v>301</v>
      </c>
      <c r="BL647" s="100" t="s">
        <v>302</v>
      </c>
      <c r="BM647" s="95" t="s">
        <v>303</v>
      </c>
      <c r="BO647" s="18" t="s">
        <v>2493</v>
      </c>
      <c r="BP647" s="19">
        <v>0</v>
      </c>
      <c r="BQ647" s="19">
        <v>0</v>
      </c>
      <c r="BR647" s="201">
        <v>0</v>
      </c>
      <c r="BS647" s="19">
        <v>0</v>
      </c>
    </row>
    <row r="648" spans="53:71" ht="15" x14ac:dyDescent="0.25">
      <c r="BA648" s="90" t="s">
        <v>2494</v>
      </c>
      <c r="BB648" s="90" t="s">
        <v>1299</v>
      </c>
      <c r="BC648" s="90" t="s">
        <v>2406</v>
      </c>
      <c r="BD648" s="473" t="s">
        <v>1301</v>
      </c>
      <c r="BE648">
        <v>615</v>
      </c>
      <c r="BF648" s="93" t="s">
        <v>2132</v>
      </c>
      <c r="BG648" s="311" t="s">
        <v>2492</v>
      </c>
      <c r="BH648" s="93" t="str">
        <f t="shared" si="73"/>
        <v>Georgia Harris</v>
      </c>
      <c r="BI648" s="93" t="s">
        <v>299</v>
      </c>
      <c r="BJ648" s="93" t="s">
        <v>300</v>
      </c>
      <c r="BK648" s="93" t="s">
        <v>363</v>
      </c>
      <c r="BL648" s="100" t="str">
        <f>" "</f>
        <v xml:space="preserve"> </v>
      </c>
      <c r="BM648" s="95" t="s">
        <v>303</v>
      </c>
      <c r="BO648" s="18" t="s">
        <v>2495</v>
      </c>
      <c r="BP648" s="19">
        <v>0</v>
      </c>
      <c r="BQ648" s="19">
        <v>0</v>
      </c>
      <c r="BR648" s="19">
        <v>0</v>
      </c>
      <c r="BS648" s="19">
        <v>0</v>
      </c>
    </row>
    <row r="649" spans="53:71" ht="15" x14ac:dyDescent="0.25">
      <c r="BA649" s="91" t="s">
        <v>2496</v>
      </c>
      <c r="BB649" s="91" t="s">
        <v>1299</v>
      </c>
      <c r="BC649" s="91" t="s">
        <v>2406</v>
      </c>
      <c r="BD649" s="473" t="s">
        <v>1301</v>
      </c>
      <c r="BE649">
        <v>616</v>
      </c>
      <c r="BF649" s="18" t="s">
        <v>2132</v>
      </c>
      <c r="BG649" s="312" t="s">
        <v>2497</v>
      </c>
      <c r="BH649" s="93" t="str">
        <f t="shared" si="73"/>
        <v>Georgia Hart</v>
      </c>
      <c r="BI649" s="93" t="s">
        <v>299</v>
      </c>
      <c r="BJ649" s="93" t="s">
        <v>300</v>
      </c>
      <c r="BK649" s="93" t="s">
        <v>2134</v>
      </c>
      <c r="BL649" s="100" t="s">
        <v>2135</v>
      </c>
      <c r="BM649" s="95" t="s">
        <v>1802</v>
      </c>
      <c r="BO649" s="18" t="s">
        <v>2498</v>
      </c>
      <c r="BP649" s="19">
        <v>0</v>
      </c>
      <c r="BQ649" s="19">
        <v>0</v>
      </c>
      <c r="BR649" s="19">
        <v>0</v>
      </c>
      <c r="BS649" s="19">
        <v>0</v>
      </c>
    </row>
    <row r="650" spans="53:71" ht="15" x14ac:dyDescent="0.25">
      <c r="BA650" s="90" t="s">
        <v>2499</v>
      </c>
      <c r="BB650" s="90" t="s">
        <v>1299</v>
      </c>
      <c r="BC650" s="90" t="s">
        <v>362</v>
      </c>
      <c r="BD650" s="473" t="s">
        <v>1301</v>
      </c>
      <c r="BE650">
        <v>617</v>
      </c>
      <c r="BF650" s="18" t="s">
        <v>2132</v>
      </c>
      <c r="BG650" s="312" t="s">
        <v>2497</v>
      </c>
      <c r="BH650" s="93" t="str">
        <f>_xlfn.CONCAT(BF650," ",BG650)</f>
        <v>Georgia Hart</v>
      </c>
      <c r="BI650" s="247" t="s">
        <v>197</v>
      </c>
      <c r="BJ650" s="247" t="s">
        <v>2158</v>
      </c>
      <c r="BK650" s="18" t="s">
        <v>438</v>
      </c>
      <c r="BL650" s="248" t="s">
        <v>1130</v>
      </c>
      <c r="BM650" s="94" t="s">
        <v>2159</v>
      </c>
      <c r="BO650" s="18" t="s">
        <v>2500</v>
      </c>
      <c r="BP650" s="19">
        <v>0</v>
      </c>
      <c r="BQ650" s="19">
        <v>0</v>
      </c>
      <c r="BR650" s="19">
        <v>0</v>
      </c>
      <c r="BS650" s="19">
        <v>0</v>
      </c>
    </row>
    <row r="651" spans="53:71" ht="15" x14ac:dyDescent="0.25">
      <c r="BA651" s="91" t="s">
        <v>2501</v>
      </c>
      <c r="BB651" s="91" t="s">
        <v>1299</v>
      </c>
      <c r="BC651" s="91" t="s">
        <v>362</v>
      </c>
      <c r="BD651" s="473" t="s">
        <v>1301</v>
      </c>
      <c r="BE651">
        <v>618</v>
      </c>
      <c r="BF651" s="18" t="s">
        <v>2132</v>
      </c>
      <c r="BG651" s="312" t="s">
        <v>2502</v>
      </c>
      <c r="BH651" s="93" t="str">
        <f t="shared" ref="BH651:BH735" si="74">_xlfn.CONCAT(BF651," ",BG651)</f>
        <v>Georgia Heard</v>
      </c>
      <c r="BI651" s="93" t="s">
        <v>299</v>
      </c>
      <c r="BJ651" s="93" t="s">
        <v>300</v>
      </c>
      <c r="BK651" s="93" t="s">
        <v>2134</v>
      </c>
      <c r="BL651" s="100" t="s">
        <v>2135</v>
      </c>
      <c r="BM651" s="95" t="s">
        <v>1802</v>
      </c>
      <c r="BO651" s="18" t="s">
        <v>2503</v>
      </c>
      <c r="BP651" s="19">
        <v>0</v>
      </c>
      <c r="BQ651" s="19">
        <v>0</v>
      </c>
      <c r="BR651" s="19">
        <v>0</v>
      </c>
      <c r="BS651" s="19">
        <v>0</v>
      </c>
    </row>
    <row r="652" spans="53:71" ht="15" x14ac:dyDescent="0.25">
      <c r="BA652" s="90" t="s">
        <v>2504</v>
      </c>
      <c r="BB652" s="90" t="s">
        <v>1299</v>
      </c>
      <c r="BC652" s="90" t="s">
        <v>362</v>
      </c>
      <c r="BD652" s="473" t="s">
        <v>1301</v>
      </c>
      <c r="BE652">
        <v>619</v>
      </c>
      <c r="BF652" s="18" t="s">
        <v>2132</v>
      </c>
      <c r="BG652" s="312" t="s">
        <v>2502</v>
      </c>
      <c r="BH652" s="93" t="str">
        <f>_xlfn.CONCAT(BF652," ",BG652)</f>
        <v>Georgia Heard</v>
      </c>
      <c r="BI652" s="247" t="s">
        <v>197</v>
      </c>
      <c r="BJ652" s="247" t="s">
        <v>2158</v>
      </c>
      <c r="BK652" s="18" t="s">
        <v>438</v>
      </c>
      <c r="BL652" s="248" t="s">
        <v>1130</v>
      </c>
      <c r="BM652" s="94" t="s">
        <v>2159</v>
      </c>
      <c r="BO652" s="18" t="s">
        <v>2505</v>
      </c>
      <c r="BP652" s="19">
        <v>0</v>
      </c>
      <c r="BQ652" s="19">
        <v>0</v>
      </c>
      <c r="BR652" s="19">
        <v>0</v>
      </c>
      <c r="BS652" s="19">
        <v>0</v>
      </c>
    </row>
    <row r="653" spans="53:71" ht="15" x14ac:dyDescent="0.25">
      <c r="BA653" s="91" t="s">
        <v>2506</v>
      </c>
      <c r="BB653" s="91" t="s">
        <v>1299</v>
      </c>
      <c r="BC653" s="91" t="s">
        <v>362</v>
      </c>
      <c r="BD653" s="473" t="s">
        <v>1301</v>
      </c>
      <c r="BE653">
        <v>620</v>
      </c>
      <c r="BF653" s="18" t="s">
        <v>2132</v>
      </c>
      <c r="BG653" s="312" t="s">
        <v>834</v>
      </c>
      <c r="BH653" s="93" t="str">
        <f t="shared" si="74"/>
        <v>Georgia Henry</v>
      </c>
      <c r="BI653" s="93" t="s">
        <v>299</v>
      </c>
      <c r="BJ653" s="93" t="s">
        <v>300</v>
      </c>
      <c r="BK653" s="93" t="s">
        <v>2134</v>
      </c>
      <c r="BL653" s="100" t="s">
        <v>2135</v>
      </c>
      <c r="BM653" s="95" t="s">
        <v>1802</v>
      </c>
      <c r="BO653" s="18" t="s">
        <v>2507</v>
      </c>
      <c r="BP653" s="19">
        <v>0</v>
      </c>
      <c r="BQ653" s="19">
        <v>0</v>
      </c>
      <c r="BR653" s="19">
        <v>0</v>
      </c>
      <c r="BS653" s="19">
        <v>0</v>
      </c>
    </row>
    <row r="654" spans="53:71" ht="15" x14ac:dyDescent="0.25">
      <c r="BA654" s="90" t="s">
        <v>2508</v>
      </c>
      <c r="BB654" s="90" t="s">
        <v>1299</v>
      </c>
      <c r="BC654" s="90" t="s">
        <v>362</v>
      </c>
      <c r="BD654" s="473" t="s">
        <v>1301</v>
      </c>
      <c r="BE654">
        <v>621</v>
      </c>
      <c r="BF654" s="18" t="s">
        <v>2132</v>
      </c>
      <c r="BG654" s="312" t="s">
        <v>834</v>
      </c>
      <c r="BH654" s="93" t="str">
        <f>_xlfn.CONCAT(BF654," ",BG654)</f>
        <v>Georgia Henry</v>
      </c>
      <c r="BI654" s="247" t="s">
        <v>197</v>
      </c>
      <c r="BJ654" s="247" t="s">
        <v>2158</v>
      </c>
      <c r="BK654" s="18" t="s">
        <v>438</v>
      </c>
      <c r="BL654" s="248" t="s">
        <v>1130</v>
      </c>
      <c r="BM654" s="94" t="s">
        <v>2159</v>
      </c>
      <c r="BO654" s="18" t="s">
        <v>2509</v>
      </c>
      <c r="BP654" s="19">
        <v>0</v>
      </c>
      <c r="BQ654" s="19">
        <v>0</v>
      </c>
      <c r="BR654" s="19">
        <v>0</v>
      </c>
      <c r="BS654" s="19">
        <v>0</v>
      </c>
    </row>
    <row r="655" spans="53:71" ht="15" x14ac:dyDescent="0.25">
      <c r="BA655" s="90" t="s">
        <v>2510</v>
      </c>
      <c r="BB655" s="90" t="s">
        <v>1299</v>
      </c>
      <c r="BC655" s="90" t="s">
        <v>362</v>
      </c>
      <c r="BD655" s="473" t="s">
        <v>1301</v>
      </c>
      <c r="BE655">
        <v>622</v>
      </c>
      <c r="BF655" s="93" t="s">
        <v>2132</v>
      </c>
      <c r="BG655" s="311" t="s">
        <v>28</v>
      </c>
      <c r="BH655" s="93" t="str">
        <f t="shared" si="74"/>
        <v>Georgia Houston</v>
      </c>
      <c r="BI655" s="93" t="s">
        <v>299</v>
      </c>
      <c r="BJ655" s="93" t="s">
        <v>476</v>
      </c>
      <c r="BK655" s="93" t="s">
        <v>301</v>
      </c>
      <c r="BL655" s="100" t="s">
        <v>302</v>
      </c>
      <c r="BM655" s="95" t="s">
        <v>303</v>
      </c>
      <c r="BO655" s="18" t="s">
        <v>2511</v>
      </c>
      <c r="BP655" s="19">
        <v>0</v>
      </c>
      <c r="BQ655" s="19">
        <v>0</v>
      </c>
      <c r="BR655" s="19">
        <v>0</v>
      </c>
      <c r="BS655" s="19">
        <v>0</v>
      </c>
    </row>
    <row r="656" spans="53:71" ht="15" x14ac:dyDescent="0.25">
      <c r="BA656" s="91" t="s">
        <v>2512</v>
      </c>
      <c r="BB656" s="91" t="s">
        <v>1299</v>
      </c>
      <c r="BC656" s="91" t="s">
        <v>362</v>
      </c>
      <c r="BD656" s="473" t="s">
        <v>1301</v>
      </c>
      <c r="BE656">
        <v>623</v>
      </c>
      <c r="BF656" s="93" t="s">
        <v>2132</v>
      </c>
      <c r="BG656" s="311" t="s">
        <v>28</v>
      </c>
      <c r="BH656" s="93" t="str">
        <f t="shared" si="74"/>
        <v>Georgia Houston</v>
      </c>
      <c r="BI656" s="93" t="s">
        <v>299</v>
      </c>
      <c r="BJ656" s="93" t="s">
        <v>300</v>
      </c>
      <c r="BK656" s="93" t="s">
        <v>363</v>
      </c>
      <c r="BL656" s="100" t="str">
        <f>" "</f>
        <v xml:space="preserve"> </v>
      </c>
      <c r="BM656" s="95" t="s">
        <v>1802</v>
      </c>
      <c r="BO656" s="18" t="s">
        <v>2513</v>
      </c>
      <c r="BP656" s="19">
        <v>0</v>
      </c>
      <c r="BQ656" s="19">
        <v>0</v>
      </c>
      <c r="BR656" s="19">
        <v>0</v>
      </c>
      <c r="BS656" s="19">
        <v>0</v>
      </c>
    </row>
    <row r="657" spans="53:71" ht="15" x14ac:dyDescent="0.25">
      <c r="BA657" s="90" t="s">
        <v>2514</v>
      </c>
      <c r="BB657" s="90" t="s">
        <v>1299</v>
      </c>
      <c r="BC657" s="90" t="s">
        <v>362</v>
      </c>
      <c r="BD657" s="473" t="s">
        <v>1301</v>
      </c>
      <c r="BE657">
        <v>624</v>
      </c>
      <c r="BF657" s="93" t="s">
        <v>2132</v>
      </c>
      <c r="BG657" s="311" t="s">
        <v>2515</v>
      </c>
      <c r="BH657" s="93" t="str">
        <f t="shared" si="74"/>
        <v>Georgia Irwin</v>
      </c>
      <c r="BI657" s="93" t="s">
        <v>299</v>
      </c>
      <c r="BJ657" s="93" t="s">
        <v>300</v>
      </c>
      <c r="BK657" s="93" t="s">
        <v>2134</v>
      </c>
      <c r="BL657" s="100" t="s">
        <v>2135</v>
      </c>
      <c r="BM657" s="95" t="s">
        <v>1802</v>
      </c>
      <c r="BO657" s="18" t="s">
        <v>2516</v>
      </c>
      <c r="BP657" s="19">
        <v>0</v>
      </c>
      <c r="BQ657" s="19">
        <v>0</v>
      </c>
      <c r="BR657" s="19">
        <v>0</v>
      </c>
      <c r="BS657" s="19">
        <v>0</v>
      </c>
    </row>
    <row r="658" spans="53:71" ht="15" x14ac:dyDescent="0.25">
      <c r="BA658" s="91" t="s">
        <v>2517</v>
      </c>
      <c r="BB658" s="91" t="s">
        <v>1299</v>
      </c>
      <c r="BC658" s="91" t="s">
        <v>362</v>
      </c>
      <c r="BD658" s="473" t="s">
        <v>1301</v>
      </c>
      <c r="BE658">
        <v>625</v>
      </c>
      <c r="BF658" s="93" t="s">
        <v>2132</v>
      </c>
      <c r="BG658" s="311" t="s">
        <v>2515</v>
      </c>
      <c r="BH658" s="93" t="str">
        <f t="shared" si="74"/>
        <v>Georgia Irwin</v>
      </c>
      <c r="BI658" s="93" t="s">
        <v>299</v>
      </c>
      <c r="BJ658" s="93" t="s">
        <v>2138</v>
      </c>
      <c r="BK658" s="93" t="s">
        <v>2139</v>
      </c>
      <c r="BL658" s="100" t="str">
        <f>" "</f>
        <v xml:space="preserve"> </v>
      </c>
      <c r="BM658" s="95" t="s">
        <v>1802</v>
      </c>
      <c r="BO658" s="18" t="s">
        <v>2518</v>
      </c>
      <c r="BP658" s="19">
        <v>0</v>
      </c>
      <c r="BQ658" s="19">
        <v>0</v>
      </c>
      <c r="BR658" s="19">
        <v>0</v>
      </c>
      <c r="BS658" s="19">
        <v>0</v>
      </c>
    </row>
    <row r="659" spans="53:71" ht="15" x14ac:dyDescent="0.25">
      <c r="BA659" s="91" t="s">
        <v>2519</v>
      </c>
      <c r="BB659" s="91" t="s">
        <v>1299</v>
      </c>
      <c r="BC659" s="91" t="s">
        <v>362</v>
      </c>
      <c r="BD659" s="473" t="s">
        <v>1301</v>
      </c>
      <c r="BE659">
        <v>626</v>
      </c>
      <c r="BF659" s="18" t="s">
        <v>2132</v>
      </c>
      <c r="BG659" s="312" t="s">
        <v>848</v>
      </c>
      <c r="BH659" s="93" t="str">
        <f t="shared" si="74"/>
        <v>Georgia Jackson</v>
      </c>
      <c r="BI659" s="93" t="s">
        <v>299</v>
      </c>
      <c r="BJ659" s="93" t="s">
        <v>300</v>
      </c>
      <c r="BK659" s="93" t="s">
        <v>2134</v>
      </c>
      <c r="BL659" s="100" t="s">
        <v>2135</v>
      </c>
      <c r="BM659" s="95" t="s">
        <v>1802</v>
      </c>
      <c r="BO659" s="18" t="s">
        <v>2520</v>
      </c>
      <c r="BP659" s="19">
        <v>0</v>
      </c>
      <c r="BQ659" s="19">
        <v>0</v>
      </c>
      <c r="BR659" s="19">
        <v>0</v>
      </c>
      <c r="BS659" s="19">
        <v>0</v>
      </c>
    </row>
    <row r="660" spans="53:71" ht="15" x14ac:dyDescent="0.25">
      <c r="BA660" s="90" t="s">
        <v>2521</v>
      </c>
      <c r="BB660" s="90" t="s">
        <v>1299</v>
      </c>
      <c r="BC660" s="90" t="s">
        <v>362</v>
      </c>
      <c r="BD660" s="473" t="s">
        <v>1301</v>
      </c>
      <c r="BE660">
        <v>627</v>
      </c>
      <c r="BF660" s="18" t="s">
        <v>2132</v>
      </c>
      <c r="BG660" s="312" t="s">
        <v>2522</v>
      </c>
      <c r="BH660" s="93" t="str">
        <f t="shared" si="74"/>
        <v>Georgia Jasper</v>
      </c>
      <c r="BI660" s="93" t="s">
        <v>299</v>
      </c>
      <c r="BJ660" s="93" t="s">
        <v>300</v>
      </c>
      <c r="BK660" s="93" t="s">
        <v>2134</v>
      </c>
      <c r="BL660" s="100" t="s">
        <v>2135</v>
      </c>
      <c r="BM660" s="95" t="s">
        <v>1802</v>
      </c>
      <c r="BO660" s="18" t="s">
        <v>2523</v>
      </c>
      <c r="BP660" s="19">
        <v>0</v>
      </c>
      <c r="BQ660" s="19">
        <v>0</v>
      </c>
      <c r="BR660" s="19">
        <v>0</v>
      </c>
      <c r="BS660" s="19">
        <v>0</v>
      </c>
    </row>
    <row r="661" spans="53:71" ht="15" x14ac:dyDescent="0.25">
      <c r="BA661" s="91" t="s">
        <v>2524</v>
      </c>
      <c r="BB661" s="91" t="s">
        <v>1299</v>
      </c>
      <c r="BC661" s="91" t="s">
        <v>362</v>
      </c>
      <c r="BD661" s="473" t="s">
        <v>1301</v>
      </c>
      <c r="BE661">
        <v>628</v>
      </c>
      <c r="BF661" s="18" t="s">
        <v>2132</v>
      </c>
      <c r="BG661" s="312" t="s">
        <v>848</v>
      </c>
      <c r="BH661" s="93" t="str">
        <f>_xlfn.CONCAT(BF661," ",BG661)</f>
        <v>Georgia Jackson</v>
      </c>
      <c r="BI661" s="247" t="s">
        <v>197</v>
      </c>
      <c r="BJ661" s="247" t="s">
        <v>2158</v>
      </c>
      <c r="BK661" s="18" t="s">
        <v>438</v>
      </c>
      <c r="BL661" s="248" t="s">
        <v>1130</v>
      </c>
      <c r="BM661" s="94" t="s">
        <v>2159</v>
      </c>
      <c r="BO661" s="18" t="s">
        <v>2525</v>
      </c>
      <c r="BP661" s="19">
        <v>0</v>
      </c>
      <c r="BQ661" s="19">
        <v>0</v>
      </c>
      <c r="BR661" s="19">
        <v>0</v>
      </c>
      <c r="BS661" s="19">
        <v>0</v>
      </c>
    </row>
    <row r="662" spans="53:71" ht="15" x14ac:dyDescent="0.25">
      <c r="BA662" s="90" t="s">
        <v>2526</v>
      </c>
      <c r="BB662" s="90" t="s">
        <v>1299</v>
      </c>
      <c r="BC662" s="90" t="s">
        <v>362</v>
      </c>
      <c r="BD662" s="473" t="s">
        <v>1301</v>
      </c>
      <c r="BE662">
        <v>629</v>
      </c>
      <c r="BF662" s="18" t="s">
        <v>2132</v>
      </c>
      <c r="BG662" s="312" t="s">
        <v>2522</v>
      </c>
      <c r="BH662" s="93" t="str">
        <f>_xlfn.CONCAT(BF662," ",BG662)</f>
        <v>Georgia Jasper</v>
      </c>
      <c r="BI662" s="247" t="s">
        <v>197</v>
      </c>
      <c r="BJ662" s="247" t="s">
        <v>2158</v>
      </c>
      <c r="BK662" s="18" t="s">
        <v>438</v>
      </c>
      <c r="BL662" s="248" t="s">
        <v>1130</v>
      </c>
      <c r="BM662" s="94" t="s">
        <v>2159</v>
      </c>
      <c r="BO662" s="18" t="s">
        <v>2527</v>
      </c>
      <c r="BP662" s="19">
        <v>0</v>
      </c>
      <c r="BQ662" s="19">
        <v>0</v>
      </c>
      <c r="BR662" s="19">
        <v>0</v>
      </c>
      <c r="BS662" s="19">
        <v>0</v>
      </c>
    </row>
    <row r="663" spans="53:71" ht="15" x14ac:dyDescent="0.25">
      <c r="BA663" s="90" t="s">
        <v>2528</v>
      </c>
      <c r="BB663" s="90" t="s">
        <v>1299</v>
      </c>
      <c r="BC663" s="90" t="s">
        <v>362</v>
      </c>
      <c r="BD663" s="473" t="s">
        <v>1301</v>
      </c>
      <c r="BE663">
        <v>630</v>
      </c>
      <c r="BF663" s="93" t="s">
        <v>2132</v>
      </c>
      <c r="BG663" s="311" t="s">
        <v>2529</v>
      </c>
      <c r="BH663" s="93" t="str">
        <f t="shared" si="74"/>
        <v>Georgia Jeff Davis</v>
      </c>
      <c r="BI663" s="93" t="s">
        <v>299</v>
      </c>
      <c r="BJ663" s="93" t="s">
        <v>300</v>
      </c>
      <c r="BK663" s="93" t="s">
        <v>2134</v>
      </c>
      <c r="BL663" s="100" t="s">
        <v>2135</v>
      </c>
      <c r="BM663" s="95" t="s">
        <v>1802</v>
      </c>
      <c r="BO663" s="18" t="s">
        <v>2530</v>
      </c>
      <c r="BP663" s="19">
        <v>0</v>
      </c>
      <c r="BQ663" s="19">
        <v>0</v>
      </c>
      <c r="BR663" s="19">
        <v>0</v>
      </c>
      <c r="BS663" s="19">
        <v>0</v>
      </c>
    </row>
    <row r="664" spans="53:71" ht="15" x14ac:dyDescent="0.25">
      <c r="BA664" s="91" t="s">
        <v>2531</v>
      </c>
      <c r="BB664" s="91" t="s">
        <v>1299</v>
      </c>
      <c r="BC664" s="91" t="s">
        <v>362</v>
      </c>
      <c r="BD664" s="473" t="s">
        <v>1301</v>
      </c>
      <c r="BE664">
        <v>631</v>
      </c>
      <c r="BF664" s="93" t="s">
        <v>2132</v>
      </c>
      <c r="BG664" s="311" t="s">
        <v>2529</v>
      </c>
      <c r="BH664" s="93" t="str">
        <f t="shared" si="74"/>
        <v>Georgia Jeff Davis</v>
      </c>
      <c r="BI664" s="93" t="s">
        <v>299</v>
      </c>
      <c r="BJ664" s="93" t="s">
        <v>2138</v>
      </c>
      <c r="BK664" s="93" t="s">
        <v>2139</v>
      </c>
      <c r="BL664" s="100" t="str">
        <f>" "</f>
        <v xml:space="preserve"> </v>
      </c>
      <c r="BM664" s="95" t="s">
        <v>1802</v>
      </c>
      <c r="BO664" s="18" t="s">
        <v>2532</v>
      </c>
      <c r="BP664" s="19">
        <v>0</v>
      </c>
      <c r="BQ664" s="19">
        <v>0</v>
      </c>
      <c r="BR664" s="19">
        <v>0</v>
      </c>
      <c r="BS664" s="19">
        <v>0</v>
      </c>
    </row>
    <row r="665" spans="53:71" ht="15" x14ac:dyDescent="0.25">
      <c r="BA665" s="90" t="s">
        <v>2533</v>
      </c>
      <c r="BB665" s="90" t="s">
        <v>1299</v>
      </c>
      <c r="BC665" s="90" t="s">
        <v>362</v>
      </c>
      <c r="BD665" s="473" t="s">
        <v>1301</v>
      </c>
      <c r="BE665">
        <v>632</v>
      </c>
      <c r="BF665" s="18" t="s">
        <v>2132</v>
      </c>
      <c r="BG665" s="312" t="s">
        <v>856</v>
      </c>
      <c r="BH665" s="93" t="str">
        <f t="shared" si="74"/>
        <v>Georgia Jefferson</v>
      </c>
      <c r="BI665" s="93" t="s">
        <v>299</v>
      </c>
      <c r="BJ665" s="93" t="s">
        <v>300</v>
      </c>
      <c r="BK665" s="93" t="s">
        <v>2134</v>
      </c>
      <c r="BL665" s="100" t="s">
        <v>2135</v>
      </c>
      <c r="BM665" s="95" t="s">
        <v>1802</v>
      </c>
      <c r="BO665" s="18" t="s">
        <v>2534</v>
      </c>
      <c r="BP665" s="106">
        <v>0</v>
      </c>
      <c r="BQ665" s="106">
        <v>0</v>
      </c>
      <c r="BR665" s="106">
        <v>0</v>
      </c>
      <c r="BS665" s="106">
        <v>0</v>
      </c>
    </row>
    <row r="666" spans="53:71" ht="15" x14ac:dyDescent="0.25">
      <c r="BA666" s="91" t="s">
        <v>2535</v>
      </c>
      <c r="BB666" s="91" t="s">
        <v>1299</v>
      </c>
      <c r="BC666" s="91" t="s">
        <v>362</v>
      </c>
      <c r="BD666" s="473" t="s">
        <v>1301</v>
      </c>
      <c r="BE666">
        <v>633</v>
      </c>
      <c r="BF666" s="18" t="s">
        <v>2132</v>
      </c>
      <c r="BG666" s="312" t="s">
        <v>856</v>
      </c>
      <c r="BH666" s="93" t="str">
        <f>_xlfn.CONCAT(BF666," ",BG666)</f>
        <v>Georgia Jefferson</v>
      </c>
      <c r="BI666" s="247" t="s">
        <v>197</v>
      </c>
      <c r="BJ666" s="247" t="s">
        <v>2158</v>
      </c>
      <c r="BK666" s="18" t="s">
        <v>438</v>
      </c>
      <c r="BL666" s="248" t="s">
        <v>1130</v>
      </c>
      <c r="BM666" s="94" t="s">
        <v>2159</v>
      </c>
      <c r="BO666" s="18" t="s">
        <v>2536</v>
      </c>
      <c r="BP666" s="19">
        <v>0</v>
      </c>
      <c r="BQ666" s="19">
        <v>0</v>
      </c>
      <c r="BR666" s="19">
        <v>0</v>
      </c>
      <c r="BS666" s="19">
        <v>0</v>
      </c>
    </row>
    <row r="667" spans="53:71" ht="15" x14ac:dyDescent="0.25">
      <c r="BA667" s="90" t="s">
        <v>2537</v>
      </c>
      <c r="BB667" s="90" t="s">
        <v>1299</v>
      </c>
      <c r="BC667" s="90" t="s">
        <v>362</v>
      </c>
      <c r="BD667" s="473" t="s">
        <v>1301</v>
      </c>
      <c r="BE667">
        <v>634</v>
      </c>
      <c r="BF667" s="93" t="s">
        <v>2132</v>
      </c>
      <c r="BG667" s="311" t="s">
        <v>2538</v>
      </c>
      <c r="BH667" s="93" t="str">
        <f t="shared" si="74"/>
        <v>Georgia Jenkins</v>
      </c>
      <c r="BI667" s="93" t="s">
        <v>299</v>
      </c>
      <c r="BJ667" s="93" t="s">
        <v>300</v>
      </c>
      <c r="BK667" s="93" t="s">
        <v>2134</v>
      </c>
      <c r="BL667" s="100" t="s">
        <v>2135</v>
      </c>
      <c r="BM667" s="95" t="s">
        <v>1802</v>
      </c>
      <c r="BO667" s="18" t="s">
        <v>2539</v>
      </c>
      <c r="BP667" s="19">
        <v>0</v>
      </c>
      <c r="BQ667" s="19">
        <v>0</v>
      </c>
      <c r="BR667" s="19">
        <v>0</v>
      </c>
      <c r="BS667" s="19">
        <v>0</v>
      </c>
    </row>
    <row r="668" spans="53:71" ht="15" x14ac:dyDescent="0.25">
      <c r="BA668" s="91" t="s">
        <v>2540</v>
      </c>
      <c r="BB668" s="91" t="s">
        <v>1299</v>
      </c>
      <c r="BC668" s="91" t="s">
        <v>362</v>
      </c>
      <c r="BD668" s="473" t="s">
        <v>1301</v>
      </c>
      <c r="BE668">
        <v>635</v>
      </c>
      <c r="BF668" s="93" t="s">
        <v>2132</v>
      </c>
      <c r="BG668" s="311" t="s">
        <v>2538</v>
      </c>
      <c r="BH668" s="93" t="str">
        <f t="shared" si="74"/>
        <v>Georgia Jenkins</v>
      </c>
      <c r="BI668" s="93" t="s">
        <v>299</v>
      </c>
      <c r="BJ668" s="93" t="s">
        <v>2138</v>
      </c>
      <c r="BK668" s="93" t="s">
        <v>2139</v>
      </c>
      <c r="BL668" s="100" t="str">
        <f>" "</f>
        <v xml:space="preserve"> </v>
      </c>
      <c r="BM668" s="95" t="s">
        <v>1802</v>
      </c>
      <c r="BO668" s="18" t="s">
        <v>2541</v>
      </c>
      <c r="BP668" s="19">
        <v>0</v>
      </c>
      <c r="BQ668" s="19">
        <v>0</v>
      </c>
      <c r="BR668" s="19">
        <v>0</v>
      </c>
      <c r="BS668" s="19">
        <v>0</v>
      </c>
    </row>
    <row r="669" spans="53:71" ht="15" x14ac:dyDescent="0.25">
      <c r="BA669" s="90" t="s">
        <v>2542</v>
      </c>
      <c r="BB669" s="90" t="s">
        <v>1299</v>
      </c>
      <c r="BC669" s="90" t="s">
        <v>362</v>
      </c>
      <c r="BD669" s="473" t="s">
        <v>1301</v>
      </c>
      <c r="BE669">
        <v>636</v>
      </c>
      <c r="BF669" s="93" t="s">
        <v>2132</v>
      </c>
      <c r="BG669" s="311" t="s">
        <v>1286</v>
      </c>
      <c r="BH669" s="93" t="str">
        <f t="shared" si="74"/>
        <v>Georgia Johnson</v>
      </c>
      <c r="BI669" s="93" t="s">
        <v>299</v>
      </c>
      <c r="BJ669" s="93" t="s">
        <v>300</v>
      </c>
      <c r="BK669" s="93" t="s">
        <v>2134</v>
      </c>
      <c r="BL669" s="100" t="s">
        <v>2135</v>
      </c>
      <c r="BM669" s="95" t="s">
        <v>1802</v>
      </c>
      <c r="BO669" s="18" t="s">
        <v>2543</v>
      </c>
      <c r="BP669" s="19">
        <v>0</v>
      </c>
      <c r="BQ669" s="19">
        <v>0</v>
      </c>
      <c r="BR669" s="19">
        <v>0</v>
      </c>
      <c r="BS669" s="19">
        <v>0</v>
      </c>
    </row>
    <row r="670" spans="53:71" ht="15" x14ac:dyDescent="0.25">
      <c r="BA670" s="91" t="s">
        <v>2544</v>
      </c>
      <c r="BB670" s="91" t="s">
        <v>1299</v>
      </c>
      <c r="BC670" s="91" t="s">
        <v>362</v>
      </c>
      <c r="BD670" s="473" t="s">
        <v>1301</v>
      </c>
      <c r="BE670">
        <v>637</v>
      </c>
      <c r="BF670" s="93" t="s">
        <v>2132</v>
      </c>
      <c r="BG670" s="311" t="s">
        <v>1286</v>
      </c>
      <c r="BH670" s="93" t="str">
        <f t="shared" si="74"/>
        <v>Georgia Johnson</v>
      </c>
      <c r="BI670" s="93" t="s">
        <v>299</v>
      </c>
      <c r="BJ670" s="93" t="s">
        <v>2138</v>
      </c>
      <c r="BK670" s="93" t="s">
        <v>2139</v>
      </c>
      <c r="BL670" s="100" t="str">
        <f>" "</f>
        <v xml:space="preserve"> </v>
      </c>
      <c r="BM670" s="95" t="s">
        <v>1802</v>
      </c>
      <c r="BO670" s="18" t="s">
        <v>2545</v>
      </c>
      <c r="BP670" s="19">
        <v>0</v>
      </c>
      <c r="BQ670" s="19">
        <v>0</v>
      </c>
      <c r="BR670" s="19">
        <v>0</v>
      </c>
      <c r="BS670" s="19">
        <v>0</v>
      </c>
    </row>
    <row r="671" spans="53:71" ht="15" x14ac:dyDescent="0.25">
      <c r="BA671" s="90" t="s">
        <v>2546</v>
      </c>
      <c r="BB671" s="90" t="s">
        <v>1299</v>
      </c>
      <c r="BC671" s="90" t="s">
        <v>362</v>
      </c>
      <c r="BD671" s="473" t="s">
        <v>1301</v>
      </c>
      <c r="BE671">
        <v>638</v>
      </c>
      <c r="BF671" s="18" t="s">
        <v>2132</v>
      </c>
      <c r="BG671" s="312" t="s">
        <v>2547</v>
      </c>
      <c r="BH671" s="93" t="str">
        <f t="shared" si="74"/>
        <v>Georgia Jones</v>
      </c>
      <c r="BI671" s="93" t="s">
        <v>299</v>
      </c>
      <c r="BJ671" s="93" t="s">
        <v>300</v>
      </c>
      <c r="BK671" s="93" t="s">
        <v>2134</v>
      </c>
      <c r="BL671" s="100" t="s">
        <v>2135</v>
      </c>
      <c r="BM671" s="95" t="s">
        <v>1802</v>
      </c>
      <c r="BO671" s="18" t="s">
        <v>2548</v>
      </c>
      <c r="BP671" s="19">
        <v>0</v>
      </c>
      <c r="BQ671" s="19">
        <v>0</v>
      </c>
      <c r="BR671" s="19">
        <v>0</v>
      </c>
      <c r="BS671" s="19">
        <v>0</v>
      </c>
    </row>
    <row r="672" spans="53:71" ht="15" x14ac:dyDescent="0.25">
      <c r="BA672" s="91" t="s">
        <v>2549</v>
      </c>
      <c r="BB672" s="91" t="s">
        <v>1299</v>
      </c>
      <c r="BC672" s="91" t="s">
        <v>362</v>
      </c>
      <c r="BD672" s="473" t="s">
        <v>1301</v>
      </c>
      <c r="BE672">
        <v>639</v>
      </c>
      <c r="BF672" s="18" t="s">
        <v>2132</v>
      </c>
      <c r="BG672" s="312" t="s">
        <v>863</v>
      </c>
      <c r="BH672" s="93" t="str">
        <f t="shared" si="74"/>
        <v>Georgia Lamar</v>
      </c>
      <c r="BI672" s="93" t="s">
        <v>299</v>
      </c>
      <c r="BJ672" s="93" t="s">
        <v>300</v>
      </c>
      <c r="BK672" s="93" t="s">
        <v>2134</v>
      </c>
      <c r="BL672" s="100" t="s">
        <v>2135</v>
      </c>
      <c r="BM672" s="95" t="s">
        <v>1802</v>
      </c>
      <c r="BO672" s="18" t="s">
        <v>2550</v>
      </c>
      <c r="BP672" s="19">
        <v>0</v>
      </c>
      <c r="BQ672" s="19">
        <v>0</v>
      </c>
      <c r="BR672" s="19">
        <v>0</v>
      </c>
      <c r="BS672" s="19">
        <v>0</v>
      </c>
    </row>
    <row r="673" spans="53:71" ht="15" x14ac:dyDescent="0.25">
      <c r="BA673" s="90" t="s">
        <v>2551</v>
      </c>
      <c r="BB673" s="90" t="s">
        <v>1299</v>
      </c>
      <c r="BC673" s="90" t="s">
        <v>362</v>
      </c>
      <c r="BD673" s="473" t="s">
        <v>1301</v>
      </c>
      <c r="BE673">
        <v>640</v>
      </c>
      <c r="BF673" s="18" t="s">
        <v>2132</v>
      </c>
      <c r="BG673" s="312" t="s">
        <v>2547</v>
      </c>
      <c r="BH673" s="93" t="str">
        <f>_xlfn.CONCAT(BF673," ",BG673)</f>
        <v>Georgia Jones</v>
      </c>
      <c r="BI673" s="247" t="s">
        <v>197</v>
      </c>
      <c r="BJ673" s="247" t="s">
        <v>2158</v>
      </c>
      <c r="BK673" s="18" t="s">
        <v>438</v>
      </c>
      <c r="BL673" s="248" t="s">
        <v>1130</v>
      </c>
      <c r="BM673" s="94" t="s">
        <v>2159</v>
      </c>
      <c r="BO673" s="18" t="s">
        <v>2552</v>
      </c>
      <c r="BP673" s="19">
        <v>0</v>
      </c>
      <c r="BQ673" s="19">
        <v>0</v>
      </c>
      <c r="BR673" s="19">
        <v>0</v>
      </c>
      <c r="BS673" s="19">
        <v>0</v>
      </c>
    </row>
    <row r="674" spans="53:71" ht="15" x14ac:dyDescent="0.25">
      <c r="BA674" s="91" t="s">
        <v>2553</v>
      </c>
      <c r="BB674" s="91" t="s">
        <v>1299</v>
      </c>
      <c r="BC674" s="91" t="s">
        <v>362</v>
      </c>
      <c r="BD674" s="473" t="s">
        <v>1301</v>
      </c>
      <c r="BE674">
        <v>641</v>
      </c>
      <c r="BF674" s="18" t="s">
        <v>2132</v>
      </c>
      <c r="BG674" s="312" t="s">
        <v>863</v>
      </c>
      <c r="BH674" s="93" t="str">
        <f>_xlfn.CONCAT(BF674," ",BG674)</f>
        <v>Georgia Lamar</v>
      </c>
      <c r="BI674" s="247" t="s">
        <v>197</v>
      </c>
      <c r="BJ674" s="247" t="s">
        <v>2158</v>
      </c>
      <c r="BK674" s="18" t="s">
        <v>438</v>
      </c>
      <c r="BL674" s="248" t="s">
        <v>1130</v>
      </c>
      <c r="BM674" s="94" t="s">
        <v>2159</v>
      </c>
      <c r="BO674" s="18" t="s">
        <v>2554</v>
      </c>
      <c r="BP674" s="19">
        <v>0</v>
      </c>
      <c r="BQ674" s="19">
        <v>0</v>
      </c>
      <c r="BR674" s="19">
        <v>0</v>
      </c>
      <c r="BS674" s="19">
        <v>0</v>
      </c>
    </row>
    <row r="675" spans="53:71" ht="15" x14ac:dyDescent="0.25">
      <c r="BA675" s="90" t="s">
        <v>2555</v>
      </c>
      <c r="BB675" s="90" t="s">
        <v>1299</v>
      </c>
      <c r="BC675" s="90" t="s">
        <v>362</v>
      </c>
      <c r="BD675" s="473" t="s">
        <v>1301</v>
      </c>
      <c r="BE675">
        <v>642</v>
      </c>
      <c r="BF675" s="93" t="s">
        <v>2132</v>
      </c>
      <c r="BG675" s="311" t="s">
        <v>2556</v>
      </c>
      <c r="BH675" s="93" t="str">
        <f t="shared" si="74"/>
        <v>Georgia Lanier</v>
      </c>
      <c r="BI675" s="93" t="s">
        <v>299</v>
      </c>
      <c r="BJ675" s="93" t="s">
        <v>300</v>
      </c>
      <c r="BK675" s="93" t="s">
        <v>2134</v>
      </c>
      <c r="BL675" s="100" t="s">
        <v>2135</v>
      </c>
      <c r="BM675" s="95" t="s">
        <v>1802</v>
      </c>
      <c r="BO675" s="18" t="s">
        <v>2557</v>
      </c>
      <c r="BP675" s="19">
        <v>0</v>
      </c>
      <c r="BQ675" s="19">
        <v>0</v>
      </c>
      <c r="BR675" s="19">
        <v>0</v>
      </c>
      <c r="BS675" s="19">
        <v>0</v>
      </c>
    </row>
    <row r="676" spans="53:71" ht="15" x14ac:dyDescent="0.25">
      <c r="BA676" s="91" t="s">
        <v>2558</v>
      </c>
      <c r="BB676" s="91" t="s">
        <v>1299</v>
      </c>
      <c r="BC676" s="91" t="s">
        <v>362</v>
      </c>
      <c r="BD676" s="473" t="s">
        <v>1301</v>
      </c>
      <c r="BE676">
        <v>643</v>
      </c>
      <c r="BF676" s="93" t="s">
        <v>2132</v>
      </c>
      <c r="BG676" s="311" t="s">
        <v>2556</v>
      </c>
      <c r="BH676" s="93" t="str">
        <f t="shared" si="74"/>
        <v>Georgia Lanier</v>
      </c>
      <c r="BI676" s="93" t="s">
        <v>299</v>
      </c>
      <c r="BJ676" s="93" t="s">
        <v>2138</v>
      </c>
      <c r="BK676" s="93" t="s">
        <v>2139</v>
      </c>
      <c r="BL676" s="100" t="str">
        <f>" "</f>
        <v xml:space="preserve"> </v>
      </c>
      <c r="BM676" s="95" t="s">
        <v>1802</v>
      </c>
      <c r="BO676" s="18" t="s">
        <v>2559</v>
      </c>
      <c r="BP676" s="19">
        <v>0</v>
      </c>
      <c r="BQ676" s="19">
        <v>0</v>
      </c>
      <c r="BR676" s="19">
        <v>0</v>
      </c>
      <c r="BS676" s="19">
        <v>0</v>
      </c>
    </row>
    <row r="677" spans="53:71" ht="15" x14ac:dyDescent="0.25">
      <c r="BA677" s="90" t="s">
        <v>2560</v>
      </c>
      <c r="BB677" s="90" t="s">
        <v>1299</v>
      </c>
      <c r="BC677" s="90" t="s">
        <v>362</v>
      </c>
      <c r="BD677" s="473" t="s">
        <v>1301</v>
      </c>
      <c r="BE677">
        <v>644</v>
      </c>
      <c r="BF677" s="93" t="s">
        <v>2132</v>
      </c>
      <c r="BG677" s="311" t="s">
        <v>2561</v>
      </c>
      <c r="BH677" s="93" t="str">
        <f t="shared" si="74"/>
        <v>Georgia Laurens</v>
      </c>
      <c r="BI677" s="93" t="s">
        <v>299</v>
      </c>
      <c r="BJ677" s="93" t="s">
        <v>300</v>
      </c>
      <c r="BK677" s="93" t="s">
        <v>2134</v>
      </c>
      <c r="BL677" s="100" t="s">
        <v>2135</v>
      </c>
      <c r="BM677" s="95" t="s">
        <v>1802</v>
      </c>
      <c r="BO677" s="18" t="s">
        <v>2562</v>
      </c>
      <c r="BP677" s="19" t="s">
        <v>1561</v>
      </c>
      <c r="BQ677" s="19" t="s">
        <v>1561</v>
      </c>
      <c r="BR677" s="19" t="s">
        <v>1561</v>
      </c>
      <c r="BS677" s="19" t="s">
        <v>1561</v>
      </c>
    </row>
    <row r="678" spans="53:71" ht="15" x14ac:dyDescent="0.25">
      <c r="BA678" s="91" t="s">
        <v>2563</v>
      </c>
      <c r="BB678" s="91" t="s">
        <v>1299</v>
      </c>
      <c r="BC678" s="91" t="s">
        <v>362</v>
      </c>
      <c r="BD678" s="473" t="s">
        <v>1301</v>
      </c>
      <c r="BE678">
        <v>645</v>
      </c>
      <c r="BF678" s="93" t="s">
        <v>2132</v>
      </c>
      <c r="BG678" s="311" t="s">
        <v>2561</v>
      </c>
      <c r="BH678" s="93" t="str">
        <f t="shared" si="74"/>
        <v>Georgia Laurens</v>
      </c>
      <c r="BI678" s="93" t="s">
        <v>299</v>
      </c>
      <c r="BJ678" s="93" t="s">
        <v>2138</v>
      </c>
      <c r="BK678" s="93" t="s">
        <v>2139</v>
      </c>
      <c r="BL678" s="100" t="str">
        <f>" "</f>
        <v xml:space="preserve"> </v>
      </c>
      <c r="BM678" s="95" t="s">
        <v>1802</v>
      </c>
      <c r="BO678" s="18" t="s">
        <v>2564</v>
      </c>
      <c r="BP678" s="19">
        <v>0</v>
      </c>
      <c r="BQ678" s="19">
        <v>0</v>
      </c>
      <c r="BR678" s="19">
        <v>0</v>
      </c>
      <c r="BS678" s="19">
        <v>0</v>
      </c>
    </row>
    <row r="679" spans="53:71" ht="15" x14ac:dyDescent="0.25">
      <c r="BA679" s="90" t="s">
        <v>2565</v>
      </c>
      <c r="BB679" s="90" t="s">
        <v>1299</v>
      </c>
      <c r="BC679" s="90" t="s">
        <v>362</v>
      </c>
      <c r="BD679" s="473" t="s">
        <v>1301</v>
      </c>
      <c r="BE679">
        <v>646</v>
      </c>
      <c r="BF679" s="93" t="s">
        <v>2132</v>
      </c>
      <c r="BG679" s="311" t="s">
        <v>886</v>
      </c>
      <c r="BH679" s="93" t="str">
        <f t="shared" si="74"/>
        <v>Georgia Lee</v>
      </c>
      <c r="BI679" s="93" t="s">
        <v>299</v>
      </c>
      <c r="BJ679" s="93" t="s">
        <v>476</v>
      </c>
      <c r="BK679" s="93" t="s">
        <v>301</v>
      </c>
      <c r="BL679" s="100" t="s">
        <v>302</v>
      </c>
      <c r="BM679" s="95" t="s">
        <v>303</v>
      </c>
      <c r="BO679" s="18" t="s">
        <v>2566</v>
      </c>
      <c r="BP679" s="19">
        <v>0</v>
      </c>
      <c r="BQ679" s="19">
        <v>0</v>
      </c>
      <c r="BR679" s="19">
        <v>0</v>
      </c>
      <c r="BS679" s="19">
        <v>0</v>
      </c>
    </row>
    <row r="680" spans="53:71" ht="15" x14ac:dyDescent="0.25">
      <c r="BA680" s="91" t="s">
        <v>2567</v>
      </c>
      <c r="BB680" s="91" t="s">
        <v>1299</v>
      </c>
      <c r="BC680" s="91" t="s">
        <v>362</v>
      </c>
      <c r="BD680" s="473" t="s">
        <v>1301</v>
      </c>
      <c r="BE680">
        <v>647</v>
      </c>
      <c r="BF680" s="93" t="s">
        <v>2132</v>
      </c>
      <c r="BG680" s="311" t="s">
        <v>886</v>
      </c>
      <c r="BH680" s="93" t="str">
        <f t="shared" si="74"/>
        <v>Georgia Lee</v>
      </c>
      <c r="BI680" s="93" t="s">
        <v>299</v>
      </c>
      <c r="BJ680" s="93" t="s">
        <v>300</v>
      </c>
      <c r="BK680" s="93" t="s">
        <v>363</v>
      </c>
      <c r="BL680" s="100" t="str">
        <f>" "</f>
        <v xml:space="preserve"> </v>
      </c>
      <c r="BM680" s="95" t="s">
        <v>303</v>
      </c>
      <c r="BO680" s="18" t="s">
        <v>2568</v>
      </c>
      <c r="BP680" s="19">
        <v>0</v>
      </c>
      <c r="BQ680" s="19">
        <v>0</v>
      </c>
      <c r="BR680" s="19">
        <v>0</v>
      </c>
      <c r="BS680" s="19">
        <v>0</v>
      </c>
    </row>
    <row r="681" spans="53:71" ht="15" x14ac:dyDescent="0.25">
      <c r="BA681" s="90" t="s">
        <v>2569</v>
      </c>
      <c r="BB681" s="90" t="s">
        <v>1299</v>
      </c>
      <c r="BC681" s="90" t="s">
        <v>362</v>
      </c>
      <c r="BD681" s="473" t="s">
        <v>1301</v>
      </c>
      <c r="BE681">
        <v>648</v>
      </c>
      <c r="BF681" s="93" t="s">
        <v>2132</v>
      </c>
      <c r="BG681" s="311" t="s">
        <v>1990</v>
      </c>
      <c r="BH681" s="93" t="str">
        <f t="shared" si="74"/>
        <v>Georgia Liberty</v>
      </c>
      <c r="BI681" s="93" t="s">
        <v>299</v>
      </c>
      <c r="BJ681" s="93" t="s">
        <v>300</v>
      </c>
      <c r="BK681" s="93" t="s">
        <v>2134</v>
      </c>
      <c r="BL681" s="100" t="s">
        <v>2135</v>
      </c>
      <c r="BM681" s="95" t="s">
        <v>1802</v>
      </c>
      <c r="BO681" s="18" t="s">
        <v>2570</v>
      </c>
      <c r="BP681" s="19">
        <v>0</v>
      </c>
      <c r="BQ681" s="19">
        <v>0</v>
      </c>
      <c r="BR681" s="19">
        <v>0</v>
      </c>
      <c r="BS681" s="19">
        <v>0</v>
      </c>
    </row>
    <row r="682" spans="53:71" ht="15" x14ac:dyDescent="0.25">
      <c r="BA682" s="91" t="s">
        <v>2571</v>
      </c>
      <c r="BB682" s="91" t="s">
        <v>1299</v>
      </c>
      <c r="BC682" s="91" t="s">
        <v>362</v>
      </c>
      <c r="BD682" s="473" t="s">
        <v>1301</v>
      </c>
      <c r="BE682">
        <v>649</v>
      </c>
      <c r="BF682" s="93" t="s">
        <v>2132</v>
      </c>
      <c r="BG682" s="311" t="s">
        <v>1990</v>
      </c>
      <c r="BH682" s="93" t="str">
        <f t="shared" si="74"/>
        <v>Georgia Liberty</v>
      </c>
      <c r="BI682" s="93" t="s">
        <v>299</v>
      </c>
      <c r="BJ682" s="93" t="s">
        <v>2138</v>
      </c>
      <c r="BK682" s="93" t="s">
        <v>2139</v>
      </c>
      <c r="BL682" s="100" t="str">
        <f>" "</f>
        <v xml:space="preserve"> </v>
      </c>
      <c r="BM682" s="95" t="s">
        <v>1802</v>
      </c>
      <c r="BO682" s="18" t="s">
        <v>2572</v>
      </c>
      <c r="BP682" s="19">
        <v>0</v>
      </c>
      <c r="BQ682" s="19">
        <v>0</v>
      </c>
      <c r="BR682" s="19">
        <v>0</v>
      </c>
      <c r="BS682" s="19">
        <v>0</v>
      </c>
    </row>
    <row r="683" spans="53:71" ht="15" x14ac:dyDescent="0.25">
      <c r="BA683" s="90" t="s">
        <v>2573</v>
      </c>
      <c r="BB683" s="90" t="s">
        <v>1299</v>
      </c>
      <c r="BC683" s="90" t="s">
        <v>362</v>
      </c>
      <c r="BD683" s="473" t="s">
        <v>1301</v>
      </c>
      <c r="BE683">
        <v>650</v>
      </c>
      <c r="BF683" s="18" t="s">
        <v>2132</v>
      </c>
      <c r="BG683" s="312" t="s">
        <v>1296</v>
      </c>
      <c r="BH683" s="93" t="str">
        <f>_xlfn.CONCAT(BF683," ",BG683)</f>
        <v>Georgia Lincoln</v>
      </c>
      <c r="BI683" s="93" t="s">
        <v>299</v>
      </c>
      <c r="BJ683" s="93" t="s">
        <v>300</v>
      </c>
      <c r="BK683" s="93" t="s">
        <v>2134</v>
      </c>
      <c r="BL683" s="100" t="s">
        <v>2135</v>
      </c>
      <c r="BM683" s="95" t="s">
        <v>1802</v>
      </c>
      <c r="BO683" s="18" t="s">
        <v>2574</v>
      </c>
      <c r="BP683" s="19">
        <v>0</v>
      </c>
      <c r="BQ683" s="19">
        <v>0</v>
      </c>
      <c r="BR683" s="19">
        <v>0</v>
      </c>
      <c r="BS683" s="19">
        <v>0</v>
      </c>
    </row>
    <row r="684" spans="53:71" ht="15" x14ac:dyDescent="0.25">
      <c r="BA684" s="91" t="s">
        <v>2575</v>
      </c>
      <c r="BB684" s="91" t="s">
        <v>1299</v>
      </c>
      <c r="BC684" s="91" t="s">
        <v>362</v>
      </c>
      <c r="BD684" s="473" t="s">
        <v>1301</v>
      </c>
      <c r="BE684">
        <v>651</v>
      </c>
      <c r="BF684" s="18" t="s">
        <v>2132</v>
      </c>
      <c r="BG684" s="312" t="s">
        <v>1296</v>
      </c>
      <c r="BH684" s="93" t="str">
        <f t="shared" si="74"/>
        <v>Georgia Lincoln</v>
      </c>
      <c r="BI684" s="247" t="s">
        <v>197</v>
      </c>
      <c r="BJ684" s="247" t="s">
        <v>2158</v>
      </c>
      <c r="BK684" s="18" t="s">
        <v>438</v>
      </c>
      <c r="BL684" s="248" t="s">
        <v>1130</v>
      </c>
      <c r="BM684" s="94" t="s">
        <v>2159</v>
      </c>
      <c r="BO684" s="18" t="s">
        <v>2576</v>
      </c>
      <c r="BP684" s="19">
        <v>0</v>
      </c>
      <c r="BQ684" s="19">
        <v>0</v>
      </c>
      <c r="BR684" s="19">
        <v>0</v>
      </c>
      <c r="BS684" s="19">
        <v>0</v>
      </c>
    </row>
    <row r="685" spans="53:71" ht="15" x14ac:dyDescent="0.25">
      <c r="BA685" s="90" t="s">
        <v>2577</v>
      </c>
      <c r="BB685" s="90" t="s">
        <v>1299</v>
      </c>
      <c r="BC685" s="90" t="s">
        <v>362</v>
      </c>
      <c r="BD685" s="473" t="s">
        <v>1301</v>
      </c>
      <c r="BE685">
        <v>652</v>
      </c>
      <c r="BF685" s="93" t="s">
        <v>2132</v>
      </c>
      <c r="BG685" s="311" t="s">
        <v>2578</v>
      </c>
      <c r="BH685" s="93" t="str">
        <f t="shared" si="74"/>
        <v>Georgia Long</v>
      </c>
      <c r="BI685" s="93" t="s">
        <v>299</v>
      </c>
      <c r="BJ685" s="93" t="s">
        <v>300</v>
      </c>
      <c r="BK685" s="93" t="s">
        <v>2134</v>
      </c>
      <c r="BL685" s="100" t="s">
        <v>2135</v>
      </c>
      <c r="BM685" s="95" t="s">
        <v>1802</v>
      </c>
      <c r="BO685" s="18" t="s">
        <v>2579</v>
      </c>
      <c r="BP685" s="19">
        <v>0</v>
      </c>
      <c r="BQ685" s="19">
        <v>0</v>
      </c>
      <c r="BR685" s="19">
        <v>0</v>
      </c>
      <c r="BS685" s="19">
        <v>0</v>
      </c>
    </row>
    <row r="686" spans="53:71" ht="15" x14ac:dyDescent="0.25">
      <c r="BA686" s="91" t="s">
        <v>2580</v>
      </c>
      <c r="BB686" s="91" t="s">
        <v>1299</v>
      </c>
      <c r="BC686" s="91" t="s">
        <v>362</v>
      </c>
      <c r="BD686" s="473" t="s">
        <v>1301</v>
      </c>
      <c r="BE686">
        <v>653</v>
      </c>
      <c r="BF686" s="93" t="s">
        <v>2132</v>
      </c>
      <c r="BG686" s="311" t="s">
        <v>2578</v>
      </c>
      <c r="BH686" s="93" t="str">
        <f t="shared" si="74"/>
        <v>Georgia Long</v>
      </c>
      <c r="BI686" s="93" t="s">
        <v>299</v>
      </c>
      <c r="BJ686" s="93" t="s">
        <v>2138</v>
      </c>
      <c r="BK686" s="93" t="s">
        <v>2139</v>
      </c>
      <c r="BL686" s="100" t="str">
        <f>" "</f>
        <v xml:space="preserve"> </v>
      </c>
      <c r="BM686" s="95" t="s">
        <v>1802</v>
      </c>
      <c r="BO686" s="18" t="s">
        <v>2581</v>
      </c>
      <c r="BP686" s="19">
        <v>0</v>
      </c>
      <c r="BQ686" s="19">
        <v>0</v>
      </c>
      <c r="BR686" s="19">
        <v>0</v>
      </c>
      <c r="BS686" s="19">
        <v>0</v>
      </c>
    </row>
    <row r="687" spans="53:71" ht="15" x14ac:dyDescent="0.25">
      <c r="BA687" s="90" t="s">
        <v>2582</v>
      </c>
      <c r="BB687" s="90" t="s">
        <v>1299</v>
      </c>
      <c r="BC687" s="90" t="s">
        <v>362</v>
      </c>
      <c r="BD687" s="473" t="s">
        <v>1301</v>
      </c>
      <c r="BE687">
        <v>654</v>
      </c>
      <c r="BF687" s="93" t="s">
        <v>2132</v>
      </c>
      <c r="BG687" s="311" t="s">
        <v>900</v>
      </c>
      <c r="BH687" s="93" t="str">
        <f t="shared" si="74"/>
        <v>Georgia Lowndes</v>
      </c>
      <c r="BI687" s="93" t="s">
        <v>299</v>
      </c>
      <c r="BJ687" s="93" t="s">
        <v>300</v>
      </c>
      <c r="BK687" s="93" t="s">
        <v>2134</v>
      </c>
      <c r="BL687" s="100" t="s">
        <v>2135</v>
      </c>
      <c r="BM687" s="95" t="s">
        <v>1802</v>
      </c>
      <c r="BO687" s="18" t="s">
        <v>2583</v>
      </c>
      <c r="BP687" s="106">
        <v>0</v>
      </c>
      <c r="BQ687" s="106">
        <v>0</v>
      </c>
      <c r="BR687" s="106">
        <v>0</v>
      </c>
      <c r="BS687" s="106">
        <v>0</v>
      </c>
    </row>
    <row r="688" spans="53:71" ht="15" x14ac:dyDescent="0.25">
      <c r="BA688" s="91" t="s">
        <v>2584</v>
      </c>
      <c r="BB688" s="91" t="s">
        <v>1299</v>
      </c>
      <c r="BC688" s="91" t="s">
        <v>1869</v>
      </c>
      <c r="BD688" s="473" t="s">
        <v>1301</v>
      </c>
      <c r="BE688">
        <v>655</v>
      </c>
      <c r="BF688" s="93" t="s">
        <v>2132</v>
      </c>
      <c r="BG688" s="311" t="s">
        <v>900</v>
      </c>
      <c r="BH688" s="93" t="str">
        <f t="shared" si="74"/>
        <v>Georgia Lowndes</v>
      </c>
      <c r="BI688" s="93" t="s">
        <v>299</v>
      </c>
      <c r="BJ688" s="93" t="s">
        <v>2138</v>
      </c>
      <c r="BK688" s="93" t="s">
        <v>2139</v>
      </c>
      <c r="BL688" s="100" t="str">
        <f>" "</f>
        <v xml:space="preserve"> </v>
      </c>
      <c r="BM688" s="95" t="s">
        <v>1802</v>
      </c>
      <c r="BO688" s="18" t="s">
        <v>2585</v>
      </c>
      <c r="BP688" s="106">
        <v>0</v>
      </c>
      <c r="BQ688" s="106">
        <v>0</v>
      </c>
      <c r="BR688" s="106">
        <v>0</v>
      </c>
      <c r="BS688" s="106">
        <v>0</v>
      </c>
    </row>
    <row r="689" spans="53:71" ht="15" x14ac:dyDescent="0.25">
      <c r="BA689" s="91" t="s">
        <v>2586</v>
      </c>
      <c r="BB689" s="91" t="s">
        <v>1299</v>
      </c>
      <c r="BC689" s="91" t="s">
        <v>1869</v>
      </c>
      <c r="BD689" s="473" t="s">
        <v>1301</v>
      </c>
      <c r="BE689">
        <v>656</v>
      </c>
      <c r="BF689" s="18" t="s">
        <v>2132</v>
      </c>
      <c r="BG689" s="312" t="s">
        <v>2587</v>
      </c>
      <c r="BH689" s="93" t="str">
        <f>_xlfn.CONCAT(BF689," ",BG689)</f>
        <v>Georgia Lumpkin</v>
      </c>
      <c r="BI689" s="93" t="s">
        <v>299</v>
      </c>
      <c r="BJ689" s="93" t="s">
        <v>300</v>
      </c>
      <c r="BK689" s="93" t="s">
        <v>2134</v>
      </c>
      <c r="BL689" s="100" t="s">
        <v>2135</v>
      </c>
      <c r="BM689" s="95" t="s">
        <v>1802</v>
      </c>
      <c r="BO689" s="18" t="s">
        <v>2588</v>
      </c>
      <c r="BP689" s="19">
        <v>0</v>
      </c>
      <c r="BQ689" s="19">
        <v>400</v>
      </c>
      <c r="BR689" s="19">
        <v>0</v>
      </c>
      <c r="BS689" s="19">
        <v>400</v>
      </c>
    </row>
    <row r="690" spans="53:71" ht="15" x14ac:dyDescent="0.25">
      <c r="BA690" s="91" t="s">
        <v>2589</v>
      </c>
      <c r="BB690" s="91" t="s">
        <v>1299</v>
      </c>
      <c r="BC690" s="91" t="s">
        <v>1869</v>
      </c>
      <c r="BD690" s="473" t="s">
        <v>1301</v>
      </c>
      <c r="BE690">
        <v>657</v>
      </c>
      <c r="BF690" s="18" t="s">
        <v>2132</v>
      </c>
      <c r="BG690" s="312" t="s">
        <v>2587</v>
      </c>
      <c r="BH690" s="93" t="str">
        <f t="shared" si="74"/>
        <v>Georgia Lumpkin</v>
      </c>
      <c r="BI690" s="247" t="s">
        <v>197</v>
      </c>
      <c r="BJ690" s="247" t="s">
        <v>2158</v>
      </c>
      <c r="BK690" s="18" t="s">
        <v>438</v>
      </c>
      <c r="BL690" s="248" t="s">
        <v>1130</v>
      </c>
      <c r="BM690" s="94" t="s">
        <v>2159</v>
      </c>
      <c r="BO690" s="18" t="s">
        <v>2590</v>
      </c>
      <c r="BP690" s="19">
        <v>0</v>
      </c>
      <c r="BQ690" s="19">
        <v>0</v>
      </c>
      <c r="BR690" s="19">
        <v>100</v>
      </c>
      <c r="BS690" s="19">
        <v>0</v>
      </c>
    </row>
    <row r="691" spans="53:71" ht="15" x14ac:dyDescent="0.25">
      <c r="BA691" s="90" t="s">
        <v>2591</v>
      </c>
      <c r="BB691" s="90" t="s">
        <v>1299</v>
      </c>
      <c r="BC691" s="90" t="s">
        <v>1869</v>
      </c>
      <c r="BD691" s="473" t="s">
        <v>1301</v>
      </c>
      <c r="BE691">
        <v>658</v>
      </c>
      <c r="BF691" s="93" t="s">
        <v>2132</v>
      </c>
      <c r="BG691" s="311" t="s">
        <v>914</v>
      </c>
      <c r="BH691" s="93" t="str">
        <f t="shared" si="74"/>
        <v>Georgia Macon</v>
      </c>
      <c r="BI691" s="93" t="s">
        <v>299</v>
      </c>
      <c r="BJ691" s="93" t="s">
        <v>476</v>
      </c>
      <c r="BK691" s="93" t="s">
        <v>301</v>
      </c>
      <c r="BL691" s="100" t="s">
        <v>302</v>
      </c>
      <c r="BM691" s="95" t="s">
        <v>303</v>
      </c>
      <c r="BO691" s="18" t="s">
        <v>2592</v>
      </c>
      <c r="BP691" s="19">
        <v>0</v>
      </c>
      <c r="BQ691" s="19">
        <v>0</v>
      </c>
      <c r="BR691" s="19">
        <v>0</v>
      </c>
      <c r="BS691" s="19">
        <v>0</v>
      </c>
    </row>
    <row r="692" spans="53:71" ht="15" x14ac:dyDescent="0.25">
      <c r="BA692" s="91" t="s">
        <v>2593</v>
      </c>
      <c r="BB692" s="91" t="s">
        <v>1299</v>
      </c>
      <c r="BC692" s="91" t="s">
        <v>1869</v>
      </c>
      <c r="BD692" s="473" t="s">
        <v>1301</v>
      </c>
      <c r="BE692">
        <v>659</v>
      </c>
      <c r="BF692" s="93" t="s">
        <v>2132</v>
      </c>
      <c r="BG692" s="311" t="s">
        <v>914</v>
      </c>
      <c r="BH692" s="93" t="str">
        <f t="shared" si="74"/>
        <v>Georgia Macon</v>
      </c>
      <c r="BI692" s="93" t="s">
        <v>299</v>
      </c>
      <c r="BJ692" s="93" t="s">
        <v>300</v>
      </c>
      <c r="BK692" s="93" t="s">
        <v>363</v>
      </c>
      <c r="BL692" s="100" t="str">
        <f>" "</f>
        <v xml:space="preserve"> </v>
      </c>
      <c r="BM692" s="95" t="s">
        <v>303</v>
      </c>
      <c r="BO692" s="18" t="s">
        <v>2594</v>
      </c>
      <c r="BP692" s="19">
        <v>0</v>
      </c>
      <c r="BQ692" s="19">
        <v>0</v>
      </c>
      <c r="BR692" s="19">
        <v>0</v>
      </c>
      <c r="BS692" s="19">
        <v>0</v>
      </c>
    </row>
    <row r="693" spans="53:71" ht="15" x14ac:dyDescent="0.25">
      <c r="BA693" s="90" t="s">
        <v>2595</v>
      </c>
      <c r="BB693" s="90" t="s">
        <v>1299</v>
      </c>
      <c r="BC693" s="90" t="s">
        <v>1869</v>
      </c>
      <c r="BD693" s="473" t="s">
        <v>1301</v>
      </c>
      <c r="BE693">
        <v>660</v>
      </c>
      <c r="BF693" s="18" t="s">
        <v>2132</v>
      </c>
      <c r="BG693" s="312" t="s">
        <v>925</v>
      </c>
      <c r="BH693" s="93" t="str">
        <f>_xlfn.CONCAT(BF693," ",BG693)</f>
        <v>Georgia Madison</v>
      </c>
      <c r="BI693" s="93" t="s">
        <v>299</v>
      </c>
      <c r="BJ693" s="93" t="s">
        <v>300</v>
      </c>
      <c r="BK693" s="93" t="s">
        <v>2134</v>
      </c>
      <c r="BL693" s="100" t="s">
        <v>2135</v>
      </c>
      <c r="BM693" s="95" t="s">
        <v>1802</v>
      </c>
      <c r="BO693" s="18" t="s">
        <v>2596</v>
      </c>
      <c r="BP693" s="19">
        <v>0</v>
      </c>
      <c r="BQ693" s="19">
        <v>0</v>
      </c>
      <c r="BR693" s="19">
        <v>0</v>
      </c>
      <c r="BS693" s="19">
        <v>0</v>
      </c>
    </row>
    <row r="694" spans="53:71" ht="15" x14ac:dyDescent="0.25">
      <c r="BA694" s="91" t="s">
        <v>2597</v>
      </c>
      <c r="BB694" s="91" t="s">
        <v>1299</v>
      </c>
      <c r="BC694" s="91" t="s">
        <v>1869</v>
      </c>
      <c r="BD694" s="473" t="s">
        <v>1301</v>
      </c>
      <c r="BE694">
        <v>661</v>
      </c>
      <c r="BF694" s="18" t="s">
        <v>2132</v>
      </c>
      <c r="BG694" s="312" t="s">
        <v>925</v>
      </c>
      <c r="BH694" s="93" t="str">
        <f t="shared" si="74"/>
        <v>Georgia Madison</v>
      </c>
      <c r="BI694" s="247" t="s">
        <v>197</v>
      </c>
      <c r="BJ694" s="247" t="s">
        <v>2158</v>
      </c>
      <c r="BK694" s="18" t="s">
        <v>438</v>
      </c>
      <c r="BL694" s="248" t="s">
        <v>1130</v>
      </c>
      <c r="BM694" s="94" t="s">
        <v>2159</v>
      </c>
      <c r="BO694" s="18" t="s">
        <v>2598</v>
      </c>
      <c r="BP694" s="19">
        <v>0</v>
      </c>
      <c r="BQ694" s="19">
        <v>0</v>
      </c>
      <c r="BR694" s="19">
        <v>0</v>
      </c>
      <c r="BS694" s="19">
        <v>0</v>
      </c>
    </row>
    <row r="695" spans="53:71" ht="15" x14ac:dyDescent="0.25">
      <c r="BA695" s="90" t="s">
        <v>2599</v>
      </c>
      <c r="BB695" s="90" t="s">
        <v>1299</v>
      </c>
      <c r="BC695" s="90" t="s">
        <v>1869</v>
      </c>
      <c r="BD695" s="473" t="s">
        <v>1301</v>
      </c>
      <c r="BE695">
        <v>662</v>
      </c>
      <c r="BF695" s="93" t="s">
        <v>2132</v>
      </c>
      <c r="BG695" s="311" t="s">
        <v>943</v>
      </c>
      <c r="BH695" s="93" t="str">
        <f t="shared" si="74"/>
        <v>Georgia Marion</v>
      </c>
      <c r="BI695" s="93" t="s">
        <v>299</v>
      </c>
      <c r="BJ695" s="93" t="s">
        <v>476</v>
      </c>
      <c r="BK695" s="93" t="s">
        <v>301</v>
      </c>
      <c r="BL695" s="100" t="s">
        <v>302</v>
      </c>
      <c r="BM695" s="95" t="s">
        <v>303</v>
      </c>
      <c r="BO695" s="18" t="s">
        <v>2600</v>
      </c>
      <c r="BP695" s="19">
        <v>0</v>
      </c>
      <c r="BQ695" s="19">
        <v>0</v>
      </c>
      <c r="BR695" s="19">
        <v>0</v>
      </c>
      <c r="BS695" s="19">
        <v>0</v>
      </c>
    </row>
    <row r="696" spans="53:71" ht="15" x14ac:dyDescent="0.25">
      <c r="BA696" s="91" t="s">
        <v>2601</v>
      </c>
      <c r="BB696" s="91" t="s">
        <v>1299</v>
      </c>
      <c r="BC696" s="91" t="s">
        <v>2406</v>
      </c>
      <c r="BD696" s="473" t="s">
        <v>1301</v>
      </c>
      <c r="BE696">
        <v>663</v>
      </c>
      <c r="BF696" s="93" t="s">
        <v>2132</v>
      </c>
      <c r="BG696" s="311" t="s">
        <v>943</v>
      </c>
      <c r="BH696" s="93" t="str">
        <f t="shared" si="74"/>
        <v>Georgia Marion</v>
      </c>
      <c r="BI696" s="93" t="s">
        <v>299</v>
      </c>
      <c r="BJ696" s="93" t="s">
        <v>300</v>
      </c>
      <c r="BK696" s="93" t="s">
        <v>363</v>
      </c>
      <c r="BL696" s="100" t="str">
        <f>" "</f>
        <v xml:space="preserve"> </v>
      </c>
      <c r="BM696" s="95" t="s">
        <v>303</v>
      </c>
      <c r="BO696" s="18" t="s">
        <v>2602</v>
      </c>
      <c r="BP696" s="19">
        <v>0</v>
      </c>
      <c r="BQ696" s="19">
        <v>0</v>
      </c>
      <c r="BR696" s="19">
        <v>0</v>
      </c>
      <c r="BS696" s="19">
        <v>0</v>
      </c>
    </row>
    <row r="697" spans="53:71" ht="15" x14ac:dyDescent="0.25">
      <c r="BA697" s="90" t="s">
        <v>2603</v>
      </c>
      <c r="BB697" s="90" t="s">
        <v>1299</v>
      </c>
      <c r="BC697" s="90" t="s">
        <v>2406</v>
      </c>
      <c r="BD697" s="473" t="s">
        <v>1301</v>
      </c>
      <c r="BE697">
        <v>664</v>
      </c>
      <c r="BF697" s="18" t="s">
        <v>2132</v>
      </c>
      <c r="BG697" s="312" t="s">
        <v>2604</v>
      </c>
      <c r="BH697" s="93" t="str">
        <f t="shared" si="74"/>
        <v>Georgia McDuffie</v>
      </c>
      <c r="BI697" s="93" t="s">
        <v>299</v>
      </c>
      <c r="BJ697" s="93" t="s">
        <v>300</v>
      </c>
      <c r="BK697" s="93" t="s">
        <v>2134</v>
      </c>
      <c r="BL697" s="100" t="s">
        <v>2135</v>
      </c>
      <c r="BM697" s="95" t="s">
        <v>1802</v>
      </c>
      <c r="BO697" s="18" t="s">
        <v>2605</v>
      </c>
      <c r="BP697" s="19">
        <v>0</v>
      </c>
      <c r="BQ697" s="19">
        <v>0</v>
      </c>
      <c r="BR697" s="19">
        <v>0</v>
      </c>
      <c r="BS697" s="19">
        <v>0</v>
      </c>
    </row>
    <row r="698" spans="53:71" ht="15" x14ac:dyDescent="0.25">
      <c r="BA698" s="91" t="s">
        <v>2606</v>
      </c>
      <c r="BB698" s="91" t="s">
        <v>1299</v>
      </c>
      <c r="BC698" s="91" t="s">
        <v>1869</v>
      </c>
      <c r="BD698" s="473" t="s">
        <v>1301</v>
      </c>
      <c r="BE698">
        <v>665</v>
      </c>
      <c r="BF698" s="18" t="s">
        <v>2132</v>
      </c>
      <c r="BG698" s="312" t="s">
        <v>2604</v>
      </c>
      <c r="BH698" s="93" t="str">
        <f>_xlfn.CONCAT(BF698," ",BG698)</f>
        <v>Georgia McDuffie</v>
      </c>
      <c r="BI698" s="247" t="s">
        <v>197</v>
      </c>
      <c r="BJ698" s="247" t="s">
        <v>2158</v>
      </c>
      <c r="BK698" s="18" t="s">
        <v>438</v>
      </c>
      <c r="BL698" s="248" t="s">
        <v>1130</v>
      </c>
      <c r="BM698" s="94" t="s">
        <v>2159</v>
      </c>
      <c r="BO698" s="18" t="s">
        <v>2607</v>
      </c>
      <c r="BP698" s="19">
        <v>0</v>
      </c>
      <c r="BQ698" s="19">
        <v>0</v>
      </c>
      <c r="BR698" s="19">
        <v>0</v>
      </c>
      <c r="BS698" s="19">
        <v>0</v>
      </c>
    </row>
    <row r="699" spans="53:71" ht="15" x14ac:dyDescent="0.25">
      <c r="BA699" s="90" t="s">
        <v>2608</v>
      </c>
      <c r="BB699" s="90" t="s">
        <v>1299</v>
      </c>
      <c r="BC699" s="90" t="s">
        <v>1869</v>
      </c>
      <c r="BD699" s="473" t="s">
        <v>1301</v>
      </c>
      <c r="BE699">
        <v>666</v>
      </c>
      <c r="BF699" s="93" t="s">
        <v>2132</v>
      </c>
      <c r="BG699" s="311" t="s">
        <v>2609</v>
      </c>
      <c r="BH699" s="93" t="str">
        <f t="shared" si="74"/>
        <v>Georgia McIntosh</v>
      </c>
      <c r="BI699" s="93" t="s">
        <v>299</v>
      </c>
      <c r="BJ699" s="93" t="s">
        <v>300</v>
      </c>
      <c r="BK699" s="93" t="s">
        <v>2134</v>
      </c>
      <c r="BL699" s="100" t="s">
        <v>2135</v>
      </c>
      <c r="BM699" s="95" t="s">
        <v>1802</v>
      </c>
      <c r="BO699" s="18" t="s">
        <v>2610</v>
      </c>
      <c r="BP699" s="19">
        <v>0</v>
      </c>
      <c r="BQ699" s="19">
        <v>0</v>
      </c>
      <c r="BR699" s="19">
        <v>0</v>
      </c>
      <c r="BS699" s="19">
        <v>0</v>
      </c>
    </row>
    <row r="700" spans="53:71" ht="15" x14ac:dyDescent="0.25">
      <c r="BA700" s="91" t="s">
        <v>2611</v>
      </c>
      <c r="BB700" s="91" t="s">
        <v>1299</v>
      </c>
      <c r="BC700" s="91" t="s">
        <v>362</v>
      </c>
      <c r="BD700" s="473" t="s">
        <v>1301</v>
      </c>
      <c r="BE700">
        <v>667</v>
      </c>
      <c r="BF700" s="93" t="s">
        <v>2132</v>
      </c>
      <c r="BG700" s="311" t="s">
        <v>2609</v>
      </c>
      <c r="BH700" s="93" t="str">
        <f t="shared" si="74"/>
        <v>Georgia McIntosh</v>
      </c>
      <c r="BI700" s="93" t="s">
        <v>299</v>
      </c>
      <c r="BJ700" s="93" t="s">
        <v>2138</v>
      </c>
      <c r="BK700" s="93" t="s">
        <v>2139</v>
      </c>
      <c r="BL700" s="100" t="str">
        <f>" "</f>
        <v xml:space="preserve"> </v>
      </c>
      <c r="BM700" s="95" t="s">
        <v>1802</v>
      </c>
      <c r="BO700" s="18" t="s">
        <v>2612</v>
      </c>
      <c r="BP700" s="19">
        <v>0</v>
      </c>
      <c r="BQ700" s="19">
        <v>0</v>
      </c>
      <c r="BR700" s="19">
        <v>0</v>
      </c>
      <c r="BS700" s="19">
        <v>0</v>
      </c>
    </row>
    <row r="701" spans="53:71" ht="15" x14ac:dyDescent="0.25">
      <c r="BA701" s="90" t="s">
        <v>2613</v>
      </c>
      <c r="BB701" s="90" t="s">
        <v>1299</v>
      </c>
      <c r="BC701" s="90" t="s">
        <v>362</v>
      </c>
      <c r="BD701" s="473" t="s">
        <v>1301</v>
      </c>
      <c r="BE701">
        <v>668</v>
      </c>
      <c r="BF701" s="18" t="s">
        <v>2132</v>
      </c>
      <c r="BG701" s="312" t="s">
        <v>2614</v>
      </c>
      <c r="BH701" s="93" t="str">
        <f t="shared" si="74"/>
        <v>Georgia Meriwether</v>
      </c>
      <c r="BI701" s="93" t="s">
        <v>299</v>
      </c>
      <c r="BJ701" s="93" t="s">
        <v>300</v>
      </c>
      <c r="BK701" s="93" t="s">
        <v>2134</v>
      </c>
      <c r="BL701" s="100" t="s">
        <v>2135</v>
      </c>
      <c r="BM701" s="95" t="s">
        <v>1802</v>
      </c>
      <c r="BO701" s="18" t="s">
        <v>2615</v>
      </c>
      <c r="BP701" s="19">
        <v>0</v>
      </c>
      <c r="BQ701" s="19">
        <v>120</v>
      </c>
      <c r="BR701" s="19">
        <v>0</v>
      </c>
      <c r="BS701" s="19">
        <v>120</v>
      </c>
    </row>
    <row r="702" spans="53:71" ht="15" x14ac:dyDescent="0.25">
      <c r="BA702" s="91" t="s">
        <v>2616</v>
      </c>
      <c r="BB702" s="91" t="s">
        <v>1299</v>
      </c>
      <c r="BC702" s="91" t="s">
        <v>362</v>
      </c>
      <c r="BD702" s="473" t="s">
        <v>1301</v>
      </c>
      <c r="BE702">
        <v>669</v>
      </c>
      <c r="BF702" s="18" t="s">
        <v>2132</v>
      </c>
      <c r="BG702" s="312" t="s">
        <v>2614</v>
      </c>
      <c r="BH702" s="93" t="str">
        <f>_xlfn.CONCAT(BF702," ",BG702)</f>
        <v>Georgia Meriwether</v>
      </c>
      <c r="BI702" s="247" t="s">
        <v>197</v>
      </c>
      <c r="BJ702" s="247" t="s">
        <v>2158</v>
      </c>
      <c r="BK702" s="18" t="s">
        <v>438</v>
      </c>
      <c r="BL702" s="248" t="s">
        <v>1130</v>
      </c>
      <c r="BM702" s="94" t="s">
        <v>2159</v>
      </c>
      <c r="BO702" s="18" t="s">
        <v>2617</v>
      </c>
      <c r="BP702" s="106">
        <v>0</v>
      </c>
      <c r="BQ702" s="106">
        <v>0</v>
      </c>
      <c r="BR702" s="106">
        <v>0</v>
      </c>
      <c r="BS702" s="106">
        <v>0</v>
      </c>
    </row>
    <row r="703" spans="53:71" ht="15" x14ac:dyDescent="0.25">
      <c r="BA703" s="90" t="s">
        <v>2618</v>
      </c>
      <c r="BB703" s="90" t="s">
        <v>1299</v>
      </c>
      <c r="BC703" s="90" t="s">
        <v>1869</v>
      </c>
      <c r="BD703" s="473" t="s">
        <v>1301</v>
      </c>
      <c r="BE703">
        <v>670</v>
      </c>
      <c r="BF703" s="93" t="s">
        <v>2132</v>
      </c>
      <c r="BG703" s="311" t="s">
        <v>1321</v>
      </c>
      <c r="BH703" s="93" t="str">
        <f t="shared" si="74"/>
        <v>Georgia Miller</v>
      </c>
      <c r="BI703" s="93" t="s">
        <v>299</v>
      </c>
      <c r="BJ703" s="93" t="s">
        <v>476</v>
      </c>
      <c r="BK703" s="93" t="s">
        <v>301</v>
      </c>
      <c r="BL703" s="100" t="s">
        <v>302</v>
      </c>
      <c r="BM703" s="95" t="s">
        <v>303</v>
      </c>
      <c r="BO703" s="18" t="s">
        <v>2619</v>
      </c>
      <c r="BP703" s="19">
        <v>0</v>
      </c>
      <c r="BQ703" s="19">
        <v>0</v>
      </c>
      <c r="BR703" s="19">
        <v>0</v>
      </c>
      <c r="BS703" s="19">
        <v>0</v>
      </c>
    </row>
    <row r="704" spans="53:71" ht="15" x14ac:dyDescent="0.25">
      <c r="BA704" s="91" t="s">
        <v>2620</v>
      </c>
      <c r="BB704" s="91" t="s">
        <v>1299</v>
      </c>
      <c r="BC704" s="91" t="s">
        <v>1869</v>
      </c>
      <c r="BD704" s="473" t="s">
        <v>1301</v>
      </c>
      <c r="BE704">
        <v>671</v>
      </c>
      <c r="BF704" s="93" t="s">
        <v>2132</v>
      </c>
      <c r="BG704" s="311" t="s">
        <v>1321</v>
      </c>
      <c r="BH704" s="93" t="str">
        <f t="shared" si="74"/>
        <v>Georgia Miller</v>
      </c>
      <c r="BI704" s="93" t="s">
        <v>299</v>
      </c>
      <c r="BJ704" s="93" t="s">
        <v>300</v>
      </c>
      <c r="BK704" s="93" t="s">
        <v>363</v>
      </c>
      <c r="BL704" s="100" t="str">
        <f>" "</f>
        <v xml:space="preserve"> </v>
      </c>
      <c r="BM704" s="95" t="s">
        <v>303</v>
      </c>
      <c r="BO704" s="18" t="s">
        <v>2621</v>
      </c>
      <c r="BP704" s="19">
        <v>0</v>
      </c>
      <c r="BQ704" s="19">
        <v>0</v>
      </c>
      <c r="BR704" s="19">
        <v>0</v>
      </c>
      <c r="BS704" s="19">
        <v>0</v>
      </c>
    </row>
    <row r="705" spans="53:71" ht="15" x14ac:dyDescent="0.25">
      <c r="BA705" s="90" t="s">
        <v>2622</v>
      </c>
      <c r="BB705" s="90" t="s">
        <v>1299</v>
      </c>
      <c r="BC705" s="90" t="s">
        <v>1869</v>
      </c>
      <c r="BD705" s="473" t="s">
        <v>1301</v>
      </c>
      <c r="BE705">
        <v>672</v>
      </c>
      <c r="BF705" s="93" t="s">
        <v>2132</v>
      </c>
      <c r="BG705" s="311" t="s">
        <v>2623</v>
      </c>
      <c r="BH705" s="93" t="str">
        <f t="shared" si="74"/>
        <v>Georgia Mitchell</v>
      </c>
      <c r="BI705" s="93" t="s">
        <v>299</v>
      </c>
      <c r="BJ705" s="93" t="s">
        <v>476</v>
      </c>
      <c r="BK705" s="93" t="s">
        <v>301</v>
      </c>
      <c r="BL705" s="100" t="s">
        <v>302</v>
      </c>
      <c r="BM705" s="95" t="s">
        <v>303</v>
      </c>
      <c r="BO705" s="18" t="s">
        <v>2624</v>
      </c>
      <c r="BP705" s="19">
        <v>0</v>
      </c>
      <c r="BQ705" s="19">
        <v>0</v>
      </c>
      <c r="BR705" s="19">
        <v>0</v>
      </c>
      <c r="BS705" s="19">
        <v>0</v>
      </c>
    </row>
    <row r="706" spans="53:71" ht="15" x14ac:dyDescent="0.25">
      <c r="BA706" s="91" t="s">
        <v>2625</v>
      </c>
      <c r="BB706" s="91" t="s">
        <v>1299</v>
      </c>
      <c r="BC706" s="91" t="s">
        <v>1869</v>
      </c>
      <c r="BD706" s="473" t="s">
        <v>1301</v>
      </c>
      <c r="BE706">
        <v>673</v>
      </c>
      <c r="BF706" s="93" t="s">
        <v>2132</v>
      </c>
      <c r="BG706" s="311" t="s">
        <v>2623</v>
      </c>
      <c r="BH706" s="93" t="str">
        <f t="shared" si="74"/>
        <v>Georgia Mitchell</v>
      </c>
      <c r="BI706" s="93" t="s">
        <v>299</v>
      </c>
      <c r="BJ706" s="93" t="s">
        <v>300</v>
      </c>
      <c r="BK706" s="93" t="s">
        <v>363</v>
      </c>
      <c r="BL706" s="100" t="str">
        <f>" "</f>
        <v xml:space="preserve"> </v>
      </c>
      <c r="BM706" s="95" t="s">
        <v>303</v>
      </c>
      <c r="BO706" s="18" t="s">
        <v>2626</v>
      </c>
      <c r="BP706" s="19">
        <v>0</v>
      </c>
      <c r="BQ706" s="19">
        <v>0</v>
      </c>
      <c r="BR706" s="19">
        <v>0</v>
      </c>
      <c r="BS706" s="19">
        <v>0</v>
      </c>
    </row>
    <row r="707" spans="53:71" ht="15" x14ac:dyDescent="0.25">
      <c r="BA707" s="90" t="s">
        <v>2627</v>
      </c>
      <c r="BB707" s="90" t="s">
        <v>1299</v>
      </c>
      <c r="BC707" s="90" t="s">
        <v>2406</v>
      </c>
      <c r="BD707" s="473" t="s">
        <v>1301</v>
      </c>
      <c r="BE707">
        <v>674</v>
      </c>
      <c r="BF707" s="18" t="s">
        <v>2132</v>
      </c>
      <c r="BG707" s="312" t="s">
        <v>965</v>
      </c>
      <c r="BH707" s="93" t="str">
        <f>_xlfn.CONCAT(BF707," ",BG707)</f>
        <v>Georgia Monroe</v>
      </c>
      <c r="BI707" s="93" t="s">
        <v>299</v>
      </c>
      <c r="BJ707" s="93" t="s">
        <v>300</v>
      </c>
      <c r="BK707" s="93" t="s">
        <v>2134</v>
      </c>
      <c r="BL707" s="100" t="s">
        <v>2135</v>
      </c>
      <c r="BM707" s="95" t="s">
        <v>1802</v>
      </c>
      <c r="BO707" s="18" t="s">
        <v>2628</v>
      </c>
      <c r="BP707" s="19">
        <v>0</v>
      </c>
      <c r="BQ707" s="19">
        <v>0</v>
      </c>
      <c r="BR707" s="19">
        <v>0</v>
      </c>
      <c r="BS707" s="19">
        <v>0</v>
      </c>
    </row>
    <row r="708" spans="53:71" ht="15" x14ac:dyDescent="0.25">
      <c r="BA708" s="91" t="s">
        <v>2629</v>
      </c>
      <c r="BB708" s="91" t="s">
        <v>1299</v>
      </c>
      <c r="BC708" s="91" t="s">
        <v>1869</v>
      </c>
      <c r="BD708" s="473" t="s">
        <v>1301</v>
      </c>
      <c r="BE708">
        <v>675</v>
      </c>
      <c r="BF708" s="18" t="s">
        <v>2132</v>
      </c>
      <c r="BG708" s="312" t="s">
        <v>965</v>
      </c>
      <c r="BH708" s="93" t="str">
        <f t="shared" si="74"/>
        <v>Georgia Monroe</v>
      </c>
      <c r="BI708" s="247" t="s">
        <v>197</v>
      </c>
      <c r="BJ708" s="247" t="s">
        <v>2158</v>
      </c>
      <c r="BK708" s="18" t="s">
        <v>438</v>
      </c>
      <c r="BL708" s="248" t="s">
        <v>1130</v>
      </c>
      <c r="BM708" s="94" t="s">
        <v>2159</v>
      </c>
      <c r="BO708" s="18" t="s">
        <v>2630</v>
      </c>
      <c r="BP708" s="19">
        <v>0</v>
      </c>
      <c r="BQ708" s="19">
        <v>0</v>
      </c>
      <c r="BR708" s="19">
        <v>0</v>
      </c>
      <c r="BS708" s="19">
        <v>0</v>
      </c>
    </row>
    <row r="709" spans="53:71" ht="15" x14ac:dyDescent="0.25">
      <c r="BA709" s="90" t="s">
        <v>2631</v>
      </c>
      <c r="BB709" s="90" t="s">
        <v>1299</v>
      </c>
      <c r="BC709" s="90" t="s">
        <v>1869</v>
      </c>
      <c r="BD709" s="473" t="s">
        <v>1301</v>
      </c>
      <c r="BE709">
        <v>676</v>
      </c>
      <c r="BF709" s="93" t="s">
        <v>2132</v>
      </c>
      <c r="BG709" s="311" t="s">
        <v>972</v>
      </c>
      <c r="BH709" s="93" t="str">
        <f t="shared" si="74"/>
        <v>Georgia Montgomery</v>
      </c>
      <c r="BI709" s="93" t="s">
        <v>299</v>
      </c>
      <c r="BJ709" s="93" t="s">
        <v>300</v>
      </c>
      <c r="BK709" s="93" t="s">
        <v>2134</v>
      </c>
      <c r="BL709" s="100" t="s">
        <v>2135</v>
      </c>
      <c r="BM709" s="95" t="s">
        <v>1802</v>
      </c>
      <c r="BO709" s="18" t="s">
        <v>2632</v>
      </c>
      <c r="BP709" s="19">
        <v>0</v>
      </c>
      <c r="BQ709" s="19">
        <v>0</v>
      </c>
      <c r="BR709" s="19">
        <v>0</v>
      </c>
      <c r="BS709" s="19">
        <v>0</v>
      </c>
    </row>
    <row r="710" spans="53:71" ht="15" x14ac:dyDescent="0.25">
      <c r="BA710" s="91" t="s">
        <v>2633</v>
      </c>
      <c r="BB710" s="91" t="s">
        <v>1299</v>
      </c>
      <c r="BC710" s="91" t="s">
        <v>1869</v>
      </c>
      <c r="BD710" s="473" t="s">
        <v>1301</v>
      </c>
      <c r="BE710">
        <v>677</v>
      </c>
      <c r="BF710" s="93" t="s">
        <v>2132</v>
      </c>
      <c r="BG710" s="311" t="s">
        <v>972</v>
      </c>
      <c r="BH710" s="93" t="str">
        <f t="shared" si="74"/>
        <v>Georgia Montgomery</v>
      </c>
      <c r="BI710" s="93" t="s">
        <v>299</v>
      </c>
      <c r="BJ710" s="93" t="s">
        <v>2138</v>
      </c>
      <c r="BK710" s="93" t="s">
        <v>2139</v>
      </c>
      <c r="BL710" s="100" t="str">
        <f>" "</f>
        <v xml:space="preserve"> </v>
      </c>
      <c r="BM710" s="95" t="s">
        <v>1802</v>
      </c>
      <c r="BO710" s="18" t="s">
        <v>2634</v>
      </c>
      <c r="BP710" s="19">
        <v>100</v>
      </c>
      <c r="BQ710" s="19">
        <v>100</v>
      </c>
      <c r="BR710" s="19">
        <v>100</v>
      </c>
      <c r="BS710" s="19">
        <v>100</v>
      </c>
    </row>
    <row r="711" spans="53:71" ht="15" x14ac:dyDescent="0.25">
      <c r="BA711" s="90" t="s">
        <v>2635</v>
      </c>
      <c r="BB711" s="90" t="s">
        <v>1299</v>
      </c>
      <c r="BC711" s="90" t="s">
        <v>1869</v>
      </c>
      <c r="BD711" s="473" t="s">
        <v>1301</v>
      </c>
      <c r="BE711">
        <v>678</v>
      </c>
      <c r="BF711" s="18" t="s">
        <v>2132</v>
      </c>
      <c r="BG711" s="312" t="s">
        <v>979</v>
      </c>
      <c r="BH711" s="93" t="str">
        <f t="shared" si="74"/>
        <v>Georgia Morgan</v>
      </c>
      <c r="BI711" s="93" t="s">
        <v>299</v>
      </c>
      <c r="BJ711" s="93" t="s">
        <v>300</v>
      </c>
      <c r="BK711" s="93" t="s">
        <v>2134</v>
      </c>
      <c r="BL711" s="100" t="s">
        <v>2135</v>
      </c>
      <c r="BM711" s="95" t="s">
        <v>1802</v>
      </c>
      <c r="BO711" s="18" t="s">
        <v>2636</v>
      </c>
      <c r="BP711" s="19">
        <v>100</v>
      </c>
      <c r="BQ711" s="19">
        <v>100</v>
      </c>
      <c r="BR711" s="19">
        <v>100</v>
      </c>
      <c r="BS711" s="19">
        <v>100</v>
      </c>
    </row>
    <row r="712" spans="53:71" ht="15" x14ac:dyDescent="0.25">
      <c r="BA712" s="91" t="s">
        <v>2637</v>
      </c>
      <c r="BB712" s="91" t="s">
        <v>1299</v>
      </c>
      <c r="BC712" s="91" t="s">
        <v>1869</v>
      </c>
      <c r="BD712" s="473" t="s">
        <v>1301</v>
      </c>
      <c r="BE712">
        <v>679</v>
      </c>
      <c r="BF712" s="18" t="s">
        <v>2132</v>
      </c>
      <c r="BG712" s="312" t="s">
        <v>2638</v>
      </c>
      <c r="BH712" s="93" t="str">
        <f t="shared" si="74"/>
        <v>Georgia Murray</v>
      </c>
      <c r="BI712" s="93" t="s">
        <v>299</v>
      </c>
      <c r="BJ712" s="93" t="s">
        <v>300</v>
      </c>
      <c r="BK712" s="93" t="s">
        <v>2134</v>
      </c>
      <c r="BL712" s="100" t="s">
        <v>2135</v>
      </c>
      <c r="BM712" s="95" t="s">
        <v>1802</v>
      </c>
      <c r="BO712" s="18" t="s">
        <v>2639</v>
      </c>
      <c r="BP712" s="19">
        <v>100</v>
      </c>
      <c r="BQ712" s="19">
        <v>100</v>
      </c>
      <c r="BR712" s="19">
        <v>100</v>
      </c>
      <c r="BS712" s="19">
        <v>100</v>
      </c>
    </row>
    <row r="713" spans="53:71" ht="15" x14ac:dyDescent="0.25">
      <c r="BA713" s="90" t="s">
        <v>2640</v>
      </c>
      <c r="BB713" s="90" t="s">
        <v>1299</v>
      </c>
      <c r="BC713" s="90" t="s">
        <v>362</v>
      </c>
      <c r="BD713" s="473" t="s">
        <v>1301</v>
      </c>
      <c r="BE713">
        <v>680</v>
      </c>
      <c r="BF713" s="18" t="s">
        <v>2132</v>
      </c>
      <c r="BG713" s="312" t="s">
        <v>979</v>
      </c>
      <c r="BH713" s="93" t="str">
        <f>_xlfn.CONCAT(BF713," ",BG713)</f>
        <v>Georgia Morgan</v>
      </c>
      <c r="BI713" s="247" t="s">
        <v>197</v>
      </c>
      <c r="BJ713" s="247" t="s">
        <v>2158</v>
      </c>
      <c r="BK713" s="18" t="s">
        <v>438</v>
      </c>
      <c r="BL713" s="248" t="s">
        <v>1130</v>
      </c>
      <c r="BM713" s="94" t="s">
        <v>2159</v>
      </c>
      <c r="BO713" s="18" t="s">
        <v>2641</v>
      </c>
      <c r="BP713" s="19">
        <v>0</v>
      </c>
      <c r="BQ713" s="19">
        <v>0</v>
      </c>
      <c r="BR713" s="19">
        <v>0</v>
      </c>
      <c r="BS713" s="19">
        <v>0</v>
      </c>
    </row>
    <row r="714" spans="53:71" ht="15" x14ac:dyDescent="0.25">
      <c r="BA714" s="91" t="s">
        <v>2642</v>
      </c>
      <c r="BB714" s="91" t="s">
        <v>1299</v>
      </c>
      <c r="BC714" s="91" t="s">
        <v>1869</v>
      </c>
      <c r="BD714" s="473" t="s">
        <v>1301</v>
      </c>
      <c r="BE714">
        <v>681</v>
      </c>
      <c r="BF714" s="18" t="s">
        <v>2132</v>
      </c>
      <c r="BG714" s="312" t="s">
        <v>2638</v>
      </c>
      <c r="BH714" s="93" t="str">
        <f>_xlfn.CONCAT(BF714," ",BG714)</f>
        <v>Georgia Murray</v>
      </c>
      <c r="BI714" s="247" t="s">
        <v>197</v>
      </c>
      <c r="BJ714" s="247" t="s">
        <v>2158</v>
      </c>
      <c r="BK714" s="18" t="s">
        <v>438</v>
      </c>
      <c r="BL714" s="248" t="s">
        <v>1130</v>
      </c>
      <c r="BM714" s="94" t="s">
        <v>2159</v>
      </c>
      <c r="BO714" s="18" t="s">
        <v>2643</v>
      </c>
      <c r="BP714" s="19">
        <v>0</v>
      </c>
      <c r="BQ714" s="19">
        <v>0</v>
      </c>
      <c r="BR714" s="19">
        <v>0</v>
      </c>
      <c r="BS714" s="19">
        <v>0</v>
      </c>
    </row>
    <row r="715" spans="53:71" ht="15" x14ac:dyDescent="0.25">
      <c r="BA715" s="90" t="s">
        <v>2644</v>
      </c>
      <c r="BB715" s="90" t="s">
        <v>1299</v>
      </c>
      <c r="BC715" s="90" t="s">
        <v>1869</v>
      </c>
      <c r="BD715" s="473" t="s">
        <v>1301</v>
      </c>
      <c r="BE715">
        <v>682</v>
      </c>
      <c r="BF715" s="93" t="s">
        <v>2132</v>
      </c>
      <c r="BG715" s="311" t="s">
        <v>2645</v>
      </c>
      <c r="BH715" s="93" t="str">
        <f t="shared" si="74"/>
        <v>Georgia Muscogee</v>
      </c>
      <c r="BI715" s="93" t="s">
        <v>299</v>
      </c>
      <c r="BJ715" s="93" t="s">
        <v>476</v>
      </c>
      <c r="BK715" s="93" t="s">
        <v>301</v>
      </c>
      <c r="BL715" s="100" t="s">
        <v>302</v>
      </c>
      <c r="BM715" s="95" t="s">
        <v>303</v>
      </c>
      <c r="BO715" s="18" t="s">
        <v>2646</v>
      </c>
      <c r="BP715" s="19">
        <v>0</v>
      </c>
      <c r="BQ715" s="19">
        <v>0</v>
      </c>
      <c r="BR715" s="19">
        <v>0</v>
      </c>
      <c r="BS715" s="19">
        <v>0</v>
      </c>
    </row>
    <row r="716" spans="53:71" ht="15" x14ac:dyDescent="0.25">
      <c r="BA716" s="91" t="s">
        <v>2647</v>
      </c>
      <c r="BB716" s="91" t="s">
        <v>1299</v>
      </c>
      <c r="BC716" s="91" t="s">
        <v>1869</v>
      </c>
      <c r="BD716" s="473" t="s">
        <v>1301</v>
      </c>
      <c r="BE716">
        <v>683</v>
      </c>
      <c r="BF716" s="93" t="s">
        <v>2132</v>
      </c>
      <c r="BG716" s="311" t="s">
        <v>2645</v>
      </c>
      <c r="BH716" s="93" t="str">
        <f t="shared" si="74"/>
        <v>Georgia Muscogee</v>
      </c>
      <c r="BI716" s="93" t="s">
        <v>299</v>
      </c>
      <c r="BJ716" s="93" t="s">
        <v>300</v>
      </c>
      <c r="BK716" s="93" t="s">
        <v>363</v>
      </c>
      <c r="BL716" s="100" t="str">
        <f>" "</f>
        <v xml:space="preserve"> </v>
      </c>
      <c r="BM716" s="95" t="s">
        <v>303</v>
      </c>
      <c r="BO716" s="18" t="s">
        <v>2648</v>
      </c>
      <c r="BP716" s="19">
        <v>100</v>
      </c>
      <c r="BQ716" s="19">
        <v>100</v>
      </c>
      <c r="BR716" s="19">
        <v>100</v>
      </c>
      <c r="BS716" s="19">
        <v>100</v>
      </c>
    </row>
    <row r="717" spans="53:71" ht="15" x14ac:dyDescent="0.25">
      <c r="BA717" s="90" t="s">
        <v>2649</v>
      </c>
      <c r="BB717" s="90" t="s">
        <v>1299</v>
      </c>
      <c r="BC717" s="90" t="s">
        <v>1869</v>
      </c>
      <c r="BD717" s="473" t="s">
        <v>1301</v>
      </c>
      <c r="BE717">
        <v>684</v>
      </c>
      <c r="BF717" s="18" t="s">
        <v>2132</v>
      </c>
      <c r="BG717" s="312" t="s">
        <v>1334</v>
      </c>
      <c r="BH717" s="93" t="str">
        <f t="shared" si="74"/>
        <v>Georgia Newton</v>
      </c>
      <c r="BI717" s="93" t="s">
        <v>299</v>
      </c>
      <c r="BJ717" s="93" t="s">
        <v>300</v>
      </c>
      <c r="BK717" s="93" t="s">
        <v>2134</v>
      </c>
      <c r="BL717" s="100" t="s">
        <v>2135</v>
      </c>
      <c r="BM717" s="95" t="s">
        <v>1802</v>
      </c>
      <c r="BO717" s="18" t="s">
        <v>2650</v>
      </c>
      <c r="BP717" s="19">
        <v>100</v>
      </c>
      <c r="BQ717" s="19">
        <v>100</v>
      </c>
      <c r="BR717" s="19">
        <v>100</v>
      </c>
      <c r="BS717" s="19">
        <v>100</v>
      </c>
    </row>
    <row r="718" spans="53:71" ht="15" x14ac:dyDescent="0.25">
      <c r="BA718" s="91" t="s">
        <v>2651</v>
      </c>
      <c r="BB718" s="91" t="s">
        <v>1299</v>
      </c>
      <c r="BC718" s="91" t="s">
        <v>1869</v>
      </c>
      <c r="BD718" s="473" t="s">
        <v>1301</v>
      </c>
      <c r="BE718">
        <v>685</v>
      </c>
      <c r="BF718" s="18" t="s">
        <v>2132</v>
      </c>
      <c r="BG718" s="312" t="s">
        <v>1334</v>
      </c>
      <c r="BH718" s="93" t="str">
        <f>_xlfn.CONCAT(BF718," ",BG718)</f>
        <v>Georgia Newton</v>
      </c>
      <c r="BI718" s="247" t="s">
        <v>197</v>
      </c>
      <c r="BJ718" s="247" t="s">
        <v>2158</v>
      </c>
      <c r="BK718" s="18" t="s">
        <v>438</v>
      </c>
      <c r="BL718" s="248" t="s">
        <v>1130</v>
      </c>
      <c r="BM718" s="94" t="s">
        <v>2159</v>
      </c>
      <c r="BO718" s="18" t="s">
        <v>2652</v>
      </c>
      <c r="BP718" s="19">
        <v>100</v>
      </c>
      <c r="BQ718" s="19">
        <v>100</v>
      </c>
      <c r="BR718" s="19">
        <v>100</v>
      </c>
      <c r="BS718" s="19">
        <v>100</v>
      </c>
    </row>
    <row r="719" spans="53:71" ht="15" x14ac:dyDescent="0.25">
      <c r="BA719" s="90" t="s">
        <v>2653</v>
      </c>
      <c r="BB719" s="90" t="s">
        <v>1299</v>
      </c>
      <c r="BC719" s="90" t="s">
        <v>2406</v>
      </c>
      <c r="BD719" s="473" t="s">
        <v>1301</v>
      </c>
      <c r="BE719">
        <v>686</v>
      </c>
      <c r="BF719" s="18" t="s">
        <v>2132</v>
      </c>
      <c r="BG719" s="312" t="s">
        <v>2654</v>
      </c>
      <c r="BH719" s="93" t="str">
        <f t="shared" si="74"/>
        <v>Georgia Oconee</v>
      </c>
      <c r="BI719" s="93" t="s">
        <v>299</v>
      </c>
      <c r="BJ719" s="93" t="s">
        <v>300</v>
      </c>
      <c r="BK719" s="93" t="s">
        <v>2134</v>
      </c>
      <c r="BL719" s="100" t="s">
        <v>2135</v>
      </c>
      <c r="BM719" s="95" t="s">
        <v>1802</v>
      </c>
      <c r="BO719" s="18" t="s">
        <v>2655</v>
      </c>
      <c r="BP719" s="19">
        <v>0</v>
      </c>
      <c r="BQ719" s="19">
        <v>0</v>
      </c>
      <c r="BR719" s="19">
        <v>0</v>
      </c>
      <c r="BS719" s="19">
        <v>0</v>
      </c>
    </row>
    <row r="720" spans="53:71" ht="15" x14ac:dyDescent="0.25">
      <c r="BA720" s="91" t="s">
        <v>2656</v>
      </c>
      <c r="BB720" s="91" t="s">
        <v>1299</v>
      </c>
      <c r="BC720" s="91" t="s">
        <v>2406</v>
      </c>
      <c r="BD720" s="473" t="s">
        <v>1301</v>
      </c>
      <c r="BE720">
        <v>687</v>
      </c>
      <c r="BF720" s="18" t="s">
        <v>2132</v>
      </c>
      <c r="BG720" s="312" t="s">
        <v>2657</v>
      </c>
      <c r="BH720" s="93" t="str">
        <f t="shared" si="74"/>
        <v>Georgia Oglethorpe</v>
      </c>
      <c r="BI720" s="93" t="s">
        <v>299</v>
      </c>
      <c r="BJ720" s="93" t="s">
        <v>300</v>
      </c>
      <c r="BK720" s="93" t="s">
        <v>2134</v>
      </c>
      <c r="BL720" s="100" t="s">
        <v>2135</v>
      </c>
      <c r="BM720" s="95" t="s">
        <v>1802</v>
      </c>
      <c r="BO720" s="18" t="s">
        <v>2658</v>
      </c>
      <c r="BP720" s="19">
        <v>0</v>
      </c>
      <c r="BQ720" s="19">
        <v>0</v>
      </c>
      <c r="BR720" s="19">
        <v>0</v>
      </c>
      <c r="BS720" s="19">
        <v>0</v>
      </c>
    </row>
    <row r="721" spans="53:71" ht="15" x14ac:dyDescent="0.25">
      <c r="BA721" s="90" t="s">
        <v>2659</v>
      </c>
      <c r="BB721" s="90" t="s">
        <v>1299</v>
      </c>
      <c r="BC721" s="90" t="s">
        <v>2406</v>
      </c>
      <c r="BD721" s="473" t="s">
        <v>1301</v>
      </c>
      <c r="BE721">
        <v>688</v>
      </c>
      <c r="BF721" s="18" t="s">
        <v>2132</v>
      </c>
      <c r="BG721" s="312" t="s">
        <v>2654</v>
      </c>
      <c r="BH721" s="93" t="str">
        <f>_xlfn.CONCAT(BF721," ",BG721)</f>
        <v>Georgia Oconee</v>
      </c>
      <c r="BI721" s="247" t="s">
        <v>197</v>
      </c>
      <c r="BJ721" s="247" t="s">
        <v>2158</v>
      </c>
      <c r="BK721" s="18" t="s">
        <v>438</v>
      </c>
      <c r="BL721" s="248" t="s">
        <v>1130</v>
      </c>
      <c r="BM721" s="94" t="s">
        <v>2159</v>
      </c>
      <c r="BO721" s="18" t="s">
        <v>2660</v>
      </c>
      <c r="BP721" s="19">
        <v>100</v>
      </c>
      <c r="BQ721" s="19">
        <v>100</v>
      </c>
      <c r="BR721" s="19">
        <v>100</v>
      </c>
      <c r="BS721" s="19">
        <v>100</v>
      </c>
    </row>
    <row r="722" spans="53:71" ht="15" x14ac:dyDescent="0.25">
      <c r="BA722" s="91" t="s">
        <v>2661</v>
      </c>
      <c r="BB722" s="91" t="s">
        <v>1299</v>
      </c>
      <c r="BC722" s="91" t="s">
        <v>1869</v>
      </c>
      <c r="BD722" s="473" t="s">
        <v>1301</v>
      </c>
      <c r="BE722">
        <v>689</v>
      </c>
      <c r="BF722" s="18" t="s">
        <v>2132</v>
      </c>
      <c r="BG722" s="312" t="s">
        <v>2657</v>
      </c>
      <c r="BH722" s="93" t="str">
        <f>_xlfn.CONCAT(BF722," ",BG722)</f>
        <v>Georgia Oglethorpe</v>
      </c>
      <c r="BI722" s="247" t="s">
        <v>197</v>
      </c>
      <c r="BJ722" s="247" t="s">
        <v>2158</v>
      </c>
      <c r="BK722" s="18" t="s">
        <v>438</v>
      </c>
      <c r="BL722" s="248" t="s">
        <v>1130</v>
      </c>
      <c r="BM722" s="94" t="s">
        <v>2159</v>
      </c>
      <c r="BO722" s="18" t="s">
        <v>2662</v>
      </c>
      <c r="BP722" s="19">
        <v>100</v>
      </c>
      <c r="BQ722" s="19">
        <v>100</v>
      </c>
      <c r="BR722" s="19">
        <v>100</v>
      </c>
      <c r="BS722" s="19">
        <v>100</v>
      </c>
    </row>
    <row r="723" spans="53:71" ht="15" x14ac:dyDescent="0.25">
      <c r="BA723" s="90" t="s">
        <v>2663</v>
      </c>
      <c r="BB723" s="90" t="s">
        <v>1299</v>
      </c>
      <c r="BC723" s="90" t="s">
        <v>1869</v>
      </c>
      <c r="BD723" s="473" t="s">
        <v>1301</v>
      </c>
      <c r="BE723">
        <v>690</v>
      </c>
      <c r="BF723" s="18" t="s">
        <v>2132</v>
      </c>
      <c r="BG723" s="312" t="s">
        <v>2664</v>
      </c>
      <c r="BH723" s="93" t="str">
        <f>_xlfn.CONCAT(BF723," ",BG723)</f>
        <v>Georgia Paulding</v>
      </c>
      <c r="BI723" s="247" t="s">
        <v>197</v>
      </c>
      <c r="BJ723" s="247" t="s">
        <v>2158</v>
      </c>
      <c r="BK723" s="18" t="s">
        <v>438</v>
      </c>
      <c r="BL723" s="248" t="s">
        <v>1130</v>
      </c>
      <c r="BM723" s="94" t="s">
        <v>2159</v>
      </c>
      <c r="BO723" s="18" t="s">
        <v>2665</v>
      </c>
      <c r="BP723" s="19">
        <v>100</v>
      </c>
      <c r="BQ723" s="19">
        <v>100</v>
      </c>
      <c r="BR723" s="19">
        <v>100</v>
      </c>
      <c r="BS723" s="19">
        <v>100</v>
      </c>
    </row>
    <row r="724" spans="53:71" ht="15" x14ac:dyDescent="0.25">
      <c r="BA724" s="91" t="s">
        <v>2666</v>
      </c>
      <c r="BB724" s="91" t="s">
        <v>1299</v>
      </c>
      <c r="BC724" s="91" t="s">
        <v>1869</v>
      </c>
      <c r="BD724" s="473" t="s">
        <v>1301</v>
      </c>
      <c r="BE724">
        <v>691</v>
      </c>
      <c r="BF724" s="93" t="s">
        <v>2132</v>
      </c>
      <c r="BG724" s="311" t="s">
        <v>2667</v>
      </c>
      <c r="BH724" s="93" t="str">
        <f t="shared" si="74"/>
        <v>Georgia Peach</v>
      </c>
      <c r="BI724" s="93" t="s">
        <v>299</v>
      </c>
      <c r="BJ724" s="93" t="s">
        <v>476</v>
      </c>
      <c r="BK724" s="93" t="s">
        <v>301</v>
      </c>
      <c r="BL724" s="100" t="s">
        <v>302</v>
      </c>
      <c r="BM724" s="95" t="s">
        <v>303</v>
      </c>
      <c r="BO724" s="18" t="s">
        <v>2668</v>
      </c>
      <c r="BP724" s="19">
        <v>0</v>
      </c>
      <c r="BQ724" s="19">
        <v>0</v>
      </c>
      <c r="BR724" s="19">
        <v>0</v>
      </c>
      <c r="BS724" s="19">
        <v>0</v>
      </c>
    </row>
    <row r="725" spans="53:71" ht="15" x14ac:dyDescent="0.25">
      <c r="BA725" s="90" t="s">
        <v>2669</v>
      </c>
      <c r="BB725" s="90" t="s">
        <v>1299</v>
      </c>
      <c r="BC725" s="90" t="s">
        <v>1869</v>
      </c>
      <c r="BD725" s="473" t="s">
        <v>1301</v>
      </c>
      <c r="BE725">
        <v>692</v>
      </c>
      <c r="BF725" s="93" t="s">
        <v>2132</v>
      </c>
      <c r="BG725" s="311" t="s">
        <v>2667</v>
      </c>
      <c r="BH725" s="93" t="str">
        <f t="shared" si="74"/>
        <v>Georgia Peach</v>
      </c>
      <c r="BI725" s="93" t="s">
        <v>299</v>
      </c>
      <c r="BJ725" s="93" t="s">
        <v>300</v>
      </c>
      <c r="BK725" s="93" t="s">
        <v>363</v>
      </c>
      <c r="BL725" s="100" t="str">
        <f>" "</f>
        <v xml:space="preserve"> </v>
      </c>
      <c r="BM725" s="95" t="s">
        <v>303</v>
      </c>
      <c r="BO725" s="18" t="s">
        <v>2670</v>
      </c>
      <c r="BP725" s="19">
        <v>0</v>
      </c>
      <c r="BQ725" s="19">
        <v>0</v>
      </c>
      <c r="BR725" s="19">
        <v>0</v>
      </c>
      <c r="BS725" s="19">
        <v>0</v>
      </c>
    </row>
    <row r="726" spans="53:71" ht="15" x14ac:dyDescent="0.25">
      <c r="BA726" s="90" t="s">
        <v>2671</v>
      </c>
      <c r="BB726" s="90" t="s">
        <v>1299</v>
      </c>
      <c r="BC726" s="90" t="s">
        <v>1869</v>
      </c>
      <c r="BD726" s="473" t="s">
        <v>1301</v>
      </c>
      <c r="BE726">
        <v>693</v>
      </c>
      <c r="BF726" s="18" t="s">
        <v>2132</v>
      </c>
      <c r="BG726" s="312" t="s">
        <v>1003</v>
      </c>
      <c r="BH726" s="93" t="str">
        <f t="shared" si="74"/>
        <v>Georgia Pickens</v>
      </c>
      <c r="BI726" s="93" t="s">
        <v>299</v>
      </c>
      <c r="BJ726" s="93" t="s">
        <v>300</v>
      </c>
      <c r="BK726" s="93" t="s">
        <v>2134</v>
      </c>
      <c r="BL726" s="100" t="s">
        <v>2135</v>
      </c>
      <c r="BM726" s="95" t="s">
        <v>1802</v>
      </c>
      <c r="BO726" s="18" t="s">
        <v>2672</v>
      </c>
      <c r="BP726" s="19">
        <v>0</v>
      </c>
      <c r="BQ726" s="19">
        <v>0</v>
      </c>
      <c r="BR726" s="19">
        <v>0</v>
      </c>
      <c r="BS726" s="19">
        <v>0</v>
      </c>
    </row>
    <row r="727" spans="53:71" ht="15" x14ac:dyDescent="0.25">
      <c r="BA727" s="91" t="s">
        <v>2673</v>
      </c>
      <c r="BB727" s="91" t="s">
        <v>1299</v>
      </c>
      <c r="BC727" s="91" t="s">
        <v>1869</v>
      </c>
      <c r="BD727" s="473" t="s">
        <v>1301</v>
      </c>
      <c r="BE727">
        <v>694</v>
      </c>
      <c r="BF727" s="18" t="s">
        <v>2132</v>
      </c>
      <c r="BG727" s="312" t="s">
        <v>1003</v>
      </c>
      <c r="BH727" s="93" t="str">
        <f>_xlfn.CONCAT(BF727," ",BG727)</f>
        <v>Georgia Pickens</v>
      </c>
      <c r="BI727" s="247" t="s">
        <v>197</v>
      </c>
      <c r="BJ727" s="247" t="s">
        <v>2158</v>
      </c>
      <c r="BK727" s="18" t="s">
        <v>438</v>
      </c>
      <c r="BL727" s="248" t="s">
        <v>1130</v>
      </c>
      <c r="BM727" s="94" t="s">
        <v>2159</v>
      </c>
      <c r="BO727" s="18" t="s">
        <v>2674</v>
      </c>
      <c r="BP727" s="19">
        <v>0</v>
      </c>
      <c r="BQ727" s="19">
        <v>0</v>
      </c>
      <c r="BR727" s="19">
        <v>0</v>
      </c>
      <c r="BS727" s="19">
        <v>0</v>
      </c>
    </row>
    <row r="728" spans="53:71" ht="15" x14ac:dyDescent="0.25">
      <c r="BA728" s="90" t="s">
        <v>2675</v>
      </c>
      <c r="BB728" s="90" t="s">
        <v>1299</v>
      </c>
      <c r="BC728" s="90" t="s">
        <v>1869</v>
      </c>
      <c r="BD728" s="473" t="s">
        <v>1301</v>
      </c>
      <c r="BE728">
        <v>695</v>
      </c>
      <c r="BF728" s="93" t="s">
        <v>2132</v>
      </c>
      <c r="BG728" s="311" t="s">
        <v>2676</v>
      </c>
      <c r="BH728" s="93" t="str">
        <f t="shared" si="74"/>
        <v>Georgia Pierce</v>
      </c>
      <c r="BI728" s="93" t="s">
        <v>299</v>
      </c>
      <c r="BJ728" s="93" t="s">
        <v>300</v>
      </c>
      <c r="BK728" s="93" t="s">
        <v>2134</v>
      </c>
      <c r="BL728" s="100" t="s">
        <v>2135</v>
      </c>
      <c r="BM728" s="95" t="s">
        <v>1802</v>
      </c>
      <c r="BO728" s="18" t="s">
        <v>2677</v>
      </c>
      <c r="BP728" s="19">
        <v>0</v>
      </c>
      <c r="BQ728" s="19">
        <v>0</v>
      </c>
      <c r="BR728" s="19">
        <v>0</v>
      </c>
      <c r="BS728" s="19">
        <v>0</v>
      </c>
    </row>
    <row r="729" spans="53:71" ht="15" x14ac:dyDescent="0.25">
      <c r="BA729" s="91" t="s">
        <v>2678</v>
      </c>
      <c r="BB729" s="91" t="s">
        <v>1299</v>
      </c>
      <c r="BC729" s="91" t="s">
        <v>1869</v>
      </c>
      <c r="BD729" s="473" t="s">
        <v>1301</v>
      </c>
      <c r="BE729">
        <v>696</v>
      </c>
      <c r="BF729" s="93" t="s">
        <v>2132</v>
      </c>
      <c r="BG729" s="311" t="s">
        <v>2676</v>
      </c>
      <c r="BH729" s="93" t="str">
        <f t="shared" si="74"/>
        <v>Georgia Pierce</v>
      </c>
      <c r="BI729" s="93" t="s">
        <v>299</v>
      </c>
      <c r="BJ729" s="93" t="s">
        <v>2138</v>
      </c>
      <c r="BK729" s="93" t="s">
        <v>2139</v>
      </c>
      <c r="BL729" s="100" t="str">
        <f>" "</f>
        <v xml:space="preserve"> </v>
      </c>
      <c r="BM729" s="95" t="s">
        <v>1802</v>
      </c>
      <c r="BO729" s="18" t="s">
        <v>2679</v>
      </c>
      <c r="BP729" s="19">
        <v>0</v>
      </c>
      <c r="BQ729" s="19">
        <v>0</v>
      </c>
      <c r="BR729" s="19">
        <v>0</v>
      </c>
      <c r="BS729" s="19">
        <v>0</v>
      </c>
    </row>
    <row r="730" spans="53:71" ht="15" x14ac:dyDescent="0.25">
      <c r="BA730" s="90" t="s">
        <v>2680</v>
      </c>
      <c r="BB730" s="90" t="s">
        <v>1299</v>
      </c>
      <c r="BC730" s="90" t="s">
        <v>1869</v>
      </c>
      <c r="BD730" s="473" t="s">
        <v>1301</v>
      </c>
      <c r="BE730">
        <v>697</v>
      </c>
      <c r="BF730" s="18" t="s">
        <v>2132</v>
      </c>
      <c r="BG730" s="312" t="s">
        <v>1010</v>
      </c>
      <c r="BH730" s="93" t="str">
        <f t="shared" si="74"/>
        <v>Georgia Pike</v>
      </c>
      <c r="BI730" s="93" t="s">
        <v>299</v>
      </c>
      <c r="BJ730" s="93" t="s">
        <v>300</v>
      </c>
      <c r="BK730" s="93" t="s">
        <v>2134</v>
      </c>
      <c r="BL730" s="100" t="s">
        <v>2135</v>
      </c>
      <c r="BM730" s="95" t="s">
        <v>1802</v>
      </c>
      <c r="BO730" s="18" t="s">
        <v>2681</v>
      </c>
      <c r="BP730" s="19">
        <v>0</v>
      </c>
      <c r="BQ730" s="19">
        <v>0</v>
      </c>
      <c r="BR730" s="19">
        <v>0</v>
      </c>
      <c r="BS730" s="19">
        <v>0</v>
      </c>
    </row>
    <row r="731" spans="53:71" ht="15" x14ac:dyDescent="0.25">
      <c r="BA731" s="91" t="s">
        <v>2682</v>
      </c>
      <c r="BB731" s="91" t="s">
        <v>1299</v>
      </c>
      <c r="BC731" s="91" t="s">
        <v>2406</v>
      </c>
      <c r="BD731" s="473" t="s">
        <v>1301</v>
      </c>
      <c r="BE731">
        <v>698</v>
      </c>
      <c r="BF731" s="18" t="s">
        <v>2132</v>
      </c>
      <c r="BG731" s="312" t="s">
        <v>1351</v>
      </c>
      <c r="BH731" s="93" t="str">
        <f t="shared" si="74"/>
        <v>Georgia Polk</v>
      </c>
      <c r="BI731" s="93" t="s">
        <v>299</v>
      </c>
      <c r="BJ731" s="93" t="s">
        <v>300</v>
      </c>
      <c r="BK731" s="93" t="s">
        <v>2134</v>
      </c>
      <c r="BL731" s="100" t="s">
        <v>2135</v>
      </c>
      <c r="BM731" s="95" t="s">
        <v>1802</v>
      </c>
      <c r="BO731" s="18" t="s">
        <v>2683</v>
      </c>
      <c r="BP731" s="19">
        <v>0</v>
      </c>
      <c r="BQ731" s="19">
        <v>0</v>
      </c>
      <c r="BR731" s="19">
        <v>0</v>
      </c>
      <c r="BS731" s="19">
        <v>0</v>
      </c>
    </row>
    <row r="732" spans="53:71" ht="15" x14ac:dyDescent="0.25">
      <c r="BA732" s="90" t="s">
        <v>2684</v>
      </c>
      <c r="BB732" s="90" t="s">
        <v>1299</v>
      </c>
      <c r="BC732" s="90" t="s">
        <v>2406</v>
      </c>
      <c r="BD732" s="473" t="s">
        <v>1301</v>
      </c>
      <c r="BE732">
        <v>699</v>
      </c>
      <c r="BF732" s="18" t="s">
        <v>2132</v>
      </c>
      <c r="BG732" s="312" t="s">
        <v>1010</v>
      </c>
      <c r="BH732" s="93" t="str">
        <f>_xlfn.CONCAT(BF732," ",BG732)</f>
        <v>Georgia Pike</v>
      </c>
      <c r="BI732" s="247" t="s">
        <v>197</v>
      </c>
      <c r="BJ732" s="247" t="s">
        <v>2158</v>
      </c>
      <c r="BK732" s="18" t="s">
        <v>438</v>
      </c>
      <c r="BL732" s="248" t="s">
        <v>1130</v>
      </c>
      <c r="BM732" s="94" t="s">
        <v>2159</v>
      </c>
      <c r="BO732" s="18" t="s">
        <v>2685</v>
      </c>
      <c r="BP732" s="19">
        <v>100</v>
      </c>
      <c r="BQ732" s="19">
        <v>100</v>
      </c>
      <c r="BR732" s="19">
        <v>100</v>
      </c>
      <c r="BS732" s="19">
        <v>100</v>
      </c>
    </row>
    <row r="733" spans="53:71" ht="15" x14ac:dyDescent="0.25">
      <c r="BA733" s="91" t="s">
        <v>2686</v>
      </c>
      <c r="BB733" s="91" t="s">
        <v>1299</v>
      </c>
      <c r="BC733" s="91" t="s">
        <v>362</v>
      </c>
      <c r="BD733" s="473" t="s">
        <v>1301</v>
      </c>
      <c r="BE733">
        <v>700</v>
      </c>
      <c r="BF733" s="18" t="s">
        <v>2132</v>
      </c>
      <c r="BG733" s="312" t="s">
        <v>1351</v>
      </c>
      <c r="BH733" s="93" t="str">
        <f>_xlfn.CONCAT(BF733," ",BG733)</f>
        <v>Georgia Polk</v>
      </c>
      <c r="BI733" s="247" t="s">
        <v>197</v>
      </c>
      <c r="BJ733" s="247" t="s">
        <v>2158</v>
      </c>
      <c r="BK733" s="18" t="s">
        <v>438</v>
      </c>
      <c r="BL733" s="248" t="s">
        <v>1130</v>
      </c>
      <c r="BM733" s="94" t="s">
        <v>2159</v>
      </c>
      <c r="BO733" s="18" t="s">
        <v>2687</v>
      </c>
      <c r="BP733" s="19">
        <v>100</v>
      </c>
      <c r="BQ733" s="19">
        <v>100</v>
      </c>
      <c r="BR733" s="19">
        <v>100</v>
      </c>
      <c r="BS733" s="19">
        <v>100</v>
      </c>
    </row>
    <row r="734" spans="53:71" ht="15" x14ac:dyDescent="0.25">
      <c r="BA734" s="90" t="s">
        <v>2688</v>
      </c>
      <c r="BB734" s="90" t="s">
        <v>1299</v>
      </c>
      <c r="BC734" s="90" t="s">
        <v>2406</v>
      </c>
      <c r="BD734" s="473" t="s">
        <v>1301</v>
      </c>
      <c r="BE734">
        <v>701</v>
      </c>
      <c r="BF734" s="93" t="s">
        <v>2132</v>
      </c>
      <c r="BG734" s="311" t="s">
        <v>1361</v>
      </c>
      <c r="BH734" s="93" t="str">
        <f t="shared" si="74"/>
        <v>Georgia Pulaski</v>
      </c>
      <c r="BI734" s="93" t="s">
        <v>299</v>
      </c>
      <c r="BJ734" s="93" t="s">
        <v>300</v>
      </c>
      <c r="BK734" s="93" t="s">
        <v>2134</v>
      </c>
      <c r="BL734" s="100" t="s">
        <v>2135</v>
      </c>
      <c r="BM734" s="95" t="s">
        <v>1802</v>
      </c>
      <c r="BO734" s="18" t="s">
        <v>2689</v>
      </c>
      <c r="BP734" s="19">
        <v>100</v>
      </c>
      <c r="BQ734" s="19">
        <v>100</v>
      </c>
      <c r="BR734" s="19">
        <v>100</v>
      </c>
      <c r="BS734" s="19">
        <v>100</v>
      </c>
    </row>
    <row r="735" spans="53:71" ht="15" x14ac:dyDescent="0.25">
      <c r="BA735" s="91" t="s">
        <v>2690</v>
      </c>
      <c r="BB735" s="91" t="s">
        <v>1299</v>
      </c>
      <c r="BC735" s="91" t="s">
        <v>2406</v>
      </c>
      <c r="BD735" s="473" t="s">
        <v>1301</v>
      </c>
      <c r="BE735">
        <v>702</v>
      </c>
      <c r="BF735" s="93" t="s">
        <v>2132</v>
      </c>
      <c r="BG735" s="311" t="s">
        <v>1361</v>
      </c>
      <c r="BH735" s="93" t="str">
        <f t="shared" si="74"/>
        <v>Georgia Pulaski</v>
      </c>
      <c r="BI735" s="93" t="s">
        <v>299</v>
      </c>
      <c r="BJ735" s="93" t="s">
        <v>2138</v>
      </c>
      <c r="BK735" s="93" t="s">
        <v>2139</v>
      </c>
      <c r="BL735" s="100" t="str">
        <f>" "</f>
        <v xml:space="preserve"> </v>
      </c>
      <c r="BM735" s="95" t="s">
        <v>1802</v>
      </c>
      <c r="BO735" s="18" t="s">
        <v>2691</v>
      </c>
      <c r="BP735" s="19">
        <v>0</v>
      </c>
      <c r="BQ735" s="19">
        <v>0</v>
      </c>
      <c r="BR735" s="19">
        <v>0</v>
      </c>
      <c r="BS735" s="19">
        <v>0</v>
      </c>
    </row>
    <row r="736" spans="53:71" ht="15" x14ac:dyDescent="0.25">
      <c r="BA736" s="90" t="s">
        <v>2692</v>
      </c>
      <c r="BB736" s="90" t="s">
        <v>1299</v>
      </c>
      <c r="BC736" s="90" t="s">
        <v>2406</v>
      </c>
      <c r="BD736" s="473" t="s">
        <v>1301</v>
      </c>
      <c r="BE736">
        <v>703</v>
      </c>
      <c r="BF736" s="18" t="s">
        <v>2132</v>
      </c>
      <c r="BG736" s="312" t="s">
        <v>2065</v>
      </c>
      <c r="BH736" s="93" t="str">
        <f t="shared" ref="BH736:BH817" si="75">_xlfn.CONCAT(BF736," ",BG736)</f>
        <v>Georgia Putnam</v>
      </c>
      <c r="BI736" s="247" t="s">
        <v>197</v>
      </c>
      <c r="BJ736" s="247" t="s">
        <v>2158</v>
      </c>
      <c r="BK736" s="18" t="s">
        <v>438</v>
      </c>
      <c r="BL736" s="248" t="s">
        <v>1130</v>
      </c>
      <c r="BM736" s="94" t="s">
        <v>2159</v>
      </c>
      <c r="BO736" s="18" t="s">
        <v>2693</v>
      </c>
      <c r="BP736" s="19">
        <v>0</v>
      </c>
      <c r="BQ736" s="19">
        <v>0</v>
      </c>
      <c r="BR736" s="19">
        <v>0</v>
      </c>
      <c r="BS736" s="19">
        <v>0</v>
      </c>
    </row>
    <row r="737" spans="53:71" ht="15" x14ac:dyDescent="0.25">
      <c r="BA737" s="91" t="s">
        <v>2694</v>
      </c>
      <c r="BB737" s="91" t="s">
        <v>1299</v>
      </c>
      <c r="BC737" s="91" t="s">
        <v>2406</v>
      </c>
      <c r="BD737" s="473" t="s">
        <v>1301</v>
      </c>
      <c r="BE737">
        <v>704</v>
      </c>
      <c r="BF737" s="18" t="s">
        <v>2132</v>
      </c>
      <c r="BG737" s="312" t="s">
        <v>2065</v>
      </c>
      <c r="BH737" s="93" t="str">
        <f>_xlfn.CONCAT(BF737," ",BG737)</f>
        <v>Georgia Putnam</v>
      </c>
      <c r="BI737" s="93" t="s">
        <v>299</v>
      </c>
      <c r="BJ737" s="93" t="s">
        <v>300</v>
      </c>
      <c r="BK737" s="93" t="s">
        <v>2134</v>
      </c>
      <c r="BL737" s="100" t="s">
        <v>2135</v>
      </c>
      <c r="BM737" s="95" t="s">
        <v>1802</v>
      </c>
      <c r="BO737" s="18" t="s">
        <v>2695</v>
      </c>
      <c r="BP737" s="19">
        <v>0</v>
      </c>
      <c r="BQ737" s="19">
        <v>0</v>
      </c>
      <c r="BR737" s="19">
        <v>0</v>
      </c>
      <c r="BS737" s="19">
        <v>0</v>
      </c>
    </row>
    <row r="738" spans="53:71" ht="15" x14ac:dyDescent="0.25">
      <c r="BA738" s="90" t="s">
        <v>2696</v>
      </c>
      <c r="BB738" s="90" t="s">
        <v>1299</v>
      </c>
      <c r="BC738" s="90" t="s">
        <v>2406</v>
      </c>
      <c r="BD738" s="473" t="s">
        <v>1301</v>
      </c>
      <c r="BE738">
        <v>705</v>
      </c>
      <c r="BF738" s="93" t="s">
        <v>2132</v>
      </c>
      <c r="BG738" s="311" t="s">
        <v>2697</v>
      </c>
      <c r="BH738" s="93" t="str">
        <f t="shared" si="75"/>
        <v>Georgia Quitman</v>
      </c>
      <c r="BI738" s="93" t="s">
        <v>299</v>
      </c>
      <c r="BJ738" s="93" t="s">
        <v>476</v>
      </c>
      <c r="BK738" s="93" t="s">
        <v>301</v>
      </c>
      <c r="BL738" s="100" t="s">
        <v>302</v>
      </c>
      <c r="BM738" s="95" t="s">
        <v>303</v>
      </c>
      <c r="BO738" s="18" t="s">
        <v>2698</v>
      </c>
      <c r="BP738" s="19">
        <v>0</v>
      </c>
      <c r="BQ738" s="19">
        <v>0</v>
      </c>
      <c r="BR738" s="19">
        <v>0</v>
      </c>
      <c r="BS738" s="19">
        <v>0</v>
      </c>
    </row>
    <row r="739" spans="53:71" ht="15" x14ac:dyDescent="0.25">
      <c r="BA739" s="91" t="s">
        <v>2699</v>
      </c>
      <c r="BB739" s="91" t="s">
        <v>1299</v>
      </c>
      <c r="BC739" s="91" t="s">
        <v>2406</v>
      </c>
      <c r="BD739" s="473" t="s">
        <v>1301</v>
      </c>
      <c r="BE739">
        <v>706</v>
      </c>
      <c r="BF739" s="93" t="s">
        <v>2132</v>
      </c>
      <c r="BG739" s="311" t="s">
        <v>2697</v>
      </c>
      <c r="BH739" s="93" t="str">
        <f t="shared" si="75"/>
        <v>Georgia Quitman</v>
      </c>
      <c r="BI739" s="93" t="s">
        <v>299</v>
      </c>
      <c r="BJ739" s="93" t="s">
        <v>300</v>
      </c>
      <c r="BK739" s="93" t="s">
        <v>363</v>
      </c>
      <c r="BL739" s="100" t="str">
        <f>" "</f>
        <v xml:space="preserve"> </v>
      </c>
      <c r="BM739" s="95" t="s">
        <v>303</v>
      </c>
      <c r="BO739" s="18" t="s">
        <v>2700</v>
      </c>
      <c r="BP739" s="19">
        <v>0</v>
      </c>
      <c r="BQ739" s="19">
        <v>0</v>
      </c>
      <c r="BR739" s="19">
        <v>0</v>
      </c>
      <c r="BS739" s="19">
        <v>0</v>
      </c>
    </row>
    <row r="740" spans="53:71" ht="15" x14ac:dyDescent="0.25">
      <c r="BA740" s="91" t="s">
        <v>2701</v>
      </c>
      <c r="BB740" s="91" t="s">
        <v>1299</v>
      </c>
      <c r="BC740" s="91" t="s">
        <v>2406</v>
      </c>
      <c r="BD740" s="473" t="s">
        <v>1301</v>
      </c>
      <c r="BE740">
        <v>707</v>
      </c>
      <c r="BF740" s="18" t="s">
        <v>2132</v>
      </c>
      <c r="BG740" s="312" t="s">
        <v>2702</v>
      </c>
      <c r="BH740" s="93" t="str">
        <f t="shared" si="75"/>
        <v>Georgia Rabun</v>
      </c>
      <c r="BI740" s="247" t="s">
        <v>197</v>
      </c>
      <c r="BJ740" s="247" t="s">
        <v>2158</v>
      </c>
      <c r="BK740" s="18" t="s">
        <v>438</v>
      </c>
      <c r="BL740" s="248" t="s">
        <v>1130</v>
      </c>
      <c r="BM740" s="94" t="s">
        <v>2159</v>
      </c>
      <c r="BO740" s="18" t="s">
        <v>2703</v>
      </c>
      <c r="BP740" s="19">
        <v>0</v>
      </c>
      <c r="BQ740" s="19">
        <v>0</v>
      </c>
      <c r="BR740" s="19">
        <v>0</v>
      </c>
      <c r="BS740" s="19">
        <v>0</v>
      </c>
    </row>
    <row r="741" spans="53:71" ht="15" x14ac:dyDescent="0.25">
      <c r="BA741" s="90" t="s">
        <v>2704</v>
      </c>
      <c r="BB741" s="90" t="s">
        <v>1299</v>
      </c>
      <c r="BC741" s="90" t="s">
        <v>1869</v>
      </c>
      <c r="BD741" s="473" t="s">
        <v>1301</v>
      </c>
      <c r="BE741">
        <v>708</v>
      </c>
      <c r="BF741" s="18" t="s">
        <v>2132</v>
      </c>
      <c r="BG741" s="312" t="s">
        <v>2702</v>
      </c>
      <c r="BH741" s="93" t="str">
        <f>_xlfn.CONCAT(BF741," ",BG741)</f>
        <v>Georgia Rabun</v>
      </c>
      <c r="BI741" s="93" t="s">
        <v>299</v>
      </c>
      <c r="BJ741" s="93" t="s">
        <v>300</v>
      </c>
      <c r="BK741" s="93" t="s">
        <v>2134</v>
      </c>
      <c r="BL741" s="100" t="s">
        <v>2135</v>
      </c>
      <c r="BM741" s="95" t="s">
        <v>1802</v>
      </c>
      <c r="BO741" s="18" t="s">
        <v>2705</v>
      </c>
      <c r="BP741" s="19">
        <v>0</v>
      </c>
      <c r="BQ741" s="19">
        <v>0</v>
      </c>
      <c r="BR741" s="19">
        <v>0</v>
      </c>
      <c r="BS741" s="19">
        <v>0</v>
      </c>
    </row>
    <row r="742" spans="53:71" ht="15" x14ac:dyDescent="0.25">
      <c r="BA742" s="91" t="s">
        <v>2706</v>
      </c>
      <c r="BB742" s="91" t="s">
        <v>1299</v>
      </c>
      <c r="BC742" s="91" t="s">
        <v>2406</v>
      </c>
      <c r="BD742" s="473" t="s">
        <v>1301</v>
      </c>
      <c r="BE742">
        <v>709</v>
      </c>
      <c r="BF742" s="93" t="s">
        <v>2132</v>
      </c>
      <c r="BG742" s="311" t="s">
        <v>1018</v>
      </c>
      <c r="BH742" s="93" t="str">
        <f t="shared" si="75"/>
        <v>Georgia Randolph</v>
      </c>
      <c r="BI742" s="93" t="s">
        <v>299</v>
      </c>
      <c r="BJ742" s="93" t="s">
        <v>476</v>
      </c>
      <c r="BK742" s="93" t="s">
        <v>301</v>
      </c>
      <c r="BL742" s="100" t="s">
        <v>302</v>
      </c>
      <c r="BM742" s="95" t="s">
        <v>303</v>
      </c>
      <c r="BO742" s="18" t="s">
        <v>2707</v>
      </c>
      <c r="BP742" s="19">
        <v>0</v>
      </c>
      <c r="BQ742" s="19">
        <v>0</v>
      </c>
      <c r="BR742" s="19">
        <v>0</v>
      </c>
      <c r="BS742" s="19">
        <v>0</v>
      </c>
    </row>
    <row r="743" spans="53:71" ht="15" x14ac:dyDescent="0.25">
      <c r="BA743" s="90" t="s">
        <v>2708</v>
      </c>
      <c r="BB743" s="90" t="s">
        <v>1299</v>
      </c>
      <c r="BC743" s="90" t="s">
        <v>1869</v>
      </c>
      <c r="BD743" s="473" t="s">
        <v>1301</v>
      </c>
      <c r="BE743">
        <v>710</v>
      </c>
      <c r="BF743" s="93" t="s">
        <v>2132</v>
      </c>
      <c r="BG743" s="311" t="s">
        <v>1018</v>
      </c>
      <c r="BH743" s="93" t="str">
        <f t="shared" si="75"/>
        <v>Georgia Randolph</v>
      </c>
      <c r="BI743" s="93" t="s">
        <v>299</v>
      </c>
      <c r="BJ743" s="93" t="s">
        <v>300</v>
      </c>
      <c r="BK743" s="93" t="s">
        <v>363</v>
      </c>
      <c r="BL743" s="100" t="str">
        <f>" "</f>
        <v xml:space="preserve"> </v>
      </c>
      <c r="BM743" s="95" t="s">
        <v>303</v>
      </c>
      <c r="BO743" s="18" t="s">
        <v>2709</v>
      </c>
      <c r="BP743" s="19">
        <v>0</v>
      </c>
      <c r="BQ743" s="19">
        <v>0</v>
      </c>
      <c r="BR743" s="19">
        <v>0</v>
      </c>
      <c r="BS743" s="19">
        <v>0</v>
      </c>
    </row>
    <row r="744" spans="53:71" ht="15" x14ac:dyDescent="0.25">
      <c r="BA744" s="90" t="s">
        <v>2710</v>
      </c>
      <c r="BB744" s="90" t="s">
        <v>1299</v>
      </c>
      <c r="BC744" s="90" t="s">
        <v>362</v>
      </c>
      <c r="BD744" s="473" t="s">
        <v>1301</v>
      </c>
      <c r="BE744">
        <v>711</v>
      </c>
      <c r="BF744" s="18" t="s">
        <v>2132</v>
      </c>
      <c r="BG744" s="312" t="s">
        <v>2711</v>
      </c>
      <c r="BH744" s="93" t="str">
        <f t="shared" si="75"/>
        <v>Georgia Richmond</v>
      </c>
      <c r="BI744" s="93" t="s">
        <v>299</v>
      </c>
      <c r="BJ744" s="93" t="s">
        <v>300</v>
      </c>
      <c r="BK744" s="93" t="s">
        <v>2134</v>
      </c>
      <c r="BL744" s="100" t="s">
        <v>2135</v>
      </c>
      <c r="BM744" s="95" t="s">
        <v>1802</v>
      </c>
      <c r="BO744" s="18" t="s">
        <v>2712</v>
      </c>
      <c r="BP744" s="19">
        <v>0</v>
      </c>
      <c r="BQ744" s="19">
        <v>0</v>
      </c>
      <c r="BR744" s="19">
        <v>0</v>
      </c>
      <c r="BS744" s="19">
        <v>0</v>
      </c>
    </row>
    <row r="745" spans="53:71" ht="15" x14ac:dyDescent="0.25">
      <c r="BA745" s="91" t="s">
        <v>2713</v>
      </c>
      <c r="BB745" s="91" t="s">
        <v>1299</v>
      </c>
      <c r="BC745" s="91" t="s">
        <v>362</v>
      </c>
      <c r="BD745" s="473" t="s">
        <v>1301</v>
      </c>
      <c r="BE745">
        <v>712</v>
      </c>
      <c r="BF745" s="18" t="s">
        <v>2132</v>
      </c>
      <c r="BG745" s="312" t="s">
        <v>2714</v>
      </c>
      <c r="BH745" s="93" t="str">
        <f t="shared" si="75"/>
        <v>Georgia Rockdale</v>
      </c>
      <c r="BI745" s="93" t="s">
        <v>299</v>
      </c>
      <c r="BJ745" s="93" t="s">
        <v>300</v>
      </c>
      <c r="BK745" s="93" t="s">
        <v>2134</v>
      </c>
      <c r="BL745" s="100" t="s">
        <v>2135</v>
      </c>
      <c r="BM745" s="95" t="s">
        <v>1802</v>
      </c>
      <c r="BO745" s="18" t="s">
        <v>2715</v>
      </c>
      <c r="BP745" s="19">
        <v>0</v>
      </c>
      <c r="BQ745" s="19">
        <v>0</v>
      </c>
      <c r="BR745" s="19">
        <v>0</v>
      </c>
      <c r="BS745" s="19">
        <v>0</v>
      </c>
    </row>
    <row r="746" spans="53:71" ht="15" x14ac:dyDescent="0.25">
      <c r="BA746" s="90" t="s">
        <v>2716</v>
      </c>
      <c r="BB746" s="90" t="s">
        <v>1299</v>
      </c>
      <c r="BC746" s="90" t="s">
        <v>362</v>
      </c>
      <c r="BD746" s="473" t="s">
        <v>1301</v>
      </c>
      <c r="BE746">
        <v>713</v>
      </c>
      <c r="BF746" s="18" t="s">
        <v>2132</v>
      </c>
      <c r="BG746" s="312" t="s">
        <v>2711</v>
      </c>
      <c r="BH746" s="93" t="str">
        <f>_xlfn.CONCAT(BF746," ",BG746)</f>
        <v>Georgia Richmond</v>
      </c>
      <c r="BI746" s="247" t="s">
        <v>197</v>
      </c>
      <c r="BJ746" s="247" t="s">
        <v>2158</v>
      </c>
      <c r="BK746" s="18" t="s">
        <v>438</v>
      </c>
      <c r="BL746" s="248" t="s">
        <v>1130</v>
      </c>
      <c r="BM746" s="94" t="s">
        <v>2159</v>
      </c>
      <c r="BO746" s="18" t="s">
        <v>2717</v>
      </c>
      <c r="BP746" s="19">
        <v>0</v>
      </c>
      <c r="BQ746" s="19">
        <v>0</v>
      </c>
      <c r="BR746" s="19">
        <v>0</v>
      </c>
      <c r="BS746" s="19">
        <v>0</v>
      </c>
    </row>
    <row r="747" spans="53:71" ht="15" x14ac:dyDescent="0.25">
      <c r="BA747" s="91" t="s">
        <v>2718</v>
      </c>
      <c r="BB747" s="91" t="s">
        <v>1299</v>
      </c>
      <c r="BC747" s="91" t="s">
        <v>362</v>
      </c>
      <c r="BD747" s="473" t="s">
        <v>1301</v>
      </c>
      <c r="BE747">
        <v>714</v>
      </c>
      <c r="BF747" s="18" t="s">
        <v>2132</v>
      </c>
      <c r="BG747" s="312" t="s">
        <v>2714</v>
      </c>
      <c r="BH747" s="93" t="str">
        <f>_xlfn.CONCAT(BF747," ",BG747)</f>
        <v>Georgia Rockdale</v>
      </c>
      <c r="BI747" s="247" t="s">
        <v>197</v>
      </c>
      <c r="BJ747" s="247" t="s">
        <v>2158</v>
      </c>
      <c r="BK747" s="18" t="s">
        <v>438</v>
      </c>
      <c r="BL747" s="248" t="s">
        <v>1130</v>
      </c>
      <c r="BM747" s="94" t="s">
        <v>2159</v>
      </c>
      <c r="BO747" s="18" t="s">
        <v>2719</v>
      </c>
      <c r="BP747" s="19">
        <v>0</v>
      </c>
      <c r="BQ747" s="19">
        <v>0</v>
      </c>
      <c r="BR747" s="19">
        <v>0</v>
      </c>
      <c r="BS747" s="19">
        <v>0</v>
      </c>
    </row>
    <row r="748" spans="53:71" ht="15" x14ac:dyDescent="0.25">
      <c r="BA748" s="91" t="s">
        <v>2720</v>
      </c>
      <c r="BB748" s="91" t="s">
        <v>1299</v>
      </c>
      <c r="BC748" s="91" t="s">
        <v>362</v>
      </c>
      <c r="BD748" s="473" t="s">
        <v>1301</v>
      </c>
      <c r="BE748">
        <v>715</v>
      </c>
      <c r="BF748" s="93" t="s">
        <v>2132</v>
      </c>
      <c r="BG748" s="311" t="s">
        <v>2721</v>
      </c>
      <c r="BH748" s="93" t="str">
        <f t="shared" si="75"/>
        <v>Georgia Schley</v>
      </c>
      <c r="BI748" s="93" t="s">
        <v>299</v>
      </c>
      <c r="BJ748" s="93" t="s">
        <v>476</v>
      </c>
      <c r="BK748" s="93" t="s">
        <v>301</v>
      </c>
      <c r="BL748" s="100" t="s">
        <v>302</v>
      </c>
      <c r="BM748" s="95" t="s">
        <v>303</v>
      </c>
      <c r="BO748" s="18" t="s">
        <v>2722</v>
      </c>
      <c r="BP748" s="19">
        <v>0</v>
      </c>
      <c r="BQ748" s="19">
        <v>0</v>
      </c>
      <c r="BR748" s="19">
        <v>0</v>
      </c>
      <c r="BS748" s="19">
        <v>0</v>
      </c>
    </row>
    <row r="749" spans="53:71" ht="15" x14ac:dyDescent="0.25">
      <c r="BA749" s="90" t="s">
        <v>2723</v>
      </c>
      <c r="BB749" s="90" t="s">
        <v>1299</v>
      </c>
      <c r="BC749" s="90" t="s">
        <v>362</v>
      </c>
      <c r="BD749" s="473" t="s">
        <v>1301</v>
      </c>
      <c r="BE749">
        <v>716</v>
      </c>
      <c r="BF749" s="93" t="s">
        <v>2132</v>
      </c>
      <c r="BG749" s="311" t="s">
        <v>2721</v>
      </c>
      <c r="BH749" s="93" t="str">
        <f t="shared" si="75"/>
        <v>Georgia Schley</v>
      </c>
      <c r="BI749" s="93" t="s">
        <v>299</v>
      </c>
      <c r="BJ749" s="93" t="s">
        <v>300</v>
      </c>
      <c r="BK749" s="93" t="s">
        <v>363</v>
      </c>
      <c r="BL749" s="100" t="str">
        <f>" "</f>
        <v xml:space="preserve"> </v>
      </c>
      <c r="BM749" s="95" t="s">
        <v>303</v>
      </c>
      <c r="BO749" s="18" t="s">
        <v>2724</v>
      </c>
      <c r="BP749" s="19">
        <v>0</v>
      </c>
      <c r="BQ749" s="19">
        <v>0</v>
      </c>
      <c r="BR749" s="19">
        <v>0</v>
      </c>
      <c r="BS749" s="19">
        <v>0</v>
      </c>
    </row>
    <row r="750" spans="53:71" ht="15" x14ac:dyDescent="0.25">
      <c r="BA750" s="91" t="s">
        <v>2725</v>
      </c>
      <c r="BB750" s="91" t="s">
        <v>1299</v>
      </c>
      <c r="BC750" s="91" t="s">
        <v>362</v>
      </c>
      <c r="BD750" s="473" t="s">
        <v>1301</v>
      </c>
      <c r="BE750">
        <v>717</v>
      </c>
      <c r="BF750" s="93" t="s">
        <v>2132</v>
      </c>
      <c r="BG750" s="311" t="s">
        <v>2726</v>
      </c>
      <c r="BH750" s="93" t="str">
        <f t="shared" si="75"/>
        <v>Georgia Screven</v>
      </c>
      <c r="BI750" s="93" t="s">
        <v>299</v>
      </c>
      <c r="BJ750" s="93" t="s">
        <v>300</v>
      </c>
      <c r="BK750" s="93" t="s">
        <v>2134</v>
      </c>
      <c r="BL750" s="100" t="s">
        <v>2135</v>
      </c>
      <c r="BM750" s="95" t="s">
        <v>1802</v>
      </c>
      <c r="BO750" s="18" t="s">
        <v>2727</v>
      </c>
      <c r="BP750" s="19">
        <v>0</v>
      </c>
      <c r="BQ750" s="19">
        <v>0</v>
      </c>
      <c r="BR750" s="19">
        <v>0</v>
      </c>
      <c r="BS750" s="19">
        <v>0</v>
      </c>
    </row>
    <row r="751" spans="53:71" ht="15" x14ac:dyDescent="0.25">
      <c r="BA751" s="90" t="s">
        <v>2728</v>
      </c>
      <c r="BB751" s="90" t="s">
        <v>1299</v>
      </c>
      <c r="BC751" s="90" t="s">
        <v>362</v>
      </c>
      <c r="BD751" s="473" t="s">
        <v>1301</v>
      </c>
      <c r="BE751">
        <v>718</v>
      </c>
      <c r="BF751" s="93" t="s">
        <v>2132</v>
      </c>
      <c r="BG751" s="311" t="s">
        <v>2726</v>
      </c>
      <c r="BH751" s="93" t="str">
        <f t="shared" si="75"/>
        <v>Georgia Screven</v>
      </c>
      <c r="BI751" s="93" t="s">
        <v>299</v>
      </c>
      <c r="BJ751" s="93" t="s">
        <v>2138</v>
      </c>
      <c r="BK751" s="93" t="s">
        <v>2139</v>
      </c>
      <c r="BL751" s="100" t="str">
        <f>" "</f>
        <v xml:space="preserve"> </v>
      </c>
      <c r="BM751" s="95" t="s">
        <v>1802</v>
      </c>
      <c r="BO751" s="18" t="s">
        <v>2729</v>
      </c>
      <c r="BP751" s="19">
        <v>0</v>
      </c>
      <c r="BQ751" s="19">
        <v>0</v>
      </c>
      <c r="BR751" s="19">
        <v>0</v>
      </c>
      <c r="BS751" s="19">
        <v>0</v>
      </c>
    </row>
    <row r="752" spans="53:71" ht="15" x14ac:dyDescent="0.25">
      <c r="BA752" s="90" t="s">
        <v>2730</v>
      </c>
      <c r="BB752" s="90" t="s">
        <v>1299</v>
      </c>
      <c r="BC752" s="90" t="s">
        <v>362</v>
      </c>
      <c r="BD752" s="473" t="s">
        <v>1301</v>
      </c>
      <c r="BE752">
        <v>719</v>
      </c>
      <c r="BF752" s="93" t="s">
        <v>2132</v>
      </c>
      <c r="BG752" s="311" t="s">
        <v>2080</v>
      </c>
      <c r="BH752" s="93" t="str">
        <f t="shared" si="75"/>
        <v>Georgia Seminole</v>
      </c>
      <c r="BI752" s="93" t="s">
        <v>299</v>
      </c>
      <c r="BJ752" s="93" t="s">
        <v>476</v>
      </c>
      <c r="BK752" s="93" t="s">
        <v>301</v>
      </c>
      <c r="BL752" s="100" t="s">
        <v>302</v>
      </c>
      <c r="BM752" s="95" t="s">
        <v>303</v>
      </c>
      <c r="BO752" s="18" t="s">
        <v>2731</v>
      </c>
      <c r="BP752" s="19">
        <v>0</v>
      </c>
      <c r="BQ752" s="19">
        <v>0</v>
      </c>
      <c r="BR752" s="19">
        <v>0</v>
      </c>
      <c r="BS752" s="19">
        <v>0</v>
      </c>
    </row>
    <row r="753" spans="53:71" ht="15" x14ac:dyDescent="0.25">
      <c r="BA753" s="91" t="s">
        <v>2732</v>
      </c>
      <c r="BB753" s="91" t="s">
        <v>1299</v>
      </c>
      <c r="BC753" s="91" t="s">
        <v>362</v>
      </c>
      <c r="BD753" s="473" t="s">
        <v>1301</v>
      </c>
      <c r="BE753">
        <v>720</v>
      </c>
      <c r="BF753" s="93" t="s">
        <v>2132</v>
      </c>
      <c r="BG753" s="311" t="s">
        <v>2080</v>
      </c>
      <c r="BH753" s="93" t="str">
        <f t="shared" si="75"/>
        <v>Georgia Seminole</v>
      </c>
      <c r="BI753" s="93" t="s">
        <v>299</v>
      </c>
      <c r="BJ753" s="93" t="s">
        <v>300</v>
      </c>
      <c r="BK753" s="93" t="s">
        <v>363</v>
      </c>
      <c r="BL753" s="100" t="str">
        <f>" "</f>
        <v xml:space="preserve"> </v>
      </c>
      <c r="BM753" s="95" t="s">
        <v>303</v>
      </c>
      <c r="BO753" s="18" t="s">
        <v>2733</v>
      </c>
      <c r="BP753" s="19">
        <v>0</v>
      </c>
      <c r="BQ753" s="19">
        <v>0</v>
      </c>
      <c r="BR753" s="19">
        <v>0</v>
      </c>
      <c r="BS753" s="19">
        <v>0</v>
      </c>
    </row>
    <row r="754" spans="53:71" ht="15" x14ac:dyDescent="0.25">
      <c r="BA754" s="90" t="s">
        <v>2734</v>
      </c>
      <c r="BB754" s="90" t="s">
        <v>1299</v>
      </c>
      <c r="BC754" s="90" t="s">
        <v>362</v>
      </c>
      <c r="BD754" s="473" t="s">
        <v>1301</v>
      </c>
      <c r="BE754">
        <v>721</v>
      </c>
      <c r="BF754" s="18" t="s">
        <v>2132</v>
      </c>
      <c r="BG754" s="312" t="s">
        <v>2735</v>
      </c>
      <c r="BH754" s="93" t="str">
        <f t="shared" si="75"/>
        <v>Georgia Spalding</v>
      </c>
      <c r="BI754" s="93" t="s">
        <v>299</v>
      </c>
      <c r="BJ754" s="93" t="s">
        <v>300</v>
      </c>
      <c r="BK754" s="93" t="s">
        <v>2134</v>
      </c>
      <c r="BL754" s="100" t="s">
        <v>2135</v>
      </c>
      <c r="BM754" s="95" t="s">
        <v>1802</v>
      </c>
      <c r="BO754" s="18" t="s">
        <v>2736</v>
      </c>
      <c r="BP754" s="19">
        <v>0</v>
      </c>
      <c r="BQ754" s="19">
        <v>0</v>
      </c>
      <c r="BR754" s="19">
        <v>0</v>
      </c>
      <c r="BS754" s="19">
        <v>0</v>
      </c>
    </row>
    <row r="755" spans="53:71" ht="15" x14ac:dyDescent="0.25">
      <c r="BA755" s="91" t="s">
        <v>2737</v>
      </c>
      <c r="BB755" s="91" t="s">
        <v>1299</v>
      </c>
      <c r="BC755" s="91" t="s">
        <v>362</v>
      </c>
      <c r="BD755" s="473" t="s">
        <v>1301</v>
      </c>
      <c r="BE755">
        <v>722</v>
      </c>
      <c r="BF755" s="18" t="s">
        <v>2132</v>
      </c>
      <c r="BG755" s="312" t="s">
        <v>2735</v>
      </c>
      <c r="BH755" s="93" t="str">
        <f>_xlfn.CONCAT(BF755," ",BG755)</f>
        <v>Georgia Spalding</v>
      </c>
      <c r="BI755" s="247" t="s">
        <v>197</v>
      </c>
      <c r="BJ755" s="247" t="s">
        <v>2158</v>
      </c>
      <c r="BK755" s="18" t="s">
        <v>438</v>
      </c>
      <c r="BL755" s="248" t="s">
        <v>1130</v>
      </c>
      <c r="BM755" s="94" t="s">
        <v>2159</v>
      </c>
      <c r="BO755" s="18" t="s">
        <v>2738</v>
      </c>
      <c r="BP755" s="19" t="s">
        <v>2739</v>
      </c>
      <c r="BQ755" s="19" t="s">
        <v>2739</v>
      </c>
      <c r="BR755" s="19" t="s">
        <v>2739</v>
      </c>
      <c r="BS755" s="19" t="s">
        <v>2739</v>
      </c>
    </row>
    <row r="756" spans="53:71" ht="15" x14ac:dyDescent="0.25">
      <c r="BA756" s="91" t="s">
        <v>2740</v>
      </c>
      <c r="BB756" s="91" t="s">
        <v>1299</v>
      </c>
      <c r="BC756" s="91" t="s">
        <v>362</v>
      </c>
      <c r="BD756" s="473" t="s">
        <v>1301</v>
      </c>
      <c r="BE756">
        <v>723</v>
      </c>
      <c r="BF756" s="18" t="s">
        <v>2132</v>
      </c>
      <c r="BG756" s="312" t="s">
        <v>2741</v>
      </c>
      <c r="BH756" s="93" t="str">
        <f t="shared" si="75"/>
        <v>Georgia Stephens</v>
      </c>
      <c r="BI756" s="93" t="s">
        <v>299</v>
      </c>
      <c r="BJ756" s="93" t="s">
        <v>300</v>
      </c>
      <c r="BK756" s="93" t="s">
        <v>2134</v>
      </c>
      <c r="BL756" s="100" t="s">
        <v>2135</v>
      </c>
      <c r="BM756" s="95" t="s">
        <v>1802</v>
      </c>
      <c r="BO756" s="18" t="s">
        <v>2742</v>
      </c>
      <c r="BP756" s="19">
        <v>0</v>
      </c>
      <c r="BQ756" s="19">
        <v>0</v>
      </c>
      <c r="BR756" s="19">
        <v>0</v>
      </c>
      <c r="BS756" s="19">
        <v>0</v>
      </c>
    </row>
    <row r="757" spans="53:71" ht="15" x14ac:dyDescent="0.25">
      <c r="BA757" s="90" t="s">
        <v>2743</v>
      </c>
      <c r="BB757" s="90" t="s">
        <v>1299</v>
      </c>
      <c r="BC757" s="90" t="s">
        <v>1869</v>
      </c>
      <c r="BD757" s="473" t="s">
        <v>1301</v>
      </c>
      <c r="BE757">
        <v>724</v>
      </c>
      <c r="BF757" s="18" t="s">
        <v>2132</v>
      </c>
      <c r="BG757" s="312" t="s">
        <v>2741</v>
      </c>
      <c r="BH757" s="93" t="str">
        <f>_xlfn.CONCAT(BF757," ",BG757)</f>
        <v>Georgia Stephens</v>
      </c>
      <c r="BI757" s="247" t="s">
        <v>197</v>
      </c>
      <c r="BJ757" s="247" t="s">
        <v>2158</v>
      </c>
      <c r="BK757" s="18" t="s">
        <v>438</v>
      </c>
      <c r="BL757" s="248" t="s">
        <v>1130</v>
      </c>
      <c r="BM757" s="94" t="s">
        <v>2159</v>
      </c>
      <c r="BO757" s="18" t="s">
        <v>2744</v>
      </c>
      <c r="BP757" s="19">
        <v>0</v>
      </c>
      <c r="BQ757" s="19">
        <v>0</v>
      </c>
      <c r="BR757" s="19">
        <v>0</v>
      </c>
      <c r="BS757" s="19">
        <v>0</v>
      </c>
    </row>
    <row r="758" spans="53:71" ht="15" x14ac:dyDescent="0.25">
      <c r="BA758" s="91" t="s">
        <v>2745</v>
      </c>
      <c r="BB758" s="91" t="s">
        <v>1299</v>
      </c>
      <c r="BC758" s="91" t="s">
        <v>362</v>
      </c>
      <c r="BD758" s="473" t="s">
        <v>1301</v>
      </c>
      <c r="BE758">
        <v>725</v>
      </c>
      <c r="BF758" s="93" t="s">
        <v>2132</v>
      </c>
      <c r="BG758" s="311" t="s">
        <v>2746</v>
      </c>
      <c r="BH758" s="93" t="str">
        <f t="shared" si="75"/>
        <v>Georgia Stewart</v>
      </c>
      <c r="BI758" s="93" t="s">
        <v>299</v>
      </c>
      <c r="BJ758" s="93" t="s">
        <v>476</v>
      </c>
      <c r="BK758" s="93" t="s">
        <v>301</v>
      </c>
      <c r="BL758" s="100" t="s">
        <v>302</v>
      </c>
      <c r="BM758" s="95" t="s">
        <v>303</v>
      </c>
      <c r="BO758" s="18" t="s">
        <v>2747</v>
      </c>
      <c r="BP758" s="19">
        <v>0</v>
      </c>
      <c r="BQ758" s="19">
        <v>0</v>
      </c>
      <c r="BR758" s="19">
        <v>0</v>
      </c>
      <c r="BS758" s="19">
        <v>0</v>
      </c>
    </row>
    <row r="759" spans="53:71" ht="15" x14ac:dyDescent="0.25">
      <c r="BA759" s="90" t="s">
        <v>2748</v>
      </c>
      <c r="BB759" s="90" t="s">
        <v>1299</v>
      </c>
      <c r="BC759" s="90" t="s">
        <v>362</v>
      </c>
      <c r="BD759" s="473" t="s">
        <v>1301</v>
      </c>
      <c r="BE759">
        <v>726</v>
      </c>
      <c r="BF759" s="93" t="s">
        <v>2132</v>
      </c>
      <c r="BG759" s="311" t="s">
        <v>2746</v>
      </c>
      <c r="BH759" s="93" t="str">
        <f t="shared" si="75"/>
        <v>Georgia Stewart</v>
      </c>
      <c r="BI759" s="93" t="s">
        <v>299</v>
      </c>
      <c r="BJ759" s="93" t="s">
        <v>300</v>
      </c>
      <c r="BK759" s="93" t="s">
        <v>363</v>
      </c>
      <c r="BL759" s="100" t="str">
        <f>" "</f>
        <v xml:space="preserve"> </v>
      </c>
      <c r="BM759" s="95" t="s">
        <v>303</v>
      </c>
      <c r="BO759" s="18" t="s">
        <v>2749</v>
      </c>
      <c r="BP759" s="19">
        <v>0</v>
      </c>
      <c r="BQ759" s="19">
        <v>0</v>
      </c>
      <c r="BR759" s="19">
        <v>0</v>
      </c>
      <c r="BS759" s="19">
        <v>0</v>
      </c>
    </row>
    <row r="760" spans="53:71" ht="15" x14ac:dyDescent="0.25">
      <c r="BA760" s="91" t="s">
        <v>2750</v>
      </c>
      <c r="BB760" s="91" t="s">
        <v>1299</v>
      </c>
      <c r="BC760" s="91" t="s">
        <v>362</v>
      </c>
      <c r="BD760" s="473" t="s">
        <v>1301</v>
      </c>
      <c r="BE760">
        <v>727</v>
      </c>
      <c r="BF760" s="93" t="s">
        <v>2132</v>
      </c>
      <c r="BG760" s="311" t="s">
        <v>1048</v>
      </c>
      <c r="BH760" s="93" t="str">
        <f t="shared" si="75"/>
        <v>Georgia Sumter</v>
      </c>
      <c r="BI760" s="93" t="s">
        <v>299</v>
      </c>
      <c r="BJ760" s="93" t="s">
        <v>476</v>
      </c>
      <c r="BK760" s="93" t="s">
        <v>301</v>
      </c>
      <c r="BL760" s="100" t="s">
        <v>302</v>
      </c>
      <c r="BM760" s="95" t="s">
        <v>303</v>
      </c>
      <c r="BO760" s="18" t="s">
        <v>2751</v>
      </c>
      <c r="BP760" s="19">
        <v>0</v>
      </c>
      <c r="BQ760" s="19">
        <v>0</v>
      </c>
      <c r="BR760" s="19">
        <v>0</v>
      </c>
      <c r="BS760" s="19">
        <v>0</v>
      </c>
    </row>
    <row r="761" spans="53:71" ht="15" x14ac:dyDescent="0.25">
      <c r="BA761" s="90" t="s">
        <v>2752</v>
      </c>
      <c r="BB761" s="90" t="s">
        <v>1299</v>
      </c>
      <c r="BC761" s="90" t="s">
        <v>362</v>
      </c>
      <c r="BD761" s="473" t="s">
        <v>1301</v>
      </c>
      <c r="BE761">
        <v>728</v>
      </c>
      <c r="BF761" s="93" t="s">
        <v>2132</v>
      </c>
      <c r="BG761" s="311" t="s">
        <v>1048</v>
      </c>
      <c r="BH761" s="93" t="str">
        <f t="shared" si="75"/>
        <v>Georgia Sumter</v>
      </c>
      <c r="BI761" s="93" t="s">
        <v>299</v>
      </c>
      <c r="BJ761" s="93" t="s">
        <v>300</v>
      </c>
      <c r="BK761" s="93" t="s">
        <v>363</v>
      </c>
      <c r="BL761" s="100" t="str">
        <f>" "</f>
        <v xml:space="preserve"> </v>
      </c>
      <c r="BM761" s="95" t="s">
        <v>303</v>
      </c>
      <c r="BO761" s="18" t="s">
        <v>2753</v>
      </c>
      <c r="BP761" s="19">
        <v>0</v>
      </c>
      <c r="BQ761" s="19">
        <v>0</v>
      </c>
      <c r="BR761" s="19">
        <v>0</v>
      </c>
      <c r="BS761" s="19">
        <v>0</v>
      </c>
    </row>
    <row r="762" spans="53:71" ht="15" x14ac:dyDescent="0.25">
      <c r="BA762" s="90" t="s">
        <v>2754</v>
      </c>
      <c r="BB762" s="90" t="s">
        <v>1299</v>
      </c>
      <c r="BC762" s="90" t="s">
        <v>1869</v>
      </c>
      <c r="BD762" s="473" t="s">
        <v>1301</v>
      </c>
      <c r="BE762">
        <v>729</v>
      </c>
      <c r="BF762" s="93" t="s">
        <v>2132</v>
      </c>
      <c r="BG762" s="311" t="s">
        <v>2755</v>
      </c>
      <c r="BH762" s="93" t="str">
        <f t="shared" si="75"/>
        <v>Georgia Talbot</v>
      </c>
      <c r="BI762" s="93" t="s">
        <v>299</v>
      </c>
      <c r="BJ762" s="93" t="s">
        <v>476</v>
      </c>
      <c r="BK762" s="93" t="s">
        <v>301</v>
      </c>
      <c r="BL762" s="100" t="s">
        <v>302</v>
      </c>
      <c r="BM762" s="95" t="s">
        <v>1125</v>
      </c>
      <c r="BO762" s="18" t="s">
        <v>2756</v>
      </c>
      <c r="BP762" s="19">
        <v>0</v>
      </c>
      <c r="BQ762" s="19">
        <v>0</v>
      </c>
      <c r="BR762" s="19">
        <v>0</v>
      </c>
      <c r="BS762" s="19">
        <v>0</v>
      </c>
    </row>
    <row r="763" spans="53:71" ht="15" x14ac:dyDescent="0.25">
      <c r="BA763" s="91" t="s">
        <v>2757</v>
      </c>
      <c r="BB763" s="91" t="s">
        <v>1299</v>
      </c>
      <c r="BC763" s="91" t="s">
        <v>1869</v>
      </c>
      <c r="BD763" s="473" t="s">
        <v>1301</v>
      </c>
      <c r="BE763">
        <v>730</v>
      </c>
      <c r="BF763" s="93" t="s">
        <v>2132</v>
      </c>
      <c r="BG763" s="311" t="s">
        <v>2755</v>
      </c>
      <c r="BH763" s="93" t="str">
        <f t="shared" si="75"/>
        <v>Georgia Talbot</v>
      </c>
      <c r="BI763" s="93" t="s">
        <v>299</v>
      </c>
      <c r="BJ763" s="93" t="s">
        <v>300</v>
      </c>
      <c r="BK763" s="93" t="s">
        <v>363</v>
      </c>
      <c r="BL763" s="100" t="str">
        <f>" "</f>
        <v xml:space="preserve"> </v>
      </c>
      <c r="BM763" s="95" t="s">
        <v>303</v>
      </c>
      <c r="BO763" s="18" t="s">
        <v>2758</v>
      </c>
      <c r="BP763" s="19">
        <v>0</v>
      </c>
      <c r="BQ763" s="19">
        <v>0</v>
      </c>
      <c r="BR763" s="19">
        <v>0</v>
      </c>
      <c r="BS763" s="19">
        <v>0</v>
      </c>
    </row>
    <row r="764" spans="53:71" ht="15" x14ac:dyDescent="0.25">
      <c r="BA764" s="90" t="s">
        <v>2759</v>
      </c>
      <c r="BB764" s="90" t="s">
        <v>1299</v>
      </c>
      <c r="BC764" s="90" t="s">
        <v>362</v>
      </c>
      <c r="BD764" s="473" t="s">
        <v>1301</v>
      </c>
      <c r="BE764">
        <v>731</v>
      </c>
      <c r="BF764" s="18" t="s">
        <v>2132</v>
      </c>
      <c r="BG764" s="312" t="s">
        <v>2760</v>
      </c>
      <c r="BH764" s="93" t="str">
        <f>_xlfn.CONCAT(BF764," ",BG764)</f>
        <v>Georgia Taliaferro</v>
      </c>
      <c r="BI764" s="93" t="s">
        <v>299</v>
      </c>
      <c r="BJ764" s="93" t="s">
        <v>300</v>
      </c>
      <c r="BK764" s="93" t="s">
        <v>2134</v>
      </c>
      <c r="BL764" s="100" t="s">
        <v>2135</v>
      </c>
      <c r="BM764" s="95" t="s">
        <v>1802</v>
      </c>
      <c r="BO764" s="18" t="s">
        <v>2761</v>
      </c>
      <c r="BP764" s="19">
        <v>0</v>
      </c>
      <c r="BQ764" s="19">
        <v>0</v>
      </c>
      <c r="BR764" s="19">
        <v>0</v>
      </c>
      <c r="BS764" s="19">
        <v>0</v>
      </c>
    </row>
    <row r="765" spans="53:71" ht="15" x14ac:dyDescent="0.25">
      <c r="BA765" s="91" t="s">
        <v>2762</v>
      </c>
      <c r="BB765" s="91" t="s">
        <v>1299</v>
      </c>
      <c r="BC765" s="91" t="s">
        <v>1869</v>
      </c>
      <c r="BD765" s="473" t="s">
        <v>1301</v>
      </c>
      <c r="BE765">
        <v>732</v>
      </c>
      <c r="BF765" s="18" t="s">
        <v>2132</v>
      </c>
      <c r="BG765" s="312" t="s">
        <v>2760</v>
      </c>
      <c r="BH765" s="93" t="str">
        <f t="shared" si="75"/>
        <v>Georgia Taliaferro</v>
      </c>
      <c r="BI765" s="247" t="s">
        <v>197</v>
      </c>
      <c r="BJ765" s="247" t="s">
        <v>2158</v>
      </c>
      <c r="BK765" s="18" t="s">
        <v>438</v>
      </c>
      <c r="BL765" s="248" t="s">
        <v>1130</v>
      </c>
      <c r="BM765" s="94" t="s">
        <v>2159</v>
      </c>
      <c r="BO765" s="18" t="s">
        <v>2763</v>
      </c>
      <c r="BP765" s="19">
        <v>0</v>
      </c>
      <c r="BQ765" s="19">
        <v>0</v>
      </c>
      <c r="BR765" s="19">
        <v>0</v>
      </c>
      <c r="BS765" s="19">
        <v>0</v>
      </c>
    </row>
    <row r="766" spans="53:71" ht="15" x14ac:dyDescent="0.25">
      <c r="BA766" s="91" t="s">
        <v>2764</v>
      </c>
      <c r="BB766" s="91" t="s">
        <v>1299</v>
      </c>
      <c r="BC766" s="91" t="s">
        <v>1869</v>
      </c>
      <c r="BD766" s="473" t="s">
        <v>1301</v>
      </c>
      <c r="BE766">
        <v>733</v>
      </c>
      <c r="BF766" s="93" t="s">
        <v>2132</v>
      </c>
      <c r="BG766" s="311" t="s">
        <v>2765</v>
      </c>
      <c r="BH766" s="93" t="str">
        <f t="shared" si="75"/>
        <v>Georgia Tattnall</v>
      </c>
      <c r="BI766" s="93" t="s">
        <v>299</v>
      </c>
      <c r="BJ766" s="93" t="s">
        <v>2138</v>
      </c>
      <c r="BK766" s="93" t="s">
        <v>2134</v>
      </c>
      <c r="BL766" s="100" t="s">
        <v>2135</v>
      </c>
      <c r="BM766" s="95" t="s">
        <v>1802</v>
      </c>
      <c r="BO766" s="18" t="s">
        <v>2766</v>
      </c>
      <c r="BP766" s="19">
        <v>0</v>
      </c>
      <c r="BQ766" s="19">
        <v>0</v>
      </c>
      <c r="BR766" s="19">
        <v>0</v>
      </c>
      <c r="BS766" s="19">
        <v>0</v>
      </c>
    </row>
    <row r="767" spans="53:71" ht="15" x14ac:dyDescent="0.25">
      <c r="BA767" s="90" t="s">
        <v>2767</v>
      </c>
      <c r="BB767" s="90" t="s">
        <v>1299</v>
      </c>
      <c r="BC767" s="90" t="s">
        <v>362</v>
      </c>
      <c r="BD767" s="473" t="s">
        <v>1301</v>
      </c>
      <c r="BE767">
        <v>734</v>
      </c>
      <c r="BF767" s="93" t="s">
        <v>2132</v>
      </c>
      <c r="BG767" s="311" t="s">
        <v>2765</v>
      </c>
      <c r="BH767" s="93" t="str">
        <f t="shared" si="75"/>
        <v>Georgia Tattnall</v>
      </c>
      <c r="BI767" s="93" t="s">
        <v>299</v>
      </c>
      <c r="BJ767" s="93" t="s">
        <v>2138</v>
      </c>
      <c r="BK767" s="93" t="s">
        <v>2139</v>
      </c>
      <c r="BL767" s="100" t="str">
        <f>" "</f>
        <v xml:space="preserve"> </v>
      </c>
      <c r="BM767" s="95" t="s">
        <v>1802</v>
      </c>
      <c r="BO767" s="18" t="s">
        <v>2768</v>
      </c>
      <c r="BP767" s="19">
        <v>250</v>
      </c>
      <c r="BQ767" s="19">
        <v>0</v>
      </c>
      <c r="BR767" s="19">
        <v>250</v>
      </c>
      <c r="BS767" s="19">
        <v>0</v>
      </c>
    </row>
    <row r="768" spans="53:71" ht="15" x14ac:dyDescent="0.25">
      <c r="BA768" s="91" t="s">
        <v>2769</v>
      </c>
      <c r="BB768" s="91" t="s">
        <v>1299</v>
      </c>
      <c r="BC768" s="91" t="s">
        <v>2406</v>
      </c>
      <c r="BD768" s="473" t="s">
        <v>1301</v>
      </c>
      <c r="BE768">
        <v>735</v>
      </c>
      <c r="BF768" s="93" t="s">
        <v>2132</v>
      </c>
      <c r="BG768" s="311" t="s">
        <v>2104</v>
      </c>
      <c r="BH768" s="93" t="str">
        <f t="shared" si="75"/>
        <v>Georgia Taylor</v>
      </c>
      <c r="BI768" s="93" t="s">
        <v>299</v>
      </c>
      <c r="BJ768" s="93" t="s">
        <v>476</v>
      </c>
      <c r="BK768" s="93" t="s">
        <v>301</v>
      </c>
      <c r="BL768" s="100" t="s">
        <v>302</v>
      </c>
      <c r="BM768" s="95" t="s">
        <v>303</v>
      </c>
      <c r="BO768" s="18" t="s">
        <v>2770</v>
      </c>
      <c r="BP768" s="19">
        <v>250</v>
      </c>
      <c r="BQ768" s="19">
        <v>0</v>
      </c>
      <c r="BR768" s="19">
        <v>250</v>
      </c>
      <c r="BS768" s="19">
        <v>0</v>
      </c>
    </row>
    <row r="769" spans="53:71" ht="15" x14ac:dyDescent="0.25">
      <c r="BA769" s="90" t="s">
        <v>2771</v>
      </c>
      <c r="BB769" s="90" t="s">
        <v>1299</v>
      </c>
      <c r="BC769" s="90" t="s">
        <v>1869</v>
      </c>
      <c r="BD769" s="473" t="s">
        <v>1301</v>
      </c>
      <c r="BE769">
        <v>736</v>
      </c>
      <c r="BF769" s="93" t="s">
        <v>2132</v>
      </c>
      <c r="BG769" s="311" t="s">
        <v>2104</v>
      </c>
      <c r="BH769" s="93" t="str">
        <f t="shared" si="75"/>
        <v>Georgia Taylor</v>
      </c>
      <c r="BI769" s="93" t="s">
        <v>299</v>
      </c>
      <c r="BJ769" s="93" t="s">
        <v>300</v>
      </c>
      <c r="BK769" s="93" t="s">
        <v>363</v>
      </c>
      <c r="BL769" s="100" t="str">
        <f>" "</f>
        <v xml:space="preserve"> </v>
      </c>
      <c r="BM769" s="95" t="s">
        <v>303</v>
      </c>
      <c r="BO769" s="18" t="s">
        <v>2772</v>
      </c>
      <c r="BP769" s="19">
        <v>0</v>
      </c>
      <c r="BQ769" s="19">
        <v>0</v>
      </c>
      <c r="BR769" s="19">
        <v>0</v>
      </c>
      <c r="BS769" s="19">
        <v>0</v>
      </c>
    </row>
    <row r="770" spans="53:71" ht="15" x14ac:dyDescent="0.25">
      <c r="BA770" s="90" t="s">
        <v>2773</v>
      </c>
      <c r="BB770" s="90" t="s">
        <v>1299</v>
      </c>
      <c r="BC770" s="90" t="s">
        <v>1869</v>
      </c>
      <c r="BD770" s="473" t="s">
        <v>1301</v>
      </c>
      <c r="BE770">
        <v>737</v>
      </c>
      <c r="BF770" s="93" t="s">
        <v>2132</v>
      </c>
      <c r="BG770" s="311" t="s">
        <v>2774</v>
      </c>
      <c r="BH770" s="93" t="str">
        <f t="shared" si="75"/>
        <v>Georgia Telfair</v>
      </c>
      <c r="BI770" s="93" t="s">
        <v>299</v>
      </c>
      <c r="BJ770" s="93" t="s">
        <v>300</v>
      </c>
      <c r="BK770" s="93" t="s">
        <v>2134</v>
      </c>
      <c r="BL770" s="100" t="s">
        <v>2135</v>
      </c>
      <c r="BM770" s="95" t="s">
        <v>1802</v>
      </c>
      <c r="BO770" s="18" t="s">
        <v>2775</v>
      </c>
      <c r="BP770" s="19">
        <v>0</v>
      </c>
      <c r="BQ770" s="19">
        <v>0</v>
      </c>
      <c r="BR770" s="19">
        <v>0</v>
      </c>
      <c r="BS770" s="19">
        <v>0</v>
      </c>
    </row>
    <row r="771" spans="53:71" ht="15" x14ac:dyDescent="0.25">
      <c r="BA771" s="91" t="s">
        <v>2776</v>
      </c>
      <c r="BB771" s="91" t="s">
        <v>1299</v>
      </c>
      <c r="BC771" s="91" t="s">
        <v>362</v>
      </c>
      <c r="BD771" s="473" t="s">
        <v>1301</v>
      </c>
      <c r="BE771">
        <v>738</v>
      </c>
      <c r="BF771" s="93" t="s">
        <v>2132</v>
      </c>
      <c r="BG771" s="311" t="s">
        <v>2774</v>
      </c>
      <c r="BH771" s="93" t="str">
        <f t="shared" si="75"/>
        <v>Georgia Telfair</v>
      </c>
      <c r="BI771" s="93" t="s">
        <v>299</v>
      </c>
      <c r="BJ771" s="93" t="s">
        <v>2138</v>
      </c>
      <c r="BK771" s="93" t="s">
        <v>2139</v>
      </c>
      <c r="BL771" s="100" t="str">
        <f>" "</f>
        <v xml:space="preserve"> </v>
      </c>
      <c r="BM771" s="95" t="s">
        <v>1802</v>
      </c>
      <c r="BO771" s="18" t="s">
        <v>2777</v>
      </c>
      <c r="BP771" s="19">
        <v>0</v>
      </c>
      <c r="BQ771" s="19">
        <v>0</v>
      </c>
      <c r="BR771" s="19">
        <v>0</v>
      </c>
      <c r="BS771" s="19">
        <v>0</v>
      </c>
    </row>
    <row r="772" spans="53:71" ht="15" x14ac:dyDescent="0.25">
      <c r="BA772" s="90" t="s">
        <v>2778</v>
      </c>
      <c r="BB772" s="90" t="s">
        <v>1299</v>
      </c>
      <c r="BC772" s="90" t="s">
        <v>362</v>
      </c>
      <c r="BD772" s="473" t="s">
        <v>1301</v>
      </c>
      <c r="BE772">
        <v>739</v>
      </c>
      <c r="BF772" s="93" t="s">
        <v>2132</v>
      </c>
      <c r="BG772" s="311" t="s">
        <v>2779</v>
      </c>
      <c r="BH772" s="93" t="str">
        <f t="shared" si="75"/>
        <v>Georgia Terrell</v>
      </c>
      <c r="BI772" s="93" t="s">
        <v>299</v>
      </c>
      <c r="BJ772" s="93" t="s">
        <v>476</v>
      </c>
      <c r="BK772" s="93" t="s">
        <v>301</v>
      </c>
      <c r="BL772" s="100" t="s">
        <v>302</v>
      </c>
      <c r="BM772" s="95" t="s">
        <v>303</v>
      </c>
      <c r="BO772" s="18" t="s">
        <v>2780</v>
      </c>
      <c r="BP772" s="19">
        <v>0</v>
      </c>
      <c r="BQ772" s="19">
        <v>0</v>
      </c>
      <c r="BR772" s="19">
        <v>0</v>
      </c>
      <c r="BS772" s="19">
        <v>0</v>
      </c>
    </row>
    <row r="773" spans="53:71" ht="15" x14ac:dyDescent="0.25">
      <c r="BA773" s="91" t="s">
        <v>2781</v>
      </c>
      <c r="BB773" s="91" t="s">
        <v>1299</v>
      </c>
      <c r="BC773" s="91" t="s">
        <v>362</v>
      </c>
      <c r="BD773" s="473" t="s">
        <v>1301</v>
      </c>
      <c r="BE773">
        <v>740</v>
      </c>
      <c r="BF773" s="93" t="s">
        <v>2132</v>
      </c>
      <c r="BG773" s="311" t="s">
        <v>2779</v>
      </c>
      <c r="BH773" s="93" t="str">
        <f t="shared" si="75"/>
        <v>Georgia Terrell</v>
      </c>
      <c r="BI773" s="93" t="s">
        <v>299</v>
      </c>
      <c r="BJ773" s="93" t="s">
        <v>300</v>
      </c>
      <c r="BK773" s="93" t="s">
        <v>363</v>
      </c>
      <c r="BL773" s="100" t="str">
        <f>" "</f>
        <v xml:space="preserve"> </v>
      </c>
      <c r="BM773" s="95" t="s">
        <v>303</v>
      </c>
      <c r="BO773" s="18" t="s">
        <v>2782</v>
      </c>
      <c r="BP773" s="19">
        <v>0</v>
      </c>
      <c r="BQ773" s="19">
        <v>0</v>
      </c>
      <c r="BR773" s="19">
        <v>0</v>
      </c>
      <c r="BS773" s="19">
        <v>0</v>
      </c>
    </row>
    <row r="774" spans="53:71" ht="15" x14ac:dyDescent="0.25">
      <c r="BA774" s="91" t="s">
        <v>2783</v>
      </c>
      <c r="BB774" s="91" t="s">
        <v>1299</v>
      </c>
      <c r="BC774" s="91" t="s">
        <v>362</v>
      </c>
      <c r="BD774" s="473" t="s">
        <v>1301</v>
      </c>
      <c r="BE774">
        <v>741</v>
      </c>
      <c r="BF774" s="93" t="s">
        <v>2132</v>
      </c>
      <c r="BG774" s="311" t="s">
        <v>2784</v>
      </c>
      <c r="BH774" s="93" t="str">
        <f t="shared" si="75"/>
        <v>Georgia Thomas</v>
      </c>
      <c r="BI774" s="93" t="s">
        <v>299</v>
      </c>
      <c r="BJ774" s="93" t="s">
        <v>476</v>
      </c>
      <c r="BK774" s="93" t="s">
        <v>301</v>
      </c>
      <c r="BL774" s="100" t="s">
        <v>302</v>
      </c>
      <c r="BM774" s="95" t="s">
        <v>303</v>
      </c>
      <c r="BO774" s="18" t="s">
        <v>2785</v>
      </c>
      <c r="BP774" s="19">
        <v>0</v>
      </c>
      <c r="BQ774" s="19">
        <v>0</v>
      </c>
      <c r="BR774" s="19">
        <v>0</v>
      </c>
      <c r="BS774" s="19">
        <v>0</v>
      </c>
    </row>
    <row r="775" spans="53:71" ht="15" x14ac:dyDescent="0.25">
      <c r="BA775" s="90" t="s">
        <v>2786</v>
      </c>
      <c r="BB775" s="90" t="s">
        <v>1299</v>
      </c>
      <c r="BC775" s="90" t="s">
        <v>362</v>
      </c>
      <c r="BD775" s="473" t="s">
        <v>1301</v>
      </c>
      <c r="BE775">
        <v>742</v>
      </c>
      <c r="BF775" s="93" t="s">
        <v>2132</v>
      </c>
      <c r="BG775" s="311" t="s">
        <v>2784</v>
      </c>
      <c r="BH775" s="93" t="str">
        <f t="shared" si="75"/>
        <v>Georgia Thomas</v>
      </c>
      <c r="BI775" s="93" t="s">
        <v>299</v>
      </c>
      <c r="BJ775" s="93" t="s">
        <v>300</v>
      </c>
      <c r="BK775" s="93" t="s">
        <v>363</v>
      </c>
      <c r="BL775" s="100" t="str">
        <f>" "</f>
        <v xml:space="preserve"> </v>
      </c>
      <c r="BM775" s="95" t="s">
        <v>303</v>
      </c>
      <c r="BO775" s="18" t="s">
        <v>2787</v>
      </c>
      <c r="BP775" s="19">
        <v>0</v>
      </c>
      <c r="BQ775" s="19">
        <v>0</v>
      </c>
      <c r="BR775" s="19">
        <v>0</v>
      </c>
      <c r="BS775" s="19">
        <v>0</v>
      </c>
    </row>
    <row r="776" spans="53:71" ht="15" x14ac:dyDescent="0.25">
      <c r="BA776" s="91" t="s">
        <v>2788</v>
      </c>
      <c r="BB776" s="91" t="s">
        <v>1299</v>
      </c>
      <c r="BC776" s="91" t="s">
        <v>362</v>
      </c>
      <c r="BD776" s="473" t="s">
        <v>1301</v>
      </c>
      <c r="BE776">
        <v>743</v>
      </c>
      <c r="BF776" s="93" t="s">
        <v>2132</v>
      </c>
      <c r="BG776" s="311" t="s">
        <v>2789</v>
      </c>
      <c r="BH776" s="93" t="str">
        <f t="shared" si="75"/>
        <v>Georgia Tift</v>
      </c>
      <c r="BI776" s="93" t="s">
        <v>299</v>
      </c>
      <c r="BJ776" s="93" t="s">
        <v>476</v>
      </c>
      <c r="BK776" s="93" t="s">
        <v>301</v>
      </c>
      <c r="BL776" s="100" t="s">
        <v>302</v>
      </c>
      <c r="BM776" s="95" t="s">
        <v>1802</v>
      </c>
      <c r="BO776" s="18" t="s">
        <v>2790</v>
      </c>
      <c r="BP776" s="19">
        <v>0</v>
      </c>
      <c r="BQ776" s="19">
        <v>0</v>
      </c>
      <c r="BR776" s="19">
        <v>0</v>
      </c>
      <c r="BS776" s="19">
        <v>0</v>
      </c>
    </row>
    <row r="777" spans="53:71" ht="15" x14ac:dyDescent="0.25">
      <c r="BA777" s="90" t="s">
        <v>2791</v>
      </c>
      <c r="BB777" s="90" t="s">
        <v>1299</v>
      </c>
      <c r="BC777" s="90" t="s">
        <v>362</v>
      </c>
      <c r="BD777" s="473" t="s">
        <v>1301</v>
      </c>
      <c r="BE777">
        <v>744</v>
      </c>
      <c r="BF777" s="93" t="s">
        <v>2132</v>
      </c>
      <c r="BG777" s="311" t="s">
        <v>2789</v>
      </c>
      <c r="BH777" s="93" t="str">
        <f t="shared" si="75"/>
        <v>Georgia Tift</v>
      </c>
      <c r="BI777" s="93" t="s">
        <v>299</v>
      </c>
      <c r="BJ777" s="93" t="s">
        <v>300</v>
      </c>
      <c r="BK777" s="93" t="s">
        <v>363</v>
      </c>
      <c r="BL777" s="100" t="str">
        <f>" "</f>
        <v xml:space="preserve"> </v>
      </c>
      <c r="BM777" s="95" t="s">
        <v>1802</v>
      </c>
      <c r="BO777" s="18" t="s">
        <v>2792</v>
      </c>
      <c r="BP777" s="19">
        <v>0</v>
      </c>
      <c r="BQ777" s="19">
        <v>0</v>
      </c>
      <c r="BR777" s="19">
        <v>0</v>
      </c>
      <c r="BS777" s="19">
        <v>0</v>
      </c>
    </row>
    <row r="778" spans="53:71" ht="15" x14ac:dyDescent="0.25">
      <c r="BA778" s="90" t="s">
        <v>2793</v>
      </c>
      <c r="BB778" s="90" t="s">
        <v>1299</v>
      </c>
      <c r="BC778" s="90" t="s">
        <v>2402</v>
      </c>
      <c r="BD778" s="473" t="s">
        <v>1301</v>
      </c>
      <c r="BE778">
        <v>745</v>
      </c>
      <c r="BF778" s="93" t="s">
        <v>2132</v>
      </c>
      <c r="BG778" s="311" t="s">
        <v>2794</v>
      </c>
      <c r="BH778" s="93" t="str">
        <f t="shared" si="75"/>
        <v>Georgia Toombs</v>
      </c>
      <c r="BI778" s="93" t="s">
        <v>299</v>
      </c>
      <c r="BJ778" s="93" t="s">
        <v>300</v>
      </c>
      <c r="BK778" s="93" t="s">
        <v>2134</v>
      </c>
      <c r="BL778" s="100" t="s">
        <v>2135</v>
      </c>
      <c r="BM778" s="95" t="s">
        <v>1802</v>
      </c>
      <c r="BO778" s="18" t="s">
        <v>2795</v>
      </c>
      <c r="BP778" s="19">
        <v>0</v>
      </c>
      <c r="BQ778" s="19">
        <v>0</v>
      </c>
      <c r="BR778" s="19">
        <v>0</v>
      </c>
      <c r="BS778" s="19">
        <v>0</v>
      </c>
    </row>
    <row r="779" spans="53:71" ht="15" x14ac:dyDescent="0.25">
      <c r="BA779" s="91" t="s">
        <v>2796</v>
      </c>
      <c r="BB779" s="91" t="s">
        <v>1299</v>
      </c>
      <c r="BC779" s="91" t="s">
        <v>2402</v>
      </c>
      <c r="BD779" s="473" t="s">
        <v>1301</v>
      </c>
      <c r="BE779">
        <v>746</v>
      </c>
      <c r="BF779" s="93" t="s">
        <v>2132</v>
      </c>
      <c r="BG779" s="311" t="s">
        <v>2794</v>
      </c>
      <c r="BH779" s="93" t="str">
        <f t="shared" si="75"/>
        <v>Georgia Toombs</v>
      </c>
      <c r="BI779" s="93" t="s">
        <v>299</v>
      </c>
      <c r="BJ779" s="93" t="s">
        <v>2138</v>
      </c>
      <c r="BK779" s="93" t="s">
        <v>2139</v>
      </c>
      <c r="BL779" s="100" t="str">
        <f>" "</f>
        <v xml:space="preserve"> </v>
      </c>
      <c r="BM779" s="95" t="s">
        <v>1802</v>
      </c>
      <c r="BO779" s="18" t="s">
        <v>2797</v>
      </c>
      <c r="BP779" s="19">
        <v>20</v>
      </c>
      <c r="BQ779" s="19">
        <v>0</v>
      </c>
      <c r="BR779" s="19">
        <v>20</v>
      </c>
      <c r="BS779" s="19">
        <v>0</v>
      </c>
    </row>
    <row r="780" spans="53:71" ht="15" x14ac:dyDescent="0.25">
      <c r="BA780" s="90" t="s">
        <v>2798</v>
      </c>
      <c r="BB780" s="90" t="s">
        <v>1299</v>
      </c>
      <c r="BC780" s="90" t="s">
        <v>2406</v>
      </c>
      <c r="BD780" s="473" t="s">
        <v>1301</v>
      </c>
      <c r="BE780">
        <v>747</v>
      </c>
      <c r="BF780" s="18" t="s">
        <v>2132</v>
      </c>
      <c r="BG780" s="312" t="s">
        <v>2799</v>
      </c>
      <c r="BH780" s="93" t="str">
        <f t="shared" si="75"/>
        <v>Georgia Towns</v>
      </c>
      <c r="BI780" s="93" t="s">
        <v>299</v>
      </c>
      <c r="BJ780" s="93" t="s">
        <v>300</v>
      </c>
      <c r="BK780" s="93" t="s">
        <v>2134</v>
      </c>
      <c r="BL780" s="100" t="s">
        <v>2135</v>
      </c>
      <c r="BM780" s="95" t="s">
        <v>1802</v>
      </c>
      <c r="BO780" s="18" t="s">
        <v>2800</v>
      </c>
      <c r="BP780" s="19">
        <v>0</v>
      </c>
      <c r="BQ780" s="19">
        <v>0</v>
      </c>
      <c r="BR780" s="19">
        <v>0</v>
      </c>
      <c r="BS780" s="19">
        <v>0</v>
      </c>
    </row>
    <row r="781" spans="53:71" ht="15" x14ac:dyDescent="0.25">
      <c r="BA781" s="91" t="s">
        <v>2801</v>
      </c>
      <c r="BB781" s="91" t="s">
        <v>1299</v>
      </c>
      <c r="BC781" s="91" t="s">
        <v>2402</v>
      </c>
      <c r="BD781" s="473" t="s">
        <v>1301</v>
      </c>
      <c r="BE781">
        <v>748</v>
      </c>
      <c r="BF781" s="18" t="s">
        <v>2132</v>
      </c>
      <c r="BG781" s="312" t="s">
        <v>2799</v>
      </c>
      <c r="BH781" s="93" t="str">
        <f>_xlfn.CONCAT(BF781," ",BG781)</f>
        <v>Georgia Towns</v>
      </c>
      <c r="BI781" s="247" t="s">
        <v>197</v>
      </c>
      <c r="BJ781" s="247" t="s">
        <v>2158</v>
      </c>
      <c r="BK781" s="18" t="s">
        <v>438</v>
      </c>
      <c r="BL781" s="248" t="s">
        <v>1130</v>
      </c>
      <c r="BM781" s="94" t="s">
        <v>2159</v>
      </c>
      <c r="BO781" s="18" t="s">
        <v>2802</v>
      </c>
      <c r="BP781" s="19">
        <v>0</v>
      </c>
      <c r="BQ781" s="19">
        <v>0</v>
      </c>
      <c r="BR781" s="19">
        <v>0</v>
      </c>
      <c r="BS781" s="19">
        <v>0</v>
      </c>
    </row>
    <row r="782" spans="53:71" ht="15" x14ac:dyDescent="0.25">
      <c r="BA782" s="90" t="s">
        <v>2803</v>
      </c>
      <c r="BB782" s="90" t="s">
        <v>1299</v>
      </c>
      <c r="BC782" s="90" t="s">
        <v>2402</v>
      </c>
      <c r="BD782" s="473" t="s">
        <v>1301</v>
      </c>
      <c r="BE782">
        <v>749</v>
      </c>
      <c r="BF782" s="93" t="s">
        <v>2132</v>
      </c>
      <c r="BG782" s="311" t="s">
        <v>2804</v>
      </c>
      <c r="BH782" s="93" t="str">
        <f t="shared" si="75"/>
        <v>Georgia Treutlen</v>
      </c>
      <c r="BI782" s="93" t="s">
        <v>299</v>
      </c>
      <c r="BJ782" s="93" t="s">
        <v>300</v>
      </c>
      <c r="BK782" s="93" t="s">
        <v>2134</v>
      </c>
      <c r="BL782" s="100" t="s">
        <v>2135</v>
      </c>
      <c r="BM782" s="95" t="s">
        <v>1802</v>
      </c>
      <c r="BO782" s="18" t="s">
        <v>2805</v>
      </c>
      <c r="BP782" s="19">
        <v>0</v>
      </c>
      <c r="BQ782" s="19">
        <v>0</v>
      </c>
      <c r="BR782" s="19">
        <v>0</v>
      </c>
      <c r="BS782" s="19">
        <v>0</v>
      </c>
    </row>
    <row r="783" spans="53:71" ht="15" x14ac:dyDescent="0.25">
      <c r="BA783" s="91" t="s">
        <v>2806</v>
      </c>
      <c r="BB783" s="91" t="s">
        <v>1299</v>
      </c>
      <c r="BC783" s="91" t="s">
        <v>2402</v>
      </c>
      <c r="BD783" s="473" t="s">
        <v>1301</v>
      </c>
      <c r="BE783">
        <v>750</v>
      </c>
      <c r="BF783" s="93" t="s">
        <v>2132</v>
      </c>
      <c r="BG783" s="311" t="s">
        <v>2804</v>
      </c>
      <c r="BH783" s="93" t="str">
        <f t="shared" si="75"/>
        <v>Georgia Treutlen</v>
      </c>
      <c r="BI783" s="93" t="s">
        <v>299</v>
      </c>
      <c r="BJ783" s="93" t="s">
        <v>2138</v>
      </c>
      <c r="BK783" s="93" t="s">
        <v>2139</v>
      </c>
      <c r="BL783" s="100" t="str">
        <f>" "</f>
        <v xml:space="preserve"> </v>
      </c>
      <c r="BM783" s="95" t="s">
        <v>1802</v>
      </c>
      <c r="BO783" s="18" t="s">
        <v>2807</v>
      </c>
      <c r="BP783" s="19">
        <v>0</v>
      </c>
      <c r="BQ783" s="19">
        <v>0</v>
      </c>
      <c r="BR783" s="19">
        <v>0</v>
      </c>
      <c r="BS783" s="19">
        <v>0</v>
      </c>
    </row>
    <row r="784" spans="53:71" ht="15" x14ac:dyDescent="0.25">
      <c r="BA784" s="90" t="s">
        <v>2808</v>
      </c>
      <c r="BB784" s="90" t="s">
        <v>1299</v>
      </c>
      <c r="BC784" s="90" t="s">
        <v>2402</v>
      </c>
      <c r="BD784" s="473" t="s">
        <v>1301</v>
      </c>
      <c r="BE784">
        <v>751</v>
      </c>
      <c r="BF784" s="18" t="s">
        <v>2132</v>
      </c>
      <c r="BG784" s="312" t="s">
        <v>2809</v>
      </c>
      <c r="BH784" s="93" t="str">
        <f t="shared" si="75"/>
        <v>Georgia Troup</v>
      </c>
      <c r="BI784" s="93" t="s">
        <v>299</v>
      </c>
      <c r="BJ784" s="93" t="s">
        <v>300</v>
      </c>
      <c r="BK784" s="93" t="s">
        <v>2134</v>
      </c>
      <c r="BL784" s="100" t="s">
        <v>2135</v>
      </c>
      <c r="BM784" s="95" t="s">
        <v>1802</v>
      </c>
      <c r="BO784" s="18" t="s">
        <v>2810</v>
      </c>
      <c r="BP784" s="19">
        <v>0</v>
      </c>
      <c r="BQ784" s="19">
        <v>0</v>
      </c>
      <c r="BR784" s="19">
        <v>0</v>
      </c>
      <c r="BS784" s="19">
        <v>0</v>
      </c>
    </row>
    <row r="785" spans="53:71" ht="15" x14ac:dyDescent="0.25">
      <c r="BA785" s="91" t="s">
        <v>2811</v>
      </c>
      <c r="BB785" s="91" t="s">
        <v>1299</v>
      </c>
      <c r="BC785" s="91" t="s">
        <v>2402</v>
      </c>
      <c r="BD785" s="473" t="s">
        <v>1301</v>
      </c>
      <c r="BE785">
        <v>752</v>
      </c>
      <c r="BF785" s="18" t="s">
        <v>2132</v>
      </c>
      <c r="BG785" s="312" t="s">
        <v>2809</v>
      </c>
      <c r="BH785" s="93" t="str">
        <f>_xlfn.CONCAT(BF785," ",BG785)</f>
        <v>Georgia Troup</v>
      </c>
      <c r="BI785" s="247" t="s">
        <v>197</v>
      </c>
      <c r="BJ785" s="247" t="s">
        <v>2158</v>
      </c>
      <c r="BK785" s="18" t="s">
        <v>438</v>
      </c>
      <c r="BL785" s="248" t="s">
        <v>1130</v>
      </c>
      <c r="BM785" s="94" t="s">
        <v>2159</v>
      </c>
      <c r="BO785" s="18" t="s">
        <v>2812</v>
      </c>
      <c r="BP785" s="19">
        <v>0</v>
      </c>
      <c r="BQ785" s="19">
        <v>0</v>
      </c>
      <c r="BR785" s="19">
        <v>0</v>
      </c>
      <c r="BS785" s="19">
        <v>0</v>
      </c>
    </row>
    <row r="786" spans="53:71" ht="15" x14ac:dyDescent="0.25">
      <c r="BA786" s="91" t="s">
        <v>2813</v>
      </c>
      <c r="BB786" s="91" t="s">
        <v>1299</v>
      </c>
      <c r="BC786" s="91" t="s">
        <v>2402</v>
      </c>
      <c r="BD786" s="473" t="s">
        <v>1301</v>
      </c>
      <c r="BE786">
        <v>753</v>
      </c>
      <c r="BF786" s="93" t="s">
        <v>2132</v>
      </c>
      <c r="BG786" s="311" t="s">
        <v>2814</v>
      </c>
      <c r="BH786" s="93" t="str">
        <f t="shared" si="75"/>
        <v>Georgia Turner</v>
      </c>
      <c r="BI786" s="93" t="s">
        <v>299</v>
      </c>
      <c r="BJ786" s="93" t="s">
        <v>476</v>
      </c>
      <c r="BK786" s="93" t="s">
        <v>301</v>
      </c>
      <c r="BL786" s="100" t="s">
        <v>302</v>
      </c>
      <c r="BM786" s="95" t="s">
        <v>303</v>
      </c>
      <c r="BO786" s="18" t="s">
        <v>2815</v>
      </c>
      <c r="BP786" s="19">
        <v>0</v>
      </c>
      <c r="BQ786" s="19">
        <v>0</v>
      </c>
      <c r="BR786" s="19">
        <v>0</v>
      </c>
      <c r="BS786" s="19">
        <v>0</v>
      </c>
    </row>
    <row r="787" spans="53:71" ht="15" x14ac:dyDescent="0.25">
      <c r="BA787" s="90" t="s">
        <v>2816</v>
      </c>
      <c r="BB787" s="90" t="s">
        <v>1299</v>
      </c>
      <c r="BC787" s="90" t="s">
        <v>2402</v>
      </c>
      <c r="BD787" s="473" t="s">
        <v>1301</v>
      </c>
      <c r="BE787">
        <v>754</v>
      </c>
      <c r="BF787" s="93" t="s">
        <v>2132</v>
      </c>
      <c r="BG787" s="311" t="s">
        <v>2814</v>
      </c>
      <c r="BH787" s="93" t="str">
        <f t="shared" si="75"/>
        <v>Georgia Turner</v>
      </c>
      <c r="BI787" s="93" t="s">
        <v>299</v>
      </c>
      <c r="BJ787" s="93" t="s">
        <v>300</v>
      </c>
      <c r="BK787" s="93" t="s">
        <v>363</v>
      </c>
      <c r="BL787" s="100" t="str">
        <f>" "</f>
        <v xml:space="preserve"> </v>
      </c>
      <c r="BM787" s="95" t="s">
        <v>1802</v>
      </c>
      <c r="BO787" s="18" t="s">
        <v>2817</v>
      </c>
      <c r="BP787" s="19">
        <v>0</v>
      </c>
      <c r="BQ787" s="19">
        <v>0</v>
      </c>
      <c r="BR787" s="19">
        <v>0</v>
      </c>
      <c r="BS787" s="19">
        <v>0</v>
      </c>
    </row>
    <row r="788" spans="53:71" ht="15" x14ac:dyDescent="0.25">
      <c r="BA788" s="91" t="s">
        <v>2818</v>
      </c>
      <c r="BB788" s="91" t="s">
        <v>1299</v>
      </c>
      <c r="BC788" s="91" t="s">
        <v>2422</v>
      </c>
      <c r="BD788" s="473" t="s">
        <v>1301</v>
      </c>
      <c r="BE788">
        <v>755</v>
      </c>
      <c r="BF788" s="18" t="s">
        <v>2132</v>
      </c>
      <c r="BG788" s="312" t="s">
        <v>2819</v>
      </c>
      <c r="BH788" s="93" t="str">
        <f t="shared" si="75"/>
        <v>Georgia Twiggs</v>
      </c>
      <c r="BI788" s="93" t="s">
        <v>299</v>
      </c>
      <c r="BJ788" s="93" t="s">
        <v>300</v>
      </c>
      <c r="BK788" s="93" t="s">
        <v>2134</v>
      </c>
      <c r="BL788" s="100" t="s">
        <v>2135</v>
      </c>
      <c r="BM788" s="95" t="s">
        <v>1802</v>
      </c>
      <c r="BO788" s="18" t="s">
        <v>2820</v>
      </c>
      <c r="BP788" s="19">
        <v>0</v>
      </c>
      <c r="BQ788" s="19">
        <v>0</v>
      </c>
      <c r="BR788" s="19">
        <v>0</v>
      </c>
      <c r="BS788" s="19">
        <v>0</v>
      </c>
    </row>
    <row r="789" spans="53:71" ht="15" x14ac:dyDescent="0.25">
      <c r="BA789" s="90" t="s">
        <v>2821</v>
      </c>
      <c r="BB789" s="90" t="s">
        <v>1299</v>
      </c>
      <c r="BC789" s="90" t="s">
        <v>2402</v>
      </c>
      <c r="BD789" s="473" t="s">
        <v>1301</v>
      </c>
      <c r="BE789">
        <v>756</v>
      </c>
      <c r="BF789" s="18" t="s">
        <v>2132</v>
      </c>
      <c r="BG789" s="312" t="s">
        <v>2819</v>
      </c>
      <c r="BH789" s="93" t="str">
        <f t="shared" si="75"/>
        <v>Georgia Twiggs</v>
      </c>
      <c r="BI789" s="247" t="s">
        <v>197</v>
      </c>
      <c r="BJ789" s="247" t="s">
        <v>2158</v>
      </c>
      <c r="BK789" s="18" t="s">
        <v>438</v>
      </c>
      <c r="BL789" s="248" t="s">
        <v>1130</v>
      </c>
      <c r="BM789" s="94" t="s">
        <v>2159</v>
      </c>
      <c r="BO789" s="18" t="s">
        <v>2822</v>
      </c>
      <c r="BP789" s="19">
        <v>0</v>
      </c>
      <c r="BQ789" s="19">
        <v>0</v>
      </c>
      <c r="BR789" s="19">
        <v>0</v>
      </c>
      <c r="BS789" s="19">
        <v>0</v>
      </c>
    </row>
    <row r="790" spans="53:71" ht="15" x14ac:dyDescent="0.25">
      <c r="BA790" s="90" t="s">
        <v>2823</v>
      </c>
      <c r="BB790" s="90" t="s">
        <v>1299</v>
      </c>
      <c r="BC790" s="90" t="s">
        <v>2402</v>
      </c>
      <c r="BD790" s="473" t="s">
        <v>1301</v>
      </c>
      <c r="BE790">
        <v>757</v>
      </c>
      <c r="BF790" s="18" t="s">
        <v>2132</v>
      </c>
      <c r="BG790" s="312" t="s">
        <v>1390</v>
      </c>
      <c r="BH790" s="93" t="str">
        <f t="shared" si="75"/>
        <v>Georgia Union</v>
      </c>
      <c r="BI790" s="93" t="s">
        <v>299</v>
      </c>
      <c r="BJ790" s="93" t="s">
        <v>300</v>
      </c>
      <c r="BK790" s="93" t="s">
        <v>2134</v>
      </c>
      <c r="BL790" s="100" t="s">
        <v>2135</v>
      </c>
      <c r="BM790" s="95" t="s">
        <v>1802</v>
      </c>
      <c r="BO790" s="18" t="s">
        <v>2824</v>
      </c>
      <c r="BP790" s="19">
        <v>0</v>
      </c>
      <c r="BQ790" s="19">
        <v>0</v>
      </c>
      <c r="BR790" s="19">
        <v>0</v>
      </c>
      <c r="BS790" s="19">
        <v>0</v>
      </c>
    </row>
    <row r="791" spans="53:71" ht="15" x14ac:dyDescent="0.25">
      <c r="BA791" s="91" t="s">
        <v>2825</v>
      </c>
      <c r="BB791" s="91" t="s">
        <v>1299</v>
      </c>
      <c r="BC791" s="91" t="s">
        <v>2402</v>
      </c>
      <c r="BD791" s="473" t="s">
        <v>1301</v>
      </c>
      <c r="BE791">
        <v>758</v>
      </c>
      <c r="BF791" s="18" t="s">
        <v>2132</v>
      </c>
      <c r="BG791" s="312" t="s">
        <v>1390</v>
      </c>
      <c r="BH791" s="93" t="str">
        <f>_xlfn.CONCAT(BF791," ",BG791)</f>
        <v>Georgia Union</v>
      </c>
      <c r="BI791" s="247" t="s">
        <v>197</v>
      </c>
      <c r="BJ791" s="247" t="s">
        <v>2158</v>
      </c>
      <c r="BK791" s="18" t="s">
        <v>438</v>
      </c>
      <c r="BL791" s="248" t="s">
        <v>1130</v>
      </c>
      <c r="BM791" s="94" t="s">
        <v>2159</v>
      </c>
      <c r="BO791" s="18" t="s">
        <v>2826</v>
      </c>
      <c r="BP791" s="19">
        <v>0</v>
      </c>
      <c r="BQ791" s="19">
        <v>0</v>
      </c>
      <c r="BR791" s="19">
        <v>0</v>
      </c>
      <c r="BS791" s="19">
        <v>0</v>
      </c>
    </row>
    <row r="792" spans="53:71" ht="15" x14ac:dyDescent="0.25">
      <c r="BA792" s="90" t="s">
        <v>2827</v>
      </c>
      <c r="BB792" s="90" t="s">
        <v>1299</v>
      </c>
      <c r="BC792" s="90" t="s">
        <v>2402</v>
      </c>
      <c r="BD792" s="473" t="s">
        <v>1301</v>
      </c>
      <c r="BE792">
        <v>759</v>
      </c>
      <c r="BF792" s="18" t="s">
        <v>2132</v>
      </c>
      <c r="BG792" s="312" t="s">
        <v>2828</v>
      </c>
      <c r="BH792" s="93" t="str">
        <f t="shared" si="75"/>
        <v>Georgia Upson</v>
      </c>
      <c r="BI792" s="93" t="s">
        <v>299</v>
      </c>
      <c r="BJ792" s="93" t="s">
        <v>300</v>
      </c>
      <c r="BK792" s="93" t="s">
        <v>2134</v>
      </c>
      <c r="BL792" s="100" t="s">
        <v>2135</v>
      </c>
      <c r="BM792" s="95" t="s">
        <v>1802</v>
      </c>
      <c r="BO792" s="18" t="s">
        <v>2829</v>
      </c>
      <c r="BP792" s="19">
        <v>0</v>
      </c>
      <c r="BQ792" s="19">
        <v>0</v>
      </c>
      <c r="BR792" s="19">
        <v>0</v>
      </c>
      <c r="BS792" s="19">
        <v>0</v>
      </c>
    </row>
    <row r="793" spans="53:71" ht="15" x14ac:dyDescent="0.25">
      <c r="BA793" s="91" t="s">
        <v>2830</v>
      </c>
      <c r="BB793" s="91" t="s">
        <v>1299</v>
      </c>
      <c r="BC793" s="91" t="s">
        <v>2406</v>
      </c>
      <c r="BD793" s="473" t="s">
        <v>1301</v>
      </c>
      <c r="BE793">
        <v>760</v>
      </c>
      <c r="BF793" s="18" t="s">
        <v>2132</v>
      </c>
      <c r="BG793" s="312" t="s">
        <v>2828</v>
      </c>
      <c r="BH793" s="93" t="str">
        <f>_xlfn.CONCAT(BF793," ",BG793)</f>
        <v>Georgia Upson</v>
      </c>
      <c r="BI793" s="247" t="s">
        <v>197</v>
      </c>
      <c r="BJ793" s="247" t="s">
        <v>2158</v>
      </c>
      <c r="BK793" s="18" t="s">
        <v>438</v>
      </c>
      <c r="BL793" s="248" t="s">
        <v>1130</v>
      </c>
      <c r="BM793" s="94" t="s">
        <v>2159</v>
      </c>
      <c r="BO793" s="18" t="s">
        <v>2831</v>
      </c>
      <c r="BP793" s="19">
        <v>0</v>
      </c>
      <c r="BQ793" s="19">
        <v>0</v>
      </c>
      <c r="BR793" s="19">
        <v>0</v>
      </c>
      <c r="BS793" s="19">
        <v>0</v>
      </c>
    </row>
    <row r="794" spans="53:71" ht="15" x14ac:dyDescent="0.25">
      <c r="BA794" s="91" t="s">
        <v>2832</v>
      </c>
      <c r="BB794" s="91" t="s">
        <v>1299</v>
      </c>
      <c r="BC794" s="91" t="s">
        <v>2402</v>
      </c>
      <c r="BD794" s="473" t="s">
        <v>1301</v>
      </c>
      <c r="BE794">
        <v>761</v>
      </c>
      <c r="BF794" s="18" t="s">
        <v>2132</v>
      </c>
      <c r="BG794" s="312" t="s">
        <v>1076</v>
      </c>
      <c r="BH794" s="93" t="str">
        <f t="shared" si="75"/>
        <v>Georgia Walker</v>
      </c>
      <c r="BI794" s="93" t="s">
        <v>299</v>
      </c>
      <c r="BJ794" s="93" t="s">
        <v>300</v>
      </c>
      <c r="BK794" s="93" t="s">
        <v>2134</v>
      </c>
      <c r="BL794" s="100" t="s">
        <v>2135</v>
      </c>
      <c r="BM794" s="95" t="s">
        <v>1802</v>
      </c>
      <c r="BO794" s="18" t="s">
        <v>2833</v>
      </c>
      <c r="BP794" s="19">
        <v>0</v>
      </c>
      <c r="BQ794" s="19">
        <v>0</v>
      </c>
      <c r="BR794" s="19">
        <v>0</v>
      </c>
      <c r="BS794" s="19">
        <v>0</v>
      </c>
    </row>
    <row r="795" spans="53:71" ht="15" x14ac:dyDescent="0.25">
      <c r="BA795" s="90" t="s">
        <v>2834</v>
      </c>
      <c r="BB795" s="90" t="s">
        <v>1299</v>
      </c>
      <c r="BC795" s="90" t="s">
        <v>2402</v>
      </c>
      <c r="BD795" s="473" t="s">
        <v>1301</v>
      </c>
      <c r="BE795">
        <v>762</v>
      </c>
      <c r="BF795" s="18" t="s">
        <v>2132</v>
      </c>
      <c r="BG795" s="312" t="s">
        <v>1076</v>
      </c>
      <c r="BH795" s="93" t="str">
        <f>_xlfn.CONCAT(BF795," ",BG795)</f>
        <v>Georgia Walker</v>
      </c>
      <c r="BI795" s="247" t="s">
        <v>197</v>
      </c>
      <c r="BJ795" s="247" t="s">
        <v>2158</v>
      </c>
      <c r="BK795" s="18" t="s">
        <v>438</v>
      </c>
      <c r="BL795" s="248" t="s">
        <v>1130</v>
      </c>
      <c r="BM795" s="94" t="s">
        <v>2159</v>
      </c>
      <c r="BO795" s="18" t="s">
        <v>2835</v>
      </c>
      <c r="BP795" s="19">
        <v>0</v>
      </c>
      <c r="BQ795" s="19">
        <v>0</v>
      </c>
      <c r="BR795" s="19">
        <v>0</v>
      </c>
      <c r="BS795" s="19">
        <v>0</v>
      </c>
    </row>
    <row r="796" spans="53:71" ht="15" x14ac:dyDescent="0.25">
      <c r="BA796" s="91" t="s">
        <v>2836</v>
      </c>
      <c r="BB796" s="91" t="s">
        <v>1299</v>
      </c>
      <c r="BC796" s="91" t="s">
        <v>2402</v>
      </c>
      <c r="BD796" s="473" t="s">
        <v>1301</v>
      </c>
      <c r="BE796">
        <v>763</v>
      </c>
      <c r="BF796" s="18" t="s">
        <v>2132</v>
      </c>
      <c r="BG796" s="312" t="s">
        <v>2123</v>
      </c>
      <c r="BH796" s="93" t="str">
        <f t="shared" si="75"/>
        <v>Georgia Walton</v>
      </c>
      <c r="BI796" s="93" t="s">
        <v>299</v>
      </c>
      <c r="BJ796" s="93" t="s">
        <v>300</v>
      </c>
      <c r="BK796" s="93" t="s">
        <v>2134</v>
      </c>
      <c r="BL796" s="100" t="s">
        <v>2135</v>
      </c>
      <c r="BM796" s="95" t="s">
        <v>1802</v>
      </c>
      <c r="BO796" s="18" t="s">
        <v>2837</v>
      </c>
      <c r="BP796" s="19">
        <v>0</v>
      </c>
      <c r="BQ796" s="19">
        <v>0</v>
      </c>
      <c r="BR796" s="19">
        <v>0</v>
      </c>
      <c r="BS796" s="19">
        <v>0</v>
      </c>
    </row>
    <row r="797" spans="53:71" ht="15" x14ac:dyDescent="0.25">
      <c r="BA797" s="90" t="s">
        <v>2838</v>
      </c>
      <c r="BB797" s="90" t="s">
        <v>1299</v>
      </c>
      <c r="BC797" s="90" t="s">
        <v>2402</v>
      </c>
      <c r="BD797" s="473" t="s">
        <v>1301</v>
      </c>
      <c r="BE797">
        <v>764</v>
      </c>
      <c r="BF797" s="18" t="s">
        <v>2132</v>
      </c>
      <c r="BG797" s="312" t="s">
        <v>2123</v>
      </c>
      <c r="BH797" s="93" t="str">
        <f>_xlfn.CONCAT(BF797," ",BG797)</f>
        <v>Georgia Walton</v>
      </c>
      <c r="BI797" s="247" t="s">
        <v>197</v>
      </c>
      <c r="BJ797" s="247" t="s">
        <v>2158</v>
      </c>
      <c r="BK797" s="18" t="s">
        <v>438</v>
      </c>
      <c r="BL797" s="248" t="s">
        <v>1130</v>
      </c>
      <c r="BM797" s="94" t="s">
        <v>2159</v>
      </c>
      <c r="BO797" s="18" t="s">
        <v>2839</v>
      </c>
      <c r="BP797" s="19">
        <v>0</v>
      </c>
      <c r="BQ797" s="19">
        <v>0</v>
      </c>
      <c r="BR797" s="19">
        <v>0</v>
      </c>
      <c r="BS797" s="19">
        <v>0</v>
      </c>
    </row>
    <row r="798" spans="53:71" ht="15" x14ac:dyDescent="0.25">
      <c r="BA798" s="90" t="s">
        <v>2840</v>
      </c>
      <c r="BB798" s="90" t="s">
        <v>1299</v>
      </c>
      <c r="BC798" s="90" t="s">
        <v>2402</v>
      </c>
      <c r="BD798" s="473" t="s">
        <v>1301</v>
      </c>
      <c r="BE798">
        <v>765</v>
      </c>
      <c r="BF798" s="93" t="s">
        <v>2132</v>
      </c>
      <c r="BG798" s="311" t="s">
        <v>2841</v>
      </c>
      <c r="BH798" s="93" t="str">
        <f t="shared" si="75"/>
        <v>Georgia Ware</v>
      </c>
      <c r="BI798" s="93" t="s">
        <v>299</v>
      </c>
      <c r="BJ798" s="93" t="s">
        <v>300</v>
      </c>
      <c r="BK798" s="93" t="s">
        <v>2134</v>
      </c>
      <c r="BL798" s="100" t="s">
        <v>2135</v>
      </c>
      <c r="BM798" s="95" t="s">
        <v>1802</v>
      </c>
      <c r="BO798" s="18" t="s">
        <v>2842</v>
      </c>
      <c r="BP798" s="19">
        <v>0</v>
      </c>
      <c r="BQ798" s="19">
        <v>0</v>
      </c>
      <c r="BR798" s="19">
        <v>0</v>
      </c>
      <c r="BS798" s="19">
        <v>0</v>
      </c>
    </row>
    <row r="799" spans="53:71" ht="15" x14ac:dyDescent="0.25">
      <c r="BA799" s="91" t="s">
        <v>2843</v>
      </c>
      <c r="BB799" s="91" t="s">
        <v>1299</v>
      </c>
      <c r="BC799" s="91" t="s">
        <v>2402</v>
      </c>
      <c r="BD799" s="473" t="s">
        <v>1301</v>
      </c>
      <c r="BE799">
        <v>766</v>
      </c>
      <c r="BF799" s="93" t="s">
        <v>2132</v>
      </c>
      <c r="BG799" s="311" t="s">
        <v>2841</v>
      </c>
      <c r="BH799" s="93" t="str">
        <f t="shared" si="75"/>
        <v>Georgia Ware</v>
      </c>
      <c r="BI799" s="93" t="s">
        <v>299</v>
      </c>
      <c r="BJ799" s="93" t="s">
        <v>2138</v>
      </c>
      <c r="BK799" s="93" t="s">
        <v>2139</v>
      </c>
      <c r="BL799" s="100" t="str">
        <f>" "</f>
        <v xml:space="preserve"> </v>
      </c>
      <c r="BM799" s="95" t="s">
        <v>1802</v>
      </c>
      <c r="BO799" s="18" t="s">
        <v>2844</v>
      </c>
      <c r="BP799" s="19">
        <v>0</v>
      </c>
      <c r="BQ799" s="19">
        <v>0</v>
      </c>
      <c r="BR799" s="19">
        <v>0</v>
      </c>
      <c r="BS799" s="19">
        <v>0</v>
      </c>
    </row>
    <row r="800" spans="53:71" ht="15" x14ac:dyDescent="0.25">
      <c r="BA800" s="90" t="s">
        <v>2845</v>
      </c>
      <c r="BB800" s="90" t="s">
        <v>1299</v>
      </c>
      <c r="BC800" s="90" t="s">
        <v>2402</v>
      </c>
      <c r="BD800" s="473" t="s">
        <v>1301</v>
      </c>
      <c r="BE800">
        <v>767</v>
      </c>
      <c r="BF800" s="18" t="s">
        <v>2132</v>
      </c>
      <c r="BG800" s="312" t="s">
        <v>2846</v>
      </c>
      <c r="BH800" s="93" t="str">
        <f t="shared" si="75"/>
        <v>Georgia Warren</v>
      </c>
      <c r="BI800" s="93" t="s">
        <v>299</v>
      </c>
      <c r="BJ800" s="93" t="s">
        <v>300</v>
      </c>
      <c r="BK800" s="93" t="s">
        <v>2134</v>
      </c>
      <c r="BL800" s="100" t="s">
        <v>2135</v>
      </c>
      <c r="BM800" s="95" t="s">
        <v>1802</v>
      </c>
      <c r="BO800" s="18" t="s">
        <v>2847</v>
      </c>
      <c r="BP800" s="19">
        <v>0</v>
      </c>
      <c r="BQ800" s="19">
        <v>0</v>
      </c>
      <c r="BR800" s="19">
        <v>0</v>
      </c>
      <c r="BS800" s="19">
        <v>0</v>
      </c>
    </row>
    <row r="801" spans="53:71" ht="15" x14ac:dyDescent="0.25">
      <c r="BA801" s="91" t="s">
        <v>2848</v>
      </c>
      <c r="BB801" s="91" t="s">
        <v>1299</v>
      </c>
      <c r="BC801" s="91" t="s">
        <v>2402</v>
      </c>
      <c r="BD801" s="473" t="s">
        <v>1301</v>
      </c>
      <c r="BE801">
        <v>768</v>
      </c>
      <c r="BF801" s="18" t="s">
        <v>2132</v>
      </c>
      <c r="BG801" s="312" t="s">
        <v>1083</v>
      </c>
      <c r="BH801" s="93" t="str">
        <f t="shared" si="75"/>
        <v>Georgia Washington</v>
      </c>
      <c r="BI801" s="93" t="s">
        <v>299</v>
      </c>
      <c r="BJ801" s="93" t="s">
        <v>300</v>
      </c>
      <c r="BK801" s="93" t="s">
        <v>2134</v>
      </c>
      <c r="BL801" s="100" t="s">
        <v>2135</v>
      </c>
      <c r="BM801" s="95" t="s">
        <v>1802</v>
      </c>
      <c r="BO801" s="18" t="s">
        <v>2849</v>
      </c>
      <c r="BP801" s="19">
        <v>0</v>
      </c>
      <c r="BQ801" s="19">
        <v>0</v>
      </c>
      <c r="BR801" s="19">
        <v>0</v>
      </c>
      <c r="BS801" s="19">
        <v>0</v>
      </c>
    </row>
    <row r="802" spans="53:71" ht="15" x14ac:dyDescent="0.25">
      <c r="BA802" s="90" t="s">
        <v>2850</v>
      </c>
      <c r="BB802" s="90" t="s">
        <v>1299</v>
      </c>
      <c r="BC802" s="90" t="s">
        <v>2402</v>
      </c>
      <c r="BD802" s="473" t="s">
        <v>1301</v>
      </c>
      <c r="BE802">
        <v>769</v>
      </c>
      <c r="BF802" s="18" t="s">
        <v>2132</v>
      </c>
      <c r="BG802" s="312" t="s">
        <v>2846</v>
      </c>
      <c r="BH802" s="93" t="str">
        <f>_xlfn.CONCAT(BF802," ",BG802)</f>
        <v>Georgia Warren</v>
      </c>
      <c r="BI802" s="247" t="s">
        <v>197</v>
      </c>
      <c r="BJ802" s="247" t="s">
        <v>2158</v>
      </c>
      <c r="BK802" s="18" t="s">
        <v>438</v>
      </c>
      <c r="BL802" s="248" t="s">
        <v>1130</v>
      </c>
      <c r="BM802" s="94" t="s">
        <v>2159</v>
      </c>
      <c r="BO802" s="18" t="s">
        <v>2851</v>
      </c>
      <c r="BP802" s="19">
        <v>0</v>
      </c>
      <c r="BQ802" s="19">
        <v>0</v>
      </c>
      <c r="BR802" s="19">
        <v>0</v>
      </c>
      <c r="BS802" s="19">
        <v>0</v>
      </c>
    </row>
    <row r="803" spans="53:71" ht="15" x14ac:dyDescent="0.25">
      <c r="BA803" s="91" t="s">
        <v>2852</v>
      </c>
      <c r="BB803" s="91" t="s">
        <v>1299</v>
      </c>
      <c r="BC803" s="91" t="s">
        <v>2422</v>
      </c>
      <c r="BD803" s="473" t="s">
        <v>1301</v>
      </c>
      <c r="BE803">
        <v>770</v>
      </c>
      <c r="BF803" s="18" t="s">
        <v>2132</v>
      </c>
      <c r="BG803" s="312" t="s">
        <v>1083</v>
      </c>
      <c r="BH803" s="93" t="str">
        <f>_xlfn.CONCAT(BF803," ",BG803)</f>
        <v>Georgia Washington</v>
      </c>
      <c r="BI803" s="247" t="s">
        <v>197</v>
      </c>
      <c r="BJ803" s="247" t="s">
        <v>2158</v>
      </c>
      <c r="BK803" s="18" t="s">
        <v>438</v>
      </c>
      <c r="BL803" s="248" t="s">
        <v>1130</v>
      </c>
      <c r="BM803" s="94" t="s">
        <v>2159</v>
      </c>
      <c r="BO803" s="18" t="s">
        <v>2853</v>
      </c>
      <c r="BP803" s="19">
        <v>0</v>
      </c>
      <c r="BQ803" s="19">
        <v>0</v>
      </c>
      <c r="BR803" s="19">
        <v>0</v>
      </c>
      <c r="BS803" s="19">
        <v>0</v>
      </c>
    </row>
    <row r="804" spans="53:71" ht="15" x14ac:dyDescent="0.25">
      <c r="BA804" s="91" t="s">
        <v>2854</v>
      </c>
      <c r="BB804" s="91" t="s">
        <v>1299</v>
      </c>
      <c r="BC804" s="91" t="s">
        <v>2422</v>
      </c>
      <c r="BD804" s="473" t="s">
        <v>1301</v>
      </c>
      <c r="BE804">
        <v>771</v>
      </c>
      <c r="BF804" s="93" t="s">
        <v>2132</v>
      </c>
      <c r="BG804" s="311" t="s">
        <v>2855</v>
      </c>
      <c r="BH804" s="93" t="str">
        <f t="shared" si="75"/>
        <v>Georgia Wayne</v>
      </c>
      <c r="BI804" s="93" t="s">
        <v>299</v>
      </c>
      <c r="BJ804" s="93" t="s">
        <v>300</v>
      </c>
      <c r="BK804" s="93" t="s">
        <v>2134</v>
      </c>
      <c r="BL804" s="100" t="s">
        <v>2135</v>
      </c>
      <c r="BM804" s="95" t="s">
        <v>1802</v>
      </c>
      <c r="BO804" s="18" t="s">
        <v>2856</v>
      </c>
      <c r="BP804" s="19">
        <v>0</v>
      </c>
      <c r="BQ804" s="19">
        <v>0</v>
      </c>
      <c r="BR804" s="19">
        <v>0</v>
      </c>
      <c r="BS804" s="19">
        <v>0</v>
      </c>
    </row>
    <row r="805" spans="53:71" ht="15" x14ac:dyDescent="0.25">
      <c r="BA805" s="90" t="s">
        <v>2857</v>
      </c>
      <c r="BB805" s="90" t="s">
        <v>1299</v>
      </c>
      <c r="BC805" s="90" t="s">
        <v>2402</v>
      </c>
      <c r="BD805" s="473" t="s">
        <v>1301</v>
      </c>
      <c r="BE805">
        <v>772</v>
      </c>
      <c r="BF805" s="93" t="s">
        <v>2132</v>
      </c>
      <c r="BG805" s="311" t="s">
        <v>2855</v>
      </c>
      <c r="BH805" s="93" t="str">
        <f t="shared" si="75"/>
        <v>Georgia Wayne</v>
      </c>
      <c r="BI805" s="93" t="s">
        <v>299</v>
      </c>
      <c r="BJ805" s="93" t="s">
        <v>2138</v>
      </c>
      <c r="BK805" s="93" t="s">
        <v>2139</v>
      </c>
      <c r="BL805" s="100" t="str">
        <f>" "</f>
        <v xml:space="preserve"> </v>
      </c>
      <c r="BM805" s="95" t="s">
        <v>1802</v>
      </c>
      <c r="BO805" s="18" t="s">
        <v>2858</v>
      </c>
      <c r="BP805" s="19">
        <v>0</v>
      </c>
      <c r="BQ805" s="19">
        <v>0</v>
      </c>
      <c r="BR805" s="19">
        <v>0</v>
      </c>
      <c r="BS805" s="19">
        <v>0</v>
      </c>
    </row>
    <row r="806" spans="53:71" ht="15" x14ac:dyDescent="0.25">
      <c r="BA806" s="91" t="s">
        <v>2859</v>
      </c>
      <c r="BB806" s="91" t="s">
        <v>1299</v>
      </c>
      <c r="BC806" s="91" t="s">
        <v>2402</v>
      </c>
      <c r="BD806" s="473" t="s">
        <v>1301</v>
      </c>
      <c r="BE806">
        <v>773</v>
      </c>
      <c r="BF806" s="93" t="s">
        <v>2132</v>
      </c>
      <c r="BG806" s="311" t="s">
        <v>2860</v>
      </c>
      <c r="BH806" s="93" t="str">
        <f t="shared" si="75"/>
        <v>Georgia Webster</v>
      </c>
      <c r="BI806" s="93" t="s">
        <v>299</v>
      </c>
      <c r="BJ806" s="93" t="s">
        <v>476</v>
      </c>
      <c r="BK806" s="93" t="s">
        <v>301</v>
      </c>
      <c r="BL806" s="100" t="s">
        <v>302</v>
      </c>
      <c r="BM806" s="95" t="s">
        <v>303</v>
      </c>
      <c r="BO806" s="18" t="s">
        <v>2861</v>
      </c>
      <c r="BP806" s="19">
        <v>0</v>
      </c>
      <c r="BQ806" s="19">
        <v>0</v>
      </c>
      <c r="BR806" s="19">
        <v>0</v>
      </c>
      <c r="BS806" s="19">
        <v>0</v>
      </c>
    </row>
    <row r="807" spans="53:71" ht="15" x14ac:dyDescent="0.25">
      <c r="BA807" s="90" t="s">
        <v>2862</v>
      </c>
      <c r="BB807" s="90" t="s">
        <v>1299</v>
      </c>
      <c r="BC807" s="90" t="s">
        <v>2402</v>
      </c>
      <c r="BD807" s="473" t="s">
        <v>1301</v>
      </c>
      <c r="BE807">
        <v>774</v>
      </c>
      <c r="BF807" s="93" t="s">
        <v>2132</v>
      </c>
      <c r="BG807" s="311" t="s">
        <v>2860</v>
      </c>
      <c r="BH807" s="93" t="str">
        <f t="shared" si="75"/>
        <v>Georgia Webster</v>
      </c>
      <c r="BI807" s="93" t="s">
        <v>299</v>
      </c>
      <c r="BJ807" s="93" t="s">
        <v>300</v>
      </c>
      <c r="BK807" s="93" t="s">
        <v>363</v>
      </c>
      <c r="BL807" s="100" t="str">
        <f>" "</f>
        <v xml:space="preserve"> </v>
      </c>
      <c r="BM807" s="95" t="s">
        <v>303</v>
      </c>
      <c r="BO807" s="18" t="s">
        <v>2863</v>
      </c>
      <c r="BP807" s="19">
        <v>0</v>
      </c>
      <c r="BQ807" s="19">
        <v>0</v>
      </c>
      <c r="BR807" s="19">
        <v>0</v>
      </c>
      <c r="BS807" s="19">
        <v>0</v>
      </c>
    </row>
    <row r="808" spans="53:71" ht="15" x14ac:dyDescent="0.25">
      <c r="BA808" s="90" t="s">
        <v>2864</v>
      </c>
      <c r="BB808" s="90" t="s">
        <v>1299</v>
      </c>
      <c r="BC808" s="90" t="s">
        <v>2402</v>
      </c>
      <c r="BD808" s="473" t="s">
        <v>1301</v>
      </c>
      <c r="BE808">
        <v>775</v>
      </c>
      <c r="BF808" s="93" t="s">
        <v>2132</v>
      </c>
      <c r="BG808" s="311" t="s">
        <v>2865</v>
      </c>
      <c r="BH808" s="93" t="str">
        <f t="shared" si="75"/>
        <v>Georgia Wheeler</v>
      </c>
      <c r="BI808" s="93" t="s">
        <v>299</v>
      </c>
      <c r="BJ808" s="93" t="s">
        <v>2138</v>
      </c>
      <c r="BK808" s="93" t="s">
        <v>2134</v>
      </c>
      <c r="BL808" s="100" t="s">
        <v>2135</v>
      </c>
      <c r="BM808" s="95" t="s">
        <v>1802</v>
      </c>
      <c r="BO808" s="18" t="s">
        <v>2866</v>
      </c>
      <c r="BP808" s="19">
        <v>0</v>
      </c>
      <c r="BQ808" s="19">
        <v>0</v>
      </c>
      <c r="BR808" s="19">
        <v>0</v>
      </c>
      <c r="BS808" s="19">
        <v>0</v>
      </c>
    </row>
    <row r="809" spans="53:71" ht="15" x14ac:dyDescent="0.25">
      <c r="BA809" s="91" t="s">
        <v>2867</v>
      </c>
      <c r="BB809" s="91" t="s">
        <v>1299</v>
      </c>
      <c r="BC809" s="91" t="s">
        <v>2402</v>
      </c>
      <c r="BD809" s="473" t="s">
        <v>1301</v>
      </c>
      <c r="BE809">
        <v>776</v>
      </c>
      <c r="BF809" s="93" t="s">
        <v>2132</v>
      </c>
      <c r="BG809" s="311" t="s">
        <v>2865</v>
      </c>
      <c r="BH809" s="93" t="str">
        <f t="shared" si="75"/>
        <v>Georgia Wheeler</v>
      </c>
      <c r="BI809" s="93" t="s">
        <v>299</v>
      </c>
      <c r="BJ809" s="93" t="s">
        <v>2138</v>
      </c>
      <c r="BK809" s="93" t="s">
        <v>2139</v>
      </c>
      <c r="BL809" s="100" t="str">
        <f>" "</f>
        <v xml:space="preserve"> </v>
      </c>
      <c r="BM809" s="95" t="s">
        <v>1802</v>
      </c>
      <c r="BO809" s="18" t="s">
        <v>2868</v>
      </c>
      <c r="BP809" s="19">
        <v>0</v>
      </c>
      <c r="BQ809" s="19">
        <v>0</v>
      </c>
      <c r="BR809" s="19">
        <v>0</v>
      </c>
      <c r="BS809" s="19">
        <v>0</v>
      </c>
    </row>
    <row r="810" spans="53:71" ht="15" x14ac:dyDescent="0.25">
      <c r="BA810" s="90" t="s">
        <v>2869</v>
      </c>
      <c r="BB810" s="90" t="s">
        <v>1299</v>
      </c>
      <c r="BC810" s="90" t="s">
        <v>2402</v>
      </c>
      <c r="BD810" s="473" t="s">
        <v>1301</v>
      </c>
      <c r="BE810">
        <v>777</v>
      </c>
      <c r="BF810" s="18" t="s">
        <v>2132</v>
      </c>
      <c r="BG810" s="312" t="s">
        <v>1398</v>
      </c>
      <c r="BH810" s="93" t="str">
        <f t="shared" si="75"/>
        <v>Georgia White</v>
      </c>
      <c r="BI810" s="93" t="s">
        <v>299</v>
      </c>
      <c r="BJ810" s="93" t="s">
        <v>300</v>
      </c>
      <c r="BK810" s="93" t="s">
        <v>2134</v>
      </c>
      <c r="BL810" s="100" t="s">
        <v>2135</v>
      </c>
      <c r="BM810" s="95" t="s">
        <v>1802</v>
      </c>
      <c r="BO810" s="18" t="s">
        <v>2870</v>
      </c>
      <c r="BP810" s="19">
        <v>0</v>
      </c>
      <c r="BQ810" s="19">
        <v>0</v>
      </c>
      <c r="BR810" s="19">
        <v>0</v>
      </c>
      <c r="BS810" s="19">
        <v>0</v>
      </c>
    </row>
    <row r="811" spans="53:71" ht="15" x14ac:dyDescent="0.25">
      <c r="BA811" s="91" t="s">
        <v>2871</v>
      </c>
      <c r="BB811" s="91" t="s">
        <v>1299</v>
      </c>
      <c r="BC811" s="91" t="s">
        <v>2402</v>
      </c>
      <c r="BD811" s="473" t="s">
        <v>1301</v>
      </c>
      <c r="BE811">
        <v>778</v>
      </c>
      <c r="BF811" s="18" t="s">
        <v>2132</v>
      </c>
      <c r="BG811" s="312" t="s">
        <v>2872</v>
      </c>
      <c r="BH811" s="93" t="str">
        <f t="shared" si="75"/>
        <v>Georgia Whitfield</v>
      </c>
      <c r="BI811" s="93" t="s">
        <v>299</v>
      </c>
      <c r="BJ811" s="93" t="s">
        <v>300</v>
      </c>
      <c r="BK811" s="93" t="s">
        <v>2134</v>
      </c>
      <c r="BL811" s="100" t="s">
        <v>2135</v>
      </c>
      <c r="BM811" s="95" t="s">
        <v>1802</v>
      </c>
      <c r="BO811" s="18" t="s">
        <v>2873</v>
      </c>
      <c r="BP811" s="19">
        <v>0</v>
      </c>
      <c r="BQ811" s="19">
        <v>0</v>
      </c>
      <c r="BR811" s="19">
        <v>0</v>
      </c>
      <c r="BS811" s="19">
        <v>0</v>
      </c>
    </row>
    <row r="812" spans="53:71" ht="15" x14ac:dyDescent="0.25">
      <c r="BA812" s="91" t="s">
        <v>2874</v>
      </c>
      <c r="BB812" s="91" t="s">
        <v>1299</v>
      </c>
      <c r="BC812" s="91" t="s">
        <v>2402</v>
      </c>
      <c r="BD812" s="473" t="s">
        <v>1301</v>
      </c>
      <c r="BE812">
        <v>779</v>
      </c>
      <c r="BF812" s="18" t="s">
        <v>2132</v>
      </c>
      <c r="BG812" s="312" t="s">
        <v>1398</v>
      </c>
      <c r="BH812" s="93" t="str">
        <f>_xlfn.CONCAT(BF812," ",BG812)</f>
        <v>Georgia White</v>
      </c>
      <c r="BI812" s="247" t="s">
        <v>197</v>
      </c>
      <c r="BJ812" s="247" t="s">
        <v>2158</v>
      </c>
      <c r="BK812" s="18" t="s">
        <v>438</v>
      </c>
      <c r="BL812" s="248" t="s">
        <v>1130</v>
      </c>
      <c r="BM812" s="94" t="s">
        <v>2159</v>
      </c>
      <c r="BO812" s="18" t="s">
        <v>2875</v>
      </c>
      <c r="BP812" s="19">
        <v>0</v>
      </c>
      <c r="BQ812" s="19">
        <v>0</v>
      </c>
      <c r="BR812" s="19">
        <v>0</v>
      </c>
      <c r="BS812" s="19">
        <v>0</v>
      </c>
    </row>
    <row r="813" spans="53:71" ht="15" x14ac:dyDescent="0.25">
      <c r="BA813" s="90" t="s">
        <v>2876</v>
      </c>
      <c r="BB813" s="90" t="s">
        <v>1299</v>
      </c>
      <c r="BC813" s="90" t="s">
        <v>2402</v>
      </c>
      <c r="BD813" s="473" t="s">
        <v>1301</v>
      </c>
      <c r="BE813">
        <v>780</v>
      </c>
      <c r="BF813" s="18" t="s">
        <v>2132</v>
      </c>
      <c r="BG813" s="312" t="s">
        <v>2872</v>
      </c>
      <c r="BH813" s="93" t="str">
        <f>_xlfn.CONCAT(BF813," ",BG813)</f>
        <v>Georgia Whitfield</v>
      </c>
      <c r="BI813" s="247" t="s">
        <v>197</v>
      </c>
      <c r="BJ813" s="247" t="s">
        <v>2158</v>
      </c>
      <c r="BK813" s="18" t="s">
        <v>438</v>
      </c>
      <c r="BL813" s="248" t="s">
        <v>1130</v>
      </c>
      <c r="BM813" s="94" t="s">
        <v>2159</v>
      </c>
      <c r="BO813" s="18" t="s">
        <v>2877</v>
      </c>
      <c r="BP813" s="19">
        <v>0</v>
      </c>
      <c r="BQ813" s="19">
        <v>0</v>
      </c>
      <c r="BR813" s="19">
        <v>0</v>
      </c>
      <c r="BS813" s="19">
        <v>0</v>
      </c>
    </row>
    <row r="814" spans="53:71" ht="15" x14ac:dyDescent="0.25">
      <c r="BA814" s="91" t="s">
        <v>2878</v>
      </c>
      <c r="BB814" s="91" t="s">
        <v>1299</v>
      </c>
      <c r="BC814" s="91" t="s">
        <v>2406</v>
      </c>
      <c r="BD814" s="473" t="s">
        <v>1301</v>
      </c>
      <c r="BE814">
        <v>781</v>
      </c>
      <c r="BF814" s="93" t="s">
        <v>2132</v>
      </c>
      <c r="BG814" s="311" t="s">
        <v>1090</v>
      </c>
      <c r="BH814" s="93" t="str">
        <f t="shared" si="75"/>
        <v>Georgia Wilcox</v>
      </c>
      <c r="BI814" s="93" t="s">
        <v>299</v>
      </c>
      <c r="BJ814" s="93" t="s">
        <v>300</v>
      </c>
      <c r="BK814" s="93" t="s">
        <v>2134</v>
      </c>
      <c r="BL814" s="100" t="s">
        <v>2135</v>
      </c>
      <c r="BM814" s="95" t="s">
        <v>1802</v>
      </c>
      <c r="BO814" s="18" t="s">
        <v>2879</v>
      </c>
      <c r="BP814" s="19">
        <v>0</v>
      </c>
      <c r="BQ814" s="19">
        <v>0</v>
      </c>
      <c r="BR814" s="19">
        <v>0</v>
      </c>
      <c r="BS814" s="19">
        <v>0</v>
      </c>
    </row>
    <row r="815" spans="53:71" ht="15" x14ac:dyDescent="0.25">
      <c r="BA815" s="90" t="s">
        <v>2880</v>
      </c>
      <c r="BB815" s="90" t="s">
        <v>1299</v>
      </c>
      <c r="BC815" s="90" t="s">
        <v>2402</v>
      </c>
      <c r="BD815" s="473" t="s">
        <v>1301</v>
      </c>
      <c r="BE815">
        <v>782</v>
      </c>
      <c r="BF815" s="93" t="s">
        <v>2132</v>
      </c>
      <c r="BG815" s="311" t="s">
        <v>1090</v>
      </c>
      <c r="BH815" s="93" t="str">
        <f t="shared" si="75"/>
        <v>Georgia Wilcox</v>
      </c>
      <c r="BI815" s="93" t="s">
        <v>299</v>
      </c>
      <c r="BJ815" s="93" t="s">
        <v>2138</v>
      </c>
      <c r="BK815" s="93" t="s">
        <v>2139</v>
      </c>
      <c r="BL815" s="100" t="str">
        <f>" "</f>
        <v xml:space="preserve"> </v>
      </c>
      <c r="BM815" s="95" t="s">
        <v>1802</v>
      </c>
      <c r="BO815" s="18" t="s">
        <v>2881</v>
      </c>
      <c r="BP815" s="19">
        <v>0</v>
      </c>
      <c r="BQ815" s="19">
        <v>0</v>
      </c>
      <c r="BR815" s="19">
        <v>0</v>
      </c>
      <c r="BS815" s="19">
        <v>0</v>
      </c>
    </row>
    <row r="816" spans="53:71" ht="15" x14ac:dyDescent="0.25">
      <c r="BA816" s="91" t="s">
        <v>2882</v>
      </c>
      <c r="BB816" s="91" t="s">
        <v>1299</v>
      </c>
      <c r="BC816" s="91" t="s">
        <v>2402</v>
      </c>
      <c r="BD816" s="473" t="s">
        <v>1301</v>
      </c>
      <c r="BE816">
        <v>783</v>
      </c>
      <c r="BF816" s="18" t="s">
        <v>2132</v>
      </c>
      <c r="BG816" s="312" t="s">
        <v>2883</v>
      </c>
      <c r="BH816" s="93" t="str">
        <f t="shared" si="75"/>
        <v>Georgia Wilkes</v>
      </c>
      <c r="BI816" s="247" t="s">
        <v>197</v>
      </c>
      <c r="BJ816" s="247" t="s">
        <v>2158</v>
      </c>
      <c r="BK816" s="18" t="s">
        <v>438</v>
      </c>
      <c r="BL816" s="248" t="s">
        <v>1130</v>
      </c>
      <c r="BM816" s="94" t="s">
        <v>2159</v>
      </c>
      <c r="BO816" s="18" t="s">
        <v>2884</v>
      </c>
      <c r="BP816" s="19">
        <v>0</v>
      </c>
      <c r="BQ816" s="19">
        <v>0</v>
      </c>
      <c r="BR816" s="19">
        <v>0</v>
      </c>
      <c r="BS816" s="19">
        <v>0</v>
      </c>
    </row>
    <row r="817" spans="53:71" ht="15" x14ac:dyDescent="0.25">
      <c r="BA817" s="90" t="s">
        <v>2885</v>
      </c>
      <c r="BB817" s="90" t="s">
        <v>1299</v>
      </c>
      <c r="BC817" s="90" t="s">
        <v>2422</v>
      </c>
      <c r="BD817" s="473" t="s">
        <v>1301</v>
      </c>
      <c r="BE817">
        <v>784</v>
      </c>
      <c r="BF817" s="18" t="s">
        <v>2132</v>
      </c>
      <c r="BG817" s="312" t="s">
        <v>2886</v>
      </c>
      <c r="BH817" s="93" t="str">
        <f t="shared" si="75"/>
        <v>Georgia Wilkinson</v>
      </c>
      <c r="BI817" s="247" t="s">
        <v>197</v>
      </c>
      <c r="BJ817" s="247" t="s">
        <v>2158</v>
      </c>
      <c r="BK817" s="18" t="s">
        <v>438</v>
      </c>
      <c r="BL817" s="248" t="s">
        <v>1130</v>
      </c>
      <c r="BM817" s="94" t="s">
        <v>2159</v>
      </c>
      <c r="BO817" s="18" t="s">
        <v>2887</v>
      </c>
      <c r="BP817" s="19">
        <v>0</v>
      </c>
      <c r="BQ817" s="19">
        <v>0</v>
      </c>
      <c r="BR817" s="19">
        <v>0</v>
      </c>
      <c r="BS817" s="19">
        <v>0</v>
      </c>
    </row>
    <row r="818" spans="53:71" ht="15" x14ac:dyDescent="0.25">
      <c r="BA818" s="91" t="s">
        <v>2888</v>
      </c>
      <c r="BB818" s="91" t="s">
        <v>1299</v>
      </c>
      <c r="BC818" s="91" t="s">
        <v>2402</v>
      </c>
      <c r="BD818" s="473" t="s">
        <v>1301</v>
      </c>
      <c r="BE818">
        <v>785</v>
      </c>
      <c r="BF818" s="18" t="s">
        <v>2132</v>
      </c>
      <c r="BG818" s="312" t="s">
        <v>2883</v>
      </c>
      <c r="BH818" s="93" t="str">
        <f>_xlfn.CONCAT(BF818," ",BG818)</f>
        <v>Georgia Wilkes</v>
      </c>
      <c r="BI818" s="93" t="s">
        <v>299</v>
      </c>
      <c r="BJ818" s="93" t="s">
        <v>300</v>
      </c>
      <c r="BK818" s="93" t="s">
        <v>2134</v>
      </c>
      <c r="BL818" s="100" t="s">
        <v>2135</v>
      </c>
      <c r="BM818" s="95" t="s">
        <v>1802</v>
      </c>
      <c r="BO818" s="18" t="s">
        <v>2889</v>
      </c>
      <c r="BP818" s="19">
        <v>0</v>
      </c>
      <c r="BQ818" s="19">
        <v>0</v>
      </c>
      <c r="BR818" s="19">
        <v>0</v>
      </c>
      <c r="BS818" s="19">
        <v>0</v>
      </c>
    </row>
    <row r="819" spans="53:71" ht="15" x14ac:dyDescent="0.25">
      <c r="BA819" s="91" t="s">
        <v>2890</v>
      </c>
      <c r="BB819" s="91" t="s">
        <v>1299</v>
      </c>
      <c r="BC819" s="91" t="s">
        <v>2402</v>
      </c>
      <c r="BD819" s="473" t="s">
        <v>1301</v>
      </c>
      <c r="BE819">
        <v>786</v>
      </c>
      <c r="BF819" s="18" t="s">
        <v>2132</v>
      </c>
      <c r="BG819" s="312" t="s">
        <v>2886</v>
      </c>
      <c r="BH819" s="93" t="str">
        <f>_xlfn.CONCAT(BF819," ",BG819)</f>
        <v>Georgia Wilkinson</v>
      </c>
      <c r="BI819" s="93" t="s">
        <v>299</v>
      </c>
      <c r="BJ819" s="93" t="s">
        <v>300</v>
      </c>
      <c r="BK819" s="93" t="s">
        <v>2134</v>
      </c>
      <c r="BL819" s="100" t="s">
        <v>2135</v>
      </c>
      <c r="BM819" s="95" t="s">
        <v>1802</v>
      </c>
      <c r="BO819" s="18" t="s">
        <v>2891</v>
      </c>
      <c r="BP819" s="19">
        <v>0</v>
      </c>
      <c r="BQ819" s="19">
        <v>0</v>
      </c>
      <c r="BR819" s="19">
        <v>0</v>
      </c>
      <c r="BS819" s="19">
        <v>0</v>
      </c>
    </row>
    <row r="820" spans="53:71" ht="15" x14ac:dyDescent="0.25">
      <c r="BA820" s="90" t="s">
        <v>2892</v>
      </c>
      <c r="BB820" s="90" t="s">
        <v>1299</v>
      </c>
      <c r="BC820" s="90" t="s">
        <v>2402</v>
      </c>
      <c r="BD820" s="473" t="s">
        <v>1301</v>
      </c>
      <c r="BE820">
        <v>787</v>
      </c>
      <c r="BF820" s="93" t="s">
        <v>2132</v>
      </c>
      <c r="BG820" s="311" t="s">
        <v>2893</v>
      </c>
      <c r="BH820" s="93" t="str">
        <f t="shared" ref="BH820:BH887" si="76">_xlfn.CONCAT(BF820," ",BG820)</f>
        <v>Georgia Worth</v>
      </c>
      <c r="BI820" s="93" t="s">
        <v>299</v>
      </c>
      <c r="BJ820" s="93" t="s">
        <v>476</v>
      </c>
      <c r="BK820" s="93" t="s">
        <v>301</v>
      </c>
      <c r="BL820" s="100" t="s">
        <v>302</v>
      </c>
      <c r="BM820" s="95" t="s">
        <v>303</v>
      </c>
      <c r="BO820" s="18" t="s">
        <v>2894</v>
      </c>
      <c r="BP820" s="19">
        <v>0</v>
      </c>
      <c r="BQ820" s="19">
        <v>0</v>
      </c>
      <c r="BR820" s="19">
        <v>0</v>
      </c>
      <c r="BS820" s="19">
        <v>0</v>
      </c>
    </row>
    <row r="821" spans="53:71" ht="15" x14ac:dyDescent="0.25">
      <c r="BA821" s="91" t="s">
        <v>2895</v>
      </c>
      <c r="BB821" s="91" t="s">
        <v>1299</v>
      </c>
      <c r="BC821" s="91" t="s">
        <v>2402</v>
      </c>
      <c r="BD821" s="473" t="s">
        <v>1301</v>
      </c>
      <c r="BE821">
        <v>788</v>
      </c>
      <c r="BF821" s="93" t="s">
        <v>2132</v>
      </c>
      <c r="BG821" s="311" t="s">
        <v>2893</v>
      </c>
      <c r="BH821" s="93" t="str">
        <f t="shared" si="76"/>
        <v>Georgia Worth</v>
      </c>
      <c r="BI821" s="93" t="s">
        <v>299</v>
      </c>
      <c r="BJ821" s="93" t="s">
        <v>300</v>
      </c>
      <c r="BK821" s="93" t="s">
        <v>363</v>
      </c>
      <c r="BL821" s="100" t="str">
        <f>" "</f>
        <v xml:space="preserve"> </v>
      </c>
      <c r="BM821" s="95" t="s">
        <v>303</v>
      </c>
      <c r="BO821" s="18" t="s">
        <v>2896</v>
      </c>
      <c r="BP821" s="19">
        <v>0</v>
      </c>
      <c r="BQ821" s="19">
        <v>0</v>
      </c>
      <c r="BR821" s="19">
        <v>0</v>
      </c>
      <c r="BS821" s="19">
        <v>0</v>
      </c>
    </row>
    <row r="822" spans="53:71" ht="15" x14ac:dyDescent="0.25">
      <c r="BA822" s="90" t="s">
        <v>2897</v>
      </c>
      <c r="BB822" s="90" t="s">
        <v>1299</v>
      </c>
      <c r="BC822" s="90" t="s">
        <v>2402</v>
      </c>
      <c r="BD822" s="473" t="s">
        <v>1301</v>
      </c>
      <c r="BE822">
        <v>789</v>
      </c>
      <c r="BF822" s="18" t="s">
        <v>2898</v>
      </c>
      <c r="BG822" s="312" t="s">
        <v>2899</v>
      </c>
      <c r="BH822" s="93" t="str">
        <f t="shared" si="76"/>
        <v>Idaho Ada</v>
      </c>
      <c r="BI822" s="18" t="s">
        <v>244</v>
      </c>
      <c r="BJ822" s="18" t="s">
        <v>2900</v>
      </c>
      <c r="BK822" s="18" t="s">
        <v>2901</v>
      </c>
      <c r="BL822" s="100" t="s">
        <v>1150</v>
      </c>
      <c r="BM822" s="94" t="s">
        <v>306</v>
      </c>
      <c r="BO822" s="18" t="s">
        <v>2902</v>
      </c>
      <c r="BP822" s="19">
        <v>0</v>
      </c>
      <c r="BQ822" s="19">
        <v>0</v>
      </c>
      <c r="BR822" s="19">
        <v>0</v>
      </c>
      <c r="BS822" s="19">
        <v>0</v>
      </c>
    </row>
    <row r="823" spans="53:71" ht="15" x14ac:dyDescent="0.25">
      <c r="BA823" s="91" t="s">
        <v>2903</v>
      </c>
      <c r="BB823" s="91" t="s">
        <v>1299</v>
      </c>
      <c r="BC823" s="91" t="s">
        <v>2402</v>
      </c>
      <c r="BD823" s="473" t="s">
        <v>1301</v>
      </c>
      <c r="BE823">
        <v>790</v>
      </c>
      <c r="BF823" s="18" t="s">
        <v>2898</v>
      </c>
      <c r="BG823" s="312" t="s">
        <v>1569</v>
      </c>
      <c r="BH823" s="93" t="str">
        <f t="shared" ref="BH823" si="77">_xlfn.CONCAT(BF823," ",BG823)</f>
        <v>Idaho Adams</v>
      </c>
      <c r="BI823" s="18" t="s">
        <v>244</v>
      </c>
      <c r="BJ823" s="18" t="s">
        <v>2900</v>
      </c>
      <c r="BK823" s="18" t="s">
        <v>2901</v>
      </c>
      <c r="BL823" s="100" t="s">
        <v>1150</v>
      </c>
      <c r="BM823" s="94" t="s">
        <v>306</v>
      </c>
      <c r="BO823" s="18" t="s">
        <v>2904</v>
      </c>
      <c r="BP823" s="19">
        <v>0</v>
      </c>
      <c r="BQ823" s="19">
        <v>0</v>
      </c>
      <c r="BR823" s="19">
        <v>0</v>
      </c>
      <c r="BS823" s="19">
        <v>0</v>
      </c>
    </row>
    <row r="824" spans="53:71" ht="15" x14ac:dyDescent="0.25">
      <c r="BA824" s="90" t="s">
        <v>2905</v>
      </c>
      <c r="BB824" s="90" t="s">
        <v>1299</v>
      </c>
      <c r="BC824" s="90" t="s">
        <v>2402</v>
      </c>
      <c r="BD824" s="473" t="s">
        <v>1301</v>
      </c>
      <c r="BE824">
        <v>791</v>
      </c>
      <c r="BF824" s="18" t="s">
        <v>2898</v>
      </c>
      <c r="BG824" s="312" t="s">
        <v>2906</v>
      </c>
      <c r="BH824" s="93" t="str">
        <f t="shared" si="76"/>
        <v>Idaho Bannock</v>
      </c>
      <c r="BI824" s="18" t="s">
        <v>244</v>
      </c>
      <c r="BJ824" s="18" t="s">
        <v>2900</v>
      </c>
      <c r="BK824" s="18" t="s">
        <v>2901</v>
      </c>
      <c r="BL824" s="100" t="s">
        <v>1150</v>
      </c>
      <c r="BM824" s="94" t="s">
        <v>306</v>
      </c>
      <c r="BO824" s="18" t="s">
        <v>2907</v>
      </c>
      <c r="BP824" s="19">
        <v>0</v>
      </c>
      <c r="BQ824" s="19">
        <v>0</v>
      </c>
      <c r="BR824" s="19">
        <v>0</v>
      </c>
      <c r="BS824" s="19">
        <v>0</v>
      </c>
    </row>
    <row r="825" spans="53:71" ht="15" x14ac:dyDescent="0.25">
      <c r="BA825" s="91" t="s">
        <v>2908</v>
      </c>
      <c r="BB825" s="91" t="s">
        <v>1299</v>
      </c>
      <c r="BC825" s="91" t="s">
        <v>2402</v>
      </c>
      <c r="BD825" s="473" t="s">
        <v>1301</v>
      </c>
      <c r="BE825">
        <v>792</v>
      </c>
      <c r="BF825" s="18" t="s">
        <v>2898</v>
      </c>
      <c r="BG825" s="312" t="s">
        <v>2909</v>
      </c>
      <c r="BH825" s="93" t="str">
        <f t="shared" si="76"/>
        <v>Idaho Bear Lake</v>
      </c>
      <c r="BI825" s="18" t="s">
        <v>244</v>
      </c>
      <c r="BJ825" s="18" t="s">
        <v>2900</v>
      </c>
      <c r="BK825" s="18" t="s">
        <v>2901</v>
      </c>
      <c r="BL825" s="100" t="s">
        <v>1150</v>
      </c>
      <c r="BM825" s="94" t="s">
        <v>306</v>
      </c>
      <c r="BO825" s="18" t="s">
        <v>2910</v>
      </c>
      <c r="BP825" s="19">
        <v>0</v>
      </c>
      <c r="BQ825" s="19">
        <v>0</v>
      </c>
      <c r="BR825" s="19">
        <v>0</v>
      </c>
      <c r="BS825" s="19">
        <v>0</v>
      </c>
    </row>
    <row r="826" spans="53:71" ht="15" x14ac:dyDescent="0.25">
      <c r="BA826" s="90" t="s">
        <v>2911</v>
      </c>
      <c r="BB826" s="90" t="s">
        <v>1299</v>
      </c>
      <c r="BC826" s="90" t="s">
        <v>2402</v>
      </c>
      <c r="BD826" s="473" t="s">
        <v>1301</v>
      </c>
      <c r="BE826">
        <v>793</v>
      </c>
      <c r="BF826" s="18" t="s">
        <v>2898</v>
      </c>
      <c r="BG826" s="312" t="s">
        <v>2912</v>
      </c>
      <c r="BH826" s="93" t="str">
        <f t="shared" si="76"/>
        <v>Idaho Benewah</v>
      </c>
      <c r="BI826" s="18" t="s">
        <v>244</v>
      </c>
      <c r="BJ826" s="18" t="s">
        <v>2913</v>
      </c>
      <c r="BK826" s="18" t="s">
        <v>2914</v>
      </c>
      <c r="BL826" s="100" t="s">
        <v>1145</v>
      </c>
      <c r="BM826" s="94" t="s">
        <v>308</v>
      </c>
      <c r="BO826" s="18" t="s">
        <v>2915</v>
      </c>
      <c r="BP826" s="19">
        <v>0</v>
      </c>
      <c r="BQ826" s="19">
        <v>0</v>
      </c>
      <c r="BR826" s="19">
        <v>0</v>
      </c>
      <c r="BS826" s="19">
        <v>0</v>
      </c>
    </row>
    <row r="827" spans="53:71" ht="15" x14ac:dyDescent="0.25">
      <c r="BA827" s="91" t="s">
        <v>2916</v>
      </c>
      <c r="BB827" s="91" t="s">
        <v>1299</v>
      </c>
      <c r="BC827" s="91" t="s">
        <v>1869</v>
      </c>
      <c r="BD827" s="473" t="s">
        <v>1301</v>
      </c>
      <c r="BE827">
        <v>794</v>
      </c>
      <c r="BF827" s="18" t="s">
        <v>2898</v>
      </c>
      <c r="BG827" s="312" t="s">
        <v>2917</v>
      </c>
      <c r="BH827" s="93" t="str">
        <f t="shared" si="76"/>
        <v>Idaho Bingham</v>
      </c>
      <c r="BI827" s="18" t="s">
        <v>244</v>
      </c>
      <c r="BJ827" s="18" t="s">
        <v>2900</v>
      </c>
      <c r="BK827" s="18" t="s">
        <v>2901</v>
      </c>
      <c r="BL827" s="100" t="s">
        <v>1150</v>
      </c>
      <c r="BM827" s="94" t="s">
        <v>306</v>
      </c>
      <c r="BO827" s="18" t="s">
        <v>2918</v>
      </c>
      <c r="BP827" s="19">
        <v>0</v>
      </c>
      <c r="BQ827" s="19">
        <v>0</v>
      </c>
      <c r="BR827" s="19">
        <v>0</v>
      </c>
      <c r="BS827" s="19">
        <v>0</v>
      </c>
    </row>
    <row r="828" spans="53:71" ht="15" x14ac:dyDescent="0.25">
      <c r="BA828" s="90" t="s">
        <v>2919</v>
      </c>
      <c r="BB828" s="90" t="s">
        <v>1299</v>
      </c>
      <c r="BC828" s="90" t="s">
        <v>1869</v>
      </c>
      <c r="BD828" s="473" t="s">
        <v>1301</v>
      </c>
      <c r="BE828">
        <v>795</v>
      </c>
      <c r="BF828" s="18" t="s">
        <v>2898</v>
      </c>
      <c r="BG828" s="312" t="s">
        <v>2920</v>
      </c>
      <c r="BH828" s="93" t="str">
        <f t="shared" si="76"/>
        <v>Idaho Blaine</v>
      </c>
      <c r="BI828" s="18" t="s">
        <v>244</v>
      </c>
      <c r="BJ828" s="18" t="s">
        <v>2900</v>
      </c>
      <c r="BK828" s="18" t="s">
        <v>2901</v>
      </c>
      <c r="BL828" s="100" t="s">
        <v>1150</v>
      </c>
      <c r="BM828" s="94" t="s">
        <v>306</v>
      </c>
      <c r="BO828" s="18" t="s">
        <v>2921</v>
      </c>
      <c r="BP828" s="19">
        <v>0</v>
      </c>
      <c r="BQ828" s="19">
        <v>0</v>
      </c>
      <c r="BR828" s="19">
        <v>0</v>
      </c>
      <c r="BS828" s="19">
        <v>0</v>
      </c>
    </row>
    <row r="829" spans="53:71" ht="15" x14ac:dyDescent="0.25">
      <c r="BA829" s="423" t="s">
        <v>2922</v>
      </c>
      <c r="BB829" s="90" t="s">
        <v>1299</v>
      </c>
      <c r="BC829" s="90" t="s">
        <v>1869</v>
      </c>
      <c r="BD829" s="473" t="s">
        <v>1301</v>
      </c>
      <c r="BE829">
        <v>796</v>
      </c>
      <c r="BF829" s="18" t="s">
        <v>2898</v>
      </c>
      <c r="BG829" s="312" t="s">
        <v>2923</v>
      </c>
      <c r="BH829" s="93" t="str">
        <f t="shared" si="76"/>
        <v>Idaho Boise</v>
      </c>
      <c r="BI829" s="18" t="s">
        <v>244</v>
      </c>
      <c r="BJ829" s="18" t="s">
        <v>2900</v>
      </c>
      <c r="BK829" s="18" t="s">
        <v>2901</v>
      </c>
      <c r="BL829" s="100" t="s">
        <v>1150</v>
      </c>
      <c r="BM829" s="94" t="s">
        <v>306</v>
      </c>
      <c r="BO829" s="18" t="s">
        <v>2924</v>
      </c>
      <c r="BP829" s="19">
        <v>0</v>
      </c>
      <c r="BQ829" s="19">
        <v>0</v>
      </c>
      <c r="BR829" s="19">
        <v>0</v>
      </c>
      <c r="BS829" s="19">
        <v>0</v>
      </c>
    </row>
    <row r="830" spans="53:71" ht="15" x14ac:dyDescent="0.25">
      <c r="BA830" s="90" t="s">
        <v>2925</v>
      </c>
      <c r="BB830" s="90" t="s">
        <v>1299</v>
      </c>
      <c r="BC830" s="90" t="s">
        <v>1869</v>
      </c>
      <c r="BD830" s="473" t="s">
        <v>1301</v>
      </c>
      <c r="BE830">
        <v>797</v>
      </c>
      <c r="BF830" s="18" t="s">
        <v>2898</v>
      </c>
      <c r="BG830" s="312" t="s">
        <v>2926</v>
      </c>
      <c r="BH830" s="93" t="str">
        <f t="shared" si="76"/>
        <v>Idaho Bonner</v>
      </c>
      <c r="BI830" s="18" t="s">
        <v>244</v>
      </c>
      <c r="BJ830" s="18" t="s">
        <v>2913</v>
      </c>
      <c r="BK830" s="18" t="s">
        <v>2914</v>
      </c>
      <c r="BL830" s="100" t="s">
        <v>1145</v>
      </c>
      <c r="BM830" s="94" t="s">
        <v>308</v>
      </c>
      <c r="BO830" s="18" t="s">
        <v>2927</v>
      </c>
      <c r="BP830" s="19">
        <v>0</v>
      </c>
      <c r="BQ830" s="19">
        <v>0</v>
      </c>
      <c r="BR830" s="19">
        <v>0</v>
      </c>
      <c r="BS830" s="19">
        <v>0</v>
      </c>
    </row>
    <row r="831" spans="53:71" ht="15" x14ac:dyDescent="0.25">
      <c r="BA831" s="91" t="s">
        <v>2928</v>
      </c>
      <c r="BB831" s="91" t="s">
        <v>1299</v>
      </c>
      <c r="BC831" s="91" t="s">
        <v>1869</v>
      </c>
      <c r="BD831" s="473" t="s">
        <v>1301</v>
      </c>
      <c r="BE831">
        <v>798</v>
      </c>
      <c r="BF831" s="18" t="s">
        <v>2898</v>
      </c>
      <c r="BG831" s="312" t="s">
        <v>2929</v>
      </c>
      <c r="BH831" s="93" t="str">
        <f t="shared" si="76"/>
        <v>Idaho Bonneville</v>
      </c>
      <c r="BI831" s="18" t="s">
        <v>244</v>
      </c>
      <c r="BJ831" s="18" t="s">
        <v>2900</v>
      </c>
      <c r="BK831" s="18" t="s">
        <v>2901</v>
      </c>
      <c r="BL831" s="100" t="s">
        <v>1150</v>
      </c>
      <c r="BM831" s="94" t="s">
        <v>306</v>
      </c>
      <c r="BO831" s="18" t="s">
        <v>2930</v>
      </c>
      <c r="BP831" s="19">
        <v>0</v>
      </c>
      <c r="BQ831" s="19">
        <v>0</v>
      </c>
      <c r="BR831" s="19">
        <v>0</v>
      </c>
      <c r="BS831" s="19">
        <v>0</v>
      </c>
    </row>
    <row r="832" spans="53:71" ht="15" x14ac:dyDescent="0.25">
      <c r="BA832" s="91" t="s">
        <v>2931</v>
      </c>
      <c r="BB832" s="91" t="s">
        <v>1299</v>
      </c>
      <c r="BC832" s="91" t="s">
        <v>2406</v>
      </c>
      <c r="BD832" s="473" t="s">
        <v>1301</v>
      </c>
      <c r="BE832">
        <v>799</v>
      </c>
      <c r="BF832" s="18" t="s">
        <v>2898</v>
      </c>
      <c r="BG832" s="312" t="s">
        <v>2932</v>
      </c>
      <c r="BH832" s="93" t="str">
        <f t="shared" si="76"/>
        <v>Idaho Boundary</v>
      </c>
      <c r="BI832" s="18" t="s">
        <v>244</v>
      </c>
      <c r="BJ832" s="18" t="s">
        <v>2913</v>
      </c>
      <c r="BK832" s="18" t="s">
        <v>2914</v>
      </c>
      <c r="BL832" s="100" t="s">
        <v>1145</v>
      </c>
      <c r="BM832" s="94" t="s">
        <v>308</v>
      </c>
      <c r="BO832" s="18" t="s">
        <v>2933</v>
      </c>
      <c r="BP832" s="19">
        <v>0</v>
      </c>
      <c r="BQ832" s="19">
        <v>0</v>
      </c>
      <c r="BR832" s="19">
        <v>0</v>
      </c>
      <c r="BS832" s="19">
        <v>0</v>
      </c>
    </row>
    <row r="833" spans="53:71" ht="15" x14ac:dyDescent="0.25">
      <c r="BA833" s="91" t="s">
        <v>2934</v>
      </c>
      <c r="BB833" s="91" t="s">
        <v>1299</v>
      </c>
      <c r="BC833" s="91" t="s">
        <v>2406</v>
      </c>
      <c r="BD833" s="473" t="s">
        <v>1301</v>
      </c>
      <c r="BE833">
        <v>800</v>
      </c>
      <c r="BF833" s="18" t="s">
        <v>2898</v>
      </c>
      <c r="BG833" s="312" t="s">
        <v>1422</v>
      </c>
      <c r="BH833" s="93" t="str">
        <f t="shared" si="76"/>
        <v>Idaho Butte</v>
      </c>
      <c r="BI833" s="18" t="s">
        <v>244</v>
      </c>
      <c r="BJ833" s="18" t="s">
        <v>2900</v>
      </c>
      <c r="BK833" s="18" t="s">
        <v>2901</v>
      </c>
      <c r="BL833" s="100" t="s">
        <v>1150</v>
      </c>
      <c r="BM833" s="94" t="s">
        <v>306</v>
      </c>
      <c r="BO833" s="18" t="s">
        <v>2935</v>
      </c>
      <c r="BP833" s="471" t="s">
        <v>748</v>
      </c>
      <c r="BQ833" s="471" t="s">
        <v>748</v>
      </c>
      <c r="BR833" s="471" t="s">
        <v>748</v>
      </c>
      <c r="BS833" s="471" t="s">
        <v>748</v>
      </c>
    </row>
    <row r="834" spans="53:71" ht="15" x14ac:dyDescent="0.25">
      <c r="BA834" s="91" t="s">
        <v>2936</v>
      </c>
      <c r="BB834" s="91" t="s">
        <v>1299</v>
      </c>
      <c r="BC834" s="91" t="s">
        <v>2402</v>
      </c>
      <c r="BD834" s="473" t="s">
        <v>1301</v>
      </c>
      <c r="BE834">
        <v>801</v>
      </c>
      <c r="BF834" s="18" t="s">
        <v>2898</v>
      </c>
      <c r="BG834" s="312" t="s">
        <v>2937</v>
      </c>
      <c r="BH834" s="93" t="str">
        <f t="shared" si="76"/>
        <v>Idaho Camas</v>
      </c>
      <c r="BI834" s="18" t="s">
        <v>244</v>
      </c>
      <c r="BJ834" s="18" t="s">
        <v>2900</v>
      </c>
      <c r="BK834" s="18" t="s">
        <v>2901</v>
      </c>
      <c r="BL834" s="100" t="s">
        <v>1150</v>
      </c>
      <c r="BM834" s="94" t="s">
        <v>306</v>
      </c>
      <c r="BO834" s="18" t="s">
        <v>2938</v>
      </c>
      <c r="BP834" s="19">
        <v>0</v>
      </c>
      <c r="BQ834" s="19">
        <v>0</v>
      </c>
      <c r="BR834" s="19">
        <v>0</v>
      </c>
      <c r="BS834" s="19">
        <v>0</v>
      </c>
    </row>
    <row r="835" spans="53:71" ht="15" x14ac:dyDescent="0.25">
      <c r="BA835" s="90" t="s">
        <v>2939</v>
      </c>
      <c r="BB835" s="90" t="s">
        <v>1299</v>
      </c>
      <c r="BC835" s="90" t="s">
        <v>2940</v>
      </c>
      <c r="BD835" s="473" t="s">
        <v>1301</v>
      </c>
      <c r="BE835">
        <v>802</v>
      </c>
      <c r="BF835" s="18" t="s">
        <v>2898</v>
      </c>
      <c r="BG835" s="312" t="s">
        <v>2941</v>
      </c>
      <c r="BH835" s="93" t="str">
        <f t="shared" si="76"/>
        <v>Idaho Canyon</v>
      </c>
      <c r="BI835" s="18" t="s">
        <v>244</v>
      </c>
      <c r="BJ835" s="18" t="s">
        <v>2900</v>
      </c>
      <c r="BK835" s="18" t="s">
        <v>2901</v>
      </c>
      <c r="BL835" s="100" t="s">
        <v>1150</v>
      </c>
      <c r="BM835" s="94" t="s">
        <v>306</v>
      </c>
      <c r="BO835" s="18" t="s">
        <v>2942</v>
      </c>
      <c r="BP835" s="19">
        <v>0</v>
      </c>
      <c r="BQ835" s="19">
        <v>0</v>
      </c>
      <c r="BR835" s="19">
        <v>0</v>
      </c>
      <c r="BS835" s="19">
        <v>0</v>
      </c>
    </row>
    <row r="836" spans="53:71" ht="15" x14ac:dyDescent="0.25">
      <c r="BA836" s="91" t="s">
        <v>2943</v>
      </c>
      <c r="BB836" s="91" t="s">
        <v>1299</v>
      </c>
      <c r="BC836" s="91" t="s">
        <v>2940</v>
      </c>
      <c r="BD836" s="473" t="s">
        <v>1301</v>
      </c>
      <c r="BE836">
        <v>803</v>
      </c>
      <c r="BF836" s="18" t="s">
        <v>2898</v>
      </c>
      <c r="BG836" s="312" t="s">
        <v>2944</v>
      </c>
      <c r="BH836" s="93" t="str">
        <f t="shared" si="76"/>
        <v>Idaho Caribou</v>
      </c>
      <c r="BI836" s="18" t="s">
        <v>244</v>
      </c>
      <c r="BJ836" s="18" t="s">
        <v>2900</v>
      </c>
      <c r="BK836" s="18" t="s">
        <v>2901</v>
      </c>
      <c r="BL836" s="100" t="s">
        <v>1150</v>
      </c>
      <c r="BM836" s="94" t="s">
        <v>306</v>
      </c>
      <c r="BO836" s="18" t="s">
        <v>2945</v>
      </c>
      <c r="BP836" s="19">
        <v>0</v>
      </c>
      <c r="BQ836" s="19">
        <v>0</v>
      </c>
      <c r="BR836" s="19">
        <v>0</v>
      </c>
      <c r="BS836" s="19">
        <v>0</v>
      </c>
    </row>
    <row r="837" spans="53:71" ht="15" x14ac:dyDescent="0.25">
      <c r="BA837" s="90" t="s">
        <v>2946</v>
      </c>
      <c r="BB837" s="90" t="s">
        <v>1299</v>
      </c>
      <c r="BC837" s="90" t="s">
        <v>2947</v>
      </c>
      <c r="BD837" s="473" t="s">
        <v>1301</v>
      </c>
      <c r="BE837">
        <v>804</v>
      </c>
      <c r="BF837" s="18" t="s">
        <v>2898</v>
      </c>
      <c r="BG837" s="312" t="s">
        <v>2948</v>
      </c>
      <c r="BH837" s="93" t="str">
        <f t="shared" si="76"/>
        <v>Idaho Cassia</v>
      </c>
      <c r="BI837" s="18" t="s">
        <v>244</v>
      </c>
      <c r="BJ837" s="18" t="s">
        <v>2900</v>
      </c>
      <c r="BK837" s="18" t="s">
        <v>2901</v>
      </c>
      <c r="BL837" s="100" t="s">
        <v>1150</v>
      </c>
      <c r="BM837" s="94" t="s">
        <v>306</v>
      </c>
      <c r="BO837" s="18" t="s">
        <v>2949</v>
      </c>
      <c r="BP837" s="19">
        <v>0</v>
      </c>
      <c r="BQ837" s="19">
        <v>0</v>
      </c>
      <c r="BR837" s="19">
        <v>0</v>
      </c>
      <c r="BS837" s="19">
        <v>0</v>
      </c>
    </row>
    <row r="838" spans="53:71" ht="15" x14ac:dyDescent="0.25">
      <c r="BA838" s="91" t="s">
        <v>2950</v>
      </c>
      <c r="BB838" s="91" t="s">
        <v>1299</v>
      </c>
      <c r="BC838" s="91" t="s">
        <v>2940</v>
      </c>
      <c r="BD838" s="473" t="s">
        <v>1301</v>
      </c>
      <c r="BE838">
        <v>805</v>
      </c>
      <c r="BF838" s="18" t="s">
        <v>2898</v>
      </c>
      <c r="BG838" s="312" t="s">
        <v>1210</v>
      </c>
      <c r="BH838" s="93" t="str">
        <f t="shared" si="76"/>
        <v>Idaho Clark</v>
      </c>
      <c r="BI838" s="18" t="s">
        <v>244</v>
      </c>
      <c r="BJ838" s="18" t="s">
        <v>2900</v>
      </c>
      <c r="BK838" s="18" t="s">
        <v>2901</v>
      </c>
      <c r="BL838" s="100" t="s">
        <v>1150</v>
      </c>
      <c r="BM838" s="94" t="s">
        <v>306</v>
      </c>
      <c r="BO838" s="18" t="s">
        <v>2951</v>
      </c>
      <c r="BP838" s="19">
        <v>0</v>
      </c>
      <c r="BQ838" s="19">
        <v>0</v>
      </c>
      <c r="BR838" s="19">
        <v>0</v>
      </c>
      <c r="BS838" s="19">
        <v>0</v>
      </c>
    </row>
    <row r="839" spans="53:71" ht="15" x14ac:dyDescent="0.25">
      <c r="BA839" s="90" t="s">
        <v>2952</v>
      </c>
      <c r="BB839" s="90" t="s">
        <v>1299</v>
      </c>
      <c r="BC839" s="90" t="s">
        <v>2940</v>
      </c>
      <c r="BD839" s="473" t="s">
        <v>1301</v>
      </c>
      <c r="BE839">
        <v>806</v>
      </c>
      <c r="BF839" s="18" t="s">
        <v>2898</v>
      </c>
      <c r="BG839" s="312" t="s">
        <v>753</v>
      </c>
      <c r="BH839" s="93" t="str">
        <f t="shared" si="76"/>
        <v>Idaho Elmore</v>
      </c>
      <c r="BI839" s="18" t="s">
        <v>244</v>
      </c>
      <c r="BJ839" s="18" t="s">
        <v>2900</v>
      </c>
      <c r="BK839" s="18" t="s">
        <v>2901</v>
      </c>
      <c r="BL839" s="100" t="s">
        <v>1150</v>
      </c>
      <c r="BM839" s="94" t="s">
        <v>306</v>
      </c>
      <c r="BO839" s="18" t="s">
        <v>2953</v>
      </c>
      <c r="BP839" s="19">
        <v>0</v>
      </c>
      <c r="BQ839" s="19">
        <v>0</v>
      </c>
      <c r="BR839" s="19">
        <v>0</v>
      </c>
      <c r="BS839" s="19">
        <v>0</v>
      </c>
    </row>
    <row r="840" spans="53:71" ht="15" x14ac:dyDescent="0.25">
      <c r="BA840" s="91" t="s">
        <v>2954</v>
      </c>
      <c r="BB840" s="91" t="s">
        <v>1299</v>
      </c>
      <c r="BC840" s="91" t="s">
        <v>2402</v>
      </c>
      <c r="BD840" s="473" t="s">
        <v>1301</v>
      </c>
      <c r="BE840">
        <v>807</v>
      </c>
      <c r="BF840" s="18" t="s">
        <v>2898</v>
      </c>
      <c r="BG840" s="312" t="s">
        <v>795</v>
      </c>
      <c r="BH840" s="93" t="str">
        <f t="shared" si="76"/>
        <v>Idaho Franklin</v>
      </c>
      <c r="BI840" s="18" t="s">
        <v>244</v>
      </c>
      <c r="BJ840" s="18" t="s">
        <v>2900</v>
      </c>
      <c r="BK840" s="18" t="s">
        <v>2901</v>
      </c>
      <c r="BL840" s="100" t="s">
        <v>1150</v>
      </c>
      <c r="BM840" s="94" t="s">
        <v>306</v>
      </c>
      <c r="BO840" s="18" t="s">
        <v>2955</v>
      </c>
      <c r="BP840" s="19">
        <v>0</v>
      </c>
      <c r="BQ840" s="19">
        <v>0</v>
      </c>
      <c r="BR840" s="19">
        <v>0</v>
      </c>
      <c r="BS840" s="19">
        <v>0</v>
      </c>
    </row>
    <row r="841" spans="53:71" ht="15" x14ac:dyDescent="0.25">
      <c r="BA841" s="90" t="s">
        <v>2956</v>
      </c>
      <c r="BB841" s="90" t="s">
        <v>1299</v>
      </c>
      <c r="BC841" s="90" t="s">
        <v>2947</v>
      </c>
      <c r="BD841" s="473" t="s">
        <v>1301</v>
      </c>
      <c r="BE841">
        <v>808</v>
      </c>
      <c r="BF841" s="18" t="s">
        <v>2898</v>
      </c>
      <c r="BG841" s="312" t="s">
        <v>1639</v>
      </c>
      <c r="BH841" s="93" t="str">
        <f t="shared" si="76"/>
        <v>Idaho Fremont</v>
      </c>
      <c r="BI841" s="18" t="s">
        <v>244</v>
      </c>
      <c r="BJ841" s="18" t="s">
        <v>2900</v>
      </c>
      <c r="BK841" s="18" t="s">
        <v>2901</v>
      </c>
      <c r="BL841" s="100" t="s">
        <v>1150</v>
      </c>
      <c r="BM841" s="94" t="s">
        <v>306</v>
      </c>
      <c r="BO841" s="18" t="s">
        <v>2957</v>
      </c>
      <c r="BP841" s="19">
        <v>0</v>
      </c>
      <c r="BQ841" s="19">
        <v>0</v>
      </c>
      <c r="BR841" s="19">
        <v>0</v>
      </c>
      <c r="BS841" s="19">
        <v>0</v>
      </c>
    </row>
    <row r="842" spans="53:71" ht="15" x14ac:dyDescent="0.25">
      <c r="BA842" s="91" t="s">
        <v>2958</v>
      </c>
      <c r="BB842" s="91" t="s">
        <v>1299</v>
      </c>
      <c r="BC842" s="91" t="s">
        <v>2940</v>
      </c>
      <c r="BD842" s="473" t="s">
        <v>1301</v>
      </c>
      <c r="BE842">
        <v>809</v>
      </c>
      <c r="BF842" s="18" t="s">
        <v>2898</v>
      </c>
      <c r="BG842" s="312" t="s">
        <v>2959</v>
      </c>
      <c r="BH842" s="93" t="str">
        <f t="shared" si="76"/>
        <v>Idaho Gem</v>
      </c>
      <c r="BI842" s="18" t="s">
        <v>244</v>
      </c>
      <c r="BJ842" s="18" t="s">
        <v>2900</v>
      </c>
      <c r="BK842" s="18" t="s">
        <v>2901</v>
      </c>
      <c r="BL842" s="100" t="s">
        <v>1150</v>
      </c>
      <c r="BM842" s="94" t="s">
        <v>306</v>
      </c>
      <c r="BO842" s="18" t="s">
        <v>2960</v>
      </c>
      <c r="BP842" s="19">
        <v>0</v>
      </c>
      <c r="BQ842" s="19">
        <v>0</v>
      </c>
      <c r="BR842" s="19">
        <v>0</v>
      </c>
      <c r="BS842" s="19">
        <v>0</v>
      </c>
    </row>
    <row r="843" spans="53:71" ht="15" x14ac:dyDescent="0.25">
      <c r="BA843" s="90" t="s">
        <v>2961</v>
      </c>
      <c r="BB843" s="90" t="s">
        <v>1299</v>
      </c>
      <c r="BC843" s="90" t="s">
        <v>2940</v>
      </c>
      <c r="BD843" s="473" t="s">
        <v>1301</v>
      </c>
      <c r="BE843">
        <v>810</v>
      </c>
      <c r="BF843" s="18" t="s">
        <v>2898</v>
      </c>
      <c r="BG843" s="312" t="s">
        <v>2962</v>
      </c>
      <c r="BH843" s="93" t="str">
        <f t="shared" si="76"/>
        <v>Idaho Gooding</v>
      </c>
      <c r="BI843" s="18" t="s">
        <v>244</v>
      </c>
      <c r="BJ843" s="18" t="s">
        <v>2900</v>
      </c>
      <c r="BK843" s="18" t="s">
        <v>2901</v>
      </c>
      <c r="BL843" s="100" t="s">
        <v>1150</v>
      </c>
      <c r="BM843" s="94" t="s">
        <v>306</v>
      </c>
      <c r="BO843" s="18" t="s">
        <v>2963</v>
      </c>
      <c r="BP843" s="19">
        <v>0</v>
      </c>
      <c r="BQ843" s="19">
        <v>0</v>
      </c>
      <c r="BR843" s="19">
        <v>0</v>
      </c>
      <c r="BS843" s="19">
        <v>0</v>
      </c>
    </row>
    <row r="844" spans="53:71" ht="15" x14ac:dyDescent="0.25">
      <c r="BA844" s="91" t="s">
        <v>2964</v>
      </c>
      <c r="BB844" s="91" t="s">
        <v>1299</v>
      </c>
      <c r="BC844" s="91" t="s">
        <v>2940</v>
      </c>
      <c r="BD844" s="473" t="s">
        <v>1301</v>
      </c>
      <c r="BE844">
        <v>811</v>
      </c>
      <c r="BF844" s="18" t="s">
        <v>2898</v>
      </c>
      <c r="BG844" s="312" t="s">
        <v>2898</v>
      </c>
      <c r="BH844" s="93" t="str">
        <f>_xlfn.CONCAT(BF844," ",BG844)</f>
        <v>Idaho Idaho</v>
      </c>
      <c r="BI844" s="18" t="s">
        <v>244</v>
      </c>
      <c r="BJ844" s="18" t="s">
        <v>2913</v>
      </c>
      <c r="BK844" s="18" t="s">
        <v>2914</v>
      </c>
      <c r="BL844" s="100" t="s">
        <v>1145</v>
      </c>
      <c r="BM844" s="94" t="s">
        <v>308</v>
      </c>
      <c r="BO844" s="18" t="s">
        <v>2965</v>
      </c>
      <c r="BP844" s="19">
        <v>0</v>
      </c>
      <c r="BQ844" s="19">
        <v>0</v>
      </c>
      <c r="BR844" s="19">
        <v>0</v>
      </c>
      <c r="BS844" s="19">
        <v>0</v>
      </c>
    </row>
    <row r="845" spans="53:71" ht="15" x14ac:dyDescent="0.25">
      <c r="BA845" s="90" t="s">
        <v>2966</v>
      </c>
      <c r="BB845" s="90" t="s">
        <v>1299</v>
      </c>
      <c r="BC845" s="90" t="s">
        <v>2940</v>
      </c>
      <c r="BD845" s="473" t="s">
        <v>1301</v>
      </c>
      <c r="BE845">
        <v>812</v>
      </c>
      <c r="BF845" s="18" t="s">
        <v>2898</v>
      </c>
      <c r="BG845" s="312" t="s">
        <v>856</v>
      </c>
      <c r="BH845" s="93" t="str">
        <f t="shared" si="76"/>
        <v>Idaho Jefferson</v>
      </c>
      <c r="BI845" s="18" t="s">
        <v>244</v>
      </c>
      <c r="BJ845" s="18" t="s">
        <v>2900</v>
      </c>
      <c r="BK845" s="18" t="s">
        <v>2901</v>
      </c>
      <c r="BL845" s="100" t="s">
        <v>1150</v>
      </c>
      <c r="BM845" s="94" t="s">
        <v>306</v>
      </c>
      <c r="BO845" s="18" t="s">
        <v>2967</v>
      </c>
      <c r="BP845" s="19">
        <v>750</v>
      </c>
      <c r="BQ845" s="19">
        <v>750</v>
      </c>
      <c r="BR845" s="19">
        <v>750</v>
      </c>
      <c r="BS845" s="19">
        <v>750</v>
      </c>
    </row>
    <row r="846" spans="53:71" ht="15" x14ac:dyDescent="0.25">
      <c r="BA846" s="91" t="s">
        <v>2968</v>
      </c>
      <c r="BB846" s="91" t="s">
        <v>1299</v>
      </c>
      <c r="BC846" s="91" t="s">
        <v>2947</v>
      </c>
      <c r="BD846" s="473" t="s">
        <v>1301</v>
      </c>
      <c r="BE846">
        <v>813</v>
      </c>
      <c r="BF846" s="18" t="s">
        <v>2898</v>
      </c>
      <c r="BG846" s="312" t="s">
        <v>2969</v>
      </c>
      <c r="BH846" s="93" t="str">
        <f t="shared" si="76"/>
        <v>Idaho Jerome</v>
      </c>
      <c r="BI846" s="18" t="s">
        <v>244</v>
      </c>
      <c r="BJ846" s="18" t="s">
        <v>2900</v>
      </c>
      <c r="BK846" s="18" t="s">
        <v>2901</v>
      </c>
      <c r="BL846" s="100" t="s">
        <v>1150</v>
      </c>
      <c r="BM846" s="94" t="s">
        <v>306</v>
      </c>
      <c r="BO846" s="18" t="s">
        <v>2970</v>
      </c>
      <c r="BP846" s="19">
        <v>0</v>
      </c>
      <c r="BQ846" s="19">
        <v>0</v>
      </c>
      <c r="BR846" s="19">
        <v>0</v>
      </c>
      <c r="BS846" s="19">
        <v>0</v>
      </c>
    </row>
    <row r="847" spans="53:71" ht="15" x14ac:dyDescent="0.25">
      <c r="BA847" s="90" t="s">
        <v>2971</v>
      </c>
      <c r="BB847" s="90" t="s">
        <v>1299</v>
      </c>
      <c r="BC847" s="90" t="s">
        <v>2940</v>
      </c>
      <c r="BD847" s="473" t="s">
        <v>1301</v>
      </c>
      <c r="BE847">
        <v>814</v>
      </c>
      <c r="BF847" s="18" t="s">
        <v>2898</v>
      </c>
      <c r="BG847" s="312" t="s">
        <v>2972</v>
      </c>
      <c r="BH847" s="93" t="str">
        <f t="shared" si="76"/>
        <v>Idaho Kootenai</v>
      </c>
      <c r="BI847" s="18" t="s">
        <v>244</v>
      </c>
      <c r="BJ847" s="18" t="s">
        <v>2913</v>
      </c>
      <c r="BK847" s="18" t="s">
        <v>2914</v>
      </c>
      <c r="BL847" s="100" t="s">
        <v>1145</v>
      </c>
      <c r="BM847" s="94" t="s">
        <v>308</v>
      </c>
      <c r="BO847" s="18" t="s">
        <v>2973</v>
      </c>
      <c r="BP847" s="19">
        <v>0</v>
      </c>
      <c r="BQ847" s="19">
        <v>0</v>
      </c>
      <c r="BR847" s="19">
        <v>0</v>
      </c>
      <c r="BS847" s="19">
        <v>0</v>
      </c>
    </row>
    <row r="848" spans="53:71" ht="15" x14ac:dyDescent="0.25">
      <c r="BA848" s="91" t="s">
        <v>2974</v>
      </c>
      <c r="BB848" s="91" t="s">
        <v>1299</v>
      </c>
      <c r="BC848" s="91" t="s">
        <v>2975</v>
      </c>
      <c r="BD848" s="473" t="s">
        <v>1301</v>
      </c>
      <c r="BE848">
        <v>815</v>
      </c>
      <c r="BF848" s="18" t="s">
        <v>2898</v>
      </c>
      <c r="BG848" s="312" t="s">
        <v>2976</v>
      </c>
      <c r="BH848" s="93" t="str">
        <f>_xlfn.CONCAT(BF848," ",BG848)</f>
        <v>Idaho Latah</v>
      </c>
      <c r="BI848" s="18" t="s">
        <v>244</v>
      </c>
      <c r="BJ848" s="18" t="s">
        <v>2913</v>
      </c>
      <c r="BK848" s="18" t="s">
        <v>2914</v>
      </c>
      <c r="BL848" s="100" t="s">
        <v>1145</v>
      </c>
      <c r="BM848" s="94" t="s">
        <v>308</v>
      </c>
      <c r="BO848" s="18" t="s">
        <v>2977</v>
      </c>
      <c r="BP848" s="19">
        <v>0</v>
      </c>
      <c r="BQ848" s="19">
        <v>0</v>
      </c>
      <c r="BR848" s="19">
        <v>0</v>
      </c>
      <c r="BS848" s="19">
        <v>0</v>
      </c>
    </row>
    <row r="849" spans="53:71" ht="15" x14ac:dyDescent="0.25">
      <c r="BA849" s="90" t="s">
        <v>2978</v>
      </c>
      <c r="BB849" s="90" t="s">
        <v>1299</v>
      </c>
      <c r="BC849" s="90" t="s">
        <v>2940</v>
      </c>
      <c r="BD849" s="473" t="s">
        <v>1301</v>
      </c>
      <c r="BE849">
        <v>816</v>
      </c>
      <c r="BF849" s="18" t="s">
        <v>2898</v>
      </c>
      <c r="BG849" s="312" t="s">
        <v>2979</v>
      </c>
      <c r="BH849" s="93" t="str">
        <f t="shared" si="76"/>
        <v>Idaho Lemhi</v>
      </c>
      <c r="BI849" s="18" t="s">
        <v>244</v>
      </c>
      <c r="BJ849" s="18" t="s">
        <v>2900</v>
      </c>
      <c r="BK849" s="18" t="s">
        <v>2901</v>
      </c>
      <c r="BL849" s="100" t="s">
        <v>1150</v>
      </c>
      <c r="BM849" s="94" t="s">
        <v>306</v>
      </c>
      <c r="BO849" s="18" t="s">
        <v>2980</v>
      </c>
      <c r="BP849" s="19">
        <v>750</v>
      </c>
      <c r="BQ849" s="19">
        <v>750</v>
      </c>
      <c r="BR849" s="19">
        <v>750</v>
      </c>
      <c r="BS849" s="19">
        <v>750</v>
      </c>
    </row>
    <row r="850" spans="53:71" ht="15" x14ac:dyDescent="0.25">
      <c r="BA850" s="91" t="s">
        <v>2981</v>
      </c>
      <c r="BB850" s="91" t="s">
        <v>1299</v>
      </c>
      <c r="BC850" s="91" t="s">
        <v>2947</v>
      </c>
      <c r="BD850" s="473" t="s">
        <v>1301</v>
      </c>
      <c r="BE850">
        <v>817</v>
      </c>
      <c r="BF850" s="18" t="s">
        <v>2898</v>
      </c>
      <c r="BG850" s="312" t="s">
        <v>1296</v>
      </c>
      <c r="BH850" s="93" t="str">
        <f t="shared" si="76"/>
        <v>Idaho Lincoln</v>
      </c>
      <c r="BI850" s="18" t="s">
        <v>244</v>
      </c>
      <c r="BJ850" s="18" t="s">
        <v>2900</v>
      </c>
      <c r="BK850" s="18" t="s">
        <v>2901</v>
      </c>
      <c r="BL850" s="100" t="s">
        <v>1150</v>
      </c>
      <c r="BM850" s="94" t="s">
        <v>306</v>
      </c>
      <c r="BO850" s="18" t="s">
        <v>2982</v>
      </c>
      <c r="BP850" s="19">
        <v>0</v>
      </c>
      <c r="BQ850" s="19">
        <v>0</v>
      </c>
      <c r="BR850" s="19">
        <v>0</v>
      </c>
      <c r="BS850" s="19">
        <v>0</v>
      </c>
    </row>
    <row r="851" spans="53:71" ht="15" x14ac:dyDescent="0.25">
      <c r="BA851" s="90" t="s">
        <v>2983</v>
      </c>
      <c r="BB851" s="90" t="s">
        <v>1299</v>
      </c>
      <c r="BC851" s="90" t="s">
        <v>2402</v>
      </c>
      <c r="BD851" s="473" t="s">
        <v>1301</v>
      </c>
      <c r="BE851">
        <v>818</v>
      </c>
      <c r="BF851" s="18" t="s">
        <v>2898</v>
      </c>
      <c r="BG851" s="312" t="s">
        <v>925</v>
      </c>
      <c r="BH851" s="93" t="str">
        <f t="shared" si="76"/>
        <v>Idaho Madison</v>
      </c>
      <c r="BI851" s="18" t="s">
        <v>244</v>
      </c>
      <c r="BJ851" s="18" t="s">
        <v>2900</v>
      </c>
      <c r="BK851" s="18" t="s">
        <v>2901</v>
      </c>
      <c r="BL851" s="100" t="s">
        <v>1150</v>
      </c>
      <c r="BM851" s="94" t="s">
        <v>306</v>
      </c>
      <c r="BO851" s="18" t="s">
        <v>2984</v>
      </c>
      <c r="BP851" s="19">
        <v>0</v>
      </c>
      <c r="BQ851" s="19">
        <v>0</v>
      </c>
      <c r="BR851" s="19">
        <v>0</v>
      </c>
      <c r="BS851" s="19">
        <v>0</v>
      </c>
    </row>
    <row r="852" spans="53:71" ht="15" x14ac:dyDescent="0.25">
      <c r="BA852" s="91" t="s">
        <v>2985</v>
      </c>
      <c r="BB852" s="91" t="s">
        <v>1299</v>
      </c>
      <c r="BC852" s="91" t="s">
        <v>2940</v>
      </c>
      <c r="BD852" s="473" t="s">
        <v>1301</v>
      </c>
      <c r="BE852">
        <v>819</v>
      </c>
      <c r="BF852" s="18" t="s">
        <v>2898</v>
      </c>
      <c r="BG852" s="312" t="s">
        <v>2986</v>
      </c>
      <c r="BH852" s="93" t="str">
        <f t="shared" si="76"/>
        <v>Idaho Minidoka</v>
      </c>
      <c r="BI852" s="18" t="s">
        <v>244</v>
      </c>
      <c r="BJ852" s="18" t="s">
        <v>2900</v>
      </c>
      <c r="BK852" s="18" t="s">
        <v>2901</v>
      </c>
      <c r="BL852" s="100" t="s">
        <v>1150</v>
      </c>
      <c r="BM852" s="94" t="s">
        <v>306</v>
      </c>
      <c r="BO852" s="18" t="s">
        <v>2987</v>
      </c>
      <c r="BP852" s="19">
        <v>0</v>
      </c>
      <c r="BQ852" s="19">
        <v>0</v>
      </c>
      <c r="BR852" s="19">
        <v>0</v>
      </c>
      <c r="BS852" s="19">
        <v>0</v>
      </c>
    </row>
    <row r="853" spans="53:71" ht="15" x14ac:dyDescent="0.25">
      <c r="BA853" s="90" t="s">
        <v>2988</v>
      </c>
      <c r="BB853" s="90" t="s">
        <v>1299</v>
      </c>
      <c r="BC853" s="90" t="s">
        <v>2940</v>
      </c>
      <c r="BD853" s="473" t="s">
        <v>1301</v>
      </c>
      <c r="BE853">
        <v>820</v>
      </c>
      <c r="BF853" s="18" t="s">
        <v>2898</v>
      </c>
      <c r="BG853" s="312" t="s">
        <v>2989</v>
      </c>
      <c r="BH853" s="93" t="str">
        <f t="shared" si="76"/>
        <v>Idaho Oneida</v>
      </c>
      <c r="BI853" s="18" t="s">
        <v>244</v>
      </c>
      <c r="BJ853" s="18" t="s">
        <v>2900</v>
      </c>
      <c r="BK853" s="18" t="s">
        <v>2901</v>
      </c>
      <c r="BL853" s="100" t="s">
        <v>1150</v>
      </c>
      <c r="BM853" s="94" t="s">
        <v>306</v>
      </c>
      <c r="BO853" s="18" t="s">
        <v>2990</v>
      </c>
      <c r="BP853" s="19">
        <v>0</v>
      </c>
      <c r="BQ853" s="19">
        <v>0</v>
      </c>
      <c r="BR853" s="19">
        <v>0</v>
      </c>
      <c r="BS853" s="19">
        <v>0</v>
      </c>
    </row>
    <row r="854" spans="53:71" ht="15" x14ac:dyDescent="0.25">
      <c r="BA854" s="91" t="s">
        <v>2991</v>
      </c>
      <c r="BB854" s="91" t="s">
        <v>1299</v>
      </c>
      <c r="BC854" s="91" t="s">
        <v>2940</v>
      </c>
      <c r="BD854" s="473" t="s">
        <v>1301</v>
      </c>
      <c r="BE854">
        <v>821</v>
      </c>
      <c r="BF854" s="18" t="s">
        <v>2898</v>
      </c>
      <c r="BG854" s="312" t="s">
        <v>2992</v>
      </c>
      <c r="BH854" s="93" t="str">
        <f t="shared" si="76"/>
        <v>Idaho Payette</v>
      </c>
      <c r="BI854" s="18" t="s">
        <v>244</v>
      </c>
      <c r="BJ854" s="18" t="s">
        <v>2900</v>
      </c>
      <c r="BK854" s="18" t="s">
        <v>2901</v>
      </c>
      <c r="BL854" s="100" t="s">
        <v>1150</v>
      </c>
      <c r="BM854" s="94" t="s">
        <v>306</v>
      </c>
      <c r="BO854" s="18" t="s">
        <v>2993</v>
      </c>
      <c r="BP854" s="19">
        <v>0</v>
      </c>
      <c r="BQ854" s="19">
        <v>0</v>
      </c>
      <c r="BR854" s="19">
        <v>0</v>
      </c>
      <c r="BS854" s="19">
        <v>0</v>
      </c>
    </row>
    <row r="855" spans="53:71" ht="15" x14ac:dyDescent="0.25">
      <c r="BA855" s="90" t="s">
        <v>2994</v>
      </c>
      <c r="BB855" s="90" t="s">
        <v>1299</v>
      </c>
      <c r="BC855" s="90" t="s">
        <v>2940</v>
      </c>
      <c r="BD855" s="473" t="s">
        <v>1301</v>
      </c>
      <c r="BE855">
        <v>822</v>
      </c>
      <c r="BF855" s="18" t="s">
        <v>2898</v>
      </c>
      <c r="BG855" s="312" t="s">
        <v>2995</v>
      </c>
      <c r="BH855" s="93" t="str">
        <f t="shared" si="76"/>
        <v>Idaho Power</v>
      </c>
      <c r="BI855" s="18" t="s">
        <v>244</v>
      </c>
      <c r="BJ855" s="18" t="s">
        <v>2900</v>
      </c>
      <c r="BK855" s="18" t="s">
        <v>2901</v>
      </c>
      <c r="BL855" s="100" t="s">
        <v>1150</v>
      </c>
      <c r="BM855" s="94" t="s">
        <v>306</v>
      </c>
      <c r="BO855" s="18" t="s">
        <v>2996</v>
      </c>
      <c r="BP855" s="19">
        <v>0</v>
      </c>
      <c r="BQ855" s="19">
        <v>0</v>
      </c>
      <c r="BR855" s="19">
        <v>0</v>
      </c>
      <c r="BS855" s="19">
        <v>0</v>
      </c>
    </row>
    <row r="856" spans="53:71" ht="15" x14ac:dyDescent="0.25">
      <c r="BA856" s="91" t="s">
        <v>2997</v>
      </c>
      <c r="BB856" s="91" t="s">
        <v>1299</v>
      </c>
      <c r="BC856" s="91" t="s">
        <v>2975</v>
      </c>
      <c r="BD856" s="473" t="s">
        <v>1301</v>
      </c>
      <c r="BE856">
        <v>823</v>
      </c>
      <c r="BF856" s="18" t="s">
        <v>2898</v>
      </c>
      <c r="BG856" s="312" t="s">
        <v>2998</v>
      </c>
      <c r="BH856" s="93" t="str">
        <f t="shared" si="76"/>
        <v>Idaho Shoshone</v>
      </c>
      <c r="BI856" s="18" t="s">
        <v>244</v>
      </c>
      <c r="BJ856" s="18" t="s">
        <v>2913</v>
      </c>
      <c r="BK856" s="18" t="s">
        <v>2914</v>
      </c>
      <c r="BL856" s="100" t="s">
        <v>1145</v>
      </c>
      <c r="BM856" s="94" t="s">
        <v>308</v>
      </c>
      <c r="BO856" s="18" t="s">
        <v>2999</v>
      </c>
      <c r="BP856" s="19">
        <v>750</v>
      </c>
      <c r="BQ856" s="19">
        <v>750</v>
      </c>
      <c r="BR856" s="19">
        <v>750</v>
      </c>
      <c r="BS856" s="19">
        <v>750</v>
      </c>
    </row>
    <row r="857" spans="53:71" ht="15" x14ac:dyDescent="0.25">
      <c r="BA857" s="90" t="s">
        <v>3000</v>
      </c>
      <c r="BB857" s="90" t="s">
        <v>1299</v>
      </c>
      <c r="BC857" s="90" t="s">
        <v>2940</v>
      </c>
      <c r="BD857" s="473" t="s">
        <v>1301</v>
      </c>
      <c r="BE857">
        <v>824</v>
      </c>
      <c r="BF857" s="18" t="s">
        <v>2898</v>
      </c>
      <c r="BG857" s="312" t="s">
        <v>3001</v>
      </c>
      <c r="BH857" s="93" t="str">
        <f t="shared" si="76"/>
        <v>Idaho Teton</v>
      </c>
      <c r="BI857" s="18" t="s">
        <v>244</v>
      </c>
      <c r="BJ857" s="18" t="s">
        <v>2900</v>
      </c>
      <c r="BK857" s="18" t="s">
        <v>2901</v>
      </c>
      <c r="BL857" s="100" t="s">
        <v>1150</v>
      </c>
      <c r="BM857" s="94" t="s">
        <v>306</v>
      </c>
      <c r="BO857" s="18" t="s">
        <v>3002</v>
      </c>
      <c r="BP857" s="19">
        <v>50</v>
      </c>
      <c r="BQ857" s="19">
        <v>50</v>
      </c>
      <c r="BR857" s="19">
        <v>50</v>
      </c>
      <c r="BS857" s="19">
        <v>50</v>
      </c>
    </row>
    <row r="858" spans="53:71" ht="15" x14ac:dyDescent="0.25">
      <c r="BA858" s="91" t="s">
        <v>3003</v>
      </c>
      <c r="BB858" s="91" t="s">
        <v>1299</v>
      </c>
      <c r="BC858" s="91" t="s">
        <v>2947</v>
      </c>
      <c r="BD858" s="473" t="s">
        <v>1301</v>
      </c>
      <c r="BE858">
        <v>825</v>
      </c>
      <c r="BF858" s="18" t="s">
        <v>2898</v>
      </c>
      <c r="BG858" s="312" t="s">
        <v>3004</v>
      </c>
      <c r="BH858" s="93" t="str">
        <f t="shared" si="76"/>
        <v>Idaho Twin Falls</v>
      </c>
      <c r="BI858" s="18" t="s">
        <v>244</v>
      </c>
      <c r="BJ858" s="18" t="s">
        <v>2900</v>
      </c>
      <c r="BK858" s="18" t="s">
        <v>2901</v>
      </c>
      <c r="BL858" s="100" t="s">
        <v>1150</v>
      </c>
      <c r="BM858" s="94" t="s">
        <v>306</v>
      </c>
      <c r="BO858" s="18" t="s">
        <v>3005</v>
      </c>
      <c r="BP858" s="19">
        <v>0</v>
      </c>
      <c r="BQ858" s="19">
        <v>0</v>
      </c>
      <c r="BR858" s="19">
        <v>0</v>
      </c>
      <c r="BS858" s="19">
        <v>0</v>
      </c>
    </row>
    <row r="859" spans="53:71" ht="15" x14ac:dyDescent="0.25">
      <c r="BA859" s="90" t="s">
        <v>3006</v>
      </c>
      <c r="BB859" s="90" t="s">
        <v>1299</v>
      </c>
      <c r="BC859" s="90" t="s">
        <v>2402</v>
      </c>
      <c r="BD859" s="473" t="s">
        <v>1301</v>
      </c>
      <c r="BE859">
        <v>826</v>
      </c>
      <c r="BF859" s="18" t="s">
        <v>2898</v>
      </c>
      <c r="BG859" s="312" t="s">
        <v>3007</v>
      </c>
      <c r="BH859" s="93" t="str">
        <f>_xlfn.CONCAT(BF859," ",BG859)</f>
        <v>Idaho Valley</v>
      </c>
      <c r="BI859" s="18" t="s">
        <v>244</v>
      </c>
      <c r="BJ859" s="18" t="s">
        <v>2900</v>
      </c>
      <c r="BK859" s="18" t="s">
        <v>2901</v>
      </c>
      <c r="BL859" s="100" t="s">
        <v>1150</v>
      </c>
      <c r="BM859" s="94" t="s">
        <v>306</v>
      </c>
      <c r="BO859" s="18" t="s">
        <v>3008</v>
      </c>
      <c r="BP859" s="19">
        <v>0</v>
      </c>
      <c r="BQ859" s="19">
        <v>0</v>
      </c>
      <c r="BR859" s="19">
        <v>0</v>
      </c>
      <c r="BS859" s="19">
        <v>0</v>
      </c>
    </row>
    <row r="860" spans="53:71" ht="15" x14ac:dyDescent="0.25">
      <c r="BA860" s="91" t="s">
        <v>3009</v>
      </c>
      <c r="BB860" s="91" t="s">
        <v>1299</v>
      </c>
      <c r="BC860" s="91" t="s">
        <v>2947</v>
      </c>
      <c r="BD860" s="473" t="s">
        <v>1301</v>
      </c>
      <c r="BE860">
        <v>827</v>
      </c>
      <c r="BF860" s="18" t="s">
        <v>2898</v>
      </c>
      <c r="BG860" s="312" t="s">
        <v>1083</v>
      </c>
      <c r="BH860" s="93" t="str">
        <f t="shared" si="76"/>
        <v>Idaho Washington</v>
      </c>
      <c r="BI860" s="18" t="s">
        <v>244</v>
      </c>
      <c r="BJ860" s="18" t="s">
        <v>2900</v>
      </c>
      <c r="BK860" s="18" t="s">
        <v>2901</v>
      </c>
      <c r="BL860" s="100" t="s">
        <v>1150</v>
      </c>
      <c r="BM860" s="94" t="s">
        <v>306</v>
      </c>
      <c r="BO860" s="18" t="s">
        <v>3010</v>
      </c>
      <c r="BP860" s="19">
        <v>0</v>
      </c>
      <c r="BQ860" s="19">
        <v>0</v>
      </c>
      <c r="BR860" s="19">
        <v>0</v>
      </c>
      <c r="BS860" s="19">
        <v>0</v>
      </c>
    </row>
    <row r="861" spans="53:71" ht="15" x14ac:dyDescent="0.25">
      <c r="BA861" s="90" t="s">
        <v>3011</v>
      </c>
      <c r="BB861" s="90" t="s">
        <v>1299</v>
      </c>
      <c r="BC861" s="90" t="s">
        <v>2940</v>
      </c>
      <c r="BD861" s="473" t="s">
        <v>1301</v>
      </c>
      <c r="BE861">
        <v>828</v>
      </c>
      <c r="BF861" s="93" t="s">
        <v>3012</v>
      </c>
      <c r="BG861" s="311" t="s">
        <v>1569</v>
      </c>
      <c r="BH861" s="93" t="str">
        <f t="shared" si="76"/>
        <v>Illinois Adams</v>
      </c>
      <c r="BI861" s="93" t="s">
        <v>446</v>
      </c>
      <c r="BJ861" s="93" t="s">
        <v>3013</v>
      </c>
      <c r="BK861" s="93" t="s">
        <v>3013</v>
      </c>
      <c r="BL861" s="100" t="s">
        <v>302</v>
      </c>
      <c r="BM861" s="95" t="s">
        <v>308</v>
      </c>
      <c r="BO861" s="247" t="s">
        <v>3014</v>
      </c>
      <c r="BP861" s="19">
        <v>0</v>
      </c>
      <c r="BQ861" s="19">
        <v>0</v>
      </c>
      <c r="BR861" s="19">
        <v>0</v>
      </c>
      <c r="BS861" s="19">
        <v>0</v>
      </c>
    </row>
    <row r="862" spans="53:71" ht="15" x14ac:dyDescent="0.25">
      <c r="BA862" s="91" t="s">
        <v>3015</v>
      </c>
      <c r="BB862" s="91" t="s">
        <v>1299</v>
      </c>
      <c r="BC862" s="91" t="s">
        <v>2947</v>
      </c>
      <c r="BD862" s="473" t="s">
        <v>1301</v>
      </c>
      <c r="BE862">
        <v>829</v>
      </c>
      <c r="BF862" s="93" t="s">
        <v>3012</v>
      </c>
      <c r="BG862" s="311" t="s">
        <v>1569</v>
      </c>
      <c r="BH862" s="93" t="str">
        <f t="shared" si="76"/>
        <v>Illinois Adams</v>
      </c>
      <c r="BI862" s="93" t="s">
        <v>3016</v>
      </c>
      <c r="BJ862" s="93" t="s">
        <v>3017</v>
      </c>
      <c r="BK862" s="93" t="s">
        <v>3017</v>
      </c>
      <c r="BL862" s="100" t="s">
        <v>3018</v>
      </c>
      <c r="BM862" s="95" t="s">
        <v>1802</v>
      </c>
      <c r="BO862" s="18" t="s">
        <v>3019</v>
      </c>
      <c r="BP862" s="19">
        <v>0</v>
      </c>
      <c r="BQ862" s="19">
        <v>0</v>
      </c>
      <c r="BR862" s="19">
        <v>0</v>
      </c>
      <c r="BS862" s="19">
        <v>0</v>
      </c>
    </row>
    <row r="863" spans="53:71" ht="15" x14ac:dyDescent="0.25">
      <c r="BA863" s="90" t="s">
        <v>3020</v>
      </c>
      <c r="BB863" s="90" t="s">
        <v>1299</v>
      </c>
      <c r="BC863" s="90" t="s">
        <v>2402</v>
      </c>
      <c r="BD863" s="473" t="s">
        <v>1301</v>
      </c>
      <c r="BE863">
        <v>830</v>
      </c>
      <c r="BF863" s="93" t="s">
        <v>3012</v>
      </c>
      <c r="BG863" s="311" t="s">
        <v>3021</v>
      </c>
      <c r="BH863" s="93" t="str">
        <f t="shared" si="76"/>
        <v>Illinois Alexander</v>
      </c>
      <c r="BI863" s="93" t="s">
        <v>446</v>
      </c>
      <c r="BJ863" s="93" t="s">
        <v>3013</v>
      </c>
      <c r="BK863" s="93" t="s">
        <v>3013</v>
      </c>
      <c r="BL863" s="100" t="s">
        <v>302</v>
      </c>
      <c r="BM863" s="95" t="s">
        <v>308</v>
      </c>
      <c r="BO863" s="18" t="s">
        <v>3022</v>
      </c>
      <c r="BP863" s="19">
        <v>0</v>
      </c>
      <c r="BQ863" s="19">
        <v>0</v>
      </c>
      <c r="BR863" s="19">
        <v>0</v>
      </c>
      <c r="BS863" s="19">
        <v>0</v>
      </c>
    </row>
    <row r="864" spans="53:71" ht="15" x14ac:dyDescent="0.25">
      <c r="BA864" s="91" t="s">
        <v>3023</v>
      </c>
      <c r="BB864" s="91" t="s">
        <v>1299</v>
      </c>
      <c r="BC864" s="91" t="s">
        <v>2975</v>
      </c>
      <c r="BD864" s="473" t="s">
        <v>1301</v>
      </c>
      <c r="BE864">
        <v>831</v>
      </c>
      <c r="BF864" s="93" t="s">
        <v>3012</v>
      </c>
      <c r="BG864" s="311" t="s">
        <v>3021</v>
      </c>
      <c r="BH864" s="93" t="str">
        <f t="shared" si="76"/>
        <v>Illinois Alexander</v>
      </c>
      <c r="BI864" s="93" t="s">
        <v>1799</v>
      </c>
      <c r="BJ864" s="93" t="s">
        <v>3024</v>
      </c>
      <c r="BK864" s="93" t="s">
        <v>3024</v>
      </c>
      <c r="BL864" s="93" t="s">
        <v>3024</v>
      </c>
      <c r="BM864" s="95" t="s">
        <v>1125</v>
      </c>
      <c r="BO864" s="18" t="s">
        <v>3025</v>
      </c>
      <c r="BP864" s="19">
        <v>0</v>
      </c>
      <c r="BQ864" s="19">
        <v>0</v>
      </c>
      <c r="BR864" s="19">
        <v>0</v>
      </c>
      <c r="BS864" s="19">
        <v>0</v>
      </c>
    </row>
    <row r="865" spans="53:71" ht="15" x14ac:dyDescent="0.25">
      <c r="BA865" s="90" t="s">
        <v>3026</v>
      </c>
      <c r="BB865" s="90" t="s">
        <v>1299</v>
      </c>
      <c r="BC865" s="90" t="s">
        <v>2940</v>
      </c>
      <c r="BD865" s="473" t="s">
        <v>1301</v>
      </c>
      <c r="BE865">
        <v>832</v>
      </c>
      <c r="BF865" s="93" t="s">
        <v>3012</v>
      </c>
      <c r="BG865" s="311" t="s">
        <v>3027</v>
      </c>
      <c r="BH865" s="93" t="str">
        <f t="shared" si="76"/>
        <v>Illinois Bond</v>
      </c>
      <c r="BI865" s="93" t="s">
        <v>446</v>
      </c>
      <c r="BJ865" s="93" t="s">
        <v>3013</v>
      </c>
      <c r="BK865" s="93" t="s">
        <v>3013</v>
      </c>
      <c r="BL865" s="100" t="s">
        <v>302</v>
      </c>
      <c r="BM865" s="95" t="s">
        <v>308</v>
      </c>
      <c r="BO865" s="18" t="s">
        <v>3028</v>
      </c>
      <c r="BP865" s="19">
        <v>0</v>
      </c>
      <c r="BQ865" s="19">
        <v>0</v>
      </c>
      <c r="BR865" s="19">
        <v>0</v>
      </c>
      <c r="BS865" s="19">
        <v>0</v>
      </c>
    </row>
    <row r="866" spans="53:71" ht="15" x14ac:dyDescent="0.25">
      <c r="BA866" s="91" t="s">
        <v>3029</v>
      </c>
      <c r="BB866" s="91" t="s">
        <v>1299</v>
      </c>
      <c r="BC866" s="91" t="s">
        <v>2940</v>
      </c>
      <c r="BD866" s="473" t="s">
        <v>1301</v>
      </c>
      <c r="BE866">
        <v>833</v>
      </c>
      <c r="BF866" s="93" t="s">
        <v>3012</v>
      </c>
      <c r="BG866" s="311" t="s">
        <v>3027</v>
      </c>
      <c r="BH866" s="93" t="str">
        <f t="shared" si="76"/>
        <v>Illinois Bond</v>
      </c>
      <c r="BI866" s="93" t="s">
        <v>1799</v>
      </c>
      <c r="BJ866" s="93" t="s">
        <v>3024</v>
      </c>
      <c r="BK866" s="93" t="s">
        <v>3024</v>
      </c>
      <c r="BL866" s="93" t="s">
        <v>3024</v>
      </c>
      <c r="BM866" s="95" t="s">
        <v>1125</v>
      </c>
      <c r="BO866" s="18" t="s">
        <v>3030</v>
      </c>
      <c r="BP866" s="19">
        <v>500</v>
      </c>
      <c r="BQ866" s="19">
        <v>500</v>
      </c>
      <c r="BR866" s="19">
        <v>500</v>
      </c>
      <c r="BS866" s="19">
        <v>500</v>
      </c>
    </row>
    <row r="867" spans="53:71" ht="15" x14ac:dyDescent="0.25">
      <c r="BA867" s="90" t="s">
        <v>3031</v>
      </c>
      <c r="BB867" s="90" t="s">
        <v>1299</v>
      </c>
      <c r="BC867" s="90" t="s">
        <v>2940</v>
      </c>
      <c r="BD867" s="473" t="s">
        <v>1301</v>
      </c>
      <c r="BE867">
        <v>834</v>
      </c>
      <c r="BF867" s="93" t="s">
        <v>3012</v>
      </c>
      <c r="BG867" s="311" t="s">
        <v>1195</v>
      </c>
      <c r="BH867" s="93" t="str">
        <f t="shared" si="76"/>
        <v>Illinois Boone</v>
      </c>
      <c r="BI867" s="93" t="s">
        <v>446</v>
      </c>
      <c r="BJ867" s="93" t="s">
        <v>3013</v>
      </c>
      <c r="BK867" s="93" t="s">
        <v>3013</v>
      </c>
      <c r="BL867" s="100" t="s">
        <v>302</v>
      </c>
      <c r="BM867" s="95" t="s">
        <v>308</v>
      </c>
      <c r="BO867" s="18" t="s">
        <v>3032</v>
      </c>
      <c r="BP867" s="19">
        <v>500</v>
      </c>
      <c r="BQ867" s="19">
        <v>500</v>
      </c>
      <c r="BR867" s="19">
        <v>500</v>
      </c>
      <c r="BS867" s="19">
        <v>500</v>
      </c>
    </row>
    <row r="868" spans="53:71" ht="15" x14ac:dyDescent="0.25">
      <c r="BA868" s="91" t="s">
        <v>3033</v>
      </c>
      <c r="BB868" s="91" t="s">
        <v>1299</v>
      </c>
      <c r="BC868" s="91" t="s">
        <v>2940</v>
      </c>
      <c r="BD868" s="473" t="s">
        <v>1301</v>
      </c>
      <c r="BE868">
        <v>835</v>
      </c>
      <c r="BF868" s="93" t="s">
        <v>3012</v>
      </c>
      <c r="BG868" s="311" t="s">
        <v>1195</v>
      </c>
      <c r="BH868" s="93" t="str">
        <f t="shared" si="76"/>
        <v>Illinois Boone</v>
      </c>
      <c r="BI868" s="93" t="s">
        <v>3016</v>
      </c>
      <c r="BJ868" s="93" t="s">
        <v>3034</v>
      </c>
      <c r="BK868" s="93" t="s">
        <v>3034</v>
      </c>
      <c r="BL868" s="100" t="s">
        <v>3035</v>
      </c>
      <c r="BM868" s="95" t="s">
        <v>308</v>
      </c>
      <c r="BO868" s="18" t="s">
        <v>3036</v>
      </c>
      <c r="BP868" s="19">
        <v>500</v>
      </c>
      <c r="BQ868" s="19">
        <v>500</v>
      </c>
      <c r="BR868" s="19">
        <v>500</v>
      </c>
      <c r="BS868" s="19">
        <v>500</v>
      </c>
    </row>
    <row r="869" spans="53:71" ht="15" x14ac:dyDescent="0.25">
      <c r="BA869" s="90" t="s">
        <v>3037</v>
      </c>
      <c r="BB869" s="90" t="s">
        <v>1299</v>
      </c>
      <c r="BC869" s="90" t="s">
        <v>2940</v>
      </c>
      <c r="BD869" s="473" t="s">
        <v>1301</v>
      </c>
      <c r="BE869">
        <v>836</v>
      </c>
      <c r="BF869" s="93" t="s">
        <v>3012</v>
      </c>
      <c r="BG869" s="311" t="s">
        <v>3038</v>
      </c>
      <c r="BH869" s="93" t="str">
        <f t="shared" si="76"/>
        <v>Illinois Brown</v>
      </c>
      <c r="BI869" s="93" t="s">
        <v>446</v>
      </c>
      <c r="BJ869" s="93" t="s">
        <v>3013</v>
      </c>
      <c r="BK869" s="93" t="s">
        <v>3013</v>
      </c>
      <c r="BL869" s="100" t="s">
        <v>302</v>
      </c>
      <c r="BM869" s="95" t="s">
        <v>308</v>
      </c>
      <c r="BO869" s="18" t="s">
        <v>3039</v>
      </c>
      <c r="BP869" s="19">
        <v>0</v>
      </c>
      <c r="BQ869" s="19">
        <v>0</v>
      </c>
      <c r="BR869" s="19">
        <v>0</v>
      </c>
      <c r="BS869" s="19">
        <v>0</v>
      </c>
    </row>
    <row r="870" spans="53:71" ht="15" x14ac:dyDescent="0.25">
      <c r="BA870" s="91" t="s">
        <v>3040</v>
      </c>
      <c r="BB870" s="91" t="s">
        <v>1299</v>
      </c>
      <c r="BC870" s="91" t="s">
        <v>2940</v>
      </c>
      <c r="BD870" s="473" t="s">
        <v>1301</v>
      </c>
      <c r="BE870">
        <v>837</v>
      </c>
      <c r="BF870" s="93" t="s">
        <v>3012</v>
      </c>
      <c r="BG870" s="311" t="s">
        <v>3038</v>
      </c>
      <c r="BH870" s="93" t="str">
        <f t="shared" si="76"/>
        <v>Illinois Brown</v>
      </c>
      <c r="BI870" s="93" t="s">
        <v>3016</v>
      </c>
      <c r="BJ870" s="93" t="s">
        <v>3017</v>
      </c>
      <c r="BK870" s="93" t="s">
        <v>3017</v>
      </c>
      <c r="BL870" s="100" t="s">
        <v>3018</v>
      </c>
      <c r="BM870" s="95" t="s">
        <v>1802</v>
      </c>
      <c r="BO870" s="18" t="s">
        <v>3041</v>
      </c>
      <c r="BP870" s="19">
        <v>0</v>
      </c>
      <c r="BQ870" s="19">
        <v>0</v>
      </c>
      <c r="BR870" s="19">
        <v>0</v>
      </c>
      <c r="BS870" s="19">
        <v>0</v>
      </c>
    </row>
    <row r="871" spans="53:71" ht="15" x14ac:dyDescent="0.25">
      <c r="BA871" s="90" t="s">
        <v>3042</v>
      </c>
      <c r="BB871" s="90" t="s">
        <v>1299</v>
      </c>
      <c r="BC871" s="90" t="s">
        <v>2940</v>
      </c>
      <c r="BD871" s="473" t="s">
        <v>1301</v>
      </c>
      <c r="BE871">
        <v>838</v>
      </c>
      <c r="BF871" s="93" t="s">
        <v>3012</v>
      </c>
      <c r="BG871" s="311" t="s">
        <v>3043</v>
      </c>
      <c r="BH871" s="93" t="str">
        <f t="shared" si="76"/>
        <v>Illinois Bureau</v>
      </c>
      <c r="BI871" s="93" t="s">
        <v>446</v>
      </c>
      <c r="BJ871" s="93" t="s">
        <v>3013</v>
      </c>
      <c r="BK871" s="93" t="s">
        <v>3013</v>
      </c>
      <c r="BL871" s="100" t="s">
        <v>302</v>
      </c>
      <c r="BM871" s="95" t="s">
        <v>308</v>
      </c>
      <c r="BO871" s="18" t="s">
        <v>3044</v>
      </c>
      <c r="BP871" s="19">
        <v>0</v>
      </c>
      <c r="BQ871" s="19">
        <v>0</v>
      </c>
      <c r="BR871" s="19">
        <v>0</v>
      </c>
      <c r="BS871" s="19">
        <v>0</v>
      </c>
    </row>
    <row r="872" spans="53:71" ht="15" x14ac:dyDescent="0.25">
      <c r="BA872" s="91" t="s">
        <v>3045</v>
      </c>
      <c r="BB872" s="91" t="s">
        <v>1299</v>
      </c>
      <c r="BC872" s="91" t="s">
        <v>2940</v>
      </c>
      <c r="BD872" s="473" t="s">
        <v>1301</v>
      </c>
      <c r="BE872">
        <v>839</v>
      </c>
      <c r="BF872" s="93" t="s">
        <v>3012</v>
      </c>
      <c r="BG872" s="311" t="s">
        <v>3043</v>
      </c>
      <c r="BH872" s="93" t="str">
        <f t="shared" si="76"/>
        <v>Illinois Bureau</v>
      </c>
      <c r="BI872" s="93" t="s">
        <v>3016</v>
      </c>
      <c r="BJ872" s="93" t="s">
        <v>3017</v>
      </c>
      <c r="BK872" s="93" t="s">
        <v>3017</v>
      </c>
      <c r="BL872" s="100" t="s">
        <v>3018</v>
      </c>
      <c r="BM872" s="95" t="s">
        <v>1802</v>
      </c>
      <c r="BO872" s="18" t="s">
        <v>3046</v>
      </c>
      <c r="BP872" s="19">
        <v>500</v>
      </c>
      <c r="BQ872" s="19">
        <v>500</v>
      </c>
      <c r="BR872" s="19">
        <v>500</v>
      </c>
      <c r="BS872" s="19">
        <v>500</v>
      </c>
    </row>
    <row r="873" spans="53:71" ht="15" x14ac:dyDescent="0.25">
      <c r="BA873" s="90" t="s">
        <v>3047</v>
      </c>
      <c r="BB873" s="90" t="s">
        <v>1299</v>
      </c>
      <c r="BC873" s="90" t="s">
        <v>2940</v>
      </c>
      <c r="BD873" s="473" t="s">
        <v>1301</v>
      </c>
      <c r="BE873">
        <v>840</v>
      </c>
      <c r="BF873" s="93" t="s">
        <v>3012</v>
      </c>
      <c r="BG873" s="311" t="s">
        <v>504</v>
      </c>
      <c r="BH873" s="93" t="str">
        <f t="shared" si="76"/>
        <v>Illinois Calhoun</v>
      </c>
      <c r="BI873" s="93" t="s">
        <v>446</v>
      </c>
      <c r="BJ873" s="93" t="s">
        <v>3013</v>
      </c>
      <c r="BK873" s="93" t="s">
        <v>3013</v>
      </c>
      <c r="BL873" s="100" t="s">
        <v>302</v>
      </c>
      <c r="BM873" s="95" t="s">
        <v>308</v>
      </c>
      <c r="BO873" s="18" t="s">
        <v>3048</v>
      </c>
      <c r="BP873" s="19">
        <v>500</v>
      </c>
      <c r="BQ873" s="19">
        <v>500</v>
      </c>
      <c r="BR873" s="19">
        <v>500</v>
      </c>
      <c r="BS873" s="19">
        <v>500</v>
      </c>
    </row>
    <row r="874" spans="53:71" ht="15" x14ac:dyDescent="0.25">
      <c r="BA874" s="91" t="s">
        <v>3049</v>
      </c>
      <c r="BB874" s="91" t="s">
        <v>1299</v>
      </c>
      <c r="BC874" s="91" t="s">
        <v>2940</v>
      </c>
      <c r="BD874" s="473" t="s">
        <v>1301</v>
      </c>
      <c r="BE874">
        <v>841</v>
      </c>
      <c r="BF874" s="93" t="s">
        <v>3012</v>
      </c>
      <c r="BG874" s="311" t="s">
        <v>504</v>
      </c>
      <c r="BH874" s="93" t="str">
        <f t="shared" si="76"/>
        <v>Illinois Calhoun</v>
      </c>
      <c r="BI874" s="93" t="s">
        <v>3016</v>
      </c>
      <c r="BJ874" s="93" t="s">
        <v>3017</v>
      </c>
      <c r="BK874" s="93" t="s">
        <v>3017</v>
      </c>
      <c r="BL874" s="100" t="s">
        <v>3018</v>
      </c>
      <c r="BM874" s="95" t="s">
        <v>1802</v>
      </c>
      <c r="BO874" s="18" t="s">
        <v>3050</v>
      </c>
      <c r="BP874" s="19">
        <v>500</v>
      </c>
      <c r="BQ874" s="19">
        <v>500</v>
      </c>
      <c r="BR874" s="19">
        <v>500</v>
      </c>
      <c r="BS874" s="19">
        <v>500</v>
      </c>
    </row>
    <row r="875" spans="53:71" ht="15" x14ac:dyDescent="0.25">
      <c r="BA875" s="90" t="s">
        <v>3051</v>
      </c>
      <c r="BB875" s="90" t="s">
        <v>1299</v>
      </c>
      <c r="BC875" s="90" t="s">
        <v>2940</v>
      </c>
      <c r="BD875" s="473" t="s">
        <v>1301</v>
      </c>
      <c r="BE875">
        <v>842</v>
      </c>
      <c r="BF875" s="93" t="s">
        <v>3012</v>
      </c>
      <c r="BG875" s="311" t="s">
        <v>1204</v>
      </c>
      <c r="BH875" s="93" t="str">
        <f t="shared" si="76"/>
        <v>Illinois Carroll</v>
      </c>
      <c r="BI875" s="93" t="s">
        <v>446</v>
      </c>
      <c r="BJ875" s="93" t="s">
        <v>3013</v>
      </c>
      <c r="BK875" s="93" t="s">
        <v>3013</v>
      </c>
      <c r="BL875" s="100" t="s">
        <v>302</v>
      </c>
      <c r="BM875" s="95" t="s">
        <v>308</v>
      </c>
      <c r="BO875" s="18" t="s">
        <v>3052</v>
      </c>
      <c r="BP875" s="19">
        <v>0</v>
      </c>
      <c r="BQ875" s="19">
        <v>0</v>
      </c>
      <c r="BR875" s="19">
        <v>0</v>
      </c>
      <c r="BS875" s="19">
        <v>0</v>
      </c>
    </row>
    <row r="876" spans="53:71" ht="15" x14ac:dyDescent="0.25">
      <c r="BA876" s="91" t="s">
        <v>3053</v>
      </c>
      <c r="BB876" s="91" t="s">
        <v>1299</v>
      </c>
      <c r="BC876" s="91" t="s">
        <v>2940</v>
      </c>
      <c r="BD876" s="473" t="s">
        <v>1301</v>
      </c>
      <c r="BE876">
        <v>843</v>
      </c>
      <c r="BF876" s="93" t="s">
        <v>3012</v>
      </c>
      <c r="BG876" s="311" t="s">
        <v>1204</v>
      </c>
      <c r="BH876" s="93" t="str">
        <f t="shared" si="76"/>
        <v>Illinois Carroll</v>
      </c>
      <c r="BI876" s="93" t="s">
        <v>3016</v>
      </c>
      <c r="BJ876" s="93" t="s">
        <v>3034</v>
      </c>
      <c r="BK876" s="93" t="s">
        <v>3034</v>
      </c>
      <c r="BL876" s="100" t="s">
        <v>3035</v>
      </c>
      <c r="BM876" s="95" t="s">
        <v>308</v>
      </c>
      <c r="BO876" s="18" t="s">
        <v>3054</v>
      </c>
      <c r="BP876" s="19">
        <v>0</v>
      </c>
      <c r="BQ876" s="19">
        <v>0</v>
      </c>
      <c r="BR876" s="19">
        <v>0</v>
      </c>
      <c r="BS876" s="19">
        <v>0</v>
      </c>
    </row>
    <row r="877" spans="53:71" ht="15" x14ac:dyDescent="0.25">
      <c r="BA877" s="90" t="s">
        <v>3055</v>
      </c>
      <c r="BB877" s="90" t="s">
        <v>1299</v>
      </c>
      <c r="BC877" s="90" t="s">
        <v>2940</v>
      </c>
      <c r="BD877" s="473" t="s">
        <v>1301</v>
      </c>
      <c r="BE877">
        <v>844</v>
      </c>
      <c r="BF877" s="93" t="s">
        <v>3012</v>
      </c>
      <c r="BG877" s="311" t="s">
        <v>3056</v>
      </c>
      <c r="BH877" s="93" t="str">
        <f t="shared" si="76"/>
        <v>Illinois Cass</v>
      </c>
      <c r="BI877" s="93" t="s">
        <v>446</v>
      </c>
      <c r="BJ877" s="93" t="s">
        <v>3013</v>
      </c>
      <c r="BK877" s="93" t="s">
        <v>3013</v>
      </c>
      <c r="BL877" s="100" t="s">
        <v>302</v>
      </c>
      <c r="BM877" s="95" t="s">
        <v>308</v>
      </c>
      <c r="BO877" s="18" t="s">
        <v>3057</v>
      </c>
      <c r="BP877" s="19">
        <v>500</v>
      </c>
      <c r="BQ877" s="19">
        <v>500</v>
      </c>
      <c r="BR877" s="19">
        <v>500</v>
      </c>
      <c r="BS877" s="19">
        <v>500</v>
      </c>
    </row>
    <row r="878" spans="53:71" ht="15" x14ac:dyDescent="0.25">
      <c r="BA878" s="91" t="s">
        <v>3058</v>
      </c>
      <c r="BB878" s="91" t="s">
        <v>1299</v>
      </c>
      <c r="BC878" s="91" t="s">
        <v>2940</v>
      </c>
      <c r="BD878" s="473" t="s">
        <v>1301</v>
      </c>
      <c r="BE878">
        <v>845</v>
      </c>
      <c r="BF878" s="93" t="s">
        <v>3012</v>
      </c>
      <c r="BG878" s="311" t="s">
        <v>3056</v>
      </c>
      <c r="BH878" s="93" t="str">
        <f t="shared" si="76"/>
        <v>Illinois Cass</v>
      </c>
      <c r="BI878" s="93" t="s">
        <v>3016</v>
      </c>
      <c r="BJ878" s="93" t="s">
        <v>3017</v>
      </c>
      <c r="BK878" s="93" t="s">
        <v>3017</v>
      </c>
      <c r="BL878" s="100" t="s">
        <v>3018</v>
      </c>
      <c r="BM878" s="95" t="s">
        <v>1802</v>
      </c>
      <c r="BO878" s="18" t="s">
        <v>3059</v>
      </c>
      <c r="BP878" s="19">
        <v>500</v>
      </c>
      <c r="BQ878" s="19">
        <v>500</v>
      </c>
      <c r="BR878" s="19">
        <v>500</v>
      </c>
      <c r="BS878" s="19">
        <v>500</v>
      </c>
    </row>
    <row r="879" spans="53:71" ht="15" x14ac:dyDescent="0.25">
      <c r="BA879" s="90" t="s">
        <v>3060</v>
      </c>
      <c r="BB879" s="90" t="s">
        <v>1299</v>
      </c>
      <c r="BC879" s="90" t="s">
        <v>2940</v>
      </c>
      <c r="BD879" s="473" t="s">
        <v>1301</v>
      </c>
      <c r="BE879">
        <v>846</v>
      </c>
      <c r="BF879" s="93" t="s">
        <v>3012</v>
      </c>
      <c r="BG879" s="311" t="s">
        <v>3061</v>
      </c>
      <c r="BH879" s="93" t="str">
        <f t="shared" si="76"/>
        <v>Illinois Champaign</v>
      </c>
      <c r="BI879" s="93" t="s">
        <v>446</v>
      </c>
      <c r="BJ879" s="93" t="s">
        <v>3013</v>
      </c>
      <c r="BK879" s="93" t="s">
        <v>3013</v>
      </c>
      <c r="BL879" s="100" t="s">
        <v>302</v>
      </c>
      <c r="BM879" s="95" t="s">
        <v>308</v>
      </c>
      <c r="BO879" s="18" t="s">
        <v>3062</v>
      </c>
      <c r="BP879" s="19">
        <v>500</v>
      </c>
      <c r="BQ879" s="19">
        <v>500</v>
      </c>
      <c r="BR879" s="19">
        <v>500</v>
      </c>
      <c r="BS879" s="19">
        <v>500</v>
      </c>
    </row>
    <row r="880" spans="53:71" ht="15" x14ac:dyDescent="0.25">
      <c r="BA880" s="91" t="s">
        <v>3063</v>
      </c>
      <c r="BB880" s="91" t="s">
        <v>1299</v>
      </c>
      <c r="BC880" s="91" t="s">
        <v>2940</v>
      </c>
      <c r="BD880" s="473" t="s">
        <v>1301</v>
      </c>
      <c r="BE880">
        <v>847</v>
      </c>
      <c r="BF880" s="93" t="s">
        <v>3012</v>
      </c>
      <c r="BG880" s="311" t="s">
        <v>3061</v>
      </c>
      <c r="BH880" s="93" t="str">
        <f t="shared" si="76"/>
        <v>Illinois Champaign</v>
      </c>
      <c r="BI880" s="93" t="s">
        <v>3016</v>
      </c>
      <c r="BJ880" s="93" t="s">
        <v>3017</v>
      </c>
      <c r="BK880" s="93" t="s">
        <v>3017</v>
      </c>
      <c r="BL880" s="100" t="s">
        <v>3018</v>
      </c>
      <c r="BM880" s="95" t="s">
        <v>1802</v>
      </c>
      <c r="BO880" s="18" t="s">
        <v>3064</v>
      </c>
      <c r="BP880" s="19">
        <v>0</v>
      </c>
      <c r="BQ880" s="19">
        <v>0</v>
      </c>
      <c r="BR880" s="19">
        <v>0</v>
      </c>
      <c r="BS880" s="19">
        <v>0</v>
      </c>
    </row>
    <row r="881" spans="53:71" ht="15" x14ac:dyDescent="0.25">
      <c r="BA881" s="90" t="s">
        <v>3065</v>
      </c>
      <c r="BB881" s="90" t="s">
        <v>1299</v>
      </c>
      <c r="BC881" s="90" t="s">
        <v>2940</v>
      </c>
      <c r="BD881" s="473" t="s">
        <v>1301</v>
      </c>
      <c r="BE881">
        <v>848</v>
      </c>
      <c r="BF881" s="93" t="s">
        <v>3012</v>
      </c>
      <c r="BG881" s="311" t="s">
        <v>3066</v>
      </c>
      <c r="BH881" s="93" t="str">
        <f t="shared" si="76"/>
        <v>Illinois Christian</v>
      </c>
      <c r="BI881" s="93" t="s">
        <v>446</v>
      </c>
      <c r="BJ881" s="93" t="s">
        <v>3013</v>
      </c>
      <c r="BK881" s="93" t="s">
        <v>3013</v>
      </c>
      <c r="BL881" s="100" t="s">
        <v>302</v>
      </c>
      <c r="BM881" s="95" t="s">
        <v>308</v>
      </c>
      <c r="BO881" s="18" t="s">
        <v>3067</v>
      </c>
      <c r="BP881" s="19">
        <v>0</v>
      </c>
      <c r="BQ881" s="19">
        <v>0</v>
      </c>
      <c r="BR881" s="19">
        <v>0</v>
      </c>
      <c r="BS881" s="19">
        <v>0</v>
      </c>
    </row>
    <row r="882" spans="53:71" ht="15" x14ac:dyDescent="0.25">
      <c r="BA882" s="91" t="s">
        <v>3068</v>
      </c>
      <c r="BB882" s="91" t="s">
        <v>1299</v>
      </c>
      <c r="BC882" s="91" t="s">
        <v>2940</v>
      </c>
      <c r="BD882" s="473" t="s">
        <v>1301</v>
      </c>
      <c r="BE882">
        <v>849</v>
      </c>
      <c r="BF882" s="93" t="s">
        <v>3012</v>
      </c>
      <c r="BG882" s="311" t="s">
        <v>3066</v>
      </c>
      <c r="BH882" s="93" t="str">
        <f t="shared" si="76"/>
        <v>Illinois Christian</v>
      </c>
      <c r="BI882" s="93" t="s">
        <v>3016</v>
      </c>
      <c r="BJ882" s="93" t="s">
        <v>3017</v>
      </c>
      <c r="BK882" s="93" t="s">
        <v>3017</v>
      </c>
      <c r="BL882" s="100" t="s">
        <v>3018</v>
      </c>
      <c r="BM882" s="95" t="s">
        <v>1802</v>
      </c>
      <c r="BO882" s="18" t="s">
        <v>3069</v>
      </c>
      <c r="BP882" s="19">
        <v>0</v>
      </c>
      <c r="BQ882" s="19">
        <v>0</v>
      </c>
      <c r="BR882" s="19">
        <v>0</v>
      </c>
      <c r="BS882" s="19">
        <v>0</v>
      </c>
    </row>
    <row r="883" spans="53:71" ht="15" x14ac:dyDescent="0.25">
      <c r="BA883" s="90" t="s">
        <v>3070</v>
      </c>
      <c r="BB883" s="90" t="s">
        <v>1299</v>
      </c>
      <c r="BC883" s="90" t="s">
        <v>2940</v>
      </c>
      <c r="BD883" s="473" t="s">
        <v>1301</v>
      </c>
      <c r="BE883">
        <v>850</v>
      </c>
      <c r="BF883" s="93" t="s">
        <v>3012</v>
      </c>
      <c r="BG883" s="311" t="s">
        <v>1210</v>
      </c>
      <c r="BH883" s="93" t="str">
        <f t="shared" si="76"/>
        <v>Illinois Clark</v>
      </c>
      <c r="BI883" s="93" t="s">
        <v>446</v>
      </c>
      <c r="BJ883" s="93" t="s">
        <v>3013</v>
      </c>
      <c r="BK883" s="93" t="s">
        <v>3013</v>
      </c>
      <c r="BL883" s="100" t="s">
        <v>302</v>
      </c>
      <c r="BM883" s="95" t="s">
        <v>308</v>
      </c>
      <c r="BO883" s="18" t="s">
        <v>3071</v>
      </c>
      <c r="BP883" s="19">
        <v>0</v>
      </c>
      <c r="BQ883" s="19">
        <v>0</v>
      </c>
      <c r="BR883" s="19">
        <v>0</v>
      </c>
      <c r="BS883" s="19">
        <v>0</v>
      </c>
    </row>
    <row r="884" spans="53:71" ht="15" x14ac:dyDescent="0.25">
      <c r="BA884" s="91" t="s">
        <v>3072</v>
      </c>
      <c r="BB884" s="91" t="s">
        <v>1299</v>
      </c>
      <c r="BC884" s="91" t="s">
        <v>2940</v>
      </c>
      <c r="BD884" s="473" t="s">
        <v>1301</v>
      </c>
      <c r="BE884">
        <v>851</v>
      </c>
      <c r="BF884" s="93" t="s">
        <v>3012</v>
      </c>
      <c r="BG884" s="311" t="s">
        <v>1210</v>
      </c>
      <c r="BH884" s="93" t="str">
        <f t="shared" si="76"/>
        <v>Illinois Clark</v>
      </c>
      <c r="BI884" s="93" t="s">
        <v>3016</v>
      </c>
      <c r="BJ884" s="93" t="s">
        <v>3017</v>
      </c>
      <c r="BK884" s="93" t="s">
        <v>3017</v>
      </c>
      <c r="BL884" s="100" t="s">
        <v>3018</v>
      </c>
      <c r="BM884" s="95" t="s">
        <v>1802</v>
      </c>
      <c r="BO884" s="18" t="s">
        <v>3073</v>
      </c>
      <c r="BP884" s="19">
        <v>0</v>
      </c>
      <c r="BQ884" s="19">
        <v>0</v>
      </c>
      <c r="BR884" s="19">
        <v>0</v>
      </c>
      <c r="BS884" s="19">
        <v>0</v>
      </c>
    </row>
    <row r="885" spans="53:71" ht="15" x14ac:dyDescent="0.25">
      <c r="BA885" s="90" t="s">
        <v>3074</v>
      </c>
      <c r="BB885" s="90" t="s">
        <v>1299</v>
      </c>
      <c r="BC885" s="90" t="s">
        <v>2940</v>
      </c>
      <c r="BD885" s="473" t="s">
        <v>1301</v>
      </c>
      <c r="BE885">
        <v>852</v>
      </c>
      <c r="BF885" s="93" t="s">
        <v>3012</v>
      </c>
      <c r="BG885" s="311" t="s">
        <v>596</v>
      </c>
      <c r="BH885" s="93" t="str">
        <f t="shared" si="76"/>
        <v>Illinois Clay</v>
      </c>
      <c r="BI885" s="93" t="s">
        <v>446</v>
      </c>
      <c r="BJ885" s="93" t="s">
        <v>3013</v>
      </c>
      <c r="BK885" s="93" t="s">
        <v>3013</v>
      </c>
      <c r="BL885" s="100" t="s">
        <v>302</v>
      </c>
      <c r="BM885" s="95" t="s">
        <v>308</v>
      </c>
      <c r="BO885" s="18" t="s">
        <v>3075</v>
      </c>
      <c r="BP885" s="19">
        <v>0</v>
      </c>
      <c r="BQ885" s="19">
        <v>0</v>
      </c>
      <c r="BR885" s="19">
        <v>0</v>
      </c>
      <c r="BS885" s="19">
        <v>0</v>
      </c>
    </row>
    <row r="886" spans="53:71" ht="15" x14ac:dyDescent="0.25">
      <c r="BA886" s="91" t="s">
        <v>3076</v>
      </c>
      <c r="BB886" s="91" t="s">
        <v>1299</v>
      </c>
      <c r="BC886" s="91" t="s">
        <v>2940</v>
      </c>
      <c r="BD886" s="473" t="s">
        <v>1301</v>
      </c>
      <c r="BE886">
        <v>853</v>
      </c>
      <c r="BF886" s="93" t="s">
        <v>3012</v>
      </c>
      <c r="BG886" s="311" t="s">
        <v>596</v>
      </c>
      <c r="BH886" s="93" t="str">
        <f t="shared" si="76"/>
        <v>Illinois Clay</v>
      </c>
      <c r="BI886" s="93" t="s">
        <v>1799</v>
      </c>
      <c r="BJ886" s="93" t="s">
        <v>3024</v>
      </c>
      <c r="BK886" s="93" t="s">
        <v>3024</v>
      </c>
      <c r="BL886" s="93" t="s">
        <v>3024</v>
      </c>
      <c r="BM886" s="95" t="s">
        <v>1125</v>
      </c>
      <c r="BO886" s="18" t="s">
        <v>3077</v>
      </c>
      <c r="BP886" s="19">
        <v>0</v>
      </c>
      <c r="BQ886" s="19">
        <v>0</v>
      </c>
      <c r="BR886" s="19">
        <v>0</v>
      </c>
      <c r="BS886" s="19">
        <v>0</v>
      </c>
    </row>
    <row r="887" spans="53:71" ht="15" x14ac:dyDescent="0.25">
      <c r="BA887" s="90" t="s">
        <v>3078</v>
      </c>
      <c r="BB887" s="90" t="s">
        <v>1299</v>
      </c>
      <c r="BC887" s="90" t="s">
        <v>2940</v>
      </c>
      <c r="BD887" s="473" t="s">
        <v>1301</v>
      </c>
      <c r="BE887">
        <v>854</v>
      </c>
      <c r="BF887" s="93" t="s">
        <v>3012</v>
      </c>
      <c r="BG887" s="311" t="s">
        <v>3079</v>
      </c>
      <c r="BH887" s="93" t="str">
        <f t="shared" si="76"/>
        <v>Illinois Clinton</v>
      </c>
      <c r="BI887" s="93" t="s">
        <v>446</v>
      </c>
      <c r="BJ887" s="93" t="s">
        <v>3013</v>
      </c>
      <c r="BK887" s="93" t="s">
        <v>3013</v>
      </c>
      <c r="BL887" s="100" t="s">
        <v>302</v>
      </c>
      <c r="BM887" s="95" t="s">
        <v>308</v>
      </c>
      <c r="BO887" s="18" t="s">
        <v>3080</v>
      </c>
      <c r="BP887" s="19">
        <v>0</v>
      </c>
      <c r="BQ887" s="19">
        <v>0</v>
      </c>
      <c r="BR887" s="19">
        <v>0</v>
      </c>
      <c r="BS887" s="19">
        <v>0</v>
      </c>
    </row>
    <row r="888" spans="53:71" ht="15" x14ac:dyDescent="0.25">
      <c r="BA888" s="91" t="s">
        <v>3081</v>
      </c>
      <c r="BB888" s="91" t="s">
        <v>1299</v>
      </c>
      <c r="BC888" s="91" t="s">
        <v>2940</v>
      </c>
      <c r="BD888" s="473" t="s">
        <v>1301</v>
      </c>
      <c r="BE888">
        <v>855</v>
      </c>
      <c r="BF888" s="93" t="s">
        <v>3012</v>
      </c>
      <c r="BG888" s="311" t="s">
        <v>3079</v>
      </c>
      <c r="BH888" s="93" t="str">
        <f t="shared" ref="BH888:BH951" si="78">_xlfn.CONCAT(BF888," ",BG888)</f>
        <v>Illinois Clinton</v>
      </c>
      <c r="BI888" s="93" t="s">
        <v>1799</v>
      </c>
      <c r="BJ888" s="93" t="s">
        <v>3024</v>
      </c>
      <c r="BK888" s="93" t="s">
        <v>3024</v>
      </c>
      <c r="BL888" s="93" t="s">
        <v>3024</v>
      </c>
      <c r="BM888" s="95" t="s">
        <v>1125</v>
      </c>
      <c r="BO888" s="18" t="s">
        <v>3082</v>
      </c>
      <c r="BP888" s="19">
        <v>500</v>
      </c>
      <c r="BQ888" s="19">
        <v>500</v>
      </c>
      <c r="BR888" s="19">
        <v>500</v>
      </c>
      <c r="BS888" s="19">
        <v>500</v>
      </c>
    </row>
    <row r="889" spans="53:71" ht="15" x14ac:dyDescent="0.25">
      <c r="BA889" s="90" t="s">
        <v>3083</v>
      </c>
      <c r="BB889" s="90" t="s">
        <v>1299</v>
      </c>
      <c r="BC889" s="90" t="s">
        <v>2940</v>
      </c>
      <c r="BD889" s="473" t="s">
        <v>1301</v>
      </c>
      <c r="BE889">
        <v>856</v>
      </c>
      <c r="BF889" s="93" t="s">
        <v>3012</v>
      </c>
      <c r="BG889" s="311" t="s">
        <v>3084</v>
      </c>
      <c r="BH889" s="93" t="str">
        <f t="shared" si="78"/>
        <v>Illinois Coles</v>
      </c>
      <c r="BI889" s="93" t="s">
        <v>446</v>
      </c>
      <c r="BJ889" s="93" t="s">
        <v>3013</v>
      </c>
      <c r="BK889" s="93" t="s">
        <v>3013</v>
      </c>
      <c r="BL889" s="100" t="s">
        <v>302</v>
      </c>
      <c r="BM889" s="95" t="s">
        <v>308</v>
      </c>
      <c r="BO889" s="18" t="s">
        <v>3085</v>
      </c>
      <c r="BP889" s="19">
        <v>500</v>
      </c>
      <c r="BQ889" s="19">
        <v>500</v>
      </c>
      <c r="BR889" s="19">
        <v>500</v>
      </c>
      <c r="BS889" s="19">
        <v>500</v>
      </c>
    </row>
    <row r="890" spans="53:71" ht="15" x14ac:dyDescent="0.25">
      <c r="BA890" s="91" t="s">
        <v>3086</v>
      </c>
      <c r="BB890" s="91" t="s">
        <v>1299</v>
      </c>
      <c r="BC890" s="91" t="s">
        <v>2940</v>
      </c>
      <c r="BD890" s="473" t="s">
        <v>1301</v>
      </c>
      <c r="BE890">
        <v>857</v>
      </c>
      <c r="BF890" s="93" t="s">
        <v>3012</v>
      </c>
      <c r="BG890" s="311" t="s">
        <v>3084</v>
      </c>
      <c r="BH890" s="93" t="str">
        <f t="shared" si="78"/>
        <v>Illinois Coles</v>
      </c>
      <c r="BI890" s="93" t="s">
        <v>3016</v>
      </c>
      <c r="BJ890" s="93" t="s">
        <v>3017</v>
      </c>
      <c r="BK890" s="93" t="s">
        <v>3017</v>
      </c>
      <c r="BL890" s="100" t="s">
        <v>3018</v>
      </c>
      <c r="BM890" s="95" t="s">
        <v>1802</v>
      </c>
      <c r="BO890" s="18" t="s">
        <v>3087</v>
      </c>
      <c r="BP890" s="19">
        <v>500</v>
      </c>
      <c r="BQ890" s="19">
        <v>500</v>
      </c>
      <c r="BR890" s="19">
        <v>500</v>
      </c>
      <c r="BS890" s="19">
        <v>500</v>
      </c>
    </row>
    <row r="891" spans="53:71" ht="15" x14ac:dyDescent="0.25">
      <c r="BA891" s="90" t="s">
        <v>3088</v>
      </c>
      <c r="BB891" s="90" t="s">
        <v>1299</v>
      </c>
      <c r="BC891" s="90" t="s">
        <v>2940</v>
      </c>
      <c r="BD891" s="473" t="s">
        <v>1301</v>
      </c>
      <c r="BE891">
        <v>858</v>
      </c>
      <c r="BF891" s="93" t="s">
        <v>3012</v>
      </c>
      <c r="BG891" s="311" t="s">
        <v>2306</v>
      </c>
      <c r="BH891" s="93" t="str">
        <f t="shared" si="78"/>
        <v>Illinois Cook</v>
      </c>
      <c r="BI891" s="93" t="s">
        <v>446</v>
      </c>
      <c r="BJ891" s="93" t="s">
        <v>3013</v>
      </c>
      <c r="BK891" s="93" t="s">
        <v>3013</v>
      </c>
      <c r="BL891" s="100" t="s">
        <v>302</v>
      </c>
      <c r="BM891" s="95" t="s">
        <v>308</v>
      </c>
      <c r="BO891" s="18" t="s">
        <v>3089</v>
      </c>
      <c r="BP891" s="19">
        <v>0</v>
      </c>
      <c r="BQ891" s="19">
        <v>0</v>
      </c>
      <c r="BR891" s="19">
        <v>0</v>
      </c>
      <c r="BS891" s="19">
        <v>0</v>
      </c>
    </row>
    <row r="892" spans="53:71" ht="15" x14ac:dyDescent="0.25">
      <c r="BA892" s="91" t="s">
        <v>3090</v>
      </c>
      <c r="BB892" s="91" t="s">
        <v>1299</v>
      </c>
      <c r="BC892" s="91" t="s">
        <v>2940</v>
      </c>
      <c r="BD892" s="473" t="s">
        <v>1301</v>
      </c>
      <c r="BE892">
        <v>859</v>
      </c>
      <c r="BF892" s="93" t="s">
        <v>3012</v>
      </c>
      <c r="BG892" s="311" t="s">
        <v>2306</v>
      </c>
      <c r="BH892" s="93" t="str">
        <f t="shared" si="78"/>
        <v>Illinois Cook</v>
      </c>
      <c r="BI892" s="93" t="s">
        <v>3016</v>
      </c>
      <c r="BJ892" s="93" t="s">
        <v>3034</v>
      </c>
      <c r="BK892" s="93" t="s">
        <v>3034</v>
      </c>
      <c r="BL892" s="100" t="s">
        <v>3035</v>
      </c>
      <c r="BM892" s="95" t="s">
        <v>308</v>
      </c>
      <c r="BO892" s="18" t="s">
        <v>3091</v>
      </c>
      <c r="BP892" s="19">
        <v>0</v>
      </c>
      <c r="BQ892" s="19">
        <v>0</v>
      </c>
      <c r="BR892" s="19">
        <v>0</v>
      </c>
      <c r="BS892" s="19">
        <v>0</v>
      </c>
    </row>
    <row r="893" spans="53:71" ht="15" x14ac:dyDescent="0.25">
      <c r="BA893" s="90" t="s">
        <v>3092</v>
      </c>
      <c r="BB893" s="90" t="s">
        <v>1299</v>
      </c>
      <c r="BC893" s="90" t="s">
        <v>2940</v>
      </c>
      <c r="BD893" s="473" t="s">
        <v>1301</v>
      </c>
      <c r="BE893">
        <v>860</v>
      </c>
      <c r="BF893" s="93" t="s">
        <v>3012</v>
      </c>
      <c r="BG893" s="311" t="s">
        <v>1230</v>
      </c>
      <c r="BH893" s="93" t="str">
        <f t="shared" si="78"/>
        <v>Illinois Crawford</v>
      </c>
      <c r="BI893" s="93" t="s">
        <v>446</v>
      </c>
      <c r="BJ893" s="93" t="s">
        <v>3013</v>
      </c>
      <c r="BK893" s="93" t="s">
        <v>3013</v>
      </c>
      <c r="BL893" s="100" t="s">
        <v>302</v>
      </c>
      <c r="BM893" s="95" t="s">
        <v>308</v>
      </c>
      <c r="BO893" s="18" t="s">
        <v>3093</v>
      </c>
      <c r="BP893" s="19">
        <v>0</v>
      </c>
      <c r="BQ893" s="19">
        <v>0</v>
      </c>
      <c r="BR893" s="19">
        <v>0</v>
      </c>
      <c r="BS893" s="19">
        <v>0</v>
      </c>
    </row>
    <row r="894" spans="53:71" ht="15" x14ac:dyDescent="0.25">
      <c r="BA894" s="91" t="s">
        <v>3094</v>
      </c>
      <c r="BB894" s="91" t="s">
        <v>1299</v>
      </c>
      <c r="BC894" s="91" t="s">
        <v>2940</v>
      </c>
      <c r="BD894" s="473" t="s">
        <v>1301</v>
      </c>
      <c r="BE894">
        <v>861</v>
      </c>
      <c r="BF894" s="93" t="s">
        <v>3012</v>
      </c>
      <c r="BG894" s="311" t="s">
        <v>1230</v>
      </c>
      <c r="BH894" s="93" t="str">
        <f t="shared" si="78"/>
        <v>Illinois Crawford</v>
      </c>
      <c r="BI894" s="93" t="s">
        <v>1799</v>
      </c>
      <c r="BJ894" s="93" t="s">
        <v>3024</v>
      </c>
      <c r="BK894" s="93" t="s">
        <v>3024</v>
      </c>
      <c r="BL894" s="93" t="s">
        <v>3024</v>
      </c>
      <c r="BM894" s="95" t="s">
        <v>1125</v>
      </c>
      <c r="BO894" s="18" t="s">
        <v>3095</v>
      </c>
      <c r="BP894" s="19">
        <v>0</v>
      </c>
      <c r="BQ894" s="19">
        <v>0</v>
      </c>
      <c r="BR894" s="19">
        <v>0</v>
      </c>
      <c r="BS894" s="19">
        <v>0</v>
      </c>
    </row>
    <row r="895" spans="53:71" ht="15" x14ac:dyDescent="0.25">
      <c r="BA895" s="90" t="s">
        <v>3096</v>
      </c>
      <c r="BB895" s="90" t="s">
        <v>1299</v>
      </c>
      <c r="BC895" s="90" t="s">
        <v>2940</v>
      </c>
      <c r="BD895" s="473" t="s">
        <v>1301</v>
      </c>
      <c r="BE895">
        <v>862</v>
      </c>
      <c r="BF895" s="93" t="s">
        <v>3012</v>
      </c>
      <c r="BG895" s="311" t="s">
        <v>3097</v>
      </c>
      <c r="BH895" s="93" t="str">
        <f t="shared" si="78"/>
        <v>Illinois Cumberland</v>
      </c>
      <c r="BI895" s="93" t="s">
        <v>446</v>
      </c>
      <c r="BJ895" s="93" t="s">
        <v>3013</v>
      </c>
      <c r="BK895" s="93" t="s">
        <v>3013</v>
      </c>
      <c r="BL895" s="100" t="s">
        <v>302</v>
      </c>
      <c r="BM895" s="95" t="s">
        <v>308</v>
      </c>
      <c r="BO895" s="18" t="s">
        <v>3098</v>
      </c>
      <c r="BP895" s="19">
        <v>0</v>
      </c>
      <c r="BQ895" s="19">
        <v>0</v>
      </c>
      <c r="BR895" s="19">
        <v>0</v>
      </c>
      <c r="BS895" s="19">
        <v>0</v>
      </c>
    </row>
    <row r="896" spans="53:71" ht="15" x14ac:dyDescent="0.25">
      <c r="BA896" s="91" t="s">
        <v>3099</v>
      </c>
      <c r="BB896" s="91" t="s">
        <v>1299</v>
      </c>
      <c r="BC896" s="91" t="s">
        <v>2940</v>
      </c>
      <c r="BD896" s="473" t="s">
        <v>1301</v>
      </c>
      <c r="BE896">
        <v>863</v>
      </c>
      <c r="BF896" s="93" t="s">
        <v>3012</v>
      </c>
      <c r="BG896" s="311" t="s">
        <v>3097</v>
      </c>
      <c r="BH896" s="93" t="str">
        <f t="shared" si="78"/>
        <v>Illinois Cumberland</v>
      </c>
      <c r="BI896" s="93" t="s">
        <v>3016</v>
      </c>
      <c r="BJ896" s="93" t="s">
        <v>3017</v>
      </c>
      <c r="BK896" s="93" t="s">
        <v>3017</v>
      </c>
      <c r="BL896" s="100" t="s">
        <v>3018</v>
      </c>
      <c r="BM896" s="95" t="s">
        <v>1802</v>
      </c>
      <c r="BO896" s="18" t="s">
        <v>3100</v>
      </c>
      <c r="BP896" s="19">
        <v>0</v>
      </c>
      <c r="BQ896" s="19">
        <v>0</v>
      </c>
      <c r="BR896" s="19">
        <v>0</v>
      </c>
      <c r="BS896" s="19">
        <v>0</v>
      </c>
    </row>
    <row r="897" spans="53:71" ht="15" x14ac:dyDescent="0.25">
      <c r="BA897" s="90" t="s">
        <v>3101</v>
      </c>
      <c r="BB897" s="90" t="s">
        <v>1299</v>
      </c>
      <c r="BC897" s="90" t="s">
        <v>2940</v>
      </c>
      <c r="BD897" s="473" t="s">
        <v>1301</v>
      </c>
      <c r="BE897">
        <v>864</v>
      </c>
      <c r="BF897" s="93" t="s">
        <v>3012</v>
      </c>
      <c r="BG897" s="311" t="s">
        <v>3102</v>
      </c>
      <c r="BH897" s="93" t="str">
        <f t="shared" si="78"/>
        <v>Illinois De Witt</v>
      </c>
      <c r="BI897" s="93" t="s">
        <v>446</v>
      </c>
      <c r="BJ897" s="93" t="s">
        <v>3013</v>
      </c>
      <c r="BK897" s="93" t="s">
        <v>3013</v>
      </c>
      <c r="BL897" s="100" t="s">
        <v>302</v>
      </c>
      <c r="BM897" s="95" t="s">
        <v>308</v>
      </c>
      <c r="BO897" s="18" t="s">
        <v>3103</v>
      </c>
      <c r="BP897" s="19">
        <v>500</v>
      </c>
      <c r="BQ897" s="19">
        <v>500</v>
      </c>
      <c r="BR897" s="19">
        <v>500</v>
      </c>
      <c r="BS897" s="19">
        <v>500</v>
      </c>
    </row>
    <row r="898" spans="53:71" ht="15" x14ac:dyDescent="0.25">
      <c r="BA898" s="90" t="s">
        <v>3104</v>
      </c>
      <c r="BB898" s="90" t="s">
        <v>1299</v>
      </c>
      <c r="BC898" s="90" t="s">
        <v>2940</v>
      </c>
      <c r="BD898" s="473" t="s">
        <v>1301</v>
      </c>
      <c r="BE898">
        <v>865</v>
      </c>
      <c r="BF898" s="93" t="s">
        <v>3012</v>
      </c>
      <c r="BG898" s="311" t="s">
        <v>3102</v>
      </c>
      <c r="BH898" s="93" t="str">
        <f t="shared" si="78"/>
        <v>Illinois De Witt</v>
      </c>
      <c r="BI898" s="93" t="s">
        <v>3016</v>
      </c>
      <c r="BJ898" s="93" t="s">
        <v>3017</v>
      </c>
      <c r="BK898" s="93" t="s">
        <v>3017</v>
      </c>
      <c r="BL898" s="100" t="s">
        <v>3018</v>
      </c>
      <c r="BM898" s="95" t="s">
        <v>1802</v>
      </c>
      <c r="BO898" s="18" t="s">
        <v>3105</v>
      </c>
      <c r="BP898" s="19">
        <v>500</v>
      </c>
      <c r="BQ898" s="19">
        <v>500</v>
      </c>
      <c r="BR898" s="19">
        <v>500</v>
      </c>
      <c r="BS898" s="19">
        <v>500</v>
      </c>
    </row>
    <row r="899" spans="53:71" ht="15" x14ac:dyDescent="0.25">
      <c r="BA899" s="90" t="s">
        <v>3106</v>
      </c>
      <c r="BB899" s="90" t="s">
        <v>1299</v>
      </c>
      <c r="BC899" s="90" t="s">
        <v>2940</v>
      </c>
      <c r="BD899" s="473" t="s">
        <v>1301</v>
      </c>
      <c r="BE899">
        <v>866</v>
      </c>
      <c r="BF899" s="93" t="s">
        <v>3012</v>
      </c>
      <c r="BG899" s="311" t="s">
        <v>2341</v>
      </c>
      <c r="BH899" s="93" t="str">
        <f t="shared" si="78"/>
        <v>Illinois DeKalb</v>
      </c>
      <c r="BI899" s="93" t="s">
        <v>446</v>
      </c>
      <c r="BJ899" s="93" t="s">
        <v>3013</v>
      </c>
      <c r="BK899" s="93" t="s">
        <v>3013</v>
      </c>
      <c r="BL899" s="100" t="s">
        <v>302</v>
      </c>
      <c r="BM899" s="95" t="s">
        <v>308</v>
      </c>
      <c r="BO899" s="18" t="s">
        <v>3107</v>
      </c>
      <c r="BP899" s="19">
        <v>500</v>
      </c>
      <c r="BQ899" s="19">
        <v>500</v>
      </c>
      <c r="BR899" s="19">
        <v>500</v>
      </c>
      <c r="BS899" s="19">
        <v>500</v>
      </c>
    </row>
    <row r="900" spans="53:71" ht="15" x14ac:dyDescent="0.25">
      <c r="BA900" s="91" t="s">
        <v>3108</v>
      </c>
      <c r="BB900" s="91" t="s">
        <v>1299</v>
      </c>
      <c r="BC900" s="91" t="s">
        <v>2940</v>
      </c>
      <c r="BD900" s="473" t="s">
        <v>1301</v>
      </c>
      <c r="BE900">
        <v>867</v>
      </c>
      <c r="BF900" s="93" t="s">
        <v>3012</v>
      </c>
      <c r="BG900" s="311" t="s">
        <v>2341</v>
      </c>
      <c r="BH900" s="93" t="str">
        <f t="shared" si="78"/>
        <v>Illinois DeKalb</v>
      </c>
      <c r="BI900" s="93" t="s">
        <v>3016</v>
      </c>
      <c r="BJ900" s="93" t="s">
        <v>3034</v>
      </c>
      <c r="BK900" s="93" t="s">
        <v>3034</v>
      </c>
      <c r="BL900" s="100" t="s">
        <v>3035</v>
      </c>
      <c r="BM900" s="95" t="s">
        <v>308</v>
      </c>
      <c r="BO900" s="18" t="s">
        <v>3109</v>
      </c>
      <c r="BP900" s="19">
        <v>0</v>
      </c>
      <c r="BQ900" s="19">
        <v>0</v>
      </c>
      <c r="BR900" s="19">
        <v>0</v>
      </c>
      <c r="BS900" s="19">
        <v>0</v>
      </c>
    </row>
    <row r="901" spans="53:71" ht="15" x14ac:dyDescent="0.25">
      <c r="BA901" s="90" t="s">
        <v>3110</v>
      </c>
      <c r="BB901" s="90" t="s">
        <v>1299</v>
      </c>
      <c r="BC901" s="90" t="s">
        <v>2940</v>
      </c>
      <c r="BD901" s="473" t="s">
        <v>1301</v>
      </c>
      <c r="BE901">
        <v>868</v>
      </c>
      <c r="BF901" s="93" t="s">
        <v>3012</v>
      </c>
      <c r="BG901" s="311" t="s">
        <v>1627</v>
      </c>
      <c r="BH901" s="93" t="str">
        <f t="shared" si="78"/>
        <v>Illinois Douglas</v>
      </c>
      <c r="BI901" s="93" t="s">
        <v>446</v>
      </c>
      <c r="BJ901" s="93" t="s">
        <v>3013</v>
      </c>
      <c r="BK901" s="93" t="s">
        <v>3013</v>
      </c>
      <c r="BL901" s="100" t="s">
        <v>302</v>
      </c>
      <c r="BM901" s="95" t="s">
        <v>308</v>
      </c>
      <c r="BO901" s="18" t="s">
        <v>3111</v>
      </c>
      <c r="BP901" s="19">
        <v>250</v>
      </c>
      <c r="BQ901" s="19">
        <v>250</v>
      </c>
      <c r="BR901" s="19">
        <v>250</v>
      </c>
      <c r="BS901" s="19">
        <v>250</v>
      </c>
    </row>
    <row r="902" spans="53:71" ht="15" x14ac:dyDescent="0.25">
      <c r="BA902" s="91" t="s">
        <v>3112</v>
      </c>
      <c r="BB902" s="91" t="s">
        <v>1299</v>
      </c>
      <c r="BC902" s="91" t="s">
        <v>2940</v>
      </c>
      <c r="BD902" s="473" t="s">
        <v>1301</v>
      </c>
      <c r="BE902">
        <v>869</v>
      </c>
      <c r="BF902" s="93" t="s">
        <v>3012</v>
      </c>
      <c r="BG902" s="311" t="s">
        <v>1627</v>
      </c>
      <c r="BH902" s="93" t="str">
        <f t="shared" si="78"/>
        <v>Illinois Douglas</v>
      </c>
      <c r="BI902" s="93" t="s">
        <v>3016</v>
      </c>
      <c r="BJ902" s="93" t="s">
        <v>3017</v>
      </c>
      <c r="BK902" s="93" t="s">
        <v>3017</v>
      </c>
      <c r="BL902" s="100" t="s">
        <v>3018</v>
      </c>
      <c r="BM902" s="95" t="s">
        <v>1802</v>
      </c>
      <c r="BO902" s="18" t="s">
        <v>3113</v>
      </c>
      <c r="BP902" s="19">
        <v>0</v>
      </c>
      <c r="BQ902" s="19">
        <v>0</v>
      </c>
      <c r="BR902" s="19">
        <v>0</v>
      </c>
      <c r="BS902" s="19">
        <v>0</v>
      </c>
    </row>
    <row r="903" spans="53:71" ht="15" x14ac:dyDescent="0.25">
      <c r="BA903" s="91" t="s">
        <v>3114</v>
      </c>
      <c r="BB903" s="91" t="s">
        <v>1299</v>
      </c>
      <c r="BC903" s="91" t="s">
        <v>2940</v>
      </c>
      <c r="BD903" s="473" t="s">
        <v>1301</v>
      </c>
      <c r="BE903">
        <v>870</v>
      </c>
      <c r="BF903" s="93" t="s">
        <v>3012</v>
      </c>
      <c r="BG903" s="311" t="s">
        <v>3115</v>
      </c>
      <c r="BH903" s="93" t="str">
        <f t="shared" si="78"/>
        <v>Illinois DuPage</v>
      </c>
      <c r="BI903" s="93" t="s">
        <v>446</v>
      </c>
      <c r="BJ903" s="93" t="s">
        <v>3013</v>
      </c>
      <c r="BK903" s="93" t="s">
        <v>3013</v>
      </c>
      <c r="BL903" s="100" t="s">
        <v>302</v>
      </c>
      <c r="BM903" s="95" t="s">
        <v>308</v>
      </c>
      <c r="BO903" s="18" t="s">
        <v>3116</v>
      </c>
      <c r="BP903" s="19">
        <v>0</v>
      </c>
      <c r="BQ903" s="19">
        <v>0</v>
      </c>
      <c r="BR903" s="19">
        <v>0</v>
      </c>
      <c r="BS903" s="19">
        <v>0</v>
      </c>
    </row>
    <row r="904" spans="53:71" ht="15" x14ac:dyDescent="0.25">
      <c r="BA904" s="90" t="s">
        <v>3117</v>
      </c>
      <c r="BB904" s="90" t="s">
        <v>1299</v>
      </c>
      <c r="BC904" s="90" t="s">
        <v>2940</v>
      </c>
      <c r="BD904" s="473" t="s">
        <v>1301</v>
      </c>
      <c r="BE904">
        <v>871</v>
      </c>
      <c r="BF904" s="93" t="s">
        <v>3012</v>
      </c>
      <c r="BG904" s="311" t="s">
        <v>3115</v>
      </c>
      <c r="BH904" s="93" t="str">
        <f t="shared" si="78"/>
        <v>Illinois DuPage</v>
      </c>
      <c r="BI904" s="93" t="s">
        <v>3016</v>
      </c>
      <c r="BJ904" s="93" t="s">
        <v>3034</v>
      </c>
      <c r="BK904" s="93" t="s">
        <v>3034</v>
      </c>
      <c r="BL904" s="100" t="s">
        <v>3035</v>
      </c>
      <c r="BM904" s="95" t="s">
        <v>308</v>
      </c>
      <c r="BO904" s="18" t="s">
        <v>3118</v>
      </c>
      <c r="BP904" s="19">
        <v>0</v>
      </c>
      <c r="BQ904" s="19">
        <v>0</v>
      </c>
      <c r="BR904" s="19">
        <v>0</v>
      </c>
      <c r="BS904" s="19">
        <v>0</v>
      </c>
    </row>
    <row r="905" spans="53:71" ht="15" x14ac:dyDescent="0.25">
      <c r="BA905" s="91" t="s">
        <v>3119</v>
      </c>
      <c r="BB905" s="91" t="s">
        <v>1299</v>
      </c>
      <c r="BC905" s="91" t="s">
        <v>2940</v>
      </c>
      <c r="BD905" s="473" t="s">
        <v>1301</v>
      </c>
      <c r="BE905">
        <v>872</v>
      </c>
      <c r="BF905" s="93" t="s">
        <v>3012</v>
      </c>
      <c r="BG905" s="311" t="s">
        <v>3120</v>
      </c>
      <c r="BH905" s="93" t="str">
        <f t="shared" si="78"/>
        <v>Illinois Edgar</v>
      </c>
      <c r="BI905" s="93" t="s">
        <v>446</v>
      </c>
      <c r="BJ905" s="93" t="s">
        <v>3013</v>
      </c>
      <c r="BK905" s="93" t="s">
        <v>3013</v>
      </c>
      <c r="BL905" s="100" t="s">
        <v>302</v>
      </c>
      <c r="BM905" s="95" t="s">
        <v>308</v>
      </c>
      <c r="BO905" s="18" t="s">
        <v>3121</v>
      </c>
      <c r="BP905" s="19">
        <v>0</v>
      </c>
      <c r="BQ905" s="19">
        <v>0</v>
      </c>
      <c r="BR905" s="19">
        <v>0</v>
      </c>
      <c r="BS905" s="19">
        <v>0</v>
      </c>
    </row>
    <row r="906" spans="53:71" ht="15" x14ac:dyDescent="0.25">
      <c r="BA906" s="90" t="s">
        <v>3122</v>
      </c>
      <c r="BB906" s="90" t="s">
        <v>1299</v>
      </c>
      <c r="BC906" s="90" t="s">
        <v>2422</v>
      </c>
      <c r="BD906" s="473" t="s">
        <v>1301</v>
      </c>
      <c r="BE906">
        <v>873</v>
      </c>
      <c r="BF906" s="93" t="s">
        <v>3012</v>
      </c>
      <c r="BG906" s="311" t="s">
        <v>3120</v>
      </c>
      <c r="BH906" s="93" t="str">
        <f t="shared" si="78"/>
        <v>Illinois Edgar</v>
      </c>
      <c r="BI906" s="93" t="s">
        <v>3016</v>
      </c>
      <c r="BJ906" s="93" t="s">
        <v>3017</v>
      </c>
      <c r="BK906" s="93" t="s">
        <v>3017</v>
      </c>
      <c r="BL906" s="100" t="s">
        <v>3018</v>
      </c>
      <c r="BM906" s="95" t="s">
        <v>1802</v>
      </c>
      <c r="BO906" s="18" t="s">
        <v>3123</v>
      </c>
      <c r="BP906" s="19">
        <v>0</v>
      </c>
      <c r="BQ906" s="19">
        <v>0</v>
      </c>
      <c r="BR906" s="19">
        <v>0</v>
      </c>
      <c r="BS906" s="19">
        <v>0</v>
      </c>
    </row>
    <row r="907" spans="53:71" ht="15" x14ac:dyDescent="0.25">
      <c r="BA907" s="90" t="s">
        <v>3124</v>
      </c>
      <c r="BB907" s="90" t="s">
        <v>1299</v>
      </c>
      <c r="BC907" s="90" t="s">
        <v>2422</v>
      </c>
      <c r="BD907" s="473" t="s">
        <v>1301</v>
      </c>
      <c r="BE907">
        <v>874</v>
      </c>
      <c r="BF907" s="93" t="s">
        <v>3012</v>
      </c>
      <c r="BG907" s="311" t="s">
        <v>3125</v>
      </c>
      <c r="BH907" s="93" t="str">
        <f t="shared" si="78"/>
        <v>Illinois Edwards</v>
      </c>
      <c r="BI907" s="93" t="s">
        <v>446</v>
      </c>
      <c r="BJ907" s="93" t="s">
        <v>3013</v>
      </c>
      <c r="BK907" s="93" t="s">
        <v>3013</v>
      </c>
      <c r="BL907" s="100" t="s">
        <v>302</v>
      </c>
      <c r="BM907" s="95" t="s">
        <v>308</v>
      </c>
      <c r="BO907" s="18" t="s">
        <v>3126</v>
      </c>
      <c r="BP907" s="19">
        <v>0</v>
      </c>
      <c r="BQ907" s="19">
        <v>0</v>
      </c>
      <c r="BR907" s="19">
        <v>0</v>
      </c>
      <c r="BS907" s="19">
        <v>0</v>
      </c>
    </row>
    <row r="908" spans="53:71" ht="15" x14ac:dyDescent="0.25">
      <c r="BA908" s="91" t="s">
        <v>3127</v>
      </c>
      <c r="BB908" s="91" t="s">
        <v>1299</v>
      </c>
      <c r="BC908" s="91" t="s">
        <v>2422</v>
      </c>
      <c r="BD908" s="473" t="s">
        <v>1301</v>
      </c>
      <c r="BE908">
        <v>875</v>
      </c>
      <c r="BF908" s="93" t="s">
        <v>3012</v>
      </c>
      <c r="BG908" s="311" t="s">
        <v>3125</v>
      </c>
      <c r="BH908" s="93" t="str">
        <f t="shared" si="78"/>
        <v>Illinois Edwards</v>
      </c>
      <c r="BI908" s="93" t="s">
        <v>1799</v>
      </c>
      <c r="BJ908" s="93" t="s">
        <v>3024</v>
      </c>
      <c r="BK908" s="93" t="s">
        <v>3024</v>
      </c>
      <c r="BL908" s="93" t="s">
        <v>3024</v>
      </c>
      <c r="BM908" s="95" t="s">
        <v>1125</v>
      </c>
      <c r="BO908" s="18" t="s">
        <v>3128</v>
      </c>
      <c r="BP908" s="19">
        <v>0</v>
      </c>
      <c r="BQ908" s="19">
        <v>0</v>
      </c>
      <c r="BR908" s="19">
        <v>0</v>
      </c>
      <c r="BS908" s="19">
        <v>0</v>
      </c>
    </row>
    <row r="909" spans="53:71" ht="15" x14ac:dyDescent="0.25">
      <c r="BA909" s="90" t="s">
        <v>3129</v>
      </c>
      <c r="BB909" s="90" t="s">
        <v>1299</v>
      </c>
      <c r="BC909" s="90" t="s">
        <v>2947</v>
      </c>
      <c r="BD909" s="473" t="s">
        <v>1301</v>
      </c>
      <c r="BE909">
        <v>876</v>
      </c>
      <c r="BF909" s="93" t="s">
        <v>3012</v>
      </c>
      <c r="BG909" s="311" t="s">
        <v>2375</v>
      </c>
      <c r="BH909" s="93" t="str">
        <f t="shared" si="78"/>
        <v>Illinois Effingham</v>
      </c>
      <c r="BI909" s="93" t="s">
        <v>446</v>
      </c>
      <c r="BJ909" s="93" t="s">
        <v>3013</v>
      </c>
      <c r="BK909" s="93" t="s">
        <v>3013</v>
      </c>
      <c r="BL909" s="100" t="s">
        <v>302</v>
      </c>
      <c r="BM909" s="95" t="s">
        <v>308</v>
      </c>
      <c r="BO909" s="18" t="s">
        <v>3130</v>
      </c>
      <c r="BP909" s="19">
        <v>0</v>
      </c>
      <c r="BQ909" s="19">
        <v>0</v>
      </c>
      <c r="BR909" s="19">
        <v>0</v>
      </c>
      <c r="BS909" s="19">
        <v>0</v>
      </c>
    </row>
    <row r="910" spans="53:71" ht="15" x14ac:dyDescent="0.25">
      <c r="BA910" s="91" t="s">
        <v>3131</v>
      </c>
      <c r="BB910" s="91" t="s">
        <v>1299</v>
      </c>
      <c r="BC910" s="91" t="s">
        <v>2422</v>
      </c>
      <c r="BD910" s="473" t="s">
        <v>1301</v>
      </c>
      <c r="BE910">
        <v>877</v>
      </c>
      <c r="BF910" s="93" t="s">
        <v>3012</v>
      </c>
      <c r="BG910" s="311" t="s">
        <v>2375</v>
      </c>
      <c r="BH910" s="93" t="str">
        <f t="shared" si="78"/>
        <v>Illinois Effingham</v>
      </c>
      <c r="BI910" s="93" t="s">
        <v>1799</v>
      </c>
      <c r="BJ910" s="93" t="s">
        <v>3024</v>
      </c>
      <c r="BK910" s="93" t="s">
        <v>3024</v>
      </c>
      <c r="BL910" s="93" t="s">
        <v>3024</v>
      </c>
      <c r="BM910" s="95" t="s">
        <v>1125</v>
      </c>
      <c r="BO910" s="18" t="s">
        <v>3132</v>
      </c>
      <c r="BP910" s="19">
        <v>0</v>
      </c>
      <c r="BQ910" s="19">
        <v>0</v>
      </c>
      <c r="BR910" s="19">
        <v>0</v>
      </c>
      <c r="BS910" s="19">
        <v>0</v>
      </c>
    </row>
    <row r="911" spans="53:71" ht="15" x14ac:dyDescent="0.25">
      <c r="BA911" s="91" t="s">
        <v>3133</v>
      </c>
      <c r="BB911" s="91" t="s">
        <v>1299</v>
      </c>
      <c r="BC911" s="91" t="s">
        <v>2422</v>
      </c>
      <c r="BD911" s="473" t="s">
        <v>1301</v>
      </c>
      <c r="BE911">
        <v>878</v>
      </c>
      <c r="BF911" s="93" t="s">
        <v>3012</v>
      </c>
      <c r="BG911" s="311" t="s">
        <v>786</v>
      </c>
      <c r="BH911" s="93" t="str">
        <f t="shared" si="78"/>
        <v>Illinois Fayette</v>
      </c>
      <c r="BI911" s="93" t="s">
        <v>446</v>
      </c>
      <c r="BJ911" s="93" t="s">
        <v>3013</v>
      </c>
      <c r="BK911" s="93" t="s">
        <v>3013</v>
      </c>
      <c r="BL911" s="100" t="s">
        <v>302</v>
      </c>
      <c r="BM911" s="95" t="s">
        <v>308</v>
      </c>
      <c r="BO911" s="18" t="s">
        <v>3134</v>
      </c>
      <c r="BP911" s="19" t="s">
        <v>1561</v>
      </c>
      <c r="BQ911" s="19" t="s">
        <v>1561</v>
      </c>
      <c r="BR911" s="19" t="s">
        <v>1561</v>
      </c>
      <c r="BS911" s="19" t="s">
        <v>1561</v>
      </c>
    </row>
    <row r="912" spans="53:71" ht="15" x14ac:dyDescent="0.25">
      <c r="BA912" s="90" t="s">
        <v>3135</v>
      </c>
      <c r="BB912" s="90" t="s">
        <v>1299</v>
      </c>
      <c r="BC912" s="90" t="s">
        <v>2422</v>
      </c>
      <c r="BD912" s="473" t="s">
        <v>1301</v>
      </c>
      <c r="BE912">
        <v>879</v>
      </c>
      <c r="BF912" s="93" t="s">
        <v>3012</v>
      </c>
      <c r="BG912" s="311" t="s">
        <v>786</v>
      </c>
      <c r="BH912" s="93" t="str">
        <f t="shared" si="78"/>
        <v>Illinois Fayette</v>
      </c>
      <c r="BI912" s="93" t="s">
        <v>1799</v>
      </c>
      <c r="BJ912" s="93" t="s">
        <v>3024</v>
      </c>
      <c r="BK912" s="93" t="s">
        <v>3024</v>
      </c>
      <c r="BL912" s="93" t="s">
        <v>3024</v>
      </c>
      <c r="BM912" s="95" t="s">
        <v>1125</v>
      </c>
      <c r="BO912" s="18" t="s">
        <v>3136</v>
      </c>
      <c r="BP912" s="19">
        <v>0</v>
      </c>
      <c r="BQ912" s="19">
        <v>0</v>
      </c>
      <c r="BR912" s="19">
        <v>0</v>
      </c>
      <c r="BS912" s="19">
        <v>0</v>
      </c>
    </row>
    <row r="913" spans="53:71" ht="15" x14ac:dyDescent="0.25">
      <c r="BA913" s="91" t="s">
        <v>3137</v>
      </c>
      <c r="BB913" s="91" t="s">
        <v>1299</v>
      </c>
      <c r="BC913" s="91" t="s">
        <v>2422</v>
      </c>
      <c r="BD913" s="473" t="s">
        <v>1301</v>
      </c>
      <c r="BE913">
        <v>880</v>
      </c>
      <c r="BF913" s="93" t="s">
        <v>3012</v>
      </c>
      <c r="BG913" s="311" t="s">
        <v>3138</v>
      </c>
      <c r="BH913" s="93" t="str">
        <f t="shared" si="78"/>
        <v>Illinois Ford</v>
      </c>
      <c r="BI913" s="93" t="s">
        <v>446</v>
      </c>
      <c r="BJ913" s="93" t="s">
        <v>3013</v>
      </c>
      <c r="BK913" s="93" t="s">
        <v>3013</v>
      </c>
      <c r="BL913" s="100" t="s">
        <v>302</v>
      </c>
      <c r="BM913" s="95" t="s">
        <v>308</v>
      </c>
      <c r="BO913" s="18" t="s">
        <v>3139</v>
      </c>
      <c r="BP913" s="19">
        <v>0</v>
      </c>
      <c r="BQ913" s="19">
        <v>0</v>
      </c>
      <c r="BR913" s="19">
        <v>0</v>
      </c>
      <c r="BS913" s="19">
        <v>0</v>
      </c>
    </row>
    <row r="914" spans="53:71" ht="15" x14ac:dyDescent="0.25">
      <c r="BA914" s="90" t="s">
        <v>3140</v>
      </c>
      <c r="BB914" s="90" t="s">
        <v>1299</v>
      </c>
      <c r="BC914" s="90" t="s">
        <v>2422</v>
      </c>
      <c r="BD914" s="473" t="s">
        <v>1301</v>
      </c>
      <c r="BE914">
        <v>881</v>
      </c>
      <c r="BF914" s="93" t="s">
        <v>3012</v>
      </c>
      <c r="BG914" s="311" t="s">
        <v>3138</v>
      </c>
      <c r="BH914" s="93" t="str">
        <f t="shared" si="78"/>
        <v>Illinois Ford</v>
      </c>
      <c r="BI914" s="93" t="s">
        <v>3016</v>
      </c>
      <c r="BJ914" s="93" t="s">
        <v>3017</v>
      </c>
      <c r="BK914" s="93" t="s">
        <v>3017</v>
      </c>
      <c r="BL914" s="100" t="s">
        <v>3018</v>
      </c>
      <c r="BM914" s="95" t="s">
        <v>1802</v>
      </c>
      <c r="BO914" s="18" t="s">
        <v>3141</v>
      </c>
      <c r="BP914" s="19">
        <v>0</v>
      </c>
      <c r="BQ914" s="19">
        <v>0</v>
      </c>
      <c r="BR914" s="19">
        <v>0</v>
      </c>
      <c r="BS914" s="19">
        <v>0</v>
      </c>
    </row>
    <row r="915" spans="53:71" ht="15" x14ac:dyDescent="0.25">
      <c r="BA915" s="90" t="s">
        <v>3142</v>
      </c>
      <c r="BB915" s="90" t="s">
        <v>1299</v>
      </c>
      <c r="BC915" s="90" t="s">
        <v>2422</v>
      </c>
      <c r="BD915" s="473" t="s">
        <v>1301</v>
      </c>
      <c r="BE915">
        <v>882</v>
      </c>
      <c r="BF915" s="93" t="s">
        <v>3012</v>
      </c>
      <c r="BG915" s="311" t="s">
        <v>795</v>
      </c>
      <c r="BH915" s="93" t="str">
        <f t="shared" si="78"/>
        <v>Illinois Franklin</v>
      </c>
      <c r="BI915" s="93" t="s">
        <v>446</v>
      </c>
      <c r="BJ915" s="93" t="s">
        <v>3013</v>
      </c>
      <c r="BK915" s="93" t="s">
        <v>3013</v>
      </c>
      <c r="BL915" s="100" t="s">
        <v>302</v>
      </c>
      <c r="BM915" s="95" t="s">
        <v>308</v>
      </c>
      <c r="BO915" s="18" t="s">
        <v>3143</v>
      </c>
      <c r="BP915" s="19">
        <v>0</v>
      </c>
      <c r="BQ915" s="19">
        <v>0</v>
      </c>
      <c r="BR915" s="19">
        <v>0</v>
      </c>
      <c r="BS915" s="19">
        <v>0</v>
      </c>
    </row>
    <row r="916" spans="53:71" ht="15" x14ac:dyDescent="0.25">
      <c r="BA916" s="91" t="s">
        <v>3144</v>
      </c>
      <c r="BB916" s="91" t="s">
        <v>1299</v>
      </c>
      <c r="BC916" s="91" t="s">
        <v>2422</v>
      </c>
      <c r="BD916" s="473" t="s">
        <v>1301</v>
      </c>
      <c r="BE916">
        <v>883</v>
      </c>
      <c r="BF916" s="93" t="s">
        <v>3012</v>
      </c>
      <c r="BG916" s="311" t="s">
        <v>795</v>
      </c>
      <c r="BH916" s="93" t="str">
        <f t="shared" si="78"/>
        <v>Illinois Franklin</v>
      </c>
      <c r="BI916" s="93" t="s">
        <v>1799</v>
      </c>
      <c r="BJ916" s="93" t="s">
        <v>3024</v>
      </c>
      <c r="BK916" s="93" t="s">
        <v>3024</v>
      </c>
      <c r="BL916" s="93" t="s">
        <v>3024</v>
      </c>
      <c r="BM916" s="95" t="s">
        <v>1125</v>
      </c>
      <c r="BO916" s="18" t="s">
        <v>3145</v>
      </c>
      <c r="BP916" s="19">
        <v>0</v>
      </c>
      <c r="BQ916" s="19">
        <v>0</v>
      </c>
      <c r="BR916" s="19">
        <v>0</v>
      </c>
      <c r="BS916" s="19">
        <v>0</v>
      </c>
    </row>
    <row r="917" spans="53:71" ht="15" x14ac:dyDescent="0.25">
      <c r="BA917" s="90" t="s">
        <v>3146</v>
      </c>
      <c r="BB917" s="90" t="s">
        <v>1299</v>
      </c>
      <c r="BC917" s="90" t="s">
        <v>2422</v>
      </c>
      <c r="BD917" s="473" t="s">
        <v>1301</v>
      </c>
      <c r="BE917">
        <v>884</v>
      </c>
      <c r="BF917" s="93" t="s">
        <v>3012</v>
      </c>
      <c r="BG917" s="311" t="s">
        <v>1254</v>
      </c>
      <c r="BH917" s="93" t="str">
        <f t="shared" si="78"/>
        <v>Illinois Fulton</v>
      </c>
      <c r="BI917" s="93" t="s">
        <v>446</v>
      </c>
      <c r="BJ917" s="93" t="s">
        <v>3013</v>
      </c>
      <c r="BK917" s="93" t="s">
        <v>3013</v>
      </c>
      <c r="BL917" s="100" t="s">
        <v>302</v>
      </c>
      <c r="BM917" s="95" t="s">
        <v>308</v>
      </c>
      <c r="BO917" s="18" t="s">
        <v>3147</v>
      </c>
      <c r="BP917" s="19">
        <v>0</v>
      </c>
      <c r="BQ917" s="19">
        <v>0</v>
      </c>
      <c r="BR917" s="19">
        <v>0</v>
      </c>
      <c r="BS917" s="19">
        <v>0</v>
      </c>
    </row>
    <row r="918" spans="53:71" ht="15" x14ac:dyDescent="0.25">
      <c r="BA918" s="91" t="s">
        <v>3148</v>
      </c>
      <c r="BB918" s="91" t="s">
        <v>1299</v>
      </c>
      <c r="BC918" s="91" t="s">
        <v>2422</v>
      </c>
      <c r="BD918" s="473" t="s">
        <v>1301</v>
      </c>
      <c r="BE918">
        <v>885</v>
      </c>
      <c r="BF918" s="93" t="s">
        <v>3012</v>
      </c>
      <c r="BG918" s="311" t="s">
        <v>1254</v>
      </c>
      <c r="BH918" s="93" t="str">
        <f t="shared" si="78"/>
        <v>Illinois Fulton</v>
      </c>
      <c r="BI918" s="93" t="s">
        <v>3016</v>
      </c>
      <c r="BJ918" s="93" t="s">
        <v>3017</v>
      </c>
      <c r="BK918" s="93" t="s">
        <v>3017</v>
      </c>
      <c r="BL918" s="100" t="s">
        <v>3018</v>
      </c>
      <c r="BM918" s="95" t="s">
        <v>1802</v>
      </c>
      <c r="BO918" s="18" t="s">
        <v>3149</v>
      </c>
      <c r="BP918" s="19">
        <v>0</v>
      </c>
      <c r="BQ918" s="19">
        <v>0</v>
      </c>
      <c r="BR918" s="19">
        <v>0</v>
      </c>
      <c r="BS918" s="19">
        <v>0</v>
      </c>
    </row>
    <row r="919" spans="53:71" ht="15" x14ac:dyDescent="0.25">
      <c r="BA919" s="91" t="s">
        <v>3150</v>
      </c>
      <c r="BB919" s="91" t="s">
        <v>1299</v>
      </c>
      <c r="BC919" s="91" t="s">
        <v>2422</v>
      </c>
      <c r="BD919" s="473" t="s">
        <v>1301</v>
      </c>
      <c r="BE919">
        <v>886</v>
      </c>
      <c r="BF919" s="93" t="s">
        <v>3012</v>
      </c>
      <c r="BG919" s="311" t="s">
        <v>3151</v>
      </c>
      <c r="BH919" s="93" t="str">
        <f t="shared" si="78"/>
        <v>Illinois Gallatin</v>
      </c>
      <c r="BI919" s="93" t="s">
        <v>446</v>
      </c>
      <c r="BJ919" s="93" t="s">
        <v>3013</v>
      </c>
      <c r="BK919" s="93" t="s">
        <v>3013</v>
      </c>
      <c r="BL919" s="100" t="s">
        <v>302</v>
      </c>
      <c r="BM919" s="95" t="s">
        <v>308</v>
      </c>
      <c r="BO919" s="18" t="s">
        <v>3152</v>
      </c>
      <c r="BP919" s="19">
        <v>0</v>
      </c>
      <c r="BQ919" s="19">
        <v>0</v>
      </c>
      <c r="BR919" s="19">
        <v>0</v>
      </c>
      <c r="BS919" s="19">
        <v>0</v>
      </c>
    </row>
    <row r="920" spans="53:71" ht="15" x14ac:dyDescent="0.25">
      <c r="BA920" s="90" t="s">
        <v>3153</v>
      </c>
      <c r="BB920" s="90" t="s">
        <v>1299</v>
      </c>
      <c r="BC920" s="90" t="s">
        <v>2422</v>
      </c>
      <c r="BD920" s="473" t="s">
        <v>1301</v>
      </c>
      <c r="BE920">
        <v>887</v>
      </c>
      <c r="BF920" s="93" t="s">
        <v>3012</v>
      </c>
      <c r="BG920" s="311" t="s">
        <v>3151</v>
      </c>
      <c r="BH920" s="93" t="str">
        <f t="shared" si="78"/>
        <v>Illinois Gallatin</v>
      </c>
      <c r="BI920" s="93" t="s">
        <v>1799</v>
      </c>
      <c r="BJ920" s="93" t="s">
        <v>3024</v>
      </c>
      <c r="BK920" s="93" t="s">
        <v>3024</v>
      </c>
      <c r="BL920" s="93" t="s">
        <v>3024</v>
      </c>
      <c r="BM920" s="95" t="s">
        <v>1125</v>
      </c>
      <c r="BO920" s="18" t="s">
        <v>3154</v>
      </c>
      <c r="BP920" s="19">
        <v>0</v>
      </c>
      <c r="BQ920" s="19">
        <v>0</v>
      </c>
      <c r="BR920" s="19">
        <v>0</v>
      </c>
      <c r="BS920" s="19">
        <v>0</v>
      </c>
    </row>
    <row r="921" spans="53:71" ht="15" x14ac:dyDescent="0.25">
      <c r="BA921" s="91" t="s">
        <v>3155</v>
      </c>
      <c r="BB921" s="91" t="s">
        <v>1299</v>
      </c>
      <c r="BC921" s="91" t="s">
        <v>2422</v>
      </c>
      <c r="BD921" s="473" t="s">
        <v>1301</v>
      </c>
      <c r="BE921">
        <v>888</v>
      </c>
      <c r="BF921" s="93" t="s">
        <v>3012</v>
      </c>
      <c r="BG921" s="311" t="s">
        <v>814</v>
      </c>
      <c r="BH921" s="93" t="str">
        <f t="shared" si="78"/>
        <v>Illinois Greene</v>
      </c>
      <c r="BI921" s="93" t="s">
        <v>446</v>
      </c>
      <c r="BJ921" s="93" t="s">
        <v>3013</v>
      </c>
      <c r="BK921" s="93" t="s">
        <v>3013</v>
      </c>
      <c r="BL921" s="100" t="s">
        <v>302</v>
      </c>
      <c r="BM921" s="95" t="s">
        <v>308</v>
      </c>
      <c r="BO921" s="18" t="s">
        <v>3156</v>
      </c>
      <c r="BP921" s="19">
        <v>0</v>
      </c>
      <c r="BQ921" s="19">
        <v>0</v>
      </c>
      <c r="BR921" s="19">
        <v>0</v>
      </c>
      <c r="BS921" s="19">
        <v>0</v>
      </c>
    </row>
    <row r="922" spans="53:71" ht="15" x14ac:dyDescent="0.25">
      <c r="BA922" s="90" t="s">
        <v>3157</v>
      </c>
      <c r="BB922" s="90" t="s">
        <v>1299</v>
      </c>
      <c r="BC922" s="90" t="s">
        <v>2402</v>
      </c>
      <c r="BD922" s="473" t="s">
        <v>1301</v>
      </c>
      <c r="BE922">
        <v>889</v>
      </c>
      <c r="BF922" s="93" t="s">
        <v>3012</v>
      </c>
      <c r="BG922" s="311" t="s">
        <v>814</v>
      </c>
      <c r="BH922" s="93" t="str">
        <f t="shared" si="78"/>
        <v>Illinois Greene</v>
      </c>
      <c r="BI922" s="93" t="s">
        <v>3016</v>
      </c>
      <c r="BJ922" s="93" t="s">
        <v>3017</v>
      </c>
      <c r="BK922" s="93" t="s">
        <v>3017</v>
      </c>
      <c r="BL922" s="100" t="s">
        <v>3018</v>
      </c>
      <c r="BM922" s="95" t="s">
        <v>1802</v>
      </c>
      <c r="BO922" s="18" t="s">
        <v>3158</v>
      </c>
      <c r="BP922" s="19">
        <v>250</v>
      </c>
      <c r="BQ922" s="19">
        <v>250</v>
      </c>
      <c r="BR922" s="19">
        <v>250</v>
      </c>
      <c r="BS922" s="19">
        <v>250</v>
      </c>
    </row>
    <row r="923" spans="53:71" ht="15" x14ac:dyDescent="0.25">
      <c r="BA923" s="91" t="s">
        <v>3159</v>
      </c>
      <c r="BB923" s="91" t="s">
        <v>1299</v>
      </c>
      <c r="BC923" s="91" t="s">
        <v>2402</v>
      </c>
      <c r="BD923" s="473" t="s">
        <v>1301</v>
      </c>
      <c r="BE923">
        <v>890</v>
      </c>
      <c r="BF923" s="93" t="s">
        <v>3012</v>
      </c>
      <c r="BG923" s="311" t="s">
        <v>3160</v>
      </c>
      <c r="BH923" s="93" t="str">
        <f t="shared" si="78"/>
        <v>Illinois Grundy</v>
      </c>
      <c r="BI923" s="93" t="s">
        <v>446</v>
      </c>
      <c r="BJ923" s="93" t="s">
        <v>3013</v>
      </c>
      <c r="BK923" s="93" t="s">
        <v>3013</v>
      </c>
      <c r="BL923" s="100" t="s">
        <v>302</v>
      </c>
      <c r="BM923" s="95" t="s">
        <v>308</v>
      </c>
      <c r="BO923" s="18" t="s">
        <v>3161</v>
      </c>
      <c r="BP923" s="19">
        <v>250</v>
      </c>
      <c r="BQ923" s="19">
        <v>250</v>
      </c>
      <c r="BR923" s="19">
        <v>250</v>
      </c>
      <c r="BS923" s="19">
        <v>250</v>
      </c>
    </row>
    <row r="924" spans="53:71" ht="15" x14ac:dyDescent="0.25">
      <c r="BA924" s="90" t="s">
        <v>3162</v>
      </c>
      <c r="BB924" s="90" t="s">
        <v>1299</v>
      </c>
      <c r="BC924" s="90" t="s">
        <v>2422</v>
      </c>
      <c r="BD924" s="473" t="s">
        <v>1301</v>
      </c>
      <c r="BE924">
        <v>891</v>
      </c>
      <c r="BF924" s="93" t="s">
        <v>3012</v>
      </c>
      <c r="BG924" s="311" t="s">
        <v>3160</v>
      </c>
      <c r="BH924" s="93" t="str">
        <f t="shared" si="78"/>
        <v>Illinois Grundy</v>
      </c>
      <c r="BI924" s="93" t="s">
        <v>3016</v>
      </c>
      <c r="BJ924" s="93" t="s">
        <v>3034</v>
      </c>
      <c r="BK924" s="93" t="s">
        <v>3034</v>
      </c>
      <c r="BL924" s="100" t="s">
        <v>3035</v>
      </c>
      <c r="BM924" s="95" t="s">
        <v>308</v>
      </c>
      <c r="BO924" s="18" t="s">
        <v>3163</v>
      </c>
      <c r="BP924" s="19">
        <v>250</v>
      </c>
      <c r="BQ924" s="19">
        <v>250</v>
      </c>
      <c r="BR924" s="19">
        <v>250</v>
      </c>
      <c r="BS924" s="19">
        <v>250</v>
      </c>
    </row>
    <row r="925" spans="53:71" ht="15" x14ac:dyDescent="0.25">
      <c r="BA925" s="90" t="s">
        <v>3164</v>
      </c>
      <c r="BB925" s="90" t="s">
        <v>1299</v>
      </c>
      <c r="BC925" s="90" t="s">
        <v>2422</v>
      </c>
      <c r="BD925" s="473" t="s">
        <v>1301</v>
      </c>
      <c r="BE925">
        <v>892</v>
      </c>
      <c r="BF925" s="93" t="s">
        <v>3012</v>
      </c>
      <c r="BG925" s="311" t="s">
        <v>1920</v>
      </c>
      <c r="BH925" s="93" t="str">
        <f t="shared" si="78"/>
        <v>Illinois Hamilton</v>
      </c>
      <c r="BI925" s="93" t="s">
        <v>446</v>
      </c>
      <c r="BJ925" s="93" t="s">
        <v>3013</v>
      </c>
      <c r="BK925" s="93" t="s">
        <v>3013</v>
      </c>
      <c r="BL925" s="100" t="s">
        <v>302</v>
      </c>
      <c r="BM925" s="95" t="s">
        <v>308</v>
      </c>
      <c r="BO925" s="18" t="s">
        <v>3165</v>
      </c>
      <c r="BP925" s="19">
        <v>250</v>
      </c>
      <c r="BQ925" s="19">
        <v>250</v>
      </c>
      <c r="BR925" s="19">
        <v>250</v>
      </c>
      <c r="BS925" s="19">
        <v>250</v>
      </c>
    </row>
    <row r="926" spans="53:71" ht="15" x14ac:dyDescent="0.25">
      <c r="BA926" s="91" t="s">
        <v>3166</v>
      </c>
      <c r="BB926" s="91" t="s">
        <v>1299</v>
      </c>
      <c r="BC926" s="91" t="s">
        <v>2422</v>
      </c>
      <c r="BD926" s="473" t="s">
        <v>1301</v>
      </c>
      <c r="BE926">
        <v>893</v>
      </c>
      <c r="BF926" s="93" t="s">
        <v>3012</v>
      </c>
      <c r="BG926" s="311" t="s">
        <v>1920</v>
      </c>
      <c r="BH926" s="93" t="str">
        <f t="shared" si="78"/>
        <v>Illinois Hamilton</v>
      </c>
      <c r="BI926" s="93" t="s">
        <v>1799</v>
      </c>
      <c r="BJ926" s="93" t="s">
        <v>3024</v>
      </c>
      <c r="BK926" s="93" t="s">
        <v>3024</v>
      </c>
      <c r="BL926" s="93" t="s">
        <v>3024</v>
      </c>
      <c r="BM926" s="95" t="s">
        <v>1125</v>
      </c>
      <c r="BO926" s="18" t="s">
        <v>3167</v>
      </c>
      <c r="BP926" s="19">
        <v>0</v>
      </c>
      <c r="BQ926" s="19">
        <v>0</v>
      </c>
      <c r="BR926" s="19">
        <v>0</v>
      </c>
      <c r="BS926" s="19">
        <v>0</v>
      </c>
    </row>
    <row r="927" spans="53:71" ht="15" x14ac:dyDescent="0.25">
      <c r="BA927" s="90" t="s">
        <v>3168</v>
      </c>
      <c r="BB927" s="90" t="s">
        <v>1299</v>
      </c>
      <c r="BC927" s="90" t="s">
        <v>2422</v>
      </c>
      <c r="BD927" s="473" t="s">
        <v>1301</v>
      </c>
      <c r="BE927">
        <v>894</v>
      </c>
      <c r="BF927" s="93" t="s">
        <v>3012</v>
      </c>
      <c r="BG927" s="311" t="s">
        <v>2476</v>
      </c>
      <c r="BH927" s="93" t="str">
        <f t="shared" si="78"/>
        <v>Illinois Hancock</v>
      </c>
      <c r="BI927" s="93" t="s">
        <v>446</v>
      </c>
      <c r="BJ927" s="93" t="s">
        <v>3013</v>
      </c>
      <c r="BK927" s="93" t="s">
        <v>3013</v>
      </c>
      <c r="BL927" s="100" t="s">
        <v>302</v>
      </c>
      <c r="BM927" s="95" t="s">
        <v>308</v>
      </c>
      <c r="BO927" s="18" t="s">
        <v>3169</v>
      </c>
      <c r="BP927" s="19">
        <v>0</v>
      </c>
      <c r="BQ927" s="19">
        <v>0</v>
      </c>
      <c r="BR927" s="19">
        <v>0</v>
      </c>
      <c r="BS927" s="19">
        <v>0</v>
      </c>
    </row>
    <row r="928" spans="53:71" ht="15" x14ac:dyDescent="0.25">
      <c r="BA928" s="91" t="s">
        <v>3170</v>
      </c>
      <c r="BB928" s="91" t="s">
        <v>1299</v>
      </c>
      <c r="BC928" s="91" t="s">
        <v>2422</v>
      </c>
      <c r="BD928" s="473" t="s">
        <v>1301</v>
      </c>
      <c r="BE928">
        <v>895</v>
      </c>
      <c r="BF928" s="93" t="s">
        <v>3012</v>
      </c>
      <c r="BG928" s="311" t="s">
        <v>2476</v>
      </c>
      <c r="BH928" s="93" t="str">
        <f t="shared" si="78"/>
        <v>Illinois Hancock</v>
      </c>
      <c r="BI928" s="93" t="s">
        <v>3016</v>
      </c>
      <c r="BJ928" s="93" t="s">
        <v>3017</v>
      </c>
      <c r="BK928" s="93" t="s">
        <v>3017</v>
      </c>
      <c r="BL928" s="100" t="s">
        <v>3018</v>
      </c>
      <c r="BM928" s="95" t="s">
        <v>1802</v>
      </c>
      <c r="BO928" s="18" t="s">
        <v>3171</v>
      </c>
      <c r="BP928" s="19">
        <v>0</v>
      </c>
      <c r="BQ928" s="19">
        <v>0</v>
      </c>
      <c r="BR928" s="19">
        <v>0</v>
      </c>
      <c r="BS928" s="19">
        <v>0</v>
      </c>
    </row>
    <row r="929" spans="53:71" ht="15" x14ac:dyDescent="0.25">
      <c r="BA929" s="91" t="s">
        <v>3172</v>
      </c>
      <c r="BB929" s="91" t="s">
        <v>1299</v>
      </c>
      <c r="BC929" s="91" t="s">
        <v>2422</v>
      </c>
      <c r="BD929" s="473" t="s">
        <v>1301</v>
      </c>
      <c r="BE929">
        <v>896</v>
      </c>
      <c r="BF929" s="93" t="s">
        <v>3012</v>
      </c>
      <c r="BG929" s="311" t="s">
        <v>3173</v>
      </c>
      <c r="BH929" s="93" t="str">
        <f t="shared" si="78"/>
        <v>Illinois Hardin</v>
      </c>
      <c r="BI929" s="93" t="s">
        <v>446</v>
      </c>
      <c r="BJ929" s="93" t="s">
        <v>3013</v>
      </c>
      <c r="BK929" s="93" t="s">
        <v>3013</v>
      </c>
      <c r="BL929" s="100" t="s">
        <v>302</v>
      </c>
      <c r="BM929" s="95" t="s">
        <v>308</v>
      </c>
      <c r="BO929" s="18" t="s">
        <v>3174</v>
      </c>
      <c r="BP929" s="19">
        <v>0</v>
      </c>
      <c r="BQ929" s="19">
        <v>0</v>
      </c>
      <c r="BR929" s="19">
        <v>0</v>
      </c>
      <c r="BS929" s="19">
        <v>0</v>
      </c>
    </row>
    <row r="930" spans="53:71" ht="15" x14ac:dyDescent="0.25">
      <c r="BA930" s="90" t="s">
        <v>3175</v>
      </c>
      <c r="BB930" s="90" t="s">
        <v>1299</v>
      </c>
      <c r="BC930" s="90" t="s">
        <v>2422</v>
      </c>
      <c r="BD930" s="473" t="s">
        <v>1301</v>
      </c>
      <c r="BE930">
        <v>897</v>
      </c>
      <c r="BF930" s="93" t="s">
        <v>3012</v>
      </c>
      <c r="BG930" s="311" t="s">
        <v>3173</v>
      </c>
      <c r="BH930" s="93" t="str">
        <f t="shared" si="78"/>
        <v>Illinois Hardin</v>
      </c>
      <c r="BI930" s="93" t="s">
        <v>1799</v>
      </c>
      <c r="BJ930" s="93" t="s">
        <v>3024</v>
      </c>
      <c r="BK930" s="93" t="s">
        <v>3024</v>
      </c>
      <c r="BL930" s="93" t="s">
        <v>3024</v>
      </c>
      <c r="BM930" s="95" t="s">
        <v>1125</v>
      </c>
      <c r="BO930" s="18" t="s">
        <v>3176</v>
      </c>
      <c r="BP930" s="19">
        <v>0</v>
      </c>
      <c r="BQ930" s="19">
        <v>0</v>
      </c>
      <c r="BR930" s="19">
        <v>0</v>
      </c>
      <c r="BS930" s="19">
        <v>0</v>
      </c>
    </row>
    <row r="931" spans="53:71" ht="15" x14ac:dyDescent="0.25">
      <c r="BA931" s="91" t="s">
        <v>3177</v>
      </c>
      <c r="BB931" s="91" t="s">
        <v>1299</v>
      </c>
      <c r="BC931" s="91" t="s">
        <v>2422</v>
      </c>
      <c r="BD931" s="473" t="s">
        <v>1301</v>
      </c>
      <c r="BE931">
        <v>898</v>
      </c>
      <c r="BF931" s="93" t="s">
        <v>3012</v>
      </c>
      <c r="BG931" s="311" t="s">
        <v>3178</v>
      </c>
      <c r="BH931" s="93" t="str">
        <f t="shared" si="78"/>
        <v>Illinois Henderson</v>
      </c>
      <c r="BI931" s="93" t="s">
        <v>446</v>
      </c>
      <c r="BJ931" s="93" t="s">
        <v>3013</v>
      </c>
      <c r="BK931" s="93" t="s">
        <v>3013</v>
      </c>
      <c r="BL931" s="100" t="s">
        <v>302</v>
      </c>
      <c r="BM931" s="95" t="s">
        <v>308</v>
      </c>
      <c r="BO931" s="18" t="s">
        <v>3179</v>
      </c>
      <c r="BP931" s="19">
        <v>0</v>
      </c>
      <c r="BQ931" s="19">
        <v>0</v>
      </c>
      <c r="BR931" s="19">
        <v>0</v>
      </c>
      <c r="BS931" s="19">
        <v>0</v>
      </c>
    </row>
    <row r="932" spans="53:71" ht="15" x14ac:dyDescent="0.25">
      <c r="BA932" s="90" t="s">
        <v>3180</v>
      </c>
      <c r="BB932" s="90" t="s">
        <v>1299</v>
      </c>
      <c r="BC932" s="90" t="s">
        <v>2422</v>
      </c>
      <c r="BD932" s="473" t="s">
        <v>1301</v>
      </c>
      <c r="BE932">
        <v>899</v>
      </c>
      <c r="BF932" s="93" t="s">
        <v>3012</v>
      </c>
      <c r="BG932" s="311" t="s">
        <v>3178</v>
      </c>
      <c r="BH932" s="93" t="str">
        <f t="shared" si="78"/>
        <v>Illinois Henderson</v>
      </c>
      <c r="BI932" s="93" t="s">
        <v>3016</v>
      </c>
      <c r="BJ932" s="93" t="s">
        <v>3017</v>
      </c>
      <c r="BK932" s="93" t="s">
        <v>3017</v>
      </c>
      <c r="BL932" s="100" t="s">
        <v>3018</v>
      </c>
      <c r="BM932" s="95" t="s">
        <v>1802</v>
      </c>
      <c r="BO932" s="18" t="s">
        <v>3181</v>
      </c>
      <c r="BP932" s="19">
        <v>0</v>
      </c>
      <c r="BQ932" s="19">
        <v>0</v>
      </c>
      <c r="BR932" s="19">
        <v>0</v>
      </c>
      <c r="BS932" s="19">
        <v>0</v>
      </c>
    </row>
    <row r="933" spans="53:71" ht="15" x14ac:dyDescent="0.25">
      <c r="BA933" s="90" t="s">
        <v>3182</v>
      </c>
      <c r="BB933" s="90" t="s">
        <v>1299</v>
      </c>
      <c r="BC933" s="90" t="s">
        <v>2940</v>
      </c>
      <c r="BD933" s="473" t="s">
        <v>1301</v>
      </c>
      <c r="BE933">
        <v>900</v>
      </c>
      <c r="BF933" s="93" t="s">
        <v>3012</v>
      </c>
      <c r="BG933" s="311" t="s">
        <v>834</v>
      </c>
      <c r="BH933" s="93" t="str">
        <f t="shared" si="78"/>
        <v>Illinois Henry</v>
      </c>
      <c r="BI933" s="93" t="s">
        <v>446</v>
      </c>
      <c r="BJ933" s="93" t="s">
        <v>3013</v>
      </c>
      <c r="BK933" s="93" t="s">
        <v>3013</v>
      </c>
      <c r="BL933" s="100" t="s">
        <v>302</v>
      </c>
      <c r="BM933" s="95" t="s">
        <v>308</v>
      </c>
      <c r="BO933" s="18" t="s">
        <v>3183</v>
      </c>
      <c r="BP933" s="19">
        <v>0</v>
      </c>
      <c r="BQ933" s="19">
        <v>0</v>
      </c>
      <c r="BR933" s="19">
        <v>0</v>
      </c>
      <c r="BS933" s="19">
        <v>0</v>
      </c>
    </row>
    <row r="934" spans="53:71" ht="15" x14ac:dyDescent="0.25">
      <c r="BA934" s="91" t="s">
        <v>3184</v>
      </c>
      <c r="BB934" s="91" t="s">
        <v>1299</v>
      </c>
      <c r="BC934" s="91" t="s">
        <v>2422</v>
      </c>
      <c r="BD934" s="473" t="s">
        <v>1301</v>
      </c>
      <c r="BE934">
        <v>901</v>
      </c>
      <c r="BF934" s="93" t="s">
        <v>3012</v>
      </c>
      <c r="BG934" s="311" t="s">
        <v>834</v>
      </c>
      <c r="BH934" s="93" t="str">
        <f t="shared" si="78"/>
        <v>Illinois Henry</v>
      </c>
      <c r="BI934" s="93" t="s">
        <v>3016</v>
      </c>
      <c r="BJ934" s="93" t="s">
        <v>3017</v>
      </c>
      <c r="BK934" s="93" t="s">
        <v>3017</v>
      </c>
      <c r="BL934" s="100" t="s">
        <v>3018</v>
      </c>
      <c r="BM934" s="95" t="s">
        <v>1802</v>
      </c>
      <c r="BO934" s="18" t="s">
        <v>3185</v>
      </c>
      <c r="BP934" s="19">
        <v>250</v>
      </c>
      <c r="BQ934" s="19">
        <v>250</v>
      </c>
      <c r="BR934" s="19">
        <v>250</v>
      </c>
      <c r="BS934" s="19">
        <v>250</v>
      </c>
    </row>
    <row r="935" spans="53:71" ht="15" x14ac:dyDescent="0.25">
      <c r="BA935" s="90" t="s">
        <v>3186</v>
      </c>
      <c r="BB935" s="90" t="s">
        <v>1299</v>
      </c>
      <c r="BC935" s="90" t="s">
        <v>2422</v>
      </c>
      <c r="BD935" s="473" t="s">
        <v>1301</v>
      </c>
      <c r="BE935">
        <v>902</v>
      </c>
      <c r="BF935" s="93" t="s">
        <v>3012</v>
      </c>
      <c r="BG935" s="311" t="s">
        <v>3187</v>
      </c>
      <c r="BH935" s="93" t="str">
        <f t="shared" si="78"/>
        <v>Illinois Iroquois</v>
      </c>
      <c r="BI935" s="93" t="s">
        <v>446</v>
      </c>
      <c r="BJ935" s="93" t="s">
        <v>3013</v>
      </c>
      <c r="BK935" s="93" t="s">
        <v>3013</v>
      </c>
      <c r="BL935" s="100" t="s">
        <v>302</v>
      </c>
      <c r="BM935" s="95" t="s">
        <v>308</v>
      </c>
      <c r="BO935" s="18" t="s">
        <v>3188</v>
      </c>
      <c r="BP935" s="19">
        <v>50</v>
      </c>
      <c r="BQ935" s="19">
        <v>50</v>
      </c>
      <c r="BR935" s="19">
        <v>50</v>
      </c>
      <c r="BS935" s="19">
        <v>50</v>
      </c>
    </row>
    <row r="936" spans="53:71" ht="15" x14ac:dyDescent="0.25">
      <c r="BA936" s="91" t="s">
        <v>3189</v>
      </c>
      <c r="BB936" s="91" t="s">
        <v>1299</v>
      </c>
      <c r="BC936" s="91" t="s">
        <v>2422</v>
      </c>
      <c r="BD936" s="473" t="s">
        <v>1301</v>
      </c>
      <c r="BE936">
        <v>903</v>
      </c>
      <c r="BF936" s="93" t="s">
        <v>3012</v>
      </c>
      <c r="BG936" s="311" t="s">
        <v>3187</v>
      </c>
      <c r="BH936" s="93" t="str">
        <f t="shared" si="78"/>
        <v>Illinois Iroquois</v>
      </c>
      <c r="BI936" s="93" t="s">
        <v>3016</v>
      </c>
      <c r="BJ936" s="93" t="s">
        <v>3017</v>
      </c>
      <c r="BK936" s="93" t="s">
        <v>3017</v>
      </c>
      <c r="BL936" s="100" t="s">
        <v>3018</v>
      </c>
      <c r="BM936" s="95" t="s">
        <v>1802</v>
      </c>
      <c r="BO936" s="18" t="s">
        <v>3190</v>
      </c>
      <c r="BP936" s="19">
        <v>0</v>
      </c>
      <c r="BQ936" s="19">
        <v>0</v>
      </c>
      <c r="BR936" s="19">
        <v>0</v>
      </c>
      <c r="BS936" s="19">
        <v>0</v>
      </c>
    </row>
    <row r="937" spans="53:71" ht="15" x14ac:dyDescent="0.25">
      <c r="BA937" s="91" t="s">
        <v>3189</v>
      </c>
      <c r="BB937" s="91" t="s">
        <v>1299</v>
      </c>
      <c r="BC937" s="91" t="s">
        <v>2406</v>
      </c>
      <c r="BD937" s="473" t="s">
        <v>1301</v>
      </c>
      <c r="BE937">
        <v>904</v>
      </c>
      <c r="BF937" s="93" t="s">
        <v>3012</v>
      </c>
      <c r="BG937" s="311" t="s">
        <v>848</v>
      </c>
      <c r="BH937" s="93" t="str">
        <f t="shared" si="78"/>
        <v>Illinois Jackson</v>
      </c>
      <c r="BI937" s="93" t="s">
        <v>446</v>
      </c>
      <c r="BJ937" s="93" t="s">
        <v>3013</v>
      </c>
      <c r="BK937" s="93" t="s">
        <v>3013</v>
      </c>
      <c r="BL937" s="100" t="s">
        <v>302</v>
      </c>
      <c r="BM937" s="95" t="s">
        <v>308</v>
      </c>
      <c r="BO937" s="18" t="s">
        <v>3191</v>
      </c>
      <c r="BP937" s="19">
        <v>0</v>
      </c>
      <c r="BQ937" s="19">
        <v>0</v>
      </c>
      <c r="BR937" s="19">
        <v>0</v>
      </c>
      <c r="BS937" s="19">
        <v>0</v>
      </c>
    </row>
    <row r="938" spans="53:71" ht="15" x14ac:dyDescent="0.25">
      <c r="BA938" s="91" t="s">
        <v>3192</v>
      </c>
      <c r="BB938" s="91" t="s">
        <v>1299</v>
      </c>
      <c r="BC938" s="91" t="s">
        <v>2422</v>
      </c>
      <c r="BD938" s="473" t="s">
        <v>1301</v>
      </c>
      <c r="BE938">
        <v>905</v>
      </c>
      <c r="BF938" s="93" t="s">
        <v>3012</v>
      </c>
      <c r="BG938" s="311" t="s">
        <v>848</v>
      </c>
      <c r="BH938" s="93" t="str">
        <f t="shared" si="78"/>
        <v>Illinois Jackson</v>
      </c>
      <c r="BI938" s="93" t="s">
        <v>1799</v>
      </c>
      <c r="BJ938" s="93" t="s">
        <v>3024</v>
      </c>
      <c r="BK938" s="93" t="s">
        <v>3024</v>
      </c>
      <c r="BL938" s="93" t="s">
        <v>3024</v>
      </c>
      <c r="BM938" s="95" t="s">
        <v>1125</v>
      </c>
      <c r="BO938" s="18" t="s">
        <v>3193</v>
      </c>
      <c r="BP938" s="19">
        <v>0</v>
      </c>
      <c r="BQ938" s="19">
        <v>0</v>
      </c>
      <c r="BR938" s="19">
        <v>0</v>
      </c>
      <c r="BS938" s="19">
        <v>0</v>
      </c>
    </row>
    <row r="939" spans="53:71" ht="15" x14ac:dyDescent="0.25">
      <c r="BA939" s="90" t="s">
        <v>3194</v>
      </c>
      <c r="BB939" s="90" t="s">
        <v>1299</v>
      </c>
      <c r="BC939" s="90" t="s">
        <v>2422</v>
      </c>
      <c r="BD939" s="473" t="s">
        <v>1301</v>
      </c>
      <c r="BE939">
        <v>906</v>
      </c>
      <c r="BF939" s="93" t="s">
        <v>3012</v>
      </c>
      <c r="BG939" s="311" t="s">
        <v>2522</v>
      </c>
      <c r="BH939" s="93" t="str">
        <f t="shared" si="78"/>
        <v>Illinois Jasper</v>
      </c>
      <c r="BI939" s="93" t="s">
        <v>446</v>
      </c>
      <c r="BJ939" s="93" t="s">
        <v>3013</v>
      </c>
      <c r="BK939" s="93" t="s">
        <v>3013</v>
      </c>
      <c r="BL939" s="100" t="s">
        <v>302</v>
      </c>
      <c r="BM939" s="95" t="s">
        <v>308</v>
      </c>
      <c r="BO939" s="18" t="s">
        <v>3195</v>
      </c>
      <c r="BP939" s="19">
        <v>0</v>
      </c>
      <c r="BQ939" s="19">
        <v>0</v>
      </c>
      <c r="BR939" s="19">
        <v>0</v>
      </c>
      <c r="BS939" s="19">
        <v>0</v>
      </c>
    </row>
    <row r="940" spans="53:71" ht="15" x14ac:dyDescent="0.25">
      <c r="BA940" s="91" t="s">
        <v>3196</v>
      </c>
      <c r="BB940" s="91" t="s">
        <v>1299</v>
      </c>
      <c r="BC940" s="91" t="s">
        <v>2422</v>
      </c>
      <c r="BD940" s="473" t="s">
        <v>1301</v>
      </c>
      <c r="BE940">
        <v>907</v>
      </c>
      <c r="BF940" s="93" t="s">
        <v>3012</v>
      </c>
      <c r="BG940" s="311" t="s">
        <v>2522</v>
      </c>
      <c r="BH940" s="93" t="str">
        <f t="shared" si="78"/>
        <v>Illinois Jasper</v>
      </c>
      <c r="BI940" s="93" t="s">
        <v>1799</v>
      </c>
      <c r="BJ940" s="93" t="s">
        <v>3024</v>
      </c>
      <c r="BK940" s="93" t="s">
        <v>3024</v>
      </c>
      <c r="BL940" s="93" t="s">
        <v>3024</v>
      </c>
      <c r="BM940" s="95" t="s">
        <v>1125</v>
      </c>
      <c r="BO940" s="18" t="s">
        <v>3197</v>
      </c>
      <c r="BP940" s="19">
        <v>0</v>
      </c>
      <c r="BQ940" s="19">
        <v>0</v>
      </c>
      <c r="BR940" s="19">
        <v>0</v>
      </c>
      <c r="BS940" s="19">
        <v>0</v>
      </c>
    </row>
    <row r="941" spans="53:71" ht="15" x14ac:dyDescent="0.25">
      <c r="BA941" s="90" t="s">
        <v>3198</v>
      </c>
      <c r="BB941" s="90" t="s">
        <v>1299</v>
      </c>
      <c r="BC941" s="90" t="s">
        <v>2422</v>
      </c>
      <c r="BD941" s="473" t="s">
        <v>1301</v>
      </c>
      <c r="BE941">
        <v>908</v>
      </c>
      <c r="BF941" s="93" t="s">
        <v>3012</v>
      </c>
      <c r="BG941" s="311" t="s">
        <v>856</v>
      </c>
      <c r="BH941" s="93" t="str">
        <f t="shared" si="78"/>
        <v>Illinois Jefferson</v>
      </c>
      <c r="BI941" s="93" t="s">
        <v>446</v>
      </c>
      <c r="BJ941" s="93" t="s">
        <v>3013</v>
      </c>
      <c r="BK941" s="93" t="s">
        <v>3013</v>
      </c>
      <c r="BL941" s="100" t="s">
        <v>302</v>
      </c>
      <c r="BM941" s="95" t="s">
        <v>308</v>
      </c>
      <c r="BO941" s="18" t="s">
        <v>3199</v>
      </c>
      <c r="BP941" s="19">
        <v>250</v>
      </c>
      <c r="BQ941" s="19">
        <v>250</v>
      </c>
      <c r="BR941" s="19">
        <v>250</v>
      </c>
      <c r="BS941" s="19">
        <v>250</v>
      </c>
    </row>
    <row r="942" spans="53:71" ht="15" x14ac:dyDescent="0.25">
      <c r="BA942" s="91" t="s">
        <v>3200</v>
      </c>
      <c r="BB942" s="91" t="s">
        <v>1299</v>
      </c>
      <c r="BC942" s="91" t="s">
        <v>2422</v>
      </c>
      <c r="BD942" s="473" t="s">
        <v>1301</v>
      </c>
      <c r="BE942">
        <v>909</v>
      </c>
      <c r="BF942" s="93" t="s">
        <v>3012</v>
      </c>
      <c r="BG942" s="311" t="s">
        <v>856</v>
      </c>
      <c r="BH942" s="93" t="str">
        <f t="shared" si="78"/>
        <v>Illinois Jefferson</v>
      </c>
      <c r="BI942" s="93" t="s">
        <v>1799</v>
      </c>
      <c r="BJ942" s="93" t="s">
        <v>3024</v>
      </c>
      <c r="BK942" s="93" t="s">
        <v>3024</v>
      </c>
      <c r="BL942" s="93" t="s">
        <v>3024</v>
      </c>
      <c r="BM942" s="95" t="s">
        <v>1125</v>
      </c>
    </row>
    <row r="943" spans="53:71" ht="15" x14ac:dyDescent="0.25">
      <c r="BA943" s="91" t="s">
        <v>3201</v>
      </c>
      <c r="BB943" s="91" t="s">
        <v>1299</v>
      </c>
      <c r="BC943" s="91" t="s">
        <v>2422</v>
      </c>
      <c r="BD943" s="473" t="s">
        <v>1301</v>
      </c>
      <c r="BE943">
        <v>910</v>
      </c>
      <c r="BF943" s="93" t="s">
        <v>3012</v>
      </c>
      <c r="BG943" s="311" t="s">
        <v>3202</v>
      </c>
      <c r="BH943" s="93" t="str">
        <f t="shared" si="78"/>
        <v>Illinois Jersey</v>
      </c>
      <c r="BI943" s="93" t="s">
        <v>446</v>
      </c>
      <c r="BJ943" s="93" t="s">
        <v>3013</v>
      </c>
      <c r="BK943" s="93" t="s">
        <v>3013</v>
      </c>
      <c r="BL943" s="100" t="s">
        <v>302</v>
      </c>
      <c r="BM943" s="95" t="s">
        <v>308</v>
      </c>
    </row>
    <row r="944" spans="53:71" ht="15" x14ac:dyDescent="0.25">
      <c r="BA944" s="90" t="s">
        <v>3203</v>
      </c>
      <c r="BB944" s="90" t="s">
        <v>1299</v>
      </c>
      <c r="BC944" s="90" t="s">
        <v>2402</v>
      </c>
      <c r="BD944" s="473" t="s">
        <v>1301</v>
      </c>
      <c r="BE944">
        <v>911</v>
      </c>
      <c r="BF944" s="93" t="s">
        <v>3012</v>
      </c>
      <c r="BG944" s="311" t="s">
        <v>3202</v>
      </c>
      <c r="BH944" s="93" t="str">
        <f t="shared" si="78"/>
        <v>Illinois Jersey</v>
      </c>
      <c r="BI944" s="93" t="s">
        <v>3016</v>
      </c>
      <c r="BJ944" s="93" t="s">
        <v>3017</v>
      </c>
      <c r="BK944" s="93" t="s">
        <v>3017</v>
      </c>
      <c r="BL944" s="100" t="s">
        <v>3018</v>
      </c>
      <c r="BM944" s="95" t="s">
        <v>1802</v>
      </c>
    </row>
    <row r="945" spans="53:75" ht="15" x14ac:dyDescent="0.25">
      <c r="BA945" s="91" t="s">
        <v>3204</v>
      </c>
      <c r="BB945" s="91" t="s">
        <v>1299</v>
      </c>
      <c r="BC945" s="91" t="s">
        <v>2422</v>
      </c>
      <c r="BD945" s="473" t="s">
        <v>1301</v>
      </c>
      <c r="BE945">
        <v>912</v>
      </c>
      <c r="BF945" s="93" t="s">
        <v>3012</v>
      </c>
      <c r="BG945" s="311" t="s">
        <v>3205</v>
      </c>
      <c r="BH945" s="93" t="str">
        <f t="shared" si="78"/>
        <v>Illinois Jo Daviess</v>
      </c>
      <c r="BI945" s="93" t="s">
        <v>446</v>
      </c>
      <c r="BJ945" s="93" t="s">
        <v>3013</v>
      </c>
      <c r="BK945" s="93" t="s">
        <v>3013</v>
      </c>
      <c r="BL945" s="100" t="s">
        <v>302</v>
      </c>
      <c r="BM945" s="95" t="s">
        <v>308</v>
      </c>
    </row>
    <row r="946" spans="53:75" ht="15" x14ac:dyDescent="0.25">
      <c r="BA946" s="90" t="s">
        <v>3206</v>
      </c>
      <c r="BB946" s="90" t="s">
        <v>1299</v>
      </c>
      <c r="BC946" s="90" t="s">
        <v>2422</v>
      </c>
      <c r="BD946" s="473" t="s">
        <v>1301</v>
      </c>
      <c r="BE946">
        <v>913</v>
      </c>
      <c r="BF946" s="93" t="s">
        <v>3012</v>
      </c>
      <c r="BG946" s="311" t="s">
        <v>3205</v>
      </c>
      <c r="BH946" s="93" t="str">
        <f t="shared" si="78"/>
        <v>Illinois Jo Daviess</v>
      </c>
      <c r="BI946" s="93" t="s">
        <v>3016</v>
      </c>
      <c r="BJ946" s="93" t="s">
        <v>3034</v>
      </c>
      <c r="BK946" s="93" t="s">
        <v>3034</v>
      </c>
      <c r="BL946" s="100" t="s">
        <v>3035</v>
      </c>
      <c r="BM946" s="95" t="s">
        <v>308</v>
      </c>
      <c r="BQ946" s="288"/>
    </row>
    <row r="947" spans="53:75" ht="15" x14ac:dyDescent="0.25">
      <c r="BA947" s="90" t="s">
        <v>3207</v>
      </c>
      <c r="BB947" s="90" t="s">
        <v>1299</v>
      </c>
      <c r="BC947" s="90" t="s">
        <v>2422</v>
      </c>
      <c r="BD947" s="473" t="s">
        <v>1301</v>
      </c>
      <c r="BE947">
        <v>914</v>
      </c>
      <c r="BF947" s="93" t="s">
        <v>3012</v>
      </c>
      <c r="BG947" s="311" t="s">
        <v>1286</v>
      </c>
      <c r="BH947" s="93" t="str">
        <f t="shared" si="78"/>
        <v>Illinois Johnson</v>
      </c>
      <c r="BI947" s="93" t="s">
        <v>446</v>
      </c>
      <c r="BJ947" s="93" t="s">
        <v>3013</v>
      </c>
      <c r="BK947" s="93" t="s">
        <v>3013</v>
      </c>
      <c r="BL947" s="100" t="s">
        <v>302</v>
      </c>
      <c r="BM947" s="95" t="s">
        <v>308</v>
      </c>
      <c r="BP947" s="290" t="s">
        <v>1799</v>
      </c>
      <c r="BQ947" s="291" t="s">
        <v>3208</v>
      </c>
    </row>
    <row r="948" spans="53:75" ht="15" x14ac:dyDescent="0.25">
      <c r="BA948" s="90" t="s">
        <v>3209</v>
      </c>
      <c r="BB948" s="90" t="s">
        <v>1299</v>
      </c>
      <c r="BC948" s="90" t="s">
        <v>2422</v>
      </c>
      <c r="BD948" s="473" t="s">
        <v>1301</v>
      </c>
      <c r="BE948">
        <v>915</v>
      </c>
      <c r="BF948" s="93" t="s">
        <v>3012</v>
      </c>
      <c r="BG948" s="311" t="s">
        <v>1286</v>
      </c>
      <c r="BH948" s="93" t="str">
        <f t="shared" si="78"/>
        <v>Illinois Johnson</v>
      </c>
      <c r="BI948" s="93" t="s">
        <v>1799</v>
      </c>
      <c r="BJ948" s="93" t="s">
        <v>3024</v>
      </c>
      <c r="BK948" s="93" t="s">
        <v>3024</v>
      </c>
      <c r="BL948" s="93" t="s">
        <v>3024</v>
      </c>
      <c r="BM948" s="95" t="s">
        <v>1125</v>
      </c>
      <c r="BP948" s="292" t="s">
        <v>394</v>
      </c>
      <c r="BQ948" s="293" t="s">
        <v>3210</v>
      </c>
      <c r="BR948" s="294"/>
      <c r="BS948" s="294"/>
      <c r="BT948" s="294"/>
      <c r="BU948" s="294"/>
      <c r="BV948" s="294"/>
      <c r="BW948" s="294"/>
    </row>
    <row r="949" spans="53:75" ht="15" x14ac:dyDescent="0.25">
      <c r="BA949" s="91" t="s">
        <v>3211</v>
      </c>
      <c r="BB949" s="91" t="s">
        <v>1299</v>
      </c>
      <c r="BC949" s="91" t="s">
        <v>2422</v>
      </c>
      <c r="BD949" s="473" t="s">
        <v>1301</v>
      </c>
      <c r="BE949">
        <v>916</v>
      </c>
      <c r="BF949" s="93" t="s">
        <v>3012</v>
      </c>
      <c r="BG949" s="311" t="s">
        <v>3212</v>
      </c>
      <c r="BH949" s="93" t="str">
        <f t="shared" si="78"/>
        <v>Illinois Kane</v>
      </c>
      <c r="BI949" s="93" t="s">
        <v>446</v>
      </c>
      <c r="BJ949" s="93" t="s">
        <v>3013</v>
      </c>
      <c r="BK949" s="93" t="s">
        <v>3013</v>
      </c>
      <c r="BL949" s="100" t="s">
        <v>302</v>
      </c>
      <c r="BM949" s="95" t="s">
        <v>308</v>
      </c>
      <c r="BP949" s="292" t="s">
        <v>394</v>
      </c>
      <c r="BQ949" s="293" t="s">
        <v>3213</v>
      </c>
      <c r="BR949" s="294"/>
      <c r="BS949" s="294"/>
      <c r="BT949" s="294"/>
      <c r="BU949" s="294"/>
      <c r="BV949" s="294"/>
      <c r="BW949" s="294"/>
    </row>
    <row r="950" spans="53:75" ht="15" x14ac:dyDescent="0.25">
      <c r="BA950" s="91" t="s">
        <v>3214</v>
      </c>
      <c r="BB950" s="91" t="s">
        <v>1299</v>
      </c>
      <c r="BC950" s="91" t="s">
        <v>2422</v>
      </c>
      <c r="BD950" s="473" t="s">
        <v>1301</v>
      </c>
      <c r="BE950">
        <v>917</v>
      </c>
      <c r="BF950" s="93" t="s">
        <v>3012</v>
      </c>
      <c r="BG950" s="311" t="s">
        <v>3212</v>
      </c>
      <c r="BH950" s="93" t="str">
        <f t="shared" si="78"/>
        <v>Illinois Kane</v>
      </c>
      <c r="BI950" s="93" t="s">
        <v>3016</v>
      </c>
      <c r="BJ950" s="93" t="s">
        <v>3034</v>
      </c>
      <c r="BK950" s="93" t="s">
        <v>3034</v>
      </c>
      <c r="BL950" s="100" t="s">
        <v>3035</v>
      </c>
      <c r="BM950" s="95" t="s">
        <v>308</v>
      </c>
      <c r="BP950" s="292" t="s">
        <v>394</v>
      </c>
      <c r="BQ950" s="293" t="s">
        <v>3215</v>
      </c>
      <c r="BR950" s="294"/>
      <c r="BS950" s="294"/>
      <c r="BT950" s="294"/>
      <c r="BU950" s="294"/>
      <c r="BV950" s="294"/>
      <c r="BW950" s="294"/>
    </row>
    <row r="951" spans="53:75" ht="15" x14ac:dyDescent="0.25">
      <c r="BA951" s="90" t="s">
        <v>3216</v>
      </c>
      <c r="BB951" s="90" t="s">
        <v>3217</v>
      </c>
      <c r="BC951" s="90" t="s">
        <v>3218</v>
      </c>
      <c r="BD951" s="473" t="s">
        <v>1301</v>
      </c>
      <c r="BE951">
        <v>918</v>
      </c>
      <c r="BF951" s="93" t="s">
        <v>3012</v>
      </c>
      <c r="BG951" s="311" t="s">
        <v>3219</v>
      </c>
      <c r="BH951" s="93" t="str">
        <f t="shared" si="78"/>
        <v>Illinois Kankakee</v>
      </c>
      <c r="BI951" s="93" t="s">
        <v>446</v>
      </c>
      <c r="BJ951" s="93" t="s">
        <v>3013</v>
      </c>
      <c r="BK951" s="93" t="s">
        <v>3013</v>
      </c>
      <c r="BL951" s="100" t="s">
        <v>302</v>
      </c>
      <c r="BM951" s="95" t="s">
        <v>308</v>
      </c>
      <c r="BP951" s="292" t="s">
        <v>394</v>
      </c>
      <c r="BQ951" s="293" t="s">
        <v>3220</v>
      </c>
      <c r="BR951" s="294"/>
      <c r="BS951" s="294"/>
      <c r="BT951" s="294"/>
      <c r="BU951" s="294"/>
      <c r="BV951" s="294"/>
      <c r="BW951" s="294"/>
    </row>
    <row r="952" spans="53:75" ht="15" x14ac:dyDescent="0.25">
      <c r="BA952" s="91" t="s">
        <v>3221</v>
      </c>
      <c r="BB952" s="91" t="s">
        <v>3217</v>
      </c>
      <c r="BC952" s="91" t="s">
        <v>3222</v>
      </c>
      <c r="BD952" s="473" t="s">
        <v>1301</v>
      </c>
      <c r="BE952">
        <v>919</v>
      </c>
      <c r="BF952" s="93" t="s">
        <v>3012</v>
      </c>
      <c r="BG952" s="311" t="s">
        <v>3219</v>
      </c>
      <c r="BH952" s="93" t="str">
        <f t="shared" ref="BH952:BH1015" si="79">_xlfn.CONCAT(BF952," ",BG952)</f>
        <v>Illinois Kankakee</v>
      </c>
      <c r="BI952" s="93" t="s">
        <v>3016</v>
      </c>
      <c r="BJ952" s="93" t="s">
        <v>3034</v>
      </c>
      <c r="BK952" s="93" t="s">
        <v>3034</v>
      </c>
      <c r="BL952" s="100" t="s">
        <v>3035</v>
      </c>
      <c r="BM952" s="95" t="s">
        <v>308</v>
      </c>
      <c r="BP952" s="292" t="s">
        <v>394</v>
      </c>
      <c r="BQ952" s="293" t="s">
        <v>3223</v>
      </c>
      <c r="BR952" s="294"/>
      <c r="BS952" s="294"/>
      <c r="BT952" s="294"/>
      <c r="BU952" s="294"/>
      <c r="BV952" s="294"/>
      <c r="BW952" s="294"/>
    </row>
    <row r="953" spans="53:75" ht="15" x14ac:dyDescent="0.25">
      <c r="BA953" s="90" t="s">
        <v>3224</v>
      </c>
      <c r="BB953" s="90" t="s">
        <v>3217</v>
      </c>
      <c r="BC953" s="90" t="s">
        <v>3225</v>
      </c>
      <c r="BD953" s="473" t="s">
        <v>1301</v>
      </c>
      <c r="BE953">
        <v>920</v>
      </c>
      <c r="BF953" s="93" t="s">
        <v>3012</v>
      </c>
      <c r="BG953" s="311" t="s">
        <v>3226</v>
      </c>
      <c r="BH953" s="93" t="str">
        <f t="shared" si="79"/>
        <v>Illinois Kendall</v>
      </c>
      <c r="BI953" s="93" t="s">
        <v>446</v>
      </c>
      <c r="BJ953" s="93" t="s">
        <v>3013</v>
      </c>
      <c r="BK953" s="93" t="s">
        <v>3013</v>
      </c>
      <c r="BL953" s="100" t="s">
        <v>302</v>
      </c>
      <c r="BM953" s="95" t="s">
        <v>308</v>
      </c>
      <c r="BP953" s="292" t="s">
        <v>394</v>
      </c>
      <c r="BQ953" s="293" t="s">
        <v>3227</v>
      </c>
      <c r="BR953" s="294"/>
      <c r="BS953" s="294"/>
      <c r="BT953" s="294"/>
      <c r="BU953" s="294"/>
      <c r="BV953" s="294"/>
      <c r="BW953" s="294"/>
    </row>
    <row r="954" spans="53:75" ht="15" x14ac:dyDescent="0.25">
      <c r="BA954" s="91" t="s">
        <v>3228</v>
      </c>
      <c r="BB954" s="91" t="s">
        <v>3217</v>
      </c>
      <c r="BC954" s="91" t="s">
        <v>2422</v>
      </c>
      <c r="BD954" s="473" t="s">
        <v>1301</v>
      </c>
      <c r="BE954">
        <v>921</v>
      </c>
      <c r="BF954" s="93" t="s">
        <v>3012</v>
      </c>
      <c r="BG954" s="311" t="s">
        <v>3226</v>
      </c>
      <c r="BH954" s="93" t="str">
        <f t="shared" si="79"/>
        <v>Illinois Kendall</v>
      </c>
      <c r="BI954" s="93" t="s">
        <v>3016</v>
      </c>
      <c r="BJ954" s="93" t="s">
        <v>3034</v>
      </c>
      <c r="BK954" s="93" t="s">
        <v>3034</v>
      </c>
      <c r="BL954" s="100" t="s">
        <v>3035</v>
      </c>
      <c r="BM954" s="95" t="s">
        <v>308</v>
      </c>
      <c r="BP954" s="295" t="s">
        <v>1799</v>
      </c>
      <c r="BQ954" s="296" t="s">
        <v>3229</v>
      </c>
      <c r="BR954" s="297"/>
      <c r="BS954" s="297"/>
      <c r="BT954" s="297"/>
      <c r="BU954" s="297"/>
      <c r="BV954" s="297"/>
      <c r="BW954" s="297"/>
    </row>
    <row r="955" spans="53:75" ht="15" x14ac:dyDescent="0.25">
      <c r="BA955" s="90" t="s">
        <v>3230</v>
      </c>
      <c r="BB955" s="90" t="s">
        <v>3217</v>
      </c>
      <c r="BC955" s="90" t="s">
        <v>3218</v>
      </c>
      <c r="BD955" s="473" t="s">
        <v>1301</v>
      </c>
      <c r="BE955">
        <v>922</v>
      </c>
      <c r="BF955" s="93" t="s">
        <v>3012</v>
      </c>
      <c r="BG955" s="311" t="s">
        <v>3231</v>
      </c>
      <c r="BH955" s="93" t="str">
        <f t="shared" si="79"/>
        <v>Illinois Knox</v>
      </c>
      <c r="BI955" s="93" t="s">
        <v>446</v>
      </c>
      <c r="BJ955" s="93" t="s">
        <v>3013</v>
      </c>
      <c r="BK955" s="93" t="s">
        <v>3013</v>
      </c>
      <c r="BL955" s="100" t="s">
        <v>302</v>
      </c>
      <c r="BM955" s="95" t="s">
        <v>308</v>
      </c>
      <c r="BP955" s="295" t="s">
        <v>1799</v>
      </c>
      <c r="BQ955" s="296" t="s">
        <v>3232</v>
      </c>
      <c r="BR955" s="297"/>
      <c r="BS955" s="297"/>
      <c r="BT955" s="297"/>
      <c r="BU955" s="297"/>
      <c r="BV955" s="297"/>
      <c r="BW955" s="297"/>
    </row>
    <row r="956" spans="53:75" ht="15" x14ac:dyDescent="0.25">
      <c r="BA956" s="90" t="s">
        <v>3230</v>
      </c>
      <c r="BB956" s="90" t="s">
        <v>3217</v>
      </c>
      <c r="BC956" s="90" t="s">
        <v>3225</v>
      </c>
      <c r="BD956" s="473" t="s">
        <v>1301</v>
      </c>
      <c r="BE956">
        <v>923</v>
      </c>
      <c r="BF956" s="93" t="s">
        <v>3012</v>
      </c>
      <c r="BG956" s="311" t="s">
        <v>3231</v>
      </c>
      <c r="BH956" s="93" t="str">
        <f t="shared" si="79"/>
        <v>Illinois Knox</v>
      </c>
      <c r="BI956" s="93" t="s">
        <v>3016</v>
      </c>
      <c r="BJ956" s="93" t="s">
        <v>3017</v>
      </c>
      <c r="BK956" s="93" t="s">
        <v>3017</v>
      </c>
      <c r="BL956" s="100" t="s">
        <v>3018</v>
      </c>
      <c r="BM956" s="95" t="s">
        <v>1802</v>
      </c>
      <c r="BP956" s="295" t="s">
        <v>1799</v>
      </c>
      <c r="BQ956" s="296" t="s">
        <v>3233</v>
      </c>
      <c r="BR956" s="297"/>
      <c r="BS956" s="297"/>
      <c r="BT956" s="297"/>
      <c r="BU956" s="297"/>
      <c r="BV956" s="297"/>
      <c r="BW956" s="297"/>
    </row>
    <row r="957" spans="53:75" ht="15" x14ac:dyDescent="0.25">
      <c r="BA957" s="91" t="s">
        <v>3234</v>
      </c>
      <c r="BB957" s="91" t="s">
        <v>3217</v>
      </c>
      <c r="BC957" s="91" t="s">
        <v>3225</v>
      </c>
      <c r="BD957" s="473" t="s">
        <v>1301</v>
      </c>
      <c r="BE957">
        <v>924</v>
      </c>
      <c r="BF957" s="93" t="s">
        <v>3012</v>
      </c>
      <c r="BG957" s="311" t="s">
        <v>3235</v>
      </c>
      <c r="BH957" s="93" t="str">
        <f t="shared" si="79"/>
        <v>Illinois La Salle</v>
      </c>
      <c r="BI957" s="93" t="s">
        <v>446</v>
      </c>
      <c r="BJ957" s="93" t="s">
        <v>3013</v>
      </c>
      <c r="BK957" s="93" t="s">
        <v>3013</v>
      </c>
      <c r="BL957" s="100" t="s">
        <v>302</v>
      </c>
      <c r="BM957" s="95" t="s">
        <v>308</v>
      </c>
      <c r="BP957" s="295" t="s">
        <v>1799</v>
      </c>
      <c r="BQ957" s="298" t="s">
        <v>3236</v>
      </c>
      <c r="BR957" s="297"/>
      <c r="BS957" s="297"/>
      <c r="BT957" s="297"/>
      <c r="BU957" s="297"/>
      <c r="BV957" s="297"/>
      <c r="BW957" s="297"/>
    </row>
    <row r="958" spans="53:75" ht="15" x14ac:dyDescent="0.25">
      <c r="BA958" s="90" t="s">
        <v>3237</v>
      </c>
      <c r="BB958" s="90" t="s">
        <v>3217</v>
      </c>
      <c r="BC958" s="90" t="s">
        <v>2422</v>
      </c>
      <c r="BD958" s="473" t="s">
        <v>1301</v>
      </c>
      <c r="BE958">
        <v>925</v>
      </c>
      <c r="BF958" s="93" t="s">
        <v>3012</v>
      </c>
      <c r="BG958" s="311" t="s">
        <v>3235</v>
      </c>
      <c r="BH958" s="93" t="str">
        <f t="shared" si="79"/>
        <v>Illinois La Salle</v>
      </c>
      <c r="BI958" s="93" t="s">
        <v>3016</v>
      </c>
      <c r="BJ958" s="93" t="s">
        <v>3017</v>
      </c>
      <c r="BK958" s="93" t="s">
        <v>3017</v>
      </c>
      <c r="BL958" s="100" t="s">
        <v>3018</v>
      </c>
      <c r="BM958" s="95" t="s">
        <v>1802</v>
      </c>
      <c r="BP958" s="295" t="s">
        <v>1799</v>
      </c>
      <c r="BQ958" s="296" t="s">
        <v>3238</v>
      </c>
      <c r="BR958" s="297"/>
      <c r="BS958" s="297"/>
      <c r="BT958" s="297"/>
      <c r="BU958" s="297"/>
      <c r="BV958" s="297"/>
      <c r="BW958" s="297"/>
    </row>
    <row r="959" spans="53:75" ht="15" x14ac:dyDescent="0.25">
      <c r="BA959" s="91" t="s">
        <v>3239</v>
      </c>
      <c r="BB959" s="91" t="s">
        <v>3217</v>
      </c>
      <c r="BC959" s="91" t="s">
        <v>3225</v>
      </c>
      <c r="BD959" s="473" t="s">
        <v>1301</v>
      </c>
      <c r="BE959">
        <v>926</v>
      </c>
      <c r="BF959" s="93" t="s">
        <v>3012</v>
      </c>
      <c r="BG959" s="311" t="s">
        <v>1460</v>
      </c>
      <c r="BH959" s="93" t="str">
        <f t="shared" si="79"/>
        <v>Illinois Lake</v>
      </c>
      <c r="BI959" s="93" t="s">
        <v>446</v>
      </c>
      <c r="BJ959" s="93" t="s">
        <v>3013</v>
      </c>
      <c r="BK959" s="93" t="s">
        <v>3013</v>
      </c>
      <c r="BL959" s="100" t="s">
        <v>302</v>
      </c>
      <c r="BM959" s="95" t="s">
        <v>308</v>
      </c>
      <c r="BP959" s="295" t="s">
        <v>1799</v>
      </c>
      <c r="BQ959" s="298" t="s">
        <v>3240</v>
      </c>
      <c r="BR959" s="297"/>
      <c r="BS959" s="297"/>
      <c r="BT959" s="297"/>
      <c r="BU959" s="297"/>
      <c r="BV959" s="297"/>
      <c r="BW959" s="297"/>
    </row>
    <row r="960" spans="53:75" ht="15" x14ac:dyDescent="0.25">
      <c r="BA960" s="91" t="s">
        <v>3241</v>
      </c>
      <c r="BB960" s="91" t="s">
        <v>3217</v>
      </c>
      <c r="BC960" s="91" t="s">
        <v>3225</v>
      </c>
      <c r="BD960" s="473" t="s">
        <v>1301</v>
      </c>
      <c r="BE960">
        <v>927</v>
      </c>
      <c r="BF960" s="93" t="s">
        <v>3012</v>
      </c>
      <c r="BG960" s="311" t="s">
        <v>1460</v>
      </c>
      <c r="BH960" s="93" t="str">
        <f t="shared" si="79"/>
        <v>Illinois Lake</v>
      </c>
      <c r="BI960" s="93" t="s">
        <v>3016</v>
      </c>
      <c r="BJ960" s="93" t="s">
        <v>3034</v>
      </c>
      <c r="BK960" s="93" t="s">
        <v>3034</v>
      </c>
      <c r="BL960" s="100" t="s">
        <v>3035</v>
      </c>
      <c r="BM960" s="95" t="s">
        <v>308</v>
      </c>
      <c r="BP960" s="295" t="s">
        <v>1799</v>
      </c>
      <c r="BQ960" s="298" t="s">
        <v>3242</v>
      </c>
      <c r="BR960" s="297"/>
      <c r="BS960" s="297"/>
      <c r="BT960" s="297"/>
      <c r="BU960" s="297"/>
      <c r="BV960" s="297"/>
      <c r="BW960" s="297"/>
    </row>
    <row r="961" spans="53:75" ht="15" x14ac:dyDescent="0.25">
      <c r="BA961" s="90" t="s">
        <v>3243</v>
      </c>
      <c r="BB961" s="90" t="s">
        <v>3217</v>
      </c>
      <c r="BC961" s="90" t="s">
        <v>3222</v>
      </c>
      <c r="BD961" s="473" t="s">
        <v>1301</v>
      </c>
      <c r="BE961">
        <v>928</v>
      </c>
      <c r="BF961" s="93" t="s">
        <v>3012</v>
      </c>
      <c r="BG961" s="311" t="s">
        <v>880</v>
      </c>
      <c r="BH961" s="93" t="str">
        <f t="shared" si="79"/>
        <v>Illinois Lawrence</v>
      </c>
      <c r="BI961" s="93" t="s">
        <v>446</v>
      </c>
      <c r="BJ961" s="93" t="s">
        <v>3013</v>
      </c>
      <c r="BK961" s="93" t="s">
        <v>3013</v>
      </c>
      <c r="BL961" s="100" t="s">
        <v>302</v>
      </c>
      <c r="BM961" s="95" t="s">
        <v>308</v>
      </c>
      <c r="BP961" s="295" t="s">
        <v>1799</v>
      </c>
      <c r="BQ961" s="296" t="s">
        <v>3244</v>
      </c>
      <c r="BR961" s="297"/>
      <c r="BS961" s="297"/>
      <c r="BT961" s="297"/>
      <c r="BU961" s="297"/>
      <c r="BV961" s="297"/>
      <c r="BW961" s="297"/>
    </row>
    <row r="962" spans="53:75" ht="15" x14ac:dyDescent="0.25">
      <c r="BA962" s="91" t="s">
        <v>3245</v>
      </c>
      <c r="BB962" s="91" t="s">
        <v>3217</v>
      </c>
      <c r="BC962" s="91" t="s">
        <v>3222</v>
      </c>
      <c r="BD962" s="473" t="s">
        <v>1301</v>
      </c>
      <c r="BE962">
        <v>929</v>
      </c>
      <c r="BF962" s="93" t="s">
        <v>3012</v>
      </c>
      <c r="BG962" s="311" t="s">
        <v>880</v>
      </c>
      <c r="BH962" s="93" t="str">
        <f t="shared" si="79"/>
        <v>Illinois Lawrence</v>
      </c>
      <c r="BI962" s="93" t="s">
        <v>1799</v>
      </c>
      <c r="BJ962" s="93" t="s">
        <v>3024</v>
      </c>
      <c r="BK962" s="93" t="s">
        <v>3024</v>
      </c>
      <c r="BL962" s="93" t="s">
        <v>3024</v>
      </c>
      <c r="BM962" s="95" t="s">
        <v>1125</v>
      </c>
      <c r="BP962" s="295" t="s">
        <v>1799</v>
      </c>
      <c r="BQ962" s="296" t="s">
        <v>3246</v>
      </c>
      <c r="BR962" s="297"/>
      <c r="BS962" s="297"/>
      <c r="BT962" s="297"/>
      <c r="BU962" s="297"/>
      <c r="BV962" s="297"/>
      <c r="BW962" s="297"/>
    </row>
    <row r="963" spans="53:75" ht="15" x14ac:dyDescent="0.25">
      <c r="BA963" s="90" t="s">
        <v>3247</v>
      </c>
      <c r="BB963" s="90" t="s">
        <v>3217</v>
      </c>
      <c r="BC963" s="90" t="s">
        <v>3248</v>
      </c>
      <c r="BD963" s="473" t="s">
        <v>1301</v>
      </c>
      <c r="BE963">
        <v>930</v>
      </c>
      <c r="BF963" s="93" t="s">
        <v>3012</v>
      </c>
      <c r="BG963" s="311" t="s">
        <v>886</v>
      </c>
      <c r="BH963" s="93" t="str">
        <f t="shared" si="79"/>
        <v>Illinois Lee</v>
      </c>
      <c r="BI963" s="93" t="s">
        <v>446</v>
      </c>
      <c r="BJ963" s="93" t="s">
        <v>3013</v>
      </c>
      <c r="BK963" s="93" t="s">
        <v>3013</v>
      </c>
      <c r="BL963" s="100" t="s">
        <v>302</v>
      </c>
      <c r="BM963" s="95" t="s">
        <v>308</v>
      </c>
      <c r="BP963" s="299" t="s">
        <v>299</v>
      </c>
      <c r="BQ963" s="299" t="s">
        <v>3249</v>
      </c>
      <c r="BR963" s="300"/>
      <c r="BS963" s="300"/>
      <c r="BT963" s="300"/>
      <c r="BU963" s="300"/>
      <c r="BV963" s="300"/>
      <c r="BW963" s="300"/>
    </row>
    <row r="964" spans="53:75" ht="15" x14ac:dyDescent="0.25">
      <c r="BA964" s="90" t="s">
        <v>3250</v>
      </c>
      <c r="BB964" s="90" t="s">
        <v>3217</v>
      </c>
      <c r="BC964" s="90" t="s">
        <v>3248</v>
      </c>
      <c r="BD964" s="473" t="s">
        <v>1301</v>
      </c>
      <c r="BE964">
        <v>931</v>
      </c>
      <c r="BF964" s="93" t="s">
        <v>3012</v>
      </c>
      <c r="BG964" s="311" t="s">
        <v>886</v>
      </c>
      <c r="BH964" s="93" t="str">
        <f t="shared" si="79"/>
        <v>Illinois Lee</v>
      </c>
      <c r="BI964" s="93" t="s">
        <v>3016</v>
      </c>
      <c r="BJ964" s="93" t="s">
        <v>3034</v>
      </c>
      <c r="BK964" s="93" t="s">
        <v>3034</v>
      </c>
      <c r="BL964" s="100" t="s">
        <v>3035</v>
      </c>
      <c r="BM964" s="95" t="s">
        <v>308</v>
      </c>
      <c r="BP964" s="299" t="s">
        <v>299</v>
      </c>
      <c r="BQ964" s="299" t="s">
        <v>3251</v>
      </c>
      <c r="BR964" s="300"/>
      <c r="BS964" s="300"/>
      <c r="BT964" s="300"/>
      <c r="BU964" s="300"/>
      <c r="BV964" s="300"/>
      <c r="BW964" s="300"/>
    </row>
    <row r="965" spans="53:75" ht="15" x14ac:dyDescent="0.25">
      <c r="BA965" s="91" t="s">
        <v>3252</v>
      </c>
      <c r="BB965" s="91" t="s">
        <v>3217</v>
      </c>
      <c r="BC965" s="91" t="s">
        <v>3248</v>
      </c>
      <c r="BD965" s="473" t="s">
        <v>1301</v>
      </c>
      <c r="BE965">
        <v>932</v>
      </c>
      <c r="BF965" s="93" t="s">
        <v>3012</v>
      </c>
      <c r="BG965" s="311" t="s">
        <v>3253</v>
      </c>
      <c r="BH965" s="93" t="str">
        <f t="shared" si="79"/>
        <v>Illinois Livingston</v>
      </c>
      <c r="BI965" s="93" t="s">
        <v>446</v>
      </c>
      <c r="BJ965" s="93" t="s">
        <v>3013</v>
      </c>
      <c r="BK965" s="93" t="s">
        <v>3013</v>
      </c>
      <c r="BL965" s="100" t="s">
        <v>302</v>
      </c>
      <c r="BM965" s="95" t="s">
        <v>308</v>
      </c>
      <c r="BP965" s="299" t="s">
        <v>299</v>
      </c>
      <c r="BQ965" s="299" t="s">
        <v>3254</v>
      </c>
      <c r="BR965" s="300"/>
      <c r="BS965" s="300"/>
      <c r="BT965" s="300"/>
      <c r="BU965" s="300"/>
      <c r="BV965" s="300"/>
      <c r="BW965" s="300"/>
    </row>
    <row r="966" spans="53:75" ht="15" x14ac:dyDescent="0.25">
      <c r="BA966" s="90" t="s">
        <v>3255</v>
      </c>
      <c r="BB966" s="90" t="s">
        <v>3217</v>
      </c>
      <c r="BC966" s="90" t="s">
        <v>3225</v>
      </c>
      <c r="BD966" s="473" t="s">
        <v>1301</v>
      </c>
      <c r="BE966">
        <v>933</v>
      </c>
      <c r="BF966" s="93" t="s">
        <v>3012</v>
      </c>
      <c r="BG966" s="311" t="s">
        <v>3253</v>
      </c>
      <c r="BH966" s="93" t="str">
        <f t="shared" si="79"/>
        <v>Illinois Livingston</v>
      </c>
      <c r="BI966" s="93" t="s">
        <v>3016</v>
      </c>
      <c r="BJ966" s="93" t="s">
        <v>3017</v>
      </c>
      <c r="BK966" s="93" t="s">
        <v>3017</v>
      </c>
      <c r="BL966" s="100" t="s">
        <v>3018</v>
      </c>
      <c r="BM966" s="95" t="s">
        <v>1802</v>
      </c>
      <c r="BP966" s="299" t="s">
        <v>299</v>
      </c>
      <c r="BQ966" s="299" t="s">
        <v>3256</v>
      </c>
      <c r="BR966" s="300"/>
      <c r="BS966" s="300"/>
      <c r="BT966" s="300"/>
      <c r="BU966" s="300"/>
      <c r="BV966" s="300"/>
      <c r="BW966" s="300"/>
    </row>
    <row r="967" spans="53:75" ht="15" x14ac:dyDescent="0.25">
      <c r="BA967" s="91" t="s">
        <v>3257</v>
      </c>
      <c r="BB967" s="91" t="s">
        <v>3217</v>
      </c>
      <c r="BC967" s="91" t="s">
        <v>3225</v>
      </c>
      <c r="BD967" s="473" t="s">
        <v>1301</v>
      </c>
      <c r="BE967">
        <v>934</v>
      </c>
      <c r="BF967" s="93" t="s">
        <v>3012</v>
      </c>
      <c r="BG967" s="311" t="s">
        <v>1306</v>
      </c>
      <c r="BH967" s="93" t="str">
        <f t="shared" si="79"/>
        <v>Illinois Logan</v>
      </c>
      <c r="BI967" s="93" t="s">
        <v>446</v>
      </c>
      <c r="BJ967" s="93" t="s">
        <v>3013</v>
      </c>
      <c r="BK967" s="93" t="s">
        <v>3013</v>
      </c>
      <c r="BL967" s="100" t="s">
        <v>302</v>
      </c>
      <c r="BM967" s="95" t="s">
        <v>308</v>
      </c>
      <c r="BP967" s="301" t="s">
        <v>3258</v>
      </c>
      <c r="BQ967" s="301" t="s">
        <v>3259</v>
      </c>
      <c r="BR967" s="302"/>
      <c r="BS967" s="302"/>
      <c r="BT967" s="302"/>
      <c r="BU967" s="302"/>
      <c r="BV967" s="302"/>
      <c r="BW967" s="302"/>
    </row>
    <row r="968" spans="53:75" ht="15" x14ac:dyDescent="0.25">
      <c r="BA968" s="90" t="s">
        <v>3260</v>
      </c>
      <c r="BB968" s="90" t="s">
        <v>3217</v>
      </c>
      <c r="BC968" s="90" t="s">
        <v>3222</v>
      </c>
      <c r="BD968" s="473" t="s">
        <v>1301</v>
      </c>
      <c r="BE968">
        <v>935</v>
      </c>
      <c r="BF968" s="93" t="s">
        <v>3012</v>
      </c>
      <c r="BG968" s="311" t="s">
        <v>1306</v>
      </c>
      <c r="BH968" s="93" t="str">
        <f t="shared" si="79"/>
        <v>Illinois Logan</v>
      </c>
      <c r="BI968" s="93" t="s">
        <v>3016</v>
      </c>
      <c r="BJ968" s="93" t="s">
        <v>3017</v>
      </c>
      <c r="BK968" s="93" t="s">
        <v>3017</v>
      </c>
      <c r="BL968" s="100" t="s">
        <v>3018</v>
      </c>
      <c r="BM968" s="95" t="s">
        <v>1802</v>
      </c>
      <c r="BP968" s="301" t="s">
        <v>3258</v>
      </c>
      <c r="BQ968" s="301" t="s">
        <v>3261</v>
      </c>
      <c r="BR968" s="302"/>
      <c r="BS968" s="302"/>
      <c r="BT968" s="302"/>
      <c r="BU968" s="302"/>
      <c r="BV968" s="302"/>
      <c r="BW968" s="302"/>
    </row>
    <row r="969" spans="53:75" ht="15" x14ac:dyDescent="0.25">
      <c r="BA969" s="91" t="s">
        <v>3262</v>
      </c>
      <c r="BB969" s="91" t="s">
        <v>3217</v>
      </c>
      <c r="BC969" s="91" t="s">
        <v>3222</v>
      </c>
      <c r="BD969" s="473" t="s">
        <v>1301</v>
      </c>
      <c r="BE969">
        <v>936</v>
      </c>
      <c r="BF969" s="93" t="s">
        <v>3012</v>
      </c>
      <c r="BG969" s="311" t="s">
        <v>914</v>
      </c>
      <c r="BH969" s="93" t="str">
        <f t="shared" si="79"/>
        <v>Illinois Macon</v>
      </c>
      <c r="BI969" s="93" t="s">
        <v>446</v>
      </c>
      <c r="BJ969" s="93" t="s">
        <v>3013</v>
      </c>
      <c r="BK969" s="93" t="s">
        <v>3013</v>
      </c>
      <c r="BL969" s="100" t="s">
        <v>302</v>
      </c>
      <c r="BM969" s="95" t="s">
        <v>308</v>
      </c>
      <c r="BP969" s="301" t="s">
        <v>3258</v>
      </c>
      <c r="BQ969" s="301" t="s">
        <v>3263</v>
      </c>
      <c r="BR969" s="302"/>
      <c r="BS969" s="302"/>
      <c r="BT969" s="302"/>
      <c r="BU969" s="302"/>
      <c r="BV969" s="302"/>
      <c r="BW969" s="302"/>
    </row>
    <row r="970" spans="53:75" ht="15" x14ac:dyDescent="0.25">
      <c r="BA970" s="90" t="s">
        <v>3264</v>
      </c>
      <c r="BB970" s="90" t="s">
        <v>3217</v>
      </c>
      <c r="BC970" s="90" t="s">
        <v>3222</v>
      </c>
      <c r="BD970" s="473" t="s">
        <v>1301</v>
      </c>
      <c r="BE970">
        <v>937</v>
      </c>
      <c r="BF970" s="93" t="s">
        <v>3012</v>
      </c>
      <c r="BG970" s="311" t="s">
        <v>914</v>
      </c>
      <c r="BH970" s="93" t="str">
        <f t="shared" si="79"/>
        <v>Illinois Macon</v>
      </c>
      <c r="BI970" s="93" t="s">
        <v>3016</v>
      </c>
      <c r="BJ970" s="93" t="s">
        <v>3017</v>
      </c>
      <c r="BK970" s="93" t="s">
        <v>3017</v>
      </c>
      <c r="BL970" s="100" t="s">
        <v>3018</v>
      </c>
      <c r="BM970" s="95" t="s">
        <v>1802</v>
      </c>
      <c r="BP970" s="301" t="s">
        <v>3258</v>
      </c>
      <c r="BQ970" s="301" t="s">
        <v>3265</v>
      </c>
      <c r="BR970" s="302"/>
      <c r="BS970" s="302"/>
      <c r="BT970" s="302"/>
      <c r="BU970" s="302"/>
      <c r="BV970" s="302"/>
      <c r="BW970" s="302"/>
    </row>
    <row r="971" spans="53:75" ht="15" x14ac:dyDescent="0.25">
      <c r="BA971" s="91" t="s">
        <v>3266</v>
      </c>
      <c r="BB971" s="91" t="s">
        <v>3217</v>
      </c>
      <c r="BC971" s="91" t="s">
        <v>3222</v>
      </c>
      <c r="BD971" s="473" t="s">
        <v>1301</v>
      </c>
      <c r="BE971">
        <v>938</v>
      </c>
      <c r="BF971" s="93" t="s">
        <v>3012</v>
      </c>
      <c r="BG971" s="311" t="s">
        <v>3267</v>
      </c>
      <c r="BH971" s="93" t="str">
        <f t="shared" si="79"/>
        <v>Illinois Macoupin</v>
      </c>
      <c r="BI971" s="93" t="s">
        <v>446</v>
      </c>
      <c r="BJ971" s="93" t="s">
        <v>3013</v>
      </c>
      <c r="BK971" s="93" t="s">
        <v>3013</v>
      </c>
      <c r="BL971" s="100" t="s">
        <v>302</v>
      </c>
      <c r="BM971" s="95" t="s">
        <v>308</v>
      </c>
    </row>
    <row r="972" spans="53:75" ht="15" x14ac:dyDescent="0.25">
      <c r="BA972" s="90" t="s">
        <v>3268</v>
      </c>
      <c r="BB972" s="90" t="s">
        <v>3217</v>
      </c>
      <c r="BC972" s="90" t="s">
        <v>3248</v>
      </c>
      <c r="BD972" s="473" t="s">
        <v>1301</v>
      </c>
      <c r="BE972">
        <v>939</v>
      </c>
      <c r="BF972" s="93" t="s">
        <v>3012</v>
      </c>
      <c r="BG972" s="311" t="s">
        <v>3267</v>
      </c>
      <c r="BH972" s="93" t="str">
        <f t="shared" si="79"/>
        <v>Illinois Macoupin</v>
      </c>
      <c r="BI972" s="93" t="s">
        <v>3016</v>
      </c>
      <c r="BJ972" s="93" t="s">
        <v>3017</v>
      </c>
      <c r="BK972" s="93" t="s">
        <v>3017</v>
      </c>
      <c r="BL972" s="100" t="s">
        <v>3018</v>
      </c>
      <c r="BM972" s="95" t="s">
        <v>1802</v>
      </c>
    </row>
    <row r="973" spans="53:75" ht="15" x14ac:dyDescent="0.25">
      <c r="BA973" s="91" t="s">
        <v>3269</v>
      </c>
      <c r="BB973" s="91" t="s">
        <v>3217</v>
      </c>
      <c r="BC973" s="91" t="s">
        <v>3222</v>
      </c>
      <c r="BD973" s="473" t="s">
        <v>1301</v>
      </c>
      <c r="BE973">
        <v>940</v>
      </c>
      <c r="BF973" s="93" t="s">
        <v>3012</v>
      </c>
      <c r="BG973" s="311" t="s">
        <v>925</v>
      </c>
      <c r="BH973" s="93" t="str">
        <f t="shared" si="79"/>
        <v>Illinois Madison</v>
      </c>
      <c r="BI973" s="93" t="s">
        <v>446</v>
      </c>
      <c r="BJ973" s="93" t="s">
        <v>3013</v>
      </c>
      <c r="BK973" s="93" t="s">
        <v>3013</v>
      </c>
      <c r="BL973" s="100" t="s">
        <v>302</v>
      </c>
      <c r="BM973" s="95" t="s">
        <v>308</v>
      </c>
      <c r="BQ973" s="289"/>
    </row>
    <row r="974" spans="53:75" ht="15" x14ac:dyDescent="0.25">
      <c r="BA974" s="90" t="s">
        <v>3270</v>
      </c>
      <c r="BB974" s="90" t="s">
        <v>3217</v>
      </c>
      <c r="BC974" s="90" t="s">
        <v>3222</v>
      </c>
      <c r="BD974" s="473" t="s">
        <v>1301</v>
      </c>
      <c r="BE974">
        <v>941</v>
      </c>
      <c r="BF974" s="93" t="s">
        <v>3012</v>
      </c>
      <c r="BG974" s="311" t="s">
        <v>925</v>
      </c>
      <c r="BH974" s="93" t="str">
        <f t="shared" si="79"/>
        <v>Illinois Madison</v>
      </c>
      <c r="BI974" s="93" t="s">
        <v>1799</v>
      </c>
      <c r="BJ974" s="93" t="s">
        <v>3024</v>
      </c>
      <c r="BK974" s="93" t="s">
        <v>3024</v>
      </c>
      <c r="BL974" s="93" t="s">
        <v>3024</v>
      </c>
      <c r="BM974" s="95" t="s">
        <v>1125</v>
      </c>
      <c r="BQ974" s="288"/>
    </row>
    <row r="975" spans="53:75" ht="15" x14ac:dyDescent="0.25">
      <c r="BA975" s="91" t="s">
        <v>3271</v>
      </c>
      <c r="BB975" s="91" t="s">
        <v>3217</v>
      </c>
      <c r="BC975" s="91" t="s">
        <v>3222</v>
      </c>
      <c r="BD975" s="473" t="s">
        <v>1301</v>
      </c>
      <c r="BE975">
        <v>942</v>
      </c>
      <c r="BF975" s="93" t="s">
        <v>3012</v>
      </c>
      <c r="BG975" s="311" t="s">
        <v>943</v>
      </c>
      <c r="BH975" s="93" t="str">
        <f t="shared" si="79"/>
        <v>Illinois Marion</v>
      </c>
      <c r="BI975" s="93" t="s">
        <v>446</v>
      </c>
      <c r="BJ975" s="93" t="s">
        <v>3013</v>
      </c>
      <c r="BK975" s="93" t="s">
        <v>3013</v>
      </c>
      <c r="BL975" s="100" t="s">
        <v>302</v>
      </c>
      <c r="BM975" s="95" t="s">
        <v>308</v>
      </c>
      <c r="BQ975" s="289"/>
    </row>
    <row r="976" spans="53:75" ht="15" x14ac:dyDescent="0.25">
      <c r="BA976" s="90" t="s">
        <v>3272</v>
      </c>
      <c r="BB976" s="90" t="s">
        <v>3217</v>
      </c>
      <c r="BC976" s="90" t="s">
        <v>3222</v>
      </c>
      <c r="BD976" s="473" t="s">
        <v>1301</v>
      </c>
      <c r="BE976">
        <v>943</v>
      </c>
      <c r="BF976" s="93" t="s">
        <v>3012</v>
      </c>
      <c r="BG976" s="311" t="s">
        <v>943</v>
      </c>
      <c r="BH976" s="93" t="str">
        <f t="shared" si="79"/>
        <v>Illinois Marion</v>
      </c>
      <c r="BI976" s="93" t="s">
        <v>1799</v>
      </c>
      <c r="BJ976" s="93" t="s">
        <v>3024</v>
      </c>
      <c r="BK976" s="93" t="s">
        <v>3024</v>
      </c>
      <c r="BL976" s="93" t="s">
        <v>3024</v>
      </c>
      <c r="BM976" s="95" t="s">
        <v>1125</v>
      </c>
    </row>
    <row r="977" spans="53:69" ht="15" x14ac:dyDescent="0.25">
      <c r="BA977" s="91" t="s">
        <v>3273</v>
      </c>
      <c r="BB977" s="91" t="s">
        <v>3217</v>
      </c>
      <c r="BC977" s="91" t="s">
        <v>3225</v>
      </c>
      <c r="BD977" s="473" t="s">
        <v>1301</v>
      </c>
      <c r="BE977">
        <v>944</v>
      </c>
      <c r="BF977" s="93" t="s">
        <v>3012</v>
      </c>
      <c r="BG977" s="311" t="s">
        <v>947</v>
      </c>
      <c r="BH977" s="93" t="str">
        <f t="shared" si="79"/>
        <v>Illinois Marshall</v>
      </c>
      <c r="BI977" s="93" t="s">
        <v>446</v>
      </c>
      <c r="BJ977" s="93" t="s">
        <v>3013</v>
      </c>
      <c r="BK977" s="93" t="s">
        <v>3013</v>
      </c>
      <c r="BL977" s="100" t="s">
        <v>302</v>
      </c>
      <c r="BM977" s="95" t="s">
        <v>308</v>
      </c>
    </row>
    <row r="978" spans="53:69" ht="15" x14ac:dyDescent="0.25">
      <c r="BA978" s="90" t="s">
        <v>3274</v>
      </c>
      <c r="BB978" s="90" t="s">
        <v>3217</v>
      </c>
      <c r="BC978" s="90" t="s">
        <v>3225</v>
      </c>
      <c r="BD978" s="473" t="s">
        <v>1301</v>
      </c>
      <c r="BE978">
        <v>945</v>
      </c>
      <c r="BF978" s="93" t="s">
        <v>3012</v>
      </c>
      <c r="BG978" s="311" t="s">
        <v>947</v>
      </c>
      <c r="BH978" s="93" t="str">
        <f t="shared" si="79"/>
        <v>Illinois Marshall</v>
      </c>
      <c r="BI978" s="93" t="s">
        <v>3016</v>
      </c>
      <c r="BJ978" s="93" t="s">
        <v>3017</v>
      </c>
      <c r="BK978" s="93" t="s">
        <v>3017</v>
      </c>
      <c r="BL978" s="100" t="s">
        <v>3018</v>
      </c>
      <c r="BM978" s="95" t="s">
        <v>1802</v>
      </c>
    </row>
    <row r="979" spans="53:69" ht="15" x14ac:dyDescent="0.25">
      <c r="BA979" s="91" t="s">
        <v>3275</v>
      </c>
      <c r="BB979" s="91" t="s">
        <v>3217</v>
      </c>
      <c r="BC979" s="91" t="s">
        <v>3218</v>
      </c>
      <c r="BD979" s="473" t="s">
        <v>1301</v>
      </c>
      <c r="BE979">
        <v>946</v>
      </c>
      <c r="BF979" s="93" t="s">
        <v>3012</v>
      </c>
      <c r="BG979" s="311" t="s">
        <v>3276</v>
      </c>
      <c r="BH979" s="93" t="str">
        <f t="shared" si="79"/>
        <v>Illinois Mason</v>
      </c>
      <c r="BI979" s="93" t="s">
        <v>446</v>
      </c>
      <c r="BJ979" s="93" t="s">
        <v>3013</v>
      </c>
      <c r="BK979" s="93" t="s">
        <v>3013</v>
      </c>
      <c r="BL979" s="100" t="s">
        <v>302</v>
      </c>
      <c r="BM979" s="95" t="s">
        <v>308</v>
      </c>
    </row>
    <row r="980" spans="53:69" ht="15" x14ac:dyDescent="0.25">
      <c r="BA980" s="90" t="s">
        <v>3277</v>
      </c>
      <c r="BB980" s="90" t="s">
        <v>3217</v>
      </c>
      <c r="BC980" s="90" t="s">
        <v>3225</v>
      </c>
      <c r="BD980" s="473" t="s">
        <v>1301</v>
      </c>
      <c r="BE980">
        <v>947</v>
      </c>
      <c r="BF980" s="93" t="s">
        <v>3012</v>
      </c>
      <c r="BG980" s="311" t="s">
        <v>3276</v>
      </c>
      <c r="BH980" s="93" t="str">
        <f t="shared" si="79"/>
        <v>Illinois Mason</v>
      </c>
      <c r="BI980" s="93" t="s">
        <v>3016</v>
      </c>
      <c r="BJ980" s="93" t="s">
        <v>3017</v>
      </c>
      <c r="BK980" s="93" t="s">
        <v>3017</v>
      </c>
      <c r="BL980" s="100" t="s">
        <v>3018</v>
      </c>
      <c r="BM980" s="95" t="s">
        <v>1802</v>
      </c>
      <c r="BQ980" s="289"/>
    </row>
    <row r="981" spans="53:69" ht="15" x14ac:dyDescent="0.25">
      <c r="BA981" s="91" t="s">
        <v>3278</v>
      </c>
      <c r="BB981" s="91" t="s">
        <v>3217</v>
      </c>
      <c r="BC981" s="91" t="s">
        <v>3218</v>
      </c>
      <c r="BD981" s="473" t="s">
        <v>1301</v>
      </c>
      <c r="BE981">
        <v>948</v>
      </c>
      <c r="BF981" s="93" t="s">
        <v>3012</v>
      </c>
      <c r="BG981" s="311" t="s">
        <v>3279</v>
      </c>
      <c r="BH981" s="93" t="str">
        <f t="shared" si="79"/>
        <v>Illinois Massac</v>
      </c>
      <c r="BI981" s="93" t="s">
        <v>446</v>
      </c>
      <c r="BJ981" s="93" t="s">
        <v>3013</v>
      </c>
      <c r="BK981" s="93" t="s">
        <v>3013</v>
      </c>
      <c r="BL981" s="100" t="s">
        <v>302</v>
      </c>
      <c r="BM981" s="95" t="s">
        <v>308</v>
      </c>
    </row>
    <row r="982" spans="53:69" ht="15" x14ac:dyDescent="0.25">
      <c r="BA982" s="90" t="s">
        <v>3280</v>
      </c>
      <c r="BB982" s="90" t="s">
        <v>3217</v>
      </c>
      <c r="BC982" s="90" t="s">
        <v>3222</v>
      </c>
      <c r="BD982" s="473" t="s">
        <v>1301</v>
      </c>
      <c r="BE982">
        <v>949</v>
      </c>
      <c r="BF982" s="93" t="s">
        <v>3012</v>
      </c>
      <c r="BG982" s="311" t="s">
        <v>3279</v>
      </c>
      <c r="BH982" s="93" t="str">
        <f t="shared" si="79"/>
        <v>Illinois Massac</v>
      </c>
      <c r="BI982" s="93" t="s">
        <v>1799</v>
      </c>
      <c r="BJ982" s="93" t="s">
        <v>3024</v>
      </c>
      <c r="BK982" s="93" t="s">
        <v>3024</v>
      </c>
      <c r="BL982" s="93" t="s">
        <v>3024</v>
      </c>
      <c r="BM982" s="95" t="s">
        <v>1125</v>
      </c>
    </row>
    <row r="983" spans="53:69" ht="15" x14ac:dyDescent="0.25">
      <c r="BA983" s="91" t="s">
        <v>3281</v>
      </c>
      <c r="BB983" s="91" t="s">
        <v>3217</v>
      </c>
      <c r="BC983" s="91" t="s">
        <v>3222</v>
      </c>
      <c r="BD983" s="473" t="s">
        <v>1301</v>
      </c>
      <c r="BE983">
        <v>950</v>
      </c>
      <c r="BF983" s="93" t="s">
        <v>3012</v>
      </c>
      <c r="BG983" s="311" t="s">
        <v>3282</v>
      </c>
      <c r="BH983" s="93" t="str">
        <f t="shared" si="79"/>
        <v>Illinois McDonough</v>
      </c>
      <c r="BI983" s="93" t="s">
        <v>446</v>
      </c>
      <c r="BJ983" s="93" t="s">
        <v>3013</v>
      </c>
      <c r="BK983" s="93" t="s">
        <v>3013</v>
      </c>
      <c r="BL983" s="100" t="s">
        <v>302</v>
      </c>
      <c r="BM983" s="95" t="s">
        <v>308</v>
      </c>
    </row>
    <row r="984" spans="53:69" ht="15" x14ac:dyDescent="0.25">
      <c r="BA984" s="90" t="s">
        <v>3283</v>
      </c>
      <c r="BB984" s="90" t="s">
        <v>3217</v>
      </c>
      <c r="BC984" s="90" t="s">
        <v>3218</v>
      </c>
      <c r="BD984" s="473" t="s">
        <v>1301</v>
      </c>
      <c r="BE984">
        <v>951</v>
      </c>
      <c r="BF984" s="93" t="s">
        <v>3012</v>
      </c>
      <c r="BG984" s="311" t="s">
        <v>3282</v>
      </c>
      <c r="BH984" s="93" t="str">
        <f t="shared" si="79"/>
        <v>Illinois McDonough</v>
      </c>
      <c r="BI984" s="93" t="s">
        <v>3016</v>
      </c>
      <c r="BJ984" s="93" t="s">
        <v>3017</v>
      </c>
      <c r="BK984" s="93" t="s">
        <v>3017</v>
      </c>
      <c r="BL984" s="100" t="s">
        <v>3018</v>
      </c>
      <c r="BM984" s="95" t="s">
        <v>1802</v>
      </c>
    </row>
    <row r="985" spans="53:69" ht="15" x14ac:dyDescent="0.25">
      <c r="BA985" s="91" t="s">
        <v>3284</v>
      </c>
      <c r="BB985" s="91" t="s">
        <v>3217</v>
      </c>
      <c r="BC985" s="91" t="s">
        <v>3218</v>
      </c>
      <c r="BD985" s="473" t="s">
        <v>1301</v>
      </c>
      <c r="BE985">
        <v>952</v>
      </c>
      <c r="BF985" s="93" t="s">
        <v>3012</v>
      </c>
      <c r="BG985" s="311" t="s">
        <v>3285</v>
      </c>
      <c r="BH985" s="93" t="str">
        <f t="shared" si="79"/>
        <v>Illinois McHenry</v>
      </c>
      <c r="BI985" s="93" t="s">
        <v>446</v>
      </c>
      <c r="BJ985" s="93" t="s">
        <v>3013</v>
      </c>
      <c r="BK985" s="93" t="s">
        <v>3013</v>
      </c>
      <c r="BL985" s="100" t="s">
        <v>302</v>
      </c>
      <c r="BM985" s="95" t="s">
        <v>308</v>
      </c>
    </row>
    <row r="986" spans="53:69" ht="15" x14ac:dyDescent="0.25">
      <c r="BA986" s="90" t="s">
        <v>3286</v>
      </c>
      <c r="BB986" s="90" t="s">
        <v>3217</v>
      </c>
      <c r="BC986" s="90" t="s">
        <v>3218</v>
      </c>
      <c r="BD986" s="473" t="s">
        <v>1301</v>
      </c>
      <c r="BE986">
        <v>953</v>
      </c>
      <c r="BF986" s="93" t="s">
        <v>3012</v>
      </c>
      <c r="BG986" s="311" t="s">
        <v>3285</v>
      </c>
      <c r="BH986" s="93" t="str">
        <f t="shared" si="79"/>
        <v>Illinois McHenry</v>
      </c>
      <c r="BI986" s="93" t="s">
        <v>3016</v>
      </c>
      <c r="BJ986" s="93" t="s">
        <v>3034</v>
      </c>
      <c r="BK986" s="93" t="s">
        <v>3034</v>
      </c>
      <c r="BL986" s="100" t="s">
        <v>3035</v>
      </c>
      <c r="BM986" s="95" t="s">
        <v>308</v>
      </c>
    </row>
    <row r="987" spans="53:69" ht="15" x14ac:dyDescent="0.25">
      <c r="BA987" s="91" t="s">
        <v>3287</v>
      </c>
      <c r="BB987" s="91" t="s">
        <v>3217</v>
      </c>
      <c r="BC987" s="91" t="s">
        <v>3225</v>
      </c>
      <c r="BD987" s="473" t="s">
        <v>1301</v>
      </c>
      <c r="BE987">
        <v>954</v>
      </c>
      <c r="BF987" s="93" t="s">
        <v>3012</v>
      </c>
      <c r="BG987" s="311" t="s">
        <v>3288</v>
      </c>
      <c r="BH987" s="93" t="str">
        <f t="shared" si="79"/>
        <v>Illinois McLean</v>
      </c>
      <c r="BI987" s="93" t="s">
        <v>446</v>
      </c>
      <c r="BJ987" s="93" t="s">
        <v>3013</v>
      </c>
      <c r="BK987" s="93" t="s">
        <v>3013</v>
      </c>
      <c r="BL987" s="100" t="s">
        <v>302</v>
      </c>
      <c r="BM987" s="95" t="s">
        <v>308</v>
      </c>
    </row>
    <row r="988" spans="53:69" ht="15" x14ac:dyDescent="0.25">
      <c r="BA988" s="90" t="s">
        <v>3289</v>
      </c>
      <c r="BB988" s="90" t="s">
        <v>3217</v>
      </c>
      <c r="BC988" s="90" t="s">
        <v>3225</v>
      </c>
      <c r="BD988" s="473" t="s">
        <v>1301</v>
      </c>
      <c r="BE988">
        <v>955</v>
      </c>
      <c r="BF988" s="93" t="s">
        <v>3012</v>
      </c>
      <c r="BG988" s="311" t="s">
        <v>3288</v>
      </c>
      <c r="BH988" s="93" t="str">
        <f t="shared" si="79"/>
        <v>Illinois McLean</v>
      </c>
      <c r="BI988" s="93" t="s">
        <v>3016</v>
      </c>
      <c r="BJ988" s="93" t="s">
        <v>3017</v>
      </c>
      <c r="BK988" s="93" t="s">
        <v>3017</v>
      </c>
      <c r="BL988" s="100" t="s">
        <v>3018</v>
      </c>
      <c r="BM988" s="95" t="s">
        <v>1802</v>
      </c>
    </row>
    <row r="989" spans="53:69" ht="15" x14ac:dyDescent="0.25">
      <c r="BA989" s="91" t="s">
        <v>3290</v>
      </c>
      <c r="BB989" s="91" t="s">
        <v>3217</v>
      </c>
      <c r="BC989" s="91" t="s">
        <v>3222</v>
      </c>
      <c r="BD989" s="473" t="s">
        <v>1301</v>
      </c>
      <c r="BE989">
        <v>956</v>
      </c>
      <c r="BF989" s="93" t="s">
        <v>3012</v>
      </c>
      <c r="BG989" s="311" t="s">
        <v>3291</v>
      </c>
      <c r="BH989" s="93" t="str">
        <f t="shared" si="79"/>
        <v>Illinois Menard</v>
      </c>
      <c r="BI989" s="93" t="s">
        <v>446</v>
      </c>
      <c r="BJ989" s="93" t="s">
        <v>3013</v>
      </c>
      <c r="BK989" s="93" t="s">
        <v>3013</v>
      </c>
      <c r="BL989" s="100" t="s">
        <v>302</v>
      </c>
      <c r="BM989" s="95" t="s">
        <v>308</v>
      </c>
    </row>
    <row r="990" spans="53:69" ht="15" x14ac:dyDescent="0.25">
      <c r="BA990" s="90" t="s">
        <v>3292</v>
      </c>
      <c r="BB990" s="90" t="s">
        <v>3217</v>
      </c>
      <c r="BC990" s="90" t="s">
        <v>3222</v>
      </c>
      <c r="BD990" s="473" t="s">
        <v>1301</v>
      </c>
      <c r="BE990">
        <v>957</v>
      </c>
      <c r="BF990" s="93" t="s">
        <v>3012</v>
      </c>
      <c r="BG990" s="311" t="s">
        <v>3291</v>
      </c>
      <c r="BH990" s="93" t="str">
        <f t="shared" si="79"/>
        <v>Illinois Menard</v>
      </c>
      <c r="BI990" s="93" t="s">
        <v>3016</v>
      </c>
      <c r="BJ990" s="93" t="s">
        <v>3017</v>
      </c>
      <c r="BK990" s="93" t="s">
        <v>3017</v>
      </c>
      <c r="BL990" s="100" t="s">
        <v>3018</v>
      </c>
      <c r="BM990" s="95" t="s">
        <v>1802</v>
      </c>
    </row>
    <row r="991" spans="53:69" ht="15" x14ac:dyDescent="0.25">
      <c r="BA991" s="91" t="s">
        <v>3293</v>
      </c>
      <c r="BB991" s="91" t="s">
        <v>3217</v>
      </c>
      <c r="BC991" s="91" t="s">
        <v>3222</v>
      </c>
      <c r="BD991" s="473" t="s">
        <v>1301</v>
      </c>
      <c r="BE991">
        <v>958</v>
      </c>
      <c r="BF991" s="93" t="s">
        <v>3012</v>
      </c>
      <c r="BG991" s="311" t="s">
        <v>3294</v>
      </c>
      <c r="BH991" s="93" t="str">
        <f t="shared" si="79"/>
        <v>Illinois Mercer</v>
      </c>
      <c r="BI991" s="93" t="s">
        <v>446</v>
      </c>
      <c r="BJ991" s="93" t="s">
        <v>3013</v>
      </c>
      <c r="BK991" s="93" t="s">
        <v>3013</v>
      </c>
      <c r="BL991" s="100" t="s">
        <v>302</v>
      </c>
      <c r="BM991" s="95" t="s">
        <v>308</v>
      </c>
    </row>
    <row r="992" spans="53:69" ht="15" x14ac:dyDescent="0.25">
      <c r="BA992" s="90" t="s">
        <v>3295</v>
      </c>
      <c r="BB992" s="90" t="s">
        <v>3217</v>
      </c>
      <c r="BC992" s="90" t="s">
        <v>3222</v>
      </c>
      <c r="BD992" s="473" t="s">
        <v>1301</v>
      </c>
      <c r="BE992">
        <v>959</v>
      </c>
      <c r="BF992" s="93" t="s">
        <v>3012</v>
      </c>
      <c r="BG992" s="311" t="s">
        <v>3294</v>
      </c>
      <c r="BH992" s="93" t="str">
        <f t="shared" si="79"/>
        <v>Illinois Mercer</v>
      </c>
      <c r="BI992" s="93" t="s">
        <v>3016</v>
      </c>
      <c r="BJ992" s="93" t="s">
        <v>3017</v>
      </c>
      <c r="BK992" s="93" t="s">
        <v>3017</v>
      </c>
      <c r="BL992" s="100" t="s">
        <v>3018</v>
      </c>
      <c r="BM992" s="95" t="s">
        <v>1802</v>
      </c>
    </row>
    <row r="993" spans="53:65" ht="15" x14ac:dyDescent="0.25">
      <c r="BA993" s="91" t="s">
        <v>3296</v>
      </c>
      <c r="BB993" s="91" t="s">
        <v>3217</v>
      </c>
      <c r="BC993" s="91" t="s">
        <v>3222</v>
      </c>
      <c r="BD993" s="473" t="s">
        <v>1301</v>
      </c>
      <c r="BE993">
        <v>960</v>
      </c>
      <c r="BF993" s="93" t="s">
        <v>3012</v>
      </c>
      <c r="BG993" s="311" t="s">
        <v>965</v>
      </c>
      <c r="BH993" s="93" t="str">
        <f t="shared" si="79"/>
        <v>Illinois Monroe</v>
      </c>
      <c r="BI993" s="93" t="s">
        <v>446</v>
      </c>
      <c r="BJ993" s="93" t="s">
        <v>3013</v>
      </c>
      <c r="BK993" s="93" t="s">
        <v>3013</v>
      </c>
      <c r="BL993" s="100" t="s">
        <v>302</v>
      </c>
      <c r="BM993" s="95" t="s">
        <v>308</v>
      </c>
    </row>
    <row r="994" spans="53:65" ht="15" x14ac:dyDescent="0.25">
      <c r="BA994" s="90" t="s">
        <v>3297</v>
      </c>
      <c r="BB994" s="90" t="s">
        <v>3217</v>
      </c>
      <c r="BC994" s="90" t="s">
        <v>3222</v>
      </c>
      <c r="BD994" s="473" t="s">
        <v>1301</v>
      </c>
      <c r="BE994">
        <v>961</v>
      </c>
      <c r="BF994" s="93" t="s">
        <v>3012</v>
      </c>
      <c r="BG994" s="311" t="s">
        <v>965</v>
      </c>
      <c r="BH994" s="93" t="str">
        <f t="shared" si="79"/>
        <v>Illinois Monroe</v>
      </c>
      <c r="BI994" s="93" t="s">
        <v>1799</v>
      </c>
      <c r="BJ994" s="93" t="s">
        <v>3024</v>
      </c>
      <c r="BK994" s="93" t="s">
        <v>3024</v>
      </c>
      <c r="BL994" s="93" t="s">
        <v>3024</v>
      </c>
      <c r="BM994" s="95" t="s">
        <v>1125</v>
      </c>
    </row>
    <row r="995" spans="53:65" ht="15" x14ac:dyDescent="0.25">
      <c r="BA995" s="91" t="s">
        <v>3298</v>
      </c>
      <c r="BB995" s="91" t="s">
        <v>3217</v>
      </c>
      <c r="BC995" s="91" t="s">
        <v>3222</v>
      </c>
      <c r="BD995" s="473" t="s">
        <v>1301</v>
      </c>
      <c r="BE995">
        <v>962</v>
      </c>
      <c r="BF995" s="93" t="s">
        <v>3012</v>
      </c>
      <c r="BG995" s="311" t="s">
        <v>972</v>
      </c>
      <c r="BH995" s="93" t="str">
        <f t="shared" si="79"/>
        <v>Illinois Montgomery</v>
      </c>
      <c r="BI995" s="93" t="s">
        <v>446</v>
      </c>
      <c r="BJ995" s="93" t="s">
        <v>3013</v>
      </c>
      <c r="BK995" s="93" t="s">
        <v>3013</v>
      </c>
      <c r="BL995" s="100" t="s">
        <v>302</v>
      </c>
      <c r="BM995" s="95" t="s">
        <v>308</v>
      </c>
    </row>
    <row r="996" spans="53:65" ht="15" x14ac:dyDescent="0.25">
      <c r="BA996" s="90" t="s">
        <v>3299</v>
      </c>
      <c r="BB996" s="90" t="s">
        <v>3217</v>
      </c>
      <c r="BC996" s="90" t="s">
        <v>3222</v>
      </c>
      <c r="BD996" s="473" t="s">
        <v>1301</v>
      </c>
      <c r="BE996">
        <v>963</v>
      </c>
      <c r="BF996" s="93" t="s">
        <v>3012</v>
      </c>
      <c r="BG996" s="311" t="s">
        <v>972</v>
      </c>
      <c r="BH996" s="93" t="str">
        <f t="shared" si="79"/>
        <v>Illinois Montgomery</v>
      </c>
      <c r="BI996" s="93" t="s">
        <v>3016</v>
      </c>
      <c r="BJ996" s="93" t="s">
        <v>3017</v>
      </c>
      <c r="BK996" s="93" t="s">
        <v>3017</v>
      </c>
      <c r="BL996" s="100" t="s">
        <v>3018</v>
      </c>
      <c r="BM996" s="95" t="s">
        <v>1802</v>
      </c>
    </row>
    <row r="997" spans="53:65" ht="15" x14ac:dyDescent="0.25">
      <c r="BA997" s="91" t="s">
        <v>3300</v>
      </c>
      <c r="BB997" s="91" t="s">
        <v>3217</v>
      </c>
      <c r="BC997" s="91" t="s">
        <v>3222</v>
      </c>
      <c r="BD997" s="473" t="s">
        <v>1301</v>
      </c>
      <c r="BE997">
        <v>964</v>
      </c>
      <c r="BF997" s="93" t="s">
        <v>3012</v>
      </c>
      <c r="BG997" s="311" t="s">
        <v>979</v>
      </c>
      <c r="BH997" s="93" t="str">
        <f t="shared" si="79"/>
        <v>Illinois Morgan</v>
      </c>
      <c r="BI997" s="93" t="s">
        <v>446</v>
      </c>
      <c r="BJ997" s="93" t="s">
        <v>3013</v>
      </c>
      <c r="BK997" s="93" t="s">
        <v>3013</v>
      </c>
      <c r="BL997" s="100" t="s">
        <v>302</v>
      </c>
      <c r="BM997" s="95" t="s">
        <v>308</v>
      </c>
    </row>
    <row r="998" spans="53:65" ht="15" x14ac:dyDescent="0.25">
      <c r="BA998" s="90" t="s">
        <v>3301</v>
      </c>
      <c r="BB998" s="90" t="s">
        <v>3217</v>
      </c>
      <c r="BC998" s="90" t="s">
        <v>3218</v>
      </c>
      <c r="BD998" s="473" t="s">
        <v>1301</v>
      </c>
      <c r="BE998">
        <v>965</v>
      </c>
      <c r="BF998" s="93" t="s">
        <v>3012</v>
      </c>
      <c r="BG998" s="311" t="s">
        <v>979</v>
      </c>
      <c r="BH998" s="93" t="str">
        <f t="shared" si="79"/>
        <v>Illinois Morgan</v>
      </c>
      <c r="BI998" s="93" t="s">
        <v>3016</v>
      </c>
      <c r="BJ998" s="93" t="s">
        <v>3017</v>
      </c>
      <c r="BK998" s="93" t="s">
        <v>3017</v>
      </c>
      <c r="BL998" s="100" t="s">
        <v>3018</v>
      </c>
      <c r="BM998" s="95" t="s">
        <v>1802</v>
      </c>
    </row>
    <row r="999" spans="53:65" ht="15" x14ac:dyDescent="0.25">
      <c r="BA999" s="91" t="s">
        <v>3302</v>
      </c>
      <c r="BB999" s="91" t="s">
        <v>3217</v>
      </c>
      <c r="BC999" s="91" t="s">
        <v>2422</v>
      </c>
      <c r="BD999" s="473" t="s">
        <v>1301</v>
      </c>
      <c r="BE999">
        <v>966</v>
      </c>
      <c r="BF999" s="93" t="s">
        <v>3012</v>
      </c>
      <c r="BG999" s="311" t="s">
        <v>3303</v>
      </c>
      <c r="BH999" s="93" t="str">
        <f t="shared" si="79"/>
        <v>Illinois Moultrie</v>
      </c>
      <c r="BI999" s="93" t="s">
        <v>446</v>
      </c>
      <c r="BJ999" s="93" t="s">
        <v>3013</v>
      </c>
      <c r="BK999" s="93" t="s">
        <v>3013</v>
      </c>
      <c r="BL999" s="100" t="s">
        <v>302</v>
      </c>
      <c r="BM999" s="95" t="s">
        <v>308</v>
      </c>
    </row>
    <row r="1000" spans="53:65" ht="15" x14ac:dyDescent="0.25">
      <c r="BA1000" s="90" t="s">
        <v>3304</v>
      </c>
      <c r="BB1000" s="90" t="s">
        <v>3217</v>
      </c>
      <c r="BC1000" s="90" t="s">
        <v>3225</v>
      </c>
      <c r="BD1000" s="473" t="s">
        <v>1301</v>
      </c>
      <c r="BE1000">
        <v>967</v>
      </c>
      <c r="BF1000" s="93" t="s">
        <v>3012</v>
      </c>
      <c r="BG1000" s="311" t="s">
        <v>3303</v>
      </c>
      <c r="BH1000" s="93" t="str">
        <f t="shared" si="79"/>
        <v>Illinois Moultrie</v>
      </c>
      <c r="BI1000" s="93" t="s">
        <v>3016</v>
      </c>
      <c r="BJ1000" s="93" t="s">
        <v>3017</v>
      </c>
      <c r="BK1000" s="93" t="s">
        <v>3017</v>
      </c>
      <c r="BL1000" s="100" t="s">
        <v>3018</v>
      </c>
      <c r="BM1000" s="95" t="s">
        <v>1802</v>
      </c>
    </row>
    <row r="1001" spans="53:65" ht="15" x14ac:dyDescent="0.25">
      <c r="BA1001" s="91" t="s">
        <v>3305</v>
      </c>
      <c r="BB1001" s="91" t="s">
        <v>3217</v>
      </c>
      <c r="BC1001" s="91" t="s">
        <v>3225</v>
      </c>
      <c r="BD1001" s="473" t="s">
        <v>1301</v>
      </c>
      <c r="BE1001">
        <v>968</v>
      </c>
      <c r="BF1001" s="93" t="s">
        <v>3012</v>
      </c>
      <c r="BG1001" s="311" t="s">
        <v>3306</v>
      </c>
      <c r="BH1001" s="93" t="str">
        <f t="shared" si="79"/>
        <v>Illinois Ogle</v>
      </c>
      <c r="BI1001" s="93" t="s">
        <v>446</v>
      </c>
      <c r="BJ1001" s="93" t="s">
        <v>3013</v>
      </c>
      <c r="BK1001" s="93" t="s">
        <v>3013</v>
      </c>
      <c r="BL1001" s="100" t="s">
        <v>302</v>
      </c>
      <c r="BM1001" s="95" t="s">
        <v>308</v>
      </c>
    </row>
    <row r="1002" spans="53:65" ht="15" x14ac:dyDescent="0.25">
      <c r="BA1002" s="90" t="s">
        <v>3307</v>
      </c>
      <c r="BB1002" s="90" t="s">
        <v>3217</v>
      </c>
      <c r="BC1002" s="90" t="s">
        <v>3225</v>
      </c>
      <c r="BD1002" s="473" t="s">
        <v>1301</v>
      </c>
      <c r="BE1002">
        <v>969</v>
      </c>
      <c r="BF1002" s="93" t="s">
        <v>3012</v>
      </c>
      <c r="BG1002" s="311" t="s">
        <v>3306</v>
      </c>
      <c r="BH1002" s="93" t="str">
        <f t="shared" si="79"/>
        <v>Illinois Ogle</v>
      </c>
      <c r="BI1002" s="93" t="s">
        <v>3016</v>
      </c>
      <c r="BJ1002" s="93" t="s">
        <v>3034</v>
      </c>
      <c r="BK1002" s="93" t="s">
        <v>3034</v>
      </c>
      <c r="BL1002" s="100" t="s">
        <v>3035</v>
      </c>
      <c r="BM1002" s="95" t="s">
        <v>308</v>
      </c>
    </row>
    <row r="1003" spans="53:65" ht="15" x14ac:dyDescent="0.25">
      <c r="BA1003" s="91" t="s">
        <v>3308</v>
      </c>
      <c r="BB1003" s="91" t="s">
        <v>3217</v>
      </c>
      <c r="BC1003" s="91" t="s">
        <v>3222</v>
      </c>
      <c r="BD1003" s="473" t="s">
        <v>1301</v>
      </c>
      <c r="BE1003">
        <v>970</v>
      </c>
      <c r="BF1003" s="93" t="s">
        <v>3012</v>
      </c>
      <c r="BG1003" s="311" t="s">
        <v>3309</v>
      </c>
      <c r="BH1003" s="93" t="str">
        <f t="shared" si="79"/>
        <v>Illinois Peoria</v>
      </c>
      <c r="BI1003" s="93" t="s">
        <v>446</v>
      </c>
      <c r="BJ1003" s="93" t="s">
        <v>3013</v>
      </c>
      <c r="BK1003" s="93" t="s">
        <v>3013</v>
      </c>
      <c r="BL1003" s="100" t="s">
        <v>302</v>
      </c>
      <c r="BM1003" s="95" t="s">
        <v>308</v>
      </c>
    </row>
    <row r="1004" spans="53:65" ht="15" x14ac:dyDescent="0.25">
      <c r="BA1004" s="90" t="s">
        <v>3310</v>
      </c>
      <c r="BB1004" s="90" t="s">
        <v>3217</v>
      </c>
      <c r="BC1004" s="90" t="s">
        <v>3225</v>
      </c>
      <c r="BD1004" s="473" t="s">
        <v>1301</v>
      </c>
      <c r="BE1004">
        <v>971</v>
      </c>
      <c r="BF1004" s="93" t="s">
        <v>3012</v>
      </c>
      <c r="BG1004" s="311" t="s">
        <v>3309</v>
      </c>
      <c r="BH1004" s="93" t="str">
        <f t="shared" si="79"/>
        <v>Illinois Peoria</v>
      </c>
      <c r="BI1004" s="93" t="s">
        <v>3016</v>
      </c>
      <c r="BJ1004" s="93" t="s">
        <v>3017</v>
      </c>
      <c r="BK1004" s="93" t="s">
        <v>3017</v>
      </c>
      <c r="BL1004" s="100" t="s">
        <v>3018</v>
      </c>
      <c r="BM1004" s="95" t="s">
        <v>1802</v>
      </c>
    </row>
    <row r="1005" spans="53:65" ht="15" x14ac:dyDescent="0.25">
      <c r="BA1005" s="91" t="s">
        <v>3311</v>
      </c>
      <c r="BB1005" s="91" t="s">
        <v>3217</v>
      </c>
      <c r="BC1005" s="91" t="s">
        <v>3218</v>
      </c>
      <c r="BD1005" s="473" t="s">
        <v>1301</v>
      </c>
      <c r="BE1005">
        <v>972</v>
      </c>
      <c r="BF1005" s="93" t="s">
        <v>3012</v>
      </c>
      <c r="BG1005" s="311" t="s">
        <v>988</v>
      </c>
      <c r="BH1005" s="93" t="str">
        <f t="shared" si="79"/>
        <v>Illinois Perry</v>
      </c>
      <c r="BI1005" s="93" t="s">
        <v>446</v>
      </c>
      <c r="BJ1005" s="93" t="s">
        <v>3013</v>
      </c>
      <c r="BK1005" s="93" t="s">
        <v>3013</v>
      </c>
      <c r="BL1005" s="100" t="s">
        <v>302</v>
      </c>
      <c r="BM1005" s="95" t="s">
        <v>308</v>
      </c>
    </row>
    <row r="1006" spans="53:65" ht="15" x14ac:dyDescent="0.25">
      <c r="BA1006" s="90" t="s">
        <v>3312</v>
      </c>
      <c r="BB1006" s="90" t="s">
        <v>3217</v>
      </c>
      <c r="BC1006" s="90" t="s">
        <v>3225</v>
      </c>
      <c r="BD1006" s="473" t="s">
        <v>1301</v>
      </c>
      <c r="BE1006">
        <v>973</v>
      </c>
      <c r="BF1006" s="93" t="s">
        <v>3012</v>
      </c>
      <c r="BG1006" s="311" t="s">
        <v>988</v>
      </c>
      <c r="BH1006" s="93" t="str">
        <f t="shared" si="79"/>
        <v>Illinois Perry</v>
      </c>
      <c r="BI1006" s="93" t="s">
        <v>1799</v>
      </c>
      <c r="BJ1006" s="93" t="s">
        <v>3024</v>
      </c>
      <c r="BK1006" s="93" t="s">
        <v>3024</v>
      </c>
      <c r="BL1006" s="93" t="s">
        <v>3024</v>
      </c>
      <c r="BM1006" s="95" t="s">
        <v>1125</v>
      </c>
    </row>
    <row r="1007" spans="53:65" ht="15" x14ac:dyDescent="0.25">
      <c r="BA1007" s="91" t="s">
        <v>3313</v>
      </c>
      <c r="BB1007" s="91" t="s">
        <v>3217</v>
      </c>
      <c r="BC1007" s="91" t="s">
        <v>3225</v>
      </c>
      <c r="BD1007" s="473" t="s">
        <v>1301</v>
      </c>
      <c r="BE1007">
        <v>974</v>
      </c>
      <c r="BF1007" s="93" t="s">
        <v>3012</v>
      </c>
      <c r="BG1007" s="311" t="s">
        <v>3314</v>
      </c>
      <c r="BH1007" s="93" t="str">
        <f t="shared" si="79"/>
        <v>Illinois Piatt</v>
      </c>
      <c r="BI1007" s="93" t="s">
        <v>446</v>
      </c>
      <c r="BJ1007" s="93" t="s">
        <v>3013</v>
      </c>
      <c r="BK1007" s="93" t="s">
        <v>3013</v>
      </c>
      <c r="BL1007" s="100" t="s">
        <v>302</v>
      </c>
      <c r="BM1007" s="95" t="s">
        <v>308</v>
      </c>
    </row>
    <row r="1008" spans="53:65" ht="15" x14ac:dyDescent="0.25">
      <c r="BA1008" s="90" t="s">
        <v>3315</v>
      </c>
      <c r="BB1008" s="90" t="s">
        <v>3217</v>
      </c>
      <c r="BC1008" s="90" t="s">
        <v>3225</v>
      </c>
      <c r="BD1008" s="473" t="s">
        <v>1301</v>
      </c>
      <c r="BE1008">
        <v>975</v>
      </c>
      <c r="BF1008" s="93" t="s">
        <v>3012</v>
      </c>
      <c r="BG1008" s="311" t="s">
        <v>3314</v>
      </c>
      <c r="BH1008" s="93" t="str">
        <f t="shared" si="79"/>
        <v>Illinois Piatt</v>
      </c>
      <c r="BI1008" s="93" t="s">
        <v>3016</v>
      </c>
      <c r="BJ1008" s="93" t="s">
        <v>3017</v>
      </c>
      <c r="BK1008" s="93" t="s">
        <v>3017</v>
      </c>
      <c r="BL1008" s="100" t="s">
        <v>3018</v>
      </c>
      <c r="BM1008" s="95" t="s">
        <v>1802</v>
      </c>
    </row>
    <row r="1009" spans="53:65" ht="15" x14ac:dyDescent="0.25">
      <c r="BA1009" s="91" t="s">
        <v>3316</v>
      </c>
      <c r="BB1009" s="91" t="s">
        <v>3217</v>
      </c>
      <c r="BC1009" s="91" t="s">
        <v>3225</v>
      </c>
      <c r="BD1009" s="473" t="s">
        <v>1301</v>
      </c>
      <c r="BE1009">
        <v>976</v>
      </c>
      <c r="BF1009" s="93" t="s">
        <v>3012</v>
      </c>
      <c r="BG1009" s="311" t="s">
        <v>1010</v>
      </c>
      <c r="BH1009" s="93" t="str">
        <f t="shared" si="79"/>
        <v>Illinois Pike</v>
      </c>
      <c r="BI1009" s="93" t="s">
        <v>446</v>
      </c>
      <c r="BJ1009" s="93" t="s">
        <v>3013</v>
      </c>
      <c r="BK1009" s="93" t="s">
        <v>3013</v>
      </c>
      <c r="BL1009" s="100" t="s">
        <v>302</v>
      </c>
      <c r="BM1009" s="95" t="s">
        <v>308</v>
      </c>
    </row>
    <row r="1010" spans="53:65" ht="15" x14ac:dyDescent="0.25">
      <c r="BA1010" s="90" t="s">
        <v>3317</v>
      </c>
      <c r="BB1010" s="90" t="s">
        <v>3217</v>
      </c>
      <c r="BC1010" s="90" t="s">
        <v>3225</v>
      </c>
      <c r="BD1010" s="473" t="s">
        <v>1301</v>
      </c>
      <c r="BE1010">
        <v>977</v>
      </c>
      <c r="BF1010" s="93" t="s">
        <v>3012</v>
      </c>
      <c r="BG1010" s="311" t="s">
        <v>1010</v>
      </c>
      <c r="BH1010" s="93" t="str">
        <f t="shared" si="79"/>
        <v>Illinois Pike</v>
      </c>
      <c r="BI1010" s="93" t="s">
        <v>3016</v>
      </c>
      <c r="BJ1010" s="93" t="s">
        <v>3017</v>
      </c>
      <c r="BK1010" s="93" t="s">
        <v>3017</v>
      </c>
      <c r="BL1010" s="100" t="s">
        <v>3018</v>
      </c>
      <c r="BM1010" s="95" t="s">
        <v>1802</v>
      </c>
    </row>
    <row r="1011" spans="53:65" ht="15" x14ac:dyDescent="0.25">
      <c r="BA1011" s="91" t="s">
        <v>3318</v>
      </c>
      <c r="BB1011" s="91" t="s">
        <v>3217</v>
      </c>
      <c r="BC1011" s="91" t="s">
        <v>2422</v>
      </c>
      <c r="BD1011" s="473" t="s">
        <v>1301</v>
      </c>
      <c r="BE1011">
        <v>978</v>
      </c>
      <c r="BF1011" s="93" t="s">
        <v>3012</v>
      </c>
      <c r="BG1011" s="311" t="s">
        <v>1354</v>
      </c>
      <c r="BH1011" s="93" t="str">
        <f t="shared" si="79"/>
        <v>Illinois Pope</v>
      </c>
      <c r="BI1011" s="93" t="s">
        <v>446</v>
      </c>
      <c r="BJ1011" s="93" t="s">
        <v>3013</v>
      </c>
      <c r="BK1011" s="93" t="s">
        <v>3013</v>
      </c>
      <c r="BL1011" s="100" t="s">
        <v>302</v>
      </c>
      <c r="BM1011" s="95" t="s">
        <v>308</v>
      </c>
    </row>
    <row r="1012" spans="53:65" ht="15" x14ac:dyDescent="0.25">
      <c r="BA1012" s="90" t="s">
        <v>3319</v>
      </c>
      <c r="BB1012" s="90" t="s">
        <v>3217</v>
      </c>
      <c r="BC1012" s="90" t="s">
        <v>3248</v>
      </c>
      <c r="BD1012" s="473" t="s">
        <v>1301</v>
      </c>
      <c r="BE1012">
        <v>979</v>
      </c>
      <c r="BF1012" s="93" t="s">
        <v>3012</v>
      </c>
      <c r="BG1012" s="311" t="s">
        <v>1354</v>
      </c>
      <c r="BH1012" s="93" t="str">
        <f t="shared" si="79"/>
        <v>Illinois Pope</v>
      </c>
      <c r="BI1012" s="93" t="s">
        <v>1799</v>
      </c>
      <c r="BJ1012" s="93" t="s">
        <v>3024</v>
      </c>
      <c r="BK1012" s="93" t="s">
        <v>3024</v>
      </c>
      <c r="BL1012" s="93" t="s">
        <v>3024</v>
      </c>
      <c r="BM1012" s="95" t="s">
        <v>1125</v>
      </c>
    </row>
    <row r="1013" spans="53:65" ht="15" x14ac:dyDescent="0.25">
      <c r="BA1013" s="91" t="s">
        <v>3320</v>
      </c>
      <c r="BB1013" s="91" t="s">
        <v>3217</v>
      </c>
      <c r="BC1013" s="91" t="s">
        <v>3248</v>
      </c>
      <c r="BD1013" s="473" t="s">
        <v>1301</v>
      </c>
      <c r="BE1013">
        <v>980</v>
      </c>
      <c r="BF1013" s="93" t="s">
        <v>3012</v>
      </c>
      <c r="BG1013" s="311" t="s">
        <v>1361</v>
      </c>
      <c r="BH1013" s="93" t="str">
        <f t="shared" si="79"/>
        <v>Illinois Pulaski</v>
      </c>
      <c r="BI1013" s="93" t="s">
        <v>446</v>
      </c>
      <c r="BJ1013" s="93" t="s">
        <v>3013</v>
      </c>
      <c r="BK1013" s="93" t="s">
        <v>3013</v>
      </c>
      <c r="BL1013" s="100" t="s">
        <v>302</v>
      </c>
      <c r="BM1013" s="95" t="s">
        <v>308</v>
      </c>
    </row>
    <row r="1014" spans="53:65" ht="15" x14ac:dyDescent="0.25">
      <c r="BA1014" s="90" t="s">
        <v>3321</v>
      </c>
      <c r="BB1014" s="90" t="s">
        <v>3217</v>
      </c>
      <c r="BC1014" s="90" t="s">
        <v>3248</v>
      </c>
      <c r="BD1014" s="473" t="s">
        <v>1301</v>
      </c>
      <c r="BE1014">
        <v>981</v>
      </c>
      <c r="BF1014" s="93" t="s">
        <v>3012</v>
      </c>
      <c r="BG1014" s="311" t="s">
        <v>1361</v>
      </c>
      <c r="BH1014" s="93" t="str">
        <f t="shared" si="79"/>
        <v>Illinois Pulaski</v>
      </c>
      <c r="BI1014" s="93" t="s">
        <v>1799</v>
      </c>
      <c r="BJ1014" s="93" t="s">
        <v>3024</v>
      </c>
      <c r="BK1014" s="93" t="s">
        <v>3024</v>
      </c>
      <c r="BL1014" s="93" t="s">
        <v>3024</v>
      </c>
      <c r="BM1014" s="95" t="s">
        <v>1125</v>
      </c>
    </row>
    <row r="1015" spans="53:65" ht="15" x14ac:dyDescent="0.25">
      <c r="BA1015" s="91" t="s">
        <v>3322</v>
      </c>
      <c r="BB1015" s="91" t="s">
        <v>3217</v>
      </c>
      <c r="BC1015" s="91" t="s">
        <v>3248</v>
      </c>
      <c r="BD1015" s="473" t="s">
        <v>1301</v>
      </c>
      <c r="BE1015">
        <v>982</v>
      </c>
      <c r="BF1015" s="93" t="s">
        <v>3012</v>
      </c>
      <c r="BG1015" s="311" t="s">
        <v>2065</v>
      </c>
      <c r="BH1015" s="93" t="str">
        <f t="shared" si="79"/>
        <v>Illinois Putnam</v>
      </c>
      <c r="BI1015" s="93" t="s">
        <v>446</v>
      </c>
      <c r="BJ1015" s="93" t="s">
        <v>3013</v>
      </c>
      <c r="BK1015" s="93" t="s">
        <v>3013</v>
      </c>
      <c r="BL1015" s="100" t="s">
        <v>302</v>
      </c>
      <c r="BM1015" s="95" t="s">
        <v>308</v>
      </c>
    </row>
    <row r="1016" spans="53:65" ht="15" x14ac:dyDescent="0.25">
      <c r="BA1016" s="90" t="s">
        <v>3323</v>
      </c>
      <c r="BB1016" s="90" t="s">
        <v>3217</v>
      </c>
      <c r="BC1016" s="90" t="s">
        <v>3225</v>
      </c>
      <c r="BD1016" s="473" t="s">
        <v>1301</v>
      </c>
      <c r="BE1016">
        <v>983</v>
      </c>
      <c r="BF1016" s="93" t="s">
        <v>3012</v>
      </c>
      <c r="BG1016" s="311" t="s">
        <v>2065</v>
      </c>
      <c r="BH1016" s="93" t="str">
        <f t="shared" ref="BH1016:BH1079" si="80">_xlfn.CONCAT(BF1016," ",BG1016)</f>
        <v>Illinois Putnam</v>
      </c>
      <c r="BI1016" s="93" t="s">
        <v>3016</v>
      </c>
      <c r="BJ1016" s="93" t="s">
        <v>3017</v>
      </c>
      <c r="BK1016" s="93" t="s">
        <v>3017</v>
      </c>
      <c r="BL1016" s="100" t="s">
        <v>3018</v>
      </c>
      <c r="BM1016" s="95" t="s">
        <v>1802</v>
      </c>
    </row>
    <row r="1017" spans="53:65" ht="15" x14ac:dyDescent="0.25">
      <c r="BA1017" s="91" t="s">
        <v>3324</v>
      </c>
      <c r="BB1017" s="91" t="s">
        <v>3217</v>
      </c>
      <c r="BC1017" s="91" t="s">
        <v>3225</v>
      </c>
      <c r="BD1017" s="473" t="s">
        <v>1301</v>
      </c>
      <c r="BE1017">
        <v>984</v>
      </c>
      <c r="BF1017" s="93" t="s">
        <v>3012</v>
      </c>
      <c r="BG1017" s="311" t="s">
        <v>1018</v>
      </c>
      <c r="BH1017" s="93" t="str">
        <f t="shared" si="80"/>
        <v>Illinois Randolph</v>
      </c>
      <c r="BI1017" s="93" t="s">
        <v>446</v>
      </c>
      <c r="BJ1017" s="93" t="s">
        <v>3013</v>
      </c>
      <c r="BK1017" s="93" t="s">
        <v>3013</v>
      </c>
      <c r="BL1017" s="100" t="s">
        <v>302</v>
      </c>
      <c r="BM1017" s="95" t="s">
        <v>308</v>
      </c>
    </row>
    <row r="1018" spans="53:65" ht="15" x14ac:dyDescent="0.25">
      <c r="BA1018" s="90" t="s">
        <v>3325</v>
      </c>
      <c r="BB1018" s="90" t="s">
        <v>3217</v>
      </c>
      <c r="BC1018" s="90" t="s">
        <v>3248</v>
      </c>
      <c r="BD1018" s="473" t="s">
        <v>1301</v>
      </c>
      <c r="BE1018">
        <v>985</v>
      </c>
      <c r="BF1018" s="93" t="s">
        <v>3012</v>
      </c>
      <c r="BG1018" s="311" t="s">
        <v>1018</v>
      </c>
      <c r="BH1018" s="93" t="str">
        <f t="shared" si="80"/>
        <v>Illinois Randolph</v>
      </c>
      <c r="BI1018" s="93" t="s">
        <v>1799</v>
      </c>
      <c r="BJ1018" s="93" t="s">
        <v>3024</v>
      </c>
      <c r="BK1018" s="93" t="s">
        <v>3024</v>
      </c>
      <c r="BL1018" s="93" t="s">
        <v>3024</v>
      </c>
      <c r="BM1018" s="95" t="s">
        <v>1125</v>
      </c>
    </row>
    <row r="1019" spans="53:65" ht="15" x14ac:dyDescent="0.25">
      <c r="BA1019" s="91" t="s">
        <v>3326</v>
      </c>
      <c r="BB1019" s="91" t="s">
        <v>3217</v>
      </c>
      <c r="BC1019" s="91" t="s">
        <v>3225</v>
      </c>
      <c r="BD1019" s="473" t="s">
        <v>1301</v>
      </c>
      <c r="BE1019">
        <v>986</v>
      </c>
      <c r="BF1019" s="93" t="s">
        <v>3012</v>
      </c>
      <c r="BG1019" s="311" t="s">
        <v>3327</v>
      </c>
      <c r="BH1019" s="93" t="str">
        <f t="shared" si="80"/>
        <v>Illinois Richland</v>
      </c>
      <c r="BI1019" s="93" t="s">
        <v>446</v>
      </c>
      <c r="BJ1019" s="93" t="s">
        <v>3013</v>
      </c>
      <c r="BK1019" s="93" t="s">
        <v>3013</v>
      </c>
      <c r="BL1019" s="100" t="s">
        <v>302</v>
      </c>
      <c r="BM1019" s="95" t="s">
        <v>308</v>
      </c>
    </row>
    <row r="1020" spans="53:65" ht="15" x14ac:dyDescent="0.25">
      <c r="BA1020" s="90" t="s">
        <v>3328</v>
      </c>
      <c r="BB1020" s="90" t="s">
        <v>3217</v>
      </c>
      <c r="BC1020" s="90" t="s">
        <v>3222</v>
      </c>
      <c r="BD1020" s="473" t="s">
        <v>1301</v>
      </c>
      <c r="BE1020">
        <v>987</v>
      </c>
      <c r="BF1020" s="93" t="s">
        <v>3012</v>
      </c>
      <c r="BG1020" s="311" t="s">
        <v>3327</v>
      </c>
      <c r="BH1020" s="93" t="str">
        <f t="shared" si="80"/>
        <v>Illinois Richland</v>
      </c>
      <c r="BI1020" s="93" t="s">
        <v>1799</v>
      </c>
      <c r="BJ1020" s="93" t="s">
        <v>3024</v>
      </c>
      <c r="BK1020" s="93" t="s">
        <v>3024</v>
      </c>
      <c r="BL1020" s="93" t="s">
        <v>3024</v>
      </c>
      <c r="BM1020" s="95" t="s">
        <v>1125</v>
      </c>
    </row>
    <row r="1021" spans="53:65" ht="15" x14ac:dyDescent="0.25">
      <c r="BA1021" s="91" t="s">
        <v>3329</v>
      </c>
      <c r="BB1021" s="91" t="s">
        <v>3217</v>
      </c>
      <c r="BC1021" s="91" t="s">
        <v>3222</v>
      </c>
      <c r="BD1021" s="473" t="s">
        <v>1301</v>
      </c>
      <c r="BE1021">
        <v>988</v>
      </c>
      <c r="BF1021" s="93" t="s">
        <v>3012</v>
      </c>
      <c r="BG1021" s="311" t="s">
        <v>3330</v>
      </c>
      <c r="BH1021" s="93" t="str">
        <f t="shared" si="80"/>
        <v>Illinois Rock Island</v>
      </c>
      <c r="BI1021" s="93" t="s">
        <v>446</v>
      </c>
      <c r="BJ1021" s="93" t="s">
        <v>3013</v>
      </c>
      <c r="BK1021" s="93" t="s">
        <v>3013</v>
      </c>
      <c r="BL1021" s="100" t="s">
        <v>302</v>
      </c>
      <c r="BM1021" s="95" t="s">
        <v>308</v>
      </c>
    </row>
    <row r="1022" spans="53:65" ht="15" x14ac:dyDescent="0.25">
      <c r="BA1022" s="90" t="s">
        <v>3331</v>
      </c>
      <c r="BB1022" s="90" t="s">
        <v>3217</v>
      </c>
      <c r="BC1022" s="90" t="s">
        <v>3225</v>
      </c>
      <c r="BD1022" s="473" t="s">
        <v>1301</v>
      </c>
      <c r="BE1022">
        <v>989</v>
      </c>
      <c r="BF1022" s="93" t="s">
        <v>3012</v>
      </c>
      <c r="BG1022" s="311" t="s">
        <v>3330</v>
      </c>
      <c r="BH1022" s="93" t="str">
        <f t="shared" si="80"/>
        <v>Illinois Rock Island</v>
      </c>
      <c r="BI1022" s="93" t="s">
        <v>3016</v>
      </c>
      <c r="BJ1022" s="93" t="s">
        <v>3017</v>
      </c>
      <c r="BK1022" s="93" t="s">
        <v>3017</v>
      </c>
      <c r="BL1022" s="100" t="s">
        <v>3018</v>
      </c>
      <c r="BM1022" s="95" t="s">
        <v>1802</v>
      </c>
    </row>
    <row r="1023" spans="53:65" ht="15" x14ac:dyDescent="0.25">
      <c r="BA1023" s="91" t="s">
        <v>3332</v>
      </c>
      <c r="BB1023" s="91" t="s">
        <v>3217</v>
      </c>
      <c r="BC1023" s="91" t="s">
        <v>3222</v>
      </c>
      <c r="BD1023" s="473" t="s">
        <v>1301</v>
      </c>
      <c r="BE1023">
        <v>990</v>
      </c>
      <c r="BF1023" s="93" t="s">
        <v>3012</v>
      </c>
      <c r="BG1023" s="311" t="s">
        <v>1366</v>
      </c>
      <c r="BH1023" s="93" t="str">
        <f t="shared" si="80"/>
        <v>Illinois Saline</v>
      </c>
      <c r="BI1023" s="93" t="s">
        <v>446</v>
      </c>
      <c r="BJ1023" s="93" t="s">
        <v>3013</v>
      </c>
      <c r="BK1023" s="93" t="s">
        <v>3013</v>
      </c>
      <c r="BL1023" s="100" t="s">
        <v>302</v>
      </c>
      <c r="BM1023" s="95" t="s">
        <v>308</v>
      </c>
    </row>
    <row r="1024" spans="53:65" ht="15" x14ac:dyDescent="0.25">
      <c r="BA1024" s="91" t="s">
        <v>3333</v>
      </c>
      <c r="BB1024" s="91" t="s">
        <v>3217</v>
      </c>
      <c r="BC1024" s="91" t="s">
        <v>3222</v>
      </c>
      <c r="BD1024" s="473" t="s">
        <v>1301</v>
      </c>
      <c r="BE1024">
        <v>991</v>
      </c>
      <c r="BF1024" s="93" t="s">
        <v>3012</v>
      </c>
      <c r="BG1024" s="311" t="s">
        <v>1366</v>
      </c>
      <c r="BH1024" s="93" t="str">
        <f t="shared" si="80"/>
        <v>Illinois Saline</v>
      </c>
      <c r="BI1024" s="93" t="s">
        <v>1799</v>
      </c>
      <c r="BJ1024" s="93" t="s">
        <v>3024</v>
      </c>
      <c r="BK1024" s="93" t="s">
        <v>3024</v>
      </c>
      <c r="BL1024" s="93" t="s">
        <v>3024</v>
      </c>
      <c r="BM1024" s="95" t="s">
        <v>1125</v>
      </c>
    </row>
    <row r="1025" spans="53:65" ht="15" x14ac:dyDescent="0.25">
      <c r="BA1025" s="90" t="s">
        <v>3334</v>
      </c>
      <c r="BB1025" s="90" t="s">
        <v>3217</v>
      </c>
      <c r="BC1025" s="90" t="s">
        <v>3222</v>
      </c>
      <c r="BD1025" s="473" t="s">
        <v>1301</v>
      </c>
      <c r="BE1025">
        <v>992</v>
      </c>
      <c r="BF1025" s="93" t="s">
        <v>3012</v>
      </c>
      <c r="BG1025" s="311" t="s">
        <v>3335</v>
      </c>
      <c r="BH1025" s="93" t="str">
        <f t="shared" si="80"/>
        <v>Illinois Sangamon</v>
      </c>
      <c r="BI1025" s="93" t="s">
        <v>446</v>
      </c>
      <c r="BJ1025" s="93" t="s">
        <v>3013</v>
      </c>
      <c r="BK1025" s="93" t="s">
        <v>3013</v>
      </c>
      <c r="BL1025" s="100" t="s">
        <v>302</v>
      </c>
      <c r="BM1025" s="95" t="s">
        <v>308</v>
      </c>
    </row>
    <row r="1026" spans="53:65" ht="15" x14ac:dyDescent="0.25">
      <c r="BA1026" s="91" t="s">
        <v>3336</v>
      </c>
      <c r="BB1026" s="91" t="s">
        <v>3217</v>
      </c>
      <c r="BC1026" s="91" t="s">
        <v>3222</v>
      </c>
      <c r="BD1026" s="473" t="s">
        <v>1301</v>
      </c>
      <c r="BE1026">
        <v>993</v>
      </c>
      <c r="BF1026" s="93" t="s">
        <v>3012</v>
      </c>
      <c r="BG1026" s="311" t="s">
        <v>3335</v>
      </c>
      <c r="BH1026" s="93" t="str">
        <f t="shared" si="80"/>
        <v>Illinois Sangamon</v>
      </c>
      <c r="BI1026" s="93" t="s">
        <v>3016</v>
      </c>
      <c r="BJ1026" s="93" t="s">
        <v>3017</v>
      </c>
      <c r="BK1026" s="93" t="s">
        <v>3017</v>
      </c>
      <c r="BL1026" s="100" t="s">
        <v>3018</v>
      </c>
      <c r="BM1026" s="95" t="s">
        <v>1802</v>
      </c>
    </row>
    <row r="1027" spans="53:65" ht="15" x14ac:dyDescent="0.25">
      <c r="BA1027" s="90" t="s">
        <v>3337</v>
      </c>
      <c r="BB1027" s="90" t="s">
        <v>3217</v>
      </c>
      <c r="BC1027" s="90" t="s">
        <v>3222</v>
      </c>
      <c r="BD1027" s="473" t="s">
        <v>1301</v>
      </c>
      <c r="BE1027">
        <v>994</v>
      </c>
      <c r="BF1027" s="93" t="s">
        <v>3012</v>
      </c>
      <c r="BG1027" s="311" t="s">
        <v>3338</v>
      </c>
      <c r="BH1027" s="93" t="str">
        <f t="shared" si="80"/>
        <v>Illinois Schuyler</v>
      </c>
      <c r="BI1027" s="93" t="s">
        <v>446</v>
      </c>
      <c r="BJ1027" s="93" t="s">
        <v>3013</v>
      </c>
      <c r="BK1027" s="93" t="s">
        <v>3013</v>
      </c>
      <c r="BL1027" s="100" t="s">
        <v>302</v>
      </c>
      <c r="BM1027" s="95" t="s">
        <v>308</v>
      </c>
    </row>
    <row r="1028" spans="53:65" ht="15" x14ac:dyDescent="0.25">
      <c r="BA1028" s="91" t="s">
        <v>3339</v>
      </c>
      <c r="BB1028" s="91" t="s">
        <v>3217</v>
      </c>
      <c r="BC1028" s="91" t="s">
        <v>3222</v>
      </c>
      <c r="BD1028" s="473" t="s">
        <v>1301</v>
      </c>
      <c r="BE1028">
        <v>995</v>
      </c>
      <c r="BF1028" s="93" t="s">
        <v>3012</v>
      </c>
      <c r="BG1028" s="311" t="s">
        <v>3338</v>
      </c>
      <c r="BH1028" s="93" t="str">
        <f t="shared" si="80"/>
        <v>Illinois Schuyler</v>
      </c>
      <c r="BI1028" s="93" t="s">
        <v>3016</v>
      </c>
      <c r="BJ1028" s="93" t="s">
        <v>3017</v>
      </c>
      <c r="BK1028" s="93" t="s">
        <v>3017</v>
      </c>
      <c r="BL1028" s="100" t="s">
        <v>3018</v>
      </c>
      <c r="BM1028" s="95" t="s">
        <v>1802</v>
      </c>
    </row>
    <row r="1029" spans="53:65" ht="15" x14ac:dyDescent="0.25">
      <c r="BA1029" s="90" t="s">
        <v>3340</v>
      </c>
      <c r="BB1029" s="90" t="s">
        <v>3217</v>
      </c>
      <c r="BC1029" s="90" t="s">
        <v>3222</v>
      </c>
      <c r="BD1029" s="473" t="s">
        <v>1301</v>
      </c>
      <c r="BE1029">
        <v>996</v>
      </c>
      <c r="BF1029" s="93" t="s">
        <v>3012</v>
      </c>
      <c r="BG1029" s="311" t="s">
        <v>1369</v>
      </c>
      <c r="BH1029" s="93" t="str">
        <f t="shared" si="80"/>
        <v>Illinois Scott</v>
      </c>
      <c r="BI1029" s="93" t="s">
        <v>446</v>
      </c>
      <c r="BJ1029" s="93" t="s">
        <v>3013</v>
      </c>
      <c r="BK1029" s="93" t="s">
        <v>3013</v>
      </c>
      <c r="BL1029" s="100" t="s">
        <v>302</v>
      </c>
      <c r="BM1029" s="95" t="s">
        <v>308</v>
      </c>
    </row>
    <row r="1030" spans="53:65" ht="15" x14ac:dyDescent="0.25">
      <c r="BA1030" s="91" t="s">
        <v>3341</v>
      </c>
      <c r="BB1030" s="91" t="s">
        <v>3217</v>
      </c>
      <c r="BC1030" s="91" t="s">
        <v>3222</v>
      </c>
      <c r="BD1030" s="473" t="s">
        <v>1301</v>
      </c>
      <c r="BE1030">
        <v>997</v>
      </c>
      <c r="BF1030" s="93" t="s">
        <v>3012</v>
      </c>
      <c r="BG1030" s="311" t="s">
        <v>1369</v>
      </c>
      <c r="BH1030" s="93" t="str">
        <f t="shared" si="80"/>
        <v>Illinois Scott</v>
      </c>
      <c r="BI1030" s="93" t="s">
        <v>3016</v>
      </c>
      <c r="BJ1030" s="93" t="s">
        <v>3017</v>
      </c>
      <c r="BK1030" s="93" t="s">
        <v>3017</v>
      </c>
      <c r="BL1030" s="100" t="s">
        <v>3018</v>
      </c>
      <c r="BM1030" s="95" t="s">
        <v>1802</v>
      </c>
    </row>
    <row r="1031" spans="53:65" ht="15" x14ac:dyDescent="0.25">
      <c r="BA1031" s="90" t="s">
        <v>3342</v>
      </c>
      <c r="BB1031" s="90" t="s">
        <v>3217</v>
      </c>
      <c r="BC1031" s="90" t="s">
        <v>3222</v>
      </c>
      <c r="BD1031" s="473" t="s">
        <v>1301</v>
      </c>
      <c r="BE1031">
        <v>998</v>
      </c>
      <c r="BF1031" s="93" t="s">
        <v>3012</v>
      </c>
      <c r="BG1031" s="311" t="s">
        <v>1033</v>
      </c>
      <c r="BH1031" s="93" t="str">
        <f t="shared" si="80"/>
        <v>Illinois Shelby</v>
      </c>
      <c r="BI1031" s="93" t="s">
        <v>446</v>
      </c>
      <c r="BJ1031" s="93" t="s">
        <v>3013</v>
      </c>
      <c r="BK1031" s="93" t="s">
        <v>3013</v>
      </c>
      <c r="BL1031" s="100" t="s">
        <v>302</v>
      </c>
      <c r="BM1031" s="95" t="s">
        <v>308</v>
      </c>
    </row>
    <row r="1032" spans="53:65" ht="15" x14ac:dyDescent="0.25">
      <c r="BA1032" s="91" t="s">
        <v>3343</v>
      </c>
      <c r="BB1032" s="91" t="s">
        <v>3217</v>
      </c>
      <c r="BC1032" s="91" t="s">
        <v>3222</v>
      </c>
      <c r="BD1032" s="473" t="s">
        <v>1301</v>
      </c>
      <c r="BE1032">
        <v>999</v>
      </c>
      <c r="BF1032" s="93" t="s">
        <v>3012</v>
      </c>
      <c r="BG1032" s="311" t="s">
        <v>1033</v>
      </c>
      <c r="BH1032" s="93" t="str">
        <f t="shared" si="80"/>
        <v>Illinois Shelby</v>
      </c>
      <c r="BI1032" s="93" t="s">
        <v>3016</v>
      </c>
      <c r="BJ1032" s="93" t="s">
        <v>3017</v>
      </c>
      <c r="BK1032" s="93" t="s">
        <v>3017</v>
      </c>
      <c r="BL1032" s="100" t="s">
        <v>3018</v>
      </c>
      <c r="BM1032" s="95" t="s">
        <v>1802</v>
      </c>
    </row>
    <row r="1033" spans="53:65" ht="15" x14ac:dyDescent="0.25">
      <c r="BA1033" s="90" t="s">
        <v>3344</v>
      </c>
      <c r="BB1033" s="90" t="s">
        <v>3217</v>
      </c>
      <c r="BC1033" s="90" t="s">
        <v>3222</v>
      </c>
      <c r="BD1033" s="473" t="s">
        <v>1301</v>
      </c>
      <c r="BE1033">
        <v>1000</v>
      </c>
      <c r="BF1033" s="93" t="s">
        <v>3012</v>
      </c>
      <c r="BG1033" s="311" t="s">
        <v>1040</v>
      </c>
      <c r="BH1033" s="93" t="str">
        <f t="shared" si="80"/>
        <v>Illinois Saint Clair</v>
      </c>
      <c r="BI1033" s="93" t="s">
        <v>446</v>
      </c>
      <c r="BJ1033" s="93" t="s">
        <v>3013</v>
      </c>
      <c r="BK1033" s="93" t="s">
        <v>3013</v>
      </c>
      <c r="BL1033" s="100" t="s">
        <v>302</v>
      </c>
      <c r="BM1033" s="95" t="s">
        <v>308</v>
      </c>
    </row>
    <row r="1034" spans="53:65" ht="15" x14ac:dyDescent="0.25">
      <c r="BA1034" s="91" t="s">
        <v>3345</v>
      </c>
      <c r="BB1034" s="91" t="s">
        <v>3217</v>
      </c>
      <c r="BC1034" s="91" t="s">
        <v>3222</v>
      </c>
      <c r="BD1034" s="473" t="s">
        <v>1301</v>
      </c>
      <c r="BE1034">
        <v>1001</v>
      </c>
      <c r="BF1034" s="93" t="s">
        <v>3012</v>
      </c>
      <c r="BG1034" s="311" t="s">
        <v>1040</v>
      </c>
      <c r="BH1034" s="93" t="str">
        <f t="shared" si="80"/>
        <v>Illinois Saint Clair</v>
      </c>
      <c r="BI1034" s="93" t="s">
        <v>3016</v>
      </c>
      <c r="BJ1034" s="93" t="s">
        <v>3017</v>
      </c>
      <c r="BK1034" s="93" t="s">
        <v>3017</v>
      </c>
      <c r="BL1034" s="100" t="s">
        <v>3018</v>
      </c>
      <c r="BM1034" s="95" t="s">
        <v>1802</v>
      </c>
    </row>
    <row r="1035" spans="53:65" ht="15" x14ac:dyDescent="0.25">
      <c r="BA1035" s="90" t="s">
        <v>3346</v>
      </c>
      <c r="BB1035" s="90" t="s">
        <v>3217</v>
      </c>
      <c r="BC1035" s="90" t="s">
        <v>3222</v>
      </c>
      <c r="BD1035" s="473" t="s">
        <v>1301</v>
      </c>
      <c r="BE1035">
        <v>1002</v>
      </c>
      <c r="BF1035" s="93" t="s">
        <v>3012</v>
      </c>
      <c r="BG1035" s="311" t="s">
        <v>3347</v>
      </c>
      <c r="BH1035" s="93" t="str">
        <f t="shared" si="80"/>
        <v>Illinois Stark</v>
      </c>
      <c r="BI1035" s="93" t="s">
        <v>446</v>
      </c>
      <c r="BJ1035" s="93" t="s">
        <v>3013</v>
      </c>
      <c r="BK1035" s="93" t="s">
        <v>3013</v>
      </c>
      <c r="BL1035" s="100" t="s">
        <v>302</v>
      </c>
      <c r="BM1035" s="95" t="s">
        <v>308</v>
      </c>
    </row>
    <row r="1036" spans="53:65" ht="15" x14ac:dyDescent="0.25">
      <c r="BA1036" s="91" t="s">
        <v>3348</v>
      </c>
      <c r="BB1036" s="91" t="s">
        <v>3217</v>
      </c>
      <c r="BC1036" s="91" t="s">
        <v>3222</v>
      </c>
      <c r="BD1036" s="473" t="s">
        <v>1301</v>
      </c>
      <c r="BE1036">
        <v>1003</v>
      </c>
      <c r="BF1036" s="93" t="s">
        <v>3012</v>
      </c>
      <c r="BG1036" s="311" t="s">
        <v>3347</v>
      </c>
      <c r="BH1036" s="93" t="str">
        <f t="shared" si="80"/>
        <v>Illinois Stark</v>
      </c>
      <c r="BI1036" s="93" t="s">
        <v>3016</v>
      </c>
      <c r="BJ1036" s="93" t="s">
        <v>3017</v>
      </c>
      <c r="BK1036" s="93" t="s">
        <v>3017</v>
      </c>
      <c r="BL1036" s="100" t="s">
        <v>3018</v>
      </c>
      <c r="BM1036" s="95" t="s">
        <v>1802</v>
      </c>
    </row>
    <row r="1037" spans="53:65" ht="15" x14ac:dyDescent="0.25">
      <c r="BA1037" s="90" t="s">
        <v>3349</v>
      </c>
      <c r="BB1037" s="90" t="s">
        <v>3217</v>
      </c>
      <c r="BC1037" s="90" t="s">
        <v>3222</v>
      </c>
      <c r="BD1037" s="473" t="s">
        <v>1301</v>
      </c>
      <c r="BE1037">
        <v>1004</v>
      </c>
      <c r="BF1037" s="93" t="s">
        <v>3012</v>
      </c>
      <c r="BG1037" s="311" t="s">
        <v>3350</v>
      </c>
      <c r="BH1037" s="93" t="str">
        <f t="shared" si="80"/>
        <v>Illinois Stephenson</v>
      </c>
      <c r="BI1037" s="93" t="s">
        <v>446</v>
      </c>
      <c r="BJ1037" s="93" t="s">
        <v>3013</v>
      </c>
      <c r="BK1037" s="93" t="s">
        <v>3013</v>
      </c>
      <c r="BL1037" s="100" t="s">
        <v>302</v>
      </c>
      <c r="BM1037" s="95" t="s">
        <v>308</v>
      </c>
    </row>
    <row r="1038" spans="53:65" ht="15" x14ac:dyDescent="0.25">
      <c r="BA1038" s="91" t="s">
        <v>3351</v>
      </c>
      <c r="BB1038" s="91" t="s">
        <v>3217</v>
      </c>
      <c r="BC1038" s="91" t="s">
        <v>3222</v>
      </c>
      <c r="BD1038" s="473" t="s">
        <v>1301</v>
      </c>
      <c r="BE1038">
        <v>1005</v>
      </c>
      <c r="BF1038" s="93" t="s">
        <v>3012</v>
      </c>
      <c r="BG1038" s="311" t="s">
        <v>3350</v>
      </c>
      <c r="BH1038" s="93" t="str">
        <f t="shared" si="80"/>
        <v>Illinois Stephenson</v>
      </c>
      <c r="BI1038" s="93" t="s">
        <v>3016</v>
      </c>
      <c r="BJ1038" s="93" t="s">
        <v>3034</v>
      </c>
      <c r="BK1038" s="93" t="s">
        <v>3034</v>
      </c>
      <c r="BL1038" s="100" t="s">
        <v>3035</v>
      </c>
      <c r="BM1038" s="95" t="s">
        <v>308</v>
      </c>
    </row>
    <row r="1039" spans="53:65" ht="15" x14ac:dyDescent="0.25">
      <c r="BA1039" s="90" t="s">
        <v>3352</v>
      </c>
      <c r="BB1039" s="90" t="s">
        <v>3217</v>
      </c>
      <c r="BC1039" s="90" t="s">
        <v>3222</v>
      </c>
      <c r="BD1039" s="473" t="s">
        <v>1301</v>
      </c>
      <c r="BE1039">
        <v>1006</v>
      </c>
      <c r="BF1039" s="93" t="s">
        <v>3012</v>
      </c>
      <c r="BG1039" s="311" t="s">
        <v>3353</v>
      </c>
      <c r="BH1039" s="93" t="str">
        <f t="shared" si="80"/>
        <v>Illinois Tazewell</v>
      </c>
      <c r="BI1039" s="93" t="s">
        <v>446</v>
      </c>
      <c r="BJ1039" s="93" t="s">
        <v>3013</v>
      </c>
      <c r="BK1039" s="93" t="s">
        <v>3013</v>
      </c>
      <c r="BL1039" s="100" t="s">
        <v>302</v>
      </c>
      <c r="BM1039" s="95" t="s">
        <v>308</v>
      </c>
    </row>
    <row r="1040" spans="53:65" ht="15" x14ac:dyDescent="0.25">
      <c r="BA1040" s="91" t="s">
        <v>3354</v>
      </c>
      <c r="BB1040" s="91" t="s">
        <v>3217</v>
      </c>
      <c r="BC1040" s="91" t="s">
        <v>3222</v>
      </c>
      <c r="BD1040" s="473" t="s">
        <v>1301</v>
      </c>
      <c r="BE1040">
        <v>1007</v>
      </c>
      <c r="BF1040" s="93" t="s">
        <v>3012</v>
      </c>
      <c r="BG1040" s="311" t="s">
        <v>3353</v>
      </c>
      <c r="BH1040" s="93" t="str">
        <f t="shared" si="80"/>
        <v>Illinois Tazewell</v>
      </c>
      <c r="BI1040" s="93" t="s">
        <v>3016</v>
      </c>
      <c r="BJ1040" s="93" t="s">
        <v>3017</v>
      </c>
      <c r="BK1040" s="93" t="s">
        <v>3017</v>
      </c>
      <c r="BL1040" s="100" t="s">
        <v>3018</v>
      </c>
      <c r="BM1040" s="95" t="s">
        <v>1802</v>
      </c>
    </row>
    <row r="1041" spans="53:65" ht="15" x14ac:dyDescent="0.25">
      <c r="BA1041" s="90" t="s">
        <v>3355</v>
      </c>
      <c r="BB1041" s="90" t="s">
        <v>3217</v>
      </c>
      <c r="BC1041" s="90" t="s">
        <v>3222</v>
      </c>
      <c r="BD1041" s="473" t="s">
        <v>1301</v>
      </c>
      <c r="BE1041">
        <v>1008</v>
      </c>
      <c r="BF1041" s="93" t="s">
        <v>3012</v>
      </c>
      <c r="BG1041" s="311" t="s">
        <v>1390</v>
      </c>
      <c r="BH1041" s="93" t="str">
        <f t="shared" si="80"/>
        <v>Illinois Union</v>
      </c>
      <c r="BI1041" s="93" t="s">
        <v>446</v>
      </c>
      <c r="BJ1041" s="93" t="s">
        <v>3013</v>
      </c>
      <c r="BK1041" s="93" t="s">
        <v>3013</v>
      </c>
      <c r="BL1041" s="100" t="s">
        <v>302</v>
      </c>
      <c r="BM1041" s="95" t="s">
        <v>308</v>
      </c>
    </row>
    <row r="1042" spans="53:65" ht="15" x14ac:dyDescent="0.25">
      <c r="BA1042" s="91" t="s">
        <v>3356</v>
      </c>
      <c r="BB1042" s="91" t="s">
        <v>3217</v>
      </c>
      <c r="BC1042" s="91" t="s">
        <v>3222</v>
      </c>
      <c r="BD1042" s="473" t="s">
        <v>1301</v>
      </c>
      <c r="BE1042">
        <v>1009</v>
      </c>
      <c r="BF1042" s="93" t="s">
        <v>3012</v>
      </c>
      <c r="BG1042" s="311" t="s">
        <v>1390</v>
      </c>
      <c r="BH1042" s="93" t="str">
        <f t="shared" si="80"/>
        <v>Illinois Union</v>
      </c>
      <c r="BI1042" s="93" t="s">
        <v>1799</v>
      </c>
      <c r="BJ1042" s="93" t="s">
        <v>3024</v>
      </c>
      <c r="BK1042" s="93" t="s">
        <v>3024</v>
      </c>
      <c r="BL1042" s="93" t="s">
        <v>3024</v>
      </c>
      <c r="BM1042" s="95" t="s">
        <v>1125</v>
      </c>
    </row>
    <row r="1043" spans="53:65" ht="15" x14ac:dyDescent="0.25">
      <c r="BA1043" s="90" t="s">
        <v>3357</v>
      </c>
      <c r="BB1043" s="90" t="s">
        <v>3217</v>
      </c>
      <c r="BC1043" s="90" t="s">
        <v>3222</v>
      </c>
      <c r="BD1043" s="473" t="s">
        <v>1301</v>
      </c>
      <c r="BE1043">
        <v>1010</v>
      </c>
      <c r="BF1043" s="93" t="s">
        <v>3012</v>
      </c>
      <c r="BG1043" s="311" t="s">
        <v>3358</v>
      </c>
      <c r="BH1043" s="93" t="str">
        <f t="shared" si="80"/>
        <v>Illinois Vermilion</v>
      </c>
      <c r="BI1043" s="93" t="s">
        <v>446</v>
      </c>
      <c r="BJ1043" s="93" t="s">
        <v>3013</v>
      </c>
      <c r="BK1043" s="93" t="s">
        <v>3013</v>
      </c>
      <c r="BL1043" s="100" t="s">
        <v>302</v>
      </c>
      <c r="BM1043" s="95" t="s">
        <v>308</v>
      </c>
    </row>
    <row r="1044" spans="53:65" ht="15" x14ac:dyDescent="0.25">
      <c r="BA1044" s="91" t="s">
        <v>3359</v>
      </c>
      <c r="BB1044" s="91" t="s">
        <v>3217</v>
      </c>
      <c r="BC1044" s="91" t="s">
        <v>3222</v>
      </c>
      <c r="BD1044" s="473" t="s">
        <v>1301</v>
      </c>
      <c r="BE1044">
        <v>1011</v>
      </c>
      <c r="BF1044" s="93" t="s">
        <v>3012</v>
      </c>
      <c r="BG1044" s="311" t="s">
        <v>3358</v>
      </c>
      <c r="BH1044" s="93" t="str">
        <f t="shared" si="80"/>
        <v>Illinois Vermilion</v>
      </c>
      <c r="BI1044" s="93" t="s">
        <v>3016</v>
      </c>
      <c r="BJ1044" s="93" t="s">
        <v>3017</v>
      </c>
      <c r="BK1044" s="93" t="s">
        <v>3017</v>
      </c>
      <c r="BL1044" s="100" t="s">
        <v>3018</v>
      </c>
      <c r="BM1044" s="95" t="s">
        <v>1802</v>
      </c>
    </row>
    <row r="1045" spans="53:65" ht="15" x14ac:dyDescent="0.25">
      <c r="BA1045" s="91" t="s">
        <v>3360</v>
      </c>
      <c r="BB1045" s="91" t="s">
        <v>3361</v>
      </c>
      <c r="BC1045" s="91" t="s">
        <v>3362</v>
      </c>
      <c r="BD1045" s="473" t="s">
        <v>1301</v>
      </c>
      <c r="BE1045">
        <v>1012</v>
      </c>
      <c r="BF1045" s="93" t="s">
        <v>3012</v>
      </c>
      <c r="BG1045" s="311" t="s">
        <v>3363</v>
      </c>
      <c r="BH1045" s="93" t="str">
        <f t="shared" si="80"/>
        <v>Illinois Wabash</v>
      </c>
      <c r="BI1045" s="93" t="s">
        <v>446</v>
      </c>
      <c r="BJ1045" s="93" t="s">
        <v>3013</v>
      </c>
      <c r="BK1045" s="93" t="s">
        <v>3013</v>
      </c>
      <c r="BL1045" s="100" t="s">
        <v>302</v>
      </c>
      <c r="BM1045" s="95" t="s">
        <v>308</v>
      </c>
    </row>
    <row r="1046" spans="53:65" ht="15" x14ac:dyDescent="0.25">
      <c r="BA1046" s="90" t="s">
        <v>3364</v>
      </c>
      <c r="BB1046" s="90" t="s">
        <v>3361</v>
      </c>
      <c r="BC1046" s="90" t="s">
        <v>3365</v>
      </c>
      <c r="BD1046" s="473" t="s">
        <v>1301</v>
      </c>
      <c r="BE1046">
        <v>1013</v>
      </c>
      <c r="BF1046" s="93" t="s">
        <v>3012</v>
      </c>
      <c r="BG1046" s="311" t="s">
        <v>3363</v>
      </c>
      <c r="BH1046" s="93" t="str">
        <f t="shared" si="80"/>
        <v>Illinois Wabash</v>
      </c>
      <c r="BI1046" s="93" t="s">
        <v>1799</v>
      </c>
      <c r="BJ1046" s="93" t="s">
        <v>3024</v>
      </c>
      <c r="BK1046" s="93" t="s">
        <v>3024</v>
      </c>
      <c r="BL1046" s="93" t="s">
        <v>3024</v>
      </c>
      <c r="BM1046" s="95" t="s">
        <v>1125</v>
      </c>
    </row>
    <row r="1047" spans="53:65" ht="15" x14ac:dyDescent="0.25">
      <c r="BA1047" s="91" t="s">
        <v>3366</v>
      </c>
      <c r="BB1047" s="91" t="s">
        <v>3361</v>
      </c>
      <c r="BC1047" s="91" t="s">
        <v>3362</v>
      </c>
      <c r="BD1047" s="473" t="s">
        <v>1301</v>
      </c>
      <c r="BE1047">
        <v>1014</v>
      </c>
      <c r="BF1047" s="93" t="s">
        <v>3012</v>
      </c>
      <c r="BG1047" s="311" t="s">
        <v>2846</v>
      </c>
      <c r="BH1047" s="93" t="str">
        <f t="shared" si="80"/>
        <v>Illinois Warren</v>
      </c>
      <c r="BI1047" s="93" t="s">
        <v>446</v>
      </c>
      <c r="BJ1047" s="93" t="s">
        <v>3013</v>
      </c>
      <c r="BK1047" s="93" t="s">
        <v>3013</v>
      </c>
      <c r="BL1047" s="100" t="s">
        <v>302</v>
      </c>
      <c r="BM1047" s="95" t="s">
        <v>308</v>
      </c>
    </row>
    <row r="1048" spans="53:65" ht="15" x14ac:dyDescent="0.25">
      <c r="BA1048" s="90" t="s">
        <v>3367</v>
      </c>
      <c r="BB1048" s="90" t="s">
        <v>3361</v>
      </c>
      <c r="BC1048" s="90" t="s">
        <v>3365</v>
      </c>
      <c r="BD1048" s="473" t="s">
        <v>1301</v>
      </c>
      <c r="BE1048">
        <v>1015</v>
      </c>
      <c r="BF1048" s="93" t="s">
        <v>3012</v>
      </c>
      <c r="BG1048" s="311" t="s">
        <v>2846</v>
      </c>
      <c r="BH1048" s="93" t="str">
        <f t="shared" si="80"/>
        <v>Illinois Warren</v>
      </c>
      <c r="BI1048" s="93" t="s">
        <v>3016</v>
      </c>
      <c r="BJ1048" s="93" t="s">
        <v>3017</v>
      </c>
      <c r="BK1048" s="93" t="s">
        <v>3017</v>
      </c>
      <c r="BL1048" s="100" t="s">
        <v>3018</v>
      </c>
      <c r="BM1048" s="95" t="s">
        <v>1802</v>
      </c>
    </row>
    <row r="1049" spans="53:65" ht="15" x14ac:dyDescent="0.25">
      <c r="BA1049" s="90" t="s">
        <v>3368</v>
      </c>
      <c r="BB1049" s="90" t="s">
        <v>3361</v>
      </c>
      <c r="BC1049" s="90" t="s">
        <v>3365</v>
      </c>
      <c r="BD1049" s="473" t="s">
        <v>1301</v>
      </c>
      <c r="BE1049">
        <v>1016</v>
      </c>
      <c r="BF1049" s="93" t="s">
        <v>3012</v>
      </c>
      <c r="BG1049" s="311" t="s">
        <v>1083</v>
      </c>
      <c r="BH1049" s="93" t="str">
        <f t="shared" si="80"/>
        <v>Illinois Washington</v>
      </c>
      <c r="BI1049" s="93" t="s">
        <v>446</v>
      </c>
      <c r="BJ1049" s="93" t="s">
        <v>3013</v>
      </c>
      <c r="BK1049" s="93" t="s">
        <v>3013</v>
      </c>
      <c r="BL1049" s="100" t="s">
        <v>302</v>
      </c>
      <c r="BM1049" s="95" t="s">
        <v>308</v>
      </c>
    </row>
    <row r="1050" spans="53:65" ht="15" x14ac:dyDescent="0.25">
      <c r="BA1050" s="91" t="s">
        <v>3369</v>
      </c>
      <c r="BB1050" s="91" t="s">
        <v>3361</v>
      </c>
      <c r="BC1050" s="91" t="s">
        <v>3365</v>
      </c>
      <c r="BD1050" s="473" t="s">
        <v>1301</v>
      </c>
      <c r="BE1050">
        <v>1017</v>
      </c>
      <c r="BF1050" s="93" t="s">
        <v>3012</v>
      </c>
      <c r="BG1050" s="311" t="s">
        <v>1083</v>
      </c>
      <c r="BH1050" s="93" t="str">
        <f t="shared" si="80"/>
        <v>Illinois Washington</v>
      </c>
      <c r="BI1050" s="93" t="s">
        <v>1799</v>
      </c>
      <c r="BJ1050" s="93" t="s">
        <v>3024</v>
      </c>
      <c r="BK1050" s="93" t="s">
        <v>3024</v>
      </c>
      <c r="BL1050" s="93" t="s">
        <v>3024</v>
      </c>
      <c r="BM1050" s="95" t="s">
        <v>1125</v>
      </c>
    </row>
    <row r="1051" spans="53:65" ht="15" x14ac:dyDescent="0.25">
      <c r="BA1051" s="90" t="s">
        <v>3370</v>
      </c>
      <c r="BB1051" s="90" t="s">
        <v>3361</v>
      </c>
      <c r="BC1051" s="90" t="s">
        <v>3365</v>
      </c>
      <c r="BD1051" s="473" t="s">
        <v>1301</v>
      </c>
      <c r="BE1051">
        <v>1018</v>
      </c>
      <c r="BF1051" s="93" t="s">
        <v>3012</v>
      </c>
      <c r="BG1051" s="311" t="s">
        <v>2855</v>
      </c>
      <c r="BH1051" s="93" t="str">
        <f t="shared" si="80"/>
        <v>Illinois Wayne</v>
      </c>
      <c r="BI1051" s="93" t="s">
        <v>446</v>
      </c>
      <c r="BJ1051" s="93" t="s">
        <v>3013</v>
      </c>
      <c r="BK1051" s="93" t="s">
        <v>3013</v>
      </c>
      <c r="BL1051" s="100" t="s">
        <v>302</v>
      </c>
      <c r="BM1051" s="95" t="s">
        <v>308</v>
      </c>
    </row>
    <row r="1052" spans="53:65" ht="15" x14ac:dyDescent="0.25">
      <c r="BA1052" s="91" t="s">
        <v>3371</v>
      </c>
      <c r="BB1052" s="91" t="s">
        <v>3361</v>
      </c>
      <c r="BC1052" s="91" t="s">
        <v>3365</v>
      </c>
      <c r="BD1052" s="473" t="s">
        <v>1301</v>
      </c>
      <c r="BE1052">
        <v>1019</v>
      </c>
      <c r="BF1052" s="93" t="s">
        <v>3012</v>
      </c>
      <c r="BG1052" s="311" t="s">
        <v>2855</v>
      </c>
      <c r="BH1052" s="93" t="str">
        <f t="shared" si="80"/>
        <v>Illinois Wayne</v>
      </c>
      <c r="BI1052" s="93" t="s">
        <v>1799</v>
      </c>
      <c r="BJ1052" s="93" t="s">
        <v>3024</v>
      </c>
      <c r="BK1052" s="93" t="s">
        <v>3024</v>
      </c>
      <c r="BL1052" s="93" t="s">
        <v>3024</v>
      </c>
      <c r="BM1052" s="95" t="s">
        <v>1125</v>
      </c>
    </row>
    <row r="1053" spans="53:65" ht="15" x14ac:dyDescent="0.25">
      <c r="BA1053" s="90" t="s">
        <v>3372</v>
      </c>
      <c r="BB1053" s="90" t="s">
        <v>3361</v>
      </c>
      <c r="BC1053" s="90" t="s">
        <v>3365</v>
      </c>
      <c r="BD1053" s="473" t="s">
        <v>1301</v>
      </c>
      <c r="BE1053">
        <v>1020</v>
      </c>
      <c r="BF1053" s="93" t="s">
        <v>3012</v>
      </c>
      <c r="BG1053" s="311" t="s">
        <v>1398</v>
      </c>
      <c r="BH1053" s="93" t="str">
        <f t="shared" si="80"/>
        <v>Illinois White</v>
      </c>
      <c r="BI1053" s="93" t="s">
        <v>446</v>
      </c>
      <c r="BJ1053" s="93" t="s">
        <v>3013</v>
      </c>
      <c r="BK1053" s="93" t="s">
        <v>3013</v>
      </c>
      <c r="BL1053" s="100" t="s">
        <v>302</v>
      </c>
      <c r="BM1053" s="95" t="s">
        <v>308</v>
      </c>
    </row>
    <row r="1054" spans="53:65" ht="15" x14ac:dyDescent="0.25">
      <c r="BA1054" s="91" t="s">
        <v>3373</v>
      </c>
      <c r="BB1054" s="91" t="s">
        <v>3361</v>
      </c>
      <c r="BC1054" s="91" t="s">
        <v>3365</v>
      </c>
      <c r="BD1054" s="473" t="s">
        <v>1301</v>
      </c>
      <c r="BE1054">
        <v>1021</v>
      </c>
      <c r="BF1054" s="93" t="s">
        <v>3012</v>
      </c>
      <c r="BG1054" s="311" t="s">
        <v>1398</v>
      </c>
      <c r="BH1054" s="93" t="str">
        <f t="shared" si="80"/>
        <v>Illinois White</v>
      </c>
      <c r="BI1054" s="93" t="s">
        <v>1799</v>
      </c>
      <c r="BJ1054" s="93" t="s">
        <v>3024</v>
      </c>
      <c r="BK1054" s="93" t="s">
        <v>3024</v>
      </c>
      <c r="BL1054" s="93" t="s">
        <v>3024</v>
      </c>
      <c r="BM1054" s="95" t="s">
        <v>1125</v>
      </c>
    </row>
    <row r="1055" spans="53:65" ht="15" x14ac:dyDescent="0.25">
      <c r="BA1055" s="91" t="s">
        <v>3374</v>
      </c>
      <c r="BB1055" s="91" t="s">
        <v>3361</v>
      </c>
      <c r="BC1055" s="91" t="s">
        <v>3362</v>
      </c>
      <c r="BD1055" s="473" t="s">
        <v>1301</v>
      </c>
      <c r="BE1055">
        <v>1022</v>
      </c>
      <c r="BF1055" s="93" t="s">
        <v>3012</v>
      </c>
      <c r="BG1055" s="311" t="s">
        <v>3375</v>
      </c>
      <c r="BH1055" s="93" t="str">
        <f t="shared" si="80"/>
        <v>Illinois Whiteside</v>
      </c>
      <c r="BI1055" s="93" t="s">
        <v>446</v>
      </c>
      <c r="BJ1055" s="93" t="s">
        <v>3013</v>
      </c>
      <c r="BK1055" s="93" t="s">
        <v>3013</v>
      </c>
      <c r="BL1055" s="100" t="s">
        <v>302</v>
      </c>
      <c r="BM1055" s="95" t="s">
        <v>308</v>
      </c>
    </row>
    <row r="1056" spans="53:65" ht="15" x14ac:dyDescent="0.25">
      <c r="BA1056" s="90" t="s">
        <v>3376</v>
      </c>
      <c r="BB1056" s="90" t="s">
        <v>3361</v>
      </c>
      <c r="BC1056" s="90" t="s">
        <v>3365</v>
      </c>
      <c r="BD1056" s="473" t="s">
        <v>1301</v>
      </c>
      <c r="BE1056">
        <v>1023</v>
      </c>
      <c r="BF1056" s="93" t="s">
        <v>3012</v>
      </c>
      <c r="BG1056" s="311" t="s">
        <v>3375</v>
      </c>
      <c r="BH1056" s="93" t="str">
        <f t="shared" si="80"/>
        <v>Illinois Whiteside</v>
      </c>
      <c r="BI1056" s="93" t="s">
        <v>3016</v>
      </c>
      <c r="BJ1056" s="93" t="s">
        <v>3017</v>
      </c>
      <c r="BK1056" s="93" t="s">
        <v>3017</v>
      </c>
      <c r="BL1056" s="100" t="s">
        <v>3018</v>
      </c>
      <c r="BM1056" s="95" t="s">
        <v>1802</v>
      </c>
    </row>
    <row r="1057" spans="53:65" ht="15" x14ac:dyDescent="0.25">
      <c r="BA1057" s="91" t="s">
        <v>3377</v>
      </c>
      <c r="BB1057" s="91" t="s">
        <v>3361</v>
      </c>
      <c r="BC1057" s="91" t="s">
        <v>3362</v>
      </c>
      <c r="BD1057" s="473" t="s">
        <v>1301</v>
      </c>
      <c r="BE1057">
        <v>1024</v>
      </c>
      <c r="BF1057" s="93" t="s">
        <v>3012</v>
      </c>
      <c r="BG1057" s="311" t="s">
        <v>3378</v>
      </c>
      <c r="BH1057" s="93" t="str">
        <f t="shared" si="80"/>
        <v>Illinois Will</v>
      </c>
      <c r="BI1057" s="93" t="s">
        <v>446</v>
      </c>
      <c r="BJ1057" s="93" t="s">
        <v>3013</v>
      </c>
      <c r="BK1057" s="93" t="s">
        <v>3013</v>
      </c>
      <c r="BL1057" s="100" t="s">
        <v>302</v>
      </c>
      <c r="BM1057" s="95" t="s">
        <v>308</v>
      </c>
    </row>
    <row r="1058" spans="53:65" ht="15" x14ac:dyDescent="0.25">
      <c r="BA1058" s="90" t="s">
        <v>3379</v>
      </c>
      <c r="BB1058" s="90" t="s">
        <v>3361</v>
      </c>
      <c r="BC1058" s="90" t="s">
        <v>3380</v>
      </c>
      <c r="BD1058" s="473" t="s">
        <v>1301</v>
      </c>
      <c r="BE1058">
        <v>1025</v>
      </c>
      <c r="BF1058" s="93" t="s">
        <v>3012</v>
      </c>
      <c r="BG1058" s="311" t="s">
        <v>3378</v>
      </c>
      <c r="BH1058" s="93" t="str">
        <f t="shared" si="80"/>
        <v>Illinois Will</v>
      </c>
      <c r="BI1058" s="93" t="s">
        <v>3016</v>
      </c>
      <c r="BJ1058" s="93" t="s">
        <v>3034</v>
      </c>
      <c r="BK1058" s="93" t="s">
        <v>3034</v>
      </c>
      <c r="BL1058" s="100" t="s">
        <v>3035</v>
      </c>
      <c r="BM1058" s="95" t="s">
        <v>308</v>
      </c>
    </row>
    <row r="1059" spans="53:65" ht="15" x14ac:dyDescent="0.25">
      <c r="BA1059" s="90" t="s">
        <v>3381</v>
      </c>
      <c r="BB1059" s="90" t="s">
        <v>3361</v>
      </c>
      <c r="BC1059" s="90" t="s">
        <v>3362</v>
      </c>
      <c r="BD1059" s="473" t="s">
        <v>1301</v>
      </c>
      <c r="BE1059">
        <v>1026</v>
      </c>
      <c r="BF1059" s="93" t="s">
        <v>3012</v>
      </c>
      <c r="BG1059" s="311" t="s">
        <v>3382</v>
      </c>
      <c r="BH1059" s="93" t="str">
        <f t="shared" si="80"/>
        <v>Illinois Williamson</v>
      </c>
      <c r="BI1059" s="93" t="s">
        <v>446</v>
      </c>
      <c r="BJ1059" s="93" t="s">
        <v>3013</v>
      </c>
      <c r="BK1059" s="93" t="s">
        <v>3013</v>
      </c>
      <c r="BL1059" s="100" t="s">
        <v>302</v>
      </c>
      <c r="BM1059" s="95" t="s">
        <v>308</v>
      </c>
    </row>
    <row r="1060" spans="53:65" ht="15" x14ac:dyDescent="0.25">
      <c r="BA1060" s="90" t="s">
        <v>3383</v>
      </c>
      <c r="BB1060" s="90" t="s">
        <v>3361</v>
      </c>
      <c r="BC1060" s="90" t="s">
        <v>3362</v>
      </c>
      <c r="BD1060" s="473" t="s">
        <v>1301</v>
      </c>
      <c r="BE1060">
        <v>1027</v>
      </c>
      <c r="BF1060" s="93" t="s">
        <v>3012</v>
      </c>
      <c r="BG1060" s="311" t="s">
        <v>3382</v>
      </c>
      <c r="BH1060" s="93" t="str">
        <f t="shared" si="80"/>
        <v>Illinois Williamson</v>
      </c>
      <c r="BI1060" s="93" t="s">
        <v>1799</v>
      </c>
      <c r="BJ1060" s="93" t="s">
        <v>3024</v>
      </c>
      <c r="BK1060" s="93" t="s">
        <v>3024</v>
      </c>
      <c r="BL1060" s="93" t="s">
        <v>3024</v>
      </c>
      <c r="BM1060" s="95" t="s">
        <v>1125</v>
      </c>
    </row>
    <row r="1061" spans="53:65" ht="15" x14ac:dyDescent="0.25">
      <c r="BA1061" s="91" t="s">
        <v>3384</v>
      </c>
      <c r="BB1061" s="91" t="s">
        <v>3361</v>
      </c>
      <c r="BC1061" s="91" t="s">
        <v>3362</v>
      </c>
      <c r="BD1061" s="473" t="s">
        <v>1301</v>
      </c>
      <c r="BE1061">
        <v>1028</v>
      </c>
      <c r="BF1061" s="93" t="s">
        <v>3012</v>
      </c>
      <c r="BG1061" s="311" t="s">
        <v>3385</v>
      </c>
      <c r="BH1061" s="93" t="str">
        <f t="shared" si="80"/>
        <v>Illinois Winnebago</v>
      </c>
      <c r="BI1061" s="93" t="s">
        <v>446</v>
      </c>
      <c r="BJ1061" s="93" t="s">
        <v>3013</v>
      </c>
      <c r="BK1061" s="93" t="s">
        <v>3013</v>
      </c>
      <c r="BL1061" s="100" t="s">
        <v>302</v>
      </c>
      <c r="BM1061" s="95" t="s">
        <v>308</v>
      </c>
    </row>
    <row r="1062" spans="53:65" ht="15" x14ac:dyDescent="0.25">
      <c r="BA1062" s="90" t="s">
        <v>3386</v>
      </c>
      <c r="BB1062" s="90" t="s">
        <v>3361</v>
      </c>
      <c r="BC1062" s="90" t="s">
        <v>3362</v>
      </c>
      <c r="BD1062" s="473" t="s">
        <v>1301</v>
      </c>
      <c r="BE1062">
        <v>1029</v>
      </c>
      <c r="BF1062" s="93" t="s">
        <v>3012</v>
      </c>
      <c r="BG1062" s="311" t="s">
        <v>3385</v>
      </c>
      <c r="BH1062" s="93" t="str">
        <f t="shared" si="80"/>
        <v>Illinois Winnebago</v>
      </c>
      <c r="BI1062" s="93" t="s">
        <v>3016</v>
      </c>
      <c r="BJ1062" s="93" t="s">
        <v>3034</v>
      </c>
      <c r="BK1062" s="93" t="s">
        <v>3034</v>
      </c>
      <c r="BL1062" s="100" t="s">
        <v>3035</v>
      </c>
      <c r="BM1062" s="95" t="s">
        <v>308</v>
      </c>
    </row>
    <row r="1063" spans="53:65" ht="15" x14ac:dyDescent="0.25">
      <c r="BA1063" s="90" t="s">
        <v>3387</v>
      </c>
      <c r="BB1063" s="90" t="s">
        <v>3361</v>
      </c>
      <c r="BC1063" s="90" t="s">
        <v>3362</v>
      </c>
      <c r="BD1063" s="473" t="s">
        <v>1301</v>
      </c>
      <c r="BE1063">
        <v>1030</v>
      </c>
      <c r="BF1063" s="93" t="s">
        <v>3012</v>
      </c>
      <c r="BG1063" s="311" t="s">
        <v>3388</v>
      </c>
      <c r="BH1063" s="93" t="str">
        <f t="shared" si="80"/>
        <v>Illinois Woodford</v>
      </c>
      <c r="BI1063" s="93" t="s">
        <v>446</v>
      </c>
      <c r="BJ1063" s="93" t="s">
        <v>3013</v>
      </c>
      <c r="BK1063" s="93" t="s">
        <v>3013</v>
      </c>
      <c r="BL1063" s="100" t="s">
        <v>302</v>
      </c>
      <c r="BM1063" s="95" t="s">
        <v>308</v>
      </c>
    </row>
    <row r="1064" spans="53:65" ht="15" x14ac:dyDescent="0.25">
      <c r="BA1064" s="91" t="s">
        <v>3389</v>
      </c>
      <c r="BB1064" s="91" t="s">
        <v>3361</v>
      </c>
      <c r="BC1064" s="91" t="s">
        <v>3365</v>
      </c>
      <c r="BD1064" s="473" t="s">
        <v>1301</v>
      </c>
      <c r="BE1064">
        <v>1031</v>
      </c>
      <c r="BF1064" s="93" t="s">
        <v>3012</v>
      </c>
      <c r="BG1064" s="311" t="s">
        <v>3388</v>
      </c>
      <c r="BH1064" s="93" t="str">
        <f t="shared" si="80"/>
        <v>Illinois Woodford</v>
      </c>
      <c r="BI1064" s="93" t="s">
        <v>3016</v>
      </c>
      <c r="BJ1064" s="93" t="s">
        <v>3017</v>
      </c>
      <c r="BK1064" s="93" t="s">
        <v>3017</v>
      </c>
      <c r="BL1064" s="100" t="s">
        <v>3018</v>
      </c>
      <c r="BM1064" s="95" t="s">
        <v>1802</v>
      </c>
    </row>
    <row r="1065" spans="53:65" ht="15" x14ac:dyDescent="0.25">
      <c r="BA1065" s="90" t="s">
        <v>3390</v>
      </c>
      <c r="BB1065" s="90" t="s">
        <v>3361</v>
      </c>
      <c r="BC1065" s="90" t="s">
        <v>3362</v>
      </c>
      <c r="BD1065" s="473" t="s">
        <v>1301</v>
      </c>
      <c r="BE1065">
        <v>1032</v>
      </c>
      <c r="BF1065" s="93" t="s">
        <v>3391</v>
      </c>
      <c r="BG1065" s="311" t="s">
        <v>1569</v>
      </c>
      <c r="BH1065" s="93" t="str">
        <f t="shared" si="80"/>
        <v>Indiana Adams</v>
      </c>
      <c r="BI1065" s="93" t="s">
        <v>1799</v>
      </c>
      <c r="BJ1065" s="93"/>
      <c r="BK1065" s="93" t="s">
        <v>3392</v>
      </c>
      <c r="BL1065" s="100" t="s">
        <v>3393</v>
      </c>
      <c r="BM1065" s="95" t="s">
        <v>3394</v>
      </c>
    </row>
    <row r="1066" spans="53:65" ht="15" x14ac:dyDescent="0.25">
      <c r="BA1066" s="91" t="s">
        <v>3395</v>
      </c>
      <c r="BB1066" s="91" t="s">
        <v>3361</v>
      </c>
      <c r="BC1066" s="91" t="s">
        <v>3362</v>
      </c>
      <c r="BD1066" s="473" t="s">
        <v>1301</v>
      </c>
      <c r="BE1066">
        <v>1033</v>
      </c>
      <c r="BF1066" s="93" t="s">
        <v>3391</v>
      </c>
      <c r="BG1066" s="311" t="s">
        <v>1569</v>
      </c>
      <c r="BH1066" s="93" t="str">
        <f t="shared" si="80"/>
        <v>Indiana Adams</v>
      </c>
      <c r="BI1066" s="93" t="s">
        <v>446</v>
      </c>
      <c r="BJ1066" s="93" t="s">
        <v>3396</v>
      </c>
      <c r="BK1066" s="93" t="s">
        <v>3396</v>
      </c>
      <c r="BL1066" s="100" t="s">
        <v>1150</v>
      </c>
      <c r="BM1066" s="95" t="s">
        <v>1125</v>
      </c>
    </row>
    <row r="1067" spans="53:65" ht="15" x14ac:dyDescent="0.25">
      <c r="BA1067" s="91" t="s">
        <v>3397</v>
      </c>
      <c r="BB1067" s="91" t="s">
        <v>3361</v>
      </c>
      <c r="BC1067" s="91" t="s">
        <v>3362</v>
      </c>
      <c r="BD1067" s="473" t="s">
        <v>1301</v>
      </c>
      <c r="BE1067">
        <v>1034</v>
      </c>
      <c r="BF1067" s="93" t="s">
        <v>3391</v>
      </c>
      <c r="BG1067" s="311" t="s">
        <v>3398</v>
      </c>
      <c r="BH1067" s="93" t="str">
        <f t="shared" si="80"/>
        <v>Indiana Allen</v>
      </c>
      <c r="BI1067" s="93" t="s">
        <v>1799</v>
      </c>
      <c r="BJ1067" s="93"/>
      <c r="BK1067" s="93" t="s">
        <v>3392</v>
      </c>
      <c r="BL1067" s="100" t="s">
        <v>3393</v>
      </c>
      <c r="BM1067" s="95" t="s">
        <v>3394</v>
      </c>
    </row>
    <row r="1068" spans="53:65" ht="15" x14ac:dyDescent="0.25">
      <c r="BA1068" s="90" t="s">
        <v>3399</v>
      </c>
      <c r="BB1068" s="90" t="s">
        <v>3361</v>
      </c>
      <c r="BC1068" s="90" t="s">
        <v>3362</v>
      </c>
      <c r="BD1068" s="473" t="s">
        <v>1301</v>
      </c>
      <c r="BE1068">
        <v>1035</v>
      </c>
      <c r="BF1068" s="93" t="s">
        <v>3391</v>
      </c>
      <c r="BG1068" s="311" t="s">
        <v>3398</v>
      </c>
      <c r="BH1068" s="93" t="str">
        <f t="shared" si="80"/>
        <v>Indiana Allen</v>
      </c>
      <c r="BI1068" s="93" t="s">
        <v>446</v>
      </c>
      <c r="BJ1068" s="93" t="s">
        <v>3396</v>
      </c>
      <c r="BK1068" s="93" t="s">
        <v>3396</v>
      </c>
      <c r="BL1068" s="100" t="s">
        <v>1150</v>
      </c>
      <c r="BM1068" s="95" t="s">
        <v>1125</v>
      </c>
    </row>
    <row r="1069" spans="53:65" ht="15" x14ac:dyDescent="0.25">
      <c r="BA1069" s="91" t="s">
        <v>3400</v>
      </c>
      <c r="BB1069" s="91" t="s">
        <v>3361</v>
      </c>
      <c r="BC1069" s="91" t="s">
        <v>3362</v>
      </c>
      <c r="BD1069" s="473" t="s">
        <v>1301</v>
      </c>
      <c r="BE1069">
        <v>1036</v>
      </c>
      <c r="BF1069" s="93" t="s">
        <v>3391</v>
      </c>
      <c r="BG1069" s="311" t="s">
        <v>3401</v>
      </c>
      <c r="BH1069" s="93" t="str">
        <f t="shared" si="80"/>
        <v>Indiana Bartholomew</v>
      </c>
      <c r="BI1069" s="93" t="s">
        <v>1799</v>
      </c>
      <c r="BJ1069" s="93"/>
      <c r="BK1069" s="93" t="s">
        <v>3402</v>
      </c>
      <c r="BL1069" s="100" t="s">
        <v>1150</v>
      </c>
      <c r="BM1069" s="95" t="s">
        <v>3394</v>
      </c>
    </row>
    <row r="1070" spans="53:65" ht="15" x14ac:dyDescent="0.25">
      <c r="BA1070" s="90" t="s">
        <v>3403</v>
      </c>
      <c r="BB1070" s="90" t="s">
        <v>3361</v>
      </c>
      <c r="BC1070" s="90" t="s">
        <v>3362</v>
      </c>
      <c r="BD1070" s="473" t="s">
        <v>1301</v>
      </c>
      <c r="BE1070">
        <v>1037</v>
      </c>
      <c r="BF1070" s="93" t="s">
        <v>3391</v>
      </c>
      <c r="BG1070" s="311" t="s">
        <v>3401</v>
      </c>
      <c r="BH1070" s="93" t="str">
        <f t="shared" si="80"/>
        <v>Indiana Bartholomew</v>
      </c>
      <c r="BI1070" s="93" t="s">
        <v>446</v>
      </c>
      <c r="BJ1070" s="93" t="s">
        <v>3404</v>
      </c>
      <c r="BK1070" s="93" t="s">
        <v>3405</v>
      </c>
      <c r="BL1070" s="100" t="s">
        <v>1114</v>
      </c>
      <c r="BM1070" s="306" t="s">
        <v>308</v>
      </c>
    </row>
    <row r="1071" spans="53:65" ht="15" x14ac:dyDescent="0.25">
      <c r="BA1071" s="90" t="s">
        <v>3406</v>
      </c>
      <c r="BB1071" s="90" t="s">
        <v>3361</v>
      </c>
      <c r="BC1071" s="90" t="s">
        <v>3362</v>
      </c>
      <c r="BD1071" s="473" t="s">
        <v>1301</v>
      </c>
      <c r="BE1071">
        <v>1038</v>
      </c>
      <c r="BF1071" s="93" t="s">
        <v>3391</v>
      </c>
      <c r="BG1071" s="311" t="s">
        <v>1192</v>
      </c>
      <c r="BH1071" s="93" t="str">
        <f t="shared" si="80"/>
        <v>Indiana Benton</v>
      </c>
      <c r="BI1071" s="93" t="s">
        <v>1799</v>
      </c>
      <c r="BJ1071" s="93"/>
      <c r="BK1071" s="93" t="s">
        <v>3392</v>
      </c>
      <c r="BL1071" s="100" t="s">
        <v>3393</v>
      </c>
      <c r="BM1071" s="95" t="s">
        <v>3394</v>
      </c>
    </row>
    <row r="1072" spans="53:65" ht="15" x14ac:dyDescent="0.25">
      <c r="BA1072" s="91" t="s">
        <v>3407</v>
      </c>
      <c r="BB1072" s="91" t="s">
        <v>3361</v>
      </c>
      <c r="BC1072" s="91" t="s">
        <v>3362</v>
      </c>
      <c r="BD1072" s="473" t="s">
        <v>1301</v>
      </c>
      <c r="BE1072">
        <v>1039</v>
      </c>
      <c r="BF1072" s="93" t="s">
        <v>3391</v>
      </c>
      <c r="BG1072" s="311" t="s">
        <v>1192</v>
      </c>
      <c r="BH1072" s="93" t="str">
        <f t="shared" si="80"/>
        <v>Indiana Benton</v>
      </c>
      <c r="BI1072" s="93" t="s">
        <v>446</v>
      </c>
      <c r="BJ1072" s="93" t="s">
        <v>3396</v>
      </c>
      <c r="BK1072" s="93" t="s">
        <v>3396</v>
      </c>
      <c r="BL1072" s="100" t="s">
        <v>1150</v>
      </c>
      <c r="BM1072" s="95" t="s">
        <v>1125</v>
      </c>
    </row>
    <row r="1073" spans="53:65" ht="15" x14ac:dyDescent="0.25">
      <c r="BA1073" s="90" t="s">
        <v>3408</v>
      </c>
      <c r="BB1073" s="90" t="s">
        <v>3361</v>
      </c>
      <c r="BC1073" s="90" t="s">
        <v>3362</v>
      </c>
      <c r="BD1073" s="473" t="s">
        <v>1301</v>
      </c>
      <c r="BE1073">
        <v>1040</v>
      </c>
      <c r="BF1073" s="93" t="s">
        <v>3391</v>
      </c>
      <c r="BG1073" s="311" t="s">
        <v>3409</v>
      </c>
      <c r="BH1073" s="93" t="str">
        <f t="shared" si="80"/>
        <v>Indiana Blackford</v>
      </c>
      <c r="BI1073" s="93" t="s">
        <v>1799</v>
      </c>
      <c r="BJ1073" s="93"/>
      <c r="BK1073" s="93" t="s">
        <v>3392</v>
      </c>
      <c r="BL1073" s="100" t="s">
        <v>3393</v>
      </c>
      <c r="BM1073" s="95" t="s">
        <v>3394</v>
      </c>
    </row>
    <row r="1074" spans="53:65" ht="15" x14ac:dyDescent="0.25">
      <c r="BA1074" s="91" t="s">
        <v>3410</v>
      </c>
      <c r="BB1074" s="91" t="s">
        <v>3361</v>
      </c>
      <c r="BC1074" s="91" t="s">
        <v>3365</v>
      </c>
      <c r="BD1074" s="473" t="s">
        <v>1301</v>
      </c>
      <c r="BE1074">
        <v>1041</v>
      </c>
      <c r="BF1074" s="93" t="s">
        <v>3391</v>
      </c>
      <c r="BG1074" s="311" t="s">
        <v>3409</v>
      </c>
      <c r="BH1074" s="93" t="str">
        <f t="shared" si="80"/>
        <v>Indiana Blackford</v>
      </c>
      <c r="BI1074" s="93" t="s">
        <v>446</v>
      </c>
      <c r="BJ1074" s="93" t="s">
        <v>3396</v>
      </c>
      <c r="BK1074" s="93" t="s">
        <v>3396</v>
      </c>
      <c r="BL1074" s="100" t="s">
        <v>1150</v>
      </c>
      <c r="BM1074" s="95" t="s">
        <v>1125</v>
      </c>
    </row>
    <row r="1075" spans="53:65" ht="15" x14ac:dyDescent="0.25">
      <c r="BA1075" s="91" t="s">
        <v>3411</v>
      </c>
      <c r="BB1075" s="91" t="s">
        <v>3361</v>
      </c>
      <c r="BC1075" s="91" t="s">
        <v>3362</v>
      </c>
      <c r="BD1075" s="473" t="s">
        <v>1301</v>
      </c>
      <c r="BE1075">
        <v>1042</v>
      </c>
      <c r="BF1075" s="93" t="s">
        <v>3391</v>
      </c>
      <c r="BG1075" s="311" t="s">
        <v>1195</v>
      </c>
      <c r="BH1075" s="93" t="str">
        <f t="shared" si="80"/>
        <v>Indiana Boone</v>
      </c>
      <c r="BI1075" s="93" t="s">
        <v>1799</v>
      </c>
      <c r="BJ1075" s="93"/>
      <c r="BK1075" s="93" t="s">
        <v>3402</v>
      </c>
      <c r="BL1075" s="100" t="s">
        <v>1150</v>
      </c>
      <c r="BM1075" s="95" t="s">
        <v>3394</v>
      </c>
    </row>
    <row r="1076" spans="53:65" ht="15" x14ac:dyDescent="0.25">
      <c r="BA1076" s="90" t="s">
        <v>3412</v>
      </c>
      <c r="BB1076" s="90" t="s">
        <v>3361</v>
      </c>
      <c r="BC1076" s="90" t="s">
        <v>3365</v>
      </c>
      <c r="BD1076" s="473" t="s">
        <v>1301</v>
      </c>
      <c r="BE1076">
        <v>1043</v>
      </c>
      <c r="BF1076" s="93" t="s">
        <v>3391</v>
      </c>
      <c r="BG1076" s="311" t="s">
        <v>1195</v>
      </c>
      <c r="BH1076" s="93" t="str">
        <f t="shared" si="80"/>
        <v>Indiana Boone</v>
      </c>
      <c r="BI1076" s="93" t="s">
        <v>446</v>
      </c>
      <c r="BJ1076" s="93" t="s">
        <v>3396</v>
      </c>
      <c r="BK1076" s="93" t="s">
        <v>3396</v>
      </c>
      <c r="BL1076" s="100" t="s">
        <v>1150</v>
      </c>
      <c r="BM1076" s="95" t="s">
        <v>1125</v>
      </c>
    </row>
    <row r="1077" spans="53:65" ht="15" x14ac:dyDescent="0.25">
      <c r="BA1077" s="91" t="s">
        <v>3413</v>
      </c>
      <c r="BB1077" s="91" t="s">
        <v>3361</v>
      </c>
      <c r="BC1077" s="91" t="s">
        <v>3365</v>
      </c>
      <c r="BD1077" s="473" t="s">
        <v>1301</v>
      </c>
      <c r="BE1077">
        <v>1044</v>
      </c>
      <c r="BF1077" s="93" t="s">
        <v>3391</v>
      </c>
      <c r="BG1077" s="311" t="s">
        <v>3038</v>
      </c>
      <c r="BH1077" s="93" t="str">
        <f t="shared" si="80"/>
        <v>Indiana Brown</v>
      </c>
      <c r="BI1077" s="93" t="s">
        <v>1799</v>
      </c>
      <c r="BJ1077" s="93"/>
      <c r="BK1077" s="93" t="s">
        <v>3402</v>
      </c>
      <c r="BL1077" s="100" t="s">
        <v>1150</v>
      </c>
      <c r="BM1077" s="95" t="s">
        <v>3394</v>
      </c>
    </row>
    <row r="1078" spans="53:65" ht="15" x14ac:dyDescent="0.25">
      <c r="BA1078" s="90" t="s">
        <v>3414</v>
      </c>
      <c r="BB1078" s="90" t="s">
        <v>3361</v>
      </c>
      <c r="BC1078" s="90" t="s">
        <v>3362</v>
      </c>
      <c r="BD1078" s="473" t="s">
        <v>1301</v>
      </c>
      <c r="BE1078">
        <v>1045</v>
      </c>
      <c r="BF1078" s="93" t="s">
        <v>3391</v>
      </c>
      <c r="BG1078" s="311" t="s">
        <v>3038</v>
      </c>
      <c r="BH1078" s="93" t="str">
        <f t="shared" si="80"/>
        <v>Indiana Brown</v>
      </c>
      <c r="BI1078" s="93" t="s">
        <v>446</v>
      </c>
      <c r="BJ1078" s="93" t="s">
        <v>3404</v>
      </c>
      <c r="BK1078" s="93" t="s">
        <v>3405</v>
      </c>
      <c r="BL1078" s="100" t="s">
        <v>1114</v>
      </c>
      <c r="BM1078" s="306" t="s">
        <v>308</v>
      </c>
    </row>
    <row r="1079" spans="53:65" ht="15" x14ac:dyDescent="0.25">
      <c r="BA1079" s="91" t="s">
        <v>3415</v>
      </c>
      <c r="BB1079" s="91" t="s">
        <v>3361</v>
      </c>
      <c r="BC1079" s="91" t="s">
        <v>3362</v>
      </c>
      <c r="BD1079" s="473" t="s">
        <v>1301</v>
      </c>
      <c r="BE1079">
        <v>1046</v>
      </c>
      <c r="BF1079" s="93" t="s">
        <v>3391</v>
      </c>
      <c r="BG1079" s="311" t="s">
        <v>1204</v>
      </c>
      <c r="BH1079" s="93" t="str">
        <f t="shared" si="80"/>
        <v>Indiana Carroll</v>
      </c>
      <c r="BI1079" s="93" t="s">
        <v>1799</v>
      </c>
      <c r="BJ1079" s="93"/>
      <c r="BK1079" s="93" t="s">
        <v>3392</v>
      </c>
      <c r="BL1079" s="100" t="s">
        <v>3393</v>
      </c>
      <c r="BM1079" s="95" t="s">
        <v>3394</v>
      </c>
    </row>
    <row r="1080" spans="53:65" ht="15" x14ac:dyDescent="0.25">
      <c r="BA1080" s="90" t="s">
        <v>3416</v>
      </c>
      <c r="BB1080" s="90" t="s">
        <v>3361</v>
      </c>
      <c r="BC1080" s="90" t="s">
        <v>3362</v>
      </c>
      <c r="BD1080" s="473" t="s">
        <v>1301</v>
      </c>
      <c r="BE1080">
        <v>1047</v>
      </c>
      <c r="BF1080" s="93" t="s">
        <v>3391</v>
      </c>
      <c r="BG1080" s="311" t="s">
        <v>1204</v>
      </c>
      <c r="BH1080" s="93" t="str">
        <f t="shared" ref="BH1080:BH1143" si="81">_xlfn.CONCAT(BF1080," ",BG1080)</f>
        <v>Indiana Carroll</v>
      </c>
      <c r="BI1080" s="93" t="s">
        <v>446</v>
      </c>
      <c r="BJ1080" s="93" t="s">
        <v>3396</v>
      </c>
      <c r="BK1080" s="93" t="s">
        <v>3396</v>
      </c>
      <c r="BL1080" s="100" t="s">
        <v>1150</v>
      </c>
      <c r="BM1080" s="95" t="s">
        <v>1125</v>
      </c>
    </row>
    <row r="1081" spans="53:65" ht="15" x14ac:dyDescent="0.25">
      <c r="BA1081" s="90" t="s">
        <v>3417</v>
      </c>
      <c r="BB1081" s="90" t="s">
        <v>3361</v>
      </c>
      <c r="BC1081" s="90" t="s">
        <v>3365</v>
      </c>
      <c r="BD1081" s="473" t="s">
        <v>1301</v>
      </c>
      <c r="BE1081">
        <v>1048</v>
      </c>
      <c r="BF1081" s="93" t="s">
        <v>3391</v>
      </c>
      <c r="BG1081" s="311" t="s">
        <v>3056</v>
      </c>
      <c r="BH1081" s="93" t="str">
        <f t="shared" si="81"/>
        <v>Indiana Cass</v>
      </c>
      <c r="BI1081" s="93" t="s">
        <v>1799</v>
      </c>
      <c r="BJ1081" s="93"/>
      <c r="BK1081" s="93" t="s">
        <v>3392</v>
      </c>
      <c r="BL1081" s="100" t="s">
        <v>3393</v>
      </c>
      <c r="BM1081" s="95" t="s">
        <v>3394</v>
      </c>
    </row>
    <row r="1082" spans="53:65" ht="15" x14ac:dyDescent="0.25">
      <c r="BA1082" s="91" t="s">
        <v>3418</v>
      </c>
      <c r="BB1082" s="91" t="s">
        <v>3361</v>
      </c>
      <c r="BC1082" s="91" t="s">
        <v>3362</v>
      </c>
      <c r="BD1082" s="473" t="s">
        <v>1301</v>
      </c>
      <c r="BE1082">
        <v>1049</v>
      </c>
      <c r="BF1082" s="93" t="s">
        <v>3391</v>
      </c>
      <c r="BG1082" s="311" t="s">
        <v>3056</v>
      </c>
      <c r="BH1082" s="93" t="str">
        <f t="shared" si="81"/>
        <v>Indiana Cass</v>
      </c>
      <c r="BI1082" s="93" t="s">
        <v>446</v>
      </c>
      <c r="BJ1082" s="93" t="s">
        <v>3396</v>
      </c>
      <c r="BK1082" s="93" t="s">
        <v>3396</v>
      </c>
      <c r="BL1082" s="100" t="s">
        <v>1150</v>
      </c>
      <c r="BM1082" s="95" t="s">
        <v>1125</v>
      </c>
    </row>
    <row r="1083" spans="53:65" ht="15" x14ac:dyDescent="0.25">
      <c r="BA1083" s="90" t="s">
        <v>3419</v>
      </c>
      <c r="BB1083" s="90" t="s">
        <v>3361</v>
      </c>
      <c r="BC1083" s="90" t="s">
        <v>3362</v>
      </c>
      <c r="BD1083" s="473" t="s">
        <v>1301</v>
      </c>
      <c r="BE1083">
        <v>1050</v>
      </c>
      <c r="BF1083" s="93" t="s">
        <v>3391</v>
      </c>
      <c r="BG1083" s="311" t="s">
        <v>1210</v>
      </c>
      <c r="BH1083" s="93" t="str">
        <f t="shared" si="81"/>
        <v>Indiana Clark</v>
      </c>
      <c r="BI1083" s="93" t="s">
        <v>1799</v>
      </c>
      <c r="BJ1083" s="93"/>
      <c r="BK1083" s="93" t="s">
        <v>3402</v>
      </c>
      <c r="BL1083" s="100" t="s">
        <v>1150</v>
      </c>
      <c r="BM1083" s="95" t="s">
        <v>3394</v>
      </c>
    </row>
    <row r="1084" spans="53:65" ht="15" x14ac:dyDescent="0.25">
      <c r="BA1084" s="91" t="s">
        <v>3420</v>
      </c>
      <c r="BB1084" s="91" t="s">
        <v>3361</v>
      </c>
      <c r="BC1084" s="91" t="s">
        <v>3362</v>
      </c>
      <c r="BD1084" s="473" t="s">
        <v>1301</v>
      </c>
      <c r="BE1084">
        <v>1051</v>
      </c>
      <c r="BF1084" s="93" t="s">
        <v>3391</v>
      </c>
      <c r="BG1084" s="311" t="s">
        <v>1210</v>
      </c>
      <c r="BH1084" s="93" t="str">
        <f t="shared" si="81"/>
        <v>Indiana Clark</v>
      </c>
      <c r="BI1084" s="93" t="s">
        <v>446</v>
      </c>
      <c r="BJ1084" s="93" t="s">
        <v>3404</v>
      </c>
      <c r="BK1084" s="93" t="s">
        <v>3405</v>
      </c>
      <c r="BL1084" s="100" t="s">
        <v>1114</v>
      </c>
      <c r="BM1084" s="306" t="s">
        <v>308</v>
      </c>
    </row>
    <row r="1085" spans="53:65" ht="15" x14ac:dyDescent="0.25">
      <c r="BA1085" s="91" t="s">
        <v>3421</v>
      </c>
      <c r="BB1085" s="91" t="s">
        <v>3361</v>
      </c>
      <c r="BC1085" s="91" t="s">
        <v>3362</v>
      </c>
      <c r="BD1085" s="473" t="s">
        <v>1301</v>
      </c>
      <c r="BE1085">
        <v>1052</v>
      </c>
      <c r="BF1085" s="93" t="s">
        <v>3391</v>
      </c>
      <c r="BG1085" s="311" t="s">
        <v>596</v>
      </c>
      <c r="BH1085" s="93" t="str">
        <f t="shared" si="81"/>
        <v>Indiana Clay</v>
      </c>
      <c r="BI1085" s="93" t="s">
        <v>1799</v>
      </c>
      <c r="BJ1085" s="93"/>
      <c r="BK1085" s="93" t="s">
        <v>3402</v>
      </c>
      <c r="BL1085" s="100" t="s">
        <v>1150</v>
      </c>
      <c r="BM1085" s="95" t="s">
        <v>3394</v>
      </c>
    </row>
    <row r="1086" spans="53:65" ht="15" x14ac:dyDescent="0.25">
      <c r="BA1086" s="90" t="s">
        <v>3422</v>
      </c>
      <c r="BB1086" s="90" t="s">
        <v>3361</v>
      </c>
      <c r="BC1086" s="90" t="s">
        <v>3362</v>
      </c>
      <c r="BD1086" s="473" t="s">
        <v>1301</v>
      </c>
      <c r="BE1086">
        <v>1053</v>
      </c>
      <c r="BF1086" s="93" t="s">
        <v>3391</v>
      </c>
      <c r="BG1086" s="311" t="s">
        <v>596</v>
      </c>
      <c r="BH1086" s="93" t="str">
        <f t="shared" si="81"/>
        <v>Indiana Clay</v>
      </c>
      <c r="BI1086" s="93" t="s">
        <v>446</v>
      </c>
      <c r="BJ1086" s="93" t="s">
        <v>3404</v>
      </c>
      <c r="BK1086" s="93" t="s">
        <v>3405</v>
      </c>
      <c r="BL1086" s="100" t="s">
        <v>1114</v>
      </c>
      <c r="BM1086" s="95" t="s">
        <v>306</v>
      </c>
    </row>
    <row r="1087" spans="53:65" ht="15" x14ac:dyDescent="0.25">
      <c r="BA1087" s="91" t="s">
        <v>3423</v>
      </c>
      <c r="BB1087" s="91" t="s">
        <v>3361</v>
      </c>
      <c r="BC1087" s="91" t="s">
        <v>3362</v>
      </c>
      <c r="BD1087" s="473" t="s">
        <v>1301</v>
      </c>
      <c r="BE1087">
        <v>1054</v>
      </c>
      <c r="BF1087" s="93" t="s">
        <v>3391</v>
      </c>
      <c r="BG1087" s="311" t="s">
        <v>3079</v>
      </c>
      <c r="BH1087" s="93" t="str">
        <f t="shared" si="81"/>
        <v>Indiana Clinton</v>
      </c>
      <c r="BI1087" s="93" t="s">
        <v>1799</v>
      </c>
      <c r="BJ1087" s="93"/>
      <c r="BK1087" s="93" t="s">
        <v>3392</v>
      </c>
      <c r="BL1087" s="100" t="s">
        <v>3393</v>
      </c>
      <c r="BM1087" s="95" t="s">
        <v>3394</v>
      </c>
    </row>
    <row r="1088" spans="53:65" ht="15" x14ac:dyDescent="0.25">
      <c r="BA1088" s="90" t="s">
        <v>3424</v>
      </c>
      <c r="BB1088" s="90" t="s">
        <v>3361</v>
      </c>
      <c r="BC1088" s="90" t="s">
        <v>3380</v>
      </c>
      <c r="BD1088" s="473" t="s">
        <v>1301</v>
      </c>
      <c r="BE1088">
        <v>1055</v>
      </c>
      <c r="BF1088" s="93" t="s">
        <v>3391</v>
      </c>
      <c r="BG1088" s="311" t="s">
        <v>3079</v>
      </c>
      <c r="BH1088" s="93" t="str">
        <f t="shared" si="81"/>
        <v>Indiana Clinton</v>
      </c>
      <c r="BI1088" s="93" t="s">
        <v>446</v>
      </c>
      <c r="BJ1088" s="93" t="s">
        <v>3396</v>
      </c>
      <c r="BK1088" s="93" t="s">
        <v>3396</v>
      </c>
      <c r="BL1088" s="100" t="s">
        <v>1150</v>
      </c>
      <c r="BM1088" s="95" t="s">
        <v>1125</v>
      </c>
    </row>
    <row r="1089" spans="53:65" ht="15" x14ac:dyDescent="0.25">
      <c r="BA1089" s="91" t="s">
        <v>3425</v>
      </c>
      <c r="BB1089" s="91" t="s">
        <v>3361</v>
      </c>
      <c r="BC1089" s="91" t="s">
        <v>3362</v>
      </c>
      <c r="BD1089" s="473" t="s">
        <v>1301</v>
      </c>
      <c r="BE1089">
        <v>1056</v>
      </c>
      <c r="BF1089" s="93" t="s">
        <v>3391</v>
      </c>
      <c r="BG1089" s="311" t="s">
        <v>1230</v>
      </c>
      <c r="BH1089" s="93" t="str">
        <f t="shared" si="81"/>
        <v>Indiana Crawford</v>
      </c>
      <c r="BI1089" s="93" t="s">
        <v>1799</v>
      </c>
      <c r="BJ1089" s="93"/>
      <c r="BK1089" s="93" t="s">
        <v>3402</v>
      </c>
      <c r="BL1089" s="100" t="s">
        <v>1150</v>
      </c>
      <c r="BM1089" s="95" t="s">
        <v>3394</v>
      </c>
    </row>
    <row r="1090" spans="53:65" ht="15" x14ac:dyDescent="0.25">
      <c r="BA1090" s="90" t="s">
        <v>3426</v>
      </c>
      <c r="BB1090" s="90" t="s">
        <v>3361</v>
      </c>
      <c r="BC1090" s="90" t="s">
        <v>3362</v>
      </c>
      <c r="BD1090" s="473" t="s">
        <v>1301</v>
      </c>
      <c r="BE1090">
        <v>1057</v>
      </c>
      <c r="BF1090" s="93" t="s">
        <v>3391</v>
      </c>
      <c r="BG1090" s="311" t="s">
        <v>1230</v>
      </c>
      <c r="BH1090" s="93" t="str">
        <f t="shared" si="81"/>
        <v>Indiana Crawford</v>
      </c>
      <c r="BI1090" s="93" t="s">
        <v>446</v>
      </c>
      <c r="BJ1090" s="93" t="s">
        <v>3404</v>
      </c>
      <c r="BK1090" s="93" t="s">
        <v>3405</v>
      </c>
      <c r="BL1090" s="100" t="s">
        <v>1114</v>
      </c>
      <c r="BM1090" s="306" t="s">
        <v>308</v>
      </c>
    </row>
    <row r="1091" spans="53:65" ht="15" x14ac:dyDescent="0.25">
      <c r="BA1091" s="90" t="s">
        <v>3427</v>
      </c>
      <c r="BB1091" s="90" t="s">
        <v>3361</v>
      </c>
      <c r="BC1091" s="90" t="s">
        <v>3362</v>
      </c>
      <c r="BD1091" s="473" t="s">
        <v>1301</v>
      </c>
      <c r="BE1091">
        <v>1058</v>
      </c>
      <c r="BF1091" s="93" t="s">
        <v>3391</v>
      </c>
      <c r="BG1091" s="311" t="s">
        <v>3428</v>
      </c>
      <c r="BH1091" s="93" t="str">
        <f t="shared" si="81"/>
        <v>Indiana Daviess</v>
      </c>
      <c r="BI1091" s="93" t="s">
        <v>1799</v>
      </c>
      <c r="BJ1091" s="93"/>
      <c r="BK1091" s="93" t="s">
        <v>3402</v>
      </c>
      <c r="BL1091" s="100" t="s">
        <v>1150</v>
      </c>
      <c r="BM1091" s="95" t="s">
        <v>3394</v>
      </c>
    </row>
    <row r="1092" spans="53:65" ht="15" x14ac:dyDescent="0.25">
      <c r="BA1092" s="91" t="s">
        <v>3429</v>
      </c>
      <c r="BB1092" s="91" t="s">
        <v>3361</v>
      </c>
      <c r="BC1092" s="91" t="s">
        <v>3362</v>
      </c>
      <c r="BD1092" s="473" t="s">
        <v>1301</v>
      </c>
      <c r="BE1092">
        <v>1059</v>
      </c>
      <c r="BF1092" s="93" t="s">
        <v>3391</v>
      </c>
      <c r="BG1092" s="311" t="s">
        <v>3428</v>
      </c>
      <c r="BH1092" s="93" t="str">
        <f t="shared" si="81"/>
        <v>Indiana Daviess</v>
      </c>
      <c r="BI1092" s="93" t="s">
        <v>446</v>
      </c>
      <c r="BJ1092" s="93" t="s">
        <v>3404</v>
      </c>
      <c r="BK1092" s="93" t="s">
        <v>3405</v>
      </c>
      <c r="BL1092" s="100" t="s">
        <v>1114</v>
      </c>
      <c r="BM1092" s="306" t="s">
        <v>308</v>
      </c>
    </row>
    <row r="1093" spans="53:65" ht="15" x14ac:dyDescent="0.25">
      <c r="BA1093" s="90" t="s">
        <v>3430</v>
      </c>
      <c r="BB1093" s="90" t="s">
        <v>3361</v>
      </c>
      <c r="BC1093" s="90" t="s">
        <v>3362</v>
      </c>
      <c r="BD1093" s="473" t="s">
        <v>1301</v>
      </c>
      <c r="BE1093">
        <v>1060</v>
      </c>
      <c r="BF1093" s="93" t="s">
        <v>3391</v>
      </c>
      <c r="BG1093" s="311" t="s">
        <v>741</v>
      </c>
      <c r="BH1093" s="93" t="str">
        <f t="shared" si="81"/>
        <v>Indiana De Kalb</v>
      </c>
      <c r="BI1093" s="93" t="s">
        <v>1799</v>
      </c>
      <c r="BJ1093" s="93"/>
      <c r="BK1093" s="93" t="s">
        <v>3392</v>
      </c>
      <c r="BL1093" s="100" t="s">
        <v>3393</v>
      </c>
      <c r="BM1093" s="95" t="s">
        <v>3394</v>
      </c>
    </row>
    <row r="1094" spans="53:65" ht="15" x14ac:dyDescent="0.25">
      <c r="BA1094" s="91" t="s">
        <v>3431</v>
      </c>
      <c r="BB1094" s="91" t="s">
        <v>3361</v>
      </c>
      <c r="BC1094" s="91" t="s">
        <v>3432</v>
      </c>
      <c r="BD1094" s="473" t="s">
        <v>1301</v>
      </c>
      <c r="BE1094">
        <v>1061</v>
      </c>
      <c r="BF1094" s="93" t="s">
        <v>3391</v>
      </c>
      <c r="BG1094" s="311" t="s">
        <v>741</v>
      </c>
      <c r="BH1094" s="93" t="str">
        <f t="shared" si="81"/>
        <v>Indiana De Kalb</v>
      </c>
      <c r="BI1094" s="93" t="s">
        <v>446</v>
      </c>
      <c r="BJ1094" s="93" t="s">
        <v>3396</v>
      </c>
      <c r="BK1094" s="93" t="s">
        <v>3396</v>
      </c>
      <c r="BL1094" s="100" t="s">
        <v>1150</v>
      </c>
      <c r="BM1094" s="95" t="s">
        <v>1125</v>
      </c>
    </row>
    <row r="1095" spans="53:65" ht="15" x14ac:dyDescent="0.25">
      <c r="BA1095" s="91" t="s">
        <v>3433</v>
      </c>
      <c r="BB1095" s="91" t="s">
        <v>3361</v>
      </c>
      <c r="BC1095" s="91" t="s">
        <v>3380</v>
      </c>
      <c r="BD1095" s="473" t="s">
        <v>1301</v>
      </c>
      <c r="BE1095">
        <v>1062</v>
      </c>
      <c r="BF1095" s="93" t="s">
        <v>3391</v>
      </c>
      <c r="BG1095" s="311" t="s">
        <v>3434</v>
      </c>
      <c r="BH1095" s="93" t="str">
        <f t="shared" si="81"/>
        <v>Indiana Dearborn</v>
      </c>
      <c r="BI1095" s="93" t="s">
        <v>1799</v>
      </c>
      <c r="BJ1095" s="93"/>
      <c r="BK1095" s="93" t="s">
        <v>3402</v>
      </c>
      <c r="BL1095" s="100" t="s">
        <v>1150</v>
      </c>
      <c r="BM1095" s="95" t="s">
        <v>3394</v>
      </c>
    </row>
    <row r="1096" spans="53:65" ht="15" x14ac:dyDescent="0.25">
      <c r="BA1096" s="90" t="s">
        <v>3435</v>
      </c>
      <c r="BB1096" s="90" t="s">
        <v>3361</v>
      </c>
      <c r="BC1096" s="90" t="s">
        <v>3432</v>
      </c>
      <c r="BD1096" s="473" t="s">
        <v>1301</v>
      </c>
      <c r="BE1096">
        <v>1063</v>
      </c>
      <c r="BF1096" s="93" t="s">
        <v>3391</v>
      </c>
      <c r="BG1096" s="311" t="s">
        <v>3434</v>
      </c>
      <c r="BH1096" s="93" t="str">
        <f t="shared" si="81"/>
        <v>Indiana Dearborn</v>
      </c>
      <c r="BI1096" s="93" t="s">
        <v>446</v>
      </c>
      <c r="BJ1096" s="93" t="s">
        <v>3404</v>
      </c>
      <c r="BK1096" s="93" t="s">
        <v>3405</v>
      </c>
      <c r="BL1096" s="100" t="s">
        <v>1114</v>
      </c>
      <c r="BM1096" s="306" t="s">
        <v>308</v>
      </c>
    </row>
    <row r="1097" spans="53:65" ht="15" x14ac:dyDescent="0.25">
      <c r="BA1097" s="91" t="s">
        <v>3436</v>
      </c>
      <c r="BB1097" s="91" t="s">
        <v>3361</v>
      </c>
      <c r="BC1097" s="91" t="s">
        <v>3437</v>
      </c>
      <c r="BD1097" s="473" t="s">
        <v>1301</v>
      </c>
      <c r="BE1097">
        <v>1064</v>
      </c>
      <c r="BF1097" s="93" t="s">
        <v>3391</v>
      </c>
      <c r="BG1097" s="311" t="s">
        <v>2336</v>
      </c>
      <c r="BH1097" s="93" t="str">
        <f t="shared" si="81"/>
        <v>Indiana Decatur</v>
      </c>
      <c r="BI1097" s="93" t="s">
        <v>1799</v>
      </c>
      <c r="BJ1097" s="93"/>
      <c r="BK1097" s="93" t="s">
        <v>3402</v>
      </c>
      <c r="BL1097" s="100" t="s">
        <v>1150</v>
      </c>
      <c r="BM1097" s="95" t="s">
        <v>3394</v>
      </c>
    </row>
    <row r="1098" spans="53:65" ht="15" x14ac:dyDescent="0.25">
      <c r="BA1098" s="90" t="s">
        <v>3438</v>
      </c>
      <c r="BB1098" s="90" t="s">
        <v>3361</v>
      </c>
      <c r="BC1098" s="90" t="s">
        <v>3437</v>
      </c>
      <c r="BD1098" s="473" t="s">
        <v>1301</v>
      </c>
      <c r="BE1098">
        <v>1065</v>
      </c>
      <c r="BF1098" s="93" t="s">
        <v>3391</v>
      </c>
      <c r="BG1098" s="311" t="s">
        <v>2336</v>
      </c>
      <c r="BH1098" s="93" t="str">
        <f t="shared" si="81"/>
        <v>Indiana Decatur</v>
      </c>
      <c r="BI1098" s="93" t="s">
        <v>446</v>
      </c>
      <c r="BJ1098" s="93" t="s">
        <v>3404</v>
      </c>
      <c r="BK1098" s="93" t="s">
        <v>3405</v>
      </c>
      <c r="BL1098" s="100" t="s">
        <v>1114</v>
      </c>
      <c r="BM1098" s="306" t="s">
        <v>308</v>
      </c>
    </row>
    <row r="1099" spans="53:65" ht="15" x14ac:dyDescent="0.25">
      <c r="BA1099" s="90" t="s">
        <v>3439</v>
      </c>
      <c r="BB1099" s="90" t="s">
        <v>3361</v>
      </c>
      <c r="BC1099" s="90" t="s">
        <v>3380</v>
      </c>
      <c r="BD1099" s="473" t="s">
        <v>1301</v>
      </c>
      <c r="BE1099">
        <v>1066</v>
      </c>
      <c r="BF1099" s="93" t="s">
        <v>3391</v>
      </c>
      <c r="BG1099" s="311" t="s">
        <v>1786</v>
      </c>
      <c r="BH1099" s="93" t="str">
        <f t="shared" si="81"/>
        <v>Indiana Delaware</v>
      </c>
      <c r="BI1099" s="93" t="s">
        <v>1799</v>
      </c>
      <c r="BJ1099" s="93"/>
      <c r="BK1099" s="93" t="s">
        <v>3402</v>
      </c>
      <c r="BL1099" s="100" t="s">
        <v>1150</v>
      </c>
      <c r="BM1099" s="95" t="s">
        <v>3394</v>
      </c>
    </row>
    <row r="1100" spans="53:65" ht="15" x14ac:dyDescent="0.25">
      <c r="BA1100" s="91" t="s">
        <v>3440</v>
      </c>
      <c r="BB1100" s="91" t="s">
        <v>3361</v>
      </c>
      <c r="BC1100" s="91" t="s">
        <v>3432</v>
      </c>
      <c r="BD1100" s="473" t="s">
        <v>1301</v>
      </c>
      <c r="BE1100">
        <v>1067</v>
      </c>
      <c r="BF1100" s="93" t="s">
        <v>3391</v>
      </c>
      <c r="BG1100" s="311" t="s">
        <v>1786</v>
      </c>
      <c r="BH1100" s="93" t="str">
        <f t="shared" si="81"/>
        <v>Indiana Delaware</v>
      </c>
      <c r="BI1100" s="93" t="s">
        <v>446</v>
      </c>
      <c r="BJ1100" s="93" t="s">
        <v>3396</v>
      </c>
      <c r="BK1100" s="93" t="s">
        <v>3396</v>
      </c>
      <c r="BL1100" s="100" t="s">
        <v>1150</v>
      </c>
      <c r="BM1100" s="95" t="s">
        <v>1125</v>
      </c>
    </row>
    <row r="1101" spans="53:65" ht="15" x14ac:dyDescent="0.25">
      <c r="BA1101" s="90" t="s">
        <v>3441</v>
      </c>
      <c r="BB1101" s="90" t="s">
        <v>3361</v>
      </c>
      <c r="BC1101" s="90" t="s">
        <v>3432</v>
      </c>
      <c r="BD1101" s="473" t="s">
        <v>1301</v>
      </c>
      <c r="BE1101">
        <v>1068</v>
      </c>
      <c r="BF1101" s="93" t="s">
        <v>3391</v>
      </c>
      <c r="BG1101" s="311" t="s">
        <v>3442</v>
      </c>
      <c r="BH1101" s="93" t="str">
        <f t="shared" si="81"/>
        <v>Indiana Dubois</v>
      </c>
      <c r="BI1101" s="93" t="s">
        <v>1799</v>
      </c>
      <c r="BJ1101" s="93"/>
      <c r="BK1101" s="93" t="s">
        <v>3402</v>
      </c>
      <c r="BL1101" s="100" t="s">
        <v>1150</v>
      </c>
      <c r="BM1101" s="95" t="s">
        <v>3394</v>
      </c>
    </row>
    <row r="1102" spans="53:65" ht="15" x14ac:dyDescent="0.25">
      <c r="BA1102" s="91" t="s">
        <v>3443</v>
      </c>
      <c r="BB1102" s="91" t="s">
        <v>3361</v>
      </c>
      <c r="BC1102" s="91" t="s">
        <v>3380</v>
      </c>
      <c r="BD1102" s="473" t="s">
        <v>1301</v>
      </c>
      <c r="BE1102">
        <v>1069</v>
      </c>
      <c r="BF1102" s="93" t="s">
        <v>3391</v>
      </c>
      <c r="BG1102" s="311" t="s">
        <v>3442</v>
      </c>
      <c r="BH1102" s="93" t="str">
        <f t="shared" si="81"/>
        <v>Indiana Dubois</v>
      </c>
      <c r="BI1102" s="93" t="s">
        <v>446</v>
      </c>
      <c r="BJ1102" s="93" t="s">
        <v>3404</v>
      </c>
      <c r="BK1102" s="93" t="s">
        <v>3405</v>
      </c>
      <c r="BL1102" s="100" t="s">
        <v>1114</v>
      </c>
      <c r="BM1102" s="306" t="s">
        <v>308</v>
      </c>
    </row>
    <row r="1103" spans="53:65" ht="15" x14ac:dyDescent="0.25">
      <c r="BA1103" s="91" t="s">
        <v>3444</v>
      </c>
      <c r="BB1103" s="91" t="s">
        <v>3361</v>
      </c>
      <c r="BC1103" s="91" t="s">
        <v>3437</v>
      </c>
      <c r="BD1103" s="473" t="s">
        <v>1301</v>
      </c>
      <c r="BE1103">
        <v>1070</v>
      </c>
      <c r="BF1103" s="93" t="s">
        <v>3391</v>
      </c>
      <c r="BG1103" s="311" t="s">
        <v>3445</v>
      </c>
      <c r="BH1103" s="93" t="str">
        <f t="shared" si="81"/>
        <v>Indiana Elkhart</v>
      </c>
      <c r="BI1103" s="93" t="s">
        <v>1799</v>
      </c>
      <c r="BJ1103" s="93"/>
      <c r="BK1103" s="93" t="s">
        <v>3392</v>
      </c>
      <c r="BL1103" s="100" t="s">
        <v>3393</v>
      </c>
      <c r="BM1103" s="95" t="s">
        <v>3394</v>
      </c>
    </row>
    <row r="1104" spans="53:65" ht="15" x14ac:dyDescent="0.25">
      <c r="BA1104" s="90" t="s">
        <v>3446</v>
      </c>
      <c r="BB1104" s="90" t="s">
        <v>3361</v>
      </c>
      <c r="BC1104" s="90" t="s">
        <v>3437</v>
      </c>
      <c r="BD1104" s="473" t="s">
        <v>1301</v>
      </c>
      <c r="BE1104">
        <v>1071</v>
      </c>
      <c r="BF1104" s="93" t="s">
        <v>3391</v>
      </c>
      <c r="BG1104" s="311" t="s">
        <v>3445</v>
      </c>
      <c r="BH1104" s="93" t="str">
        <f t="shared" si="81"/>
        <v>Indiana Elkhart</v>
      </c>
      <c r="BI1104" s="93" t="s">
        <v>446</v>
      </c>
      <c r="BJ1104" s="93" t="s">
        <v>3396</v>
      </c>
      <c r="BK1104" s="93" t="s">
        <v>3396</v>
      </c>
      <c r="BL1104" s="100" t="s">
        <v>1150</v>
      </c>
      <c r="BM1104" s="95" t="s">
        <v>1125</v>
      </c>
    </row>
    <row r="1105" spans="53:65" ht="15" x14ac:dyDescent="0.25">
      <c r="BA1105" s="91" t="s">
        <v>3447</v>
      </c>
      <c r="BB1105" s="91" t="s">
        <v>3361</v>
      </c>
      <c r="BC1105" s="91" t="s">
        <v>3448</v>
      </c>
      <c r="BD1105" s="473" t="s">
        <v>1301</v>
      </c>
      <c r="BE1105">
        <v>1072</v>
      </c>
      <c r="BF1105" s="93" t="s">
        <v>3391</v>
      </c>
      <c r="BG1105" s="311" t="s">
        <v>786</v>
      </c>
      <c r="BH1105" s="93" t="str">
        <f t="shared" si="81"/>
        <v>Indiana Fayette</v>
      </c>
      <c r="BI1105" s="93" t="s">
        <v>1799</v>
      </c>
      <c r="BJ1105" s="93"/>
      <c r="BK1105" s="93" t="s">
        <v>3402</v>
      </c>
      <c r="BL1105" s="100" t="s">
        <v>1150</v>
      </c>
      <c r="BM1105" s="95" t="s">
        <v>3394</v>
      </c>
    </row>
    <row r="1106" spans="53:65" ht="15" x14ac:dyDescent="0.25">
      <c r="BA1106" s="90" t="s">
        <v>3449</v>
      </c>
      <c r="BB1106" s="90" t="s">
        <v>3361</v>
      </c>
      <c r="BC1106" s="90" t="s">
        <v>3380</v>
      </c>
      <c r="BD1106" s="473" t="s">
        <v>1301</v>
      </c>
      <c r="BE1106">
        <v>1073</v>
      </c>
      <c r="BF1106" s="93" t="s">
        <v>3391</v>
      </c>
      <c r="BG1106" s="311" t="s">
        <v>786</v>
      </c>
      <c r="BH1106" s="93" t="str">
        <f t="shared" si="81"/>
        <v>Indiana Fayette</v>
      </c>
      <c r="BI1106" s="93" t="s">
        <v>446</v>
      </c>
      <c r="BJ1106" s="93" t="s">
        <v>3404</v>
      </c>
      <c r="BK1106" s="93" t="s">
        <v>3405</v>
      </c>
      <c r="BL1106" s="100" t="s">
        <v>1114</v>
      </c>
      <c r="BM1106" s="306" t="s">
        <v>308</v>
      </c>
    </row>
    <row r="1107" spans="53:65" ht="15" x14ac:dyDescent="0.25">
      <c r="BA1107" s="91" t="s">
        <v>3450</v>
      </c>
      <c r="BB1107" s="91" t="s">
        <v>3361</v>
      </c>
      <c r="BC1107" s="91" t="s">
        <v>3380</v>
      </c>
      <c r="BD1107" s="473" t="s">
        <v>1301</v>
      </c>
      <c r="BE1107">
        <v>1074</v>
      </c>
      <c r="BF1107" s="93" t="s">
        <v>3391</v>
      </c>
      <c r="BG1107" s="311" t="s">
        <v>2403</v>
      </c>
      <c r="BH1107" s="93" t="str">
        <f t="shared" si="81"/>
        <v>Indiana Floyd</v>
      </c>
      <c r="BI1107" s="93" t="s">
        <v>1799</v>
      </c>
      <c r="BJ1107" s="93"/>
      <c r="BK1107" s="93" t="s">
        <v>3402</v>
      </c>
      <c r="BL1107" s="100" t="s">
        <v>1150</v>
      </c>
      <c r="BM1107" s="95" t="s">
        <v>3394</v>
      </c>
    </row>
    <row r="1108" spans="53:65" ht="15" x14ac:dyDescent="0.25">
      <c r="BA1108" s="90" t="s">
        <v>3451</v>
      </c>
      <c r="BB1108" s="90" t="s">
        <v>3361</v>
      </c>
      <c r="BC1108" s="90" t="s">
        <v>3380</v>
      </c>
      <c r="BD1108" s="473" t="s">
        <v>1301</v>
      </c>
      <c r="BE1108">
        <v>1075</v>
      </c>
      <c r="BF1108" s="93" t="s">
        <v>3391</v>
      </c>
      <c r="BG1108" s="311" t="s">
        <v>2403</v>
      </c>
      <c r="BH1108" s="93" t="str">
        <f t="shared" si="81"/>
        <v>Indiana Floyd</v>
      </c>
      <c r="BI1108" s="93" t="s">
        <v>446</v>
      </c>
      <c r="BJ1108" s="93" t="s">
        <v>3404</v>
      </c>
      <c r="BK1108" s="93" t="s">
        <v>3405</v>
      </c>
      <c r="BL1108" s="100" t="s">
        <v>1114</v>
      </c>
      <c r="BM1108" s="95" t="s">
        <v>306</v>
      </c>
    </row>
    <row r="1109" spans="53:65" ht="15" x14ac:dyDescent="0.25">
      <c r="BA1109" s="90" t="s">
        <v>3452</v>
      </c>
      <c r="BB1109" s="90" t="s">
        <v>3361</v>
      </c>
      <c r="BC1109" s="90" t="s">
        <v>3432</v>
      </c>
      <c r="BD1109" s="473" t="s">
        <v>1301</v>
      </c>
      <c r="BE1109">
        <v>1076</v>
      </c>
      <c r="BF1109" s="93" t="s">
        <v>3391</v>
      </c>
      <c r="BG1109" s="311" t="s">
        <v>3453</v>
      </c>
      <c r="BH1109" s="93" t="str">
        <f t="shared" si="81"/>
        <v>Indiana Fountain</v>
      </c>
      <c r="BI1109" s="93" t="s">
        <v>1799</v>
      </c>
      <c r="BJ1109" s="93"/>
      <c r="BK1109" s="93" t="s">
        <v>3392</v>
      </c>
      <c r="BL1109" s="100" t="s">
        <v>3393</v>
      </c>
      <c r="BM1109" s="95" t="s">
        <v>3394</v>
      </c>
    </row>
    <row r="1110" spans="53:65" ht="15" x14ac:dyDescent="0.25">
      <c r="BA1110" s="91" t="s">
        <v>3454</v>
      </c>
      <c r="BB1110" s="91" t="s">
        <v>3361</v>
      </c>
      <c r="BC1110" s="91" t="s">
        <v>3380</v>
      </c>
      <c r="BD1110" s="473" t="s">
        <v>1301</v>
      </c>
      <c r="BE1110">
        <v>1077</v>
      </c>
      <c r="BF1110" s="93" t="s">
        <v>3391</v>
      </c>
      <c r="BG1110" s="311" t="s">
        <v>3453</v>
      </c>
      <c r="BH1110" s="93" t="str">
        <f t="shared" si="81"/>
        <v>Indiana Fountain</v>
      </c>
      <c r="BI1110" s="93" t="s">
        <v>446</v>
      </c>
      <c r="BJ1110" s="93" t="s">
        <v>3396</v>
      </c>
      <c r="BK1110" s="93" t="s">
        <v>3396</v>
      </c>
      <c r="BL1110" s="100" t="s">
        <v>1150</v>
      </c>
      <c r="BM1110" s="95" t="s">
        <v>1125</v>
      </c>
    </row>
    <row r="1111" spans="53:65" ht="15" x14ac:dyDescent="0.25">
      <c r="BA1111" s="91" t="s">
        <v>3455</v>
      </c>
      <c r="BB1111" s="91" t="s">
        <v>3361</v>
      </c>
      <c r="BC1111" s="91" t="s">
        <v>3380</v>
      </c>
      <c r="BD1111" s="473" t="s">
        <v>1301</v>
      </c>
      <c r="BE1111">
        <v>1078</v>
      </c>
      <c r="BF1111" s="93" t="s">
        <v>3391</v>
      </c>
      <c r="BG1111" s="311" t="s">
        <v>795</v>
      </c>
      <c r="BH1111" s="93" t="str">
        <f t="shared" si="81"/>
        <v>Indiana Franklin</v>
      </c>
      <c r="BI1111" s="93" t="s">
        <v>1799</v>
      </c>
      <c r="BJ1111" s="93"/>
      <c r="BK1111" s="93" t="s">
        <v>3402</v>
      </c>
      <c r="BL1111" s="100" t="s">
        <v>1150</v>
      </c>
      <c r="BM1111" s="95" t="s">
        <v>3394</v>
      </c>
    </row>
    <row r="1112" spans="53:65" ht="15" x14ac:dyDescent="0.25">
      <c r="BA1112" s="91" t="s">
        <v>3456</v>
      </c>
      <c r="BB1112" s="91" t="s">
        <v>3361</v>
      </c>
      <c r="BC1112" s="91" t="s">
        <v>3380</v>
      </c>
      <c r="BD1112" s="473" t="s">
        <v>1301</v>
      </c>
      <c r="BE1112">
        <v>1079</v>
      </c>
      <c r="BF1112" s="93" t="s">
        <v>3391</v>
      </c>
      <c r="BG1112" s="311" t="s">
        <v>795</v>
      </c>
      <c r="BH1112" s="93" t="str">
        <f t="shared" si="81"/>
        <v>Indiana Franklin</v>
      </c>
      <c r="BI1112" s="93" t="s">
        <v>446</v>
      </c>
      <c r="BJ1112" s="93" t="s">
        <v>3404</v>
      </c>
      <c r="BK1112" s="93" t="s">
        <v>3405</v>
      </c>
      <c r="BL1112" s="100" t="s">
        <v>1114</v>
      </c>
      <c r="BM1112" s="306" t="s">
        <v>308</v>
      </c>
    </row>
    <row r="1113" spans="53:65" ht="15" x14ac:dyDescent="0.25">
      <c r="BA1113" s="90" t="s">
        <v>3457</v>
      </c>
      <c r="BB1113" s="90" t="s">
        <v>3361</v>
      </c>
      <c r="BC1113" s="90" t="s">
        <v>3437</v>
      </c>
      <c r="BD1113" s="473" t="s">
        <v>1301</v>
      </c>
      <c r="BE1113">
        <v>1080</v>
      </c>
      <c r="BF1113" s="93" t="s">
        <v>3391</v>
      </c>
      <c r="BG1113" s="311" t="s">
        <v>1254</v>
      </c>
      <c r="BH1113" s="93" t="str">
        <f t="shared" si="81"/>
        <v>Indiana Fulton</v>
      </c>
      <c r="BI1113" s="93" t="s">
        <v>1799</v>
      </c>
      <c r="BJ1113" s="93"/>
      <c r="BK1113" s="93" t="s">
        <v>3392</v>
      </c>
      <c r="BL1113" s="100" t="s">
        <v>3393</v>
      </c>
      <c r="BM1113" s="95" t="s">
        <v>3394</v>
      </c>
    </row>
    <row r="1114" spans="53:65" ht="15" x14ac:dyDescent="0.25">
      <c r="BA1114" s="91" t="s">
        <v>3458</v>
      </c>
      <c r="BB1114" s="91" t="s">
        <v>3361</v>
      </c>
      <c r="BC1114" s="91" t="s">
        <v>3432</v>
      </c>
      <c r="BD1114" s="473" t="s">
        <v>1301</v>
      </c>
      <c r="BE1114">
        <v>1081</v>
      </c>
      <c r="BF1114" s="93" t="s">
        <v>3391</v>
      </c>
      <c r="BG1114" s="311" t="s">
        <v>1254</v>
      </c>
      <c r="BH1114" s="93" t="str">
        <f t="shared" si="81"/>
        <v>Indiana Fulton</v>
      </c>
      <c r="BI1114" s="93" t="s">
        <v>446</v>
      </c>
      <c r="BJ1114" s="93" t="s">
        <v>3396</v>
      </c>
      <c r="BK1114" s="93" t="s">
        <v>3396</v>
      </c>
      <c r="BL1114" s="100" t="s">
        <v>1150</v>
      </c>
      <c r="BM1114" s="95" t="s">
        <v>1125</v>
      </c>
    </row>
    <row r="1115" spans="53:65" ht="15" x14ac:dyDescent="0.25">
      <c r="BA1115" s="90" t="s">
        <v>3459</v>
      </c>
      <c r="BB1115" s="90" t="s">
        <v>3361</v>
      </c>
      <c r="BC1115" s="90" t="s">
        <v>3432</v>
      </c>
      <c r="BD1115" s="473" t="s">
        <v>1301</v>
      </c>
      <c r="BE1115">
        <v>1082</v>
      </c>
      <c r="BF1115" s="93" t="s">
        <v>3391</v>
      </c>
      <c r="BG1115" s="311" t="s">
        <v>3460</v>
      </c>
      <c r="BH1115" s="93" t="str">
        <f t="shared" si="81"/>
        <v>Indiana Gibson</v>
      </c>
      <c r="BI1115" s="93" t="s">
        <v>1799</v>
      </c>
      <c r="BJ1115" s="93"/>
      <c r="BK1115" s="93" t="s">
        <v>3402</v>
      </c>
      <c r="BL1115" s="100" t="s">
        <v>1150</v>
      </c>
      <c r="BM1115" s="95" t="s">
        <v>3394</v>
      </c>
    </row>
    <row r="1116" spans="53:65" ht="15" x14ac:dyDescent="0.25">
      <c r="BA1116" s="91" t="s">
        <v>3461</v>
      </c>
      <c r="BB1116" s="91" t="s">
        <v>3361</v>
      </c>
      <c r="BC1116" s="91" t="s">
        <v>3432</v>
      </c>
      <c r="BD1116" s="473" t="s">
        <v>1301</v>
      </c>
      <c r="BE1116">
        <v>1083</v>
      </c>
      <c r="BF1116" s="93" t="s">
        <v>3391</v>
      </c>
      <c r="BG1116" s="311" t="s">
        <v>3460</v>
      </c>
      <c r="BH1116" s="93" t="str">
        <f t="shared" si="81"/>
        <v>Indiana Gibson</v>
      </c>
      <c r="BI1116" s="93" t="s">
        <v>446</v>
      </c>
      <c r="BJ1116" s="93" t="s">
        <v>3404</v>
      </c>
      <c r="BK1116" s="93" t="s">
        <v>3405</v>
      </c>
      <c r="BL1116" s="100" t="s">
        <v>1114</v>
      </c>
      <c r="BM1116" s="306" t="s">
        <v>308</v>
      </c>
    </row>
    <row r="1117" spans="53:65" ht="15" x14ac:dyDescent="0.25">
      <c r="BA1117" s="90" t="s">
        <v>3462</v>
      </c>
      <c r="BB1117" s="90" t="s">
        <v>3361</v>
      </c>
      <c r="BC1117" s="90" t="s">
        <v>3380</v>
      </c>
      <c r="BD1117" s="473" t="s">
        <v>1301</v>
      </c>
      <c r="BE1117">
        <v>1084</v>
      </c>
      <c r="BF1117" s="93" t="s">
        <v>3391</v>
      </c>
      <c r="BG1117" s="311" t="s">
        <v>1260</v>
      </c>
      <c r="BH1117" s="93" t="str">
        <f t="shared" si="81"/>
        <v>Indiana Grant</v>
      </c>
      <c r="BI1117" s="93" t="s">
        <v>1799</v>
      </c>
      <c r="BJ1117" s="93"/>
      <c r="BK1117" s="93" t="s">
        <v>3392</v>
      </c>
      <c r="BL1117" s="100" t="s">
        <v>3393</v>
      </c>
      <c r="BM1117" s="95" t="s">
        <v>3394</v>
      </c>
    </row>
    <row r="1118" spans="53:65" ht="15" x14ac:dyDescent="0.25">
      <c r="BA1118" s="91" t="s">
        <v>3463</v>
      </c>
      <c r="BB1118" s="91" t="s">
        <v>3361</v>
      </c>
      <c r="BC1118" s="91" t="s">
        <v>3380</v>
      </c>
      <c r="BD1118" s="473" t="s">
        <v>1301</v>
      </c>
      <c r="BE1118">
        <v>1085</v>
      </c>
      <c r="BF1118" s="93" t="s">
        <v>3391</v>
      </c>
      <c r="BG1118" s="311" t="s">
        <v>1260</v>
      </c>
      <c r="BH1118" s="93" t="str">
        <f t="shared" si="81"/>
        <v>Indiana Grant</v>
      </c>
      <c r="BI1118" s="93" t="s">
        <v>446</v>
      </c>
      <c r="BJ1118" s="93" t="s">
        <v>3396</v>
      </c>
      <c r="BK1118" s="93" t="s">
        <v>3396</v>
      </c>
      <c r="BL1118" s="100" t="s">
        <v>1150</v>
      </c>
      <c r="BM1118" s="95" t="s">
        <v>1125</v>
      </c>
    </row>
    <row r="1119" spans="53:65" ht="15" x14ac:dyDescent="0.25">
      <c r="BA1119" s="90" t="s">
        <v>3464</v>
      </c>
      <c r="BB1119" s="90" t="s">
        <v>3361</v>
      </c>
      <c r="BC1119" s="90" t="s">
        <v>3362</v>
      </c>
      <c r="BD1119" s="473" t="s">
        <v>1301</v>
      </c>
      <c r="BE1119">
        <v>1086</v>
      </c>
      <c r="BF1119" s="93" t="s">
        <v>3391</v>
      </c>
      <c r="BG1119" s="311" t="s">
        <v>814</v>
      </c>
      <c r="BH1119" s="93" t="str">
        <f t="shared" si="81"/>
        <v>Indiana Greene</v>
      </c>
      <c r="BI1119" s="93" t="s">
        <v>1799</v>
      </c>
      <c r="BJ1119" s="93"/>
      <c r="BK1119" s="93" t="s">
        <v>3402</v>
      </c>
      <c r="BL1119" s="100" t="s">
        <v>1150</v>
      </c>
      <c r="BM1119" s="95" t="s">
        <v>3394</v>
      </c>
    </row>
    <row r="1120" spans="53:65" ht="15" x14ac:dyDescent="0.25">
      <c r="BA1120" s="91" t="s">
        <v>3465</v>
      </c>
      <c r="BB1120" s="91" t="s">
        <v>3361</v>
      </c>
      <c r="BC1120" s="91" t="s">
        <v>3432</v>
      </c>
      <c r="BD1120" s="473" t="s">
        <v>1301</v>
      </c>
      <c r="BE1120">
        <v>1087</v>
      </c>
      <c r="BF1120" s="93" t="s">
        <v>3391</v>
      </c>
      <c r="BG1120" s="311" t="s">
        <v>814</v>
      </c>
      <c r="BH1120" s="93" t="str">
        <f t="shared" si="81"/>
        <v>Indiana Greene</v>
      </c>
      <c r="BI1120" s="93" t="s">
        <v>446</v>
      </c>
      <c r="BJ1120" s="93" t="s">
        <v>3404</v>
      </c>
      <c r="BK1120" s="93" t="s">
        <v>3405</v>
      </c>
      <c r="BL1120" s="100" t="s">
        <v>1114</v>
      </c>
      <c r="BM1120" s="306" t="s">
        <v>308</v>
      </c>
    </row>
    <row r="1121" spans="53:65" ht="15" x14ac:dyDescent="0.25">
      <c r="BA1121" s="90" t="s">
        <v>3466</v>
      </c>
      <c r="BB1121" s="90" t="s">
        <v>3361</v>
      </c>
      <c r="BC1121" s="90" t="s">
        <v>3437</v>
      </c>
      <c r="BD1121" s="473" t="s">
        <v>1301</v>
      </c>
      <c r="BE1121">
        <v>1088</v>
      </c>
      <c r="BF1121" s="93" t="s">
        <v>3391</v>
      </c>
      <c r="BG1121" s="311" t="s">
        <v>1920</v>
      </c>
      <c r="BH1121" s="93" t="str">
        <f t="shared" si="81"/>
        <v>Indiana Hamilton</v>
      </c>
      <c r="BI1121" s="93" t="s">
        <v>1799</v>
      </c>
      <c r="BJ1121" s="93"/>
      <c r="BK1121" s="93" t="s">
        <v>3402</v>
      </c>
      <c r="BL1121" s="100" t="s">
        <v>1150</v>
      </c>
      <c r="BM1121" s="95" t="s">
        <v>3394</v>
      </c>
    </row>
    <row r="1122" spans="53:65" ht="15" x14ac:dyDescent="0.25">
      <c r="BA1122" s="91" t="s">
        <v>3467</v>
      </c>
      <c r="BB1122" s="91" t="s">
        <v>3361</v>
      </c>
      <c r="BC1122" s="91" t="s">
        <v>3437</v>
      </c>
      <c r="BD1122" s="473" t="s">
        <v>1301</v>
      </c>
      <c r="BE1122">
        <v>1089</v>
      </c>
      <c r="BF1122" s="93" t="s">
        <v>3391</v>
      </c>
      <c r="BG1122" s="311" t="s">
        <v>1920</v>
      </c>
      <c r="BH1122" s="93" t="str">
        <f t="shared" si="81"/>
        <v>Indiana Hamilton</v>
      </c>
      <c r="BI1122" s="93" t="s">
        <v>446</v>
      </c>
      <c r="BJ1122" s="93" t="s">
        <v>3396</v>
      </c>
      <c r="BK1122" s="93" t="s">
        <v>3396</v>
      </c>
      <c r="BL1122" s="100" t="s">
        <v>1150</v>
      </c>
      <c r="BM1122" s="95" t="s">
        <v>1125</v>
      </c>
    </row>
    <row r="1123" spans="53:65" ht="15" x14ac:dyDescent="0.25">
      <c r="BA1123" s="91" t="s">
        <v>3468</v>
      </c>
      <c r="BB1123" s="91" t="s">
        <v>3361</v>
      </c>
      <c r="BC1123" s="91" t="s">
        <v>3437</v>
      </c>
      <c r="BD1123" s="473" t="s">
        <v>1301</v>
      </c>
      <c r="BE1123">
        <v>1090</v>
      </c>
      <c r="BF1123" s="93" t="s">
        <v>3391</v>
      </c>
      <c r="BG1123" s="311" t="s">
        <v>2476</v>
      </c>
      <c r="BH1123" s="93" t="str">
        <f t="shared" si="81"/>
        <v>Indiana Hancock</v>
      </c>
      <c r="BI1123" s="93" t="s">
        <v>1799</v>
      </c>
      <c r="BJ1123" s="93"/>
      <c r="BK1123" s="93" t="s">
        <v>3402</v>
      </c>
      <c r="BL1123" s="100" t="s">
        <v>1150</v>
      </c>
      <c r="BM1123" s="95" t="s">
        <v>3394</v>
      </c>
    </row>
    <row r="1124" spans="53:65" ht="15" x14ac:dyDescent="0.25">
      <c r="BA1124" s="90" t="s">
        <v>3469</v>
      </c>
      <c r="BB1124" s="90" t="s">
        <v>3361</v>
      </c>
      <c r="BC1124" s="90" t="s">
        <v>3432</v>
      </c>
      <c r="BD1124" s="473" t="s">
        <v>1301</v>
      </c>
      <c r="BE1124">
        <v>1091</v>
      </c>
      <c r="BF1124" s="93" t="s">
        <v>3391</v>
      </c>
      <c r="BG1124" s="311" t="s">
        <v>2476</v>
      </c>
      <c r="BH1124" s="93" t="str">
        <f t="shared" si="81"/>
        <v>Indiana Hancock</v>
      </c>
      <c r="BI1124" s="93" t="s">
        <v>446</v>
      </c>
      <c r="BJ1124" s="93" t="s">
        <v>3396</v>
      </c>
      <c r="BK1124" s="93" t="s">
        <v>3396</v>
      </c>
      <c r="BL1124" s="100" t="s">
        <v>1150</v>
      </c>
      <c r="BM1124" s="95" t="s">
        <v>1125</v>
      </c>
    </row>
    <row r="1125" spans="53:65" ht="15" x14ac:dyDescent="0.25">
      <c r="BA1125" s="91" t="s">
        <v>3470</v>
      </c>
      <c r="BB1125" s="91" t="s">
        <v>3361</v>
      </c>
      <c r="BC1125" s="91" t="s">
        <v>3437</v>
      </c>
      <c r="BD1125" s="473" t="s">
        <v>1301</v>
      </c>
      <c r="BE1125">
        <v>1092</v>
      </c>
      <c r="BF1125" s="93" t="s">
        <v>3391</v>
      </c>
      <c r="BG1125" s="311" t="s">
        <v>3471</v>
      </c>
      <c r="BH1125" s="93" t="str">
        <f t="shared" si="81"/>
        <v>Indiana Harrison</v>
      </c>
      <c r="BI1125" s="93" t="s">
        <v>1799</v>
      </c>
      <c r="BJ1125" s="93"/>
      <c r="BK1125" s="93" t="s">
        <v>3402</v>
      </c>
      <c r="BL1125" s="100" t="s">
        <v>1150</v>
      </c>
      <c r="BM1125" s="95" t="s">
        <v>3394</v>
      </c>
    </row>
    <row r="1126" spans="53:65" ht="15" x14ac:dyDescent="0.25">
      <c r="BA1126" s="90" t="s">
        <v>3472</v>
      </c>
      <c r="BB1126" s="90" t="s">
        <v>3361</v>
      </c>
      <c r="BC1126" s="90" t="s">
        <v>3437</v>
      </c>
      <c r="BD1126" s="473" t="s">
        <v>1301</v>
      </c>
      <c r="BE1126">
        <v>1093</v>
      </c>
      <c r="BF1126" s="93" t="s">
        <v>3391</v>
      </c>
      <c r="BG1126" s="311" t="s">
        <v>3471</v>
      </c>
      <c r="BH1126" s="93" t="str">
        <f t="shared" si="81"/>
        <v>Indiana Harrison</v>
      </c>
      <c r="BI1126" s="93" t="s">
        <v>446</v>
      </c>
      <c r="BJ1126" s="93" t="s">
        <v>3404</v>
      </c>
      <c r="BK1126" s="93" t="s">
        <v>3405</v>
      </c>
      <c r="BL1126" s="100" t="s">
        <v>1114</v>
      </c>
      <c r="BM1126" s="306" t="s">
        <v>308</v>
      </c>
    </row>
    <row r="1127" spans="53:65" ht="15" x14ac:dyDescent="0.25">
      <c r="BA1127" s="91" t="s">
        <v>3473</v>
      </c>
      <c r="BB1127" s="91" t="s">
        <v>3361</v>
      </c>
      <c r="BC1127" s="91" t="s">
        <v>3448</v>
      </c>
      <c r="BD1127" s="473" t="s">
        <v>1301</v>
      </c>
      <c r="BE1127">
        <v>1094</v>
      </c>
      <c r="BF1127" s="93" t="s">
        <v>3391</v>
      </c>
      <c r="BG1127" s="311" t="s">
        <v>3474</v>
      </c>
      <c r="BH1127" s="93" t="str">
        <f t="shared" si="81"/>
        <v>Indiana Hendricks</v>
      </c>
      <c r="BI1127" s="93" t="s">
        <v>1799</v>
      </c>
      <c r="BJ1127" s="93"/>
      <c r="BK1127" s="93" t="s">
        <v>3402</v>
      </c>
      <c r="BL1127" s="100" t="s">
        <v>1150</v>
      </c>
      <c r="BM1127" s="95" t="s">
        <v>3394</v>
      </c>
    </row>
    <row r="1128" spans="53:65" ht="15" x14ac:dyDescent="0.25">
      <c r="BA1128" s="90" t="s">
        <v>3475</v>
      </c>
      <c r="BB1128" s="90" t="s">
        <v>3361</v>
      </c>
      <c r="BC1128" s="90" t="s">
        <v>3380</v>
      </c>
      <c r="BD1128" s="473" t="s">
        <v>1301</v>
      </c>
      <c r="BE1128">
        <v>1095</v>
      </c>
      <c r="BF1128" s="93" t="s">
        <v>3391</v>
      </c>
      <c r="BG1128" s="311" t="s">
        <v>3474</v>
      </c>
      <c r="BH1128" s="93" t="str">
        <f t="shared" si="81"/>
        <v>Indiana Hendricks</v>
      </c>
      <c r="BI1128" s="93" t="s">
        <v>446</v>
      </c>
      <c r="BJ1128" s="93" t="s">
        <v>3396</v>
      </c>
      <c r="BK1128" s="93" t="s">
        <v>3396</v>
      </c>
      <c r="BL1128" s="100" t="s">
        <v>1150</v>
      </c>
      <c r="BM1128" s="95" t="s">
        <v>1125</v>
      </c>
    </row>
    <row r="1129" spans="53:65" ht="15" x14ac:dyDescent="0.25">
      <c r="BA1129" s="91" t="s">
        <v>3476</v>
      </c>
      <c r="BB1129" s="91" t="s">
        <v>3361</v>
      </c>
      <c r="BC1129" s="91" t="s">
        <v>3437</v>
      </c>
      <c r="BD1129" s="473" t="s">
        <v>1301</v>
      </c>
      <c r="BE1129">
        <v>1096</v>
      </c>
      <c r="BF1129" s="93" t="s">
        <v>3391</v>
      </c>
      <c r="BG1129" s="311" t="s">
        <v>834</v>
      </c>
      <c r="BH1129" s="93" t="str">
        <f t="shared" si="81"/>
        <v>Indiana Henry</v>
      </c>
      <c r="BI1129" s="93" t="s">
        <v>1799</v>
      </c>
      <c r="BJ1129" s="93"/>
      <c r="BK1129" s="93" t="s">
        <v>3402</v>
      </c>
      <c r="BL1129" s="100" t="s">
        <v>1150</v>
      </c>
      <c r="BM1129" s="95" t="s">
        <v>3394</v>
      </c>
    </row>
    <row r="1130" spans="53:65" ht="15" x14ac:dyDescent="0.25">
      <c r="BA1130" s="90" t="s">
        <v>3477</v>
      </c>
      <c r="BB1130" s="90" t="s">
        <v>3361</v>
      </c>
      <c r="BC1130" s="90" t="s">
        <v>3380</v>
      </c>
      <c r="BD1130" s="473" t="s">
        <v>1301</v>
      </c>
      <c r="BE1130">
        <v>1097</v>
      </c>
      <c r="BF1130" s="93" t="s">
        <v>3391</v>
      </c>
      <c r="BG1130" s="311" t="s">
        <v>834</v>
      </c>
      <c r="BH1130" s="93" t="str">
        <f t="shared" si="81"/>
        <v>Indiana Henry</v>
      </c>
      <c r="BI1130" s="93" t="s">
        <v>446</v>
      </c>
      <c r="BJ1130" s="93" t="s">
        <v>3396</v>
      </c>
      <c r="BK1130" s="93" t="s">
        <v>3396</v>
      </c>
      <c r="BL1130" s="100" t="s">
        <v>1150</v>
      </c>
      <c r="BM1130" s="95" t="s">
        <v>1125</v>
      </c>
    </row>
    <row r="1131" spans="53:65" ht="15" x14ac:dyDescent="0.25">
      <c r="BA1131" s="423" t="s">
        <v>3478</v>
      </c>
      <c r="BB1131" s="90" t="s">
        <v>3361</v>
      </c>
      <c r="BC1131" s="90" t="s">
        <v>3380</v>
      </c>
      <c r="BD1131" s="473" t="s">
        <v>1301</v>
      </c>
      <c r="BE1131">
        <v>1098</v>
      </c>
      <c r="BF1131" s="93" t="s">
        <v>3391</v>
      </c>
      <c r="BG1131" s="311" t="s">
        <v>1272</v>
      </c>
      <c r="BH1131" s="93" t="str">
        <f t="shared" si="81"/>
        <v>Indiana Howard</v>
      </c>
      <c r="BI1131" s="93" t="s">
        <v>1799</v>
      </c>
      <c r="BJ1131" s="93"/>
      <c r="BK1131" s="93" t="s">
        <v>3392</v>
      </c>
      <c r="BL1131" s="100" t="s">
        <v>3393</v>
      </c>
      <c r="BM1131" s="95" t="s">
        <v>3394</v>
      </c>
    </row>
    <row r="1132" spans="53:65" ht="15" x14ac:dyDescent="0.25">
      <c r="BA1132" s="91" t="s">
        <v>3479</v>
      </c>
      <c r="BB1132" s="91" t="s">
        <v>3361</v>
      </c>
      <c r="BC1132" s="91" t="s">
        <v>3448</v>
      </c>
      <c r="BD1132" s="473" t="s">
        <v>1301</v>
      </c>
      <c r="BE1132">
        <v>1099</v>
      </c>
      <c r="BF1132" s="93" t="s">
        <v>3391</v>
      </c>
      <c r="BG1132" s="311" t="s">
        <v>1272</v>
      </c>
      <c r="BH1132" s="93" t="str">
        <f t="shared" si="81"/>
        <v>Indiana Howard</v>
      </c>
      <c r="BI1132" s="93" t="s">
        <v>446</v>
      </c>
      <c r="BJ1132" s="93" t="s">
        <v>3396</v>
      </c>
      <c r="BK1132" s="93" t="s">
        <v>3396</v>
      </c>
      <c r="BL1132" s="100" t="s">
        <v>1150</v>
      </c>
      <c r="BM1132" s="95" t="s">
        <v>1125</v>
      </c>
    </row>
    <row r="1133" spans="53:65" ht="15" x14ac:dyDescent="0.25">
      <c r="BA1133" s="90" t="s">
        <v>3480</v>
      </c>
      <c r="BB1133" s="90" t="s">
        <v>3361</v>
      </c>
      <c r="BC1133" s="90" t="s">
        <v>3380</v>
      </c>
      <c r="BD1133" s="473" t="s">
        <v>1301</v>
      </c>
      <c r="BE1133">
        <v>1100</v>
      </c>
      <c r="BF1133" s="93" t="s">
        <v>3391</v>
      </c>
      <c r="BG1133" s="311" t="s">
        <v>3481</v>
      </c>
      <c r="BH1133" s="93" t="str">
        <f t="shared" si="81"/>
        <v>Indiana Huntington</v>
      </c>
      <c r="BI1133" s="93" t="s">
        <v>1799</v>
      </c>
      <c r="BJ1133" s="93"/>
      <c r="BK1133" s="93" t="s">
        <v>3392</v>
      </c>
      <c r="BL1133" s="100" t="s">
        <v>3393</v>
      </c>
      <c r="BM1133" s="95" t="s">
        <v>3394</v>
      </c>
    </row>
    <row r="1134" spans="53:65" ht="15" x14ac:dyDescent="0.25">
      <c r="BA1134" s="91" t="s">
        <v>3482</v>
      </c>
      <c r="BB1134" s="91" t="s">
        <v>3361</v>
      </c>
      <c r="BC1134" s="91" t="s">
        <v>3365</v>
      </c>
      <c r="BD1134" s="473" t="s">
        <v>1301</v>
      </c>
      <c r="BE1134">
        <v>1101</v>
      </c>
      <c r="BF1134" s="93" t="s">
        <v>3391</v>
      </c>
      <c r="BG1134" s="311" t="s">
        <v>3481</v>
      </c>
      <c r="BH1134" s="93" t="str">
        <f t="shared" si="81"/>
        <v>Indiana Huntington</v>
      </c>
      <c r="BI1134" s="93" t="s">
        <v>446</v>
      </c>
      <c r="BJ1134" s="93" t="s">
        <v>3396</v>
      </c>
      <c r="BK1134" s="93" t="s">
        <v>3396</v>
      </c>
      <c r="BL1134" s="100" t="s">
        <v>1150</v>
      </c>
      <c r="BM1134" s="95" t="s">
        <v>1125</v>
      </c>
    </row>
    <row r="1135" spans="53:65" ht="15" x14ac:dyDescent="0.25">
      <c r="BA1135" s="90" t="s">
        <v>3483</v>
      </c>
      <c r="BB1135" s="90" t="s">
        <v>3361</v>
      </c>
      <c r="BC1135" s="90" t="s">
        <v>3432</v>
      </c>
      <c r="BD1135" s="473" t="s">
        <v>1301</v>
      </c>
      <c r="BE1135">
        <v>1102</v>
      </c>
      <c r="BF1135" s="93" t="s">
        <v>3391</v>
      </c>
      <c r="BG1135" s="311" t="s">
        <v>848</v>
      </c>
      <c r="BH1135" s="93" t="str">
        <f t="shared" si="81"/>
        <v>Indiana Jackson</v>
      </c>
      <c r="BI1135" s="93" t="s">
        <v>1799</v>
      </c>
      <c r="BJ1135" s="93"/>
      <c r="BK1135" s="93" t="s">
        <v>3402</v>
      </c>
      <c r="BL1135" s="100" t="s">
        <v>1150</v>
      </c>
      <c r="BM1135" s="95" t="s">
        <v>3394</v>
      </c>
    </row>
    <row r="1136" spans="53:65" ht="15" x14ac:dyDescent="0.25">
      <c r="BA1136" s="91" t="s">
        <v>3484</v>
      </c>
      <c r="BB1136" s="91" t="s">
        <v>3361</v>
      </c>
      <c r="BC1136" s="91" t="s">
        <v>3380</v>
      </c>
      <c r="BD1136" s="473" t="s">
        <v>1301</v>
      </c>
      <c r="BE1136">
        <v>1103</v>
      </c>
      <c r="BF1136" s="93" t="s">
        <v>3391</v>
      </c>
      <c r="BG1136" s="311" t="s">
        <v>848</v>
      </c>
      <c r="BH1136" s="93" t="str">
        <f t="shared" si="81"/>
        <v>Indiana Jackson</v>
      </c>
      <c r="BI1136" s="93" t="s">
        <v>446</v>
      </c>
      <c r="BJ1136" s="93" t="s">
        <v>3404</v>
      </c>
      <c r="BK1136" s="93" t="s">
        <v>3405</v>
      </c>
      <c r="BL1136" s="100" t="s">
        <v>1114</v>
      </c>
      <c r="BM1136" s="306" t="s">
        <v>308</v>
      </c>
    </row>
    <row r="1137" spans="53:65" ht="15" x14ac:dyDescent="0.25">
      <c r="BA1137" s="90" t="s">
        <v>3485</v>
      </c>
      <c r="BB1137" s="90" t="s">
        <v>3361</v>
      </c>
      <c r="BC1137" s="90" t="s">
        <v>3432</v>
      </c>
      <c r="BD1137" s="473" t="s">
        <v>1301</v>
      </c>
      <c r="BE1137">
        <v>1104</v>
      </c>
      <c r="BF1137" s="93" t="s">
        <v>3391</v>
      </c>
      <c r="BG1137" s="311" t="s">
        <v>2522</v>
      </c>
      <c r="BH1137" s="93" t="str">
        <f t="shared" si="81"/>
        <v>Indiana Jasper</v>
      </c>
      <c r="BI1137" s="93" t="s">
        <v>1799</v>
      </c>
      <c r="BJ1137" s="93"/>
      <c r="BK1137" s="93" t="s">
        <v>3392</v>
      </c>
      <c r="BL1137" s="100" t="s">
        <v>3393</v>
      </c>
      <c r="BM1137" s="95" t="s">
        <v>3394</v>
      </c>
    </row>
    <row r="1138" spans="53:65" ht="15" x14ac:dyDescent="0.25">
      <c r="BA1138" s="91" t="s">
        <v>3486</v>
      </c>
      <c r="BB1138" s="91" t="s">
        <v>3361</v>
      </c>
      <c r="BC1138" s="91" t="s">
        <v>3380</v>
      </c>
      <c r="BD1138" s="473" t="s">
        <v>1301</v>
      </c>
      <c r="BE1138">
        <v>1105</v>
      </c>
      <c r="BF1138" s="93" t="s">
        <v>3391</v>
      </c>
      <c r="BG1138" s="311" t="s">
        <v>2522</v>
      </c>
      <c r="BH1138" s="93" t="str">
        <f t="shared" si="81"/>
        <v>Indiana Jasper</v>
      </c>
      <c r="BI1138" s="93" t="s">
        <v>446</v>
      </c>
      <c r="BJ1138" s="93" t="s">
        <v>3396</v>
      </c>
      <c r="BK1138" s="93" t="s">
        <v>3396</v>
      </c>
      <c r="BL1138" s="100" t="s">
        <v>1150</v>
      </c>
      <c r="BM1138" s="95" t="s">
        <v>1125</v>
      </c>
    </row>
    <row r="1139" spans="53:65" ht="15" x14ac:dyDescent="0.25">
      <c r="BA1139" s="90" t="s">
        <v>3487</v>
      </c>
      <c r="BB1139" s="90" t="s">
        <v>3361</v>
      </c>
      <c r="BC1139" s="90" t="s">
        <v>3432</v>
      </c>
      <c r="BD1139" s="473" t="s">
        <v>1301</v>
      </c>
      <c r="BE1139">
        <v>1106</v>
      </c>
      <c r="BF1139" s="93" t="s">
        <v>3391</v>
      </c>
      <c r="BG1139" s="311" t="s">
        <v>3488</v>
      </c>
      <c r="BH1139" s="93" t="str">
        <f t="shared" si="81"/>
        <v>Indiana Jay</v>
      </c>
      <c r="BI1139" s="93" t="s">
        <v>1799</v>
      </c>
      <c r="BJ1139" s="93"/>
      <c r="BK1139" s="93" t="s">
        <v>3392</v>
      </c>
      <c r="BL1139" s="100" t="s">
        <v>3393</v>
      </c>
      <c r="BM1139" s="95" t="s">
        <v>3394</v>
      </c>
    </row>
    <row r="1140" spans="53:65" ht="15" x14ac:dyDescent="0.25">
      <c r="BA1140" s="91" t="s">
        <v>3489</v>
      </c>
      <c r="BB1140" s="91" t="s">
        <v>3361</v>
      </c>
      <c r="BC1140" s="91" t="s">
        <v>3380</v>
      </c>
      <c r="BD1140" s="473" t="s">
        <v>1301</v>
      </c>
      <c r="BE1140">
        <v>1107</v>
      </c>
      <c r="BF1140" s="93" t="s">
        <v>3391</v>
      </c>
      <c r="BG1140" s="311" t="s">
        <v>3488</v>
      </c>
      <c r="BH1140" s="93" t="str">
        <f t="shared" si="81"/>
        <v>Indiana Jay</v>
      </c>
      <c r="BI1140" s="93" t="s">
        <v>446</v>
      </c>
      <c r="BJ1140" s="93" t="s">
        <v>3396</v>
      </c>
      <c r="BK1140" s="93" t="s">
        <v>3396</v>
      </c>
      <c r="BL1140" s="100" t="s">
        <v>1150</v>
      </c>
      <c r="BM1140" s="95" t="s">
        <v>1125</v>
      </c>
    </row>
    <row r="1141" spans="53:65" ht="15" x14ac:dyDescent="0.25">
      <c r="BA1141" s="90" t="s">
        <v>3490</v>
      </c>
      <c r="BB1141" s="90" t="s">
        <v>3361</v>
      </c>
      <c r="BC1141" s="90" t="s">
        <v>3437</v>
      </c>
      <c r="BD1141" s="473" t="s">
        <v>1301</v>
      </c>
      <c r="BE1141">
        <v>1108</v>
      </c>
      <c r="BF1141" s="93" t="s">
        <v>3391</v>
      </c>
      <c r="BG1141" s="311" t="s">
        <v>856</v>
      </c>
      <c r="BH1141" s="93" t="str">
        <f t="shared" si="81"/>
        <v>Indiana Jefferson</v>
      </c>
      <c r="BI1141" s="93" t="s">
        <v>1799</v>
      </c>
      <c r="BJ1141" s="93"/>
      <c r="BK1141" s="93" t="s">
        <v>3402</v>
      </c>
      <c r="BL1141" s="100" t="s">
        <v>1150</v>
      </c>
      <c r="BM1141" s="95" t="s">
        <v>3394</v>
      </c>
    </row>
    <row r="1142" spans="53:65" ht="15" x14ac:dyDescent="0.25">
      <c r="BA1142" s="91" t="s">
        <v>3491</v>
      </c>
      <c r="BB1142" s="91" t="s">
        <v>3361</v>
      </c>
      <c r="BC1142" s="91" t="s">
        <v>3380</v>
      </c>
      <c r="BD1142" s="473" t="s">
        <v>1301</v>
      </c>
      <c r="BE1142">
        <v>1109</v>
      </c>
      <c r="BF1142" s="93" t="s">
        <v>3391</v>
      </c>
      <c r="BG1142" s="311" t="s">
        <v>856</v>
      </c>
      <c r="BH1142" s="93" t="str">
        <f t="shared" si="81"/>
        <v>Indiana Jefferson</v>
      </c>
      <c r="BI1142" s="93" t="s">
        <v>446</v>
      </c>
      <c r="BJ1142" s="93" t="s">
        <v>3404</v>
      </c>
      <c r="BK1142" s="93" t="s">
        <v>3405</v>
      </c>
      <c r="BL1142" s="100" t="s">
        <v>1114</v>
      </c>
      <c r="BM1142" s="306" t="s">
        <v>308</v>
      </c>
    </row>
    <row r="1143" spans="53:65" ht="15" x14ac:dyDescent="0.25">
      <c r="BA1143" s="90" t="s">
        <v>3492</v>
      </c>
      <c r="BB1143" s="90" t="s">
        <v>3361</v>
      </c>
      <c r="BC1143" s="90" t="s">
        <v>3380</v>
      </c>
      <c r="BD1143" s="473" t="s">
        <v>1301</v>
      </c>
      <c r="BE1143">
        <v>1110</v>
      </c>
      <c r="BF1143" s="93" t="s">
        <v>3391</v>
      </c>
      <c r="BG1143" s="311" t="s">
        <v>3493</v>
      </c>
      <c r="BH1143" s="93" t="str">
        <f t="shared" si="81"/>
        <v>Indiana Jennings</v>
      </c>
      <c r="BI1143" s="93" t="s">
        <v>1799</v>
      </c>
      <c r="BJ1143" s="93"/>
      <c r="BK1143" s="93" t="s">
        <v>3402</v>
      </c>
      <c r="BL1143" s="100" t="s">
        <v>1150</v>
      </c>
      <c r="BM1143" s="95" t="s">
        <v>3394</v>
      </c>
    </row>
    <row r="1144" spans="53:65" ht="15" x14ac:dyDescent="0.25">
      <c r="BA1144" s="91" t="s">
        <v>3494</v>
      </c>
      <c r="BB1144" s="91" t="s">
        <v>3361</v>
      </c>
      <c r="BC1144" s="91" t="s">
        <v>3432</v>
      </c>
      <c r="BD1144" s="473" t="s">
        <v>1301</v>
      </c>
      <c r="BE1144">
        <v>1111</v>
      </c>
      <c r="BF1144" s="93" t="s">
        <v>3391</v>
      </c>
      <c r="BG1144" s="311" t="s">
        <v>3493</v>
      </c>
      <c r="BH1144" s="93" t="str">
        <f t="shared" ref="BH1144:BH1207" si="82">_xlfn.CONCAT(BF1144," ",BG1144)</f>
        <v>Indiana Jennings</v>
      </c>
      <c r="BI1144" s="93" t="s">
        <v>446</v>
      </c>
      <c r="BJ1144" s="93" t="s">
        <v>3404</v>
      </c>
      <c r="BK1144" s="93" t="s">
        <v>3405</v>
      </c>
      <c r="BL1144" s="100" t="s">
        <v>1114</v>
      </c>
      <c r="BM1144" s="306" t="s">
        <v>308</v>
      </c>
    </row>
    <row r="1145" spans="53:65" ht="15" x14ac:dyDescent="0.25">
      <c r="BA1145" s="90" t="s">
        <v>3495</v>
      </c>
      <c r="BB1145" s="90" t="s">
        <v>3361</v>
      </c>
      <c r="BC1145" s="90" t="s">
        <v>3380</v>
      </c>
      <c r="BD1145" s="473" t="s">
        <v>1301</v>
      </c>
      <c r="BE1145">
        <v>1112</v>
      </c>
      <c r="BF1145" s="93" t="s">
        <v>3391</v>
      </c>
      <c r="BG1145" s="311" t="s">
        <v>1286</v>
      </c>
      <c r="BH1145" s="93" t="str">
        <f t="shared" si="82"/>
        <v>Indiana Johnson</v>
      </c>
      <c r="BI1145" s="93" t="s">
        <v>1799</v>
      </c>
      <c r="BJ1145" s="93"/>
      <c r="BK1145" s="93" t="s">
        <v>3402</v>
      </c>
      <c r="BL1145" s="100" t="s">
        <v>1150</v>
      </c>
      <c r="BM1145" s="95" t="s">
        <v>3394</v>
      </c>
    </row>
    <row r="1146" spans="53:65" ht="15" x14ac:dyDescent="0.25">
      <c r="BA1146" s="91" t="s">
        <v>3496</v>
      </c>
      <c r="BB1146" s="91" t="s">
        <v>3361</v>
      </c>
      <c r="BC1146" s="91" t="s">
        <v>3437</v>
      </c>
      <c r="BD1146" s="473" t="s">
        <v>1301</v>
      </c>
      <c r="BE1146">
        <v>1113</v>
      </c>
      <c r="BF1146" s="93" t="s">
        <v>3391</v>
      </c>
      <c r="BG1146" s="311" t="s">
        <v>1286</v>
      </c>
      <c r="BH1146" s="93" t="str">
        <f t="shared" si="82"/>
        <v>Indiana Johnson</v>
      </c>
      <c r="BI1146" s="93" t="s">
        <v>446</v>
      </c>
      <c r="BJ1146" s="93" t="s">
        <v>3404</v>
      </c>
      <c r="BK1146" s="93" t="s">
        <v>3405</v>
      </c>
      <c r="BL1146" s="100" t="s">
        <v>1114</v>
      </c>
      <c r="BM1146" s="306" t="s">
        <v>308</v>
      </c>
    </row>
    <row r="1147" spans="53:65" ht="15" x14ac:dyDescent="0.25">
      <c r="BA1147" s="90" t="s">
        <v>3496</v>
      </c>
      <c r="BB1147" s="90" t="s">
        <v>3361</v>
      </c>
      <c r="BC1147" s="90" t="s">
        <v>3380</v>
      </c>
      <c r="BD1147" s="473" t="s">
        <v>1301</v>
      </c>
      <c r="BE1147">
        <v>1114</v>
      </c>
      <c r="BF1147" s="93" t="s">
        <v>3391</v>
      </c>
      <c r="BG1147" s="311" t="s">
        <v>3231</v>
      </c>
      <c r="BH1147" s="93" t="str">
        <f t="shared" si="82"/>
        <v>Indiana Knox</v>
      </c>
      <c r="BI1147" s="93" t="s">
        <v>1799</v>
      </c>
      <c r="BJ1147" s="93"/>
      <c r="BK1147" s="93" t="s">
        <v>3402</v>
      </c>
      <c r="BL1147" s="100" t="s">
        <v>1150</v>
      </c>
      <c r="BM1147" s="95" t="s">
        <v>3394</v>
      </c>
    </row>
    <row r="1148" spans="53:65" ht="15" x14ac:dyDescent="0.25">
      <c r="BA1148" s="90" t="s">
        <v>3497</v>
      </c>
      <c r="BB1148" s="90" t="s">
        <v>3361</v>
      </c>
      <c r="BC1148" s="90" t="s">
        <v>3380</v>
      </c>
      <c r="BD1148" s="473" t="s">
        <v>1301</v>
      </c>
      <c r="BE1148">
        <v>1115</v>
      </c>
      <c r="BF1148" s="93" t="s">
        <v>3391</v>
      </c>
      <c r="BG1148" s="311" t="s">
        <v>3231</v>
      </c>
      <c r="BH1148" s="93" t="str">
        <f t="shared" si="82"/>
        <v>Indiana Knox</v>
      </c>
      <c r="BI1148" s="93" t="s">
        <v>446</v>
      </c>
      <c r="BJ1148" s="93" t="s">
        <v>3404</v>
      </c>
      <c r="BK1148" s="93" t="s">
        <v>3405</v>
      </c>
      <c r="BL1148" s="100" t="s">
        <v>1114</v>
      </c>
      <c r="BM1148" s="306" t="s">
        <v>308</v>
      </c>
    </row>
    <row r="1149" spans="53:65" ht="15" x14ac:dyDescent="0.25">
      <c r="BA1149" s="91" t="s">
        <v>3498</v>
      </c>
      <c r="BB1149" s="91" t="s">
        <v>3361</v>
      </c>
      <c r="BC1149" s="91" t="s">
        <v>3432</v>
      </c>
      <c r="BD1149" s="473" t="s">
        <v>1301</v>
      </c>
      <c r="BE1149">
        <v>1116</v>
      </c>
      <c r="BF1149" s="93" t="s">
        <v>3391</v>
      </c>
      <c r="BG1149" s="311" t="s">
        <v>3499</v>
      </c>
      <c r="BH1149" s="93" t="str">
        <f t="shared" si="82"/>
        <v>Indiana Kosciusko</v>
      </c>
      <c r="BI1149" s="93" t="s">
        <v>1799</v>
      </c>
      <c r="BJ1149" s="93"/>
      <c r="BK1149" s="93" t="s">
        <v>3392</v>
      </c>
      <c r="BL1149" s="100" t="s">
        <v>3393</v>
      </c>
      <c r="BM1149" s="95" t="s">
        <v>3394</v>
      </c>
    </row>
    <row r="1150" spans="53:65" ht="15" x14ac:dyDescent="0.25">
      <c r="BA1150" s="90" t="s">
        <v>3500</v>
      </c>
      <c r="BB1150" s="90" t="s">
        <v>3361</v>
      </c>
      <c r="BC1150" s="90" t="s">
        <v>3501</v>
      </c>
      <c r="BD1150" s="473" t="s">
        <v>1301</v>
      </c>
      <c r="BE1150">
        <v>1117</v>
      </c>
      <c r="BF1150" s="93" t="s">
        <v>3391</v>
      </c>
      <c r="BG1150" s="311" t="s">
        <v>3499</v>
      </c>
      <c r="BH1150" s="93" t="str">
        <f t="shared" si="82"/>
        <v>Indiana Kosciusko</v>
      </c>
      <c r="BI1150" s="93" t="s">
        <v>446</v>
      </c>
      <c r="BJ1150" s="93" t="s">
        <v>3396</v>
      </c>
      <c r="BK1150" s="93" t="s">
        <v>3396</v>
      </c>
      <c r="BL1150" s="100" t="s">
        <v>1150</v>
      </c>
      <c r="BM1150" s="95" t="s">
        <v>1125</v>
      </c>
    </row>
    <row r="1151" spans="53:65" ht="15" x14ac:dyDescent="0.25">
      <c r="BA1151" s="90" t="s">
        <v>3502</v>
      </c>
      <c r="BB1151" s="90" t="s">
        <v>3361</v>
      </c>
      <c r="BC1151" s="90" t="s">
        <v>3362</v>
      </c>
      <c r="BD1151" s="473" t="s">
        <v>1301</v>
      </c>
      <c r="BE1151">
        <v>1118</v>
      </c>
      <c r="BF1151" s="93" t="s">
        <v>3391</v>
      </c>
      <c r="BG1151" s="311" t="s">
        <v>3503</v>
      </c>
      <c r="BH1151" s="93" t="str">
        <f t="shared" si="82"/>
        <v>Indiana La Porte</v>
      </c>
      <c r="BI1151" s="93" t="s">
        <v>1799</v>
      </c>
      <c r="BJ1151" s="93"/>
      <c r="BK1151" s="93" t="s">
        <v>3392</v>
      </c>
      <c r="BL1151" s="100" t="s">
        <v>3393</v>
      </c>
      <c r="BM1151" s="95" t="s">
        <v>3394</v>
      </c>
    </row>
    <row r="1152" spans="53:65" ht="15" x14ac:dyDescent="0.25">
      <c r="BA1152" s="90" t="s">
        <v>3504</v>
      </c>
      <c r="BB1152" s="90" t="s">
        <v>3361</v>
      </c>
      <c r="BC1152" s="90" t="s">
        <v>3432</v>
      </c>
      <c r="BD1152" s="473" t="s">
        <v>1301</v>
      </c>
      <c r="BE1152">
        <v>1119</v>
      </c>
      <c r="BF1152" s="93" t="s">
        <v>3391</v>
      </c>
      <c r="BG1152" s="311" t="s">
        <v>3503</v>
      </c>
      <c r="BH1152" s="93" t="str">
        <f t="shared" si="82"/>
        <v>Indiana La Porte</v>
      </c>
      <c r="BI1152" s="93" t="s">
        <v>446</v>
      </c>
      <c r="BJ1152" s="93" t="s">
        <v>3396</v>
      </c>
      <c r="BK1152" s="93" t="s">
        <v>3396</v>
      </c>
      <c r="BL1152" s="100" t="s">
        <v>1150</v>
      </c>
      <c r="BM1152" s="95" t="s">
        <v>1125</v>
      </c>
    </row>
    <row r="1153" spans="53:65" ht="15" x14ac:dyDescent="0.25">
      <c r="BA1153" s="91" t="s">
        <v>3505</v>
      </c>
      <c r="BB1153" s="91" t="s">
        <v>3361</v>
      </c>
      <c r="BC1153" s="91" t="s">
        <v>3501</v>
      </c>
      <c r="BD1153" s="473" t="s">
        <v>1301</v>
      </c>
      <c r="BE1153">
        <v>1120</v>
      </c>
      <c r="BF1153" s="93" t="s">
        <v>3391</v>
      </c>
      <c r="BG1153" s="311" t="s">
        <v>3506</v>
      </c>
      <c r="BH1153" s="93" t="str">
        <f t="shared" si="82"/>
        <v>Indiana Lagrange</v>
      </c>
      <c r="BI1153" s="93" t="s">
        <v>1799</v>
      </c>
      <c r="BJ1153" s="93"/>
      <c r="BK1153" s="93" t="s">
        <v>3392</v>
      </c>
      <c r="BL1153" s="100" t="s">
        <v>3393</v>
      </c>
      <c r="BM1153" s="95" t="s">
        <v>3394</v>
      </c>
    </row>
    <row r="1154" spans="53:65" ht="15" x14ac:dyDescent="0.25">
      <c r="BA1154" s="90" t="s">
        <v>3507</v>
      </c>
      <c r="BB1154" s="90" t="s">
        <v>3361</v>
      </c>
      <c r="BC1154" s="90" t="s">
        <v>3432</v>
      </c>
      <c r="BD1154" s="473" t="s">
        <v>1301</v>
      </c>
      <c r="BE1154">
        <v>1121</v>
      </c>
      <c r="BF1154" s="93" t="s">
        <v>3391</v>
      </c>
      <c r="BG1154" s="311" t="s">
        <v>3506</v>
      </c>
      <c r="BH1154" s="93" t="str">
        <f t="shared" si="82"/>
        <v>Indiana Lagrange</v>
      </c>
      <c r="BI1154" s="93" t="s">
        <v>446</v>
      </c>
      <c r="BJ1154" s="93" t="s">
        <v>3396</v>
      </c>
      <c r="BK1154" s="93" t="s">
        <v>3396</v>
      </c>
      <c r="BL1154" s="100" t="s">
        <v>1150</v>
      </c>
      <c r="BM1154" s="95" t="s">
        <v>1125</v>
      </c>
    </row>
    <row r="1155" spans="53:65" ht="15" x14ac:dyDescent="0.25">
      <c r="BA1155" s="91" t="s">
        <v>3508</v>
      </c>
      <c r="BB1155" s="91" t="s">
        <v>3361</v>
      </c>
      <c r="BC1155" s="91" t="s">
        <v>3380</v>
      </c>
      <c r="BD1155" s="473" t="s">
        <v>1301</v>
      </c>
      <c r="BE1155">
        <v>1122</v>
      </c>
      <c r="BF1155" s="93" t="s">
        <v>3391</v>
      </c>
      <c r="BG1155" s="311" t="s">
        <v>1460</v>
      </c>
      <c r="BH1155" s="93" t="str">
        <f t="shared" si="82"/>
        <v>Indiana Lake</v>
      </c>
      <c r="BI1155" s="93" t="s">
        <v>1799</v>
      </c>
      <c r="BJ1155" s="93"/>
      <c r="BK1155" s="93" t="s">
        <v>3392</v>
      </c>
      <c r="BL1155" s="100" t="s">
        <v>3393</v>
      </c>
      <c r="BM1155" s="95" t="s">
        <v>3394</v>
      </c>
    </row>
    <row r="1156" spans="53:65" ht="15" x14ac:dyDescent="0.25">
      <c r="BA1156" s="90" t="s">
        <v>3509</v>
      </c>
      <c r="BB1156" s="90" t="s">
        <v>3361</v>
      </c>
      <c r="BC1156" s="90" t="s">
        <v>3437</v>
      </c>
      <c r="BD1156" s="473" t="s">
        <v>1301</v>
      </c>
      <c r="BE1156">
        <v>1123</v>
      </c>
      <c r="BF1156" s="93" t="s">
        <v>3391</v>
      </c>
      <c r="BG1156" s="311" t="s">
        <v>1460</v>
      </c>
      <c r="BH1156" s="93" t="str">
        <f t="shared" si="82"/>
        <v>Indiana Lake</v>
      </c>
      <c r="BI1156" s="93" t="s">
        <v>446</v>
      </c>
      <c r="BJ1156" s="93" t="s">
        <v>3396</v>
      </c>
      <c r="BK1156" s="93" t="s">
        <v>3396</v>
      </c>
      <c r="BL1156" s="100" t="s">
        <v>1150</v>
      </c>
      <c r="BM1156" s="95" t="s">
        <v>1125</v>
      </c>
    </row>
    <row r="1157" spans="53:65" ht="15" x14ac:dyDescent="0.25">
      <c r="BA1157" s="91" t="s">
        <v>3510</v>
      </c>
      <c r="BB1157" s="91" t="s">
        <v>3361</v>
      </c>
      <c r="BC1157" s="91" t="s">
        <v>3365</v>
      </c>
      <c r="BD1157" s="473" t="s">
        <v>1301</v>
      </c>
      <c r="BE1157">
        <v>1124</v>
      </c>
      <c r="BF1157" s="93" t="s">
        <v>3391</v>
      </c>
      <c r="BG1157" s="311" t="s">
        <v>880</v>
      </c>
      <c r="BH1157" s="93" t="str">
        <f t="shared" si="82"/>
        <v>Indiana Lawrence</v>
      </c>
      <c r="BI1157" s="93" t="s">
        <v>1799</v>
      </c>
      <c r="BJ1157" s="93"/>
      <c r="BK1157" s="93" t="s">
        <v>3402</v>
      </c>
      <c r="BL1157" s="100" t="s">
        <v>1150</v>
      </c>
      <c r="BM1157" s="95" t="s">
        <v>3394</v>
      </c>
    </row>
    <row r="1158" spans="53:65" ht="15" x14ac:dyDescent="0.25">
      <c r="BA1158" s="90" t="s">
        <v>3511</v>
      </c>
      <c r="BB1158" s="90" t="s">
        <v>3361</v>
      </c>
      <c r="BC1158" s="90" t="s">
        <v>3365</v>
      </c>
      <c r="BD1158" s="473" t="s">
        <v>1301</v>
      </c>
      <c r="BE1158">
        <v>1125</v>
      </c>
      <c r="BF1158" s="93" t="s">
        <v>3391</v>
      </c>
      <c r="BG1158" s="311" t="s">
        <v>880</v>
      </c>
      <c r="BH1158" s="93" t="str">
        <f t="shared" si="82"/>
        <v>Indiana Lawrence</v>
      </c>
      <c r="BI1158" s="93" t="s">
        <v>446</v>
      </c>
      <c r="BJ1158" s="93" t="s">
        <v>3404</v>
      </c>
      <c r="BK1158" s="93" t="s">
        <v>3405</v>
      </c>
      <c r="BL1158" s="100" t="s">
        <v>1114</v>
      </c>
      <c r="BM1158" s="306" t="s">
        <v>308</v>
      </c>
    </row>
    <row r="1159" spans="53:65" ht="15" x14ac:dyDescent="0.25">
      <c r="BA1159" s="91" t="s">
        <v>3512</v>
      </c>
      <c r="BB1159" s="91" t="s">
        <v>3361</v>
      </c>
      <c r="BC1159" s="91" t="s">
        <v>3432</v>
      </c>
      <c r="BD1159" s="473" t="s">
        <v>1301</v>
      </c>
      <c r="BE1159">
        <v>1126</v>
      </c>
      <c r="BF1159" s="93" t="s">
        <v>3391</v>
      </c>
      <c r="BG1159" s="311" t="s">
        <v>925</v>
      </c>
      <c r="BH1159" s="93" t="str">
        <f t="shared" si="82"/>
        <v>Indiana Madison</v>
      </c>
      <c r="BI1159" s="93" t="s">
        <v>1799</v>
      </c>
      <c r="BJ1159" s="93"/>
      <c r="BK1159" s="93" t="s">
        <v>3402</v>
      </c>
      <c r="BL1159" s="100" t="s">
        <v>1150</v>
      </c>
      <c r="BM1159" s="95" t="s">
        <v>3394</v>
      </c>
    </row>
    <row r="1160" spans="53:65" ht="15" x14ac:dyDescent="0.25">
      <c r="BA1160" s="90" t="s">
        <v>3513</v>
      </c>
      <c r="BB1160" s="90" t="s">
        <v>3361</v>
      </c>
      <c r="BC1160" s="90" t="s">
        <v>3380</v>
      </c>
      <c r="BD1160" s="473" t="s">
        <v>1301</v>
      </c>
      <c r="BE1160">
        <v>1127</v>
      </c>
      <c r="BF1160" s="93" t="s">
        <v>3391</v>
      </c>
      <c r="BG1160" s="311" t="s">
        <v>925</v>
      </c>
      <c r="BH1160" s="93" t="str">
        <f t="shared" si="82"/>
        <v>Indiana Madison</v>
      </c>
      <c r="BI1160" s="93" t="s">
        <v>446</v>
      </c>
      <c r="BJ1160" s="93" t="s">
        <v>3396</v>
      </c>
      <c r="BK1160" s="93" t="s">
        <v>3396</v>
      </c>
      <c r="BL1160" s="100" t="s">
        <v>1150</v>
      </c>
      <c r="BM1160" s="95" t="s">
        <v>1125</v>
      </c>
    </row>
    <row r="1161" spans="53:65" ht="15" x14ac:dyDescent="0.25">
      <c r="BA1161" s="91" t="s">
        <v>3514</v>
      </c>
      <c r="BB1161" s="91" t="s">
        <v>3361</v>
      </c>
      <c r="BC1161" s="91" t="s">
        <v>3380</v>
      </c>
      <c r="BD1161" s="473" t="s">
        <v>1301</v>
      </c>
      <c r="BE1161">
        <v>1128</v>
      </c>
      <c r="BF1161" s="93" t="s">
        <v>3391</v>
      </c>
      <c r="BG1161" s="311" t="s">
        <v>943</v>
      </c>
      <c r="BH1161" s="93" t="str">
        <f t="shared" si="82"/>
        <v>Indiana Marion</v>
      </c>
      <c r="BI1161" s="93" t="s">
        <v>1799</v>
      </c>
      <c r="BJ1161" s="93"/>
      <c r="BK1161" s="93" t="s">
        <v>3402</v>
      </c>
      <c r="BL1161" s="100" t="s">
        <v>1150</v>
      </c>
      <c r="BM1161" s="95" t="s">
        <v>3394</v>
      </c>
    </row>
    <row r="1162" spans="53:65" ht="15" x14ac:dyDescent="0.25">
      <c r="BA1162" s="90" t="s">
        <v>3515</v>
      </c>
      <c r="BB1162" s="90" t="s">
        <v>3361</v>
      </c>
      <c r="BC1162" s="90" t="s">
        <v>3380</v>
      </c>
      <c r="BD1162" s="473" t="s">
        <v>1301</v>
      </c>
      <c r="BE1162">
        <v>1129</v>
      </c>
      <c r="BF1162" s="93" t="s">
        <v>3391</v>
      </c>
      <c r="BG1162" s="311" t="s">
        <v>943</v>
      </c>
      <c r="BH1162" s="93" t="str">
        <f t="shared" si="82"/>
        <v>Indiana Marion</v>
      </c>
      <c r="BI1162" s="93" t="s">
        <v>446</v>
      </c>
      <c r="BJ1162" s="93" t="s">
        <v>3396</v>
      </c>
      <c r="BK1162" s="93" t="s">
        <v>3396</v>
      </c>
      <c r="BL1162" s="100" t="s">
        <v>1150</v>
      </c>
      <c r="BM1162" s="95" t="s">
        <v>1125</v>
      </c>
    </row>
    <row r="1163" spans="53:65" ht="15" x14ac:dyDescent="0.25">
      <c r="BA1163" s="91" t="s">
        <v>3516</v>
      </c>
      <c r="BB1163" s="91" t="s">
        <v>3361</v>
      </c>
      <c r="BC1163" s="91" t="s">
        <v>3380</v>
      </c>
      <c r="BD1163" s="473" t="s">
        <v>1301</v>
      </c>
      <c r="BE1163">
        <v>1130</v>
      </c>
      <c r="BF1163" s="93" t="s">
        <v>3391</v>
      </c>
      <c r="BG1163" s="311" t="s">
        <v>947</v>
      </c>
      <c r="BH1163" s="93" t="str">
        <f t="shared" si="82"/>
        <v>Indiana Marshall</v>
      </c>
      <c r="BI1163" s="93" t="s">
        <v>1799</v>
      </c>
      <c r="BJ1163" s="93"/>
      <c r="BK1163" s="93" t="s">
        <v>3392</v>
      </c>
      <c r="BL1163" s="100" t="s">
        <v>3393</v>
      </c>
      <c r="BM1163" s="95" t="s">
        <v>3394</v>
      </c>
    </row>
    <row r="1164" spans="53:65" ht="15" x14ac:dyDescent="0.25">
      <c r="BA1164" s="90" t="s">
        <v>3517</v>
      </c>
      <c r="BB1164" s="90" t="s">
        <v>3361</v>
      </c>
      <c r="BC1164" s="90" t="s">
        <v>3380</v>
      </c>
      <c r="BD1164" s="473" t="s">
        <v>1301</v>
      </c>
      <c r="BE1164">
        <v>1131</v>
      </c>
      <c r="BF1164" s="93" t="s">
        <v>3391</v>
      </c>
      <c r="BG1164" s="311" t="s">
        <v>947</v>
      </c>
      <c r="BH1164" s="93" t="str">
        <f t="shared" si="82"/>
        <v>Indiana Marshall</v>
      </c>
      <c r="BI1164" s="93" t="s">
        <v>446</v>
      </c>
      <c r="BJ1164" s="93" t="s">
        <v>3396</v>
      </c>
      <c r="BK1164" s="93" t="s">
        <v>3396</v>
      </c>
      <c r="BL1164" s="100" t="s">
        <v>1150</v>
      </c>
      <c r="BM1164" s="95" t="s">
        <v>1125</v>
      </c>
    </row>
    <row r="1165" spans="53:65" ht="15" x14ac:dyDescent="0.25">
      <c r="BA1165" s="91" t="s">
        <v>3518</v>
      </c>
      <c r="BB1165" s="91" t="s">
        <v>3361</v>
      </c>
      <c r="BC1165" s="91" t="s">
        <v>3380</v>
      </c>
      <c r="BD1165" s="473" t="s">
        <v>1301</v>
      </c>
      <c r="BE1165">
        <v>1132</v>
      </c>
      <c r="BF1165" s="93" t="s">
        <v>3391</v>
      </c>
      <c r="BG1165" s="311" t="s">
        <v>2008</v>
      </c>
      <c r="BH1165" s="93" t="str">
        <f t="shared" si="82"/>
        <v>Indiana Martin</v>
      </c>
      <c r="BI1165" s="93" t="s">
        <v>1799</v>
      </c>
      <c r="BJ1165" s="93"/>
      <c r="BK1165" s="93" t="s">
        <v>3402</v>
      </c>
      <c r="BL1165" s="100" t="s">
        <v>1150</v>
      </c>
      <c r="BM1165" s="95" t="s">
        <v>3394</v>
      </c>
    </row>
    <row r="1166" spans="53:65" ht="15" x14ac:dyDescent="0.25">
      <c r="BA1166" s="90" t="s">
        <v>3519</v>
      </c>
      <c r="BB1166" s="90" t="s">
        <v>3361</v>
      </c>
      <c r="BC1166" s="90" t="s">
        <v>3380</v>
      </c>
      <c r="BD1166" s="473" t="s">
        <v>1301</v>
      </c>
      <c r="BE1166">
        <v>1133</v>
      </c>
      <c r="BF1166" s="93" t="s">
        <v>3391</v>
      </c>
      <c r="BG1166" s="311" t="s">
        <v>2008</v>
      </c>
      <c r="BH1166" s="93" t="str">
        <f t="shared" si="82"/>
        <v>Indiana Martin</v>
      </c>
      <c r="BI1166" s="93" t="s">
        <v>446</v>
      </c>
      <c r="BJ1166" s="93" t="s">
        <v>3404</v>
      </c>
      <c r="BK1166" s="93" t="s">
        <v>3405</v>
      </c>
      <c r="BL1166" s="100" t="s">
        <v>1114</v>
      </c>
      <c r="BM1166" s="306" t="s">
        <v>308</v>
      </c>
    </row>
    <row r="1167" spans="53:65" ht="15" x14ac:dyDescent="0.25">
      <c r="BA1167" s="90" t="s">
        <v>3520</v>
      </c>
      <c r="BB1167" s="90" t="s">
        <v>3361</v>
      </c>
      <c r="BC1167" s="90" t="s">
        <v>3380</v>
      </c>
      <c r="BD1167" s="473" t="s">
        <v>1301</v>
      </c>
      <c r="BE1167">
        <v>1134</v>
      </c>
      <c r="BF1167" s="93" t="s">
        <v>3391</v>
      </c>
      <c r="BG1167" s="311" t="s">
        <v>3521</v>
      </c>
      <c r="BH1167" s="93" t="str">
        <f t="shared" si="82"/>
        <v>Indiana Miami</v>
      </c>
      <c r="BI1167" s="93" t="s">
        <v>1799</v>
      </c>
      <c r="BJ1167" s="93"/>
      <c r="BK1167" s="93" t="s">
        <v>3392</v>
      </c>
      <c r="BL1167" s="100" t="s">
        <v>3393</v>
      </c>
      <c r="BM1167" s="95" t="s">
        <v>3394</v>
      </c>
    </row>
    <row r="1168" spans="53:65" ht="15" x14ac:dyDescent="0.25">
      <c r="BA1168" s="91" t="s">
        <v>3522</v>
      </c>
      <c r="BB1168" s="91" t="s">
        <v>3361</v>
      </c>
      <c r="BC1168" s="91" t="s">
        <v>3523</v>
      </c>
      <c r="BD1168" s="473" t="s">
        <v>1301</v>
      </c>
      <c r="BE1168">
        <v>1135</v>
      </c>
      <c r="BF1168" s="93" t="s">
        <v>3391</v>
      </c>
      <c r="BG1168" s="311" t="s">
        <v>3521</v>
      </c>
      <c r="BH1168" s="93" t="str">
        <f t="shared" si="82"/>
        <v>Indiana Miami</v>
      </c>
      <c r="BI1168" s="93" t="s">
        <v>446</v>
      </c>
      <c r="BJ1168" s="93" t="s">
        <v>3396</v>
      </c>
      <c r="BK1168" s="93" t="s">
        <v>3396</v>
      </c>
      <c r="BL1168" s="100" t="s">
        <v>1150</v>
      </c>
      <c r="BM1168" s="95" t="s">
        <v>1125</v>
      </c>
    </row>
    <row r="1169" spans="53:65" ht="15" x14ac:dyDescent="0.25">
      <c r="BA1169" s="90" t="s">
        <v>3524</v>
      </c>
      <c r="BB1169" s="90" t="s">
        <v>3361</v>
      </c>
      <c r="BC1169" s="90" t="s">
        <v>3523</v>
      </c>
      <c r="BD1169" s="473" t="s">
        <v>1301</v>
      </c>
      <c r="BE1169">
        <v>1136</v>
      </c>
      <c r="BF1169" s="93" t="s">
        <v>3391</v>
      </c>
      <c r="BG1169" s="311" t="s">
        <v>965</v>
      </c>
      <c r="BH1169" s="93" t="str">
        <f t="shared" si="82"/>
        <v>Indiana Monroe</v>
      </c>
      <c r="BI1169" s="93" t="s">
        <v>1799</v>
      </c>
      <c r="BJ1169" s="93"/>
      <c r="BK1169" s="93" t="s">
        <v>3402</v>
      </c>
      <c r="BL1169" s="100" t="s">
        <v>1150</v>
      </c>
      <c r="BM1169" s="95" t="s">
        <v>3394</v>
      </c>
    </row>
    <row r="1170" spans="53:65" ht="15" x14ac:dyDescent="0.25">
      <c r="BA1170" s="91" t="s">
        <v>3525</v>
      </c>
      <c r="BB1170" s="91" t="s">
        <v>3361</v>
      </c>
      <c r="BC1170" s="91" t="s">
        <v>3362</v>
      </c>
      <c r="BD1170" s="473" t="s">
        <v>1301</v>
      </c>
      <c r="BE1170">
        <v>1137</v>
      </c>
      <c r="BF1170" s="93" t="s">
        <v>3391</v>
      </c>
      <c r="BG1170" s="311" t="s">
        <v>965</v>
      </c>
      <c r="BH1170" s="93" t="str">
        <f t="shared" si="82"/>
        <v>Indiana Monroe</v>
      </c>
      <c r="BI1170" s="93" t="s">
        <v>446</v>
      </c>
      <c r="BJ1170" s="93" t="s">
        <v>3404</v>
      </c>
      <c r="BK1170" s="93" t="s">
        <v>3405</v>
      </c>
      <c r="BL1170" s="100" t="s">
        <v>1114</v>
      </c>
      <c r="BM1170" s="306" t="s">
        <v>308</v>
      </c>
    </row>
    <row r="1171" spans="53:65" ht="15" x14ac:dyDescent="0.25">
      <c r="BA1171" s="90" t="s">
        <v>3526</v>
      </c>
      <c r="BB1171" s="90" t="s">
        <v>3361</v>
      </c>
      <c r="BC1171" s="90" t="s">
        <v>3523</v>
      </c>
      <c r="BD1171" s="473" t="s">
        <v>1301</v>
      </c>
      <c r="BE1171">
        <v>1138</v>
      </c>
      <c r="BF1171" s="93" t="s">
        <v>3391</v>
      </c>
      <c r="BG1171" s="311" t="s">
        <v>972</v>
      </c>
      <c r="BH1171" s="93" t="str">
        <f t="shared" si="82"/>
        <v>Indiana Montgomery</v>
      </c>
      <c r="BI1171" s="93" t="s">
        <v>1799</v>
      </c>
      <c r="BJ1171" s="93"/>
      <c r="BK1171" s="93" t="s">
        <v>3402</v>
      </c>
      <c r="BL1171" s="100" t="s">
        <v>1150</v>
      </c>
      <c r="BM1171" s="95" t="s">
        <v>3394</v>
      </c>
    </row>
    <row r="1172" spans="53:65" ht="15" x14ac:dyDescent="0.25">
      <c r="BA1172" s="91" t="s">
        <v>3527</v>
      </c>
      <c r="BB1172" s="91" t="s">
        <v>3361</v>
      </c>
      <c r="BC1172" s="91" t="s">
        <v>3362</v>
      </c>
      <c r="BD1172" s="473" t="s">
        <v>1301</v>
      </c>
      <c r="BE1172">
        <v>1139</v>
      </c>
      <c r="BF1172" s="93" t="s">
        <v>3391</v>
      </c>
      <c r="BG1172" s="311" t="s">
        <v>972</v>
      </c>
      <c r="BH1172" s="93" t="str">
        <f t="shared" si="82"/>
        <v>Indiana Montgomery</v>
      </c>
      <c r="BI1172" s="93" t="s">
        <v>446</v>
      </c>
      <c r="BJ1172" s="93" t="s">
        <v>3396</v>
      </c>
      <c r="BK1172" s="93" t="s">
        <v>3396</v>
      </c>
      <c r="BL1172" s="100" t="s">
        <v>1150</v>
      </c>
      <c r="BM1172" s="95" t="s">
        <v>1125</v>
      </c>
    </row>
    <row r="1173" spans="53:65" ht="15" x14ac:dyDescent="0.25">
      <c r="BA1173" s="90" t="s">
        <v>3528</v>
      </c>
      <c r="BB1173" s="90" t="s">
        <v>3361</v>
      </c>
      <c r="BC1173" s="90" t="s">
        <v>3523</v>
      </c>
      <c r="BD1173" s="473" t="s">
        <v>1301</v>
      </c>
      <c r="BE1173">
        <v>1140</v>
      </c>
      <c r="BF1173" s="93" t="s">
        <v>3391</v>
      </c>
      <c r="BG1173" s="311" t="s">
        <v>979</v>
      </c>
      <c r="BH1173" s="93" t="str">
        <f t="shared" si="82"/>
        <v>Indiana Morgan</v>
      </c>
      <c r="BI1173" s="93" t="s">
        <v>1799</v>
      </c>
      <c r="BJ1173" s="93"/>
      <c r="BK1173" s="93" t="s">
        <v>3402</v>
      </c>
      <c r="BL1173" s="100" t="s">
        <v>1150</v>
      </c>
      <c r="BM1173" s="95" t="s">
        <v>3394</v>
      </c>
    </row>
    <row r="1174" spans="53:65" ht="15" x14ac:dyDescent="0.25">
      <c r="BA1174" s="91" t="s">
        <v>3529</v>
      </c>
      <c r="BB1174" s="91" t="s">
        <v>3361</v>
      </c>
      <c r="BC1174" s="91" t="s">
        <v>3523</v>
      </c>
      <c r="BD1174" s="473" t="s">
        <v>1301</v>
      </c>
      <c r="BE1174">
        <v>1141</v>
      </c>
      <c r="BF1174" s="93" t="s">
        <v>3391</v>
      </c>
      <c r="BG1174" s="311" t="s">
        <v>979</v>
      </c>
      <c r="BH1174" s="93" t="str">
        <f t="shared" si="82"/>
        <v>Indiana Morgan</v>
      </c>
      <c r="BI1174" s="93" t="s">
        <v>446</v>
      </c>
      <c r="BJ1174" s="93" t="s">
        <v>3404</v>
      </c>
      <c r="BK1174" s="93" t="s">
        <v>3405</v>
      </c>
      <c r="BL1174" s="100" t="s">
        <v>1114</v>
      </c>
      <c r="BM1174" s="306" t="s">
        <v>308</v>
      </c>
    </row>
    <row r="1175" spans="53:65" ht="15" x14ac:dyDescent="0.25">
      <c r="BA1175" s="90" t="s">
        <v>3530</v>
      </c>
      <c r="BB1175" s="90" t="s">
        <v>3361</v>
      </c>
      <c r="BC1175" s="90" t="s">
        <v>3523</v>
      </c>
      <c r="BD1175" s="473" t="s">
        <v>1301</v>
      </c>
      <c r="BE1175">
        <v>1142</v>
      </c>
      <c r="BF1175" s="93" t="s">
        <v>3391</v>
      </c>
      <c r="BG1175" s="311" t="s">
        <v>1334</v>
      </c>
      <c r="BH1175" s="93" t="str">
        <f t="shared" si="82"/>
        <v>Indiana Newton</v>
      </c>
      <c r="BI1175" s="93" t="s">
        <v>1799</v>
      </c>
      <c r="BJ1175" s="93"/>
      <c r="BK1175" s="93" t="s">
        <v>3392</v>
      </c>
      <c r="BL1175" s="100" t="s">
        <v>3393</v>
      </c>
      <c r="BM1175" s="95" t="s">
        <v>3394</v>
      </c>
    </row>
    <row r="1176" spans="53:65" ht="15" x14ac:dyDescent="0.25">
      <c r="BA1176" s="91" t="s">
        <v>3531</v>
      </c>
      <c r="BB1176" s="91" t="s">
        <v>3361</v>
      </c>
      <c r="BC1176" s="91" t="s">
        <v>3523</v>
      </c>
      <c r="BD1176" s="473" t="s">
        <v>1301</v>
      </c>
      <c r="BE1176">
        <v>1143</v>
      </c>
      <c r="BF1176" s="93" t="s">
        <v>3391</v>
      </c>
      <c r="BG1176" s="311" t="s">
        <v>1334</v>
      </c>
      <c r="BH1176" s="93" t="str">
        <f t="shared" si="82"/>
        <v>Indiana Newton</v>
      </c>
      <c r="BI1176" s="93" t="s">
        <v>446</v>
      </c>
      <c r="BJ1176" s="93" t="s">
        <v>3396</v>
      </c>
      <c r="BK1176" s="93" t="s">
        <v>3396</v>
      </c>
      <c r="BL1176" s="100" t="s">
        <v>1150</v>
      </c>
      <c r="BM1176" s="95" t="s">
        <v>1125</v>
      </c>
    </row>
    <row r="1177" spans="53:65" ht="15" x14ac:dyDescent="0.25">
      <c r="BA1177" s="90" t="s">
        <v>3532</v>
      </c>
      <c r="BB1177" s="90" t="s">
        <v>3361</v>
      </c>
      <c r="BC1177" s="90" t="s">
        <v>3523</v>
      </c>
      <c r="BD1177" s="473" t="s">
        <v>1301</v>
      </c>
      <c r="BE1177">
        <v>1144</v>
      </c>
      <c r="BF1177" s="93" t="s">
        <v>3391</v>
      </c>
      <c r="BG1177" s="311" t="s">
        <v>3533</v>
      </c>
      <c r="BH1177" s="93" t="str">
        <f t="shared" si="82"/>
        <v>Indiana Noble</v>
      </c>
      <c r="BI1177" s="93" t="s">
        <v>1799</v>
      </c>
      <c r="BJ1177" s="93"/>
      <c r="BK1177" s="93" t="s">
        <v>3392</v>
      </c>
      <c r="BL1177" s="100" t="s">
        <v>3393</v>
      </c>
      <c r="BM1177" s="95" t="s">
        <v>3394</v>
      </c>
    </row>
    <row r="1178" spans="53:65" ht="15" x14ac:dyDescent="0.25">
      <c r="BA1178" s="91" t="s">
        <v>3534</v>
      </c>
      <c r="BB1178" s="91" t="s">
        <v>3361</v>
      </c>
      <c r="BC1178" s="91" t="s">
        <v>3523</v>
      </c>
      <c r="BD1178" s="473" t="s">
        <v>1301</v>
      </c>
      <c r="BE1178">
        <v>1145</v>
      </c>
      <c r="BF1178" s="93" t="s">
        <v>3391</v>
      </c>
      <c r="BG1178" s="311" t="s">
        <v>3533</v>
      </c>
      <c r="BH1178" s="93" t="str">
        <f t="shared" si="82"/>
        <v>Indiana Noble</v>
      </c>
      <c r="BI1178" s="93" t="s">
        <v>446</v>
      </c>
      <c r="BJ1178" s="93" t="s">
        <v>3396</v>
      </c>
      <c r="BK1178" s="93" t="s">
        <v>3396</v>
      </c>
      <c r="BL1178" s="100" t="s">
        <v>1150</v>
      </c>
      <c r="BM1178" s="95" t="s">
        <v>1125</v>
      </c>
    </row>
    <row r="1179" spans="53:65" ht="15" x14ac:dyDescent="0.25">
      <c r="BA1179" s="90" t="s">
        <v>3535</v>
      </c>
      <c r="BB1179" s="90" t="s">
        <v>3361</v>
      </c>
      <c r="BC1179" s="90" t="s">
        <v>3362</v>
      </c>
      <c r="BD1179" s="473" t="s">
        <v>1301</v>
      </c>
      <c r="BE1179">
        <v>1146</v>
      </c>
      <c r="BF1179" s="93" t="s">
        <v>3391</v>
      </c>
      <c r="BG1179" s="311" t="s">
        <v>3536</v>
      </c>
      <c r="BH1179" s="93" t="str">
        <f t="shared" si="82"/>
        <v>Indiana Ohio</v>
      </c>
      <c r="BI1179" s="93" t="s">
        <v>1799</v>
      </c>
      <c r="BJ1179" s="93"/>
      <c r="BK1179" s="93" t="s">
        <v>3402</v>
      </c>
      <c r="BL1179" s="100" t="s">
        <v>1150</v>
      </c>
      <c r="BM1179" s="95" t="s">
        <v>3394</v>
      </c>
    </row>
    <row r="1180" spans="53:65" ht="15" x14ac:dyDescent="0.25">
      <c r="BA1180" s="91" t="s">
        <v>3537</v>
      </c>
      <c r="BB1180" s="91" t="s">
        <v>3361</v>
      </c>
      <c r="BC1180" s="91" t="s">
        <v>3523</v>
      </c>
      <c r="BD1180" s="473" t="s">
        <v>1301</v>
      </c>
      <c r="BE1180">
        <v>1147</v>
      </c>
      <c r="BF1180" s="93" t="s">
        <v>3391</v>
      </c>
      <c r="BG1180" s="311" t="s">
        <v>3536</v>
      </c>
      <c r="BH1180" s="93" t="str">
        <f t="shared" si="82"/>
        <v>Indiana Ohio</v>
      </c>
      <c r="BI1180" s="93" t="s">
        <v>446</v>
      </c>
      <c r="BJ1180" s="93" t="s">
        <v>3404</v>
      </c>
      <c r="BK1180" s="93" t="s">
        <v>3405</v>
      </c>
      <c r="BL1180" s="100" t="s">
        <v>1114</v>
      </c>
      <c r="BM1180" s="306" t="s">
        <v>308</v>
      </c>
    </row>
    <row r="1181" spans="53:65" ht="15" x14ac:dyDescent="0.25">
      <c r="BA1181" s="90" t="s">
        <v>3538</v>
      </c>
      <c r="BB1181" s="90" t="s">
        <v>3361</v>
      </c>
      <c r="BC1181" s="90" t="s">
        <v>3523</v>
      </c>
      <c r="BD1181" s="473" t="s">
        <v>1301</v>
      </c>
      <c r="BE1181">
        <v>1148</v>
      </c>
      <c r="BF1181" s="93" t="s">
        <v>3391</v>
      </c>
      <c r="BG1181" s="311" t="s">
        <v>1492</v>
      </c>
      <c r="BH1181" s="93" t="str">
        <f t="shared" si="82"/>
        <v>Indiana Orange</v>
      </c>
      <c r="BI1181" s="93" t="s">
        <v>1799</v>
      </c>
      <c r="BJ1181" s="93"/>
      <c r="BK1181" s="93" t="s">
        <v>3402</v>
      </c>
      <c r="BL1181" s="100" t="s">
        <v>1150</v>
      </c>
      <c r="BM1181" s="95" t="s">
        <v>3394</v>
      </c>
    </row>
    <row r="1182" spans="53:65" ht="15" x14ac:dyDescent="0.25">
      <c r="BA1182" s="91" t="s">
        <v>3539</v>
      </c>
      <c r="BB1182" s="91" t="s">
        <v>3361</v>
      </c>
      <c r="BC1182" s="91" t="s">
        <v>3523</v>
      </c>
      <c r="BD1182" s="473" t="s">
        <v>1301</v>
      </c>
      <c r="BE1182">
        <v>1149</v>
      </c>
      <c r="BF1182" s="93" t="s">
        <v>3391</v>
      </c>
      <c r="BG1182" s="311" t="s">
        <v>1492</v>
      </c>
      <c r="BH1182" s="93" t="str">
        <f t="shared" si="82"/>
        <v>Indiana Orange</v>
      </c>
      <c r="BI1182" s="93" t="s">
        <v>446</v>
      </c>
      <c r="BJ1182" s="93" t="s">
        <v>3404</v>
      </c>
      <c r="BK1182" s="93" t="s">
        <v>3405</v>
      </c>
      <c r="BL1182" s="100" t="s">
        <v>1114</v>
      </c>
      <c r="BM1182" s="306" t="s">
        <v>308</v>
      </c>
    </row>
    <row r="1183" spans="53:65" ht="15" x14ac:dyDescent="0.25">
      <c r="BA1183" s="90" t="s">
        <v>3540</v>
      </c>
      <c r="BB1183" s="90" t="s">
        <v>3361</v>
      </c>
      <c r="BC1183" s="90" t="s">
        <v>3523</v>
      </c>
      <c r="BD1183" s="473" t="s">
        <v>1301</v>
      </c>
      <c r="BE1183">
        <v>1150</v>
      </c>
      <c r="BF1183" s="93" t="s">
        <v>3391</v>
      </c>
      <c r="BG1183" s="311" t="s">
        <v>3541</v>
      </c>
      <c r="BH1183" s="93" t="str">
        <f t="shared" si="82"/>
        <v>Indiana Owen</v>
      </c>
      <c r="BI1183" s="93" t="s">
        <v>1799</v>
      </c>
      <c r="BJ1183" s="93"/>
      <c r="BK1183" s="93" t="s">
        <v>3402</v>
      </c>
      <c r="BL1183" s="100" t="s">
        <v>1150</v>
      </c>
      <c r="BM1183" s="95" t="s">
        <v>3394</v>
      </c>
    </row>
    <row r="1184" spans="53:65" ht="15" x14ac:dyDescent="0.25">
      <c r="BA1184" s="91" t="s">
        <v>3542</v>
      </c>
      <c r="BB1184" s="91" t="s">
        <v>3361</v>
      </c>
      <c r="BC1184" s="91" t="s">
        <v>3523</v>
      </c>
      <c r="BD1184" s="473" t="s">
        <v>1301</v>
      </c>
      <c r="BE1184">
        <v>1151</v>
      </c>
      <c r="BF1184" s="93" t="s">
        <v>3391</v>
      </c>
      <c r="BG1184" s="311" t="s">
        <v>3541</v>
      </c>
      <c r="BH1184" s="93" t="str">
        <f t="shared" si="82"/>
        <v>Indiana Owen</v>
      </c>
      <c r="BI1184" s="93" t="s">
        <v>446</v>
      </c>
      <c r="BJ1184" s="93" t="s">
        <v>3404</v>
      </c>
      <c r="BK1184" s="93" t="s">
        <v>3405</v>
      </c>
      <c r="BL1184" s="100" t="s">
        <v>1114</v>
      </c>
      <c r="BM1184" s="306" t="s">
        <v>308</v>
      </c>
    </row>
    <row r="1185" spans="53:65" ht="15" x14ac:dyDescent="0.25">
      <c r="BA1185" s="90" t="s">
        <v>3543</v>
      </c>
      <c r="BB1185" s="90" t="s">
        <v>3361</v>
      </c>
      <c r="BC1185" s="90" t="s">
        <v>3523</v>
      </c>
      <c r="BD1185" s="473" t="s">
        <v>1301</v>
      </c>
      <c r="BE1185">
        <v>1152</v>
      </c>
      <c r="BF1185" s="93" t="s">
        <v>3391</v>
      </c>
      <c r="BG1185" s="311" t="s">
        <v>3544</v>
      </c>
      <c r="BH1185" s="93" t="str">
        <f t="shared" si="82"/>
        <v>Indiana Parke</v>
      </c>
      <c r="BI1185" s="93" t="s">
        <v>1799</v>
      </c>
      <c r="BJ1185" s="93"/>
      <c r="BK1185" s="93" t="s">
        <v>3402</v>
      </c>
      <c r="BL1185" s="100" t="s">
        <v>1150</v>
      </c>
      <c r="BM1185" s="95" t="s">
        <v>3394</v>
      </c>
    </row>
    <row r="1186" spans="53:65" ht="15" x14ac:dyDescent="0.25">
      <c r="BA1186" s="91" t="s">
        <v>3545</v>
      </c>
      <c r="BB1186" s="91" t="s">
        <v>3361</v>
      </c>
      <c r="BC1186" s="91" t="s">
        <v>3523</v>
      </c>
      <c r="BD1186" s="473" t="s">
        <v>1301</v>
      </c>
      <c r="BE1186">
        <v>1153</v>
      </c>
      <c r="BF1186" s="93" t="s">
        <v>3391</v>
      </c>
      <c r="BG1186" s="311" t="s">
        <v>3544</v>
      </c>
      <c r="BH1186" s="93" t="str">
        <f t="shared" si="82"/>
        <v>Indiana Parke</v>
      </c>
      <c r="BI1186" s="93" t="s">
        <v>446</v>
      </c>
      <c r="BJ1186" s="93" t="s">
        <v>3396</v>
      </c>
      <c r="BK1186" s="93" t="s">
        <v>3396</v>
      </c>
      <c r="BL1186" s="100" t="s">
        <v>1150</v>
      </c>
      <c r="BM1186" s="95" t="s">
        <v>1125</v>
      </c>
    </row>
    <row r="1187" spans="53:65" ht="15" x14ac:dyDescent="0.25">
      <c r="BA1187" s="90" t="s">
        <v>3546</v>
      </c>
      <c r="BB1187" s="90" t="s">
        <v>3361</v>
      </c>
      <c r="BC1187" s="90" t="s">
        <v>3362</v>
      </c>
      <c r="BD1187" s="473" t="s">
        <v>1301</v>
      </c>
      <c r="BE1187">
        <v>1154</v>
      </c>
      <c r="BF1187" s="93" t="s">
        <v>3391</v>
      </c>
      <c r="BG1187" s="311" t="s">
        <v>988</v>
      </c>
      <c r="BH1187" s="93" t="str">
        <f t="shared" si="82"/>
        <v>Indiana Perry</v>
      </c>
      <c r="BI1187" s="93" t="s">
        <v>1799</v>
      </c>
      <c r="BJ1187" s="93"/>
      <c r="BK1187" s="93" t="s">
        <v>3402</v>
      </c>
      <c r="BL1187" s="100" t="s">
        <v>1150</v>
      </c>
      <c r="BM1187" s="95" t="s">
        <v>3394</v>
      </c>
    </row>
    <row r="1188" spans="53:65" ht="15" x14ac:dyDescent="0.25">
      <c r="BA1188" s="91" t="s">
        <v>3547</v>
      </c>
      <c r="BB1188" s="91" t="s">
        <v>3361</v>
      </c>
      <c r="BC1188" s="91" t="s">
        <v>3362</v>
      </c>
      <c r="BD1188" s="473" t="s">
        <v>1301</v>
      </c>
      <c r="BE1188">
        <v>1155</v>
      </c>
      <c r="BF1188" s="93" t="s">
        <v>3391</v>
      </c>
      <c r="BG1188" s="311" t="s">
        <v>988</v>
      </c>
      <c r="BH1188" s="93" t="str">
        <f t="shared" si="82"/>
        <v>Indiana Perry</v>
      </c>
      <c r="BI1188" s="93" t="s">
        <v>446</v>
      </c>
      <c r="BJ1188" s="93" t="s">
        <v>3404</v>
      </c>
      <c r="BK1188" s="93" t="s">
        <v>3405</v>
      </c>
      <c r="BL1188" s="100" t="s">
        <v>1114</v>
      </c>
      <c r="BM1188" s="306" t="s">
        <v>308</v>
      </c>
    </row>
    <row r="1189" spans="53:65" ht="15" x14ac:dyDescent="0.25">
      <c r="BA1189" s="91" t="s">
        <v>3548</v>
      </c>
      <c r="BB1189" s="91" t="s">
        <v>3361</v>
      </c>
      <c r="BC1189" s="91" t="s">
        <v>3523</v>
      </c>
      <c r="BD1189" s="473" t="s">
        <v>1301</v>
      </c>
      <c r="BE1189">
        <v>1156</v>
      </c>
      <c r="BF1189" s="93" t="s">
        <v>3391</v>
      </c>
      <c r="BG1189" s="311" t="s">
        <v>1010</v>
      </c>
      <c r="BH1189" s="93" t="str">
        <f t="shared" si="82"/>
        <v>Indiana Pike</v>
      </c>
      <c r="BI1189" s="93" t="s">
        <v>1799</v>
      </c>
      <c r="BJ1189" s="93"/>
      <c r="BK1189" s="93" t="s">
        <v>3402</v>
      </c>
      <c r="BL1189" s="100" t="s">
        <v>1150</v>
      </c>
      <c r="BM1189" s="95" t="s">
        <v>3394</v>
      </c>
    </row>
    <row r="1190" spans="53:65" ht="15" x14ac:dyDescent="0.25">
      <c r="BA1190" s="90" t="s">
        <v>3549</v>
      </c>
      <c r="BB1190" s="90" t="s">
        <v>3361</v>
      </c>
      <c r="BC1190" s="90" t="s">
        <v>3523</v>
      </c>
      <c r="BD1190" s="473" t="s">
        <v>1301</v>
      </c>
      <c r="BE1190">
        <v>1157</v>
      </c>
      <c r="BF1190" s="93" t="s">
        <v>3391</v>
      </c>
      <c r="BG1190" s="311" t="s">
        <v>1010</v>
      </c>
      <c r="BH1190" s="93" t="str">
        <f t="shared" si="82"/>
        <v>Indiana Pike</v>
      </c>
      <c r="BI1190" s="93" t="s">
        <v>446</v>
      </c>
      <c r="BJ1190" s="93" t="s">
        <v>3404</v>
      </c>
      <c r="BK1190" s="93" t="s">
        <v>3405</v>
      </c>
      <c r="BL1190" s="100" t="s">
        <v>1114</v>
      </c>
      <c r="BM1190" s="306" t="s">
        <v>308</v>
      </c>
    </row>
    <row r="1191" spans="53:65" ht="15" x14ac:dyDescent="0.25">
      <c r="BA1191" s="91" t="s">
        <v>3550</v>
      </c>
      <c r="BB1191" s="91" t="s">
        <v>3361</v>
      </c>
      <c r="BC1191" s="91" t="s">
        <v>3523</v>
      </c>
      <c r="BD1191" s="473" t="s">
        <v>1301</v>
      </c>
      <c r="BE1191">
        <v>1158</v>
      </c>
      <c r="BF1191" s="93" t="s">
        <v>3391</v>
      </c>
      <c r="BG1191" s="311" t="s">
        <v>3551</v>
      </c>
      <c r="BH1191" s="93" t="str">
        <f t="shared" si="82"/>
        <v>Indiana Porter</v>
      </c>
      <c r="BI1191" s="93" t="s">
        <v>1799</v>
      </c>
      <c r="BJ1191" s="93"/>
      <c r="BK1191" s="93" t="s">
        <v>3392</v>
      </c>
      <c r="BL1191" s="100" t="s">
        <v>3393</v>
      </c>
      <c r="BM1191" s="95" t="s">
        <v>3394</v>
      </c>
    </row>
    <row r="1192" spans="53:65" ht="15" x14ac:dyDescent="0.25">
      <c r="BA1192" s="90" t="s">
        <v>3552</v>
      </c>
      <c r="BB1192" s="90" t="s">
        <v>3361</v>
      </c>
      <c r="BC1192" s="90" t="s">
        <v>3523</v>
      </c>
      <c r="BD1192" s="473" t="s">
        <v>1301</v>
      </c>
      <c r="BE1192">
        <v>1159</v>
      </c>
      <c r="BF1192" s="93" t="s">
        <v>3391</v>
      </c>
      <c r="BG1192" s="311" t="s">
        <v>3551</v>
      </c>
      <c r="BH1192" s="93" t="str">
        <f t="shared" si="82"/>
        <v>Indiana Porter</v>
      </c>
      <c r="BI1192" s="93" t="s">
        <v>446</v>
      </c>
      <c r="BJ1192" s="93" t="s">
        <v>3396</v>
      </c>
      <c r="BK1192" s="93" t="s">
        <v>3396</v>
      </c>
      <c r="BL1192" s="100" t="s">
        <v>1150</v>
      </c>
      <c r="BM1192" s="95" t="s">
        <v>1125</v>
      </c>
    </row>
    <row r="1193" spans="53:65" ht="15" x14ac:dyDescent="0.25">
      <c r="BA1193" s="90" t="s">
        <v>3553</v>
      </c>
      <c r="BB1193" s="90" t="s">
        <v>3361</v>
      </c>
      <c r="BC1193" s="90" t="s">
        <v>3523</v>
      </c>
      <c r="BD1193" s="473" t="s">
        <v>1301</v>
      </c>
      <c r="BE1193">
        <v>1160</v>
      </c>
      <c r="BF1193" s="93" t="s">
        <v>3391</v>
      </c>
      <c r="BG1193" s="311" t="s">
        <v>3554</v>
      </c>
      <c r="BH1193" s="93" t="str">
        <f t="shared" si="82"/>
        <v>Indiana Posey</v>
      </c>
      <c r="BI1193" s="93" t="s">
        <v>1799</v>
      </c>
      <c r="BJ1193" s="93"/>
      <c r="BK1193" s="93" t="s">
        <v>3402</v>
      </c>
      <c r="BL1193" s="100" t="s">
        <v>1150</v>
      </c>
      <c r="BM1193" s="95" t="s">
        <v>3394</v>
      </c>
    </row>
    <row r="1194" spans="53:65" ht="15" x14ac:dyDescent="0.25">
      <c r="BA1194" s="91" t="s">
        <v>3555</v>
      </c>
      <c r="BB1194" s="91" t="s">
        <v>3361</v>
      </c>
      <c r="BC1194" s="91" t="s">
        <v>3523</v>
      </c>
      <c r="BD1194" s="473" t="s">
        <v>1301</v>
      </c>
      <c r="BE1194">
        <v>1161</v>
      </c>
      <c r="BF1194" s="93" t="s">
        <v>3391</v>
      </c>
      <c r="BG1194" s="311" t="s">
        <v>3554</v>
      </c>
      <c r="BH1194" s="93" t="str">
        <f t="shared" si="82"/>
        <v>Indiana Posey</v>
      </c>
      <c r="BI1194" s="93" t="s">
        <v>446</v>
      </c>
      <c r="BJ1194" s="93" t="s">
        <v>3404</v>
      </c>
      <c r="BK1194" s="93" t="s">
        <v>3405</v>
      </c>
      <c r="BL1194" s="100" t="s">
        <v>1114</v>
      </c>
      <c r="BM1194" s="306" t="s">
        <v>308</v>
      </c>
    </row>
    <row r="1195" spans="53:65" ht="15" x14ac:dyDescent="0.25">
      <c r="BA1195" s="90" t="s">
        <v>3556</v>
      </c>
      <c r="BB1195" s="90" t="s">
        <v>3361</v>
      </c>
      <c r="BC1195" s="90" t="s">
        <v>3362</v>
      </c>
      <c r="BD1195" s="473" t="s">
        <v>1301</v>
      </c>
      <c r="BE1195">
        <v>1162</v>
      </c>
      <c r="BF1195" s="93" t="s">
        <v>3391</v>
      </c>
      <c r="BG1195" s="311" t="s">
        <v>1361</v>
      </c>
      <c r="BH1195" s="93" t="str">
        <f t="shared" si="82"/>
        <v>Indiana Pulaski</v>
      </c>
      <c r="BI1195" s="93" t="s">
        <v>1799</v>
      </c>
      <c r="BJ1195" s="93"/>
      <c r="BK1195" s="93" t="s">
        <v>3392</v>
      </c>
      <c r="BL1195" s="100" t="s">
        <v>3393</v>
      </c>
      <c r="BM1195" s="95" t="s">
        <v>3394</v>
      </c>
    </row>
    <row r="1196" spans="53:65" ht="15" x14ac:dyDescent="0.25">
      <c r="BA1196" s="91" t="s">
        <v>3557</v>
      </c>
      <c r="BB1196" s="91" t="s">
        <v>3361</v>
      </c>
      <c r="BC1196" s="91" t="s">
        <v>3523</v>
      </c>
      <c r="BD1196" s="473" t="s">
        <v>1301</v>
      </c>
      <c r="BE1196">
        <v>1163</v>
      </c>
      <c r="BF1196" s="93" t="s">
        <v>3391</v>
      </c>
      <c r="BG1196" s="311" t="s">
        <v>1361</v>
      </c>
      <c r="BH1196" s="93" t="str">
        <f t="shared" si="82"/>
        <v>Indiana Pulaski</v>
      </c>
      <c r="BI1196" s="93" t="s">
        <v>446</v>
      </c>
      <c r="BJ1196" s="93" t="s">
        <v>3396</v>
      </c>
      <c r="BK1196" s="93" t="s">
        <v>3396</v>
      </c>
      <c r="BL1196" s="100" t="s">
        <v>1150</v>
      </c>
      <c r="BM1196" s="95" t="s">
        <v>1125</v>
      </c>
    </row>
    <row r="1197" spans="53:65" ht="15" x14ac:dyDescent="0.25">
      <c r="BA1197" s="90" t="s">
        <v>3558</v>
      </c>
      <c r="BB1197" s="90" t="s">
        <v>3361</v>
      </c>
      <c r="BC1197" s="90" t="s">
        <v>3523</v>
      </c>
      <c r="BD1197" s="473" t="s">
        <v>1301</v>
      </c>
      <c r="BE1197">
        <v>1164</v>
      </c>
      <c r="BF1197" s="93" t="s">
        <v>3391</v>
      </c>
      <c r="BG1197" s="311" t="s">
        <v>2065</v>
      </c>
      <c r="BH1197" s="93" t="str">
        <f t="shared" si="82"/>
        <v>Indiana Putnam</v>
      </c>
      <c r="BI1197" s="93" t="s">
        <v>1799</v>
      </c>
      <c r="BJ1197" s="93"/>
      <c r="BK1197" s="93" t="s">
        <v>3402</v>
      </c>
      <c r="BL1197" s="100" t="s">
        <v>1150</v>
      </c>
      <c r="BM1197" s="95" t="s">
        <v>3394</v>
      </c>
    </row>
    <row r="1198" spans="53:65" ht="15" x14ac:dyDescent="0.25">
      <c r="BA1198" s="91" t="s">
        <v>3559</v>
      </c>
      <c r="BB1198" s="91" t="s">
        <v>3361</v>
      </c>
      <c r="BC1198" s="91" t="s">
        <v>3432</v>
      </c>
      <c r="BD1198" s="473" t="s">
        <v>1301</v>
      </c>
      <c r="BE1198">
        <v>1165</v>
      </c>
      <c r="BF1198" s="93" t="s">
        <v>3391</v>
      </c>
      <c r="BG1198" s="311" t="s">
        <v>2065</v>
      </c>
      <c r="BH1198" s="93" t="str">
        <f t="shared" si="82"/>
        <v>Indiana Putnam</v>
      </c>
      <c r="BI1198" s="93" t="s">
        <v>446</v>
      </c>
      <c r="BJ1198" s="93" t="s">
        <v>3396</v>
      </c>
      <c r="BK1198" s="93" t="s">
        <v>3396</v>
      </c>
      <c r="BL1198" s="100" t="s">
        <v>1150</v>
      </c>
      <c r="BM1198" s="95" t="s">
        <v>1125</v>
      </c>
    </row>
    <row r="1199" spans="53:65" ht="15" x14ac:dyDescent="0.25">
      <c r="BA1199" s="91" t="s">
        <v>3560</v>
      </c>
      <c r="BB1199" s="91" t="s">
        <v>3361</v>
      </c>
      <c r="BC1199" s="91" t="s">
        <v>3561</v>
      </c>
      <c r="BD1199" s="473" t="s">
        <v>1301</v>
      </c>
      <c r="BE1199">
        <v>1166</v>
      </c>
      <c r="BF1199" s="93" t="s">
        <v>3391</v>
      </c>
      <c r="BG1199" s="311" t="s">
        <v>1018</v>
      </c>
      <c r="BH1199" s="93" t="str">
        <f t="shared" si="82"/>
        <v>Indiana Randolph</v>
      </c>
      <c r="BI1199" s="93" t="s">
        <v>1799</v>
      </c>
      <c r="BJ1199" s="93"/>
      <c r="BK1199" s="93" t="s">
        <v>3402</v>
      </c>
      <c r="BL1199" s="100" t="s">
        <v>1150</v>
      </c>
      <c r="BM1199" s="95" t="s">
        <v>3394</v>
      </c>
    </row>
    <row r="1200" spans="53:65" ht="15" x14ac:dyDescent="0.25">
      <c r="BA1200" s="90" t="s">
        <v>3562</v>
      </c>
      <c r="BB1200" s="90" t="s">
        <v>3361</v>
      </c>
      <c r="BC1200" s="90" t="s">
        <v>3432</v>
      </c>
      <c r="BD1200" s="473" t="s">
        <v>1301</v>
      </c>
      <c r="BE1200">
        <v>1167</v>
      </c>
      <c r="BF1200" s="93" t="s">
        <v>3391</v>
      </c>
      <c r="BG1200" s="311" t="s">
        <v>1018</v>
      </c>
      <c r="BH1200" s="93" t="str">
        <f t="shared" si="82"/>
        <v>Indiana Randolph</v>
      </c>
      <c r="BI1200" s="93" t="s">
        <v>446</v>
      </c>
      <c r="BJ1200" s="93" t="s">
        <v>3396</v>
      </c>
      <c r="BK1200" s="93" t="s">
        <v>3396</v>
      </c>
      <c r="BL1200" s="100" t="s">
        <v>1150</v>
      </c>
      <c r="BM1200" s="95" t="s">
        <v>1125</v>
      </c>
    </row>
    <row r="1201" spans="53:65" ht="15" x14ac:dyDescent="0.25">
      <c r="BA1201" s="91" t="s">
        <v>3563</v>
      </c>
      <c r="BB1201" s="91" t="s">
        <v>3361</v>
      </c>
      <c r="BC1201" s="91" t="s">
        <v>3561</v>
      </c>
      <c r="BD1201" s="473" t="s">
        <v>1301</v>
      </c>
      <c r="BE1201">
        <v>1168</v>
      </c>
      <c r="BF1201" s="93" t="s">
        <v>3391</v>
      </c>
      <c r="BG1201" s="311" t="s">
        <v>3564</v>
      </c>
      <c r="BH1201" s="93" t="str">
        <f t="shared" si="82"/>
        <v>Indiana Ripley</v>
      </c>
      <c r="BI1201" s="93" t="s">
        <v>1799</v>
      </c>
      <c r="BJ1201" s="93"/>
      <c r="BK1201" s="93" t="s">
        <v>3402</v>
      </c>
      <c r="BL1201" s="100" t="s">
        <v>1150</v>
      </c>
      <c r="BM1201" s="95" t="s">
        <v>3394</v>
      </c>
    </row>
    <row r="1202" spans="53:65" ht="15" x14ac:dyDescent="0.25">
      <c r="BA1202" s="90" t="s">
        <v>3565</v>
      </c>
      <c r="BB1202" s="90" t="s">
        <v>3361</v>
      </c>
      <c r="BC1202" s="90" t="s">
        <v>3561</v>
      </c>
      <c r="BD1202" s="473" t="s">
        <v>1301</v>
      </c>
      <c r="BE1202">
        <v>1169</v>
      </c>
      <c r="BF1202" s="93" t="s">
        <v>3391</v>
      </c>
      <c r="BG1202" s="311" t="s">
        <v>3564</v>
      </c>
      <c r="BH1202" s="93" t="str">
        <f t="shared" si="82"/>
        <v>Indiana Ripley</v>
      </c>
      <c r="BI1202" s="93" t="s">
        <v>446</v>
      </c>
      <c r="BJ1202" s="93" t="s">
        <v>3404</v>
      </c>
      <c r="BK1202" s="93" t="s">
        <v>3405</v>
      </c>
      <c r="BL1202" s="100" t="s">
        <v>1114</v>
      </c>
      <c r="BM1202" s="306" t="s">
        <v>308</v>
      </c>
    </row>
    <row r="1203" spans="53:65" ht="15" x14ac:dyDescent="0.25">
      <c r="BA1203" s="90" t="s">
        <v>3566</v>
      </c>
      <c r="BB1203" s="90" t="s">
        <v>3361</v>
      </c>
      <c r="BC1203" s="90" t="s">
        <v>3561</v>
      </c>
      <c r="BD1203" s="473" t="s">
        <v>1301</v>
      </c>
      <c r="BE1203">
        <v>1170</v>
      </c>
      <c r="BF1203" s="93" t="s">
        <v>3391</v>
      </c>
      <c r="BG1203" s="311" t="s">
        <v>3567</v>
      </c>
      <c r="BH1203" s="93" t="str">
        <f t="shared" si="82"/>
        <v>Indiana Rush</v>
      </c>
      <c r="BI1203" s="93" t="s">
        <v>1799</v>
      </c>
      <c r="BJ1203" s="93"/>
      <c r="BK1203" s="93" t="s">
        <v>3402</v>
      </c>
      <c r="BL1203" s="100" t="s">
        <v>1150</v>
      </c>
      <c r="BM1203" s="95" t="s">
        <v>3394</v>
      </c>
    </row>
    <row r="1204" spans="53:65" ht="15" x14ac:dyDescent="0.25">
      <c r="BA1204" s="91" t="s">
        <v>3568</v>
      </c>
      <c r="BB1204" s="91" t="s">
        <v>3361</v>
      </c>
      <c r="BC1204" s="91" t="s">
        <v>3432</v>
      </c>
      <c r="BD1204" s="473" t="s">
        <v>1301</v>
      </c>
      <c r="BE1204">
        <v>1171</v>
      </c>
      <c r="BF1204" s="93" t="s">
        <v>3391</v>
      </c>
      <c r="BG1204" s="311" t="s">
        <v>3567</v>
      </c>
      <c r="BH1204" s="93" t="str">
        <f t="shared" si="82"/>
        <v>Indiana Rush</v>
      </c>
      <c r="BI1204" s="93" t="s">
        <v>446</v>
      </c>
      <c r="BJ1204" s="93" t="s">
        <v>3404</v>
      </c>
      <c r="BK1204" s="93" t="s">
        <v>3405</v>
      </c>
      <c r="BL1204" s="100" t="s">
        <v>1114</v>
      </c>
      <c r="BM1204" s="306" t="s">
        <v>308</v>
      </c>
    </row>
    <row r="1205" spans="53:65" ht="15" x14ac:dyDescent="0.25">
      <c r="BA1205" s="90" t="s">
        <v>3569</v>
      </c>
      <c r="BB1205" s="90" t="s">
        <v>3361</v>
      </c>
      <c r="BC1205" s="90" t="s">
        <v>3561</v>
      </c>
      <c r="BD1205" s="473" t="s">
        <v>1301</v>
      </c>
      <c r="BE1205">
        <v>1172</v>
      </c>
      <c r="BF1205" s="93" t="s">
        <v>3391</v>
      </c>
      <c r="BG1205" s="311" t="s">
        <v>1369</v>
      </c>
      <c r="BH1205" s="93" t="str">
        <f t="shared" si="82"/>
        <v>Indiana Scott</v>
      </c>
      <c r="BI1205" s="93" t="s">
        <v>1799</v>
      </c>
      <c r="BJ1205" s="93"/>
      <c r="BK1205" s="93" t="s">
        <v>3402</v>
      </c>
      <c r="BL1205" s="100" t="s">
        <v>1150</v>
      </c>
      <c r="BM1205" s="95" t="s">
        <v>3394</v>
      </c>
    </row>
    <row r="1206" spans="53:65" ht="15" x14ac:dyDescent="0.25">
      <c r="BA1206" s="91" t="s">
        <v>3570</v>
      </c>
      <c r="BB1206" s="91" t="s">
        <v>3361</v>
      </c>
      <c r="BC1206" s="91" t="s">
        <v>3561</v>
      </c>
      <c r="BD1206" s="473" t="s">
        <v>1301</v>
      </c>
      <c r="BE1206">
        <v>1173</v>
      </c>
      <c r="BF1206" s="93" t="s">
        <v>3391</v>
      </c>
      <c r="BG1206" s="311" t="s">
        <v>1369</v>
      </c>
      <c r="BH1206" s="93" t="str">
        <f t="shared" si="82"/>
        <v>Indiana Scott</v>
      </c>
      <c r="BI1206" s="93" t="s">
        <v>446</v>
      </c>
      <c r="BJ1206" s="93" t="s">
        <v>3404</v>
      </c>
      <c r="BK1206" s="93" t="s">
        <v>3405</v>
      </c>
      <c r="BL1206" s="100" t="s">
        <v>1114</v>
      </c>
      <c r="BM1206" s="306" t="s">
        <v>308</v>
      </c>
    </row>
    <row r="1207" spans="53:65" ht="15" x14ac:dyDescent="0.25">
      <c r="BA1207" s="91" t="s">
        <v>3571</v>
      </c>
      <c r="BB1207" s="91" t="s">
        <v>3361</v>
      </c>
      <c r="BC1207" s="91" t="s">
        <v>3561</v>
      </c>
      <c r="BD1207" s="473" t="s">
        <v>1301</v>
      </c>
      <c r="BE1207">
        <v>1174</v>
      </c>
      <c r="BF1207" s="93" t="s">
        <v>3391</v>
      </c>
      <c r="BG1207" s="311" t="s">
        <v>1033</v>
      </c>
      <c r="BH1207" s="93" t="str">
        <f t="shared" si="82"/>
        <v>Indiana Shelby</v>
      </c>
      <c r="BI1207" s="93" t="s">
        <v>1799</v>
      </c>
      <c r="BJ1207" s="93"/>
      <c r="BK1207" s="93" t="s">
        <v>3402</v>
      </c>
      <c r="BL1207" s="100" t="s">
        <v>1150</v>
      </c>
      <c r="BM1207" s="95" t="s">
        <v>3394</v>
      </c>
    </row>
    <row r="1208" spans="53:65" ht="15" x14ac:dyDescent="0.25">
      <c r="BA1208" s="90" t="s">
        <v>3572</v>
      </c>
      <c r="BB1208" s="90" t="s">
        <v>3361</v>
      </c>
      <c r="BC1208" s="90" t="s">
        <v>3561</v>
      </c>
      <c r="BD1208" s="473" t="s">
        <v>1301</v>
      </c>
      <c r="BE1208">
        <v>1175</v>
      </c>
      <c r="BF1208" s="93" t="s">
        <v>3391</v>
      </c>
      <c r="BG1208" s="311" t="s">
        <v>1033</v>
      </c>
      <c r="BH1208" s="93" t="str">
        <f t="shared" ref="BH1208:BH1271" si="83">_xlfn.CONCAT(BF1208," ",BG1208)</f>
        <v>Indiana Shelby</v>
      </c>
      <c r="BI1208" s="93" t="s">
        <v>446</v>
      </c>
      <c r="BJ1208" s="93" t="s">
        <v>3404</v>
      </c>
      <c r="BK1208" s="93" t="s">
        <v>3405</v>
      </c>
      <c r="BL1208" s="100" t="s">
        <v>1114</v>
      </c>
      <c r="BM1208" s="306" t="s">
        <v>308</v>
      </c>
    </row>
    <row r="1209" spans="53:65" ht="15" x14ac:dyDescent="0.25">
      <c r="BA1209" s="91" t="s">
        <v>3573</v>
      </c>
      <c r="BB1209" s="91" t="s">
        <v>3361</v>
      </c>
      <c r="BC1209" s="91" t="s">
        <v>3432</v>
      </c>
      <c r="BD1209" s="473" t="s">
        <v>1301</v>
      </c>
      <c r="BE1209">
        <v>1176</v>
      </c>
      <c r="BF1209" s="93" t="s">
        <v>3391</v>
      </c>
      <c r="BG1209" s="311" t="s">
        <v>3574</v>
      </c>
      <c r="BH1209" s="93" t="str">
        <f t="shared" si="83"/>
        <v>Indiana Spencer</v>
      </c>
      <c r="BI1209" s="93" t="s">
        <v>1799</v>
      </c>
      <c r="BJ1209" s="93"/>
      <c r="BK1209" s="93" t="s">
        <v>3402</v>
      </c>
      <c r="BL1209" s="100" t="s">
        <v>1150</v>
      </c>
      <c r="BM1209" s="95" t="s">
        <v>3394</v>
      </c>
    </row>
    <row r="1210" spans="53:65" ht="15" x14ac:dyDescent="0.25">
      <c r="BA1210" s="90" t="s">
        <v>3575</v>
      </c>
      <c r="BB1210" s="90" t="s">
        <v>3361</v>
      </c>
      <c r="BC1210" s="90" t="s">
        <v>3561</v>
      </c>
      <c r="BD1210" s="473" t="s">
        <v>1301</v>
      </c>
      <c r="BE1210">
        <v>1177</v>
      </c>
      <c r="BF1210" s="93" t="s">
        <v>3391</v>
      </c>
      <c r="BG1210" s="311" t="s">
        <v>3574</v>
      </c>
      <c r="BH1210" s="93" t="str">
        <f t="shared" si="83"/>
        <v>Indiana Spencer</v>
      </c>
      <c r="BI1210" s="93" t="s">
        <v>446</v>
      </c>
      <c r="BJ1210" s="93" t="s">
        <v>3404</v>
      </c>
      <c r="BK1210" s="93" t="s">
        <v>3405</v>
      </c>
      <c r="BL1210" s="100" t="s">
        <v>1114</v>
      </c>
      <c r="BM1210" s="306" t="s">
        <v>308</v>
      </c>
    </row>
    <row r="1211" spans="53:65" ht="15" x14ac:dyDescent="0.25">
      <c r="BA1211" s="90" t="s">
        <v>3576</v>
      </c>
      <c r="BB1211" s="90" t="s">
        <v>3361</v>
      </c>
      <c r="BC1211" s="90" t="s">
        <v>3561</v>
      </c>
      <c r="BD1211" s="473" t="s">
        <v>1301</v>
      </c>
      <c r="BE1211">
        <v>1178</v>
      </c>
      <c r="BF1211" s="93" t="s">
        <v>3391</v>
      </c>
      <c r="BG1211" s="311" t="s">
        <v>3577</v>
      </c>
      <c r="BH1211" s="93" t="str">
        <f t="shared" si="83"/>
        <v>Indiana Saint Joseph</v>
      </c>
      <c r="BI1211" s="93" t="s">
        <v>1799</v>
      </c>
      <c r="BJ1211" s="93"/>
      <c r="BK1211" s="93" t="s">
        <v>3392</v>
      </c>
      <c r="BL1211" s="100" t="s">
        <v>3393</v>
      </c>
      <c r="BM1211" s="95" t="s">
        <v>3394</v>
      </c>
    </row>
    <row r="1212" spans="53:65" ht="15" x14ac:dyDescent="0.25">
      <c r="BA1212" s="91" t="s">
        <v>3578</v>
      </c>
      <c r="BB1212" s="91" t="s">
        <v>3361</v>
      </c>
      <c r="BC1212" s="91" t="s">
        <v>3561</v>
      </c>
      <c r="BD1212" s="473" t="s">
        <v>1301</v>
      </c>
      <c r="BE1212">
        <v>1179</v>
      </c>
      <c r="BF1212" s="93" t="s">
        <v>3391</v>
      </c>
      <c r="BG1212" s="311" t="s">
        <v>3577</v>
      </c>
      <c r="BH1212" s="93" t="str">
        <f t="shared" si="83"/>
        <v>Indiana Saint Joseph</v>
      </c>
      <c r="BI1212" s="93" t="s">
        <v>446</v>
      </c>
      <c r="BJ1212" s="93" t="s">
        <v>3396</v>
      </c>
      <c r="BK1212" s="93" t="s">
        <v>3396</v>
      </c>
      <c r="BL1212" s="100" t="s">
        <v>1150</v>
      </c>
      <c r="BM1212" s="95" t="s">
        <v>1125</v>
      </c>
    </row>
    <row r="1213" spans="53:65" ht="15" x14ac:dyDescent="0.25">
      <c r="BA1213" s="90" t="s">
        <v>3579</v>
      </c>
      <c r="BB1213" s="90" t="s">
        <v>3361</v>
      </c>
      <c r="BC1213" s="90" t="s">
        <v>3561</v>
      </c>
      <c r="BD1213" s="473" t="s">
        <v>1301</v>
      </c>
      <c r="BE1213">
        <v>1180</v>
      </c>
      <c r="BF1213" s="93" t="s">
        <v>3391</v>
      </c>
      <c r="BG1213" s="311" t="s">
        <v>3580</v>
      </c>
      <c r="BH1213" s="93" t="str">
        <f t="shared" si="83"/>
        <v>Indiana Starke</v>
      </c>
      <c r="BI1213" s="93" t="s">
        <v>1799</v>
      </c>
      <c r="BJ1213" s="93"/>
      <c r="BK1213" s="93" t="s">
        <v>3392</v>
      </c>
      <c r="BL1213" s="100" t="s">
        <v>3393</v>
      </c>
      <c r="BM1213" s="95" t="s">
        <v>3394</v>
      </c>
    </row>
    <row r="1214" spans="53:65" ht="15" x14ac:dyDescent="0.25">
      <c r="BA1214" s="91" t="s">
        <v>3581</v>
      </c>
      <c r="BB1214" s="91" t="s">
        <v>3361</v>
      </c>
      <c r="BC1214" s="91" t="s">
        <v>3561</v>
      </c>
      <c r="BD1214" s="473" t="s">
        <v>1301</v>
      </c>
      <c r="BE1214">
        <v>1181</v>
      </c>
      <c r="BF1214" s="93" t="s">
        <v>3391</v>
      </c>
      <c r="BG1214" s="311" t="s">
        <v>3580</v>
      </c>
      <c r="BH1214" s="93" t="str">
        <f t="shared" si="83"/>
        <v>Indiana Starke</v>
      </c>
      <c r="BI1214" s="93" t="s">
        <v>446</v>
      </c>
      <c r="BJ1214" s="93" t="s">
        <v>3396</v>
      </c>
      <c r="BK1214" s="93" t="s">
        <v>3396</v>
      </c>
      <c r="BL1214" s="100" t="s">
        <v>1150</v>
      </c>
      <c r="BM1214" s="95" t="s">
        <v>1125</v>
      </c>
    </row>
    <row r="1215" spans="53:65" ht="15" x14ac:dyDescent="0.25">
      <c r="BA1215" s="91" t="s">
        <v>3582</v>
      </c>
      <c r="BB1215" s="91" t="s">
        <v>3361</v>
      </c>
      <c r="BC1215" s="91" t="s">
        <v>3561</v>
      </c>
      <c r="BD1215" s="473" t="s">
        <v>1301</v>
      </c>
      <c r="BE1215">
        <v>1182</v>
      </c>
      <c r="BF1215" s="93" t="s">
        <v>3391</v>
      </c>
      <c r="BG1215" s="311" t="s">
        <v>3583</v>
      </c>
      <c r="BH1215" s="93" t="str">
        <f t="shared" si="83"/>
        <v>Indiana Steuben</v>
      </c>
      <c r="BI1215" s="93" t="s">
        <v>1799</v>
      </c>
      <c r="BJ1215" s="93"/>
      <c r="BK1215" s="93" t="s">
        <v>3392</v>
      </c>
      <c r="BL1215" s="100" t="s">
        <v>3393</v>
      </c>
      <c r="BM1215" s="95" t="s">
        <v>3394</v>
      </c>
    </row>
    <row r="1216" spans="53:65" ht="15" x14ac:dyDescent="0.25">
      <c r="BA1216" s="90" t="s">
        <v>3584</v>
      </c>
      <c r="BB1216" s="90" t="s">
        <v>3361</v>
      </c>
      <c r="BC1216" s="90" t="s">
        <v>3561</v>
      </c>
      <c r="BD1216" s="473" t="s">
        <v>1301</v>
      </c>
      <c r="BE1216">
        <v>1183</v>
      </c>
      <c r="BF1216" s="93" t="s">
        <v>3391</v>
      </c>
      <c r="BG1216" s="311" t="s">
        <v>3583</v>
      </c>
      <c r="BH1216" s="93" t="str">
        <f t="shared" si="83"/>
        <v>Indiana Steuben</v>
      </c>
      <c r="BI1216" s="93" t="s">
        <v>446</v>
      </c>
      <c r="BJ1216" s="93" t="s">
        <v>3396</v>
      </c>
      <c r="BK1216" s="93" t="s">
        <v>3396</v>
      </c>
      <c r="BL1216" s="100" t="s">
        <v>1150</v>
      </c>
      <c r="BM1216" s="95" t="s">
        <v>1125</v>
      </c>
    </row>
    <row r="1217" spans="53:65" ht="15" x14ac:dyDescent="0.25">
      <c r="BA1217" s="91" t="s">
        <v>3585</v>
      </c>
      <c r="BB1217" s="91" t="s">
        <v>3361</v>
      </c>
      <c r="BC1217" s="91" t="s">
        <v>3561</v>
      </c>
      <c r="BD1217" s="473" t="s">
        <v>1301</v>
      </c>
      <c r="BE1217">
        <v>1184</v>
      </c>
      <c r="BF1217" s="93" t="s">
        <v>3391</v>
      </c>
      <c r="BG1217" s="311" t="s">
        <v>3586</v>
      </c>
      <c r="BH1217" s="93" t="str">
        <f t="shared" si="83"/>
        <v>Indiana Sullivan</v>
      </c>
      <c r="BI1217" s="93" t="s">
        <v>1799</v>
      </c>
      <c r="BJ1217" s="93"/>
      <c r="BK1217" s="93" t="s">
        <v>3402</v>
      </c>
      <c r="BL1217" s="100" t="s">
        <v>1150</v>
      </c>
      <c r="BM1217" s="95" t="s">
        <v>3394</v>
      </c>
    </row>
    <row r="1218" spans="53:65" ht="15" x14ac:dyDescent="0.25">
      <c r="BA1218" s="90" t="s">
        <v>3587</v>
      </c>
      <c r="BB1218" s="90" t="s">
        <v>3361</v>
      </c>
      <c r="BC1218" s="90" t="s">
        <v>3501</v>
      </c>
      <c r="BD1218" s="473" t="s">
        <v>1301</v>
      </c>
      <c r="BE1218">
        <v>1185</v>
      </c>
      <c r="BF1218" s="93" t="s">
        <v>3391</v>
      </c>
      <c r="BG1218" s="311" t="s">
        <v>3586</v>
      </c>
      <c r="BH1218" s="93" t="str">
        <f t="shared" si="83"/>
        <v>Indiana Sullivan</v>
      </c>
      <c r="BI1218" s="93" t="s">
        <v>446</v>
      </c>
      <c r="BJ1218" s="93" t="s">
        <v>3404</v>
      </c>
      <c r="BK1218" s="93" t="s">
        <v>3405</v>
      </c>
      <c r="BL1218" s="100" t="s">
        <v>1114</v>
      </c>
      <c r="BM1218" s="306" t="s">
        <v>308</v>
      </c>
    </row>
    <row r="1219" spans="53:65" ht="15" x14ac:dyDescent="0.25">
      <c r="BA1219" s="90" t="s">
        <v>3588</v>
      </c>
      <c r="BB1219" s="90" t="s">
        <v>3361</v>
      </c>
      <c r="BC1219" s="90" t="s">
        <v>3523</v>
      </c>
      <c r="BD1219" s="473" t="s">
        <v>1301</v>
      </c>
      <c r="BE1219">
        <v>1186</v>
      </c>
      <c r="BF1219" s="93" t="s">
        <v>3391</v>
      </c>
      <c r="BG1219" s="311" t="s">
        <v>3589</v>
      </c>
      <c r="BH1219" s="93" t="str">
        <f t="shared" si="83"/>
        <v>Indiana Switzerland</v>
      </c>
      <c r="BI1219" s="93" t="s">
        <v>1799</v>
      </c>
      <c r="BJ1219" s="93"/>
      <c r="BK1219" s="93" t="s">
        <v>3402</v>
      </c>
      <c r="BL1219" s="100" t="s">
        <v>1150</v>
      </c>
      <c r="BM1219" s="95" t="s">
        <v>3394</v>
      </c>
    </row>
    <row r="1220" spans="53:65" ht="15" x14ac:dyDescent="0.25">
      <c r="BA1220" s="91" t="s">
        <v>3590</v>
      </c>
      <c r="BB1220" s="91" t="s">
        <v>3361</v>
      </c>
      <c r="BC1220" s="91" t="s">
        <v>3501</v>
      </c>
      <c r="BD1220" s="473" t="s">
        <v>1301</v>
      </c>
      <c r="BE1220">
        <v>1187</v>
      </c>
      <c r="BF1220" s="93" t="s">
        <v>3391</v>
      </c>
      <c r="BG1220" s="311" t="s">
        <v>3589</v>
      </c>
      <c r="BH1220" s="93" t="str">
        <f t="shared" si="83"/>
        <v>Indiana Switzerland</v>
      </c>
      <c r="BI1220" s="93" t="s">
        <v>446</v>
      </c>
      <c r="BJ1220" s="93" t="s">
        <v>3404</v>
      </c>
      <c r="BK1220" s="93" t="s">
        <v>3405</v>
      </c>
      <c r="BL1220" s="100" t="s">
        <v>1114</v>
      </c>
      <c r="BM1220" s="306" t="s">
        <v>308</v>
      </c>
    </row>
    <row r="1221" spans="53:65" ht="15" x14ac:dyDescent="0.25">
      <c r="BA1221" s="90" t="s">
        <v>3591</v>
      </c>
      <c r="BB1221" s="90" t="s">
        <v>3361</v>
      </c>
      <c r="BC1221" s="90" t="s">
        <v>3523</v>
      </c>
      <c r="BD1221" s="473" t="s">
        <v>1301</v>
      </c>
      <c r="BE1221">
        <v>1188</v>
      </c>
      <c r="BF1221" s="93" t="s">
        <v>3391</v>
      </c>
      <c r="BG1221" s="311" t="s">
        <v>3592</v>
      </c>
      <c r="BH1221" s="93" t="str">
        <f t="shared" si="83"/>
        <v>Indiana Tippecanoe</v>
      </c>
      <c r="BI1221" s="93" t="s">
        <v>1799</v>
      </c>
      <c r="BJ1221" s="93"/>
      <c r="BK1221" s="93" t="s">
        <v>3392</v>
      </c>
      <c r="BL1221" s="100" t="s">
        <v>3393</v>
      </c>
      <c r="BM1221" s="95" t="s">
        <v>3394</v>
      </c>
    </row>
    <row r="1222" spans="53:65" ht="15" x14ac:dyDescent="0.25">
      <c r="BA1222" s="91" t="s">
        <v>3593</v>
      </c>
      <c r="BB1222" s="91" t="s">
        <v>3361</v>
      </c>
      <c r="BC1222" s="91" t="s">
        <v>3501</v>
      </c>
      <c r="BD1222" s="473" t="s">
        <v>1301</v>
      </c>
      <c r="BE1222">
        <v>1189</v>
      </c>
      <c r="BF1222" s="93" t="s">
        <v>3391</v>
      </c>
      <c r="BG1222" s="311" t="s">
        <v>3592</v>
      </c>
      <c r="BH1222" s="93" t="str">
        <f t="shared" si="83"/>
        <v>Indiana Tippecanoe</v>
      </c>
      <c r="BI1222" s="93" t="s">
        <v>446</v>
      </c>
      <c r="BJ1222" s="93" t="s">
        <v>3396</v>
      </c>
      <c r="BK1222" s="93" t="s">
        <v>3396</v>
      </c>
      <c r="BL1222" s="100" t="s">
        <v>1150</v>
      </c>
      <c r="BM1222" s="95" t="s">
        <v>1125</v>
      </c>
    </row>
    <row r="1223" spans="53:65" ht="15" x14ac:dyDescent="0.25">
      <c r="BA1223" s="91" t="s">
        <v>3594</v>
      </c>
      <c r="BB1223" s="91" t="s">
        <v>3361</v>
      </c>
      <c r="BC1223" s="91" t="s">
        <v>3501</v>
      </c>
      <c r="BD1223" s="473" t="s">
        <v>1301</v>
      </c>
      <c r="BE1223">
        <v>1190</v>
      </c>
      <c r="BF1223" s="93" t="s">
        <v>3391</v>
      </c>
      <c r="BG1223" s="311" t="s">
        <v>3595</v>
      </c>
      <c r="BH1223" s="93" t="str">
        <f t="shared" si="83"/>
        <v>Indiana Tipton</v>
      </c>
      <c r="BI1223" s="93" t="s">
        <v>1799</v>
      </c>
      <c r="BJ1223" s="93"/>
      <c r="BK1223" s="93" t="s">
        <v>3392</v>
      </c>
      <c r="BL1223" s="100" t="s">
        <v>3393</v>
      </c>
      <c r="BM1223" s="95" t="s">
        <v>3394</v>
      </c>
    </row>
    <row r="1224" spans="53:65" ht="15" x14ac:dyDescent="0.25">
      <c r="BA1224" s="90" t="s">
        <v>3596</v>
      </c>
      <c r="BB1224" s="90" t="s">
        <v>3361</v>
      </c>
      <c r="BC1224" s="90" t="s">
        <v>3523</v>
      </c>
      <c r="BD1224" s="473" t="s">
        <v>1301</v>
      </c>
      <c r="BE1224">
        <v>1191</v>
      </c>
      <c r="BF1224" s="93" t="s">
        <v>3391</v>
      </c>
      <c r="BG1224" s="311" t="s">
        <v>3595</v>
      </c>
      <c r="BH1224" s="93" t="str">
        <f t="shared" si="83"/>
        <v>Indiana Tipton</v>
      </c>
      <c r="BI1224" s="93" t="s">
        <v>446</v>
      </c>
      <c r="BJ1224" s="93" t="s">
        <v>3396</v>
      </c>
      <c r="BK1224" s="93" t="s">
        <v>3396</v>
      </c>
      <c r="BL1224" s="100" t="s">
        <v>1150</v>
      </c>
      <c r="BM1224" s="95" t="s">
        <v>1125</v>
      </c>
    </row>
    <row r="1225" spans="53:65" ht="15" x14ac:dyDescent="0.25">
      <c r="BA1225" s="91" t="s">
        <v>3596</v>
      </c>
      <c r="BB1225" s="91" t="s">
        <v>3361</v>
      </c>
      <c r="BC1225" s="91" t="s">
        <v>3501</v>
      </c>
      <c r="BD1225" s="473" t="s">
        <v>1301</v>
      </c>
      <c r="BE1225">
        <v>1192</v>
      </c>
      <c r="BF1225" s="93" t="s">
        <v>3391</v>
      </c>
      <c r="BG1225" s="311" t="s">
        <v>1390</v>
      </c>
      <c r="BH1225" s="93" t="str">
        <f t="shared" si="83"/>
        <v>Indiana Union</v>
      </c>
      <c r="BI1225" s="93" t="s">
        <v>1799</v>
      </c>
      <c r="BJ1225" s="93"/>
      <c r="BK1225" s="93" t="s">
        <v>3402</v>
      </c>
      <c r="BL1225" s="100" t="s">
        <v>1150</v>
      </c>
      <c r="BM1225" s="95" t="s">
        <v>3394</v>
      </c>
    </row>
    <row r="1226" spans="53:65" ht="15" x14ac:dyDescent="0.25">
      <c r="BA1226" s="90" t="s">
        <v>3597</v>
      </c>
      <c r="BB1226" s="90" t="s">
        <v>3361</v>
      </c>
      <c r="BC1226" s="90" t="s">
        <v>3523</v>
      </c>
      <c r="BD1226" s="473" t="s">
        <v>1301</v>
      </c>
      <c r="BE1226">
        <v>1193</v>
      </c>
      <c r="BF1226" s="93" t="s">
        <v>3391</v>
      </c>
      <c r="BG1226" s="311" t="s">
        <v>1390</v>
      </c>
      <c r="BH1226" s="93" t="str">
        <f t="shared" si="83"/>
        <v>Indiana Union</v>
      </c>
      <c r="BI1226" s="93" t="s">
        <v>446</v>
      </c>
      <c r="BJ1226" s="93" t="s">
        <v>3404</v>
      </c>
      <c r="BK1226" s="93" t="s">
        <v>3405</v>
      </c>
      <c r="BL1226" s="100" t="s">
        <v>1114</v>
      </c>
      <c r="BM1226" s="306" t="s">
        <v>308</v>
      </c>
    </row>
    <row r="1227" spans="53:65" ht="15" x14ac:dyDescent="0.25">
      <c r="BA1227" s="90" t="s">
        <v>3598</v>
      </c>
      <c r="BB1227" s="90" t="s">
        <v>3361</v>
      </c>
      <c r="BC1227" s="90" t="s">
        <v>3523</v>
      </c>
      <c r="BD1227" s="473" t="s">
        <v>1301</v>
      </c>
      <c r="BE1227">
        <v>1194</v>
      </c>
      <c r="BF1227" s="93" t="s">
        <v>3391</v>
      </c>
      <c r="BG1227" s="311" t="s">
        <v>3599</v>
      </c>
      <c r="BH1227" s="93" t="str">
        <f t="shared" si="83"/>
        <v>Indiana Vanderburgh</v>
      </c>
      <c r="BI1227" s="93" t="s">
        <v>1799</v>
      </c>
      <c r="BJ1227" s="93"/>
      <c r="BK1227" s="93" t="s">
        <v>3402</v>
      </c>
      <c r="BL1227" s="100" t="s">
        <v>1150</v>
      </c>
      <c r="BM1227" s="95" t="s">
        <v>3394</v>
      </c>
    </row>
    <row r="1228" spans="53:65" ht="15" x14ac:dyDescent="0.25">
      <c r="BA1228" s="91" t="s">
        <v>3600</v>
      </c>
      <c r="BB1228" s="91" t="s">
        <v>3361</v>
      </c>
      <c r="BC1228" s="91" t="s">
        <v>3432</v>
      </c>
      <c r="BD1228" s="473" t="s">
        <v>1301</v>
      </c>
      <c r="BE1228">
        <v>1195</v>
      </c>
      <c r="BF1228" s="93" t="s">
        <v>3391</v>
      </c>
      <c r="BG1228" s="311" t="s">
        <v>3599</v>
      </c>
      <c r="BH1228" s="93" t="str">
        <f t="shared" si="83"/>
        <v>Indiana Vanderburgh</v>
      </c>
      <c r="BI1228" s="93" t="s">
        <v>446</v>
      </c>
      <c r="BJ1228" s="93" t="s">
        <v>3404</v>
      </c>
      <c r="BK1228" s="93" t="s">
        <v>3405</v>
      </c>
      <c r="BL1228" s="100" t="s">
        <v>1114</v>
      </c>
      <c r="BM1228" s="306" t="s">
        <v>308</v>
      </c>
    </row>
    <row r="1229" spans="53:65" ht="15" x14ac:dyDescent="0.25">
      <c r="BA1229" s="90" t="s">
        <v>3601</v>
      </c>
      <c r="BB1229" s="90" t="s">
        <v>3361</v>
      </c>
      <c r="BC1229" s="90" t="s">
        <v>3432</v>
      </c>
      <c r="BD1229" s="473" t="s">
        <v>1301</v>
      </c>
      <c r="BE1229">
        <v>1196</v>
      </c>
      <c r="BF1229" s="93" t="s">
        <v>3391</v>
      </c>
      <c r="BG1229" s="311" t="s">
        <v>3602</v>
      </c>
      <c r="BH1229" s="93" t="str">
        <f t="shared" si="83"/>
        <v>Indiana Vermillion</v>
      </c>
      <c r="BI1229" s="93" t="s">
        <v>1799</v>
      </c>
      <c r="BJ1229" s="93"/>
      <c r="BK1229" s="93" t="s">
        <v>3402</v>
      </c>
      <c r="BL1229" s="100" t="s">
        <v>1150</v>
      </c>
      <c r="BM1229" s="95" t="s">
        <v>3394</v>
      </c>
    </row>
    <row r="1230" spans="53:65" ht="15" x14ac:dyDescent="0.25">
      <c r="BA1230" s="91" t="s">
        <v>3603</v>
      </c>
      <c r="BB1230" s="91" t="s">
        <v>3361</v>
      </c>
      <c r="BC1230" s="91" t="s">
        <v>3501</v>
      </c>
      <c r="BD1230" s="473" t="s">
        <v>1301</v>
      </c>
      <c r="BE1230">
        <v>1197</v>
      </c>
      <c r="BF1230" s="93" t="s">
        <v>3391</v>
      </c>
      <c r="BG1230" s="311" t="s">
        <v>3602</v>
      </c>
      <c r="BH1230" s="93" t="str">
        <f t="shared" si="83"/>
        <v>Indiana Vermillion</v>
      </c>
      <c r="BI1230" s="93" t="s">
        <v>446</v>
      </c>
      <c r="BJ1230" s="93" t="s">
        <v>3396</v>
      </c>
      <c r="BK1230" s="93" t="s">
        <v>3396</v>
      </c>
      <c r="BL1230" s="100" t="s">
        <v>1150</v>
      </c>
      <c r="BM1230" s="95" t="s">
        <v>1125</v>
      </c>
    </row>
    <row r="1231" spans="53:65" ht="15" x14ac:dyDescent="0.25">
      <c r="BA1231" s="90" t="s">
        <v>3604</v>
      </c>
      <c r="BB1231" s="90" t="s">
        <v>3361</v>
      </c>
      <c r="BC1231" s="90" t="s">
        <v>3501</v>
      </c>
      <c r="BD1231" s="473" t="s">
        <v>1301</v>
      </c>
      <c r="BE1231">
        <v>1198</v>
      </c>
      <c r="BF1231" s="93" t="s">
        <v>3391</v>
      </c>
      <c r="BG1231" s="311" t="s">
        <v>3605</v>
      </c>
      <c r="BH1231" s="93" t="str">
        <f t="shared" si="83"/>
        <v>Indiana Vigo</v>
      </c>
      <c r="BI1231" s="93" t="s">
        <v>1799</v>
      </c>
      <c r="BJ1231" s="93"/>
      <c r="BK1231" s="93" t="s">
        <v>3402</v>
      </c>
      <c r="BL1231" s="100" t="s">
        <v>1150</v>
      </c>
      <c r="BM1231" s="95" t="s">
        <v>3394</v>
      </c>
    </row>
    <row r="1232" spans="53:65" ht="15" x14ac:dyDescent="0.25">
      <c r="BA1232" s="91" t="s">
        <v>3606</v>
      </c>
      <c r="BB1232" s="91" t="s">
        <v>3361</v>
      </c>
      <c r="BC1232" s="91" t="s">
        <v>3501</v>
      </c>
      <c r="BD1232" s="473" t="s">
        <v>1301</v>
      </c>
      <c r="BE1232">
        <v>1199</v>
      </c>
      <c r="BF1232" s="93" t="s">
        <v>3391</v>
      </c>
      <c r="BG1232" s="311" t="s">
        <v>3605</v>
      </c>
      <c r="BH1232" s="93" t="str">
        <f t="shared" si="83"/>
        <v>Indiana Vigo</v>
      </c>
      <c r="BI1232" s="93" t="s">
        <v>446</v>
      </c>
      <c r="BJ1232" s="93" t="s">
        <v>3404</v>
      </c>
      <c r="BK1232" s="93" t="s">
        <v>3405</v>
      </c>
      <c r="BL1232" s="100" t="s">
        <v>1114</v>
      </c>
      <c r="BM1232" s="306" t="s">
        <v>308</v>
      </c>
    </row>
    <row r="1233" spans="53:65" ht="15" x14ac:dyDescent="0.25">
      <c r="BA1233" s="91" t="s">
        <v>3607</v>
      </c>
      <c r="BB1233" s="91" t="s">
        <v>3361</v>
      </c>
      <c r="BC1233" s="91" t="s">
        <v>3432</v>
      </c>
      <c r="BD1233" s="473" t="s">
        <v>1301</v>
      </c>
      <c r="BE1233">
        <v>1200</v>
      </c>
      <c r="BF1233" s="93" t="s">
        <v>3391</v>
      </c>
      <c r="BG1233" s="311" t="s">
        <v>3363</v>
      </c>
      <c r="BH1233" s="93" t="str">
        <f t="shared" si="83"/>
        <v>Indiana Wabash</v>
      </c>
      <c r="BI1233" s="93" t="s">
        <v>1799</v>
      </c>
      <c r="BJ1233" s="93"/>
      <c r="BK1233" s="93" t="s">
        <v>3392</v>
      </c>
      <c r="BL1233" s="100" t="s">
        <v>3393</v>
      </c>
      <c r="BM1233" s="95" t="s">
        <v>3394</v>
      </c>
    </row>
    <row r="1234" spans="53:65" ht="15" x14ac:dyDescent="0.25">
      <c r="BA1234" s="90" t="s">
        <v>3608</v>
      </c>
      <c r="BB1234" s="90" t="s">
        <v>3361</v>
      </c>
      <c r="BC1234" s="90" t="s">
        <v>3432</v>
      </c>
      <c r="BD1234" s="473" t="s">
        <v>1301</v>
      </c>
      <c r="BE1234">
        <v>1201</v>
      </c>
      <c r="BF1234" s="93" t="s">
        <v>3391</v>
      </c>
      <c r="BG1234" s="311" t="s">
        <v>3363</v>
      </c>
      <c r="BH1234" s="93" t="str">
        <f t="shared" si="83"/>
        <v>Indiana Wabash</v>
      </c>
      <c r="BI1234" s="93" t="s">
        <v>446</v>
      </c>
      <c r="BJ1234" s="93" t="s">
        <v>3396</v>
      </c>
      <c r="BK1234" s="93" t="s">
        <v>3396</v>
      </c>
      <c r="BL1234" s="100" t="s">
        <v>1150</v>
      </c>
      <c r="BM1234" s="95" t="s">
        <v>1125</v>
      </c>
    </row>
    <row r="1235" spans="53:65" ht="15" x14ac:dyDescent="0.25">
      <c r="BA1235" s="91" t="s">
        <v>3609</v>
      </c>
      <c r="BB1235" s="91" t="s">
        <v>3361</v>
      </c>
      <c r="BC1235" s="91" t="s">
        <v>3432</v>
      </c>
      <c r="BD1235" s="473" t="s">
        <v>1301</v>
      </c>
      <c r="BE1235">
        <v>1202</v>
      </c>
      <c r="BF1235" s="93" t="s">
        <v>3391</v>
      </c>
      <c r="BG1235" s="311" t="s">
        <v>2846</v>
      </c>
      <c r="BH1235" s="93" t="str">
        <f t="shared" si="83"/>
        <v>Indiana Warren</v>
      </c>
      <c r="BI1235" s="93" t="s">
        <v>1799</v>
      </c>
      <c r="BJ1235" s="93"/>
      <c r="BK1235" s="93" t="s">
        <v>3392</v>
      </c>
      <c r="BL1235" s="100" t="s">
        <v>3393</v>
      </c>
      <c r="BM1235" s="95" t="s">
        <v>3394</v>
      </c>
    </row>
    <row r="1236" spans="53:65" ht="15" x14ac:dyDescent="0.25">
      <c r="BA1236" s="90" t="s">
        <v>3610</v>
      </c>
      <c r="BB1236" s="90" t="s">
        <v>3361</v>
      </c>
      <c r="BC1236" s="90" t="s">
        <v>3501</v>
      </c>
      <c r="BD1236" s="473" t="s">
        <v>1301</v>
      </c>
      <c r="BE1236">
        <v>1203</v>
      </c>
      <c r="BF1236" s="93" t="s">
        <v>3391</v>
      </c>
      <c r="BG1236" s="311" t="s">
        <v>2846</v>
      </c>
      <c r="BH1236" s="93" t="str">
        <f t="shared" si="83"/>
        <v>Indiana Warren</v>
      </c>
      <c r="BI1236" s="93" t="s">
        <v>446</v>
      </c>
      <c r="BJ1236" s="93" t="s">
        <v>3396</v>
      </c>
      <c r="BK1236" s="93" t="s">
        <v>3396</v>
      </c>
      <c r="BL1236" s="100" t="s">
        <v>1150</v>
      </c>
      <c r="BM1236" s="95" t="s">
        <v>1125</v>
      </c>
    </row>
    <row r="1237" spans="53:65" ht="15" x14ac:dyDescent="0.25">
      <c r="BA1237" s="90" t="s">
        <v>3611</v>
      </c>
      <c r="BB1237" s="90" t="s">
        <v>3361</v>
      </c>
      <c r="BC1237" s="90" t="s">
        <v>3501</v>
      </c>
      <c r="BD1237" s="473" t="s">
        <v>1301</v>
      </c>
      <c r="BE1237">
        <v>1204</v>
      </c>
      <c r="BF1237" s="93" t="s">
        <v>3391</v>
      </c>
      <c r="BG1237" s="311" t="s">
        <v>3612</v>
      </c>
      <c r="BH1237" s="93" t="str">
        <f t="shared" si="83"/>
        <v>Indiana Warrick</v>
      </c>
      <c r="BI1237" s="93" t="s">
        <v>1799</v>
      </c>
      <c r="BJ1237" s="93"/>
      <c r="BK1237" s="93" t="s">
        <v>3402</v>
      </c>
      <c r="BL1237" s="100" t="s">
        <v>1150</v>
      </c>
      <c r="BM1237" s="95" t="s">
        <v>3394</v>
      </c>
    </row>
    <row r="1238" spans="53:65" ht="15" x14ac:dyDescent="0.25">
      <c r="BA1238" s="91" t="s">
        <v>3613</v>
      </c>
      <c r="BB1238" s="91" t="s">
        <v>3361</v>
      </c>
      <c r="BC1238" s="91" t="s">
        <v>3501</v>
      </c>
      <c r="BD1238" s="473" t="s">
        <v>1301</v>
      </c>
      <c r="BE1238">
        <v>1205</v>
      </c>
      <c r="BF1238" s="93" t="s">
        <v>3391</v>
      </c>
      <c r="BG1238" s="311" t="s">
        <v>3612</v>
      </c>
      <c r="BH1238" s="93" t="str">
        <f t="shared" si="83"/>
        <v>Indiana Warrick</v>
      </c>
      <c r="BI1238" s="93" t="s">
        <v>446</v>
      </c>
      <c r="BJ1238" s="93" t="s">
        <v>3404</v>
      </c>
      <c r="BK1238" s="93" t="s">
        <v>3405</v>
      </c>
      <c r="BL1238" s="100" t="s">
        <v>1114</v>
      </c>
      <c r="BM1238" s="306" t="s">
        <v>308</v>
      </c>
    </row>
    <row r="1239" spans="53:65" ht="15" x14ac:dyDescent="0.25">
      <c r="BA1239" s="90" t="s">
        <v>3614</v>
      </c>
      <c r="BB1239" s="90" t="s">
        <v>3361</v>
      </c>
      <c r="BC1239" s="90" t="s">
        <v>3501</v>
      </c>
      <c r="BD1239" s="473" t="s">
        <v>1301</v>
      </c>
      <c r="BE1239">
        <v>1206</v>
      </c>
      <c r="BF1239" s="93" t="s">
        <v>3391</v>
      </c>
      <c r="BG1239" s="311" t="s">
        <v>1083</v>
      </c>
      <c r="BH1239" s="93" t="str">
        <f t="shared" si="83"/>
        <v>Indiana Washington</v>
      </c>
      <c r="BI1239" s="93" t="s">
        <v>1799</v>
      </c>
      <c r="BJ1239" s="93"/>
      <c r="BK1239" s="93" t="s">
        <v>3402</v>
      </c>
      <c r="BL1239" s="100" t="s">
        <v>1150</v>
      </c>
      <c r="BM1239" s="95" t="s">
        <v>3394</v>
      </c>
    </row>
    <row r="1240" spans="53:65" ht="15" x14ac:dyDescent="0.25">
      <c r="BA1240" s="91" t="s">
        <v>3615</v>
      </c>
      <c r="BB1240" s="91" t="s">
        <v>3361</v>
      </c>
      <c r="BC1240" s="91" t="s">
        <v>3432</v>
      </c>
      <c r="BD1240" s="473" t="s">
        <v>1301</v>
      </c>
      <c r="BE1240">
        <v>1207</v>
      </c>
      <c r="BF1240" s="93" t="s">
        <v>3391</v>
      </c>
      <c r="BG1240" s="311" t="s">
        <v>1083</v>
      </c>
      <c r="BH1240" s="93" t="str">
        <f t="shared" si="83"/>
        <v>Indiana Washington</v>
      </c>
      <c r="BI1240" s="93" t="s">
        <v>446</v>
      </c>
      <c r="BJ1240" s="93" t="s">
        <v>3404</v>
      </c>
      <c r="BK1240" s="93" t="s">
        <v>3405</v>
      </c>
      <c r="BL1240" s="100" t="s">
        <v>1114</v>
      </c>
      <c r="BM1240" s="306" t="s">
        <v>308</v>
      </c>
    </row>
    <row r="1241" spans="53:65" ht="15" x14ac:dyDescent="0.25">
      <c r="BA1241" s="91" t="s">
        <v>3616</v>
      </c>
      <c r="BB1241" s="91" t="s">
        <v>3361</v>
      </c>
      <c r="BC1241" s="91" t="s">
        <v>3432</v>
      </c>
      <c r="BD1241" s="473" t="s">
        <v>1301</v>
      </c>
      <c r="BE1241">
        <v>1208</v>
      </c>
      <c r="BF1241" s="93" t="s">
        <v>3391</v>
      </c>
      <c r="BG1241" s="311" t="s">
        <v>2855</v>
      </c>
      <c r="BH1241" s="93" t="str">
        <f t="shared" si="83"/>
        <v>Indiana Wayne</v>
      </c>
      <c r="BI1241" s="93" t="s">
        <v>1799</v>
      </c>
      <c r="BJ1241" s="93"/>
      <c r="BK1241" s="93" t="s">
        <v>3402</v>
      </c>
      <c r="BL1241" s="100" t="s">
        <v>1150</v>
      </c>
      <c r="BM1241" s="95" t="s">
        <v>3394</v>
      </c>
    </row>
    <row r="1242" spans="53:65" ht="15" x14ac:dyDescent="0.25">
      <c r="BA1242" s="90" t="s">
        <v>3617</v>
      </c>
      <c r="BB1242" s="90" t="s">
        <v>3361</v>
      </c>
      <c r="BC1242" s="90" t="s">
        <v>3432</v>
      </c>
      <c r="BD1242" s="473" t="s">
        <v>1301</v>
      </c>
      <c r="BE1242">
        <v>1209</v>
      </c>
      <c r="BF1242" s="93" t="s">
        <v>3391</v>
      </c>
      <c r="BG1242" s="311" t="s">
        <v>2855</v>
      </c>
      <c r="BH1242" s="93" t="str">
        <f t="shared" si="83"/>
        <v>Indiana Wayne</v>
      </c>
      <c r="BI1242" s="93" t="s">
        <v>446</v>
      </c>
      <c r="BJ1242" s="93" t="s">
        <v>3396</v>
      </c>
      <c r="BK1242" s="93" t="s">
        <v>3396</v>
      </c>
      <c r="BL1242" s="100" t="s">
        <v>1150</v>
      </c>
      <c r="BM1242" s="95" t="s">
        <v>1125</v>
      </c>
    </row>
    <row r="1243" spans="53:65" ht="15" x14ac:dyDescent="0.25">
      <c r="BA1243" s="91" t="s">
        <v>3618</v>
      </c>
      <c r="BB1243" s="91" t="s">
        <v>3361</v>
      </c>
      <c r="BC1243" s="91" t="s">
        <v>3432</v>
      </c>
      <c r="BD1243" s="473" t="s">
        <v>1301</v>
      </c>
      <c r="BE1243">
        <v>1210</v>
      </c>
      <c r="BF1243" s="93" t="s">
        <v>3391</v>
      </c>
      <c r="BG1243" s="311" t="s">
        <v>3619</v>
      </c>
      <c r="BH1243" s="93" t="str">
        <f t="shared" si="83"/>
        <v>Indiana Wells</v>
      </c>
      <c r="BI1243" s="93" t="s">
        <v>1799</v>
      </c>
      <c r="BJ1243" s="93"/>
      <c r="BK1243" s="93" t="s">
        <v>3392</v>
      </c>
      <c r="BL1243" s="100" t="s">
        <v>3393</v>
      </c>
      <c r="BM1243" s="95" t="s">
        <v>3394</v>
      </c>
    </row>
    <row r="1244" spans="53:65" ht="15" x14ac:dyDescent="0.25">
      <c r="BA1244" s="90" t="s">
        <v>3620</v>
      </c>
      <c r="BB1244" s="90" t="s">
        <v>3361</v>
      </c>
      <c r="BC1244" s="90" t="s">
        <v>3432</v>
      </c>
      <c r="BD1244" s="473" t="s">
        <v>1301</v>
      </c>
      <c r="BE1244">
        <v>1211</v>
      </c>
      <c r="BF1244" s="93" t="s">
        <v>3391</v>
      </c>
      <c r="BG1244" s="311" t="s">
        <v>3619</v>
      </c>
      <c r="BH1244" s="93" t="str">
        <f t="shared" si="83"/>
        <v>Indiana Wells</v>
      </c>
      <c r="BI1244" s="93" t="s">
        <v>446</v>
      </c>
      <c r="BJ1244" s="93" t="s">
        <v>3396</v>
      </c>
      <c r="BK1244" s="93" t="s">
        <v>3396</v>
      </c>
      <c r="BL1244" s="100" t="s">
        <v>1150</v>
      </c>
      <c r="BM1244" s="95" t="s">
        <v>1125</v>
      </c>
    </row>
    <row r="1245" spans="53:65" ht="15" x14ac:dyDescent="0.25">
      <c r="BA1245" s="90" t="s">
        <v>3621</v>
      </c>
      <c r="BB1245" s="90" t="s">
        <v>3361</v>
      </c>
      <c r="BC1245" s="90" t="s">
        <v>3432</v>
      </c>
      <c r="BD1245" s="473" t="s">
        <v>1301</v>
      </c>
      <c r="BE1245">
        <v>1212</v>
      </c>
      <c r="BF1245" s="93" t="s">
        <v>3391</v>
      </c>
      <c r="BG1245" s="311" t="s">
        <v>1398</v>
      </c>
      <c r="BH1245" s="93" t="str">
        <f t="shared" si="83"/>
        <v>Indiana White</v>
      </c>
      <c r="BI1245" s="93" t="s">
        <v>1799</v>
      </c>
      <c r="BJ1245" s="93"/>
      <c r="BK1245" s="93" t="s">
        <v>3392</v>
      </c>
      <c r="BL1245" s="100" t="s">
        <v>3393</v>
      </c>
      <c r="BM1245" s="95" t="s">
        <v>3394</v>
      </c>
    </row>
    <row r="1246" spans="53:65" ht="15" x14ac:dyDescent="0.25">
      <c r="BA1246" s="91" t="s">
        <v>3622</v>
      </c>
      <c r="BB1246" s="91" t="s">
        <v>3361</v>
      </c>
      <c r="BC1246" s="91" t="s">
        <v>3501</v>
      </c>
      <c r="BD1246" s="473" t="s">
        <v>1301</v>
      </c>
      <c r="BE1246">
        <v>1213</v>
      </c>
      <c r="BF1246" s="93" t="s">
        <v>3391</v>
      </c>
      <c r="BG1246" s="311" t="s">
        <v>1398</v>
      </c>
      <c r="BH1246" s="93" t="str">
        <f t="shared" si="83"/>
        <v>Indiana White</v>
      </c>
      <c r="BI1246" s="93" t="s">
        <v>446</v>
      </c>
      <c r="BJ1246" s="93" t="s">
        <v>3396</v>
      </c>
      <c r="BK1246" s="93" t="s">
        <v>3396</v>
      </c>
      <c r="BL1246" s="100" t="s">
        <v>1150</v>
      </c>
      <c r="BM1246" s="95" t="s">
        <v>1125</v>
      </c>
    </row>
    <row r="1247" spans="53:65" ht="15" x14ac:dyDescent="0.25">
      <c r="BA1247" s="90" t="s">
        <v>3623</v>
      </c>
      <c r="BB1247" s="90" t="s">
        <v>3361</v>
      </c>
      <c r="BC1247" s="90" t="s">
        <v>3432</v>
      </c>
      <c r="BD1247" s="473" t="s">
        <v>1301</v>
      </c>
      <c r="BE1247">
        <v>1214</v>
      </c>
      <c r="BF1247" s="93" t="s">
        <v>3391</v>
      </c>
      <c r="BG1247" s="311" t="s">
        <v>3624</v>
      </c>
      <c r="BH1247" s="93" t="str">
        <f t="shared" si="83"/>
        <v>Indiana Whitley</v>
      </c>
      <c r="BI1247" s="93" t="s">
        <v>1799</v>
      </c>
      <c r="BJ1247" s="93"/>
      <c r="BK1247" s="93" t="s">
        <v>3392</v>
      </c>
      <c r="BL1247" s="100" t="s">
        <v>3393</v>
      </c>
      <c r="BM1247" s="95" t="s">
        <v>3394</v>
      </c>
    </row>
    <row r="1248" spans="53:65" ht="15" x14ac:dyDescent="0.25">
      <c r="BA1248" s="91" t="s">
        <v>3625</v>
      </c>
      <c r="BB1248" s="91" t="s">
        <v>3361</v>
      </c>
      <c r="BC1248" s="91" t="s">
        <v>3380</v>
      </c>
      <c r="BD1248" s="473" t="s">
        <v>1301</v>
      </c>
      <c r="BE1248">
        <v>1215</v>
      </c>
      <c r="BF1248" s="93" t="s">
        <v>3391</v>
      </c>
      <c r="BG1248" s="311" t="s">
        <v>3624</v>
      </c>
      <c r="BH1248" s="93" t="str">
        <f t="shared" si="83"/>
        <v>Indiana Whitley</v>
      </c>
      <c r="BI1248" s="93" t="s">
        <v>446</v>
      </c>
      <c r="BJ1248" s="93" t="s">
        <v>3396</v>
      </c>
      <c r="BK1248" s="93" t="s">
        <v>3396</v>
      </c>
      <c r="BL1248" s="100" t="s">
        <v>1150</v>
      </c>
      <c r="BM1248" s="95" t="s">
        <v>1125</v>
      </c>
    </row>
    <row r="1249" spans="53:65" ht="15" x14ac:dyDescent="0.25">
      <c r="BA1249" s="91" t="s">
        <v>3626</v>
      </c>
      <c r="BB1249" s="91" t="s">
        <v>3361</v>
      </c>
      <c r="BC1249" s="91" t="s">
        <v>3501</v>
      </c>
      <c r="BD1249" s="473" t="s">
        <v>1301</v>
      </c>
      <c r="BE1249">
        <v>1216</v>
      </c>
      <c r="BF1249" s="18" t="s">
        <v>482</v>
      </c>
      <c r="BG1249" s="312" t="s">
        <v>3627</v>
      </c>
      <c r="BH1249" s="93" t="str">
        <f t="shared" si="83"/>
        <v>Iowa Adair</v>
      </c>
      <c r="BI1249" s="18" t="s">
        <v>3016</v>
      </c>
      <c r="BJ1249" s="18" t="s">
        <v>3628</v>
      </c>
      <c r="BK1249" s="18" t="s">
        <v>3628</v>
      </c>
      <c r="BL1249" s="100" t="s">
        <v>3629</v>
      </c>
      <c r="BM1249" s="94" t="s">
        <v>1802</v>
      </c>
    </row>
    <row r="1250" spans="53:65" ht="15" x14ac:dyDescent="0.25">
      <c r="BA1250" s="90" t="s">
        <v>3630</v>
      </c>
      <c r="BB1250" s="90" t="s">
        <v>3361</v>
      </c>
      <c r="BC1250" s="90" t="s">
        <v>3432</v>
      </c>
      <c r="BD1250" s="473" t="s">
        <v>1301</v>
      </c>
      <c r="BE1250">
        <v>1217</v>
      </c>
      <c r="BF1250" s="18" t="s">
        <v>482</v>
      </c>
      <c r="BG1250" s="312" t="s">
        <v>1569</v>
      </c>
      <c r="BH1250" s="93" t="str">
        <f t="shared" si="83"/>
        <v>Iowa Adams</v>
      </c>
      <c r="BI1250" s="18" t="s">
        <v>3016</v>
      </c>
      <c r="BJ1250" s="18" t="s">
        <v>3628</v>
      </c>
      <c r="BK1250" s="18" t="s">
        <v>3628</v>
      </c>
      <c r="BL1250" s="100" t="s">
        <v>3629</v>
      </c>
      <c r="BM1250" s="94" t="s">
        <v>1802</v>
      </c>
    </row>
    <row r="1251" spans="53:65" ht="15" x14ac:dyDescent="0.25">
      <c r="BA1251" s="91" t="s">
        <v>3631</v>
      </c>
      <c r="BB1251" s="91" t="s">
        <v>3361</v>
      </c>
      <c r="BC1251" s="91" t="s">
        <v>3432</v>
      </c>
      <c r="BD1251" s="473" t="s">
        <v>1301</v>
      </c>
      <c r="BE1251">
        <v>1218</v>
      </c>
      <c r="BF1251" s="18" t="s">
        <v>482</v>
      </c>
      <c r="BG1251" s="312" t="s">
        <v>3632</v>
      </c>
      <c r="BH1251" s="93" t="str">
        <f t="shared" si="83"/>
        <v>Iowa Allamakee</v>
      </c>
      <c r="BI1251" s="18" t="s">
        <v>3016</v>
      </c>
      <c r="BJ1251" s="18" t="s">
        <v>3633</v>
      </c>
      <c r="BK1251" s="18" t="s">
        <v>3633</v>
      </c>
      <c r="BL1251" s="100" t="s">
        <v>3634</v>
      </c>
      <c r="BM1251" s="94" t="s">
        <v>1802</v>
      </c>
    </row>
    <row r="1252" spans="53:65" ht="15" x14ac:dyDescent="0.25">
      <c r="BA1252" s="90" t="s">
        <v>3635</v>
      </c>
      <c r="BB1252" s="90" t="s">
        <v>3361</v>
      </c>
      <c r="BC1252" s="90" t="s">
        <v>3432</v>
      </c>
      <c r="BD1252" s="473" t="s">
        <v>1301</v>
      </c>
      <c r="BE1252">
        <v>1219</v>
      </c>
      <c r="BF1252" s="18" t="s">
        <v>482</v>
      </c>
      <c r="BG1252" s="312" t="s">
        <v>3636</v>
      </c>
      <c r="BH1252" s="93" t="str">
        <f t="shared" si="83"/>
        <v>Iowa Appanoose</v>
      </c>
      <c r="BI1252" s="18" t="s">
        <v>3016</v>
      </c>
      <c r="BJ1252" s="18" t="s">
        <v>3637</v>
      </c>
      <c r="BK1252" s="18" t="s">
        <v>3637</v>
      </c>
      <c r="BL1252" s="100" t="s">
        <v>3638</v>
      </c>
      <c r="BM1252" s="94" t="s">
        <v>1802</v>
      </c>
    </row>
    <row r="1253" spans="53:65" ht="15" x14ac:dyDescent="0.25">
      <c r="BA1253" s="91" t="s">
        <v>3639</v>
      </c>
      <c r="BB1253" s="91" t="s">
        <v>3361</v>
      </c>
      <c r="BC1253" s="91" t="s">
        <v>3432</v>
      </c>
      <c r="BD1253" s="473" t="s">
        <v>1301</v>
      </c>
      <c r="BE1253">
        <v>1220</v>
      </c>
      <c r="BF1253" s="18" t="s">
        <v>482</v>
      </c>
      <c r="BG1253" s="312" t="s">
        <v>3640</v>
      </c>
      <c r="BH1253" s="93" t="str">
        <f t="shared" si="83"/>
        <v>Iowa Audubon</v>
      </c>
      <c r="BI1253" s="18" t="s">
        <v>3016</v>
      </c>
      <c r="BJ1253" s="18" t="s">
        <v>3641</v>
      </c>
      <c r="BK1253" s="18" t="s">
        <v>3641</v>
      </c>
      <c r="BL1253" s="100" t="s">
        <v>3642</v>
      </c>
      <c r="BM1253" s="94" t="s">
        <v>1802</v>
      </c>
    </row>
    <row r="1254" spans="53:65" ht="15" x14ac:dyDescent="0.25">
      <c r="BA1254" s="90" t="s">
        <v>3643</v>
      </c>
      <c r="BB1254" s="90" t="s">
        <v>3361</v>
      </c>
      <c r="BC1254" s="90" t="s">
        <v>3501</v>
      </c>
      <c r="BD1254" s="473" t="s">
        <v>1301</v>
      </c>
      <c r="BE1254">
        <v>1221</v>
      </c>
      <c r="BF1254" s="18" t="s">
        <v>482</v>
      </c>
      <c r="BG1254" s="312" t="s">
        <v>1192</v>
      </c>
      <c r="BH1254" s="93" t="str">
        <f t="shared" si="83"/>
        <v>Iowa Benton</v>
      </c>
      <c r="BI1254" s="18" t="s">
        <v>3016</v>
      </c>
      <c r="BJ1254" s="18" t="s">
        <v>3644</v>
      </c>
      <c r="BK1254" s="18" t="s">
        <v>3644</v>
      </c>
      <c r="BL1254" s="100" t="s">
        <v>3645</v>
      </c>
      <c r="BM1254" s="94" t="s">
        <v>1802</v>
      </c>
    </row>
    <row r="1255" spans="53:65" ht="15" x14ac:dyDescent="0.25">
      <c r="BA1255" s="90" t="s">
        <v>3646</v>
      </c>
      <c r="BB1255" s="90" t="s">
        <v>3361</v>
      </c>
      <c r="BC1255" s="90" t="s">
        <v>3501</v>
      </c>
      <c r="BD1255" s="473" t="s">
        <v>1301</v>
      </c>
      <c r="BE1255">
        <v>1222</v>
      </c>
      <c r="BF1255" s="18" t="s">
        <v>482</v>
      </c>
      <c r="BG1255" s="312" t="s">
        <v>3647</v>
      </c>
      <c r="BH1255" s="93" t="str">
        <f t="shared" si="83"/>
        <v>Iowa Black Hawk</v>
      </c>
      <c r="BI1255" s="18" t="s">
        <v>3016</v>
      </c>
      <c r="BJ1255" s="18" t="s">
        <v>3644</v>
      </c>
      <c r="BK1255" s="18" t="s">
        <v>3644</v>
      </c>
      <c r="BL1255" s="100" t="s">
        <v>3645</v>
      </c>
      <c r="BM1255" s="94" t="s">
        <v>1802</v>
      </c>
    </row>
    <row r="1256" spans="53:65" ht="15" x14ac:dyDescent="0.25">
      <c r="BA1256" s="91" t="s">
        <v>3648</v>
      </c>
      <c r="BB1256" s="91" t="s">
        <v>3361</v>
      </c>
      <c r="BC1256" s="91" t="s">
        <v>3432</v>
      </c>
      <c r="BD1256" s="473" t="s">
        <v>1301</v>
      </c>
      <c r="BE1256">
        <v>1223</v>
      </c>
      <c r="BF1256" s="18" t="s">
        <v>482</v>
      </c>
      <c r="BG1256" s="312" t="s">
        <v>1195</v>
      </c>
      <c r="BH1256" s="93" t="str">
        <f t="shared" si="83"/>
        <v>Iowa Boone</v>
      </c>
      <c r="BI1256" s="18" t="s">
        <v>3016</v>
      </c>
      <c r="BJ1256" s="18" t="s">
        <v>3641</v>
      </c>
      <c r="BK1256" s="18" t="s">
        <v>3641</v>
      </c>
      <c r="BL1256" s="100" t="s">
        <v>3642</v>
      </c>
      <c r="BM1256" s="94" t="s">
        <v>1802</v>
      </c>
    </row>
    <row r="1257" spans="53:65" ht="15" x14ac:dyDescent="0.25">
      <c r="BA1257" s="90" t="s">
        <v>3649</v>
      </c>
      <c r="BB1257" s="90" t="s">
        <v>3361</v>
      </c>
      <c r="BC1257" s="90" t="s">
        <v>3432</v>
      </c>
      <c r="BD1257" s="473" t="s">
        <v>1301</v>
      </c>
      <c r="BE1257">
        <v>1224</v>
      </c>
      <c r="BF1257" s="18" t="s">
        <v>482</v>
      </c>
      <c r="BG1257" s="312" t="s">
        <v>3650</v>
      </c>
      <c r="BH1257" s="93" t="str">
        <f t="shared" si="83"/>
        <v>Iowa Bremer</v>
      </c>
      <c r="BI1257" s="18" t="s">
        <v>3016</v>
      </c>
      <c r="BJ1257" s="18" t="s">
        <v>3633</v>
      </c>
      <c r="BK1257" s="18" t="s">
        <v>3633</v>
      </c>
      <c r="BL1257" s="100" t="s">
        <v>3634</v>
      </c>
      <c r="BM1257" s="94" t="s">
        <v>1802</v>
      </c>
    </row>
    <row r="1258" spans="53:65" ht="15" x14ac:dyDescent="0.25">
      <c r="BA1258" s="90" t="s">
        <v>3651</v>
      </c>
      <c r="BB1258" s="90" t="s">
        <v>3361</v>
      </c>
      <c r="BC1258" s="90" t="s">
        <v>3365</v>
      </c>
      <c r="BD1258" s="473" t="s">
        <v>1301</v>
      </c>
      <c r="BE1258">
        <v>1225</v>
      </c>
      <c r="BF1258" s="18" t="s">
        <v>482</v>
      </c>
      <c r="BG1258" s="312" t="s">
        <v>3652</v>
      </c>
      <c r="BH1258" s="93" t="str">
        <f t="shared" si="83"/>
        <v>Iowa Buchanan</v>
      </c>
      <c r="BI1258" s="18" t="s">
        <v>3016</v>
      </c>
      <c r="BJ1258" s="18" t="s">
        <v>3644</v>
      </c>
      <c r="BK1258" s="18" t="s">
        <v>3644</v>
      </c>
      <c r="BL1258" s="100" t="s">
        <v>3645</v>
      </c>
      <c r="BM1258" s="94" t="s">
        <v>1802</v>
      </c>
    </row>
    <row r="1259" spans="53:65" ht="15" x14ac:dyDescent="0.25">
      <c r="BA1259" s="91" t="s">
        <v>3653</v>
      </c>
      <c r="BB1259" s="91" t="s">
        <v>3361</v>
      </c>
      <c r="BC1259" s="91" t="s">
        <v>3365</v>
      </c>
      <c r="BD1259" s="473" t="s">
        <v>1301</v>
      </c>
      <c r="BE1259">
        <v>1226</v>
      </c>
      <c r="BF1259" s="18" t="s">
        <v>482</v>
      </c>
      <c r="BG1259" s="312" t="s">
        <v>3654</v>
      </c>
      <c r="BH1259" s="93" t="str">
        <f t="shared" si="83"/>
        <v>Iowa Buena Vista</v>
      </c>
      <c r="BI1259" s="18" t="s">
        <v>3016</v>
      </c>
      <c r="BJ1259" s="18" t="s">
        <v>3655</v>
      </c>
      <c r="BK1259" s="18" t="s">
        <v>3655</v>
      </c>
      <c r="BL1259" s="100" t="s">
        <v>3656</v>
      </c>
      <c r="BM1259" s="94" t="s">
        <v>1802</v>
      </c>
    </row>
    <row r="1260" spans="53:65" ht="15" x14ac:dyDescent="0.25">
      <c r="BA1260" s="90" t="s">
        <v>3657</v>
      </c>
      <c r="BB1260" s="90" t="s">
        <v>3361</v>
      </c>
      <c r="BC1260" s="90" t="s">
        <v>3365</v>
      </c>
      <c r="BD1260" s="473" t="s">
        <v>1301</v>
      </c>
      <c r="BE1260">
        <v>1227</v>
      </c>
      <c r="BF1260" s="18" t="s">
        <v>482</v>
      </c>
      <c r="BG1260" s="312" t="s">
        <v>486</v>
      </c>
      <c r="BH1260" s="93" t="str">
        <f t="shared" si="83"/>
        <v>Iowa Butler</v>
      </c>
      <c r="BI1260" s="18" t="s">
        <v>3016</v>
      </c>
      <c r="BJ1260" s="18" t="s">
        <v>3633</v>
      </c>
      <c r="BK1260" s="18" t="s">
        <v>3633</v>
      </c>
      <c r="BL1260" s="100" t="s">
        <v>3634</v>
      </c>
      <c r="BM1260" s="94" t="s">
        <v>1802</v>
      </c>
    </row>
    <row r="1261" spans="53:65" ht="15" x14ac:dyDescent="0.25">
      <c r="BA1261" s="91" t="s">
        <v>3658</v>
      </c>
      <c r="BB1261" s="91" t="s">
        <v>3361</v>
      </c>
      <c r="BC1261" s="91" t="s">
        <v>3365</v>
      </c>
      <c r="BD1261" s="473" t="s">
        <v>1301</v>
      </c>
      <c r="BE1261">
        <v>1228</v>
      </c>
      <c r="BF1261" s="18" t="s">
        <v>482</v>
      </c>
      <c r="BG1261" s="312" t="s">
        <v>504</v>
      </c>
      <c r="BH1261" s="93" t="str">
        <f t="shared" si="83"/>
        <v>Iowa Calhoun</v>
      </c>
      <c r="BI1261" s="18" t="s">
        <v>3016</v>
      </c>
      <c r="BJ1261" s="18" t="s">
        <v>3641</v>
      </c>
      <c r="BK1261" s="18" t="s">
        <v>3641</v>
      </c>
      <c r="BL1261" s="100" t="s">
        <v>3642</v>
      </c>
      <c r="BM1261" s="94" t="s">
        <v>1802</v>
      </c>
    </row>
    <row r="1262" spans="53:65" ht="15" x14ac:dyDescent="0.25">
      <c r="BA1262" s="90" t="s">
        <v>3659</v>
      </c>
      <c r="BB1262" s="90" t="s">
        <v>3361</v>
      </c>
      <c r="BC1262" s="90" t="s">
        <v>3660</v>
      </c>
      <c r="BD1262" s="473" t="s">
        <v>1301</v>
      </c>
      <c r="BE1262">
        <v>1229</v>
      </c>
      <c r="BF1262" s="18" t="s">
        <v>482</v>
      </c>
      <c r="BG1262" s="312" t="s">
        <v>1204</v>
      </c>
      <c r="BH1262" s="93" t="str">
        <f t="shared" si="83"/>
        <v>Iowa Carroll</v>
      </c>
      <c r="BI1262" s="18" t="s">
        <v>3016</v>
      </c>
      <c r="BJ1262" s="18" t="s">
        <v>3641</v>
      </c>
      <c r="BK1262" s="18" t="s">
        <v>3641</v>
      </c>
      <c r="BL1262" s="100" t="s">
        <v>3642</v>
      </c>
      <c r="BM1262" s="94" t="s">
        <v>1802</v>
      </c>
    </row>
    <row r="1263" spans="53:65" ht="15" x14ac:dyDescent="0.25">
      <c r="BA1263" s="91" t="s">
        <v>3661</v>
      </c>
      <c r="BB1263" s="91" t="s">
        <v>3361</v>
      </c>
      <c r="BC1263" s="91" t="s">
        <v>3437</v>
      </c>
      <c r="BD1263" s="473" t="s">
        <v>1301</v>
      </c>
      <c r="BE1263">
        <v>1230</v>
      </c>
      <c r="BF1263" s="18" t="s">
        <v>482</v>
      </c>
      <c r="BG1263" s="312" t="s">
        <v>3056</v>
      </c>
      <c r="BH1263" s="93" t="str">
        <f t="shared" si="83"/>
        <v>Iowa Cass</v>
      </c>
      <c r="BI1263" s="18" t="s">
        <v>3016</v>
      </c>
      <c r="BJ1263" s="18" t="s">
        <v>3628</v>
      </c>
      <c r="BK1263" s="18" t="s">
        <v>3628</v>
      </c>
      <c r="BL1263" s="100" t="s">
        <v>3629</v>
      </c>
      <c r="BM1263" s="94" t="s">
        <v>1802</v>
      </c>
    </row>
    <row r="1264" spans="53:65" ht="15" x14ac:dyDescent="0.25">
      <c r="BA1264" s="91" t="s">
        <v>3662</v>
      </c>
      <c r="BB1264" s="91" t="s">
        <v>3361</v>
      </c>
      <c r="BC1264" s="91" t="s">
        <v>3437</v>
      </c>
      <c r="BD1264" s="473" t="s">
        <v>1301</v>
      </c>
      <c r="BE1264">
        <v>1231</v>
      </c>
      <c r="BF1264" s="18" t="s">
        <v>482</v>
      </c>
      <c r="BG1264" s="312" t="s">
        <v>3663</v>
      </c>
      <c r="BH1264" s="93" t="str">
        <f t="shared" si="83"/>
        <v>Iowa Cedar</v>
      </c>
      <c r="BI1264" s="18" t="s">
        <v>3016</v>
      </c>
      <c r="BJ1264" s="18" t="s">
        <v>3644</v>
      </c>
      <c r="BK1264" s="18" t="s">
        <v>3644</v>
      </c>
      <c r="BL1264" s="100" t="s">
        <v>3645</v>
      </c>
      <c r="BM1264" s="94" t="s">
        <v>1802</v>
      </c>
    </row>
    <row r="1265" spans="53:65" ht="15" x14ac:dyDescent="0.25">
      <c r="BA1265" s="90" t="s">
        <v>3664</v>
      </c>
      <c r="BB1265" s="90" t="s">
        <v>3361</v>
      </c>
      <c r="BC1265" s="90" t="s">
        <v>3365</v>
      </c>
      <c r="BD1265" s="473" t="s">
        <v>1301</v>
      </c>
      <c r="BE1265">
        <v>1232</v>
      </c>
      <c r="BF1265" s="18" t="s">
        <v>482</v>
      </c>
      <c r="BG1265" s="312" t="s">
        <v>3665</v>
      </c>
      <c r="BH1265" s="93" t="str">
        <f t="shared" si="83"/>
        <v>Iowa Cerro Gordo</v>
      </c>
      <c r="BI1265" s="18" t="s">
        <v>3016</v>
      </c>
      <c r="BJ1265" s="18" t="s">
        <v>3633</v>
      </c>
      <c r="BK1265" s="18" t="s">
        <v>3633</v>
      </c>
      <c r="BL1265" s="100" t="s">
        <v>3634</v>
      </c>
      <c r="BM1265" s="94" t="s">
        <v>1802</v>
      </c>
    </row>
    <row r="1266" spans="53:65" ht="15" x14ac:dyDescent="0.25">
      <c r="BA1266" s="91" t="s">
        <v>3666</v>
      </c>
      <c r="BB1266" s="91" t="s">
        <v>3361</v>
      </c>
      <c r="BC1266" s="91" t="s">
        <v>3448</v>
      </c>
      <c r="BD1266" s="473" t="s">
        <v>1301</v>
      </c>
      <c r="BE1266">
        <v>1233</v>
      </c>
      <c r="BF1266" s="18" t="s">
        <v>482</v>
      </c>
      <c r="BG1266" s="312" t="s">
        <v>535</v>
      </c>
      <c r="BH1266" s="93" t="str">
        <f t="shared" si="83"/>
        <v>Iowa Cherokee</v>
      </c>
      <c r="BI1266" s="18" t="s">
        <v>3016</v>
      </c>
      <c r="BJ1266" s="18" t="s">
        <v>3655</v>
      </c>
      <c r="BK1266" s="18" t="s">
        <v>3655</v>
      </c>
      <c r="BL1266" s="100" t="s">
        <v>3656</v>
      </c>
      <c r="BM1266" s="94" t="s">
        <v>1802</v>
      </c>
    </row>
    <row r="1267" spans="53:65" ht="15" x14ac:dyDescent="0.25">
      <c r="BA1267" s="90" t="s">
        <v>3667</v>
      </c>
      <c r="BB1267" s="90" t="s">
        <v>3361</v>
      </c>
      <c r="BC1267" s="90" t="s">
        <v>3448</v>
      </c>
      <c r="BD1267" s="473" t="s">
        <v>1301</v>
      </c>
      <c r="BE1267">
        <v>1234</v>
      </c>
      <c r="BF1267" s="18" t="s">
        <v>482</v>
      </c>
      <c r="BG1267" s="312" t="s">
        <v>3668</v>
      </c>
      <c r="BH1267" s="93" t="str">
        <f t="shared" si="83"/>
        <v>Iowa Chickasaw</v>
      </c>
      <c r="BI1267" s="18" t="s">
        <v>3016</v>
      </c>
      <c r="BJ1267" s="18" t="s">
        <v>3633</v>
      </c>
      <c r="BK1267" s="18" t="s">
        <v>3633</v>
      </c>
      <c r="BL1267" s="100" t="s">
        <v>3634</v>
      </c>
      <c r="BM1267" s="94" t="s">
        <v>1802</v>
      </c>
    </row>
    <row r="1268" spans="53:65" ht="15" x14ac:dyDescent="0.25">
      <c r="BA1268" s="91" t="s">
        <v>3669</v>
      </c>
      <c r="BB1268" s="91" t="s">
        <v>3361</v>
      </c>
      <c r="BC1268" s="91" t="s">
        <v>3448</v>
      </c>
      <c r="BD1268" s="473" t="s">
        <v>1301</v>
      </c>
      <c r="BE1268">
        <v>1235</v>
      </c>
      <c r="BF1268" s="18" t="s">
        <v>482</v>
      </c>
      <c r="BG1268" s="312" t="s">
        <v>582</v>
      </c>
      <c r="BH1268" s="93" t="str">
        <f t="shared" si="83"/>
        <v>Iowa Clarke</v>
      </c>
      <c r="BI1268" s="18" t="s">
        <v>3016</v>
      </c>
      <c r="BJ1268" s="18" t="s">
        <v>3637</v>
      </c>
      <c r="BK1268" s="18" t="s">
        <v>3637</v>
      </c>
      <c r="BL1268" s="100" t="s">
        <v>3638</v>
      </c>
      <c r="BM1268" s="94" t="s">
        <v>1802</v>
      </c>
    </row>
    <row r="1269" spans="53:65" ht="15" x14ac:dyDescent="0.25">
      <c r="BA1269" s="90" t="s">
        <v>3670</v>
      </c>
      <c r="BB1269" s="90" t="s">
        <v>3361</v>
      </c>
      <c r="BC1269" s="90" t="s">
        <v>3660</v>
      </c>
      <c r="BD1269" s="473" t="s">
        <v>1301</v>
      </c>
      <c r="BE1269">
        <v>1236</v>
      </c>
      <c r="BF1269" s="18" t="s">
        <v>482</v>
      </c>
      <c r="BG1269" s="312" t="s">
        <v>596</v>
      </c>
      <c r="BH1269" s="93" t="str">
        <f t="shared" si="83"/>
        <v>Iowa Clay</v>
      </c>
      <c r="BI1269" s="18" t="s">
        <v>3016</v>
      </c>
      <c r="BJ1269" s="18" t="s">
        <v>3655</v>
      </c>
      <c r="BK1269" s="18" t="s">
        <v>3655</v>
      </c>
      <c r="BL1269" s="100" t="s">
        <v>3656</v>
      </c>
      <c r="BM1269" s="94" t="s">
        <v>1802</v>
      </c>
    </row>
    <row r="1270" spans="53:65" ht="15" x14ac:dyDescent="0.25">
      <c r="BA1270" s="91" t="s">
        <v>3671</v>
      </c>
      <c r="BB1270" s="91" t="s">
        <v>3361</v>
      </c>
      <c r="BC1270" s="91" t="s">
        <v>3448</v>
      </c>
      <c r="BD1270" s="473" t="s">
        <v>1301</v>
      </c>
      <c r="BE1270">
        <v>1237</v>
      </c>
      <c r="BF1270" s="18" t="s">
        <v>482</v>
      </c>
      <c r="BG1270" s="312" t="s">
        <v>2278</v>
      </c>
      <c r="BH1270" s="93" t="str">
        <f t="shared" si="83"/>
        <v>Iowa Clayton</v>
      </c>
      <c r="BI1270" s="18" t="s">
        <v>3016</v>
      </c>
      <c r="BJ1270" s="18" t="s">
        <v>3633</v>
      </c>
      <c r="BK1270" s="18" t="s">
        <v>3633</v>
      </c>
      <c r="BL1270" s="100" t="s">
        <v>3634</v>
      </c>
      <c r="BM1270" s="94" t="s">
        <v>1802</v>
      </c>
    </row>
    <row r="1271" spans="53:65" ht="15" x14ac:dyDescent="0.25">
      <c r="BA1271" s="90" t="s">
        <v>3672</v>
      </c>
      <c r="BB1271" s="90" t="s">
        <v>3361</v>
      </c>
      <c r="BC1271" s="90" t="s">
        <v>3448</v>
      </c>
      <c r="BD1271" s="473" t="s">
        <v>1301</v>
      </c>
      <c r="BE1271">
        <v>1238</v>
      </c>
      <c r="BF1271" s="18" t="s">
        <v>482</v>
      </c>
      <c r="BG1271" s="312" t="s">
        <v>3079</v>
      </c>
      <c r="BH1271" s="93" t="str">
        <f t="shared" si="83"/>
        <v>Iowa Clinton</v>
      </c>
      <c r="BI1271" s="18" t="s">
        <v>3016</v>
      </c>
      <c r="BJ1271" s="18" t="s">
        <v>3644</v>
      </c>
      <c r="BK1271" s="18" t="s">
        <v>3644</v>
      </c>
      <c r="BL1271" s="100" t="s">
        <v>3645</v>
      </c>
      <c r="BM1271" s="94" t="s">
        <v>1802</v>
      </c>
    </row>
    <row r="1272" spans="53:65" ht="15" x14ac:dyDescent="0.25">
      <c r="BA1272" s="91" t="s">
        <v>3673</v>
      </c>
      <c r="BB1272" s="91" t="s">
        <v>3361</v>
      </c>
      <c r="BC1272" s="91" t="s">
        <v>3448</v>
      </c>
      <c r="BD1272" s="473" t="s">
        <v>1301</v>
      </c>
      <c r="BE1272">
        <v>1239</v>
      </c>
      <c r="BF1272" s="18" t="s">
        <v>482</v>
      </c>
      <c r="BG1272" s="312" t="s">
        <v>1230</v>
      </c>
      <c r="BH1272" s="93" t="str">
        <f t="shared" ref="BH1272:BH1335" si="84">_xlfn.CONCAT(BF1272," ",BG1272)</f>
        <v>Iowa Crawford</v>
      </c>
      <c r="BI1272" s="18" t="s">
        <v>3016</v>
      </c>
      <c r="BJ1272" s="18" t="s">
        <v>3641</v>
      </c>
      <c r="BK1272" s="18" t="s">
        <v>3641</v>
      </c>
      <c r="BL1272" s="100" t="s">
        <v>3642</v>
      </c>
      <c r="BM1272" s="94" t="s">
        <v>1802</v>
      </c>
    </row>
    <row r="1273" spans="53:65" ht="15" x14ac:dyDescent="0.25">
      <c r="BA1273" s="90" t="s">
        <v>3674</v>
      </c>
      <c r="BB1273" s="90" t="s">
        <v>3361</v>
      </c>
      <c r="BC1273" s="90" t="s">
        <v>3365</v>
      </c>
      <c r="BD1273" s="473" t="s">
        <v>1301</v>
      </c>
      <c r="BE1273">
        <v>1240</v>
      </c>
      <c r="BF1273" s="18" t="s">
        <v>482</v>
      </c>
      <c r="BG1273" s="312" t="s">
        <v>727</v>
      </c>
      <c r="BH1273" s="93" t="str">
        <f t="shared" si="84"/>
        <v>Iowa Dallas</v>
      </c>
      <c r="BI1273" s="18" t="s">
        <v>3016</v>
      </c>
      <c r="BJ1273" s="18" t="s">
        <v>3641</v>
      </c>
      <c r="BK1273" s="18" t="s">
        <v>3641</v>
      </c>
      <c r="BL1273" s="100" t="s">
        <v>3642</v>
      </c>
      <c r="BM1273" s="94" t="s">
        <v>1802</v>
      </c>
    </row>
    <row r="1274" spans="53:65" ht="15" x14ac:dyDescent="0.25">
      <c r="BA1274" s="91" t="s">
        <v>3675</v>
      </c>
      <c r="BB1274" s="91" t="s">
        <v>3361</v>
      </c>
      <c r="BC1274" s="91" t="s">
        <v>3660</v>
      </c>
      <c r="BD1274" s="473" t="s">
        <v>1301</v>
      </c>
      <c r="BE1274">
        <v>1241</v>
      </c>
      <c r="BF1274" s="18" t="s">
        <v>482</v>
      </c>
      <c r="BG1274" s="312" t="s">
        <v>3676</v>
      </c>
      <c r="BH1274" s="93" t="str">
        <f t="shared" si="84"/>
        <v>Iowa Davis</v>
      </c>
      <c r="BI1274" s="18" t="s">
        <v>3016</v>
      </c>
      <c r="BJ1274" s="18" t="s">
        <v>3677</v>
      </c>
      <c r="BK1274" s="18" t="s">
        <v>3677</v>
      </c>
      <c r="BL1274" s="100" t="s">
        <v>3678</v>
      </c>
      <c r="BM1274" s="94" t="s">
        <v>1802</v>
      </c>
    </row>
    <row r="1275" spans="53:65" ht="15" x14ac:dyDescent="0.25">
      <c r="BA1275" s="90" t="s">
        <v>3679</v>
      </c>
      <c r="BB1275" s="90" t="s">
        <v>3361</v>
      </c>
      <c r="BC1275" s="90" t="s">
        <v>3660</v>
      </c>
      <c r="BD1275" s="473" t="s">
        <v>1301</v>
      </c>
      <c r="BE1275">
        <v>1242</v>
      </c>
      <c r="BF1275" s="18" t="s">
        <v>482</v>
      </c>
      <c r="BG1275" s="312" t="s">
        <v>2336</v>
      </c>
      <c r="BH1275" s="93" t="str">
        <f t="shared" si="84"/>
        <v>Iowa Decatur</v>
      </c>
      <c r="BI1275" s="18" t="s">
        <v>3016</v>
      </c>
      <c r="BJ1275" s="18" t="s">
        <v>3637</v>
      </c>
      <c r="BK1275" s="18" t="s">
        <v>3637</v>
      </c>
      <c r="BL1275" s="100" t="s">
        <v>3638</v>
      </c>
      <c r="BM1275" s="94" t="s">
        <v>1802</v>
      </c>
    </row>
    <row r="1276" spans="53:65" ht="15" x14ac:dyDescent="0.25">
      <c r="BA1276" s="91" t="s">
        <v>3680</v>
      </c>
      <c r="BB1276" s="91" t="s">
        <v>3361</v>
      </c>
      <c r="BC1276" s="91" t="s">
        <v>3660</v>
      </c>
      <c r="BD1276" s="473" t="s">
        <v>1301</v>
      </c>
      <c r="BE1276">
        <v>1243</v>
      </c>
      <c r="BF1276" s="18" t="s">
        <v>482</v>
      </c>
      <c r="BG1276" s="312" t="s">
        <v>1786</v>
      </c>
      <c r="BH1276" s="93" t="str">
        <f t="shared" si="84"/>
        <v>Iowa Delaware</v>
      </c>
      <c r="BI1276" s="18" t="s">
        <v>3016</v>
      </c>
      <c r="BJ1276" s="18" t="s">
        <v>3644</v>
      </c>
      <c r="BK1276" s="18" t="s">
        <v>3644</v>
      </c>
      <c r="BL1276" s="100" t="s">
        <v>3645</v>
      </c>
      <c r="BM1276" s="94" t="s">
        <v>1802</v>
      </c>
    </row>
    <row r="1277" spans="53:65" ht="15" x14ac:dyDescent="0.25">
      <c r="BA1277" s="90" t="s">
        <v>3681</v>
      </c>
      <c r="BB1277" s="90" t="s">
        <v>3361</v>
      </c>
      <c r="BC1277" s="90" t="s">
        <v>3660</v>
      </c>
      <c r="BD1277" s="473" t="s">
        <v>1301</v>
      </c>
      <c r="BE1277">
        <v>1244</v>
      </c>
      <c r="BF1277" s="18" t="s">
        <v>482</v>
      </c>
      <c r="BG1277" s="312" t="s">
        <v>3682</v>
      </c>
      <c r="BH1277" s="93" t="str">
        <f t="shared" si="84"/>
        <v>Iowa Des Moines</v>
      </c>
      <c r="BI1277" s="18" t="s">
        <v>3016</v>
      </c>
      <c r="BJ1277" s="18" t="s">
        <v>3677</v>
      </c>
      <c r="BK1277" s="18" t="s">
        <v>3677</v>
      </c>
      <c r="BL1277" s="100" t="s">
        <v>3678</v>
      </c>
      <c r="BM1277" s="94" t="s">
        <v>1802</v>
      </c>
    </row>
    <row r="1278" spans="53:65" ht="15" x14ac:dyDescent="0.25">
      <c r="BA1278" s="91" t="s">
        <v>3683</v>
      </c>
      <c r="BB1278" s="91" t="s">
        <v>3361</v>
      </c>
      <c r="BC1278" s="91" t="s">
        <v>3660</v>
      </c>
      <c r="BD1278" s="473" t="s">
        <v>1301</v>
      </c>
      <c r="BE1278">
        <v>1245</v>
      </c>
      <c r="BF1278" s="18" t="s">
        <v>482</v>
      </c>
      <c r="BG1278" s="312" t="s">
        <v>3684</v>
      </c>
      <c r="BH1278" s="93" t="str">
        <f t="shared" si="84"/>
        <v>Iowa Dickinson</v>
      </c>
      <c r="BI1278" s="18" t="s">
        <v>3016</v>
      </c>
      <c r="BJ1278" s="18" t="s">
        <v>3655</v>
      </c>
      <c r="BK1278" s="18" t="s">
        <v>3655</v>
      </c>
      <c r="BL1278" s="100" t="s">
        <v>3656</v>
      </c>
      <c r="BM1278" s="94" t="s">
        <v>1802</v>
      </c>
    </row>
    <row r="1279" spans="53:65" ht="15" x14ac:dyDescent="0.25">
      <c r="BA1279" s="90" t="s">
        <v>3685</v>
      </c>
      <c r="BB1279" s="90" t="s">
        <v>3361</v>
      </c>
      <c r="BC1279" s="90" t="s">
        <v>3365</v>
      </c>
      <c r="BD1279" s="473" t="s">
        <v>1301</v>
      </c>
      <c r="BE1279">
        <v>1246</v>
      </c>
      <c r="BF1279" s="18" t="s">
        <v>482</v>
      </c>
      <c r="BG1279" s="312" t="s">
        <v>3686</v>
      </c>
      <c r="BH1279" s="93" t="str">
        <f t="shared" si="84"/>
        <v>Iowa Dubuque</v>
      </c>
      <c r="BI1279" s="18" t="s">
        <v>3016</v>
      </c>
      <c r="BJ1279" s="18" t="s">
        <v>3644</v>
      </c>
      <c r="BK1279" s="18" t="s">
        <v>3644</v>
      </c>
      <c r="BL1279" s="100" t="s">
        <v>3645</v>
      </c>
      <c r="BM1279" s="94" t="s">
        <v>1802</v>
      </c>
    </row>
    <row r="1280" spans="53:65" ht="15" x14ac:dyDescent="0.25">
      <c r="BA1280" s="90" t="s">
        <v>3687</v>
      </c>
      <c r="BB1280" s="90" t="s">
        <v>3361</v>
      </c>
      <c r="BC1280" s="90" t="s">
        <v>3365</v>
      </c>
      <c r="BD1280" s="473" t="s">
        <v>1301</v>
      </c>
      <c r="BE1280">
        <v>1247</v>
      </c>
      <c r="BF1280" s="18" t="s">
        <v>482</v>
      </c>
      <c r="BG1280" s="312" t="s">
        <v>3688</v>
      </c>
      <c r="BH1280" s="93" t="str">
        <f t="shared" si="84"/>
        <v>Iowa Emmet</v>
      </c>
      <c r="BI1280" s="18" t="s">
        <v>3016</v>
      </c>
      <c r="BJ1280" s="18" t="s">
        <v>3655</v>
      </c>
      <c r="BK1280" s="18" t="s">
        <v>3655</v>
      </c>
      <c r="BL1280" s="100" t="s">
        <v>3656</v>
      </c>
      <c r="BM1280" s="94" t="s">
        <v>1802</v>
      </c>
    </row>
    <row r="1281" spans="53:65" ht="15" x14ac:dyDescent="0.25">
      <c r="BA1281" s="91" t="s">
        <v>3689</v>
      </c>
      <c r="BB1281" s="91" t="s">
        <v>3361</v>
      </c>
      <c r="BC1281" s="91" t="s">
        <v>3448</v>
      </c>
      <c r="BD1281" s="473" t="s">
        <v>1301</v>
      </c>
      <c r="BE1281">
        <v>1248</v>
      </c>
      <c r="BF1281" s="18" t="s">
        <v>482</v>
      </c>
      <c r="BG1281" s="312" t="s">
        <v>786</v>
      </c>
      <c r="BH1281" s="93" t="str">
        <f t="shared" si="84"/>
        <v>Iowa Fayette</v>
      </c>
      <c r="BI1281" s="18" t="s">
        <v>3016</v>
      </c>
      <c r="BJ1281" s="18" t="s">
        <v>3633</v>
      </c>
      <c r="BK1281" s="18" t="s">
        <v>3633</v>
      </c>
      <c r="BL1281" s="100" t="s">
        <v>3634</v>
      </c>
      <c r="BM1281" s="94" t="s">
        <v>1802</v>
      </c>
    </row>
    <row r="1282" spans="53:65" ht="15" x14ac:dyDescent="0.25">
      <c r="BA1282" s="90" t="s">
        <v>3690</v>
      </c>
      <c r="BB1282" s="90" t="s">
        <v>3361</v>
      </c>
      <c r="BC1282" s="90" t="s">
        <v>3448</v>
      </c>
      <c r="BD1282" s="473" t="s">
        <v>1301</v>
      </c>
      <c r="BE1282">
        <v>1249</v>
      </c>
      <c r="BF1282" s="18" t="s">
        <v>482</v>
      </c>
      <c r="BG1282" s="312" t="s">
        <v>2403</v>
      </c>
      <c r="BH1282" s="93" t="str">
        <f t="shared" si="84"/>
        <v>Iowa Floyd</v>
      </c>
      <c r="BI1282" s="18" t="s">
        <v>3016</v>
      </c>
      <c r="BJ1282" s="18" t="s">
        <v>3633</v>
      </c>
      <c r="BK1282" s="18" t="s">
        <v>3633</v>
      </c>
      <c r="BL1282" s="100" t="s">
        <v>3634</v>
      </c>
      <c r="BM1282" s="94" t="s">
        <v>1802</v>
      </c>
    </row>
    <row r="1283" spans="53:65" ht="15" x14ac:dyDescent="0.25">
      <c r="BA1283" s="91" t="s">
        <v>3691</v>
      </c>
      <c r="BB1283" s="91" t="s">
        <v>3361</v>
      </c>
      <c r="BC1283" s="91" t="s">
        <v>3365</v>
      </c>
      <c r="BD1283" s="473" t="s">
        <v>1301</v>
      </c>
      <c r="BE1283">
        <v>1250</v>
      </c>
      <c r="BF1283" s="18" t="s">
        <v>482</v>
      </c>
      <c r="BG1283" s="312" t="s">
        <v>795</v>
      </c>
      <c r="BH1283" s="93" t="str">
        <f t="shared" si="84"/>
        <v>Iowa Franklin</v>
      </c>
      <c r="BI1283" s="18" t="s">
        <v>3016</v>
      </c>
      <c r="BJ1283" s="18" t="s">
        <v>3633</v>
      </c>
      <c r="BK1283" s="18" t="s">
        <v>3633</v>
      </c>
      <c r="BL1283" s="100" t="s">
        <v>3634</v>
      </c>
      <c r="BM1283" s="94" t="s">
        <v>1802</v>
      </c>
    </row>
    <row r="1284" spans="53:65" ht="15" x14ac:dyDescent="0.25">
      <c r="BA1284" s="90" t="s">
        <v>3692</v>
      </c>
      <c r="BB1284" s="90" t="s">
        <v>3361</v>
      </c>
      <c r="BC1284" s="90" t="s">
        <v>3660</v>
      </c>
      <c r="BD1284" s="473" t="s">
        <v>1301</v>
      </c>
      <c r="BE1284">
        <v>1251</v>
      </c>
      <c r="BF1284" s="18" t="s">
        <v>482</v>
      </c>
      <c r="BG1284" s="312" t="s">
        <v>1639</v>
      </c>
      <c r="BH1284" s="93" t="str">
        <f t="shared" si="84"/>
        <v>Iowa Fremont</v>
      </c>
      <c r="BI1284" s="18" t="s">
        <v>3016</v>
      </c>
      <c r="BJ1284" s="18" t="s">
        <v>3628</v>
      </c>
      <c r="BK1284" s="18" t="s">
        <v>3628</v>
      </c>
      <c r="BL1284" s="100" t="s">
        <v>3629</v>
      </c>
      <c r="BM1284" s="94" t="s">
        <v>1802</v>
      </c>
    </row>
    <row r="1285" spans="53:65" ht="15" x14ac:dyDescent="0.25">
      <c r="BA1285" s="91" t="s">
        <v>3693</v>
      </c>
      <c r="BB1285" s="91" t="s">
        <v>3361</v>
      </c>
      <c r="BC1285" s="91" t="s">
        <v>3448</v>
      </c>
      <c r="BD1285" s="473" t="s">
        <v>1301</v>
      </c>
      <c r="BE1285">
        <v>1252</v>
      </c>
      <c r="BF1285" s="18" t="s">
        <v>482</v>
      </c>
      <c r="BG1285" s="312" t="s">
        <v>814</v>
      </c>
      <c r="BH1285" s="93" t="str">
        <f t="shared" si="84"/>
        <v>Iowa Greene</v>
      </c>
      <c r="BI1285" s="18" t="s">
        <v>3016</v>
      </c>
      <c r="BJ1285" s="18" t="s">
        <v>3641</v>
      </c>
      <c r="BK1285" s="18" t="s">
        <v>3641</v>
      </c>
      <c r="BL1285" s="100" t="s">
        <v>3642</v>
      </c>
      <c r="BM1285" s="94" t="s">
        <v>1802</v>
      </c>
    </row>
    <row r="1286" spans="53:65" ht="15" x14ac:dyDescent="0.25">
      <c r="BA1286" s="90" t="s">
        <v>3694</v>
      </c>
      <c r="BB1286" s="90" t="s">
        <v>3361</v>
      </c>
      <c r="BC1286" s="90" t="s">
        <v>3437</v>
      </c>
      <c r="BD1286" s="473" t="s">
        <v>1301</v>
      </c>
      <c r="BE1286">
        <v>1253</v>
      </c>
      <c r="BF1286" s="18" t="s">
        <v>482</v>
      </c>
      <c r="BG1286" s="312" t="s">
        <v>3160</v>
      </c>
      <c r="BH1286" s="93" t="str">
        <f t="shared" si="84"/>
        <v>Iowa Grundy</v>
      </c>
      <c r="BI1286" s="18" t="s">
        <v>3016</v>
      </c>
      <c r="BJ1286" s="18" t="s">
        <v>3633</v>
      </c>
      <c r="BK1286" s="18" t="s">
        <v>3633</v>
      </c>
      <c r="BL1286" s="100" t="s">
        <v>3634</v>
      </c>
      <c r="BM1286" s="94" t="s">
        <v>1802</v>
      </c>
    </row>
    <row r="1287" spans="53:65" ht="15" x14ac:dyDescent="0.25">
      <c r="BA1287" s="91" t="s">
        <v>3695</v>
      </c>
      <c r="BB1287" s="91" t="s">
        <v>3361</v>
      </c>
      <c r="BC1287" s="91" t="s">
        <v>3448</v>
      </c>
      <c r="BD1287" s="473" t="s">
        <v>1301</v>
      </c>
      <c r="BE1287">
        <v>1254</v>
      </c>
      <c r="BF1287" s="18" t="s">
        <v>482</v>
      </c>
      <c r="BG1287" s="312" t="s">
        <v>3696</v>
      </c>
      <c r="BH1287" s="93" t="str">
        <f t="shared" si="84"/>
        <v>Iowa Guthrie</v>
      </c>
      <c r="BI1287" s="18" t="s">
        <v>3016</v>
      </c>
      <c r="BJ1287" s="18" t="s">
        <v>3641</v>
      </c>
      <c r="BK1287" s="18" t="s">
        <v>3641</v>
      </c>
      <c r="BL1287" s="100" t="s">
        <v>3642</v>
      </c>
      <c r="BM1287" s="94" t="s">
        <v>1802</v>
      </c>
    </row>
    <row r="1288" spans="53:65" ht="15" x14ac:dyDescent="0.25">
      <c r="BA1288" s="90" t="s">
        <v>3697</v>
      </c>
      <c r="BB1288" s="90" t="s">
        <v>3361</v>
      </c>
      <c r="BC1288" s="90" t="s">
        <v>3660</v>
      </c>
      <c r="BD1288" s="473" t="s">
        <v>1301</v>
      </c>
      <c r="BE1288">
        <v>1255</v>
      </c>
      <c r="BF1288" s="18" t="s">
        <v>482</v>
      </c>
      <c r="BG1288" s="312" t="s">
        <v>1920</v>
      </c>
      <c r="BH1288" s="93" t="str">
        <f t="shared" si="84"/>
        <v>Iowa Hamilton</v>
      </c>
      <c r="BI1288" s="18" t="s">
        <v>3016</v>
      </c>
      <c r="BJ1288" s="18" t="s">
        <v>3641</v>
      </c>
      <c r="BK1288" s="18" t="s">
        <v>3641</v>
      </c>
      <c r="BL1288" s="100" t="s">
        <v>3642</v>
      </c>
      <c r="BM1288" s="94" t="s">
        <v>1802</v>
      </c>
    </row>
    <row r="1289" spans="53:65" ht="15" x14ac:dyDescent="0.25">
      <c r="BA1289" s="91" t="s">
        <v>3698</v>
      </c>
      <c r="BB1289" s="91" t="s">
        <v>3361</v>
      </c>
      <c r="BC1289" s="91" t="s">
        <v>3365</v>
      </c>
      <c r="BD1289" s="473" t="s">
        <v>1301</v>
      </c>
      <c r="BE1289">
        <v>1256</v>
      </c>
      <c r="BF1289" s="18" t="s">
        <v>482</v>
      </c>
      <c r="BG1289" s="312" t="s">
        <v>2476</v>
      </c>
      <c r="BH1289" s="93" t="str">
        <f t="shared" si="84"/>
        <v>Iowa Hancock</v>
      </c>
      <c r="BI1289" s="18" t="s">
        <v>3016</v>
      </c>
      <c r="BJ1289" s="18" t="s">
        <v>3655</v>
      </c>
      <c r="BK1289" s="18" t="s">
        <v>3655</v>
      </c>
      <c r="BL1289" s="100" t="s">
        <v>3656</v>
      </c>
      <c r="BM1289" s="94" t="s">
        <v>1802</v>
      </c>
    </row>
    <row r="1290" spans="53:65" ht="15" x14ac:dyDescent="0.25">
      <c r="BA1290" s="90" t="s">
        <v>3699</v>
      </c>
      <c r="BB1290" s="90" t="s">
        <v>3361</v>
      </c>
      <c r="BC1290" s="90" t="s">
        <v>3365</v>
      </c>
      <c r="BD1290" s="473" t="s">
        <v>1301</v>
      </c>
      <c r="BE1290">
        <v>1257</v>
      </c>
      <c r="BF1290" s="18" t="s">
        <v>482</v>
      </c>
      <c r="BG1290" s="312" t="s">
        <v>3173</v>
      </c>
      <c r="BH1290" s="93" t="str">
        <f t="shared" si="84"/>
        <v>Iowa Hardin</v>
      </c>
      <c r="BI1290" s="18" t="s">
        <v>3016</v>
      </c>
      <c r="BJ1290" s="18" t="s">
        <v>3633</v>
      </c>
      <c r="BK1290" s="18" t="s">
        <v>3633</v>
      </c>
      <c r="BL1290" s="100" t="s">
        <v>3634</v>
      </c>
      <c r="BM1290" s="94" t="s">
        <v>1802</v>
      </c>
    </row>
    <row r="1291" spans="53:65" ht="15" x14ac:dyDescent="0.25">
      <c r="BA1291" s="91" t="s">
        <v>3700</v>
      </c>
      <c r="BB1291" s="91" t="s">
        <v>3361</v>
      </c>
      <c r="BC1291" s="91" t="s">
        <v>3365</v>
      </c>
      <c r="BD1291" s="473" t="s">
        <v>1301</v>
      </c>
      <c r="BE1291">
        <v>1258</v>
      </c>
      <c r="BF1291" s="18" t="s">
        <v>482</v>
      </c>
      <c r="BG1291" s="312" t="s">
        <v>3471</v>
      </c>
      <c r="BH1291" s="93" t="str">
        <f t="shared" si="84"/>
        <v>Iowa Harrison</v>
      </c>
      <c r="BI1291" s="18" t="s">
        <v>3016</v>
      </c>
      <c r="BJ1291" s="18" t="s">
        <v>3641</v>
      </c>
      <c r="BK1291" s="18" t="s">
        <v>3641</v>
      </c>
      <c r="BL1291" s="100" t="s">
        <v>3642</v>
      </c>
      <c r="BM1291" s="94" t="s">
        <v>1802</v>
      </c>
    </row>
    <row r="1292" spans="53:65" ht="15" x14ac:dyDescent="0.25">
      <c r="BA1292" s="90" t="s">
        <v>3701</v>
      </c>
      <c r="BB1292" s="90" t="s">
        <v>3361</v>
      </c>
      <c r="BC1292" s="90" t="s">
        <v>3365</v>
      </c>
      <c r="BD1292" s="473" t="s">
        <v>1301</v>
      </c>
      <c r="BE1292">
        <v>1259</v>
      </c>
      <c r="BF1292" s="18" t="s">
        <v>482</v>
      </c>
      <c r="BG1292" s="312" t="s">
        <v>834</v>
      </c>
      <c r="BH1292" s="93" t="str">
        <f t="shared" si="84"/>
        <v>Iowa Henry</v>
      </c>
      <c r="BI1292" s="18" t="s">
        <v>3016</v>
      </c>
      <c r="BJ1292" s="18" t="s">
        <v>3677</v>
      </c>
      <c r="BK1292" s="18" t="s">
        <v>3677</v>
      </c>
      <c r="BL1292" s="100" t="s">
        <v>3678</v>
      </c>
      <c r="BM1292" s="94" t="s">
        <v>1802</v>
      </c>
    </row>
    <row r="1293" spans="53:65" ht="15" x14ac:dyDescent="0.25">
      <c r="BA1293" s="91" t="s">
        <v>3702</v>
      </c>
      <c r="BB1293" s="91" t="s">
        <v>3361</v>
      </c>
      <c r="BC1293" s="91" t="s">
        <v>3365</v>
      </c>
      <c r="BD1293" s="473" t="s">
        <v>1301</v>
      </c>
      <c r="BE1293">
        <v>1260</v>
      </c>
      <c r="BF1293" s="18" t="s">
        <v>482</v>
      </c>
      <c r="BG1293" s="312" t="s">
        <v>1272</v>
      </c>
      <c r="BH1293" s="93" t="str">
        <f t="shared" si="84"/>
        <v>Iowa Howard</v>
      </c>
      <c r="BI1293" s="18" t="s">
        <v>3016</v>
      </c>
      <c r="BJ1293" s="18" t="s">
        <v>3633</v>
      </c>
      <c r="BK1293" s="18" t="s">
        <v>3633</v>
      </c>
      <c r="BL1293" s="100" t="s">
        <v>3634</v>
      </c>
      <c r="BM1293" s="94" t="s">
        <v>1802</v>
      </c>
    </row>
    <row r="1294" spans="53:65" ht="15" x14ac:dyDescent="0.25">
      <c r="BA1294" s="90" t="s">
        <v>3703</v>
      </c>
      <c r="BB1294" s="90" t="s">
        <v>3361</v>
      </c>
      <c r="BC1294" s="90" t="s">
        <v>3448</v>
      </c>
      <c r="BD1294" s="473" t="s">
        <v>1301</v>
      </c>
      <c r="BE1294">
        <v>1261</v>
      </c>
      <c r="BF1294" s="18" t="s">
        <v>482</v>
      </c>
      <c r="BG1294" s="312" t="s">
        <v>1446</v>
      </c>
      <c r="BH1294" s="93" t="str">
        <f t="shared" si="84"/>
        <v>Iowa Humboldt</v>
      </c>
      <c r="BI1294" s="18" t="s">
        <v>3016</v>
      </c>
      <c r="BJ1294" s="18" t="s">
        <v>3655</v>
      </c>
      <c r="BK1294" s="18" t="s">
        <v>3655</v>
      </c>
      <c r="BL1294" s="100" t="s">
        <v>3656</v>
      </c>
      <c r="BM1294" s="94" t="s">
        <v>1802</v>
      </c>
    </row>
    <row r="1295" spans="53:65" ht="15" x14ac:dyDescent="0.25">
      <c r="BA1295" s="91" t="s">
        <v>3704</v>
      </c>
      <c r="BB1295" s="91" t="s">
        <v>3361</v>
      </c>
      <c r="BC1295" s="91" t="s">
        <v>3448</v>
      </c>
      <c r="BD1295" s="473" t="s">
        <v>1301</v>
      </c>
      <c r="BE1295">
        <v>1262</v>
      </c>
      <c r="BF1295" s="18" t="s">
        <v>482</v>
      </c>
      <c r="BG1295" s="312" t="s">
        <v>3705</v>
      </c>
      <c r="BH1295" s="93" t="str">
        <f t="shared" si="84"/>
        <v>Iowa Ida</v>
      </c>
      <c r="BI1295" s="18" t="s">
        <v>3016</v>
      </c>
      <c r="BJ1295" s="18" t="s">
        <v>3641</v>
      </c>
      <c r="BK1295" s="18" t="s">
        <v>3641</v>
      </c>
      <c r="BL1295" s="100" t="s">
        <v>3642</v>
      </c>
      <c r="BM1295" s="94" t="s">
        <v>1802</v>
      </c>
    </row>
    <row r="1296" spans="53:65" ht="15" x14ac:dyDescent="0.25">
      <c r="BA1296" s="90" t="s">
        <v>3706</v>
      </c>
      <c r="BB1296" s="90" t="s">
        <v>3361</v>
      </c>
      <c r="BC1296" s="90" t="s">
        <v>3448</v>
      </c>
      <c r="BD1296" s="473" t="s">
        <v>1301</v>
      </c>
      <c r="BE1296">
        <v>1263</v>
      </c>
      <c r="BF1296" s="18" t="s">
        <v>482</v>
      </c>
      <c r="BG1296" s="312" t="s">
        <v>482</v>
      </c>
      <c r="BH1296" s="93" t="str">
        <f t="shared" si="84"/>
        <v>Iowa Iowa</v>
      </c>
      <c r="BI1296" s="18" t="s">
        <v>3016</v>
      </c>
      <c r="BJ1296" s="18" t="s">
        <v>3677</v>
      </c>
      <c r="BK1296" s="18" t="s">
        <v>3677</v>
      </c>
      <c r="BL1296" s="100" t="s">
        <v>3678</v>
      </c>
      <c r="BM1296" s="94" t="s">
        <v>1802</v>
      </c>
    </row>
    <row r="1297" spans="53:65" ht="15" x14ac:dyDescent="0.25">
      <c r="BA1297" s="91" t="s">
        <v>3707</v>
      </c>
      <c r="BB1297" s="91" t="s">
        <v>3361</v>
      </c>
      <c r="BC1297" s="91" t="s">
        <v>3365</v>
      </c>
      <c r="BD1297" s="473" t="s">
        <v>1301</v>
      </c>
      <c r="BE1297">
        <v>1264</v>
      </c>
      <c r="BF1297" s="18" t="s">
        <v>482</v>
      </c>
      <c r="BG1297" s="312" t="s">
        <v>848</v>
      </c>
      <c r="BH1297" s="93" t="str">
        <f t="shared" si="84"/>
        <v>Iowa Jackson</v>
      </c>
      <c r="BI1297" s="18" t="s">
        <v>3016</v>
      </c>
      <c r="BJ1297" s="18" t="s">
        <v>3644</v>
      </c>
      <c r="BK1297" s="18" t="s">
        <v>3644</v>
      </c>
      <c r="BL1297" s="100" t="s">
        <v>3645</v>
      </c>
      <c r="BM1297" s="94" t="s">
        <v>1802</v>
      </c>
    </row>
    <row r="1298" spans="53:65" ht="15" x14ac:dyDescent="0.25">
      <c r="BA1298" s="90" t="s">
        <v>3708</v>
      </c>
      <c r="BB1298" s="90" t="s">
        <v>3361</v>
      </c>
      <c r="BC1298" s="90" t="s">
        <v>3448</v>
      </c>
      <c r="BD1298" s="473" t="s">
        <v>1301</v>
      </c>
      <c r="BE1298">
        <v>1265</v>
      </c>
      <c r="BF1298" s="18" t="s">
        <v>482</v>
      </c>
      <c r="BG1298" s="312" t="s">
        <v>2522</v>
      </c>
      <c r="BH1298" s="93" t="str">
        <f t="shared" si="84"/>
        <v>Iowa Jasper</v>
      </c>
      <c r="BI1298" s="18" t="s">
        <v>3016</v>
      </c>
      <c r="BJ1298" s="18" t="s">
        <v>3637</v>
      </c>
      <c r="BK1298" s="18" t="s">
        <v>3637</v>
      </c>
      <c r="BL1298" s="100" t="s">
        <v>3638</v>
      </c>
      <c r="BM1298" s="94" t="s">
        <v>1802</v>
      </c>
    </row>
    <row r="1299" spans="53:65" ht="15" x14ac:dyDescent="0.25">
      <c r="BA1299" s="91" t="s">
        <v>3709</v>
      </c>
      <c r="BB1299" s="91" t="s">
        <v>3361</v>
      </c>
      <c r="BC1299" s="91" t="s">
        <v>3448</v>
      </c>
      <c r="BD1299" s="473" t="s">
        <v>1301</v>
      </c>
      <c r="BE1299">
        <v>1266</v>
      </c>
      <c r="BF1299" s="18" t="s">
        <v>482</v>
      </c>
      <c r="BG1299" s="312" t="s">
        <v>856</v>
      </c>
      <c r="BH1299" s="93" t="str">
        <f t="shared" si="84"/>
        <v>Iowa Jefferson</v>
      </c>
      <c r="BI1299" s="18" t="s">
        <v>3016</v>
      </c>
      <c r="BJ1299" s="18" t="s">
        <v>3677</v>
      </c>
      <c r="BK1299" s="18" t="s">
        <v>3677</v>
      </c>
      <c r="BL1299" s="100" t="s">
        <v>3678</v>
      </c>
      <c r="BM1299" s="94" t="s">
        <v>1802</v>
      </c>
    </row>
    <row r="1300" spans="53:65" ht="15" x14ac:dyDescent="0.25">
      <c r="BA1300" s="90" t="s">
        <v>3710</v>
      </c>
      <c r="BB1300" s="90" t="s">
        <v>3361</v>
      </c>
      <c r="BC1300" s="90" t="s">
        <v>3660</v>
      </c>
      <c r="BD1300" s="473" t="s">
        <v>1301</v>
      </c>
      <c r="BE1300">
        <v>1267</v>
      </c>
      <c r="BF1300" s="18" t="s">
        <v>482</v>
      </c>
      <c r="BG1300" s="312" t="s">
        <v>1286</v>
      </c>
      <c r="BH1300" s="93" t="str">
        <f t="shared" si="84"/>
        <v>Iowa Johnson</v>
      </c>
      <c r="BI1300" s="18" t="s">
        <v>3016</v>
      </c>
      <c r="BJ1300" s="18" t="s">
        <v>3677</v>
      </c>
      <c r="BK1300" s="18" t="s">
        <v>3677</v>
      </c>
      <c r="BL1300" s="100" t="s">
        <v>3678</v>
      </c>
      <c r="BM1300" s="94" t="s">
        <v>1802</v>
      </c>
    </row>
    <row r="1301" spans="53:65" ht="15" x14ac:dyDescent="0.25">
      <c r="BA1301" s="91" t="s">
        <v>3711</v>
      </c>
      <c r="BB1301" s="91" t="s">
        <v>3361</v>
      </c>
      <c r="BC1301" s="91" t="s">
        <v>3660</v>
      </c>
      <c r="BD1301" s="473" t="s">
        <v>1301</v>
      </c>
      <c r="BE1301">
        <v>1268</v>
      </c>
      <c r="BF1301" s="18" t="s">
        <v>482</v>
      </c>
      <c r="BG1301" s="312" t="s">
        <v>2547</v>
      </c>
      <c r="BH1301" s="93" t="str">
        <f t="shared" si="84"/>
        <v>Iowa Jones</v>
      </c>
      <c r="BI1301" s="18" t="s">
        <v>3016</v>
      </c>
      <c r="BJ1301" s="18" t="s">
        <v>3644</v>
      </c>
      <c r="BK1301" s="18" t="s">
        <v>3644</v>
      </c>
      <c r="BL1301" s="100" t="s">
        <v>3645</v>
      </c>
      <c r="BM1301" s="94" t="s">
        <v>1802</v>
      </c>
    </row>
    <row r="1302" spans="53:65" ht="15" x14ac:dyDescent="0.25">
      <c r="BA1302" s="90" t="s">
        <v>3712</v>
      </c>
      <c r="BB1302" s="90" t="s">
        <v>3361</v>
      </c>
      <c r="BC1302" s="90" t="s">
        <v>3448</v>
      </c>
      <c r="BD1302" s="473" t="s">
        <v>1301</v>
      </c>
      <c r="BE1302">
        <v>1269</v>
      </c>
      <c r="BF1302" s="18" t="s">
        <v>482</v>
      </c>
      <c r="BG1302" s="312" t="s">
        <v>3713</v>
      </c>
      <c r="BH1302" s="93" t="str">
        <f t="shared" si="84"/>
        <v>Iowa Keokuk</v>
      </c>
      <c r="BI1302" s="18" t="s">
        <v>3016</v>
      </c>
      <c r="BJ1302" s="18" t="s">
        <v>3677</v>
      </c>
      <c r="BK1302" s="18" t="s">
        <v>3677</v>
      </c>
      <c r="BL1302" s="100" t="s">
        <v>3678</v>
      </c>
      <c r="BM1302" s="94" t="s">
        <v>1802</v>
      </c>
    </row>
    <row r="1303" spans="53:65" ht="15" x14ac:dyDescent="0.25">
      <c r="BA1303" s="91" t="s">
        <v>3714</v>
      </c>
      <c r="BB1303" s="91" t="s">
        <v>3361</v>
      </c>
      <c r="BC1303" s="91" t="s">
        <v>3365</v>
      </c>
      <c r="BD1303" s="473" t="s">
        <v>1301</v>
      </c>
      <c r="BE1303">
        <v>1270</v>
      </c>
      <c r="BF1303" s="18" t="s">
        <v>482</v>
      </c>
      <c r="BG1303" s="312" t="s">
        <v>3715</v>
      </c>
      <c r="BH1303" s="93" t="str">
        <f t="shared" si="84"/>
        <v>Iowa Kossuth</v>
      </c>
      <c r="BI1303" s="18" t="s">
        <v>3016</v>
      </c>
      <c r="BJ1303" s="18" t="s">
        <v>3655</v>
      </c>
      <c r="BK1303" s="18" t="s">
        <v>3655</v>
      </c>
      <c r="BL1303" s="100" t="s">
        <v>3656</v>
      </c>
      <c r="BM1303" s="94" t="s">
        <v>1802</v>
      </c>
    </row>
    <row r="1304" spans="53:65" ht="15" x14ac:dyDescent="0.25">
      <c r="BA1304" s="90" t="s">
        <v>3716</v>
      </c>
      <c r="BB1304" s="90" t="s">
        <v>3361</v>
      </c>
      <c r="BC1304" s="90" t="s">
        <v>3660</v>
      </c>
      <c r="BD1304" s="473" t="s">
        <v>1301</v>
      </c>
      <c r="BE1304">
        <v>1271</v>
      </c>
      <c r="BF1304" s="18" t="s">
        <v>482</v>
      </c>
      <c r="BG1304" s="312" t="s">
        <v>886</v>
      </c>
      <c r="BH1304" s="93" t="str">
        <f t="shared" si="84"/>
        <v>Iowa Lee</v>
      </c>
      <c r="BI1304" s="18" t="s">
        <v>3016</v>
      </c>
      <c r="BJ1304" s="18" t="s">
        <v>3677</v>
      </c>
      <c r="BK1304" s="18" t="s">
        <v>3677</v>
      </c>
      <c r="BL1304" s="100" t="s">
        <v>3678</v>
      </c>
      <c r="BM1304" s="94" t="s">
        <v>1802</v>
      </c>
    </row>
    <row r="1305" spans="53:65" ht="15" x14ac:dyDescent="0.25">
      <c r="BA1305" s="91" t="s">
        <v>3717</v>
      </c>
      <c r="BB1305" s="91" t="s">
        <v>3361</v>
      </c>
      <c r="BC1305" s="91" t="s">
        <v>3365</v>
      </c>
      <c r="BD1305" s="473" t="s">
        <v>1301</v>
      </c>
      <c r="BE1305">
        <v>1272</v>
      </c>
      <c r="BF1305" s="18" t="s">
        <v>482</v>
      </c>
      <c r="BG1305" s="312" t="s">
        <v>3718</v>
      </c>
      <c r="BH1305" s="93" t="str">
        <f t="shared" si="84"/>
        <v>Iowa Linn</v>
      </c>
      <c r="BI1305" s="18" t="s">
        <v>3016</v>
      </c>
      <c r="BJ1305" s="18" t="s">
        <v>3644</v>
      </c>
      <c r="BK1305" s="18" t="s">
        <v>3644</v>
      </c>
      <c r="BL1305" s="100" t="s">
        <v>3645</v>
      </c>
      <c r="BM1305" s="94" t="s">
        <v>1802</v>
      </c>
    </row>
    <row r="1306" spans="53:65" ht="15" x14ac:dyDescent="0.25">
      <c r="BA1306" s="90" t="s">
        <v>3719</v>
      </c>
      <c r="BB1306" s="90" t="s">
        <v>3361</v>
      </c>
      <c r="BC1306" s="90" t="s">
        <v>3365</v>
      </c>
      <c r="BD1306" s="473" t="s">
        <v>1301</v>
      </c>
      <c r="BE1306">
        <v>1273</v>
      </c>
      <c r="BF1306" s="18" t="s">
        <v>482</v>
      </c>
      <c r="BG1306" s="312" t="s">
        <v>3720</v>
      </c>
      <c r="BH1306" s="93" t="str">
        <f t="shared" si="84"/>
        <v>Iowa Louisa</v>
      </c>
      <c r="BI1306" s="18" t="s">
        <v>3016</v>
      </c>
      <c r="BJ1306" s="18" t="s">
        <v>3677</v>
      </c>
      <c r="BK1306" s="18" t="s">
        <v>3677</v>
      </c>
      <c r="BL1306" s="100" t="s">
        <v>3678</v>
      </c>
      <c r="BM1306" s="94" t="s">
        <v>1802</v>
      </c>
    </row>
    <row r="1307" spans="53:65" ht="15" x14ac:dyDescent="0.25">
      <c r="BA1307" s="91" t="s">
        <v>3721</v>
      </c>
      <c r="BB1307" s="91" t="s">
        <v>3361</v>
      </c>
      <c r="BC1307" s="91" t="s">
        <v>3365</v>
      </c>
      <c r="BD1307" s="473" t="s">
        <v>1301</v>
      </c>
      <c r="BE1307">
        <v>1274</v>
      </c>
      <c r="BF1307" s="18" t="s">
        <v>482</v>
      </c>
      <c r="BG1307" s="312" t="s">
        <v>3722</v>
      </c>
      <c r="BH1307" s="93" t="str">
        <f t="shared" si="84"/>
        <v>Iowa Lucas</v>
      </c>
      <c r="BI1307" s="18" t="s">
        <v>3016</v>
      </c>
      <c r="BJ1307" s="18" t="s">
        <v>3637</v>
      </c>
      <c r="BK1307" s="18" t="s">
        <v>3637</v>
      </c>
      <c r="BL1307" s="100" t="s">
        <v>3638</v>
      </c>
      <c r="BM1307" s="94" t="s">
        <v>1802</v>
      </c>
    </row>
    <row r="1308" spans="53:65" ht="15" x14ac:dyDescent="0.25">
      <c r="BA1308" s="90" t="s">
        <v>3723</v>
      </c>
      <c r="BB1308" s="90" t="s">
        <v>3361</v>
      </c>
      <c r="BC1308" s="90" t="s">
        <v>3365</v>
      </c>
      <c r="BD1308" s="473" t="s">
        <v>1301</v>
      </c>
      <c r="BE1308">
        <v>1275</v>
      </c>
      <c r="BF1308" s="18" t="s">
        <v>482</v>
      </c>
      <c r="BG1308" s="312" t="s">
        <v>3724</v>
      </c>
      <c r="BH1308" s="93" t="str">
        <f t="shared" si="84"/>
        <v>Iowa Lyon</v>
      </c>
      <c r="BI1308" s="18" t="s">
        <v>3016</v>
      </c>
      <c r="BJ1308" s="18" t="s">
        <v>3655</v>
      </c>
      <c r="BK1308" s="18" t="s">
        <v>3655</v>
      </c>
      <c r="BL1308" s="100" t="s">
        <v>3656</v>
      </c>
      <c r="BM1308" s="94" t="s">
        <v>1802</v>
      </c>
    </row>
    <row r="1309" spans="53:65" ht="15" x14ac:dyDescent="0.25">
      <c r="BA1309" s="91" t="s">
        <v>3725</v>
      </c>
      <c r="BB1309" s="91" t="s">
        <v>3361</v>
      </c>
      <c r="BC1309" s="91" t="s">
        <v>3448</v>
      </c>
      <c r="BD1309" s="473" t="s">
        <v>1301</v>
      </c>
      <c r="BE1309">
        <v>1276</v>
      </c>
      <c r="BF1309" s="18" t="s">
        <v>482</v>
      </c>
      <c r="BG1309" s="312" t="s">
        <v>925</v>
      </c>
      <c r="BH1309" s="93" t="str">
        <f t="shared" si="84"/>
        <v>Iowa Madison</v>
      </c>
      <c r="BI1309" s="18" t="s">
        <v>3016</v>
      </c>
      <c r="BJ1309" s="18" t="s">
        <v>3628</v>
      </c>
      <c r="BK1309" s="18" t="s">
        <v>3628</v>
      </c>
      <c r="BL1309" s="100" t="s">
        <v>3629</v>
      </c>
      <c r="BM1309" s="94" t="s">
        <v>1802</v>
      </c>
    </row>
    <row r="1310" spans="53:65" ht="15" x14ac:dyDescent="0.25">
      <c r="BA1310" s="90" t="s">
        <v>3726</v>
      </c>
      <c r="BB1310" s="90" t="s">
        <v>3361</v>
      </c>
      <c r="BC1310" s="90" t="s">
        <v>3365</v>
      </c>
      <c r="BD1310" s="473" t="s">
        <v>1301</v>
      </c>
      <c r="BE1310">
        <v>1277</v>
      </c>
      <c r="BF1310" s="18" t="s">
        <v>482</v>
      </c>
      <c r="BG1310" s="312" t="s">
        <v>3727</v>
      </c>
      <c r="BH1310" s="93" t="str">
        <f t="shared" si="84"/>
        <v>Iowa Mahaska</v>
      </c>
      <c r="BI1310" s="18" t="s">
        <v>3016</v>
      </c>
      <c r="BJ1310" s="18" t="s">
        <v>3637</v>
      </c>
      <c r="BK1310" s="18" t="s">
        <v>3637</v>
      </c>
      <c r="BL1310" s="100" t="s">
        <v>3638</v>
      </c>
      <c r="BM1310" s="94" t="s">
        <v>1802</v>
      </c>
    </row>
    <row r="1311" spans="53:65" ht="15" x14ac:dyDescent="0.25">
      <c r="BA1311" s="91" t="s">
        <v>3728</v>
      </c>
      <c r="BB1311" s="91" t="s">
        <v>3361</v>
      </c>
      <c r="BC1311" s="91" t="s">
        <v>3448</v>
      </c>
      <c r="BD1311" s="473" t="s">
        <v>1301</v>
      </c>
      <c r="BE1311">
        <v>1278</v>
      </c>
      <c r="BF1311" s="18" t="s">
        <v>482</v>
      </c>
      <c r="BG1311" s="312" t="s">
        <v>943</v>
      </c>
      <c r="BH1311" s="93" t="str">
        <f t="shared" si="84"/>
        <v>Iowa Marion</v>
      </c>
      <c r="BI1311" s="18" t="s">
        <v>3016</v>
      </c>
      <c r="BJ1311" s="18" t="s">
        <v>3637</v>
      </c>
      <c r="BK1311" s="18" t="s">
        <v>3637</v>
      </c>
      <c r="BL1311" s="100" t="s">
        <v>3638</v>
      </c>
      <c r="BM1311" s="94" t="s">
        <v>1802</v>
      </c>
    </row>
    <row r="1312" spans="53:65" ht="15" x14ac:dyDescent="0.25">
      <c r="BA1312" s="90" t="s">
        <v>3729</v>
      </c>
      <c r="BB1312" s="90" t="s">
        <v>3361</v>
      </c>
      <c r="BC1312" s="90" t="s">
        <v>3365</v>
      </c>
      <c r="BD1312" s="473" t="s">
        <v>1301</v>
      </c>
      <c r="BE1312">
        <v>1279</v>
      </c>
      <c r="BF1312" s="18" t="s">
        <v>482</v>
      </c>
      <c r="BG1312" s="312" t="s">
        <v>947</v>
      </c>
      <c r="BH1312" s="93" t="str">
        <f t="shared" si="84"/>
        <v>Iowa Marshall</v>
      </c>
      <c r="BI1312" s="18" t="s">
        <v>3016</v>
      </c>
      <c r="BJ1312" s="18" t="s">
        <v>3633</v>
      </c>
      <c r="BK1312" s="18" t="s">
        <v>3633</v>
      </c>
      <c r="BL1312" s="100" t="s">
        <v>3634</v>
      </c>
      <c r="BM1312" s="94" t="s">
        <v>1802</v>
      </c>
    </row>
    <row r="1313" spans="53:65" ht="15" x14ac:dyDescent="0.25">
      <c r="BA1313" s="91" t="s">
        <v>3730</v>
      </c>
      <c r="BB1313" s="91" t="s">
        <v>3361</v>
      </c>
      <c r="BC1313" s="91" t="s">
        <v>3660</v>
      </c>
      <c r="BD1313" s="473" t="s">
        <v>1301</v>
      </c>
      <c r="BE1313">
        <v>1280</v>
      </c>
      <c r="BF1313" s="18" t="s">
        <v>482</v>
      </c>
      <c r="BG1313" s="312" t="s">
        <v>3731</v>
      </c>
      <c r="BH1313" s="93" t="str">
        <f t="shared" si="84"/>
        <v>Iowa Mills</v>
      </c>
      <c r="BI1313" s="18" t="s">
        <v>3016</v>
      </c>
      <c r="BJ1313" s="18" t="s">
        <v>3628</v>
      </c>
      <c r="BK1313" s="18" t="s">
        <v>3628</v>
      </c>
      <c r="BL1313" s="100" t="s">
        <v>3629</v>
      </c>
      <c r="BM1313" s="94" t="s">
        <v>1802</v>
      </c>
    </row>
    <row r="1314" spans="53:65" ht="15" x14ac:dyDescent="0.25">
      <c r="BA1314" s="90" t="s">
        <v>3732</v>
      </c>
      <c r="BB1314" s="90" t="s">
        <v>3361</v>
      </c>
      <c r="BC1314" s="90" t="s">
        <v>3660</v>
      </c>
      <c r="BD1314" s="473" t="s">
        <v>1301</v>
      </c>
      <c r="BE1314">
        <v>1281</v>
      </c>
      <c r="BF1314" s="18" t="s">
        <v>482</v>
      </c>
      <c r="BG1314" s="312" t="s">
        <v>2623</v>
      </c>
      <c r="BH1314" s="93" t="str">
        <f t="shared" si="84"/>
        <v>Iowa Mitchell</v>
      </c>
      <c r="BI1314" s="18" t="s">
        <v>3016</v>
      </c>
      <c r="BJ1314" s="18" t="s">
        <v>3633</v>
      </c>
      <c r="BK1314" s="18" t="s">
        <v>3633</v>
      </c>
      <c r="BL1314" s="100" t="s">
        <v>3634</v>
      </c>
      <c r="BM1314" s="94" t="s">
        <v>1802</v>
      </c>
    </row>
    <row r="1315" spans="53:65" ht="15" x14ac:dyDescent="0.25">
      <c r="BA1315" s="91" t="s">
        <v>3733</v>
      </c>
      <c r="BB1315" s="91" t="s">
        <v>3361</v>
      </c>
      <c r="BC1315" s="91" t="s">
        <v>3660</v>
      </c>
      <c r="BD1315" s="473" t="s">
        <v>1301</v>
      </c>
      <c r="BE1315">
        <v>1282</v>
      </c>
      <c r="BF1315" s="18" t="s">
        <v>482</v>
      </c>
      <c r="BG1315" s="312" t="s">
        <v>3734</v>
      </c>
      <c r="BH1315" s="93" t="str">
        <f t="shared" si="84"/>
        <v>Iowa Monona</v>
      </c>
      <c r="BI1315" s="18" t="s">
        <v>3016</v>
      </c>
      <c r="BJ1315" s="18" t="s">
        <v>3641</v>
      </c>
      <c r="BK1315" s="18" t="s">
        <v>3641</v>
      </c>
      <c r="BL1315" s="100" t="s">
        <v>3642</v>
      </c>
      <c r="BM1315" s="94" t="s">
        <v>1802</v>
      </c>
    </row>
    <row r="1316" spans="53:65" ht="15" x14ac:dyDescent="0.25">
      <c r="BA1316" s="91" t="s">
        <v>3735</v>
      </c>
      <c r="BB1316" s="91" t="s">
        <v>3361</v>
      </c>
      <c r="BC1316" s="91" t="s">
        <v>3660</v>
      </c>
      <c r="BD1316" s="473" t="s">
        <v>1301</v>
      </c>
      <c r="BE1316">
        <v>1283</v>
      </c>
      <c r="BF1316" s="18" t="s">
        <v>482</v>
      </c>
      <c r="BG1316" s="312" t="s">
        <v>965</v>
      </c>
      <c r="BH1316" s="93" t="str">
        <f t="shared" si="84"/>
        <v>Iowa Monroe</v>
      </c>
      <c r="BI1316" s="18" t="s">
        <v>3016</v>
      </c>
      <c r="BJ1316" s="18" t="s">
        <v>3637</v>
      </c>
      <c r="BK1316" s="18" t="s">
        <v>3637</v>
      </c>
      <c r="BL1316" s="100" t="s">
        <v>3638</v>
      </c>
      <c r="BM1316" s="94" t="s">
        <v>1802</v>
      </c>
    </row>
    <row r="1317" spans="53:65" ht="15" x14ac:dyDescent="0.25">
      <c r="BA1317" s="90" t="s">
        <v>3736</v>
      </c>
      <c r="BB1317" s="90" t="s">
        <v>3361</v>
      </c>
      <c r="BC1317" s="90" t="s">
        <v>3365</v>
      </c>
      <c r="BD1317" s="473" t="s">
        <v>1301</v>
      </c>
      <c r="BE1317">
        <v>1284</v>
      </c>
      <c r="BF1317" s="18" t="s">
        <v>482</v>
      </c>
      <c r="BG1317" s="312" t="s">
        <v>972</v>
      </c>
      <c r="BH1317" s="93" t="str">
        <f t="shared" si="84"/>
        <v>Iowa Montgomery</v>
      </c>
      <c r="BI1317" s="18" t="s">
        <v>3016</v>
      </c>
      <c r="BJ1317" s="18" t="s">
        <v>3628</v>
      </c>
      <c r="BK1317" s="18" t="s">
        <v>3628</v>
      </c>
      <c r="BL1317" s="100" t="s">
        <v>3629</v>
      </c>
      <c r="BM1317" s="94" t="s">
        <v>1802</v>
      </c>
    </row>
    <row r="1318" spans="53:65" ht="15" x14ac:dyDescent="0.25">
      <c r="BA1318" s="91" t="s">
        <v>3737</v>
      </c>
      <c r="BB1318" s="91" t="s">
        <v>3361</v>
      </c>
      <c r="BC1318" s="91" t="s">
        <v>3365</v>
      </c>
      <c r="BD1318" s="473" t="s">
        <v>1301</v>
      </c>
      <c r="BE1318">
        <v>1285</v>
      </c>
      <c r="BF1318" s="18" t="s">
        <v>482</v>
      </c>
      <c r="BG1318" s="312" t="s">
        <v>3738</v>
      </c>
      <c r="BH1318" s="93" t="str">
        <f t="shared" si="84"/>
        <v>Iowa Muscatine</v>
      </c>
      <c r="BI1318" s="18" t="s">
        <v>3016</v>
      </c>
      <c r="BJ1318" s="18" t="s">
        <v>3677</v>
      </c>
      <c r="BK1318" s="18" t="s">
        <v>3677</v>
      </c>
      <c r="BL1318" s="100" t="s">
        <v>3678</v>
      </c>
      <c r="BM1318" s="94" t="s">
        <v>1802</v>
      </c>
    </row>
    <row r="1319" spans="53:65" ht="15" x14ac:dyDescent="0.25">
      <c r="BA1319" s="90" t="s">
        <v>3739</v>
      </c>
      <c r="BB1319" s="90" t="s">
        <v>3361</v>
      </c>
      <c r="BC1319" s="90" t="s">
        <v>3448</v>
      </c>
      <c r="BD1319" s="473" t="s">
        <v>1301</v>
      </c>
      <c r="BE1319">
        <v>1286</v>
      </c>
      <c r="BF1319" s="18" t="s">
        <v>482</v>
      </c>
      <c r="BG1319" s="312" t="s">
        <v>3740</v>
      </c>
      <c r="BH1319" s="93" t="str">
        <f t="shared" si="84"/>
        <v>Iowa O'Brien</v>
      </c>
      <c r="BI1319" s="18" t="s">
        <v>3016</v>
      </c>
      <c r="BJ1319" s="18" t="s">
        <v>3655</v>
      </c>
      <c r="BK1319" s="18" t="s">
        <v>3655</v>
      </c>
      <c r="BL1319" s="100" t="s">
        <v>3656</v>
      </c>
      <c r="BM1319" s="94" t="s">
        <v>1802</v>
      </c>
    </row>
    <row r="1320" spans="53:65" ht="15" x14ac:dyDescent="0.25">
      <c r="BA1320" s="91" t="s">
        <v>3741</v>
      </c>
      <c r="BB1320" s="91" t="s">
        <v>3361</v>
      </c>
      <c r="BC1320" s="91" t="s">
        <v>3365</v>
      </c>
      <c r="BD1320" s="473" t="s">
        <v>1301</v>
      </c>
      <c r="BE1320">
        <v>1287</v>
      </c>
      <c r="BF1320" s="18" t="s">
        <v>482</v>
      </c>
      <c r="BG1320" s="312" t="s">
        <v>2041</v>
      </c>
      <c r="BH1320" s="93" t="str">
        <f t="shared" si="84"/>
        <v>Iowa Osceola</v>
      </c>
      <c r="BI1320" s="18" t="s">
        <v>3016</v>
      </c>
      <c r="BJ1320" s="18" t="s">
        <v>3655</v>
      </c>
      <c r="BK1320" s="18" t="s">
        <v>3655</v>
      </c>
      <c r="BL1320" s="100" t="s">
        <v>3656</v>
      </c>
      <c r="BM1320" s="94" t="s">
        <v>1802</v>
      </c>
    </row>
    <row r="1321" spans="53:65" ht="15" x14ac:dyDescent="0.25">
      <c r="BA1321" s="90" t="s">
        <v>3742</v>
      </c>
      <c r="BB1321" s="90" t="s">
        <v>3361</v>
      </c>
      <c r="BC1321" s="90" t="s">
        <v>3365</v>
      </c>
      <c r="BD1321" s="473" t="s">
        <v>1301</v>
      </c>
      <c r="BE1321">
        <v>1288</v>
      </c>
      <c r="BF1321" s="18" t="s">
        <v>482</v>
      </c>
      <c r="BG1321" s="312" t="s">
        <v>3743</v>
      </c>
      <c r="BH1321" s="93" t="str">
        <f t="shared" si="84"/>
        <v>Iowa Page</v>
      </c>
      <c r="BI1321" s="18" t="s">
        <v>3016</v>
      </c>
      <c r="BJ1321" s="18" t="s">
        <v>3628</v>
      </c>
      <c r="BK1321" s="18" t="s">
        <v>3628</v>
      </c>
      <c r="BL1321" s="100" t="s">
        <v>3629</v>
      </c>
      <c r="BM1321" s="94" t="s">
        <v>1802</v>
      </c>
    </row>
    <row r="1322" spans="53:65" ht="15" x14ac:dyDescent="0.25">
      <c r="BA1322" s="91" t="s">
        <v>3744</v>
      </c>
      <c r="BB1322" s="91" t="s">
        <v>3361</v>
      </c>
      <c r="BC1322" s="91" t="s">
        <v>3448</v>
      </c>
      <c r="BD1322" s="473" t="s">
        <v>1301</v>
      </c>
      <c r="BE1322">
        <v>1289</v>
      </c>
      <c r="BF1322" s="18" t="s">
        <v>482</v>
      </c>
      <c r="BG1322" s="312" t="s">
        <v>3745</v>
      </c>
      <c r="BH1322" s="93" t="str">
        <f t="shared" si="84"/>
        <v>Iowa Palo Alto</v>
      </c>
      <c r="BI1322" s="18" t="s">
        <v>3016</v>
      </c>
      <c r="BJ1322" s="18" t="s">
        <v>3655</v>
      </c>
      <c r="BK1322" s="18" t="s">
        <v>3655</v>
      </c>
      <c r="BL1322" s="100" t="s">
        <v>3656</v>
      </c>
      <c r="BM1322" s="94" t="s">
        <v>1802</v>
      </c>
    </row>
    <row r="1323" spans="53:65" ht="15" x14ac:dyDescent="0.25">
      <c r="BA1323" s="90" t="s">
        <v>3746</v>
      </c>
      <c r="BB1323" s="90" t="s">
        <v>3361</v>
      </c>
      <c r="BC1323" s="90" t="s">
        <v>3660</v>
      </c>
      <c r="BD1323" s="473" t="s">
        <v>1301</v>
      </c>
      <c r="BE1323">
        <v>1290</v>
      </c>
      <c r="BF1323" s="18" t="s">
        <v>482</v>
      </c>
      <c r="BG1323" s="312" t="s">
        <v>3747</v>
      </c>
      <c r="BH1323" s="93" t="str">
        <f t="shared" si="84"/>
        <v>Iowa Plymouth</v>
      </c>
      <c r="BI1323" s="18" t="s">
        <v>3016</v>
      </c>
      <c r="BJ1323" s="18" t="s">
        <v>3655</v>
      </c>
      <c r="BK1323" s="18" t="s">
        <v>3655</v>
      </c>
      <c r="BL1323" s="100" t="s">
        <v>3656</v>
      </c>
      <c r="BM1323" s="94" t="s">
        <v>1802</v>
      </c>
    </row>
    <row r="1324" spans="53:65" ht="15" x14ac:dyDescent="0.25">
      <c r="BA1324" s="91" t="s">
        <v>3748</v>
      </c>
      <c r="BB1324" s="91" t="s">
        <v>3361</v>
      </c>
      <c r="BC1324" s="91" t="s">
        <v>3448</v>
      </c>
      <c r="BD1324" s="473" t="s">
        <v>1301</v>
      </c>
      <c r="BE1324">
        <v>1291</v>
      </c>
      <c r="BF1324" s="18" t="s">
        <v>482</v>
      </c>
      <c r="BG1324" s="312" t="s">
        <v>3749</v>
      </c>
      <c r="BH1324" s="93" t="str">
        <f t="shared" si="84"/>
        <v>Iowa Pocahontas</v>
      </c>
      <c r="BI1324" s="18" t="s">
        <v>3016</v>
      </c>
      <c r="BJ1324" s="18" t="s">
        <v>3655</v>
      </c>
      <c r="BK1324" s="18" t="s">
        <v>3655</v>
      </c>
      <c r="BL1324" s="100" t="s">
        <v>3656</v>
      </c>
      <c r="BM1324" s="94" t="s">
        <v>1802</v>
      </c>
    </row>
    <row r="1325" spans="53:65" ht="15" x14ac:dyDescent="0.25">
      <c r="BA1325" s="90" t="s">
        <v>3750</v>
      </c>
      <c r="BB1325" s="90" t="s">
        <v>3361</v>
      </c>
      <c r="BC1325" s="90" t="s">
        <v>3448</v>
      </c>
      <c r="BD1325" s="473" t="s">
        <v>1301</v>
      </c>
      <c r="BE1325">
        <v>1292</v>
      </c>
      <c r="BF1325" s="18" t="s">
        <v>482</v>
      </c>
      <c r="BG1325" s="312" t="s">
        <v>1351</v>
      </c>
      <c r="BH1325" s="93" t="str">
        <f t="shared" si="84"/>
        <v>Iowa Polk</v>
      </c>
      <c r="BI1325" s="18" t="s">
        <v>3016</v>
      </c>
      <c r="BJ1325" s="18" t="s">
        <v>3637</v>
      </c>
      <c r="BK1325" s="18" t="s">
        <v>3637</v>
      </c>
      <c r="BL1325" s="100" t="s">
        <v>3638</v>
      </c>
      <c r="BM1325" s="94" t="s">
        <v>1802</v>
      </c>
    </row>
    <row r="1326" spans="53:65" ht="15" x14ac:dyDescent="0.25">
      <c r="BA1326" s="91" t="s">
        <v>3751</v>
      </c>
      <c r="BB1326" s="91" t="s">
        <v>3361</v>
      </c>
      <c r="BC1326" s="91" t="s">
        <v>3660</v>
      </c>
      <c r="BD1326" s="473" t="s">
        <v>1301</v>
      </c>
      <c r="BE1326">
        <v>1293</v>
      </c>
      <c r="BF1326" s="18" t="s">
        <v>482</v>
      </c>
      <c r="BG1326" s="312" t="s">
        <v>3752</v>
      </c>
      <c r="BH1326" s="93" t="str">
        <f t="shared" si="84"/>
        <v>Iowa Pottawattamie</v>
      </c>
      <c r="BI1326" s="18" t="s">
        <v>3016</v>
      </c>
      <c r="BJ1326" s="18" t="s">
        <v>3628</v>
      </c>
      <c r="BK1326" s="18" t="s">
        <v>3628</v>
      </c>
      <c r="BL1326" s="100" t="s">
        <v>3629</v>
      </c>
      <c r="BM1326" s="94" t="s">
        <v>1802</v>
      </c>
    </row>
    <row r="1327" spans="53:65" ht="15" x14ac:dyDescent="0.25">
      <c r="BA1327" s="90" t="s">
        <v>3753</v>
      </c>
      <c r="BB1327" s="90" t="s">
        <v>3361</v>
      </c>
      <c r="BC1327" s="90" t="s">
        <v>3365</v>
      </c>
      <c r="BD1327" s="473" t="s">
        <v>1301</v>
      </c>
      <c r="BE1327">
        <v>1294</v>
      </c>
      <c r="BF1327" s="18" t="s">
        <v>482</v>
      </c>
      <c r="BG1327" s="312" t="s">
        <v>3754</v>
      </c>
      <c r="BH1327" s="93" t="str">
        <f t="shared" si="84"/>
        <v>Iowa Poweshiek</v>
      </c>
      <c r="BI1327" s="18" t="s">
        <v>3016</v>
      </c>
      <c r="BJ1327" s="18" t="s">
        <v>3637</v>
      </c>
      <c r="BK1327" s="18" t="s">
        <v>3637</v>
      </c>
      <c r="BL1327" s="100" t="s">
        <v>3638</v>
      </c>
      <c r="BM1327" s="94" t="s">
        <v>1802</v>
      </c>
    </row>
    <row r="1328" spans="53:65" ht="15" x14ac:dyDescent="0.25">
      <c r="BA1328" s="91" t="s">
        <v>3755</v>
      </c>
      <c r="BB1328" s="91" t="s">
        <v>3361</v>
      </c>
      <c r="BC1328" s="91" t="s">
        <v>3448</v>
      </c>
      <c r="BD1328" s="473" t="s">
        <v>1301</v>
      </c>
      <c r="BE1328">
        <v>1295</v>
      </c>
      <c r="BF1328" s="18" t="s">
        <v>482</v>
      </c>
      <c r="BG1328" s="312" t="s">
        <v>3756</v>
      </c>
      <c r="BH1328" s="93" t="str">
        <f t="shared" si="84"/>
        <v>Iowa Ringgold</v>
      </c>
      <c r="BI1328" s="18" t="s">
        <v>3016</v>
      </c>
      <c r="BJ1328" s="18" t="s">
        <v>3628</v>
      </c>
      <c r="BK1328" s="18" t="s">
        <v>3628</v>
      </c>
      <c r="BL1328" s="100" t="s">
        <v>3629</v>
      </c>
      <c r="BM1328" s="94" t="s">
        <v>1802</v>
      </c>
    </row>
    <row r="1329" spans="53:65" ht="15" x14ac:dyDescent="0.25">
      <c r="BA1329" s="90" t="s">
        <v>3757</v>
      </c>
      <c r="BB1329" s="90" t="s">
        <v>3361</v>
      </c>
      <c r="BC1329" s="90" t="s">
        <v>3448</v>
      </c>
      <c r="BD1329" s="473" t="s">
        <v>1301</v>
      </c>
      <c r="BE1329">
        <v>1296</v>
      </c>
      <c r="BF1329" s="18" t="s">
        <v>482</v>
      </c>
      <c r="BG1329" s="312" t="s">
        <v>3758</v>
      </c>
      <c r="BH1329" s="93" t="str">
        <f t="shared" si="84"/>
        <v>Iowa Sac</v>
      </c>
      <c r="BI1329" s="18" t="s">
        <v>3016</v>
      </c>
      <c r="BJ1329" s="18" t="s">
        <v>3641</v>
      </c>
      <c r="BK1329" s="18" t="s">
        <v>3641</v>
      </c>
      <c r="BL1329" s="100" t="s">
        <v>3642</v>
      </c>
      <c r="BM1329" s="94" t="s">
        <v>1802</v>
      </c>
    </row>
    <row r="1330" spans="53:65" ht="15" x14ac:dyDescent="0.25">
      <c r="BA1330" s="91" t="s">
        <v>3757</v>
      </c>
      <c r="BB1330" s="91" t="s">
        <v>3361</v>
      </c>
      <c r="BC1330" s="91" t="s">
        <v>3660</v>
      </c>
      <c r="BD1330" s="473" t="s">
        <v>1301</v>
      </c>
      <c r="BE1330">
        <v>1297</v>
      </c>
      <c r="BF1330" s="18" t="s">
        <v>482</v>
      </c>
      <c r="BG1330" s="312" t="s">
        <v>1369</v>
      </c>
      <c r="BH1330" s="93" t="str">
        <f t="shared" si="84"/>
        <v>Iowa Scott</v>
      </c>
      <c r="BI1330" s="18" t="s">
        <v>3016</v>
      </c>
      <c r="BJ1330" s="18" t="s">
        <v>3644</v>
      </c>
      <c r="BK1330" s="18" t="s">
        <v>3644</v>
      </c>
      <c r="BL1330" s="100" t="s">
        <v>3645</v>
      </c>
      <c r="BM1330" s="94" t="s">
        <v>1802</v>
      </c>
    </row>
    <row r="1331" spans="53:65" ht="15" x14ac:dyDescent="0.25">
      <c r="BA1331" s="90" t="s">
        <v>3759</v>
      </c>
      <c r="BB1331" s="90" t="s">
        <v>3361</v>
      </c>
      <c r="BC1331" s="90" t="s">
        <v>3448</v>
      </c>
      <c r="BD1331" s="473" t="s">
        <v>1301</v>
      </c>
      <c r="BE1331">
        <v>1298</v>
      </c>
      <c r="BF1331" s="18" t="s">
        <v>482</v>
      </c>
      <c r="BG1331" s="312" t="s">
        <v>1033</v>
      </c>
      <c r="BH1331" s="93" t="str">
        <f t="shared" si="84"/>
        <v>Iowa Shelby</v>
      </c>
      <c r="BI1331" s="18" t="s">
        <v>3016</v>
      </c>
      <c r="BJ1331" s="18" t="s">
        <v>3641</v>
      </c>
      <c r="BK1331" s="18" t="s">
        <v>3641</v>
      </c>
      <c r="BL1331" s="100" t="s">
        <v>3642</v>
      </c>
      <c r="BM1331" s="94" t="s">
        <v>1802</v>
      </c>
    </row>
    <row r="1332" spans="53:65" ht="15" x14ac:dyDescent="0.25">
      <c r="BA1332" s="91" t="s">
        <v>3760</v>
      </c>
      <c r="BB1332" s="91" t="s">
        <v>3361</v>
      </c>
      <c r="BC1332" s="91" t="s">
        <v>3448</v>
      </c>
      <c r="BD1332" s="473" t="s">
        <v>1301</v>
      </c>
      <c r="BE1332">
        <v>1299</v>
      </c>
      <c r="BF1332" s="18" t="s">
        <v>482</v>
      </c>
      <c r="BG1332" s="312" t="s">
        <v>3761</v>
      </c>
      <c r="BH1332" s="93" t="str">
        <f t="shared" si="84"/>
        <v>Iowa Sioux</v>
      </c>
      <c r="BI1332" s="18" t="s">
        <v>3016</v>
      </c>
      <c r="BJ1332" s="18" t="s">
        <v>3655</v>
      </c>
      <c r="BK1332" s="18" t="s">
        <v>3655</v>
      </c>
      <c r="BL1332" s="100" t="s">
        <v>3656</v>
      </c>
      <c r="BM1332" s="94" t="s">
        <v>1802</v>
      </c>
    </row>
    <row r="1333" spans="53:65" ht="15" x14ac:dyDescent="0.25">
      <c r="BA1333" s="90" t="s">
        <v>3762</v>
      </c>
      <c r="BB1333" s="90" t="s">
        <v>3361</v>
      </c>
      <c r="BC1333" s="90" t="s">
        <v>3448</v>
      </c>
      <c r="BD1333" s="473" t="s">
        <v>1301</v>
      </c>
      <c r="BE1333">
        <v>1300</v>
      </c>
      <c r="BF1333" s="18" t="s">
        <v>482</v>
      </c>
      <c r="BG1333" s="312" t="s">
        <v>3763</v>
      </c>
      <c r="BH1333" s="93" t="str">
        <f t="shared" si="84"/>
        <v>Iowa Story</v>
      </c>
      <c r="BI1333" s="18" t="s">
        <v>3016</v>
      </c>
      <c r="BJ1333" s="18" t="s">
        <v>3633</v>
      </c>
      <c r="BK1333" s="18" t="s">
        <v>3633</v>
      </c>
      <c r="BL1333" s="100" t="s">
        <v>3634</v>
      </c>
      <c r="BM1333" s="94" t="s">
        <v>1802</v>
      </c>
    </row>
    <row r="1334" spans="53:65" ht="15" x14ac:dyDescent="0.25">
      <c r="BA1334" s="91" t="s">
        <v>3764</v>
      </c>
      <c r="BB1334" s="91" t="s">
        <v>3361</v>
      </c>
      <c r="BC1334" s="91" t="s">
        <v>3448</v>
      </c>
      <c r="BD1334" s="473" t="s">
        <v>1301</v>
      </c>
      <c r="BE1334">
        <v>1301</v>
      </c>
      <c r="BF1334" s="18" t="s">
        <v>482</v>
      </c>
      <c r="BG1334" s="312" t="s">
        <v>3765</v>
      </c>
      <c r="BH1334" s="93" t="str">
        <f t="shared" si="84"/>
        <v>Iowa Tama</v>
      </c>
      <c r="BI1334" s="18" t="s">
        <v>3016</v>
      </c>
      <c r="BJ1334" s="18" t="s">
        <v>3644</v>
      </c>
      <c r="BK1334" s="18" t="s">
        <v>3644</v>
      </c>
      <c r="BL1334" s="100" t="s">
        <v>3645</v>
      </c>
      <c r="BM1334" s="94" t="s">
        <v>1802</v>
      </c>
    </row>
    <row r="1335" spans="53:65" ht="15" x14ac:dyDescent="0.25">
      <c r="BA1335" s="90" t="s">
        <v>3766</v>
      </c>
      <c r="BB1335" s="90" t="s">
        <v>3767</v>
      </c>
      <c r="BC1335" s="90" t="s">
        <v>3768</v>
      </c>
      <c r="BD1335" s="473" t="s">
        <v>1301</v>
      </c>
      <c r="BE1335">
        <v>1302</v>
      </c>
      <c r="BF1335" s="18" t="s">
        <v>482</v>
      </c>
      <c r="BG1335" s="312" t="s">
        <v>2104</v>
      </c>
      <c r="BH1335" s="93" t="str">
        <f t="shared" si="84"/>
        <v>Iowa Taylor</v>
      </c>
      <c r="BI1335" s="18" t="s">
        <v>3016</v>
      </c>
      <c r="BJ1335" s="18" t="s">
        <v>3628</v>
      </c>
      <c r="BK1335" s="18" t="s">
        <v>3628</v>
      </c>
      <c r="BL1335" s="100" t="s">
        <v>3629</v>
      </c>
      <c r="BM1335" s="94" t="s">
        <v>1802</v>
      </c>
    </row>
    <row r="1336" spans="53:65" ht="15" x14ac:dyDescent="0.25">
      <c r="BA1336" s="91" t="s">
        <v>3769</v>
      </c>
      <c r="BB1336" s="91" t="s">
        <v>3767</v>
      </c>
      <c r="BC1336" s="91" t="s">
        <v>3768</v>
      </c>
      <c r="BD1336" s="473" t="s">
        <v>1301</v>
      </c>
      <c r="BE1336">
        <v>1303</v>
      </c>
      <c r="BF1336" s="18" t="s">
        <v>482</v>
      </c>
      <c r="BG1336" s="312" t="s">
        <v>1390</v>
      </c>
      <c r="BH1336" s="93" t="str">
        <f t="shared" ref="BH1336:BH1400" si="85">_xlfn.CONCAT(BF1336," ",BG1336)</f>
        <v>Iowa Union</v>
      </c>
      <c r="BI1336" s="18" t="s">
        <v>3016</v>
      </c>
      <c r="BJ1336" s="18" t="s">
        <v>3628</v>
      </c>
      <c r="BK1336" s="18" t="s">
        <v>3628</v>
      </c>
      <c r="BL1336" s="100" t="s">
        <v>3629</v>
      </c>
      <c r="BM1336" s="94" t="s">
        <v>1802</v>
      </c>
    </row>
    <row r="1337" spans="53:65" ht="15" x14ac:dyDescent="0.25">
      <c r="BA1337" s="90" t="s">
        <v>3770</v>
      </c>
      <c r="BB1337" s="90" t="s">
        <v>3767</v>
      </c>
      <c r="BC1337" s="90" t="s">
        <v>3768</v>
      </c>
      <c r="BD1337" s="473" t="s">
        <v>1301</v>
      </c>
      <c r="BE1337">
        <v>1304</v>
      </c>
      <c r="BF1337" s="18" t="s">
        <v>482</v>
      </c>
      <c r="BG1337" s="312" t="s">
        <v>1393</v>
      </c>
      <c r="BH1337" s="93" t="str">
        <f t="shared" si="85"/>
        <v>Iowa Van Buren</v>
      </c>
      <c r="BI1337" s="18" t="s">
        <v>3016</v>
      </c>
      <c r="BJ1337" s="18" t="s">
        <v>3677</v>
      </c>
      <c r="BK1337" s="18" t="s">
        <v>3677</v>
      </c>
      <c r="BL1337" s="100" t="s">
        <v>3678</v>
      </c>
      <c r="BM1337" s="94" t="s">
        <v>1802</v>
      </c>
    </row>
    <row r="1338" spans="53:65" ht="15" x14ac:dyDescent="0.25">
      <c r="BA1338" s="91" t="s">
        <v>3771</v>
      </c>
      <c r="BB1338" s="91" t="s">
        <v>3767</v>
      </c>
      <c r="BC1338" s="91" t="s">
        <v>3768</v>
      </c>
      <c r="BD1338" s="473" t="s">
        <v>1301</v>
      </c>
      <c r="BE1338">
        <v>1305</v>
      </c>
      <c r="BF1338" s="18" t="s">
        <v>482</v>
      </c>
      <c r="BG1338" s="312" t="s">
        <v>3772</v>
      </c>
      <c r="BH1338" s="93" t="str">
        <f t="shared" si="85"/>
        <v>Iowa Wapello</v>
      </c>
      <c r="BI1338" s="18" t="s">
        <v>3016</v>
      </c>
      <c r="BJ1338" s="18" t="s">
        <v>3677</v>
      </c>
      <c r="BK1338" s="18" t="s">
        <v>3677</v>
      </c>
      <c r="BL1338" s="100" t="s">
        <v>3678</v>
      </c>
      <c r="BM1338" s="94" t="s">
        <v>1802</v>
      </c>
    </row>
    <row r="1339" spans="53:65" ht="15" x14ac:dyDescent="0.25">
      <c r="BA1339" s="90" t="s">
        <v>3773</v>
      </c>
      <c r="BB1339" s="90" t="s">
        <v>3767</v>
      </c>
      <c r="BC1339" s="90" t="s">
        <v>3768</v>
      </c>
      <c r="BD1339" s="473" t="s">
        <v>1301</v>
      </c>
      <c r="BE1339">
        <v>1306</v>
      </c>
      <c r="BF1339" s="18" t="s">
        <v>482</v>
      </c>
      <c r="BG1339" s="312" t="s">
        <v>2846</v>
      </c>
      <c r="BH1339" s="93" t="str">
        <f t="shared" si="85"/>
        <v>Iowa Warren</v>
      </c>
      <c r="BI1339" s="18" t="s">
        <v>3016</v>
      </c>
      <c r="BJ1339" s="18" t="s">
        <v>3637</v>
      </c>
      <c r="BK1339" s="18" t="s">
        <v>3637</v>
      </c>
      <c r="BL1339" s="100" t="s">
        <v>3638</v>
      </c>
      <c r="BM1339" s="94" t="s">
        <v>1802</v>
      </c>
    </row>
    <row r="1340" spans="53:65" ht="15" x14ac:dyDescent="0.25">
      <c r="BA1340" s="90" t="s">
        <v>3774</v>
      </c>
      <c r="BB1340" s="90" t="s">
        <v>3767</v>
      </c>
      <c r="BC1340" s="90" t="s">
        <v>3768</v>
      </c>
      <c r="BD1340" s="473" t="s">
        <v>1301</v>
      </c>
      <c r="BE1340">
        <v>1307</v>
      </c>
      <c r="BF1340" s="18" t="s">
        <v>482</v>
      </c>
      <c r="BG1340" s="312" t="s">
        <v>1083</v>
      </c>
      <c r="BH1340" s="93" t="str">
        <f t="shared" si="85"/>
        <v>Iowa Washington</v>
      </c>
      <c r="BI1340" s="18" t="s">
        <v>3016</v>
      </c>
      <c r="BJ1340" s="18" t="s">
        <v>3677</v>
      </c>
      <c r="BK1340" s="18" t="s">
        <v>3677</v>
      </c>
      <c r="BL1340" s="100" t="s">
        <v>3678</v>
      </c>
      <c r="BM1340" s="94" t="s">
        <v>1802</v>
      </c>
    </row>
    <row r="1341" spans="53:65" ht="15" x14ac:dyDescent="0.25">
      <c r="BA1341" s="91" t="s">
        <v>3775</v>
      </c>
      <c r="BB1341" s="91" t="s">
        <v>3767</v>
      </c>
      <c r="BC1341" s="91" t="s">
        <v>3768</v>
      </c>
      <c r="BD1341" s="473" t="s">
        <v>1301</v>
      </c>
      <c r="BE1341">
        <v>1308</v>
      </c>
      <c r="BF1341" s="18" t="s">
        <v>482</v>
      </c>
      <c r="BG1341" s="312" t="s">
        <v>2855</v>
      </c>
      <c r="BH1341" s="93" t="str">
        <f t="shared" si="85"/>
        <v>Iowa Wayne</v>
      </c>
      <c r="BI1341" s="18" t="s">
        <v>3016</v>
      </c>
      <c r="BJ1341" s="18" t="s">
        <v>3637</v>
      </c>
      <c r="BK1341" s="18" t="s">
        <v>3637</v>
      </c>
      <c r="BL1341" s="100" t="s">
        <v>3638</v>
      </c>
      <c r="BM1341" s="94" t="s">
        <v>1802</v>
      </c>
    </row>
    <row r="1342" spans="53:65" ht="15" x14ac:dyDescent="0.25">
      <c r="BA1342" s="90" t="s">
        <v>3776</v>
      </c>
      <c r="BB1342" s="90" t="s">
        <v>3767</v>
      </c>
      <c r="BC1342" s="90" t="s">
        <v>3768</v>
      </c>
      <c r="BD1342" s="473" t="s">
        <v>1301</v>
      </c>
      <c r="BE1342">
        <v>1309</v>
      </c>
      <c r="BF1342" s="18" t="s">
        <v>482</v>
      </c>
      <c r="BG1342" s="312" t="s">
        <v>2860</v>
      </c>
      <c r="BH1342" s="93" t="str">
        <f t="shared" si="85"/>
        <v>Iowa Webster</v>
      </c>
      <c r="BI1342" s="18" t="s">
        <v>3016</v>
      </c>
      <c r="BJ1342" s="18" t="s">
        <v>3641</v>
      </c>
      <c r="BK1342" s="18" t="s">
        <v>3641</v>
      </c>
      <c r="BL1342" s="100" t="s">
        <v>3642</v>
      </c>
      <c r="BM1342" s="94" t="s">
        <v>1802</v>
      </c>
    </row>
    <row r="1343" spans="53:65" ht="15" x14ac:dyDescent="0.25">
      <c r="BA1343" s="91" t="s">
        <v>3777</v>
      </c>
      <c r="BB1343" s="91" t="s">
        <v>3767</v>
      </c>
      <c r="BC1343" s="91" t="s">
        <v>3768</v>
      </c>
      <c r="BD1343" s="473" t="s">
        <v>1301</v>
      </c>
      <c r="BE1343">
        <v>1310</v>
      </c>
      <c r="BF1343" s="18" t="s">
        <v>482</v>
      </c>
      <c r="BG1343" s="312" t="s">
        <v>3385</v>
      </c>
      <c r="BH1343" s="93" t="str">
        <f t="shared" si="85"/>
        <v>Iowa Winnebago</v>
      </c>
      <c r="BI1343" s="18" t="s">
        <v>3016</v>
      </c>
      <c r="BJ1343" s="18" t="s">
        <v>3655</v>
      </c>
      <c r="BK1343" s="18" t="s">
        <v>3655</v>
      </c>
      <c r="BL1343" s="100" t="s">
        <v>3656</v>
      </c>
      <c r="BM1343" s="94" t="s">
        <v>1802</v>
      </c>
    </row>
    <row r="1344" spans="53:65" ht="15" x14ac:dyDescent="0.25">
      <c r="BA1344" s="91" t="s">
        <v>3778</v>
      </c>
      <c r="BB1344" s="91" t="s">
        <v>3767</v>
      </c>
      <c r="BC1344" s="91" t="s">
        <v>3768</v>
      </c>
      <c r="BD1344" s="473" t="s">
        <v>1301</v>
      </c>
      <c r="BE1344">
        <v>1311</v>
      </c>
      <c r="BF1344" s="18" t="s">
        <v>482</v>
      </c>
      <c r="BG1344" s="312" t="s">
        <v>3779</v>
      </c>
      <c r="BH1344" s="93" t="str">
        <f t="shared" si="85"/>
        <v>Iowa Winneshiek</v>
      </c>
      <c r="BI1344" s="18" t="s">
        <v>3016</v>
      </c>
      <c r="BJ1344" s="18" t="s">
        <v>3633</v>
      </c>
      <c r="BK1344" s="18" t="s">
        <v>3633</v>
      </c>
      <c r="BL1344" s="100" t="s">
        <v>3634</v>
      </c>
      <c r="BM1344" s="94" t="s">
        <v>1802</v>
      </c>
    </row>
    <row r="1345" spans="53:65" ht="15" x14ac:dyDescent="0.25">
      <c r="BA1345" s="90" t="s">
        <v>3780</v>
      </c>
      <c r="BB1345" s="90" t="s">
        <v>3767</v>
      </c>
      <c r="BC1345" s="90" t="s">
        <v>3768</v>
      </c>
      <c r="BD1345" s="473" t="s">
        <v>1301</v>
      </c>
      <c r="BE1345">
        <v>1312</v>
      </c>
      <c r="BF1345" s="18" t="s">
        <v>482</v>
      </c>
      <c r="BG1345" s="312" t="s">
        <v>3781</v>
      </c>
      <c r="BH1345" s="93" t="str">
        <f t="shared" si="85"/>
        <v>Iowa Woodbury</v>
      </c>
      <c r="BI1345" s="18" t="s">
        <v>3016</v>
      </c>
      <c r="BJ1345" s="18" t="s">
        <v>3641</v>
      </c>
      <c r="BK1345" s="18" t="s">
        <v>3641</v>
      </c>
      <c r="BL1345" s="100" t="s">
        <v>3642</v>
      </c>
      <c r="BM1345" s="94" t="s">
        <v>1802</v>
      </c>
    </row>
    <row r="1346" spans="53:65" ht="15" x14ac:dyDescent="0.25">
      <c r="BA1346" s="91" t="s">
        <v>3782</v>
      </c>
      <c r="BB1346" s="91" t="s">
        <v>3767</v>
      </c>
      <c r="BC1346" s="91" t="s">
        <v>3768</v>
      </c>
      <c r="BD1346" s="473" t="s">
        <v>1301</v>
      </c>
      <c r="BE1346">
        <v>1313</v>
      </c>
      <c r="BF1346" s="18" t="s">
        <v>482</v>
      </c>
      <c r="BG1346" s="312" t="s">
        <v>2893</v>
      </c>
      <c r="BH1346" s="93" t="str">
        <f t="shared" si="85"/>
        <v>Iowa Worth</v>
      </c>
      <c r="BI1346" s="18" t="s">
        <v>3016</v>
      </c>
      <c r="BJ1346" s="18" t="s">
        <v>3633</v>
      </c>
      <c r="BK1346" s="18" t="s">
        <v>3633</v>
      </c>
      <c r="BL1346" s="100" t="s">
        <v>3634</v>
      </c>
      <c r="BM1346" s="94" t="s">
        <v>1802</v>
      </c>
    </row>
    <row r="1347" spans="53:65" ht="15" x14ac:dyDescent="0.25">
      <c r="BA1347" s="90" t="s">
        <v>3783</v>
      </c>
      <c r="BB1347" s="90" t="s">
        <v>3767</v>
      </c>
      <c r="BC1347" s="90" t="s">
        <v>3768</v>
      </c>
      <c r="BD1347" s="473" t="s">
        <v>1301</v>
      </c>
      <c r="BE1347">
        <v>1314</v>
      </c>
      <c r="BF1347" s="18" t="s">
        <v>482</v>
      </c>
      <c r="BG1347" s="312" t="s">
        <v>3784</v>
      </c>
      <c r="BH1347" s="93" t="str">
        <f t="shared" si="85"/>
        <v>Iowa Wright</v>
      </c>
      <c r="BI1347" s="18" t="s">
        <v>3016</v>
      </c>
      <c r="BJ1347" s="18" t="s">
        <v>3655</v>
      </c>
      <c r="BK1347" s="18" t="s">
        <v>3655</v>
      </c>
      <c r="BL1347" s="100" t="s">
        <v>3656</v>
      </c>
      <c r="BM1347" s="94" t="s">
        <v>1802</v>
      </c>
    </row>
    <row r="1348" spans="53:65" ht="15" x14ac:dyDescent="0.25">
      <c r="BA1348" s="90" t="s">
        <v>3785</v>
      </c>
      <c r="BB1348" s="90" t="s">
        <v>3767</v>
      </c>
      <c r="BC1348" s="90" t="s">
        <v>3786</v>
      </c>
      <c r="BD1348" s="473" t="s">
        <v>1301</v>
      </c>
      <c r="BE1348">
        <v>1315</v>
      </c>
      <c r="BF1348" s="18" t="s">
        <v>3787</v>
      </c>
      <c r="BG1348" s="312" t="s">
        <v>3398</v>
      </c>
      <c r="BH1348" s="93" t="str">
        <f t="shared" si="85"/>
        <v>Kansas Allen</v>
      </c>
      <c r="BI1348" s="18" t="s">
        <v>1179</v>
      </c>
      <c r="BJ1348" s="18"/>
      <c r="BK1348" s="18" t="s">
        <v>3788</v>
      </c>
      <c r="BL1348" s="100" t="s">
        <v>3789</v>
      </c>
      <c r="BM1348" s="94" t="s">
        <v>3790</v>
      </c>
    </row>
    <row r="1349" spans="53:65" ht="15" x14ac:dyDescent="0.25">
      <c r="BA1349" s="91" t="s">
        <v>3791</v>
      </c>
      <c r="BB1349" s="91" t="s">
        <v>3767</v>
      </c>
      <c r="BC1349" s="91" t="s">
        <v>3768</v>
      </c>
      <c r="BD1349" s="473" t="s">
        <v>1301</v>
      </c>
      <c r="BE1349">
        <v>1316</v>
      </c>
      <c r="BF1349" s="18" t="s">
        <v>3787</v>
      </c>
      <c r="BG1349" s="312" t="s">
        <v>3792</v>
      </c>
      <c r="BH1349" s="93" t="str">
        <f t="shared" si="85"/>
        <v>Kansas Anderson</v>
      </c>
      <c r="BI1349" s="18" t="s">
        <v>1179</v>
      </c>
      <c r="BJ1349" s="18"/>
      <c r="BK1349" s="18" t="s">
        <v>3788</v>
      </c>
      <c r="BL1349" s="100" t="s">
        <v>3789</v>
      </c>
      <c r="BM1349" s="94" t="s">
        <v>3790</v>
      </c>
    </row>
    <row r="1350" spans="53:65" ht="15" x14ac:dyDescent="0.25">
      <c r="BA1350" s="90" t="s">
        <v>3793</v>
      </c>
      <c r="BB1350" s="90" t="s">
        <v>3767</v>
      </c>
      <c r="BC1350" s="90" t="s">
        <v>3768</v>
      </c>
      <c r="BD1350" s="473" t="s">
        <v>1301</v>
      </c>
      <c r="BE1350">
        <v>1317</v>
      </c>
      <c r="BF1350" s="18" t="s">
        <v>3787</v>
      </c>
      <c r="BG1350" s="312" t="s">
        <v>3794</v>
      </c>
      <c r="BH1350" s="93" t="str">
        <f t="shared" si="85"/>
        <v>Kansas Atchison</v>
      </c>
      <c r="BI1350" s="18" t="s">
        <v>1179</v>
      </c>
      <c r="BJ1350" s="18"/>
      <c r="BK1350" s="18" t="s">
        <v>3788</v>
      </c>
      <c r="BL1350" s="100" t="s">
        <v>3789</v>
      </c>
      <c r="BM1350" s="94" t="s">
        <v>3790</v>
      </c>
    </row>
    <row r="1351" spans="53:65" ht="15" x14ac:dyDescent="0.25">
      <c r="BA1351" s="91" t="s">
        <v>3795</v>
      </c>
      <c r="BB1351" s="91" t="s">
        <v>3767</v>
      </c>
      <c r="BC1351" s="91" t="s">
        <v>3768</v>
      </c>
      <c r="BD1351" s="473" t="s">
        <v>1301</v>
      </c>
      <c r="BE1351">
        <v>1318</v>
      </c>
      <c r="BF1351" s="18" t="s">
        <v>3787</v>
      </c>
      <c r="BG1351" s="312" t="s">
        <v>3796</v>
      </c>
      <c r="BH1351" s="93" t="str">
        <f t="shared" si="85"/>
        <v>Kansas Barber</v>
      </c>
      <c r="BI1351" s="18" t="s">
        <v>1179</v>
      </c>
      <c r="BJ1351" s="18"/>
      <c r="BK1351" s="18" t="s">
        <v>3797</v>
      </c>
      <c r="BL1351" s="100" t="s">
        <v>3798</v>
      </c>
      <c r="BM1351" s="94" t="s">
        <v>305</v>
      </c>
    </row>
    <row r="1352" spans="53:65" ht="15" x14ac:dyDescent="0.25">
      <c r="BA1352" s="90" t="s">
        <v>3799</v>
      </c>
      <c r="BB1352" s="90" t="s">
        <v>3767</v>
      </c>
      <c r="BC1352" s="90" t="s">
        <v>3768</v>
      </c>
      <c r="BD1352" s="473" t="s">
        <v>1301</v>
      </c>
      <c r="BE1352">
        <v>1319</v>
      </c>
      <c r="BF1352" s="18" t="s">
        <v>3787</v>
      </c>
      <c r="BG1352" s="312" t="s">
        <v>3800</v>
      </c>
      <c r="BH1352" s="93" t="str">
        <f t="shared" si="85"/>
        <v>Kansas Barton</v>
      </c>
      <c r="BI1352" s="18" t="s">
        <v>1179</v>
      </c>
      <c r="BJ1352" s="18"/>
      <c r="BK1352" s="18" t="s">
        <v>3797</v>
      </c>
      <c r="BL1352" s="100" t="s">
        <v>3798</v>
      </c>
      <c r="BM1352" s="94" t="s">
        <v>305</v>
      </c>
    </row>
    <row r="1353" spans="53:65" ht="15" x14ac:dyDescent="0.25">
      <c r="BA1353" s="91" t="s">
        <v>3801</v>
      </c>
      <c r="BB1353" s="91" t="s">
        <v>3767</v>
      </c>
      <c r="BC1353" s="91" t="s">
        <v>3802</v>
      </c>
      <c r="BD1353" s="473" t="s">
        <v>1301</v>
      </c>
      <c r="BE1353">
        <v>1320</v>
      </c>
      <c r="BF1353" s="18" t="s">
        <v>3787</v>
      </c>
      <c r="BG1353" s="312" t="s">
        <v>3803</v>
      </c>
      <c r="BH1353" s="93" t="str">
        <f t="shared" si="85"/>
        <v>Kansas Bourbon</v>
      </c>
      <c r="BI1353" s="18" t="s">
        <v>1179</v>
      </c>
      <c r="BJ1353" s="18"/>
      <c r="BK1353" s="18" t="s">
        <v>3788</v>
      </c>
      <c r="BL1353" s="100" t="s">
        <v>3789</v>
      </c>
      <c r="BM1353" s="94" t="s">
        <v>3790</v>
      </c>
    </row>
    <row r="1354" spans="53:65" ht="15" x14ac:dyDescent="0.25">
      <c r="BA1354" s="91" t="s">
        <v>3804</v>
      </c>
      <c r="BB1354" s="91" t="s">
        <v>3767</v>
      </c>
      <c r="BC1354" s="91" t="s">
        <v>3786</v>
      </c>
      <c r="BD1354" s="473" t="s">
        <v>1301</v>
      </c>
      <c r="BE1354">
        <v>1321</v>
      </c>
      <c r="BF1354" s="18" t="s">
        <v>3787</v>
      </c>
      <c r="BG1354" s="312" t="s">
        <v>3038</v>
      </c>
      <c r="BH1354" s="93" t="str">
        <f t="shared" si="85"/>
        <v>Kansas Brown</v>
      </c>
      <c r="BI1354" s="18" t="s">
        <v>1179</v>
      </c>
      <c r="BJ1354" s="18"/>
      <c r="BK1354" s="18" t="s">
        <v>3788</v>
      </c>
      <c r="BL1354" s="100" t="s">
        <v>3789</v>
      </c>
      <c r="BM1354" s="94" t="s">
        <v>3790</v>
      </c>
    </row>
    <row r="1355" spans="53:65" ht="15" x14ac:dyDescent="0.25">
      <c r="BA1355" s="90" t="s">
        <v>3805</v>
      </c>
      <c r="BB1355" s="90" t="s">
        <v>3767</v>
      </c>
      <c r="BC1355" s="90" t="s">
        <v>3806</v>
      </c>
      <c r="BD1355" s="473" t="s">
        <v>1301</v>
      </c>
      <c r="BE1355">
        <v>1322</v>
      </c>
      <c r="BF1355" s="18" t="s">
        <v>3787</v>
      </c>
      <c r="BG1355" s="312" t="s">
        <v>486</v>
      </c>
      <c r="BH1355" s="93" t="str">
        <f t="shared" si="85"/>
        <v>Kansas Butler</v>
      </c>
      <c r="BI1355" s="18" t="s">
        <v>1179</v>
      </c>
      <c r="BJ1355" s="18"/>
      <c r="BK1355" s="18" t="s">
        <v>3788</v>
      </c>
      <c r="BL1355" s="100" t="s">
        <v>3789</v>
      </c>
      <c r="BM1355" s="94" t="s">
        <v>3790</v>
      </c>
    </row>
    <row r="1356" spans="53:65" ht="15" x14ac:dyDescent="0.25">
      <c r="BA1356" s="91" t="s">
        <v>3807</v>
      </c>
      <c r="BB1356" s="91" t="s">
        <v>3767</v>
      </c>
      <c r="BC1356" s="91" t="s">
        <v>3786</v>
      </c>
      <c r="BD1356" s="473" t="s">
        <v>1301</v>
      </c>
      <c r="BE1356">
        <v>1323</v>
      </c>
      <c r="BF1356" s="18" t="s">
        <v>3787</v>
      </c>
      <c r="BG1356" s="312" t="s">
        <v>3808</v>
      </c>
      <c r="BH1356" s="93" t="str">
        <f t="shared" si="85"/>
        <v>Kansas Chase</v>
      </c>
      <c r="BI1356" s="18" t="s">
        <v>1179</v>
      </c>
      <c r="BJ1356" s="18"/>
      <c r="BK1356" s="18" t="s">
        <v>3788</v>
      </c>
      <c r="BL1356" s="100" t="s">
        <v>3789</v>
      </c>
      <c r="BM1356" s="94" t="s">
        <v>3790</v>
      </c>
    </row>
    <row r="1357" spans="53:65" ht="15" x14ac:dyDescent="0.25">
      <c r="BA1357" s="90" t="s">
        <v>3809</v>
      </c>
      <c r="BB1357" s="90" t="s">
        <v>3767</v>
      </c>
      <c r="BC1357" s="90" t="s">
        <v>3786</v>
      </c>
      <c r="BD1357" s="473" t="s">
        <v>1301</v>
      </c>
      <c r="BE1357">
        <v>1324</v>
      </c>
      <c r="BF1357" s="18" t="s">
        <v>3787</v>
      </c>
      <c r="BG1357" s="312" t="s">
        <v>3810</v>
      </c>
      <c r="BH1357" s="93" t="str">
        <f t="shared" si="85"/>
        <v>Kansas Chautauqua</v>
      </c>
      <c r="BI1357" s="18" t="s">
        <v>1179</v>
      </c>
      <c r="BJ1357" s="18"/>
      <c r="BK1357" s="18" t="s">
        <v>3788</v>
      </c>
      <c r="BL1357" s="100" t="s">
        <v>3789</v>
      </c>
      <c r="BM1357" s="94" t="s">
        <v>3790</v>
      </c>
    </row>
    <row r="1358" spans="53:65" ht="15" x14ac:dyDescent="0.25">
      <c r="BA1358" s="90" t="s">
        <v>3811</v>
      </c>
      <c r="BB1358" s="90" t="s">
        <v>3767</v>
      </c>
      <c r="BC1358" s="90" t="s">
        <v>3768</v>
      </c>
      <c r="BD1358" s="473" t="s">
        <v>1301</v>
      </c>
      <c r="BE1358">
        <v>1325</v>
      </c>
      <c r="BF1358" s="18" t="s">
        <v>3787</v>
      </c>
      <c r="BG1358" s="312" t="s">
        <v>535</v>
      </c>
      <c r="BH1358" s="93" t="str">
        <f t="shared" si="85"/>
        <v>Kansas Cherokee</v>
      </c>
      <c r="BI1358" s="18" t="s">
        <v>1179</v>
      </c>
      <c r="BJ1358" s="18"/>
      <c r="BK1358" s="18" t="s">
        <v>3788</v>
      </c>
      <c r="BL1358" s="100" t="s">
        <v>3789</v>
      </c>
      <c r="BM1358" s="94" t="s">
        <v>3790</v>
      </c>
    </row>
    <row r="1359" spans="53:65" ht="15" x14ac:dyDescent="0.25">
      <c r="BA1359" s="91" t="s">
        <v>3812</v>
      </c>
      <c r="BB1359" s="91" t="s">
        <v>3767</v>
      </c>
      <c r="BC1359" s="91" t="s">
        <v>3786</v>
      </c>
      <c r="BD1359" s="473" t="s">
        <v>1301</v>
      </c>
      <c r="BE1359">
        <v>1326</v>
      </c>
      <c r="BF1359" s="18" t="s">
        <v>3787</v>
      </c>
      <c r="BG1359" s="312" t="s">
        <v>1597</v>
      </c>
      <c r="BH1359" s="93" t="str">
        <f>_xlfn.CONCAT(BF1359," ",BG1359)</f>
        <v>Kansas Cheyenne</v>
      </c>
      <c r="BI1359" s="18" t="s">
        <v>1179</v>
      </c>
      <c r="BJ1359" s="18"/>
      <c r="BK1359" s="18" t="s">
        <v>3797</v>
      </c>
      <c r="BL1359" s="100" t="s">
        <v>3798</v>
      </c>
      <c r="BM1359" s="94" t="s">
        <v>305</v>
      </c>
    </row>
    <row r="1360" spans="53:65" ht="15" x14ac:dyDescent="0.25">
      <c r="BA1360" s="90" t="s">
        <v>3813</v>
      </c>
      <c r="BB1360" s="90" t="s">
        <v>3767</v>
      </c>
      <c r="BC1360" s="90" t="s">
        <v>3806</v>
      </c>
      <c r="BD1360" s="473" t="s">
        <v>1301</v>
      </c>
      <c r="BE1360">
        <v>1327</v>
      </c>
      <c r="BF1360" s="18" t="s">
        <v>3787</v>
      </c>
      <c r="BG1360" s="312" t="s">
        <v>582</v>
      </c>
      <c r="BH1360" s="93" t="str">
        <f t="shared" si="85"/>
        <v>Kansas Clarke</v>
      </c>
      <c r="BI1360" s="18" t="s">
        <v>1179</v>
      </c>
      <c r="BJ1360" s="18"/>
      <c r="BK1360" s="18" t="s">
        <v>3797</v>
      </c>
      <c r="BL1360" s="100" t="s">
        <v>3798</v>
      </c>
      <c r="BM1360" s="94" t="s">
        <v>305</v>
      </c>
    </row>
    <row r="1361" spans="53:65" ht="15" x14ac:dyDescent="0.25">
      <c r="BA1361" s="91" t="s">
        <v>3814</v>
      </c>
      <c r="BB1361" s="91" t="s">
        <v>3767</v>
      </c>
      <c r="BC1361" s="91" t="s">
        <v>3786</v>
      </c>
      <c r="BD1361" s="473" t="s">
        <v>1301</v>
      </c>
      <c r="BE1361">
        <v>1328</v>
      </c>
      <c r="BF1361" s="18" t="s">
        <v>3787</v>
      </c>
      <c r="BG1361" s="312" t="s">
        <v>596</v>
      </c>
      <c r="BH1361" s="93" t="str">
        <f t="shared" si="85"/>
        <v>Kansas Clay</v>
      </c>
      <c r="BI1361" s="18" t="s">
        <v>1179</v>
      </c>
      <c r="BJ1361" s="18"/>
      <c r="BK1361" s="18" t="s">
        <v>3788</v>
      </c>
      <c r="BL1361" s="100" t="s">
        <v>3789</v>
      </c>
      <c r="BM1361" s="94" t="s">
        <v>3790</v>
      </c>
    </row>
    <row r="1362" spans="53:65" ht="15" x14ac:dyDescent="0.25">
      <c r="BA1362" s="91" t="s">
        <v>3815</v>
      </c>
      <c r="BB1362" s="91" t="s">
        <v>3767</v>
      </c>
      <c r="BC1362" s="91" t="s">
        <v>3786</v>
      </c>
      <c r="BD1362" s="473" t="s">
        <v>1301</v>
      </c>
      <c r="BE1362">
        <v>1329</v>
      </c>
      <c r="BF1362" s="18" t="s">
        <v>3787</v>
      </c>
      <c r="BG1362" s="312" t="s">
        <v>3816</v>
      </c>
      <c r="BH1362" s="93" t="str">
        <f t="shared" si="85"/>
        <v>Kansas Cloud</v>
      </c>
      <c r="BI1362" s="18" t="s">
        <v>1179</v>
      </c>
      <c r="BJ1362" s="18"/>
      <c r="BK1362" s="18" t="s">
        <v>3788</v>
      </c>
      <c r="BL1362" s="100" t="s">
        <v>3789</v>
      </c>
      <c r="BM1362" s="94" t="s">
        <v>3790</v>
      </c>
    </row>
    <row r="1363" spans="53:65" ht="15" x14ac:dyDescent="0.25">
      <c r="BA1363" s="90" t="s">
        <v>3817</v>
      </c>
      <c r="BB1363" s="90" t="s">
        <v>3767</v>
      </c>
      <c r="BC1363" s="90" t="s">
        <v>3768</v>
      </c>
      <c r="BD1363" s="473" t="s">
        <v>1301</v>
      </c>
      <c r="BE1363">
        <v>1330</v>
      </c>
      <c r="BF1363" s="18" t="s">
        <v>3787</v>
      </c>
      <c r="BG1363" s="312" t="s">
        <v>3818</v>
      </c>
      <c r="BH1363" s="93" t="str">
        <f t="shared" si="85"/>
        <v>Kansas Coffey</v>
      </c>
      <c r="BI1363" s="18" t="s">
        <v>1179</v>
      </c>
      <c r="BJ1363" s="18"/>
      <c r="BK1363" s="18" t="s">
        <v>3788</v>
      </c>
      <c r="BL1363" s="100" t="s">
        <v>3789</v>
      </c>
      <c r="BM1363" s="94" t="s">
        <v>3790</v>
      </c>
    </row>
    <row r="1364" spans="53:65" ht="15" x14ac:dyDescent="0.25">
      <c r="BA1364" s="91" t="s">
        <v>3819</v>
      </c>
      <c r="BB1364" s="91" t="s">
        <v>3767</v>
      </c>
      <c r="BC1364" s="91" t="s">
        <v>3786</v>
      </c>
      <c r="BD1364" s="473" t="s">
        <v>1301</v>
      </c>
      <c r="BE1364">
        <v>1331</v>
      </c>
      <c r="BF1364" s="18" t="s">
        <v>3787</v>
      </c>
      <c r="BG1364" s="312" t="s">
        <v>3820</v>
      </c>
      <c r="BH1364" s="93" t="str">
        <f t="shared" si="85"/>
        <v>Kansas Comanche</v>
      </c>
      <c r="BI1364" s="18" t="s">
        <v>1179</v>
      </c>
      <c r="BJ1364" s="18"/>
      <c r="BK1364" s="18" t="s">
        <v>3797</v>
      </c>
      <c r="BL1364" s="100" t="s">
        <v>3798</v>
      </c>
      <c r="BM1364" s="94" t="s">
        <v>305</v>
      </c>
    </row>
    <row r="1365" spans="53:65" ht="15" x14ac:dyDescent="0.25">
      <c r="BA1365" s="90" t="s">
        <v>3821</v>
      </c>
      <c r="BB1365" s="90" t="s">
        <v>3767</v>
      </c>
      <c r="BC1365" s="90" t="s">
        <v>3806</v>
      </c>
      <c r="BD1365" s="473" t="s">
        <v>1301</v>
      </c>
      <c r="BE1365">
        <v>1332</v>
      </c>
      <c r="BF1365" s="18" t="s">
        <v>3787</v>
      </c>
      <c r="BG1365" s="312" t="s">
        <v>3822</v>
      </c>
      <c r="BH1365" s="93" t="str">
        <f t="shared" si="85"/>
        <v>Kansas Cowley</v>
      </c>
      <c r="BI1365" s="18" t="s">
        <v>1179</v>
      </c>
      <c r="BJ1365" s="18"/>
      <c r="BK1365" s="18" t="s">
        <v>3788</v>
      </c>
      <c r="BL1365" s="100" t="s">
        <v>3789</v>
      </c>
      <c r="BM1365" s="94" t="s">
        <v>3790</v>
      </c>
    </row>
    <row r="1366" spans="53:65" ht="15" x14ac:dyDescent="0.25">
      <c r="BA1366" s="91" t="s">
        <v>3823</v>
      </c>
      <c r="BB1366" s="91" t="s">
        <v>3767</v>
      </c>
      <c r="BC1366" s="91" t="s">
        <v>3786</v>
      </c>
      <c r="BD1366" s="473" t="s">
        <v>1301</v>
      </c>
      <c r="BE1366">
        <v>1333</v>
      </c>
      <c r="BF1366" s="18" t="s">
        <v>3787</v>
      </c>
      <c r="BG1366" s="312" t="s">
        <v>1230</v>
      </c>
      <c r="BH1366" s="93" t="str">
        <f t="shared" si="85"/>
        <v>Kansas Crawford</v>
      </c>
      <c r="BI1366" s="18" t="s">
        <v>1179</v>
      </c>
      <c r="BJ1366" s="18"/>
      <c r="BK1366" s="18" t="s">
        <v>3788</v>
      </c>
      <c r="BL1366" s="100" t="s">
        <v>3789</v>
      </c>
      <c r="BM1366" s="94" t="s">
        <v>3790</v>
      </c>
    </row>
    <row r="1367" spans="53:65" ht="15" x14ac:dyDescent="0.25">
      <c r="BA1367" s="90" t="s">
        <v>3824</v>
      </c>
      <c r="BB1367" s="90" t="s">
        <v>3767</v>
      </c>
      <c r="BC1367" s="90" t="s">
        <v>3768</v>
      </c>
      <c r="BD1367" s="473" t="s">
        <v>1301</v>
      </c>
      <c r="BE1367">
        <v>1334</v>
      </c>
      <c r="BF1367" s="18" t="s">
        <v>3787</v>
      </c>
      <c r="BG1367" s="312" t="s">
        <v>2336</v>
      </c>
      <c r="BH1367" s="93" t="str">
        <f t="shared" si="85"/>
        <v>Kansas Decatur</v>
      </c>
      <c r="BI1367" s="18" t="s">
        <v>1179</v>
      </c>
      <c r="BJ1367" s="18"/>
      <c r="BK1367" s="18" t="s">
        <v>3797</v>
      </c>
      <c r="BL1367" s="100" t="s">
        <v>3798</v>
      </c>
      <c r="BM1367" s="94" t="s">
        <v>305</v>
      </c>
    </row>
    <row r="1368" spans="53:65" ht="15" x14ac:dyDescent="0.25">
      <c r="BA1368" s="90" t="s">
        <v>3825</v>
      </c>
      <c r="BB1368" s="90" t="s">
        <v>3767</v>
      </c>
      <c r="BC1368" s="90" t="s">
        <v>3768</v>
      </c>
      <c r="BD1368" s="473" t="s">
        <v>1301</v>
      </c>
      <c r="BE1368">
        <v>1335</v>
      </c>
      <c r="BF1368" s="18" t="s">
        <v>3787</v>
      </c>
      <c r="BG1368" s="312" t="s">
        <v>3684</v>
      </c>
      <c r="BH1368" s="93" t="str">
        <f t="shared" si="85"/>
        <v>Kansas Dickinson</v>
      </c>
      <c r="BI1368" s="18" t="s">
        <v>1179</v>
      </c>
      <c r="BJ1368" s="18"/>
      <c r="BK1368" s="18" t="s">
        <v>3788</v>
      </c>
      <c r="BL1368" s="100" t="s">
        <v>3789</v>
      </c>
      <c r="BM1368" s="94" t="s">
        <v>3790</v>
      </c>
    </row>
    <row r="1369" spans="53:65" ht="15" x14ac:dyDescent="0.25">
      <c r="BA1369" s="91" t="s">
        <v>3826</v>
      </c>
      <c r="BB1369" s="91" t="s">
        <v>3767</v>
      </c>
      <c r="BC1369" s="91" t="s">
        <v>3786</v>
      </c>
      <c r="BD1369" s="473" t="s">
        <v>1301</v>
      </c>
      <c r="BE1369">
        <v>1336</v>
      </c>
      <c r="BF1369" s="18" t="s">
        <v>3787</v>
      </c>
      <c r="BG1369" s="312" t="s">
        <v>3827</v>
      </c>
      <c r="BH1369" s="93" t="str">
        <f t="shared" si="85"/>
        <v>Kansas Doniphan</v>
      </c>
      <c r="BI1369" s="18" t="s">
        <v>1179</v>
      </c>
      <c r="BJ1369" s="18"/>
      <c r="BK1369" s="18" t="s">
        <v>3788</v>
      </c>
      <c r="BL1369" s="100" t="s">
        <v>3789</v>
      </c>
      <c r="BM1369" s="94" t="s">
        <v>3790</v>
      </c>
    </row>
    <row r="1370" spans="53:65" ht="15" x14ac:dyDescent="0.25">
      <c r="BA1370" s="90" t="s">
        <v>3828</v>
      </c>
      <c r="BB1370" s="90" t="s">
        <v>3767</v>
      </c>
      <c r="BC1370" s="90" t="s">
        <v>3768</v>
      </c>
      <c r="BD1370" s="473" t="s">
        <v>1301</v>
      </c>
      <c r="BE1370">
        <v>1337</v>
      </c>
      <c r="BF1370" s="18" t="s">
        <v>3787</v>
      </c>
      <c r="BG1370" s="312" t="s">
        <v>1627</v>
      </c>
      <c r="BH1370" s="93" t="str">
        <f t="shared" si="85"/>
        <v>Kansas Douglas</v>
      </c>
      <c r="BI1370" s="18" t="s">
        <v>1179</v>
      </c>
      <c r="BJ1370" s="18"/>
      <c r="BK1370" s="18" t="s">
        <v>3788</v>
      </c>
      <c r="BL1370" s="100" t="s">
        <v>3789</v>
      </c>
      <c r="BM1370" s="94" t="s">
        <v>3790</v>
      </c>
    </row>
    <row r="1371" spans="53:65" ht="15" x14ac:dyDescent="0.25">
      <c r="BA1371" s="91" t="s">
        <v>3829</v>
      </c>
      <c r="BB1371" s="91" t="s">
        <v>3767</v>
      </c>
      <c r="BC1371" s="91" t="s">
        <v>3768</v>
      </c>
      <c r="BD1371" s="473" t="s">
        <v>1301</v>
      </c>
      <c r="BE1371">
        <v>1338</v>
      </c>
      <c r="BF1371" s="18" t="s">
        <v>3787</v>
      </c>
      <c r="BG1371" s="312" t="s">
        <v>3125</v>
      </c>
      <c r="BH1371" s="93" t="str">
        <f t="shared" si="85"/>
        <v>Kansas Edwards</v>
      </c>
      <c r="BI1371" s="18" t="s">
        <v>1179</v>
      </c>
      <c r="BJ1371" s="18"/>
      <c r="BK1371" s="18" t="s">
        <v>3797</v>
      </c>
      <c r="BL1371" s="100" t="s">
        <v>3798</v>
      </c>
      <c r="BM1371" s="94" t="s">
        <v>305</v>
      </c>
    </row>
    <row r="1372" spans="53:65" ht="15" x14ac:dyDescent="0.25">
      <c r="BA1372" s="91" t="s">
        <v>3830</v>
      </c>
      <c r="BB1372" s="91" t="s">
        <v>3767</v>
      </c>
      <c r="BC1372" s="91" t="s">
        <v>3786</v>
      </c>
      <c r="BD1372" s="473" t="s">
        <v>1301</v>
      </c>
      <c r="BE1372">
        <v>1339</v>
      </c>
      <c r="BF1372" s="18" t="s">
        <v>3787</v>
      </c>
      <c r="BG1372" s="312" t="s">
        <v>3831</v>
      </c>
      <c r="BH1372" s="93" t="str">
        <f t="shared" si="85"/>
        <v>Kansas Elk</v>
      </c>
      <c r="BI1372" s="18" t="s">
        <v>1179</v>
      </c>
      <c r="BJ1372" s="18"/>
      <c r="BK1372" s="18" t="s">
        <v>3788</v>
      </c>
      <c r="BL1372" s="100" t="s">
        <v>3789</v>
      </c>
      <c r="BM1372" s="94" t="s">
        <v>3790</v>
      </c>
    </row>
    <row r="1373" spans="53:65" ht="15" x14ac:dyDescent="0.25">
      <c r="BA1373" s="90" t="s">
        <v>3832</v>
      </c>
      <c r="BB1373" s="90" t="s">
        <v>3767</v>
      </c>
      <c r="BC1373" s="90" t="s">
        <v>3786</v>
      </c>
      <c r="BD1373" s="473" t="s">
        <v>1301</v>
      </c>
      <c r="BE1373">
        <v>1340</v>
      </c>
      <c r="BF1373" s="18" t="s">
        <v>3787</v>
      </c>
      <c r="BG1373" s="312" t="s">
        <v>3833</v>
      </c>
      <c r="BH1373" s="93" t="str">
        <f t="shared" si="85"/>
        <v>Kansas Ellis</v>
      </c>
      <c r="BI1373" s="18" t="s">
        <v>1179</v>
      </c>
      <c r="BJ1373" s="18"/>
      <c r="BK1373" s="18" t="s">
        <v>3797</v>
      </c>
      <c r="BL1373" s="100" t="s">
        <v>3798</v>
      </c>
      <c r="BM1373" s="94" t="s">
        <v>305</v>
      </c>
    </row>
    <row r="1374" spans="53:65" ht="15" x14ac:dyDescent="0.25">
      <c r="BA1374" s="91" t="s">
        <v>3834</v>
      </c>
      <c r="BB1374" s="91" t="s">
        <v>3767</v>
      </c>
      <c r="BC1374" s="91" t="s">
        <v>3806</v>
      </c>
      <c r="BD1374" s="473" t="s">
        <v>1301</v>
      </c>
      <c r="BE1374">
        <v>1341</v>
      </c>
      <c r="BF1374" s="18" t="s">
        <v>3787</v>
      </c>
      <c r="BG1374" s="312" t="s">
        <v>3835</v>
      </c>
      <c r="BH1374" s="93" t="str">
        <f t="shared" si="85"/>
        <v>Kansas Ellsworth</v>
      </c>
      <c r="BI1374" s="18" t="s">
        <v>1179</v>
      </c>
      <c r="BJ1374" s="18"/>
      <c r="BK1374" s="18" t="s">
        <v>3788</v>
      </c>
      <c r="BL1374" s="100" t="s">
        <v>3789</v>
      </c>
      <c r="BM1374" s="94" t="s">
        <v>3790</v>
      </c>
    </row>
    <row r="1375" spans="53:65" ht="15" x14ac:dyDescent="0.25">
      <c r="BA1375" s="90" t="s">
        <v>3836</v>
      </c>
      <c r="BB1375" s="90" t="s">
        <v>3767</v>
      </c>
      <c r="BC1375" s="90" t="s">
        <v>3786</v>
      </c>
      <c r="BD1375" s="473" t="s">
        <v>1301</v>
      </c>
      <c r="BE1375">
        <v>1342</v>
      </c>
      <c r="BF1375" s="18" t="s">
        <v>3787</v>
      </c>
      <c r="BG1375" s="312" t="s">
        <v>3837</v>
      </c>
      <c r="BH1375" s="93" t="str">
        <f t="shared" si="85"/>
        <v>Kansas Finney</v>
      </c>
      <c r="BI1375" s="18" t="s">
        <v>1179</v>
      </c>
      <c r="BJ1375" s="18"/>
      <c r="BK1375" s="18" t="s">
        <v>3797</v>
      </c>
      <c r="BL1375" s="100" t="s">
        <v>3798</v>
      </c>
      <c r="BM1375" s="94" t="s">
        <v>305</v>
      </c>
    </row>
    <row r="1376" spans="53:65" ht="15" x14ac:dyDescent="0.25">
      <c r="BA1376" s="90" t="s">
        <v>3838</v>
      </c>
      <c r="BB1376" s="90" t="s">
        <v>3767</v>
      </c>
      <c r="BC1376" s="90" t="s">
        <v>3786</v>
      </c>
      <c r="BD1376" s="473" t="s">
        <v>1301</v>
      </c>
      <c r="BE1376">
        <v>1343</v>
      </c>
      <c r="BF1376" s="18" t="s">
        <v>3787</v>
      </c>
      <c r="BG1376" s="312" t="s">
        <v>3138</v>
      </c>
      <c r="BH1376" s="93" t="str">
        <f t="shared" si="85"/>
        <v>Kansas Ford</v>
      </c>
      <c r="BI1376" s="18" t="s">
        <v>1179</v>
      </c>
      <c r="BJ1376" s="18"/>
      <c r="BK1376" s="18" t="s">
        <v>3797</v>
      </c>
      <c r="BL1376" s="100" t="s">
        <v>3798</v>
      </c>
      <c r="BM1376" s="94" t="s">
        <v>305</v>
      </c>
    </row>
    <row r="1377" spans="53:65" ht="15" x14ac:dyDescent="0.25">
      <c r="BA1377" s="91" t="s">
        <v>3839</v>
      </c>
      <c r="BB1377" s="91" t="s">
        <v>3767</v>
      </c>
      <c r="BC1377" s="91" t="s">
        <v>3786</v>
      </c>
      <c r="BD1377" s="473" t="s">
        <v>1301</v>
      </c>
      <c r="BE1377">
        <v>1344</v>
      </c>
      <c r="BF1377" s="18" t="s">
        <v>3787</v>
      </c>
      <c r="BG1377" s="312" t="s">
        <v>795</v>
      </c>
      <c r="BH1377" s="93" t="str">
        <f t="shared" si="85"/>
        <v>Kansas Franklin</v>
      </c>
      <c r="BI1377" s="18" t="s">
        <v>1179</v>
      </c>
      <c r="BJ1377" s="18"/>
      <c r="BK1377" s="18" t="s">
        <v>3788</v>
      </c>
      <c r="BL1377" s="100" t="s">
        <v>3789</v>
      </c>
      <c r="BM1377" s="94" t="s">
        <v>3790</v>
      </c>
    </row>
    <row r="1378" spans="53:65" ht="15" x14ac:dyDescent="0.25">
      <c r="BA1378" s="90" t="s">
        <v>3840</v>
      </c>
      <c r="BB1378" s="90" t="s">
        <v>3767</v>
      </c>
      <c r="BC1378" s="90" t="s">
        <v>3806</v>
      </c>
      <c r="BD1378" s="473" t="s">
        <v>1301</v>
      </c>
      <c r="BE1378">
        <v>1345</v>
      </c>
      <c r="BF1378" s="18" t="s">
        <v>3787</v>
      </c>
      <c r="BG1378" s="312" t="s">
        <v>3841</v>
      </c>
      <c r="BH1378" s="93" t="str">
        <f t="shared" si="85"/>
        <v>Kansas Geary</v>
      </c>
      <c r="BI1378" s="18" t="s">
        <v>1179</v>
      </c>
      <c r="BJ1378" s="18"/>
      <c r="BK1378" s="18" t="s">
        <v>3788</v>
      </c>
      <c r="BL1378" s="100" t="s">
        <v>3789</v>
      </c>
      <c r="BM1378" s="94" t="s">
        <v>3790</v>
      </c>
    </row>
    <row r="1379" spans="53:65" ht="15" x14ac:dyDescent="0.25">
      <c r="BA1379" s="91" t="s">
        <v>3842</v>
      </c>
      <c r="BB1379" s="91" t="s">
        <v>3767</v>
      </c>
      <c r="BC1379" s="91" t="s">
        <v>3768</v>
      </c>
      <c r="BD1379" s="473" t="s">
        <v>1301</v>
      </c>
      <c r="BE1379">
        <v>1346</v>
      </c>
      <c r="BF1379" s="18" t="s">
        <v>3787</v>
      </c>
      <c r="BG1379" s="312" t="s">
        <v>3843</v>
      </c>
      <c r="BH1379" s="93" t="str">
        <f t="shared" si="85"/>
        <v>Kansas Gove</v>
      </c>
      <c r="BI1379" s="18" t="s">
        <v>1179</v>
      </c>
      <c r="BJ1379" s="18"/>
      <c r="BK1379" s="18" t="s">
        <v>3797</v>
      </c>
      <c r="BL1379" s="100" t="s">
        <v>3798</v>
      </c>
      <c r="BM1379" s="94" t="s">
        <v>305</v>
      </c>
    </row>
    <row r="1380" spans="53:65" ht="15" x14ac:dyDescent="0.25">
      <c r="BA1380" s="91" t="s">
        <v>3844</v>
      </c>
      <c r="BB1380" s="91" t="s">
        <v>3767</v>
      </c>
      <c r="BC1380" s="91" t="s">
        <v>3768</v>
      </c>
      <c r="BD1380" s="473" t="s">
        <v>1301</v>
      </c>
      <c r="BE1380">
        <v>1347</v>
      </c>
      <c r="BF1380" s="18" t="s">
        <v>3787</v>
      </c>
      <c r="BG1380" s="312" t="s">
        <v>1137</v>
      </c>
      <c r="BH1380" s="93" t="str">
        <f t="shared" si="85"/>
        <v>Kansas Graham</v>
      </c>
      <c r="BI1380" s="18" t="s">
        <v>1179</v>
      </c>
      <c r="BJ1380" s="18"/>
      <c r="BK1380" s="18" t="s">
        <v>3797</v>
      </c>
      <c r="BL1380" s="100" t="s">
        <v>3798</v>
      </c>
      <c r="BM1380" s="94" t="s">
        <v>305</v>
      </c>
    </row>
    <row r="1381" spans="53:65" ht="15" x14ac:dyDescent="0.25">
      <c r="BA1381" s="90" t="s">
        <v>3845</v>
      </c>
      <c r="BB1381" s="90" t="s">
        <v>3767</v>
      </c>
      <c r="BC1381" s="90" t="s">
        <v>3768</v>
      </c>
      <c r="BD1381" s="473" t="s">
        <v>1301</v>
      </c>
      <c r="BE1381">
        <v>1348</v>
      </c>
      <c r="BF1381" s="18" t="s">
        <v>3787</v>
      </c>
      <c r="BG1381" s="312" t="s">
        <v>1260</v>
      </c>
      <c r="BH1381" s="93" t="str">
        <f t="shared" si="85"/>
        <v>Kansas Grant</v>
      </c>
      <c r="BI1381" s="18" t="s">
        <v>1179</v>
      </c>
      <c r="BJ1381" s="18"/>
      <c r="BK1381" s="18" t="s">
        <v>3797</v>
      </c>
      <c r="BL1381" s="100" t="s">
        <v>3798</v>
      </c>
      <c r="BM1381" s="94" t="s">
        <v>305</v>
      </c>
    </row>
    <row r="1382" spans="53:65" ht="15" x14ac:dyDescent="0.25">
      <c r="BA1382" s="91" t="s">
        <v>3846</v>
      </c>
      <c r="BB1382" s="91" t="s">
        <v>3767</v>
      </c>
      <c r="BC1382" s="91" t="s">
        <v>3768</v>
      </c>
      <c r="BD1382" s="473" t="s">
        <v>1301</v>
      </c>
      <c r="BE1382">
        <v>1349</v>
      </c>
      <c r="BF1382" s="18" t="s">
        <v>3787</v>
      </c>
      <c r="BG1382" s="312" t="s">
        <v>985</v>
      </c>
      <c r="BH1382" s="93" t="str">
        <f t="shared" si="85"/>
        <v>Kansas Gray</v>
      </c>
      <c r="BI1382" s="18" t="s">
        <v>1179</v>
      </c>
      <c r="BJ1382" s="18"/>
      <c r="BK1382" s="18" t="s">
        <v>3797</v>
      </c>
      <c r="BL1382" s="100" t="s">
        <v>3798</v>
      </c>
      <c r="BM1382" s="94" t="s">
        <v>305</v>
      </c>
    </row>
    <row r="1383" spans="53:65" ht="15" x14ac:dyDescent="0.25">
      <c r="BA1383" s="90" t="s">
        <v>3847</v>
      </c>
      <c r="BB1383" s="90" t="s">
        <v>3767</v>
      </c>
      <c r="BC1383" s="90" t="s">
        <v>3768</v>
      </c>
      <c r="BD1383" s="473" t="s">
        <v>1301</v>
      </c>
      <c r="BE1383">
        <v>1350</v>
      </c>
      <c r="BF1383" s="18" t="s">
        <v>3787</v>
      </c>
      <c r="BG1383" s="312" t="s">
        <v>3848</v>
      </c>
      <c r="BH1383" s="93" t="str">
        <f t="shared" si="85"/>
        <v>Kansas Greeley</v>
      </c>
      <c r="BI1383" s="18" t="s">
        <v>1179</v>
      </c>
      <c r="BJ1383" s="18"/>
      <c r="BK1383" s="18" t="s">
        <v>3797</v>
      </c>
      <c r="BL1383" s="100" t="s">
        <v>3798</v>
      </c>
      <c r="BM1383" s="94" t="s">
        <v>305</v>
      </c>
    </row>
    <row r="1384" spans="53:65" ht="15" x14ac:dyDescent="0.25">
      <c r="BA1384" s="90" t="s">
        <v>3849</v>
      </c>
      <c r="BB1384" s="90" t="s">
        <v>3767</v>
      </c>
      <c r="BC1384" s="90" t="s">
        <v>3768</v>
      </c>
      <c r="BD1384" s="473" t="s">
        <v>1301</v>
      </c>
      <c r="BE1384">
        <v>1351</v>
      </c>
      <c r="BF1384" s="18" t="s">
        <v>3787</v>
      </c>
      <c r="BG1384" s="312" t="s">
        <v>3850</v>
      </c>
      <c r="BH1384" s="93" t="str">
        <f t="shared" si="85"/>
        <v>Kansas Greenwood</v>
      </c>
      <c r="BI1384" s="18" t="s">
        <v>1179</v>
      </c>
      <c r="BJ1384" s="18"/>
      <c r="BK1384" s="18" t="s">
        <v>3788</v>
      </c>
      <c r="BL1384" s="100" t="s">
        <v>3789</v>
      </c>
      <c r="BM1384" s="94" t="s">
        <v>3790</v>
      </c>
    </row>
    <row r="1385" spans="53:65" ht="15" x14ac:dyDescent="0.25">
      <c r="BA1385" s="91" t="s">
        <v>3851</v>
      </c>
      <c r="BB1385" s="91" t="s">
        <v>3767</v>
      </c>
      <c r="BC1385" s="91" t="s">
        <v>3786</v>
      </c>
      <c r="BD1385" s="473" t="s">
        <v>1301</v>
      </c>
      <c r="BE1385">
        <v>1352</v>
      </c>
      <c r="BF1385" s="18" t="s">
        <v>3787</v>
      </c>
      <c r="BG1385" s="312" t="s">
        <v>1920</v>
      </c>
      <c r="BH1385" s="93" t="str">
        <f t="shared" si="85"/>
        <v>Kansas Hamilton</v>
      </c>
      <c r="BI1385" s="18" t="s">
        <v>1179</v>
      </c>
      <c r="BJ1385" s="18"/>
      <c r="BK1385" s="18" t="s">
        <v>3797</v>
      </c>
      <c r="BL1385" s="100" t="s">
        <v>3798</v>
      </c>
      <c r="BM1385" s="94" t="s">
        <v>305</v>
      </c>
    </row>
    <row r="1386" spans="53:65" ht="15" x14ac:dyDescent="0.25">
      <c r="BA1386" s="90" t="s">
        <v>3852</v>
      </c>
      <c r="BB1386" s="90" t="s">
        <v>3767</v>
      </c>
      <c r="BC1386" s="90" t="s">
        <v>3806</v>
      </c>
      <c r="BD1386" s="473" t="s">
        <v>1301</v>
      </c>
      <c r="BE1386">
        <v>1353</v>
      </c>
      <c r="BF1386" s="18" t="s">
        <v>3787</v>
      </c>
      <c r="BG1386" s="312" t="s">
        <v>3853</v>
      </c>
      <c r="BH1386" s="93" t="str">
        <f t="shared" si="85"/>
        <v>Kansas Harper</v>
      </c>
      <c r="BI1386" s="18" t="s">
        <v>1179</v>
      </c>
      <c r="BJ1386" s="18"/>
      <c r="BK1386" s="18" t="s">
        <v>3788</v>
      </c>
      <c r="BL1386" s="100" t="s">
        <v>3789</v>
      </c>
      <c r="BM1386" s="94" t="s">
        <v>3790</v>
      </c>
    </row>
    <row r="1387" spans="53:65" ht="15" x14ac:dyDescent="0.25">
      <c r="BA1387" s="91" t="s">
        <v>3854</v>
      </c>
      <c r="BB1387" s="91" t="s">
        <v>3767</v>
      </c>
      <c r="BC1387" s="91" t="s">
        <v>3786</v>
      </c>
      <c r="BD1387" s="473" t="s">
        <v>1301</v>
      </c>
      <c r="BE1387">
        <v>1354</v>
      </c>
      <c r="BF1387" s="18" t="s">
        <v>3787</v>
      </c>
      <c r="BG1387" s="312" t="s">
        <v>3855</v>
      </c>
      <c r="BH1387" s="93" t="str">
        <f t="shared" si="85"/>
        <v>Kansas Harvey</v>
      </c>
      <c r="BI1387" s="18" t="s">
        <v>1179</v>
      </c>
      <c r="BJ1387" s="18"/>
      <c r="BK1387" s="18" t="s">
        <v>3788</v>
      </c>
      <c r="BL1387" s="100" t="s">
        <v>3789</v>
      </c>
      <c r="BM1387" s="94" t="s">
        <v>3790</v>
      </c>
    </row>
    <row r="1388" spans="53:65" ht="15" x14ac:dyDescent="0.25">
      <c r="BA1388" s="91" t="s">
        <v>3856</v>
      </c>
      <c r="BB1388" s="91" t="s">
        <v>3767</v>
      </c>
      <c r="BC1388" s="91" t="s">
        <v>3768</v>
      </c>
      <c r="BD1388" s="473" t="s">
        <v>1301</v>
      </c>
      <c r="BE1388">
        <v>1355</v>
      </c>
      <c r="BF1388" s="18" t="s">
        <v>3787</v>
      </c>
      <c r="BG1388" s="312" t="s">
        <v>3857</v>
      </c>
      <c r="BH1388" s="93" t="str">
        <f t="shared" si="85"/>
        <v>Kansas Haskell</v>
      </c>
      <c r="BI1388" s="18" t="s">
        <v>1179</v>
      </c>
      <c r="BJ1388" s="18"/>
      <c r="BK1388" s="18" t="s">
        <v>3797</v>
      </c>
      <c r="BL1388" s="100" t="s">
        <v>3798</v>
      </c>
      <c r="BM1388" s="94" t="s">
        <v>305</v>
      </c>
    </row>
    <row r="1389" spans="53:65" ht="15" x14ac:dyDescent="0.25">
      <c r="BA1389" s="90" t="s">
        <v>3858</v>
      </c>
      <c r="BB1389" s="90" t="s">
        <v>3767</v>
      </c>
      <c r="BC1389" s="90" t="s">
        <v>3786</v>
      </c>
      <c r="BD1389" s="473" t="s">
        <v>1301</v>
      </c>
      <c r="BE1389">
        <v>1356</v>
      </c>
      <c r="BF1389" s="18" t="s">
        <v>3787</v>
      </c>
      <c r="BG1389" s="312" t="s">
        <v>3859</v>
      </c>
      <c r="BH1389" s="93" t="str">
        <f t="shared" si="85"/>
        <v>Kansas Hodgeman</v>
      </c>
      <c r="BI1389" s="18" t="s">
        <v>1179</v>
      </c>
      <c r="BJ1389" s="18"/>
      <c r="BK1389" s="18" t="s">
        <v>3797</v>
      </c>
      <c r="BL1389" s="100" t="s">
        <v>3798</v>
      </c>
      <c r="BM1389" s="94" t="s">
        <v>305</v>
      </c>
    </row>
    <row r="1390" spans="53:65" ht="15" x14ac:dyDescent="0.25">
      <c r="BA1390" s="91" t="s">
        <v>3860</v>
      </c>
      <c r="BB1390" s="91" t="s">
        <v>3767</v>
      </c>
      <c r="BC1390" s="91" t="s">
        <v>3768</v>
      </c>
      <c r="BD1390" s="473" t="s">
        <v>1301</v>
      </c>
      <c r="BE1390">
        <v>1357</v>
      </c>
      <c r="BF1390" s="18" t="s">
        <v>3787</v>
      </c>
      <c r="BG1390" s="312" t="s">
        <v>848</v>
      </c>
      <c r="BH1390" s="93" t="str">
        <f t="shared" si="85"/>
        <v>Kansas Jackson</v>
      </c>
      <c r="BI1390" s="18" t="s">
        <v>1179</v>
      </c>
      <c r="BJ1390" s="18"/>
      <c r="BK1390" s="18" t="s">
        <v>3788</v>
      </c>
      <c r="BL1390" s="100" t="s">
        <v>3789</v>
      </c>
      <c r="BM1390" s="94" t="s">
        <v>3790</v>
      </c>
    </row>
    <row r="1391" spans="53:65" ht="15" x14ac:dyDescent="0.25">
      <c r="BA1391" s="90" t="s">
        <v>3861</v>
      </c>
      <c r="BB1391" s="90" t="s">
        <v>3767</v>
      </c>
      <c r="BC1391" s="90" t="s">
        <v>3786</v>
      </c>
      <c r="BD1391" s="473" t="s">
        <v>1301</v>
      </c>
      <c r="BE1391">
        <v>1358</v>
      </c>
      <c r="BF1391" s="18" t="s">
        <v>3787</v>
      </c>
      <c r="BG1391" s="312" t="s">
        <v>856</v>
      </c>
      <c r="BH1391" s="93" t="str">
        <f t="shared" si="85"/>
        <v>Kansas Jefferson</v>
      </c>
      <c r="BI1391" s="18" t="s">
        <v>1179</v>
      </c>
      <c r="BJ1391" s="18"/>
      <c r="BK1391" s="18" t="s">
        <v>3788</v>
      </c>
      <c r="BL1391" s="100" t="s">
        <v>3789</v>
      </c>
      <c r="BM1391" s="94" t="s">
        <v>3790</v>
      </c>
    </row>
    <row r="1392" spans="53:65" ht="15" x14ac:dyDescent="0.25">
      <c r="BA1392" s="90" t="s">
        <v>3862</v>
      </c>
      <c r="BB1392" s="90" t="s">
        <v>3767</v>
      </c>
      <c r="BC1392" s="90" t="s">
        <v>3806</v>
      </c>
      <c r="BD1392" s="473" t="s">
        <v>1301</v>
      </c>
      <c r="BE1392">
        <v>1359</v>
      </c>
      <c r="BF1392" s="18" t="s">
        <v>3787</v>
      </c>
      <c r="BG1392" s="312" t="s">
        <v>3863</v>
      </c>
      <c r="BH1392" s="93" t="str">
        <f t="shared" si="85"/>
        <v>Kansas Jewell</v>
      </c>
      <c r="BI1392" s="18" t="s">
        <v>1179</v>
      </c>
      <c r="BJ1392" s="18"/>
      <c r="BK1392" s="18" t="s">
        <v>3788</v>
      </c>
      <c r="BL1392" s="100" t="s">
        <v>3789</v>
      </c>
      <c r="BM1392" s="94" t="s">
        <v>3790</v>
      </c>
    </row>
    <row r="1393" spans="53:65" ht="15" x14ac:dyDescent="0.25">
      <c r="BA1393" s="91" t="s">
        <v>3864</v>
      </c>
      <c r="BB1393" s="91" t="s">
        <v>3767</v>
      </c>
      <c r="BC1393" s="91" t="s">
        <v>3768</v>
      </c>
      <c r="BD1393" s="473" t="s">
        <v>1301</v>
      </c>
      <c r="BE1393">
        <v>1360</v>
      </c>
      <c r="BF1393" s="18" t="s">
        <v>3787</v>
      </c>
      <c r="BG1393" s="312" t="s">
        <v>1286</v>
      </c>
      <c r="BH1393" s="93" t="str">
        <f t="shared" si="85"/>
        <v>Kansas Johnson</v>
      </c>
      <c r="BI1393" s="18" t="s">
        <v>1179</v>
      </c>
      <c r="BJ1393" s="18"/>
      <c r="BK1393" s="18" t="s">
        <v>3865</v>
      </c>
      <c r="BL1393" s="100" t="s">
        <v>3866</v>
      </c>
      <c r="BM1393" s="94" t="s">
        <v>3790</v>
      </c>
    </row>
    <row r="1394" spans="53:65" ht="15" x14ac:dyDescent="0.25">
      <c r="BA1394" s="90" t="s">
        <v>3867</v>
      </c>
      <c r="BB1394" s="90" t="s">
        <v>3767</v>
      </c>
      <c r="BC1394" s="90" t="s">
        <v>3768</v>
      </c>
      <c r="BD1394" s="473" t="s">
        <v>1301</v>
      </c>
      <c r="BE1394">
        <v>1361</v>
      </c>
      <c r="BF1394" s="18" t="s">
        <v>3787</v>
      </c>
      <c r="BG1394" s="312" t="s">
        <v>3868</v>
      </c>
      <c r="BH1394" s="93" t="str">
        <f t="shared" si="85"/>
        <v>Kansas Kearny</v>
      </c>
      <c r="BI1394" s="18" t="s">
        <v>1179</v>
      </c>
      <c r="BJ1394" s="18"/>
      <c r="BK1394" s="18" t="s">
        <v>3797</v>
      </c>
      <c r="BL1394" s="100" t="s">
        <v>3798</v>
      </c>
      <c r="BM1394" s="94" t="s">
        <v>305</v>
      </c>
    </row>
    <row r="1395" spans="53:65" ht="15" x14ac:dyDescent="0.25">
      <c r="BA1395" s="91" t="s">
        <v>3869</v>
      </c>
      <c r="BB1395" s="91" t="s">
        <v>3767</v>
      </c>
      <c r="BC1395" s="91" t="s">
        <v>3786</v>
      </c>
      <c r="BD1395" s="473" t="s">
        <v>1301</v>
      </c>
      <c r="BE1395">
        <v>1362</v>
      </c>
      <c r="BF1395" s="18" t="s">
        <v>3787</v>
      </c>
      <c r="BG1395" s="312" t="s">
        <v>3870</v>
      </c>
      <c r="BH1395" s="93" t="str">
        <f t="shared" si="85"/>
        <v>Kansas Kingman</v>
      </c>
      <c r="BI1395" s="18" t="s">
        <v>1179</v>
      </c>
      <c r="BJ1395" s="18"/>
      <c r="BK1395" s="18" t="s">
        <v>3788</v>
      </c>
      <c r="BL1395" s="100" t="s">
        <v>3789</v>
      </c>
      <c r="BM1395" s="94" t="s">
        <v>3790</v>
      </c>
    </row>
    <row r="1396" spans="53:65" ht="15" x14ac:dyDescent="0.25">
      <c r="BA1396" s="91" t="s">
        <v>3871</v>
      </c>
      <c r="BB1396" s="91" t="s">
        <v>3767</v>
      </c>
      <c r="BC1396" s="91" t="s">
        <v>3768</v>
      </c>
      <c r="BD1396" s="473" t="s">
        <v>1301</v>
      </c>
      <c r="BE1396">
        <v>1363</v>
      </c>
      <c r="BF1396" s="18" t="s">
        <v>3787</v>
      </c>
      <c r="BG1396" s="312" t="s">
        <v>1667</v>
      </c>
      <c r="BH1396" s="93" t="str">
        <f t="shared" si="85"/>
        <v>Kansas Kiowa</v>
      </c>
      <c r="BI1396" s="18" t="s">
        <v>1179</v>
      </c>
      <c r="BJ1396" s="18"/>
      <c r="BK1396" s="18" t="s">
        <v>3797</v>
      </c>
      <c r="BL1396" s="100" t="s">
        <v>3798</v>
      </c>
      <c r="BM1396" s="94" t="s">
        <v>305</v>
      </c>
    </row>
    <row r="1397" spans="53:65" ht="15" x14ac:dyDescent="0.25">
      <c r="BA1397" s="90" t="s">
        <v>3872</v>
      </c>
      <c r="BB1397" s="90" t="s">
        <v>3767</v>
      </c>
      <c r="BC1397" s="90" t="s">
        <v>3768</v>
      </c>
      <c r="BD1397" s="473" t="s">
        <v>1301</v>
      </c>
      <c r="BE1397">
        <v>1364</v>
      </c>
      <c r="BF1397" s="18" t="s">
        <v>3787</v>
      </c>
      <c r="BG1397" s="312" t="s">
        <v>3873</v>
      </c>
      <c r="BH1397" s="93" t="str">
        <f t="shared" si="85"/>
        <v>Kansas Labette</v>
      </c>
      <c r="BI1397" s="18" t="s">
        <v>1179</v>
      </c>
      <c r="BJ1397" s="18"/>
      <c r="BK1397" s="18" t="s">
        <v>3788</v>
      </c>
      <c r="BL1397" s="100" t="s">
        <v>3789</v>
      </c>
      <c r="BM1397" s="94" t="s">
        <v>3790</v>
      </c>
    </row>
    <row r="1398" spans="53:65" ht="15" x14ac:dyDescent="0.25">
      <c r="BA1398" s="91" t="s">
        <v>3874</v>
      </c>
      <c r="BB1398" s="91" t="s">
        <v>3767</v>
      </c>
      <c r="BC1398" s="91" t="s">
        <v>3786</v>
      </c>
      <c r="BD1398" s="473" t="s">
        <v>1301</v>
      </c>
      <c r="BE1398">
        <v>1365</v>
      </c>
      <c r="BF1398" s="18" t="s">
        <v>3787</v>
      </c>
      <c r="BG1398" s="312" t="s">
        <v>3875</v>
      </c>
      <c r="BH1398" s="93" t="str">
        <f t="shared" si="85"/>
        <v>Kansas Lane</v>
      </c>
      <c r="BI1398" s="18" t="s">
        <v>1179</v>
      </c>
      <c r="BJ1398" s="18"/>
      <c r="BK1398" s="18" t="s">
        <v>3797</v>
      </c>
      <c r="BL1398" s="100" t="s">
        <v>3798</v>
      </c>
      <c r="BM1398" s="94" t="s">
        <v>305</v>
      </c>
    </row>
    <row r="1399" spans="53:65" ht="15" x14ac:dyDescent="0.25">
      <c r="BA1399" s="90" t="s">
        <v>3876</v>
      </c>
      <c r="BB1399" s="90" t="s">
        <v>3767</v>
      </c>
      <c r="BC1399" s="90" t="s">
        <v>3802</v>
      </c>
      <c r="BD1399" s="473" t="s">
        <v>1301</v>
      </c>
      <c r="BE1399">
        <v>1366</v>
      </c>
      <c r="BF1399" s="18" t="s">
        <v>3787</v>
      </c>
      <c r="BG1399" s="312" t="s">
        <v>3877</v>
      </c>
      <c r="BH1399" s="93" t="str">
        <f t="shared" si="85"/>
        <v>Kansas Leavenworth</v>
      </c>
      <c r="BI1399" s="18" t="s">
        <v>1179</v>
      </c>
      <c r="BJ1399" s="18"/>
      <c r="BK1399" s="18" t="s">
        <v>3865</v>
      </c>
      <c r="BL1399" s="100" t="s">
        <v>3866</v>
      </c>
      <c r="BM1399" s="94" t="s">
        <v>3790</v>
      </c>
    </row>
    <row r="1400" spans="53:65" ht="15" x14ac:dyDescent="0.25">
      <c r="BA1400" s="90" t="s">
        <v>3878</v>
      </c>
      <c r="BB1400" s="90" t="s">
        <v>3767</v>
      </c>
      <c r="BC1400" s="90" t="s">
        <v>3806</v>
      </c>
      <c r="BD1400" s="473" t="s">
        <v>1301</v>
      </c>
      <c r="BE1400">
        <v>1367</v>
      </c>
      <c r="BF1400" s="18" t="s">
        <v>3787</v>
      </c>
      <c r="BG1400" s="312" t="s">
        <v>1296</v>
      </c>
      <c r="BH1400" s="93" t="str">
        <f t="shared" si="85"/>
        <v>Kansas Lincoln</v>
      </c>
      <c r="BI1400" s="18" t="s">
        <v>1179</v>
      </c>
      <c r="BJ1400" s="18"/>
      <c r="BK1400" s="18" t="s">
        <v>3788</v>
      </c>
      <c r="BL1400" s="100" t="s">
        <v>3789</v>
      </c>
      <c r="BM1400" s="94" t="s">
        <v>3790</v>
      </c>
    </row>
    <row r="1401" spans="53:65" ht="15" x14ac:dyDescent="0.25">
      <c r="BA1401" s="91" t="s">
        <v>3879</v>
      </c>
      <c r="BB1401" s="91" t="s">
        <v>3767</v>
      </c>
      <c r="BC1401" s="91" t="s">
        <v>3786</v>
      </c>
      <c r="BD1401" s="473" t="s">
        <v>1301</v>
      </c>
      <c r="BE1401">
        <v>1368</v>
      </c>
      <c r="BF1401" s="18" t="s">
        <v>3787</v>
      </c>
      <c r="BG1401" s="312" t="s">
        <v>3718</v>
      </c>
      <c r="BH1401" s="93" t="str">
        <f t="shared" ref="BH1401:BH1464" si="86">_xlfn.CONCAT(BF1401," ",BG1401)</f>
        <v>Kansas Linn</v>
      </c>
      <c r="BI1401" s="18" t="s">
        <v>1179</v>
      </c>
      <c r="BJ1401" s="18"/>
      <c r="BK1401" s="18" t="s">
        <v>3788</v>
      </c>
      <c r="BL1401" s="100" t="s">
        <v>3789</v>
      </c>
      <c r="BM1401" s="94" t="s">
        <v>3790</v>
      </c>
    </row>
    <row r="1402" spans="53:65" ht="15" x14ac:dyDescent="0.25">
      <c r="BA1402" s="90" t="s">
        <v>3880</v>
      </c>
      <c r="BB1402" s="90" t="s">
        <v>3767</v>
      </c>
      <c r="BC1402" s="90" t="s">
        <v>3786</v>
      </c>
      <c r="BD1402" s="473" t="s">
        <v>1301</v>
      </c>
      <c r="BE1402">
        <v>1369</v>
      </c>
      <c r="BF1402" s="18" t="s">
        <v>3787</v>
      </c>
      <c r="BG1402" s="312" t="s">
        <v>1306</v>
      </c>
      <c r="BH1402" s="93" t="str">
        <f t="shared" si="86"/>
        <v>Kansas Logan</v>
      </c>
      <c r="BI1402" s="18" t="s">
        <v>1179</v>
      </c>
      <c r="BJ1402" s="18"/>
      <c r="BK1402" s="18" t="s">
        <v>3797</v>
      </c>
      <c r="BL1402" s="100" t="s">
        <v>3798</v>
      </c>
      <c r="BM1402" s="94" t="s">
        <v>305</v>
      </c>
    </row>
    <row r="1403" spans="53:65" ht="15" x14ac:dyDescent="0.25">
      <c r="BA1403" s="91" t="s">
        <v>3881</v>
      </c>
      <c r="BB1403" s="91" t="s">
        <v>3767</v>
      </c>
      <c r="BC1403" s="91" t="s">
        <v>3786</v>
      </c>
      <c r="BD1403" s="473" t="s">
        <v>1301</v>
      </c>
      <c r="BE1403">
        <v>1370</v>
      </c>
      <c r="BF1403" s="18" t="s">
        <v>3787</v>
      </c>
      <c r="BG1403" s="312" t="s">
        <v>3724</v>
      </c>
      <c r="BH1403" s="93" t="str">
        <f t="shared" si="86"/>
        <v>Kansas Lyon</v>
      </c>
      <c r="BI1403" s="18" t="s">
        <v>1179</v>
      </c>
      <c r="BJ1403" s="18"/>
      <c r="BK1403" s="18" t="s">
        <v>3788</v>
      </c>
      <c r="BL1403" s="100" t="s">
        <v>3789</v>
      </c>
      <c r="BM1403" s="94" t="s">
        <v>3790</v>
      </c>
    </row>
    <row r="1404" spans="53:65" ht="15" x14ac:dyDescent="0.25">
      <c r="BA1404" s="91" t="s">
        <v>3882</v>
      </c>
      <c r="BB1404" s="91" t="s">
        <v>3767</v>
      </c>
      <c r="BC1404" s="91" t="s">
        <v>3768</v>
      </c>
      <c r="BD1404" s="473" t="s">
        <v>1301</v>
      </c>
      <c r="BE1404">
        <v>1371</v>
      </c>
      <c r="BF1404" s="18" t="s">
        <v>3787</v>
      </c>
      <c r="BG1404" s="312" t="s">
        <v>943</v>
      </c>
      <c r="BH1404" s="93" t="str">
        <f t="shared" si="86"/>
        <v>Kansas Marion</v>
      </c>
      <c r="BI1404" s="18" t="s">
        <v>1179</v>
      </c>
      <c r="BJ1404" s="18"/>
      <c r="BK1404" s="18" t="s">
        <v>3788</v>
      </c>
      <c r="BL1404" s="100" t="s">
        <v>3789</v>
      </c>
      <c r="BM1404" s="94" t="s">
        <v>3790</v>
      </c>
    </row>
    <row r="1405" spans="53:65" ht="15" x14ac:dyDescent="0.25">
      <c r="BA1405" s="91" t="s">
        <v>3883</v>
      </c>
      <c r="BB1405" s="91" t="s">
        <v>3767</v>
      </c>
      <c r="BC1405" s="91" t="s">
        <v>3768</v>
      </c>
      <c r="BD1405" s="473" t="s">
        <v>1301</v>
      </c>
      <c r="BE1405">
        <v>1372</v>
      </c>
      <c r="BF1405" s="18" t="s">
        <v>3787</v>
      </c>
      <c r="BG1405" s="312" t="s">
        <v>947</v>
      </c>
      <c r="BH1405" s="93" t="str">
        <f t="shared" si="86"/>
        <v>Kansas Marshall</v>
      </c>
      <c r="BI1405" s="18" t="s">
        <v>1179</v>
      </c>
      <c r="BJ1405" s="18"/>
      <c r="BK1405" s="18" t="s">
        <v>3788</v>
      </c>
      <c r="BL1405" s="100" t="s">
        <v>3789</v>
      </c>
      <c r="BM1405" s="94" t="s">
        <v>3790</v>
      </c>
    </row>
    <row r="1406" spans="53:65" ht="15" x14ac:dyDescent="0.25">
      <c r="BA1406" s="90" t="s">
        <v>3884</v>
      </c>
      <c r="BB1406" s="90" t="s">
        <v>3767</v>
      </c>
      <c r="BC1406" s="90" t="s">
        <v>3786</v>
      </c>
      <c r="BD1406" s="473" t="s">
        <v>1301</v>
      </c>
      <c r="BE1406">
        <v>1373</v>
      </c>
      <c r="BF1406" s="18" t="s">
        <v>3787</v>
      </c>
      <c r="BG1406" s="312" t="s">
        <v>3885</v>
      </c>
      <c r="BH1406" s="93" t="str">
        <f t="shared" si="86"/>
        <v>Kansas McPherson</v>
      </c>
      <c r="BI1406" s="18" t="s">
        <v>1179</v>
      </c>
      <c r="BJ1406" s="18"/>
      <c r="BK1406" s="18" t="s">
        <v>3788</v>
      </c>
      <c r="BL1406" s="100" t="s">
        <v>3789</v>
      </c>
      <c r="BM1406" s="94" t="s">
        <v>3790</v>
      </c>
    </row>
    <row r="1407" spans="53:65" ht="15" x14ac:dyDescent="0.25">
      <c r="BA1407" s="91" t="s">
        <v>3886</v>
      </c>
      <c r="BB1407" s="91" t="s">
        <v>3767</v>
      </c>
      <c r="BC1407" s="91" t="s">
        <v>3786</v>
      </c>
      <c r="BD1407" s="473" t="s">
        <v>1301</v>
      </c>
      <c r="BE1407">
        <v>1374</v>
      </c>
      <c r="BF1407" s="18" t="s">
        <v>3787</v>
      </c>
      <c r="BG1407" s="312" t="s">
        <v>3887</v>
      </c>
      <c r="BH1407" s="93" t="str">
        <f t="shared" si="86"/>
        <v>Kansas Meade</v>
      </c>
      <c r="BI1407" s="18" t="s">
        <v>1179</v>
      </c>
      <c r="BJ1407" s="18"/>
      <c r="BK1407" s="18" t="s">
        <v>3797</v>
      </c>
      <c r="BL1407" s="100" t="s">
        <v>3798</v>
      </c>
      <c r="BM1407" s="94" t="s">
        <v>305</v>
      </c>
    </row>
    <row r="1408" spans="53:65" ht="15" x14ac:dyDescent="0.25">
      <c r="BA1408" s="90" t="s">
        <v>3888</v>
      </c>
      <c r="BB1408" s="90" t="s">
        <v>3767</v>
      </c>
      <c r="BC1408" s="90" t="s">
        <v>3768</v>
      </c>
      <c r="BD1408" s="473" t="s">
        <v>1301</v>
      </c>
      <c r="BE1408">
        <v>1375</v>
      </c>
      <c r="BF1408" s="18" t="s">
        <v>3787</v>
      </c>
      <c r="BG1408" s="312" t="s">
        <v>3521</v>
      </c>
      <c r="BH1408" s="93" t="str">
        <f t="shared" si="86"/>
        <v>Kansas Miami</v>
      </c>
      <c r="BI1408" s="18" t="s">
        <v>1179</v>
      </c>
      <c r="BJ1408" s="18"/>
      <c r="BK1408" s="18" t="s">
        <v>3865</v>
      </c>
      <c r="BL1408" s="100" t="s">
        <v>3866</v>
      </c>
      <c r="BM1408" s="94" t="s">
        <v>3790</v>
      </c>
    </row>
    <row r="1409" spans="53:65" ht="15" x14ac:dyDescent="0.25">
      <c r="BA1409" s="90" t="s">
        <v>3889</v>
      </c>
      <c r="BB1409" s="90" t="s">
        <v>3767</v>
      </c>
      <c r="BC1409" s="90" t="s">
        <v>3786</v>
      </c>
      <c r="BD1409" s="473" t="s">
        <v>1301</v>
      </c>
      <c r="BE1409">
        <v>1376</v>
      </c>
      <c r="BF1409" s="18" t="s">
        <v>3787</v>
      </c>
      <c r="BG1409" s="312" t="s">
        <v>2623</v>
      </c>
      <c r="BH1409" s="93" t="str">
        <f t="shared" si="86"/>
        <v>Kansas Mitchell</v>
      </c>
      <c r="BI1409" s="18" t="s">
        <v>1179</v>
      </c>
      <c r="BJ1409" s="18"/>
      <c r="BK1409" s="18" t="s">
        <v>3788</v>
      </c>
      <c r="BL1409" s="100" t="s">
        <v>3789</v>
      </c>
      <c r="BM1409" s="94" t="s">
        <v>3790</v>
      </c>
    </row>
    <row r="1410" spans="53:65" ht="15" x14ac:dyDescent="0.25">
      <c r="BA1410" s="91" t="s">
        <v>3890</v>
      </c>
      <c r="BB1410" s="91" t="s">
        <v>3767</v>
      </c>
      <c r="BC1410" s="91" t="s">
        <v>3786</v>
      </c>
      <c r="BD1410" s="473" t="s">
        <v>1301</v>
      </c>
      <c r="BE1410">
        <v>1377</v>
      </c>
      <c r="BF1410" s="18" t="s">
        <v>3787</v>
      </c>
      <c r="BG1410" s="312" t="s">
        <v>972</v>
      </c>
      <c r="BH1410" s="93" t="str">
        <f t="shared" si="86"/>
        <v>Kansas Montgomery</v>
      </c>
      <c r="BI1410" s="18" t="s">
        <v>1179</v>
      </c>
      <c r="BJ1410" s="18"/>
      <c r="BK1410" s="18" t="s">
        <v>3788</v>
      </c>
      <c r="BL1410" s="100" t="s">
        <v>3789</v>
      </c>
      <c r="BM1410" s="94" t="s">
        <v>3790</v>
      </c>
    </row>
    <row r="1411" spans="53:65" ht="15" x14ac:dyDescent="0.25">
      <c r="BA1411" s="90" t="s">
        <v>3891</v>
      </c>
      <c r="BB1411" s="90" t="s">
        <v>3767</v>
      </c>
      <c r="BC1411" s="90" t="s">
        <v>3786</v>
      </c>
      <c r="BD1411" s="473" t="s">
        <v>1301</v>
      </c>
      <c r="BE1411">
        <v>1378</v>
      </c>
      <c r="BF1411" s="18" t="s">
        <v>3787</v>
      </c>
      <c r="BG1411" s="312" t="s">
        <v>3892</v>
      </c>
      <c r="BH1411" s="93" t="str">
        <f t="shared" si="86"/>
        <v>Kansas Morris</v>
      </c>
      <c r="BI1411" s="18" t="s">
        <v>1179</v>
      </c>
      <c r="BJ1411" s="18"/>
      <c r="BK1411" s="18" t="s">
        <v>3865</v>
      </c>
      <c r="BL1411" s="100" t="s">
        <v>3866</v>
      </c>
      <c r="BM1411" s="94" t="s">
        <v>1581</v>
      </c>
    </row>
    <row r="1412" spans="53:65" ht="15" x14ac:dyDescent="0.25">
      <c r="BA1412" s="91" t="s">
        <v>3893</v>
      </c>
      <c r="BB1412" s="91" t="s">
        <v>3767</v>
      </c>
      <c r="BC1412" s="91" t="s">
        <v>3806</v>
      </c>
      <c r="BD1412" s="473" t="s">
        <v>1301</v>
      </c>
      <c r="BE1412">
        <v>1379</v>
      </c>
      <c r="BF1412" s="18" t="s">
        <v>3787</v>
      </c>
      <c r="BG1412" s="312" t="s">
        <v>3894</v>
      </c>
      <c r="BH1412" s="93" t="str">
        <f t="shared" si="86"/>
        <v>Kansas Morton</v>
      </c>
      <c r="BI1412" s="18" t="s">
        <v>1179</v>
      </c>
      <c r="BJ1412" s="18"/>
      <c r="BK1412" s="18" t="s">
        <v>3797</v>
      </c>
      <c r="BL1412" s="100" t="s">
        <v>3798</v>
      </c>
      <c r="BM1412" s="94" t="s">
        <v>305</v>
      </c>
    </row>
    <row r="1413" spans="53:65" ht="15" x14ac:dyDescent="0.25">
      <c r="BA1413" s="91" t="s">
        <v>3895</v>
      </c>
      <c r="BB1413" s="91" t="s">
        <v>3767</v>
      </c>
      <c r="BC1413" s="91" t="s">
        <v>3806</v>
      </c>
      <c r="BD1413" s="473" t="s">
        <v>1301</v>
      </c>
      <c r="BE1413">
        <v>1380</v>
      </c>
      <c r="BF1413" s="18" t="s">
        <v>3787</v>
      </c>
      <c r="BG1413" s="312" t="s">
        <v>3896</v>
      </c>
      <c r="BH1413" s="93" t="str">
        <f t="shared" si="86"/>
        <v>Kansas Nemaha</v>
      </c>
      <c r="BI1413" s="18" t="s">
        <v>1179</v>
      </c>
      <c r="BJ1413" s="18"/>
      <c r="BK1413" s="18" t="s">
        <v>3788</v>
      </c>
      <c r="BL1413" s="100" t="s">
        <v>3789</v>
      </c>
      <c r="BM1413" s="94" t="s">
        <v>3790</v>
      </c>
    </row>
    <row r="1414" spans="53:65" ht="15" x14ac:dyDescent="0.25">
      <c r="BA1414" s="90" t="s">
        <v>3897</v>
      </c>
      <c r="BB1414" s="90" t="s">
        <v>3767</v>
      </c>
      <c r="BC1414" s="90" t="s">
        <v>3786</v>
      </c>
      <c r="BD1414" s="473" t="s">
        <v>1301</v>
      </c>
      <c r="BE1414">
        <v>1381</v>
      </c>
      <c r="BF1414" s="18" t="s">
        <v>3787</v>
      </c>
      <c r="BG1414" s="312" t="s">
        <v>3898</v>
      </c>
      <c r="BH1414" s="93" t="str">
        <f t="shared" si="86"/>
        <v>Kansas Neosho</v>
      </c>
      <c r="BI1414" s="18" t="s">
        <v>1179</v>
      </c>
      <c r="BJ1414" s="18"/>
      <c r="BK1414" s="18" t="s">
        <v>3788</v>
      </c>
      <c r="BL1414" s="100" t="s">
        <v>3789</v>
      </c>
      <c r="BM1414" s="94" t="s">
        <v>3790</v>
      </c>
    </row>
    <row r="1415" spans="53:65" ht="15" x14ac:dyDescent="0.25">
      <c r="BA1415" s="91" t="s">
        <v>3899</v>
      </c>
      <c r="BB1415" s="91" t="s">
        <v>3767</v>
      </c>
      <c r="BC1415" s="91" t="s">
        <v>3768</v>
      </c>
      <c r="BD1415" s="473" t="s">
        <v>1301</v>
      </c>
      <c r="BE1415">
        <v>1382</v>
      </c>
      <c r="BF1415" s="18" t="s">
        <v>3787</v>
      </c>
      <c r="BG1415" s="312" t="s">
        <v>3900</v>
      </c>
      <c r="BH1415" s="93" t="str">
        <f t="shared" si="86"/>
        <v>Kansas Ness</v>
      </c>
      <c r="BI1415" s="18" t="s">
        <v>1179</v>
      </c>
      <c r="BJ1415" s="18"/>
      <c r="BK1415" s="18" t="s">
        <v>3797</v>
      </c>
      <c r="BL1415" s="100" t="s">
        <v>3798</v>
      </c>
      <c r="BM1415" s="94" t="s">
        <v>305</v>
      </c>
    </row>
    <row r="1416" spans="53:65" ht="15" x14ac:dyDescent="0.25">
      <c r="BA1416" s="90" t="s">
        <v>3901</v>
      </c>
      <c r="BB1416" s="90" t="s">
        <v>3767</v>
      </c>
      <c r="BC1416" s="90" t="s">
        <v>3786</v>
      </c>
      <c r="BD1416" s="473" t="s">
        <v>1301</v>
      </c>
      <c r="BE1416">
        <v>1383</v>
      </c>
      <c r="BF1416" s="18" t="s">
        <v>3787</v>
      </c>
      <c r="BG1416" s="312" t="s">
        <v>3902</v>
      </c>
      <c r="BH1416" s="93" t="str">
        <f t="shared" si="86"/>
        <v>Kansas Norton</v>
      </c>
      <c r="BI1416" s="18" t="s">
        <v>1179</v>
      </c>
      <c r="BJ1416" s="18"/>
      <c r="BK1416" s="18" t="s">
        <v>3797</v>
      </c>
      <c r="BL1416" s="100" t="s">
        <v>3798</v>
      </c>
      <c r="BM1416" s="94" t="s">
        <v>305</v>
      </c>
    </row>
    <row r="1417" spans="53:65" ht="15" x14ac:dyDescent="0.25">
      <c r="BA1417" s="91" t="s">
        <v>3903</v>
      </c>
      <c r="BB1417" s="91" t="s">
        <v>3767</v>
      </c>
      <c r="BC1417" s="91" t="s">
        <v>3786</v>
      </c>
      <c r="BD1417" s="473" t="s">
        <v>1301</v>
      </c>
      <c r="BE1417">
        <v>1384</v>
      </c>
      <c r="BF1417" s="18" t="s">
        <v>3787</v>
      </c>
      <c r="BG1417" s="312" t="s">
        <v>3904</v>
      </c>
      <c r="BH1417" s="93" t="str">
        <f t="shared" si="86"/>
        <v>Kansas Osage</v>
      </c>
      <c r="BI1417" s="18" t="s">
        <v>1179</v>
      </c>
      <c r="BJ1417" s="18"/>
      <c r="BK1417" s="18" t="s">
        <v>3788</v>
      </c>
      <c r="BL1417" s="100" t="s">
        <v>3789</v>
      </c>
      <c r="BM1417" s="94" t="s">
        <v>3790</v>
      </c>
    </row>
    <row r="1418" spans="53:65" ht="15" x14ac:dyDescent="0.25">
      <c r="BA1418" s="90" t="s">
        <v>3905</v>
      </c>
      <c r="BB1418" s="90" t="s">
        <v>3767</v>
      </c>
      <c r="BC1418" s="90" t="s">
        <v>3802</v>
      </c>
      <c r="BD1418" s="473" t="s">
        <v>1301</v>
      </c>
      <c r="BE1418">
        <v>1385</v>
      </c>
      <c r="BF1418" s="18" t="s">
        <v>3787</v>
      </c>
      <c r="BG1418" s="312" t="s">
        <v>3906</v>
      </c>
      <c r="BH1418" s="93" t="str">
        <f t="shared" si="86"/>
        <v>Kansas Osborne</v>
      </c>
      <c r="BI1418" s="18" t="s">
        <v>1179</v>
      </c>
      <c r="BJ1418" s="18"/>
      <c r="BK1418" s="18" t="s">
        <v>3797</v>
      </c>
      <c r="BL1418" s="100" t="s">
        <v>3798</v>
      </c>
      <c r="BM1418" s="94" t="s">
        <v>305</v>
      </c>
    </row>
    <row r="1419" spans="53:65" ht="15" x14ac:dyDescent="0.25">
      <c r="BA1419" s="91" t="s">
        <v>3907</v>
      </c>
      <c r="BB1419" s="91" t="s">
        <v>3767</v>
      </c>
      <c r="BC1419" s="91" t="s">
        <v>3768</v>
      </c>
      <c r="BD1419" s="473" t="s">
        <v>1301</v>
      </c>
      <c r="BE1419">
        <v>1386</v>
      </c>
      <c r="BF1419" s="18" t="s">
        <v>3787</v>
      </c>
      <c r="BG1419" s="312" t="s">
        <v>3908</v>
      </c>
      <c r="BH1419" s="93" t="str">
        <f t="shared" si="86"/>
        <v>Kansas Ottawa</v>
      </c>
      <c r="BI1419" s="18" t="s">
        <v>1179</v>
      </c>
      <c r="BJ1419" s="18"/>
      <c r="BK1419" s="18" t="s">
        <v>3788</v>
      </c>
      <c r="BL1419" s="100" t="s">
        <v>3789</v>
      </c>
      <c r="BM1419" s="94" t="s">
        <v>3790</v>
      </c>
    </row>
    <row r="1420" spans="53:65" ht="15" x14ac:dyDescent="0.25">
      <c r="BA1420" s="90" t="s">
        <v>3909</v>
      </c>
      <c r="BB1420" s="90" t="s">
        <v>3767</v>
      </c>
      <c r="BC1420" s="90" t="s">
        <v>3806</v>
      </c>
      <c r="BD1420" s="473" t="s">
        <v>1301</v>
      </c>
      <c r="BE1420">
        <v>1387</v>
      </c>
      <c r="BF1420" s="18" t="s">
        <v>3787</v>
      </c>
      <c r="BG1420" s="312" t="s">
        <v>3910</v>
      </c>
      <c r="BH1420" s="93" t="str">
        <f t="shared" si="86"/>
        <v>Kansas Pawnee</v>
      </c>
      <c r="BI1420" s="18" t="s">
        <v>1179</v>
      </c>
      <c r="BJ1420" s="18"/>
      <c r="BK1420" s="18" t="s">
        <v>3797</v>
      </c>
      <c r="BL1420" s="100" t="s">
        <v>3798</v>
      </c>
      <c r="BM1420" s="94" t="s">
        <v>305</v>
      </c>
    </row>
    <row r="1421" spans="53:65" ht="15" x14ac:dyDescent="0.25">
      <c r="BA1421" s="91" t="s">
        <v>3911</v>
      </c>
      <c r="BB1421" s="91" t="s">
        <v>3767</v>
      </c>
      <c r="BC1421" s="91" t="s">
        <v>3768</v>
      </c>
      <c r="BD1421" s="473" t="s">
        <v>1301</v>
      </c>
      <c r="BE1421">
        <v>1388</v>
      </c>
      <c r="BF1421" s="18" t="s">
        <v>3787</v>
      </c>
      <c r="BG1421" s="312" t="s">
        <v>1343</v>
      </c>
      <c r="BH1421" s="93" t="str">
        <f t="shared" si="86"/>
        <v>Kansas Phillips</v>
      </c>
      <c r="BI1421" s="18" t="s">
        <v>1179</v>
      </c>
      <c r="BJ1421" s="18"/>
      <c r="BK1421" s="18" t="s">
        <v>3797</v>
      </c>
      <c r="BL1421" s="100" t="s">
        <v>3798</v>
      </c>
      <c r="BM1421" s="94" t="s">
        <v>305</v>
      </c>
    </row>
    <row r="1422" spans="53:65" ht="15" x14ac:dyDescent="0.25">
      <c r="BA1422" s="90" t="s">
        <v>3912</v>
      </c>
      <c r="BB1422" s="90" t="s">
        <v>3767</v>
      </c>
      <c r="BC1422" s="90" t="s">
        <v>3786</v>
      </c>
      <c r="BD1422" s="473" t="s">
        <v>1301</v>
      </c>
      <c r="BE1422">
        <v>1389</v>
      </c>
      <c r="BF1422" s="18" t="s">
        <v>3787</v>
      </c>
      <c r="BG1422" s="312" t="s">
        <v>3913</v>
      </c>
      <c r="BH1422" s="93" t="str">
        <f t="shared" si="86"/>
        <v>Kansas Pottawatomie</v>
      </c>
      <c r="BI1422" s="18" t="s">
        <v>1179</v>
      </c>
      <c r="BJ1422" s="18"/>
      <c r="BK1422" s="18" t="s">
        <v>3788</v>
      </c>
      <c r="BL1422" s="100" t="s">
        <v>3789</v>
      </c>
      <c r="BM1422" s="94" t="s">
        <v>3790</v>
      </c>
    </row>
    <row r="1423" spans="53:65" ht="15" x14ac:dyDescent="0.25">
      <c r="BA1423" s="91" t="s">
        <v>3914</v>
      </c>
      <c r="BB1423" s="91" t="s">
        <v>3767</v>
      </c>
      <c r="BC1423" s="91" t="s">
        <v>3786</v>
      </c>
      <c r="BD1423" s="473" t="s">
        <v>1301</v>
      </c>
      <c r="BE1423">
        <v>1390</v>
      </c>
      <c r="BF1423" s="18" t="s">
        <v>3787</v>
      </c>
      <c r="BG1423" s="312" t="s">
        <v>3915</v>
      </c>
      <c r="BH1423" s="93" t="str">
        <f t="shared" si="86"/>
        <v>Kansas Pratt</v>
      </c>
      <c r="BI1423" s="18" t="s">
        <v>1179</v>
      </c>
      <c r="BJ1423" s="18"/>
      <c r="BK1423" s="18" t="s">
        <v>3797</v>
      </c>
      <c r="BL1423" s="100" t="s">
        <v>3798</v>
      </c>
      <c r="BM1423" s="94" t="s">
        <v>305</v>
      </c>
    </row>
    <row r="1424" spans="53:65" ht="15" x14ac:dyDescent="0.25">
      <c r="BA1424" s="90" t="s">
        <v>3916</v>
      </c>
      <c r="BB1424" s="90" t="s">
        <v>3767</v>
      </c>
      <c r="BC1424" s="90" t="s">
        <v>3768</v>
      </c>
      <c r="BD1424" s="473" t="s">
        <v>1301</v>
      </c>
      <c r="BE1424">
        <v>1391</v>
      </c>
      <c r="BF1424" s="18" t="s">
        <v>3787</v>
      </c>
      <c r="BG1424" s="312" t="s">
        <v>3917</v>
      </c>
      <c r="BH1424" s="93" t="str">
        <f t="shared" si="86"/>
        <v>Kansas Rawlins</v>
      </c>
      <c r="BI1424" s="18" t="s">
        <v>1179</v>
      </c>
      <c r="BJ1424" s="18"/>
      <c r="BK1424" s="18" t="s">
        <v>3797</v>
      </c>
      <c r="BL1424" s="100" t="s">
        <v>3798</v>
      </c>
      <c r="BM1424" s="94" t="s">
        <v>305</v>
      </c>
    </row>
    <row r="1425" spans="53:65" ht="15" x14ac:dyDescent="0.25">
      <c r="BA1425" s="91" t="s">
        <v>3918</v>
      </c>
      <c r="BB1425" s="91" t="s">
        <v>3767</v>
      </c>
      <c r="BC1425" s="91" t="s">
        <v>3768</v>
      </c>
      <c r="BD1425" s="473" t="s">
        <v>1301</v>
      </c>
      <c r="BE1425">
        <v>1392</v>
      </c>
      <c r="BF1425" s="18" t="s">
        <v>3787</v>
      </c>
      <c r="BG1425" s="312" t="s">
        <v>3919</v>
      </c>
      <c r="BH1425" s="93" t="str">
        <f t="shared" si="86"/>
        <v>Kansas Reno</v>
      </c>
      <c r="BI1425" s="18" t="s">
        <v>1179</v>
      </c>
      <c r="BJ1425" s="18"/>
      <c r="BK1425" s="18" t="s">
        <v>3788</v>
      </c>
      <c r="BL1425" s="100" t="s">
        <v>3789</v>
      </c>
      <c r="BM1425" s="94" t="s">
        <v>3790</v>
      </c>
    </row>
    <row r="1426" spans="53:65" ht="15" x14ac:dyDescent="0.25">
      <c r="BA1426" s="90" t="s">
        <v>3920</v>
      </c>
      <c r="BB1426" s="90" t="s">
        <v>3767</v>
      </c>
      <c r="BC1426" s="90" t="s">
        <v>3768</v>
      </c>
      <c r="BD1426" s="473" t="s">
        <v>1301</v>
      </c>
      <c r="BE1426">
        <v>1393</v>
      </c>
      <c r="BF1426" s="18" t="s">
        <v>3787</v>
      </c>
      <c r="BG1426" s="312" t="s">
        <v>3921</v>
      </c>
      <c r="BH1426" s="93" t="str">
        <f t="shared" si="86"/>
        <v>Kansas Republic</v>
      </c>
      <c r="BI1426" s="18" t="s">
        <v>1179</v>
      </c>
      <c r="BJ1426" s="18"/>
      <c r="BK1426" s="18" t="s">
        <v>3788</v>
      </c>
      <c r="BL1426" s="100" t="s">
        <v>3789</v>
      </c>
      <c r="BM1426" s="94" t="s">
        <v>306</v>
      </c>
    </row>
    <row r="1427" spans="53:65" ht="15" x14ac:dyDescent="0.25">
      <c r="BA1427" s="91" t="s">
        <v>3922</v>
      </c>
      <c r="BB1427" s="91" t="s">
        <v>3767</v>
      </c>
      <c r="BC1427" s="91" t="s">
        <v>3786</v>
      </c>
      <c r="BD1427" s="473" t="s">
        <v>1301</v>
      </c>
      <c r="BE1427">
        <v>1394</v>
      </c>
      <c r="BF1427" s="18" t="s">
        <v>3787</v>
      </c>
      <c r="BG1427" s="312" t="s">
        <v>3923</v>
      </c>
      <c r="BH1427" s="93" t="str">
        <f t="shared" si="86"/>
        <v>Kansas Rice</v>
      </c>
      <c r="BI1427" s="18" t="s">
        <v>1179</v>
      </c>
      <c r="BJ1427" s="18"/>
      <c r="BK1427" s="18" t="s">
        <v>3788</v>
      </c>
      <c r="BL1427" s="100" t="s">
        <v>3789</v>
      </c>
      <c r="BM1427" s="94" t="s">
        <v>3790</v>
      </c>
    </row>
    <row r="1428" spans="53:65" ht="15" x14ac:dyDescent="0.25">
      <c r="BA1428" s="90" t="s">
        <v>3924</v>
      </c>
      <c r="BB1428" s="90" t="s">
        <v>3767</v>
      </c>
      <c r="BC1428" s="90" t="s">
        <v>3786</v>
      </c>
      <c r="BD1428" s="473" t="s">
        <v>1301</v>
      </c>
      <c r="BE1428">
        <v>1395</v>
      </c>
      <c r="BF1428" s="18" t="s">
        <v>3787</v>
      </c>
      <c r="BG1428" s="312" t="s">
        <v>3925</v>
      </c>
      <c r="BH1428" s="93" t="str">
        <f t="shared" si="86"/>
        <v>Kansas Riley</v>
      </c>
      <c r="BI1428" s="18" t="s">
        <v>1179</v>
      </c>
      <c r="BJ1428" s="18"/>
      <c r="BK1428" s="18" t="s">
        <v>3788</v>
      </c>
      <c r="BL1428" s="100" t="s">
        <v>3789</v>
      </c>
      <c r="BM1428" s="94" t="s">
        <v>3790</v>
      </c>
    </row>
    <row r="1429" spans="53:65" ht="15" x14ac:dyDescent="0.25">
      <c r="BA1429" s="91" t="s">
        <v>3926</v>
      </c>
      <c r="BB1429" s="91" t="s">
        <v>3767</v>
      </c>
      <c r="BC1429" s="91" t="s">
        <v>3786</v>
      </c>
      <c r="BD1429" s="473" t="s">
        <v>1301</v>
      </c>
      <c r="BE1429">
        <v>1396</v>
      </c>
      <c r="BF1429" s="18" t="s">
        <v>3787</v>
      </c>
      <c r="BG1429" s="312" t="s">
        <v>3927</v>
      </c>
      <c r="BH1429" s="93" t="str">
        <f t="shared" si="86"/>
        <v>Kansas Rooks</v>
      </c>
      <c r="BI1429" s="18" t="s">
        <v>1179</v>
      </c>
      <c r="BJ1429" s="18"/>
      <c r="BK1429" s="18" t="s">
        <v>3797</v>
      </c>
      <c r="BL1429" s="100" t="s">
        <v>3798</v>
      </c>
      <c r="BM1429" s="94" t="s">
        <v>305</v>
      </c>
    </row>
    <row r="1430" spans="53:65" ht="15" x14ac:dyDescent="0.25">
      <c r="BA1430" s="90" t="s">
        <v>3928</v>
      </c>
      <c r="BB1430" s="90" t="s">
        <v>3767</v>
      </c>
      <c r="BC1430" s="90" t="s">
        <v>3786</v>
      </c>
      <c r="BD1430" s="473" t="s">
        <v>1301</v>
      </c>
      <c r="BE1430">
        <v>1397</v>
      </c>
      <c r="BF1430" s="18" t="s">
        <v>3787</v>
      </c>
      <c r="BG1430" s="312" t="s">
        <v>3567</v>
      </c>
      <c r="BH1430" s="93" t="str">
        <f t="shared" si="86"/>
        <v>Kansas Rush</v>
      </c>
      <c r="BI1430" s="18" t="s">
        <v>1179</v>
      </c>
      <c r="BJ1430" s="18"/>
      <c r="BK1430" s="18" t="s">
        <v>3797</v>
      </c>
      <c r="BL1430" s="100" t="s">
        <v>3798</v>
      </c>
      <c r="BM1430" s="94" t="s">
        <v>305</v>
      </c>
    </row>
    <row r="1431" spans="53:65" ht="15" x14ac:dyDescent="0.25">
      <c r="BA1431" s="91" t="s">
        <v>3929</v>
      </c>
      <c r="BB1431" s="91" t="s">
        <v>3767</v>
      </c>
      <c r="BC1431" s="91" t="s">
        <v>3786</v>
      </c>
      <c r="BD1431" s="473" t="s">
        <v>1301</v>
      </c>
      <c r="BE1431">
        <v>1398</v>
      </c>
      <c r="BF1431" s="18" t="s">
        <v>3787</v>
      </c>
      <c r="BG1431" s="312" t="s">
        <v>1025</v>
      </c>
      <c r="BH1431" s="93" t="str">
        <f t="shared" si="86"/>
        <v>Kansas Russell</v>
      </c>
      <c r="BI1431" s="18" t="s">
        <v>1179</v>
      </c>
      <c r="BJ1431" s="18"/>
      <c r="BK1431" s="18" t="s">
        <v>3797</v>
      </c>
      <c r="BL1431" s="100" t="s">
        <v>3798</v>
      </c>
      <c r="BM1431" s="94" t="s">
        <v>305</v>
      </c>
    </row>
    <row r="1432" spans="53:65" ht="15" x14ac:dyDescent="0.25">
      <c r="BA1432" s="90" t="s">
        <v>3930</v>
      </c>
      <c r="BB1432" s="90" t="s">
        <v>3767</v>
      </c>
      <c r="BC1432" s="90" t="s">
        <v>3786</v>
      </c>
      <c r="BD1432" s="473" t="s">
        <v>1301</v>
      </c>
      <c r="BE1432">
        <v>1399</v>
      </c>
      <c r="BF1432" s="18" t="s">
        <v>3787</v>
      </c>
      <c r="BG1432" s="312" t="s">
        <v>1366</v>
      </c>
      <c r="BH1432" s="93" t="str">
        <f t="shared" si="86"/>
        <v>Kansas Saline</v>
      </c>
      <c r="BI1432" s="18" t="s">
        <v>1179</v>
      </c>
      <c r="BJ1432" s="18"/>
      <c r="BK1432" s="18" t="s">
        <v>3788</v>
      </c>
      <c r="BL1432" s="100" t="s">
        <v>3789</v>
      </c>
      <c r="BM1432" s="94" t="s">
        <v>3790</v>
      </c>
    </row>
    <row r="1433" spans="53:65" ht="15" x14ac:dyDescent="0.25">
      <c r="BA1433" s="91" t="s">
        <v>3931</v>
      </c>
      <c r="BB1433" s="91" t="s">
        <v>3767</v>
      </c>
      <c r="BC1433" s="91" t="s">
        <v>3786</v>
      </c>
      <c r="BD1433" s="473" t="s">
        <v>1301</v>
      </c>
      <c r="BE1433">
        <v>1400</v>
      </c>
      <c r="BF1433" s="18" t="s">
        <v>3787</v>
      </c>
      <c r="BG1433" s="312" t="s">
        <v>1369</v>
      </c>
      <c r="BH1433" s="93" t="str">
        <f t="shared" si="86"/>
        <v>Kansas Scott</v>
      </c>
      <c r="BI1433" s="18" t="s">
        <v>1179</v>
      </c>
      <c r="BJ1433" s="18"/>
      <c r="BK1433" s="18" t="s">
        <v>3797</v>
      </c>
      <c r="BL1433" s="100" t="s">
        <v>3798</v>
      </c>
      <c r="BM1433" s="94" t="s">
        <v>305</v>
      </c>
    </row>
    <row r="1434" spans="53:65" ht="15" x14ac:dyDescent="0.25">
      <c r="BA1434" s="90" t="s">
        <v>3932</v>
      </c>
      <c r="BB1434" s="90" t="s">
        <v>3767</v>
      </c>
      <c r="BC1434" s="90" t="s">
        <v>3786</v>
      </c>
      <c r="BD1434" s="473" t="s">
        <v>1301</v>
      </c>
      <c r="BE1434">
        <v>1401</v>
      </c>
      <c r="BF1434" s="18" t="s">
        <v>3787</v>
      </c>
      <c r="BG1434" s="312" t="s">
        <v>1743</v>
      </c>
      <c r="BH1434" s="93" t="str">
        <f t="shared" si="86"/>
        <v>Kansas Sedgwick</v>
      </c>
      <c r="BI1434" s="18" t="s">
        <v>1179</v>
      </c>
      <c r="BJ1434" s="18"/>
      <c r="BK1434" s="18" t="s">
        <v>3788</v>
      </c>
      <c r="BL1434" s="100" t="s">
        <v>3789</v>
      </c>
      <c r="BM1434" s="94" t="s">
        <v>3790</v>
      </c>
    </row>
    <row r="1435" spans="53:65" ht="15" x14ac:dyDescent="0.25">
      <c r="BA1435" s="91" t="s">
        <v>3933</v>
      </c>
      <c r="BB1435" s="91" t="s">
        <v>3767</v>
      </c>
      <c r="BC1435" s="91" t="s">
        <v>3786</v>
      </c>
      <c r="BD1435" s="473" t="s">
        <v>1301</v>
      </c>
      <c r="BE1435">
        <v>1402</v>
      </c>
      <c r="BF1435" s="18" t="s">
        <v>3787</v>
      </c>
      <c r="BG1435" s="312" t="s">
        <v>3934</v>
      </c>
      <c r="BH1435" s="93" t="str">
        <f t="shared" si="86"/>
        <v>Kansas Seward</v>
      </c>
      <c r="BI1435" s="18" t="s">
        <v>1179</v>
      </c>
      <c r="BJ1435" s="18"/>
      <c r="BK1435" s="18" t="s">
        <v>3797</v>
      </c>
      <c r="BL1435" s="100" t="s">
        <v>3798</v>
      </c>
      <c r="BM1435" s="94" t="s">
        <v>305</v>
      </c>
    </row>
    <row r="1436" spans="53:65" ht="15" x14ac:dyDescent="0.25">
      <c r="BA1436" s="90" t="s">
        <v>3935</v>
      </c>
      <c r="BB1436" s="90" t="s">
        <v>3767</v>
      </c>
      <c r="BC1436" s="90" t="s">
        <v>3786</v>
      </c>
      <c r="BD1436" s="473" t="s">
        <v>1301</v>
      </c>
      <c r="BE1436">
        <v>1403</v>
      </c>
      <c r="BF1436" s="18" t="s">
        <v>3787</v>
      </c>
      <c r="BG1436" s="312" t="s">
        <v>3936</v>
      </c>
      <c r="BH1436" s="93" t="str">
        <f t="shared" si="86"/>
        <v>Kansas Shawnee</v>
      </c>
      <c r="BI1436" s="18" t="s">
        <v>1179</v>
      </c>
      <c r="BJ1436" s="18"/>
      <c r="BK1436" s="18" t="s">
        <v>3788</v>
      </c>
      <c r="BL1436" s="100" t="s">
        <v>3789</v>
      </c>
      <c r="BM1436" s="94" t="s">
        <v>3790</v>
      </c>
    </row>
    <row r="1437" spans="53:65" ht="15" x14ac:dyDescent="0.25">
      <c r="BA1437" s="91" t="s">
        <v>3937</v>
      </c>
      <c r="BB1437" s="91" t="s">
        <v>3767</v>
      </c>
      <c r="BC1437" s="91" t="s">
        <v>3786</v>
      </c>
      <c r="BD1437" s="473" t="s">
        <v>1301</v>
      </c>
      <c r="BE1437">
        <v>1404</v>
      </c>
      <c r="BF1437" s="18" t="s">
        <v>3787</v>
      </c>
      <c r="BG1437" s="312" t="s">
        <v>3938</v>
      </c>
      <c r="BH1437" s="93" t="str">
        <f t="shared" si="86"/>
        <v>Kansas Sheridan</v>
      </c>
      <c r="BI1437" s="18" t="s">
        <v>1179</v>
      </c>
      <c r="BJ1437" s="18"/>
      <c r="BK1437" s="18" t="s">
        <v>3797</v>
      </c>
      <c r="BL1437" s="100" t="s">
        <v>3798</v>
      </c>
      <c r="BM1437" s="94" t="s">
        <v>305</v>
      </c>
    </row>
    <row r="1438" spans="53:65" ht="15" x14ac:dyDescent="0.25">
      <c r="BA1438" s="90" t="s">
        <v>3939</v>
      </c>
      <c r="BB1438" s="90" t="s">
        <v>3767</v>
      </c>
      <c r="BC1438" s="90" t="s">
        <v>3786</v>
      </c>
      <c r="BD1438" s="473" t="s">
        <v>1301</v>
      </c>
      <c r="BE1438">
        <v>1405</v>
      </c>
      <c r="BF1438" s="18" t="s">
        <v>3787</v>
      </c>
      <c r="BG1438" s="312" t="s">
        <v>3940</v>
      </c>
      <c r="BH1438" s="93" t="str">
        <f t="shared" si="86"/>
        <v>Kansas Sherman</v>
      </c>
      <c r="BI1438" s="18" t="s">
        <v>1179</v>
      </c>
      <c r="BJ1438" s="18"/>
      <c r="BK1438" s="18" t="s">
        <v>3797</v>
      </c>
      <c r="BL1438" s="100" t="s">
        <v>3798</v>
      </c>
      <c r="BM1438" s="94" t="s">
        <v>305</v>
      </c>
    </row>
    <row r="1439" spans="53:65" ht="15" x14ac:dyDescent="0.25">
      <c r="BA1439" s="91" t="s">
        <v>3941</v>
      </c>
      <c r="BB1439" s="91" t="s">
        <v>3767</v>
      </c>
      <c r="BC1439" s="91" t="s">
        <v>3786</v>
      </c>
      <c r="BD1439" s="473" t="s">
        <v>1301</v>
      </c>
      <c r="BE1439">
        <v>1406</v>
      </c>
      <c r="BF1439" s="18" t="s">
        <v>3787</v>
      </c>
      <c r="BG1439" s="312" t="s">
        <v>3942</v>
      </c>
      <c r="BH1439" s="93" t="str">
        <f t="shared" si="86"/>
        <v>Kansas Smith</v>
      </c>
      <c r="BI1439" s="18" t="s">
        <v>1179</v>
      </c>
      <c r="BJ1439" s="18"/>
      <c r="BK1439" s="18" t="s">
        <v>3797</v>
      </c>
      <c r="BL1439" s="100" t="s">
        <v>3798</v>
      </c>
      <c r="BM1439" s="94" t="s">
        <v>305</v>
      </c>
    </row>
    <row r="1440" spans="53:65" ht="15" x14ac:dyDescent="0.25">
      <c r="BA1440" s="90" t="s">
        <v>3943</v>
      </c>
      <c r="BB1440" s="90" t="s">
        <v>3767</v>
      </c>
      <c r="BC1440" s="90" t="s">
        <v>3786</v>
      </c>
      <c r="BD1440" s="473" t="s">
        <v>1301</v>
      </c>
      <c r="BE1440">
        <v>1407</v>
      </c>
      <c r="BF1440" s="18" t="s">
        <v>3787</v>
      </c>
      <c r="BG1440" s="312" t="s">
        <v>3944</v>
      </c>
      <c r="BH1440" s="93" t="str">
        <f t="shared" si="86"/>
        <v>Kansas Stafford</v>
      </c>
      <c r="BI1440" s="18" t="s">
        <v>1179</v>
      </c>
      <c r="BJ1440" s="18"/>
      <c r="BK1440" s="18" t="s">
        <v>3797</v>
      </c>
      <c r="BL1440" s="100" t="s">
        <v>3798</v>
      </c>
      <c r="BM1440" s="94" t="s">
        <v>305</v>
      </c>
    </row>
    <row r="1441" spans="53:65" ht="15" x14ac:dyDescent="0.25">
      <c r="BA1441" s="91" t="s">
        <v>3945</v>
      </c>
      <c r="BB1441" s="91" t="s">
        <v>3767</v>
      </c>
      <c r="BC1441" s="91" t="s">
        <v>3786</v>
      </c>
      <c r="BD1441" s="473" t="s">
        <v>1301</v>
      </c>
      <c r="BE1441">
        <v>1408</v>
      </c>
      <c r="BF1441" s="18" t="s">
        <v>3787</v>
      </c>
      <c r="BG1441" s="312" t="s">
        <v>3946</v>
      </c>
      <c r="BH1441" s="93" t="str">
        <f t="shared" si="86"/>
        <v>Kansas Stanton</v>
      </c>
      <c r="BI1441" s="18" t="s">
        <v>1179</v>
      </c>
      <c r="BJ1441" s="18"/>
      <c r="BK1441" s="18" t="s">
        <v>3797</v>
      </c>
      <c r="BL1441" s="100" t="s">
        <v>3798</v>
      </c>
      <c r="BM1441" s="94" t="s">
        <v>305</v>
      </c>
    </row>
    <row r="1442" spans="53:65" ht="15" x14ac:dyDescent="0.25">
      <c r="BA1442" s="90" t="s">
        <v>3947</v>
      </c>
      <c r="BB1442" s="90" t="s">
        <v>3767</v>
      </c>
      <c r="BC1442" s="90" t="s">
        <v>3786</v>
      </c>
      <c r="BD1442" s="473" t="s">
        <v>1301</v>
      </c>
      <c r="BE1442">
        <v>1409</v>
      </c>
      <c r="BF1442" s="18" t="s">
        <v>3787</v>
      </c>
      <c r="BG1442" s="312" t="s">
        <v>3948</v>
      </c>
      <c r="BH1442" s="93" t="str">
        <f t="shared" si="86"/>
        <v>Kansas Stevens</v>
      </c>
      <c r="BI1442" s="18" t="s">
        <v>1179</v>
      </c>
      <c r="BJ1442" s="18"/>
      <c r="BK1442" s="18" t="s">
        <v>3797</v>
      </c>
      <c r="BL1442" s="100" t="s">
        <v>3798</v>
      </c>
      <c r="BM1442" s="94" t="s">
        <v>305</v>
      </c>
    </row>
    <row r="1443" spans="53:65" ht="15" x14ac:dyDescent="0.25">
      <c r="BA1443" s="91" t="s">
        <v>3949</v>
      </c>
      <c r="BB1443" s="91" t="s">
        <v>3767</v>
      </c>
      <c r="BC1443" s="91" t="s">
        <v>3786</v>
      </c>
      <c r="BD1443" s="473" t="s">
        <v>1301</v>
      </c>
      <c r="BE1443">
        <v>1410</v>
      </c>
      <c r="BF1443" s="18" t="s">
        <v>3787</v>
      </c>
      <c r="BG1443" s="312" t="s">
        <v>3950</v>
      </c>
      <c r="BH1443" s="93" t="str">
        <f t="shared" si="86"/>
        <v>Kansas Sumner</v>
      </c>
      <c r="BI1443" s="18" t="s">
        <v>1179</v>
      </c>
      <c r="BJ1443" s="18"/>
      <c r="BK1443" s="18" t="s">
        <v>3788</v>
      </c>
      <c r="BL1443" s="100" t="s">
        <v>3789</v>
      </c>
      <c r="BM1443" s="94" t="s">
        <v>3790</v>
      </c>
    </row>
    <row r="1444" spans="53:65" ht="15" x14ac:dyDescent="0.25">
      <c r="BA1444" s="90" t="s">
        <v>3951</v>
      </c>
      <c r="BB1444" s="90" t="s">
        <v>3767</v>
      </c>
      <c r="BC1444" s="90" t="s">
        <v>3786</v>
      </c>
      <c r="BD1444" s="473" t="s">
        <v>1301</v>
      </c>
      <c r="BE1444">
        <v>1411</v>
      </c>
      <c r="BF1444" s="18" t="s">
        <v>3787</v>
      </c>
      <c r="BG1444" s="312" t="s">
        <v>2784</v>
      </c>
      <c r="BH1444" s="93" t="str">
        <f t="shared" si="86"/>
        <v>Kansas Thomas</v>
      </c>
      <c r="BI1444" s="18" t="s">
        <v>1179</v>
      </c>
      <c r="BJ1444" s="18"/>
      <c r="BK1444" s="18" t="s">
        <v>3797</v>
      </c>
      <c r="BL1444" s="100" t="s">
        <v>3798</v>
      </c>
      <c r="BM1444" s="94" t="s">
        <v>305</v>
      </c>
    </row>
    <row r="1445" spans="53:65" ht="15" x14ac:dyDescent="0.25">
      <c r="BA1445" s="91" t="s">
        <v>3952</v>
      </c>
      <c r="BB1445" s="91" t="s">
        <v>3767</v>
      </c>
      <c r="BC1445" s="91" t="s">
        <v>3786</v>
      </c>
      <c r="BD1445" s="473" t="s">
        <v>1301</v>
      </c>
      <c r="BE1445">
        <v>1412</v>
      </c>
      <c r="BF1445" s="18" t="s">
        <v>3787</v>
      </c>
      <c r="BG1445" s="312" t="s">
        <v>3953</v>
      </c>
      <c r="BH1445" s="93" t="str">
        <f t="shared" si="86"/>
        <v>Kansas Trego</v>
      </c>
      <c r="BI1445" s="18" t="s">
        <v>1179</v>
      </c>
      <c r="BJ1445" s="18"/>
      <c r="BK1445" s="18" t="s">
        <v>3797</v>
      </c>
      <c r="BL1445" s="100" t="s">
        <v>3798</v>
      </c>
      <c r="BM1445" s="94" t="s">
        <v>305</v>
      </c>
    </row>
    <row r="1446" spans="53:65" ht="15" x14ac:dyDescent="0.25">
      <c r="BA1446" s="90" t="s">
        <v>3954</v>
      </c>
      <c r="BB1446" s="90" t="s">
        <v>3767</v>
      </c>
      <c r="BC1446" s="90" t="s">
        <v>3955</v>
      </c>
      <c r="BD1446" s="473" t="s">
        <v>1301</v>
      </c>
      <c r="BE1446">
        <v>1413</v>
      </c>
      <c r="BF1446" s="18" t="s">
        <v>3787</v>
      </c>
      <c r="BG1446" s="312" t="s">
        <v>3956</v>
      </c>
      <c r="BH1446" s="93" t="str">
        <f t="shared" si="86"/>
        <v>Kansas Wabaunsee</v>
      </c>
      <c r="BI1446" s="18" t="s">
        <v>1179</v>
      </c>
      <c r="BJ1446" s="18"/>
      <c r="BK1446" s="18" t="s">
        <v>3797</v>
      </c>
      <c r="BL1446" s="100" t="s">
        <v>3798</v>
      </c>
      <c r="BM1446" s="94" t="s">
        <v>305</v>
      </c>
    </row>
    <row r="1447" spans="53:65" ht="15" x14ac:dyDescent="0.25">
      <c r="BA1447" s="91" t="s">
        <v>3957</v>
      </c>
      <c r="BB1447" s="91" t="s">
        <v>3767</v>
      </c>
      <c r="BC1447" s="91" t="s">
        <v>3955</v>
      </c>
      <c r="BD1447" s="473" t="s">
        <v>1301</v>
      </c>
      <c r="BE1447">
        <v>1414</v>
      </c>
      <c r="BF1447" s="18" t="s">
        <v>3787</v>
      </c>
      <c r="BG1447" s="312" t="s">
        <v>3958</v>
      </c>
      <c r="BH1447" s="93" t="str">
        <f t="shared" si="86"/>
        <v>Kansas Wallace</v>
      </c>
      <c r="BI1447" s="18" t="s">
        <v>1179</v>
      </c>
      <c r="BJ1447" s="18"/>
      <c r="BK1447" s="18" t="s">
        <v>3797</v>
      </c>
      <c r="BL1447" s="100" t="s">
        <v>3798</v>
      </c>
      <c r="BM1447" s="94" t="s">
        <v>305</v>
      </c>
    </row>
    <row r="1448" spans="53:65" ht="15" x14ac:dyDescent="0.25">
      <c r="BA1448" s="90" t="s">
        <v>3959</v>
      </c>
      <c r="BB1448" s="90" t="s">
        <v>3767</v>
      </c>
      <c r="BC1448" s="90" t="s">
        <v>3955</v>
      </c>
      <c r="BD1448" s="473" t="s">
        <v>1301</v>
      </c>
      <c r="BE1448">
        <v>1415</v>
      </c>
      <c r="BF1448" s="18" t="s">
        <v>3787</v>
      </c>
      <c r="BG1448" s="312" t="s">
        <v>1083</v>
      </c>
      <c r="BH1448" s="93" t="str">
        <f t="shared" si="86"/>
        <v>Kansas Washington</v>
      </c>
      <c r="BI1448" s="18" t="s">
        <v>1179</v>
      </c>
      <c r="BJ1448" s="18"/>
      <c r="BK1448" s="18" t="s">
        <v>3788</v>
      </c>
      <c r="BL1448" s="100" t="s">
        <v>3789</v>
      </c>
      <c r="BM1448" s="94" t="s">
        <v>3790</v>
      </c>
    </row>
    <row r="1449" spans="53:65" ht="15" x14ac:dyDescent="0.25">
      <c r="BA1449" s="91" t="s">
        <v>3960</v>
      </c>
      <c r="BB1449" s="91" t="s">
        <v>3767</v>
      </c>
      <c r="BC1449" s="91" t="s">
        <v>3806</v>
      </c>
      <c r="BD1449" s="473" t="s">
        <v>1301</v>
      </c>
      <c r="BE1449">
        <v>1416</v>
      </c>
      <c r="BF1449" s="18" t="s">
        <v>3787</v>
      </c>
      <c r="BG1449" s="312" t="s">
        <v>3961</v>
      </c>
      <c r="BH1449" s="93" t="str">
        <f t="shared" si="86"/>
        <v>Kansas Wichita</v>
      </c>
      <c r="BI1449" s="18" t="s">
        <v>1179</v>
      </c>
      <c r="BJ1449" s="18"/>
      <c r="BK1449" s="18" t="s">
        <v>3797</v>
      </c>
      <c r="BL1449" s="100" t="s">
        <v>3798</v>
      </c>
      <c r="BM1449" s="94" t="s">
        <v>305</v>
      </c>
    </row>
    <row r="1450" spans="53:65" ht="15" x14ac:dyDescent="0.25">
      <c r="BA1450" s="90" t="s">
        <v>3962</v>
      </c>
      <c r="BB1450" s="90" t="s">
        <v>3767</v>
      </c>
      <c r="BC1450" s="90" t="s">
        <v>3806</v>
      </c>
      <c r="BD1450" s="473" t="s">
        <v>1301</v>
      </c>
      <c r="BE1450">
        <v>1417</v>
      </c>
      <c r="BF1450" s="18" t="s">
        <v>3787</v>
      </c>
      <c r="BG1450" s="312" t="s">
        <v>3963</v>
      </c>
      <c r="BH1450" s="93" t="str">
        <f t="shared" si="86"/>
        <v>Kansas Wilson</v>
      </c>
      <c r="BI1450" s="18" t="s">
        <v>1179</v>
      </c>
      <c r="BJ1450" s="18"/>
      <c r="BK1450" s="18" t="s">
        <v>3788</v>
      </c>
      <c r="BL1450" s="100" t="s">
        <v>3789</v>
      </c>
      <c r="BM1450" s="94" t="s">
        <v>3790</v>
      </c>
    </row>
    <row r="1451" spans="53:65" ht="15" x14ac:dyDescent="0.25">
      <c r="BA1451" s="91" t="s">
        <v>3964</v>
      </c>
      <c r="BB1451" s="91" t="s">
        <v>3767</v>
      </c>
      <c r="BC1451" s="91" t="s">
        <v>3806</v>
      </c>
      <c r="BD1451" s="473" t="s">
        <v>1301</v>
      </c>
      <c r="BE1451">
        <v>1418</v>
      </c>
      <c r="BF1451" s="18" t="s">
        <v>3787</v>
      </c>
      <c r="BG1451" s="312" t="s">
        <v>3965</v>
      </c>
      <c r="BH1451" s="93" t="str">
        <f t="shared" si="86"/>
        <v>Kansas Woodson</v>
      </c>
      <c r="BI1451" s="18" t="s">
        <v>1179</v>
      </c>
      <c r="BJ1451" s="18"/>
      <c r="BK1451" s="18" t="s">
        <v>3788</v>
      </c>
      <c r="BL1451" s="100" t="s">
        <v>3789</v>
      </c>
      <c r="BM1451" s="94" t="s">
        <v>3790</v>
      </c>
    </row>
    <row r="1452" spans="53:65" ht="15" x14ac:dyDescent="0.25">
      <c r="BA1452" s="90" t="s">
        <v>3966</v>
      </c>
      <c r="BB1452" s="90" t="s">
        <v>3767</v>
      </c>
      <c r="BC1452" s="90" t="s">
        <v>3806</v>
      </c>
      <c r="BD1452" s="473" t="s">
        <v>1301</v>
      </c>
      <c r="BE1452">
        <v>1419</v>
      </c>
      <c r="BF1452" s="18" t="s">
        <v>3787</v>
      </c>
      <c r="BG1452" s="312" t="s">
        <v>3967</v>
      </c>
      <c r="BH1452" s="93" t="str">
        <f t="shared" si="86"/>
        <v>Kansas Wyandotte</v>
      </c>
      <c r="BI1452" s="18" t="s">
        <v>1179</v>
      </c>
      <c r="BJ1452" s="18"/>
      <c r="BK1452" s="18" t="s">
        <v>3865</v>
      </c>
      <c r="BL1452" s="100" t="s">
        <v>3866</v>
      </c>
      <c r="BM1452" s="94" t="s">
        <v>3790</v>
      </c>
    </row>
    <row r="1453" spans="53:65" ht="15" x14ac:dyDescent="0.25">
      <c r="BA1453" s="91" t="s">
        <v>3968</v>
      </c>
      <c r="BB1453" s="91" t="s">
        <v>3767</v>
      </c>
      <c r="BC1453" s="91" t="s">
        <v>3806</v>
      </c>
      <c r="BD1453" s="473" t="s">
        <v>1301</v>
      </c>
      <c r="BE1453">
        <v>1420</v>
      </c>
      <c r="BF1453" s="93" t="s">
        <v>3969</v>
      </c>
      <c r="BG1453" s="311" t="s">
        <v>3627</v>
      </c>
      <c r="BH1453" s="93" t="str">
        <f t="shared" si="86"/>
        <v>Kentucky Adair</v>
      </c>
      <c r="BI1453" s="93" t="s">
        <v>446</v>
      </c>
      <c r="BJ1453" s="93" t="s">
        <v>3404</v>
      </c>
      <c r="BK1453" s="93" t="s">
        <v>3405</v>
      </c>
      <c r="BL1453" s="100" t="s">
        <v>1114</v>
      </c>
      <c r="BM1453" s="306" t="s">
        <v>308</v>
      </c>
    </row>
    <row r="1454" spans="53:65" ht="15" x14ac:dyDescent="0.25">
      <c r="BA1454" s="90" t="s">
        <v>3970</v>
      </c>
      <c r="BB1454" s="90" t="s">
        <v>3767</v>
      </c>
      <c r="BC1454" s="90" t="s">
        <v>3955</v>
      </c>
      <c r="BD1454" s="473" t="s">
        <v>1301</v>
      </c>
      <c r="BE1454">
        <v>1421</v>
      </c>
      <c r="BF1454" s="93" t="s">
        <v>3969</v>
      </c>
      <c r="BG1454" s="311" t="s">
        <v>3627</v>
      </c>
      <c r="BH1454" s="93" t="str">
        <f>_xlfn.CONCAT(BF1454," ",BG1454)</f>
        <v>Kentucky Adair</v>
      </c>
      <c r="BI1454" s="93" t="s">
        <v>1799</v>
      </c>
      <c r="BJ1454" s="93" t="s">
        <v>3971</v>
      </c>
      <c r="BK1454" s="93" t="s">
        <v>3971</v>
      </c>
      <c r="BL1454" s="93" t="s">
        <v>3971</v>
      </c>
      <c r="BM1454" s="95" t="s">
        <v>1125</v>
      </c>
    </row>
    <row r="1455" spans="53:65" ht="15" x14ac:dyDescent="0.25">
      <c r="BA1455" s="91" t="s">
        <v>3972</v>
      </c>
      <c r="BB1455" s="91" t="s">
        <v>3767</v>
      </c>
      <c r="BC1455" s="91" t="s">
        <v>3955</v>
      </c>
      <c r="BD1455" s="473" t="s">
        <v>1301</v>
      </c>
      <c r="BE1455">
        <v>1422</v>
      </c>
      <c r="BF1455" s="93" t="s">
        <v>3969</v>
      </c>
      <c r="BG1455" s="311" t="s">
        <v>3398</v>
      </c>
      <c r="BH1455" s="93" t="str">
        <f t="shared" si="86"/>
        <v>Kentucky Allen</v>
      </c>
      <c r="BI1455" s="93" t="s">
        <v>1799</v>
      </c>
      <c r="BJ1455" s="93" t="s">
        <v>3971</v>
      </c>
      <c r="BK1455" s="93" t="s">
        <v>3971</v>
      </c>
      <c r="BL1455" s="93" t="s">
        <v>3971</v>
      </c>
      <c r="BM1455" s="95" t="s">
        <v>1125</v>
      </c>
    </row>
    <row r="1456" spans="53:65" ht="15" x14ac:dyDescent="0.25">
      <c r="BA1456" s="90" t="s">
        <v>3973</v>
      </c>
      <c r="BB1456" s="90" t="s">
        <v>3767</v>
      </c>
      <c r="BC1456" s="90" t="s">
        <v>3806</v>
      </c>
      <c r="BD1456" s="473" t="s">
        <v>1301</v>
      </c>
      <c r="BE1456">
        <v>1423</v>
      </c>
      <c r="BF1456" s="93" t="s">
        <v>3969</v>
      </c>
      <c r="BG1456" s="311" t="s">
        <v>3398</v>
      </c>
      <c r="BH1456" s="93" t="str">
        <f t="shared" si="86"/>
        <v>Kentucky Allen</v>
      </c>
      <c r="BI1456" s="93" t="s">
        <v>446</v>
      </c>
      <c r="BJ1456" s="93" t="s">
        <v>3404</v>
      </c>
      <c r="BK1456" s="93" t="s">
        <v>3405</v>
      </c>
      <c r="BL1456" s="100" t="s">
        <v>1114</v>
      </c>
      <c r="BM1456" s="306" t="s">
        <v>308</v>
      </c>
    </row>
    <row r="1457" spans="53:65" ht="15" x14ac:dyDescent="0.25">
      <c r="BA1457" s="91" t="s">
        <v>3974</v>
      </c>
      <c r="BB1457" s="91" t="s">
        <v>3767</v>
      </c>
      <c r="BC1457" s="91" t="s">
        <v>1401</v>
      </c>
      <c r="BD1457" s="473" t="s">
        <v>1301</v>
      </c>
      <c r="BE1457">
        <v>1424</v>
      </c>
      <c r="BF1457" s="93" t="s">
        <v>3969</v>
      </c>
      <c r="BG1457" s="311" t="s">
        <v>3792</v>
      </c>
      <c r="BH1457" s="93" t="str">
        <f t="shared" si="86"/>
        <v>Kentucky Anderson</v>
      </c>
      <c r="BI1457" s="93" t="s">
        <v>1799</v>
      </c>
      <c r="BJ1457" s="93" t="s">
        <v>3971</v>
      </c>
      <c r="BK1457" s="93" t="s">
        <v>3971</v>
      </c>
      <c r="BL1457" s="93" t="s">
        <v>3971</v>
      </c>
      <c r="BM1457" s="95" t="s">
        <v>1125</v>
      </c>
    </row>
    <row r="1458" spans="53:65" ht="15" x14ac:dyDescent="0.25">
      <c r="BA1458" s="90" t="s">
        <v>3975</v>
      </c>
      <c r="BB1458" s="90" t="s">
        <v>3767</v>
      </c>
      <c r="BC1458" s="90" t="s">
        <v>3806</v>
      </c>
      <c r="BD1458" s="473" t="s">
        <v>1301</v>
      </c>
      <c r="BE1458">
        <v>1425</v>
      </c>
      <c r="BF1458" s="93" t="s">
        <v>3969</v>
      </c>
      <c r="BG1458" s="311" t="s">
        <v>3792</v>
      </c>
      <c r="BH1458" s="93" t="str">
        <f t="shared" si="86"/>
        <v>Kentucky Anderson</v>
      </c>
      <c r="BI1458" s="93" t="s">
        <v>446</v>
      </c>
      <c r="BJ1458" s="93" t="s">
        <v>3404</v>
      </c>
      <c r="BK1458" s="93" t="s">
        <v>3405</v>
      </c>
      <c r="BL1458" s="100" t="s">
        <v>1114</v>
      </c>
      <c r="BM1458" s="95" t="s">
        <v>306</v>
      </c>
    </row>
    <row r="1459" spans="53:65" ht="15" x14ac:dyDescent="0.25">
      <c r="BA1459" s="91" t="s">
        <v>3976</v>
      </c>
      <c r="BB1459" s="91" t="s">
        <v>3767</v>
      </c>
      <c r="BC1459" s="91" t="s">
        <v>1401</v>
      </c>
      <c r="BD1459" s="473" t="s">
        <v>1301</v>
      </c>
      <c r="BE1459">
        <v>1426</v>
      </c>
      <c r="BF1459" s="93" t="s">
        <v>3969</v>
      </c>
      <c r="BG1459" s="311" t="s">
        <v>3977</v>
      </c>
      <c r="BH1459" s="93" t="str">
        <f t="shared" si="86"/>
        <v>Kentucky Ballard</v>
      </c>
      <c r="BI1459" s="93" t="s">
        <v>446</v>
      </c>
      <c r="BJ1459" s="93" t="s">
        <v>3404</v>
      </c>
      <c r="BK1459" s="93" t="s">
        <v>3405</v>
      </c>
      <c r="BL1459" s="100" t="s">
        <v>1114</v>
      </c>
      <c r="BM1459" s="306" t="s">
        <v>308</v>
      </c>
    </row>
    <row r="1460" spans="53:65" ht="15" x14ac:dyDescent="0.25">
      <c r="BA1460" s="90" t="s">
        <v>3978</v>
      </c>
      <c r="BB1460" s="90" t="s">
        <v>3767</v>
      </c>
      <c r="BC1460" s="90" t="s">
        <v>3955</v>
      </c>
      <c r="BD1460" s="473" t="s">
        <v>1301</v>
      </c>
      <c r="BE1460">
        <v>1427</v>
      </c>
      <c r="BF1460" s="93" t="s">
        <v>3969</v>
      </c>
      <c r="BG1460" s="311" t="s">
        <v>3977</v>
      </c>
      <c r="BH1460" s="93" t="str">
        <f t="shared" si="86"/>
        <v>Kentucky Ballard</v>
      </c>
      <c r="BI1460" s="93" t="s">
        <v>1799</v>
      </c>
      <c r="BJ1460" s="93" t="s">
        <v>3971</v>
      </c>
      <c r="BK1460" s="93" t="s">
        <v>3971</v>
      </c>
      <c r="BL1460" s="93" t="s">
        <v>3971</v>
      </c>
      <c r="BM1460" s="95" t="s">
        <v>1125</v>
      </c>
    </row>
    <row r="1461" spans="53:65" ht="15" x14ac:dyDescent="0.25">
      <c r="BA1461" s="91" t="s">
        <v>3979</v>
      </c>
      <c r="BB1461" s="91" t="s">
        <v>3767</v>
      </c>
      <c r="BC1461" s="91" t="s">
        <v>3955</v>
      </c>
      <c r="BD1461" s="473" t="s">
        <v>1301</v>
      </c>
      <c r="BE1461">
        <v>1428</v>
      </c>
      <c r="BF1461" s="93" t="s">
        <v>3969</v>
      </c>
      <c r="BG1461" s="311" t="s">
        <v>3980</v>
      </c>
      <c r="BH1461" s="93" t="str">
        <f t="shared" si="86"/>
        <v>Kentucky Barren</v>
      </c>
      <c r="BI1461" s="93" t="s">
        <v>1799</v>
      </c>
      <c r="BJ1461" s="93" t="s">
        <v>3971</v>
      </c>
      <c r="BK1461" s="93" t="s">
        <v>3971</v>
      </c>
      <c r="BL1461" s="93" t="s">
        <v>3971</v>
      </c>
      <c r="BM1461" s="95" t="s">
        <v>1125</v>
      </c>
    </row>
    <row r="1462" spans="53:65" ht="15" x14ac:dyDescent="0.25">
      <c r="BA1462" s="90" t="s">
        <v>3981</v>
      </c>
      <c r="BB1462" s="90" t="s">
        <v>3767</v>
      </c>
      <c r="BC1462" s="90" t="s">
        <v>3806</v>
      </c>
      <c r="BD1462" s="473" t="s">
        <v>1301</v>
      </c>
      <c r="BE1462">
        <v>1429</v>
      </c>
      <c r="BF1462" s="93" t="s">
        <v>3969</v>
      </c>
      <c r="BG1462" s="311" t="s">
        <v>3980</v>
      </c>
      <c r="BH1462" s="93" t="str">
        <f t="shared" si="86"/>
        <v>Kentucky Barren</v>
      </c>
      <c r="BI1462" s="93" t="s">
        <v>446</v>
      </c>
      <c r="BJ1462" s="93" t="s">
        <v>3404</v>
      </c>
      <c r="BK1462" s="93" t="s">
        <v>3405</v>
      </c>
      <c r="BL1462" s="100" t="s">
        <v>1114</v>
      </c>
      <c r="BM1462" s="306" t="s">
        <v>308</v>
      </c>
    </row>
    <row r="1463" spans="53:65" ht="15" x14ac:dyDescent="0.25">
      <c r="BA1463" s="91" t="s">
        <v>3982</v>
      </c>
      <c r="BB1463" s="91" t="s">
        <v>3767</v>
      </c>
      <c r="BC1463" s="91" t="s">
        <v>3806</v>
      </c>
      <c r="BD1463" s="473" t="s">
        <v>1301</v>
      </c>
      <c r="BE1463">
        <v>1430</v>
      </c>
      <c r="BF1463" s="93" t="s">
        <v>3969</v>
      </c>
      <c r="BG1463" s="311" t="s">
        <v>3983</v>
      </c>
      <c r="BH1463" s="93" t="str">
        <f t="shared" si="86"/>
        <v>Kentucky Bath</v>
      </c>
      <c r="BI1463" s="93" t="s">
        <v>1799</v>
      </c>
      <c r="BJ1463" s="93" t="s">
        <v>3971</v>
      </c>
      <c r="BK1463" s="93" t="s">
        <v>3971</v>
      </c>
      <c r="BL1463" s="93" t="s">
        <v>3971</v>
      </c>
      <c r="BM1463" s="95" t="s">
        <v>1125</v>
      </c>
    </row>
    <row r="1464" spans="53:65" ht="15" x14ac:dyDescent="0.25">
      <c r="BA1464" s="90" t="s">
        <v>3984</v>
      </c>
      <c r="BB1464" s="90" t="s">
        <v>3767</v>
      </c>
      <c r="BC1464" s="90" t="s">
        <v>1401</v>
      </c>
      <c r="BD1464" s="473" t="s">
        <v>1301</v>
      </c>
      <c r="BE1464">
        <v>1431</v>
      </c>
      <c r="BF1464" s="93" t="s">
        <v>3969</v>
      </c>
      <c r="BG1464" s="311" t="s">
        <v>3983</v>
      </c>
      <c r="BH1464" s="93" t="str">
        <f t="shared" si="86"/>
        <v>Kentucky Bath</v>
      </c>
      <c r="BI1464" s="93" t="s">
        <v>446</v>
      </c>
      <c r="BJ1464" s="93" t="s">
        <v>3404</v>
      </c>
      <c r="BK1464" s="93" t="s">
        <v>3405</v>
      </c>
      <c r="BL1464" s="100" t="s">
        <v>1114</v>
      </c>
      <c r="BM1464" s="306" t="s">
        <v>308</v>
      </c>
    </row>
    <row r="1465" spans="53:65" ht="15" x14ac:dyDescent="0.25">
      <c r="BA1465" s="91" t="s">
        <v>3985</v>
      </c>
      <c r="BB1465" s="91" t="s">
        <v>3767</v>
      </c>
      <c r="BC1465" s="91" t="s">
        <v>3806</v>
      </c>
      <c r="BD1465" s="473" t="s">
        <v>1301</v>
      </c>
      <c r="BE1465">
        <v>1432</v>
      </c>
      <c r="BF1465" s="93" t="s">
        <v>3969</v>
      </c>
      <c r="BG1465" s="311" t="s">
        <v>3986</v>
      </c>
      <c r="BH1465" s="93" t="str">
        <f t="shared" ref="BH1465:BH1529" si="87">_xlfn.CONCAT(BF1465," ",BG1465)</f>
        <v>Kentucky Bell</v>
      </c>
      <c r="BI1465" s="93" t="s">
        <v>1799</v>
      </c>
      <c r="BJ1465" s="93"/>
      <c r="BK1465" s="93" t="s">
        <v>3987</v>
      </c>
      <c r="BL1465" s="100" t="s">
        <v>3988</v>
      </c>
      <c r="BM1465" s="95" t="s">
        <v>306</v>
      </c>
    </row>
    <row r="1466" spans="53:65" ht="15" x14ac:dyDescent="0.25">
      <c r="BA1466" s="90" t="s">
        <v>3989</v>
      </c>
      <c r="BB1466" s="90" t="s">
        <v>3767</v>
      </c>
      <c r="BC1466" s="90" t="s">
        <v>3955</v>
      </c>
      <c r="BD1466" s="473" t="s">
        <v>1301</v>
      </c>
      <c r="BE1466">
        <v>1433</v>
      </c>
      <c r="BF1466" s="93" t="s">
        <v>3969</v>
      </c>
      <c r="BG1466" s="311" t="s">
        <v>3986</v>
      </c>
      <c r="BH1466" s="93" t="str">
        <f t="shared" si="87"/>
        <v>Kentucky Bell</v>
      </c>
      <c r="BI1466" s="93" t="s">
        <v>446</v>
      </c>
      <c r="BJ1466" s="93" t="s">
        <v>3404</v>
      </c>
      <c r="BK1466" s="93" t="s">
        <v>3405</v>
      </c>
      <c r="BL1466" s="100" t="s">
        <v>1114</v>
      </c>
      <c r="BM1466" s="306" t="s">
        <v>308</v>
      </c>
    </row>
    <row r="1467" spans="53:65" ht="15" x14ac:dyDescent="0.25">
      <c r="BA1467" s="91" t="s">
        <v>3990</v>
      </c>
      <c r="BB1467" s="91" t="s">
        <v>3767</v>
      </c>
      <c r="BC1467" s="91" t="s">
        <v>3806</v>
      </c>
      <c r="BD1467" s="473" t="s">
        <v>1301</v>
      </c>
      <c r="BE1467">
        <v>1434</v>
      </c>
      <c r="BF1467" s="93" t="s">
        <v>3969</v>
      </c>
      <c r="BG1467" s="311" t="s">
        <v>1195</v>
      </c>
      <c r="BH1467" s="93" t="str">
        <f t="shared" si="87"/>
        <v>Kentucky Boone</v>
      </c>
      <c r="BI1467" s="93" t="s">
        <v>1799</v>
      </c>
      <c r="BJ1467" s="93" t="s">
        <v>3971</v>
      </c>
      <c r="BK1467" s="93" t="s">
        <v>3971</v>
      </c>
      <c r="BL1467" s="93" t="s">
        <v>3971</v>
      </c>
      <c r="BM1467" s="95" t="s">
        <v>1125</v>
      </c>
    </row>
    <row r="1468" spans="53:65" ht="15" x14ac:dyDescent="0.25">
      <c r="BA1468" s="90" t="s">
        <v>3991</v>
      </c>
      <c r="BB1468" s="90" t="s">
        <v>3767</v>
      </c>
      <c r="BC1468" s="90" t="s">
        <v>3806</v>
      </c>
      <c r="BD1468" s="473" t="s">
        <v>1301</v>
      </c>
      <c r="BE1468">
        <v>1435</v>
      </c>
      <c r="BF1468" s="93" t="s">
        <v>3969</v>
      </c>
      <c r="BG1468" s="311" t="s">
        <v>1195</v>
      </c>
      <c r="BH1468" s="93" t="str">
        <f t="shared" si="87"/>
        <v>Kentucky Boone</v>
      </c>
      <c r="BI1468" s="93" t="s">
        <v>446</v>
      </c>
      <c r="BJ1468" s="93" t="s">
        <v>3404</v>
      </c>
      <c r="BK1468" s="93" t="s">
        <v>3405</v>
      </c>
      <c r="BL1468" s="100" t="s">
        <v>1114</v>
      </c>
      <c r="BM1468" s="306" t="s">
        <v>308</v>
      </c>
    </row>
    <row r="1469" spans="53:65" ht="15" x14ac:dyDescent="0.25">
      <c r="BA1469" s="91" t="s">
        <v>3992</v>
      </c>
      <c r="BB1469" s="91" t="s">
        <v>3767</v>
      </c>
      <c r="BC1469" s="91" t="s">
        <v>1401</v>
      </c>
      <c r="BD1469" s="473" t="s">
        <v>1301</v>
      </c>
      <c r="BE1469">
        <v>1436</v>
      </c>
      <c r="BF1469" s="93" t="s">
        <v>3969</v>
      </c>
      <c r="BG1469" s="311" t="s">
        <v>3803</v>
      </c>
      <c r="BH1469" s="93" t="str">
        <f t="shared" si="87"/>
        <v>Kentucky Bourbon</v>
      </c>
      <c r="BI1469" s="93" t="s">
        <v>1799</v>
      </c>
      <c r="BJ1469" s="93" t="s">
        <v>3971</v>
      </c>
      <c r="BK1469" s="93" t="s">
        <v>3971</v>
      </c>
      <c r="BL1469" s="93" t="s">
        <v>3971</v>
      </c>
      <c r="BM1469" s="95" t="s">
        <v>1125</v>
      </c>
    </row>
    <row r="1470" spans="53:65" ht="15" x14ac:dyDescent="0.25">
      <c r="BA1470" s="90" t="s">
        <v>3993</v>
      </c>
      <c r="BB1470" s="90" t="s">
        <v>3767</v>
      </c>
      <c r="BC1470" s="90" t="s">
        <v>3955</v>
      </c>
      <c r="BD1470" s="473" t="s">
        <v>1301</v>
      </c>
      <c r="BE1470">
        <v>1437</v>
      </c>
      <c r="BF1470" s="93" t="s">
        <v>3969</v>
      </c>
      <c r="BG1470" s="311" t="s">
        <v>3803</v>
      </c>
      <c r="BH1470" s="93" t="str">
        <f t="shared" si="87"/>
        <v>Kentucky Bourbon</v>
      </c>
      <c r="BI1470" s="93" t="s">
        <v>446</v>
      </c>
      <c r="BJ1470" s="93" t="s">
        <v>3404</v>
      </c>
      <c r="BK1470" s="93" t="s">
        <v>3405</v>
      </c>
      <c r="BL1470" s="100" t="s">
        <v>1114</v>
      </c>
      <c r="BM1470" s="306" t="s">
        <v>308</v>
      </c>
    </row>
    <row r="1471" spans="53:65" ht="15" x14ac:dyDescent="0.25">
      <c r="BA1471" s="91" t="s">
        <v>3994</v>
      </c>
      <c r="BB1471" s="91" t="s">
        <v>3767</v>
      </c>
      <c r="BC1471" s="91" t="s">
        <v>3955</v>
      </c>
      <c r="BD1471" s="473" t="s">
        <v>1301</v>
      </c>
      <c r="BE1471">
        <v>1438</v>
      </c>
      <c r="BF1471" s="93" t="s">
        <v>3969</v>
      </c>
      <c r="BG1471" s="311" t="s">
        <v>3995</v>
      </c>
      <c r="BH1471" s="93" t="str">
        <f t="shared" si="87"/>
        <v>Kentucky Boyd</v>
      </c>
      <c r="BI1471" s="93" t="s">
        <v>1799</v>
      </c>
      <c r="BJ1471" s="93" t="s">
        <v>3971</v>
      </c>
      <c r="BK1471" s="93" t="s">
        <v>3971</v>
      </c>
      <c r="BL1471" s="93" t="s">
        <v>3971</v>
      </c>
      <c r="BM1471" s="95" t="s">
        <v>1125</v>
      </c>
    </row>
    <row r="1472" spans="53:65" ht="15" x14ac:dyDescent="0.25">
      <c r="BA1472" s="90" t="s">
        <v>3996</v>
      </c>
      <c r="BB1472" s="90" t="s">
        <v>3767</v>
      </c>
      <c r="BC1472" s="90" t="s">
        <v>3955</v>
      </c>
      <c r="BD1472" s="473" t="s">
        <v>1301</v>
      </c>
      <c r="BE1472">
        <v>1439</v>
      </c>
      <c r="BF1472" s="93" t="s">
        <v>3969</v>
      </c>
      <c r="BG1472" s="311" t="s">
        <v>3995</v>
      </c>
      <c r="BH1472" s="93" t="str">
        <f t="shared" si="87"/>
        <v>Kentucky Boyd</v>
      </c>
      <c r="BI1472" s="93" t="s">
        <v>446</v>
      </c>
      <c r="BJ1472" s="93" t="s">
        <v>3404</v>
      </c>
      <c r="BK1472" s="93" t="s">
        <v>3405</v>
      </c>
      <c r="BL1472" s="100" t="s">
        <v>1114</v>
      </c>
      <c r="BM1472" s="306" t="s">
        <v>308</v>
      </c>
    </row>
    <row r="1473" spans="53:65" ht="15" x14ac:dyDescent="0.25">
      <c r="BA1473" s="91" t="s">
        <v>3997</v>
      </c>
      <c r="BB1473" s="91" t="s">
        <v>3767</v>
      </c>
      <c r="BC1473" s="91" t="s">
        <v>3955</v>
      </c>
      <c r="BD1473" s="473" t="s">
        <v>1301</v>
      </c>
      <c r="BE1473">
        <v>1440</v>
      </c>
      <c r="BF1473" s="93" t="s">
        <v>3969</v>
      </c>
      <c r="BG1473" s="311" t="s">
        <v>3998</v>
      </c>
      <c r="BH1473" s="93" t="str">
        <f t="shared" si="87"/>
        <v>Kentucky Boyle</v>
      </c>
      <c r="BI1473" s="93" t="s">
        <v>1799</v>
      </c>
      <c r="BJ1473" s="93"/>
      <c r="BK1473" s="93" t="s">
        <v>3987</v>
      </c>
      <c r="BL1473" s="100" t="s">
        <v>3988</v>
      </c>
      <c r="BM1473" s="95" t="s">
        <v>306</v>
      </c>
    </row>
    <row r="1474" spans="53:65" ht="15" x14ac:dyDescent="0.25">
      <c r="BA1474" s="90" t="s">
        <v>3999</v>
      </c>
      <c r="BB1474" s="90" t="s">
        <v>3767</v>
      </c>
      <c r="BC1474" s="90" t="s">
        <v>3955</v>
      </c>
      <c r="BD1474" s="473" t="s">
        <v>1301</v>
      </c>
      <c r="BE1474">
        <v>1441</v>
      </c>
      <c r="BF1474" s="93" t="s">
        <v>3969</v>
      </c>
      <c r="BG1474" s="311" t="s">
        <v>3998</v>
      </c>
      <c r="BH1474" s="93" t="str">
        <f t="shared" si="87"/>
        <v>Kentucky Boyle</v>
      </c>
      <c r="BI1474" s="93" t="s">
        <v>446</v>
      </c>
      <c r="BJ1474" s="93" t="s">
        <v>3404</v>
      </c>
      <c r="BK1474" s="93" t="s">
        <v>3405</v>
      </c>
      <c r="BL1474" s="100" t="s">
        <v>1114</v>
      </c>
      <c r="BM1474" s="306" t="s">
        <v>308</v>
      </c>
    </row>
    <row r="1475" spans="53:65" ht="15" x14ac:dyDescent="0.25">
      <c r="BA1475" s="91" t="s">
        <v>4000</v>
      </c>
      <c r="BB1475" s="91" t="s">
        <v>3767</v>
      </c>
      <c r="BC1475" s="91" t="s">
        <v>3955</v>
      </c>
      <c r="BD1475" s="473" t="s">
        <v>1301</v>
      </c>
      <c r="BE1475">
        <v>1442</v>
      </c>
      <c r="BF1475" s="93" t="s">
        <v>3969</v>
      </c>
      <c r="BG1475" s="311" t="s">
        <v>4001</v>
      </c>
      <c r="BH1475" s="93" t="str">
        <f t="shared" si="87"/>
        <v>Kentucky Bracken</v>
      </c>
      <c r="BI1475" s="93" t="s">
        <v>1799</v>
      </c>
      <c r="BJ1475" s="93" t="s">
        <v>3971</v>
      </c>
      <c r="BK1475" s="93" t="s">
        <v>3971</v>
      </c>
      <c r="BL1475" s="93" t="s">
        <v>3971</v>
      </c>
      <c r="BM1475" s="95" t="s">
        <v>1125</v>
      </c>
    </row>
    <row r="1476" spans="53:65" ht="15" x14ac:dyDescent="0.25">
      <c r="BA1476" s="90" t="s">
        <v>4002</v>
      </c>
      <c r="BB1476" s="90" t="s">
        <v>3767</v>
      </c>
      <c r="BC1476" s="90" t="s">
        <v>3955</v>
      </c>
      <c r="BD1476" s="473" t="s">
        <v>1301</v>
      </c>
      <c r="BE1476">
        <v>1443</v>
      </c>
      <c r="BF1476" s="93" t="s">
        <v>3969</v>
      </c>
      <c r="BG1476" s="311" t="s">
        <v>4001</v>
      </c>
      <c r="BH1476" s="93" t="str">
        <f t="shared" si="87"/>
        <v>Kentucky Bracken</v>
      </c>
      <c r="BI1476" s="93" t="s">
        <v>446</v>
      </c>
      <c r="BJ1476" s="93" t="s">
        <v>3404</v>
      </c>
      <c r="BK1476" s="93" t="s">
        <v>3405</v>
      </c>
      <c r="BL1476" s="100" t="s">
        <v>1114</v>
      </c>
      <c r="BM1476" s="306" t="s">
        <v>308</v>
      </c>
    </row>
    <row r="1477" spans="53:65" ht="15" x14ac:dyDescent="0.25">
      <c r="BA1477" s="91" t="s">
        <v>4003</v>
      </c>
      <c r="BB1477" s="91" t="s">
        <v>3767</v>
      </c>
      <c r="BC1477" s="91" t="s">
        <v>3955</v>
      </c>
      <c r="BD1477" s="473" t="s">
        <v>1301</v>
      </c>
      <c r="BE1477">
        <v>1444</v>
      </c>
      <c r="BF1477" s="93" t="s">
        <v>3969</v>
      </c>
      <c r="BG1477" s="311" t="s">
        <v>4004</v>
      </c>
      <c r="BH1477" s="93" t="str">
        <f t="shared" si="87"/>
        <v>Kentucky Breathitt</v>
      </c>
      <c r="BI1477" s="93" t="s">
        <v>1799</v>
      </c>
      <c r="BJ1477" s="93"/>
      <c r="BK1477" s="93" t="s">
        <v>4005</v>
      </c>
      <c r="BL1477" s="100" t="s">
        <v>4006</v>
      </c>
      <c r="BM1477" s="95" t="s">
        <v>1802</v>
      </c>
    </row>
    <row r="1478" spans="53:65" ht="15" x14ac:dyDescent="0.25">
      <c r="BA1478" s="90" t="s">
        <v>4007</v>
      </c>
      <c r="BB1478" s="90" t="s">
        <v>3767</v>
      </c>
      <c r="BC1478" s="90" t="s">
        <v>3806</v>
      </c>
      <c r="BD1478" s="473" t="s">
        <v>1301</v>
      </c>
      <c r="BE1478">
        <v>1445</v>
      </c>
      <c r="BF1478" s="93" t="s">
        <v>3969</v>
      </c>
      <c r="BG1478" s="311" t="s">
        <v>4004</v>
      </c>
      <c r="BH1478" s="93" t="str">
        <f t="shared" si="87"/>
        <v>Kentucky Breathitt</v>
      </c>
      <c r="BI1478" s="93" t="s">
        <v>446</v>
      </c>
      <c r="BJ1478" s="93" t="s">
        <v>3404</v>
      </c>
      <c r="BK1478" s="93" t="s">
        <v>3405</v>
      </c>
      <c r="BL1478" s="100" t="s">
        <v>1114</v>
      </c>
      <c r="BM1478" s="306" t="s">
        <v>308</v>
      </c>
    </row>
    <row r="1479" spans="53:65" ht="15" x14ac:dyDescent="0.25">
      <c r="BA1479" s="91" t="s">
        <v>4008</v>
      </c>
      <c r="BB1479" s="91" t="s">
        <v>3767</v>
      </c>
      <c r="BC1479" s="91" t="s">
        <v>3955</v>
      </c>
      <c r="BD1479" s="473" t="s">
        <v>1301</v>
      </c>
      <c r="BE1479">
        <v>1446</v>
      </c>
      <c r="BF1479" s="93" t="s">
        <v>3969</v>
      </c>
      <c r="BG1479" s="311" t="s">
        <v>4009</v>
      </c>
      <c r="BH1479" s="93" t="str">
        <f t="shared" si="87"/>
        <v>Kentucky Breckinridge</v>
      </c>
      <c r="BI1479" s="93" t="s">
        <v>1799</v>
      </c>
      <c r="BJ1479" s="93" t="s">
        <v>3971</v>
      </c>
      <c r="BK1479" s="93" t="s">
        <v>3971</v>
      </c>
      <c r="BL1479" s="93" t="s">
        <v>3971</v>
      </c>
      <c r="BM1479" s="95" t="s">
        <v>1125</v>
      </c>
    </row>
    <row r="1480" spans="53:65" ht="15" x14ac:dyDescent="0.25">
      <c r="BA1480" s="90" t="s">
        <v>4010</v>
      </c>
      <c r="BB1480" s="90" t="s">
        <v>3767</v>
      </c>
      <c r="BC1480" s="90" t="s">
        <v>3806</v>
      </c>
      <c r="BD1480" s="473" t="s">
        <v>1301</v>
      </c>
      <c r="BE1480">
        <v>1447</v>
      </c>
      <c r="BF1480" s="93" t="s">
        <v>3969</v>
      </c>
      <c r="BG1480" s="311" t="s">
        <v>4009</v>
      </c>
      <c r="BH1480" s="93" t="str">
        <f t="shared" si="87"/>
        <v>Kentucky Breckinridge</v>
      </c>
      <c r="BI1480" s="93" t="s">
        <v>446</v>
      </c>
      <c r="BJ1480" s="93" t="s">
        <v>3404</v>
      </c>
      <c r="BK1480" s="93" t="s">
        <v>3405</v>
      </c>
      <c r="BL1480" s="100" t="s">
        <v>1114</v>
      </c>
      <c r="BM1480" s="306" t="s">
        <v>308</v>
      </c>
    </row>
    <row r="1481" spans="53:65" ht="15" x14ac:dyDescent="0.25">
      <c r="BA1481" s="90" t="s">
        <v>4011</v>
      </c>
      <c r="BB1481" s="90" t="s">
        <v>3767</v>
      </c>
      <c r="BC1481" s="90" t="s">
        <v>3955</v>
      </c>
      <c r="BD1481" s="473" t="s">
        <v>1301</v>
      </c>
      <c r="BE1481">
        <v>1448</v>
      </c>
      <c r="BF1481" s="93" t="s">
        <v>3969</v>
      </c>
      <c r="BG1481" s="311" t="s">
        <v>4012</v>
      </c>
      <c r="BH1481" s="93" t="str">
        <f t="shared" si="87"/>
        <v>Kentucky Bullitt</v>
      </c>
      <c r="BI1481" s="93" t="s">
        <v>1799</v>
      </c>
      <c r="BJ1481" s="93" t="s">
        <v>3971</v>
      </c>
      <c r="BK1481" s="93" t="s">
        <v>3971</v>
      </c>
      <c r="BL1481" s="93" t="s">
        <v>3971</v>
      </c>
      <c r="BM1481" s="95" t="s">
        <v>1125</v>
      </c>
    </row>
    <row r="1482" spans="53:65" ht="15" x14ac:dyDescent="0.25">
      <c r="BA1482" s="91" t="s">
        <v>4013</v>
      </c>
      <c r="BB1482" s="91" t="s">
        <v>3767</v>
      </c>
      <c r="BC1482" s="91" t="s">
        <v>4014</v>
      </c>
      <c r="BD1482" s="473" t="s">
        <v>1301</v>
      </c>
      <c r="BE1482">
        <v>1449</v>
      </c>
      <c r="BF1482" s="93" t="s">
        <v>3969</v>
      </c>
      <c r="BG1482" s="311" t="s">
        <v>4012</v>
      </c>
      <c r="BH1482" s="93" t="str">
        <f t="shared" si="87"/>
        <v>Kentucky Bullitt</v>
      </c>
      <c r="BI1482" s="93" t="s">
        <v>446</v>
      </c>
      <c r="BJ1482" s="93" t="s">
        <v>3404</v>
      </c>
      <c r="BK1482" s="93" t="s">
        <v>3405</v>
      </c>
      <c r="BL1482" s="100" t="s">
        <v>1114</v>
      </c>
      <c r="BM1482" s="306" t="s">
        <v>308</v>
      </c>
    </row>
    <row r="1483" spans="53:65" ht="15" x14ac:dyDescent="0.25">
      <c r="BA1483" s="90" t="s">
        <v>4015</v>
      </c>
      <c r="BB1483" s="90" t="s">
        <v>3767</v>
      </c>
      <c r="BC1483" s="90" t="s">
        <v>3786</v>
      </c>
      <c r="BD1483" s="473" t="s">
        <v>1301</v>
      </c>
      <c r="BE1483">
        <v>1450</v>
      </c>
      <c r="BF1483" s="93" t="s">
        <v>3969</v>
      </c>
      <c r="BG1483" s="311" t="s">
        <v>486</v>
      </c>
      <c r="BH1483" s="93" t="str">
        <f t="shared" si="87"/>
        <v>Kentucky Butler</v>
      </c>
      <c r="BI1483" s="93" t="s">
        <v>446</v>
      </c>
      <c r="BJ1483" s="93" t="s">
        <v>3404</v>
      </c>
      <c r="BK1483" s="93" t="s">
        <v>3405</v>
      </c>
      <c r="BL1483" s="100" t="s">
        <v>1114</v>
      </c>
      <c r="BM1483" s="306" t="s">
        <v>308</v>
      </c>
    </row>
    <row r="1484" spans="53:65" ht="15" x14ac:dyDescent="0.25">
      <c r="BA1484" s="91" t="s">
        <v>4016</v>
      </c>
      <c r="BB1484" s="91" t="s">
        <v>3767</v>
      </c>
      <c r="BC1484" s="91" t="s">
        <v>3806</v>
      </c>
      <c r="BD1484" s="473" t="s">
        <v>1301</v>
      </c>
      <c r="BE1484">
        <v>1451</v>
      </c>
      <c r="BF1484" s="93" t="s">
        <v>3969</v>
      </c>
      <c r="BG1484" s="311" t="s">
        <v>486</v>
      </c>
      <c r="BH1484" s="93" t="str">
        <f>_xlfn.CONCAT(BF1484," ",BG1484)</f>
        <v>Kentucky Butler</v>
      </c>
      <c r="BI1484" s="93" t="s">
        <v>1799</v>
      </c>
      <c r="BJ1484" s="93" t="s">
        <v>3971</v>
      </c>
      <c r="BK1484" s="93" t="s">
        <v>3971</v>
      </c>
      <c r="BL1484" s="93" t="s">
        <v>3971</v>
      </c>
      <c r="BM1484" s="95" t="s">
        <v>1125</v>
      </c>
    </row>
    <row r="1485" spans="53:65" ht="15" x14ac:dyDescent="0.25">
      <c r="BA1485" s="90" t="s">
        <v>4017</v>
      </c>
      <c r="BB1485" s="90" t="s">
        <v>3767</v>
      </c>
      <c r="BC1485" s="90" t="s">
        <v>1401</v>
      </c>
      <c r="BD1485" s="473" t="s">
        <v>1301</v>
      </c>
      <c r="BE1485">
        <v>1452</v>
      </c>
      <c r="BF1485" s="93" t="s">
        <v>3969</v>
      </c>
      <c r="BG1485" s="311" t="s">
        <v>4018</v>
      </c>
      <c r="BH1485" s="93" t="str">
        <f t="shared" si="87"/>
        <v>Kentucky Caldwell</v>
      </c>
      <c r="BI1485" s="93" t="s">
        <v>446</v>
      </c>
      <c r="BJ1485" s="93" t="s">
        <v>3404</v>
      </c>
      <c r="BK1485" s="93" t="s">
        <v>3405</v>
      </c>
      <c r="BL1485" s="100" t="s">
        <v>1114</v>
      </c>
      <c r="BM1485" s="306" t="s">
        <v>308</v>
      </c>
    </row>
    <row r="1486" spans="53:65" ht="15" x14ac:dyDescent="0.25">
      <c r="BA1486" s="91" t="s">
        <v>4019</v>
      </c>
      <c r="BB1486" s="91" t="s">
        <v>3767</v>
      </c>
      <c r="BC1486" s="91" t="s">
        <v>3955</v>
      </c>
      <c r="BD1486" s="473" t="s">
        <v>1301</v>
      </c>
      <c r="BE1486">
        <v>1453</v>
      </c>
      <c r="BF1486" s="93" t="s">
        <v>3969</v>
      </c>
      <c r="BG1486" s="311" t="s">
        <v>4018</v>
      </c>
      <c r="BH1486" s="93" t="str">
        <f t="shared" si="87"/>
        <v>Kentucky Caldwell</v>
      </c>
      <c r="BI1486" s="93" t="s">
        <v>1799</v>
      </c>
      <c r="BJ1486" s="93" t="s">
        <v>3971</v>
      </c>
      <c r="BK1486" s="93" t="s">
        <v>3971</v>
      </c>
      <c r="BL1486" s="93" t="s">
        <v>3971</v>
      </c>
      <c r="BM1486" s="95" t="s">
        <v>1125</v>
      </c>
    </row>
    <row r="1487" spans="53:65" ht="15" x14ac:dyDescent="0.25">
      <c r="BA1487" s="90" t="s">
        <v>4020</v>
      </c>
      <c r="BB1487" s="90" t="s">
        <v>3767</v>
      </c>
      <c r="BC1487" s="90" t="s">
        <v>4014</v>
      </c>
      <c r="BD1487" s="473" t="s">
        <v>1301</v>
      </c>
      <c r="BE1487">
        <v>1454</v>
      </c>
      <c r="BF1487" s="93" t="s">
        <v>3969</v>
      </c>
      <c r="BG1487" s="311" t="s">
        <v>4021</v>
      </c>
      <c r="BH1487" s="93" t="str">
        <f t="shared" si="87"/>
        <v>Kentucky Calloway</v>
      </c>
      <c r="BI1487" s="93" t="s">
        <v>446</v>
      </c>
      <c r="BJ1487" s="93" t="s">
        <v>3404</v>
      </c>
      <c r="BK1487" s="93" t="s">
        <v>3405</v>
      </c>
      <c r="BL1487" s="100" t="s">
        <v>1114</v>
      </c>
      <c r="BM1487" s="306" t="s">
        <v>308</v>
      </c>
    </row>
    <row r="1488" spans="53:65" ht="15" x14ac:dyDescent="0.25">
      <c r="BA1488" s="91" t="s">
        <v>4022</v>
      </c>
      <c r="BB1488" s="91" t="s">
        <v>3767</v>
      </c>
      <c r="BC1488" s="91" t="s">
        <v>3955</v>
      </c>
      <c r="BD1488" s="473" t="s">
        <v>1301</v>
      </c>
      <c r="BE1488">
        <v>1455</v>
      </c>
      <c r="BF1488" s="93" t="s">
        <v>3969</v>
      </c>
      <c r="BG1488" s="311" t="s">
        <v>4021</v>
      </c>
      <c r="BH1488" s="93" t="str">
        <f t="shared" si="87"/>
        <v>Kentucky Calloway</v>
      </c>
      <c r="BI1488" s="93" t="s">
        <v>1799</v>
      </c>
      <c r="BJ1488" s="93" t="s">
        <v>3971</v>
      </c>
      <c r="BK1488" s="93" t="s">
        <v>3971</v>
      </c>
      <c r="BL1488" s="93" t="s">
        <v>3971</v>
      </c>
      <c r="BM1488" s="95" t="s">
        <v>1125</v>
      </c>
    </row>
    <row r="1489" spans="53:65" ht="15" x14ac:dyDescent="0.25">
      <c r="BA1489" s="90" t="s">
        <v>4023</v>
      </c>
      <c r="BB1489" s="90" t="s">
        <v>3767</v>
      </c>
      <c r="BC1489" s="90" t="s">
        <v>3806</v>
      </c>
      <c r="BD1489" s="473" t="s">
        <v>1301</v>
      </c>
      <c r="BE1489">
        <v>1456</v>
      </c>
      <c r="BF1489" s="93" t="s">
        <v>3969</v>
      </c>
      <c r="BG1489" s="311" t="s">
        <v>4024</v>
      </c>
      <c r="BH1489" s="93" t="str">
        <f t="shared" si="87"/>
        <v>Kentucky Campbell</v>
      </c>
      <c r="BI1489" s="93" t="s">
        <v>1799</v>
      </c>
      <c r="BJ1489" s="93" t="s">
        <v>3971</v>
      </c>
      <c r="BK1489" s="93" t="s">
        <v>3971</v>
      </c>
      <c r="BL1489" s="93" t="s">
        <v>3971</v>
      </c>
      <c r="BM1489" s="95" t="s">
        <v>1125</v>
      </c>
    </row>
    <row r="1490" spans="53:65" ht="15" x14ac:dyDescent="0.25">
      <c r="BA1490" s="91" t="s">
        <v>4025</v>
      </c>
      <c r="BB1490" s="91" t="s">
        <v>3767</v>
      </c>
      <c r="BC1490" s="91" t="s">
        <v>3806</v>
      </c>
      <c r="BD1490" s="473" t="s">
        <v>1301</v>
      </c>
      <c r="BE1490">
        <v>1457</v>
      </c>
      <c r="BF1490" s="93" t="s">
        <v>3969</v>
      </c>
      <c r="BG1490" s="311" t="s">
        <v>4024</v>
      </c>
      <c r="BH1490" s="93" t="str">
        <f t="shared" si="87"/>
        <v>Kentucky Campbell</v>
      </c>
      <c r="BI1490" s="93" t="s">
        <v>446</v>
      </c>
      <c r="BJ1490" s="93" t="s">
        <v>3404</v>
      </c>
      <c r="BK1490" s="93" t="s">
        <v>3405</v>
      </c>
      <c r="BL1490" s="100" t="s">
        <v>1114</v>
      </c>
      <c r="BM1490" s="306" t="s">
        <v>308</v>
      </c>
    </row>
    <row r="1491" spans="53:65" ht="15" x14ac:dyDescent="0.25">
      <c r="BA1491" s="90" t="s">
        <v>4026</v>
      </c>
      <c r="BB1491" s="90" t="s">
        <v>3767</v>
      </c>
      <c r="BC1491" s="90" t="s">
        <v>3806</v>
      </c>
      <c r="BD1491" s="473" t="s">
        <v>1301</v>
      </c>
      <c r="BE1491">
        <v>1458</v>
      </c>
      <c r="BF1491" s="93" t="s">
        <v>3969</v>
      </c>
      <c r="BG1491" s="311" t="s">
        <v>4027</v>
      </c>
      <c r="BH1491" s="93" t="str">
        <f t="shared" si="87"/>
        <v>Kentucky Carlisle</v>
      </c>
      <c r="BI1491" s="93" t="s">
        <v>446</v>
      </c>
      <c r="BJ1491" s="93" t="s">
        <v>3404</v>
      </c>
      <c r="BK1491" s="93" t="s">
        <v>3405</v>
      </c>
      <c r="BL1491" s="100" t="s">
        <v>1114</v>
      </c>
      <c r="BM1491" s="306" t="s">
        <v>308</v>
      </c>
    </row>
    <row r="1492" spans="53:65" ht="15" x14ac:dyDescent="0.25">
      <c r="BA1492" s="90" t="s">
        <v>4028</v>
      </c>
      <c r="BB1492" s="90" t="s">
        <v>3767</v>
      </c>
      <c r="BC1492" s="90" t="s">
        <v>3806</v>
      </c>
      <c r="BD1492" s="473" t="s">
        <v>1301</v>
      </c>
      <c r="BE1492">
        <v>1459</v>
      </c>
      <c r="BF1492" s="93" t="s">
        <v>3969</v>
      </c>
      <c r="BG1492" s="311" t="s">
        <v>4027</v>
      </c>
      <c r="BH1492" s="93" t="str">
        <f t="shared" si="87"/>
        <v>Kentucky Carlisle</v>
      </c>
      <c r="BI1492" s="93" t="s">
        <v>1799</v>
      </c>
      <c r="BJ1492" s="93" t="s">
        <v>3971</v>
      </c>
      <c r="BK1492" s="93" t="s">
        <v>3971</v>
      </c>
      <c r="BL1492" s="93" t="s">
        <v>3971</v>
      </c>
      <c r="BM1492" s="95" t="s">
        <v>1125</v>
      </c>
    </row>
    <row r="1493" spans="53:65" ht="15" x14ac:dyDescent="0.25">
      <c r="BA1493" s="91" t="s">
        <v>4029</v>
      </c>
      <c r="BB1493" s="91" t="s">
        <v>3767</v>
      </c>
      <c r="BC1493" s="91" t="s">
        <v>3955</v>
      </c>
      <c r="BD1493" s="473" t="s">
        <v>1301</v>
      </c>
      <c r="BE1493">
        <v>1460</v>
      </c>
      <c r="BF1493" s="93" t="s">
        <v>3969</v>
      </c>
      <c r="BG1493" s="311" t="s">
        <v>1204</v>
      </c>
      <c r="BH1493" s="93" t="str">
        <f t="shared" si="87"/>
        <v>Kentucky Carroll</v>
      </c>
      <c r="BI1493" s="93" t="s">
        <v>1799</v>
      </c>
      <c r="BJ1493" s="93" t="s">
        <v>3971</v>
      </c>
      <c r="BK1493" s="93" t="s">
        <v>3971</v>
      </c>
      <c r="BL1493" s="93" t="s">
        <v>3971</v>
      </c>
      <c r="BM1493" s="95" t="s">
        <v>1125</v>
      </c>
    </row>
    <row r="1494" spans="53:65" ht="15" x14ac:dyDescent="0.25">
      <c r="BA1494" s="90" t="s">
        <v>4030</v>
      </c>
      <c r="BB1494" s="90" t="s">
        <v>3767</v>
      </c>
      <c r="BC1494" s="90" t="s">
        <v>3955</v>
      </c>
      <c r="BD1494" s="473" t="s">
        <v>1301</v>
      </c>
      <c r="BE1494">
        <v>1461</v>
      </c>
      <c r="BF1494" s="93" t="s">
        <v>3969</v>
      </c>
      <c r="BG1494" s="311" t="s">
        <v>1204</v>
      </c>
      <c r="BH1494" s="93" t="str">
        <f t="shared" si="87"/>
        <v>Kentucky Carroll</v>
      </c>
      <c r="BI1494" s="93" t="s">
        <v>446</v>
      </c>
      <c r="BJ1494" s="93" t="s">
        <v>3404</v>
      </c>
      <c r="BK1494" s="93" t="s">
        <v>3405</v>
      </c>
      <c r="BL1494" s="100" t="s">
        <v>1114</v>
      </c>
      <c r="BM1494" s="306" t="s">
        <v>308</v>
      </c>
    </row>
    <row r="1495" spans="53:65" ht="15" x14ac:dyDescent="0.25">
      <c r="BA1495" s="91" t="s">
        <v>4031</v>
      </c>
      <c r="BB1495" s="91" t="s">
        <v>3767</v>
      </c>
      <c r="BC1495" s="91" t="s">
        <v>3806</v>
      </c>
      <c r="BD1495" s="473" t="s">
        <v>1301</v>
      </c>
      <c r="BE1495">
        <v>1462</v>
      </c>
      <c r="BF1495" s="93" t="s">
        <v>3969</v>
      </c>
      <c r="BG1495" s="311" t="s">
        <v>4032</v>
      </c>
      <c r="BH1495" s="93" t="str">
        <f t="shared" si="87"/>
        <v>Kentucky Carter</v>
      </c>
      <c r="BI1495" s="93" t="s">
        <v>1799</v>
      </c>
      <c r="BJ1495" s="93" t="s">
        <v>3971</v>
      </c>
      <c r="BK1495" s="93" t="s">
        <v>3971</v>
      </c>
      <c r="BL1495" s="93" t="s">
        <v>3971</v>
      </c>
      <c r="BM1495" s="95" t="s">
        <v>1125</v>
      </c>
    </row>
    <row r="1496" spans="53:65" ht="15" x14ac:dyDescent="0.25">
      <c r="BA1496" s="90" t="s">
        <v>4033</v>
      </c>
      <c r="BB1496" s="90" t="s">
        <v>3767</v>
      </c>
      <c r="BC1496" s="90" t="s">
        <v>3806</v>
      </c>
      <c r="BD1496" s="473" t="s">
        <v>1301</v>
      </c>
      <c r="BE1496">
        <v>1463</v>
      </c>
      <c r="BF1496" s="93" t="s">
        <v>3969</v>
      </c>
      <c r="BG1496" s="311" t="s">
        <v>4032</v>
      </c>
      <c r="BH1496" s="93" t="str">
        <f t="shared" si="87"/>
        <v>Kentucky Carter</v>
      </c>
      <c r="BI1496" s="93" t="s">
        <v>446</v>
      </c>
      <c r="BJ1496" s="93" t="s">
        <v>3404</v>
      </c>
      <c r="BK1496" s="93" t="s">
        <v>3405</v>
      </c>
      <c r="BL1496" s="100" t="s">
        <v>1114</v>
      </c>
      <c r="BM1496" s="249" t="s">
        <v>308</v>
      </c>
    </row>
    <row r="1497" spans="53:65" ht="15" x14ac:dyDescent="0.25">
      <c r="BA1497" s="91" t="s">
        <v>4034</v>
      </c>
      <c r="BB1497" s="91" t="s">
        <v>3767</v>
      </c>
      <c r="BC1497" s="91" t="s">
        <v>3806</v>
      </c>
      <c r="BD1497" s="473" t="s">
        <v>1301</v>
      </c>
      <c r="BE1497">
        <v>1464</v>
      </c>
      <c r="BF1497" s="18" t="s">
        <v>3969</v>
      </c>
      <c r="BG1497" s="312" t="s">
        <v>4035</v>
      </c>
      <c r="BH1497" s="93" t="str">
        <f t="shared" si="87"/>
        <v>Kentucky Casey</v>
      </c>
      <c r="BI1497" s="93" t="s">
        <v>1799</v>
      </c>
      <c r="BJ1497" s="93" t="s">
        <v>4036</v>
      </c>
      <c r="BK1497" s="93" t="s">
        <v>4036</v>
      </c>
      <c r="BL1497" s="93" t="s">
        <v>4036</v>
      </c>
      <c r="BM1497" s="249" t="s">
        <v>306</v>
      </c>
    </row>
    <row r="1498" spans="53:65" ht="15" x14ac:dyDescent="0.25">
      <c r="BA1498" s="91" t="s">
        <v>4037</v>
      </c>
      <c r="BB1498" s="91" t="s">
        <v>3767</v>
      </c>
      <c r="BC1498" s="91" t="s">
        <v>3806</v>
      </c>
      <c r="BD1498" s="473" t="s">
        <v>1301</v>
      </c>
      <c r="BE1498">
        <v>1465</v>
      </c>
      <c r="BF1498" s="18" t="s">
        <v>3969</v>
      </c>
      <c r="BG1498" s="312" t="s">
        <v>4035</v>
      </c>
      <c r="BH1498" s="93" t="str">
        <f>_xlfn.CONCAT(BF1498," ",BG1498)</f>
        <v>Kentucky Casey</v>
      </c>
      <c r="BI1498" s="18" t="s">
        <v>446</v>
      </c>
      <c r="BJ1498" s="18" t="s">
        <v>3404</v>
      </c>
      <c r="BK1498" s="18" t="s">
        <v>3405</v>
      </c>
      <c r="BL1498" s="100" t="s">
        <v>1114</v>
      </c>
      <c r="BM1498" s="249" t="s">
        <v>308</v>
      </c>
    </row>
    <row r="1499" spans="53:65" ht="15" x14ac:dyDescent="0.25">
      <c r="BA1499" s="90" t="s">
        <v>4038</v>
      </c>
      <c r="BB1499" s="90" t="s">
        <v>3767</v>
      </c>
      <c r="BC1499" s="90" t="s">
        <v>3955</v>
      </c>
      <c r="BD1499" s="473" t="s">
        <v>1301</v>
      </c>
      <c r="BE1499">
        <v>1466</v>
      </c>
      <c r="BF1499" s="93" t="s">
        <v>3969</v>
      </c>
      <c r="BG1499" s="311" t="s">
        <v>3066</v>
      </c>
      <c r="BH1499" s="93" t="str">
        <f t="shared" si="87"/>
        <v>Kentucky Christian</v>
      </c>
      <c r="BI1499" s="93" t="s">
        <v>446</v>
      </c>
      <c r="BJ1499" s="93" t="s">
        <v>3404</v>
      </c>
      <c r="BK1499" s="93" t="s">
        <v>3405</v>
      </c>
      <c r="BL1499" s="100" t="s">
        <v>1114</v>
      </c>
      <c r="BM1499" s="306" t="s">
        <v>308</v>
      </c>
    </row>
    <row r="1500" spans="53:65" ht="15" x14ac:dyDescent="0.25">
      <c r="BA1500" s="91" t="s">
        <v>4039</v>
      </c>
      <c r="BB1500" s="91" t="s">
        <v>3767</v>
      </c>
      <c r="BC1500" s="91" t="s">
        <v>3806</v>
      </c>
      <c r="BD1500" s="473" t="s">
        <v>1301</v>
      </c>
      <c r="BE1500">
        <v>1467</v>
      </c>
      <c r="BF1500" s="93" t="s">
        <v>3969</v>
      </c>
      <c r="BG1500" s="311" t="s">
        <v>3066</v>
      </c>
      <c r="BH1500" s="93" t="str">
        <f>_xlfn.CONCAT(BF1500," ",BG1500)</f>
        <v>Kentucky Christian</v>
      </c>
      <c r="BI1500" s="93" t="s">
        <v>1799</v>
      </c>
      <c r="BJ1500" s="93" t="s">
        <v>3971</v>
      </c>
      <c r="BK1500" s="93" t="s">
        <v>3971</v>
      </c>
      <c r="BL1500" s="93" t="s">
        <v>3971</v>
      </c>
      <c r="BM1500" s="95" t="s">
        <v>1125</v>
      </c>
    </row>
    <row r="1501" spans="53:65" ht="15" x14ac:dyDescent="0.25">
      <c r="BA1501" s="90" t="s">
        <v>4040</v>
      </c>
      <c r="BB1501" s="90" t="s">
        <v>3767</v>
      </c>
      <c r="BC1501" s="90" t="s">
        <v>3955</v>
      </c>
      <c r="BD1501" s="473" t="s">
        <v>1301</v>
      </c>
      <c r="BE1501">
        <v>1468</v>
      </c>
      <c r="BF1501" s="93" t="s">
        <v>3969</v>
      </c>
      <c r="BG1501" s="311" t="s">
        <v>1210</v>
      </c>
      <c r="BH1501" s="93" t="str">
        <f t="shared" si="87"/>
        <v>Kentucky Clark</v>
      </c>
      <c r="BI1501" s="93" t="s">
        <v>1799</v>
      </c>
      <c r="BJ1501" s="93" t="s">
        <v>3971</v>
      </c>
      <c r="BK1501" s="93" t="s">
        <v>3971</v>
      </c>
      <c r="BL1501" s="93" t="s">
        <v>3971</v>
      </c>
      <c r="BM1501" s="95" t="s">
        <v>1125</v>
      </c>
    </row>
    <row r="1502" spans="53:65" ht="15" x14ac:dyDescent="0.25">
      <c r="BA1502" s="90" t="s">
        <v>4041</v>
      </c>
      <c r="BB1502" s="90" t="s">
        <v>3767</v>
      </c>
      <c r="BC1502" s="90" t="s">
        <v>3955</v>
      </c>
      <c r="BD1502" s="473" t="s">
        <v>1301</v>
      </c>
      <c r="BE1502">
        <v>1469</v>
      </c>
      <c r="BF1502" s="93" t="s">
        <v>3969</v>
      </c>
      <c r="BG1502" s="311" t="s">
        <v>1210</v>
      </c>
      <c r="BH1502" s="93" t="str">
        <f t="shared" si="87"/>
        <v>Kentucky Clark</v>
      </c>
      <c r="BI1502" s="93" t="s">
        <v>446</v>
      </c>
      <c r="BJ1502" s="93" t="s">
        <v>3404</v>
      </c>
      <c r="BK1502" s="93" t="s">
        <v>3405</v>
      </c>
      <c r="BL1502" s="100" t="s">
        <v>1114</v>
      </c>
      <c r="BM1502" s="306" t="s">
        <v>308</v>
      </c>
    </row>
    <row r="1503" spans="53:65" ht="15" x14ac:dyDescent="0.25">
      <c r="BA1503" s="91" t="s">
        <v>4042</v>
      </c>
      <c r="BB1503" s="91" t="s">
        <v>3767</v>
      </c>
      <c r="BC1503" s="91" t="s">
        <v>4014</v>
      </c>
      <c r="BD1503" s="473" t="s">
        <v>1301</v>
      </c>
      <c r="BE1503">
        <v>1470</v>
      </c>
      <c r="BF1503" s="93" t="s">
        <v>3969</v>
      </c>
      <c r="BG1503" s="311" t="s">
        <v>596</v>
      </c>
      <c r="BH1503" s="93" t="str">
        <f t="shared" si="87"/>
        <v>Kentucky Clay</v>
      </c>
      <c r="BI1503" s="93" t="s">
        <v>1799</v>
      </c>
      <c r="BJ1503" s="93"/>
      <c r="BK1503" s="93" t="s">
        <v>4005</v>
      </c>
      <c r="BL1503" s="100" t="s">
        <v>4006</v>
      </c>
      <c r="BM1503" s="95" t="s">
        <v>1802</v>
      </c>
    </row>
    <row r="1504" spans="53:65" ht="15" x14ac:dyDescent="0.25">
      <c r="BA1504" s="90" t="s">
        <v>4043</v>
      </c>
      <c r="BB1504" s="90" t="s">
        <v>3767</v>
      </c>
      <c r="BC1504" s="90" t="s">
        <v>1401</v>
      </c>
      <c r="BD1504" s="473" t="s">
        <v>1301</v>
      </c>
      <c r="BE1504">
        <v>1471</v>
      </c>
      <c r="BF1504" s="93" t="s">
        <v>3969</v>
      </c>
      <c r="BG1504" s="311" t="s">
        <v>596</v>
      </c>
      <c r="BH1504" s="93" t="str">
        <f t="shared" si="87"/>
        <v>Kentucky Clay</v>
      </c>
      <c r="BI1504" s="93" t="s">
        <v>446</v>
      </c>
      <c r="BJ1504" s="93" t="s">
        <v>3404</v>
      </c>
      <c r="BK1504" s="93" t="s">
        <v>3405</v>
      </c>
      <c r="BL1504" s="100" t="s">
        <v>1114</v>
      </c>
      <c r="BM1504" s="306" t="s">
        <v>308</v>
      </c>
    </row>
    <row r="1505" spans="53:65" ht="15" x14ac:dyDescent="0.25">
      <c r="BA1505" s="91" t="s">
        <v>4044</v>
      </c>
      <c r="BB1505" s="91" t="s">
        <v>3767</v>
      </c>
      <c r="BC1505" s="91" t="s">
        <v>3806</v>
      </c>
      <c r="BD1505" s="473" t="s">
        <v>1301</v>
      </c>
      <c r="BE1505">
        <v>1472</v>
      </c>
      <c r="BF1505" s="93" t="s">
        <v>3969</v>
      </c>
      <c r="BG1505" s="311" t="s">
        <v>3079</v>
      </c>
      <c r="BH1505" s="93" t="str">
        <f t="shared" si="87"/>
        <v>Kentucky Clinton</v>
      </c>
      <c r="BI1505" s="93" t="s">
        <v>1799</v>
      </c>
      <c r="BJ1505" s="93"/>
      <c r="BK1505" s="93" t="s">
        <v>3987</v>
      </c>
      <c r="BL1505" s="100" t="s">
        <v>3988</v>
      </c>
      <c r="BM1505" s="95" t="s">
        <v>306</v>
      </c>
    </row>
    <row r="1506" spans="53:65" ht="15" x14ac:dyDescent="0.25">
      <c r="BA1506" s="91" t="s">
        <v>4045</v>
      </c>
      <c r="BB1506" s="91" t="s">
        <v>3767</v>
      </c>
      <c r="BC1506" s="91" t="s">
        <v>3802</v>
      </c>
      <c r="BD1506" s="473" t="s">
        <v>1301</v>
      </c>
      <c r="BE1506">
        <v>1473</v>
      </c>
      <c r="BF1506" s="93" t="s">
        <v>3969</v>
      </c>
      <c r="BG1506" s="311" t="s">
        <v>3079</v>
      </c>
      <c r="BH1506" s="93" t="str">
        <f t="shared" si="87"/>
        <v>Kentucky Clinton</v>
      </c>
      <c r="BI1506" s="93" t="s">
        <v>446</v>
      </c>
      <c r="BJ1506" s="93" t="s">
        <v>3404</v>
      </c>
      <c r="BK1506" s="93" t="s">
        <v>3405</v>
      </c>
      <c r="BL1506" s="100" t="s">
        <v>1114</v>
      </c>
      <c r="BM1506" s="306" t="s">
        <v>308</v>
      </c>
    </row>
    <row r="1507" spans="53:65" ht="15" x14ac:dyDescent="0.25">
      <c r="BA1507" s="90" t="s">
        <v>4046</v>
      </c>
      <c r="BB1507" s="90" t="s">
        <v>3767</v>
      </c>
      <c r="BC1507" s="90" t="s">
        <v>3955</v>
      </c>
      <c r="BD1507" s="473" t="s">
        <v>1301</v>
      </c>
      <c r="BE1507">
        <v>1474</v>
      </c>
      <c r="BF1507" s="93" t="s">
        <v>3969</v>
      </c>
      <c r="BG1507" s="311" t="s">
        <v>1233</v>
      </c>
      <c r="BH1507" s="93" t="str">
        <f t="shared" si="87"/>
        <v>Kentucky Crittenden</v>
      </c>
      <c r="BI1507" s="93" t="s">
        <v>446</v>
      </c>
      <c r="BJ1507" s="93" t="s">
        <v>3404</v>
      </c>
      <c r="BK1507" s="93" t="s">
        <v>3405</v>
      </c>
      <c r="BL1507" s="100" t="s">
        <v>1114</v>
      </c>
      <c r="BM1507" s="306" t="s">
        <v>308</v>
      </c>
    </row>
    <row r="1508" spans="53:65" ht="15" x14ac:dyDescent="0.25">
      <c r="BA1508" s="91" t="s">
        <v>4047</v>
      </c>
      <c r="BB1508" s="91" t="s">
        <v>3767</v>
      </c>
      <c r="BC1508" s="91" t="s">
        <v>3806</v>
      </c>
      <c r="BD1508" s="473" t="s">
        <v>1301</v>
      </c>
      <c r="BE1508">
        <v>1475</v>
      </c>
      <c r="BF1508" s="93" t="s">
        <v>3969</v>
      </c>
      <c r="BG1508" s="311" t="s">
        <v>1233</v>
      </c>
      <c r="BH1508" s="93" t="str">
        <f t="shared" si="87"/>
        <v>Kentucky Crittenden</v>
      </c>
      <c r="BI1508" s="93" t="s">
        <v>1799</v>
      </c>
      <c r="BJ1508" s="93" t="s">
        <v>3971</v>
      </c>
      <c r="BK1508" s="93" t="s">
        <v>3971</v>
      </c>
      <c r="BL1508" s="93" t="s">
        <v>3971</v>
      </c>
      <c r="BM1508" s="95" t="s">
        <v>1125</v>
      </c>
    </row>
    <row r="1509" spans="53:65" ht="15" x14ac:dyDescent="0.25">
      <c r="BA1509" s="90" t="s">
        <v>4048</v>
      </c>
      <c r="BB1509" s="90" t="s">
        <v>3767</v>
      </c>
      <c r="BC1509" s="90" t="s">
        <v>3806</v>
      </c>
      <c r="BD1509" s="473" t="s">
        <v>1301</v>
      </c>
      <c r="BE1509">
        <v>1476</v>
      </c>
      <c r="BF1509" s="93" t="s">
        <v>3969</v>
      </c>
      <c r="BG1509" s="311" t="s">
        <v>3097</v>
      </c>
      <c r="BH1509" s="93" t="str">
        <f t="shared" si="87"/>
        <v>Kentucky Cumberland</v>
      </c>
      <c r="BI1509" s="93" t="s">
        <v>1799</v>
      </c>
      <c r="BJ1509" s="93" t="s">
        <v>3971</v>
      </c>
      <c r="BK1509" s="93" t="s">
        <v>3971</v>
      </c>
      <c r="BL1509" s="93" t="s">
        <v>3971</v>
      </c>
      <c r="BM1509" s="95" t="s">
        <v>1125</v>
      </c>
    </row>
    <row r="1510" spans="53:65" ht="15" x14ac:dyDescent="0.25">
      <c r="BA1510" s="90" t="s">
        <v>4049</v>
      </c>
      <c r="BB1510" s="90" t="s">
        <v>3767</v>
      </c>
      <c r="BC1510" s="90" t="s">
        <v>3955</v>
      </c>
      <c r="BD1510" s="473" t="s">
        <v>1301</v>
      </c>
      <c r="BE1510">
        <v>1477</v>
      </c>
      <c r="BF1510" s="93" t="s">
        <v>3969</v>
      </c>
      <c r="BG1510" s="311" t="s">
        <v>3097</v>
      </c>
      <c r="BH1510" s="93" t="str">
        <f t="shared" si="87"/>
        <v>Kentucky Cumberland</v>
      </c>
      <c r="BI1510" s="93" t="s">
        <v>446</v>
      </c>
      <c r="BJ1510" s="93" t="s">
        <v>3404</v>
      </c>
      <c r="BK1510" s="93" t="s">
        <v>3405</v>
      </c>
      <c r="BL1510" s="100" t="s">
        <v>1114</v>
      </c>
      <c r="BM1510" s="306" t="s">
        <v>308</v>
      </c>
    </row>
    <row r="1511" spans="53:65" ht="15" x14ac:dyDescent="0.25">
      <c r="BA1511" s="91" t="s">
        <v>4050</v>
      </c>
      <c r="BB1511" s="91" t="s">
        <v>3767</v>
      </c>
      <c r="BC1511" s="91" t="s">
        <v>3806</v>
      </c>
      <c r="BD1511" s="473" t="s">
        <v>1301</v>
      </c>
      <c r="BE1511">
        <v>1478</v>
      </c>
      <c r="BF1511" s="93" t="s">
        <v>3969</v>
      </c>
      <c r="BG1511" s="311" t="s">
        <v>3428</v>
      </c>
      <c r="BH1511" s="93" t="str">
        <f t="shared" si="87"/>
        <v>Kentucky Daviess</v>
      </c>
      <c r="BI1511" s="93" t="s">
        <v>446</v>
      </c>
      <c r="BJ1511" s="93" t="s">
        <v>3404</v>
      </c>
      <c r="BK1511" s="93" t="s">
        <v>3405</v>
      </c>
      <c r="BL1511" s="100" t="s">
        <v>1114</v>
      </c>
      <c r="BM1511" s="306" t="s">
        <v>308</v>
      </c>
    </row>
    <row r="1512" spans="53:65" ht="15" x14ac:dyDescent="0.25">
      <c r="BA1512" s="90" t="s">
        <v>4051</v>
      </c>
      <c r="BB1512" s="90" t="s">
        <v>3767</v>
      </c>
      <c r="BC1512" s="90" t="s">
        <v>1401</v>
      </c>
      <c r="BD1512" s="473" t="s">
        <v>1301</v>
      </c>
      <c r="BE1512">
        <v>1479</v>
      </c>
      <c r="BF1512" s="93" t="s">
        <v>3969</v>
      </c>
      <c r="BG1512" s="311" t="s">
        <v>3428</v>
      </c>
      <c r="BH1512" s="93" t="str">
        <f>_xlfn.CONCAT(BF1512," ",BG1512)</f>
        <v>Kentucky Daviess</v>
      </c>
      <c r="BI1512" s="93" t="s">
        <v>1799</v>
      </c>
      <c r="BJ1512" s="93" t="s">
        <v>3971</v>
      </c>
      <c r="BK1512" s="93" t="s">
        <v>3971</v>
      </c>
      <c r="BL1512" s="93" t="s">
        <v>3971</v>
      </c>
      <c r="BM1512" s="95" t="s">
        <v>1125</v>
      </c>
    </row>
    <row r="1513" spans="53:65" ht="15" x14ac:dyDescent="0.25">
      <c r="BA1513" s="91" t="s">
        <v>4052</v>
      </c>
      <c r="BB1513" s="91" t="s">
        <v>3767</v>
      </c>
      <c r="BC1513" s="91" t="s">
        <v>4014</v>
      </c>
      <c r="BD1513" s="473" t="s">
        <v>1301</v>
      </c>
      <c r="BE1513">
        <v>1480</v>
      </c>
      <c r="BF1513" s="93" t="s">
        <v>3969</v>
      </c>
      <c r="BG1513" s="311" t="s">
        <v>4053</v>
      </c>
      <c r="BH1513" s="93" t="str">
        <f t="shared" si="87"/>
        <v>Kentucky Edmonson</v>
      </c>
      <c r="BI1513" s="93" t="s">
        <v>1799</v>
      </c>
      <c r="BJ1513" s="93" t="s">
        <v>3971</v>
      </c>
      <c r="BK1513" s="93" t="s">
        <v>3971</v>
      </c>
      <c r="BL1513" s="93" t="s">
        <v>3971</v>
      </c>
      <c r="BM1513" s="95" t="s">
        <v>1125</v>
      </c>
    </row>
    <row r="1514" spans="53:65" ht="15" x14ac:dyDescent="0.25">
      <c r="BA1514" s="90" t="s">
        <v>4054</v>
      </c>
      <c r="BB1514" s="90" t="s">
        <v>3767</v>
      </c>
      <c r="BC1514" s="90" t="s">
        <v>4014</v>
      </c>
      <c r="BD1514" s="473" t="s">
        <v>1301</v>
      </c>
      <c r="BE1514">
        <v>1481</v>
      </c>
      <c r="BF1514" s="93" t="s">
        <v>3969</v>
      </c>
      <c r="BG1514" s="311" t="s">
        <v>4053</v>
      </c>
      <c r="BH1514" s="93" t="str">
        <f t="shared" si="87"/>
        <v>Kentucky Edmonson</v>
      </c>
      <c r="BI1514" s="93" t="s">
        <v>446</v>
      </c>
      <c r="BJ1514" s="93" t="s">
        <v>3404</v>
      </c>
      <c r="BK1514" s="93" t="s">
        <v>3405</v>
      </c>
      <c r="BL1514" s="100" t="s">
        <v>1114</v>
      </c>
      <c r="BM1514" s="306" t="s">
        <v>308</v>
      </c>
    </row>
    <row r="1515" spans="53:65" ht="15" x14ac:dyDescent="0.25">
      <c r="BA1515" s="91" t="s">
        <v>4055</v>
      </c>
      <c r="BB1515" s="91" t="s">
        <v>3767</v>
      </c>
      <c r="BC1515" s="91" t="s">
        <v>4014</v>
      </c>
      <c r="BD1515" s="473" t="s">
        <v>1301</v>
      </c>
      <c r="BE1515">
        <v>1482</v>
      </c>
      <c r="BF1515" s="93" t="s">
        <v>3969</v>
      </c>
      <c r="BG1515" s="311" t="s">
        <v>4056</v>
      </c>
      <c r="BH1515" s="93" t="str">
        <f t="shared" si="87"/>
        <v>Kentucky Elliott</v>
      </c>
      <c r="BI1515" s="93" t="s">
        <v>1799</v>
      </c>
      <c r="BJ1515" s="93" t="s">
        <v>3971</v>
      </c>
      <c r="BK1515" s="93" t="s">
        <v>3971</v>
      </c>
      <c r="BL1515" s="93" t="s">
        <v>3971</v>
      </c>
      <c r="BM1515" s="95" t="s">
        <v>1125</v>
      </c>
    </row>
    <row r="1516" spans="53:65" ht="15" x14ac:dyDescent="0.25">
      <c r="BA1516" s="91" t="s">
        <v>4057</v>
      </c>
      <c r="BB1516" s="91" t="s">
        <v>3767</v>
      </c>
      <c r="BC1516" s="91" t="s">
        <v>4014</v>
      </c>
      <c r="BD1516" s="473" t="s">
        <v>1301</v>
      </c>
      <c r="BE1516">
        <v>1483</v>
      </c>
      <c r="BF1516" s="93" t="s">
        <v>3969</v>
      </c>
      <c r="BG1516" s="311" t="s">
        <v>4056</v>
      </c>
      <c r="BH1516" s="93" t="str">
        <f t="shared" si="87"/>
        <v>Kentucky Elliott</v>
      </c>
      <c r="BI1516" s="93" t="s">
        <v>446</v>
      </c>
      <c r="BJ1516" s="93" t="s">
        <v>3404</v>
      </c>
      <c r="BK1516" s="93" t="s">
        <v>3405</v>
      </c>
      <c r="BL1516" s="100" t="s">
        <v>1114</v>
      </c>
      <c r="BM1516" s="306" t="s">
        <v>308</v>
      </c>
    </row>
    <row r="1517" spans="53:65" ht="15" x14ac:dyDescent="0.25">
      <c r="BA1517" s="90" t="s">
        <v>4058</v>
      </c>
      <c r="BB1517" s="90" t="s">
        <v>3767</v>
      </c>
      <c r="BC1517" s="90" t="s">
        <v>4014</v>
      </c>
      <c r="BD1517" s="473" t="s">
        <v>1301</v>
      </c>
      <c r="BE1517">
        <v>1484</v>
      </c>
      <c r="BF1517" s="93" t="s">
        <v>3969</v>
      </c>
      <c r="BG1517" s="311" t="s">
        <v>4059</v>
      </c>
      <c r="BH1517" s="93" t="str">
        <f t="shared" si="87"/>
        <v>Kentucky Estill</v>
      </c>
      <c r="BI1517" s="93" t="s">
        <v>1799</v>
      </c>
      <c r="BJ1517" s="93"/>
      <c r="BK1517" s="93" t="s">
        <v>4005</v>
      </c>
      <c r="BL1517" s="100" t="s">
        <v>4006</v>
      </c>
      <c r="BM1517" s="95" t="s">
        <v>1802</v>
      </c>
    </row>
    <row r="1518" spans="53:65" ht="15" x14ac:dyDescent="0.25">
      <c r="BA1518" s="91" t="s">
        <v>4060</v>
      </c>
      <c r="BB1518" s="91" t="s">
        <v>3767</v>
      </c>
      <c r="BC1518" s="91" t="s">
        <v>4061</v>
      </c>
      <c r="BD1518" s="473" t="s">
        <v>1301</v>
      </c>
      <c r="BE1518">
        <v>1485</v>
      </c>
      <c r="BF1518" s="93" t="s">
        <v>3969</v>
      </c>
      <c r="BG1518" s="311" t="s">
        <v>4059</v>
      </c>
      <c r="BH1518" s="93" t="str">
        <f t="shared" si="87"/>
        <v>Kentucky Estill</v>
      </c>
      <c r="BI1518" s="93" t="s">
        <v>446</v>
      </c>
      <c r="BJ1518" s="93" t="s">
        <v>3404</v>
      </c>
      <c r="BK1518" s="93" t="s">
        <v>3405</v>
      </c>
      <c r="BL1518" s="100" t="s">
        <v>1114</v>
      </c>
      <c r="BM1518" s="306" t="s">
        <v>308</v>
      </c>
    </row>
    <row r="1519" spans="53:65" ht="15" x14ac:dyDescent="0.25">
      <c r="BA1519" s="90" t="s">
        <v>4062</v>
      </c>
      <c r="BB1519" s="90" t="s">
        <v>3767</v>
      </c>
      <c r="BC1519" s="90" t="s">
        <v>4061</v>
      </c>
      <c r="BD1519" s="473" t="s">
        <v>1301</v>
      </c>
      <c r="BE1519">
        <v>1486</v>
      </c>
      <c r="BF1519" s="93" t="s">
        <v>3969</v>
      </c>
      <c r="BG1519" s="311" t="s">
        <v>786</v>
      </c>
      <c r="BH1519" s="93" t="str">
        <f t="shared" si="87"/>
        <v>Kentucky Fayette</v>
      </c>
      <c r="BI1519" s="93" t="s">
        <v>1799</v>
      </c>
      <c r="BJ1519" s="93" t="s">
        <v>3971</v>
      </c>
      <c r="BK1519" s="93" t="s">
        <v>3971</v>
      </c>
      <c r="BL1519" s="93" t="s">
        <v>3971</v>
      </c>
      <c r="BM1519" s="95" t="s">
        <v>1125</v>
      </c>
    </row>
    <row r="1520" spans="53:65" ht="15" x14ac:dyDescent="0.25">
      <c r="BA1520" s="90" t="s">
        <v>4063</v>
      </c>
      <c r="BB1520" s="90" t="s">
        <v>3767</v>
      </c>
      <c r="BC1520" s="90" t="s">
        <v>4014</v>
      </c>
      <c r="BD1520" s="473" t="s">
        <v>1301</v>
      </c>
      <c r="BE1520">
        <v>1487</v>
      </c>
      <c r="BF1520" s="93" t="s">
        <v>3969</v>
      </c>
      <c r="BG1520" s="311" t="s">
        <v>786</v>
      </c>
      <c r="BH1520" s="93" t="str">
        <f t="shared" si="87"/>
        <v>Kentucky Fayette</v>
      </c>
      <c r="BI1520" s="93" t="s">
        <v>446</v>
      </c>
      <c r="BJ1520" s="93" t="s">
        <v>3404</v>
      </c>
      <c r="BK1520" s="93" t="s">
        <v>3405</v>
      </c>
      <c r="BL1520" s="100" t="s">
        <v>1114</v>
      </c>
      <c r="BM1520" s="306" t="s">
        <v>308</v>
      </c>
    </row>
    <row r="1521" spans="53:65" ht="15" x14ac:dyDescent="0.25">
      <c r="BA1521" s="91" t="s">
        <v>4064</v>
      </c>
      <c r="BB1521" s="91" t="s">
        <v>3767</v>
      </c>
      <c r="BC1521" s="91" t="s">
        <v>4014</v>
      </c>
      <c r="BD1521" s="473" t="s">
        <v>1301</v>
      </c>
      <c r="BE1521">
        <v>1488</v>
      </c>
      <c r="BF1521" s="93" t="s">
        <v>3969</v>
      </c>
      <c r="BG1521" s="311" t="s">
        <v>4065</v>
      </c>
      <c r="BH1521" s="93" t="str">
        <f t="shared" si="87"/>
        <v>Kentucky Fleming</v>
      </c>
      <c r="BI1521" s="93" t="s">
        <v>1799</v>
      </c>
      <c r="BJ1521" s="93" t="s">
        <v>3971</v>
      </c>
      <c r="BK1521" s="93" t="s">
        <v>3971</v>
      </c>
      <c r="BL1521" s="93" t="s">
        <v>3971</v>
      </c>
      <c r="BM1521" s="95" t="s">
        <v>1125</v>
      </c>
    </row>
    <row r="1522" spans="53:65" ht="15" x14ac:dyDescent="0.25">
      <c r="BA1522" s="90" t="s">
        <v>4066</v>
      </c>
      <c r="BB1522" s="90" t="s">
        <v>3767</v>
      </c>
      <c r="BC1522" s="90" t="s">
        <v>4014</v>
      </c>
      <c r="BD1522" s="473" t="s">
        <v>1301</v>
      </c>
      <c r="BE1522">
        <v>1489</v>
      </c>
      <c r="BF1522" s="93" t="s">
        <v>3969</v>
      </c>
      <c r="BG1522" s="311" t="s">
        <v>4065</v>
      </c>
      <c r="BH1522" s="93" t="str">
        <f t="shared" si="87"/>
        <v>Kentucky Fleming</v>
      </c>
      <c r="BI1522" s="93" t="s">
        <v>446</v>
      </c>
      <c r="BJ1522" s="93" t="s">
        <v>3404</v>
      </c>
      <c r="BK1522" s="93" t="s">
        <v>3405</v>
      </c>
      <c r="BL1522" s="100" t="s">
        <v>1114</v>
      </c>
      <c r="BM1522" s="306" t="s">
        <v>308</v>
      </c>
    </row>
    <row r="1523" spans="53:65" ht="15" x14ac:dyDescent="0.25">
      <c r="BA1523" s="91" t="s">
        <v>4067</v>
      </c>
      <c r="BB1523" s="91" t="s">
        <v>3767</v>
      </c>
      <c r="BC1523" s="91" t="s">
        <v>4014</v>
      </c>
      <c r="BD1523" s="473" t="s">
        <v>1301</v>
      </c>
      <c r="BE1523">
        <v>1490</v>
      </c>
      <c r="BF1523" s="93" t="s">
        <v>3969</v>
      </c>
      <c r="BG1523" s="311" t="s">
        <v>2403</v>
      </c>
      <c r="BH1523" s="93" t="str">
        <f t="shared" si="87"/>
        <v>Kentucky Floyd</v>
      </c>
      <c r="BI1523" s="93" t="s">
        <v>1799</v>
      </c>
      <c r="BJ1523" s="93" t="s">
        <v>3971</v>
      </c>
      <c r="BK1523" s="93" t="s">
        <v>3971</v>
      </c>
      <c r="BL1523" s="93" t="s">
        <v>3971</v>
      </c>
      <c r="BM1523" s="95" t="s">
        <v>1125</v>
      </c>
    </row>
    <row r="1524" spans="53:65" ht="15" x14ac:dyDescent="0.25">
      <c r="BA1524" s="91" t="s">
        <v>4068</v>
      </c>
      <c r="BB1524" s="91" t="s">
        <v>3767</v>
      </c>
      <c r="BC1524" s="91" t="s">
        <v>4014</v>
      </c>
      <c r="BD1524" s="473" t="s">
        <v>1301</v>
      </c>
      <c r="BE1524">
        <v>1491</v>
      </c>
      <c r="BF1524" s="93" t="s">
        <v>3969</v>
      </c>
      <c r="BG1524" s="311" t="s">
        <v>2403</v>
      </c>
      <c r="BH1524" s="93" t="str">
        <f t="shared" si="87"/>
        <v>Kentucky Floyd</v>
      </c>
      <c r="BI1524" s="93" t="s">
        <v>446</v>
      </c>
      <c r="BJ1524" s="93" t="s">
        <v>3404</v>
      </c>
      <c r="BK1524" s="93" t="s">
        <v>3405</v>
      </c>
      <c r="BL1524" s="100" t="s">
        <v>1114</v>
      </c>
      <c r="BM1524" s="306" t="s">
        <v>308</v>
      </c>
    </row>
    <row r="1525" spans="53:65" ht="15" x14ac:dyDescent="0.25">
      <c r="BA1525" s="90" t="s">
        <v>4069</v>
      </c>
      <c r="BB1525" s="90" t="s">
        <v>3767</v>
      </c>
      <c r="BC1525" s="90" t="s">
        <v>4061</v>
      </c>
      <c r="BD1525" s="473" t="s">
        <v>1301</v>
      </c>
      <c r="BE1525">
        <v>1492</v>
      </c>
      <c r="BF1525" s="93" t="s">
        <v>3969</v>
      </c>
      <c r="BG1525" s="311" t="s">
        <v>795</v>
      </c>
      <c r="BH1525" s="93" t="str">
        <f t="shared" si="87"/>
        <v>Kentucky Franklin</v>
      </c>
      <c r="BI1525" s="93" t="s">
        <v>1799</v>
      </c>
      <c r="BJ1525" s="93" t="s">
        <v>3971</v>
      </c>
      <c r="BK1525" s="93" t="s">
        <v>3971</v>
      </c>
      <c r="BL1525" s="93" t="s">
        <v>3971</v>
      </c>
      <c r="BM1525" s="95" t="s">
        <v>1125</v>
      </c>
    </row>
    <row r="1526" spans="53:65" ht="15" x14ac:dyDescent="0.25">
      <c r="BA1526" s="90" t="s">
        <v>4070</v>
      </c>
      <c r="BB1526" s="90" t="s">
        <v>3767</v>
      </c>
      <c r="BC1526" s="90" t="s">
        <v>4014</v>
      </c>
      <c r="BD1526" s="473" t="s">
        <v>1301</v>
      </c>
      <c r="BE1526">
        <v>1493</v>
      </c>
      <c r="BF1526" s="93" t="s">
        <v>3969</v>
      </c>
      <c r="BG1526" s="311" t="s">
        <v>795</v>
      </c>
      <c r="BH1526" s="93" t="str">
        <f t="shared" si="87"/>
        <v>Kentucky Franklin</v>
      </c>
      <c r="BI1526" s="93" t="s">
        <v>446</v>
      </c>
      <c r="BJ1526" s="93" t="s">
        <v>3404</v>
      </c>
      <c r="BK1526" s="93" t="s">
        <v>3405</v>
      </c>
      <c r="BL1526" s="100" t="s">
        <v>1114</v>
      </c>
      <c r="BM1526" s="306" t="s">
        <v>308</v>
      </c>
    </row>
    <row r="1527" spans="53:65" ht="15" x14ac:dyDescent="0.25">
      <c r="BA1527" s="91" t="s">
        <v>4071</v>
      </c>
      <c r="BB1527" s="91" t="s">
        <v>3767</v>
      </c>
      <c r="BC1527" s="91" t="s">
        <v>4014</v>
      </c>
      <c r="BD1527" s="473" t="s">
        <v>1301</v>
      </c>
      <c r="BE1527">
        <v>1494</v>
      </c>
      <c r="BF1527" s="93" t="s">
        <v>3969</v>
      </c>
      <c r="BG1527" s="311" t="s">
        <v>1254</v>
      </c>
      <c r="BH1527" s="93" t="str">
        <f t="shared" si="87"/>
        <v>Kentucky Fulton</v>
      </c>
      <c r="BI1527" s="93" t="s">
        <v>446</v>
      </c>
      <c r="BJ1527" s="93" t="s">
        <v>3404</v>
      </c>
      <c r="BK1527" s="93" t="s">
        <v>3405</v>
      </c>
      <c r="BL1527" s="100" t="s">
        <v>1114</v>
      </c>
      <c r="BM1527" s="306" t="s">
        <v>308</v>
      </c>
    </row>
    <row r="1528" spans="53:65" ht="15" x14ac:dyDescent="0.25">
      <c r="BA1528" s="90" t="s">
        <v>4072</v>
      </c>
      <c r="BB1528" s="90" t="s">
        <v>3767</v>
      </c>
      <c r="BC1528" s="90" t="s">
        <v>4014</v>
      </c>
      <c r="BD1528" s="473" t="s">
        <v>1301</v>
      </c>
      <c r="BE1528">
        <v>1495</v>
      </c>
      <c r="BF1528" s="93" t="s">
        <v>3969</v>
      </c>
      <c r="BG1528" s="311" t="s">
        <v>1254</v>
      </c>
      <c r="BH1528" s="93" t="str">
        <f t="shared" si="87"/>
        <v>Kentucky Fulton</v>
      </c>
      <c r="BI1528" s="93" t="s">
        <v>1799</v>
      </c>
      <c r="BJ1528" s="93" t="s">
        <v>3971</v>
      </c>
      <c r="BK1528" s="93" t="s">
        <v>3971</v>
      </c>
      <c r="BL1528" s="93" t="s">
        <v>3971</v>
      </c>
      <c r="BM1528" s="95" t="s">
        <v>1125</v>
      </c>
    </row>
    <row r="1529" spans="53:65" ht="15" x14ac:dyDescent="0.25">
      <c r="BA1529" s="90" t="s">
        <v>4073</v>
      </c>
      <c r="BB1529" s="90" t="s">
        <v>3767</v>
      </c>
      <c r="BC1529" s="90" t="s">
        <v>4014</v>
      </c>
      <c r="BD1529" s="473" t="s">
        <v>1301</v>
      </c>
      <c r="BE1529">
        <v>1496</v>
      </c>
      <c r="BF1529" s="93" t="s">
        <v>3969</v>
      </c>
      <c r="BG1529" s="311" t="s">
        <v>3151</v>
      </c>
      <c r="BH1529" s="93" t="str">
        <f t="shared" si="87"/>
        <v>Kentucky Gallatin</v>
      </c>
      <c r="BI1529" s="93" t="s">
        <v>1799</v>
      </c>
      <c r="BJ1529" s="93" t="s">
        <v>3971</v>
      </c>
      <c r="BK1529" s="93" t="s">
        <v>3971</v>
      </c>
      <c r="BL1529" s="93" t="s">
        <v>3971</v>
      </c>
      <c r="BM1529" s="95" t="s">
        <v>1125</v>
      </c>
    </row>
    <row r="1530" spans="53:65" ht="15" x14ac:dyDescent="0.25">
      <c r="BA1530" s="91" t="s">
        <v>4074</v>
      </c>
      <c r="BB1530" s="91" t="s">
        <v>3767</v>
      </c>
      <c r="BC1530" s="91" t="s">
        <v>4061</v>
      </c>
      <c r="BD1530" s="473" t="s">
        <v>1301</v>
      </c>
      <c r="BE1530">
        <v>1497</v>
      </c>
      <c r="BF1530" s="93" t="s">
        <v>3969</v>
      </c>
      <c r="BG1530" s="311" t="s">
        <v>3151</v>
      </c>
      <c r="BH1530" s="93" t="str">
        <f t="shared" ref="BH1530:BH1593" si="88">_xlfn.CONCAT(BF1530," ",BG1530)</f>
        <v>Kentucky Gallatin</v>
      </c>
      <c r="BI1530" s="93" t="s">
        <v>446</v>
      </c>
      <c r="BJ1530" s="93" t="s">
        <v>3404</v>
      </c>
      <c r="BK1530" s="93" t="s">
        <v>3405</v>
      </c>
      <c r="BL1530" s="100" t="s">
        <v>1114</v>
      </c>
      <c r="BM1530" s="306" t="s">
        <v>308</v>
      </c>
    </row>
    <row r="1531" spans="53:65" ht="15" x14ac:dyDescent="0.25">
      <c r="BA1531" s="90" t="s">
        <v>4075</v>
      </c>
      <c r="BB1531" s="90" t="s">
        <v>3767</v>
      </c>
      <c r="BC1531" s="90" t="s">
        <v>4076</v>
      </c>
      <c r="BD1531" s="473" t="s">
        <v>1301</v>
      </c>
      <c r="BE1531">
        <v>1498</v>
      </c>
      <c r="BF1531" s="93" t="s">
        <v>3969</v>
      </c>
      <c r="BG1531" s="311" t="s">
        <v>4077</v>
      </c>
      <c r="BH1531" s="93" t="str">
        <f t="shared" si="88"/>
        <v>Kentucky Garrard</v>
      </c>
      <c r="BI1531" s="93" t="s">
        <v>1799</v>
      </c>
      <c r="BJ1531" s="93"/>
      <c r="BK1531" s="93" t="s">
        <v>3987</v>
      </c>
      <c r="BL1531" s="100" t="s">
        <v>3988</v>
      </c>
      <c r="BM1531" s="95" t="s">
        <v>306</v>
      </c>
    </row>
    <row r="1532" spans="53:65" ht="15" x14ac:dyDescent="0.25">
      <c r="BA1532" s="91" t="s">
        <v>4078</v>
      </c>
      <c r="BB1532" s="91" t="s">
        <v>3767</v>
      </c>
      <c r="BC1532" s="91" t="s">
        <v>4014</v>
      </c>
      <c r="BD1532" s="473" t="s">
        <v>1301</v>
      </c>
      <c r="BE1532">
        <v>1499</v>
      </c>
      <c r="BF1532" s="93" t="s">
        <v>3969</v>
      </c>
      <c r="BG1532" s="311" t="s">
        <v>4077</v>
      </c>
      <c r="BH1532" s="93" t="str">
        <f t="shared" si="88"/>
        <v>Kentucky Garrard</v>
      </c>
      <c r="BI1532" s="93" t="s">
        <v>446</v>
      </c>
      <c r="BJ1532" s="93" t="s">
        <v>3404</v>
      </c>
      <c r="BK1532" s="93" t="s">
        <v>3405</v>
      </c>
      <c r="BL1532" s="100" t="s">
        <v>1114</v>
      </c>
      <c r="BM1532" s="306" t="s">
        <v>308</v>
      </c>
    </row>
    <row r="1533" spans="53:65" ht="15" x14ac:dyDescent="0.25">
      <c r="BA1533" s="91" t="s">
        <v>4079</v>
      </c>
      <c r="BB1533" s="91" t="s">
        <v>3767</v>
      </c>
      <c r="BC1533" s="91" t="s">
        <v>3802</v>
      </c>
      <c r="BD1533" s="473" t="s">
        <v>1301</v>
      </c>
      <c r="BE1533">
        <v>1500</v>
      </c>
      <c r="BF1533" s="93" t="s">
        <v>3969</v>
      </c>
      <c r="BG1533" s="311" t="s">
        <v>1260</v>
      </c>
      <c r="BH1533" s="93" t="str">
        <f t="shared" si="88"/>
        <v>Kentucky Grant</v>
      </c>
      <c r="BI1533" s="93" t="s">
        <v>1799</v>
      </c>
      <c r="BJ1533" s="93" t="s">
        <v>3971</v>
      </c>
      <c r="BK1533" s="93" t="s">
        <v>3971</v>
      </c>
      <c r="BL1533" s="93" t="s">
        <v>3971</v>
      </c>
      <c r="BM1533" s="95" t="s">
        <v>1125</v>
      </c>
    </row>
    <row r="1534" spans="53:65" ht="15" x14ac:dyDescent="0.25">
      <c r="BA1534" s="90" t="s">
        <v>4080</v>
      </c>
      <c r="BB1534" s="90" t="s">
        <v>3767</v>
      </c>
      <c r="BC1534" s="90" t="s">
        <v>4014</v>
      </c>
      <c r="BD1534" s="473" t="s">
        <v>1301</v>
      </c>
      <c r="BE1534">
        <v>1501</v>
      </c>
      <c r="BF1534" s="93" t="s">
        <v>3969</v>
      </c>
      <c r="BG1534" s="311" t="s">
        <v>1260</v>
      </c>
      <c r="BH1534" s="93" t="str">
        <f t="shared" si="88"/>
        <v>Kentucky Grant</v>
      </c>
      <c r="BI1534" s="93" t="s">
        <v>446</v>
      </c>
      <c r="BJ1534" s="93" t="s">
        <v>3404</v>
      </c>
      <c r="BK1534" s="93" t="s">
        <v>3405</v>
      </c>
      <c r="BL1534" s="100" t="s">
        <v>1114</v>
      </c>
      <c r="BM1534" s="306" t="s">
        <v>308</v>
      </c>
    </row>
    <row r="1535" spans="53:65" ht="15" x14ac:dyDescent="0.25">
      <c r="BA1535" s="91" t="s">
        <v>4081</v>
      </c>
      <c r="BB1535" s="91" t="s">
        <v>3767</v>
      </c>
      <c r="BC1535" s="91" t="s">
        <v>4014</v>
      </c>
      <c r="BD1535" s="473" t="s">
        <v>1301</v>
      </c>
      <c r="BE1535">
        <v>1502</v>
      </c>
      <c r="BF1535" s="93" t="s">
        <v>3969</v>
      </c>
      <c r="BG1535" s="311" t="s">
        <v>4082</v>
      </c>
      <c r="BH1535" s="93" t="str">
        <f t="shared" si="88"/>
        <v>Kentucky Graves</v>
      </c>
      <c r="BI1535" s="93" t="s">
        <v>446</v>
      </c>
      <c r="BJ1535" s="93" t="s">
        <v>3404</v>
      </c>
      <c r="BK1535" s="93" t="s">
        <v>3405</v>
      </c>
      <c r="BL1535" s="100" t="s">
        <v>1114</v>
      </c>
      <c r="BM1535" s="306" t="s">
        <v>308</v>
      </c>
    </row>
    <row r="1536" spans="53:65" ht="15" x14ac:dyDescent="0.25">
      <c r="BA1536" s="90" t="s">
        <v>4083</v>
      </c>
      <c r="BB1536" s="90" t="s">
        <v>3767</v>
      </c>
      <c r="BC1536" s="90" t="s">
        <v>4014</v>
      </c>
      <c r="BD1536" s="473" t="s">
        <v>1301</v>
      </c>
      <c r="BE1536">
        <v>1503</v>
      </c>
      <c r="BF1536" s="93" t="s">
        <v>3969</v>
      </c>
      <c r="BG1536" s="311" t="s">
        <v>4082</v>
      </c>
      <c r="BH1536" s="93" t="str">
        <f t="shared" si="88"/>
        <v>Kentucky Graves</v>
      </c>
      <c r="BI1536" s="93" t="s">
        <v>1799</v>
      </c>
      <c r="BJ1536" s="93" t="s">
        <v>3971</v>
      </c>
      <c r="BK1536" s="93" t="s">
        <v>3971</v>
      </c>
      <c r="BL1536" s="93" t="s">
        <v>3971</v>
      </c>
      <c r="BM1536" s="95" t="s">
        <v>1125</v>
      </c>
    </row>
    <row r="1537" spans="53:65" ht="15" x14ac:dyDescent="0.25">
      <c r="BA1537" s="91" t="s">
        <v>4084</v>
      </c>
      <c r="BB1537" s="91" t="s">
        <v>3767</v>
      </c>
      <c r="BC1537" s="91" t="s">
        <v>4014</v>
      </c>
      <c r="BD1537" s="473" t="s">
        <v>1301</v>
      </c>
      <c r="BE1537">
        <v>1504</v>
      </c>
      <c r="BF1537" s="93" t="s">
        <v>3969</v>
      </c>
      <c r="BG1537" s="311" t="s">
        <v>4085</v>
      </c>
      <c r="BH1537" s="93" t="str">
        <f t="shared" si="88"/>
        <v>Kentucky Grayson</v>
      </c>
      <c r="BI1537" s="93" t="s">
        <v>1799</v>
      </c>
      <c r="BJ1537" s="93" t="s">
        <v>3971</v>
      </c>
      <c r="BK1537" s="93" t="s">
        <v>3971</v>
      </c>
      <c r="BL1537" s="93" t="s">
        <v>3971</v>
      </c>
      <c r="BM1537" s="95" t="s">
        <v>1125</v>
      </c>
    </row>
    <row r="1538" spans="53:65" ht="15" x14ac:dyDescent="0.25">
      <c r="BA1538" s="90" t="s">
        <v>4086</v>
      </c>
      <c r="BB1538" s="90" t="s">
        <v>3767</v>
      </c>
      <c r="BC1538" s="90" t="s">
        <v>4061</v>
      </c>
      <c r="BD1538" s="473" t="s">
        <v>1301</v>
      </c>
      <c r="BE1538">
        <v>1505</v>
      </c>
      <c r="BF1538" s="93" t="s">
        <v>3969</v>
      </c>
      <c r="BG1538" s="311" t="s">
        <v>4085</v>
      </c>
      <c r="BH1538" s="93" t="str">
        <f t="shared" si="88"/>
        <v>Kentucky Grayson</v>
      </c>
      <c r="BI1538" s="93" t="s">
        <v>446</v>
      </c>
      <c r="BJ1538" s="93" t="s">
        <v>3404</v>
      </c>
      <c r="BK1538" s="93" t="s">
        <v>3405</v>
      </c>
      <c r="BL1538" s="100" t="s">
        <v>1114</v>
      </c>
      <c r="BM1538" s="306" t="s">
        <v>308</v>
      </c>
    </row>
    <row r="1539" spans="53:65" ht="15" x14ac:dyDescent="0.25">
      <c r="BA1539" s="90" t="s">
        <v>4087</v>
      </c>
      <c r="BB1539" s="90" t="s">
        <v>3767</v>
      </c>
      <c r="BC1539" s="90" t="s">
        <v>4014</v>
      </c>
      <c r="BD1539" s="473" t="s">
        <v>1301</v>
      </c>
      <c r="BE1539">
        <v>1506</v>
      </c>
      <c r="BF1539" s="93" t="s">
        <v>3969</v>
      </c>
      <c r="BG1539" s="311" t="s">
        <v>4088</v>
      </c>
      <c r="BH1539" s="93" t="str">
        <f t="shared" si="88"/>
        <v>Kentucky Green</v>
      </c>
      <c r="BI1539" s="93" t="s">
        <v>1799</v>
      </c>
      <c r="BJ1539" s="93" t="s">
        <v>3971</v>
      </c>
      <c r="BK1539" s="93" t="s">
        <v>3971</v>
      </c>
      <c r="BL1539" s="93" t="s">
        <v>3971</v>
      </c>
      <c r="BM1539" s="95" t="s">
        <v>1125</v>
      </c>
    </row>
    <row r="1540" spans="53:65" ht="15" x14ac:dyDescent="0.25">
      <c r="BA1540" s="91" t="s">
        <v>4089</v>
      </c>
      <c r="BB1540" s="91" t="s">
        <v>3767</v>
      </c>
      <c r="BC1540" s="91" t="s">
        <v>4014</v>
      </c>
      <c r="BD1540" s="473" t="s">
        <v>1301</v>
      </c>
      <c r="BE1540">
        <v>1507</v>
      </c>
      <c r="BF1540" s="93" t="s">
        <v>3969</v>
      </c>
      <c r="BG1540" s="311" t="s">
        <v>4088</v>
      </c>
      <c r="BH1540" s="93" t="str">
        <f t="shared" si="88"/>
        <v>Kentucky Green</v>
      </c>
      <c r="BI1540" s="93" t="s">
        <v>446</v>
      </c>
      <c r="BJ1540" s="93" t="s">
        <v>3404</v>
      </c>
      <c r="BK1540" s="93" t="s">
        <v>3405</v>
      </c>
      <c r="BL1540" s="100" t="s">
        <v>1114</v>
      </c>
      <c r="BM1540" s="306" t="s">
        <v>308</v>
      </c>
    </row>
    <row r="1541" spans="53:65" ht="15" x14ac:dyDescent="0.25">
      <c r="BA1541" s="90" t="s">
        <v>4090</v>
      </c>
      <c r="BB1541" s="90" t="s">
        <v>3767</v>
      </c>
      <c r="BC1541" s="90" t="s">
        <v>4091</v>
      </c>
      <c r="BD1541" s="473" t="s">
        <v>1301</v>
      </c>
      <c r="BE1541">
        <v>1508</v>
      </c>
      <c r="BF1541" s="93" t="s">
        <v>3969</v>
      </c>
      <c r="BG1541" s="311" t="s">
        <v>4092</v>
      </c>
      <c r="BH1541" s="93" t="str">
        <f t="shared" si="88"/>
        <v>Kentucky Greenup</v>
      </c>
      <c r="BI1541" s="93" t="s">
        <v>1799</v>
      </c>
      <c r="BJ1541" s="93" t="s">
        <v>3971</v>
      </c>
      <c r="BK1541" s="93" t="s">
        <v>3971</v>
      </c>
      <c r="BL1541" s="93" t="s">
        <v>3971</v>
      </c>
      <c r="BM1541" s="95" t="s">
        <v>1125</v>
      </c>
    </row>
    <row r="1542" spans="53:65" ht="15" x14ac:dyDescent="0.25">
      <c r="BA1542" s="91" t="s">
        <v>4093</v>
      </c>
      <c r="BB1542" s="91" t="s">
        <v>3767</v>
      </c>
      <c r="BC1542" s="91" t="s">
        <v>4091</v>
      </c>
      <c r="BD1542" s="473" t="s">
        <v>1301</v>
      </c>
      <c r="BE1542">
        <v>1509</v>
      </c>
      <c r="BF1542" s="93" t="s">
        <v>3969</v>
      </c>
      <c r="BG1542" s="311" t="s">
        <v>4092</v>
      </c>
      <c r="BH1542" s="93" t="str">
        <f t="shared" si="88"/>
        <v>Kentucky Greenup</v>
      </c>
      <c r="BI1542" s="93" t="s">
        <v>446</v>
      </c>
      <c r="BJ1542" s="93" t="s">
        <v>3404</v>
      </c>
      <c r="BK1542" s="93" t="s">
        <v>3405</v>
      </c>
      <c r="BL1542" s="100" t="s">
        <v>1114</v>
      </c>
      <c r="BM1542" s="306" t="s">
        <v>308</v>
      </c>
    </row>
    <row r="1543" spans="53:65" ht="15" x14ac:dyDescent="0.25">
      <c r="BA1543" s="91" t="s">
        <v>4094</v>
      </c>
      <c r="BB1543" s="91" t="s">
        <v>3767</v>
      </c>
      <c r="BC1543" s="91" t="s">
        <v>4095</v>
      </c>
      <c r="BD1543" s="473" t="s">
        <v>1301</v>
      </c>
      <c r="BE1543">
        <v>1510</v>
      </c>
      <c r="BF1543" s="93" t="s">
        <v>3969</v>
      </c>
      <c r="BG1543" s="311" t="s">
        <v>2476</v>
      </c>
      <c r="BH1543" s="93" t="str">
        <f t="shared" si="88"/>
        <v>Kentucky Hancock</v>
      </c>
      <c r="BI1543" s="93" t="s">
        <v>1799</v>
      </c>
      <c r="BJ1543" s="93" t="s">
        <v>3971</v>
      </c>
      <c r="BK1543" s="93" t="s">
        <v>3971</v>
      </c>
      <c r="BL1543" s="93" t="s">
        <v>3971</v>
      </c>
      <c r="BM1543" s="95" t="s">
        <v>1125</v>
      </c>
    </row>
    <row r="1544" spans="53:65" ht="15" x14ac:dyDescent="0.25">
      <c r="BA1544" s="90" t="s">
        <v>4096</v>
      </c>
      <c r="BB1544" s="90" t="s">
        <v>3767</v>
      </c>
      <c r="BC1544" s="90" t="s">
        <v>4097</v>
      </c>
      <c r="BD1544" s="473" t="s">
        <v>1301</v>
      </c>
      <c r="BE1544">
        <v>1511</v>
      </c>
      <c r="BF1544" s="93" t="s">
        <v>3969</v>
      </c>
      <c r="BG1544" s="311" t="s">
        <v>2476</v>
      </c>
      <c r="BH1544" s="93" t="str">
        <f t="shared" si="88"/>
        <v>Kentucky Hancock</v>
      </c>
      <c r="BI1544" s="93" t="s">
        <v>446</v>
      </c>
      <c r="BJ1544" s="93" t="s">
        <v>3404</v>
      </c>
      <c r="BK1544" s="93" t="s">
        <v>3405</v>
      </c>
      <c r="BL1544" s="100" t="s">
        <v>1114</v>
      </c>
      <c r="BM1544" s="306" t="s">
        <v>308</v>
      </c>
    </row>
    <row r="1545" spans="53:65" ht="15" x14ac:dyDescent="0.25">
      <c r="BA1545" s="91" t="s">
        <v>4098</v>
      </c>
      <c r="BB1545" s="91" t="s">
        <v>3767</v>
      </c>
      <c r="BC1545" s="91" t="s">
        <v>4091</v>
      </c>
      <c r="BD1545" s="473" t="s">
        <v>1301</v>
      </c>
      <c r="BE1545">
        <v>1512</v>
      </c>
      <c r="BF1545" s="93" t="s">
        <v>3969</v>
      </c>
      <c r="BG1545" s="311" t="s">
        <v>3173</v>
      </c>
      <c r="BH1545" s="93" t="str">
        <f t="shared" si="88"/>
        <v>Kentucky Hardin</v>
      </c>
      <c r="BI1545" s="93" t="s">
        <v>1799</v>
      </c>
      <c r="BJ1545" s="93" t="s">
        <v>3971</v>
      </c>
      <c r="BK1545" s="93" t="s">
        <v>3971</v>
      </c>
      <c r="BL1545" s="93" t="s">
        <v>3971</v>
      </c>
      <c r="BM1545" s="95" t="s">
        <v>1125</v>
      </c>
    </row>
    <row r="1546" spans="53:65" ht="15" x14ac:dyDescent="0.25">
      <c r="BA1546" s="90" t="s">
        <v>4099</v>
      </c>
      <c r="BB1546" s="90" t="s">
        <v>3767</v>
      </c>
      <c r="BC1546" s="90" t="s">
        <v>4091</v>
      </c>
      <c r="BD1546" s="473" t="s">
        <v>1301</v>
      </c>
      <c r="BE1546">
        <v>1513</v>
      </c>
      <c r="BF1546" s="93" t="s">
        <v>3969</v>
      </c>
      <c r="BG1546" s="311" t="s">
        <v>3173</v>
      </c>
      <c r="BH1546" s="93" t="str">
        <f t="shared" si="88"/>
        <v>Kentucky Hardin</v>
      </c>
      <c r="BI1546" s="93" t="s">
        <v>446</v>
      </c>
      <c r="BJ1546" s="93" t="s">
        <v>3404</v>
      </c>
      <c r="BK1546" s="93" t="s">
        <v>3405</v>
      </c>
      <c r="BL1546" s="100" t="s">
        <v>1114</v>
      </c>
      <c r="BM1546" s="306" t="s">
        <v>308</v>
      </c>
    </row>
    <row r="1547" spans="53:65" ht="15" x14ac:dyDescent="0.25">
      <c r="BA1547" s="90" t="s">
        <v>4100</v>
      </c>
      <c r="BB1547" s="90" t="s">
        <v>3767</v>
      </c>
      <c r="BC1547" s="90" t="s">
        <v>4091</v>
      </c>
      <c r="BD1547" s="473" t="s">
        <v>1301</v>
      </c>
      <c r="BE1547">
        <v>1514</v>
      </c>
      <c r="BF1547" s="93" t="s">
        <v>3969</v>
      </c>
      <c r="BG1547" s="311" t="s">
        <v>4101</v>
      </c>
      <c r="BH1547" s="93" t="str">
        <f t="shared" si="88"/>
        <v>Kentucky Harlan</v>
      </c>
      <c r="BI1547" s="93" t="s">
        <v>1799</v>
      </c>
      <c r="BJ1547" s="93"/>
      <c r="BK1547" s="93" t="s">
        <v>4005</v>
      </c>
      <c r="BL1547" s="100" t="s">
        <v>4006</v>
      </c>
      <c r="BM1547" s="95" t="s">
        <v>1802</v>
      </c>
    </row>
    <row r="1548" spans="53:65" ht="15" x14ac:dyDescent="0.25">
      <c r="BA1548" s="91" t="s">
        <v>4102</v>
      </c>
      <c r="BB1548" s="91" t="s">
        <v>3767</v>
      </c>
      <c r="BC1548" s="91" t="s">
        <v>3225</v>
      </c>
      <c r="BD1548" s="473" t="s">
        <v>1301</v>
      </c>
      <c r="BE1548">
        <v>1515</v>
      </c>
      <c r="BF1548" s="93" t="s">
        <v>3969</v>
      </c>
      <c r="BG1548" s="311" t="s">
        <v>4101</v>
      </c>
      <c r="BH1548" s="93" t="str">
        <f t="shared" si="88"/>
        <v>Kentucky Harlan</v>
      </c>
      <c r="BI1548" s="93" t="s">
        <v>446</v>
      </c>
      <c r="BJ1548" s="93" t="s">
        <v>3404</v>
      </c>
      <c r="BK1548" s="93" t="s">
        <v>3405</v>
      </c>
      <c r="BL1548" s="100" t="s">
        <v>1114</v>
      </c>
      <c r="BM1548" s="306" t="s">
        <v>308</v>
      </c>
    </row>
    <row r="1549" spans="53:65" ht="15" x14ac:dyDescent="0.25">
      <c r="BA1549" s="90" t="s">
        <v>4103</v>
      </c>
      <c r="BB1549" s="90" t="s">
        <v>3767</v>
      </c>
      <c r="BC1549" s="90" t="s">
        <v>4095</v>
      </c>
      <c r="BD1549" s="473" t="s">
        <v>1301</v>
      </c>
      <c r="BE1549">
        <v>1516</v>
      </c>
      <c r="BF1549" s="93" t="s">
        <v>3969</v>
      </c>
      <c r="BG1549" s="311" t="s">
        <v>3471</v>
      </c>
      <c r="BH1549" s="93" t="str">
        <f t="shared" si="88"/>
        <v>Kentucky Harrison</v>
      </c>
      <c r="BI1549" s="93" t="s">
        <v>1799</v>
      </c>
      <c r="BJ1549" s="93" t="s">
        <v>3971</v>
      </c>
      <c r="BK1549" s="93" t="s">
        <v>3971</v>
      </c>
      <c r="BL1549" s="93" t="s">
        <v>3971</v>
      </c>
      <c r="BM1549" s="95" t="s">
        <v>1125</v>
      </c>
    </row>
    <row r="1550" spans="53:65" ht="15" x14ac:dyDescent="0.25">
      <c r="BA1550" s="91" t="s">
        <v>4104</v>
      </c>
      <c r="BB1550" s="91" t="s">
        <v>3767</v>
      </c>
      <c r="BC1550" s="91" t="s">
        <v>4095</v>
      </c>
      <c r="BD1550" s="473" t="s">
        <v>1301</v>
      </c>
      <c r="BE1550">
        <v>1517</v>
      </c>
      <c r="BF1550" s="93" t="s">
        <v>3969</v>
      </c>
      <c r="BG1550" s="311" t="s">
        <v>3471</v>
      </c>
      <c r="BH1550" s="93" t="str">
        <f t="shared" si="88"/>
        <v>Kentucky Harrison</v>
      </c>
      <c r="BI1550" s="93" t="s">
        <v>446</v>
      </c>
      <c r="BJ1550" s="93" t="s">
        <v>3404</v>
      </c>
      <c r="BK1550" s="93" t="s">
        <v>3405</v>
      </c>
      <c r="BL1550" s="100" t="s">
        <v>1114</v>
      </c>
      <c r="BM1550" s="306" t="s">
        <v>308</v>
      </c>
    </row>
    <row r="1551" spans="53:65" ht="15" x14ac:dyDescent="0.25">
      <c r="BA1551" s="91" t="s">
        <v>4105</v>
      </c>
      <c r="BB1551" s="91" t="s">
        <v>3767</v>
      </c>
      <c r="BC1551" s="91" t="s">
        <v>4097</v>
      </c>
      <c r="BD1551" s="473" t="s">
        <v>1301</v>
      </c>
      <c r="BE1551">
        <v>1518</v>
      </c>
      <c r="BF1551" s="93" t="s">
        <v>3969</v>
      </c>
      <c r="BG1551" s="311" t="s">
        <v>2497</v>
      </c>
      <c r="BH1551" s="93" t="str">
        <f t="shared" si="88"/>
        <v>Kentucky Hart</v>
      </c>
      <c r="BI1551" s="93" t="s">
        <v>1799</v>
      </c>
      <c r="BJ1551" s="93" t="s">
        <v>3971</v>
      </c>
      <c r="BK1551" s="93" t="s">
        <v>3971</v>
      </c>
      <c r="BL1551" s="93" t="s">
        <v>3971</v>
      </c>
      <c r="BM1551" s="95" t="s">
        <v>1125</v>
      </c>
    </row>
    <row r="1552" spans="53:65" ht="15" x14ac:dyDescent="0.25">
      <c r="BA1552" s="90" t="s">
        <v>4106</v>
      </c>
      <c r="BB1552" s="90" t="s">
        <v>3767</v>
      </c>
      <c r="BC1552" s="90" t="s">
        <v>4091</v>
      </c>
      <c r="BD1552" s="473" t="s">
        <v>1301</v>
      </c>
      <c r="BE1552">
        <v>1519</v>
      </c>
      <c r="BF1552" s="93" t="s">
        <v>3969</v>
      </c>
      <c r="BG1552" s="311" t="s">
        <v>2497</v>
      </c>
      <c r="BH1552" s="93" t="str">
        <f t="shared" si="88"/>
        <v>Kentucky Hart</v>
      </c>
      <c r="BI1552" s="93" t="s">
        <v>446</v>
      </c>
      <c r="BJ1552" s="93" t="s">
        <v>3404</v>
      </c>
      <c r="BK1552" s="93" t="s">
        <v>3405</v>
      </c>
      <c r="BL1552" s="100" t="s">
        <v>1114</v>
      </c>
      <c r="BM1552" s="306" t="s">
        <v>308</v>
      </c>
    </row>
    <row r="1553" spans="53:65" ht="15" x14ac:dyDescent="0.25">
      <c r="BA1553" s="91" t="s">
        <v>4107</v>
      </c>
      <c r="BB1553" s="91" t="s">
        <v>3767</v>
      </c>
      <c r="BC1553" s="91" t="s">
        <v>4091</v>
      </c>
      <c r="BD1553" s="473" t="s">
        <v>1301</v>
      </c>
      <c r="BE1553">
        <v>1520</v>
      </c>
      <c r="BF1553" s="93" t="s">
        <v>3969</v>
      </c>
      <c r="BG1553" s="311" t="s">
        <v>3178</v>
      </c>
      <c r="BH1553" s="93" t="str">
        <f t="shared" si="88"/>
        <v>Kentucky Henderson</v>
      </c>
      <c r="BI1553" s="93" t="s">
        <v>446</v>
      </c>
      <c r="BJ1553" s="93" t="s">
        <v>3404</v>
      </c>
      <c r="BK1553" s="93" t="s">
        <v>3405</v>
      </c>
      <c r="BL1553" s="100" t="s">
        <v>1114</v>
      </c>
      <c r="BM1553" s="95" t="s">
        <v>306</v>
      </c>
    </row>
    <row r="1554" spans="53:65" ht="15" x14ac:dyDescent="0.25">
      <c r="BA1554" s="90" t="s">
        <v>4108</v>
      </c>
      <c r="BB1554" s="90" t="s">
        <v>3767</v>
      </c>
      <c r="BC1554" s="90" t="s">
        <v>4091</v>
      </c>
      <c r="BD1554" s="473" t="s">
        <v>1301</v>
      </c>
      <c r="BE1554">
        <v>1521</v>
      </c>
      <c r="BF1554" s="93" t="s">
        <v>3969</v>
      </c>
      <c r="BG1554" s="311" t="s">
        <v>3178</v>
      </c>
      <c r="BH1554" s="93" t="str">
        <f t="shared" si="88"/>
        <v>Kentucky Henderson</v>
      </c>
      <c r="BI1554" s="93" t="s">
        <v>1799</v>
      </c>
      <c r="BJ1554" s="93" t="s">
        <v>3971</v>
      </c>
      <c r="BK1554" s="93" t="s">
        <v>3971</v>
      </c>
      <c r="BL1554" s="93" t="s">
        <v>3971</v>
      </c>
      <c r="BM1554" s="95" t="s">
        <v>1125</v>
      </c>
    </row>
    <row r="1555" spans="53:65" ht="15" x14ac:dyDescent="0.25">
      <c r="BA1555" s="90" t="s">
        <v>4109</v>
      </c>
      <c r="BB1555" s="90" t="s">
        <v>3767</v>
      </c>
      <c r="BC1555" s="90" t="s">
        <v>4097</v>
      </c>
      <c r="BD1555" s="473" t="s">
        <v>1301</v>
      </c>
      <c r="BE1555">
        <v>1522</v>
      </c>
      <c r="BF1555" s="93" t="s">
        <v>3969</v>
      </c>
      <c r="BG1555" s="311" t="s">
        <v>834</v>
      </c>
      <c r="BH1555" s="93" t="str">
        <f t="shared" si="88"/>
        <v>Kentucky Henry</v>
      </c>
      <c r="BI1555" s="93" t="s">
        <v>1799</v>
      </c>
      <c r="BJ1555" s="93" t="s">
        <v>3971</v>
      </c>
      <c r="BK1555" s="93" t="s">
        <v>3971</v>
      </c>
      <c r="BL1555" s="93" t="s">
        <v>3971</v>
      </c>
      <c r="BM1555" s="95" t="s">
        <v>1125</v>
      </c>
    </row>
    <row r="1556" spans="53:65" ht="15" x14ac:dyDescent="0.25">
      <c r="BA1556" s="91" t="s">
        <v>4110</v>
      </c>
      <c r="BB1556" s="91" t="s">
        <v>3767</v>
      </c>
      <c r="BC1556" s="91" t="s">
        <v>4097</v>
      </c>
      <c r="BD1556" s="473" t="s">
        <v>1301</v>
      </c>
      <c r="BE1556">
        <v>1523</v>
      </c>
      <c r="BF1556" s="93" t="s">
        <v>3969</v>
      </c>
      <c r="BG1556" s="311" t="s">
        <v>834</v>
      </c>
      <c r="BH1556" s="93" t="str">
        <f t="shared" si="88"/>
        <v>Kentucky Henry</v>
      </c>
      <c r="BI1556" s="93" t="s">
        <v>446</v>
      </c>
      <c r="BJ1556" s="93" t="s">
        <v>3404</v>
      </c>
      <c r="BK1556" s="93" t="s">
        <v>3405</v>
      </c>
      <c r="BL1556" s="100" t="s">
        <v>1114</v>
      </c>
      <c r="BM1556" s="306" t="s">
        <v>308</v>
      </c>
    </row>
    <row r="1557" spans="53:65" ht="15" x14ac:dyDescent="0.25">
      <c r="BA1557" s="90" t="s">
        <v>4111</v>
      </c>
      <c r="BB1557" s="90" t="s">
        <v>3767</v>
      </c>
      <c r="BC1557" s="90" t="s">
        <v>4091</v>
      </c>
      <c r="BD1557" s="473" t="s">
        <v>1301</v>
      </c>
      <c r="BE1557">
        <v>1524</v>
      </c>
      <c r="BF1557" s="93" t="s">
        <v>3969</v>
      </c>
      <c r="BG1557" s="311" t="s">
        <v>4112</v>
      </c>
      <c r="BH1557" s="93" t="str">
        <f t="shared" si="88"/>
        <v>Kentucky Hickman</v>
      </c>
      <c r="BI1557" s="93" t="s">
        <v>446</v>
      </c>
      <c r="BJ1557" s="93" t="s">
        <v>3404</v>
      </c>
      <c r="BK1557" s="93" t="s">
        <v>3405</v>
      </c>
      <c r="BL1557" s="100" t="s">
        <v>1114</v>
      </c>
      <c r="BM1557" s="306" t="s">
        <v>308</v>
      </c>
    </row>
    <row r="1558" spans="53:65" ht="15" x14ac:dyDescent="0.25">
      <c r="BA1558" s="91" t="s">
        <v>4113</v>
      </c>
      <c r="BB1558" s="91" t="s">
        <v>3767</v>
      </c>
      <c r="BC1558" s="91" t="s">
        <v>4091</v>
      </c>
      <c r="BD1558" s="473" t="s">
        <v>1301</v>
      </c>
      <c r="BE1558">
        <v>1525</v>
      </c>
      <c r="BF1558" s="93" t="s">
        <v>3969</v>
      </c>
      <c r="BG1558" s="311" t="s">
        <v>4112</v>
      </c>
      <c r="BH1558" s="93" t="str">
        <f t="shared" si="88"/>
        <v>Kentucky Hickman</v>
      </c>
      <c r="BI1558" s="93" t="s">
        <v>1799</v>
      </c>
      <c r="BJ1558" s="93" t="s">
        <v>3971</v>
      </c>
      <c r="BK1558" s="93" t="s">
        <v>3971</v>
      </c>
      <c r="BL1558" s="93" t="s">
        <v>3971</v>
      </c>
      <c r="BM1558" s="95" t="s">
        <v>1125</v>
      </c>
    </row>
    <row r="1559" spans="53:65" ht="15" x14ac:dyDescent="0.25">
      <c r="BA1559" s="90" t="s">
        <v>4114</v>
      </c>
      <c r="BB1559" s="90" t="s">
        <v>3767</v>
      </c>
      <c r="BC1559" s="90" t="s">
        <v>3225</v>
      </c>
      <c r="BD1559" s="473" t="s">
        <v>1301</v>
      </c>
      <c r="BE1559">
        <v>1526</v>
      </c>
      <c r="BF1559" s="93" t="s">
        <v>3969</v>
      </c>
      <c r="BG1559" s="311" t="s">
        <v>4115</v>
      </c>
      <c r="BH1559" s="93" t="str">
        <f t="shared" si="88"/>
        <v>Kentucky Hopkins</v>
      </c>
      <c r="BI1559" s="93" t="s">
        <v>1799</v>
      </c>
      <c r="BJ1559" s="93" t="s">
        <v>3971</v>
      </c>
      <c r="BK1559" s="93" t="s">
        <v>3971</v>
      </c>
      <c r="BL1559" s="93" t="s">
        <v>3971</v>
      </c>
      <c r="BM1559" s="95" t="s">
        <v>1125</v>
      </c>
    </row>
    <row r="1560" spans="53:65" ht="15" x14ac:dyDescent="0.25">
      <c r="BA1560" s="91" t="s">
        <v>4116</v>
      </c>
      <c r="BB1560" s="91" t="s">
        <v>3767</v>
      </c>
      <c r="BC1560" s="91" t="s">
        <v>4095</v>
      </c>
      <c r="BD1560" s="473" t="s">
        <v>1301</v>
      </c>
      <c r="BE1560">
        <v>1527</v>
      </c>
      <c r="BF1560" s="93" t="s">
        <v>3969</v>
      </c>
      <c r="BG1560" s="311" t="s">
        <v>4115</v>
      </c>
      <c r="BH1560" s="93" t="str">
        <f t="shared" si="88"/>
        <v>Kentucky Hopkins</v>
      </c>
      <c r="BI1560" s="93" t="s">
        <v>446</v>
      </c>
      <c r="BJ1560" s="93" t="s">
        <v>3404</v>
      </c>
      <c r="BK1560" s="93" t="s">
        <v>3405</v>
      </c>
      <c r="BL1560" s="100" t="s">
        <v>1114</v>
      </c>
      <c r="BM1560" s="306" t="s">
        <v>308</v>
      </c>
    </row>
    <row r="1561" spans="53:65" ht="15" x14ac:dyDescent="0.25">
      <c r="BA1561" s="91" t="s">
        <v>4117</v>
      </c>
      <c r="BB1561" s="91" t="s">
        <v>3767</v>
      </c>
      <c r="BC1561" s="91" t="s">
        <v>4091</v>
      </c>
      <c r="BD1561" s="473" t="s">
        <v>1301</v>
      </c>
      <c r="BE1561">
        <v>1528</v>
      </c>
      <c r="BF1561" s="93" t="s">
        <v>3969</v>
      </c>
      <c r="BG1561" s="311" t="s">
        <v>4115</v>
      </c>
      <c r="BH1561" s="93" t="str">
        <f>_xlfn.CONCAT(BF1561," ",BG1561)</f>
        <v>Kentucky Hopkins</v>
      </c>
      <c r="BI1561" s="93" t="s">
        <v>3258</v>
      </c>
      <c r="BJ1561" s="93" t="s">
        <v>4118</v>
      </c>
      <c r="BK1561" s="93" t="s">
        <v>4118</v>
      </c>
      <c r="BL1561" s="100" t="s">
        <v>4119</v>
      </c>
      <c r="BM1561" s="95" t="s">
        <v>1125</v>
      </c>
    </row>
    <row r="1562" spans="53:65" ht="15" x14ac:dyDescent="0.25">
      <c r="BA1562" s="90" t="s">
        <v>4120</v>
      </c>
      <c r="BB1562" s="90" t="s">
        <v>3767</v>
      </c>
      <c r="BC1562" s="90" t="s">
        <v>4091</v>
      </c>
      <c r="BD1562" s="473" t="s">
        <v>1301</v>
      </c>
      <c r="BE1562">
        <v>1529</v>
      </c>
      <c r="BF1562" s="93" t="s">
        <v>3969</v>
      </c>
      <c r="BG1562" s="311" t="s">
        <v>848</v>
      </c>
      <c r="BH1562" s="93" t="str">
        <f t="shared" si="88"/>
        <v>Kentucky Jackson</v>
      </c>
      <c r="BI1562" s="93" t="s">
        <v>1799</v>
      </c>
      <c r="BJ1562" s="93"/>
      <c r="BK1562" s="93" t="s">
        <v>4005</v>
      </c>
      <c r="BL1562" s="100" t="s">
        <v>4006</v>
      </c>
      <c r="BM1562" s="95" t="s">
        <v>1802</v>
      </c>
    </row>
    <row r="1563" spans="53:65" ht="15" x14ac:dyDescent="0.25">
      <c r="BA1563" s="91" t="s">
        <v>4121</v>
      </c>
      <c r="BB1563" s="91" t="s">
        <v>3767</v>
      </c>
      <c r="BC1563" s="91" t="s">
        <v>4091</v>
      </c>
      <c r="BD1563" s="473" t="s">
        <v>1301</v>
      </c>
      <c r="BE1563">
        <v>1530</v>
      </c>
      <c r="BF1563" s="93" t="s">
        <v>3969</v>
      </c>
      <c r="BG1563" s="311" t="s">
        <v>848</v>
      </c>
      <c r="BH1563" s="93" t="str">
        <f t="shared" si="88"/>
        <v>Kentucky Jackson</v>
      </c>
      <c r="BI1563" s="93" t="s">
        <v>446</v>
      </c>
      <c r="BJ1563" s="93" t="s">
        <v>3404</v>
      </c>
      <c r="BK1563" s="93" t="s">
        <v>3405</v>
      </c>
      <c r="BL1563" s="100" t="s">
        <v>1114</v>
      </c>
      <c r="BM1563" s="306" t="s">
        <v>308</v>
      </c>
    </row>
    <row r="1564" spans="53:65" ht="15" x14ac:dyDescent="0.25">
      <c r="BA1564" s="90" t="s">
        <v>4122</v>
      </c>
      <c r="BB1564" s="90" t="s">
        <v>3767</v>
      </c>
      <c r="BC1564" s="90" t="s">
        <v>4091</v>
      </c>
      <c r="BD1564" s="473" t="s">
        <v>1301</v>
      </c>
      <c r="BE1564">
        <v>1531</v>
      </c>
      <c r="BF1564" s="93" t="s">
        <v>3969</v>
      </c>
      <c r="BG1564" s="311" t="s">
        <v>856</v>
      </c>
      <c r="BH1564" s="93" t="str">
        <f t="shared" si="88"/>
        <v>Kentucky Jefferson</v>
      </c>
      <c r="BI1564" s="93" t="s">
        <v>1799</v>
      </c>
      <c r="BJ1564" s="93" t="s">
        <v>3971</v>
      </c>
      <c r="BK1564" s="93" t="s">
        <v>3971</v>
      </c>
      <c r="BL1564" s="93" t="s">
        <v>3971</v>
      </c>
      <c r="BM1564" s="95" t="s">
        <v>1125</v>
      </c>
    </row>
    <row r="1565" spans="53:65" ht="15" x14ac:dyDescent="0.25">
      <c r="BA1565" s="91" t="s">
        <v>4123</v>
      </c>
      <c r="BB1565" s="91" t="s">
        <v>3767</v>
      </c>
      <c r="BC1565" s="91" t="s">
        <v>4097</v>
      </c>
      <c r="BD1565" s="473" t="s">
        <v>1301</v>
      </c>
      <c r="BE1565">
        <v>1532</v>
      </c>
      <c r="BF1565" s="93" t="s">
        <v>3969</v>
      </c>
      <c r="BG1565" s="311" t="s">
        <v>856</v>
      </c>
      <c r="BH1565" s="93" t="str">
        <f t="shared" si="88"/>
        <v>Kentucky Jefferson</v>
      </c>
      <c r="BI1565" s="93" t="s">
        <v>446</v>
      </c>
      <c r="BJ1565" s="93" t="s">
        <v>3404</v>
      </c>
      <c r="BK1565" s="93" t="s">
        <v>3405</v>
      </c>
      <c r="BL1565" s="100" t="s">
        <v>1114</v>
      </c>
      <c r="BM1565" s="306" t="s">
        <v>308</v>
      </c>
    </row>
    <row r="1566" spans="53:65" ht="15" x14ac:dyDescent="0.25">
      <c r="BA1566" s="90" t="s">
        <v>4124</v>
      </c>
      <c r="BB1566" s="90" t="s">
        <v>3767</v>
      </c>
      <c r="BC1566" s="90" t="s">
        <v>4091</v>
      </c>
      <c r="BD1566" s="473" t="s">
        <v>1301</v>
      </c>
      <c r="BE1566">
        <v>1533</v>
      </c>
      <c r="BF1566" s="93" t="s">
        <v>3969</v>
      </c>
      <c r="BG1566" s="311" t="s">
        <v>4125</v>
      </c>
      <c r="BH1566" s="93" t="str">
        <f t="shared" si="88"/>
        <v>Kentucky Jessamine</v>
      </c>
      <c r="BI1566" s="93" t="s">
        <v>1799</v>
      </c>
      <c r="BJ1566" s="93"/>
      <c r="BK1566" s="93" t="s">
        <v>3402</v>
      </c>
      <c r="BL1566" s="100" t="s">
        <v>1150</v>
      </c>
      <c r="BM1566" s="95" t="s">
        <v>1125</v>
      </c>
    </row>
    <row r="1567" spans="53:65" ht="15" x14ac:dyDescent="0.25">
      <c r="BA1567" s="91" t="s">
        <v>4126</v>
      </c>
      <c r="BB1567" s="91" t="s">
        <v>3767</v>
      </c>
      <c r="BC1567" s="91" t="s">
        <v>4091</v>
      </c>
      <c r="BD1567" s="473" t="s">
        <v>1301</v>
      </c>
      <c r="BE1567">
        <v>1534</v>
      </c>
      <c r="BF1567" s="93" t="s">
        <v>3969</v>
      </c>
      <c r="BG1567" s="311" t="s">
        <v>4125</v>
      </c>
      <c r="BH1567" s="93" t="str">
        <f t="shared" si="88"/>
        <v>Kentucky Jessamine</v>
      </c>
      <c r="BI1567" s="93" t="s">
        <v>446</v>
      </c>
      <c r="BJ1567" s="93" t="s">
        <v>3404</v>
      </c>
      <c r="BK1567" s="93" t="s">
        <v>3405</v>
      </c>
      <c r="BL1567" s="100" t="s">
        <v>1114</v>
      </c>
      <c r="BM1567" s="306" t="s">
        <v>308</v>
      </c>
    </row>
    <row r="1568" spans="53:65" ht="15" x14ac:dyDescent="0.25">
      <c r="BA1568" s="90" t="s">
        <v>4127</v>
      </c>
      <c r="BB1568" s="90" t="s">
        <v>3767</v>
      </c>
      <c r="BC1568" s="90" t="s">
        <v>4091</v>
      </c>
      <c r="BD1568" s="473" t="s">
        <v>1301</v>
      </c>
      <c r="BE1568">
        <v>1535</v>
      </c>
      <c r="BF1568" s="93" t="s">
        <v>3969</v>
      </c>
      <c r="BG1568" s="311" t="s">
        <v>1286</v>
      </c>
      <c r="BH1568" s="93" t="str">
        <f t="shared" si="88"/>
        <v>Kentucky Johnson</v>
      </c>
      <c r="BI1568" s="93" t="s">
        <v>1799</v>
      </c>
      <c r="BJ1568" s="93" t="s">
        <v>3971</v>
      </c>
      <c r="BK1568" s="93" t="s">
        <v>3971</v>
      </c>
      <c r="BL1568" s="93" t="s">
        <v>3971</v>
      </c>
      <c r="BM1568" s="95" t="s">
        <v>1125</v>
      </c>
    </row>
    <row r="1569" spans="53:65" ht="15" x14ac:dyDescent="0.25">
      <c r="BA1569" s="91" t="s">
        <v>4128</v>
      </c>
      <c r="BB1569" s="91" t="s">
        <v>3767</v>
      </c>
      <c r="BC1569" s="91" t="s">
        <v>4076</v>
      </c>
      <c r="BD1569" s="473" t="s">
        <v>1301</v>
      </c>
      <c r="BE1569">
        <v>1536</v>
      </c>
      <c r="BF1569" s="93" t="s">
        <v>3969</v>
      </c>
      <c r="BG1569" s="311" t="s">
        <v>1286</v>
      </c>
      <c r="BH1569" s="93" t="str">
        <f t="shared" si="88"/>
        <v>Kentucky Johnson</v>
      </c>
      <c r="BI1569" s="93" t="s">
        <v>446</v>
      </c>
      <c r="BJ1569" s="93" t="s">
        <v>3404</v>
      </c>
      <c r="BK1569" s="93" t="s">
        <v>3405</v>
      </c>
      <c r="BL1569" s="100" t="s">
        <v>1114</v>
      </c>
      <c r="BM1569" s="306" t="s">
        <v>308</v>
      </c>
    </row>
    <row r="1570" spans="53:65" ht="15" x14ac:dyDescent="0.25">
      <c r="BA1570" s="90" t="s">
        <v>4129</v>
      </c>
      <c r="BB1570" s="90" t="s">
        <v>3767</v>
      </c>
      <c r="BC1570" s="90" t="s">
        <v>4095</v>
      </c>
      <c r="BD1570" s="473" t="s">
        <v>1301</v>
      </c>
      <c r="BE1570">
        <v>1537</v>
      </c>
      <c r="BF1570" s="93" t="s">
        <v>3969</v>
      </c>
      <c r="BG1570" s="311" t="s">
        <v>4130</v>
      </c>
      <c r="BH1570" s="93" t="str">
        <f t="shared" si="88"/>
        <v>Kentucky Kenton</v>
      </c>
      <c r="BI1570" s="93" t="s">
        <v>1799</v>
      </c>
      <c r="BJ1570" s="93" t="s">
        <v>3971</v>
      </c>
      <c r="BK1570" s="93" t="s">
        <v>3971</v>
      </c>
      <c r="BL1570" s="93" t="s">
        <v>3971</v>
      </c>
      <c r="BM1570" s="95" t="s">
        <v>1125</v>
      </c>
    </row>
    <row r="1571" spans="53:65" ht="15" x14ac:dyDescent="0.25">
      <c r="BA1571" s="91" t="s">
        <v>4131</v>
      </c>
      <c r="BB1571" s="91" t="s">
        <v>3767</v>
      </c>
      <c r="BC1571" s="91" t="s">
        <v>4095</v>
      </c>
      <c r="BD1571" s="473" t="s">
        <v>1301</v>
      </c>
      <c r="BE1571">
        <v>1538</v>
      </c>
      <c r="BF1571" s="93" t="s">
        <v>3969</v>
      </c>
      <c r="BG1571" s="311" t="s">
        <v>4130</v>
      </c>
      <c r="BH1571" s="93" t="str">
        <f t="shared" si="88"/>
        <v>Kentucky Kenton</v>
      </c>
      <c r="BI1571" s="93" t="s">
        <v>446</v>
      </c>
      <c r="BJ1571" s="93" t="s">
        <v>3404</v>
      </c>
      <c r="BK1571" s="93" t="s">
        <v>3405</v>
      </c>
      <c r="BL1571" s="100" t="s">
        <v>1114</v>
      </c>
      <c r="BM1571" s="306" t="s">
        <v>308</v>
      </c>
    </row>
    <row r="1572" spans="53:65" ht="15" x14ac:dyDescent="0.25">
      <c r="BA1572" s="90" t="s">
        <v>4132</v>
      </c>
      <c r="BB1572" s="90" t="s">
        <v>3767</v>
      </c>
      <c r="BC1572" s="90" t="s">
        <v>4095</v>
      </c>
      <c r="BD1572" s="473" t="s">
        <v>1301</v>
      </c>
      <c r="BE1572">
        <v>1539</v>
      </c>
      <c r="BF1572" s="93" t="s">
        <v>3969</v>
      </c>
      <c r="BG1572" s="311" t="s">
        <v>4133</v>
      </c>
      <c r="BH1572" s="93" t="str">
        <f t="shared" si="88"/>
        <v>Kentucky Knott</v>
      </c>
      <c r="BI1572" s="93" t="s">
        <v>1799</v>
      </c>
      <c r="BJ1572" s="93"/>
      <c r="BK1572" s="93" t="s">
        <v>4005</v>
      </c>
      <c r="BL1572" s="100" t="s">
        <v>4006</v>
      </c>
      <c r="BM1572" s="95" t="s">
        <v>1802</v>
      </c>
    </row>
    <row r="1573" spans="53:65" ht="15" x14ac:dyDescent="0.25">
      <c r="BA1573" s="91" t="s">
        <v>4134</v>
      </c>
      <c r="BB1573" s="91" t="s">
        <v>3767</v>
      </c>
      <c r="BC1573" s="91" t="s">
        <v>4091</v>
      </c>
      <c r="BD1573" s="473" t="s">
        <v>1301</v>
      </c>
      <c r="BE1573">
        <v>1540</v>
      </c>
      <c r="BF1573" s="93" t="s">
        <v>3969</v>
      </c>
      <c r="BG1573" s="311" t="s">
        <v>4133</v>
      </c>
      <c r="BH1573" s="93" t="str">
        <f t="shared" si="88"/>
        <v>Kentucky Knott</v>
      </c>
      <c r="BI1573" s="93" t="s">
        <v>446</v>
      </c>
      <c r="BJ1573" s="93" t="s">
        <v>3404</v>
      </c>
      <c r="BK1573" s="93" t="s">
        <v>3405</v>
      </c>
      <c r="BL1573" s="100" t="s">
        <v>1114</v>
      </c>
      <c r="BM1573" s="306" t="s">
        <v>308</v>
      </c>
    </row>
    <row r="1574" spans="53:65" ht="15" x14ac:dyDescent="0.25">
      <c r="BA1574" s="90" t="s">
        <v>4135</v>
      </c>
      <c r="BB1574" s="90" t="s">
        <v>3767</v>
      </c>
      <c r="BC1574" s="90" t="s">
        <v>4136</v>
      </c>
      <c r="BD1574" s="473" t="s">
        <v>1301</v>
      </c>
      <c r="BE1574">
        <v>1541</v>
      </c>
      <c r="BF1574" s="93" t="s">
        <v>3969</v>
      </c>
      <c r="BG1574" s="311" t="s">
        <v>3231</v>
      </c>
      <c r="BH1574" s="93" t="str">
        <f t="shared" si="88"/>
        <v>Kentucky Knox</v>
      </c>
      <c r="BI1574" s="93" t="s">
        <v>1799</v>
      </c>
      <c r="BJ1574" s="93"/>
      <c r="BK1574" s="93" t="s">
        <v>3987</v>
      </c>
      <c r="BL1574" s="100" t="s">
        <v>3988</v>
      </c>
      <c r="BM1574" s="95" t="s">
        <v>306</v>
      </c>
    </row>
    <row r="1575" spans="53:65" ht="15" x14ac:dyDescent="0.25">
      <c r="BA1575" s="91" t="s">
        <v>4137</v>
      </c>
      <c r="BB1575" s="91" t="s">
        <v>3767</v>
      </c>
      <c r="BC1575" s="91" t="s">
        <v>4091</v>
      </c>
      <c r="BD1575" s="473" t="s">
        <v>1301</v>
      </c>
      <c r="BE1575">
        <v>1542</v>
      </c>
      <c r="BF1575" s="93" t="s">
        <v>3969</v>
      </c>
      <c r="BG1575" s="311" t="s">
        <v>3231</v>
      </c>
      <c r="BH1575" s="93" t="str">
        <f t="shared" si="88"/>
        <v>Kentucky Knox</v>
      </c>
      <c r="BI1575" s="93" t="s">
        <v>446</v>
      </c>
      <c r="BJ1575" s="93" t="s">
        <v>3404</v>
      </c>
      <c r="BK1575" s="93" t="s">
        <v>3405</v>
      </c>
      <c r="BL1575" s="100" t="s">
        <v>1114</v>
      </c>
      <c r="BM1575" s="306" t="s">
        <v>308</v>
      </c>
    </row>
    <row r="1576" spans="53:65" ht="15" x14ac:dyDescent="0.25">
      <c r="BA1576" s="90" t="s">
        <v>4138</v>
      </c>
      <c r="BB1576" s="90" t="s">
        <v>3767</v>
      </c>
      <c r="BC1576" s="90" t="s">
        <v>4091</v>
      </c>
      <c r="BD1576" s="473" t="s">
        <v>1301</v>
      </c>
      <c r="BE1576">
        <v>1543</v>
      </c>
      <c r="BF1576" s="93" t="s">
        <v>3969</v>
      </c>
      <c r="BG1576" s="311" t="s">
        <v>4139</v>
      </c>
      <c r="BH1576" s="93" t="str">
        <f t="shared" si="88"/>
        <v>Kentucky Larue</v>
      </c>
      <c r="BI1576" s="93" t="s">
        <v>1799</v>
      </c>
      <c r="BJ1576" s="93" t="s">
        <v>3971</v>
      </c>
      <c r="BK1576" s="93" t="s">
        <v>3971</v>
      </c>
      <c r="BL1576" s="93" t="s">
        <v>3971</v>
      </c>
      <c r="BM1576" s="95" t="s">
        <v>1125</v>
      </c>
    </row>
    <row r="1577" spans="53:65" ht="15" x14ac:dyDescent="0.25">
      <c r="BA1577" s="91" t="s">
        <v>4140</v>
      </c>
      <c r="BB1577" s="91" t="s">
        <v>3767</v>
      </c>
      <c r="BC1577" s="91" t="s">
        <v>4091</v>
      </c>
      <c r="BD1577" s="473" t="s">
        <v>1301</v>
      </c>
      <c r="BE1577">
        <v>1544</v>
      </c>
      <c r="BF1577" s="93" t="s">
        <v>3969</v>
      </c>
      <c r="BG1577" s="311" t="s">
        <v>4139</v>
      </c>
      <c r="BH1577" s="93" t="str">
        <f t="shared" si="88"/>
        <v>Kentucky Larue</v>
      </c>
      <c r="BI1577" s="93" t="s">
        <v>446</v>
      </c>
      <c r="BJ1577" s="93" t="s">
        <v>3404</v>
      </c>
      <c r="BK1577" s="93" t="s">
        <v>3405</v>
      </c>
      <c r="BL1577" s="100" t="s">
        <v>1114</v>
      </c>
      <c r="BM1577" s="306" t="s">
        <v>308</v>
      </c>
    </row>
    <row r="1578" spans="53:65" ht="15" x14ac:dyDescent="0.25">
      <c r="BA1578" s="90" t="s">
        <v>4141</v>
      </c>
      <c r="BB1578" s="90" t="s">
        <v>3767</v>
      </c>
      <c r="BC1578" s="90" t="s">
        <v>4091</v>
      </c>
      <c r="BD1578" s="473" t="s">
        <v>1301</v>
      </c>
      <c r="BE1578">
        <v>1545</v>
      </c>
      <c r="BF1578" s="93" t="s">
        <v>3969</v>
      </c>
      <c r="BG1578" s="311" t="s">
        <v>4142</v>
      </c>
      <c r="BH1578" s="93" t="str">
        <f t="shared" si="88"/>
        <v>Kentucky Laurel</v>
      </c>
      <c r="BI1578" s="93" t="s">
        <v>1799</v>
      </c>
      <c r="BJ1578" s="93"/>
      <c r="BK1578" s="93" t="s">
        <v>3987</v>
      </c>
      <c r="BL1578" s="100" t="s">
        <v>3988</v>
      </c>
      <c r="BM1578" s="95" t="s">
        <v>306</v>
      </c>
    </row>
    <row r="1579" spans="53:65" ht="15" x14ac:dyDescent="0.25">
      <c r="BA1579" s="91" t="s">
        <v>4143</v>
      </c>
      <c r="BB1579" s="91" t="s">
        <v>3767</v>
      </c>
      <c r="BC1579" s="91" t="s">
        <v>4091</v>
      </c>
      <c r="BD1579" s="473" t="s">
        <v>1301</v>
      </c>
      <c r="BE1579">
        <v>1546</v>
      </c>
      <c r="BF1579" s="93" t="s">
        <v>3969</v>
      </c>
      <c r="BG1579" s="311" t="s">
        <v>4142</v>
      </c>
      <c r="BH1579" s="93" t="str">
        <f t="shared" si="88"/>
        <v>Kentucky Laurel</v>
      </c>
      <c r="BI1579" s="93" t="s">
        <v>446</v>
      </c>
      <c r="BJ1579" s="93" t="s">
        <v>3404</v>
      </c>
      <c r="BK1579" s="93" t="s">
        <v>3405</v>
      </c>
      <c r="BL1579" s="100" t="s">
        <v>1114</v>
      </c>
      <c r="BM1579" s="306" t="s">
        <v>308</v>
      </c>
    </row>
    <row r="1580" spans="53:65" ht="15" x14ac:dyDescent="0.25">
      <c r="BA1580" s="90" t="s">
        <v>4144</v>
      </c>
      <c r="BB1580" s="90" t="s">
        <v>3767</v>
      </c>
      <c r="BC1580" s="90" t="s">
        <v>3225</v>
      </c>
      <c r="BD1580" s="473" t="s">
        <v>1301</v>
      </c>
      <c r="BE1580">
        <v>1547</v>
      </c>
      <c r="BF1580" s="93" t="s">
        <v>3969</v>
      </c>
      <c r="BG1580" s="311" t="s">
        <v>880</v>
      </c>
      <c r="BH1580" s="93" t="str">
        <f t="shared" si="88"/>
        <v>Kentucky Lawrence</v>
      </c>
      <c r="BI1580" s="93" t="s">
        <v>1799</v>
      </c>
      <c r="BJ1580" s="93" t="s">
        <v>3971</v>
      </c>
      <c r="BK1580" s="93" t="s">
        <v>3971</v>
      </c>
      <c r="BL1580" s="93" t="s">
        <v>3971</v>
      </c>
      <c r="BM1580" s="95" t="s">
        <v>1125</v>
      </c>
    </row>
    <row r="1581" spans="53:65" ht="15" x14ac:dyDescent="0.25">
      <c r="BA1581" s="91" t="s">
        <v>4145</v>
      </c>
      <c r="BB1581" s="91" t="s">
        <v>3767</v>
      </c>
      <c r="BC1581" s="91" t="s">
        <v>4091</v>
      </c>
      <c r="BD1581" s="473" t="s">
        <v>1301</v>
      </c>
      <c r="BE1581">
        <v>1548</v>
      </c>
      <c r="BF1581" s="93" t="s">
        <v>3969</v>
      </c>
      <c r="BG1581" s="311" t="s">
        <v>880</v>
      </c>
      <c r="BH1581" s="93" t="str">
        <f t="shared" si="88"/>
        <v>Kentucky Lawrence</v>
      </c>
      <c r="BI1581" s="93" t="s">
        <v>446</v>
      </c>
      <c r="BJ1581" s="93" t="s">
        <v>3404</v>
      </c>
      <c r="BK1581" s="93" t="s">
        <v>3405</v>
      </c>
      <c r="BL1581" s="100" t="s">
        <v>1114</v>
      </c>
      <c r="BM1581" s="306" t="s">
        <v>308</v>
      </c>
    </row>
    <row r="1582" spans="53:65" ht="15" x14ac:dyDescent="0.25">
      <c r="BA1582" s="90" t="s">
        <v>4146</v>
      </c>
      <c r="BB1582" s="90" t="s">
        <v>3767</v>
      </c>
      <c r="BC1582" s="90" t="s">
        <v>4091</v>
      </c>
      <c r="BD1582" s="473" t="s">
        <v>1301</v>
      </c>
      <c r="BE1582">
        <v>1549</v>
      </c>
      <c r="BF1582" s="93" t="s">
        <v>3969</v>
      </c>
      <c r="BG1582" s="311" t="s">
        <v>886</v>
      </c>
      <c r="BH1582" s="93" t="str">
        <f t="shared" si="88"/>
        <v>Kentucky Lee</v>
      </c>
      <c r="BI1582" s="93" t="s">
        <v>1799</v>
      </c>
      <c r="BJ1582" s="93"/>
      <c r="BK1582" s="93" t="s">
        <v>4005</v>
      </c>
      <c r="BL1582" s="100" t="s">
        <v>4006</v>
      </c>
      <c r="BM1582" s="95" t="s">
        <v>1802</v>
      </c>
    </row>
    <row r="1583" spans="53:65" ht="15" x14ac:dyDescent="0.25">
      <c r="BA1583" s="91" t="s">
        <v>4147</v>
      </c>
      <c r="BB1583" s="91" t="s">
        <v>3767</v>
      </c>
      <c r="BC1583" s="91" t="s">
        <v>4091</v>
      </c>
      <c r="BD1583" s="473" t="s">
        <v>1301</v>
      </c>
      <c r="BE1583">
        <v>1550</v>
      </c>
      <c r="BF1583" s="93" t="s">
        <v>3969</v>
      </c>
      <c r="BG1583" s="311" t="s">
        <v>886</v>
      </c>
      <c r="BH1583" s="93" t="str">
        <f t="shared" si="88"/>
        <v>Kentucky Lee</v>
      </c>
      <c r="BI1583" s="93" t="s">
        <v>446</v>
      </c>
      <c r="BJ1583" s="93" t="s">
        <v>3404</v>
      </c>
      <c r="BK1583" s="93" t="s">
        <v>3405</v>
      </c>
      <c r="BL1583" s="100" t="s">
        <v>1114</v>
      </c>
      <c r="BM1583" s="306" t="s">
        <v>308</v>
      </c>
    </row>
    <row r="1584" spans="53:65" ht="15" x14ac:dyDescent="0.25">
      <c r="BA1584" s="90" t="s">
        <v>4148</v>
      </c>
      <c r="BB1584" s="90" t="s">
        <v>3767</v>
      </c>
      <c r="BC1584" s="90" t="s">
        <v>4091</v>
      </c>
      <c r="BD1584" s="473" t="s">
        <v>1301</v>
      </c>
      <c r="BE1584">
        <v>1551</v>
      </c>
      <c r="BF1584" s="93" t="s">
        <v>3969</v>
      </c>
      <c r="BG1584" s="311" t="s">
        <v>4149</v>
      </c>
      <c r="BH1584" s="93" t="str">
        <f t="shared" si="88"/>
        <v>Kentucky Leslie</v>
      </c>
      <c r="BI1584" s="93" t="s">
        <v>1799</v>
      </c>
      <c r="BJ1584" s="93"/>
      <c r="BK1584" s="93" t="s">
        <v>4005</v>
      </c>
      <c r="BL1584" s="100" t="s">
        <v>4006</v>
      </c>
      <c r="BM1584" s="95" t="s">
        <v>1802</v>
      </c>
    </row>
    <row r="1585" spans="53:65" ht="15" x14ac:dyDescent="0.25">
      <c r="BA1585" s="91" t="s">
        <v>4150</v>
      </c>
      <c r="BB1585" s="91" t="s">
        <v>3767</v>
      </c>
      <c r="BC1585" s="91" t="s">
        <v>4091</v>
      </c>
      <c r="BD1585" s="473" t="s">
        <v>1301</v>
      </c>
      <c r="BE1585">
        <v>1552</v>
      </c>
      <c r="BF1585" s="93" t="s">
        <v>3969</v>
      </c>
      <c r="BG1585" s="311" t="s">
        <v>4149</v>
      </c>
      <c r="BH1585" s="93" t="str">
        <f t="shared" si="88"/>
        <v>Kentucky Leslie</v>
      </c>
      <c r="BI1585" s="93" t="s">
        <v>446</v>
      </c>
      <c r="BJ1585" s="93" t="s">
        <v>3404</v>
      </c>
      <c r="BK1585" s="93" t="s">
        <v>3405</v>
      </c>
      <c r="BL1585" s="100" t="s">
        <v>1114</v>
      </c>
      <c r="BM1585" s="306" t="s">
        <v>308</v>
      </c>
    </row>
    <row r="1586" spans="53:65" ht="15" x14ac:dyDescent="0.25">
      <c r="BA1586" s="90" t="s">
        <v>4151</v>
      </c>
      <c r="BB1586" s="90" t="s">
        <v>3767</v>
      </c>
      <c r="BC1586" s="90" t="s">
        <v>4091</v>
      </c>
      <c r="BD1586" s="473" t="s">
        <v>1301</v>
      </c>
      <c r="BE1586">
        <v>1553</v>
      </c>
      <c r="BF1586" s="93" t="s">
        <v>3969</v>
      </c>
      <c r="BG1586" s="311" t="s">
        <v>4152</v>
      </c>
      <c r="BH1586" s="93" t="str">
        <f t="shared" si="88"/>
        <v>Kentucky Letcher</v>
      </c>
      <c r="BI1586" s="93" t="s">
        <v>1799</v>
      </c>
      <c r="BJ1586" s="93"/>
      <c r="BK1586" s="93" t="s">
        <v>4005</v>
      </c>
      <c r="BL1586" s="100" t="s">
        <v>4006</v>
      </c>
      <c r="BM1586" s="95" t="s">
        <v>1802</v>
      </c>
    </row>
    <row r="1587" spans="53:65" ht="15" x14ac:dyDescent="0.25">
      <c r="BA1587" s="91" t="s">
        <v>4153</v>
      </c>
      <c r="BB1587" s="91" t="s">
        <v>3767</v>
      </c>
      <c r="BC1587" s="91" t="s">
        <v>4091</v>
      </c>
      <c r="BD1587" s="473" t="s">
        <v>1301</v>
      </c>
      <c r="BE1587">
        <v>1554</v>
      </c>
      <c r="BF1587" s="93" t="s">
        <v>3969</v>
      </c>
      <c r="BG1587" s="311" t="s">
        <v>4152</v>
      </c>
      <c r="BH1587" s="93" t="str">
        <f t="shared" si="88"/>
        <v>Kentucky Letcher</v>
      </c>
      <c r="BI1587" s="93" t="s">
        <v>446</v>
      </c>
      <c r="BJ1587" s="93" t="s">
        <v>3404</v>
      </c>
      <c r="BK1587" s="93" t="s">
        <v>3405</v>
      </c>
      <c r="BL1587" s="100" t="s">
        <v>1114</v>
      </c>
      <c r="BM1587" s="306" t="s">
        <v>308</v>
      </c>
    </row>
    <row r="1588" spans="53:65" ht="15" x14ac:dyDescent="0.25">
      <c r="BA1588" s="90" t="s">
        <v>4154</v>
      </c>
      <c r="BB1588" s="90" t="s">
        <v>3767</v>
      </c>
      <c r="BC1588" s="90" t="s">
        <v>4091</v>
      </c>
      <c r="BD1588" s="473" t="s">
        <v>1301</v>
      </c>
      <c r="BE1588">
        <v>1555</v>
      </c>
      <c r="BF1588" s="93" t="s">
        <v>3969</v>
      </c>
      <c r="BG1588" s="311" t="s">
        <v>4155</v>
      </c>
      <c r="BH1588" s="93" t="str">
        <f t="shared" si="88"/>
        <v>Kentucky Lewis</v>
      </c>
      <c r="BI1588" s="93" t="s">
        <v>1799</v>
      </c>
      <c r="BJ1588" s="93" t="s">
        <v>3971</v>
      </c>
      <c r="BK1588" s="93" t="s">
        <v>3971</v>
      </c>
      <c r="BL1588" s="93" t="s">
        <v>3971</v>
      </c>
      <c r="BM1588" s="95" t="s">
        <v>1125</v>
      </c>
    </row>
    <row r="1589" spans="53:65" ht="15" x14ac:dyDescent="0.25">
      <c r="BA1589" s="91" t="s">
        <v>4156</v>
      </c>
      <c r="BB1589" s="91" t="s">
        <v>3767</v>
      </c>
      <c r="BC1589" s="91" t="s">
        <v>4095</v>
      </c>
      <c r="BD1589" s="473" t="s">
        <v>1301</v>
      </c>
      <c r="BE1589">
        <v>1556</v>
      </c>
      <c r="BF1589" s="93" t="s">
        <v>3969</v>
      </c>
      <c r="BG1589" s="311" t="s">
        <v>4155</v>
      </c>
      <c r="BH1589" s="93" t="str">
        <f t="shared" si="88"/>
        <v>Kentucky Lewis</v>
      </c>
      <c r="BI1589" s="93" t="s">
        <v>446</v>
      </c>
      <c r="BJ1589" s="93" t="s">
        <v>3404</v>
      </c>
      <c r="BK1589" s="93" t="s">
        <v>3405</v>
      </c>
      <c r="BL1589" s="100" t="s">
        <v>1114</v>
      </c>
      <c r="BM1589" s="306" t="s">
        <v>308</v>
      </c>
    </row>
    <row r="1590" spans="53:65" ht="15" x14ac:dyDescent="0.25">
      <c r="BA1590" s="90" t="s">
        <v>4157</v>
      </c>
      <c r="BB1590" s="90" t="s">
        <v>3767</v>
      </c>
      <c r="BC1590" s="90" t="s">
        <v>4095</v>
      </c>
      <c r="BD1590" s="473" t="s">
        <v>1301</v>
      </c>
      <c r="BE1590">
        <v>1557</v>
      </c>
      <c r="BF1590" s="93" t="s">
        <v>3969</v>
      </c>
      <c r="BG1590" s="311" t="s">
        <v>1296</v>
      </c>
      <c r="BH1590" s="93" t="str">
        <f t="shared" si="88"/>
        <v>Kentucky Lincoln</v>
      </c>
      <c r="BI1590" s="93" t="s">
        <v>1799</v>
      </c>
      <c r="BJ1590" s="93"/>
      <c r="BK1590" s="93" t="s">
        <v>3987</v>
      </c>
      <c r="BL1590" s="100" t="s">
        <v>3988</v>
      </c>
      <c r="BM1590" s="95" t="s">
        <v>306</v>
      </c>
    </row>
    <row r="1591" spans="53:65" ht="15" x14ac:dyDescent="0.25">
      <c r="BA1591" s="91" t="s">
        <v>4158</v>
      </c>
      <c r="BB1591" s="91" t="s">
        <v>3767</v>
      </c>
      <c r="BC1591" s="91" t="s">
        <v>4136</v>
      </c>
      <c r="BD1591" s="473" t="s">
        <v>1301</v>
      </c>
      <c r="BE1591">
        <v>1558</v>
      </c>
      <c r="BF1591" s="93" t="s">
        <v>3969</v>
      </c>
      <c r="BG1591" s="311" t="s">
        <v>1296</v>
      </c>
      <c r="BH1591" s="93" t="str">
        <f t="shared" si="88"/>
        <v>Kentucky Lincoln</v>
      </c>
      <c r="BI1591" s="93" t="s">
        <v>446</v>
      </c>
      <c r="BJ1591" s="93" t="s">
        <v>3404</v>
      </c>
      <c r="BK1591" s="93" t="s">
        <v>3405</v>
      </c>
      <c r="BL1591" s="100" t="s">
        <v>1114</v>
      </c>
      <c r="BM1591" s="306" t="s">
        <v>308</v>
      </c>
    </row>
    <row r="1592" spans="53:65" ht="15" x14ac:dyDescent="0.25">
      <c r="BA1592" s="90" t="s">
        <v>4159</v>
      </c>
      <c r="BB1592" s="90" t="s">
        <v>3767</v>
      </c>
      <c r="BC1592" s="90" t="s">
        <v>4091</v>
      </c>
      <c r="BD1592" s="473" t="s">
        <v>1301</v>
      </c>
      <c r="BE1592">
        <v>1559</v>
      </c>
      <c r="BF1592" s="93" t="s">
        <v>3969</v>
      </c>
      <c r="BG1592" s="311" t="s">
        <v>3253</v>
      </c>
      <c r="BH1592" s="93" t="str">
        <f t="shared" si="88"/>
        <v>Kentucky Livingston</v>
      </c>
      <c r="BI1592" s="93" t="s">
        <v>446</v>
      </c>
      <c r="BJ1592" s="93" t="s">
        <v>3404</v>
      </c>
      <c r="BK1592" s="93" t="s">
        <v>3405</v>
      </c>
      <c r="BL1592" s="100" t="s">
        <v>1114</v>
      </c>
      <c r="BM1592" s="306" t="s">
        <v>308</v>
      </c>
    </row>
    <row r="1593" spans="53:65" ht="15" x14ac:dyDescent="0.25">
      <c r="BA1593" s="91" t="s">
        <v>4160</v>
      </c>
      <c r="BB1593" s="91" t="s">
        <v>3767</v>
      </c>
      <c r="BC1593" s="91" t="s">
        <v>4091</v>
      </c>
      <c r="BD1593" s="473" t="s">
        <v>1301</v>
      </c>
      <c r="BE1593">
        <v>1560</v>
      </c>
      <c r="BF1593" s="93" t="s">
        <v>3969</v>
      </c>
      <c r="BG1593" s="311" t="s">
        <v>3253</v>
      </c>
      <c r="BH1593" s="93" t="str">
        <f t="shared" si="88"/>
        <v>Kentucky Livingston</v>
      </c>
      <c r="BI1593" s="93" t="s">
        <v>1799</v>
      </c>
      <c r="BJ1593" s="93" t="s">
        <v>3971</v>
      </c>
      <c r="BK1593" s="93" t="s">
        <v>3971</v>
      </c>
      <c r="BL1593" s="93" t="s">
        <v>3971</v>
      </c>
      <c r="BM1593" s="95" t="s">
        <v>1125</v>
      </c>
    </row>
    <row r="1594" spans="53:65" ht="15" x14ac:dyDescent="0.25">
      <c r="BA1594" s="90" t="s">
        <v>4161</v>
      </c>
      <c r="BB1594" s="90" t="s">
        <v>3767</v>
      </c>
      <c r="BC1594" s="90" t="s">
        <v>4091</v>
      </c>
      <c r="BD1594" s="473" t="s">
        <v>1301</v>
      </c>
      <c r="BE1594">
        <v>1561</v>
      </c>
      <c r="BF1594" s="93" t="s">
        <v>3969</v>
      </c>
      <c r="BG1594" s="311" t="s">
        <v>1306</v>
      </c>
      <c r="BH1594" s="93" t="str">
        <f t="shared" ref="BH1594:BH1658" si="89">_xlfn.CONCAT(BF1594," ",BG1594)</f>
        <v>Kentucky Logan</v>
      </c>
      <c r="BI1594" s="93" t="s">
        <v>446</v>
      </c>
      <c r="BJ1594" s="93" t="s">
        <v>3404</v>
      </c>
      <c r="BK1594" s="93" t="s">
        <v>3405</v>
      </c>
      <c r="BL1594" s="100" t="s">
        <v>1114</v>
      </c>
      <c r="BM1594" s="306" t="s">
        <v>308</v>
      </c>
    </row>
    <row r="1595" spans="53:65" ht="15" x14ac:dyDescent="0.25">
      <c r="BA1595" s="91" t="s">
        <v>4162</v>
      </c>
      <c r="BB1595" s="91" t="s">
        <v>3767</v>
      </c>
      <c r="BC1595" s="91" t="s">
        <v>4136</v>
      </c>
      <c r="BD1595" s="473" t="s">
        <v>1301</v>
      </c>
      <c r="BE1595">
        <v>1562</v>
      </c>
      <c r="BF1595" s="93" t="s">
        <v>3969</v>
      </c>
      <c r="BG1595" s="311" t="s">
        <v>1306</v>
      </c>
      <c r="BH1595" s="93" t="str">
        <f>_xlfn.CONCAT(BF1595," ",BG1595)</f>
        <v>Kentucky Logan</v>
      </c>
      <c r="BI1595" s="93" t="s">
        <v>1799</v>
      </c>
      <c r="BJ1595" s="93" t="s">
        <v>3971</v>
      </c>
      <c r="BK1595" s="93" t="s">
        <v>3971</v>
      </c>
      <c r="BL1595" s="93" t="s">
        <v>3971</v>
      </c>
      <c r="BM1595" s="95" t="s">
        <v>1125</v>
      </c>
    </row>
    <row r="1596" spans="53:65" ht="15" x14ac:dyDescent="0.25">
      <c r="BA1596" s="90" t="s">
        <v>4163</v>
      </c>
      <c r="BB1596" s="90" t="s">
        <v>3767</v>
      </c>
      <c r="BC1596" s="90" t="s">
        <v>4097</v>
      </c>
      <c r="BD1596" s="473" t="s">
        <v>1301</v>
      </c>
      <c r="BE1596">
        <v>1563</v>
      </c>
      <c r="BF1596" s="93" t="s">
        <v>3969</v>
      </c>
      <c r="BG1596" s="311" t="s">
        <v>3724</v>
      </c>
      <c r="BH1596" s="93" t="str">
        <f t="shared" si="89"/>
        <v>Kentucky Lyon</v>
      </c>
      <c r="BI1596" s="93" t="s">
        <v>446</v>
      </c>
      <c r="BJ1596" s="93" t="s">
        <v>3404</v>
      </c>
      <c r="BK1596" s="93" t="s">
        <v>3405</v>
      </c>
      <c r="BL1596" s="100" t="s">
        <v>1114</v>
      </c>
      <c r="BM1596" s="306" t="s">
        <v>308</v>
      </c>
    </row>
    <row r="1597" spans="53:65" ht="15" x14ac:dyDescent="0.25">
      <c r="BA1597" s="91" t="s">
        <v>4164</v>
      </c>
      <c r="BB1597" s="91" t="s">
        <v>3767</v>
      </c>
      <c r="BC1597" s="91" t="s">
        <v>4091</v>
      </c>
      <c r="BD1597" s="473" t="s">
        <v>1301</v>
      </c>
      <c r="BE1597">
        <v>1564</v>
      </c>
      <c r="BF1597" s="93" t="s">
        <v>3969</v>
      </c>
      <c r="BG1597" s="311" t="s">
        <v>3724</v>
      </c>
      <c r="BH1597" s="93" t="str">
        <f t="shared" si="89"/>
        <v>Kentucky Lyon</v>
      </c>
      <c r="BI1597" s="93" t="s">
        <v>1799</v>
      </c>
      <c r="BJ1597" s="93" t="s">
        <v>3971</v>
      </c>
      <c r="BK1597" s="93" t="s">
        <v>3971</v>
      </c>
      <c r="BL1597" s="93" t="s">
        <v>3971</v>
      </c>
      <c r="BM1597" s="95" t="s">
        <v>1125</v>
      </c>
    </row>
    <row r="1598" spans="53:65" ht="15" x14ac:dyDescent="0.25">
      <c r="BA1598" s="90" t="s">
        <v>4165</v>
      </c>
      <c r="BB1598" s="90" t="s">
        <v>3767</v>
      </c>
      <c r="BC1598" s="90" t="s">
        <v>4091</v>
      </c>
      <c r="BD1598" s="473" t="s">
        <v>1301</v>
      </c>
      <c r="BE1598">
        <v>1565</v>
      </c>
      <c r="BF1598" s="93" t="s">
        <v>3969</v>
      </c>
      <c r="BG1598" s="311" t="s">
        <v>925</v>
      </c>
      <c r="BH1598" s="93" t="str">
        <f t="shared" si="89"/>
        <v>Kentucky Madison</v>
      </c>
      <c r="BI1598" s="93" t="s">
        <v>1799</v>
      </c>
      <c r="BJ1598" s="93" t="s">
        <v>3971</v>
      </c>
      <c r="BK1598" s="93" t="s">
        <v>3971</v>
      </c>
      <c r="BL1598" s="93" t="s">
        <v>3971</v>
      </c>
      <c r="BM1598" s="95" t="s">
        <v>1125</v>
      </c>
    </row>
    <row r="1599" spans="53:65" ht="15" x14ac:dyDescent="0.25">
      <c r="BA1599" s="91" t="s">
        <v>4166</v>
      </c>
      <c r="BB1599" s="91" t="s">
        <v>3767</v>
      </c>
      <c r="BC1599" s="91" t="s">
        <v>4091</v>
      </c>
      <c r="BD1599" s="473" t="s">
        <v>1301</v>
      </c>
      <c r="BE1599">
        <v>1566</v>
      </c>
      <c r="BF1599" s="93" t="s">
        <v>3969</v>
      </c>
      <c r="BG1599" s="311" t="s">
        <v>925</v>
      </c>
      <c r="BH1599" s="93" t="str">
        <f t="shared" si="89"/>
        <v>Kentucky Madison</v>
      </c>
      <c r="BI1599" s="93" t="s">
        <v>446</v>
      </c>
      <c r="BJ1599" s="93" t="s">
        <v>3404</v>
      </c>
      <c r="BK1599" s="93" t="s">
        <v>3405</v>
      </c>
      <c r="BL1599" s="100" t="s">
        <v>1114</v>
      </c>
      <c r="BM1599" s="306" t="s">
        <v>308</v>
      </c>
    </row>
    <row r="1600" spans="53:65" ht="15" x14ac:dyDescent="0.25">
      <c r="BA1600" s="90" t="s">
        <v>4167</v>
      </c>
      <c r="BB1600" s="90" t="s">
        <v>3767</v>
      </c>
      <c r="BC1600" s="90" t="s">
        <v>4097</v>
      </c>
      <c r="BD1600" s="473" t="s">
        <v>1301</v>
      </c>
      <c r="BE1600">
        <v>1567</v>
      </c>
      <c r="BF1600" s="93" t="s">
        <v>3969</v>
      </c>
      <c r="BG1600" s="311" t="s">
        <v>4168</v>
      </c>
      <c r="BH1600" s="93" t="str">
        <f t="shared" si="89"/>
        <v>Kentucky Magoffin</v>
      </c>
      <c r="BI1600" s="93" t="s">
        <v>1799</v>
      </c>
      <c r="BJ1600" s="93" t="s">
        <v>3971</v>
      </c>
      <c r="BK1600" s="93" t="s">
        <v>3971</v>
      </c>
      <c r="BL1600" s="93" t="s">
        <v>3971</v>
      </c>
      <c r="BM1600" s="95" t="s">
        <v>1125</v>
      </c>
    </row>
    <row r="1601" spans="53:65" ht="15" x14ac:dyDescent="0.25">
      <c r="BA1601" s="91" t="s">
        <v>4169</v>
      </c>
      <c r="BB1601" s="91" t="s">
        <v>3767</v>
      </c>
      <c r="BC1601" s="91" t="s">
        <v>4170</v>
      </c>
      <c r="BD1601" s="473" t="s">
        <v>1301</v>
      </c>
      <c r="BE1601">
        <v>1568</v>
      </c>
      <c r="BF1601" s="93" t="s">
        <v>3969</v>
      </c>
      <c r="BG1601" s="311" t="s">
        <v>4168</v>
      </c>
      <c r="BH1601" s="93" t="str">
        <f t="shared" si="89"/>
        <v>Kentucky Magoffin</v>
      </c>
      <c r="BI1601" s="93" t="s">
        <v>446</v>
      </c>
      <c r="BJ1601" s="93" t="s">
        <v>3404</v>
      </c>
      <c r="BK1601" s="93" t="s">
        <v>3405</v>
      </c>
      <c r="BL1601" s="100" t="s">
        <v>1114</v>
      </c>
      <c r="BM1601" s="306" t="s">
        <v>308</v>
      </c>
    </row>
    <row r="1602" spans="53:65" ht="15" x14ac:dyDescent="0.25">
      <c r="BA1602" s="90" t="s">
        <v>4171</v>
      </c>
      <c r="BB1602" s="90" t="s">
        <v>3767</v>
      </c>
      <c r="BC1602" s="90" t="s">
        <v>4095</v>
      </c>
      <c r="BD1602" s="473" t="s">
        <v>1301</v>
      </c>
      <c r="BE1602">
        <v>1569</v>
      </c>
      <c r="BF1602" s="93" t="s">
        <v>3969</v>
      </c>
      <c r="BG1602" s="311" t="s">
        <v>943</v>
      </c>
      <c r="BH1602" s="93" t="str">
        <f t="shared" si="89"/>
        <v>Kentucky Marion</v>
      </c>
      <c r="BI1602" s="93" t="s">
        <v>1799</v>
      </c>
      <c r="BJ1602" s="93" t="s">
        <v>3971</v>
      </c>
      <c r="BK1602" s="93" t="s">
        <v>3971</v>
      </c>
      <c r="BL1602" s="93" t="s">
        <v>3971</v>
      </c>
      <c r="BM1602" s="95" t="s">
        <v>1125</v>
      </c>
    </row>
    <row r="1603" spans="53:65" ht="15" x14ac:dyDescent="0.25">
      <c r="BA1603" s="91" t="s">
        <v>4172</v>
      </c>
      <c r="BB1603" s="91" t="s">
        <v>3767</v>
      </c>
      <c r="BC1603" s="91" t="s">
        <v>4095</v>
      </c>
      <c r="BD1603" s="473" t="s">
        <v>1301</v>
      </c>
      <c r="BE1603">
        <v>1570</v>
      </c>
      <c r="BF1603" s="93" t="s">
        <v>3969</v>
      </c>
      <c r="BG1603" s="311" t="s">
        <v>943</v>
      </c>
      <c r="BH1603" s="93" t="str">
        <f t="shared" si="89"/>
        <v>Kentucky Marion</v>
      </c>
      <c r="BI1603" s="93" t="s">
        <v>446</v>
      </c>
      <c r="BJ1603" s="93" t="s">
        <v>3404</v>
      </c>
      <c r="BK1603" s="93" t="s">
        <v>3405</v>
      </c>
      <c r="BL1603" s="100" t="s">
        <v>1114</v>
      </c>
      <c r="BM1603" s="306" t="s">
        <v>308</v>
      </c>
    </row>
    <row r="1604" spans="53:65" ht="15" x14ac:dyDescent="0.25">
      <c r="BA1604" s="90" t="s">
        <v>4173</v>
      </c>
      <c r="BB1604" s="90" t="s">
        <v>3767</v>
      </c>
      <c r="BC1604" s="90" t="s">
        <v>4095</v>
      </c>
      <c r="BD1604" s="473" t="s">
        <v>1301</v>
      </c>
      <c r="BE1604">
        <v>1571</v>
      </c>
      <c r="BF1604" s="93" t="s">
        <v>3969</v>
      </c>
      <c r="BG1604" s="311" t="s">
        <v>947</v>
      </c>
      <c r="BH1604" s="93" t="str">
        <f t="shared" si="89"/>
        <v>Kentucky Marshall</v>
      </c>
      <c r="BI1604" s="93" t="s">
        <v>446</v>
      </c>
      <c r="BJ1604" s="93" t="s">
        <v>3404</v>
      </c>
      <c r="BK1604" s="93" t="s">
        <v>3405</v>
      </c>
      <c r="BL1604" s="100" t="s">
        <v>1114</v>
      </c>
      <c r="BM1604" s="306" t="s">
        <v>308</v>
      </c>
    </row>
    <row r="1605" spans="53:65" ht="15" x14ac:dyDescent="0.25">
      <c r="BA1605" s="91" t="s">
        <v>4174</v>
      </c>
      <c r="BB1605" s="91" t="s">
        <v>3767</v>
      </c>
      <c r="BC1605" s="91" t="s">
        <v>4095</v>
      </c>
      <c r="BD1605" s="473" t="s">
        <v>1301</v>
      </c>
      <c r="BE1605">
        <v>1572</v>
      </c>
      <c r="BF1605" s="93" t="s">
        <v>3969</v>
      </c>
      <c r="BG1605" s="311" t="s">
        <v>947</v>
      </c>
      <c r="BH1605" s="93" t="str">
        <f t="shared" si="89"/>
        <v>Kentucky Marshall</v>
      </c>
      <c r="BI1605" s="93" t="s">
        <v>1799</v>
      </c>
      <c r="BJ1605" s="93" t="s">
        <v>3971</v>
      </c>
      <c r="BK1605" s="93" t="s">
        <v>3971</v>
      </c>
      <c r="BL1605" s="93" t="s">
        <v>3971</v>
      </c>
      <c r="BM1605" s="95" t="s">
        <v>1125</v>
      </c>
    </row>
    <row r="1606" spans="53:65" ht="15" x14ac:dyDescent="0.25">
      <c r="BA1606" s="91" t="s">
        <v>4175</v>
      </c>
      <c r="BB1606" s="91" t="s">
        <v>3767</v>
      </c>
      <c r="BC1606" s="91" t="s">
        <v>4091</v>
      </c>
      <c r="BD1606" s="473" t="s">
        <v>1301</v>
      </c>
      <c r="BE1606">
        <v>1573</v>
      </c>
      <c r="BF1606" s="93" t="s">
        <v>3969</v>
      </c>
      <c r="BG1606" s="311" t="s">
        <v>2008</v>
      </c>
      <c r="BH1606" s="93" t="str">
        <f t="shared" si="89"/>
        <v>Kentucky Martin</v>
      </c>
      <c r="BI1606" s="93" t="s">
        <v>1799</v>
      </c>
      <c r="BJ1606" s="93" t="s">
        <v>3971</v>
      </c>
      <c r="BK1606" s="93" t="s">
        <v>3971</v>
      </c>
      <c r="BL1606" s="93" t="s">
        <v>3971</v>
      </c>
      <c r="BM1606" s="95" t="s">
        <v>1125</v>
      </c>
    </row>
    <row r="1607" spans="53:65" ht="15" x14ac:dyDescent="0.25">
      <c r="BA1607" s="90" t="s">
        <v>4176</v>
      </c>
      <c r="BB1607" s="90" t="s">
        <v>3767</v>
      </c>
      <c r="BC1607" s="90" t="s">
        <v>4091</v>
      </c>
      <c r="BD1607" s="473" t="s">
        <v>1301</v>
      </c>
      <c r="BE1607">
        <v>1574</v>
      </c>
      <c r="BF1607" s="93" t="s">
        <v>3969</v>
      </c>
      <c r="BG1607" s="311" t="s">
        <v>2008</v>
      </c>
      <c r="BH1607" s="93" t="str">
        <f t="shared" si="89"/>
        <v>Kentucky Martin</v>
      </c>
      <c r="BI1607" s="93" t="s">
        <v>446</v>
      </c>
      <c r="BJ1607" s="93" t="s">
        <v>3404</v>
      </c>
      <c r="BK1607" s="93" t="s">
        <v>3405</v>
      </c>
      <c r="BL1607" s="100" t="s">
        <v>1114</v>
      </c>
      <c r="BM1607" s="306" t="s">
        <v>308</v>
      </c>
    </row>
    <row r="1608" spans="53:65" ht="15" x14ac:dyDescent="0.25">
      <c r="BA1608" s="91" t="s">
        <v>4177</v>
      </c>
      <c r="BB1608" s="91" t="s">
        <v>3767</v>
      </c>
      <c r="BC1608" s="91" t="s">
        <v>4091</v>
      </c>
      <c r="BD1608" s="473" t="s">
        <v>1301</v>
      </c>
      <c r="BE1608">
        <v>1575</v>
      </c>
      <c r="BF1608" s="93" t="s">
        <v>3969</v>
      </c>
      <c r="BG1608" s="311" t="s">
        <v>3276</v>
      </c>
      <c r="BH1608" s="93" t="str">
        <f t="shared" si="89"/>
        <v>Kentucky Mason</v>
      </c>
      <c r="BI1608" s="93" t="s">
        <v>1799</v>
      </c>
      <c r="BJ1608" s="93" t="s">
        <v>3971</v>
      </c>
      <c r="BK1608" s="93" t="s">
        <v>3971</v>
      </c>
      <c r="BL1608" s="93" t="s">
        <v>3971</v>
      </c>
      <c r="BM1608" s="95" t="s">
        <v>1125</v>
      </c>
    </row>
    <row r="1609" spans="53:65" ht="15" x14ac:dyDescent="0.25">
      <c r="BA1609" s="90" t="s">
        <v>4178</v>
      </c>
      <c r="BB1609" s="90" t="s">
        <v>3767</v>
      </c>
      <c r="BC1609" s="90" t="s">
        <v>3225</v>
      </c>
      <c r="BD1609" s="473" t="s">
        <v>1301</v>
      </c>
      <c r="BE1609">
        <v>1576</v>
      </c>
      <c r="BF1609" s="93" t="s">
        <v>3969</v>
      </c>
      <c r="BG1609" s="311" t="s">
        <v>3276</v>
      </c>
      <c r="BH1609" s="93" t="str">
        <f t="shared" si="89"/>
        <v>Kentucky Mason</v>
      </c>
      <c r="BI1609" s="93" t="s">
        <v>446</v>
      </c>
      <c r="BJ1609" s="93" t="s">
        <v>3404</v>
      </c>
      <c r="BK1609" s="93" t="s">
        <v>3405</v>
      </c>
      <c r="BL1609" s="100" t="s">
        <v>1114</v>
      </c>
      <c r="BM1609" s="306" t="s">
        <v>308</v>
      </c>
    </row>
    <row r="1610" spans="53:65" ht="15" x14ac:dyDescent="0.25">
      <c r="BA1610" s="91" t="s">
        <v>4179</v>
      </c>
      <c r="BB1610" s="91" t="s">
        <v>3767</v>
      </c>
      <c r="BC1610" s="91" t="s">
        <v>3225</v>
      </c>
      <c r="BD1610" s="473" t="s">
        <v>1301</v>
      </c>
      <c r="BE1610">
        <v>1577</v>
      </c>
      <c r="BF1610" s="93" t="s">
        <v>3969</v>
      </c>
      <c r="BG1610" s="311" t="s">
        <v>4180</v>
      </c>
      <c r="BH1610" s="93" t="str">
        <f t="shared" si="89"/>
        <v>Kentucky McCracken</v>
      </c>
      <c r="BI1610" s="93" t="s">
        <v>446</v>
      </c>
      <c r="BJ1610" s="93" t="s">
        <v>3404</v>
      </c>
      <c r="BK1610" s="93" t="s">
        <v>3405</v>
      </c>
      <c r="BL1610" s="100" t="s">
        <v>1114</v>
      </c>
      <c r="BM1610" s="306" t="s">
        <v>308</v>
      </c>
    </row>
    <row r="1611" spans="53:65" ht="15" x14ac:dyDescent="0.25">
      <c r="BA1611" s="90" t="s">
        <v>4181</v>
      </c>
      <c r="BB1611" s="90" t="s">
        <v>3767</v>
      </c>
      <c r="BC1611" s="90" t="s">
        <v>3225</v>
      </c>
      <c r="BD1611" s="473" t="s">
        <v>1301</v>
      </c>
      <c r="BE1611">
        <v>1578</v>
      </c>
      <c r="BF1611" s="93" t="s">
        <v>3969</v>
      </c>
      <c r="BG1611" s="311" t="s">
        <v>4180</v>
      </c>
      <c r="BH1611" s="93" t="str">
        <f t="shared" si="89"/>
        <v>Kentucky McCracken</v>
      </c>
      <c r="BI1611" s="93" t="s">
        <v>1799</v>
      </c>
      <c r="BJ1611" s="93" t="s">
        <v>3971</v>
      </c>
      <c r="BK1611" s="93" t="s">
        <v>3971</v>
      </c>
      <c r="BL1611" s="93" t="s">
        <v>3971</v>
      </c>
      <c r="BM1611" s="95" t="s">
        <v>1125</v>
      </c>
    </row>
    <row r="1612" spans="53:65" ht="15" x14ac:dyDescent="0.25">
      <c r="BA1612" s="91" t="s">
        <v>4182</v>
      </c>
      <c r="BB1612" s="91" t="s">
        <v>3767</v>
      </c>
      <c r="BC1612" s="91" t="s">
        <v>4091</v>
      </c>
      <c r="BD1612" s="473" t="s">
        <v>1301</v>
      </c>
      <c r="BE1612">
        <v>1579</v>
      </c>
      <c r="BF1612" s="93" t="s">
        <v>3969</v>
      </c>
      <c r="BG1612" s="311" t="s">
        <v>4183</v>
      </c>
      <c r="BH1612" s="93" t="str">
        <f t="shared" si="89"/>
        <v>Kentucky McCreary</v>
      </c>
      <c r="BI1612" s="93" t="s">
        <v>1799</v>
      </c>
      <c r="BJ1612" s="93"/>
      <c r="BK1612" s="93" t="s">
        <v>3987</v>
      </c>
      <c r="BL1612" s="100" t="s">
        <v>3988</v>
      </c>
      <c r="BM1612" s="95" t="s">
        <v>306</v>
      </c>
    </row>
    <row r="1613" spans="53:65" ht="15" x14ac:dyDescent="0.25">
      <c r="BA1613" s="90" t="s">
        <v>4184</v>
      </c>
      <c r="BB1613" s="90" t="s">
        <v>3767</v>
      </c>
      <c r="BC1613" s="90" t="s">
        <v>4091</v>
      </c>
      <c r="BD1613" s="473" t="s">
        <v>1301</v>
      </c>
      <c r="BE1613">
        <v>1580</v>
      </c>
      <c r="BF1613" s="93" t="s">
        <v>3969</v>
      </c>
      <c r="BG1613" s="311" t="s">
        <v>4183</v>
      </c>
      <c r="BH1613" s="93" t="str">
        <f t="shared" si="89"/>
        <v>Kentucky McCreary</v>
      </c>
      <c r="BI1613" s="93" t="s">
        <v>446</v>
      </c>
      <c r="BJ1613" s="93" t="s">
        <v>3404</v>
      </c>
      <c r="BK1613" s="93" t="s">
        <v>3405</v>
      </c>
      <c r="BL1613" s="100" t="s">
        <v>1114</v>
      </c>
      <c r="BM1613" s="306" t="s">
        <v>308</v>
      </c>
    </row>
    <row r="1614" spans="53:65" ht="15" x14ac:dyDescent="0.25">
      <c r="BA1614" s="91" t="s">
        <v>4185</v>
      </c>
      <c r="BB1614" s="91" t="s">
        <v>3767</v>
      </c>
      <c r="BC1614" s="91" t="s">
        <v>4076</v>
      </c>
      <c r="BD1614" s="473" t="s">
        <v>1301</v>
      </c>
      <c r="BE1614">
        <v>1581</v>
      </c>
      <c r="BF1614" s="93" t="s">
        <v>3969</v>
      </c>
      <c r="BG1614" s="311" t="s">
        <v>3288</v>
      </c>
      <c r="BH1614" s="93" t="str">
        <f t="shared" si="89"/>
        <v>Kentucky McLean</v>
      </c>
      <c r="BI1614" s="93" t="s">
        <v>1799</v>
      </c>
      <c r="BJ1614" s="93" t="s">
        <v>3971</v>
      </c>
      <c r="BK1614" s="93" t="s">
        <v>3971</v>
      </c>
      <c r="BL1614" s="93" t="s">
        <v>3971</v>
      </c>
      <c r="BM1614" s="95" t="s">
        <v>1125</v>
      </c>
    </row>
    <row r="1615" spans="53:65" ht="15" x14ac:dyDescent="0.25">
      <c r="BA1615" s="90" t="s">
        <v>4186</v>
      </c>
      <c r="BB1615" s="90" t="s">
        <v>3767</v>
      </c>
      <c r="BC1615" s="90" t="s">
        <v>4136</v>
      </c>
      <c r="BD1615" s="473" t="s">
        <v>1301</v>
      </c>
      <c r="BE1615">
        <v>1582</v>
      </c>
      <c r="BF1615" s="93" t="s">
        <v>3969</v>
      </c>
      <c r="BG1615" s="311" t="s">
        <v>3288</v>
      </c>
      <c r="BH1615" s="93" t="str">
        <f t="shared" si="89"/>
        <v>Kentucky McLean</v>
      </c>
      <c r="BI1615" s="93" t="s">
        <v>446</v>
      </c>
      <c r="BJ1615" s="93" t="s">
        <v>3404</v>
      </c>
      <c r="BK1615" s="93" t="s">
        <v>3405</v>
      </c>
      <c r="BL1615" s="100" t="s">
        <v>1114</v>
      </c>
      <c r="BM1615" s="306" t="s">
        <v>308</v>
      </c>
    </row>
    <row r="1616" spans="53:65" ht="15" x14ac:dyDescent="0.25">
      <c r="BA1616" s="91" t="s">
        <v>4187</v>
      </c>
      <c r="BB1616" s="91" t="s">
        <v>3767</v>
      </c>
      <c r="BC1616" s="91" t="s">
        <v>3802</v>
      </c>
      <c r="BD1616" s="473" t="s">
        <v>1301</v>
      </c>
      <c r="BE1616">
        <v>1583</v>
      </c>
      <c r="BF1616" s="93" t="s">
        <v>3969</v>
      </c>
      <c r="BG1616" s="311" t="s">
        <v>3288</v>
      </c>
      <c r="BH1616" s="93" t="str">
        <f>_xlfn.CONCAT(BF1616," ",BG1616)</f>
        <v>Kentucky McLean</v>
      </c>
      <c r="BI1616" s="93" t="s">
        <v>1799</v>
      </c>
      <c r="BJ1616" s="93" t="s">
        <v>3971</v>
      </c>
      <c r="BK1616" s="93" t="s">
        <v>3971</v>
      </c>
      <c r="BL1616" s="93" t="s">
        <v>3971</v>
      </c>
      <c r="BM1616" s="95" t="s">
        <v>1125</v>
      </c>
    </row>
    <row r="1617" spans="53:65" ht="15" x14ac:dyDescent="0.25">
      <c r="BA1617" s="90" t="s">
        <v>4188</v>
      </c>
      <c r="BB1617" s="90" t="s">
        <v>3767</v>
      </c>
      <c r="BC1617" s="90" t="s">
        <v>4061</v>
      </c>
      <c r="BD1617" s="473" t="s">
        <v>1301</v>
      </c>
      <c r="BE1617">
        <v>1584</v>
      </c>
      <c r="BF1617" s="93" t="s">
        <v>3969</v>
      </c>
      <c r="BG1617" s="311" t="s">
        <v>3887</v>
      </c>
      <c r="BH1617" s="93" t="str">
        <f t="shared" si="89"/>
        <v>Kentucky Meade</v>
      </c>
      <c r="BI1617" s="93" t="s">
        <v>1799</v>
      </c>
      <c r="BJ1617" s="93" t="s">
        <v>3971</v>
      </c>
      <c r="BK1617" s="93" t="s">
        <v>3971</v>
      </c>
      <c r="BL1617" s="93" t="s">
        <v>3971</v>
      </c>
      <c r="BM1617" s="95" t="s">
        <v>1125</v>
      </c>
    </row>
    <row r="1618" spans="53:65" ht="15" x14ac:dyDescent="0.25">
      <c r="BA1618" s="91" t="s">
        <v>4189</v>
      </c>
      <c r="BB1618" s="91" t="s">
        <v>3767</v>
      </c>
      <c r="BC1618" s="91" t="s">
        <v>4061</v>
      </c>
      <c r="BD1618" s="473" t="s">
        <v>1301</v>
      </c>
      <c r="BE1618">
        <v>1585</v>
      </c>
      <c r="BF1618" s="93" t="s">
        <v>3969</v>
      </c>
      <c r="BG1618" s="311" t="s">
        <v>3887</v>
      </c>
      <c r="BH1618" s="93" t="str">
        <f t="shared" si="89"/>
        <v>Kentucky Meade</v>
      </c>
      <c r="BI1618" s="93" t="s">
        <v>446</v>
      </c>
      <c r="BJ1618" s="93" t="s">
        <v>3404</v>
      </c>
      <c r="BK1618" s="93" t="s">
        <v>3405</v>
      </c>
      <c r="BL1618" s="100" t="s">
        <v>1114</v>
      </c>
      <c r="BM1618" s="306" t="s">
        <v>308</v>
      </c>
    </row>
    <row r="1619" spans="53:65" ht="15" x14ac:dyDescent="0.25">
      <c r="BA1619" s="90" t="s">
        <v>4190</v>
      </c>
      <c r="BB1619" s="90" t="s">
        <v>3767</v>
      </c>
      <c r="BC1619" s="90" t="s">
        <v>4061</v>
      </c>
      <c r="BD1619" s="473" t="s">
        <v>1301</v>
      </c>
      <c r="BE1619">
        <v>1587</v>
      </c>
      <c r="BF1619" s="93" t="s">
        <v>3969</v>
      </c>
      <c r="BG1619" s="311" t="s">
        <v>4191</v>
      </c>
      <c r="BH1619" s="93" t="str">
        <f t="shared" si="89"/>
        <v>Kentucky Menifee</v>
      </c>
      <c r="BI1619" s="93" t="s">
        <v>1799</v>
      </c>
      <c r="BJ1619" s="93" t="s">
        <v>3971</v>
      </c>
      <c r="BK1619" s="93" t="s">
        <v>3971</v>
      </c>
      <c r="BL1619" s="93" t="s">
        <v>3971</v>
      </c>
      <c r="BM1619" s="95" t="s">
        <v>1125</v>
      </c>
    </row>
    <row r="1620" spans="53:65" ht="15" x14ac:dyDescent="0.25">
      <c r="BA1620" s="91" t="s">
        <v>4192</v>
      </c>
      <c r="BB1620" s="91" t="s">
        <v>3767</v>
      </c>
      <c r="BC1620" s="91" t="s">
        <v>4061</v>
      </c>
      <c r="BD1620" s="473" t="s">
        <v>1301</v>
      </c>
      <c r="BE1620">
        <v>1589</v>
      </c>
      <c r="BF1620" s="93" t="s">
        <v>3969</v>
      </c>
      <c r="BG1620" s="311" t="s">
        <v>4191</v>
      </c>
      <c r="BH1620" s="93" t="str">
        <f t="shared" si="89"/>
        <v>Kentucky Menifee</v>
      </c>
      <c r="BI1620" s="93" t="s">
        <v>446</v>
      </c>
      <c r="BJ1620" s="93" t="s">
        <v>3404</v>
      </c>
      <c r="BK1620" s="93" t="s">
        <v>3405</v>
      </c>
      <c r="BL1620" s="100" t="s">
        <v>1114</v>
      </c>
      <c r="BM1620" s="306" t="s">
        <v>308</v>
      </c>
    </row>
    <row r="1621" spans="53:65" ht="15" x14ac:dyDescent="0.25">
      <c r="BA1621" s="90" t="s">
        <v>4193</v>
      </c>
      <c r="BB1621" s="90" t="s">
        <v>3767</v>
      </c>
      <c r="BC1621" s="90" t="s">
        <v>4061</v>
      </c>
      <c r="BD1621" s="473" t="s">
        <v>1301</v>
      </c>
      <c r="BE1621">
        <v>1591</v>
      </c>
      <c r="BF1621" s="93" t="s">
        <v>3969</v>
      </c>
      <c r="BG1621" s="311" t="s">
        <v>3294</v>
      </c>
      <c r="BH1621" s="93" t="str">
        <f t="shared" si="89"/>
        <v>Kentucky Mercer</v>
      </c>
      <c r="BI1621" s="93" t="s">
        <v>1799</v>
      </c>
      <c r="BJ1621" s="93" t="s">
        <v>3971</v>
      </c>
      <c r="BK1621" s="93" t="s">
        <v>3971</v>
      </c>
      <c r="BL1621" s="93" t="s">
        <v>3971</v>
      </c>
      <c r="BM1621" s="95" t="s">
        <v>1125</v>
      </c>
    </row>
    <row r="1622" spans="53:65" ht="15" x14ac:dyDescent="0.25">
      <c r="BA1622" s="91" t="s">
        <v>4194</v>
      </c>
      <c r="BB1622" s="91" t="s">
        <v>3767</v>
      </c>
      <c r="BC1622" s="91" t="s">
        <v>4061</v>
      </c>
      <c r="BD1622" s="473" t="s">
        <v>1301</v>
      </c>
      <c r="BE1622">
        <v>1592</v>
      </c>
      <c r="BF1622" s="93" t="s">
        <v>3969</v>
      </c>
      <c r="BG1622" s="311" t="s">
        <v>3294</v>
      </c>
      <c r="BH1622" s="93" t="str">
        <f t="shared" si="89"/>
        <v>Kentucky Mercer</v>
      </c>
      <c r="BI1622" s="93" t="s">
        <v>446</v>
      </c>
      <c r="BJ1622" s="93" t="s">
        <v>3404</v>
      </c>
      <c r="BK1622" s="93" t="s">
        <v>3405</v>
      </c>
      <c r="BL1622" s="100" t="s">
        <v>1114</v>
      </c>
      <c r="BM1622" s="306" t="s">
        <v>308</v>
      </c>
    </row>
    <row r="1623" spans="53:65" ht="15" x14ac:dyDescent="0.25">
      <c r="BA1623" s="90" t="s">
        <v>4195</v>
      </c>
      <c r="BB1623" s="90" t="s">
        <v>3767</v>
      </c>
      <c r="BC1623" s="90" t="s">
        <v>4061</v>
      </c>
      <c r="BD1623" s="473" t="s">
        <v>1301</v>
      </c>
      <c r="BE1623">
        <v>1593</v>
      </c>
      <c r="BF1623" s="93" t="s">
        <v>3969</v>
      </c>
      <c r="BG1623" s="311" t="s">
        <v>4196</v>
      </c>
      <c r="BH1623" s="93" t="str">
        <f t="shared" si="89"/>
        <v>Kentucky Metcalfe</v>
      </c>
      <c r="BI1623" s="93" t="s">
        <v>1799</v>
      </c>
      <c r="BJ1623" s="93" t="s">
        <v>3971</v>
      </c>
      <c r="BK1623" s="93" t="s">
        <v>3971</v>
      </c>
      <c r="BL1623" s="93" t="s">
        <v>3971</v>
      </c>
      <c r="BM1623" s="95" t="s">
        <v>1125</v>
      </c>
    </row>
    <row r="1624" spans="53:65" ht="15" x14ac:dyDescent="0.25">
      <c r="BA1624" s="91" t="s">
        <v>4197</v>
      </c>
      <c r="BB1624" s="91" t="s">
        <v>3767</v>
      </c>
      <c r="BC1624" s="91" t="s">
        <v>4061</v>
      </c>
      <c r="BD1624" s="473" t="s">
        <v>1301</v>
      </c>
      <c r="BE1624">
        <v>1595</v>
      </c>
      <c r="BF1624" s="93" t="s">
        <v>3969</v>
      </c>
      <c r="BG1624" s="311" t="s">
        <v>4196</v>
      </c>
      <c r="BH1624" s="93" t="str">
        <f t="shared" si="89"/>
        <v>Kentucky Metcalfe</v>
      </c>
      <c r="BI1624" s="93" t="s">
        <v>446</v>
      </c>
      <c r="BJ1624" s="93" t="s">
        <v>3404</v>
      </c>
      <c r="BK1624" s="93" t="s">
        <v>3405</v>
      </c>
      <c r="BL1624" s="100" t="s">
        <v>1114</v>
      </c>
      <c r="BM1624" s="306" t="s">
        <v>308</v>
      </c>
    </row>
    <row r="1625" spans="53:65" ht="15" x14ac:dyDescent="0.25">
      <c r="BA1625" s="90" t="s">
        <v>4198</v>
      </c>
      <c r="BB1625" s="90" t="s">
        <v>3767</v>
      </c>
      <c r="BC1625" s="90" t="s">
        <v>4199</v>
      </c>
      <c r="BD1625" s="473" t="s">
        <v>1301</v>
      </c>
      <c r="BE1625">
        <v>1596</v>
      </c>
      <c r="BF1625" s="93" t="s">
        <v>3969</v>
      </c>
      <c r="BG1625" s="311" t="s">
        <v>965</v>
      </c>
      <c r="BH1625" s="93" t="str">
        <f t="shared" si="89"/>
        <v>Kentucky Monroe</v>
      </c>
      <c r="BI1625" s="93" t="s">
        <v>1799</v>
      </c>
      <c r="BJ1625" s="93" t="s">
        <v>3971</v>
      </c>
      <c r="BK1625" s="93" t="s">
        <v>3971</v>
      </c>
      <c r="BL1625" s="93" t="s">
        <v>3971</v>
      </c>
      <c r="BM1625" s="95" t="s">
        <v>1125</v>
      </c>
    </row>
    <row r="1626" spans="53:65" ht="15" x14ac:dyDescent="0.25">
      <c r="BA1626" s="91" t="s">
        <v>4200</v>
      </c>
      <c r="BB1626" s="91" t="s">
        <v>3767</v>
      </c>
      <c r="BC1626" s="91" t="s">
        <v>3802</v>
      </c>
      <c r="BD1626" s="473" t="s">
        <v>1301</v>
      </c>
      <c r="BE1626">
        <v>1597</v>
      </c>
      <c r="BF1626" s="93" t="s">
        <v>3969</v>
      </c>
      <c r="BG1626" s="311" t="s">
        <v>965</v>
      </c>
      <c r="BH1626" s="93" t="str">
        <f t="shared" si="89"/>
        <v>Kentucky Monroe</v>
      </c>
      <c r="BI1626" s="93" t="s">
        <v>446</v>
      </c>
      <c r="BJ1626" s="93" t="s">
        <v>3404</v>
      </c>
      <c r="BK1626" s="93" t="s">
        <v>3405</v>
      </c>
      <c r="BL1626" s="100" t="s">
        <v>1114</v>
      </c>
      <c r="BM1626" s="306" t="s">
        <v>308</v>
      </c>
    </row>
    <row r="1627" spans="53:65" ht="15" x14ac:dyDescent="0.25">
      <c r="BA1627" s="90" t="s">
        <v>4201</v>
      </c>
      <c r="BB1627" s="90" t="s">
        <v>3767</v>
      </c>
      <c r="BC1627" s="90" t="s">
        <v>4061</v>
      </c>
      <c r="BD1627" s="473" t="s">
        <v>1301</v>
      </c>
      <c r="BE1627">
        <v>1599</v>
      </c>
      <c r="BF1627" s="93" t="s">
        <v>3969</v>
      </c>
      <c r="BG1627" s="311" t="s">
        <v>972</v>
      </c>
      <c r="BH1627" s="93" t="str">
        <f t="shared" si="89"/>
        <v>Kentucky Montgomery</v>
      </c>
      <c r="BI1627" s="93" t="s">
        <v>1799</v>
      </c>
      <c r="BJ1627" s="93" t="s">
        <v>3971</v>
      </c>
      <c r="BK1627" s="93" t="s">
        <v>3971</v>
      </c>
      <c r="BL1627" s="93" t="s">
        <v>3971</v>
      </c>
      <c r="BM1627" s="95" t="s">
        <v>1125</v>
      </c>
    </row>
    <row r="1628" spans="53:65" ht="15" x14ac:dyDescent="0.25">
      <c r="BA1628" s="91" t="s">
        <v>4202</v>
      </c>
      <c r="BB1628" s="91" t="s">
        <v>3767</v>
      </c>
      <c r="BC1628" s="91" t="s">
        <v>4061</v>
      </c>
      <c r="BD1628" s="473" t="s">
        <v>1301</v>
      </c>
      <c r="BE1628">
        <v>1601</v>
      </c>
      <c r="BF1628" s="93" t="s">
        <v>3969</v>
      </c>
      <c r="BG1628" s="311" t="s">
        <v>972</v>
      </c>
      <c r="BH1628" s="93" t="str">
        <f t="shared" si="89"/>
        <v>Kentucky Montgomery</v>
      </c>
      <c r="BI1628" s="93" t="s">
        <v>446</v>
      </c>
      <c r="BJ1628" s="93" t="s">
        <v>3404</v>
      </c>
      <c r="BK1628" s="93" t="s">
        <v>3405</v>
      </c>
      <c r="BL1628" s="100" t="s">
        <v>1114</v>
      </c>
      <c r="BM1628" s="306" t="s">
        <v>308</v>
      </c>
    </row>
    <row r="1629" spans="53:65" ht="15" x14ac:dyDescent="0.25">
      <c r="BA1629" s="90" t="s">
        <v>4203</v>
      </c>
      <c r="BB1629" s="90" t="s">
        <v>3767</v>
      </c>
      <c r="BC1629" s="90" t="s">
        <v>4061</v>
      </c>
      <c r="BD1629" s="473" t="s">
        <v>1301</v>
      </c>
      <c r="BE1629">
        <v>1603</v>
      </c>
      <c r="BF1629" s="93" t="s">
        <v>3969</v>
      </c>
      <c r="BG1629" s="311" t="s">
        <v>979</v>
      </c>
      <c r="BH1629" s="93" t="str">
        <f t="shared" si="89"/>
        <v>Kentucky Morgan</v>
      </c>
      <c r="BI1629" s="93" t="s">
        <v>1799</v>
      </c>
      <c r="BJ1629" s="93" t="s">
        <v>3971</v>
      </c>
      <c r="BK1629" s="93" t="s">
        <v>3971</v>
      </c>
      <c r="BL1629" s="93" t="s">
        <v>3971</v>
      </c>
      <c r="BM1629" s="95" t="s">
        <v>1125</v>
      </c>
    </row>
    <row r="1630" spans="53:65" ht="15" x14ac:dyDescent="0.25">
      <c r="BA1630" s="91" t="s">
        <v>4204</v>
      </c>
      <c r="BB1630" s="91" t="s">
        <v>3767</v>
      </c>
      <c r="BC1630" s="91" t="s">
        <v>4061</v>
      </c>
      <c r="BD1630" s="473" t="s">
        <v>1301</v>
      </c>
      <c r="BE1630">
        <v>1605</v>
      </c>
      <c r="BF1630" s="93" t="s">
        <v>3969</v>
      </c>
      <c r="BG1630" s="311" t="s">
        <v>979</v>
      </c>
      <c r="BH1630" s="93" t="str">
        <f t="shared" si="89"/>
        <v>Kentucky Morgan</v>
      </c>
      <c r="BI1630" s="93" t="s">
        <v>446</v>
      </c>
      <c r="BJ1630" s="93" t="s">
        <v>3404</v>
      </c>
      <c r="BK1630" s="93" t="s">
        <v>3405</v>
      </c>
      <c r="BL1630" s="100" t="s">
        <v>1114</v>
      </c>
      <c r="BM1630" s="306" t="s">
        <v>308</v>
      </c>
    </row>
    <row r="1631" spans="53:65" ht="15" x14ac:dyDescent="0.25">
      <c r="BA1631" s="90" t="s">
        <v>4205</v>
      </c>
      <c r="BB1631" s="90" t="s">
        <v>3767</v>
      </c>
      <c r="BC1631" s="90" t="s">
        <v>4061</v>
      </c>
      <c r="BD1631" s="473" t="s">
        <v>1301</v>
      </c>
      <c r="BE1631">
        <v>1606</v>
      </c>
      <c r="BF1631" s="93" t="s">
        <v>3969</v>
      </c>
      <c r="BG1631" s="311" t="s">
        <v>4206</v>
      </c>
      <c r="BH1631" s="93" t="str">
        <f t="shared" si="89"/>
        <v>Kentucky Muhlenberg</v>
      </c>
      <c r="BI1631" s="93" t="s">
        <v>446</v>
      </c>
      <c r="BJ1631" s="93" t="s">
        <v>3404</v>
      </c>
      <c r="BK1631" s="93" t="s">
        <v>3405</v>
      </c>
      <c r="BL1631" s="100" t="s">
        <v>1114</v>
      </c>
      <c r="BM1631" s="306" t="s">
        <v>308</v>
      </c>
    </row>
    <row r="1632" spans="53:65" ht="15" x14ac:dyDescent="0.25">
      <c r="BA1632" s="91" t="s">
        <v>4207</v>
      </c>
      <c r="BB1632" s="91" t="s">
        <v>3767</v>
      </c>
      <c r="BC1632" s="91" t="s">
        <v>4061</v>
      </c>
      <c r="BD1632" s="473" t="s">
        <v>1301</v>
      </c>
      <c r="BE1632">
        <v>1607</v>
      </c>
      <c r="BF1632" s="93" t="s">
        <v>3969</v>
      </c>
      <c r="BG1632" s="311" t="s">
        <v>4206</v>
      </c>
      <c r="BH1632" s="93" t="str">
        <f>_xlfn.CONCAT(BF1632," ",BG1632)</f>
        <v>Kentucky Muhlenberg</v>
      </c>
      <c r="BI1632" s="93" t="s">
        <v>1799</v>
      </c>
      <c r="BJ1632" s="93" t="s">
        <v>3971</v>
      </c>
      <c r="BK1632" s="93" t="s">
        <v>3971</v>
      </c>
      <c r="BL1632" s="93" t="s">
        <v>3971</v>
      </c>
      <c r="BM1632" s="95" t="s">
        <v>1125</v>
      </c>
    </row>
    <row r="1633" spans="53:65" ht="15" x14ac:dyDescent="0.25">
      <c r="BA1633" s="90" t="s">
        <v>4208</v>
      </c>
      <c r="BB1633" s="90" t="s">
        <v>3767</v>
      </c>
      <c r="BC1633" s="90" t="s">
        <v>4061</v>
      </c>
      <c r="BD1633" s="473" t="s">
        <v>1301</v>
      </c>
      <c r="BE1633">
        <v>1609</v>
      </c>
      <c r="BF1633" s="93" t="s">
        <v>3969</v>
      </c>
      <c r="BG1633" s="311" t="s">
        <v>4209</v>
      </c>
      <c r="BH1633" s="93" t="str">
        <f t="shared" si="89"/>
        <v>Kentucky Nelson</v>
      </c>
      <c r="BI1633" s="93" t="s">
        <v>1799</v>
      </c>
      <c r="BJ1633" s="93" t="s">
        <v>3971</v>
      </c>
      <c r="BK1633" s="93" t="s">
        <v>3971</v>
      </c>
      <c r="BL1633" s="93" t="s">
        <v>3971</v>
      </c>
      <c r="BM1633" s="95" t="s">
        <v>1125</v>
      </c>
    </row>
    <row r="1634" spans="53:65" ht="15" x14ac:dyDescent="0.25">
      <c r="BA1634" s="91" t="s">
        <v>4210</v>
      </c>
      <c r="BB1634" s="91" t="s">
        <v>3767</v>
      </c>
      <c r="BC1634" s="91" t="s">
        <v>4061</v>
      </c>
      <c r="BD1634" s="473" t="s">
        <v>1301</v>
      </c>
      <c r="BE1634">
        <v>1610</v>
      </c>
      <c r="BF1634" s="93" t="s">
        <v>3969</v>
      </c>
      <c r="BG1634" s="311" t="s">
        <v>4209</v>
      </c>
      <c r="BH1634" s="93" t="str">
        <f t="shared" si="89"/>
        <v>Kentucky Nelson</v>
      </c>
      <c r="BI1634" s="93" t="s">
        <v>446</v>
      </c>
      <c r="BJ1634" s="93" t="s">
        <v>3404</v>
      </c>
      <c r="BK1634" s="93" t="s">
        <v>3405</v>
      </c>
      <c r="BL1634" s="100" t="s">
        <v>1114</v>
      </c>
      <c r="BM1634" s="306" t="s">
        <v>308</v>
      </c>
    </row>
    <row r="1635" spans="53:65" ht="15" x14ac:dyDescent="0.25">
      <c r="BA1635" s="90" t="s">
        <v>4211</v>
      </c>
      <c r="BB1635" s="90" t="s">
        <v>3767</v>
      </c>
      <c r="BC1635" s="90" t="s">
        <v>3802</v>
      </c>
      <c r="BD1635" s="473" t="s">
        <v>1301</v>
      </c>
      <c r="BE1635">
        <v>1611</v>
      </c>
      <c r="BF1635" s="93" t="s">
        <v>3969</v>
      </c>
      <c r="BG1635" s="311" t="s">
        <v>4212</v>
      </c>
      <c r="BH1635" s="93" t="str">
        <f t="shared" si="89"/>
        <v>Kentucky Nicholas</v>
      </c>
      <c r="BI1635" s="93" t="s">
        <v>1799</v>
      </c>
      <c r="BJ1635" s="93" t="s">
        <v>3971</v>
      </c>
      <c r="BK1635" s="93" t="s">
        <v>3971</v>
      </c>
      <c r="BL1635" s="93" t="s">
        <v>3971</v>
      </c>
      <c r="BM1635" s="95" t="s">
        <v>1125</v>
      </c>
    </row>
    <row r="1636" spans="53:65" ht="15" x14ac:dyDescent="0.25">
      <c r="BA1636" s="91" t="s">
        <v>4213</v>
      </c>
      <c r="BB1636" s="91" t="s">
        <v>3767</v>
      </c>
      <c r="BC1636" s="91" t="s">
        <v>4199</v>
      </c>
      <c r="BD1636" s="473" t="s">
        <v>1301</v>
      </c>
      <c r="BE1636">
        <v>1612</v>
      </c>
      <c r="BF1636" s="93" t="s">
        <v>3969</v>
      </c>
      <c r="BG1636" s="311" t="s">
        <v>4212</v>
      </c>
      <c r="BH1636" s="93" t="str">
        <f t="shared" si="89"/>
        <v>Kentucky Nicholas</v>
      </c>
      <c r="BI1636" s="93" t="s">
        <v>446</v>
      </c>
      <c r="BJ1636" s="93" t="s">
        <v>3404</v>
      </c>
      <c r="BK1636" s="93" t="s">
        <v>3405</v>
      </c>
      <c r="BL1636" s="100" t="s">
        <v>1114</v>
      </c>
      <c r="BM1636" s="306" t="s">
        <v>308</v>
      </c>
    </row>
    <row r="1637" spans="53:65" ht="15" x14ac:dyDescent="0.25">
      <c r="BA1637" s="90" t="s">
        <v>4214</v>
      </c>
      <c r="BB1637" s="90" t="s">
        <v>3767</v>
      </c>
      <c r="BC1637" s="90" t="s">
        <v>4061</v>
      </c>
      <c r="BD1637" s="473" t="s">
        <v>1301</v>
      </c>
      <c r="BE1637">
        <v>1613</v>
      </c>
      <c r="BF1637" s="93" t="s">
        <v>3969</v>
      </c>
      <c r="BG1637" s="311" t="s">
        <v>3536</v>
      </c>
      <c r="BH1637" s="93" t="str">
        <f t="shared" si="89"/>
        <v>Kentucky Ohio</v>
      </c>
      <c r="BI1637" s="93" t="s">
        <v>446</v>
      </c>
      <c r="BJ1637" s="93" t="s">
        <v>3404</v>
      </c>
      <c r="BK1637" s="93" t="s">
        <v>3405</v>
      </c>
      <c r="BL1637" s="100" t="s">
        <v>1114</v>
      </c>
      <c r="BM1637" s="306" t="s">
        <v>308</v>
      </c>
    </row>
    <row r="1638" spans="53:65" ht="15" x14ac:dyDescent="0.25">
      <c r="BA1638" s="90" t="s">
        <v>4215</v>
      </c>
      <c r="BB1638" s="90" t="s">
        <v>3767</v>
      </c>
      <c r="BC1638" s="90" t="s">
        <v>3802</v>
      </c>
      <c r="BD1638" s="473" t="s">
        <v>1301</v>
      </c>
      <c r="BE1638">
        <v>1615</v>
      </c>
      <c r="BF1638" s="93" t="s">
        <v>3969</v>
      </c>
      <c r="BG1638" s="311" t="s">
        <v>3536</v>
      </c>
      <c r="BH1638" s="93" t="str">
        <f>_xlfn.CONCAT(BF1638," ",BG1638)</f>
        <v>Kentucky Ohio</v>
      </c>
      <c r="BI1638" s="93" t="s">
        <v>1799</v>
      </c>
      <c r="BJ1638" s="93" t="s">
        <v>3971</v>
      </c>
      <c r="BK1638" s="93" t="s">
        <v>3971</v>
      </c>
      <c r="BL1638" s="93" t="s">
        <v>3971</v>
      </c>
      <c r="BM1638" s="95" t="s">
        <v>1125</v>
      </c>
    </row>
    <row r="1639" spans="53:65" ht="15" x14ac:dyDescent="0.25">
      <c r="BA1639" s="91" t="s">
        <v>4216</v>
      </c>
      <c r="BB1639" s="91" t="s">
        <v>3767</v>
      </c>
      <c r="BC1639" s="91" t="s">
        <v>3802</v>
      </c>
      <c r="BD1639" s="473" t="s">
        <v>1301</v>
      </c>
      <c r="BE1639">
        <v>1617</v>
      </c>
      <c r="BF1639" s="93" t="s">
        <v>3969</v>
      </c>
      <c r="BG1639" s="311" t="s">
        <v>4217</v>
      </c>
      <c r="BH1639" s="93" t="str">
        <f t="shared" si="89"/>
        <v>Kentucky Oldham</v>
      </c>
      <c r="BI1639" s="93" t="s">
        <v>1799</v>
      </c>
      <c r="BJ1639" s="93" t="s">
        <v>3971</v>
      </c>
      <c r="BK1639" s="93" t="s">
        <v>3971</v>
      </c>
      <c r="BL1639" s="93" t="s">
        <v>3971</v>
      </c>
      <c r="BM1639" s="95" t="s">
        <v>1125</v>
      </c>
    </row>
    <row r="1640" spans="53:65" ht="15" x14ac:dyDescent="0.25">
      <c r="BA1640" s="90" t="s">
        <v>4218</v>
      </c>
      <c r="BB1640" s="90" t="s">
        <v>3767</v>
      </c>
      <c r="BC1640" s="90" t="s">
        <v>4061</v>
      </c>
      <c r="BD1640" s="473" t="s">
        <v>1301</v>
      </c>
      <c r="BE1640">
        <v>1618</v>
      </c>
      <c r="BF1640" s="93" t="s">
        <v>3969</v>
      </c>
      <c r="BG1640" s="311" t="s">
        <v>4217</v>
      </c>
      <c r="BH1640" s="93" t="str">
        <f t="shared" si="89"/>
        <v>Kentucky Oldham</v>
      </c>
      <c r="BI1640" s="93" t="s">
        <v>446</v>
      </c>
      <c r="BJ1640" s="93" t="s">
        <v>3404</v>
      </c>
      <c r="BK1640" s="93" t="s">
        <v>3405</v>
      </c>
      <c r="BL1640" s="100" t="s">
        <v>1114</v>
      </c>
      <c r="BM1640" s="306" t="s">
        <v>308</v>
      </c>
    </row>
    <row r="1641" spans="53:65" ht="15" x14ac:dyDescent="0.25">
      <c r="BA1641" s="91" t="s">
        <v>4219</v>
      </c>
      <c r="BB1641" s="91" t="s">
        <v>3767</v>
      </c>
      <c r="BC1641" s="91" t="s">
        <v>4061</v>
      </c>
      <c r="BD1641" s="473" t="s">
        <v>1301</v>
      </c>
      <c r="BE1641">
        <v>1619</v>
      </c>
      <c r="BF1641" s="93" t="s">
        <v>3969</v>
      </c>
      <c r="BG1641" s="311" t="s">
        <v>3541</v>
      </c>
      <c r="BH1641" s="93" t="str">
        <f t="shared" si="89"/>
        <v>Kentucky Owen</v>
      </c>
      <c r="BI1641" s="93" t="s">
        <v>1799</v>
      </c>
      <c r="BJ1641" s="93" t="s">
        <v>3971</v>
      </c>
      <c r="BK1641" s="93" t="s">
        <v>3971</v>
      </c>
      <c r="BL1641" s="93" t="s">
        <v>3971</v>
      </c>
      <c r="BM1641" s="95" t="s">
        <v>1125</v>
      </c>
    </row>
    <row r="1642" spans="53:65" ht="15" x14ac:dyDescent="0.25">
      <c r="BA1642" s="90" t="s">
        <v>4220</v>
      </c>
      <c r="BB1642" s="90" t="s">
        <v>3767</v>
      </c>
      <c r="BC1642" s="90" t="s">
        <v>4061</v>
      </c>
      <c r="BD1642" s="473" t="s">
        <v>1301</v>
      </c>
      <c r="BE1642">
        <v>1620</v>
      </c>
      <c r="BF1642" s="93" t="s">
        <v>3969</v>
      </c>
      <c r="BG1642" s="311" t="s">
        <v>3541</v>
      </c>
      <c r="BH1642" s="93" t="str">
        <f t="shared" si="89"/>
        <v>Kentucky Owen</v>
      </c>
      <c r="BI1642" s="93" t="s">
        <v>446</v>
      </c>
      <c r="BJ1642" s="93" t="s">
        <v>3404</v>
      </c>
      <c r="BK1642" s="93" t="s">
        <v>3405</v>
      </c>
      <c r="BL1642" s="100" t="s">
        <v>1114</v>
      </c>
      <c r="BM1642" s="306" t="s">
        <v>308</v>
      </c>
    </row>
    <row r="1643" spans="53:65" ht="15" x14ac:dyDescent="0.25">
      <c r="BA1643" s="91" t="s">
        <v>4221</v>
      </c>
      <c r="BB1643" s="91" t="s">
        <v>3767</v>
      </c>
      <c r="BC1643" s="91" t="s">
        <v>4061</v>
      </c>
      <c r="BD1643" s="473" t="s">
        <v>1301</v>
      </c>
      <c r="BE1643">
        <v>1621</v>
      </c>
      <c r="BF1643" s="93" t="s">
        <v>3969</v>
      </c>
      <c r="BG1643" s="311" t="s">
        <v>4222</v>
      </c>
      <c r="BH1643" s="93" t="str">
        <f t="shared" si="89"/>
        <v>Kentucky Owsley</v>
      </c>
      <c r="BI1643" s="93" t="s">
        <v>1799</v>
      </c>
      <c r="BJ1643" s="93"/>
      <c r="BK1643" s="93" t="s">
        <v>4005</v>
      </c>
      <c r="BL1643" s="100" t="s">
        <v>4006</v>
      </c>
      <c r="BM1643" s="95" t="s">
        <v>1802</v>
      </c>
    </row>
    <row r="1644" spans="53:65" ht="15" x14ac:dyDescent="0.25">
      <c r="BA1644" s="91" t="s">
        <v>4223</v>
      </c>
      <c r="BB1644" s="91" t="s">
        <v>3767</v>
      </c>
      <c r="BC1644" s="91" t="s">
        <v>4061</v>
      </c>
      <c r="BD1644" s="473" t="s">
        <v>1301</v>
      </c>
      <c r="BE1644">
        <v>1623</v>
      </c>
      <c r="BF1644" s="93" t="s">
        <v>3969</v>
      </c>
      <c r="BG1644" s="311" t="s">
        <v>4222</v>
      </c>
      <c r="BH1644" s="93" t="str">
        <f t="shared" si="89"/>
        <v>Kentucky Owsley</v>
      </c>
      <c r="BI1644" s="93" t="s">
        <v>446</v>
      </c>
      <c r="BJ1644" s="93" t="s">
        <v>3404</v>
      </c>
      <c r="BK1644" s="93" t="s">
        <v>3405</v>
      </c>
      <c r="BL1644" s="100" t="s">
        <v>1114</v>
      </c>
      <c r="BM1644" s="306" t="s">
        <v>308</v>
      </c>
    </row>
    <row r="1645" spans="53:65" ht="15" x14ac:dyDescent="0.25">
      <c r="BA1645" s="90" t="s">
        <v>4224</v>
      </c>
      <c r="BB1645" s="90" t="s">
        <v>3767</v>
      </c>
      <c r="BC1645" s="90" t="s">
        <v>4199</v>
      </c>
      <c r="BD1645" s="473" t="s">
        <v>1301</v>
      </c>
      <c r="BE1645">
        <v>1624</v>
      </c>
      <c r="BF1645" s="93" t="s">
        <v>3969</v>
      </c>
      <c r="BG1645" s="311" t="s">
        <v>4225</v>
      </c>
      <c r="BH1645" s="93" t="str">
        <f t="shared" si="89"/>
        <v>Kentucky Pendleton</v>
      </c>
      <c r="BI1645" s="93" t="s">
        <v>1799</v>
      </c>
      <c r="BJ1645" s="93" t="s">
        <v>3971</v>
      </c>
      <c r="BK1645" s="93" t="s">
        <v>3971</v>
      </c>
      <c r="BL1645" s="93" t="s">
        <v>3971</v>
      </c>
      <c r="BM1645" s="95" t="s">
        <v>1125</v>
      </c>
    </row>
    <row r="1646" spans="53:65" ht="15" x14ac:dyDescent="0.25">
      <c r="BA1646" s="91" t="s">
        <v>4226</v>
      </c>
      <c r="BB1646" s="91" t="s">
        <v>3767</v>
      </c>
      <c r="BC1646" s="91" t="s">
        <v>4061</v>
      </c>
      <c r="BD1646" s="473" t="s">
        <v>1301</v>
      </c>
      <c r="BE1646">
        <v>1625</v>
      </c>
      <c r="BF1646" s="93" t="s">
        <v>3969</v>
      </c>
      <c r="BG1646" s="311" t="s">
        <v>4225</v>
      </c>
      <c r="BH1646" s="93" t="str">
        <f t="shared" si="89"/>
        <v>Kentucky Pendleton</v>
      </c>
      <c r="BI1646" s="93" t="s">
        <v>446</v>
      </c>
      <c r="BJ1646" s="93" t="s">
        <v>3404</v>
      </c>
      <c r="BK1646" s="93" t="s">
        <v>3405</v>
      </c>
      <c r="BL1646" s="100" t="s">
        <v>1114</v>
      </c>
      <c r="BM1646" s="306" t="s">
        <v>308</v>
      </c>
    </row>
    <row r="1647" spans="53:65" ht="15" x14ac:dyDescent="0.25">
      <c r="BA1647" s="90" t="s">
        <v>4227</v>
      </c>
      <c r="BB1647" s="90" t="s">
        <v>3767</v>
      </c>
      <c r="BC1647" s="90" t="s">
        <v>4061</v>
      </c>
      <c r="BD1647" s="473" t="s">
        <v>1301</v>
      </c>
      <c r="BE1647">
        <v>1626</v>
      </c>
      <c r="BF1647" s="93" t="s">
        <v>3969</v>
      </c>
      <c r="BG1647" s="311" t="s">
        <v>988</v>
      </c>
      <c r="BH1647" s="93" t="str">
        <f t="shared" si="89"/>
        <v>Kentucky Perry</v>
      </c>
      <c r="BI1647" s="93" t="s">
        <v>1799</v>
      </c>
      <c r="BJ1647" s="93"/>
      <c r="BK1647" s="93" t="s">
        <v>4005</v>
      </c>
      <c r="BL1647" s="100" t="s">
        <v>4006</v>
      </c>
      <c r="BM1647" s="95" t="s">
        <v>1802</v>
      </c>
    </row>
    <row r="1648" spans="53:65" ht="15" x14ac:dyDescent="0.25">
      <c r="BA1648" s="90" t="s">
        <v>4228</v>
      </c>
      <c r="BB1648" s="90" t="s">
        <v>3767</v>
      </c>
      <c r="BC1648" s="90" t="s">
        <v>4061</v>
      </c>
      <c r="BD1648" s="473" t="s">
        <v>1301</v>
      </c>
      <c r="BE1648">
        <v>1627</v>
      </c>
      <c r="BF1648" s="93" t="s">
        <v>3969</v>
      </c>
      <c r="BG1648" s="311" t="s">
        <v>988</v>
      </c>
      <c r="BH1648" s="93" t="str">
        <f t="shared" si="89"/>
        <v>Kentucky Perry</v>
      </c>
      <c r="BI1648" s="93" t="s">
        <v>446</v>
      </c>
      <c r="BJ1648" s="93" t="s">
        <v>3404</v>
      </c>
      <c r="BK1648" s="93" t="s">
        <v>3405</v>
      </c>
      <c r="BL1648" s="100" t="s">
        <v>1114</v>
      </c>
      <c r="BM1648" s="306" t="s">
        <v>308</v>
      </c>
    </row>
    <row r="1649" spans="53:65" ht="15" x14ac:dyDescent="0.25">
      <c r="BA1649" s="91" t="s">
        <v>4229</v>
      </c>
      <c r="BB1649" s="91" t="s">
        <v>3767</v>
      </c>
      <c r="BC1649" s="91" t="s">
        <v>3802</v>
      </c>
      <c r="BD1649" s="473" t="s">
        <v>1301</v>
      </c>
      <c r="BE1649">
        <v>1629</v>
      </c>
      <c r="BF1649" s="93" t="s">
        <v>3969</v>
      </c>
      <c r="BG1649" s="311" t="s">
        <v>1010</v>
      </c>
      <c r="BH1649" s="93" t="str">
        <f t="shared" si="89"/>
        <v>Kentucky Pike</v>
      </c>
      <c r="BI1649" s="93" t="s">
        <v>1799</v>
      </c>
      <c r="BJ1649" s="93"/>
      <c r="BK1649" s="93" t="s">
        <v>4005</v>
      </c>
      <c r="BL1649" s="100" t="s">
        <v>4006</v>
      </c>
      <c r="BM1649" s="95" t="s">
        <v>1802</v>
      </c>
    </row>
    <row r="1650" spans="53:65" ht="15" x14ac:dyDescent="0.25">
      <c r="BA1650" s="90" t="s">
        <v>4230</v>
      </c>
      <c r="BB1650" s="90" t="s">
        <v>3767</v>
      </c>
      <c r="BC1650" s="90" t="s">
        <v>4097</v>
      </c>
      <c r="BD1650" s="473" t="s">
        <v>1301</v>
      </c>
      <c r="BE1650">
        <v>1630</v>
      </c>
      <c r="BF1650" s="93" t="s">
        <v>3969</v>
      </c>
      <c r="BG1650" s="311" t="s">
        <v>1010</v>
      </c>
      <c r="BH1650" s="93" t="str">
        <f t="shared" si="89"/>
        <v>Kentucky Pike</v>
      </c>
      <c r="BI1650" s="93" t="s">
        <v>446</v>
      </c>
      <c r="BJ1650" s="93" t="s">
        <v>3404</v>
      </c>
      <c r="BK1650" s="93" t="s">
        <v>3405</v>
      </c>
      <c r="BL1650" s="100" t="s">
        <v>1114</v>
      </c>
      <c r="BM1650" s="306" t="s">
        <v>308</v>
      </c>
    </row>
    <row r="1651" spans="53:65" ht="15" x14ac:dyDescent="0.25">
      <c r="BA1651" s="91" t="s">
        <v>4231</v>
      </c>
      <c r="BB1651" s="91" t="s">
        <v>3767</v>
      </c>
      <c r="BC1651" s="91" t="s">
        <v>3225</v>
      </c>
      <c r="BD1651" s="473" t="s">
        <v>1301</v>
      </c>
      <c r="BE1651">
        <v>1631</v>
      </c>
      <c r="BF1651" s="93" t="s">
        <v>3969</v>
      </c>
      <c r="BG1651" s="311" t="s">
        <v>4232</v>
      </c>
      <c r="BH1651" s="93" t="str">
        <f t="shared" si="89"/>
        <v>Kentucky Powell</v>
      </c>
      <c r="BI1651" s="93" t="s">
        <v>1799</v>
      </c>
      <c r="BJ1651" s="93"/>
      <c r="BK1651" s="93" t="s">
        <v>4005</v>
      </c>
      <c r="BL1651" s="100" t="s">
        <v>4006</v>
      </c>
      <c r="BM1651" s="95" t="s">
        <v>1802</v>
      </c>
    </row>
    <row r="1652" spans="53:65" ht="15" x14ac:dyDescent="0.25">
      <c r="BA1652" s="91" t="s">
        <v>4233</v>
      </c>
      <c r="BB1652" s="91" t="s">
        <v>3767</v>
      </c>
      <c r="BC1652" s="91" t="s">
        <v>4097</v>
      </c>
      <c r="BD1652" s="473" t="s">
        <v>1301</v>
      </c>
      <c r="BE1652">
        <v>1632</v>
      </c>
      <c r="BF1652" s="93" t="s">
        <v>3969</v>
      </c>
      <c r="BG1652" s="311" t="s">
        <v>4232</v>
      </c>
      <c r="BH1652" s="93" t="str">
        <f t="shared" si="89"/>
        <v>Kentucky Powell</v>
      </c>
      <c r="BI1652" s="93" t="s">
        <v>446</v>
      </c>
      <c r="BJ1652" s="93" t="s">
        <v>3404</v>
      </c>
      <c r="BK1652" s="93" t="s">
        <v>3405</v>
      </c>
      <c r="BL1652" s="100" t="s">
        <v>1114</v>
      </c>
      <c r="BM1652" s="306" t="s">
        <v>308</v>
      </c>
    </row>
    <row r="1653" spans="53:65" ht="15" x14ac:dyDescent="0.25">
      <c r="BA1653" s="90" t="s">
        <v>4234</v>
      </c>
      <c r="BB1653" s="90" t="s">
        <v>3767</v>
      </c>
      <c r="BC1653" s="90" t="s">
        <v>4097</v>
      </c>
      <c r="BD1653" s="473" t="s">
        <v>1301</v>
      </c>
      <c r="BE1653">
        <v>1633</v>
      </c>
      <c r="BF1653" s="93" t="s">
        <v>3969</v>
      </c>
      <c r="BG1653" s="311" t="s">
        <v>1361</v>
      </c>
      <c r="BH1653" s="93" t="str">
        <f t="shared" si="89"/>
        <v>Kentucky Pulaski</v>
      </c>
      <c r="BI1653" s="93" t="s">
        <v>1799</v>
      </c>
      <c r="BJ1653" s="93"/>
      <c r="BK1653" s="93" t="s">
        <v>3987</v>
      </c>
      <c r="BL1653" s="100" t="s">
        <v>3988</v>
      </c>
      <c r="BM1653" s="95" t="s">
        <v>306</v>
      </c>
    </row>
    <row r="1654" spans="53:65" ht="15" x14ac:dyDescent="0.25">
      <c r="BA1654" s="423" t="s">
        <v>4235</v>
      </c>
      <c r="BB1654" s="90" t="s">
        <v>3767</v>
      </c>
      <c r="BC1654" s="90" t="s">
        <v>4097</v>
      </c>
      <c r="BD1654" s="473" t="s">
        <v>1301</v>
      </c>
      <c r="BE1654">
        <v>1635</v>
      </c>
      <c r="BF1654" s="93" t="s">
        <v>3969</v>
      </c>
      <c r="BG1654" s="311" t="s">
        <v>1361</v>
      </c>
      <c r="BH1654" s="93" t="str">
        <f t="shared" si="89"/>
        <v>Kentucky Pulaski</v>
      </c>
      <c r="BI1654" s="93" t="s">
        <v>446</v>
      </c>
      <c r="BJ1654" s="93" t="s">
        <v>3404</v>
      </c>
      <c r="BK1654" s="93" t="s">
        <v>3405</v>
      </c>
      <c r="BL1654" s="100" t="s">
        <v>1114</v>
      </c>
      <c r="BM1654" s="306" t="s">
        <v>308</v>
      </c>
    </row>
    <row r="1655" spans="53:65" ht="15" x14ac:dyDescent="0.25">
      <c r="BA1655" s="423" t="s">
        <v>4236</v>
      </c>
      <c r="BB1655" s="90" t="s">
        <v>3767</v>
      </c>
      <c r="BC1655" s="90" t="s">
        <v>4097</v>
      </c>
      <c r="BD1655" s="473" t="s">
        <v>1301</v>
      </c>
      <c r="BE1655">
        <v>1636</v>
      </c>
      <c r="BF1655" s="93" t="s">
        <v>3969</v>
      </c>
      <c r="BG1655" s="311" t="s">
        <v>4237</v>
      </c>
      <c r="BH1655" s="93" t="str">
        <f t="shared" si="89"/>
        <v>Kentucky Robertson</v>
      </c>
      <c r="BI1655" s="93" t="s">
        <v>1799</v>
      </c>
      <c r="BJ1655" s="93" t="s">
        <v>3971</v>
      </c>
      <c r="BK1655" s="93" t="s">
        <v>3971</v>
      </c>
      <c r="BL1655" s="93" t="s">
        <v>3971</v>
      </c>
      <c r="BM1655" s="95" t="s">
        <v>1125</v>
      </c>
    </row>
    <row r="1656" spans="53:65" ht="15" x14ac:dyDescent="0.25">
      <c r="BA1656" s="423" t="s">
        <v>4238</v>
      </c>
      <c r="BB1656" s="423" t="s">
        <v>3767</v>
      </c>
      <c r="BC1656" s="91" t="s">
        <v>3225</v>
      </c>
      <c r="BD1656" s="473" t="s">
        <v>1301</v>
      </c>
      <c r="BE1656">
        <v>1637</v>
      </c>
      <c r="BF1656" s="93" t="s">
        <v>3969</v>
      </c>
      <c r="BG1656" s="311" t="s">
        <v>4237</v>
      </c>
      <c r="BH1656" s="93" t="str">
        <f t="shared" si="89"/>
        <v>Kentucky Robertson</v>
      </c>
      <c r="BI1656" s="93" t="s">
        <v>446</v>
      </c>
      <c r="BJ1656" s="93" t="s">
        <v>3404</v>
      </c>
      <c r="BK1656" s="93" t="s">
        <v>3405</v>
      </c>
      <c r="BL1656" s="100" t="s">
        <v>1114</v>
      </c>
      <c r="BM1656" s="306" t="s">
        <v>308</v>
      </c>
    </row>
    <row r="1657" spans="53:65" ht="15" x14ac:dyDescent="0.25">
      <c r="BA1657" s="423" t="s">
        <v>4239</v>
      </c>
      <c r="BB1657" s="423" t="s">
        <v>3767</v>
      </c>
      <c r="BC1657" s="91" t="s">
        <v>3225</v>
      </c>
      <c r="BD1657" s="473" t="s">
        <v>1301</v>
      </c>
      <c r="BE1657">
        <v>1639</v>
      </c>
      <c r="BF1657" s="93" t="s">
        <v>3969</v>
      </c>
      <c r="BG1657" s="311" t="s">
        <v>4240</v>
      </c>
      <c r="BH1657" s="93" t="str">
        <f t="shared" si="89"/>
        <v>Kentucky Rockcastle</v>
      </c>
      <c r="BI1657" s="93" t="s">
        <v>1799</v>
      </c>
      <c r="BJ1657" s="93"/>
      <c r="BK1657" s="93" t="s">
        <v>3987</v>
      </c>
      <c r="BL1657" s="100" t="s">
        <v>3988</v>
      </c>
      <c r="BM1657" s="95" t="s">
        <v>306</v>
      </c>
    </row>
    <row r="1658" spans="53:65" ht="15" x14ac:dyDescent="0.25">
      <c r="BA1658" s="423" t="s">
        <v>4241</v>
      </c>
      <c r="BB1658" s="423" t="s">
        <v>3767</v>
      </c>
      <c r="BC1658" s="91" t="s">
        <v>3225</v>
      </c>
      <c r="BD1658" s="473" t="s">
        <v>1301</v>
      </c>
      <c r="BE1658">
        <v>1641</v>
      </c>
      <c r="BF1658" s="93" t="s">
        <v>3969</v>
      </c>
      <c r="BG1658" s="311" t="s">
        <v>4240</v>
      </c>
      <c r="BH1658" s="93" t="str">
        <f t="shared" si="89"/>
        <v>Kentucky Rockcastle</v>
      </c>
      <c r="BI1658" s="93" t="s">
        <v>446</v>
      </c>
      <c r="BJ1658" s="93" t="s">
        <v>3404</v>
      </c>
      <c r="BK1658" s="93" t="s">
        <v>3405</v>
      </c>
      <c r="BL1658" s="100" t="s">
        <v>1114</v>
      </c>
      <c r="BM1658" s="306" t="s">
        <v>308</v>
      </c>
    </row>
    <row r="1659" spans="53:65" ht="15" x14ac:dyDescent="0.25">
      <c r="BA1659" s="423" t="s">
        <v>4242</v>
      </c>
      <c r="BB1659" s="90" t="s">
        <v>3767</v>
      </c>
      <c r="BC1659" s="90" t="s">
        <v>4097</v>
      </c>
      <c r="BD1659" s="473" t="s">
        <v>1301</v>
      </c>
      <c r="BE1659">
        <v>1643</v>
      </c>
      <c r="BF1659" s="93" t="s">
        <v>3969</v>
      </c>
      <c r="BG1659" s="311" t="s">
        <v>4243</v>
      </c>
      <c r="BH1659" s="93" t="str">
        <f t="shared" ref="BH1659:BH1721" si="90">_xlfn.CONCAT(BF1659," ",BG1659)</f>
        <v>Kentucky Rowan</v>
      </c>
      <c r="BI1659" s="93" t="s">
        <v>1799</v>
      </c>
      <c r="BJ1659" s="93" t="s">
        <v>3971</v>
      </c>
      <c r="BK1659" s="93" t="s">
        <v>3971</v>
      </c>
      <c r="BL1659" s="93" t="s">
        <v>3971</v>
      </c>
      <c r="BM1659" s="95" t="s">
        <v>1125</v>
      </c>
    </row>
    <row r="1660" spans="53:65" ht="15" x14ac:dyDescent="0.25">
      <c r="BA1660" s="91" t="s">
        <v>4244</v>
      </c>
      <c r="BB1660" s="91" t="s">
        <v>3767</v>
      </c>
      <c r="BC1660" s="91" t="s">
        <v>4199</v>
      </c>
      <c r="BD1660" s="473" t="s">
        <v>1301</v>
      </c>
      <c r="BE1660">
        <v>1644</v>
      </c>
      <c r="BF1660" s="93" t="s">
        <v>3969</v>
      </c>
      <c r="BG1660" s="311" t="s">
        <v>4243</v>
      </c>
      <c r="BH1660" s="93" t="str">
        <f t="shared" si="90"/>
        <v>Kentucky Rowan</v>
      </c>
      <c r="BI1660" s="93" t="s">
        <v>446</v>
      </c>
      <c r="BJ1660" s="93" t="s">
        <v>3404</v>
      </c>
      <c r="BK1660" s="93" t="s">
        <v>3405</v>
      </c>
      <c r="BL1660" s="100" t="s">
        <v>1114</v>
      </c>
      <c r="BM1660" s="306" t="s">
        <v>308</v>
      </c>
    </row>
    <row r="1661" spans="53:65" ht="15" x14ac:dyDescent="0.25">
      <c r="BA1661" s="90" t="s">
        <v>4245</v>
      </c>
      <c r="BB1661" s="90" t="s">
        <v>3767</v>
      </c>
      <c r="BC1661" s="90" t="s">
        <v>4097</v>
      </c>
      <c r="BD1661" s="473" t="s">
        <v>1301</v>
      </c>
      <c r="BE1661">
        <v>1645</v>
      </c>
      <c r="BF1661" s="93" t="s">
        <v>3969</v>
      </c>
      <c r="BG1661" s="311" t="s">
        <v>1025</v>
      </c>
      <c r="BH1661" s="93" t="str">
        <f t="shared" si="90"/>
        <v>Kentucky Russell</v>
      </c>
      <c r="BI1661" s="93" t="s">
        <v>1799</v>
      </c>
      <c r="BJ1661" s="93"/>
      <c r="BK1661" s="93" t="s">
        <v>3987</v>
      </c>
      <c r="BL1661" s="100" t="s">
        <v>3988</v>
      </c>
      <c r="BM1661" s="95" t="s">
        <v>306</v>
      </c>
    </row>
    <row r="1662" spans="53:65" ht="15" x14ac:dyDescent="0.25">
      <c r="BA1662" s="90" t="s">
        <v>4246</v>
      </c>
      <c r="BB1662" s="90" t="s">
        <v>3767</v>
      </c>
      <c r="BC1662" s="90" t="s">
        <v>3225</v>
      </c>
      <c r="BD1662" s="473" t="s">
        <v>1301</v>
      </c>
      <c r="BE1662">
        <v>1647</v>
      </c>
      <c r="BF1662" s="93" t="s">
        <v>3969</v>
      </c>
      <c r="BG1662" s="311" t="s">
        <v>1025</v>
      </c>
      <c r="BH1662" s="93" t="str">
        <f t="shared" si="90"/>
        <v>Kentucky Russell</v>
      </c>
      <c r="BI1662" s="93" t="s">
        <v>446</v>
      </c>
      <c r="BJ1662" s="93" t="s">
        <v>3404</v>
      </c>
      <c r="BK1662" s="93" t="s">
        <v>3405</v>
      </c>
      <c r="BL1662" s="100" t="s">
        <v>1114</v>
      </c>
      <c r="BM1662" s="306" t="s">
        <v>308</v>
      </c>
    </row>
    <row r="1663" spans="53:65" ht="15" x14ac:dyDescent="0.25">
      <c r="BA1663" s="91" t="s">
        <v>4247</v>
      </c>
      <c r="BB1663" s="91" t="s">
        <v>3767</v>
      </c>
      <c r="BC1663" s="91" t="s">
        <v>3225</v>
      </c>
      <c r="BD1663" s="473" t="s">
        <v>1301</v>
      </c>
      <c r="BE1663">
        <v>1648</v>
      </c>
      <c r="BF1663" s="93" t="s">
        <v>3969</v>
      </c>
      <c r="BG1663" s="311" t="s">
        <v>1369</v>
      </c>
      <c r="BH1663" s="93" t="str">
        <f t="shared" si="90"/>
        <v>Kentucky Scott</v>
      </c>
      <c r="BI1663" s="93" t="s">
        <v>1799</v>
      </c>
      <c r="BJ1663" s="93" t="s">
        <v>3971</v>
      </c>
      <c r="BK1663" s="93" t="s">
        <v>3971</v>
      </c>
      <c r="BL1663" s="93" t="s">
        <v>3971</v>
      </c>
      <c r="BM1663" s="95" t="s">
        <v>1125</v>
      </c>
    </row>
    <row r="1664" spans="53:65" ht="15" x14ac:dyDescent="0.25">
      <c r="BA1664" s="90" t="s">
        <v>4248</v>
      </c>
      <c r="BB1664" s="90" t="s">
        <v>3767</v>
      </c>
      <c r="BC1664" s="90" t="s">
        <v>4097</v>
      </c>
      <c r="BD1664" s="473" t="s">
        <v>1301</v>
      </c>
      <c r="BE1664">
        <v>1649</v>
      </c>
      <c r="BF1664" s="93" t="s">
        <v>3969</v>
      </c>
      <c r="BG1664" s="311" t="s">
        <v>1369</v>
      </c>
      <c r="BH1664" s="93" t="str">
        <f t="shared" si="90"/>
        <v>Kentucky Scott</v>
      </c>
      <c r="BI1664" s="93" t="s">
        <v>446</v>
      </c>
      <c r="BJ1664" s="93" t="s">
        <v>3404</v>
      </c>
      <c r="BK1664" s="93" t="s">
        <v>3405</v>
      </c>
      <c r="BL1664" s="100" t="s">
        <v>1114</v>
      </c>
      <c r="BM1664" s="306" t="s">
        <v>308</v>
      </c>
    </row>
    <row r="1665" spans="53:65" ht="15" x14ac:dyDescent="0.25">
      <c r="BA1665" s="91" t="s">
        <v>4249</v>
      </c>
      <c r="BB1665" s="91" t="s">
        <v>3767</v>
      </c>
      <c r="BC1665" s="91" t="s">
        <v>3225</v>
      </c>
      <c r="BD1665" s="473" t="s">
        <v>1301</v>
      </c>
      <c r="BE1665">
        <v>1650</v>
      </c>
      <c r="BF1665" s="93" t="s">
        <v>3969</v>
      </c>
      <c r="BG1665" s="311" t="s">
        <v>1033</v>
      </c>
      <c r="BH1665" s="93" t="str">
        <f t="shared" si="90"/>
        <v>Kentucky Shelby</v>
      </c>
      <c r="BI1665" s="93" t="s">
        <v>1799</v>
      </c>
      <c r="BJ1665" s="93" t="s">
        <v>3971</v>
      </c>
      <c r="BK1665" s="93" t="s">
        <v>3971</v>
      </c>
      <c r="BL1665" s="93" t="s">
        <v>3971</v>
      </c>
      <c r="BM1665" s="95" t="s">
        <v>1125</v>
      </c>
    </row>
    <row r="1666" spans="53:65" ht="15" x14ac:dyDescent="0.25">
      <c r="BA1666" s="91" t="s">
        <v>4250</v>
      </c>
      <c r="BB1666" s="91" t="s">
        <v>3767</v>
      </c>
      <c r="BC1666" s="91" t="s">
        <v>4097</v>
      </c>
      <c r="BD1666" s="473" t="s">
        <v>1301</v>
      </c>
      <c r="BE1666">
        <v>1651</v>
      </c>
      <c r="BF1666" s="93" t="s">
        <v>3969</v>
      </c>
      <c r="BG1666" s="311" t="s">
        <v>1033</v>
      </c>
      <c r="BH1666" s="93" t="str">
        <f t="shared" si="90"/>
        <v>Kentucky Shelby</v>
      </c>
      <c r="BI1666" s="93" t="s">
        <v>446</v>
      </c>
      <c r="BJ1666" s="93" t="s">
        <v>3404</v>
      </c>
      <c r="BK1666" s="93" t="s">
        <v>3405</v>
      </c>
      <c r="BL1666" s="100" t="s">
        <v>1114</v>
      </c>
      <c r="BM1666" s="306" t="s">
        <v>308</v>
      </c>
    </row>
    <row r="1667" spans="53:65" ht="15" x14ac:dyDescent="0.25">
      <c r="BA1667" s="90" t="s">
        <v>4251</v>
      </c>
      <c r="BB1667" s="90" t="s">
        <v>3767</v>
      </c>
      <c r="BC1667" s="90" t="s">
        <v>3225</v>
      </c>
      <c r="BD1667" s="473" t="s">
        <v>1301</v>
      </c>
      <c r="BE1667">
        <v>1653</v>
      </c>
      <c r="BF1667" s="93" t="s">
        <v>3969</v>
      </c>
      <c r="BG1667" s="311" t="s">
        <v>4252</v>
      </c>
      <c r="BH1667" s="93" t="str">
        <f t="shared" si="90"/>
        <v>Kentucky Simpson</v>
      </c>
      <c r="BI1667" s="93" t="s">
        <v>1799</v>
      </c>
      <c r="BJ1667" s="93" t="s">
        <v>3971</v>
      </c>
      <c r="BK1667" s="93" t="s">
        <v>3971</v>
      </c>
      <c r="BL1667" s="93" t="s">
        <v>3971</v>
      </c>
      <c r="BM1667" s="95" t="s">
        <v>1125</v>
      </c>
    </row>
    <row r="1668" spans="53:65" ht="15" x14ac:dyDescent="0.25">
      <c r="BA1668" s="91" t="s">
        <v>4253</v>
      </c>
      <c r="BB1668" s="91" t="s">
        <v>3767</v>
      </c>
      <c r="BC1668" s="91" t="s">
        <v>3225</v>
      </c>
      <c r="BD1668" s="473" t="s">
        <v>1301</v>
      </c>
      <c r="BE1668">
        <v>1655</v>
      </c>
      <c r="BF1668" s="93" t="s">
        <v>3969</v>
      </c>
      <c r="BG1668" s="311" t="s">
        <v>4252</v>
      </c>
      <c r="BH1668" s="93" t="str">
        <f t="shared" si="90"/>
        <v>Kentucky Simpson</v>
      </c>
      <c r="BI1668" s="93" t="s">
        <v>446</v>
      </c>
      <c r="BJ1668" s="93" t="s">
        <v>3404</v>
      </c>
      <c r="BK1668" s="93" t="s">
        <v>3405</v>
      </c>
      <c r="BL1668" s="100" t="s">
        <v>1114</v>
      </c>
      <c r="BM1668" s="306" t="s">
        <v>308</v>
      </c>
    </row>
    <row r="1669" spans="53:65" ht="15" x14ac:dyDescent="0.25">
      <c r="BA1669" s="90" t="s">
        <v>4254</v>
      </c>
      <c r="BB1669" s="90" t="s">
        <v>3767</v>
      </c>
      <c r="BC1669" s="90" t="s">
        <v>4097</v>
      </c>
      <c r="BD1669" s="473" t="s">
        <v>1301</v>
      </c>
      <c r="BE1669">
        <v>1657</v>
      </c>
      <c r="BF1669" s="93" t="s">
        <v>3969</v>
      </c>
      <c r="BG1669" s="311" t="s">
        <v>3574</v>
      </c>
      <c r="BH1669" s="93" t="str">
        <f t="shared" si="90"/>
        <v>Kentucky Spencer</v>
      </c>
      <c r="BI1669" s="93" t="s">
        <v>1799</v>
      </c>
      <c r="BJ1669" s="93" t="s">
        <v>3971</v>
      </c>
      <c r="BK1669" s="93" t="s">
        <v>3971</v>
      </c>
      <c r="BL1669" s="93" t="s">
        <v>3971</v>
      </c>
      <c r="BM1669" s="95" t="s">
        <v>1125</v>
      </c>
    </row>
    <row r="1670" spans="53:65" ht="15" x14ac:dyDescent="0.25">
      <c r="BA1670" s="90" t="s">
        <v>4255</v>
      </c>
      <c r="BB1670" s="90" t="s">
        <v>3767</v>
      </c>
      <c r="BC1670" s="90" t="s">
        <v>3225</v>
      </c>
      <c r="BD1670" s="473" t="s">
        <v>1301</v>
      </c>
      <c r="BE1670">
        <v>1659</v>
      </c>
      <c r="BF1670" s="93" t="s">
        <v>3969</v>
      </c>
      <c r="BG1670" s="311" t="s">
        <v>3574</v>
      </c>
      <c r="BH1670" s="93" t="str">
        <f t="shared" si="90"/>
        <v>Kentucky Spencer</v>
      </c>
      <c r="BI1670" s="93" t="s">
        <v>446</v>
      </c>
      <c r="BJ1670" s="93" t="s">
        <v>3404</v>
      </c>
      <c r="BK1670" s="93" t="s">
        <v>3405</v>
      </c>
      <c r="BL1670" s="100" t="s">
        <v>1114</v>
      </c>
      <c r="BM1670" s="306" t="s">
        <v>308</v>
      </c>
    </row>
    <row r="1671" spans="53:65" ht="15" x14ac:dyDescent="0.25">
      <c r="BA1671" s="90" t="s">
        <v>4256</v>
      </c>
      <c r="BB1671" s="90" t="s">
        <v>3767</v>
      </c>
      <c r="BC1671" s="90" t="s">
        <v>3225</v>
      </c>
      <c r="BD1671" s="473" t="s">
        <v>1301</v>
      </c>
      <c r="BE1671">
        <v>1660</v>
      </c>
      <c r="BF1671" s="93" t="s">
        <v>3969</v>
      </c>
      <c r="BG1671" s="311" t="s">
        <v>2104</v>
      </c>
      <c r="BH1671" s="93" t="str">
        <f t="shared" si="90"/>
        <v>Kentucky Taylor</v>
      </c>
      <c r="BI1671" s="93" t="s">
        <v>1799</v>
      </c>
      <c r="BJ1671" s="93"/>
      <c r="BK1671" s="93" t="s">
        <v>3987</v>
      </c>
      <c r="BL1671" s="100" t="s">
        <v>3988</v>
      </c>
      <c r="BM1671" s="95" t="s">
        <v>3790</v>
      </c>
    </row>
    <row r="1672" spans="53:65" ht="15" x14ac:dyDescent="0.25">
      <c r="BA1672" s="91" t="s">
        <v>4257</v>
      </c>
      <c r="BB1672" s="91" t="s">
        <v>3767</v>
      </c>
      <c r="BC1672" s="91" t="s">
        <v>4097</v>
      </c>
      <c r="BD1672" s="473" t="s">
        <v>1301</v>
      </c>
      <c r="BE1672">
        <v>1661</v>
      </c>
      <c r="BF1672" s="93" t="s">
        <v>3969</v>
      </c>
      <c r="BG1672" s="311" t="s">
        <v>2104</v>
      </c>
      <c r="BH1672" s="93" t="str">
        <f t="shared" si="90"/>
        <v>Kentucky Taylor</v>
      </c>
      <c r="BI1672" s="93" t="s">
        <v>446</v>
      </c>
      <c r="BJ1672" s="93" t="s">
        <v>3404</v>
      </c>
      <c r="BK1672" s="93" t="s">
        <v>3405</v>
      </c>
      <c r="BL1672" s="100" t="s">
        <v>1114</v>
      </c>
      <c r="BM1672" s="306" t="s">
        <v>308</v>
      </c>
    </row>
    <row r="1673" spans="53:65" ht="15" x14ac:dyDescent="0.25">
      <c r="BA1673" s="90" t="s">
        <v>4258</v>
      </c>
      <c r="BB1673" s="90" t="s">
        <v>3767</v>
      </c>
      <c r="BC1673" s="90" t="s">
        <v>4097</v>
      </c>
      <c r="BD1673" s="473" t="s">
        <v>1301</v>
      </c>
      <c r="BE1673">
        <v>1662</v>
      </c>
      <c r="BF1673" s="93" t="s">
        <v>3969</v>
      </c>
      <c r="BG1673" s="311" t="s">
        <v>4259</v>
      </c>
      <c r="BH1673" s="93" t="str">
        <f t="shared" si="90"/>
        <v>Kentucky Todd</v>
      </c>
      <c r="BI1673" s="93" t="s">
        <v>446</v>
      </c>
      <c r="BJ1673" s="93" t="s">
        <v>3404</v>
      </c>
      <c r="BK1673" s="93" t="s">
        <v>3405</v>
      </c>
      <c r="BL1673" s="100" t="s">
        <v>1114</v>
      </c>
      <c r="BM1673" s="306" t="s">
        <v>308</v>
      </c>
    </row>
    <row r="1674" spans="53:65" ht="15" x14ac:dyDescent="0.25">
      <c r="BA1674" s="91" t="s">
        <v>4260</v>
      </c>
      <c r="BB1674" s="91" t="s">
        <v>3767</v>
      </c>
      <c r="BC1674" s="91" t="s">
        <v>4097</v>
      </c>
      <c r="BD1674" s="473" t="s">
        <v>1301</v>
      </c>
      <c r="BE1674">
        <v>1663</v>
      </c>
      <c r="BF1674" s="93" t="s">
        <v>3969</v>
      </c>
      <c r="BG1674" s="311" t="s">
        <v>4259</v>
      </c>
      <c r="BH1674" s="93" t="str">
        <f>_xlfn.CONCAT(BF1674," ",BG1674)</f>
        <v>Kentucky Todd</v>
      </c>
      <c r="BI1674" s="93" t="s">
        <v>1799</v>
      </c>
      <c r="BJ1674" s="93" t="s">
        <v>3971</v>
      </c>
      <c r="BK1674" s="93" t="s">
        <v>3971</v>
      </c>
      <c r="BL1674" s="93" t="s">
        <v>3971</v>
      </c>
      <c r="BM1674" s="95" t="s">
        <v>1125</v>
      </c>
    </row>
    <row r="1675" spans="53:65" ht="15" x14ac:dyDescent="0.25">
      <c r="BA1675" s="91" t="s">
        <v>4261</v>
      </c>
      <c r="BB1675" s="91" t="s">
        <v>3767</v>
      </c>
      <c r="BC1675" s="91" t="s">
        <v>4097</v>
      </c>
      <c r="BD1675" s="473" t="s">
        <v>1301</v>
      </c>
      <c r="BE1675">
        <v>1664</v>
      </c>
      <c r="BF1675" s="93" t="s">
        <v>3969</v>
      </c>
      <c r="BG1675" s="311" t="s">
        <v>4262</v>
      </c>
      <c r="BH1675" s="93" t="str">
        <f t="shared" si="90"/>
        <v>Kentucky Trigg</v>
      </c>
      <c r="BI1675" s="93" t="s">
        <v>446</v>
      </c>
      <c r="BJ1675" s="93" t="s">
        <v>3404</v>
      </c>
      <c r="BK1675" s="93" t="s">
        <v>3405</v>
      </c>
      <c r="BL1675" s="100" t="s">
        <v>1114</v>
      </c>
      <c r="BM1675" s="306" t="s">
        <v>308</v>
      </c>
    </row>
    <row r="1676" spans="53:65" ht="15" x14ac:dyDescent="0.25">
      <c r="BA1676" s="90" t="s">
        <v>4263</v>
      </c>
      <c r="BB1676" s="90" t="s">
        <v>3767</v>
      </c>
      <c r="BC1676" s="90" t="s">
        <v>4097</v>
      </c>
      <c r="BD1676" s="473" t="s">
        <v>1301</v>
      </c>
      <c r="BE1676">
        <v>1665</v>
      </c>
      <c r="BF1676" s="93" t="s">
        <v>3969</v>
      </c>
      <c r="BG1676" s="311" t="s">
        <v>4262</v>
      </c>
      <c r="BH1676" s="93" t="str">
        <f t="shared" si="90"/>
        <v>Kentucky Trigg</v>
      </c>
      <c r="BI1676" s="93" t="s">
        <v>1799</v>
      </c>
      <c r="BJ1676" s="93" t="s">
        <v>3971</v>
      </c>
      <c r="BK1676" s="93" t="s">
        <v>3971</v>
      </c>
      <c r="BL1676" s="93" t="s">
        <v>3971</v>
      </c>
      <c r="BM1676" s="95" t="s">
        <v>1125</v>
      </c>
    </row>
    <row r="1677" spans="53:65" ht="15" x14ac:dyDescent="0.25">
      <c r="BA1677" s="91" t="s">
        <v>4264</v>
      </c>
      <c r="BB1677" s="91" t="s">
        <v>3767</v>
      </c>
      <c r="BC1677" s="91" t="s">
        <v>4097</v>
      </c>
      <c r="BD1677" s="473" t="s">
        <v>1301</v>
      </c>
      <c r="BE1677">
        <v>1666</v>
      </c>
      <c r="BF1677" s="93" t="s">
        <v>3969</v>
      </c>
      <c r="BG1677" s="311" t="s">
        <v>4265</v>
      </c>
      <c r="BH1677" s="93" t="str">
        <f t="shared" si="90"/>
        <v>Kentucky Trimble</v>
      </c>
      <c r="BI1677" s="93" t="s">
        <v>1799</v>
      </c>
      <c r="BJ1677" s="93" t="s">
        <v>3971</v>
      </c>
      <c r="BK1677" s="93" t="s">
        <v>3971</v>
      </c>
      <c r="BL1677" s="93" t="s">
        <v>3971</v>
      </c>
      <c r="BM1677" s="95" t="s">
        <v>1125</v>
      </c>
    </row>
    <row r="1678" spans="53:65" ht="15" x14ac:dyDescent="0.25">
      <c r="BA1678" s="90" t="s">
        <v>4266</v>
      </c>
      <c r="BB1678" s="90" t="s">
        <v>3767</v>
      </c>
      <c r="BC1678" s="90" t="s">
        <v>3225</v>
      </c>
      <c r="BD1678" s="473" t="s">
        <v>1301</v>
      </c>
      <c r="BE1678">
        <v>1667</v>
      </c>
      <c r="BF1678" s="93" t="s">
        <v>3969</v>
      </c>
      <c r="BG1678" s="311" t="s">
        <v>4265</v>
      </c>
      <c r="BH1678" s="93" t="str">
        <f t="shared" si="90"/>
        <v>Kentucky Trimble</v>
      </c>
      <c r="BI1678" s="93" t="s">
        <v>446</v>
      </c>
      <c r="BJ1678" s="93" t="s">
        <v>3404</v>
      </c>
      <c r="BK1678" s="93" t="s">
        <v>3405</v>
      </c>
      <c r="BL1678" s="100" t="s">
        <v>1114</v>
      </c>
      <c r="BM1678" s="306" t="s">
        <v>308</v>
      </c>
    </row>
    <row r="1679" spans="53:65" ht="15" x14ac:dyDescent="0.25">
      <c r="BA1679" s="90" t="s">
        <v>4267</v>
      </c>
      <c r="BB1679" s="90" t="s">
        <v>3767</v>
      </c>
      <c r="BC1679" s="90" t="s">
        <v>3225</v>
      </c>
      <c r="BD1679" s="473" t="s">
        <v>1301</v>
      </c>
      <c r="BE1679">
        <v>1668</v>
      </c>
      <c r="BF1679" s="93" t="s">
        <v>3969</v>
      </c>
      <c r="BG1679" s="311" t="s">
        <v>1390</v>
      </c>
      <c r="BH1679" s="93" t="str">
        <f t="shared" si="90"/>
        <v>Kentucky Union</v>
      </c>
      <c r="BI1679" s="93" t="s">
        <v>446</v>
      </c>
      <c r="BJ1679" s="93" t="s">
        <v>3404</v>
      </c>
      <c r="BK1679" s="93" t="s">
        <v>3405</v>
      </c>
      <c r="BL1679" s="100" t="s">
        <v>1114</v>
      </c>
      <c r="BM1679" s="306" t="s">
        <v>308</v>
      </c>
    </row>
    <row r="1680" spans="53:65" ht="15" x14ac:dyDescent="0.25">
      <c r="BA1680" s="91" t="s">
        <v>4268</v>
      </c>
      <c r="BB1680" s="91" t="s">
        <v>3767</v>
      </c>
      <c r="BC1680" s="91" t="s">
        <v>3225</v>
      </c>
      <c r="BD1680" s="473" t="s">
        <v>1301</v>
      </c>
      <c r="BE1680">
        <v>1669</v>
      </c>
      <c r="BF1680" s="93" t="s">
        <v>3969</v>
      </c>
      <c r="BG1680" s="311" t="s">
        <v>1390</v>
      </c>
      <c r="BH1680" s="93" t="str">
        <f t="shared" si="90"/>
        <v>Kentucky Union</v>
      </c>
      <c r="BI1680" s="93" t="s">
        <v>1799</v>
      </c>
      <c r="BJ1680" s="93" t="s">
        <v>3971</v>
      </c>
      <c r="BK1680" s="93" t="s">
        <v>3971</v>
      </c>
      <c r="BL1680" s="93" t="s">
        <v>3971</v>
      </c>
      <c r="BM1680" s="95" t="s">
        <v>1125</v>
      </c>
    </row>
    <row r="1681" spans="53:65" ht="15" x14ac:dyDescent="0.25">
      <c r="BA1681" s="90" t="s">
        <v>4269</v>
      </c>
      <c r="BB1681" s="90" t="s">
        <v>3767</v>
      </c>
      <c r="BC1681" s="90" t="s">
        <v>4097</v>
      </c>
      <c r="BD1681" s="473" t="s">
        <v>1301</v>
      </c>
      <c r="BE1681">
        <v>1670</v>
      </c>
      <c r="BF1681" s="93" t="s">
        <v>3969</v>
      </c>
      <c r="BG1681" s="311" t="s">
        <v>2846</v>
      </c>
      <c r="BH1681" s="93" t="str">
        <f t="shared" si="90"/>
        <v>Kentucky Warren</v>
      </c>
      <c r="BI1681" s="93" t="s">
        <v>1799</v>
      </c>
      <c r="BJ1681" s="93" t="s">
        <v>3971</v>
      </c>
      <c r="BK1681" s="93" t="s">
        <v>3971</v>
      </c>
      <c r="BL1681" s="93" t="s">
        <v>3971</v>
      </c>
      <c r="BM1681" s="95" t="s">
        <v>1125</v>
      </c>
    </row>
    <row r="1682" spans="53:65" ht="15" x14ac:dyDescent="0.25">
      <c r="BA1682" s="91" t="s">
        <v>4270</v>
      </c>
      <c r="BB1682" s="91" t="s">
        <v>3767</v>
      </c>
      <c r="BC1682" s="91" t="s">
        <v>3225</v>
      </c>
      <c r="BD1682" s="473" t="s">
        <v>1301</v>
      </c>
      <c r="BE1682">
        <v>1671</v>
      </c>
      <c r="BF1682" s="93" t="s">
        <v>3969</v>
      </c>
      <c r="BG1682" s="311" t="s">
        <v>2846</v>
      </c>
      <c r="BH1682" s="93" t="str">
        <f t="shared" si="90"/>
        <v>Kentucky Warren</v>
      </c>
      <c r="BI1682" s="93" t="s">
        <v>446</v>
      </c>
      <c r="BJ1682" s="93" t="s">
        <v>3404</v>
      </c>
      <c r="BK1682" s="93" t="s">
        <v>3405</v>
      </c>
      <c r="BL1682" s="100" t="s">
        <v>1114</v>
      </c>
      <c r="BM1682" s="306" t="s">
        <v>308</v>
      </c>
    </row>
    <row r="1683" spans="53:65" ht="15" x14ac:dyDescent="0.25">
      <c r="BA1683" s="91" t="s">
        <v>4271</v>
      </c>
      <c r="BB1683" s="91" t="s">
        <v>3767</v>
      </c>
      <c r="BC1683" s="91" t="s">
        <v>4097</v>
      </c>
      <c r="BD1683" s="473" t="s">
        <v>1301</v>
      </c>
      <c r="BE1683">
        <v>1672</v>
      </c>
      <c r="BF1683" s="93" t="s">
        <v>3969</v>
      </c>
      <c r="BG1683" s="311" t="s">
        <v>2846</v>
      </c>
      <c r="BH1683" s="93" t="str">
        <f>_xlfn.CONCAT(BF1683," ",BG1683)</f>
        <v>Kentucky Warren</v>
      </c>
      <c r="BI1683" s="93" t="s">
        <v>3258</v>
      </c>
      <c r="BJ1683" s="93" t="s">
        <v>4118</v>
      </c>
      <c r="BK1683" s="93" t="s">
        <v>4118</v>
      </c>
      <c r="BL1683" s="100" t="s">
        <v>4119</v>
      </c>
      <c r="BM1683" s="95" t="s">
        <v>1125</v>
      </c>
    </row>
    <row r="1684" spans="53:65" ht="15" x14ac:dyDescent="0.25">
      <c r="BA1684" s="90" t="s">
        <v>4272</v>
      </c>
      <c r="BB1684" s="90" t="s">
        <v>3767</v>
      </c>
      <c r="BC1684" s="90" t="s">
        <v>4097</v>
      </c>
      <c r="BD1684" s="473" t="s">
        <v>1301</v>
      </c>
      <c r="BE1684">
        <v>1673</v>
      </c>
      <c r="BF1684" s="93" t="s">
        <v>3969</v>
      </c>
      <c r="BG1684" s="311" t="s">
        <v>1083</v>
      </c>
      <c r="BH1684" s="93" t="str">
        <f t="shared" si="90"/>
        <v>Kentucky Washington</v>
      </c>
      <c r="BI1684" s="93" t="s">
        <v>1799</v>
      </c>
      <c r="BJ1684" s="93" t="s">
        <v>3971</v>
      </c>
      <c r="BK1684" s="93" t="s">
        <v>3971</v>
      </c>
      <c r="BL1684" s="93" t="s">
        <v>3971</v>
      </c>
      <c r="BM1684" s="95" t="s">
        <v>1125</v>
      </c>
    </row>
    <row r="1685" spans="53:65" ht="15" x14ac:dyDescent="0.25">
      <c r="BA1685" s="91" t="s">
        <v>4273</v>
      </c>
      <c r="BB1685" s="91" t="s">
        <v>3767</v>
      </c>
      <c r="BC1685" s="91" t="s">
        <v>4097</v>
      </c>
      <c r="BD1685" s="473" t="s">
        <v>1301</v>
      </c>
      <c r="BE1685">
        <v>1674</v>
      </c>
      <c r="BF1685" s="93" t="s">
        <v>3969</v>
      </c>
      <c r="BG1685" s="311" t="s">
        <v>1083</v>
      </c>
      <c r="BH1685" s="93" t="str">
        <f t="shared" si="90"/>
        <v>Kentucky Washington</v>
      </c>
      <c r="BI1685" s="93" t="s">
        <v>446</v>
      </c>
      <c r="BJ1685" s="93" t="s">
        <v>3404</v>
      </c>
      <c r="BK1685" s="93" t="s">
        <v>3405</v>
      </c>
      <c r="BL1685" s="100" t="s">
        <v>1114</v>
      </c>
      <c r="BM1685" s="95" t="s">
        <v>308</v>
      </c>
    </row>
    <row r="1686" spans="53:65" ht="15" x14ac:dyDescent="0.25">
      <c r="BA1686" s="90" t="s">
        <v>4274</v>
      </c>
      <c r="BB1686" s="90" t="s">
        <v>3767</v>
      </c>
      <c r="BC1686" s="90" t="s">
        <v>4097</v>
      </c>
      <c r="BD1686" s="473" t="s">
        <v>1301</v>
      </c>
      <c r="BE1686">
        <v>1675</v>
      </c>
      <c r="BF1686" s="93" t="s">
        <v>3969</v>
      </c>
      <c r="BG1686" s="311" t="s">
        <v>2855</v>
      </c>
      <c r="BH1686" s="93" t="str">
        <f t="shared" si="90"/>
        <v>Kentucky Wayne</v>
      </c>
      <c r="BI1686" s="93" t="s">
        <v>1799</v>
      </c>
      <c r="BJ1686" s="93"/>
      <c r="BK1686" s="93" t="s">
        <v>3987</v>
      </c>
      <c r="BL1686" s="100" t="s">
        <v>3988</v>
      </c>
      <c r="BM1686" s="95" t="s">
        <v>306</v>
      </c>
    </row>
    <row r="1687" spans="53:65" ht="15" x14ac:dyDescent="0.25">
      <c r="BA1687" s="91" t="s">
        <v>4275</v>
      </c>
      <c r="BB1687" s="91" t="s">
        <v>3767</v>
      </c>
      <c r="BC1687" s="91" t="s">
        <v>4097</v>
      </c>
      <c r="BD1687" s="473" t="s">
        <v>1301</v>
      </c>
      <c r="BE1687">
        <v>1676</v>
      </c>
      <c r="BF1687" s="93" t="s">
        <v>3969</v>
      </c>
      <c r="BG1687" s="311" t="s">
        <v>2855</v>
      </c>
      <c r="BH1687" s="93" t="str">
        <f t="shared" si="90"/>
        <v>Kentucky Wayne</v>
      </c>
      <c r="BI1687" s="93" t="s">
        <v>446</v>
      </c>
      <c r="BJ1687" s="93" t="s">
        <v>3404</v>
      </c>
      <c r="BK1687" s="93" t="s">
        <v>3405</v>
      </c>
      <c r="BL1687" s="100" t="s">
        <v>1114</v>
      </c>
      <c r="BM1687" s="95" t="s">
        <v>308</v>
      </c>
    </row>
    <row r="1688" spans="53:65" ht="15" x14ac:dyDescent="0.25">
      <c r="BA1688" s="90" t="s">
        <v>4276</v>
      </c>
      <c r="BB1688" s="90" t="s">
        <v>3767</v>
      </c>
      <c r="BC1688" s="90" t="s">
        <v>4097</v>
      </c>
      <c r="BD1688" s="473" t="s">
        <v>1301</v>
      </c>
      <c r="BE1688">
        <v>1677</v>
      </c>
      <c r="BF1688" s="93" t="s">
        <v>3969</v>
      </c>
      <c r="BG1688" s="311" t="s">
        <v>2860</v>
      </c>
      <c r="BH1688" s="93" t="str">
        <f t="shared" si="90"/>
        <v>Kentucky Webster</v>
      </c>
      <c r="BI1688" s="93" t="s">
        <v>446</v>
      </c>
      <c r="BJ1688" s="93" t="s">
        <v>3404</v>
      </c>
      <c r="BK1688" s="93" t="s">
        <v>3405</v>
      </c>
      <c r="BL1688" s="100" t="s">
        <v>1114</v>
      </c>
      <c r="BM1688" s="95" t="s">
        <v>308</v>
      </c>
    </row>
    <row r="1689" spans="53:65" ht="15" x14ac:dyDescent="0.25">
      <c r="BA1689" s="91" t="s">
        <v>4277</v>
      </c>
      <c r="BB1689" s="91" t="s">
        <v>3767</v>
      </c>
      <c r="BC1689" s="91" t="s">
        <v>4097</v>
      </c>
      <c r="BD1689" s="473" t="s">
        <v>1301</v>
      </c>
      <c r="BE1689">
        <v>1678</v>
      </c>
      <c r="BF1689" s="93" t="s">
        <v>3969</v>
      </c>
      <c r="BG1689" s="311" t="s">
        <v>2860</v>
      </c>
      <c r="BH1689" s="93" t="str">
        <f t="shared" si="90"/>
        <v>Kentucky Webster</v>
      </c>
      <c r="BI1689" s="93" t="s">
        <v>1799</v>
      </c>
      <c r="BJ1689" s="93" t="s">
        <v>3971</v>
      </c>
      <c r="BK1689" s="93" t="s">
        <v>3971</v>
      </c>
      <c r="BL1689" s="93" t="s">
        <v>3971</v>
      </c>
      <c r="BM1689" s="95" t="s">
        <v>1125</v>
      </c>
    </row>
    <row r="1690" spans="53:65" ht="15" x14ac:dyDescent="0.25">
      <c r="BA1690" s="90" t="s">
        <v>4278</v>
      </c>
      <c r="BB1690" s="90" t="s">
        <v>3767</v>
      </c>
      <c r="BC1690" s="90" t="s">
        <v>4097</v>
      </c>
      <c r="BD1690" s="473" t="s">
        <v>1301</v>
      </c>
      <c r="BE1690">
        <v>1679</v>
      </c>
      <c r="BF1690" s="93" t="s">
        <v>3969</v>
      </c>
      <c r="BG1690" s="311" t="s">
        <v>3624</v>
      </c>
      <c r="BH1690" s="93" t="str">
        <f t="shared" si="90"/>
        <v>Kentucky Whitley</v>
      </c>
      <c r="BI1690" s="93" t="s">
        <v>1799</v>
      </c>
      <c r="BJ1690" s="93"/>
      <c r="BK1690" s="93" t="s">
        <v>3987</v>
      </c>
      <c r="BL1690" s="100" t="s">
        <v>3988</v>
      </c>
      <c r="BM1690" s="95" t="s">
        <v>306</v>
      </c>
    </row>
    <row r="1691" spans="53:65" ht="15" x14ac:dyDescent="0.25">
      <c r="BA1691" s="91" t="s">
        <v>4279</v>
      </c>
      <c r="BB1691" s="91" t="s">
        <v>3767</v>
      </c>
      <c r="BC1691" s="91" t="s">
        <v>3225</v>
      </c>
      <c r="BD1691" s="473" t="s">
        <v>1301</v>
      </c>
      <c r="BE1691">
        <v>1681</v>
      </c>
      <c r="BF1691" s="93" t="s">
        <v>3969</v>
      </c>
      <c r="BG1691" s="311" t="s">
        <v>3624</v>
      </c>
      <c r="BH1691" s="93" t="str">
        <f t="shared" si="90"/>
        <v>Kentucky Whitley</v>
      </c>
      <c r="BI1691" s="93" t="s">
        <v>446</v>
      </c>
      <c r="BJ1691" s="93" t="s">
        <v>3404</v>
      </c>
      <c r="BK1691" s="93" t="s">
        <v>3405</v>
      </c>
      <c r="BL1691" s="100" t="s">
        <v>1114</v>
      </c>
      <c r="BM1691" s="95" t="s">
        <v>308</v>
      </c>
    </row>
    <row r="1692" spans="53:65" ht="15" x14ac:dyDescent="0.25">
      <c r="BA1692" s="90" t="s">
        <v>4280</v>
      </c>
      <c r="BB1692" s="90" t="s">
        <v>3767</v>
      </c>
      <c r="BC1692" s="90" t="s">
        <v>4097</v>
      </c>
      <c r="BD1692" s="473" t="s">
        <v>1301</v>
      </c>
      <c r="BE1692">
        <v>1682</v>
      </c>
      <c r="BF1692" s="93" t="s">
        <v>3969</v>
      </c>
      <c r="BG1692" s="311" t="s">
        <v>4281</v>
      </c>
      <c r="BH1692" s="93" t="str">
        <f t="shared" si="90"/>
        <v>Kentucky Wolfe</v>
      </c>
      <c r="BI1692" s="93" t="s">
        <v>1799</v>
      </c>
      <c r="BJ1692" s="93" t="s">
        <v>3971</v>
      </c>
      <c r="BK1692" s="93" t="s">
        <v>3971</v>
      </c>
      <c r="BL1692" s="93" t="s">
        <v>3971</v>
      </c>
      <c r="BM1692" s="95" t="s">
        <v>1125</v>
      </c>
    </row>
    <row r="1693" spans="53:65" ht="15" x14ac:dyDescent="0.25">
      <c r="BA1693" s="91" t="s">
        <v>4282</v>
      </c>
      <c r="BB1693" s="91" t="s">
        <v>3767</v>
      </c>
      <c r="BC1693" s="91" t="s">
        <v>4097</v>
      </c>
      <c r="BD1693" s="473" t="s">
        <v>1301</v>
      </c>
      <c r="BE1693">
        <v>1683</v>
      </c>
      <c r="BF1693" s="93" t="s">
        <v>3969</v>
      </c>
      <c r="BG1693" s="311" t="s">
        <v>4281</v>
      </c>
      <c r="BH1693" s="93" t="str">
        <f t="shared" si="90"/>
        <v>Kentucky Wolfe</v>
      </c>
      <c r="BI1693" s="93" t="s">
        <v>446</v>
      </c>
      <c r="BJ1693" s="93" t="s">
        <v>3404</v>
      </c>
      <c r="BK1693" s="93" t="s">
        <v>3405</v>
      </c>
      <c r="BL1693" s="100" t="s">
        <v>1114</v>
      </c>
      <c r="BM1693" s="95" t="s">
        <v>308</v>
      </c>
    </row>
    <row r="1694" spans="53:65" ht="15" x14ac:dyDescent="0.25">
      <c r="BA1694" s="90" t="s">
        <v>4283</v>
      </c>
      <c r="BB1694" s="90" t="s">
        <v>3767</v>
      </c>
      <c r="BC1694" s="90" t="s">
        <v>4097</v>
      </c>
      <c r="BD1694" s="473" t="s">
        <v>1301</v>
      </c>
      <c r="BE1694">
        <v>1685</v>
      </c>
      <c r="BF1694" s="93" t="s">
        <v>3969</v>
      </c>
      <c r="BG1694" s="311" t="s">
        <v>3388</v>
      </c>
      <c r="BH1694" s="93" t="str">
        <f t="shared" si="90"/>
        <v>Kentucky Woodford</v>
      </c>
      <c r="BI1694" s="93" t="s">
        <v>1799</v>
      </c>
      <c r="BJ1694" s="93" t="s">
        <v>3971</v>
      </c>
      <c r="BK1694" s="93" t="s">
        <v>3971</v>
      </c>
      <c r="BL1694" s="93" t="s">
        <v>3971</v>
      </c>
      <c r="BM1694" s="95" t="s">
        <v>1125</v>
      </c>
    </row>
    <row r="1695" spans="53:65" ht="15" x14ac:dyDescent="0.25">
      <c r="BA1695" s="91" t="s">
        <v>4284</v>
      </c>
      <c r="BB1695" s="91" t="s">
        <v>3767</v>
      </c>
      <c r="BC1695" s="91" t="s">
        <v>4097</v>
      </c>
      <c r="BD1695" s="473" t="s">
        <v>1301</v>
      </c>
      <c r="BE1695">
        <v>1686</v>
      </c>
      <c r="BF1695" s="93" t="s">
        <v>3969</v>
      </c>
      <c r="BG1695" s="311" t="s">
        <v>3388</v>
      </c>
      <c r="BH1695" s="93" t="str">
        <f t="shared" si="90"/>
        <v>Kentucky Woodford</v>
      </c>
      <c r="BI1695" s="93" t="s">
        <v>446</v>
      </c>
      <c r="BJ1695" s="93" t="s">
        <v>3404</v>
      </c>
      <c r="BK1695" s="93" t="s">
        <v>3405</v>
      </c>
      <c r="BL1695" s="100" t="s">
        <v>1114</v>
      </c>
      <c r="BM1695" s="95" t="s">
        <v>308</v>
      </c>
    </row>
    <row r="1696" spans="53:65" ht="15" x14ac:dyDescent="0.25">
      <c r="BA1696" s="90" t="s">
        <v>4285</v>
      </c>
      <c r="BB1696" s="90" t="s">
        <v>3767</v>
      </c>
      <c r="BC1696" s="90" t="s">
        <v>3225</v>
      </c>
      <c r="BD1696" s="473" t="s">
        <v>1301</v>
      </c>
      <c r="BE1696">
        <v>1687</v>
      </c>
      <c r="BF1696" s="93" t="s">
        <v>4286</v>
      </c>
      <c r="BG1696" s="311" t="s">
        <v>4287</v>
      </c>
      <c r="BH1696" s="93" t="str">
        <f t="shared" si="90"/>
        <v>Louisiana Acadia</v>
      </c>
      <c r="BI1696" s="93" t="s">
        <v>28</v>
      </c>
      <c r="BJ1696" s="93"/>
      <c r="BK1696" s="93" t="s">
        <v>4288</v>
      </c>
      <c r="BL1696" s="100" t="s">
        <v>4289</v>
      </c>
      <c r="BM1696" s="95" t="s">
        <v>4290</v>
      </c>
    </row>
    <row r="1697" spans="53:65" ht="15" x14ac:dyDescent="0.25">
      <c r="BA1697" s="91" t="s">
        <v>4291</v>
      </c>
      <c r="BB1697" s="91" t="s">
        <v>3767</v>
      </c>
      <c r="BC1697" s="91" t="s">
        <v>4097</v>
      </c>
      <c r="BD1697" s="473" t="s">
        <v>1301</v>
      </c>
      <c r="BE1697">
        <v>1689</v>
      </c>
      <c r="BF1697" s="93" t="s">
        <v>4286</v>
      </c>
      <c r="BG1697" s="311" t="s">
        <v>4287</v>
      </c>
      <c r="BH1697" s="93" t="str">
        <f t="shared" si="90"/>
        <v>Louisiana Acadia</v>
      </c>
      <c r="BI1697" s="93" t="s">
        <v>1179</v>
      </c>
      <c r="BJ1697" s="93" t="s">
        <v>4292</v>
      </c>
      <c r="BK1697" s="93" t="s">
        <v>4292</v>
      </c>
      <c r="BL1697" s="93" t="s">
        <v>4293</v>
      </c>
      <c r="BM1697" s="94" t="s">
        <v>1181</v>
      </c>
    </row>
    <row r="1698" spans="53:65" ht="15" x14ac:dyDescent="0.25">
      <c r="BA1698" s="90" t="s">
        <v>4294</v>
      </c>
      <c r="BB1698" s="90" t="s">
        <v>3767</v>
      </c>
      <c r="BC1698" s="90" t="s">
        <v>4097</v>
      </c>
      <c r="BD1698" s="473" t="s">
        <v>1301</v>
      </c>
      <c r="BE1698">
        <v>1690</v>
      </c>
      <c r="BF1698" s="93" t="s">
        <v>4286</v>
      </c>
      <c r="BG1698" s="311" t="s">
        <v>3398</v>
      </c>
      <c r="BH1698" s="93" t="str">
        <f t="shared" si="90"/>
        <v>Louisiana Allen</v>
      </c>
      <c r="BI1698" s="93" t="s">
        <v>1179</v>
      </c>
      <c r="BJ1698" s="93" t="s">
        <v>4292</v>
      </c>
      <c r="BK1698" s="93" t="s">
        <v>4292</v>
      </c>
      <c r="BL1698" s="93" t="s">
        <v>4293</v>
      </c>
      <c r="BM1698" s="94" t="s">
        <v>1181</v>
      </c>
    </row>
    <row r="1699" spans="53:65" ht="15" x14ac:dyDescent="0.25">
      <c r="BA1699" s="91" t="s">
        <v>4295</v>
      </c>
      <c r="BB1699" s="91" t="s">
        <v>3767</v>
      </c>
      <c r="BC1699" s="91" t="s">
        <v>3225</v>
      </c>
      <c r="BD1699" s="473" t="s">
        <v>1301</v>
      </c>
      <c r="BE1699">
        <v>1691</v>
      </c>
      <c r="BF1699" s="93" t="s">
        <v>4286</v>
      </c>
      <c r="BG1699" s="311" t="s">
        <v>3398</v>
      </c>
      <c r="BH1699" s="93" t="str">
        <f t="shared" si="90"/>
        <v>Louisiana Allen</v>
      </c>
      <c r="BI1699" s="93" t="s">
        <v>28</v>
      </c>
      <c r="BJ1699" s="93"/>
      <c r="BK1699" s="93" t="s">
        <v>4296</v>
      </c>
      <c r="BL1699" s="100" t="s">
        <v>4297</v>
      </c>
      <c r="BM1699" s="95" t="s">
        <v>4290</v>
      </c>
    </row>
    <row r="1700" spans="53:65" ht="15" x14ac:dyDescent="0.25">
      <c r="BA1700" s="90" t="s">
        <v>4298</v>
      </c>
      <c r="BB1700" s="90" t="s">
        <v>3767</v>
      </c>
      <c r="BC1700" s="90" t="s">
        <v>3225</v>
      </c>
      <c r="BD1700" s="473" t="s">
        <v>1301</v>
      </c>
      <c r="BE1700">
        <v>1693</v>
      </c>
      <c r="BF1700" s="93" t="s">
        <v>4286</v>
      </c>
      <c r="BG1700" s="311" t="s">
        <v>4299</v>
      </c>
      <c r="BH1700" s="93" t="str">
        <f t="shared" si="90"/>
        <v>Louisiana Ascension</v>
      </c>
      <c r="BI1700" s="93" t="s">
        <v>28</v>
      </c>
      <c r="BJ1700" s="93"/>
      <c r="BK1700" s="93" t="s">
        <v>4296</v>
      </c>
      <c r="BL1700" s="100" t="s">
        <v>4297</v>
      </c>
      <c r="BM1700" s="95" t="s">
        <v>4290</v>
      </c>
    </row>
    <row r="1701" spans="53:65" ht="15" x14ac:dyDescent="0.25">
      <c r="BA1701" s="91" t="s">
        <v>4300</v>
      </c>
      <c r="BB1701" s="91" t="s">
        <v>3767</v>
      </c>
      <c r="BC1701" s="91" t="s">
        <v>4097</v>
      </c>
      <c r="BD1701" s="473" t="s">
        <v>1301</v>
      </c>
      <c r="BE1701">
        <v>1694</v>
      </c>
      <c r="BF1701" s="93" t="s">
        <v>4286</v>
      </c>
      <c r="BG1701" s="311" t="s">
        <v>4299</v>
      </c>
      <c r="BH1701" s="93" t="str">
        <f t="shared" si="90"/>
        <v>Louisiana Ascension</v>
      </c>
      <c r="BI1701" s="93" t="s">
        <v>299</v>
      </c>
      <c r="BJ1701" s="93" t="s">
        <v>4301</v>
      </c>
      <c r="BK1701" s="93" t="s">
        <v>4301</v>
      </c>
      <c r="BL1701" s="100" t="s">
        <v>302</v>
      </c>
      <c r="BM1701" s="95" t="s">
        <v>1189</v>
      </c>
    </row>
    <row r="1702" spans="53:65" ht="15" x14ac:dyDescent="0.25">
      <c r="BA1702" s="90" t="s">
        <v>4302</v>
      </c>
      <c r="BB1702" s="90" t="s">
        <v>3767</v>
      </c>
      <c r="BC1702" s="90" t="s">
        <v>3225</v>
      </c>
      <c r="BD1702" s="473" t="s">
        <v>1301</v>
      </c>
      <c r="BE1702">
        <v>1695</v>
      </c>
      <c r="BF1702" s="93" t="s">
        <v>4286</v>
      </c>
      <c r="BG1702" s="311" t="s">
        <v>4303</v>
      </c>
      <c r="BH1702" s="93" t="str">
        <f t="shared" si="90"/>
        <v>Louisiana Assumption</v>
      </c>
      <c r="BI1702" s="93" t="s">
        <v>28</v>
      </c>
      <c r="BJ1702" s="93"/>
      <c r="BK1702" s="93" t="s">
        <v>4296</v>
      </c>
      <c r="BL1702" s="100" t="s">
        <v>4297</v>
      </c>
      <c r="BM1702" s="95" t="s">
        <v>4290</v>
      </c>
    </row>
    <row r="1703" spans="53:65" ht="15" x14ac:dyDescent="0.25">
      <c r="BA1703" s="91" t="s">
        <v>4304</v>
      </c>
      <c r="BB1703" s="91" t="s">
        <v>3767</v>
      </c>
      <c r="BC1703" s="91" t="s">
        <v>4136</v>
      </c>
      <c r="BD1703" s="473" t="s">
        <v>1301</v>
      </c>
      <c r="BE1703">
        <v>1697</v>
      </c>
      <c r="BF1703" s="93" t="s">
        <v>4286</v>
      </c>
      <c r="BG1703" s="311" t="s">
        <v>4303</v>
      </c>
      <c r="BH1703" s="93" t="str">
        <f t="shared" si="90"/>
        <v>Louisiana Assumption</v>
      </c>
      <c r="BI1703" s="93" t="s">
        <v>299</v>
      </c>
      <c r="BJ1703" s="93" t="s">
        <v>4301</v>
      </c>
      <c r="BK1703" s="93" t="s">
        <v>4301</v>
      </c>
      <c r="BL1703" s="100" t="s">
        <v>302</v>
      </c>
      <c r="BM1703" s="95" t="s">
        <v>1189</v>
      </c>
    </row>
    <row r="1704" spans="53:65" ht="15" x14ac:dyDescent="0.25">
      <c r="BA1704" s="90" t="s">
        <v>4305</v>
      </c>
      <c r="BB1704" s="90" t="s">
        <v>3767</v>
      </c>
      <c r="BC1704" s="90" t="s">
        <v>4136</v>
      </c>
      <c r="BD1704" s="473" t="s">
        <v>1301</v>
      </c>
      <c r="BE1704">
        <v>1698</v>
      </c>
      <c r="BF1704" s="93" t="s">
        <v>4286</v>
      </c>
      <c r="BG1704" s="311" t="s">
        <v>4306</v>
      </c>
      <c r="BH1704" s="93" t="str">
        <f t="shared" si="90"/>
        <v>Louisiana Avoyelles</v>
      </c>
      <c r="BI1704" s="93" t="s">
        <v>1179</v>
      </c>
      <c r="BJ1704" s="93" t="s">
        <v>4307</v>
      </c>
      <c r="BK1704" s="93" t="s">
        <v>4307</v>
      </c>
      <c r="BL1704" s="93" t="s">
        <v>4307</v>
      </c>
      <c r="BM1704" s="94" t="s">
        <v>1181</v>
      </c>
    </row>
    <row r="1705" spans="53:65" ht="15" x14ac:dyDescent="0.25">
      <c r="BA1705" s="91" t="s">
        <v>4308</v>
      </c>
      <c r="BB1705" s="91" t="s">
        <v>3767</v>
      </c>
      <c r="BC1705" s="91" t="s">
        <v>4136</v>
      </c>
      <c r="BD1705" s="473" t="s">
        <v>1301</v>
      </c>
      <c r="BE1705">
        <v>1699</v>
      </c>
      <c r="BF1705" s="93" t="s">
        <v>4286</v>
      </c>
      <c r="BG1705" s="311" t="s">
        <v>4309</v>
      </c>
      <c r="BH1705" s="93" t="str">
        <f t="shared" si="90"/>
        <v>Louisiana Beauregard</v>
      </c>
      <c r="BI1705" s="93" t="s">
        <v>28</v>
      </c>
      <c r="BJ1705" s="93"/>
      <c r="BK1705" s="93" t="s">
        <v>4288</v>
      </c>
      <c r="BL1705" s="100" t="s">
        <v>4289</v>
      </c>
      <c r="BM1705" s="95" t="s">
        <v>4290</v>
      </c>
    </row>
    <row r="1706" spans="53:65" ht="15" x14ac:dyDescent="0.25">
      <c r="BA1706" s="90" t="s">
        <v>4310</v>
      </c>
      <c r="BB1706" s="90" t="s">
        <v>3767</v>
      </c>
      <c r="BC1706" s="90" t="s">
        <v>4136</v>
      </c>
      <c r="BD1706" s="473" t="s">
        <v>1301</v>
      </c>
      <c r="BE1706">
        <v>1701</v>
      </c>
      <c r="BF1706" s="93" t="s">
        <v>4286</v>
      </c>
      <c r="BG1706" s="311" t="s">
        <v>4309</v>
      </c>
      <c r="BH1706" s="93" t="str">
        <f t="shared" si="90"/>
        <v>Louisiana Beauregard</v>
      </c>
      <c r="BI1706" s="93" t="s">
        <v>1179</v>
      </c>
      <c r="BJ1706" s="93" t="s">
        <v>4292</v>
      </c>
      <c r="BK1706" s="93" t="s">
        <v>4292</v>
      </c>
      <c r="BL1706" s="93" t="s">
        <v>4293</v>
      </c>
      <c r="BM1706" s="94" t="s">
        <v>1181</v>
      </c>
    </row>
    <row r="1707" spans="53:65" ht="15" x14ac:dyDescent="0.25">
      <c r="BA1707" s="91" t="s">
        <v>4311</v>
      </c>
      <c r="BB1707" s="91" t="s">
        <v>3767</v>
      </c>
      <c r="BC1707" s="91" t="s">
        <v>4136</v>
      </c>
      <c r="BD1707" s="473" t="s">
        <v>1301</v>
      </c>
      <c r="BE1707">
        <v>1702</v>
      </c>
      <c r="BF1707" s="93" t="s">
        <v>4286</v>
      </c>
      <c r="BG1707" s="311" t="s">
        <v>4312</v>
      </c>
      <c r="BH1707" s="93" t="str">
        <f t="shared" si="90"/>
        <v>Louisiana Bienville</v>
      </c>
      <c r="BI1707" s="93" t="s">
        <v>1179</v>
      </c>
      <c r="BJ1707" s="93" t="s">
        <v>4307</v>
      </c>
      <c r="BK1707" s="93" t="s">
        <v>4307</v>
      </c>
      <c r="BL1707" s="93" t="s">
        <v>4307</v>
      </c>
      <c r="BM1707" s="94" t="s">
        <v>1181</v>
      </c>
    </row>
    <row r="1708" spans="53:65" ht="15" x14ac:dyDescent="0.25">
      <c r="BA1708" s="90" t="s">
        <v>4313</v>
      </c>
      <c r="BB1708" s="90" t="s">
        <v>3767</v>
      </c>
      <c r="BC1708" s="90" t="s">
        <v>4136</v>
      </c>
      <c r="BD1708" s="473" t="s">
        <v>1301</v>
      </c>
      <c r="BE1708">
        <v>1703</v>
      </c>
      <c r="BF1708" s="93" t="s">
        <v>4286</v>
      </c>
      <c r="BG1708" s="311" t="s">
        <v>4314</v>
      </c>
      <c r="BH1708" s="93" t="str">
        <f t="shared" si="90"/>
        <v>Louisiana Bossier</v>
      </c>
      <c r="BI1708" s="93" t="s">
        <v>1179</v>
      </c>
      <c r="BJ1708" s="93" t="s">
        <v>4307</v>
      </c>
      <c r="BK1708" s="93" t="s">
        <v>4307</v>
      </c>
      <c r="BL1708" s="93" t="s">
        <v>4307</v>
      </c>
      <c r="BM1708" s="94" t="s">
        <v>1181</v>
      </c>
    </row>
    <row r="1709" spans="53:65" ht="15" x14ac:dyDescent="0.25">
      <c r="BA1709" s="91" t="s">
        <v>4315</v>
      </c>
      <c r="BB1709" s="91" t="s">
        <v>3767</v>
      </c>
      <c r="BC1709" s="91" t="s">
        <v>4136</v>
      </c>
      <c r="BD1709" s="473" t="s">
        <v>1301</v>
      </c>
      <c r="BE1709">
        <v>1704</v>
      </c>
      <c r="BF1709" s="93" t="s">
        <v>4286</v>
      </c>
      <c r="BG1709" s="311" t="s">
        <v>4316</v>
      </c>
      <c r="BH1709" s="93" t="str">
        <f t="shared" si="90"/>
        <v>Louisiana Caddo</v>
      </c>
      <c r="BI1709" s="93" t="s">
        <v>1179</v>
      </c>
      <c r="BJ1709" s="93" t="s">
        <v>4307</v>
      </c>
      <c r="BK1709" s="93" t="s">
        <v>4307</v>
      </c>
      <c r="BL1709" s="93" t="s">
        <v>4307</v>
      </c>
      <c r="BM1709" s="94" t="s">
        <v>1181</v>
      </c>
    </row>
    <row r="1710" spans="53:65" ht="15" x14ac:dyDescent="0.25">
      <c r="BA1710" s="91" t="s">
        <v>4317</v>
      </c>
      <c r="BB1710" s="91" t="s">
        <v>3767</v>
      </c>
      <c r="BC1710" s="91" t="s">
        <v>4136</v>
      </c>
      <c r="BD1710" s="473" t="s">
        <v>1301</v>
      </c>
      <c r="BE1710">
        <v>1705</v>
      </c>
      <c r="BF1710" s="93" t="s">
        <v>4286</v>
      </c>
      <c r="BG1710" s="311" t="s">
        <v>4318</v>
      </c>
      <c r="BH1710" s="93" t="str">
        <f t="shared" si="90"/>
        <v>Louisiana Calcasieu</v>
      </c>
      <c r="BI1710" s="93" t="s">
        <v>28</v>
      </c>
      <c r="BJ1710" s="93"/>
      <c r="BK1710" s="93" t="s">
        <v>4288</v>
      </c>
      <c r="BL1710" s="100" t="s">
        <v>4289</v>
      </c>
      <c r="BM1710" s="95" t="s">
        <v>4290</v>
      </c>
    </row>
    <row r="1711" spans="53:65" ht="15" x14ac:dyDescent="0.25">
      <c r="BA1711" s="90" t="s">
        <v>4319</v>
      </c>
      <c r="BB1711" s="90" t="s">
        <v>3767</v>
      </c>
      <c r="BC1711" s="90" t="s">
        <v>4136</v>
      </c>
      <c r="BD1711" s="473" t="s">
        <v>1301</v>
      </c>
      <c r="BE1711">
        <v>1706</v>
      </c>
      <c r="BF1711" s="93" t="s">
        <v>4286</v>
      </c>
      <c r="BG1711" s="311" t="s">
        <v>4318</v>
      </c>
      <c r="BH1711" s="93" t="str">
        <f t="shared" si="90"/>
        <v>Louisiana Calcasieu</v>
      </c>
      <c r="BI1711" s="93" t="s">
        <v>1179</v>
      </c>
      <c r="BJ1711" s="93" t="s">
        <v>4292</v>
      </c>
      <c r="BK1711" s="93" t="s">
        <v>4292</v>
      </c>
      <c r="BL1711" s="93" t="s">
        <v>4293</v>
      </c>
      <c r="BM1711" s="94" t="s">
        <v>1181</v>
      </c>
    </row>
    <row r="1712" spans="53:65" ht="15" x14ac:dyDescent="0.25">
      <c r="BA1712" s="91" t="s">
        <v>4320</v>
      </c>
      <c r="BB1712" s="91" t="s">
        <v>3767</v>
      </c>
      <c r="BC1712" s="91" t="s">
        <v>4136</v>
      </c>
      <c r="BD1712" s="473" t="s">
        <v>1301</v>
      </c>
      <c r="BE1712">
        <v>1707</v>
      </c>
      <c r="BF1712" s="93" t="s">
        <v>4286</v>
      </c>
      <c r="BG1712" s="311" t="s">
        <v>4018</v>
      </c>
      <c r="BH1712" s="93" t="str">
        <f t="shared" si="90"/>
        <v>Louisiana Caldwell</v>
      </c>
      <c r="BI1712" s="93" t="s">
        <v>1179</v>
      </c>
      <c r="BJ1712" s="93" t="s">
        <v>4307</v>
      </c>
      <c r="BK1712" s="93" t="s">
        <v>4307</v>
      </c>
      <c r="BL1712" s="93" t="s">
        <v>4307</v>
      </c>
      <c r="BM1712" s="94" t="s">
        <v>1181</v>
      </c>
    </row>
    <row r="1713" spans="53:65" ht="15" x14ac:dyDescent="0.25">
      <c r="BA1713" s="90" t="s">
        <v>4321</v>
      </c>
      <c r="BB1713" s="90" t="s">
        <v>3767</v>
      </c>
      <c r="BC1713" s="90" t="s">
        <v>4136</v>
      </c>
      <c r="BD1713" s="473" t="s">
        <v>1301</v>
      </c>
      <c r="BE1713">
        <v>1708</v>
      </c>
      <c r="BF1713" s="93" t="s">
        <v>4286</v>
      </c>
      <c r="BG1713" s="311" t="s">
        <v>4322</v>
      </c>
      <c r="BH1713" s="93" t="str">
        <f t="shared" si="90"/>
        <v>Louisiana Cameron</v>
      </c>
      <c r="BI1713" s="93" t="s">
        <v>28</v>
      </c>
      <c r="BJ1713" s="93"/>
      <c r="BK1713" s="93" t="s">
        <v>4288</v>
      </c>
      <c r="BL1713" s="100" t="s">
        <v>4289</v>
      </c>
      <c r="BM1713" s="95" t="s">
        <v>4290</v>
      </c>
    </row>
    <row r="1714" spans="53:65" ht="15" x14ac:dyDescent="0.25">
      <c r="BA1714" s="91" t="s">
        <v>4323</v>
      </c>
      <c r="BB1714" s="91" t="s">
        <v>3767</v>
      </c>
      <c r="BC1714" s="91" t="s">
        <v>4136</v>
      </c>
      <c r="BD1714" s="473" t="s">
        <v>1301</v>
      </c>
      <c r="BE1714">
        <v>1709</v>
      </c>
      <c r="BF1714" s="93" t="s">
        <v>4286</v>
      </c>
      <c r="BG1714" s="311" t="s">
        <v>4322</v>
      </c>
      <c r="BH1714" s="93" t="str">
        <f t="shared" si="90"/>
        <v>Louisiana Cameron</v>
      </c>
      <c r="BI1714" s="93" t="s">
        <v>1179</v>
      </c>
      <c r="BJ1714" s="93" t="s">
        <v>4292</v>
      </c>
      <c r="BK1714" s="93" t="s">
        <v>4292</v>
      </c>
      <c r="BL1714" s="93" t="s">
        <v>4293</v>
      </c>
      <c r="BM1714" s="94" t="s">
        <v>1181</v>
      </c>
    </row>
    <row r="1715" spans="53:65" ht="15" x14ac:dyDescent="0.25">
      <c r="BA1715" s="90" t="s">
        <v>4324</v>
      </c>
      <c r="BB1715" s="90" t="s">
        <v>3767</v>
      </c>
      <c r="BC1715" s="90" t="s">
        <v>4136</v>
      </c>
      <c r="BD1715" s="473" t="s">
        <v>1301</v>
      </c>
      <c r="BE1715">
        <v>1710</v>
      </c>
      <c r="BF1715" s="93" t="s">
        <v>4286</v>
      </c>
      <c r="BG1715" s="311" t="s">
        <v>4325</v>
      </c>
      <c r="BH1715" s="93" t="str">
        <f t="shared" si="90"/>
        <v>Louisiana Catahoula</v>
      </c>
      <c r="BI1715" s="93" t="s">
        <v>1179</v>
      </c>
      <c r="BJ1715" s="93" t="s">
        <v>4307</v>
      </c>
      <c r="BK1715" s="93" t="s">
        <v>4307</v>
      </c>
      <c r="BL1715" s="93" t="s">
        <v>4307</v>
      </c>
      <c r="BM1715" s="94" t="s">
        <v>1181</v>
      </c>
    </row>
    <row r="1716" spans="53:65" ht="15" x14ac:dyDescent="0.25">
      <c r="BA1716" s="91" t="s">
        <v>4326</v>
      </c>
      <c r="BB1716" s="91" t="s">
        <v>3767</v>
      </c>
      <c r="BC1716" s="91" t="s">
        <v>4136</v>
      </c>
      <c r="BD1716" s="473" t="s">
        <v>1301</v>
      </c>
      <c r="BE1716">
        <v>1711</v>
      </c>
      <c r="BF1716" s="93" t="s">
        <v>4286</v>
      </c>
      <c r="BG1716" s="311" t="s">
        <v>4327</v>
      </c>
      <c r="BH1716" s="93" t="str">
        <f t="shared" si="90"/>
        <v>Louisiana Claiborne</v>
      </c>
      <c r="BI1716" s="93" t="s">
        <v>1179</v>
      </c>
      <c r="BJ1716" s="93" t="s">
        <v>4307</v>
      </c>
      <c r="BK1716" s="93" t="s">
        <v>4307</v>
      </c>
      <c r="BL1716" s="93" t="s">
        <v>4307</v>
      </c>
      <c r="BM1716" s="94" t="s">
        <v>1181</v>
      </c>
    </row>
    <row r="1717" spans="53:65" ht="15" x14ac:dyDescent="0.25">
      <c r="BA1717" s="90" t="s">
        <v>4328</v>
      </c>
      <c r="BB1717" s="90" t="s">
        <v>3767</v>
      </c>
      <c r="BC1717" s="90" t="s">
        <v>4136</v>
      </c>
      <c r="BD1717" s="473" t="s">
        <v>1301</v>
      </c>
      <c r="BE1717">
        <v>1712</v>
      </c>
      <c r="BF1717" s="93" t="s">
        <v>4286</v>
      </c>
      <c r="BG1717" s="311" t="s">
        <v>4329</v>
      </c>
      <c r="BH1717" s="93" t="str">
        <f t="shared" si="90"/>
        <v>Louisiana Concordia</v>
      </c>
      <c r="BI1717" s="93" t="s">
        <v>1179</v>
      </c>
      <c r="BJ1717" s="93" t="s">
        <v>4307</v>
      </c>
      <c r="BK1717" s="93" t="s">
        <v>4307</v>
      </c>
      <c r="BL1717" s="93" t="s">
        <v>4307</v>
      </c>
      <c r="BM1717" s="94" t="s">
        <v>1181</v>
      </c>
    </row>
    <row r="1718" spans="53:65" ht="15" x14ac:dyDescent="0.25">
      <c r="BA1718" s="91" t="s">
        <v>4330</v>
      </c>
      <c r="BB1718" s="91" t="s">
        <v>3767</v>
      </c>
      <c r="BC1718" s="91" t="s">
        <v>4136</v>
      </c>
      <c r="BD1718" s="473" t="s">
        <v>1301</v>
      </c>
      <c r="BE1718">
        <v>1713</v>
      </c>
      <c r="BF1718" s="93" t="s">
        <v>4286</v>
      </c>
      <c r="BG1718" s="311" t="s">
        <v>4331</v>
      </c>
      <c r="BH1718" s="93" t="str">
        <f t="shared" si="90"/>
        <v>Louisiana De Soto</v>
      </c>
      <c r="BI1718" s="93" t="s">
        <v>1179</v>
      </c>
      <c r="BJ1718" s="93" t="s">
        <v>4307</v>
      </c>
      <c r="BK1718" s="93" t="s">
        <v>4307</v>
      </c>
      <c r="BL1718" s="93" t="s">
        <v>4307</v>
      </c>
      <c r="BM1718" s="94" t="s">
        <v>1181</v>
      </c>
    </row>
    <row r="1719" spans="53:65" ht="15" x14ac:dyDescent="0.25">
      <c r="BA1719" s="90" t="s">
        <v>4332</v>
      </c>
      <c r="BB1719" s="90" t="s">
        <v>3767</v>
      </c>
      <c r="BC1719" s="90" t="s">
        <v>4136</v>
      </c>
      <c r="BD1719" s="473" t="s">
        <v>1301</v>
      </c>
      <c r="BE1719">
        <v>1714</v>
      </c>
      <c r="BF1719" s="93" t="s">
        <v>4286</v>
      </c>
      <c r="BG1719" s="311" t="s">
        <v>4333</v>
      </c>
      <c r="BH1719" s="93" t="str">
        <f t="shared" si="90"/>
        <v>Louisiana East Baton Rouge</v>
      </c>
      <c r="BI1719" s="93" t="s">
        <v>28</v>
      </c>
      <c r="BJ1719" s="93"/>
      <c r="BK1719" s="93" t="s">
        <v>4296</v>
      </c>
      <c r="BL1719" s="100" t="s">
        <v>4297</v>
      </c>
      <c r="BM1719" s="95" t="s">
        <v>4290</v>
      </c>
    </row>
    <row r="1720" spans="53:65" ht="15" x14ac:dyDescent="0.25">
      <c r="BA1720" s="91" t="s">
        <v>4334</v>
      </c>
      <c r="BB1720" s="91" t="s">
        <v>3767</v>
      </c>
      <c r="BC1720" s="91" t="s">
        <v>4136</v>
      </c>
      <c r="BD1720" s="473" t="s">
        <v>1301</v>
      </c>
      <c r="BE1720">
        <v>1715</v>
      </c>
      <c r="BF1720" s="93" t="s">
        <v>4286</v>
      </c>
      <c r="BG1720" s="311" t="s">
        <v>4333</v>
      </c>
      <c r="BH1720" s="93" t="str">
        <f t="shared" si="90"/>
        <v>Louisiana East Baton Rouge</v>
      </c>
      <c r="BI1720" s="93" t="s">
        <v>299</v>
      </c>
      <c r="BJ1720" s="93" t="s">
        <v>4301</v>
      </c>
      <c r="BK1720" s="93" t="s">
        <v>4301</v>
      </c>
      <c r="BL1720" s="100" t="s">
        <v>302</v>
      </c>
      <c r="BM1720" s="95" t="s">
        <v>1189</v>
      </c>
    </row>
    <row r="1721" spans="53:65" ht="15" x14ac:dyDescent="0.25">
      <c r="BA1721" s="90" t="s">
        <v>4335</v>
      </c>
      <c r="BB1721" s="90" t="s">
        <v>3767</v>
      </c>
      <c r="BC1721" s="90" t="s">
        <v>4136</v>
      </c>
      <c r="BD1721" s="473" t="s">
        <v>1301</v>
      </c>
      <c r="BE1721">
        <v>1716</v>
      </c>
      <c r="BF1721" s="93" t="s">
        <v>4286</v>
      </c>
      <c r="BG1721" s="311" t="s">
        <v>4336</v>
      </c>
      <c r="BH1721" s="93" t="str">
        <f t="shared" si="90"/>
        <v>Louisiana East Carroll</v>
      </c>
      <c r="BI1721" s="93" t="s">
        <v>1179</v>
      </c>
      <c r="BJ1721" s="93" t="s">
        <v>4307</v>
      </c>
      <c r="BK1721" s="93" t="s">
        <v>4307</v>
      </c>
      <c r="BL1721" s="93" t="s">
        <v>4307</v>
      </c>
      <c r="BM1721" s="94" t="s">
        <v>1181</v>
      </c>
    </row>
    <row r="1722" spans="53:65" ht="15" x14ac:dyDescent="0.25">
      <c r="BA1722" s="91" t="s">
        <v>4337</v>
      </c>
      <c r="BB1722" s="91" t="s">
        <v>3767</v>
      </c>
      <c r="BC1722" s="91" t="s">
        <v>4136</v>
      </c>
      <c r="BD1722" s="473" t="s">
        <v>1301</v>
      </c>
      <c r="BE1722">
        <v>1717</v>
      </c>
      <c r="BF1722" s="93" t="s">
        <v>4286</v>
      </c>
      <c r="BG1722" s="311" t="s">
        <v>4338</v>
      </c>
      <c r="BH1722" s="93" t="str">
        <f t="shared" ref="BH1722:BH1785" si="91">_xlfn.CONCAT(BF1722," ",BG1722)</f>
        <v>Louisiana East Feliciana</v>
      </c>
      <c r="BI1722" s="93" t="s">
        <v>28</v>
      </c>
      <c r="BJ1722" s="93"/>
      <c r="BK1722" s="93" t="s">
        <v>4296</v>
      </c>
      <c r="BL1722" s="100" t="s">
        <v>4297</v>
      </c>
      <c r="BM1722" s="95" t="s">
        <v>4290</v>
      </c>
    </row>
    <row r="1723" spans="53:65" ht="15" x14ac:dyDescent="0.25">
      <c r="BA1723" s="90" t="s">
        <v>4339</v>
      </c>
      <c r="BB1723" s="90" t="s">
        <v>3767</v>
      </c>
      <c r="BC1723" s="90" t="s">
        <v>4136</v>
      </c>
      <c r="BD1723" s="473" t="s">
        <v>1301</v>
      </c>
      <c r="BE1723">
        <v>1718</v>
      </c>
      <c r="BF1723" s="93" t="s">
        <v>4286</v>
      </c>
      <c r="BG1723" s="311" t="s">
        <v>4338</v>
      </c>
      <c r="BH1723" s="93" t="str">
        <f t="shared" si="91"/>
        <v>Louisiana East Feliciana</v>
      </c>
      <c r="BI1723" s="93" t="s">
        <v>299</v>
      </c>
      <c r="BJ1723" s="93" t="s">
        <v>4301</v>
      </c>
      <c r="BK1723" s="93" t="s">
        <v>4301</v>
      </c>
      <c r="BL1723" s="100" t="s">
        <v>302</v>
      </c>
      <c r="BM1723" s="95" t="s">
        <v>1189</v>
      </c>
    </row>
    <row r="1724" spans="53:65" ht="15" x14ac:dyDescent="0.25">
      <c r="BA1724" s="91" t="s">
        <v>4340</v>
      </c>
      <c r="BB1724" s="91" t="s">
        <v>3767</v>
      </c>
      <c r="BC1724" s="91" t="s">
        <v>4136</v>
      </c>
      <c r="BD1724" s="473" t="s">
        <v>1301</v>
      </c>
      <c r="BE1724">
        <v>1719</v>
      </c>
      <c r="BF1724" s="93" t="s">
        <v>4286</v>
      </c>
      <c r="BG1724" s="311" t="s">
        <v>4341</v>
      </c>
      <c r="BH1724" s="93" t="str">
        <f t="shared" si="91"/>
        <v>Louisiana Evangeline</v>
      </c>
      <c r="BI1724" s="93" t="s">
        <v>28</v>
      </c>
      <c r="BJ1724" s="93"/>
      <c r="BK1724" s="93" t="s">
        <v>4288</v>
      </c>
      <c r="BL1724" s="100" t="s">
        <v>4289</v>
      </c>
      <c r="BM1724" s="95" t="s">
        <v>4290</v>
      </c>
    </row>
    <row r="1725" spans="53:65" ht="15" x14ac:dyDescent="0.25">
      <c r="BA1725" s="90" t="s">
        <v>4342</v>
      </c>
      <c r="BB1725" s="90" t="s">
        <v>3767</v>
      </c>
      <c r="BC1725" s="90" t="s">
        <v>4136</v>
      </c>
      <c r="BD1725" s="473" t="s">
        <v>1301</v>
      </c>
      <c r="BE1725">
        <v>1720</v>
      </c>
      <c r="BF1725" s="93" t="s">
        <v>4286</v>
      </c>
      <c r="BG1725" s="311" t="s">
        <v>4341</v>
      </c>
      <c r="BH1725" s="93" t="str">
        <f t="shared" si="91"/>
        <v>Louisiana Evangeline</v>
      </c>
      <c r="BI1725" s="93" t="s">
        <v>1179</v>
      </c>
      <c r="BJ1725" s="93" t="s">
        <v>4292</v>
      </c>
      <c r="BK1725" s="93" t="s">
        <v>4292</v>
      </c>
      <c r="BL1725" s="93" t="s">
        <v>4293</v>
      </c>
      <c r="BM1725" s="94" t="s">
        <v>1181</v>
      </c>
    </row>
    <row r="1726" spans="53:65" ht="15" x14ac:dyDescent="0.25">
      <c r="BA1726" s="91" t="s">
        <v>4343</v>
      </c>
      <c r="BB1726" s="91" t="s">
        <v>3767</v>
      </c>
      <c r="BC1726" s="91" t="s">
        <v>4136</v>
      </c>
      <c r="BD1726" s="473" t="s">
        <v>1301</v>
      </c>
      <c r="BE1726">
        <v>1721</v>
      </c>
      <c r="BF1726" s="93" t="s">
        <v>4286</v>
      </c>
      <c r="BG1726" s="311" t="s">
        <v>795</v>
      </c>
      <c r="BH1726" s="93" t="str">
        <f t="shared" si="91"/>
        <v>Louisiana Franklin</v>
      </c>
      <c r="BI1726" s="93" t="s">
        <v>1179</v>
      </c>
      <c r="BJ1726" s="93" t="s">
        <v>4307</v>
      </c>
      <c r="BK1726" s="93" t="s">
        <v>4307</v>
      </c>
      <c r="BL1726" s="93" t="s">
        <v>4307</v>
      </c>
      <c r="BM1726" s="94" t="s">
        <v>1181</v>
      </c>
    </row>
    <row r="1727" spans="53:65" ht="15" x14ac:dyDescent="0.25">
      <c r="BA1727" s="90" t="s">
        <v>4344</v>
      </c>
      <c r="BB1727" s="90" t="s">
        <v>3767</v>
      </c>
      <c r="BC1727" s="90" t="s">
        <v>4136</v>
      </c>
      <c r="BD1727" s="473" t="s">
        <v>1301</v>
      </c>
      <c r="BE1727">
        <v>1722</v>
      </c>
      <c r="BF1727" s="93" t="s">
        <v>4286</v>
      </c>
      <c r="BG1727" s="311" t="s">
        <v>1260</v>
      </c>
      <c r="BH1727" s="93" t="str">
        <f t="shared" si="91"/>
        <v>Louisiana Grant</v>
      </c>
      <c r="BI1727" s="93" t="s">
        <v>1179</v>
      </c>
      <c r="BJ1727" s="93" t="s">
        <v>4307</v>
      </c>
      <c r="BK1727" s="93" t="s">
        <v>4307</v>
      </c>
      <c r="BL1727" s="93" t="s">
        <v>4307</v>
      </c>
      <c r="BM1727" s="94" t="s">
        <v>1181</v>
      </c>
    </row>
    <row r="1728" spans="53:65" ht="15" x14ac:dyDescent="0.25">
      <c r="BA1728" s="91" t="s">
        <v>4345</v>
      </c>
      <c r="BB1728" s="91" t="s">
        <v>3767</v>
      </c>
      <c r="BC1728" s="91" t="s">
        <v>4136</v>
      </c>
      <c r="BD1728" s="473" t="s">
        <v>1301</v>
      </c>
      <c r="BE1728">
        <v>1723</v>
      </c>
      <c r="BF1728" s="93" t="s">
        <v>4286</v>
      </c>
      <c r="BG1728" s="311" t="s">
        <v>4346</v>
      </c>
      <c r="BH1728" s="93" t="str">
        <f t="shared" si="91"/>
        <v>Louisiana Iberia</v>
      </c>
      <c r="BI1728" s="93" t="s">
        <v>28</v>
      </c>
      <c r="BJ1728" s="93"/>
      <c r="BK1728" s="93" t="s">
        <v>4288</v>
      </c>
      <c r="BL1728" s="100" t="s">
        <v>4289</v>
      </c>
      <c r="BM1728" s="95" t="s">
        <v>4290</v>
      </c>
    </row>
    <row r="1729" spans="53:65" ht="15" x14ac:dyDescent="0.25">
      <c r="BA1729" s="90" t="s">
        <v>4347</v>
      </c>
      <c r="BB1729" s="90" t="s">
        <v>3767</v>
      </c>
      <c r="BC1729" s="90" t="s">
        <v>4136</v>
      </c>
      <c r="BD1729" s="473" t="s">
        <v>1301</v>
      </c>
      <c r="BE1729">
        <v>1724</v>
      </c>
      <c r="BF1729" s="93" t="s">
        <v>4286</v>
      </c>
      <c r="BG1729" s="311" t="s">
        <v>4346</v>
      </c>
      <c r="BH1729" s="93" t="str">
        <f t="shared" si="91"/>
        <v>Louisiana Iberia</v>
      </c>
      <c r="BI1729" s="93" t="s">
        <v>299</v>
      </c>
      <c r="BJ1729" s="93" t="s">
        <v>4301</v>
      </c>
      <c r="BK1729" s="93" t="s">
        <v>4301</v>
      </c>
      <c r="BL1729" s="100" t="s">
        <v>302</v>
      </c>
      <c r="BM1729" s="95" t="s">
        <v>1189</v>
      </c>
    </row>
    <row r="1730" spans="53:65" ht="15" x14ac:dyDescent="0.25">
      <c r="BA1730" s="91" t="s">
        <v>4348</v>
      </c>
      <c r="BB1730" s="91" t="s">
        <v>3767</v>
      </c>
      <c r="BC1730" s="91" t="s">
        <v>4136</v>
      </c>
      <c r="BD1730" s="473" t="s">
        <v>1301</v>
      </c>
      <c r="BE1730">
        <v>1725</v>
      </c>
      <c r="BF1730" s="93" t="s">
        <v>4286</v>
      </c>
      <c r="BG1730" s="311" t="s">
        <v>4349</v>
      </c>
      <c r="BH1730" s="93" t="str">
        <f t="shared" si="91"/>
        <v>Louisiana Iberville</v>
      </c>
      <c r="BI1730" s="93" t="s">
        <v>28</v>
      </c>
      <c r="BJ1730" s="93"/>
      <c r="BK1730" s="93" t="s">
        <v>4296</v>
      </c>
      <c r="BL1730" s="100" t="s">
        <v>4297</v>
      </c>
      <c r="BM1730" s="95" t="s">
        <v>4290</v>
      </c>
    </row>
    <row r="1731" spans="53:65" ht="15" x14ac:dyDescent="0.25">
      <c r="BA1731" s="90" t="s">
        <v>4350</v>
      </c>
      <c r="BB1731" s="90" t="s">
        <v>3767</v>
      </c>
      <c r="BC1731" s="90" t="s">
        <v>4136</v>
      </c>
      <c r="BD1731" s="473" t="s">
        <v>1301</v>
      </c>
      <c r="BE1731">
        <v>1726</v>
      </c>
      <c r="BF1731" s="93" t="s">
        <v>4286</v>
      </c>
      <c r="BG1731" s="311" t="s">
        <v>4349</v>
      </c>
      <c r="BH1731" s="93" t="str">
        <f t="shared" si="91"/>
        <v>Louisiana Iberville</v>
      </c>
      <c r="BI1731" s="93" t="s">
        <v>299</v>
      </c>
      <c r="BJ1731" s="93" t="s">
        <v>4301</v>
      </c>
      <c r="BK1731" s="93" t="s">
        <v>4301</v>
      </c>
      <c r="BL1731" s="100" t="s">
        <v>302</v>
      </c>
      <c r="BM1731" s="95" t="s">
        <v>1189</v>
      </c>
    </row>
    <row r="1732" spans="53:65" ht="15" x14ac:dyDescent="0.25">
      <c r="BA1732" s="91" t="s">
        <v>4351</v>
      </c>
      <c r="BB1732" s="91" t="s">
        <v>3767</v>
      </c>
      <c r="BC1732" s="91" t="s">
        <v>4091</v>
      </c>
      <c r="BD1732" s="473" t="s">
        <v>1301</v>
      </c>
      <c r="BE1732">
        <v>1727</v>
      </c>
      <c r="BF1732" s="93" t="s">
        <v>4286</v>
      </c>
      <c r="BG1732" s="311" t="s">
        <v>848</v>
      </c>
      <c r="BH1732" s="93" t="str">
        <f t="shared" si="91"/>
        <v>Louisiana Jackson</v>
      </c>
      <c r="BI1732" s="93" t="s">
        <v>1179</v>
      </c>
      <c r="BJ1732" s="93" t="s">
        <v>4307</v>
      </c>
      <c r="BK1732" s="93" t="s">
        <v>4307</v>
      </c>
      <c r="BL1732" s="93" t="s">
        <v>4307</v>
      </c>
      <c r="BM1732" s="94" t="s">
        <v>1181</v>
      </c>
    </row>
    <row r="1733" spans="53:65" ht="15" x14ac:dyDescent="0.25">
      <c r="BA1733" s="90" t="s">
        <v>4352</v>
      </c>
      <c r="BB1733" s="90" t="s">
        <v>3767</v>
      </c>
      <c r="BC1733" s="90" t="s">
        <v>4136</v>
      </c>
      <c r="BD1733" s="473" t="s">
        <v>1301</v>
      </c>
      <c r="BE1733">
        <v>1728</v>
      </c>
      <c r="BF1733" s="93" t="s">
        <v>4286</v>
      </c>
      <c r="BG1733" s="311" t="s">
        <v>856</v>
      </c>
      <c r="BH1733" s="93" t="str">
        <f t="shared" si="91"/>
        <v>Louisiana Jefferson</v>
      </c>
      <c r="BI1733" s="93" t="s">
        <v>28</v>
      </c>
      <c r="BJ1733" s="93"/>
      <c r="BK1733" s="93" t="s">
        <v>4296</v>
      </c>
      <c r="BL1733" s="100" t="s">
        <v>4297</v>
      </c>
      <c r="BM1733" s="95" t="s">
        <v>4290</v>
      </c>
    </row>
    <row r="1734" spans="53:65" ht="15" x14ac:dyDescent="0.25">
      <c r="BA1734" s="91" t="s">
        <v>4353</v>
      </c>
      <c r="BB1734" s="91" t="s">
        <v>3767</v>
      </c>
      <c r="BC1734" s="91" t="s">
        <v>4136</v>
      </c>
      <c r="BD1734" s="473" t="s">
        <v>1301</v>
      </c>
      <c r="BE1734">
        <v>1729</v>
      </c>
      <c r="BF1734" s="93" t="s">
        <v>4286</v>
      </c>
      <c r="BG1734" s="311" t="s">
        <v>856</v>
      </c>
      <c r="BH1734" s="93" t="str">
        <f t="shared" si="91"/>
        <v>Louisiana Jefferson</v>
      </c>
      <c r="BI1734" s="93" t="s">
        <v>299</v>
      </c>
      <c r="BJ1734" s="93" t="s">
        <v>4301</v>
      </c>
      <c r="BK1734" s="93" t="s">
        <v>4301</v>
      </c>
      <c r="BL1734" s="100" t="s">
        <v>302</v>
      </c>
      <c r="BM1734" s="95" t="s">
        <v>1189</v>
      </c>
    </row>
    <row r="1735" spans="53:65" ht="15" x14ac:dyDescent="0.25">
      <c r="BA1735" s="90" t="s">
        <v>4354</v>
      </c>
      <c r="BB1735" s="90" t="s">
        <v>3767</v>
      </c>
      <c r="BC1735" s="90" t="s">
        <v>4136</v>
      </c>
      <c r="BD1735" s="473" t="s">
        <v>1301</v>
      </c>
      <c r="BE1735">
        <v>1730</v>
      </c>
      <c r="BF1735" s="93" t="s">
        <v>4286</v>
      </c>
      <c r="BG1735" s="311" t="s">
        <v>4355</v>
      </c>
      <c r="BH1735" s="93" t="str">
        <f t="shared" si="91"/>
        <v>Louisiana Jefferson Davis</v>
      </c>
      <c r="BI1735" s="93" t="s">
        <v>28</v>
      </c>
      <c r="BJ1735" s="93"/>
      <c r="BK1735" s="93" t="s">
        <v>4288</v>
      </c>
      <c r="BL1735" s="100" t="s">
        <v>4289</v>
      </c>
      <c r="BM1735" s="95" t="s">
        <v>4290</v>
      </c>
    </row>
    <row r="1736" spans="53:65" ht="15" x14ac:dyDescent="0.25">
      <c r="BA1736" s="91" t="s">
        <v>4356</v>
      </c>
      <c r="BB1736" s="91" t="s">
        <v>3767</v>
      </c>
      <c r="BC1736" s="91" t="s">
        <v>4136</v>
      </c>
      <c r="BD1736" s="473" t="s">
        <v>1301</v>
      </c>
      <c r="BE1736">
        <v>1731</v>
      </c>
      <c r="BF1736" s="93" t="s">
        <v>4286</v>
      </c>
      <c r="BG1736" s="311" t="s">
        <v>4355</v>
      </c>
      <c r="BH1736" s="93" t="str">
        <f t="shared" si="91"/>
        <v>Louisiana Jefferson Davis</v>
      </c>
      <c r="BI1736" s="93" t="s">
        <v>1179</v>
      </c>
      <c r="BJ1736" s="93" t="s">
        <v>4292</v>
      </c>
      <c r="BK1736" s="93" t="s">
        <v>4292</v>
      </c>
      <c r="BL1736" s="93" t="s">
        <v>4293</v>
      </c>
      <c r="BM1736" s="94" t="s">
        <v>1181</v>
      </c>
    </row>
    <row r="1737" spans="53:65" ht="15" x14ac:dyDescent="0.25">
      <c r="BA1737" s="90" t="s">
        <v>4357</v>
      </c>
      <c r="BB1737" s="90" t="s">
        <v>3767</v>
      </c>
      <c r="BC1737" s="90" t="s">
        <v>4136</v>
      </c>
      <c r="BD1737" s="473" t="s">
        <v>1301</v>
      </c>
      <c r="BE1737">
        <v>1732</v>
      </c>
      <c r="BF1737" s="93" t="s">
        <v>4286</v>
      </c>
      <c r="BG1737" s="311" t="s">
        <v>3235</v>
      </c>
      <c r="BH1737" s="93" t="str">
        <f t="shared" si="91"/>
        <v>Louisiana La Salle</v>
      </c>
      <c r="BI1737" s="93" t="s">
        <v>1179</v>
      </c>
      <c r="BJ1737" s="93" t="s">
        <v>4307</v>
      </c>
      <c r="BK1737" s="93" t="s">
        <v>4307</v>
      </c>
      <c r="BL1737" s="93" t="s">
        <v>4307</v>
      </c>
      <c r="BM1737" s="94" t="s">
        <v>1181</v>
      </c>
    </row>
    <row r="1738" spans="53:65" ht="15" x14ac:dyDescent="0.25">
      <c r="BA1738" s="91" t="s">
        <v>4358</v>
      </c>
      <c r="BB1738" s="91" t="s">
        <v>3767</v>
      </c>
      <c r="BC1738" s="91" t="s">
        <v>4136</v>
      </c>
      <c r="BD1738" s="473" t="s">
        <v>1301</v>
      </c>
      <c r="BE1738">
        <v>1733</v>
      </c>
      <c r="BF1738" s="93" t="s">
        <v>4286</v>
      </c>
      <c r="BG1738" s="311" t="s">
        <v>1289</v>
      </c>
      <c r="BH1738" s="93" t="str">
        <f t="shared" si="91"/>
        <v>Louisiana Lafayette</v>
      </c>
      <c r="BI1738" s="93" t="s">
        <v>28</v>
      </c>
      <c r="BJ1738" s="93"/>
      <c r="BK1738" s="93" t="s">
        <v>4288</v>
      </c>
      <c r="BL1738" s="100" t="s">
        <v>4289</v>
      </c>
      <c r="BM1738" s="95" t="s">
        <v>4290</v>
      </c>
    </row>
    <row r="1739" spans="53:65" ht="15" x14ac:dyDescent="0.25">
      <c r="BA1739" s="90" t="s">
        <v>4359</v>
      </c>
      <c r="BB1739" s="90" t="s">
        <v>3767</v>
      </c>
      <c r="BC1739" s="90" t="s">
        <v>4136</v>
      </c>
      <c r="BD1739" s="473" t="s">
        <v>1301</v>
      </c>
      <c r="BE1739">
        <v>1734</v>
      </c>
      <c r="BF1739" s="93" t="s">
        <v>4286</v>
      </c>
      <c r="BG1739" s="311" t="s">
        <v>1289</v>
      </c>
      <c r="BH1739" s="93" t="str">
        <f t="shared" si="91"/>
        <v>Louisiana Lafayette</v>
      </c>
      <c r="BI1739" s="93" t="s">
        <v>1179</v>
      </c>
      <c r="BJ1739" s="93" t="s">
        <v>4292</v>
      </c>
      <c r="BK1739" s="93" t="s">
        <v>4292</v>
      </c>
      <c r="BL1739" s="93" t="s">
        <v>4293</v>
      </c>
      <c r="BM1739" s="94" t="s">
        <v>1181</v>
      </c>
    </row>
    <row r="1740" spans="53:65" ht="15" x14ac:dyDescent="0.25">
      <c r="BA1740" s="91" t="s">
        <v>4360</v>
      </c>
      <c r="BB1740" s="91" t="s">
        <v>3767</v>
      </c>
      <c r="BC1740" s="91" t="s">
        <v>4136</v>
      </c>
      <c r="BD1740" s="473" t="s">
        <v>1301</v>
      </c>
      <c r="BE1740">
        <v>1735</v>
      </c>
      <c r="BF1740" s="93" t="s">
        <v>4286</v>
      </c>
      <c r="BG1740" s="311" t="s">
        <v>4361</v>
      </c>
      <c r="BH1740" s="93" t="str">
        <f t="shared" si="91"/>
        <v>Louisiana Lafourche</v>
      </c>
      <c r="BI1740" s="93" t="s">
        <v>28</v>
      </c>
      <c r="BJ1740" s="93"/>
      <c r="BK1740" s="93" t="s">
        <v>4296</v>
      </c>
      <c r="BL1740" s="100" t="s">
        <v>4297</v>
      </c>
      <c r="BM1740" s="95" t="s">
        <v>4290</v>
      </c>
    </row>
    <row r="1741" spans="53:65" ht="15" x14ac:dyDescent="0.25">
      <c r="BA1741" s="90" t="s">
        <v>4362</v>
      </c>
      <c r="BB1741" s="90" t="s">
        <v>3767</v>
      </c>
      <c r="BC1741" s="90" t="s">
        <v>4136</v>
      </c>
      <c r="BD1741" s="473" t="s">
        <v>1301</v>
      </c>
      <c r="BE1741">
        <v>1736</v>
      </c>
      <c r="BF1741" s="93" t="s">
        <v>4286</v>
      </c>
      <c r="BG1741" s="311" t="s">
        <v>4361</v>
      </c>
      <c r="BH1741" s="93" t="str">
        <f t="shared" si="91"/>
        <v>Louisiana Lafourche</v>
      </c>
      <c r="BI1741" s="93" t="s">
        <v>299</v>
      </c>
      <c r="BJ1741" s="93" t="s">
        <v>4301</v>
      </c>
      <c r="BK1741" s="93" t="s">
        <v>4301</v>
      </c>
      <c r="BL1741" s="100" t="s">
        <v>302</v>
      </c>
      <c r="BM1741" s="95" t="s">
        <v>1189</v>
      </c>
    </row>
    <row r="1742" spans="53:65" ht="15" x14ac:dyDescent="0.25">
      <c r="BA1742" s="91" t="s">
        <v>4363</v>
      </c>
      <c r="BB1742" s="91" t="s">
        <v>3767</v>
      </c>
      <c r="BC1742" s="91" t="s">
        <v>4136</v>
      </c>
      <c r="BD1742" s="473" t="s">
        <v>1301</v>
      </c>
      <c r="BE1742">
        <v>1737</v>
      </c>
      <c r="BF1742" s="93" t="s">
        <v>4286</v>
      </c>
      <c r="BG1742" s="311" t="s">
        <v>1296</v>
      </c>
      <c r="BH1742" s="93" t="str">
        <f t="shared" si="91"/>
        <v>Louisiana Lincoln</v>
      </c>
      <c r="BI1742" s="93" t="s">
        <v>1179</v>
      </c>
      <c r="BJ1742" s="93" t="s">
        <v>4307</v>
      </c>
      <c r="BK1742" s="93" t="s">
        <v>4307</v>
      </c>
      <c r="BL1742" s="93" t="s">
        <v>4307</v>
      </c>
      <c r="BM1742" s="94" t="s">
        <v>1181</v>
      </c>
    </row>
    <row r="1743" spans="53:65" ht="15" x14ac:dyDescent="0.25">
      <c r="BA1743" s="90" t="s">
        <v>4364</v>
      </c>
      <c r="BB1743" s="90" t="s">
        <v>3767</v>
      </c>
      <c r="BC1743" s="90" t="s">
        <v>4091</v>
      </c>
      <c r="BD1743" s="473" t="s">
        <v>1301</v>
      </c>
      <c r="BE1743">
        <v>1738</v>
      </c>
      <c r="BF1743" s="93" t="s">
        <v>4286</v>
      </c>
      <c r="BG1743" s="311" t="s">
        <v>3253</v>
      </c>
      <c r="BH1743" s="93" t="str">
        <f t="shared" si="91"/>
        <v>Louisiana Livingston</v>
      </c>
      <c r="BI1743" s="93" t="s">
        <v>28</v>
      </c>
      <c r="BJ1743" s="93"/>
      <c r="BK1743" s="93" t="s">
        <v>4296</v>
      </c>
      <c r="BL1743" s="100" t="s">
        <v>4297</v>
      </c>
      <c r="BM1743" s="95" t="s">
        <v>4290</v>
      </c>
    </row>
    <row r="1744" spans="53:65" ht="15" x14ac:dyDescent="0.25">
      <c r="BA1744" s="91" t="s">
        <v>4365</v>
      </c>
      <c r="BB1744" s="91" t="s">
        <v>3767</v>
      </c>
      <c r="BC1744" s="91" t="s">
        <v>4136</v>
      </c>
      <c r="BD1744" s="473" t="s">
        <v>1301</v>
      </c>
      <c r="BE1744">
        <v>1739</v>
      </c>
      <c r="BF1744" s="93" t="s">
        <v>4286</v>
      </c>
      <c r="BG1744" s="311" t="s">
        <v>3253</v>
      </c>
      <c r="BH1744" s="93" t="str">
        <f t="shared" si="91"/>
        <v>Louisiana Livingston</v>
      </c>
      <c r="BI1744" s="93" t="s">
        <v>299</v>
      </c>
      <c r="BJ1744" s="93" t="s">
        <v>4301</v>
      </c>
      <c r="BK1744" s="93" t="s">
        <v>4301</v>
      </c>
      <c r="BL1744" s="100" t="s">
        <v>302</v>
      </c>
      <c r="BM1744" s="95" t="s">
        <v>1189</v>
      </c>
    </row>
    <row r="1745" spans="53:65" ht="15" x14ac:dyDescent="0.25">
      <c r="BA1745" s="90" t="s">
        <v>4366</v>
      </c>
      <c r="BB1745" s="90" t="s">
        <v>3767</v>
      </c>
      <c r="BC1745" s="90" t="s">
        <v>4136</v>
      </c>
      <c r="BD1745" s="473" t="s">
        <v>1301</v>
      </c>
      <c r="BE1745">
        <v>1740</v>
      </c>
      <c r="BF1745" s="93" t="s">
        <v>4286</v>
      </c>
      <c r="BG1745" s="311" t="s">
        <v>925</v>
      </c>
      <c r="BH1745" s="93" t="str">
        <f t="shared" si="91"/>
        <v>Louisiana Madison</v>
      </c>
      <c r="BI1745" s="93" t="s">
        <v>1179</v>
      </c>
      <c r="BJ1745" s="93" t="s">
        <v>4307</v>
      </c>
      <c r="BK1745" s="93" t="s">
        <v>4307</v>
      </c>
      <c r="BL1745" s="93" t="s">
        <v>4307</v>
      </c>
      <c r="BM1745" s="94" t="s">
        <v>1181</v>
      </c>
    </row>
    <row r="1746" spans="53:65" ht="15" x14ac:dyDescent="0.25">
      <c r="BA1746" s="91" t="s">
        <v>4367</v>
      </c>
      <c r="BB1746" s="91" t="s">
        <v>3767</v>
      </c>
      <c r="BC1746" s="91" t="s">
        <v>4136</v>
      </c>
      <c r="BD1746" s="473" t="s">
        <v>1301</v>
      </c>
      <c r="BE1746">
        <v>1741</v>
      </c>
      <c r="BF1746" s="93" t="s">
        <v>4286</v>
      </c>
      <c r="BG1746" s="311" t="s">
        <v>4368</v>
      </c>
      <c r="BH1746" s="93" t="str">
        <f t="shared" si="91"/>
        <v>Louisiana Morehouse</v>
      </c>
      <c r="BI1746" s="93" t="s">
        <v>1179</v>
      </c>
      <c r="BJ1746" s="93" t="s">
        <v>4307</v>
      </c>
      <c r="BK1746" s="93" t="s">
        <v>4307</v>
      </c>
      <c r="BL1746" s="93" t="s">
        <v>4307</v>
      </c>
      <c r="BM1746" s="94" t="s">
        <v>1181</v>
      </c>
    </row>
    <row r="1747" spans="53:65" ht="15" x14ac:dyDescent="0.25">
      <c r="BA1747" s="90" t="s">
        <v>4369</v>
      </c>
      <c r="BB1747" s="90" t="s">
        <v>3767</v>
      </c>
      <c r="BC1747" s="90" t="s">
        <v>4091</v>
      </c>
      <c r="BD1747" s="473" t="s">
        <v>1301</v>
      </c>
      <c r="BE1747">
        <v>1742</v>
      </c>
      <c r="BF1747" s="93" t="s">
        <v>4286</v>
      </c>
      <c r="BG1747" s="311" t="s">
        <v>4370</v>
      </c>
      <c r="BH1747" s="93" t="str">
        <f t="shared" si="91"/>
        <v>Louisiana Natchitoches</v>
      </c>
      <c r="BI1747" s="93" t="s">
        <v>1179</v>
      </c>
      <c r="BJ1747" s="93" t="s">
        <v>4307</v>
      </c>
      <c r="BK1747" s="93" t="s">
        <v>4307</v>
      </c>
      <c r="BL1747" s="93" t="s">
        <v>4307</v>
      </c>
      <c r="BM1747" s="94" t="s">
        <v>1181</v>
      </c>
    </row>
    <row r="1748" spans="53:65" ht="15" x14ac:dyDescent="0.25">
      <c r="BA1748" s="91" t="s">
        <v>4371</v>
      </c>
      <c r="BB1748" s="91" t="s">
        <v>3767</v>
      </c>
      <c r="BC1748" s="91" t="s">
        <v>4136</v>
      </c>
      <c r="BD1748" s="473" t="s">
        <v>1301</v>
      </c>
      <c r="BE1748">
        <v>1743</v>
      </c>
      <c r="BF1748" s="93" t="s">
        <v>4286</v>
      </c>
      <c r="BG1748" s="311" t="s">
        <v>4372</v>
      </c>
      <c r="BH1748" s="93" t="str">
        <f t="shared" si="91"/>
        <v>Louisiana Orleans</v>
      </c>
      <c r="BI1748" s="93" t="s">
        <v>28</v>
      </c>
      <c r="BJ1748" s="93"/>
      <c r="BK1748" s="93" t="s">
        <v>4296</v>
      </c>
      <c r="BL1748" s="100" t="s">
        <v>4297</v>
      </c>
      <c r="BM1748" s="95" t="s">
        <v>4290</v>
      </c>
    </row>
    <row r="1749" spans="53:65" ht="15" x14ac:dyDescent="0.25">
      <c r="BA1749" s="90" t="s">
        <v>4373</v>
      </c>
      <c r="BB1749" s="90" t="s">
        <v>3767</v>
      </c>
      <c r="BC1749" s="90" t="s">
        <v>4136</v>
      </c>
      <c r="BD1749" s="473" t="s">
        <v>1301</v>
      </c>
      <c r="BE1749">
        <v>1744</v>
      </c>
      <c r="BF1749" s="93" t="s">
        <v>4286</v>
      </c>
      <c r="BG1749" s="311" t="s">
        <v>4372</v>
      </c>
      <c r="BH1749" s="93" t="str">
        <f t="shared" si="91"/>
        <v>Louisiana Orleans</v>
      </c>
      <c r="BI1749" s="93" t="s">
        <v>299</v>
      </c>
      <c r="BJ1749" s="93" t="s">
        <v>4301</v>
      </c>
      <c r="BK1749" s="93" t="s">
        <v>4301</v>
      </c>
      <c r="BL1749" s="100" t="s">
        <v>302</v>
      </c>
      <c r="BM1749" s="95" t="s">
        <v>1189</v>
      </c>
    </row>
    <row r="1750" spans="53:65" ht="15" x14ac:dyDescent="0.25">
      <c r="BA1750" s="91" t="s">
        <v>4374</v>
      </c>
      <c r="BB1750" s="91" t="s">
        <v>3767</v>
      </c>
      <c r="BC1750" s="91" t="s">
        <v>4136</v>
      </c>
      <c r="BD1750" s="473" t="s">
        <v>1301</v>
      </c>
      <c r="BE1750">
        <v>1745</v>
      </c>
      <c r="BF1750" s="93" t="s">
        <v>4286</v>
      </c>
      <c r="BG1750" s="311" t="s">
        <v>1337</v>
      </c>
      <c r="BH1750" s="93" t="str">
        <f t="shared" si="91"/>
        <v>Louisiana Ouachita</v>
      </c>
      <c r="BI1750" s="93" t="s">
        <v>1179</v>
      </c>
      <c r="BJ1750" s="93" t="s">
        <v>4307</v>
      </c>
      <c r="BK1750" s="93" t="s">
        <v>4307</v>
      </c>
      <c r="BL1750" s="93" t="s">
        <v>4307</v>
      </c>
      <c r="BM1750" s="94" t="s">
        <v>1181</v>
      </c>
    </row>
    <row r="1751" spans="53:65" ht="15" x14ac:dyDescent="0.25">
      <c r="BA1751" s="90" t="s">
        <v>4375</v>
      </c>
      <c r="BB1751" s="90" t="s">
        <v>3767</v>
      </c>
      <c r="BC1751" s="90" t="s">
        <v>4136</v>
      </c>
      <c r="BD1751" s="473" t="s">
        <v>1301</v>
      </c>
      <c r="BE1751">
        <v>1746</v>
      </c>
      <c r="BF1751" s="93" t="s">
        <v>4286</v>
      </c>
      <c r="BG1751" s="311" t="s">
        <v>4376</v>
      </c>
      <c r="BH1751" s="93" t="str">
        <f t="shared" si="91"/>
        <v>Louisiana Plaquemines</v>
      </c>
      <c r="BI1751" s="93" t="s">
        <v>28</v>
      </c>
      <c r="BJ1751" s="93"/>
      <c r="BK1751" s="93" t="s">
        <v>4296</v>
      </c>
      <c r="BL1751" s="100" t="s">
        <v>4297</v>
      </c>
      <c r="BM1751" s="95" t="s">
        <v>4290</v>
      </c>
    </row>
    <row r="1752" spans="53:65" ht="15" x14ac:dyDescent="0.25">
      <c r="BA1752" s="91" t="s">
        <v>4377</v>
      </c>
      <c r="BB1752" s="91" t="s">
        <v>3767</v>
      </c>
      <c r="BC1752" s="91" t="s">
        <v>4136</v>
      </c>
      <c r="BD1752" s="473" t="s">
        <v>1301</v>
      </c>
      <c r="BE1752">
        <v>1747</v>
      </c>
      <c r="BF1752" s="93" t="s">
        <v>4286</v>
      </c>
      <c r="BG1752" s="311" t="s">
        <v>4376</v>
      </c>
      <c r="BH1752" s="93" t="str">
        <f t="shared" si="91"/>
        <v>Louisiana Plaquemines</v>
      </c>
      <c r="BI1752" s="93" t="s">
        <v>299</v>
      </c>
      <c r="BJ1752" s="93" t="s">
        <v>4301</v>
      </c>
      <c r="BK1752" s="93" t="s">
        <v>4301</v>
      </c>
      <c r="BL1752" s="100" t="s">
        <v>302</v>
      </c>
      <c r="BM1752" s="95" t="s">
        <v>1189</v>
      </c>
    </row>
    <row r="1753" spans="53:65" ht="15" x14ac:dyDescent="0.25">
      <c r="BA1753" s="90" t="s">
        <v>4378</v>
      </c>
      <c r="BB1753" s="90" t="s">
        <v>3767</v>
      </c>
      <c r="BC1753" s="90" t="s">
        <v>4136</v>
      </c>
      <c r="BD1753" s="473" t="s">
        <v>1301</v>
      </c>
      <c r="BE1753">
        <v>1748</v>
      </c>
      <c r="BF1753" s="93" t="s">
        <v>4286</v>
      </c>
      <c r="BG1753" s="311" t="s">
        <v>4379</v>
      </c>
      <c r="BH1753" s="93" t="str">
        <f t="shared" si="91"/>
        <v>Louisiana Pointe Coupee</v>
      </c>
      <c r="BI1753" s="93" t="s">
        <v>28</v>
      </c>
      <c r="BJ1753" s="93"/>
      <c r="BK1753" s="93" t="s">
        <v>4296</v>
      </c>
      <c r="BL1753" s="100" t="s">
        <v>4297</v>
      </c>
      <c r="BM1753" s="95" t="s">
        <v>4290</v>
      </c>
    </row>
    <row r="1754" spans="53:65" ht="15" x14ac:dyDescent="0.25">
      <c r="BA1754" s="91" t="s">
        <v>4380</v>
      </c>
      <c r="BB1754" s="91" t="s">
        <v>3767</v>
      </c>
      <c r="BC1754" s="91" t="s">
        <v>4199</v>
      </c>
      <c r="BD1754" s="473" t="s">
        <v>1301</v>
      </c>
      <c r="BE1754">
        <v>1749</v>
      </c>
      <c r="BF1754" s="93" t="s">
        <v>4286</v>
      </c>
      <c r="BG1754" s="311" t="s">
        <v>4379</v>
      </c>
      <c r="BH1754" s="93" t="str">
        <f t="shared" si="91"/>
        <v>Louisiana Pointe Coupee</v>
      </c>
      <c r="BI1754" s="93" t="s">
        <v>299</v>
      </c>
      <c r="BJ1754" s="93" t="s">
        <v>4301</v>
      </c>
      <c r="BK1754" s="93" t="s">
        <v>4301</v>
      </c>
      <c r="BL1754" s="100" t="s">
        <v>302</v>
      </c>
      <c r="BM1754" s="95" t="s">
        <v>1189</v>
      </c>
    </row>
    <row r="1755" spans="53:65" ht="15" x14ac:dyDescent="0.25">
      <c r="BA1755" s="90" t="s">
        <v>4381</v>
      </c>
      <c r="BB1755" s="90" t="s">
        <v>3767</v>
      </c>
      <c r="BC1755" s="90" t="s">
        <v>4199</v>
      </c>
      <c r="BD1755" s="473" t="s">
        <v>1301</v>
      </c>
      <c r="BE1755">
        <v>1750</v>
      </c>
      <c r="BF1755" s="93" t="s">
        <v>4286</v>
      </c>
      <c r="BG1755" s="311" t="s">
        <v>4382</v>
      </c>
      <c r="BH1755" s="93" t="str">
        <f t="shared" si="91"/>
        <v>Louisiana Rapides</v>
      </c>
      <c r="BI1755" s="93" t="s">
        <v>1179</v>
      </c>
      <c r="BJ1755" s="93" t="s">
        <v>4307</v>
      </c>
      <c r="BK1755" s="93" t="s">
        <v>4307</v>
      </c>
      <c r="BL1755" s="93" t="s">
        <v>4307</v>
      </c>
      <c r="BM1755" s="94" t="s">
        <v>1181</v>
      </c>
    </row>
    <row r="1756" spans="53:65" ht="15" x14ac:dyDescent="0.25">
      <c r="BA1756" s="91" t="s">
        <v>4383</v>
      </c>
      <c r="BB1756" s="91" t="s">
        <v>3767</v>
      </c>
      <c r="BC1756" s="91" t="s">
        <v>4199</v>
      </c>
      <c r="BD1756" s="473" t="s">
        <v>1301</v>
      </c>
      <c r="BE1756">
        <v>1751</v>
      </c>
      <c r="BF1756" s="93" t="s">
        <v>4286</v>
      </c>
      <c r="BG1756" s="311" t="s">
        <v>4384</v>
      </c>
      <c r="BH1756" s="93" t="str">
        <f t="shared" si="91"/>
        <v>Louisiana Red River</v>
      </c>
      <c r="BI1756" s="93" t="s">
        <v>1179</v>
      </c>
      <c r="BJ1756" s="93" t="s">
        <v>4307</v>
      </c>
      <c r="BK1756" s="93" t="s">
        <v>4307</v>
      </c>
      <c r="BL1756" s="93" t="s">
        <v>4307</v>
      </c>
      <c r="BM1756" s="94" t="s">
        <v>1181</v>
      </c>
    </row>
    <row r="1757" spans="53:65" ht="15" x14ac:dyDescent="0.25">
      <c r="BA1757" s="90" t="s">
        <v>4385</v>
      </c>
      <c r="BB1757" s="90" t="s">
        <v>3767</v>
      </c>
      <c r="BC1757" s="90" t="s">
        <v>4199</v>
      </c>
      <c r="BD1757" s="473" t="s">
        <v>1301</v>
      </c>
      <c r="BE1757">
        <v>1752</v>
      </c>
      <c r="BF1757" s="93" t="s">
        <v>4286</v>
      </c>
      <c r="BG1757" s="311" t="s">
        <v>3327</v>
      </c>
      <c r="BH1757" s="93" t="str">
        <f t="shared" si="91"/>
        <v>Louisiana Richland</v>
      </c>
      <c r="BI1757" s="93" t="s">
        <v>1179</v>
      </c>
      <c r="BJ1757" s="93" t="s">
        <v>4307</v>
      </c>
      <c r="BK1757" s="93" t="s">
        <v>4307</v>
      </c>
      <c r="BL1757" s="93" t="s">
        <v>4307</v>
      </c>
      <c r="BM1757" s="94" t="s">
        <v>1181</v>
      </c>
    </row>
    <row r="1758" spans="53:65" ht="15" x14ac:dyDescent="0.25">
      <c r="BA1758" s="91" t="s">
        <v>4386</v>
      </c>
      <c r="BB1758" s="91" t="s">
        <v>3767</v>
      </c>
      <c r="BC1758" s="91" t="s">
        <v>4076</v>
      </c>
      <c r="BD1758" s="473" t="s">
        <v>1301</v>
      </c>
      <c r="BE1758">
        <v>1753</v>
      </c>
      <c r="BF1758" s="93" t="s">
        <v>4286</v>
      </c>
      <c r="BG1758" s="311" t="s">
        <v>4387</v>
      </c>
      <c r="BH1758" s="93" t="str">
        <f t="shared" si="91"/>
        <v>Louisiana Sabine</v>
      </c>
      <c r="BI1758" s="93" t="s">
        <v>1179</v>
      </c>
      <c r="BJ1758" s="93" t="s">
        <v>4307</v>
      </c>
      <c r="BK1758" s="93" t="s">
        <v>4307</v>
      </c>
      <c r="BL1758" s="93" t="s">
        <v>4307</v>
      </c>
      <c r="BM1758" s="94" t="s">
        <v>1181</v>
      </c>
    </row>
    <row r="1759" spans="53:65" ht="15" x14ac:dyDescent="0.25">
      <c r="BA1759" s="90" t="s">
        <v>4388</v>
      </c>
      <c r="BB1759" s="90" t="s">
        <v>3767</v>
      </c>
      <c r="BC1759" s="90" t="s">
        <v>4076</v>
      </c>
      <c r="BD1759" s="473" t="s">
        <v>1301</v>
      </c>
      <c r="BE1759">
        <v>1754</v>
      </c>
      <c r="BF1759" s="93" t="s">
        <v>4286</v>
      </c>
      <c r="BG1759" s="311" t="s">
        <v>4389</v>
      </c>
      <c r="BH1759" s="93" t="str">
        <f t="shared" si="91"/>
        <v>Louisiana Saint Bernard</v>
      </c>
      <c r="BI1759" s="93" t="s">
        <v>28</v>
      </c>
      <c r="BJ1759" s="93"/>
      <c r="BK1759" s="93" t="s">
        <v>4296</v>
      </c>
      <c r="BL1759" s="100" t="s">
        <v>4297</v>
      </c>
      <c r="BM1759" s="95" t="s">
        <v>4290</v>
      </c>
    </row>
    <row r="1760" spans="53:65" ht="15" x14ac:dyDescent="0.25">
      <c r="BA1760" s="91" t="s">
        <v>4390</v>
      </c>
      <c r="BB1760" s="91" t="s">
        <v>3767</v>
      </c>
      <c r="BC1760" s="91" t="s">
        <v>4076</v>
      </c>
      <c r="BD1760" s="473" t="s">
        <v>1301</v>
      </c>
      <c r="BE1760">
        <v>1755</v>
      </c>
      <c r="BF1760" s="93" t="s">
        <v>4286</v>
      </c>
      <c r="BG1760" s="311" t="s">
        <v>4389</v>
      </c>
      <c r="BH1760" s="93" t="str">
        <f t="shared" si="91"/>
        <v>Louisiana Saint Bernard</v>
      </c>
      <c r="BI1760" s="93" t="s">
        <v>299</v>
      </c>
      <c r="BJ1760" s="93" t="s">
        <v>4301</v>
      </c>
      <c r="BK1760" s="93" t="s">
        <v>4301</v>
      </c>
      <c r="BL1760" s="100" t="s">
        <v>302</v>
      </c>
      <c r="BM1760" s="95" t="s">
        <v>1189</v>
      </c>
    </row>
    <row r="1761" spans="53:65" ht="15" x14ac:dyDescent="0.25">
      <c r="BA1761" s="90" t="s">
        <v>4391</v>
      </c>
      <c r="BB1761" s="90" t="s">
        <v>3767</v>
      </c>
      <c r="BC1761" s="90" t="s">
        <v>4199</v>
      </c>
      <c r="BD1761" s="473" t="s">
        <v>1301</v>
      </c>
      <c r="BE1761">
        <v>1756</v>
      </c>
      <c r="BF1761" s="93" t="s">
        <v>4286</v>
      </c>
      <c r="BG1761" s="311" t="s">
        <v>4392</v>
      </c>
      <c r="BH1761" s="93" t="str">
        <f t="shared" si="91"/>
        <v>Louisiana Saint Charles</v>
      </c>
      <c r="BI1761" s="93" t="s">
        <v>28</v>
      </c>
      <c r="BJ1761" s="93"/>
      <c r="BK1761" s="93" t="s">
        <v>4296</v>
      </c>
      <c r="BL1761" s="100" t="s">
        <v>4297</v>
      </c>
      <c r="BM1761" s="95" t="s">
        <v>4290</v>
      </c>
    </row>
    <row r="1762" spans="53:65" ht="15" x14ac:dyDescent="0.25">
      <c r="BA1762" s="91" t="s">
        <v>4393</v>
      </c>
      <c r="BB1762" s="91" t="s">
        <v>3767</v>
      </c>
      <c r="BC1762" s="91" t="s">
        <v>4061</v>
      </c>
      <c r="BD1762" s="473" t="s">
        <v>1301</v>
      </c>
      <c r="BE1762">
        <v>1757</v>
      </c>
      <c r="BF1762" s="93" t="s">
        <v>4286</v>
      </c>
      <c r="BG1762" s="311" t="s">
        <v>4392</v>
      </c>
      <c r="BH1762" s="93" t="str">
        <f t="shared" si="91"/>
        <v>Louisiana Saint Charles</v>
      </c>
      <c r="BI1762" s="93" t="s">
        <v>299</v>
      </c>
      <c r="BJ1762" s="93" t="s">
        <v>4301</v>
      </c>
      <c r="BK1762" s="93" t="s">
        <v>4301</v>
      </c>
      <c r="BL1762" s="100" t="s">
        <v>302</v>
      </c>
      <c r="BM1762" s="95" t="s">
        <v>1189</v>
      </c>
    </row>
    <row r="1763" spans="53:65" ht="15" x14ac:dyDescent="0.25">
      <c r="BA1763" s="90" t="s">
        <v>4394</v>
      </c>
      <c r="BB1763" s="90" t="s">
        <v>3767</v>
      </c>
      <c r="BC1763" s="90" t="s">
        <v>4199</v>
      </c>
      <c r="BD1763" s="473" t="s">
        <v>1301</v>
      </c>
      <c r="BE1763">
        <v>1758</v>
      </c>
      <c r="BF1763" s="93" t="s">
        <v>4286</v>
      </c>
      <c r="BG1763" s="311" t="s">
        <v>4395</v>
      </c>
      <c r="BH1763" s="93" t="str">
        <f t="shared" si="91"/>
        <v>Louisiana Saint Helena</v>
      </c>
      <c r="BI1763" s="93" t="s">
        <v>28</v>
      </c>
      <c r="BJ1763" s="93"/>
      <c r="BK1763" s="93" t="s">
        <v>4296</v>
      </c>
      <c r="BL1763" s="100" t="s">
        <v>4297</v>
      </c>
      <c r="BM1763" s="95" t="s">
        <v>4290</v>
      </c>
    </row>
    <row r="1764" spans="53:65" ht="15" x14ac:dyDescent="0.25">
      <c r="BA1764" s="90" t="s">
        <v>4396</v>
      </c>
      <c r="BB1764" s="90" t="s">
        <v>3767</v>
      </c>
      <c r="BC1764" s="90" t="s">
        <v>4199</v>
      </c>
      <c r="BD1764" s="473" t="s">
        <v>1301</v>
      </c>
      <c r="BE1764">
        <v>1759</v>
      </c>
      <c r="BF1764" s="93" t="s">
        <v>4286</v>
      </c>
      <c r="BG1764" s="311" t="s">
        <v>4395</v>
      </c>
      <c r="BH1764" s="93" t="str">
        <f t="shared" si="91"/>
        <v>Louisiana Saint Helena</v>
      </c>
      <c r="BI1764" s="93" t="s">
        <v>299</v>
      </c>
      <c r="BJ1764" s="93" t="s">
        <v>4301</v>
      </c>
      <c r="BK1764" s="93" t="s">
        <v>4301</v>
      </c>
      <c r="BL1764" s="100" t="s">
        <v>302</v>
      </c>
      <c r="BM1764" s="95" t="s">
        <v>1189</v>
      </c>
    </row>
    <row r="1765" spans="53:65" ht="15" x14ac:dyDescent="0.25">
      <c r="BA1765" s="91" t="s">
        <v>4397</v>
      </c>
      <c r="BB1765" s="91" t="s">
        <v>3767</v>
      </c>
      <c r="BC1765" s="91" t="s">
        <v>4199</v>
      </c>
      <c r="BD1765" s="473" t="s">
        <v>1301</v>
      </c>
      <c r="BE1765">
        <v>1760</v>
      </c>
      <c r="BF1765" s="93" t="s">
        <v>4286</v>
      </c>
      <c r="BG1765" s="311" t="s">
        <v>4398</v>
      </c>
      <c r="BH1765" s="93" t="str">
        <f t="shared" si="91"/>
        <v>Louisiana Saint James</v>
      </c>
      <c r="BI1765" s="93" t="s">
        <v>28</v>
      </c>
      <c r="BJ1765" s="93"/>
      <c r="BK1765" s="93" t="s">
        <v>4296</v>
      </c>
      <c r="BL1765" s="100" t="s">
        <v>4297</v>
      </c>
      <c r="BM1765" s="95" t="s">
        <v>4290</v>
      </c>
    </row>
    <row r="1766" spans="53:65" ht="15" x14ac:dyDescent="0.25">
      <c r="BA1766" s="90" t="s">
        <v>4399</v>
      </c>
      <c r="BB1766" s="90" t="s">
        <v>3767</v>
      </c>
      <c r="BC1766" s="90" t="s">
        <v>4199</v>
      </c>
      <c r="BD1766" s="473" t="s">
        <v>1301</v>
      </c>
      <c r="BE1766">
        <v>1761</v>
      </c>
      <c r="BF1766" s="93" t="s">
        <v>4286</v>
      </c>
      <c r="BG1766" s="311" t="s">
        <v>4398</v>
      </c>
      <c r="BH1766" s="93" t="str">
        <f t="shared" si="91"/>
        <v>Louisiana Saint James</v>
      </c>
      <c r="BI1766" s="93" t="s">
        <v>299</v>
      </c>
      <c r="BJ1766" s="93" t="s">
        <v>4301</v>
      </c>
      <c r="BK1766" s="93" t="s">
        <v>4301</v>
      </c>
      <c r="BL1766" s="100" t="s">
        <v>302</v>
      </c>
      <c r="BM1766" s="95" t="s">
        <v>1189</v>
      </c>
    </row>
    <row r="1767" spans="53:65" ht="15" x14ac:dyDescent="0.25">
      <c r="BA1767" s="91" t="s">
        <v>4400</v>
      </c>
      <c r="BB1767" s="91" t="s">
        <v>3767</v>
      </c>
      <c r="BC1767" s="91" t="s">
        <v>4199</v>
      </c>
      <c r="BD1767" s="473" t="s">
        <v>1301</v>
      </c>
      <c r="BE1767">
        <v>1762</v>
      </c>
      <c r="BF1767" s="93" t="s">
        <v>4286</v>
      </c>
      <c r="BG1767" s="311" t="s">
        <v>4401</v>
      </c>
      <c r="BH1767" s="93" t="str">
        <f t="shared" si="91"/>
        <v>Louisiana Saint John the Baptist</v>
      </c>
      <c r="BI1767" s="93" t="s">
        <v>28</v>
      </c>
      <c r="BJ1767" s="93"/>
      <c r="BK1767" s="93" t="s">
        <v>4296</v>
      </c>
      <c r="BL1767" s="100" t="s">
        <v>4297</v>
      </c>
      <c r="BM1767" s="95" t="s">
        <v>4290</v>
      </c>
    </row>
    <row r="1768" spans="53:65" ht="15" x14ac:dyDescent="0.25">
      <c r="BA1768" s="91" t="s">
        <v>4402</v>
      </c>
      <c r="BB1768" s="91" t="s">
        <v>3767</v>
      </c>
      <c r="BC1768" s="91" t="s">
        <v>4199</v>
      </c>
      <c r="BD1768" s="473" t="s">
        <v>1301</v>
      </c>
      <c r="BE1768">
        <v>1763</v>
      </c>
      <c r="BF1768" s="93" t="s">
        <v>4286</v>
      </c>
      <c r="BG1768" s="311" t="s">
        <v>4401</v>
      </c>
      <c r="BH1768" s="93" t="str">
        <f t="shared" si="91"/>
        <v>Louisiana Saint John the Baptist</v>
      </c>
      <c r="BI1768" s="93" t="s">
        <v>299</v>
      </c>
      <c r="BJ1768" s="93" t="s">
        <v>4301</v>
      </c>
      <c r="BK1768" s="93" t="s">
        <v>4301</v>
      </c>
      <c r="BL1768" s="100" t="s">
        <v>302</v>
      </c>
      <c r="BM1768" s="95" t="s">
        <v>1189</v>
      </c>
    </row>
    <row r="1769" spans="53:65" ht="15" x14ac:dyDescent="0.25">
      <c r="BA1769" s="90" t="s">
        <v>4403</v>
      </c>
      <c r="BB1769" s="90" t="s">
        <v>3767</v>
      </c>
      <c r="BC1769" s="90" t="s">
        <v>4199</v>
      </c>
      <c r="BD1769" s="473" t="s">
        <v>1301</v>
      </c>
      <c r="BE1769">
        <v>1764</v>
      </c>
      <c r="BF1769" s="93" t="s">
        <v>4286</v>
      </c>
      <c r="BG1769" s="311" t="s">
        <v>4404</v>
      </c>
      <c r="BH1769" s="93" t="str">
        <f t="shared" si="91"/>
        <v>Louisiana Saint Landry</v>
      </c>
      <c r="BI1769" s="93" t="s">
        <v>28</v>
      </c>
      <c r="BJ1769" s="93"/>
      <c r="BK1769" s="93" t="s">
        <v>4288</v>
      </c>
      <c r="BL1769" s="100" t="s">
        <v>4289</v>
      </c>
      <c r="BM1769" s="95" t="s">
        <v>4290</v>
      </c>
    </row>
    <row r="1770" spans="53:65" ht="15" x14ac:dyDescent="0.25">
      <c r="BA1770" s="91" t="s">
        <v>4405</v>
      </c>
      <c r="BB1770" s="91" t="s">
        <v>3767</v>
      </c>
      <c r="BC1770" s="91" t="s">
        <v>4199</v>
      </c>
      <c r="BD1770" s="473" t="s">
        <v>1301</v>
      </c>
      <c r="BE1770">
        <v>1765</v>
      </c>
      <c r="BF1770" s="93" t="s">
        <v>4286</v>
      </c>
      <c r="BG1770" s="311" t="s">
        <v>4404</v>
      </c>
      <c r="BH1770" s="93" t="str">
        <f t="shared" si="91"/>
        <v>Louisiana Saint Landry</v>
      </c>
      <c r="BI1770" s="93" t="s">
        <v>1179</v>
      </c>
      <c r="BJ1770" s="93" t="s">
        <v>4292</v>
      </c>
      <c r="BK1770" s="93" t="s">
        <v>4292</v>
      </c>
      <c r="BL1770" s="93" t="s">
        <v>4293</v>
      </c>
      <c r="BM1770" s="95" t="s">
        <v>308</v>
      </c>
    </row>
    <row r="1771" spans="53:65" ht="15" x14ac:dyDescent="0.25">
      <c r="BA1771" s="90" t="s">
        <v>4406</v>
      </c>
      <c r="BB1771" s="90" t="s">
        <v>3767</v>
      </c>
      <c r="BC1771" s="90" t="s">
        <v>4199</v>
      </c>
      <c r="BD1771" s="473" t="s">
        <v>1301</v>
      </c>
      <c r="BE1771">
        <v>1766</v>
      </c>
      <c r="BF1771" s="93" t="s">
        <v>4286</v>
      </c>
      <c r="BG1771" s="311" t="s">
        <v>4407</v>
      </c>
      <c r="BH1771" s="93" t="str">
        <f t="shared" si="91"/>
        <v>Louisiana Saint Martin</v>
      </c>
      <c r="BI1771" s="93" t="s">
        <v>28</v>
      </c>
      <c r="BJ1771" s="93"/>
      <c r="BK1771" s="93" t="s">
        <v>4288</v>
      </c>
      <c r="BL1771" s="100" t="s">
        <v>4289</v>
      </c>
      <c r="BM1771" s="94" t="s">
        <v>1181</v>
      </c>
    </row>
    <row r="1772" spans="53:65" ht="15" x14ac:dyDescent="0.25">
      <c r="BA1772" s="90" t="s">
        <v>4408</v>
      </c>
      <c r="BB1772" s="90" t="s">
        <v>3767</v>
      </c>
      <c r="BC1772" s="90" t="s">
        <v>4199</v>
      </c>
      <c r="BD1772" s="473" t="s">
        <v>1301</v>
      </c>
      <c r="BE1772">
        <v>1767</v>
      </c>
      <c r="BF1772" s="93" t="s">
        <v>4286</v>
      </c>
      <c r="BG1772" s="311" t="s">
        <v>4407</v>
      </c>
      <c r="BH1772" s="93" t="str">
        <f t="shared" si="91"/>
        <v>Louisiana Saint Martin</v>
      </c>
      <c r="BI1772" s="93" t="s">
        <v>299</v>
      </c>
      <c r="BJ1772" s="93" t="s">
        <v>4301</v>
      </c>
      <c r="BK1772" s="93" t="s">
        <v>4301</v>
      </c>
      <c r="BL1772" s="100" t="s">
        <v>302</v>
      </c>
      <c r="BM1772" s="95" t="s">
        <v>1189</v>
      </c>
    </row>
    <row r="1773" spans="53:65" ht="15" x14ac:dyDescent="0.25">
      <c r="BA1773" s="91" t="s">
        <v>4409</v>
      </c>
      <c r="BB1773" s="91" t="s">
        <v>3767</v>
      </c>
      <c r="BC1773" s="91" t="s">
        <v>4199</v>
      </c>
      <c r="BD1773" s="473" t="s">
        <v>1301</v>
      </c>
      <c r="BE1773">
        <v>1768</v>
      </c>
      <c r="BF1773" s="93" t="s">
        <v>4286</v>
      </c>
      <c r="BG1773" s="311" t="s">
        <v>4410</v>
      </c>
      <c r="BH1773" s="93" t="str">
        <f t="shared" si="91"/>
        <v>Louisiana Saint Mary</v>
      </c>
      <c r="BI1773" s="93" t="s">
        <v>28</v>
      </c>
      <c r="BJ1773" s="93"/>
      <c r="BK1773" s="93" t="s">
        <v>4288</v>
      </c>
      <c r="BL1773" s="100" t="s">
        <v>4289</v>
      </c>
      <c r="BM1773" s="95" t="s">
        <v>4290</v>
      </c>
    </row>
    <row r="1774" spans="53:65" ht="15" x14ac:dyDescent="0.25">
      <c r="BA1774" s="90" t="s">
        <v>4411</v>
      </c>
      <c r="BB1774" s="90" t="s">
        <v>3767</v>
      </c>
      <c r="BC1774" s="90" t="s">
        <v>4199</v>
      </c>
      <c r="BD1774" s="473" t="s">
        <v>1301</v>
      </c>
      <c r="BE1774">
        <v>1769</v>
      </c>
      <c r="BF1774" s="93" t="s">
        <v>4286</v>
      </c>
      <c r="BG1774" s="311" t="s">
        <v>4410</v>
      </c>
      <c r="BH1774" s="93" t="str">
        <f t="shared" si="91"/>
        <v>Louisiana Saint Mary</v>
      </c>
      <c r="BI1774" s="93" t="s">
        <v>299</v>
      </c>
      <c r="BJ1774" s="93" t="s">
        <v>4301</v>
      </c>
      <c r="BK1774" s="93" t="s">
        <v>4301</v>
      </c>
      <c r="BL1774" s="100" t="s">
        <v>302</v>
      </c>
      <c r="BM1774" s="95" t="s">
        <v>1189</v>
      </c>
    </row>
    <row r="1775" spans="53:65" ht="15" x14ac:dyDescent="0.25">
      <c r="BA1775" s="91" t="s">
        <v>4412</v>
      </c>
      <c r="BB1775" s="91" t="s">
        <v>3767</v>
      </c>
      <c r="BC1775" s="91" t="s">
        <v>4199</v>
      </c>
      <c r="BD1775" s="473" t="s">
        <v>1301</v>
      </c>
      <c r="BE1775">
        <v>1770</v>
      </c>
      <c r="BF1775" s="93" t="s">
        <v>4286</v>
      </c>
      <c r="BG1775" s="311" t="s">
        <v>4413</v>
      </c>
      <c r="BH1775" s="93" t="str">
        <f t="shared" si="91"/>
        <v>Louisiana Saint Tammany</v>
      </c>
      <c r="BI1775" s="93" t="s">
        <v>28</v>
      </c>
      <c r="BJ1775" s="93"/>
      <c r="BK1775" s="93" t="s">
        <v>4296</v>
      </c>
      <c r="BL1775" s="100" t="s">
        <v>4297</v>
      </c>
      <c r="BM1775" s="95" t="s">
        <v>4290</v>
      </c>
    </row>
    <row r="1776" spans="53:65" ht="15" x14ac:dyDescent="0.25">
      <c r="BA1776" s="91" t="s">
        <v>4414</v>
      </c>
      <c r="BB1776" s="91" t="s">
        <v>3767</v>
      </c>
      <c r="BC1776" s="91" t="s">
        <v>4014</v>
      </c>
      <c r="BD1776" s="473" t="s">
        <v>1301</v>
      </c>
      <c r="BE1776">
        <v>1771</v>
      </c>
      <c r="BF1776" s="93" t="s">
        <v>4286</v>
      </c>
      <c r="BG1776" s="311" t="s">
        <v>4413</v>
      </c>
      <c r="BH1776" s="93" t="str">
        <f t="shared" si="91"/>
        <v>Louisiana Saint Tammany</v>
      </c>
      <c r="BI1776" s="93" t="s">
        <v>299</v>
      </c>
      <c r="BJ1776" s="93" t="s">
        <v>4301</v>
      </c>
      <c r="BK1776" s="93" t="s">
        <v>4301</v>
      </c>
      <c r="BL1776" s="100" t="s">
        <v>302</v>
      </c>
      <c r="BM1776" s="95" t="s">
        <v>1189</v>
      </c>
    </row>
    <row r="1777" spans="53:65" ht="15" x14ac:dyDescent="0.25">
      <c r="BA1777" s="90" t="s">
        <v>4415</v>
      </c>
      <c r="BB1777" s="90" t="s">
        <v>3767</v>
      </c>
      <c r="BC1777" s="90" t="s">
        <v>4014</v>
      </c>
      <c r="BD1777" s="473" t="s">
        <v>1301</v>
      </c>
      <c r="BE1777">
        <v>1772</v>
      </c>
      <c r="BF1777" s="93" t="s">
        <v>4286</v>
      </c>
      <c r="BG1777" s="311" t="s">
        <v>4416</v>
      </c>
      <c r="BH1777" s="93" t="str">
        <f t="shared" si="91"/>
        <v>Louisiana Tangipahoa</v>
      </c>
      <c r="BI1777" s="93" t="s">
        <v>28</v>
      </c>
      <c r="BJ1777" s="93"/>
      <c r="BK1777" s="93" t="s">
        <v>4296</v>
      </c>
      <c r="BL1777" s="100" t="s">
        <v>4297</v>
      </c>
      <c r="BM1777" s="95" t="s">
        <v>4290</v>
      </c>
    </row>
    <row r="1778" spans="53:65" ht="15" x14ac:dyDescent="0.25">
      <c r="BA1778" s="91" t="s">
        <v>4417</v>
      </c>
      <c r="BB1778" s="91" t="s">
        <v>3767</v>
      </c>
      <c r="BC1778" s="91" t="s">
        <v>4014</v>
      </c>
      <c r="BD1778" s="473" t="s">
        <v>1301</v>
      </c>
      <c r="BE1778">
        <v>1773</v>
      </c>
      <c r="BF1778" s="93" t="s">
        <v>4286</v>
      </c>
      <c r="BG1778" s="311" t="s">
        <v>4416</v>
      </c>
      <c r="BH1778" s="93" t="str">
        <f t="shared" si="91"/>
        <v>Louisiana Tangipahoa</v>
      </c>
      <c r="BI1778" s="93" t="s">
        <v>299</v>
      </c>
      <c r="BJ1778" s="93" t="s">
        <v>4301</v>
      </c>
      <c r="BK1778" s="93" t="s">
        <v>4301</v>
      </c>
      <c r="BL1778" s="100" t="s">
        <v>302</v>
      </c>
      <c r="BM1778" s="95" t="s">
        <v>1189</v>
      </c>
    </row>
    <row r="1779" spans="53:65" ht="15" x14ac:dyDescent="0.25">
      <c r="BA1779" s="90" t="s">
        <v>4418</v>
      </c>
      <c r="BB1779" s="90" t="s">
        <v>3767</v>
      </c>
      <c r="BC1779" s="90" t="s">
        <v>4170</v>
      </c>
      <c r="BD1779" s="473" t="s">
        <v>1301</v>
      </c>
      <c r="BE1779">
        <v>1774</v>
      </c>
      <c r="BF1779" s="93" t="s">
        <v>4286</v>
      </c>
      <c r="BG1779" s="311" t="s">
        <v>4419</v>
      </c>
      <c r="BH1779" s="93" t="str">
        <f t="shared" si="91"/>
        <v>Louisiana Tensas</v>
      </c>
      <c r="BI1779" s="93" t="s">
        <v>1179</v>
      </c>
      <c r="BJ1779" s="93" t="s">
        <v>4307</v>
      </c>
      <c r="BK1779" s="93" t="s">
        <v>4307</v>
      </c>
      <c r="BL1779" s="93" t="s">
        <v>4307</v>
      </c>
      <c r="BM1779" s="94" t="s">
        <v>1181</v>
      </c>
    </row>
    <row r="1780" spans="53:65" ht="15" x14ac:dyDescent="0.25">
      <c r="BA1780" s="90" t="s">
        <v>4420</v>
      </c>
      <c r="BB1780" s="90" t="s">
        <v>3767</v>
      </c>
      <c r="BC1780" s="90" t="s">
        <v>4170</v>
      </c>
      <c r="BD1780" s="473" t="s">
        <v>1301</v>
      </c>
      <c r="BE1780">
        <v>1775</v>
      </c>
      <c r="BF1780" s="93" t="s">
        <v>4286</v>
      </c>
      <c r="BG1780" s="311" t="s">
        <v>4421</v>
      </c>
      <c r="BH1780" s="93" t="str">
        <f t="shared" si="91"/>
        <v>Louisiana Terrebonne</v>
      </c>
      <c r="BI1780" s="93" t="s">
        <v>28</v>
      </c>
      <c r="BJ1780" s="93"/>
      <c r="BK1780" s="93" t="s">
        <v>4296</v>
      </c>
      <c r="BL1780" s="100" t="s">
        <v>4297</v>
      </c>
      <c r="BM1780" s="95" t="s">
        <v>4290</v>
      </c>
    </row>
    <row r="1781" spans="53:65" ht="15" x14ac:dyDescent="0.25">
      <c r="BA1781" s="91" t="s">
        <v>4422</v>
      </c>
      <c r="BB1781" s="91" t="s">
        <v>3767</v>
      </c>
      <c r="BC1781" s="91" t="s">
        <v>4076</v>
      </c>
      <c r="BD1781" s="473" t="s">
        <v>1301</v>
      </c>
      <c r="BE1781">
        <v>1776</v>
      </c>
      <c r="BF1781" s="93" t="s">
        <v>4286</v>
      </c>
      <c r="BG1781" s="311" t="s">
        <v>4421</v>
      </c>
      <c r="BH1781" s="93" t="str">
        <f t="shared" si="91"/>
        <v>Louisiana Terrebonne</v>
      </c>
      <c r="BI1781" s="93" t="s">
        <v>299</v>
      </c>
      <c r="BJ1781" s="93" t="s">
        <v>4301</v>
      </c>
      <c r="BK1781" s="93" t="s">
        <v>4301</v>
      </c>
      <c r="BL1781" s="100" t="s">
        <v>302</v>
      </c>
      <c r="BM1781" s="95" t="s">
        <v>1189</v>
      </c>
    </row>
    <row r="1782" spans="53:65" ht="15" x14ac:dyDescent="0.25">
      <c r="BA1782" s="90" t="s">
        <v>4423</v>
      </c>
      <c r="BB1782" s="90" t="s">
        <v>3767</v>
      </c>
      <c r="BC1782" s="90" t="s">
        <v>4014</v>
      </c>
      <c r="BD1782" s="473" t="s">
        <v>1301</v>
      </c>
      <c r="BE1782">
        <v>1777</v>
      </c>
      <c r="BF1782" s="93" t="s">
        <v>4286</v>
      </c>
      <c r="BG1782" s="311" t="s">
        <v>1390</v>
      </c>
      <c r="BH1782" s="93" t="str">
        <f t="shared" si="91"/>
        <v>Louisiana Union</v>
      </c>
      <c r="BI1782" s="93" t="s">
        <v>1179</v>
      </c>
      <c r="BJ1782" s="93" t="s">
        <v>4307</v>
      </c>
      <c r="BK1782" s="93" t="s">
        <v>4307</v>
      </c>
      <c r="BL1782" s="93" t="s">
        <v>4307</v>
      </c>
      <c r="BM1782" s="94" t="s">
        <v>1181</v>
      </c>
    </row>
    <row r="1783" spans="53:65" ht="15" x14ac:dyDescent="0.25">
      <c r="BA1783" s="91" t="s">
        <v>4424</v>
      </c>
      <c r="BB1783" s="91" t="s">
        <v>3767</v>
      </c>
      <c r="BC1783" s="91" t="s">
        <v>4014</v>
      </c>
      <c r="BD1783" s="473" t="s">
        <v>1301</v>
      </c>
      <c r="BE1783">
        <v>1778</v>
      </c>
      <c r="BF1783" s="93" t="s">
        <v>4286</v>
      </c>
      <c r="BG1783" s="311" t="s">
        <v>3358</v>
      </c>
      <c r="BH1783" s="93" t="str">
        <f t="shared" si="91"/>
        <v>Louisiana Vermilion</v>
      </c>
      <c r="BI1783" s="93" t="s">
        <v>28</v>
      </c>
      <c r="BJ1783" s="93"/>
      <c r="BK1783" s="93" t="s">
        <v>4288</v>
      </c>
      <c r="BL1783" s="100" t="s">
        <v>4289</v>
      </c>
      <c r="BM1783" s="95" t="s">
        <v>4290</v>
      </c>
    </row>
    <row r="1784" spans="53:65" ht="15" x14ac:dyDescent="0.25">
      <c r="BA1784" s="90" t="s">
        <v>4425</v>
      </c>
      <c r="BB1784" s="90" t="s">
        <v>3767</v>
      </c>
      <c r="BC1784" s="90" t="s">
        <v>4170</v>
      </c>
      <c r="BD1784" s="473" t="s">
        <v>1301</v>
      </c>
      <c r="BE1784">
        <v>1779</v>
      </c>
      <c r="BF1784" s="93" t="s">
        <v>4286</v>
      </c>
      <c r="BG1784" s="311" t="s">
        <v>3358</v>
      </c>
      <c r="BH1784" s="93" t="str">
        <f t="shared" si="91"/>
        <v>Louisiana Vermilion</v>
      </c>
      <c r="BI1784" s="93" t="s">
        <v>1179</v>
      </c>
      <c r="BJ1784" s="93" t="s">
        <v>4292</v>
      </c>
      <c r="BK1784" s="93" t="s">
        <v>4292</v>
      </c>
      <c r="BL1784" s="93" t="s">
        <v>4293</v>
      </c>
      <c r="BM1784" s="94" t="s">
        <v>1181</v>
      </c>
    </row>
    <row r="1785" spans="53:65" ht="15" x14ac:dyDescent="0.25">
      <c r="BA1785" s="91" t="s">
        <v>4426</v>
      </c>
      <c r="BB1785" s="91" t="s">
        <v>3767</v>
      </c>
      <c r="BC1785" s="91" t="s">
        <v>4076</v>
      </c>
      <c r="BD1785" s="473" t="s">
        <v>1301</v>
      </c>
      <c r="BE1785">
        <v>1780</v>
      </c>
      <c r="BF1785" s="93" t="s">
        <v>4286</v>
      </c>
      <c r="BG1785" s="311" t="s">
        <v>4427</v>
      </c>
      <c r="BH1785" s="93" t="str">
        <f t="shared" si="91"/>
        <v>Louisiana Vernon</v>
      </c>
      <c r="BI1785" s="93" t="s">
        <v>1179</v>
      </c>
      <c r="BJ1785" s="93" t="s">
        <v>4307</v>
      </c>
      <c r="BK1785" s="93" t="s">
        <v>4307</v>
      </c>
      <c r="BL1785" s="93" t="s">
        <v>4307</v>
      </c>
      <c r="BM1785" s="94" t="s">
        <v>1181</v>
      </c>
    </row>
    <row r="1786" spans="53:65" ht="15" x14ac:dyDescent="0.25">
      <c r="BA1786" s="91" t="s">
        <v>4428</v>
      </c>
      <c r="BB1786" s="91" t="s">
        <v>3767</v>
      </c>
      <c r="BC1786" s="91" t="s">
        <v>4076</v>
      </c>
      <c r="BD1786" s="473" t="s">
        <v>1301</v>
      </c>
      <c r="BE1786">
        <v>1781</v>
      </c>
      <c r="BF1786" s="93" t="s">
        <v>4286</v>
      </c>
      <c r="BG1786" s="311" t="s">
        <v>1083</v>
      </c>
      <c r="BH1786" s="93" t="str">
        <f t="shared" ref="BH1786:BH1849" si="92">_xlfn.CONCAT(BF1786," ",BG1786)</f>
        <v>Louisiana Washington</v>
      </c>
      <c r="BI1786" s="93" t="s">
        <v>28</v>
      </c>
      <c r="BJ1786" s="93"/>
      <c r="BK1786" s="93" t="s">
        <v>4296</v>
      </c>
      <c r="BL1786" s="100" t="s">
        <v>4297</v>
      </c>
      <c r="BM1786" s="95" t="s">
        <v>4290</v>
      </c>
    </row>
    <row r="1787" spans="53:65" ht="15" x14ac:dyDescent="0.25">
      <c r="BA1787" s="90" t="s">
        <v>4429</v>
      </c>
      <c r="BB1787" s="90" t="s">
        <v>3767</v>
      </c>
      <c r="BC1787" s="90" t="s">
        <v>4170</v>
      </c>
      <c r="BD1787" s="473" t="s">
        <v>1301</v>
      </c>
      <c r="BE1787">
        <v>1782</v>
      </c>
      <c r="BF1787" s="93" t="s">
        <v>4286</v>
      </c>
      <c r="BG1787" s="311" t="s">
        <v>1083</v>
      </c>
      <c r="BH1787" s="93" t="str">
        <f t="shared" si="92"/>
        <v>Louisiana Washington</v>
      </c>
      <c r="BI1787" s="93" t="s">
        <v>299</v>
      </c>
      <c r="BJ1787" s="93" t="s">
        <v>4301</v>
      </c>
      <c r="BK1787" s="93" t="s">
        <v>4301</v>
      </c>
      <c r="BL1787" s="100" t="s">
        <v>302</v>
      </c>
      <c r="BM1787" s="95" t="s">
        <v>1189</v>
      </c>
    </row>
    <row r="1788" spans="53:65" ht="15" x14ac:dyDescent="0.25">
      <c r="BA1788" s="91" t="s">
        <v>4430</v>
      </c>
      <c r="BB1788" s="91" t="s">
        <v>3767</v>
      </c>
      <c r="BC1788" s="91" t="s">
        <v>4170</v>
      </c>
      <c r="BD1788" s="473" t="s">
        <v>1301</v>
      </c>
      <c r="BE1788">
        <v>1783</v>
      </c>
      <c r="BF1788" s="93" t="s">
        <v>4286</v>
      </c>
      <c r="BG1788" s="311" t="s">
        <v>2860</v>
      </c>
      <c r="BH1788" s="93" t="str">
        <f t="shared" si="92"/>
        <v>Louisiana Webster</v>
      </c>
      <c r="BI1788" s="93" t="s">
        <v>1179</v>
      </c>
      <c r="BJ1788" s="93" t="s">
        <v>4307</v>
      </c>
      <c r="BK1788" s="93" t="s">
        <v>4307</v>
      </c>
      <c r="BL1788" s="93" t="s">
        <v>4307</v>
      </c>
      <c r="BM1788" s="94" t="s">
        <v>1181</v>
      </c>
    </row>
    <row r="1789" spans="53:65" ht="15" x14ac:dyDescent="0.25">
      <c r="BA1789" s="90" t="s">
        <v>4431</v>
      </c>
      <c r="BB1789" s="90" t="s">
        <v>3767</v>
      </c>
      <c r="BC1789" s="90" t="s">
        <v>4170</v>
      </c>
      <c r="BD1789" s="473" t="s">
        <v>1301</v>
      </c>
      <c r="BE1789">
        <v>1784</v>
      </c>
      <c r="BF1789" s="93" t="s">
        <v>4286</v>
      </c>
      <c r="BG1789" s="311" t="s">
        <v>4432</v>
      </c>
      <c r="BH1789" s="93" t="str">
        <f t="shared" si="92"/>
        <v>Louisiana West Baton Rouge</v>
      </c>
      <c r="BI1789" s="93" t="s">
        <v>28</v>
      </c>
      <c r="BJ1789" s="93"/>
      <c r="BK1789" s="93" t="s">
        <v>4296</v>
      </c>
      <c r="BL1789" s="100" t="s">
        <v>4297</v>
      </c>
      <c r="BM1789" s="95" t="s">
        <v>4290</v>
      </c>
    </row>
    <row r="1790" spans="53:65" ht="15" x14ac:dyDescent="0.25">
      <c r="BA1790" s="90" t="s">
        <v>4433</v>
      </c>
      <c r="BB1790" s="90" t="s">
        <v>3767</v>
      </c>
      <c r="BC1790" s="90" t="s">
        <v>4014</v>
      </c>
      <c r="BD1790" s="473" t="s">
        <v>1301</v>
      </c>
      <c r="BE1790">
        <v>1785</v>
      </c>
      <c r="BF1790" s="93" t="s">
        <v>4286</v>
      </c>
      <c r="BG1790" s="311" t="s">
        <v>4432</v>
      </c>
      <c r="BH1790" s="93" t="str">
        <f t="shared" si="92"/>
        <v>Louisiana West Baton Rouge</v>
      </c>
      <c r="BI1790" s="93" t="s">
        <v>299</v>
      </c>
      <c r="BJ1790" s="93" t="s">
        <v>4301</v>
      </c>
      <c r="BK1790" s="93" t="s">
        <v>4301</v>
      </c>
      <c r="BL1790" s="100" t="s">
        <v>302</v>
      </c>
      <c r="BM1790" s="95" t="s">
        <v>1189</v>
      </c>
    </row>
    <row r="1791" spans="53:65" ht="15" x14ac:dyDescent="0.25">
      <c r="BA1791" s="91" t="s">
        <v>4434</v>
      </c>
      <c r="BB1791" s="91" t="s">
        <v>3767</v>
      </c>
      <c r="BC1791" s="91" t="s">
        <v>4014</v>
      </c>
      <c r="BD1791" s="473" t="s">
        <v>1301</v>
      </c>
      <c r="BE1791">
        <v>1786</v>
      </c>
      <c r="BF1791" s="93" t="s">
        <v>4286</v>
      </c>
      <c r="BG1791" s="311" t="s">
        <v>4435</v>
      </c>
      <c r="BH1791" s="93" t="str">
        <f t="shared" si="92"/>
        <v>Louisiana West Carroll</v>
      </c>
      <c r="BI1791" s="93" t="s">
        <v>1179</v>
      </c>
      <c r="BJ1791" s="93" t="s">
        <v>4307</v>
      </c>
      <c r="BK1791" s="93" t="s">
        <v>4307</v>
      </c>
      <c r="BL1791" s="93" t="s">
        <v>4307</v>
      </c>
      <c r="BM1791" s="94" t="s">
        <v>1181</v>
      </c>
    </row>
    <row r="1792" spans="53:65" ht="15" x14ac:dyDescent="0.25">
      <c r="BA1792" s="90" t="s">
        <v>4436</v>
      </c>
      <c r="BB1792" s="90" t="s">
        <v>3767</v>
      </c>
      <c r="BC1792" s="90" t="s">
        <v>4091</v>
      </c>
      <c r="BD1792" s="473" t="s">
        <v>1301</v>
      </c>
      <c r="BE1792">
        <v>1787</v>
      </c>
      <c r="BF1792" s="93" t="s">
        <v>4286</v>
      </c>
      <c r="BG1792" s="311" t="s">
        <v>4437</v>
      </c>
      <c r="BH1792" s="93" t="str">
        <f t="shared" si="92"/>
        <v>Louisiana West Feliciana</v>
      </c>
      <c r="BI1792" s="93" t="s">
        <v>28</v>
      </c>
      <c r="BJ1792" s="93"/>
      <c r="BK1792" s="93" t="s">
        <v>4296</v>
      </c>
      <c r="BL1792" s="100" t="s">
        <v>4297</v>
      </c>
      <c r="BM1792" s="95" t="s">
        <v>4290</v>
      </c>
    </row>
    <row r="1793" spans="53:65" ht="15" x14ac:dyDescent="0.25">
      <c r="BA1793" s="91" t="s">
        <v>4438</v>
      </c>
      <c r="BB1793" s="91" t="s">
        <v>3767</v>
      </c>
      <c r="BC1793" s="91" t="s">
        <v>4170</v>
      </c>
      <c r="BD1793" s="473" t="s">
        <v>1301</v>
      </c>
      <c r="BE1793">
        <v>1788</v>
      </c>
      <c r="BF1793" s="93" t="s">
        <v>4286</v>
      </c>
      <c r="BG1793" s="311" t="s">
        <v>4437</v>
      </c>
      <c r="BH1793" s="93" t="str">
        <f t="shared" si="92"/>
        <v>Louisiana West Feliciana</v>
      </c>
      <c r="BI1793" s="93" t="s">
        <v>299</v>
      </c>
      <c r="BJ1793" s="93" t="s">
        <v>4301</v>
      </c>
      <c r="BK1793" s="93" t="s">
        <v>4301</v>
      </c>
      <c r="BL1793" s="100" t="s">
        <v>302</v>
      </c>
      <c r="BM1793" s="95" t="s">
        <v>1189</v>
      </c>
    </row>
    <row r="1794" spans="53:65" ht="15" x14ac:dyDescent="0.25">
      <c r="BA1794" s="91" t="s">
        <v>4439</v>
      </c>
      <c r="BB1794" s="91" t="s">
        <v>3767</v>
      </c>
      <c r="BC1794" s="91" t="s">
        <v>4091</v>
      </c>
      <c r="BD1794" s="473" t="s">
        <v>1301</v>
      </c>
      <c r="BE1794">
        <v>1789</v>
      </c>
      <c r="BF1794" s="93" t="s">
        <v>4286</v>
      </c>
      <c r="BG1794" s="311" t="s">
        <v>4440</v>
      </c>
      <c r="BH1794" s="93" t="str">
        <f t="shared" si="92"/>
        <v>Louisiana Winn</v>
      </c>
      <c r="BI1794" s="93" t="s">
        <v>1179</v>
      </c>
      <c r="BJ1794" s="93" t="s">
        <v>4307</v>
      </c>
      <c r="BK1794" s="93" t="s">
        <v>4307</v>
      </c>
      <c r="BL1794" s="93" t="s">
        <v>4307</v>
      </c>
      <c r="BM1794" s="94" t="s">
        <v>1181</v>
      </c>
    </row>
    <row r="1795" spans="53:65" ht="15" x14ac:dyDescent="0.25">
      <c r="BA1795" s="90" t="s">
        <v>4441</v>
      </c>
      <c r="BB1795" s="90" t="s">
        <v>3767</v>
      </c>
      <c r="BC1795" s="90" t="s">
        <v>4091</v>
      </c>
      <c r="BD1795" s="473" t="s">
        <v>1301</v>
      </c>
      <c r="BE1795">
        <v>1790</v>
      </c>
      <c r="BF1795" s="18" t="s">
        <v>3767</v>
      </c>
      <c r="BG1795" s="312" t="s">
        <v>4442</v>
      </c>
      <c r="BH1795" s="93" t="str">
        <f t="shared" si="92"/>
        <v>Maine Androscoggin</v>
      </c>
      <c r="BI1795" s="18" t="s">
        <v>394</v>
      </c>
      <c r="BJ1795" s="18" t="s">
        <v>1788</v>
      </c>
      <c r="BK1795" s="18" t="s">
        <v>4443</v>
      </c>
      <c r="BL1795" s="100" t="s">
        <v>1580</v>
      </c>
      <c r="BM1795" s="246" t="s">
        <v>4444</v>
      </c>
    </row>
    <row r="1796" spans="53:65" ht="15" x14ac:dyDescent="0.25">
      <c r="BA1796" s="91" t="s">
        <v>4445</v>
      </c>
      <c r="BB1796" s="91" t="s">
        <v>3767</v>
      </c>
      <c r="BC1796" s="91" t="s">
        <v>4091</v>
      </c>
      <c r="BD1796" s="473" t="s">
        <v>1301</v>
      </c>
      <c r="BE1796">
        <v>1791</v>
      </c>
      <c r="BF1796" s="18" t="s">
        <v>3767</v>
      </c>
      <c r="BG1796" s="312" t="s">
        <v>4446</v>
      </c>
      <c r="BH1796" s="93" t="str">
        <f t="shared" si="92"/>
        <v>Maine Aroostook</v>
      </c>
      <c r="BI1796" s="18" t="s">
        <v>394</v>
      </c>
      <c r="BJ1796" s="18" t="s">
        <v>1788</v>
      </c>
      <c r="BK1796" s="18" t="s">
        <v>4443</v>
      </c>
      <c r="BL1796" s="100" t="s">
        <v>1580</v>
      </c>
      <c r="BM1796" s="246" t="s">
        <v>4444</v>
      </c>
    </row>
    <row r="1797" spans="53:65" ht="15" x14ac:dyDescent="0.25">
      <c r="BA1797" s="90" t="s">
        <v>4447</v>
      </c>
      <c r="BB1797" s="90" t="s">
        <v>3767</v>
      </c>
      <c r="BC1797" s="90" t="s">
        <v>4014</v>
      </c>
      <c r="BD1797" s="473" t="s">
        <v>1301</v>
      </c>
      <c r="BE1797">
        <v>1792</v>
      </c>
      <c r="BF1797" s="18" t="s">
        <v>3767</v>
      </c>
      <c r="BG1797" s="312" t="s">
        <v>3097</v>
      </c>
      <c r="BH1797" s="93" t="str">
        <f t="shared" si="92"/>
        <v>Maine Cumberland</v>
      </c>
      <c r="BI1797" s="18" t="s">
        <v>394</v>
      </c>
      <c r="BJ1797" s="18" t="s">
        <v>1788</v>
      </c>
      <c r="BK1797" s="18" t="s">
        <v>4443</v>
      </c>
      <c r="BL1797" s="100" t="s">
        <v>1580</v>
      </c>
      <c r="BM1797" s="246" t="s">
        <v>4444</v>
      </c>
    </row>
    <row r="1798" spans="53:65" ht="15" x14ac:dyDescent="0.25">
      <c r="BA1798" s="90" t="s">
        <v>4448</v>
      </c>
      <c r="BB1798" s="90" t="s">
        <v>3767</v>
      </c>
      <c r="BC1798" s="90" t="s">
        <v>1401</v>
      </c>
      <c r="BD1798" s="473" t="s">
        <v>1301</v>
      </c>
      <c r="BE1798">
        <v>1793</v>
      </c>
      <c r="BF1798" s="18" t="s">
        <v>3767</v>
      </c>
      <c r="BG1798" s="312" t="s">
        <v>795</v>
      </c>
      <c r="BH1798" s="93" t="str">
        <f t="shared" si="92"/>
        <v>Maine Franklin</v>
      </c>
      <c r="BI1798" s="18" t="s">
        <v>394</v>
      </c>
      <c r="BJ1798" s="18" t="s">
        <v>1788</v>
      </c>
      <c r="BK1798" s="18" t="s">
        <v>4443</v>
      </c>
      <c r="BL1798" s="100" t="s">
        <v>1580</v>
      </c>
      <c r="BM1798" s="246" t="s">
        <v>4444</v>
      </c>
    </row>
    <row r="1799" spans="53:65" ht="15" x14ac:dyDescent="0.25">
      <c r="BA1799" s="91" t="s">
        <v>4449</v>
      </c>
      <c r="BB1799" s="91" t="s">
        <v>3767</v>
      </c>
      <c r="BC1799" s="91" t="s">
        <v>4170</v>
      </c>
      <c r="BD1799" s="473" t="s">
        <v>1301</v>
      </c>
      <c r="BE1799">
        <v>1794</v>
      </c>
      <c r="BF1799" s="18" t="s">
        <v>3767</v>
      </c>
      <c r="BG1799" s="312" t="s">
        <v>2476</v>
      </c>
      <c r="BH1799" s="93" t="str">
        <f t="shared" si="92"/>
        <v>Maine Hancock</v>
      </c>
      <c r="BI1799" s="18" t="s">
        <v>394</v>
      </c>
      <c r="BJ1799" s="18" t="s">
        <v>1788</v>
      </c>
      <c r="BK1799" s="18" t="s">
        <v>4443</v>
      </c>
      <c r="BL1799" s="100" t="s">
        <v>1580</v>
      </c>
      <c r="BM1799" s="246" t="s">
        <v>4444</v>
      </c>
    </row>
    <row r="1800" spans="53:65" ht="15" x14ac:dyDescent="0.25">
      <c r="BA1800" s="90" t="s">
        <v>4450</v>
      </c>
      <c r="BB1800" s="90" t="s">
        <v>3767</v>
      </c>
      <c r="BC1800" s="90" t="s">
        <v>1401</v>
      </c>
      <c r="BD1800" s="473" t="s">
        <v>1301</v>
      </c>
      <c r="BE1800">
        <v>1795</v>
      </c>
      <c r="BF1800" s="18" t="s">
        <v>3767</v>
      </c>
      <c r="BG1800" s="312" t="s">
        <v>4451</v>
      </c>
      <c r="BH1800" s="93" t="str">
        <f t="shared" si="92"/>
        <v>Maine Kennebec</v>
      </c>
      <c r="BI1800" s="18" t="s">
        <v>394</v>
      </c>
      <c r="BJ1800" s="18" t="s">
        <v>1788</v>
      </c>
      <c r="BK1800" s="18" t="s">
        <v>4443</v>
      </c>
      <c r="BL1800" s="100" t="s">
        <v>1580</v>
      </c>
      <c r="BM1800" s="246" t="s">
        <v>4444</v>
      </c>
    </row>
    <row r="1801" spans="53:65" ht="15" x14ac:dyDescent="0.25">
      <c r="BA1801" s="91" t="s">
        <v>4452</v>
      </c>
      <c r="BB1801" s="91" t="s">
        <v>3767</v>
      </c>
      <c r="BC1801" s="91" t="s">
        <v>4091</v>
      </c>
      <c r="BD1801" s="473" t="s">
        <v>1301</v>
      </c>
      <c r="BE1801">
        <v>1796</v>
      </c>
      <c r="BF1801" s="18" t="s">
        <v>3767</v>
      </c>
      <c r="BG1801" s="312" t="s">
        <v>3231</v>
      </c>
      <c r="BH1801" s="93" t="str">
        <f t="shared" si="92"/>
        <v>Maine Knox</v>
      </c>
      <c r="BI1801" s="18" t="s">
        <v>394</v>
      </c>
      <c r="BJ1801" s="18" t="s">
        <v>1788</v>
      </c>
      <c r="BK1801" s="18" t="s">
        <v>4443</v>
      </c>
      <c r="BL1801" s="100" t="s">
        <v>1580</v>
      </c>
      <c r="BM1801" s="246" t="s">
        <v>4444</v>
      </c>
    </row>
    <row r="1802" spans="53:65" ht="15" x14ac:dyDescent="0.25">
      <c r="BA1802" s="91" t="s">
        <v>4453</v>
      </c>
      <c r="BB1802" s="91" t="s">
        <v>3767</v>
      </c>
      <c r="BC1802" s="91" t="s">
        <v>1401</v>
      </c>
      <c r="BD1802" s="473" t="s">
        <v>1301</v>
      </c>
      <c r="BE1802">
        <v>1797</v>
      </c>
      <c r="BF1802" s="18" t="s">
        <v>3767</v>
      </c>
      <c r="BG1802" s="312" t="s">
        <v>1296</v>
      </c>
      <c r="BH1802" s="93" t="str">
        <f t="shared" si="92"/>
        <v>Maine Lincoln</v>
      </c>
      <c r="BI1802" s="18" t="s">
        <v>394</v>
      </c>
      <c r="BJ1802" s="18" t="s">
        <v>1788</v>
      </c>
      <c r="BK1802" s="18" t="s">
        <v>4443</v>
      </c>
      <c r="BL1802" s="100" t="s">
        <v>1580</v>
      </c>
      <c r="BM1802" s="246" t="s">
        <v>4444</v>
      </c>
    </row>
    <row r="1803" spans="53:65" ht="15" x14ac:dyDescent="0.25">
      <c r="BA1803" s="90" t="s">
        <v>4454</v>
      </c>
      <c r="BB1803" s="90" t="s">
        <v>3767</v>
      </c>
      <c r="BC1803" s="90" t="s">
        <v>4076</v>
      </c>
      <c r="BD1803" s="473" t="s">
        <v>1301</v>
      </c>
      <c r="BE1803">
        <v>1798</v>
      </c>
      <c r="BF1803" s="18" t="s">
        <v>3767</v>
      </c>
      <c r="BG1803" s="312" t="s">
        <v>4455</v>
      </c>
      <c r="BH1803" s="93" t="str">
        <f t="shared" si="92"/>
        <v>Maine Oxford</v>
      </c>
      <c r="BI1803" s="18" t="s">
        <v>394</v>
      </c>
      <c r="BJ1803" s="18" t="s">
        <v>1788</v>
      </c>
      <c r="BK1803" s="18" t="s">
        <v>4443</v>
      </c>
      <c r="BL1803" s="100" t="s">
        <v>1580</v>
      </c>
      <c r="BM1803" s="246" t="s">
        <v>4444</v>
      </c>
    </row>
    <row r="1804" spans="53:65" ht="15" x14ac:dyDescent="0.25">
      <c r="BA1804" s="91" t="s">
        <v>4456</v>
      </c>
      <c r="BB1804" s="91" t="s">
        <v>3767</v>
      </c>
      <c r="BC1804" s="91" t="s">
        <v>4170</v>
      </c>
      <c r="BD1804" s="473" t="s">
        <v>1301</v>
      </c>
      <c r="BE1804">
        <v>1799</v>
      </c>
      <c r="BF1804" s="18" t="s">
        <v>3767</v>
      </c>
      <c r="BG1804" s="312" t="s">
        <v>4457</v>
      </c>
      <c r="BH1804" s="93" t="str">
        <f t="shared" si="92"/>
        <v>Maine Penobscot</v>
      </c>
      <c r="BI1804" s="18" t="s">
        <v>394</v>
      </c>
      <c r="BJ1804" s="18" t="s">
        <v>1788</v>
      </c>
      <c r="BK1804" s="18" t="s">
        <v>4443</v>
      </c>
      <c r="BL1804" s="100" t="s">
        <v>1580</v>
      </c>
      <c r="BM1804" s="246" t="s">
        <v>4444</v>
      </c>
    </row>
    <row r="1805" spans="53:65" ht="15" x14ac:dyDescent="0.25">
      <c r="BA1805" s="90" t="s">
        <v>4458</v>
      </c>
      <c r="BB1805" s="90" t="s">
        <v>3767</v>
      </c>
      <c r="BC1805" s="90" t="s">
        <v>4170</v>
      </c>
      <c r="BD1805" s="473" t="s">
        <v>1301</v>
      </c>
      <c r="BE1805">
        <v>1800</v>
      </c>
      <c r="BF1805" s="18" t="s">
        <v>3767</v>
      </c>
      <c r="BG1805" s="312" t="s">
        <v>4459</v>
      </c>
      <c r="BH1805" s="93" t="str">
        <f t="shared" si="92"/>
        <v>Maine Piscataquis</v>
      </c>
      <c r="BI1805" s="18" t="s">
        <v>394</v>
      </c>
      <c r="BJ1805" s="18" t="s">
        <v>1788</v>
      </c>
      <c r="BK1805" s="18" t="s">
        <v>4443</v>
      </c>
      <c r="BL1805" s="100" t="s">
        <v>1580</v>
      </c>
      <c r="BM1805" s="246" t="s">
        <v>4444</v>
      </c>
    </row>
    <row r="1806" spans="53:65" ht="15" x14ac:dyDescent="0.25">
      <c r="BA1806" s="91" t="s">
        <v>4460</v>
      </c>
      <c r="BB1806" s="91" t="s">
        <v>3767</v>
      </c>
      <c r="BC1806" s="91" t="s">
        <v>4170</v>
      </c>
      <c r="BD1806" s="473" t="s">
        <v>1301</v>
      </c>
      <c r="BE1806">
        <v>1801</v>
      </c>
      <c r="BF1806" s="18" t="s">
        <v>3767</v>
      </c>
      <c r="BG1806" s="312" t="s">
        <v>4461</v>
      </c>
      <c r="BH1806" s="93" t="str">
        <f t="shared" si="92"/>
        <v>Maine Sagadahoc</v>
      </c>
      <c r="BI1806" s="18" t="s">
        <v>394</v>
      </c>
      <c r="BJ1806" s="18" t="s">
        <v>1788</v>
      </c>
      <c r="BK1806" s="18" t="s">
        <v>4443</v>
      </c>
      <c r="BL1806" s="100" t="s">
        <v>1580</v>
      </c>
      <c r="BM1806" s="246" t="s">
        <v>4444</v>
      </c>
    </row>
    <row r="1807" spans="53:65" ht="15" x14ac:dyDescent="0.25">
      <c r="BA1807" s="90" t="s">
        <v>4462</v>
      </c>
      <c r="BB1807" s="90" t="s">
        <v>3767</v>
      </c>
      <c r="BC1807" s="90" t="s">
        <v>4170</v>
      </c>
      <c r="BD1807" s="473" t="s">
        <v>1301</v>
      </c>
      <c r="BE1807">
        <v>1802</v>
      </c>
      <c r="BF1807" s="18" t="s">
        <v>3767</v>
      </c>
      <c r="BG1807" s="312" t="s">
        <v>4463</v>
      </c>
      <c r="BH1807" s="93" t="str">
        <f t="shared" si="92"/>
        <v>Maine Somerset</v>
      </c>
      <c r="BI1807" s="18" t="s">
        <v>394</v>
      </c>
      <c r="BJ1807" s="18" t="s">
        <v>1788</v>
      </c>
      <c r="BK1807" s="18" t="s">
        <v>4443</v>
      </c>
      <c r="BL1807" s="100" t="s">
        <v>1580</v>
      </c>
      <c r="BM1807" s="246" t="s">
        <v>4444</v>
      </c>
    </row>
    <row r="1808" spans="53:65" ht="15" x14ac:dyDescent="0.25">
      <c r="BA1808" s="90" t="s">
        <v>4464</v>
      </c>
      <c r="BB1808" s="90" t="s">
        <v>3767</v>
      </c>
      <c r="BC1808" s="90" t="s">
        <v>1401</v>
      </c>
      <c r="BD1808" s="473" t="s">
        <v>1301</v>
      </c>
      <c r="BE1808">
        <v>1803</v>
      </c>
      <c r="BF1808" s="18" t="s">
        <v>3767</v>
      </c>
      <c r="BG1808" s="312" t="s">
        <v>4465</v>
      </c>
      <c r="BH1808" s="93" t="str">
        <f t="shared" si="92"/>
        <v>Maine Waldo</v>
      </c>
      <c r="BI1808" s="18" t="s">
        <v>394</v>
      </c>
      <c r="BJ1808" s="18" t="s">
        <v>1788</v>
      </c>
      <c r="BK1808" s="18" t="s">
        <v>4443</v>
      </c>
      <c r="BL1808" s="100" t="s">
        <v>1580</v>
      </c>
      <c r="BM1808" s="246" t="s">
        <v>4444</v>
      </c>
    </row>
    <row r="1809" spans="53:65" ht="15" x14ac:dyDescent="0.25">
      <c r="BA1809" s="91" t="s">
        <v>4466</v>
      </c>
      <c r="BB1809" s="91" t="s">
        <v>3767</v>
      </c>
      <c r="BC1809" s="91" t="s">
        <v>4076</v>
      </c>
      <c r="BD1809" s="473" t="s">
        <v>1301</v>
      </c>
      <c r="BE1809">
        <v>1804</v>
      </c>
      <c r="BF1809" s="18" t="s">
        <v>3767</v>
      </c>
      <c r="BG1809" s="312" t="s">
        <v>1083</v>
      </c>
      <c r="BH1809" s="93" t="str">
        <f t="shared" si="92"/>
        <v>Maine Washington</v>
      </c>
      <c r="BI1809" s="18" t="s">
        <v>394</v>
      </c>
      <c r="BJ1809" s="18" t="s">
        <v>1788</v>
      </c>
      <c r="BK1809" s="18" t="s">
        <v>4443</v>
      </c>
      <c r="BL1809" s="100" t="s">
        <v>1580</v>
      </c>
      <c r="BM1809" s="246" t="s">
        <v>4444</v>
      </c>
    </row>
    <row r="1810" spans="53:65" ht="15" x14ac:dyDescent="0.25">
      <c r="BA1810" s="90" t="s">
        <v>4467</v>
      </c>
      <c r="BB1810" s="90" t="s">
        <v>3767</v>
      </c>
      <c r="BC1810" s="90" t="s">
        <v>4170</v>
      </c>
      <c r="BD1810" s="473" t="s">
        <v>1301</v>
      </c>
      <c r="BE1810">
        <v>1805</v>
      </c>
      <c r="BF1810" s="18" t="s">
        <v>3767</v>
      </c>
      <c r="BG1810" s="312" t="s">
        <v>4468</v>
      </c>
      <c r="BH1810" s="93" t="str">
        <f t="shared" si="92"/>
        <v>Maine York</v>
      </c>
      <c r="BI1810" s="18" t="s">
        <v>394</v>
      </c>
      <c r="BJ1810" s="18" t="s">
        <v>1788</v>
      </c>
      <c r="BK1810" s="18" t="s">
        <v>4443</v>
      </c>
      <c r="BL1810" s="100" t="s">
        <v>1580</v>
      </c>
      <c r="BM1810" s="246" t="s">
        <v>4444</v>
      </c>
    </row>
    <row r="1811" spans="53:65" ht="15" x14ac:dyDescent="0.25">
      <c r="BA1811" s="91" t="s">
        <v>4469</v>
      </c>
      <c r="BB1811" s="91" t="s">
        <v>3767</v>
      </c>
      <c r="BC1811" s="91" t="s">
        <v>4076</v>
      </c>
      <c r="BD1811" s="473" t="s">
        <v>1301</v>
      </c>
      <c r="BE1811">
        <v>1806</v>
      </c>
      <c r="BF1811" s="93" t="s">
        <v>4470</v>
      </c>
      <c r="BG1811" s="311" t="s">
        <v>4471</v>
      </c>
      <c r="BH1811" s="93" t="str">
        <f>_xlfn.CONCAT(BF1811," ",BG1811)</f>
        <v>Maryland Allegany</v>
      </c>
      <c r="BI1811" s="93" t="s">
        <v>394</v>
      </c>
      <c r="BJ1811" s="93"/>
      <c r="BK1811" s="93" t="s">
        <v>1789</v>
      </c>
      <c r="BL1811" s="100" t="s">
        <v>1130</v>
      </c>
      <c r="BM1811" s="94" t="s">
        <v>308</v>
      </c>
    </row>
    <row r="1812" spans="53:65" ht="15" x14ac:dyDescent="0.25">
      <c r="BA1812" s="91" t="s">
        <v>4472</v>
      </c>
      <c r="BB1812" s="91" t="s">
        <v>3767</v>
      </c>
      <c r="BC1812" s="91" t="s">
        <v>4076</v>
      </c>
      <c r="BD1812" s="473" t="s">
        <v>1301</v>
      </c>
      <c r="BE1812">
        <v>1807</v>
      </c>
      <c r="BF1812" s="93" t="s">
        <v>4470</v>
      </c>
      <c r="BG1812" s="311" t="s">
        <v>4471</v>
      </c>
      <c r="BH1812" s="93" t="str">
        <f>_xlfn.CONCAT(BF1812," ",BG1812)</f>
        <v>Maryland Allegany</v>
      </c>
      <c r="BI1812" s="93" t="s">
        <v>394</v>
      </c>
      <c r="BJ1812" s="93"/>
      <c r="BK1812" s="93" t="s">
        <v>1789</v>
      </c>
      <c r="BL1812" s="100" t="s">
        <v>1130</v>
      </c>
      <c r="BM1812" s="94" t="s">
        <v>308</v>
      </c>
    </row>
    <row r="1813" spans="53:65" ht="15" x14ac:dyDescent="0.25">
      <c r="BA1813" s="90" t="s">
        <v>4473</v>
      </c>
      <c r="BB1813" s="90" t="s">
        <v>3767</v>
      </c>
      <c r="BC1813" s="90" t="s">
        <v>4091</v>
      </c>
      <c r="BD1813" s="473" t="s">
        <v>1301</v>
      </c>
      <c r="BE1813">
        <v>1808</v>
      </c>
      <c r="BF1813" s="18" t="s">
        <v>4470</v>
      </c>
      <c r="BG1813" s="312" t="s">
        <v>4474</v>
      </c>
      <c r="BH1813" s="93" t="str">
        <f t="shared" si="92"/>
        <v>Maryland Anne Arundel</v>
      </c>
      <c r="BI1813" s="18" t="s">
        <v>394</v>
      </c>
      <c r="BJ1813" s="18" t="s">
        <v>1788</v>
      </c>
      <c r="BK1813" s="18" t="s">
        <v>1789</v>
      </c>
      <c r="BL1813" s="100" t="s">
        <v>1130</v>
      </c>
      <c r="BM1813" s="94" t="s">
        <v>308</v>
      </c>
    </row>
    <row r="1814" spans="53:65" ht="15" x14ac:dyDescent="0.25">
      <c r="BA1814" s="91" t="s">
        <v>4475</v>
      </c>
      <c r="BB1814" s="91" t="s">
        <v>3767</v>
      </c>
      <c r="BC1814" s="91" t="s">
        <v>4170</v>
      </c>
      <c r="BD1814" s="473" t="s">
        <v>1301</v>
      </c>
      <c r="BE1814">
        <v>1809</v>
      </c>
      <c r="BF1814" s="18" t="s">
        <v>4470</v>
      </c>
      <c r="BG1814" s="312" t="s">
        <v>4476</v>
      </c>
      <c r="BH1814" s="93" t="str">
        <f t="shared" si="92"/>
        <v>Maryland Baltimore</v>
      </c>
      <c r="BI1814" s="18" t="s">
        <v>394</v>
      </c>
      <c r="BJ1814" s="18" t="s">
        <v>1788</v>
      </c>
      <c r="BK1814" s="18" t="s">
        <v>1789</v>
      </c>
      <c r="BL1814" s="100" t="s">
        <v>1130</v>
      </c>
      <c r="BM1814" s="94" t="s">
        <v>308</v>
      </c>
    </row>
    <row r="1815" spans="53:65" ht="15" x14ac:dyDescent="0.25">
      <c r="BA1815" s="90" t="s">
        <v>4477</v>
      </c>
      <c r="BB1815" s="90" t="s">
        <v>3767</v>
      </c>
      <c r="BC1815" s="90" t="s">
        <v>1401</v>
      </c>
      <c r="BD1815" s="473" t="s">
        <v>1301</v>
      </c>
      <c r="BE1815">
        <v>1810</v>
      </c>
      <c r="BF1815" s="18" t="s">
        <v>4470</v>
      </c>
      <c r="BG1815" s="312" t="s">
        <v>4478</v>
      </c>
      <c r="BH1815" s="93" t="str">
        <f t="shared" si="92"/>
        <v>Maryland Baltimore City</v>
      </c>
      <c r="BI1815" s="18" t="s">
        <v>394</v>
      </c>
      <c r="BJ1815" s="18" t="s">
        <v>1788</v>
      </c>
      <c r="BK1815" s="18" t="s">
        <v>1789</v>
      </c>
      <c r="BL1815" s="100" t="s">
        <v>1130</v>
      </c>
      <c r="BM1815" s="94" t="s">
        <v>308</v>
      </c>
    </row>
    <row r="1816" spans="53:65" ht="15" x14ac:dyDescent="0.25">
      <c r="BA1816" s="90" t="s">
        <v>4479</v>
      </c>
      <c r="BB1816" s="90" t="s">
        <v>3767</v>
      </c>
      <c r="BC1816" s="90" t="s">
        <v>1401</v>
      </c>
      <c r="BD1816" s="473" t="s">
        <v>1301</v>
      </c>
      <c r="BE1816">
        <v>1811</v>
      </c>
      <c r="BF1816" s="18" t="s">
        <v>4470</v>
      </c>
      <c r="BG1816" s="312" t="s">
        <v>4480</v>
      </c>
      <c r="BH1816" s="93" t="str">
        <f t="shared" si="92"/>
        <v>Maryland Calvert</v>
      </c>
      <c r="BI1816" s="18" t="s">
        <v>394</v>
      </c>
      <c r="BJ1816" s="18" t="s">
        <v>1788</v>
      </c>
      <c r="BK1816" s="18" t="s">
        <v>1789</v>
      </c>
      <c r="BL1816" s="100" t="s">
        <v>1130</v>
      </c>
      <c r="BM1816" s="94" t="s">
        <v>308</v>
      </c>
    </row>
    <row r="1817" spans="53:65" ht="15" x14ac:dyDescent="0.25">
      <c r="BA1817" s="91" t="s">
        <v>4481</v>
      </c>
      <c r="BB1817" s="91" t="s">
        <v>3767</v>
      </c>
      <c r="BC1817" s="91" t="s">
        <v>4170</v>
      </c>
      <c r="BD1817" s="473" t="s">
        <v>1301</v>
      </c>
      <c r="BE1817">
        <v>1812</v>
      </c>
      <c r="BF1817" s="18" t="s">
        <v>4470</v>
      </c>
      <c r="BG1817" s="312" t="s">
        <v>4482</v>
      </c>
      <c r="BH1817" s="93" t="str">
        <f t="shared" si="92"/>
        <v>Maryland Caroline</v>
      </c>
      <c r="BI1817" s="18" t="s">
        <v>394</v>
      </c>
      <c r="BJ1817" s="18" t="s">
        <v>1788</v>
      </c>
      <c r="BK1817" s="18" t="s">
        <v>1789</v>
      </c>
      <c r="BL1817" s="100" t="s">
        <v>1130</v>
      </c>
      <c r="BM1817" s="94" t="s">
        <v>308</v>
      </c>
    </row>
    <row r="1818" spans="53:65" ht="15" x14ac:dyDescent="0.25">
      <c r="BA1818" s="90" t="s">
        <v>4483</v>
      </c>
      <c r="BB1818" s="90" t="s">
        <v>3767</v>
      </c>
      <c r="BC1818" s="90" t="s">
        <v>4170</v>
      </c>
      <c r="BD1818" s="473" t="s">
        <v>1301</v>
      </c>
      <c r="BE1818">
        <v>1813</v>
      </c>
      <c r="BF1818" s="18" t="s">
        <v>4470</v>
      </c>
      <c r="BG1818" s="312" t="s">
        <v>1204</v>
      </c>
      <c r="BH1818" s="93" t="str">
        <f t="shared" si="92"/>
        <v>Maryland Carroll</v>
      </c>
      <c r="BI1818" s="18" t="s">
        <v>394</v>
      </c>
      <c r="BJ1818" s="18" t="s">
        <v>1788</v>
      </c>
      <c r="BK1818" s="18" t="s">
        <v>1789</v>
      </c>
      <c r="BL1818" s="100" t="s">
        <v>1130</v>
      </c>
      <c r="BM1818" s="94" t="s">
        <v>308</v>
      </c>
    </row>
    <row r="1819" spans="53:65" ht="15" x14ac:dyDescent="0.25">
      <c r="BA1819" s="91" t="s">
        <v>4484</v>
      </c>
      <c r="BB1819" s="91" t="s">
        <v>3767</v>
      </c>
      <c r="BC1819" s="91" t="s">
        <v>4170</v>
      </c>
      <c r="BD1819" s="473" t="s">
        <v>1301</v>
      </c>
      <c r="BE1819">
        <v>1814</v>
      </c>
      <c r="BF1819" s="18" t="s">
        <v>4470</v>
      </c>
      <c r="BG1819" s="312" t="s">
        <v>4485</v>
      </c>
      <c r="BH1819" s="93" t="str">
        <f t="shared" si="92"/>
        <v>Maryland Cecil</v>
      </c>
      <c r="BI1819" s="18" t="s">
        <v>394</v>
      </c>
      <c r="BJ1819" s="18" t="s">
        <v>1788</v>
      </c>
      <c r="BK1819" s="18" t="s">
        <v>1789</v>
      </c>
      <c r="BL1819" s="100" t="s">
        <v>1130</v>
      </c>
      <c r="BM1819" s="94" t="s">
        <v>308</v>
      </c>
    </row>
    <row r="1820" spans="53:65" ht="15" x14ac:dyDescent="0.25">
      <c r="BA1820" s="91" t="s">
        <v>4486</v>
      </c>
      <c r="BB1820" s="91" t="s">
        <v>3767</v>
      </c>
      <c r="BC1820" s="91" t="s">
        <v>4014</v>
      </c>
      <c r="BD1820" s="473" t="s">
        <v>1301</v>
      </c>
      <c r="BE1820">
        <v>1815</v>
      </c>
      <c r="BF1820" s="18" t="s">
        <v>4470</v>
      </c>
      <c r="BG1820" s="312" t="s">
        <v>4487</v>
      </c>
      <c r="BH1820" s="93" t="str">
        <f t="shared" si="92"/>
        <v>Maryland Charles</v>
      </c>
      <c r="BI1820" s="18" t="s">
        <v>394</v>
      </c>
      <c r="BJ1820" s="18" t="s">
        <v>1788</v>
      </c>
      <c r="BK1820" s="18" t="s">
        <v>1789</v>
      </c>
      <c r="BL1820" s="100" t="s">
        <v>1130</v>
      </c>
      <c r="BM1820" s="94" t="s">
        <v>308</v>
      </c>
    </row>
    <row r="1821" spans="53:65" ht="15" x14ac:dyDescent="0.25">
      <c r="BA1821" s="90" t="s">
        <v>4488</v>
      </c>
      <c r="BB1821" s="90" t="s">
        <v>3767</v>
      </c>
      <c r="BC1821" s="90" t="s">
        <v>4014</v>
      </c>
      <c r="BD1821" s="473" t="s">
        <v>1301</v>
      </c>
      <c r="BE1821">
        <v>1816</v>
      </c>
      <c r="BF1821" s="18" t="s">
        <v>4470</v>
      </c>
      <c r="BG1821" s="312" t="s">
        <v>4489</v>
      </c>
      <c r="BH1821" s="93" t="str">
        <f t="shared" si="92"/>
        <v>Maryland Dorchester</v>
      </c>
      <c r="BI1821" s="18" t="s">
        <v>394</v>
      </c>
      <c r="BJ1821" s="18" t="s">
        <v>1788</v>
      </c>
      <c r="BK1821" s="18" t="s">
        <v>1789</v>
      </c>
      <c r="BL1821" s="100" t="s">
        <v>1130</v>
      </c>
      <c r="BM1821" s="94" t="s">
        <v>308</v>
      </c>
    </row>
    <row r="1822" spans="53:65" ht="15" x14ac:dyDescent="0.25">
      <c r="BA1822" s="91" t="s">
        <v>4490</v>
      </c>
      <c r="BB1822" s="91" t="s">
        <v>3767</v>
      </c>
      <c r="BC1822" s="91" t="s">
        <v>1401</v>
      </c>
      <c r="BD1822" s="473" t="s">
        <v>1301</v>
      </c>
      <c r="BE1822">
        <v>1817</v>
      </c>
      <c r="BF1822" s="18" t="s">
        <v>4470</v>
      </c>
      <c r="BG1822" s="312" t="s">
        <v>4491</v>
      </c>
      <c r="BH1822" s="93" t="str">
        <f t="shared" si="92"/>
        <v>Maryland Frederick</v>
      </c>
      <c r="BI1822" s="18" t="s">
        <v>394</v>
      </c>
      <c r="BJ1822" s="18" t="s">
        <v>1788</v>
      </c>
      <c r="BK1822" s="18" t="s">
        <v>1789</v>
      </c>
      <c r="BL1822" s="100" t="s">
        <v>1130</v>
      </c>
      <c r="BM1822" s="94" t="s">
        <v>308</v>
      </c>
    </row>
    <row r="1823" spans="53:65" ht="15" x14ac:dyDescent="0.25">
      <c r="BA1823" s="90" t="s">
        <v>4492</v>
      </c>
      <c r="BB1823" s="90" t="s">
        <v>3767</v>
      </c>
      <c r="BC1823" s="90" t="s">
        <v>4170</v>
      </c>
      <c r="BD1823" s="473" t="s">
        <v>1301</v>
      </c>
      <c r="BE1823">
        <v>1818</v>
      </c>
      <c r="BF1823" s="93" t="s">
        <v>4470</v>
      </c>
      <c r="BG1823" s="311" t="s">
        <v>4493</v>
      </c>
      <c r="BH1823" s="93" t="str">
        <f>_xlfn.CONCAT(BF1823," ",BG1823)</f>
        <v>Maryland Garrett</v>
      </c>
      <c r="BI1823" s="93" t="s">
        <v>394</v>
      </c>
      <c r="BJ1823" s="93"/>
      <c r="BK1823" s="93" t="s">
        <v>1761</v>
      </c>
      <c r="BL1823" s="100" t="s">
        <v>1150</v>
      </c>
      <c r="BM1823" s="94" t="s">
        <v>308</v>
      </c>
    </row>
    <row r="1824" spans="53:65" ht="15" x14ac:dyDescent="0.25">
      <c r="BA1824" s="90" t="s">
        <v>4494</v>
      </c>
      <c r="BB1824" s="90" t="s">
        <v>3767</v>
      </c>
      <c r="BC1824" s="90" t="s">
        <v>1401</v>
      </c>
      <c r="BD1824" s="473" t="s">
        <v>1301</v>
      </c>
      <c r="BE1824">
        <v>1819</v>
      </c>
      <c r="BF1824" s="93" t="s">
        <v>4470</v>
      </c>
      <c r="BG1824" s="311" t="s">
        <v>4493</v>
      </c>
      <c r="BH1824" s="93" t="str">
        <f t="shared" si="92"/>
        <v>Maryland Garrett</v>
      </c>
      <c r="BI1824" s="93" t="s">
        <v>394</v>
      </c>
      <c r="BJ1824" s="93"/>
      <c r="BK1824" s="93" t="s">
        <v>1761</v>
      </c>
      <c r="BL1824" s="100" t="s">
        <v>1150</v>
      </c>
      <c r="BM1824" s="94" t="s">
        <v>308</v>
      </c>
    </row>
    <row r="1825" spans="53:65" ht="15" x14ac:dyDescent="0.25">
      <c r="BA1825" s="91" t="s">
        <v>4495</v>
      </c>
      <c r="BB1825" s="91" t="s">
        <v>3767</v>
      </c>
      <c r="BC1825" s="91" t="s">
        <v>4170</v>
      </c>
      <c r="BD1825" s="473" t="s">
        <v>1301</v>
      </c>
      <c r="BE1825">
        <v>1820</v>
      </c>
      <c r="BF1825" s="18" t="s">
        <v>4470</v>
      </c>
      <c r="BG1825" s="312" t="s">
        <v>4496</v>
      </c>
      <c r="BH1825" s="93" t="str">
        <f t="shared" si="92"/>
        <v>Maryland Harford</v>
      </c>
      <c r="BI1825" s="18" t="s">
        <v>394</v>
      </c>
      <c r="BJ1825" s="18" t="s">
        <v>1788</v>
      </c>
      <c r="BK1825" s="18" t="s">
        <v>1789</v>
      </c>
      <c r="BL1825" s="100" t="s">
        <v>1130</v>
      </c>
      <c r="BM1825" s="94" t="s">
        <v>308</v>
      </c>
    </row>
    <row r="1826" spans="53:65" ht="15" x14ac:dyDescent="0.25">
      <c r="BA1826" s="90" t="s">
        <v>4497</v>
      </c>
      <c r="BB1826" s="90" t="s">
        <v>3767</v>
      </c>
      <c r="BC1826" s="90" t="s">
        <v>4091</v>
      </c>
      <c r="BD1826" s="473" t="s">
        <v>1301</v>
      </c>
      <c r="BE1826">
        <v>1821</v>
      </c>
      <c r="BF1826" s="18" t="s">
        <v>4470</v>
      </c>
      <c r="BG1826" s="312" t="s">
        <v>1272</v>
      </c>
      <c r="BH1826" s="93" t="str">
        <f t="shared" si="92"/>
        <v>Maryland Howard</v>
      </c>
      <c r="BI1826" s="18" t="s">
        <v>394</v>
      </c>
      <c r="BJ1826" s="18" t="s">
        <v>1788</v>
      </c>
      <c r="BK1826" s="18" t="s">
        <v>1789</v>
      </c>
      <c r="BL1826" s="100" t="s">
        <v>1130</v>
      </c>
      <c r="BM1826" s="94" t="s">
        <v>308</v>
      </c>
    </row>
    <row r="1827" spans="53:65" ht="15" x14ac:dyDescent="0.25">
      <c r="BA1827" s="91" t="s">
        <v>4498</v>
      </c>
      <c r="BB1827" s="91" t="s">
        <v>3767</v>
      </c>
      <c r="BC1827" s="91" t="s">
        <v>1401</v>
      </c>
      <c r="BD1827" s="473" t="s">
        <v>1301</v>
      </c>
      <c r="BE1827">
        <v>1822</v>
      </c>
      <c r="BF1827" s="18" t="s">
        <v>4470</v>
      </c>
      <c r="BG1827" s="312" t="s">
        <v>1787</v>
      </c>
      <c r="BH1827" s="93" t="str">
        <f t="shared" si="92"/>
        <v>Maryland Kent</v>
      </c>
      <c r="BI1827" s="18" t="s">
        <v>394</v>
      </c>
      <c r="BJ1827" s="18" t="s">
        <v>1788</v>
      </c>
      <c r="BK1827" s="18" t="s">
        <v>1789</v>
      </c>
      <c r="BL1827" s="100" t="s">
        <v>1130</v>
      </c>
      <c r="BM1827" s="94" t="s">
        <v>308</v>
      </c>
    </row>
    <row r="1828" spans="53:65" ht="15" x14ac:dyDescent="0.25">
      <c r="BA1828" s="90" t="s">
        <v>4499</v>
      </c>
      <c r="BB1828" s="90" t="s">
        <v>3767</v>
      </c>
      <c r="BC1828" s="90" t="s">
        <v>4170</v>
      </c>
      <c r="BD1828" s="473" t="s">
        <v>1301</v>
      </c>
      <c r="BE1828">
        <v>1823</v>
      </c>
      <c r="BF1828" s="18" t="s">
        <v>4470</v>
      </c>
      <c r="BG1828" s="312" t="s">
        <v>972</v>
      </c>
      <c r="BH1828" s="93" t="str">
        <f t="shared" si="92"/>
        <v>Maryland Montgomery</v>
      </c>
      <c r="BI1828" s="18" t="s">
        <v>394</v>
      </c>
      <c r="BJ1828" s="18" t="s">
        <v>1788</v>
      </c>
      <c r="BK1828" s="18" t="s">
        <v>1789</v>
      </c>
      <c r="BL1828" s="100" t="s">
        <v>1130</v>
      </c>
      <c r="BM1828" s="94" t="s">
        <v>308</v>
      </c>
    </row>
    <row r="1829" spans="53:65" ht="15" x14ac:dyDescent="0.25">
      <c r="BA1829" s="91" t="s">
        <v>4500</v>
      </c>
      <c r="BB1829" s="91" t="s">
        <v>3767</v>
      </c>
      <c r="BC1829" s="91" t="s">
        <v>4076</v>
      </c>
      <c r="BD1829" s="473" t="s">
        <v>1301</v>
      </c>
      <c r="BE1829">
        <v>1824</v>
      </c>
      <c r="BF1829" s="18" t="s">
        <v>4470</v>
      </c>
      <c r="BG1829" s="312" t="s">
        <v>4501</v>
      </c>
      <c r="BH1829" s="93" t="str">
        <f t="shared" si="92"/>
        <v>Maryland Prince Georges</v>
      </c>
      <c r="BI1829" s="18" t="s">
        <v>394</v>
      </c>
      <c r="BJ1829" s="18" t="s">
        <v>1788</v>
      </c>
      <c r="BK1829" s="18" t="s">
        <v>1789</v>
      </c>
      <c r="BL1829" s="100" t="s">
        <v>1130</v>
      </c>
      <c r="BM1829" s="94" t="s">
        <v>308</v>
      </c>
    </row>
    <row r="1830" spans="53:65" ht="15" x14ac:dyDescent="0.25">
      <c r="BA1830" s="91" t="s">
        <v>4502</v>
      </c>
      <c r="BB1830" s="91" t="s">
        <v>3767</v>
      </c>
      <c r="BC1830" s="91" t="s">
        <v>4076</v>
      </c>
      <c r="BD1830" s="473" t="s">
        <v>1301</v>
      </c>
      <c r="BE1830">
        <v>1825</v>
      </c>
      <c r="BF1830" s="18" t="s">
        <v>4470</v>
      </c>
      <c r="BG1830" s="312" t="s">
        <v>4503</v>
      </c>
      <c r="BH1830" s="93" t="str">
        <f t="shared" si="92"/>
        <v>Maryland Queen Anne's</v>
      </c>
      <c r="BI1830" s="18" t="s">
        <v>394</v>
      </c>
      <c r="BJ1830" s="18" t="s">
        <v>1788</v>
      </c>
      <c r="BK1830" s="18" t="s">
        <v>1789</v>
      </c>
      <c r="BL1830" s="100" t="s">
        <v>1130</v>
      </c>
      <c r="BM1830" s="94" t="s">
        <v>308</v>
      </c>
    </row>
    <row r="1831" spans="53:65" ht="15" x14ac:dyDescent="0.25">
      <c r="BA1831" s="90" t="s">
        <v>4504</v>
      </c>
      <c r="BB1831" s="90" t="s">
        <v>3767</v>
      </c>
      <c r="BC1831" s="90" t="s">
        <v>4076</v>
      </c>
      <c r="BD1831" s="473" t="s">
        <v>1301</v>
      </c>
      <c r="BE1831">
        <v>1826</v>
      </c>
      <c r="BF1831" s="18" t="s">
        <v>4470</v>
      </c>
      <c r="BG1831" s="312" t="s">
        <v>4463</v>
      </c>
      <c r="BH1831" s="93" t="str">
        <f t="shared" si="92"/>
        <v>Maryland Somerset</v>
      </c>
      <c r="BI1831" s="18" t="s">
        <v>394</v>
      </c>
      <c r="BJ1831" s="18" t="s">
        <v>1788</v>
      </c>
      <c r="BK1831" s="18" t="s">
        <v>1789</v>
      </c>
      <c r="BL1831" s="100" t="s">
        <v>1130</v>
      </c>
      <c r="BM1831" s="94" t="s">
        <v>308</v>
      </c>
    </row>
    <row r="1832" spans="53:65" ht="15" x14ac:dyDescent="0.25">
      <c r="BA1832" s="91" t="s">
        <v>4505</v>
      </c>
      <c r="BB1832" s="91" t="s">
        <v>3767</v>
      </c>
      <c r="BC1832" s="91" t="s">
        <v>4170</v>
      </c>
      <c r="BD1832" s="473" t="s">
        <v>1301</v>
      </c>
      <c r="BE1832">
        <v>1827</v>
      </c>
      <c r="BF1832" s="18" t="s">
        <v>4470</v>
      </c>
      <c r="BG1832" s="312" t="s">
        <v>4506</v>
      </c>
      <c r="BH1832" s="93" t="str">
        <f t="shared" si="92"/>
        <v>Maryland Saint Mary's</v>
      </c>
      <c r="BI1832" s="18" t="s">
        <v>394</v>
      </c>
      <c r="BJ1832" s="18" t="s">
        <v>1788</v>
      </c>
      <c r="BK1832" s="18" t="s">
        <v>1789</v>
      </c>
      <c r="BL1832" s="100" t="s">
        <v>1130</v>
      </c>
      <c r="BM1832" s="94" t="s">
        <v>308</v>
      </c>
    </row>
    <row r="1833" spans="53:65" ht="15" x14ac:dyDescent="0.25">
      <c r="BA1833" s="90" t="s">
        <v>4507</v>
      </c>
      <c r="BB1833" s="90" t="s">
        <v>3767</v>
      </c>
      <c r="BC1833" s="90" t="s">
        <v>4170</v>
      </c>
      <c r="BD1833" s="473" t="s">
        <v>1301</v>
      </c>
      <c r="BE1833">
        <v>1828</v>
      </c>
      <c r="BF1833" s="18" t="s">
        <v>4470</v>
      </c>
      <c r="BG1833" s="312" t="s">
        <v>2755</v>
      </c>
      <c r="BH1833" s="93" t="str">
        <f t="shared" si="92"/>
        <v>Maryland Talbot</v>
      </c>
      <c r="BI1833" s="18" t="s">
        <v>394</v>
      </c>
      <c r="BJ1833" s="18" t="s">
        <v>1788</v>
      </c>
      <c r="BK1833" s="18" t="s">
        <v>1789</v>
      </c>
      <c r="BL1833" s="100" t="s">
        <v>1130</v>
      </c>
      <c r="BM1833" s="94" t="s">
        <v>308</v>
      </c>
    </row>
    <row r="1834" spans="53:65" ht="15" x14ac:dyDescent="0.25">
      <c r="BA1834" s="90" t="s">
        <v>4508</v>
      </c>
      <c r="BB1834" s="90" t="s">
        <v>3767</v>
      </c>
      <c r="BC1834" s="90" t="s">
        <v>4170</v>
      </c>
      <c r="BD1834" s="473" t="s">
        <v>1301</v>
      </c>
      <c r="BE1834">
        <v>1829</v>
      </c>
      <c r="BF1834" s="18" t="s">
        <v>4470</v>
      </c>
      <c r="BG1834" s="312" t="s">
        <v>1083</v>
      </c>
      <c r="BH1834" s="93" t="str">
        <f t="shared" si="92"/>
        <v>Maryland Washington</v>
      </c>
      <c r="BI1834" s="18" t="s">
        <v>394</v>
      </c>
      <c r="BJ1834" s="18" t="s">
        <v>1788</v>
      </c>
      <c r="BK1834" s="18" t="s">
        <v>1789</v>
      </c>
      <c r="BL1834" s="100" t="s">
        <v>1130</v>
      </c>
      <c r="BM1834" s="94" t="s">
        <v>308</v>
      </c>
    </row>
    <row r="1835" spans="53:65" ht="15" x14ac:dyDescent="0.25">
      <c r="BA1835" s="91" t="s">
        <v>4509</v>
      </c>
      <c r="BB1835" s="91" t="s">
        <v>3767</v>
      </c>
      <c r="BC1835" s="91" t="s">
        <v>4170</v>
      </c>
      <c r="BD1835" s="473" t="s">
        <v>1301</v>
      </c>
      <c r="BE1835">
        <v>1830</v>
      </c>
      <c r="BF1835" s="18" t="s">
        <v>4470</v>
      </c>
      <c r="BG1835" s="312" t="s">
        <v>4510</v>
      </c>
      <c r="BH1835" s="93" t="str">
        <f t="shared" si="92"/>
        <v>Maryland Wicomico</v>
      </c>
      <c r="BI1835" s="18" t="s">
        <v>394</v>
      </c>
      <c r="BJ1835" s="18" t="s">
        <v>1788</v>
      </c>
      <c r="BK1835" s="18" t="s">
        <v>1789</v>
      </c>
      <c r="BL1835" s="100" t="s">
        <v>1130</v>
      </c>
      <c r="BM1835" s="94" t="s">
        <v>308</v>
      </c>
    </row>
    <row r="1836" spans="53:65" ht="15" x14ac:dyDescent="0.25">
      <c r="BA1836" s="90" t="s">
        <v>4511</v>
      </c>
      <c r="BB1836" s="90" t="s">
        <v>3767</v>
      </c>
      <c r="BC1836" s="90" t="s">
        <v>4076</v>
      </c>
      <c r="BD1836" s="473" t="s">
        <v>1301</v>
      </c>
      <c r="BE1836">
        <v>1831</v>
      </c>
      <c r="BF1836" s="18" t="s">
        <v>4470</v>
      </c>
      <c r="BG1836" s="312" t="s">
        <v>4512</v>
      </c>
      <c r="BH1836" s="93" t="str">
        <f t="shared" si="92"/>
        <v>Maryland Worcester</v>
      </c>
      <c r="BI1836" s="18" t="s">
        <v>394</v>
      </c>
      <c r="BJ1836" s="18" t="s">
        <v>1788</v>
      </c>
      <c r="BK1836" s="18" t="s">
        <v>1789</v>
      </c>
      <c r="BL1836" s="100" t="s">
        <v>1130</v>
      </c>
      <c r="BM1836" s="94" t="s">
        <v>308</v>
      </c>
    </row>
    <row r="1837" spans="53:65" ht="15" x14ac:dyDescent="0.25">
      <c r="BA1837" s="91" t="s">
        <v>4513</v>
      </c>
      <c r="BB1837" s="91" t="s">
        <v>3767</v>
      </c>
      <c r="BC1837" s="91" t="s">
        <v>1401</v>
      </c>
      <c r="BD1837" s="473" t="s">
        <v>1301</v>
      </c>
      <c r="BE1837">
        <v>1832</v>
      </c>
      <c r="BF1837" s="18" t="s">
        <v>1299</v>
      </c>
      <c r="BG1837" s="312" t="s">
        <v>4514</v>
      </c>
      <c r="BH1837" s="93" t="str">
        <f t="shared" si="92"/>
        <v>Massachusetts Barnstable</v>
      </c>
      <c r="BI1837" s="18" t="s">
        <v>394</v>
      </c>
      <c r="BJ1837" s="18" t="s">
        <v>1761</v>
      </c>
      <c r="BK1837" s="18" t="s">
        <v>1762</v>
      </c>
      <c r="BL1837" s="100" t="s">
        <v>1618</v>
      </c>
      <c r="BM1837" s="94" t="s">
        <v>1125</v>
      </c>
    </row>
    <row r="1838" spans="53:65" ht="15" x14ac:dyDescent="0.25">
      <c r="BA1838" s="90" t="s">
        <v>4515</v>
      </c>
      <c r="BB1838" s="90" t="s">
        <v>3767</v>
      </c>
      <c r="BC1838" s="90" t="s">
        <v>1401</v>
      </c>
      <c r="BD1838" s="473" t="s">
        <v>1301</v>
      </c>
      <c r="BE1838">
        <v>1833</v>
      </c>
      <c r="BF1838" s="18" t="s">
        <v>1299</v>
      </c>
      <c r="BG1838" s="312" t="s">
        <v>4516</v>
      </c>
      <c r="BH1838" s="93" t="str">
        <f t="shared" si="92"/>
        <v>Massachusetts Berkshire</v>
      </c>
      <c r="BI1838" s="18" t="s">
        <v>394</v>
      </c>
      <c r="BJ1838" s="18" t="s">
        <v>1789</v>
      </c>
      <c r="BK1838" s="18" t="s">
        <v>1762</v>
      </c>
      <c r="BL1838" s="100" t="s">
        <v>1618</v>
      </c>
      <c r="BM1838" s="249" t="s">
        <v>1125</v>
      </c>
    </row>
    <row r="1839" spans="53:65" ht="15" x14ac:dyDescent="0.25">
      <c r="BA1839" s="91" t="s">
        <v>4517</v>
      </c>
      <c r="BB1839" s="91" t="s">
        <v>3767</v>
      </c>
      <c r="BC1839" s="91" t="s">
        <v>1401</v>
      </c>
      <c r="BD1839" s="473" t="s">
        <v>1301</v>
      </c>
      <c r="BE1839">
        <v>1834</v>
      </c>
      <c r="BF1839" s="18" t="s">
        <v>1299</v>
      </c>
      <c r="BG1839" s="312" t="s">
        <v>4518</v>
      </c>
      <c r="BH1839" s="93" t="str">
        <f t="shared" si="92"/>
        <v>Massachusetts Bristol</v>
      </c>
      <c r="BI1839" s="18" t="s">
        <v>394</v>
      </c>
      <c r="BJ1839" s="18" t="s">
        <v>1761</v>
      </c>
      <c r="BK1839" s="18" t="s">
        <v>1762</v>
      </c>
      <c r="BL1839" s="100" t="s">
        <v>1618</v>
      </c>
      <c r="BM1839" s="94" t="s">
        <v>1125</v>
      </c>
    </row>
    <row r="1840" spans="53:65" ht="15" x14ac:dyDescent="0.25">
      <c r="BA1840" s="90" t="s">
        <v>4519</v>
      </c>
      <c r="BB1840" s="90" t="s">
        <v>3767</v>
      </c>
      <c r="BC1840" s="90" t="s">
        <v>4170</v>
      </c>
      <c r="BD1840" s="473" t="s">
        <v>1301</v>
      </c>
      <c r="BE1840">
        <v>1835</v>
      </c>
      <c r="BF1840" s="18" t="s">
        <v>1299</v>
      </c>
      <c r="BG1840" s="312" t="s">
        <v>4520</v>
      </c>
      <c r="BH1840" s="93" t="str">
        <f t="shared" si="92"/>
        <v>Massachusetts Dukes</v>
      </c>
      <c r="BI1840" s="18" t="s">
        <v>394</v>
      </c>
      <c r="BJ1840" s="18" t="s">
        <v>1761</v>
      </c>
      <c r="BK1840" s="18" t="s">
        <v>1762</v>
      </c>
      <c r="BL1840" s="100" t="s">
        <v>1618</v>
      </c>
      <c r="BM1840" s="94" t="s">
        <v>1125</v>
      </c>
    </row>
    <row r="1841" spans="53:65" ht="15" x14ac:dyDescent="0.25">
      <c r="BA1841" s="91" t="s">
        <v>4521</v>
      </c>
      <c r="BB1841" s="91" t="s">
        <v>3767</v>
      </c>
      <c r="BC1841" s="91" t="s">
        <v>4076</v>
      </c>
      <c r="BD1841" s="473" t="s">
        <v>1301</v>
      </c>
      <c r="BE1841">
        <v>1836</v>
      </c>
      <c r="BF1841" s="18" t="s">
        <v>1299</v>
      </c>
      <c r="BG1841" s="312" t="s">
        <v>4522</v>
      </c>
      <c r="BH1841" s="93" t="str">
        <f t="shared" si="92"/>
        <v>Massachusetts Essex</v>
      </c>
      <c r="BI1841" s="18" t="s">
        <v>394</v>
      </c>
      <c r="BJ1841" s="18" t="s">
        <v>1789</v>
      </c>
      <c r="BK1841" s="18" t="s">
        <v>1762</v>
      </c>
      <c r="BL1841" s="100" t="s">
        <v>1618</v>
      </c>
      <c r="BM1841" s="94" t="s">
        <v>1125</v>
      </c>
    </row>
    <row r="1842" spans="53:65" ht="15" x14ac:dyDescent="0.25">
      <c r="BA1842" s="90" t="s">
        <v>4523</v>
      </c>
      <c r="BB1842" s="90" t="s">
        <v>3767</v>
      </c>
      <c r="BC1842" s="90" t="s">
        <v>4076</v>
      </c>
      <c r="BD1842" s="473" t="s">
        <v>1301</v>
      </c>
      <c r="BE1842">
        <v>1837</v>
      </c>
      <c r="BF1842" s="18" t="s">
        <v>1299</v>
      </c>
      <c r="BG1842" s="312" t="s">
        <v>795</v>
      </c>
      <c r="BH1842" s="93" t="str">
        <f t="shared" si="92"/>
        <v>Massachusetts Franklin</v>
      </c>
      <c r="BI1842" s="18" t="s">
        <v>394</v>
      </c>
      <c r="BJ1842" s="18" t="s">
        <v>1761</v>
      </c>
      <c r="BK1842" s="18" t="s">
        <v>1762</v>
      </c>
      <c r="BL1842" s="100" t="s">
        <v>1618</v>
      </c>
      <c r="BM1842" s="94" t="s">
        <v>1125</v>
      </c>
    </row>
    <row r="1843" spans="53:65" ht="15" x14ac:dyDescent="0.25">
      <c r="BA1843" s="91" t="s">
        <v>4524</v>
      </c>
      <c r="BB1843" s="91" t="s">
        <v>3767</v>
      </c>
      <c r="BC1843" s="91" t="s">
        <v>4076</v>
      </c>
      <c r="BD1843" s="473" t="s">
        <v>1301</v>
      </c>
      <c r="BE1843">
        <v>1838</v>
      </c>
      <c r="BF1843" s="18" t="s">
        <v>1299</v>
      </c>
      <c r="BG1843" s="312" t="s">
        <v>4525</v>
      </c>
      <c r="BH1843" s="93" t="str">
        <f t="shared" si="92"/>
        <v>Massachusetts Hampden</v>
      </c>
      <c r="BI1843" s="18" t="s">
        <v>394</v>
      </c>
      <c r="BJ1843" s="18" t="s">
        <v>1761</v>
      </c>
      <c r="BK1843" s="18" t="s">
        <v>1762</v>
      </c>
      <c r="BL1843" s="100" t="s">
        <v>1618</v>
      </c>
      <c r="BM1843" s="94" t="s">
        <v>1125</v>
      </c>
    </row>
    <row r="1844" spans="53:65" ht="15" x14ac:dyDescent="0.25">
      <c r="BA1844" s="90" t="s">
        <v>4526</v>
      </c>
      <c r="BB1844" s="90" t="s">
        <v>3767</v>
      </c>
      <c r="BC1844" s="90" t="s">
        <v>4014</v>
      </c>
      <c r="BD1844" s="473" t="s">
        <v>1301</v>
      </c>
      <c r="BE1844">
        <v>1839</v>
      </c>
      <c r="BF1844" s="18" t="s">
        <v>1299</v>
      </c>
      <c r="BG1844" s="312" t="s">
        <v>4527</v>
      </c>
      <c r="BH1844" s="93" t="str">
        <f t="shared" si="92"/>
        <v>Massachusetts Hampshire</v>
      </c>
      <c r="BI1844" s="18" t="s">
        <v>394</v>
      </c>
      <c r="BJ1844" s="18" t="s">
        <v>1761</v>
      </c>
      <c r="BK1844" s="18" t="s">
        <v>1762</v>
      </c>
      <c r="BL1844" s="100" t="s">
        <v>1618</v>
      </c>
      <c r="BM1844" s="94" t="s">
        <v>1125</v>
      </c>
    </row>
    <row r="1845" spans="53:65" ht="15" x14ac:dyDescent="0.25">
      <c r="BA1845" s="91" t="s">
        <v>4528</v>
      </c>
      <c r="BB1845" s="91" t="s">
        <v>3767</v>
      </c>
      <c r="BC1845" s="91" t="s">
        <v>1401</v>
      </c>
      <c r="BD1845" s="473" t="s">
        <v>1301</v>
      </c>
      <c r="BE1845">
        <v>1840</v>
      </c>
      <c r="BF1845" s="18" t="s">
        <v>1299</v>
      </c>
      <c r="BG1845" s="312" t="s">
        <v>1771</v>
      </c>
      <c r="BH1845" s="93" t="str">
        <f t="shared" si="92"/>
        <v>Massachusetts Middlesex</v>
      </c>
      <c r="BI1845" s="18" t="s">
        <v>394</v>
      </c>
      <c r="BJ1845" s="18" t="s">
        <v>1761</v>
      </c>
      <c r="BK1845" s="18" t="s">
        <v>1762</v>
      </c>
      <c r="BL1845" s="100" t="s">
        <v>1618</v>
      </c>
      <c r="BM1845" s="94" t="s">
        <v>1125</v>
      </c>
    </row>
    <row r="1846" spans="53:65" ht="15" x14ac:dyDescent="0.25">
      <c r="BA1846" s="90" t="s">
        <v>4529</v>
      </c>
      <c r="BB1846" s="90" t="s">
        <v>4530</v>
      </c>
      <c r="BC1846" s="90" t="s">
        <v>4531</v>
      </c>
      <c r="BD1846" s="473" t="s">
        <v>1301</v>
      </c>
      <c r="BE1846">
        <v>1841</v>
      </c>
      <c r="BF1846" s="18" t="s">
        <v>1299</v>
      </c>
      <c r="BG1846" s="312" t="s">
        <v>4532</v>
      </c>
      <c r="BH1846" s="93" t="str">
        <f t="shared" si="92"/>
        <v>Massachusetts Norfolk</v>
      </c>
      <c r="BI1846" s="18" t="s">
        <v>394</v>
      </c>
      <c r="BJ1846" s="18" t="s">
        <v>1761</v>
      </c>
      <c r="BK1846" s="18" t="s">
        <v>1762</v>
      </c>
      <c r="BL1846" s="100" t="s">
        <v>1618</v>
      </c>
      <c r="BM1846" s="94" t="s">
        <v>1125</v>
      </c>
    </row>
    <row r="1847" spans="53:65" ht="15" x14ac:dyDescent="0.25">
      <c r="BA1847" s="91" t="s">
        <v>4533</v>
      </c>
      <c r="BB1847" s="91" t="s">
        <v>4530</v>
      </c>
      <c r="BC1847" s="91" t="s">
        <v>4531</v>
      </c>
      <c r="BD1847" s="473" t="s">
        <v>1301</v>
      </c>
      <c r="BE1847">
        <v>1842</v>
      </c>
      <c r="BF1847" s="18" t="s">
        <v>1299</v>
      </c>
      <c r="BG1847" s="312" t="s">
        <v>3747</v>
      </c>
      <c r="BH1847" s="93" t="str">
        <f t="shared" si="92"/>
        <v>Massachusetts Plymouth</v>
      </c>
      <c r="BI1847" s="18" t="s">
        <v>394</v>
      </c>
      <c r="BJ1847" s="18" t="s">
        <v>1761</v>
      </c>
      <c r="BK1847" s="18" t="s">
        <v>1762</v>
      </c>
      <c r="BL1847" s="100" t="s">
        <v>1618</v>
      </c>
      <c r="BM1847" s="94" t="s">
        <v>1125</v>
      </c>
    </row>
    <row r="1848" spans="53:65" ht="15" x14ac:dyDescent="0.25">
      <c r="BA1848" s="90" t="s">
        <v>4534</v>
      </c>
      <c r="BB1848" s="90" t="s">
        <v>4530</v>
      </c>
      <c r="BC1848" s="90" t="s">
        <v>4531</v>
      </c>
      <c r="BD1848" s="473" t="s">
        <v>1301</v>
      </c>
      <c r="BE1848">
        <v>1843</v>
      </c>
      <c r="BF1848" s="18" t="s">
        <v>1299</v>
      </c>
      <c r="BG1848" s="312" t="s">
        <v>4535</v>
      </c>
      <c r="BH1848" s="93" t="str">
        <f t="shared" si="92"/>
        <v>Massachusetts Suffolk</v>
      </c>
      <c r="BI1848" s="18" t="s">
        <v>394</v>
      </c>
      <c r="BJ1848" s="18" t="s">
        <v>1761</v>
      </c>
      <c r="BK1848" s="18" t="s">
        <v>1762</v>
      </c>
      <c r="BL1848" s="100" t="s">
        <v>1618</v>
      </c>
      <c r="BM1848" s="94" t="s">
        <v>1125</v>
      </c>
    </row>
    <row r="1849" spans="53:65" ht="15" x14ac:dyDescent="0.25">
      <c r="BA1849" s="91" t="s">
        <v>4536</v>
      </c>
      <c r="BB1849" s="91" t="s">
        <v>4530</v>
      </c>
      <c r="BC1849" s="91" t="s">
        <v>4531</v>
      </c>
      <c r="BD1849" s="473" t="s">
        <v>1301</v>
      </c>
      <c r="BE1849">
        <v>1844</v>
      </c>
      <c r="BF1849" s="18" t="s">
        <v>1299</v>
      </c>
      <c r="BG1849" s="312" t="s">
        <v>4512</v>
      </c>
      <c r="BH1849" s="93" t="str">
        <f t="shared" si="92"/>
        <v>Massachusetts Worcester</v>
      </c>
      <c r="BI1849" s="18" t="s">
        <v>394</v>
      </c>
      <c r="BJ1849" s="18" t="s">
        <v>1761</v>
      </c>
      <c r="BK1849" s="18" t="s">
        <v>1762</v>
      </c>
      <c r="BL1849" s="100" t="s">
        <v>1618</v>
      </c>
      <c r="BM1849" s="94" t="s">
        <v>1125</v>
      </c>
    </row>
    <row r="1850" spans="53:65" ht="15" x14ac:dyDescent="0.25">
      <c r="BA1850" s="90" t="s">
        <v>4537</v>
      </c>
      <c r="BB1850" s="90" t="s">
        <v>4530</v>
      </c>
      <c r="BC1850" s="90" t="s">
        <v>4531</v>
      </c>
      <c r="BD1850" s="473" t="s">
        <v>1301</v>
      </c>
      <c r="BE1850">
        <v>1845</v>
      </c>
      <c r="BF1850" s="93" t="s">
        <v>4538</v>
      </c>
      <c r="BG1850" s="311" t="s">
        <v>4539</v>
      </c>
      <c r="BH1850" s="93" t="str">
        <f t="shared" ref="BH1850:BH1906" si="93">_xlfn.CONCAT(BF1850," ",BG1850)</f>
        <v>Michigan Alcona</v>
      </c>
      <c r="BI1850" s="93" t="s">
        <v>1799</v>
      </c>
      <c r="BJ1850" s="93"/>
      <c r="BK1850" s="93" t="s">
        <v>4540</v>
      </c>
      <c r="BL1850" s="100" t="s">
        <v>302</v>
      </c>
      <c r="BM1850" s="95" t="s">
        <v>354</v>
      </c>
    </row>
    <row r="1851" spans="53:65" ht="15" x14ac:dyDescent="0.25">
      <c r="BA1851" s="91" t="s">
        <v>4541</v>
      </c>
      <c r="BB1851" s="91" t="s">
        <v>4530</v>
      </c>
      <c r="BC1851" s="91" t="s">
        <v>4542</v>
      </c>
      <c r="BD1851" s="473" t="s">
        <v>1301</v>
      </c>
      <c r="BE1851">
        <v>1846</v>
      </c>
      <c r="BF1851" s="93" t="s">
        <v>4538</v>
      </c>
      <c r="BG1851" s="311" t="s">
        <v>4539</v>
      </c>
      <c r="BH1851" s="93" t="str">
        <f t="shared" si="93"/>
        <v>Michigan Alcona</v>
      </c>
      <c r="BI1851" s="93" t="s">
        <v>446</v>
      </c>
      <c r="BJ1851" s="93" t="s">
        <v>3396</v>
      </c>
      <c r="BK1851" s="93" t="s">
        <v>4543</v>
      </c>
      <c r="BL1851" s="100" t="s">
        <v>4544</v>
      </c>
      <c r="BM1851" s="95" t="s">
        <v>1125</v>
      </c>
    </row>
    <row r="1852" spans="53:65" ht="15" x14ac:dyDescent="0.25">
      <c r="BA1852" s="90" t="s">
        <v>4545</v>
      </c>
      <c r="BB1852" s="90" t="s">
        <v>4530</v>
      </c>
      <c r="BC1852" s="90" t="s">
        <v>4531</v>
      </c>
      <c r="BD1852" s="473" t="s">
        <v>1301</v>
      </c>
      <c r="BE1852">
        <v>1847</v>
      </c>
      <c r="BF1852" s="93" t="s">
        <v>4538</v>
      </c>
      <c r="BG1852" s="311" t="s">
        <v>4546</v>
      </c>
      <c r="BH1852" s="93" t="str">
        <f t="shared" si="93"/>
        <v>Michigan Alger</v>
      </c>
      <c r="BI1852" s="93" t="s">
        <v>3016</v>
      </c>
      <c r="BJ1852" s="93" t="s">
        <v>3034</v>
      </c>
      <c r="BK1852" s="93" t="s">
        <v>3034</v>
      </c>
      <c r="BL1852" s="100" t="s">
        <v>3035</v>
      </c>
      <c r="BM1852" s="95" t="s">
        <v>308</v>
      </c>
    </row>
    <row r="1853" spans="53:65" ht="15" x14ac:dyDescent="0.25">
      <c r="BA1853" s="91" t="s">
        <v>4547</v>
      </c>
      <c r="BB1853" s="91" t="s">
        <v>4530</v>
      </c>
      <c r="BC1853" s="91" t="s">
        <v>4531</v>
      </c>
      <c r="BD1853" s="473" t="s">
        <v>1301</v>
      </c>
      <c r="BE1853">
        <v>1848</v>
      </c>
      <c r="BF1853" s="93" t="s">
        <v>4538</v>
      </c>
      <c r="BG1853" s="311" t="s">
        <v>4548</v>
      </c>
      <c r="BH1853" s="93" t="str">
        <f t="shared" si="93"/>
        <v>Michigan Allegan</v>
      </c>
      <c r="BI1853" s="93" t="s">
        <v>1799</v>
      </c>
      <c r="BJ1853" s="93"/>
      <c r="BK1853" s="93" t="s">
        <v>4549</v>
      </c>
      <c r="BL1853" s="100" t="s">
        <v>4550</v>
      </c>
      <c r="BM1853" s="95" t="s">
        <v>354</v>
      </c>
    </row>
    <row r="1854" spans="53:65" ht="15" x14ac:dyDescent="0.25">
      <c r="BA1854" s="90" t="s">
        <v>4551</v>
      </c>
      <c r="BB1854" s="90" t="s">
        <v>4530</v>
      </c>
      <c r="BC1854" s="90" t="s">
        <v>4542</v>
      </c>
      <c r="BD1854" s="473" t="s">
        <v>1301</v>
      </c>
      <c r="BE1854">
        <v>1849</v>
      </c>
      <c r="BF1854" s="93" t="s">
        <v>4538</v>
      </c>
      <c r="BG1854" s="311" t="s">
        <v>4548</v>
      </c>
      <c r="BH1854" s="93" t="str">
        <f t="shared" si="93"/>
        <v>Michigan Allegan</v>
      </c>
      <c r="BI1854" s="93" t="s">
        <v>446</v>
      </c>
      <c r="BJ1854" s="93" t="s">
        <v>3396</v>
      </c>
      <c r="BK1854" s="93" t="s">
        <v>4543</v>
      </c>
      <c r="BL1854" s="100" t="s">
        <v>4544</v>
      </c>
      <c r="BM1854" s="95" t="s">
        <v>1125</v>
      </c>
    </row>
    <row r="1855" spans="53:65" ht="15" x14ac:dyDescent="0.25">
      <c r="BA1855" s="91" t="s">
        <v>4552</v>
      </c>
      <c r="BB1855" s="91" t="s">
        <v>4530</v>
      </c>
      <c r="BC1855" s="91" t="s">
        <v>4531</v>
      </c>
      <c r="BD1855" s="473" t="s">
        <v>1301</v>
      </c>
      <c r="BE1855">
        <v>1850</v>
      </c>
      <c r="BF1855" s="93" t="s">
        <v>4538</v>
      </c>
      <c r="BG1855" s="311" t="s">
        <v>4553</v>
      </c>
      <c r="BH1855" s="93" t="str">
        <f t="shared" si="93"/>
        <v>Michigan Alpena</v>
      </c>
      <c r="BI1855" s="93" t="s">
        <v>1799</v>
      </c>
      <c r="BJ1855" s="93"/>
      <c r="BK1855" s="93" t="s">
        <v>4540</v>
      </c>
      <c r="BL1855" s="100" t="s">
        <v>302</v>
      </c>
      <c r="BM1855" s="95" t="s">
        <v>354</v>
      </c>
    </row>
    <row r="1856" spans="53:65" ht="15" x14ac:dyDescent="0.25">
      <c r="BA1856" s="90" t="s">
        <v>4554</v>
      </c>
      <c r="BB1856" s="90" t="s">
        <v>4530</v>
      </c>
      <c r="BC1856" s="90" t="s">
        <v>4542</v>
      </c>
      <c r="BD1856" s="473" t="s">
        <v>1301</v>
      </c>
      <c r="BE1856">
        <v>1851</v>
      </c>
      <c r="BF1856" s="93" t="s">
        <v>4538</v>
      </c>
      <c r="BG1856" s="311" t="s">
        <v>4553</v>
      </c>
      <c r="BH1856" s="93" t="str">
        <f t="shared" si="93"/>
        <v>Michigan Alpena</v>
      </c>
      <c r="BI1856" s="93" t="s">
        <v>446</v>
      </c>
      <c r="BJ1856" s="93" t="s">
        <v>3396</v>
      </c>
      <c r="BK1856" s="93" t="s">
        <v>4543</v>
      </c>
      <c r="BL1856" s="100" t="s">
        <v>4544</v>
      </c>
      <c r="BM1856" s="95" t="s">
        <v>1125</v>
      </c>
    </row>
    <row r="1857" spans="53:65" ht="15" x14ac:dyDescent="0.25">
      <c r="BA1857" s="91" t="s">
        <v>4555</v>
      </c>
      <c r="BB1857" s="91" t="s">
        <v>4530</v>
      </c>
      <c r="BC1857" s="91" t="s">
        <v>4542</v>
      </c>
      <c r="BD1857" s="473" t="s">
        <v>1301</v>
      </c>
      <c r="BE1857">
        <v>1852</v>
      </c>
      <c r="BF1857" s="93" t="s">
        <v>4538</v>
      </c>
      <c r="BG1857" s="311" t="s">
        <v>4556</v>
      </c>
      <c r="BH1857" s="93" t="str">
        <f t="shared" si="93"/>
        <v>Michigan Antrim</v>
      </c>
      <c r="BI1857" s="93" t="s">
        <v>1799</v>
      </c>
      <c r="BJ1857" s="93"/>
      <c r="BK1857" s="93" t="s">
        <v>4549</v>
      </c>
      <c r="BL1857" s="100" t="s">
        <v>4550</v>
      </c>
      <c r="BM1857" s="95" t="s">
        <v>354</v>
      </c>
    </row>
    <row r="1858" spans="53:65" ht="15" x14ac:dyDescent="0.25">
      <c r="BA1858" s="90" t="s">
        <v>4557</v>
      </c>
      <c r="BB1858" s="90" t="s">
        <v>4530</v>
      </c>
      <c r="BC1858" s="90" t="s">
        <v>4542</v>
      </c>
      <c r="BD1858" s="473" t="s">
        <v>1301</v>
      </c>
      <c r="BE1858">
        <v>1853</v>
      </c>
      <c r="BF1858" s="93" t="s">
        <v>4538</v>
      </c>
      <c r="BG1858" s="311" t="s">
        <v>4556</v>
      </c>
      <c r="BH1858" s="93" t="str">
        <f t="shared" si="93"/>
        <v>Michigan Antrim</v>
      </c>
      <c r="BI1858" s="93" t="s">
        <v>446</v>
      </c>
      <c r="BJ1858" s="93" t="s">
        <v>3396</v>
      </c>
      <c r="BK1858" s="93" t="s">
        <v>4543</v>
      </c>
      <c r="BL1858" s="100" t="s">
        <v>4544</v>
      </c>
      <c r="BM1858" s="95" t="s">
        <v>1125</v>
      </c>
    </row>
    <row r="1859" spans="53:65" ht="15" x14ac:dyDescent="0.25">
      <c r="BA1859" s="91" t="s">
        <v>4558</v>
      </c>
      <c r="BB1859" s="91" t="s">
        <v>4530</v>
      </c>
      <c r="BC1859" s="91" t="s">
        <v>4542</v>
      </c>
      <c r="BD1859" s="473" t="s">
        <v>1301</v>
      </c>
      <c r="BE1859">
        <v>1854</v>
      </c>
      <c r="BF1859" s="93" t="s">
        <v>4538</v>
      </c>
      <c r="BG1859" s="311" t="s">
        <v>4559</v>
      </c>
      <c r="BH1859" s="93" t="str">
        <f t="shared" si="93"/>
        <v>Michigan Arenac</v>
      </c>
      <c r="BI1859" s="93" t="s">
        <v>1799</v>
      </c>
      <c r="BJ1859" s="93"/>
      <c r="BK1859" s="93" t="s">
        <v>4540</v>
      </c>
      <c r="BL1859" s="100" t="s">
        <v>302</v>
      </c>
      <c r="BM1859" s="95" t="s">
        <v>354</v>
      </c>
    </row>
    <row r="1860" spans="53:65" ht="15" x14ac:dyDescent="0.25">
      <c r="BA1860" s="90" t="s">
        <v>4560</v>
      </c>
      <c r="BB1860" s="90" t="s">
        <v>4530</v>
      </c>
      <c r="BC1860" s="90" t="s">
        <v>4561</v>
      </c>
      <c r="BD1860" s="473" t="s">
        <v>1301</v>
      </c>
      <c r="BE1860">
        <v>1855</v>
      </c>
      <c r="BF1860" s="93" t="s">
        <v>4538</v>
      </c>
      <c r="BG1860" s="311" t="s">
        <v>4559</v>
      </c>
      <c r="BH1860" s="93" t="str">
        <f t="shared" si="93"/>
        <v>Michigan Arenac</v>
      </c>
      <c r="BI1860" s="93" t="s">
        <v>446</v>
      </c>
      <c r="BJ1860" s="93" t="s">
        <v>3396</v>
      </c>
      <c r="BK1860" s="93" t="s">
        <v>4543</v>
      </c>
      <c r="BL1860" s="100" t="s">
        <v>4544</v>
      </c>
      <c r="BM1860" s="95" t="s">
        <v>1125</v>
      </c>
    </row>
    <row r="1861" spans="53:65" ht="15" x14ac:dyDescent="0.25">
      <c r="BA1861" s="91" t="s">
        <v>4562</v>
      </c>
      <c r="BB1861" s="91" t="s">
        <v>4530</v>
      </c>
      <c r="BC1861" s="91" t="s">
        <v>4542</v>
      </c>
      <c r="BD1861" s="473" t="s">
        <v>1301</v>
      </c>
      <c r="BE1861">
        <v>1856</v>
      </c>
      <c r="BF1861" s="93" t="s">
        <v>4538</v>
      </c>
      <c r="BG1861" s="311" t="s">
        <v>4563</v>
      </c>
      <c r="BH1861" s="93" t="str">
        <f t="shared" si="93"/>
        <v>Michigan Baraga</v>
      </c>
      <c r="BI1861" s="93" t="s">
        <v>3016</v>
      </c>
      <c r="BJ1861" s="93" t="s">
        <v>4564</v>
      </c>
      <c r="BK1861" s="93" t="s">
        <v>4565</v>
      </c>
      <c r="BL1861" s="100" t="s">
        <v>4566</v>
      </c>
      <c r="BM1861" s="95" t="s">
        <v>308</v>
      </c>
    </row>
    <row r="1862" spans="53:65" ht="15" x14ac:dyDescent="0.25">
      <c r="BA1862" s="90" t="s">
        <v>4567</v>
      </c>
      <c r="BB1862" s="90" t="s">
        <v>4530</v>
      </c>
      <c r="BC1862" s="90" t="s">
        <v>4542</v>
      </c>
      <c r="BD1862" s="473" t="s">
        <v>1301</v>
      </c>
      <c r="BE1862">
        <v>1857</v>
      </c>
      <c r="BF1862" s="93" t="s">
        <v>4538</v>
      </c>
      <c r="BG1862" s="311" t="s">
        <v>4568</v>
      </c>
      <c r="BH1862" s="93" t="str">
        <f t="shared" si="93"/>
        <v>Michigan Barry</v>
      </c>
      <c r="BI1862" s="93" t="s">
        <v>1799</v>
      </c>
      <c r="BJ1862" s="93"/>
      <c r="BK1862" s="93" t="s">
        <v>4549</v>
      </c>
      <c r="BL1862" s="100" t="s">
        <v>4550</v>
      </c>
      <c r="BM1862" s="95" t="s">
        <v>354</v>
      </c>
    </row>
    <row r="1863" spans="53:65" ht="15" x14ac:dyDescent="0.25">
      <c r="BA1863" s="91" t="s">
        <v>4569</v>
      </c>
      <c r="BB1863" s="91" t="s">
        <v>4530</v>
      </c>
      <c r="BC1863" s="91" t="s">
        <v>4542</v>
      </c>
      <c r="BD1863" s="473" t="s">
        <v>1301</v>
      </c>
      <c r="BE1863">
        <v>1858</v>
      </c>
      <c r="BF1863" s="93" t="s">
        <v>4538</v>
      </c>
      <c r="BG1863" s="311" t="s">
        <v>4568</v>
      </c>
      <c r="BH1863" s="93" t="str">
        <f t="shared" si="93"/>
        <v>Michigan Barry</v>
      </c>
      <c r="BI1863" s="93" t="s">
        <v>446</v>
      </c>
      <c r="BJ1863" s="93" t="s">
        <v>3396</v>
      </c>
      <c r="BK1863" s="93" t="s">
        <v>4543</v>
      </c>
      <c r="BL1863" s="100" t="s">
        <v>4544</v>
      </c>
      <c r="BM1863" s="95" t="s">
        <v>1125</v>
      </c>
    </row>
    <row r="1864" spans="53:65" ht="15" x14ac:dyDescent="0.25">
      <c r="BA1864" s="90" t="s">
        <v>4570</v>
      </c>
      <c r="BB1864" s="90" t="s">
        <v>4530</v>
      </c>
      <c r="BC1864" s="90" t="s">
        <v>4561</v>
      </c>
      <c r="BD1864" s="473" t="s">
        <v>1301</v>
      </c>
      <c r="BE1864">
        <v>1859</v>
      </c>
      <c r="BF1864" s="93" t="s">
        <v>4538</v>
      </c>
      <c r="BG1864" s="311" t="s">
        <v>1822</v>
      </c>
      <c r="BH1864" s="93" t="str">
        <f t="shared" si="93"/>
        <v>Michigan Bay</v>
      </c>
      <c r="BI1864" s="93" t="s">
        <v>1799</v>
      </c>
      <c r="BJ1864" s="93"/>
      <c r="BK1864" s="93" t="s">
        <v>4540</v>
      </c>
      <c r="BL1864" s="100" t="s">
        <v>302</v>
      </c>
      <c r="BM1864" s="95" t="s">
        <v>354</v>
      </c>
    </row>
    <row r="1865" spans="53:65" ht="15" x14ac:dyDescent="0.25">
      <c r="BA1865" s="91" t="s">
        <v>4571</v>
      </c>
      <c r="BB1865" s="91" t="s">
        <v>4530</v>
      </c>
      <c r="BC1865" s="91" t="s">
        <v>4531</v>
      </c>
      <c r="BD1865" s="473" t="s">
        <v>1301</v>
      </c>
      <c r="BE1865">
        <v>1860</v>
      </c>
      <c r="BF1865" s="93" t="s">
        <v>4538</v>
      </c>
      <c r="BG1865" s="311" t="s">
        <v>1822</v>
      </c>
      <c r="BH1865" s="93" t="str">
        <f t="shared" si="93"/>
        <v>Michigan Bay</v>
      </c>
      <c r="BI1865" s="93" t="s">
        <v>446</v>
      </c>
      <c r="BJ1865" s="93" t="s">
        <v>3396</v>
      </c>
      <c r="BK1865" s="93" t="s">
        <v>4543</v>
      </c>
      <c r="BL1865" s="100" t="s">
        <v>4544</v>
      </c>
      <c r="BM1865" s="95" t="s">
        <v>1125</v>
      </c>
    </row>
    <row r="1866" spans="53:65" ht="15" x14ac:dyDescent="0.25">
      <c r="BA1866" s="90" t="s">
        <v>4572</v>
      </c>
      <c r="BB1866" s="90" t="s">
        <v>4530</v>
      </c>
      <c r="BC1866" s="90" t="s">
        <v>4531</v>
      </c>
      <c r="BD1866" s="473" t="s">
        <v>1301</v>
      </c>
      <c r="BE1866">
        <v>1861</v>
      </c>
      <c r="BF1866" s="93" t="s">
        <v>4538</v>
      </c>
      <c r="BG1866" s="311" t="s">
        <v>4573</v>
      </c>
      <c r="BH1866" s="93" t="str">
        <f t="shared" si="93"/>
        <v>Michigan Benzie</v>
      </c>
      <c r="BI1866" s="93" t="s">
        <v>1799</v>
      </c>
      <c r="BJ1866" s="93"/>
      <c r="BK1866" s="93" t="s">
        <v>4549</v>
      </c>
      <c r="BL1866" s="100" t="s">
        <v>4550</v>
      </c>
      <c r="BM1866" s="95" t="s">
        <v>354</v>
      </c>
    </row>
    <row r="1867" spans="53:65" ht="15" x14ac:dyDescent="0.25">
      <c r="BA1867" s="91" t="s">
        <v>4574</v>
      </c>
      <c r="BB1867" s="91" t="s">
        <v>4530</v>
      </c>
      <c r="BC1867" s="91" t="s">
        <v>4531</v>
      </c>
      <c r="BD1867" s="473" t="s">
        <v>1301</v>
      </c>
      <c r="BE1867">
        <v>1862</v>
      </c>
      <c r="BF1867" s="93" t="s">
        <v>4538</v>
      </c>
      <c r="BG1867" s="311" t="s">
        <v>4573</v>
      </c>
      <c r="BH1867" s="93" t="str">
        <f t="shared" si="93"/>
        <v>Michigan Benzie</v>
      </c>
      <c r="BI1867" s="93" t="s">
        <v>446</v>
      </c>
      <c r="BJ1867" s="93" t="s">
        <v>3396</v>
      </c>
      <c r="BK1867" s="93" t="s">
        <v>4543</v>
      </c>
      <c r="BL1867" s="100" t="s">
        <v>4544</v>
      </c>
      <c r="BM1867" s="95" t="s">
        <v>1125</v>
      </c>
    </row>
    <row r="1868" spans="53:65" ht="15" x14ac:dyDescent="0.25">
      <c r="BA1868" s="90" t="s">
        <v>4575</v>
      </c>
      <c r="BB1868" s="90" t="s">
        <v>4530</v>
      </c>
      <c r="BC1868" s="90" t="s">
        <v>4561</v>
      </c>
      <c r="BD1868" s="473" t="s">
        <v>1301</v>
      </c>
      <c r="BE1868">
        <v>1863</v>
      </c>
      <c r="BF1868" s="93" t="s">
        <v>4538</v>
      </c>
      <c r="BG1868" s="311" t="s">
        <v>2180</v>
      </c>
      <c r="BH1868" s="93" t="str">
        <f t="shared" si="93"/>
        <v>Michigan Berrien</v>
      </c>
      <c r="BI1868" s="93" t="s">
        <v>1799</v>
      </c>
      <c r="BJ1868" s="93"/>
      <c r="BK1868" s="93" t="s">
        <v>4549</v>
      </c>
      <c r="BL1868" s="100" t="s">
        <v>4550</v>
      </c>
      <c r="BM1868" s="95" t="s">
        <v>354</v>
      </c>
    </row>
    <row r="1869" spans="53:65" ht="15" x14ac:dyDescent="0.25">
      <c r="BA1869" s="91" t="s">
        <v>4576</v>
      </c>
      <c r="BB1869" s="91" t="s">
        <v>4530</v>
      </c>
      <c r="BC1869" s="91" t="s">
        <v>4542</v>
      </c>
      <c r="BD1869" s="473" t="s">
        <v>1301</v>
      </c>
      <c r="BE1869">
        <v>1864</v>
      </c>
      <c r="BF1869" s="93" t="s">
        <v>4538</v>
      </c>
      <c r="BG1869" s="311" t="s">
        <v>2180</v>
      </c>
      <c r="BH1869" s="93" t="str">
        <f t="shared" si="93"/>
        <v>Michigan Berrien</v>
      </c>
      <c r="BI1869" s="93" t="s">
        <v>446</v>
      </c>
      <c r="BJ1869" s="93" t="s">
        <v>3396</v>
      </c>
      <c r="BK1869" s="93" t="s">
        <v>4543</v>
      </c>
      <c r="BL1869" s="100" t="s">
        <v>4544</v>
      </c>
      <c r="BM1869" s="95" t="s">
        <v>1125</v>
      </c>
    </row>
    <row r="1870" spans="53:65" ht="15" x14ac:dyDescent="0.25">
      <c r="BA1870" s="90" t="s">
        <v>4577</v>
      </c>
      <c r="BB1870" s="90" t="s">
        <v>4530</v>
      </c>
      <c r="BC1870" s="90" t="s">
        <v>4531</v>
      </c>
      <c r="BD1870" s="473" t="s">
        <v>1301</v>
      </c>
      <c r="BE1870">
        <v>1865</v>
      </c>
      <c r="BF1870" s="93" t="s">
        <v>4538</v>
      </c>
      <c r="BG1870" s="311" t="s">
        <v>4578</v>
      </c>
      <c r="BH1870" s="93" t="str">
        <f t="shared" si="93"/>
        <v>Michigan Branch</v>
      </c>
      <c r="BI1870" s="93" t="s">
        <v>1799</v>
      </c>
      <c r="BJ1870" s="93"/>
      <c r="BK1870" s="93" t="s">
        <v>4549</v>
      </c>
      <c r="BL1870" s="100" t="s">
        <v>4550</v>
      </c>
      <c r="BM1870" s="95" t="s">
        <v>354</v>
      </c>
    </row>
    <row r="1871" spans="53:65" ht="15" x14ac:dyDescent="0.25">
      <c r="BA1871" s="91" t="s">
        <v>4579</v>
      </c>
      <c r="BB1871" s="91" t="s">
        <v>4530</v>
      </c>
      <c r="BC1871" s="91" t="s">
        <v>4531</v>
      </c>
      <c r="BD1871" s="473" t="s">
        <v>1301</v>
      </c>
      <c r="BE1871">
        <v>1866</v>
      </c>
      <c r="BF1871" s="93" t="s">
        <v>4538</v>
      </c>
      <c r="BG1871" s="311" t="s">
        <v>4578</v>
      </c>
      <c r="BH1871" s="93" t="str">
        <f t="shared" si="93"/>
        <v>Michigan Branch</v>
      </c>
      <c r="BI1871" s="93" t="s">
        <v>446</v>
      </c>
      <c r="BJ1871" s="93" t="s">
        <v>3396</v>
      </c>
      <c r="BK1871" s="93" t="s">
        <v>4543</v>
      </c>
      <c r="BL1871" s="100" t="s">
        <v>4544</v>
      </c>
      <c r="BM1871" s="95" t="s">
        <v>1125</v>
      </c>
    </row>
    <row r="1872" spans="53:65" ht="15" x14ac:dyDescent="0.25">
      <c r="BA1872" s="90" t="s">
        <v>4580</v>
      </c>
      <c r="BB1872" s="90" t="s">
        <v>4530</v>
      </c>
      <c r="BC1872" s="90" t="s">
        <v>4542</v>
      </c>
      <c r="BD1872" s="473" t="s">
        <v>1301</v>
      </c>
      <c r="BE1872">
        <v>1867</v>
      </c>
      <c r="BF1872" s="93" t="s">
        <v>4538</v>
      </c>
      <c r="BG1872" s="311" t="s">
        <v>504</v>
      </c>
      <c r="BH1872" s="93" t="str">
        <f t="shared" si="93"/>
        <v>Michigan Calhoun</v>
      </c>
      <c r="BI1872" s="93" t="s">
        <v>1799</v>
      </c>
      <c r="BJ1872" s="93"/>
      <c r="BK1872" s="93" t="s">
        <v>4549</v>
      </c>
      <c r="BL1872" s="100" t="s">
        <v>4550</v>
      </c>
      <c r="BM1872" s="95" t="s">
        <v>354</v>
      </c>
    </row>
    <row r="1873" spans="53:65" ht="15" x14ac:dyDescent="0.25">
      <c r="BA1873" s="91" t="s">
        <v>4581</v>
      </c>
      <c r="BB1873" s="91" t="s">
        <v>4530</v>
      </c>
      <c r="BC1873" s="91" t="s">
        <v>4531</v>
      </c>
      <c r="BD1873" s="473" t="s">
        <v>1301</v>
      </c>
      <c r="BE1873">
        <v>1868</v>
      </c>
      <c r="BF1873" s="93" t="s">
        <v>4538</v>
      </c>
      <c r="BG1873" s="311" t="s">
        <v>504</v>
      </c>
      <c r="BH1873" s="93" t="str">
        <f t="shared" si="93"/>
        <v>Michigan Calhoun</v>
      </c>
      <c r="BI1873" s="93" t="s">
        <v>446</v>
      </c>
      <c r="BJ1873" s="93" t="s">
        <v>3396</v>
      </c>
      <c r="BK1873" s="93" t="s">
        <v>4543</v>
      </c>
      <c r="BL1873" s="100" t="s">
        <v>4544</v>
      </c>
      <c r="BM1873" s="95" t="s">
        <v>1125</v>
      </c>
    </row>
    <row r="1874" spans="53:65" ht="15" x14ac:dyDescent="0.25">
      <c r="BA1874" s="90" t="s">
        <v>4582</v>
      </c>
      <c r="BB1874" s="90" t="s">
        <v>4530</v>
      </c>
      <c r="BC1874" s="90" t="s">
        <v>4531</v>
      </c>
      <c r="BD1874" s="473" t="s">
        <v>1301</v>
      </c>
      <c r="BE1874">
        <v>1869</v>
      </c>
      <c r="BF1874" s="93" t="s">
        <v>4538</v>
      </c>
      <c r="BG1874" s="311" t="s">
        <v>3056</v>
      </c>
      <c r="BH1874" s="93" t="str">
        <f t="shared" si="93"/>
        <v>Michigan Cass</v>
      </c>
      <c r="BI1874" s="93" t="s">
        <v>1799</v>
      </c>
      <c r="BJ1874" s="93"/>
      <c r="BK1874" s="93" t="s">
        <v>4549</v>
      </c>
      <c r="BL1874" s="100" t="s">
        <v>4550</v>
      </c>
      <c r="BM1874" s="95" t="s">
        <v>354</v>
      </c>
    </row>
    <row r="1875" spans="53:65" ht="15" x14ac:dyDescent="0.25">
      <c r="BA1875" s="91" t="s">
        <v>4583</v>
      </c>
      <c r="BB1875" s="91" t="s">
        <v>4530</v>
      </c>
      <c r="BC1875" s="91" t="s">
        <v>4542</v>
      </c>
      <c r="BD1875" s="473" t="s">
        <v>1301</v>
      </c>
      <c r="BE1875">
        <v>1870</v>
      </c>
      <c r="BF1875" s="93" t="s">
        <v>4538</v>
      </c>
      <c r="BG1875" s="311" t="s">
        <v>3056</v>
      </c>
      <c r="BH1875" s="93" t="str">
        <f t="shared" si="93"/>
        <v>Michigan Cass</v>
      </c>
      <c r="BI1875" s="93" t="s">
        <v>446</v>
      </c>
      <c r="BJ1875" s="93" t="s">
        <v>3396</v>
      </c>
      <c r="BK1875" s="93" t="s">
        <v>4543</v>
      </c>
      <c r="BL1875" s="100" t="s">
        <v>4544</v>
      </c>
      <c r="BM1875" s="95" t="s">
        <v>1125</v>
      </c>
    </row>
    <row r="1876" spans="53:65" ht="15" x14ac:dyDescent="0.25">
      <c r="BA1876" s="90" t="s">
        <v>4584</v>
      </c>
      <c r="BB1876" s="90" t="s">
        <v>4530</v>
      </c>
      <c r="BC1876" s="90" t="s">
        <v>4531</v>
      </c>
      <c r="BD1876" s="473" t="s">
        <v>1301</v>
      </c>
      <c r="BE1876">
        <v>1871</v>
      </c>
      <c r="BF1876" s="93" t="s">
        <v>4538</v>
      </c>
      <c r="BG1876" s="311" t="s">
        <v>4585</v>
      </c>
      <c r="BH1876" s="93" t="str">
        <f t="shared" si="93"/>
        <v>Michigan Charlevoix</v>
      </c>
      <c r="BI1876" s="93" t="s">
        <v>1799</v>
      </c>
      <c r="BJ1876" s="93"/>
      <c r="BK1876" s="93" t="s">
        <v>4549</v>
      </c>
      <c r="BL1876" s="100" t="s">
        <v>4550</v>
      </c>
      <c r="BM1876" s="95" t="s">
        <v>354</v>
      </c>
    </row>
    <row r="1877" spans="53:65" ht="15" x14ac:dyDescent="0.25">
      <c r="BA1877" s="91" t="s">
        <v>4586</v>
      </c>
      <c r="BB1877" s="91" t="s">
        <v>4530</v>
      </c>
      <c r="BC1877" s="91" t="s">
        <v>4542</v>
      </c>
      <c r="BD1877" s="473" t="s">
        <v>1301</v>
      </c>
      <c r="BE1877">
        <v>1872</v>
      </c>
      <c r="BF1877" s="93" t="s">
        <v>4538</v>
      </c>
      <c r="BG1877" s="311" t="s">
        <v>4585</v>
      </c>
      <c r="BH1877" s="93" t="str">
        <f t="shared" si="93"/>
        <v>Michigan Charlevoix</v>
      </c>
      <c r="BI1877" s="93" t="s">
        <v>446</v>
      </c>
      <c r="BJ1877" s="93" t="s">
        <v>3396</v>
      </c>
      <c r="BK1877" s="93" t="s">
        <v>4543</v>
      </c>
      <c r="BL1877" s="100" t="s">
        <v>4544</v>
      </c>
      <c r="BM1877" s="95" t="s">
        <v>1125</v>
      </c>
    </row>
    <row r="1878" spans="53:65" ht="15" x14ac:dyDescent="0.25">
      <c r="BA1878" s="90" t="s">
        <v>4587</v>
      </c>
      <c r="BB1878" s="90" t="s">
        <v>4530</v>
      </c>
      <c r="BC1878" s="90" t="s">
        <v>4542</v>
      </c>
      <c r="BD1878" s="473" t="s">
        <v>1301</v>
      </c>
      <c r="BE1878">
        <v>1873</v>
      </c>
      <c r="BF1878" s="93" t="s">
        <v>4538</v>
      </c>
      <c r="BG1878" s="311" t="s">
        <v>4588</v>
      </c>
      <c r="BH1878" s="93" t="str">
        <f t="shared" si="93"/>
        <v>Michigan Cheboygan</v>
      </c>
      <c r="BI1878" s="93" t="s">
        <v>1799</v>
      </c>
      <c r="BJ1878" s="93"/>
      <c r="BK1878" s="93" t="s">
        <v>4540</v>
      </c>
      <c r="BL1878" s="100" t="s">
        <v>302</v>
      </c>
      <c r="BM1878" s="95" t="s">
        <v>354</v>
      </c>
    </row>
    <row r="1879" spans="53:65" ht="15" x14ac:dyDescent="0.25">
      <c r="BA1879" s="91" t="s">
        <v>4589</v>
      </c>
      <c r="BB1879" s="91" t="s">
        <v>4530</v>
      </c>
      <c r="BC1879" s="91" t="s">
        <v>4531</v>
      </c>
      <c r="BD1879" s="473" t="s">
        <v>1301</v>
      </c>
      <c r="BE1879">
        <v>1874</v>
      </c>
      <c r="BF1879" s="93" t="s">
        <v>4538</v>
      </c>
      <c r="BG1879" s="311" t="s">
        <v>4588</v>
      </c>
      <c r="BH1879" s="93" t="str">
        <f t="shared" si="93"/>
        <v>Michigan Cheboygan</v>
      </c>
      <c r="BI1879" s="93" t="s">
        <v>446</v>
      </c>
      <c r="BJ1879" s="93" t="s">
        <v>3396</v>
      </c>
      <c r="BK1879" s="93" t="s">
        <v>4543</v>
      </c>
      <c r="BL1879" s="100" t="s">
        <v>4544</v>
      </c>
      <c r="BM1879" s="95" t="s">
        <v>1125</v>
      </c>
    </row>
    <row r="1880" spans="53:65" ht="15" x14ac:dyDescent="0.25">
      <c r="BA1880" s="90" t="s">
        <v>4590</v>
      </c>
      <c r="BB1880" s="90" t="s">
        <v>4530</v>
      </c>
      <c r="BC1880" s="90" t="s">
        <v>4531</v>
      </c>
      <c r="BD1880" s="473" t="s">
        <v>1301</v>
      </c>
      <c r="BE1880">
        <v>1875</v>
      </c>
      <c r="BF1880" s="93" t="s">
        <v>4538</v>
      </c>
      <c r="BG1880" s="311" t="s">
        <v>4591</v>
      </c>
      <c r="BH1880" s="93" t="str">
        <f t="shared" si="93"/>
        <v>Michigan Chippewa</v>
      </c>
      <c r="BI1880" s="93" t="s">
        <v>3016</v>
      </c>
      <c r="BJ1880" s="93" t="s">
        <v>3034</v>
      </c>
      <c r="BK1880" s="93" t="s">
        <v>3034</v>
      </c>
      <c r="BL1880" s="100" t="s">
        <v>3035</v>
      </c>
      <c r="BM1880" s="95" t="s">
        <v>308</v>
      </c>
    </row>
    <row r="1881" spans="53:65" ht="15" x14ac:dyDescent="0.25">
      <c r="BA1881" s="91" t="s">
        <v>4592</v>
      </c>
      <c r="BB1881" s="91" t="s">
        <v>4530</v>
      </c>
      <c r="BC1881" s="91" t="s">
        <v>4531</v>
      </c>
      <c r="BD1881" s="473" t="s">
        <v>1301</v>
      </c>
      <c r="BE1881">
        <v>1876</v>
      </c>
      <c r="BF1881" s="93" t="s">
        <v>4538</v>
      </c>
      <c r="BG1881" s="311" t="s">
        <v>4593</v>
      </c>
      <c r="BH1881" s="93" t="str">
        <f t="shared" si="93"/>
        <v>Michigan Clare</v>
      </c>
      <c r="BI1881" s="93" t="s">
        <v>1799</v>
      </c>
      <c r="BJ1881" s="93"/>
      <c r="BK1881" s="93" t="s">
        <v>4549</v>
      </c>
      <c r="BL1881" s="100" t="s">
        <v>4550</v>
      </c>
      <c r="BM1881" s="95" t="s">
        <v>354</v>
      </c>
    </row>
    <row r="1882" spans="53:65" ht="15" x14ac:dyDescent="0.25">
      <c r="BA1882" s="90" t="s">
        <v>4594</v>
      </c>
      <c r="BB1882" s="90" t="s">
        <v>4530</v>
      </c>
      <c r="BC1882" s="90" t="s">
        <v>4531</v>
      </c>
      <c r="BD1882" s="473" t="s">
        <v>1301</v>
      </c>
      <c r="BE1882">
        <v>1877</v>
      </c>
      <c r="BF1882" s="93" t="s">
        <v>4538</v>
      </c>
      <c r="BG1882" s="311" t="s">
        <v>4593</v>
      </c>
      <c r="BH1882" s="93" t="str">
        <f t="shared" si="93"/>
        <v>Michigan Clare</v>
      </c>
      <c r="BI1882" s="93" t="s">
        <v>446</v>
      </c>
      <c r="BJ1882" s="93" t="s">
        <v>3396</v>
      </c>
      <c r="BK1882" s="93" t="s">
        <v>4543</v>
      </c>
      <c r="BL1882" s="100" t="s">
        <v>4544</v>
      </c>
      <c r="BM1882" s="95" t="s">
        <v>1125</v>
      </c>
    </row>
    <row r="1883" spans="53:65" ht="15" x14ac:dyDescent="0.25">
      <c r="BA1883" s="91" t="s">
        <v>4595</v>
      </c>
      <c r="BB1883" s="91" t="s">
        <v>4530</v>
      </c>
      <c r="BC1883" s="91" t="s">
        <v>4561</v>
      </c>
      <c r="BD1883" s="473" t="s">
        <v>1301</v>
      </c>
      <c r="BE1883">
        <v>1878</v>
      </c>
      <c r="BF1883" s="93" t="s">
        <v>4538</v>
      </c>
      <c r="BG1883" s="311" t="s">
        <v>3079</v>
      </c>
      <c r="BH1883" s="93" t="str">
        <f t="shared" si="93"/>
        <v>Michigan Clinton</v>
      </c>
      <c r="BI1883" s="93" t="s">
        <v>1799</v>
      </c>
      <c r="BJ1883" s="93"/>
      <c r="BK1883" s="93" t="s">
        <v>4549</v>
      </c>
      <c r="BL1883" s="100" t="s">
        <v>4550</v>
      </c>
      <c r="BM1883" s="95" t="s">
        <v>354</v>
      </c>
    </row>
    <row r="1884" spans="53:65" ht="15" x14ac:dyDescent="0.25">
      <c r="BA1884" s="90" t="s">
        <v>4596</v>
      </c>
      <c r="BB1884" s="90" t="s">
        <v>4530</v>
      </c>
      <c r="BC1884" s="90" t="s">
        <v>4542</v>
      </c>
      <c r="BD1884" s="473" t="s">
        <v>1301</v>
      </c>
      <c r="BE1884">
        <v>1879</v>
      </c>
      <c r="BF1884" s="93" t="s">
        <v>4538</v>
      </c>
      <c r="BG1884" s="311" t="s">
        <v>3079</v>
      </c>
      <c r="BH1884" s="93" t="str">
        <f t="shared" si="93"/>
        <v>Michigan Clinton</v>
      </c>
      <c r="BI1884" s="93" t="s">
        <v>446</v>
      </c>
      <c r="BJ1884" s="93" t="s">
        <v>3396</v>
      </c>
      <c r="BK1884" s="93" t="s">
        <v>4543</v>
      </c>
      <c r="BL1884" s="100" t="s">
        <v>4544</v>
      </c>
      <c r="BM1884" s="95" t="s">
        <v>1125</v>
      </c>
    </row>
    <row r="1885" spans="53:65" ht="15" x14ac:dyDescent="0.25">
      <c r="BA1885" s="91" t="s">
        <v>4597</v>
      </c>
      <c r="BB1885" s="91" t="s">
        <v>4530</v>
      </c>
      <c r="BC1885" s="91" t="s">
        <v>4531</v>
      </c>
      <c r="BD1885" s="473" t="s">
        <v>1301</v>
      </c>
      <c r="BE1885">
        <v>1880</v>
      </c>
      <c r="BF1885" s="93" t="s">
        <v>4538</v>
      </c>
      <c r="BG1885" s="311" t="s">
        <v>1230</v>
      </c>
      <c r="BH1885" s="93" t="str">
        <f t="shared" si="93"/>
        <v>Michigan Crawford</v>
      </c>
      <c r="BI1885" s="93" t="s">
        <v>1799</v>
      </c>
      <c r="BJ1885" s="93"/>
      <c r="BK1885" s="93" t="s">
        <v>4540</v>
      </c>
      <c r="BL1885" s="100" t="s">
        <v>302</v>
      </c>
      <c r="BM1885" s="95" t="s">
        <v>354</v>
      </c>
    </row>
    <row r="1886" spans="53:65" ht="15" x14ac:dyDescent="0.25">
      <c r="BA1886" s="90" t="s">
        <v>4598</v>
      </c>
      <c r="BB1886" s="90" t="s">
        <v>4530</v>
      </c>
      <c r="BC1886" s="90" t="s">
        <v>4542</v>
      </c>
      <c r="BD1886" s="473" t="s">
        <v>1301</v>
      </c>
      <c r="BE1886">
        <v>1881</v>
      </c>
      <c r="BF1886" s="93" t="s">
        <v>4538</v>
      </c>
      <c r="BG1886" s="311" t="s">
        <v>1230</v>
      </c>
      <c r="BH1886" s="93" t="str">
        <f t="shared" si="93"/>
        <v>Michigan Crawford</v>
      </c>
      <c r="BI1886" s="93" t="s">
        <v>446</v>
      </c>
      <c r="BJ1886" s="93" t="s">
        <v>3396</v>
      </c>
      <c r="BK1886" s="93" t="s">
        <v>4543</v>
      </c>
      <c r="BL1886" s="100" t="s">
        <v>4544</v>
      </c>
      <c r="BM1886" s="95" t="s">
        <v>1125</v>
      </c>
    </row>
    <row r="1887" spans="53:65" ht="15" x14ac:dyDescent="0.25">
      <c r="BA1887" s="91" t="s">
        <v>4599</v>
      </c>
      <c r="BB1887" s="91" t="s">
        <v>4530</v>
      </c>
      <c r="BC1887" s="91" t="s">
        <v>4531</v>
      </c>
      <c r="BD1887" s="473" t="s">
        <v>1301</v>
      </c>
      <c r="BE1887">
        <v>1882</v>
      </c>
      <c r="BF1887" s="93" t="s">
        <v>4538</v>
      </c>
      <c r="BG1887" s="311" t="s">
        <v>1615</v>
      </c>
      <c r="BH1887" s="93" t="str">
        <f t="shared" si="93"/>
        <v>Michigan Delta</v>
      </c>
      <c r="BI1887" s="93" t="s">
        <v>3016</v>
      </c>
      <c r="BJ1887" s="93" t="s">
        <v>3034</v>
      </c>
      <c r="BK1887" s="93" t="s">
        <v>3034</v>
      </c>
      <c r="BL1887" s="100" t="s">
        <v>3035</v>
      </c>
      <c r="BM1887" s="95" t="s">
        <v>308</v>
      </c>
    </row>
    <row r="1888" spans="53:65" ht="15" x14ac:dyDescent="0.25">
      <c r="BA1888" s="90" t="s">
        <v>4600</v>
      </c>
      <c r="BB1888" s="90" t="s">
        <v>4530</v>
      </c>
      <c r="BC1888" s="90" t="s">
        <v>4542</v>
      </c>
      <c r="BD1888" s="473" t="s">
        <v>1301</v>
      </c>
      <c r="BE1888">
        <v>1883</v>
      </c>
      <c r="BF1888" s="93" t="s">
        <v>4538</v>
      </c>
      <c r="BG1888" s="311" t="s">
        <v>3684</v>
      </c>
      <c r="BH1888" s="93" t="str">
        <f t="shared" si="93"/>
        <v>Michigan Dickinson</v>
      </c>
      <c r="BI1888" s="93" t="s">
        <v>3016</v>
      </c>
      <c r="BJ1888" s="93" t="s">
        <v>4564</v>
      </c>
      <c r="BK1888" s="93" t="s">
        <v>4564</v>
      </c>
      <c r="BL1888" s="100" t="s">
        <v>4601</v>
      </c>
      <c r="BM1888" s="95" t="s">
        <v>308</v>
      </c>
    </row>
    <row r="1889" spans="53:65" ht="15" x14ac:dyDescent="0.25">
      <c r="BA1889" s="91" t="s">
        <v>4602</v>
      </c>
      <c r="BB1889" s="91" t="s">
        <v>4530</v>
      </c>
      <c r="BC1889" s="91" t="s">
        <v>4542</v>
      </c>
      <c r="BD1889" s="473" t="s">
        <v>1301</v>
      </c>
      <c r="BE1889">
        <v>1884</v>
      </c>
      <c r="BF1889" s="93" t="s">
        <v>4538</v>
      </c>
      <c r="BG1889" s="311" t="s">
        <v>4603</v>
      </c>
      <c r="BH1889" s="93" t="str">
        <f t="shared" si="93"/>
        <v>Michigan Eaton</v>
      </c>
      <c r="BI1889" s="93" t="s">
        <v>1799</v>
      </c>
      <c r="BJ1889" s="93"/>
      <c r="BK1889" s="93" t="s">
        <v>4549</v>
      </c>
      <c r="BL1889" s="100" t="s">
        <v>4550</v>
      </c>
      <c r="BM1889" s="95" t="s">
        <v>354</v>
      </c>
    </row>
    <row r="1890" spans="53:65" ht="15" x14ac:dyDescent="0.25">
      <c r="BA1890" s="90" t="s">
        <v>4604</v>
      </c>
      <c r="BB1890" s="90" t="s">
        <v>4530</v>
      </c>
      <c r="BC1890" s="90" t="s">
        <v>4542</v>
      </c>
      <c r="BD1890" s="473" t="s">
        <v>1301</v>
      </c>
      <c r="BE1890">
        <v>1885</v>
      </c>
      <c r="BF1890" s="93" t="s">
        <v>4538</v>
      </c>
      <c r="BG1890" s="311" t="s">
        <v>4603</v>
      </c>
      <c r="BH1890" s="93" t="str">
        <f t="shared" si="93"/>
        <v>Michigan Eaton</v>
      </c>
      <c r="BI1890" s="93" t="s">
        <v>446</v>
      </c>
      <c r="BJ1890" s="93" t="s">
        <v>3396</v>
      </c>
      <c r="BK1890" s="93" t="s">
        <v>4543</v>
      </c>
      <c r="BL1890" s="100" t="s">
        <v>4544</v>
      </c>
      <c r="BM1890" s="95" t="s">
        <v>1125</v>
      </c>
    </row>
    <row r="1891" spans="53:65" ht="15" x14ac:dyDescent="0.25">
      <c r="BA1891" s="91" t="s">
        <v>4605</v>
      </c>
      <c r="BB1891" s="91" t="s">
        <v>4530</v>
      </c>
      <c r="BC1891" s="91" t="s">
        <v>4542</v>
      </c>
      <c r="BD1891" s="473" t="s">
        <v>1301</v>
      </c>
      <c r="BE1891">
        <v>1886</v>
      </c>
      <c r="BF1891" s="93" t="s">
        <v>4538</v>
      </c>
      <c r="BG1891" s="311" t="s">
        <v>3688</v>
      </c>
      <c r="BH1891" s="93" t="str">
        <f t="shared" si="93"/>
        <v>Michigan Emmet</v>
      </c>
      <c r="BI1891" s="93" t="s">
        <v>1799</v>
      </c>
      <c r="BJ1891" s="93"/>
      <c r="BK1891" s="93" t="s">
        <v>4549</v>
      </c>
      <c r="BL1891" s="100" t="s">
        <v>4550</v>
      </c>
      <c r="BM1891" s="95" t="s">
        <v>354</v>
      </c>
    </row>
    <row r="1892" spans="53:65" ht="15" x14ac:dyDescent="0.25">
      <c r="BA1892" s="90" t="s">
        <v>4606</v>
      </c>
      <c r="BB1892" s="90" t="s">
        <v>4530</v>
      </c>
      <c r="BC1892" s="90" t="s">
        <v>4542</v>
      </c>
      <c r="BD1892" s="473" t="s">
        <v>1301</v>
      </c>
      <c r="BE1892">
        <v>1887</v>
      </c>
      <c r="BF1892" s="93" t="s">
        <v>4538</v>
      </c>
      <c r="BG1892" s="311" t="s">
        <v>3688</v>
      </c>
      <c r="BH1892" s="93" t="str">
        <f t="shared" si="93"/>
        <v>Michigan Emmet</v>
      </c>
      <c r="BI1892" s="93" t="s">
        <v>446</v>
      </c>
      <c r="BJ1892" s="93" t="s">
        <v>3396</v>
      </c>
      <c r="BK1892" s="93" t="s">
        <v>4543</v>
      </c>
      <c r="BL1892" s="100" t="s">
        <v>4544</v>
      </c>
      <c r="BM1892" s="95" t="s">
        <v>1125</v>
      </c>
    </row>
    <row r="1893" spans="53:65" ht="15" x14ac:dyDescent="0.25">
      <c r="BA1893" s="91" t="s">
        <v>4607</v>
      </c>
      <c r="BB1893" s="91" t="s">
        <v>4530</v>
      </c>
      <c r="BC1893" s="91" t="s">
        <v>4542</v>
      </c>
      <c r="BD1893" s="473" t="s">
        <v>1301</v>
      </c>
      <c r="BE1893">
        <v>1888</v>
      </c>
      <c r="BF1893" s="93" t="s">
        <v>4538</v>
      </c>
      <c r="BG1893" s="311" t="s">
        <v>4608</v>
      </c>
      <c r="BH1893" s="93" t="str">
        <f t="shared" si="93"/>
        <v>Michigan Genesee</v>
      </c>
      <c r="BI1893" s="93" t="s">
        <v>1799</v>
      </c>
      <c r="BJ1893" s="93"/>
      <c r="BK1893" s="93" t="s">
        <v>4540</v>
      </c>
      <c r="BL1893" s="100" t="s">
        <v>302</v>
      </c>
      <c r="BM1893" s="95" t="s">
        <v>354</v>
      </c>
    </row>
    <row r="1894" spans="53:65" ht="15" x14ac:dyDescent="0.25">
      <c r="BA1894" s="90" t="s">
        <v>4609</v>
      </c>
      <c r="BB1894" s="90" t="s">
        <v>4530</v>
      </c>
      <c r="BC1894" s="90" t="s">
        <v>4542</v>
      </c>
      <c r="BD1894" s="473" t="s">
        <v>1301</v>
      </c>
      <c r="BE1894">
        <v>1889</v>
      </c>
      <c r="BF1894" s="93" t="s">
        <v>4538</v>
      </c>
      <c r="BG1894" s="311" t="s">
        <v>4608</v>
      </c>
      <c r="BH1894" s="93" t="str">
        <f t="shared" si="93"/>
        <v>Michigan Genesee</v>
      </c>
      <c r="BI1894" s="93" t="s">
        <v>446</v>
      </c>
      <c r="BJ1894" s="93" t="s">
        <v>3396</v>
      </c>
      <c r="BK1894" s="93" t="s">
        <v>4543</v>
      </c>
      <c r="BL1894" s="100" t="s">
        <v>4544</v>
      </c>
      <c r="BM1894" s="95" t="s">
        <v>1125</v>
      </c>
    </row>
    <row r="1895" spans="53:65" ht="15" x14ac:dyDescent="0.25">
      <c r="BA1895" s="91" t="s">
        <v>4610</v>
      </c>
      <c r="BB1895" s="91" t="s">
        <v>4530</v>
      </c>
      <c r="BC1895" s="91" t="s">
        <v>4531</v>
      </c>
      <c r="BD1895" s="473" t="s">
        <v>1301</v>
      </c>
      <c r="BE1895">
        <v>1890</v>
      </c>
      <c r="BF1895" s="93" t="s">
        <v>4538</v>
      </c>
      <c r="BG1895" s="311" t="s">
        <v>4611</v>
      </c>
      <c r="BH1895" s="93" t="str">
        <f t="shared" si="93"/>
        <v>Michigan Gladwin</v>
      </c>
      <c r="BI1895" s="93" t="s">
        <v>1799</v>
      </c>
      <c r="BJ1895" s="93"/>
      <c r="BK1895" s="93" t="s">
        <v>4540</v>
      </c>
      <c r="BL1895" s="100" t="s">
        <v>302</v>
      </c>
      <c r="BM1895" s="95" t="s">
        <v>354</v>
      </c>
    </row>
    <row r="1896" spans="53:65" ht="15" x14ac:dyDescent="0.25">
      <c r="BA1896" s="90" t="s">
        <v>4612</v>
      </c>
      <c r="BB1896" s="90" t="s">
        <v>4530</v>
      </c>
      <c r="BC1896" s="90" t="s">
        <v>4542</v>
      </c>
      <c r="BD1896" s="473" t="s">
        <v>1301</v>
      </c>
      <c r="BE1896">
        <v>1891</v>
      </c>
      <c r="BF1896" s="93" t="s">
        <v>4538</v>
      </c>
      <c r="BG1896" s="311" t="s">
        <v>4611</v>
      </c>
      <c r="BH1896" s="93" t="str">
        <f t="shared" si="93"/>
        <v>Michigan Gladwin</v>
      </c>
      <c r="BI1896" s="93" t="s">
        <v>446</v>
      </c>
      <c r="BJ1896" s="93" t="s">
        <v>3396</v>
      </c>
      <c r="BK1896" s="93" t="s">
        <v>4543</v>
      </c>
      <c r="BL1896" s="100" t="s">
        <v>4544</v>
      </c>
      <c r="BM1896" s="95" t="s">
        <v>1125</v>
      </c>
    </row>
    <row r="1897" spans="53:65" ht="15" x14ac:dyDescent="0.25">
      <c r="BA1897" s="91" t="s">
        <v>4613</v>
      </c>
      <c r="BB1897" s="91" t="s">
        <v>4530</v>
      </c>
      <c r="BC1897" s="91" t="s">
        <v>4542</v>
      </c>
      <c r="BD1897" s="473" t="s">
        <v>1301</v>
      </c>
      <c r="BE1897">
        <v>1892</v>
      </c>
      <c r="BF1897" s="93" t="s">
        <v>4538</v>
      </c>
      <c r="BG1897" s="311" t="s">
        <v>4614</v>
      </c>
      <c r="BH1897" s="93" t="str">
        <f t="shared" si="93"/>
        <v>Michigan Gogebic</v>
      </c>
      <c r="BI1897" s="93" t="s">
        <v>3016</v>
      </c>
      <c r="BJ1897" s="93" t="s">
        <v>4564</v>
      </c>
      <c r="BK1897" s="93" t="s">
        <v>4564</v>
      </c>
      <c r="BL1897" s="100" t="s">
        <v>4601</v>
      </c>
      <c r="BM1897" s="95" t="s">
        <v>308</v>
      </c>
    </row>
    <row r="1898" spans="53:65" ht="15" x14ac:dyDescent="0.25">
      <c r="BA1898" s="90" t="s">
        <v>4615</v>
      </c>
      <c r="BB1898" s="90" t="s">
        <v>4530</v>
      </c>
      <c r="BC1898" s="90" t="s">
        <v>4531</v>
      </c>
      <c r="BD1898" s="473" t="s">
        <v>1301</v>
      </c>
      <c r="BE1898">
        <v>1893</v>
      </c>
      <c r="BF1898" s="93" t="s">
        <v>4538</v>
      </c>
      <c r="BG1898" s="311" t="s">
        <v>4616</v>
      </c>
      <c r="BH1898" s="93" t="str">
        <f t="shared" si="93"/>
        <v>Michigan Grand Traverse</v>
      </c>
      <c r="BI1898" s="93" t="s">
        <v>1799</v>
      </c>
      <c r="BJ1898" s="93"/>
      <c r="BK1898" s="93" t="s">
        <v>4549</v>
      </c>
      <c r="BL1898" s="100" t="s">
        <v>4550</v>
      </c>
      <c r="BM1898" s="95" t="s">
        <v>354</v>
      </c>
    </row>
    <row r="1899" spans="53:65" ht="15" x14ac:dyDescent="0.25">
      <c r="BA1899" s="91" t="s">
        <v>4617</v>
      </c>
      <c r="BB1899" s="91" t="s">
        <v>4530</v>
      </c>
      <c r="BC1899" s="91" t="s">
        <v>4531</v>
      </c>
      <c r="BD1899" s="473" t="s">
        <v>1301</v>
      </c>
      <c r="BE1899">
        <v>1894</v>
      </c>
      <c r="BF1899" s="93" t="s">
        <v>4538</v>
      </c>
      <c r="BG1899" s="311" t="s">
        <v>4616</v>
      </c>
      <c r="BH1899" s="93" t="str">
        <f t="shared" si="93"/>
        <v>Michigan Grand Traverse</v>
      </c>
      <c r="BI1899" s="93" t="s">
        <v>446</v>
      </c>
      <c r="BJ1899" s="93" t="s">
        <v>3396</v>
      </c>
      <c r="BK1899" s="93" t="s">
        <v>4543</v>
      </c>
      <c r="BL1899" s="100" t="s">
        <v>4544</v>
      </c>
      <c r="BM1899" s="95" t="s">
        <v>1125</v>
      </c>
    </row>
    <row r="1900" spans="53:65" ht="15" x14ac:dyDescent="0.25">
      <c r="BA1900" s="90" t="s">
        <v>4618</v>
      </c>
      <c r="BB1900" s="90" t="s">
        <v>4530</v>
      </c>
      <c r="BC1900" s="90" t="s">
        <v>4531</v>
      </c>
      <c r="BD1900" s="473" t="s">
        <v>1301</v>
      </c>
      <c r="BE1900">
        <v>1895</v>
      </c>
      <c r="BF1900" s="93" t="s">
        <v>4538</v>
      </c>
      <c r="BG1900" s="311" t="s">
        <v>4619</v>
      </c>
      <c r="BH1900" s="93" t="str">
        <f t="shared" si="93"/>
        <v>Michigan Gratiot</v>
      </c>
      <c r="BI1900" s="93" t="s">
        <v>1799</v>
      </c>
      <c r="BJ1900" s="93"/>
      <c r="BK1900" s="93" t="s">
        <v>4549</v>
      </c>
      <c r="BL1900" s="100" t="s">
        <v>4550</v>
      </c>
      <c r="BM1900" s="95" t="s">
        <v>354</v>
      </c>
    </row>
    <row r="1901" spans="53:65" ht="15" x14ac:dyDescent="0.25">
      <c r="BA1901" s="91" t="s">
        <v>4620</v>
      </c>
      <c r="BB1901" s="91" t="s">
        <v>4530</v>
      </c>
      <c r="BC1901" s="91" t="s">
        <v>4621</v>
      </c>
      <c r="BD1901" s="473" t="s">
        <v>1301</v>
      </c>
      <c r="BE1901">
        <v>1896</v>
      </c>
      <c r="BF1901" s="93" t="s">
        <v>4538</v>
      </c>
      <c r="BG1901" s="311" t="s">
        <v>4619</v>
      </c>
      <c r="BH1901" s="93" t="str">
        <f t="shared" si="93"/>
        <v>Michigan Gratiot</v>
      </c>
      <c r="BI1901" s="93" t="s">
        <v>446</v>
      </c>
      <c r="BJ1901" s="93" t="s">
        <v>3396</v>
      </c>
      <c r="BK1901" s="93" t="s">
        <v>4543</v>
      </c>
      <c r="BL1901" s="100" t="s">
        <v>4544</v>
      </c>
      <c r="BM1901" s="95" t="s">
        <v>1125</v>
      </c>
    </row>
    <row r="1902" spans="53:65" ht="15" x14ac:dyDescent="0.25">
      <c r="BA1902" s="90" t="s">
        <v>4622</v>
      </c>
      <c r="BB1902" s="90" t="s">
        <v>4530</v>
      </c>
      <c r="BC1902" s="90" t="s">
        <v>4621</v>
      </c>
      <c r="BD1902" s="473" t="s">
        <v>1301</v>
      </c>
      <c r="BE1902">
        <v>1897</v>
      </c>
      <c r="BF1902" s="93" t="s">
        <v>4538</v>
      </c>
      <c r="BG1902" s="311" t="s">
        <v>4623</v>
      </c>
      <c r="BH1902" s="93" t="str">
        <f t="shared" si="93"/>
        <v>Michigan Hillsdale</v>
      </c>
      <c r="BI1902" s="93" t="s">
        <v>1799</v>
      </c>
      <c r="BJ1902" s="93"/>
      <c r="BK1902" s="93" t="s">
        <v>4549</v>
      </c>
      <c r="BL1902" s="100" t="s">
        <v>4550</v>
      </c>
      <c r="BM1902" s="95" t="s">
        <v>354</v>
      </c>
    </row>
    <row r="1903" spans="53:65" ht="15" x14ac:dyDescent="0.25">
      <c r="BA1903" s="91" t="s">
        <v>4624</v>
      </c>
      <c r="BB1903" s="91" t="s">
        <v>4530</v>
      </c>
      <c r="BC1903" s="91" t="s">
        <v>4531</v>
      </c>
      <c r="BD1903" s="473" t="s">
        <v>1301</v>
      </c>
      <c r="BE1903">
        <v>1898</v>
      </c>
      <c r="BF1903" s="93" t="s">
        <v>4538</v>
      </c>
      <c r="BG1903" s="311" t="s">
        <v>4623</v>
      </c>
      <c r="BH1903" s="93" t="str">
        <f t="shared" si="93"/>
        <v>Michigan Hillsdale</v>
      </c>
      <c r="BI1903" s="93" t="s">
        <v>446</v>
      </c>
      <c r="BJ1903" s="93" t="s">
        <v>3396</v>
      </c>
      <c r="BK1903" s="93" t="s">
        <v>4543</v>
      </c>
      <c r="BL1903" s="100" t="s">
        <v>4544</v>
      </c>
      <c r="BM1903" s="95" t="s">
        <v>1125</v>
      </c>
    </row>
    <row r="1904" spans="53:65" ht="15" x14ac:dyDescent="0.25">
      <c r="BA1904" s="90" t="s">
        <v>4625</v>
      </c>
      <c r="BB1904" s="90" t="s">
        <v>4530</v>
      </c>
      <c r="BC1904" s="90" t="s">
        <v>4531</v>
      </c>
      <c r="BD1904" s="473" t="s">
        <v>1301</v>
      </c>
      <c r="BE1904">
        <v>1899</v>
      </c>
      <c r="BF1904" s="93" t="s">
        <v>4538</v>
      </c>
      <c r="BG1904" s="311" t="s">
        <v>4626</v>
      </c>
      <c r="BH1904" s="93" t="str">
        <f t="shared" si="93"/>
        <v>Michigan Houghton</v>
      </c>
      <c r="BI1904" s="93" t="s">
        <v>3016</v>
      </c>
      <c r="BJ1904" s="93" t="s">
        <v>4564</v>
      </c>
      <c r="BK1904" s="93" t="s">
        <v>4564</v>
      </c>
      <c r="BL1904" s="100" t="s">
        <v>4601</v>
      </c>
      <c r="BM1904" s="95" t="s">
        <v>308</v>
      </c>
    </row>
    <row r="1905" spans="53:65" ht="15" x14ac:dyDescent="0.25">
      <c r="BA1905" s="91" t="s">
        <v>4627</v>
      </c>
      <c r="BB1905" s="91" t="s">
        <v>4530</v>
      </c>
      <c r="BC1905" s="91" t="s">
        <v>4531</v>
      </c>
      <c r="BD1905" s="473" t="s">
        <v>1301</v>
      </c>
      <c r="BE1905">
        <v>1900</v>
      </c>
      <c r="BF1905" s="93" t="s">
        <v>4538</v>
      </c>
      <c r="BG1905" s="311" t="s">
        <v>4628</v>
      </c>
      <c r="BH1905" s="93" t="str">
        <f t="shared" si="93"/>
        <v>Michigan Huron</v>
      </c>
      <c r="BI1905" s="93" t="s">
        <v>1799</v>
      </c>
      <c r="BJ1905" s="93"/>
      <c r="BK1905" s="93" t="s">
        <v>4540</v>
      </c>
      <c r="BL1905" s="100" t="s">
        <v>302</v>
      </c>
      <c r="BM1905" s="95" t="s">
        <v>354</v>
      </c>
    </row>
    <row r="1906" spans="53:65" ht="15" x14ac:dyDescent="0.25">
      <c r="BA1906" s="90" t="s">
        <v>4629</v>
      </c>
      <c r="BB1906" s="90" t="s">
        <v>4530</v>
      </c>
      <c r="BC1906" s="90" t="s">
        <v>4621</v>
      </c>
      <c r="BD1906" s="473" t="s">
        <v>1301</v>
      </c>
      <c r="BE1906">
        <v>1901</v>
      </c>
      <c r="BF1906" s="93" t="s">
        <v>4538</v>
      </c>
      <c r="BG1906" s="311" t="s">
        <v>4628</v>
      </c>
      <c r="BH1906" s="93" t="str">
        <f t="shared" si="93"/>
        <v>Michigan Huron</v>
      </c>
      <c r="BI1906" s="93" t="s">
        <v>446</v>
      </c>
      <c r="BJ1906" s="93" t="s">
        <v>3396</v>
      </c>
      <c r="BK1906" s="93" t="s">
        <v>4543</v>
      </c>
      <c r="BL1906" s="100" t="s">
        <v>4544</v>
      </c>
      <c r="BM1906" s="95" t="s">
        <v>1125</v>
      </c>
    </row>
    <row r="1907" spans="53:65" ht="15" x14ac:dyDescent="0.25">
      <c r="BA1907" s="91" t="s">
        <v>4630</v>
      </c>
      <c r="BB1907" s="91" t="s">
        <v>4530</v>
      </c>
      <c r="BC1907" s="91" t="s">
        <v>4621</v>
      </c>
      <c r="BD1907" s="473" t="s">
        <v>1301</v>
      </c>
      <c r="BE1907">
        <v>1902</v>
      </c>
      <c r="BF1907" s="93" t="s">
        <v>4538</v>
      </c>
      <c r="BG1907" s="311" t="s">
        <v>4631</v>
      </c>
      <c r="BH1907" s="93" t="str">
        <f t="shared" ref="BH1907:BH1964" si="94">_xlfn.CONCAT(BF1907," ",BG1907)</f>
        <v>Michigan Ingham</v>
      </c>
      <c r="BI1907" s="93" t="s">
        <v>1799</v>
      </c>
      <c r="BJ1907" s="93"/>
      <c r="BK1907" s="93" t="s">
        <v>4549</v>
      </c>
      <c r="BL1907" s="100" t="s">
        <v>4550</v>
      </c>
      <c r="BM1907" s="95" t="s">
        <v>354</v>
      </c>
    </row>
    <row r="1908" spans="53:65" ht="15" x14ac:dyDescent="0.25">
      <c r="BA1908" s="91" t="s">
        <v>4632</v>
      </c>
      <c r="BB1908" s="91" t="s">
        <v>4530</v>
      </c>
      <c r="BC1908" s="91" t="s">
        <v>4531</v>
      </c>
      <c r="BD1908" s="473" t="s">
        <v>1301</v>
      </c>
      <c r="BE1908">
        <v>1903</v>
      </c>
      <c r="BF1908" s="93" t="s">
        <v>4538</v>
      </c>
      <c r="BG1908" s="311" t="s">
        <v>4631</v>
      </c>
      <c r="BH1908" s="93" t="str">
        <f t="shared" si="94"/>
        <v>Michigan Ingham</v>
      </c>
      <c r="BI1908" s="93" t="s">
        <v>446</v>
      </c>
      <c r="BJ1908" s="93" t="s">
        <v>3396</v>
      </c>
      <c r="BK1908" s="93" t="s">
        <v>4543</v>
      </c>
      <c r="BL1908" s="100" t="s">
        <v>4544</v>
      </c>
      <c r="BM1908" s="95" t="s">
        <v>1125</v>
      </c>
    </row>
    <row r="1909" spans="53:65" ht="15" x14ac:dyDescent="0.25">
      <c r="BA1909" s="90" t="s">
        <v>4633</v>
      </c>
      <c r="BB1909" s="90" t="s">
        <v>4530</v>
      </c>
      <c r="BC1909" s="90" t="s">
        <v>4531</v>
      </c>
      <c r="BD1909" s="473" t="s">
        <v>1301</v>
      </c>
      <c r="BE1909">
        <v>1904</v>
      </c>
      <c r="BF1909" s="93" t="s">
        <v>4538</v>
      </c>
      <c r="BG1909" s="311" t="s">
        <v>4634</v>
      </c>
      <c r="BH1909" s="93" t="str">
        <f t="shared" si="94"/>
        <v>Michigan Ionia</v>
      </c>
      <c r="BI1909" s="93" t="s">
        <v>1799</v>
      </c>
      <c r="BJ1909" s="93"/>
      <c r="BK1909" s="93" t="s">
        <v>4549</v>
      </c>
      <c r="BL1909" s="100" t="s">
        <v>4550</v>
      </c>
      <c r="BM1909" s="95" t="s">
        <v>354</v>
      </c>
    </row>
    <row r="1910" spans="53:65" ht="15" x14ac:dyDescent="0.25">
      <c r="BA1910" s="91" t="s">
        <v>4635</v>
      </c>
      <c r="BB1910" s="91" t="s">
        <v>4530</v>
      </c>
      <c r="BC1910" s="91" t="s">
        <v>4531</v>
      </c>
      <c r="BD1910" s="473" t="s">
        <v>1301</v>
      </c>
      <c r="BE1910">
        <v>1905</v>
      </c>
      <c r="BF1910" s="93" t="s">
        <v>4538</v>
      </c>
      <c r="BG1910" s="311" t="s">
        <v>4634</v>
      </c>
      <c r="BH1910" s="93" t="str">
        <f t="shared" si="94"/>
        <v>Michigan Ionia</v>
      </c>
      <c r="BI1910" s="93" t="s">
        <v>446</v>
      </c>
      <c r="BJ1910" s="93" t="s">
        <v>3396</v>
      </c>
      <c r="BK1910" s="93" t="s">
        <v>4543</v>
      </c>
      <c r="BL1910" s="100" t="s">
        <v>4544</v>
      </c>
      <c r="BM1910" s="95" t="s">
        <v>1125</v>
      </c>
    </row>
    <row r="1911" spans="53:65" ht="15" x14ac:dyDescent="0.25">
      <c r="BA1911" s="90" t="s">
        <v>4636</v>
      </c>
      <c r="BB1911" s="90" t="s">
        <v>4530</v>
      </c>
      <c r="BC1911" s="90" t="s">
        <v>4637</v>
      </c>
      <c r="BD1911" s="473" t="s">
        <v>1301</v>
      </c>
      <c r="BE1911">
        <v>1906</v>
      </c>
      <c r="BF1911" s="93" t="s">
        <v>4538</v>
      </c>
      <c r="BG1911" s="311" t="s">
        <v>4638</v>
      </c>
      <c r="BH1911" s="93" t="str">
        <f t="shared" si="94"/>
        <v>Michigan Iosco</v>
      </c>
      <c r="BI1911" s="93" t="s">
        <v>1799</v>
      </c>
      <c r="BJ1911" s="93"/>
      <c r="BK1911" s="93" t="s">
        <v>4540</v>
      </c>
      <c r="BL1911" s="100" t="s">
        <v>302</v>
      </c>
      <c r="BM1911" s="95" t="s">
        <v>354</v>
      </c>
    </row>
    <row r="1912" spans="53:65" ht="15" x14ac:dyDescent="0.25">
      <c r="BA1912" s="91" t="s">
        <v>4639</v>
      </c>
      <c r="BB1912" s="91" t="s">
        <v>4530</v>
      </c>
      <c r="BC1912" s="91" t="s">
        <v>4531</v>
      </c>
      <c r="BD1912" s="473" t="s">
        <v>1301</v>
      </c>
      <c r="BE1912">
        <v>1907</v>
      </c>
      <c r="BF1912" s="93" t="s">
        <v>4538</v>
      </c>
      <c r="BG1912" s="311" t="s">
        <v>4638</v>
      </c>
      <c r="BH1912" s="93" t="str">
        <f t="shared" si="94"/>
        <v>Michigan Iosco</v>
      </c>
      <c r="BI1912" s="93" t="s">
        <v>446</v>
      </c>
      <c r="BJ1912" s="93" t="s">
        <v>3396</v>
      </c>
      <c r="BK1912" s="93" t="s">
        <v>4543</v>
      </c>
      <c r="BL1912" s="100" t="s">
        <v>4544</v>
      </c>
      <c r="BM1912" s="95" t="s">
        <v>1125</v>
      </c>
    </row>
    <row r="1913" spans="53:65" ht="15" x14ac:dyDescent="0.25">
      <c r="BA1913" s="90" t="s">
        <v>4640</v>
      </c>
      <c r="BB1913" s="90" t="s">
        <v>4530</v>
      </c>
      <c r="BC1913" s="90" t="s">
        <v>4621</v>
      </c>
      <c r="BD1913" s="473" t="s">
        <v>1301</v>
      </c>
      <c r="BE1913">
        <v>1908</v>
      </c>
      <c r="BF1913" s="93" t="s">
        <v>4538</v>
      </c>
      <c r="BG1913" s="311" t="s">
        <v>4641</v>
      </c>
      <c r="BH1913" s="93" t="str">
        <f t="shared" si="94"/>
        <v>Michigan Iron</v>
      </c>
      <c r="BI1913" s="93" t="s">
        <v>3016</v>
      </c>
      <c r="BJ1913" s="93" t="s">
        <v>4564</v>
      </c>
      <c r="BK1913" s="93" t="s">
        <v>4564</v>
      </c>
      <c r="BL1913" s="100" t="s">
        <v>4601</v>
      </c>
      <c r="BM1913" s="95" t="s">
        <v>308</v>
      </c>
    </row>
    <row r="1914" spans="53:65" ht="15" x14ac:dyDescent="0.25">
      <c r="BA1914" s="90" t="s">
        <v>4642</v>
      </c>
      <c r="BB1914" s="90" t="s">
        <v>4530</v>
      </c>
      <c r="BC1914" s="90" t="s">
        <v>4621</v>
      </c>
      <c r="BD1914" s="473" t="s">
        <v>1301</v>
      </c>
      <c r="BE1914">
        <v>1909</v>
      </c>
      <c r="BF1914" s="93" t="s">
        <v>4538</v>
      </c>
      <c r="BG1914" s="311" t="s">
        <v>4643</v>
      </c>
      <c r="BH1914" s="93" t="str">
        <f t="shared" si="94"/>
        <v>Michigan Isabella</v>
      </c>
      <c r="BI1914" s="93" t="s">
        <v>1799</v>
      </c>
      <c r="BJ1914" s="93"/>
      <c r="BK1914" s="93" t="s">
        <v>4549</v>
      </c>
      <c r="BL1914" s="100" t="s">
        <v>4550</v>
      </c>
      <c r="BM1914" s="95" t="s">
        <v>354</v>
      </c>
    </row>
    <row r="1915" spans="53:65" ht="15" x14ac:dyDescent="0.25">
      <c r="BA1915" s="90" t="s">
        <v>4644</v>
      </c>
      <c r="BB1915" s="90" t="s">
        <v>4530</v>
      </c>
      <c r="BC1915" s="90" t="s">
        <v>4531</v>
      </c>
      <c r="BD1915" s="473" t="s">
        <v>1301</v>
      </c>
      <c r="BE1915">
        <v>1910</v>
      </c>
      <c r="BF1915" s="93" t="s">
        <v>4538</v>
      </c>
      <c r="BG1915" s="311" t="s">
        <v>4643</v>
      </c>
      <c r="BH1915" s="93" t="str">
        <f t="shared" si="94"/>
        <v>Michigan Isabella</v>
      </c>
      <c r="BI1915" s="93" t="s">
        <v>446</v>
      </c>
      <c r="BJ1915" s="93" t="s">
        <v>3396</v>
      </c>
      <c r="BK1915" s="93" t="s">
        <v>4543</v>
      </c>
      <c r="BL1915" s="100" t="s">
        <v>4544</v>
      </c>
      <c r="BM1915" s="95" t="s">
        <v>1125</v>
      </c>
    </row>
    <row r="1916" spans="53:65" ht="15" x14ac:dyDescent="0.25">
      <c r="BA1916" s="91" t="s">
        <v>4645</v>
      </c>
      <c r="BB1916" s="91" t="s">
        <v>4530</v>
      </c>
      <c r="BC1916" s="91" t="s">
        <v>4621</v>
      </c>
      <c r="BD1916" s="473" t="s">
        <v>1301</v>
      </c>
      <c r="BE1916">
        <v>1911</v>
      </c>
      <c r="BF1916" s="93" t="s">
        <v>4538</v>
      </c>
      <c r="BG1916" s="311" t="s">
        <v>848</v>
      </c>
      <c r="BH1916" s="93" t="str">
        <f t="shared" si="94"/>
        <v>Michigan Jackson</v>
      </c>
      <c r="BI1916" s="93" t="s">
        <v>1799</v>
      </c>
      <c r="BJ1916" s="93"/>
      <c r="BK1916" s="93" t="s">
        <v>4549</v>
      </c>
      <c r="BL1916" s="100" t="s">
        <v>4550</v>
      </c>
      <c r="BM1916" s="95" t="s">
        <v>354</v>
      </c>
    </row>
    <row r="1917" spans="53:65" ht="15" x14ac:dyDescent="0.25">
      <c r="BA1917" s="91" t="s">
        <v>4646</v>
      </c>
      <c r="BB1917" s="91" t="s">
        <v>4530</v>
      </c>
      <c r="BC1917" s="91" t="s">
        <v>4621</v>
      </c>
      <c r="BD1917" s="473" t="s">
        <v>1301</v>
      </c>
      <c r="BE1917">
        <v>1912</v>
      </c>
      <c r="BF1917" s="93" t="s">
        <v>4538</v>
      </c>
      <c r="BG1917" s="311" t="s">
        <v>848</v>
      </c>
      <c r="BH1917" s="93" t="str">
        <f t="shared" si="94"/>
        <v>Michigan Jackson</v>
      </c>
      <c r="BI1917" s="93" t="s">
        <v>446</v>
      </c>
      <c r="BJ1917" s="93" t="s">
        <v>3396</v>
      </c>
      <c r="BK1917" s="93" t="s">
        <v>4543</v>
      </c>
      <c r="BL1917" s="100" t="s">
        <v>4544</v>
      </c>
      <c r="BM1917" s="95" t="s">
        <v>1125</v>
      </c>
    </row>
    <row r="1918" spans="53:65" ht="15" x14ac:dyDescent="0.25">
      <c r="BA1918" s="90" t="s">
        <v>4647</v>
      </c>
      <c r="BB1918" s="90" t="s">
        <v>4530</v>
      </c>
      <c r="BC1918" s="90" t="s">
        <v>4531</v>
      </c>
      <c r="BD1918" s="473" t="s">
        <v>1301</v>
      </c>
      <c r="BE1918">
        <v>1913</v>
      </c>
      <c r="BF1918" s="93" t="s">
        <v>4538</v>
      </c>
      <c r="BG1918" s="311" t="s">
        <v>4648</v>
      </c>
      <c r="BH1918" s="93" t="str">
        <f t="shared" si="94"/>
        <v>Michigan Kalamazoo</v>
      </c>
      <c r="BI1918" s="93" t="s">
        <v>1799</v>
      </c>
      <c r="BJ1918" s="93"/>
      <c r="BK1918" s="93" t="s">
        <v>4549</v>
      </c>
      <c r="BL1918" s="100" t="s">
        <v>4550</v>
      </c>
      <c r="BM1918" s="95" t="s">
        <v>354</v>
      </c>
    </row>
    <row r="1919" spans="53:65" ht="15" x14ac:dyDescent="0.25">
      <c r="BA1919" s="91" t="s">
        <v>4649</v>
      </c>
      <c r="BB1919" s="91" t="s">
        <v>4530</v>
      </c>
      <c r="BC1919" s="91" t="s">
        <v>4637</v>
      </c>
      <c r="BD1919" s="473" t="s">
        <v>1301</v>
      </c>
      <c r="BE1919">
        <v>1914</v>
      </c>
      <c r="BF1919" s="93" t="s">
        <v>4538</v>
      </c>
      <c r="BG1919" s="311" t="s">
        <v>4648</v>
      </c>
      <c r="BH1919" s="93" t="str">
        <f t="shared" si="94"/>
        <v>Michigan Kalamazoo</v>
      </c>
      <c r="BI1919" s="93" t="s">
        <v>446</v>
      </c>
      <c r="BJ1919" s="93" t="s">
        <v>3396</v>
      </c>
      <c r="BK1919" s="93" t="s">
        <v>4543</v>
      </c>
      <c r="BL1919" s="100" t="s">
        <v>4544</v>
      </c>
      <c r="BM1919" s="95" t="s">
        <v>1125</v>
      </c>
    </row>
    <row r="1920" spans="53:65" ht="15" x14ac:dyDescent="0.25">
      <c r="BA1920" s="90" t="s">
        <v>4650</v>
      </c>
      <c r="BB1920" s="90" t="s">
        <v>4530</v>
      </c>
      <c r="BC1920" s="90" t="s">
        <v>4637</v>
      </c>
      <c r="BD1920" s="473" t="s">
        <v>1301</v>
      </c>
      <c r="BE1920">
        <v>1915</v>
      </c>
      <c r="BF1920" s="93" t="s">
        <v>4538</v>
      </c>
      <c r="BG1920" s="311" t="s">
        <v>4651</v>
      </c>
      <c r="BH1920" s="93" t="str">
        <f t="shared" si="94"/>
        <v>Michigan Kalkaska</v>
      </c>
      <c r="BI1920" s="93" t="s">
        <v>1799</v>
      </c>
      <c r="BJ1920" s="93"/>
      <c r="BK1920" s="93" t="s">
        <v>4549</v>
      </c>
      <c r="BL1920" s="100" t="s">
        <v>4550</v>
      </c>
      <c r="BM1920" s="95" t="s">
        <v>354</v>
      </c>
    </row>
    <row r="1921" spans="53:65" ht="15" x14ac:dyDescent="0.25">
      <c r="BA1921" s="91" t="s">
        <v>4652</v>
      </c>
      <c r="BB1921" s="91" t="s">
        <v>4530</v>
      </c>
      <c r="BC1921" s="91" t="s">
        <v>4637</v>
      </c>
      <c r="BD1921" s="473" t="s">
        <v>1301</v>
      </c>
      <c r="BE1921">
        <v>1916</v>
      </c>
      <c r="BF1921" s="93" t="s">
        <v>4538</v>
      </c>
      <c r="BG1921" s="311" t="s">
        <v>4651</v>
      </c>
      <c r="BH1921" s="93" t="str">
        <f t="shared" si="94"/>
        <v>Michigan Kalkaska</v>
      </c>
      <c r="BI1921" s="93" t="s">
        <v>446</v>
      </c>
      <c r="BJ1921" s="93" t="s">
        <v>3396</v>
      </c>
      <c r="BK1921" s="93" t="s">
        <v>4543</v>
      </c>
      <c r="BL1921" s="100" t="s">
        <v>4544</v>
      </c>
      <c r="BM1921" s="95" t="s">
        <v>1125</v>
      </c>
    </row>
    <row r="1922" spans="53:65" ht="15" x14ac:dyDescent="0.25">
      <c r="BA1922" s="90" t="s">
        <v>4653</v>
      </c>
      <c r="BB1922" s="90" t="s">
        <v>4530</v>
      </c>
      <c r="BC1922" s="90" t="s">
        <v>4637</v>
      </c>
      <c r="BD1922" s="473" t="s">
        <v>1301</v>
      </c>
      <c r="BE1922">
        <v>1917</v>
      </c>
      <c r="BF1922" s="93" t="s">
        <v>4538</v>
      </c>
      <c r="BG1922" s="311" t="s">
        <v>1787</v>
      </c>
      <c r="BH1922" s="93" t="str">
        <f t="shared" si="94"/>
        <v>Michigan Kent</v>
      </c>
      <c r="BI1922" s="93" t="s">
        <v>1799</v>
      </c>
      <c r="BJ1922" s="93"/>
      <c r="BK1922" s="93" t="s">
        <v>4549</v>
      </c>
      <c r="BL1922" s="100" t="s">
        <v>4550</v>
      </c>
      <c r="BM1922" s="95" t="s">
        <v>354</v>
      </c>
    </row>
    <row r="1923" spans="53:65" ht="15" x14ac:dyDescent="0.25">
      <c r="BA1923" s="90" t="s">
        <v>4654</v>
      </c>
      <c r="BB1923" s="90" t="s">
        <v>4530</v>
      </c>
      <c r="BC1923" s="90" t="s">
        <v>4637</v>
      </c>
      <c r="BD1923" s="473" t="s">
        <v>1301</v>
      </c>
      <c r="BE1923">
        <v>1918</v>
      </c>
      <c r="BF1923" s="93" t="s">
        <v>4538</v>
      </c>
      <c r="BG1923" s="311" t="s">
        <v>1787</v>
      </c>
      <c r="BH1923" s="93" t="str">
        <f t="shared" si="94"/>
        <v>Michigan Kent</v>
      </c>
      <c r="BI1923" s="93" t="s">
        <v>446</v>
      </c>
      <c r="BJ1923" s="93" t="s">
        <v>3396</v>
      </c>
      <c r="BK1923" s="93" t="s">
        <v>4543</v>
      </c>
      <c r="BL1923" s="100" t="s">
        <v>4544</v>
      </c>
      <c r="BM1923" s="95" t="s">
        <v>1125</v>
      </c>
    </row>
    <row r="1924" spans="53:65" ht="15" x14ac:dyDescent="0.25">
      <c r="BA1924" s="91" t="s">
        <v>4655</v>
      </c>
      <c r="BB1924" s="91" t="s">
        <v>4530</v>
      </c>
      <c r="BC1924" s="91" t="s">
        <v>4637</v>
      </c>
      <c r="BD1924" s="473" t="s">
        <v>1301</v>
      </c>
      <c r="BE1924">
        <v>1919</v>
      </c>
      <c r="BF1924" s="93" t="s">
        <v>4538</v>
      </c>
      <c r="BG1924" s="311" t="s">
        <v>4656</v>
      </c>
      <c r="BH1924" s="93" t="str">
        <f t="shared" si="94"/>
        <v>Michigan Keweenaw</v>
      </c>
      <c r="BI1924" s="93" t="s">
        <v>3016</v>
      </c>
      <c r="BJ1924" s="93" t="s">
        <v>4565</v>
      </c>
      <c r="BK1924" s="93" t="s">
        <v>4565</v>
      </c>
      <c r="BL1924" s="100" t="s">
        <v>4566</v>
      </c>
      <c r="BM1924" s="95" t="s">
        <v>308</v>
      </c>
    </row>
    <row r="1925" spans="53:65" ht="15" x14ac:dyDescent="0.25">
      <c r="BA1925" s="90" t="s">
        <v>4657</v>
      </c>
      <c r="BB1925" s="90" t="s">
        <v>4530</v>
      </c>
      <c r="BC1925" s="90" t="s">
        <v>4637</v>
      </c>
      <c r="BD1925" s="473" t="s">
        <v>1301</v>
      </c>
      <c r="BE1925">
        <v>1920</v>
      </c>
      <c r="BF1925" s="93" t="s">
        <v>4538</v>
      </c>
      <c r="BG1925" s="311" t="s">
        <v>1460</v>
      </c>
      <c r="BH1925" s="93" t="str">
        <f t="shared" si="94"/>
        <v>Michigan Lake</v>
      </c>
      <c r="BI1925" s="93" t="s">
        <v>1799</v>
      </c>
      <c r="BJ1925" s="93"/>
      <c r="BK1925" s="93" t="s">
        <v>4549</v>
      </c>
      <c r="BL1925" s="100" t="s">
        <v>4550</v>
      </c>
      <c r="BM1925" s="95" t="s">
        <v>354</v>
      </c>
    </row>
    <row r="1926" spans="53:65" ht="15" x14ac:dyDescent="0.25">
      <c r="BA1926" s="91" t="s">
        <v>4658</v>
      </c>
      <c r="BB1926" s="91" t="s">
        <v>4530</v>
      </c>
      <c r="BC1926" s="91" t="s">
        <v>4637</v>
      </c>
      <c r="BD1926" s="473" t="s">
        <v>1301</v>
      </c>
      <c r="BE1926">
        <v>1921</v>
      </c>
      <c r="BF1926" s="93" t="s">
        <v>4538</v>
      </c>
      <c r="BG1926" s="311" t="s">
        <v>1460</v>
      </c>
      <c r="BH1926" s="93" t="str">
        <f t="shared" si="94"/>
        <v>Michigan Lake</v>
      </c>
      <c r="BI1926" s="93" t="s">
        <v>446</v>
      </c>
      <c r="BJ1926" s="93" t="s">
        <v>3396</v>
      </c>
      <c r="BK1926" s="93" t="s">
        <v>4543</v>
      </c>
      <c r="BL1926" s="100" t="s">
        <v>4544</v>
      </c>
      <c r="BM1926" s="95" t="s">
        <v>1125</v>
      </c>
    </row>
    <row r="1927" spans="53:65" ht="15" x14ac:dyDescent="0.25">
      <c r="BA1927" s="91" t="s">
        <v>4659</v>
      </c>
      <c r="BB1927" s="91" t="s">
        <v>4530</v>
      </c>
      <c r="BC1927" s="91" t="s">
        <v>4637</v>
      </c>
      <c r="BD1927" s="473" t="s">
        <v>1301</v>
      </c>
      <c r="BE1927">
        <v>1922</v>
      </c>
      <c r="BF1927" s="93" t="s">
        <v>4538</v>
      </c>
      <c r="BG1927" s="311" t="s">
        <v>4660</v>
      </c>
      <c r="BH1927" s="93" t="str">
        <f t="shared" si="94"/>
        <v>Michigan Lapeer</v>
      </c>
      <c r="BI1927" s="93" t="s">
        <v>1799</v>
      </c>
      <c r="BJ1927" s="93"/>
      <c r="BK1927" s="93" t="s">
        <v>4540</v>
      </c>
      <c r="BL1927" s="100" t="s">
        <v>302</v>
      </c>
      <c r="BM1927" s="95" t="s">
        <v>354</v>
      </c>
    </row>
    <row r="1928" spans="53:65" ht="15" x14ac:dyDescent="0.25">
      <c r="BA1928" s="90" t="s">
        <v>4661</v>
      </c>
      <c r="BB1928" s="90" t="s">
        <v>4530</v>
      </c>
      <c r="BC1928" s="90" t="s">
        <v>4637</v>
      </c>
      <c r="BD1928" s="473" t="s">
        <v>1301</v>
      </c>
      <c r="BE1928">
        <v>1923</v>
      </c>
      <c r="BF1928" s="93" t="s">
        <v>4538</v>
      </c>
      <c r="BG1928" s="311" t="s">
        <v>4660</v>
      </c>
      <c r="BH1928" s="93" t="str">
        <f t="shared" si="94"/>
        <v>Michigan Lapeer</v>
      </c>
      <c r="BI1928" s="93" t="s">
        <v>446</v>
      </c>
      <c r="BJ1928" s="93" t="s">
        <v>3396</v>
      </c>
      <c r="BK1928" s="93" t="s">
        <v>4543</v>
      </c>
      <c r="BL1928" s="100" t="s">
        <v>4544</v>
      </c>
      <c r="BM1928" s="95" t="s">
        <v>1125</v>
      </c>
    </row>
    <row r="1929" spans="53:65" ht="15" x14ac:dyDescent="0.25">
      <c r="BA1929" s="91" t="s">
        <v>4662</v>
      </c>
      <c r="BB1929" s="91" t="s">
        <v>4530</v>
      </c>
      <c r="BC1929" s="91" t="s">
        <v>4637</v>
      </c>
      <c r="BD1929" s="473" t="s">
        <v>1301</v>
      </c>
      <c r="BE1929">
        <v>1924</v>
      </c>
      <c r="BF1929" s="93" t="s">
        <v>4538</v>
      </c>
      <c r="BG1929" s="311" t="s">
        <v>4663</v>
      </c>
      <c r="BH1929" s="93" t="str">
        <f t="shared" si="94"/>
        <v>Michigan Leelanau</v>
      </c>
      <c r="BI1929" s="93" t="s">
        <v>1799</v>
      </c>
      <c r="BJ1929" s="93"/>
      <c r="BK1929" s="93" t="s">
        <v>4549</v>
      </c>
      <c r="BL1929" s="100" t="s">
        <v>4550</v>
      </c>
      <c r="BM1929" s="95" t="s">
        <v>354</v>
      </c>
    </row>
    <row r="1930" spans="53:65" ht="15" x14ac:dyDescent="0.25">
      <c r="BA1930" s="90" t="s">
        <v>4664</v>
      </c>
      <c r="BB1930" s="90" t="s">
        <v>4530</v>
      </c>
      <c r="BC1930" s="90" t="s">
        <v>4621</v>
      </c>
      <c r="BD1930" s="473" t="s">
        <v>1301</v>
      </c>
      <c r="BE1930">
        <v>1925</v>
      </c>
      <c r="BF1930" s="93" t="s">
        <v>4538</v>
      </c>
      <c r="BG1930" s="311" t="s">
        <v>4663</v>
      </c>
      <c r="BH1930" s="93" t="str">
        <f t="shared" si="94"/>
        <v>Michigan Leelanau</v>
      </c>
      <c r="BI1930" s="93" t="s">
        <v>446</v>
      </c>
      <c r="BJ1930" s="93" t="s">
        <v>3396</v>
      </c>
      <c r="BK1930" s="93" t="s">
        <v>4543</v>
      </c>
      <c r="BL1930" s="100" t="s">
        <v>4544</v>
      </c>
      <c r="BM1930" s="95" t="s">
        <v>1125</v>
      </c>
    </row>
    <row r="1931" spans="53:65" ht="15" x14ac:dyDescent="0.25">
      <c r="BA1931" s="90" t="s">
        <v>4665</v>
      </c>
      <c r="BB1931" s="90" t="s">
        <v>4530</v>
      </c>
      <c r="BC1931" s="90" t="s">
        <v>4621</v>
      </c>
      <c r="BD1931" s="473" t="s">
        <v>1301</v>
      </c>
      <c r="BE1931">
        <v>1926</v>
      </c>
      <c r="BF1931" s="93" t="s">
        <v>4538</v>
      </c>
      <c r="BG1931" s="311" t="s">
        <v>4666</v>
      </c>
      <c r="BH1931" s="93" t="str">
        <f t="shared" si="94"/>
        <v>Michigan Lenawee</v>
      </c>
      <c r="BI1931" s="93" t="s">
        <v>1799</v>
      </c>
      <c r="BJ1931" s="93"/>
      <c r="BK1931" s="93" t="s">
        <v>4549</v>
      </c>
      <c r="BL1931" s="100" t="s">
        <v>4550</v>
      </c>
      <c r="BM1931" s="95" t="s">
        <v>354</v>
      </c>
    </row>
    <row r="1932" spans="53:65" ht="15" x14ac:dyDescent="0.25">
      <c r="BA1932" s="91" t="s">
        <v>4667</v>
      </c>
      <c r="BB1932" s="91" t="s">
        <v>4530</v>
      </c>
      <c r="BC1932" s="91" t="s">
        <v>4621</v>
      </c>
      <c r="BD1932" s="473" t="s">
        <v>1301</v>
      </c>
      <c r="BE1932">
        <v>1927</v>
      </c>
      <c r="BF1932" s="93" t="s">
        <v>4538</v>
      </c>
      <c r="BG1932" s="311" t="s">
        <v>4666</v>
      </c>
      <c r="BH1932" s="93" t="str">
        <f t="shared" si="94"/>
        <v>Michigan Lenawee</v>
      </c>
      <c r="BI1932" s="93" t="s">
        <v>446</v>
      </c>
      <c r="BJ1932" s="93" t="s">
        <v>3396</v>
      </c>
      <c r="BK1932" s="93" t="s">
        <v>4543</v>
      </c>
      <c r="BL1932" s="100" t="s">
        <v>4544</v>
      </c>
      <c r="BM1932" s="95" t="s">
        <v>1125</v>
      </c>
    </row>
    <row r="1933" spans="53:65" ht="15" x14ac:dyDescent="0.25">
      <c r="BA1933" s="90" t="s">
        <v>4668</v>
      </c>
      <c r="BB1933" s="90" t="s">
        <v>4530</v>
      </c>
      <c r="BC1933" s="90" t="s">
        <v>4621</v>
      </c>
      <c r="BD1933" s="473" t="s">
        <v>1301</v>
      </c>
      <c r="BE1933">
        <v>1928</v>
      </c>
      <c r="BF1933" s="93" t="s">
        <v>4538</v>
      </c>
      <c r="BG1933" s="311" t="s">
        <v>3253</v>
      </c>
      <c r="BH1933" s="93" t="str">
        <f t="shared" si="94"/>
        <v>Michigan Livingston</v>
      </c>
      <c r="BI1933" s="93" t="s">
        <v>1799</v>
      </c>
      <c r="BJ1933" s="93"/>
      <c r="BK1933" s="93" t="s">
        <v>4549</v>
      </c>
      <c r="BL1933" s="100" t="s">
        <v>4550</v>
      </c>
      <c r="BM1933" s="95" t="s">
        <v>354</v>
      </c>
    </row>
    <row r="1934" spans="53:65" ht="15" x14ac:dyDescent="0.25">
      <c r="BA1934" s="91" t="s">
        <v>4669</v>
      </c>
      <c r="BB1934" s="91" t="s">
        <v>4530</v>
      </c>
      <c r="BC1934" s="91" t="s">
        <v>4637</v>
      </c>
      <c r="BD1934" s="473" t="s">
        <v>1301</v>
      </c>
      <c r="BE1934">
        <v>1929</v>
      </c>
      <c r="BF1934" s="93" t="s">
        <v>4538</v>
      </c>
      <c r="BG1934" s="311" t="s">
        <v>3253</v>
      </c>
      <c r="BH1934" s="93" t="str">
        <f t="shared" si="94"/>
        <v>Michigan Livingston</v>
      </c>
      <c r="BI1934" s="93" t="s">
        <v>446</v>
      </c>
      <c r="BJ1934" s="93" t="s">
        <v>3396</v>
      </c>
      <c r="BK1934" s="93" t="s">
        <v>4543</v>
      </c>
      <c r="BL1934" s="100" t="s">
        <v>4544</v>
      </c>
      <c r="BM1934" s="95" t="s">
        <v>1125</v>
      </c>
    </row>
    <row r="1935" spans="53:65" ht="15" x14ac:dyDescent="0.25">
      <c r="BA1935" s="91" t="s">
        <v>4670</v>
      </c>
      <c r="BB1935" s="91" t="s">
        <v>4530</v>
      </c>
      <c r="BC1935" s="91" t="s">
        <v>4621</v>
      </c>
      <c r="BD1935" s="473" t="s">
        <v>1301</v>
      </c>
      <c r="BE1935">
        <v>1930</v>
      </c>
      <c r="BF1935" s="93" t="s">
        <v>4538</v>
      </c>
      <c r="BG1935" s="311" t="s">
        <v>4671</v>
      </c>
      <c r="BH1935" s="93" t="str">
        <f t="shared" si="94"/>
        <v>Michigan Luce</v>
      </c>
      <c r="BI1935" s="93" t="s">
        <v>3016</v>
      </c>
      <c r="BJ1935" s="93" t="s">
        <v>3034</v>
      </c>
      <c r="BK1935" s="93" t="s">
        <v>3034</v>
      </c>
      <c r="BL1935" s="100" t="s">
        <v>3035</v>
      </c>
      <c r="BM1935" s="95" t="s">
        <v>308</v>
      </c>
    </row>
    <row r="1936" spans="53:65" ht="15" x14ac:dyDescent="0.25">
      <c r="BA1936" s="90" t="s">
        <v>4672</v>
      </c>
      <c r="BB1936" s="90" t="s">
        <v>4530</v>
      </c>
      <c r="BC1936" s="90" t="s">
        <v>4621</v>
      </c>
      <c r="BD1936" s="473" t="s">
        <v>1301</v>
      </c>
      <c r="BE1936">
        <v>1931</v>
      </c>
      <c r="BF1936" s="93" t="s">
        <v>4538</v>
      </c>
      <c r="BG1936" s="311" t="s">
        <v>4673</v>
      </c>
      <c r="BH1936" s="93" t="str">
        <f t="shared" si="94"/>
        <v>Michigan Mackinac</v>
      </c>
      <c r="BI1936" s="93" t="s">
        <v>3016</v>
      </c>
      <c r="BJ1936" s="93" t="s">
        <v>3034</v>
      </c>
      <c r="BK1936" s="93" t="s">
        <v>3034</v>
      </c>
      <c r="BL1936" s="100" t="s">
        <v>3035</v>
      </c>
      <c r="BM1936" s="95" t="s">
        <v>308</v>
      </c>
    </row>
    <row r="1937" spans="53:65" ht="15" x14ac:dyDescent="0.25">
      <c r="BA1937" s="91" t="s">
        <v>4674</v>
      </c>
      <c r="BB1937" s="91" t="s">
        <v>4530</v>
      </c>
      <c r="BC1937" s="91" t="s">
        <v>4621</v>
      </c>
      <c r="BD1937" s="473" t="s">
        <v>1301</v>
      </c>
      <c r="BE1937">
        <v>1932</v>
      </c>
      <c r="BF1937" s="93" t="s">
        <v>4538</v>
      </c>
      <c r="BG1937" s="311" t="s">
        <v>4675</v>
      </c>
      <c r="BH1937" s="93" t="str">
        <f t="shared" si="94"/>
        <v>Michigan Macomb</v>
      </c>
      <c r="BI1937" s="93" t="s">
        <v>1799</v>
      </c>
      <c r="BJ1937" s="93"/>
      <c r="BK1937" s="93" t="s">
        <v>4549</v>
      </c>
      <c r="BL1937" s="100" t="s">
        <v>4550</v>
      </c>
      <c r="BM1937" s="95" t="s">
        <v>354</v>
      </c>
    </row>
    <row r="1938" spans="53:65" ht="15" x14ac:dyDescent="0.25">
      <c r="BA1938" s="90" t="s">
        <v>4676</v>
      </c>
      <c r="BB1938" s="90" t="s">
        <v>4530</v>
      </c>
      <c r="BC1938" s="90" t="s">
        <v>4621</v>
      </c>
      <c r="BD1938" s="473" t="s">
        <v>1301</v>
      </c>
      <c r="BE1938">
        <v>1933</v>
      </c>
      <c r="BF1938" s="93" t="s">
        <v>4538</v>
      </c>
      <c r="BG1938" s="311" t="s">
        <v>4675</v>
      </c>
      <c r="BH1938" s="93" t="str">
        <f t="shared" si="94"/>
        <v>Michigan Macomb</v>
      </c>
      <c r="BI1938" s="93" t="s">
        <v>446</v>
      </c>
      <c r="BJ1938" s="93" t="s">
        <v>3396</v>
      </c>
      <c r="BK1938" s="93" t="s">
        <v>4543</v>
      </c>
      <c r="BL1938" s="100" t="s">
        <v>4544</v>
      </c>
      <c r="BM1938" s="95" t="s">
        <v>1125</v>
      </c>
    </row>
    <row r="1939" spans="53:65" ht="15" x14ac:dyDescent="0.25">
      <c r="BA1939" s="91" t="s">
        <v>4677</v>
      </c>
      <c r="BB1939" s="91" t="s">
        <v>4530</v>
      </c>
      <c r="BC1939" s="91" t="s">
        <v>4621</v>
      </c>
      <c r="BD1939" s="473" t="s">
        <v>1301</v>
      </c>
      <c r="BE1939">
        <v>1934</v>
      </c>
      <c r="BF1939" s="93" t="s">
        <v>4538</v>
      </c>
      <c r="BG1939" s="311" t="s">
        <v>4678</v>
      </c>
      <c r="BH1939" s="93" t="str">
        <f t="shared" si="94"/>
        <v>Michigan Manistee</v>
      </c>
      <c r="BI1939" s="93" t="s">
        <v>1799</v>
      </c>
      <c r="BJ1939" s="93"/>
      <c r="BK1939" s="93" t="s">
        <v>4549</v>
      </c>
      <c r="BL1939" s="100" t="s">
        <v>4550</v>
      </c>
      <c r="BM1939" s="95" t="s">
        <v>354</v>
      </c>
    </row>
    <row r="1940" spans="53:65" ht="15" x14ac:dyDescent="0.25">
      <c r="BA1940" s="90" t="s">
        <v>4679</v>
      </c>
      <c r="BB1940" s="90" t="s">
        <v>4530</v>
      </c>
      <c r="BC1940" s="90" t="s">
        <v>4621</v>
      </c>
      <c r="BD1940" s="473" t="s">
        <v>1301</v>
      </c>
      <c r="BE1940">
        <v>1935</v>
      </c>
      <c r="BF1940" s="93" t="s">
        <v>4538</v>
      </c>
      <c r="BG1940" s="311" t="s">
        <v>4678</v>
      </c>
      <c r="BH1940" s="93" t="str">
        <f t="shared" si="94"/>
        <v>Michigan Manistee</v>
      </c>
      <c r="BI1940" s="93" t="s">
        <v>446</v>
      </c>
      <c r="BJ1940" s="93" t="s">
        <v>3396</v>
      </c>
      <c r="BK1940" s="93" t="s">
        <v>4543</v>
      </c>
      <c r="BL1940" s="100" t="s">
        <v>4544</v>
      </c>
      <c r="BM1940" s="95" t="s">
        <v>1125</v>
      </c>
    </row>
    <row r="1941" spans="53:65" ht="15" x14ac:dyDescent="0.25">
      <c r="BA1941" s="90" t="s">
        <v>4680</v>
      </c>
      <c r="BB1941" s="90" t="s">
        <v>4530</v>
      </c>
      <c r="BC1941" s="90" t="s">
        <v>4637</v>
      </c>
      <c r="BD1941" s="473" t="s">
        <v>1301</v>
      </c>
      <c r="BE1941">
        <v>1936</v>
      </c>
      <c r="BF1941" s="93" t="s">
        <v>4538</v>
      </c>
      <c r="BG1941" s="311" t="s">
        <v>4681</v>
      </c>
      <c r="BH1941" s="93" t="str">
        <f t="shared" si="94"/>
        <v>Michigan Marquette</v>
      </c>
      <c r="BI1941" s="93" t="s">
        <v>3016</v>
      </c>
      <c r="BJ1941" s="93" t="s">
        <v>3034</v>
      </c>
      <c r="BK1941" s="93" t="s">
        <v>3034</v>
      </c>
      <c r="BL1941" s="100" t="s">
        <v>3035</v>
      </c>
      <c r="BM1941" s="95" t="s">
        <v>308</v>
      </c>
    </row>
    <row r="1942" spans="53:65" ht="15" x14ac:dyDescent="0.25">
      <c r="BA1942" s="91" t="s">
        <v>4682</v>
      </c>
      <c r="BB1942" s="91" t="s">
        <v>4530</v>
      </c>
      <c r="BC1942" s="91" t="s">
        <v>4621</v>
      </c>
      <c r="BD1942" s="473" t="s">
        <v>1301</v>
      </c>
      <c r="BE1942">
        <v>1937</v>
      </c>
      <c r="BF1942" s="93" t="s">
        <v>4538</v>
      </c>
      <c r="BG1942" s="311" t="s">
        <v>3276</v>
      </c>
      <c r="BH1942" s="93" t="str">
        <f t="shared" si="94"/>
        <v>Michigan Mason</v>
      </c>
      <c r="BI1942" s="93" t="s">
        <v>1799</v>
      </c>
      <c r="BJ1942" s="93"/>
      <c r="BK1942" s="93" t="s">
        <v>4549</v>
      </c>
      <c r="BL1942" s="100" t="s">
        <v>4550</v>
      </c>
      <c r="BM1942" s="95" t="s">
        <v>354</v>
      </c>
    </row>
    <row r="1943" spans="53:65" ht="15" x14ac:dyDescent="0.25">
      <c r="BA1943" s="90" t="s">
        <v>4683</v>
      </c>
      <c r="BB1943" s="90" t="s">
        <v>4530</v>
      </c>
      <c r="BC1943" s="90" t="s">
        <v>4637</v>
      </c>
      <c r="BD1943" s="473" t="s">
        <v>1301</v>
      </c>
      <c r="BE1943">
        <v>1938</v>
      </c>
      <c r="BF1943" s="93" t="s">
        <v>4538</v>
      </c>
      <c r="BG1943" s="311" t="s">
        <v>3276</v>
      </c>
      <c r="BH1943" s="93" t="str">
        <f t="shared" si="94"/>
        <v>Michigan Mason</v>
      </c>
      <c r="BI1943" s="93" t="s">
        <v>446</v>
      </c>
      <c r="BJ1943" s="93" t="s">
        <v>3396</v>
      </c>
      <c r="BK1943" s="93" t="s">
        <v>4543</v>
      </c>
      <c r="BL1943" s="100" t="s">
        <v>4544</v>
      </c>
      <c r="BM1943" s="95" t="s">
        <v>1125</v>
      </c>
    </row>
    <row r="1944" spans="53:65" ht="15" x14ac:dyDescent="0.25">
      <c r="BA1944" s="91" t="s">
        <v>4684</v>
      </c>
      <c r="BB1944" s="91" t="s">
        <v>4530</v>
      </c>
      <c r="BC1944" s="91" t="s">
        <v>4621</v>
      </c>
      <c r="BD1944" s="473" t="s">
        <v>1301</v>
      </c>
      <c r="BE1944">
        <v>1939</v>
      </c>
      <c r="BF1944" s="93" t="s">
        <v>4538</v>
      </c>
      <c r="BG1944" s="311" t="s">
        <v>4685</v>
      </c>
      <c r="BH1944" s="93" t="str">
        <f t="shared" si="94"/>
        <v>Michigan Mecosta</v>
      </c>
      <c r="BI1944" s="93" t="s">
        <v>1799</v>
      </c>
      <c r="BJ1944" s="93"/>
      <c r="BK1944" s="93" t="s">
        <v>4549</v>
      </c>
      <c r="BL1944" s="100" t="s">
        <v>4550</v>
      </c>
      <c r="BM1944" s="95" t="s">
        <v>354</v>
      </c>
    </row>
    <row r="1945" spans="53:65" ht="15" x14ac:dyDescent="0.25">
      <c r="BA1945" s="91" t="s">
        <v>4686</v>
      </c>
      <c r="BB1945" s="91" t="s">
        <v>4530</v>
      </c>
      <c r="BC1945" s="91" t="s">
        <v>4621</v>
      </c>
      <c r="BD1945" s="473" t="s">
        <v>1301</v>
      </c>
      <c r="BE1945">
        <v>1940</v>
      </c>
      <c r="BF1945" s="93" t="s">
        <v>4538</v>
      </c>
      <c r="BG1945" s="311" t="s">
        <v>4685</v>
      </c>
      <c r="BH1945" s="93" t="str">
        <f t="shared" si="94"/>
        <v>Michigan Mecosta</v>
      </c>
      <c r="BI1945" s="93" t="s">
        <v>446</v>
      </c>
      <c r="BJ1945" s="93" t="s">
        <v>3396</v>
      </c>
      <c r="BK1945" s="93" t="s">
        <v>4543</v>
      </c>
      <c r="BL1945" s="100" t="s">
        <v>4544</v>
      </c>
      <c r="BM1945" s="95" t="s">
        <v>1125</v>
      </c>
    </row>
    <row r="1946" spans="53:65" ht="15" x14ac:dyDescent="0.25">
      <c r="BA1946" s="90" t="s">
        <v>4687</v>
      </c>
      <c r="BB1946" s="90" t="s">
        <v>4530</v>
      </c>
      <c r="BC1946" s="90" t="s">
        <v>4621</v>
      </c>
      <c r="BD1946" s="473" t="s">
        <v>1301</v>
      </c>
      <c r="BE1946">
        <v>1941</v>
      </c>
      <c r="BF1946" s="93" t="s">
        <v>4538</v>
      </c>
      <c r="BG1946" s="311" t="s">
        <v>4688</v>
      </c>
      <c r="BH1946" s="93" t="str">
        <f t="shared" si="94"/>
        <v>Michigan Menominee</v>
      </c>
      <c r="BI1946" s="93" t="s">
        <v>3016</v>
      </c>
      <c r="BJ1946" s="93" t="s">
        <v>4564</v>
      </c>
      <c r="BK1946" s="93" t="s">
        <v>4564</v>
      </c>
      <c r="BL1946" s="100" t="s">
        <v>4601</v>
      </c>
      <c r="BM1946" s="95" t="s">
        <v>308</v>
      </c>
    </row>
    <row r="1947" spans="53:65" ht="15" x14ac:dyDescent="0.25">
      <c r="BA1947" s="91" t="s">
        <v>4689</v>
      </c>
      <c r="BB1947" s="91" t="s">
        <v>4530</v>
      </c>
      <c r="BC1947" s="91" t="s">
        <v>4621</v>
      </c>
      <c r="BD1947" s="473" t="s">
        <v>1301</v>
      </c>
      <c r="BE1947">
        <v>1942</v>
      </c>
      <c r="BF1947" s="93" t="s">
        <v>4538</v>
      </c>
      <c r="BG1947" s="311" t="s">
        <v>4690</v>
      </c>
      <c r="BH1947" s="93" t="str">
        <f t="shared" si="94"/>
        <v>Michigan Midland</v>
      </c>
      <c r="BI1947" s="93" t="s">
        <v>1799</v>
      </c>
      <c r="BJ1947" s="93"/>
      <c r="BK1947" s="93" t="s">
        <v>4540</v>
      </c>
      <c r="BL1947" s="100" t="s">
        <v>302</v>
      </c>
      <c r="BM1947" s="95" t="s">
        <v>354</v>
      </c>
    </row>
    <row r="1948" spans="53:65" ht="15" x14ac:dyDescent="0.25">
      <c r="BA1948" s="90" t="s">
        <v>4691</v>
      </c>
      <c r="BB1948" s="90" t="s">
        <v>4530</v>
      </c>
      <c r="BC1948" s="90" t="s">
        <v>4621</v>
      </c>
      <c r="BD1948" s="473" t="s">
        <v>1301</v>
      </c>
      <c r="BE1948">
        <v>1943</v>
      </c>
      <c r="BF1948" s="93" t="s">
        <v>4538</v>
      </c>
      <c r="BG1948" s="311" t="s">
        <v>4690</v>
      </c>
      <c r="BH1948" s="93" t="str">
        <f t="shared" si="94"/>
        <v>Michigan Midland</v>
      </c>
      <c r="BI1948" s="93" t="s">
        <v>446</v>
      </c>
      <c r="BJ1948" s="93" t="s">
        <v>3396</v>
      </c>
      <c r="BK1948" s="93" t="s">
        <v>4543</v>
      </c>
      <c r="BL1948" s="100" t="s">
        <v>4544</v>
      </c>
      <c r="BM1948" s="95" t="s">
        <v>1125</v>
      </c>
    </row>
    <row r="1949" spans="53:65" ht="15" x14ac:dyDescent="0.25">
      <c r="BA1949" s="90" t="s">
        <v>4692</v>
      </c>
      <c r="BB1949" s="90" t="s">
        <v>4530</v>
      </c>
      <c r="BC1949" s="90" t="s">
        <v>4621</v>
      </c>
      <c r="BD1949" s="473" t="s">
        <v>1301</v>
      </c>
      <c r="BE1949">
        <v>1944</v>
      </c>
      <c r="BF1949" s="93" t="s">
        <v>4538</v>
      </c>
      <c r="BG1949" s="311" t="s">
        <v>4693</v>
      </c>
      <c r="BH1949" s="93" t="str">
        <f t="shared" si="94"/>
        <v>Michigan Missaukee</v>
      </c>
      <c r="BI1949" s="93" t="s">
        <v>1799</v>
      </c>
      <c r="BJ1949" s="93"/>
      <c r="BK1949" s="93" t="s">
        <v>4549</v>
      </c>
      <c r="BL1949" s="100" t="s">
        <v>4550</v>
      </c>
      <c r="BM1949" s="95" t="s">
        <v>354</v>
      </c>
    </row>
    <row r="1950" spans="53:65" ht="15" x14ac:dyDescent="0.25">
      <c r="BA1950" s="91" t="s">
        <v>4694</v>
      </c>
      <c r="BB1950" s="91" t="s">
        <v>4530</v>
      </c>
      <c r="BC1950" s="91" t="s">
        <v>4621</v>
      </c>
      <c r="BD1950" s="473" t="s">
        <v>1301</v>
      </c>
      <c r="BE1950">
        <v>1945</v>
      </c>
      <c r="BF1950" s="93" t="s">
        <v>4538</v>
      </c>
      <c r="BG1950" s="311" t="s">
        <v>4693</v>
      </c>
      <c r="BH1950" s="93" t="str">
        <f t="shared" si="94"/>
        <v>Michigan Missaukee</v>
      </c>
      <c r="BI1950" s="93" t="s">
        <v>446</v>
      </c>
      <c r="BJ1950" s="93" t="s">
        <v>3396</v>
      </c>
      <c r="BK1950" s="93" t="s">
        <v>4543</v>
      </c>
      <c r="BL1950" s="100" t="s">
        <v>4544</v>
      </c>
      <c r="BM1950" s="95" t="s">
        <v>1125</v>
      </c>
    </row>
    <row r="1951" spans="53:65" ht="15" x14ac:dyDescent="0.25">
      <c r="BA1951" s="90" t="s">
        <v>4695</v>
      </c>
      <c r="BB1951" s="90" t="s">
        <v>4530</v>
      </c>
      <c r="BC1951" s="90" t="s">
        <v>4621</v>
      </c>
      <c r="BD1951" s="473" t="s">
        <v>1301</v>
      </c>
      <c r="BE1951">
        <v>1946</v>
      </c>
      <c r="BF1951" s="93" t="s">
        <v>4538</v>
      </c>
      <c r="BG1951" s="311" t="s">
        <v>965</v>
      </c>
      <c r="BH1951" s="93" t="str">
        <f t="shared" si="94"/>
        <v>Michigan Monroe</v>
      </c>
      <c r="BI1951" s="93" t="s">
        <v>1799</v>
      </c>
      <c r="BJ1951" s="93"/>
      <c r="BK1951" s="93" t="s">
        <v>4549</v>
      </c>
      <c r="BL1951" s="100" t="s">
        <v>4550</v>
      </c>
      <c r="BM1951" s="95" t="s">
        <v>354</v>
      </c>
    </row>
    <row r="1952" spans="53:65" ht="15" x14ac:dyDescent="0.25">
      <c r="BA1952" s="91" t="s">
        <v>4696</v>
      </c>
      <c r="BB1952" s="91" t="s">
        <v>4530</v>
      </c>
      <c r="BC1952" s="91" t="s">
        <v>4621</v>
      </c>
      <c r="BD1952" s="473" t="s">
        <v>1301</v>
      </c>
      <c r="BE1952">
        <v>1947</v>
      </c>
      <c r="BF1952" s="93" t="s">
        <v>4538</v>
      </c>
      <c r="BG1952" s="311" t="s">
        <v>965</v>
      </c>
      <c r="BH1952" s="93" t="str">
        <f t="shared" si="94"/>
        <v>Michigan Monroe</v>
      </c>
      <c r="BI1952" s="93" t="s">
        <v>446</v>
      </c>
      <c r="BJ1952" s="93" t="s">
        <v>3396</v>
      </c>
      <c r="BK1952" s="93" t="s">
        <v>4543</v>
      </c>
      <c r="BL1952" s="100" t="s">
        <v>4544</v>
      </c>
      <c r="BM1952" s="95" t="s">
        <v>1125</v>
      </c>
    </row>
    <row r="1953" spans="53:65" ht="15" x14ac:dyDescent="0.25">
      <c r="BA1953" s="91" t="s">
        <v>4697</v>
      </c>
      <c r="BB1953" s="91" t="s">
        <v>4530</v>
      </c>
      <c r="BC1953" s="91" t="s">
        <v>4621</v>
      </c>
      <c r="BD1953" s="473" t="s">
        <v>1301</v>
      </c>
      <c r="BE1953">
        <v>1948</v>
      </c>
      <c r="BF1953" s="93" t="s">
        <v>4538</v>
      </c>
      <c r="BG1953" s="311" t="s">
        <v>4698</v>
      </c>
      <c r="BH1953" s="93" t="str">
        <f t="shared" si="94"/>
        <v>Michigan Montcalm</v>
      </c>
      <c r="BI1953" s="93" t="s">
        <v>1799</v>
      </c>
      <c r="BJ1953" s="93"/>
      <c r="BK1953" s="93" t="s">
        <v>4549</v>
      </c>
      <c r="BL1953" s="100" t="s">
        <v>4550</v>
      </c>
      <c r="BM1953" s="95" t="s">
        <v>354</v>
      </c>
    </row>
    <row r="1954" spans="53:65" ht="15" x14ac:dyDescent="0.25">
      <c r="BA1954" s="90" t="s">
        <v>4699</v>
      </c>
      <c r="BB1954" s="90" t="s">
        <v>4530</v>
      </c>
      <c r="BC1954" s="90" t="s">
        <v>4621</v>
      </c>
      <c r="BD1954" s="473" t="s">
        <v>1301</v>
      </c>
      <c r="BE1954">
        <v>1949</v>
      </c>
      <c r="BF1954" s="93" t="s">
        <v>4538</v>
      </c>
      <c r="BG1954" s="311" t="s">
        <v>4698</v>
      </c>
      <c r="BH1954" s="93" t="str">
        <f t="shared" si="94"/>
        <v>Michigan Montcalm</v>
      </c>
      <c r="BI1954" s="93" t="s">
        <v>446</v>
      </c>
      <c r="BJ1954" s="93" t="s">
        <v>3396</v>
      </c>
      <c r="BK1954" s="93" t="s">
        <v>4543</v>
      </c>
      <c r="BL1954" s="100" t="s">
        <v>4544</v>
      </c>
      <c r="BM1954" s="95" t="s">
        <v>1125</v>
      </c>
    </row>
    <row r="1955" spans="53:65" ht="15" x14ac:dyDescent="0.25">
      <c r="BA1955" s="91" t="s">
        <v>4700</v>
      </c>
      <c r="BB1955" s="91" t="s">
        <v>4530</v>
      </c>
      <c r="BC1955" s="91" t="s">
        <v>4701</v>
      </c>
      <c r="BD1955" s="473" t="s">
        <v>1301</v>
      </c>
      <c r="BE1955">
        <v>1950</v>
      </c>
      <c r="BF1955" s="93" t="s">
        <v>4538</v>
      </c>
      <c r="BG1955" s="311" t="s">
        <v>4702</v>
      </c>
      <c r="BH1955" s="93" t="str">
        <f t="shared" si="94"/>
        <v>Michigan Montmorency</v>
      </c>
      <c r="BI1955" s="93" t="s">
        <v>1799</v>
      </c>
      <c r="BJ1955" s="93"/>
      <c r="BK1955" s="93" t="s">
        <v>4540</v>
      </c>
      <c r="BL1955" s="100" t="s">
        <v>302</v>
      </c>
      <c r="BM1955" s="95" t="s">
        <v>354</v>
      </c>
    </row>
    <row r="1956" spans="53:65" ht="15" x14ac:dyDescent="0.25">
      <c r="BA1956" s="90" t="s">
        <v>4703</v>
      </c>
      <c r="BB1956" s="90" t="s">
        <v>4530</v>
      </c>
      <c r="BC1956" s="90" t="s">
        <v>4701</v>
      </c>
      <c r="BD1956" s="473" t="s">
        <v>1301</v>
      </c>
      <c r="BE1956">
        <v>1951</v>
      </c>
      <c r="BF1956" s="93" t="s">
        <v>4538</v>
      </c>
      <c r="BG1956" s="311" t="s">
        <v>4702</v>
      </c>
      <c r="BH1956" s="93" t="str">
        <f t="shared" si="94"/>
        <v>Michigan Montmorency</v>
      </c>
      <c r="BI1956" s="93" t="s">
        <v>446</v>
      </c>
      <c r="BJ1956" s="93" t="s">
        <v>3396</v>
      </c>
      <c r="BK1956" s="93" t="s">
        <v>4543</v>
      </c>
      <c r="BL1956" s="100" t="s">
        <v>4544</v>
      </c>
      <c r="BM1956" s="95" t="s">
        <v>1125</v>
      </c>
    </row>
    <row r="1957" spans="53:65" ht="15" x14ac:dyDescent="0.25">
      <c r="BA1957" s="90" t="s">
        <v>4704</v>
      </c>
      <c r="BB1957" s="90" t="s">
        <v>4530</v>
      </c>
      <c r="BC1957" s="90" t="s">
        <v>4701</v>
      </c>
      <c r="BD1957" s="473" t="s">
        <v>1301</v>
      </c>
      <c r="BE1957">
        <v>1952</v>
      </c>
      <c r="BF1957" s="93" t="s">
        <v>4538</v>
      </c>
      <c r="BG1957" s="311" t="s">
        <v>4705</v>
      </c>
      <c r="BH1957" s="93" t="str">
        <f t="shared" si="94"/>
        <v>Michigan Muskegon</v>
      </c>
      <c r="BI1957" s="93" t="s">
        <v>1799</v>
      </c>
      <c r="BJ1957" s="93"/>
      <c r="BK1957" s="93" t="s">
        <v>4549</v>
      </c>
      <c r="BL1957" s="100" t="s">
        <v>4550</v>
      </c>
      <c r="BM1957" s="95" t="s">
        <v>354</v>
      </c>
    </row>
    <row r="1958" spans="53:65" ht="15" x14ac:dyDescent="0.25">
      <c r="BA1958" s="91" t="s">
        <v>4706</v>
      </c>
      <c r="BB1958" s="91" t="s">
        <v>4530</v>
      </c>
      <c r="BC1958" s="91" t="s">
        <v>4701</v>
      </c>
      <c r="BD1958" s="473" t="s">
        <v>1301</v>
      </c>
      <c r="BE1958">
        <v>1953</v>
      </c>
      <c r="BF1958" s="93" t="s">
        <v>4538</v>
      </c>
      <c r="BG1958" s="311" t="s">
        <v>4705</v>
      </c>
      <c r="BH1958" s="93" t="str">
        <f t="shared" si="94"/>
        <v>Michigan Muskegon</v>
      </c>
      <c r="BI1958" s="93" t="s">
        <v>446</v>
      </c>
      <c r="BJ1958" s="93" t="s">
        <v>3396</v>
      </c>
      <c r="BK1958" s="93" t="s">
        <v>4543</v>
      </c>
      <c r="BL1958" s="100" t="s">
        <v>4544</v>
      </c>
      <c r="BM1958" s="95" t="s">
        <v>1125</v>
      </c>
    </row>
    <row r="1959" spans="53:65" ht="15" x14ac:dyDescent="0.25">
      <c r="BA1959" s="90" t="s">
        <v>4707</v>
      </c>
      <c r="BB1959" s="90" t="s">
        <v>4530</v>
      </c>
      <c r="BC1959" s="90" t="s">
        <v>4701</v>
      </c>
      <c r="BD1959" s="473" t="s">
        <v>1301</v>
      </c>
      <c r="BE1959">
        <v>1954</v>
      </c>
      <c r="BF1959" s="93" t="s">
        <v>4538</v>
      </c>
      <c r="BG1959" s="311" t="s">
        <v>4708</v>
      </c>
      <c r="BH1959" s="93" t="str">
        <f t="shared" si="94"/>
        <v>Michigan Newaygo</v>
      </c>
      <c r="BI1959" s="93" t="s">
        <v>1799</v>
      </c>
      <c r="BJ1959" s="93"/>
      <c r="BK1959" s="93" t="s">
        <v>4549</v>
      </c>
      <c r="BL1959" s="100" t="s">
        <v>4550</v>
      </c>
      <c r="BM1959" s="95" t="s">
        <v>354</v>
      </c>
    </row>
    <row r="1960" spans="53:65" ht="15" x14ac:dyDescent="0.25">
      <c r="BA1960" s="91" t="s">
        <v>4709</v>
      </c>
      <c r="BB1960" s="91" t="s">
        <v>4530</v>
      </c>
      <c r="BC1960" s="91" t="s">
        <v>4701</v>
      </c>
      <c r="BD1960" s="473" t="s">
        <v>1301</v>
      </c>
      <c r="BE1960">
        <v>1955</v>
      </c>
      <c r="BF1960" s="93" t="s">
        <v>4538</v>
      </c>
      <c r="BG1960" s="311" t="s">
        <v>4708</v>
      </c>
      <c r="BH1960" s="93" t="str">
        <f t="shared" si="94"/>
        <v>Michigan Newaygo</v>
      </c>
      <c r="BI1960" s="93" t="s">
        <v>446</v>
      </c>
      <c r="BJ1960" s="93" t="s">
        <v>3396</v>
      </c>
      <c r="BK1960" s="93" t="s">
        <v>4543</v>
      </c>
      <c r="BL1960" s="100" t="s">
        <v>4544</v>
      </c>
      <c r="BM1960" s="95" t="s">
        <v>1125</v>
      </c>
    </row>
    <row r="1961" spans="53:65" ht="15" x14ac:dyDescent="0.25">
      <c r="BA1961" s="90" t="s">
        <v>4710</v>
      </c>
      <c r="BB1961" s="90" t="s">
        <v>4530</v>
      </c>
      <c r="BC1961" s="90" t="s">
        <v>4701</v>
      </c>
      <c r="BD1961" s="473" t="s">
        <v>1301</v>
      </c>
      <c r="BE1961">
        <v>1956</v>
      </c>
      <c r="BF1961" s="93" t="s">
        <v>4538</v>
      </c>
      <c r="BG1961" s="311" t="s">
        <v>4711</v>
      </c>
      <c r="BH1961" s="93" t="str">
        <f t="shared" si="94"/>
        <v>Michigan Oakland</v>
      </c>
      <c r="BI1961" s="93" t="s">
        <v>1799</v>
      </c>
      <c r="BJ1961" s="93"/>
      <c r="BK1961" s="93" t="s">
        <v>4549</v>
      </c>
      <c r="BL1961" s="100" t="s">
        <v>4550</v>
      </c>
      <c r="BM1961" s="95" t="s">
        <v>354</v>
      </c>
    </row>
    <row r="1962" spans="53:65" ht="15" x14ac:dyDescent="0.25">
      <c r="BA1962" s="423" t="s">
        <v>4712</v>
      </c>
      <c r="BB1962" s="90" t="s">
        <v>4530</v>
      </c>
      <c r="BC1962" s="90" t="s">
        <v>4701</v>
      </c>
      <c r="BD1962" s="473" t="s">
        <v>1301</v>
      </c>
      <c r="BE1962">
        <v>1957</v>
      </c>
      <c r="BF1962" s="93" t="s">
        <v>4538</v>
      </c>
      <c r="BG1962" s="311" t="s">
        <v>4711</v>
      </c>
      <c r="BH1962" s="93" t="str">
        <f t="shared" si="94"/>
        <v>Michigan Oakland</v>
      </c>
      <c r="BI1962" s="93" t="s">
        <v>446</v>
      </c>
      <c r="BJ1962" s="93" t="s">
        <v>3396</v>
      </c>
      <c r="BK1962" s="93" t="s">
        <v>4543</v>
      </c>
      <c r="BL1962" s="100" t="s">
        <v>4544</v>
      </c>
      <c r="BM1962" s="95" t="s">
        <v>1125</v>
      </c>
    </row>
    <row r="1963" spans="53:65" ht="15" x14ac:dyDescent="0.25">
      <c r="BA1963" s="91" t="s">
        <v>4713</v>
      </c>
      <c r="BB1963" s="91" t="s">
        <v>4530</v>
      </c>
      <c r="BC1963" s="91" t="s">
        <v>4701</v>
      </c>
      <c r="BD1963" s="473" t="s">
        <v>1301</v>
      </c>
      <c r="BE1963">
        <v>1958</v>
      </c>
      <c r="BF1963" s="93" t="s">
        <v>4538</v>
      </c>
      <c r="BG1963" s="311" t="s">
        <v>4714</v>
      </c>
      <c r="BH1963" s="93" t="str">
        <f t="shared" si="94"/>
        <v>Michigan Oceana</v>
      </c>
      <c r="BI1963" s="93" t="s">
        <v>1799</v>
      </c>
      <c r="BJ1963" s="93"/>
      <c r="BK1963" s="93" t="s">
        <v>4549</v>
      </c>
      <c r="BL1963" s="100" t="s">
        <v>4550</v>
      </c>
      <c r="BM1963" s="95" t="s">
        <v>354</v>
      </c>
    </row>
    <row r="1964" spans="53:65" ht="15" x14ac:dyDescent="0.25">
      <c r="BA1964" s="91" t="s">
        <v>4715</v>
      </c>
      <c r="BB1964" s="91" t="s">
        <v>4530</v>
      </c>
      <c r="BC1964" s="91" t="s">
        <v>4716</v>
      </c>
      <c r="BD1964" s="473" t="s">
        <v>1301</v>
      </c>
      <c r="BE1964">
        <v>1959</v>
      </c>
      <c r="BF1964" s="93" t="s">
        <v>4538</v>
      </c>
      <c r="BG1964" s="311" t="s">
        <v>4714</v>
      </c>
      <c r="BH1964" s="93" t="str">
        <f t="shared" si="94"/>
        <v>Michigan Oceana</v>
      </c>
      <c r="BI1964" s="93" t="s">
        <v>446</v>
      </c>
      <c r="BJ1964" s="93" t="s">
        <v>3396</v>
      </c>
      <c r="BK1964" s="93" t="s">
        <v>4543</v>
      </c>
      <c r="BL1964" s="100" t="s">
        <v>4544</v>
      </c>
      <c r="BM1964" s="95" t="s">
        <v>1125</v>
      </c>
    </row>
    <row r="1965" spans="53:65" ht="15" x14ac:dyDescent="0.25">
      <c r="BA1965" s="90" t="s">
        <v>4717</v>
      </c>
      <c r="BB1965" s="90" t="s">
        <v>4530</v>
      </c>
      <c r="BC1965" s="90" t="s">
        <v>1401</v>
      </c>
      <c r="BD1965" s="473" t="s">
        <v>1301</v>
      </c>
      <c r="BE1965">
        <v>1960</v>
      </c>
      <c r="BF1965" s="93" t="s">
        <v>4538</v>
      </c>
      <c r="BG1965" s="311" t="s">
        <v>4718</v>
      </c>
      <c r="BH1965" s="93" t="str">
        <f t="shared" ref="BH1965:BH2026" si="95">_xlfn.CONCAT(BF1965," ",BG1965)</f>
        <v>Michigan Ogemaw</v>
      </c>
      <c r="BI1965" s="93" t="s">
        <v>1799</v>
      </c>
      <c r="BJ1965" s="93"/>
      <c r="BK1965" s="93" t="s">
        <v>4540</v>
      </c>
      <c r="BL1965" s="100" t="s">
        <v>302</v>
      </c>
      <c r="BM1965" s="95" t="s">
        <v>354</v>
      </c>
    </row>
    <row r="1966" spans="53:65" ht="15" x14ac:dyDescent="0.25">
      <c r="BA1966" s="91" t="s">
        <v>4719</v>
      </c>
      <c r="BB1966" s="91" t="s">
        <v>4530</v>
      </c>
      <c r="BC1966" s="91" t="s">
        <v>4720</v>
      </c>
      <c r="BD1966" s="473" t="s">
        <v>1301</v>
      </c>
      <c r="BE1966">
        <v>1961</v>
      </c>
      <c r="BF1966" s="93" t="s">
        <v>4538</v>
      </c>
      <c r="BG1966" s="311" t="s">
        <v>4718</v>
      </c>
      <c r="BH1966" s="93" t="str">
        <f t="shared" si="95"/>
        <v>Michigan Ogemaw</v>
      </c>
      <c r="BI1966" s="93" t="s">
        <v>446</v>
      </c>
      <c r="BJ1966" s="93" t="s">
        <v>3396</v>
      </c>
      <c r="BK1966" s="93" t="s">
        <v>4543</v>
      </c>
      <c r="BL1966" s="100" t="s">
        <v>4544</v>
      </c>
      <c r="BM1966" s="95" t="s">
        <v>1125</v>
      </c>
    </row>
    <row r="1967" spans="53:65" ht="15" x14ac:dyDescent="0.25">
      <c r="BA1967" s="90" t="s">
        <v>4721</v>
      </c>
      <c r="BB1967" s="90" t="s">
        <v>4530</v>
      </c>
      <c r="BC1967" s="90" t="s">
        <v>4722</v>
      </c>
      <c r="BD1967" s="473" t="s">
        <v>1301</v>
      </c>
      <c r="BE1967">
        <v>1962</v>
      </c>
      <c r="BF1967" s="93" t="s">
        <v>4538</v>
      </c>
      <c r="BG1967" s="311" t="s">
        <v>4723</v>
      </c>
      <c r="BH1967" s="93" t="str">
        <f t="shared" si="95"/>
        <v>Michigan Ontonagon</v>
      </c>
      <c r="BI1967" s="93" t="s">
        <v>3016</v>
      </c>
      <c r="BJ1967" s="93" t="s">
        <v>4564</v>
      </c>
      <c r="BK1967" s="93" t="s">
        <v>4564</v>
      </c>
      <c r="BL1967" s="100" t="s">
        <v>4601</v>
      </c>
      <c r="BM1967" s="95" t="s">
        <v>308</v>
      </c>
    </row>
    <row r="1968" spans="53:65" ht="15" x14ac:dyDescent="0.25">
      <c r="BA1968" s="90" t="s">
        <v>4724</v>
      </c>
      <c r="BB1968" s="90" t="s">
        <v>4530</v>
      </c>
      <c r="BC1968" s="90" t="s">
        <v>4720</v>
      </c>
      <c r="BD1968" s="473" t="s">
        <v>1301</v>
      </c>
      <c r="BE1968">
        <v>1963</v>
      </c>
      <c r="BF1968" s="93" t="s">
        <v>4538</v>
      </c>
      <c r="BG1968" s="311" t="s">
        <v>2041</v>
      </c>
      <c r="BH1968" s="93" t="str">
        <f t="shared" si="95"/>
        <v>Michigan Osceola</v>
      </c>
      <c r="BI1968" s="93" t="s">
        <v>1799</v>
      </c>
      <c r="BJ1968" s="93"/>
      <c r="BK1968" s="93" t="s">
        <v>4549</v>
      </c>
      <c r="BL1968" s="100" t="s">
        <v>4550</v>
      </c>
      <c r="BM1968" s="95" t="s">
        <v>354</v>
      </c>
    </row>
    <row r="1969" spans="53:65" ht="15" x14ac:dyDescent="0.25">
      <c r="BA1969" s="91" t="s">
        <v>4725</v>
      </c>
      <c r="BB1969" s="91" t="s">
        <v>4530</v>
      </c>
      <c r="BC1969" s="91" t="s">
        <v>4701</v>
      </c>
      <c r="BD1969" s="473" t="s">
        <v>1301</v>
      </c>
      <c r="BE1969">
        <v>1964</v>
      </c>
      <c r="BF1969" s="93" t="s">
        <v>4538</v>
      </c>
      <c r="BG1969" s="311" t="s">
        <v>2041</v>
      </c>
      <c r="BH1969" s="93" t="str">
        <f t="shared" si="95"/>
        <v>Michigan Osceola</v>
      </c>
      <c r="BI1969" s="93" t="s">
        <v>446</v>
      </c>
      <c r="BJ1969" s="93" t="s">
        <v>3396</v>
      </c>
      <c r="BK1969" s="93" t="s">
        <v>4543</v>
      </c>
      <c r="BL1969" s="100" t="s">
        <v>4544</v>
      </c>
      <c r="BM1969" s="95" t="s">
        <v>1125</v>
      </c>
    </row>
    <row r="1970" spans="53:65" ht="15" x14ac:dyDescent="0.25">
      <c r="BA1970" s="90" t="s">
        <v>4726</v>
      </c>
      <c r="BB1970" s="90" t="s">
        <v>4530</v>
      </c>
      <c r="BC1970" s="90" t="s">
        <v>4701</v>
      </c>
      <c r="BD1970" s="473" t="s">
        <v>1301</v>
      </c>
      <c r="BE1970">
        <v>1965</v>
      </c>
      <c r="BF1970" s="93" t="s">
        <v>4538</v>
      </c>
      <c r="BG1970" s="311" t="s">
        <v>4727</v>
      </c>
      <c r="BH1970" s="93" t="str">
        <f t="shared" si="95"/>
        <v>Michigan Oscoda</v>
      </c>
      <c r="BI1970" s="93" t="s">
        <v>1799</v>
      </c>
      <c r="BJ1970" s="93"/>
      <c r="BK1970" s="93" t="s">
        <v>4540</v>
      </c>
      <c r="BL1970" s="100" t="s">
        <v>302</v>
      </c>
      <c r="BM1970" s="95" t="s">
        <v>354</v>
      </c>
    </row>
    <row r="1971" spans="53:65" ht="15" x14ac:dyDescent="0.25">
      <c r="BA1971" s="91" t="s">
        <v>4728</v>
      </c>
      <c r="BB1971" s="91" t="s">
        <v>4530</v>
      </c>
      <c r="BC1971" s="91" t="s">
        <v>1401</v>
      </c>
      <c r="BD1971" s="473" t="s">
        <v>1301</v>
      </c>
      <c r="BE1971">
        <v>1966</v>
      </c>
      <c r="BF1971" s="93" t="s">
        <v>4538</v>
      </c>
      <c r="BG1971" s="311" t="s">
        <v>4727</v>
      </c>
      <c r="BH1971" s="93" t="str">
        <f t="shared" si="95"/>
        <v>Michigan Oscoda</v>
      </c>
      <c r="BI1971" s="93" t="s">
        <v>446</v>
      </c>
      <c r="BJ1971" s="93" t="s">
        <v>3396</v>
      </c>
      <c r="BK1971" s="93" t="s">
        <v>4543</v>
      </c>
      <c r="BL1971" s="100" t="s">
        <v>4544</v>
      </c>
      <c r="BM1971" s="95" t="s">
        <v>1125</v>
      </c>
    </row>
    <row r="1972" spans="53:65" ht="15" x14ac:dyDescent="0.25">
      <c r="BA1972" s="91" t="s">
        <v>4729</v>
      </c>
      <c r="BB1972" s="91" t="s">
        <v>4530</v>
      </c>
      <c r="BC1972" s="91" t="s">
        <v>1401</v>
      </c>
      <c r="BD1972" s="473" t="s">
        <v>1301</v>
      </c>
      <c r="BE1972">
        <v>1967</v>
      </c>
      <c r="BF1972" s="93" t="s">
        <v>4538</v>
      </c>
      <c r="BG1972" s="311" t="s">
        <v>4730</v>
      </c>
      <c r="BH1972" s="93" t="str">
        <f t="shared" si="95"/>
        <v>Michigan Otsego</v>
      </c>
      <c r="BI1972" s="93" t="s">
        <v>1799</v>
      </c>
      <c r="BJ1972" s="93"/>
      <c r="BK1972" s="93" t="s">
        <v>4540</v>
      </c>
      <c r="BL1972" s="100" t="s">
        <v>4550</v>
      </c>
      <c r="BM1972" s="95" t="s">
        <v>354</v>
      </c>
    </row>
    <row r="1973" spans="53:65" ht="15" x14ac:dyDescent="0.25">
      <c r="BA1973" s="90" t="s">
        <v>4731</v>
      </c>
      <c r="BB1973" s="90" t="s">
        <v>4530</v>
      </c>
      <c r="BC1973" s="90" t="s">
        <v>4701</v>
      </c>
      <c r="BD1973" s="473" t="s">
        <v>1301</v>
      </c>
      <c r="BE1973">
        <v>1968</v>
      </c>
      <c r="BF1973" s="93" t="s">
        <v>4538</v>
      </c>
      <c r="BG1973" s="311" t="s">
        <v>4730</v>
      </c>
      <c r="BH1973" s="93" t="str">
        <f t="shared" si="95"/>
        <v>Michigan Otsego</v>
      </c>
      <c r="BI1973" s="93" t="s">
        <v>446</v>
      </c>
      <c r="BJ1973" s="93" t="s">
        <v>3396</v>
      </c>
      <c r="BK1973" s="93" t="s">
        <v>4543</v>
      </c>
      <c r="BL1973" s="100" t="s">
        <v>4544</v>
      </c>
      <c r="BM1973" s="95" t="s">
        <v>1125</v>
      </c>
    </row>
    <row r="1974" spans="53:65" ht="15" x14ac:dyDescent="0.25">
      <c r="BA1974" s="91" t="s">
        <v>4732</v>
      </c>
      <c r="BB1974" s="91" t="s">
        <v>4530</v>
      </c>
      <c r="BC1974" s="91" t="s">
        <v>1401</v>
      </c>
      <c r="BD1974" s="473" t="s">
        <v>1301</v>
      </c>
      <c r="BE1974">
        <v>1969</v>
      </c>
      <c r="BF1974" s="93" t="s">
        <v>4538</v>
      </c>
      <c r="BG1974" s="311" t="s">
        <v>3908</v>
      </c>
      <c r="BH1974" s="93" t="str">
        <f t="shared" si="95"/>
        <v>Michigan Ottawa</v>
      </c>
      <c r="BI1974" s="93" t="s">
        <v>1799</v>
      </c>
      <c r="BJ1974" s="93"/>
      <c r="BK1974" s="93" t="s">
        <v>4549</v>
      </c>
      <c r="BL1974" s="100" t="s">
        <v>4550</v>
      </c>
      <c r="BM1974" s="95" t="s">
        <v>354</v>
      </c>
    </row>
    <row r="1975" spans="53:65" ht="15" x14ac:dyDescent="0.25">
      <c r="BA1975" s="90" t="s">
        <v>4733</v>
      </c>
      <c r="BB1975" s="90" t="s">
        <v>4530</v>
      </c>
      <c r="BC1975" s="90" t="s">
        <v>4701</v>
      </c>
      <c r="BD1975" s="473" t="s">
        <v>1301</v>
      </c>
      <c r="BE1975">
        <v>1970</v>
      </c>
      <c r="BF1975" s="93" t="s">
        <v>4538</v>
      </c>
      <c r="BG1975" s="311" t="s">
        <v>3908</v>
      </c>
      <c r="BH1975" s="93" t="str">
        <f t="shared" si="95"/>
        <v>Michigan Ottawa</v>
      </c>
      <c r="BI1975" s="93" t="s">
        <v>446</v>
      </c>
      <c r="BJ1975" s="93" t="s">
        <v>3396</v>
      </c>
      <c r="BK1975" s="93" t="s">
        <v>4543</v>
      </c>
      <c r="BL1975" s="100" t="s">
        <v>4544</v>
      </c>
      <c r="BM1975" s="95" t="s">
        <v>1125</v>
      </c>
    </row>
    <row r="1976" spans="53:65" ht="15" x14ac:dyDescent="0.25">
      <c r="BA1976" s="90" t="s">
        <v>4734</v>
      </c>
      <c r="BB1976" s="90" t="s">
        <v>4530</v>
      </c>
      <c r="BC1976" s="90" t="s">
        <v>4701</v>
      </c>
      <c r="BD1976" s="473" t="s">
        <v>1301</v>
      </c>
      <c r="BE1976">
        <v>1971</v>
      </c>
      <c r="BF1976" s="93" t="s">
        <v>4538</v>
      </c>
      <c r="BG1976" s="311" t="s">
        <v>4735</v>
      </c>
      <c r="BH1976" s="93" t="str">
        <f t="shared" si="95"/>
        <v>Michigan Presque Isle</v>
      </c>
      <c r="BI1976" s="93" t="s">
        <v>1799</v>
      </c>
      <c r="BJ1976" s="93"/>
      <c r="BK1976" s="93" t="s">
        <v>4540</v>
      </c>
      <c r="BL1976" s="100" t="s">
        <v>302</v>
      </c>
      <c r="BM1976" s="95" t="s">
        <v>354</v>
      </c>
    </row>
    <row r="1977" spans="53:65" ht="15" x14ac:dyDescent="0.25">
      <c r="BA1977" s="91" t="s">
        <v>4736</v>
      </c>
      <c r="BB1977" s="91" t="s">
        <v>4530</v>
      </c>
      <c r="BC1977" s="91" t="s">
        <v>4701</v>
      </c>
      <c r="BD1977" s="473" t="s">
        <v>1301</v>
      </c>
      <c r="BE1977">
        <v>1972</v>
      </c>
      <c r="BF1977" s="93" t="s">
        <v>4538</v>
      </c>
      <c r="BG1977" s="311" t="s">
        <v>4735</v>
      </c>
      <c r="BH1977" s="93" t="str">
        <f t="shared" si="95"/>
        <v>Michigan Presque Isle</v>
      </c>
      <c r="BI1977" s="93" t="s">
        <v>446</v>
      </c>
      <c r="BJ1977" s="93" t="s">
        <v>3396</v>
      </c>
      <c r="BK1977" s="93" t="s">
        <v>4543</v>
      </c>
      <c r="BL1977" s="100" t="s">
        <v>4544</v>
      </c>
      <c r="BM1977" s="95" t="s">
        <v>1125</v>
      </c>
    </row>
    <row r="1978" spans="53:65" ht="15" x14ac:dyDescent="0.25">
      <c r="BA1978" s="90" t="s">
        <v>4737</v>
      </c>
      <c r="BB1978" s="90" t="s">
        <v>4530</v>
      </c>
      <c r="BC1978" s="90" t="s">
        <v>1401</v>
      </c>
      <c r="BD1978" s="473" t="s">
        <v>1301</v>
      </c>
      <c r="BE1978">
        <v>1973</v>
      </c>
      <c r="BF1978" s="93" t="s">
        <v>4538</v>
      </c>
      <c r="BG1978" s="311" t="s">
        <v>4738</v>
      </c>
      <c r="BH1978" s="93" t="str">
        <f t="shared" si="95"/>
        <v>Michigan Roscommon</v>
      </c>
      <c r="BI1978" s="93" t="s">
        <v>1799</v>
      </c>
      <c r="BJ1978" s="93"/>
      <c r="BK1978" s="93" t="s">
        <v>4540</v>
      </c>
      <c r="BL1978" s="100" t="s">
        <v>302</v>
      </c>
      <c r="BM1978" s="95" t="s">
        <v>354</v>
      </c>
    </row>
    <row r="1979" spans="53:65" ht="15" x14ac:dyDescent="0.25">
      <c r="BA1979" s="91" t="s">
        <v>4739</v>
      </c>
      <c r="BB1979" s="91" t="s">
        <v>4530</v>
      </c>
      <c r="BC1979" s="91" t="s">
        <v>1401</v>
      </c>
      <c r="BD1979" s="473" t="s">
        <v>1301</v>
      </c>
      <c r="BE1979">
        <v>1974</v>
      </c>
      <c r="BF1979" s="93" t="s">
        <v>4538</v>
      </c>
      <c r="BG1979" s="311" t="s">
        <v>4738</v>
      </c>
      <c r="BH1979" s="93" t="str">
        <f t="shared" si="95"/>
        <v>Michigan Roscommon</v>
      </c>
      <c r="BI1979" s="93" t="s">
        <v>446</v>
      </c>
      <c r="BJ1979" s="93" t="s">
        <v>3396</v>
      </c>
      <c r="BK1979" s="93" t="s">
        <v>4543</v>
      </c>
      <c r="BL1979" s="100" t="s">
        <v>4544</v>
      </c>
      <c r="BM1979" s="95" t="s">
        <v>1125</v>
      </c>
    </row>
    <row r="1980" spans="53:65" ht="15" x14ac:dyDescent="0.25">
      <c r="BA1980" s="90" t="s">
        <v>4740</v>
      </c>
      <c r="BB1980" s="90" t="s">
        <v>4530</v>
      </c>
      <c r="BC1980" s="90" t="s">
        <v>4722</v>
      </c>
      <c r="BD1980" s="473" t="s">
        <v>1301</v>
      </c>
      <c r="BE1980">
        <v>1975</v>
      </c>
      <c r="BF1980" s="93" t="s">
        <v>4538</v>
      </c>
      <c r="BG1980" s="311" t="s">
        <v>4741</v>
      </c>
      <c r="BH1980" s="93" t="str">
        <f t="shared" si="95"/>
        <v>Michigan Saginaw</v>
      </c>
      <c r="BI1980" s="93" t="s">
        <v>1799</v>
      </c>
      <c r="BJ1980" s="93"/>
      <c r="BK1980" s="93" t="s">
        <v>4540</v>
      </c>
      <c r="BL1980" s="100" t="s">
        <v>302</v>
      </c>
      <c r="BM1980" s="95" t="s">
        <v>354</v>
      </c>
    </row>
    <row r="1981" spans="53:65" ht="15" x14ac:dyDescent="0.25">
      <c r="BA1981" s="91" t="s">
        <v>4742</v>
      </c>
      <c r="BB1981" s="91" t="s">
        <v>4530</v>
      </c>
      <c r="BC1981" s="91" t="s">
        <v>1401</v>
      </c>
      <c r="BD1981" s="473" t="s">
        <v>1301</v>
      </c>
      <c r="BE1981">
        <v>1976</v>
      </c>
      <c r="BF1981" s="93" t="s">
        <v>4538</v>
      </c>
      <c r="BG1981" s="311" t="s">
        <v>4741</v>
      </c>
      <c r="BH1981" s="93" t="str">
        <f t="shared" si="95"/>
        <v>Michigan Saginaw</v>
      </c>
      <c r="BI1981" s="93" t="s">
        <v>446</v>
      </c>
      <c r="BJ1981" s="93" t="s">
        <v>3396</v>
      </c>
      <c r="BK1981" s="93" t="s">
        <v>4543</v>
      </c>
      <c r="BL1981" s="100" t="s">
        <v>4544</v>
      </c>
      <c r="BM1981" s="95" t="s">
        <v>1125</v>
      </c>
    </row>
    <row r="1982" spans="53:65" ht="15" x14ac:dyDescent="0.25">
      <c r="BA1982" s="91" t="s">
        <v>4743</v>
      </c>
      <c r="BB1982" s="91" t="s">
        <v>4530</v>
      </c>
      <c r="BC1982" s="91" t="s">
        <v>4716</v>
      </c>
      <c r="BD1982" s="473" t="s">
        <v>1301</v>
      </c>
      <c r="BE1982">
        <v>1977</v>
      </c>
      <c r="BF1982" s="93" t="s">
        <v>4538</v>
      </c>
      <c r="BG1982" s="311" t="s">
        <v>4744</v>
      </c>
      <c r="BH1982" s="93" t="str">
        <f t="shared" si="95"/>
        <v>Michigan Sanilac</v>
      </c>
      <c r="BI1982" s="93" t="s">
        <v>1799</v>
      </c>
      <c r="BJ1982" s="93"/>
      <c r="BK1982" s="93" t="s">
        <v>4540</v>
      </c>
      <c r="BL1982" s="100" t="s">
        <v>302</v>
      </c>
      <c r="BM1982" s="95" t="s">
        <v>354</v>
      </c>
    </row>
    <row r="1983" spans="53:65" ht="15" x14ac:dyDescent="0.25">
      <c r="BA1983" s="90" t="s">
        <v>4745</v>
      </c>
      <c r="BB1983" s="90" t="s">
        <v>4530</v>
      </c>
      <c r="BC1983" s="90" t="s">
        <v>1401</v>
      </c>
      <c r="BD1983" s="473" t="s">
        <v>1301</v>
      </c>
      <c r="BE1983">
        <v>1978</v>
      </c>
      <c r="BF1983" s="93" t="s">
        <v>4538</v>
      </c>
      <c r="BG1983" s="311" t="s">
        <v>4744</v>
      </c>
      <c r="BH1983" s="93" t="str">
        <f t="shared" si="95"/>
        <v>Michigan Sanilac</v>
      </c>
      <c r="BI1983" s="93" t="s">
        <v>446</v>
      </c>
      <c r="BJ1983" s="93" t="s">
        <v>3396</v>
      </c>
      <c r="BK1983" s="93" t="s">
        <v>4543</v>
      </c>
      <c r="BL1983" s="100" t="s">
        <v>4544</v>
      </c>
      <c r="BM1983" s="95" t="s">
        <v>1125</v>
      </c>
    </row>
    <row r="1984" spans="53:65" ht="15" x14ac:dyDescent="0.25">
      <c r="BA1984" s="91" t="s">
        <v>4746</v>
      </c>
      <c r="BB1984" s="91" t="s">
        <v>4530</v>
      </c>
      <c r="BC1984" s="91" t="s">
        <v>1401</v>
      </c>
      <c r="BD1984" s="473" t="s">
        <v>1301</v>
      </c>
      <c r="BE1984">
        <v>1979</v>
      </c>
      <c r="BF1984" s="93" t="s">
        <v>4538</v>
      </c>
      <c r="BG1984" s="311" t="s">
        <v>4747</v>
      </c>
      <c r="BH1984" s="93" t="str">
        <f t="shared" si="95"/>
        <v>Michigan Schoolcraft</v>
      </c>
      <c r="BI1984" s="93" t="s">
        <v>3016</v>
      </c>
      <c r="BJ1984" s="93" t="s">
        <v>3034</v>
      </c>
      <c r="BK1984" s="93" t="s">
        <v>3034</v>
      </c>
      <c r="BL1984" s="100" t="s">
        <v>3035</v>
      </c>
      <c r="BM1984" s="95" t="s">
        <v>308</v>
      </c>
    </row>
    <row r="1985" spans="53:65" ht="15" x14ac:dyDescent="0.25">
      <c r="BA1985" s="90" t="s">
        <v>4748</v>
      </c>
      <c r="BB1985" s="90" t="s">
        <v>4530</v>
      </c>
      <c r="BC1985" s="90" t="s">
        <v>4701</v>
      </c>
      <c r="BD1985" s="473" t="s">
        <v>1301</v>
      </c>
      <c r="BE1985">
        <v>1980</v>
      </c>
      <c r="BF1985" s="93" t="s">
        <v>4538</v>
      </c>
      <c r="BG1985" s="311" t="s">
        <v>4749</v>
      </c>
      <c r="BH1985" s="93" t="str">
        <f t="shared" si="95"/>
        <v>Michigan Shiawassee</v>
      </c>
      <c r="BI1985" s="93" t="s">
        <v>1799</v>
      </c>
      <c r="BJ1985" s="93"/>
      <c r="BK1985" s="93" t="s">
        <v>4540</v>
      </c>
      <c r="BL1985" s="100" t="s">
        <v>302</v>
      </c>
      <c r="BM1985" s="95" t="s">
        <v>354</v>
      </c>
    </row>
    <row r="1986" spans="53:65" ht="15" x14ac:dyDescent="0.25">
      <c r="BA1986" s="90" t="s">
        <v>4750</v>
      </c>
      <c r="BB1986" s="90" t="s">
        <v>4530</v>
      </c>
      <c r="BC1986" s="90" t="s">
        <v>4701</v>
      </c>
      <c r="BD1986" s="473" t="s">
        <v>1301</v>
      </c>
      <c r="BE1986">
        <v>1981</v>
      </c>
      <c r="BF1986" s="93" t="s">
        <v>4538</v>
      </c>
      <c r="BG1986" s="311" t="s">
        <v>4749</v>
      </c>
      <c r="BH1986" s="93" t="str">
        <f t="shared" si="95"/>
        <v>Michigan Shiawassee</v>
      </c>
      <c r="BI1986" s="93" t="s">
        <v>446</v>
      </c>
      <c r="BJ1986" s="93" t="s">
        <v>3396</v>
      </c>
      <c r="BK1986" s="93" t="s">
        <v>4543</v>
      </c>
      <c r="BL1986" s="100" t="s">
        <v>4544</v>
      </c>
      <c r="BM1986" s="95" t="s">
        <v>1125</v>
      </c>
    </row>
    <row r="1987" spans="53:65" ht="15" x14ac:dyDescent="0.25">
      <c r="BA1987" s="91" t="s">
        <v>4751</v>
      </c>
      <c r="BB1987" s="91" t="s">
        <v>4530</v>
      </c>
      <c r="BC1987" s="91" t="s">
        <v>4716</v>
      </c>
      <c r="BD1987" s="473" t="s">
        <v>1301</v>
      </c>
      <c r="BE1987">
        <v>1982</v>
      </c>
      <c r="BF1987" s="93" t="s">
        <v>4538</v>
      </c>
      <c r="BG1987" s="311" t="s">
        <v>1040</v>
      </c>
      <c r="BH1987" s="93" t="str">
        <f t="shared" si="95"/>
        <v>Michigan Saint Clair</v>
      </c>
      <c r="BI1987" s="93" t="s">
        <v>1799</v>
      </c>
      <c r="BJ1987" s="93"/>
      <c r="BK1987" s="93" t="s">
        <v>4540</v>
      </c>
      <c r="BL1987" s="100" t="s">
        <v>302</v>
      </c>
      <c r="BM1987" s="95" t="s">
        <v>354</v>
      </c>
    </row>
    <row r="1988" spans="53:65" ht="15" x14ac:dyDescent="0.25">
      <c r="BA1988" s="90" t="s">
        <v>4752</v>
      </c>
      <c r="BB1988" s="90" t="s">
        <v>4530</v>
      </c>
      <c r="BC1988" s="90" t="s">
        <v>4720</v>
      </c>
      <c r="BD1988" s="473" t="s">
        <v>1301</v>
      </c>
      <c r="BE1988">
        <v>1983</v>
      </c>
      <c r="BF1988" s="93" t="s">
        <v>4538</v>
      </c>
      <c r="BG1988" s="311" t="s">
        <v>1040</v>
      </c>
      <c r="BH1988" s="93" t="str">
        <f t="shared" si="95"/>
        <v>Michigan Saint Clair</v>
      </c>
      <c r="BI1988" s="93" t="s">
        <v>446</v>
      </c>
      <c r="BJ1988" s="93" t="s">
        <v>3396</v>
      </c>
      <c r="BK1988" s="93" t="s">
        <v>4543</v>
      </c>
      <c r="BL1988" s="100" t="s">
        <v>4544</v>
      </c>
      <c r="BM1988" s="95" t="s">
        <v>1125</v>
      </c>
    </row>
    <row r="1989" spans="53:65" ht="15" x14ac:dyDescent="0.25">
      <c r="BA1989" s="91" t="s">
        <v>4753</v>
      </c>
      <c r="BB1989" s="91" t="s">
        <v>4530</v>
      </c>
      <c r="BC1989" s="91" t="s">
        <v>4701</v>
      </c>
      <c r="BD1989" s="473" t="s">
        <v>1301</v>
      </c>
      <c r="BE1989">
        <v>1984</v>
      </c>
      <c r="BF1989" s="93" t="s">
        <v>4538</v>
      </c>
      <c r="BG1989" s="311" t="s">
        <v>3577</v>
      </c>
      <c r="BH1989" s="93" t="str">
        <f t="shared" si="95"/>
        <v>Michigan Saint Joseph</v>
      </c>
      <c r="BI1989" s="93" t="s">
        <v>1799</v>
      </c>
      <c r="BJ1989" s="93"/>
      <c r="BK1989" s="93" t="s">
        <v>4549</v>
      </c>
      <c r="BL1989" s="100" t="s">
        <v>4550</v>
      </c>
      <c r="BM1989" s="95" t="s">
        <v>354</v>
      </c>
    </row>
    <row r="1990" spans="53:65" ht="15" x14ac:dyDescent="0.25">
      <c r="BA1990" s="90" t="s">
        <v>4754</v>
      </c>
      <c r="BB1990" s="90" t="s">
        <v>4530</v>
      </c>
      <c r="BC1990" s="90" t="s">
        <v>4701</v>
      </c>
      <c r="BD1990" s="473" t="s">
        <v>1301</v>
      </c>
      <c r="BE1990">
        <v>1985</v>
      </c>
      <c r="BF1990" s="93" t="s">
        <v>4538</v>
      </c>
      <c r="BG1990" s="311" t="s">
        <v>3577</v>
      </c>
      <c r="BH1990" s="93" t="str">
        <f t="shared" si="95"/>
        <v>Michigan Saint Joseph</v>
      </c>
      <c r="BI1990" s="93" t="s">
        <v>446</v>
      </c>
      <c r="BJ1990" s="93" t="s">
        <v>3396</v>
      </c>
      <c r="BK1990" s="93" t="s">
        <v>4543</v>
      </c>
      <c r="BL1990" s="100" t="s">
        <v>4544</v>
      </c>
      <c r="BM1990" s="95" t="s">
        <v>1125</v>
      </c>
    </row>
    <row r="1991" spans="53:65" ht="15" x14ac:dyDescent="0.25">
      <c r="BA1991" s="91" t="s">
        <v>4755</v>
      </c>
      <c r="BB1991" s="91" t="s">
        <v>4530</v>
      </c>
      <c r="BC1991" s="91" t="s">
        <v>4701</v>
      </c>
      <c r="BD1991" s="473" t="s">
        <v>1301</v>
      </c>
      <c r="BE1991">
        <v>1986</v>
      </c>
      <c r="BF1991" s="93" t="s">
        <v>4538</v>
      </c>
      <c r="BG1991" s="311" t="s">
        <v>4756</v>
      </c>
      <c r="BH1991" s="93" t="str">
        <f t="shared" si="95"/>
        <v>Michigan Tuscola</v>
      </c>
      <c r="BI1991" s="93" t="s">
        <v>1799</v>
      </c>
      <c r="BJ1991" s="93"/>
      <c r="BK1991" s="93" t="s">
        <v>4540</v>
      </c>
      <c r="BL1991" s="100" t="s">
        <v>302</v>
      </c>
      <c r="BM1991" s="95" t="s">
        <v>354</v>
      </c>
    </row>
    <row r="1992" spans="53:65" ht="15" x14ac:dyDescent="0.25">
      <c r="BA1992" s="90" t="s">
        <v>4757</v>
      </c>
      <c r="BB1992" s="90" t="s">
        <v>4530</v>
      </c>
      <c r="BC1992" s="90" t="s">
        <v>4722</v>
      </c>
      <c r="BD1992" s="473" t="s">
        <v>1301</v>
      </c>
      <c r="BE1992">
        <v>1987</v>
      </c>
      <c r="BF1992" s="93" t="s">
        <v>4538</v>
      </c>
      <c r="BG1992" s="311" t="s">
        <v>4756</v>
      </c>
      <c r="BH1992" s="93" t="str">
        <f t="shared" si="95"/>
        <v>Michigan Tuscola</v>
      </c>
      <c r="BI1992" s="93" t="s">
        <v>446</v>
      </c>
      <c r="BJ1992" s="93" t="s">
        <v>3396</v>
      </c>
      <c r="BK1992" s="93" t="s">
        <v>4543</v>
      </c>
      <c r="BL1992" s="100" t="s">
        <v>4544</v>
      </c>
      <c r="BM1992" s="95" t="s">
        <v>1125</v>
      </c>
    </row>
    <row r="1993" spans="53:65" ht="15" x14ac:dyDescent="0.25">
      <c r="BA1993" s="91" t="s">
        <v>4758</v>
      </c>
      <c r="BB1993" s="91" t="s">
        <v>4530</v>
      </c>
      <c r="BC1993" s="91" t="s">
        <v>1401</v>
      </c>
      <c r="BD1993" s="473" t="s">
        <v>1301</v>
      </c>
      <c r="BE1993">
        <v>1988</v>
      </c>
      <c r="BF1993" s="93" t="s">
        <v>4538</v>
      </c>
      <c r="BG1993" s="311" t="s">
        <v>1393</v>
      </c>
      <c r="BH1993" s="93" t="str">
        <f t="shared" si="95"/>
        <v>Michigan Van Buren</v>
      </c>
      <c r="BI1993" s="93" t="s">
        <v>1799</v>
      </c>
      <c r="BJ1993" s="93"/>
      <c r="BK1993" s="93" t="s">
        <v>4549</v>
      </c>
      <c r="BL1993" s="100" t="s">
        <v>4550</v>
      </c>
      <c r="BM1993" s="95" t="s">
        <v>354</v>
      </c>
    </row>
    <row r="1994" spans="53:65" ht="15" x14ac:dyDescent="0.25">
      <c r="BA1994" s="90" t="s">
        <v>4759</v>
      </c>
      <c r="BB1994" s="90" t="s">
        <v>4530</v>
      </c>
      <c r="BC1994" s="90" t="s">
        <v>1401</v>
      </c>
      <c r="BD1994" s="473" t="s">
        <v>1301</v>
      </c>
      <c r="BE1994">
        <v>1989</v>
      </c>
      <c r="BF1994" s="93" t="s">
        <v>4538</v>
      </c>
      <c r="BG1994" s="311" t="s">
        <v>1393</v>
      </c>
      <c r="BH1994" s="93" t="str">
        <f t="shared" si="95"/>
        <v>Michigan Van Buren</v>
      </c>
      <c r="BI1994" s="93" t="s">
        <v>446</v>
      </c>
      <c r="BJ1994" s="93" t="s">
        <v>3396</v>
      </c>
      <c r="BK1994" s="93" t="s">
        <v>4543</v>
      </c>
      <c r="BL1994" s="100" t="s">
        <v>4544</v>
      </c>
      <c r="BM1994" s="95" t="s">
        <v>1125</v>
      </c>
    </row>
    <row r="1995" spans="53:65" ht="15" x14ac:dyDescent="0.25">
      <c r="BA1995" s="91" t="s">
        <v>4760</v>
      </c>
      <c r="BB1995" s="91" t="s">
        <v>4530</v>
      </c>
      <c r="BC1995" s="91" t="s">
        <v>4722</v>
      </c>
      <c r="BD1995" s="473" t="s">
        <v>1301</v>
      </c>
      <c r="BE1995">
        <v>1990</v>
      </c>
      <c r="BF1995" s="93" t="s">
        <v>4538</v>
      </c>
      <c r="BG1995" s="311" t="s">
        <v>4761</v>
      </c>
      <c r="BH1995" s="93" t="str">
        <f t="shared" si="95"/>
        <v>Michigan Washtenaw</v>
      </c>
      <c r="BI1995" s="93" t="s">
        <v>1799</v>
      </c>
      <c r="BJ1995" s="93"/>
      <c r="BK1995" s="93" t="s">
        <v>4549</v>
      </c>
      <c r="BL1995" s="100" t="s">
        <v>4550</v>
      </c>
      <c r="BM1995" s="95" t="s">
        <v>354</v>
      </c>
    </row>
    <row r="1996" spans="53:65" ht="15" x14ac:dyDescent="0.25">
      <c r="BA1996" s="90" t="s">
        <v>4762</v>
      </c>
      <c r="BB1996" s="90" t="s">
        <v>4530</v>
      </c>
      <c r="BC1996" s="90" t="s">
        <v>4722</v>
      </c>
      <c r="BD1996" s="473" t="s">
        <v>1301</v>
      </c>
      <c r="BE1996">
        <v>1991</v>
      </c>
      <c r="BF1996" s="93" t="s">
        <v>4538</v>
      </c>
      <c r="BG1996" s="311" t="s">
        <v>4761</v>
      </c>
      <c r="BH1996" s="93" t="str">
        <f t="shared" si="95"/>
        <v>Michigan Washtenaw</v>
      </c>
      <c r="BI1996" s="93" t="s">
        <v>446</v>
      </c>
      <c r="BJ1996" s="93" t="s">
        <v>3396</v>
      </c>
      <c r="BK1996" s="93" t="s">
        <v>4543</v>
      </c>
      <c r="BL1996" s="100" t="s">
        <v>4544</v>
      </c>
      <c r="BM1996" s="95" t="s">
        <v>1125</v>
      </c>
    </row>
    <row r="1997" spans="53:65" ht="15" x14ac:dyDescent="0.25">
      <c r="BA1997" s="91" t="s">
        <v>4763</v>
      </c>
      <c r="BB1997" s="91" t="s">
        <v>4530</v>
      </c>
      <c r="BC1997" s="91" t="s">
        <v>4716</v>
      </c>
      <c r="BD1997" s="473" t="s">
        <v>1301</v>
      </c>
      <c r="BE1997">
        <v>1992</v>
      </c>
      <c r="BF1997" s="93" t="s">
        <v>4538</v>
      </c>
      <c r="BG1997" s="311" t="s">
        <v>2855</v>
      </c>
      <c r="BH1997" s="93" t="str">
        <f t="shared" si="95"/>
        <v>Michigan Wayne</v>
      </c>
      <c r="BI1997" s="93" t="s">
        <v>1799</v>
      </c>
      <c r="BJ1997" s="93"/>
      <c r="BK1997" s="93" t="s">
        <v>4549</v>
      </c>
      <c r="BL1997" s="100" t="s">
        <v>4550</v>
      </c>
      <c r="BM1997" s="95" t="s">
        <v>354</v>
      </c>
    </row>
    <row r="1998" spans="53:65" ht="15" x14ac:dyDescent="0.25">
      <c r="BA1998" s="90" t="s">
        <v>4764</v>
      </c>
      <c r="BB1998" s="90" t="s">
        <v>4530</v>
      </c>
      <c r="BC1998" s="90" t="s">
        <v>1401</v>
      </c>
      <c r="BD1998" s="473" t="s">
        <v>1301</v>
      </c>
      <c r="BE1998">
        <v>1993</v>
      </c>
      <c r="BF1998" s="93" t="s">
        <v>4538</v>
      </c>
      <c r="BG1998" s="311" t="s">
        <v>2855</v>
      </c>
      <c r="BH1998" s="93" t="str">
        <f t="shared" si="95"/>
        <v>Michigan Wayne</v>
      </c>
      <c r="BI1998" s="93" t="s">
        <v>446</v>
      </c>
      <c r="BJ1998" s="93" t="s">
        <v>3396</v>
      </c>
      <c r="BK1998" s="93" t="s">
        <v>4543</v>
      </c>
      <c r="BL1998" s="100" t="s">
        <v>4544</v>
      </c>
      <c r="BM1998" s="95" t="s">
        <v>1125</v>
      </c>
    </row>
    <row r="1999" spans="53:65" ht="15" x14ac:dyDescent="0.25">
      <c r="BA1999" s="91" t="s">
        <v>4765</v>
      </c>
      <c r="BB1999" s="91" t="s">
        <v>4530</v>
      </c>
      <c r="BC1999" s="91" t="s">
        <v>4701</v>
      </c>
      <c r="BD1999" s="473" t="s">
        <v>1301</v>
      </c>
      <c r="BE1999">
        <v>1994</v>
      </c>
      <c r="BF1999" s="93" t="s">
        <v>4538</v>
      </c>
      <c r="BG1999" s="311" t="s">
        <v>4766</v>
      </c>
      <c r="BH1999" s="93" t="str">
        <f t="shared" si="95"/>
        <v>Michigan Wexford</v>
      </c>
      <c r="BI1999" s="93" t="s">
        <v>1799</v>
      </c>
      <c r="BJ1999" s="93"/>
      <c r="BK1999" s="93" t="s">
        <v>4549</v>
      </c>
      <c r="BL1999" s="100" t="s">
        <v>4550</v>
      </c>
      <c r="BM1999" s="95" t="s">
        <v>354</v>
      </c>
    </row>
    <row r="2000" spans="53:65" ht="15" x14ac:dyDescent="0.25">
      <c r="BA2000" s="90" t="s">
        <v>4767</v>
      </c>
      <c r="BB2000" s="90" t="s">
        <v>4530</v>
      </c>
      <c r="BC2000" s="90" t="s">
        <v>1401</v>
      </c>
      <c r="BD2000" s="473" t="s">
        <v>1301</v>
      </c>
      <c r="BE2000">
        <v>1995</v>
      </c>
      <c r="BF2000" s="93" t="s">
        <v>4538</v>
      </c>
      <c r="BG2000" s="311" t="s">
        <v>4766</v>
      </c>
      <c r="BH2000" s="93" t="str">
        <f t="shared" si="95"/>
        <v>Michigan Wexford</v>
      </c>
      <c r="BI2000" s="93" t="s">
        <v>446</v>
      </c>
      <c r="BJ2000" s="93" t="s">
        <v>3396</v>
      </c>
      <c r="BK2000" s="93" t="s">
        <v>4543</v>
      </c>
      <c r="BL2000" s="100" t="s">
        <v>4544</v>
      </c>
      <c r="BM2000" s="95" t="s">
        <v>1125</v>
      </c>
    </row>
    <row r="2001" spans="53:65" ht="15" x14ac:dyDescent="0.25">
      <c r="BA2001" s="91" t="s">
        <v>4768</v>
      </c>
      <c r="BB2001" s="91" t="s">
        <v>4530</v>
      </c>
      <c r="BC2001" s="91" t="s">
        <v>1401</v>
      </c>
      <c r="BD2001" s="473" t="s">
        <v>1301</v>
      </c>
      <c r="BE2001">
        <v>1996</v>
      </c>
      <c r="BF2001" s="18" t="s">
        <v>4769</v>
      </c>
      <c r="BG2001" s="312" t="s">
        <v>4770</v>
      </c>
      <c r="BH2001" s="93" t="str">
        <f t="shared" si="95"/>
        <v>Minnesota Aitkin</v>
      </c>
      <c r="BI2001" s="18" t="s">
        <v>3016</v>
      </c>
      <c r="BJ2001" s="18" t="s">
        <v>4771</v>
      </c>
      <c r="BK2001" s="18" t="s">
        <v>4771</v>
      </c>
      <c r="BL2001" s="100" t="s">
        <v>4772</v>
      </c>
      <c r="BM2001" s="94" t="s">
        <v>308</v>
      </c>
    </row>
    <row r="2002" spans="53:65" ht="15" x14ac:dyDescent="0.25">
      <c r="BA2002" s="90" t="s">
        <v>4773</v>
      </c>
      <c r="BB2002" s="90" t="s">
        <v>4530</v>
      </c>
      <c r="BC2002" s="90" t="s">
        <v>1401</v>
      </c>
      <c r="BD2002" s="473" t="s">
        <v>1301</v>
      </c>
      <c r="BE2002">
        <v>1997</v>
      </c>
      <c r="BF2002" s="18" t="s">
        <v>4769</v>
      </c>
      <c r="BG2002" s="312" t="s">
        <v>4774</v>
      </c>
      <c r="BH2002" s="93" t="str">
        <f t="shared" si="95"/>
        <v>Minnesota Anoka</v>
      </c>
      <c r="BI2002" s="18" t="s">
        <v>3016</v>
      </c>
      <c r="BJ2002" s="18" t="s">
        <v>4565</v>
      </c>
      <c r="BK2002" s="18" t="s">
        <v>4565</v>
      </c>
      <c r="BL2002" s="100" t="s">
        <v>4566</v>
      </c>
      <c r="BM2002" s="94" t="s">
        <v>308</v>
      </c>
    </row>
    <row r="2003" spans="53:65" ht="15" x14ac:dyDescent="0.25">
      <c r="BA2003" s="91" t="s">
        <v>4775</v>
      </c>
      <c r="BB2003" s="91" t="s">
        <v>4530</v>
      </c>
      <c r="BC2003" s="91" t="s">
        <v>4701</v>
      </c>
      <c r="BD2003" s="473" t="s">
        <v>1301</v>
      </c>
      <c r="BE2003">
        <v>1998</v>
      </c>
      <c r="BF2003" s="18" t="s">
        <v>4769</v>
      </c>
      <c r="BG2003" s="312" t="s">
        <v>4776</v>
      </c>
      <c r="BH2003" s="93" t="str">
        <f t="shared" si="95"/>
        <v>Minnesota Becker</v>
      </c>
      <c r="BI2003" s="18" t="s">
        <v>3016</v>
      </c>
      <c r="BJ2003" s="18" t="s">
        <v>4771</v>
      </c>
      <c r="BK2003" s="18" t="s">
        <v>4771</v>
      </c>
      <c r="BL2003" s="100" t="s">
        <v>4772</v>
      </c>
      <c r="BM2003" s="94" t="s">
        <v>308</v>
      </c>
    </row>
    <row r="2004" spans="53:65" ht="15" x14ac:dyDescent="0.25">
      <c r="BA2004" s="90" t="s">
        <v>4777</v>
      </c>
      <c r="BB2004" s="90" t="s">
        <v>4530</v>
      </c>
      <c r="BC2004" s="90" t="s">
        <v>1401</v>
      </c>
      <c r="BD2004" s="473" t="s">
        <v>1301</v>
      </c>
      <c r="BE2004">
        <v>1999</v>
      </c>
      <c r="BF2004" s="18" t="s">
        <v>4769</v>
      </c>
      <c r="BG2004" s="312" t="s">
        <v>4778</v>
      </c>
      <c r="BH2004" s="93" t="str">
        <f t="shared" si="95"/>
        <v>Minnesota Beltrami</v>
      </c>
      <c r="BI2004" s="18" t="s">
        <v>3016</v>
      </c>
      <c r="BJ2004" s="18" t="s">
        <v>4771</v>
      </c>
      <c r="BK2004" s="18" t="s">
        <v>4771</v>
      </c>
      <c r="BL2004" s="100" t="s">
        <v>4772</v>
      </c>
      <c r="BM2004" s="94" t="s">
        <v>308</v>
      </c>
    </row>
    <row r="2005" spans="53:65" ht="15" x14ac:dyDescent="0.25">
      <c r="BA2005" s="91" t="s">
        <v>4779</v>
      </c>
      <c r="BB2005" s="91" t="s">
        <v>4530</v>
      </c>
      <c r="BC2005" s="91" t="s">
        <v>1401</v>
      </c>
      <c r="BD2005" s="473" t="s">
        <v>1301</v>
      </c>
      <c r="BE2005">
        <v>2000</v>
      </c>
      <c r="BF2005" s="18" t="s">
        <v>4769</v>
      </c>
      <c r="BG2005" s="312" t="s">
        <v>1192</v>
      </c>
      <c r="BH2005" s="93" t="str">
        <f t="shared" si="95"/>
        <v>Minnesota Benton</v>
      </c>
      <c r="BI2005" s="18" t="s">
        <v>3016</v>
      </c>
      <c r="BJ2005" s="18" t="s">
        <v>4771</v>
      </c>
      <c r="BK2005" s="18" t="s">
        <v>4771</v>
      </c>
      <c r="BL2005" s="100" t="s">
        <v>4772</v>
      </c>
      <c r="BM2005" s="94" t="s">
        <v>308</v>
      </c>
    </row>
    <row r="2006" spans="53:65" ht="15" x14ac:dyDescent="0.25">
      <c r="BA2006" s="90" t="s">
        <v>4780</v>
      </c>
      <c r="BB2006" s="90" t="s">
        <v>4530</v>
      </c>
      <c r="BC2006" s="90" t="s">
        <v>4716</v>
      </c>
      <c r="BD2006" s="473" t="s">
        <v>1301</v>
      </c>
      <c r="BE2006">
        <v>2001</v>
      </c>
      <c r="BF2006" s="18" t="s">
        <v>4769</v>
      </c>
      <c r="BG2006" s="312" t="s">
        <v>4781</v>
      </c>
      <c r="BH2006" s="93" t="str">
        <f t="shared" si="95"/>
        <v>Minnesota Big Stone</v>
      </c>
      <c r="BI2006" s="18" t="s">
        <v>3016</v>
      </c>
      <c r="BJ2006" s="18" t="s">
        <v>4771</v>
      </c>
      <c r="BK2006" s="18" t="s">
        <v>4771</v>
      </c>
      <c r="BL2006" s="100" t="s">
        <v>4772</v>
      </c>
      <c r="BM2006" s="94" t="s">
        <v>308</v>
      </c>
    </row>
    <row r="2007" spans="53:65" ht="15" x14ac:dyDescent="0.25">
      <c r="BA2007" s="91" t="s">
        <v>4782</v>
      </c>
      <c r="BB2007" s="91" t="s">
        <v>4530</v>
      </c>
      <c r="BC2007" s="91" t="s">
        <v>4722</v>
      </c>
      <c r="BD2007" s="473" t="s">
        <v>1301</v>
      </c>
      <c r="BE2007">
        <v>2002</v>
      </c>
      <c r="BF2007" s="18" t="s">
        <v>4769</v>
      </c>
      <c r="BG2007" s="312" t="s">
        <v>4783</v>
      </c>
      <c r="BH2007" s="93" t="str">
        <f t="shared" si="95"/>
        <v>Minnesota Blue Earth</v>
      </c>
      <c r="BI2007" s="18" t="s">
        <v>3016</v>
      </c>
      <c r="BJ2007" s="18" t="s">
        <v>4771</v>
      </c>
      <c r="BK2007" s="18" t="s">
        <v>4771</v>
      </c>
      <c r="BL2007" s="100" t="s">
        <v>4772</v>
      </c>
      <c r="BM2007" s="94" t="s">
        <v>308</v>
      </c>
    </row>
    <row r="2008" spans="53:65" ht="15" x14ac:dyDescent="0.25">
      <c r="BA2008" s="90" t="s">
        <v>4784</v>
      </c>
      <c r="BB2008" s="90" t="s">
        <v>4530</v>
      </c>
      <c r="BC2008" s="90" t="s">
        <v>1401</v>
      </c>
      <c r="BD2008" s="473" t="s">
        <v>1301</v>
      </c>
      <c r="BE2008">
        <v>2003</v>
      </c>
      <c r="BF2008" s="18" t="s">
        <v>4769</v>
      </c>
      <c r="BG2008" s="312" t="s">
        <v>3038</v>
      </c>
      <c r="BH2008" s="93" t="str">
        <f t="shared" si="95"/>
        <v>Minnesota Brown</v>
      </c>
      <c r="BI2008" s="18" t="s">
        <v>3016</v>
      </c>
      <c r="BJ2008" s="18" t="s">
        <v>4771</v>
      </c>
      <c r="BK2008" s="18" t="s">
        <v>4771</v>
      </c>
      <c r="BL2008" s="100" t="s">
        <v>4772</v>
      </c>
      <c r="BM2008" s="94" t="s">
        <v>308</v>
      </c>
    </row>
    <row r="2009" spans="53:65" ht="15" x14ac:dyDescent="0.25">
      <c r="BA2009" s="91" t="s">
        <v>4785</v>
      </c>
      <c r="BB2009" s="91" t="s">
        <v>4530</v>
      </c>
      <c r="BC2009" s="91" t="s">
        <v>4701</v>
      </c>
      <c r="BD2009" s="473" t="s">
        <v>1301</v>
      </c>
      <c r="BE2009">
        <v>2004</v>
      </c>
      <c r="BF2009" s="18" t="s">
        <v>4769</v>
      </c>
      <c r="BG2009" s="312" t="s">
        <v>4786</v>
      </c>
      <c r="BH2009" s="93" t="str">
        <f t="shared" si="95"/>
        <v>Minnesota Carlton</v>
      </c>
      <c r="BI2009" s="18" t="s">
        <v>3016</v>
      </c>
      <c r="BJ2009" s="18" t="s">
        <v>4565</v>
      </c>
      <c r="BK2009" s="18" t="s">
        <v>4565</v>
      </c>
      <c r="BL2009" s="100" t="s">
        <v>4566</v>
      </c>
      <c r="BM2009" s="94" t="s">
        <v>308</v>
      </c>
    </row>
    <row r="2010" spans="53:65" ht="15" x14ac:dyDescent="0.25">
      <c r="BA2010" s="90" t="s">
        <v>4787</v>
      </c>
      <c r="BB2010" s="90" t="s">
        <v>4530</v>
      </c>
      <c r="BC2010" s="90" t="s">
        <v>4701</v>
      </c>
      <c r="BD2010" s="473" t="s">
        <v>1301</v>
      </c>
      <c r="BE2010">
        <v>2005</v>
      </c>
      <c r="BF2010" s="18" t="s">
        <v>4769</v>
      </c>
      <c r="BG2010" s="312" t="s">
        <v>4788</v>
      </c>
      <c r="BH2010" s="93" t="str">
        <f t="shared" si="95"/>
        <v>Minnesota Carver</v>
      </c>
      <c r="BI2010" s="18" t="s">
        <v>3016</v>
      </c>
      <c r="BJ2010" s="18" t="s">
        <v>4771</v>
      </c>
      <c r="BK2010" s="18" t="s">
        <v>4771</v>
      </c>
      <c r="BL2010" s="100" t="s">
        <v>4772</v>
      </c>
      <c r="BM2010" s="94" t="s">
        <v>308</v>
      </c>
    </row>
    <row r="2011" spans="53:65" ht="15" x14ac:dyDescent="0.25">
      <c r="BA2011" s="91" t="s">
        <v>4789</v>
      </c>
      <c r="BB2011" s="91" t="s">
        <v>4530</v>
      </c>
      <c r="BC2011" s="91" t="s">
        <v>4722</v>
      </c>
      <c r="BD2011" s="473" t="s">
        <v>1301</v>
      </c>
      <c r="BE2011">
        <v>2006</v>
      </c>
      <c r="BF2011" s="18" t="s">
        <v>4769</v>
      </c>
      <c r="BG2011" s="312" t="s">
        <v>3056</v>
      </c>
      <c r="BH2011" s="93" t="str">
        <f t="shared" si="95"/>
        <v>Minnesota Cass</v>
      </c>
      <c r="BI2011" s="18" t="s">
        <v>3016</v>
      </c>
      <c r="BJ2011" s="18" t="s">
        <v>4771</v>
      </c>
      <c r="BK2011" s="18" t="s">
        <v>4771</v>
      </c>
      <c r="BL2011" s="100" t="s">
        <v>4772</v>
      </c>
      <c r="BM2011" s="94" t="s">
        <v>308</v>
      </c>
    </row>
    <row r="2012" spans="53:65" ht="15" x14ac:dyDescent="0.25">
      <c r="BA2012" s="90" t="s">
        <v>4790</v>
      </c>
      <c r="BB2012" s="90" t="s">
        <v>4530</v>
      </c>
      <c r="BC2012" s="90" t="s">
        <v>4720</v>
      </c>
      <c r="BD2012" s="473" t="s">
        <v>1301</v>
      </c>
      <c r="BE2012">
        <v>2007</v>
      </c>
      <c r="BF2012" s="18" t="s">
        <v>4769</v>
      </c>
      <c r="BG2012" s="312" t="s">
        <v>4591</v>
      </c>
      <c r="BH2012" s="93" t="str">
        <f t="shared" si="95"/>
        <v>Minnesota Chippewa</v>
      </c>
      <c r="BI2012" s="18" t="s">
        <v>3016</v>
      </c>
      <c r="BJ2012" s="18" t="s">
        <v>4771</v>
      </c>
      <c r="BK2012" s="18" t="s">
        <v>4771</v>
      </c>
      <c r="BL2012" s="100" t="s">
        <v>4772</v>
      </c>
      <c r="BM2012" s="94" t="s">
        <v>308</v>
      </c>
    </row>
    <row r="2013" spans="53:65" ht="15" x14ac:dyDescent="0.25">
      <c r="BA2013" s="91" t="s">
        <v>4791</v>
      </c>
      <c r="BB2013" s="91" t="s">
        <v>4530</v>
      </c>
      <c r="BC2013" s="91" t="s">
        <v>4701</v>
      </c>
      <c r="BD2013" s="473" t="s">
        <v>1301</v>
      </c>
      <c r="BE2013">
        <v>2008</v>
      </c>
      <c r="BF2013" s="18" t="s">
        <v>4769</v>
      </c>
      <c r="BG2013" s="312" t="s">
        <v>4792</v>
      </c>
      <c r="BH2013" s="93" t="str">
        <f t="shared" si="95"/>
        <v>Minnesota Chisago</v>
      </c>
      <c r="BI2013" s="18" t="s">
        <v>3016</v>
      </c>
      <c r="BJ2013" s="18" t="s">
        <v>4565</v>
      </c>
      <c r="BK2013" s="18" t="s">
        <v>4565</v>
      </c>
      <c r="BL2013" s="100" t="s">
        <v>4566</v>
      </c>
      <c r="BM2013" s="94" t="s">
        <v>308</v>
      </c>
    </row>
    <row r="2014" spans="53:65" ht="15" x14ac:dyDescent="0.25">
      <c r="BA2014" s="90" t="s">
        <v>4793</v>
      </c>
      <c r="BB2014" s="90" t="s">
        <v>4530</v>
      </c>
      <c r="BC2014" s="90" t="s">
        <v>4701</v>
      </c>
      <c r="BD2014" s="473" t="s">
        <v>1301</v>
      </c>
      <c r="BE2014">
        <v>2009</v>
      </c>
      <c r="BF2014" s="18" t="s">
        <v>4769</v>
      </c>
      <c r="BG2014" s="312" t="s">
        <v>596</v>
      </c>
      <c r="BH2014" s="93" t="str">
        <f t="shared" si="95"/>
        <v>Minnesota Clay</v>
      </c>
      <c r="BI2014" s="18" t="s">
        <v>3016</v>
      </c>
      <c r="BJ2014" s="18" t="s">
        <v>4771</v>
      </c>
      <c r="BK2014" s="18" t="s">
        <v>4771</v>
      </c>
      <c r="BL2014" s="100" t="s">
        <v>4772</v>
      </c>
      <c r="BM2014" s="94" t="s">
        <v>308</v>
      </c>
    </row>
    <row r="2015" spans="53:65" ht="15" x14ac:dyDescent="0.25">
      <c r="BA2015" s="91" t="s">
        <v>4794</v>
      </c>
      <c r="BB2015" s="91" t="s">
        <v>1299</v>
      </c>
      <c r="BC2015" s="91" t="s">
        <v>2199</v>
      </c>
      <c r="BD2015" s="473" t="s">
        <v>1301</v>
      </c>
      <c r="BE2015">
        <v>2010</v>
      </c>
      <c r="BF2015" s="18" t="s">
        <v>4769</v>
      </c>
      <c r="BG2015" s="312" t="s">
        <v>4795</v>
      </c>
      <c r="BH2015" s="93" t="str">
        <f t="shared" si="95"/>
        <v>Minnesota Clearwater</v>
      </c>
      <c r="BI2015" s="18" t="s">
        <v>3016</v>
      </c>
      <c r="BJ2015" s="18" t="s">
        <v>4771</v>
      </c>
      <c r="BK2015" s="18" t="s">
        <v>4771</v>
      </c>
      <c r="BL2015" s="100" t="s">
        <v>4772</v>
      </c>
      <c r="BM2015" s="94" t="s">
        <v>308</v>
      </c>
    </row>
    <row r="2016" spans="53:65" ht="15" x14ac:dyDescent="0.25">
      <c r="BA2016" s="90" t="s">
        <v>4796</v>
      </c>
      <c r="BB2016" s="90" t="s">
        <v>1299</v>
      </c>
      <c r="BC2016" s="90" t="s">
        <v>2199</v>
      </c>
      <c r="BD2016" s="473" t="s">
        <v>1301</v>
      </c>
      <c r="BE2016">
        <v>2011</v>
      </c>
      <c r="BF2016" s="18" t="s">
        <v>4769</v>
      </c>
      <c r="BG2016" s="312" t="s">
        <v>2306</v>
      </c>
      <c r="BH2016" s="93" t="str">
        <f t="shared" si="95"/>
        <v>Minnesota Cook</v>
      </c>
      <c r="BI2016" s="18" t="s">
        <v>3016</v>
      </c>
      <c r="BJ2016" s="18" t="s">
        <v>4565</v>
      </c>
      <c r="BK2016" s="18" t="s">
        <v>4565</v>
      </c>
      <c r="BL2016" s="100" t="s">
        <v>4566</v>
      </c>
      <c r="BM2016" s="94" t="s">
        <v>308</v>
      </c>
    </row>
    <row r="2017" spans="53:65" ht="15" x14ac:dyDescent="0.25">
      <c r="BA2017" s="91" t="s">
        <v>4797</v>
      </c>
      <c r="BB2017" s="91" t="s">
        <v>4530</v>
      </c>
      <c r="BC2017" s="91" t="s">
        <v>3225</v>
      </c>
      <c r="BD2017" s="473" t="s">
        <v>1301</v>
      </c>
      <c r="BE2017">
        <v>2012</v>
      </c>
      <c r="BF2017" s="18" t="s">
        <v>4769</v>
      </c>
      <c r="BG2017" s="312" t="s">
        <v>4798</v>
      </c>
      <c r="BH2017" s="93" t="str">
        <f t="shared" si="95"/>
        <v>Minnesota Cottonwood</v>
      </c>
      <c r="BI2017" s="18" t="s">
        <v>3016</v>
      </c>
      <c r="BJ2017" s="18" t="s">
        <v>4771</v>
      </c>
      <c r="BK2017" s="18" t="s">
        <v>4771</v>
      </c>
      <c r="BL2017" s="100" t="s">
        <v>4772</v>
      </c>
      <c r="BM2017" s="94" t="s">
        <v>308</v>
      </c>
    </row>
    <row r="2018" spans="53:65" ht="15" x14ac:dyDescent="0.25">
      <c r="BA2018" s="90" t="s">
        <v>4799</v>
      </c>
      <c r="BB2018" s="90" t="s">
        <v>4530</v>
      </c>
      <c r="BC2018" s="90" t="s">
        <v>3225</v>
      </c>
      <c r="BD2018" s="473" t="s">
        <v>1301</v>
      </c>
      <c r="BE2018">
        <v>2013</v>
      </c>
      <c r="BF2018" s="18" t="s">
        <v>4769</v>
      </c>
      <c r="BG2018" s="312" t="s">
        <v>4800</v>
      </c>
      <c r="BH2018" s="93" t="str">
        <f t="shared" si="95"/>
        <v>Minnesota Crow Wing</v>
      </c>
      <c r="BI2018" s="18" t="s">
        <v>3016</v>
      </c>
      <c r="BJ2018" s="18" t="s">
        <v>4771</v>
      </c>
      <c r="BK2018" s="18" t="s">
        <v>4771</v>
      </c>
      <c r="BL2018" s="100" t="s">
        <v>4772</v>
      </c>
      <c r="BM2018" s="94" t="s">
        <v>308</v>
      </c>
    </row>
    <row r="2019" spans="53:65" ht="15" x14ac:dyDescent="0.25">
      <c r="BA2019" s="91" t="s">
        <v>4801</v>
      </c>
      <c r="BB2019" s="91" t="s">
        <v>4530</v>
      </c>
      <c r="BC2019" s="91" t="s">
        <v>3225</v>
      </c>
      <c r="BD2019" s="473" t="s">
        <v>1301</v>
      </c>
      <c r="BE2019">
        <v>2014</v>
      </c>
      <c r="BF2019" s="18" t="s">
        <v>4769</v>
      </c>
      <c r="BG2019" s="312" t="s">
        <v>4802</v>
      </c>
      <c r="BH2019" s="93" t="str">
        <f t="shared" si="95"/>
        <v>Minnesota Dakota</v>
      </c>
      <c r="BI2019" s="18" t="s">
        <v>3016</v>
      </c>
      <c r="BJ2019" s="18" t="s">
        <v>4565</v>
      </c>
      <c r="BK2019" s="18" t="s">
        <v>4565</v>
      </c>
      <c r="BL2019" s="100" t="s">
        <v>4566</v>
      </c>
      <c r="BM2019" s="94" t="s">
        <v>308</v>
      </c>
    </row>
    <row r="2020" spans="53:65" ht="15" x14ac:dyDescent="0.25">
      <c r="BA2020" s="90" t="s">
        <v>4803</v>
      </c>
      <c r="BB2020" s="90" t="s">
        <v>4530</v>
      </c>
      <c r="BC2020" s="90" t="s">
        <v>3225</v>
      </c>
      <c r="BD2020" s="473" t="s">
        <v>1301</v>
      </c>
      <c r="BE2020">
        <v>2015</v>
      </c>
      <c r="BF2020" s="18" t="s">
        <v>4769</v>
      </c>
      <c r="BG2020" s="312" t="s">
        <v>2346</v>
      </c>
      <c r="BH2020" s="93" t="str">
        <f t="shared" si="95"/>
        <v>Minnesota Dodge</v>
      </c>
      <c r="BI2020" s="18" t="s">
        <v>3016</v>
      </c>
      <c r="BJ2020" s="18" t="s">
        <v>4565</v>
      </c>
      <c r="BK2020" s="18" t="s">
        <v>4565</v>
      </c>
      <c r="BL2020" s="100" t="s">
        <v>4566</v>
      </c>
      <c r="BM2020" s="94" t="s">
        <v>308</v>
      </c>
    </row>
    <row r="2021" spans="53:65" ht="15" x14ac:dyDescent="0.25">
      <c r="BA2021" s="91" t="s">
        <v>4804</v>
      </c>
      <c r="BB2021" s="91" t="s">
        <v>4530</v>
      </c>
      <c r="BC2021" s="91" t="s">
        <v>3225</v>
      </c>
      <c r="BD2021" s="473" t="s">
        <v>1301</v>
      </c>
      <c r="BE2021">
        <v>2016</v>
      </c>
      <c r="BF2021" s="18" t="s">
        <v>4769</v>
      </c>
      <c r="BG2021" s="312" t="s">
        <v>1627</v>
      </c>
      <c r="BH2021" s="93" t="str">
        <f t="shared" si="95"/>
        <v>Minnesota Douglas</v>
      </c>
      <c r="BI2021" s="18" t="s">
        <v>3016</v>
      </c>
      <c r="BJ2021" s="18" t="s">
        <v>4771</v>
      </c>
      <c r="BK2021" s="18" t="s">
        <v>4771</v>
      </c>
      <c r="BL2021" s="100" t="s">
        <v>4772</v>
      </c>
      <c r="BM2021" s="94" t="s">
        <v>308</v>
      </c>
    </row>
    <row r="2022" spans="53:65" ht="15" x14ac:dyDescent="0.25">
      <c r="BA2022" s="90" t="s">
        <v>4805</v>
      </c>
      <c r="BB2022" s="90" t="s">
        <v>4530</v>
      </c>
      <c r="BC2022" s="90" t="s">
        <v>3225</v>
      </c>
      <c r="BD2022" s="473" t="s">
        <v>1301</v>
      </c>
      <c r="BE2022">
        <v>2017</v>
      </c>
      <c r="BF2022" s="18" t="s">
        <v>4769</v>
      </c>
      <c r="BG2022" s="312" t="s">
        <v>4806</v>
      </c>
      <c r="BH2022" s="93" t="str">
        <f t="shared" si="95"/>
        <v>Minnesota Faribault</v>
      </c>
      <c r="BI2022" s="18" t="s">
        <v>3016</v>
      </c>
      <c r="BJ2022" s="18" t="s">
        <v>4771</v>
      </c>
      <c r="BK2022" s="18" t="s">
        <v>4771</v>
      </c>
      <c r="BL2022" s="100" t="s">
        <v>4772</v>
      </c>
      <c r="BM2022" s="94" t="s">
        <v>308</v>
      </c>
    </row>
    <row r="2023" spans="53:65" ht="15" x14ac:dyDescent="0.25">
      <c r="BA2023" s="91" t="s">
        <v>4807</v>
      </c>
      <c r="BB2023" s="91" t="s">
        <v>4530</v>
      </c>
      <c r="BC2023" s="91" t="s">
        <v>3225</v>
      </c>
      <c r="BD2023" s="473" t="s">
        <v>1301</v>
      </c>
      <c r="BE2023">
        <v>2018</v>
      </c>
      <c r="BF2023" s="18" t="s">
        <v>4769</v>
      </c>
      <c r="BG2023" s="312" t="s">
        <v>4808</v>
      </c>
      <c r="BH2023" s="93" t="str">
        <f t="shared" si="95"/>
        <v>Minnesota Fillmore</v>
      </c>
      <c r="BI2023" s="18" t="s">
        <v>3016</v>
      </c>
      <c r="BJ2023" s="18" t="s">
        <v>4565</v>
      </c>
      <c r="BK2023" s="18" t="s">
        <v>4565</v>
      </c>
      <c r="BL2023" s="100" t="s">
        <v>4566</v>
      </c>
      <c r="BM2023" s="94" t="s">
        <v>308</v>
      </c>
    </row>
    <row r="2024" spans="53:65" ht="15" x14ac:dyDescent="0.25">
      <c r="BA2024" s="90" t="s">
        <v>4809</v>
      </c>
      <c r="BB2024" s="90" t="s">
        <v>4530</v>
      </c>
      <c r="BC2024" s="90" t="s">
        <v>3225</v>
      </c>
      <c r="BD2024" s="473" t="s">
        <v>1301</v>
      </c>
      <c r="BE2024">
        <v>2019</v>
      </c>
      <c r="BF2024" s="18" t="s">
        <v>4769</v>
      </c>
      <c r="BG2024" s="312" t="s">
        <v>4810</v>
      </c>
      <c r="BH2024" s="93" t="str">
        <f t="shared" si="95"/>
        <v>Minnesota Freeborn</v>
      </c>
      <c r="BI2024" s="18" t="s">
        <v>3016</v>
      </c>
      <c r="BJ2024" s="18" t="s">
        <v>4771</v>
      </c>
      <c r="BK2024" s="18" t="s">
        <v>4771</v>
      </c>
      <c r="BL2024" s="100" t="s">
        <v>4772</v>
      </c>
      <c r="BM2024" s="94" t="s">
        <v>308</v>
      </c>
    </row>
    <row r="2025" spans="53:65" ht="15" x14ac:dyDescent="0.25">
      <c r="BA2025" s="91" t="s">
        <v>4811</v>
      </c>
      <c r="BB2025" s="91" t="s">
        <v>4530</v>
      </c>
      <c r="BC2025" s="91" t="s">
        <v>3225</v>
      </c>
      <c r="BD2025" s="473" t="s">
        <v>1301</v>
      </c>
      <c r="BE2025">
        <v>2020</v>
      </c>
      <c r="BF2025" s="18" t="s">
        <v>4769</v>
      </c>
      <c r="BG2025" s="312" t="s">
        <v>4812</v>
      </c>
      <c r="BH2025" s="93" t="str">
        <f t="shared" si="95"/>
        <v>Minnesota Goodhue</v>
      </c>
      <c r="BI2025" s="18" t="s">
        <v>3016</v>
      </c>
      <c r="BJ2025" s="18" t="s">
        <v>4565</v>
      </c>
      <c r="BK2025" s="18" t="s">
        <v>4565</v>
      </c>
      <c r="BL2025" s="100" t="s">
        <v>4566</v>
      </c>
      <c r="BM2025" s="94" t="s">
        <v>308</v>
      </c>
    </row>
    <row r="2026" spans="53:65" ht="15" x14ac:dyDescent="0.25">
      <c r="BA2026" s="90" t="s">
        <v>4813</v>
      </c>
      <c r="BB2026" s="90" t="s">
        <v>4530</v>
      </c>
      <c r="BC2026" s="90" t="s">
        <v>3225</v>
      </c>
      <c r="BD2026" s="473" t="s">
        <v>1301</v>
      </c>
      <c r="BE2026">
        <v>2021</v>
      </c>
      <c r="BF2026" s="18" t="s">
        <v>4769</v>
      </c>
      <c r="BG2026" s="312" t="s">
        <v>1260</v>
      </c>
      <c r="BH2026" s="93" t="str">
        <f t="shared" si="95"/>
        <v>Minnesota Grant</v>
      </c>
      <c r="BI2026" s="18" t="s">
        <v>3016</v>
      </c>
      <c r="BJ2026" s="18" t="s">
        <v>4771</v>
      </c>
      <c r="BK2026" s="18" t="s">
        <v>4771</v>
      </c>
      <c r="BL2026" s="100" t="s">
        <v>4772</v>
      </c>
      <c r="BM2026" s="94" t="s">
        <v>308</v>
      </c>
    </row>
    <row r="2027" spans="53:65" ht="15" x14ac:dyDescent="0.25">
      <c r="BA2027" s="91" t="s">
        <v>4814</v>
      </c>
      <c r="BB2027" s="91" t="s">
        <v>4530</v>
      </c>
      <c r="BC2027" s="91" t="s">
        <v>3225</v>
      </c>
      <c r="BD2027" s="473" t="s">
        <v>1301</v>
      </c>
      <c r="BE2027">
        <v>2022</v>
      </c>
      <c r="BF2027" s="18" t="s">
        <v>4769</v>
      </c>
      <c r="BG2027" s="312" t="s">
        <v>4815</v>
      </c>
      <c r="BH2027" s="93" t="str">
        <f t="shared" ref="BH2027:BH2090" si="96">_xlfn.CONCAT(BF2027," ",BG2027)</f>
        <v>Minnesota Hennepin</v>
      </c>
      <c r="BI2027" s="18" t="s">
        <v>3016</v>
      </c>
      <c r="BJ2027" s="18" t="s">
        <v>4565</v>
      </c>
      <c r="BK2027" s="18" t="s">
        <v>4565</v>
      </c>
      <c r="BL2027" s="100" t="s">
        <v>4566</v>
      </c>
      <c r="BM2027" s="94" t="s">
        <v>308</v>
      </c>
    </row>
    <row r="2028" spans="53:65" ht="15" x14ac:dyDescent="0.25">
      <c r="BA2028" s="90" t="s">
        <v>4816</v>
      </c>
      <c r="BB2028" s="90" t="s">
        <v>4530</v>
      </c>
      <c r="BC2028" s="90" t="s">
        <v>3225</v>
      </c>
      <c r="BD2028" s="473" t="s">
        <v>1301</v>
      </c>
      <c r="BE2028">
        <v>2023</v>
      </c>
      <c r="BF2028" s="18" t="s">
        <v>4769</v>
      </c>
      <c r="BG2028" s="312" t="s">
        <v>28</v>
      </c>
      <c r="BH2028" s="93" t="str">
        <f t="shared" si="96"/>
        <v>Minnesota Houston</v>
      </c>
      <c r="BI2028" s="18" t="s">
        <v>3016</v>
      </c>
      <c r="BJ2028" s="18" t="s">
        <v>4565</v>
      </c>
      <c r="BK2028" s="18" t="s">
        <v>4565</v>
      </c>
      <c r="BL2028" s="100" t="s">
        <v>4566</v>
      </c>
      <c r="BM2028" s="94" t="s">
        <v>308</v>
      </c>
    </row>
    <row r="2029" spans="53:65" ht="15" x14ac:dyDescent="0.25">
      <c r="BA2029" s="91" t="s">
        <v>4817</v>
      </c>
      <c r="BB2029" s="91" t="s">
        <v>4530</v>
      </c>
      <c r="BC2029" s="91" t="s">
        <v>3225</v>
      </c>
      <c r="BD2029" s="473" t="s">
        <v>1301</v>
      </c>
      <c r="BE2029">
        <v>2024</v>
      </c>
      <c r="BF2029" s="18" t="s">
        <v>4769</v>
      </c>
      <c r="BG2029" s="312" t="s">
        <v>4818</v>
      </c>
      <c r="BH2029" s="93" t="str">
        <f t="shared" si="96"/>
        <v>Minnesota Hubbard</v>
      </c>
      <c r="BI2029" s="18" t="s">
        <v>3016</v>
      </c>
      <c r="BJ2029" s="18" t="s">
        <v>4771</v>
      </c>
      <c r="BK2029" s="18" t="s">
        <v>4771</v>
      </c>
      <c r="BL2029" s="100" t="s">
        <v>4772</v>
      </c>
      <c r="BM2029" s="94" t="s">
        <v>308</v>
      </c>
    </row>
    <row r="2030" spans="53:65" ht="15" x14ac:dyDescent="0.25">
      <c r="BA2030" s="90" t="s">
        <v>4819</v>
      </c>
      <c r="BB2030" s="90" t="s">
        <v>4530</v>
      </c>
      <c r="BC2030" s="90" t="s">
        <v>3225</v>
      </c>
      <c r="BD2030" s="473" t="s">
        <v>1301</v>
      </c>
      <c r="BE2030">
        <v>2025</v>
      </c>
      <c r="BF2030" s="18" t="s">
        <v>4769</v>
      </c>
      <c r="BG2030" s="312" t="s">
        <v>4820</v>
      </c>
      <c r="BH2030" s="93" t="str">
        <f t="shared" si="96"/>
        <v>Minnesota Isanti</v>
      </c>
      <c r="BI2030" s="18" t="s">
        <v>3016</v>
      </c>
      <c r="BJ2030" s="18" t="s">
        <v>4565</v>
      </c>
      <c r="BK2030" s="18" t="s">
        <v>4771</v>
      </c>
      <c r="BL2030" s="100" t="s">
        <v>4772</v>
      </c>
      <c r="BM2030" s="94" t="s">
        <v>308</v>
      </c>
    </row>
    <row r="2031" spans="53:65" ht="15" x14ac:dyDescent="0.25">
      <c r="BA2031" s="91" t="s">
        <v>4821</v>
      </c>
      <c r="BB2031" s="91" t="s">
        <v>4530</v>
      </c>
      <c r="BC2031" s="91" t="s">
        <v>4720</v>
      </c>
      <c r="BD2031" s="473" t="s">
        <v>1301</v>
      </c>
      <c r="BE2031">
        <v>2026</v>
      </c>
      <c r="BF2031" s="18" t="s">
        <v>4769</v>
      </c>
      <c r="BG2031" s="312" t="s">
        <v>4822</v>
      </c>
      <c r="BH2031" s="93" t="str">
        <f t="shared" si="96"/>
        <v>Minnesota Itasca</v>
      </c>
      <c r="BI2031" s="18" t="s">
        <v>3016</v>
      </c>
      <c r="BJ2031" s="18" t="s">
        <v>4771</v>
      </c>
      <c r="BK2031" s="18" t="s">
        <v>4771</v>
      </c>
      <c r="BL2031" s="100" t="s">
        <v>4772</v>
      </c>
      <c r="BM2031" s="94" t="s">
        <v>308</v>
      </c>
    </row>
    <row r="2032" spans="53:65" ht="15" x14ac:dyDescent="0.25">
      <c r="BA2032" s="90" t="s">
        <v>4823</v>
      </c>
      <c r="BB2032" s="90" t="s">
        <v>4530</v>
      </c>
      <c r="BC2032" s="90" t="s">
        <v>4720</v>
      </c>
      <c r="BD2032" s="473" t="s">
        <v>1301</v>
      </c>
      <c r="BE2032">
        <v>2027</v>
      </c>
      <c r="BF2032" s="18" t="s">
        <v>4769</v>
      </c>
      <c r="BG2032" s="312" t="s">
        <v>848</v>
      </c>
      <c r="BH2032" s="93" t="str">
        <f t="shared" si="96"/>
        <v>Minnesota Jackson</v>
      </c>
      <c r="BI2032" s="18" t="s">
        <v>3016</v>
      </c>
      <c r="BJ2032" s="18" t="s">
        <v>4771</v>
      </c>
      <c r="BK2032" s="18" t="s">
        <v>4771</v>
      </c>
      <c r="BL2032" s="100" t="s">
        <v>4772</v>
      </c>
      <c r="BM2032" s="94" t="s">
        <v>308</v>
      </c>
    </row>
    <row r="2033" spans="53:65" ht="15" x14ac:dyDescent="0.25">
      <c r="BA2033" s="91" t="s">
        <v>4824</v>
      </c>
      <c r="BB2033" s="91" t="s">
        <v>4530</v>
      </c>
      <c r="BC2033" s="91" t="s">
        <v>3225</v>
      </c>
      <c r="BD2033" s="473" t="s">
        <v>1301</v>
      </c>
      <c r="BE2033">
        <v>2028</v>
      </c>
      <c r="BF2033" s="18" t="s">
        <v>4769</v>
      </c>
      <c r="BG2033" s="312" t="s">
        <v>4825</v>
      </c>
      <c r="BH2033" s="93" t="str">
        <f t="shared" si="96"/>
        <v>Minnesota Kanabec</v>
      </c>
      <c r="BI2033" s="18" t="s">
        <v>3016</v>
      </c>
      <c r="BJ2033" s="18" t="s">
        <v>4565</v>
      </c>
      <c r="BK2033" s="18" t="s">
        <v>4565</v>
      </c>
      <c r="BL2033" s="100" t="s">
        <v>4566</v>
      </c>
      <c r="BM2033" s="94" t="s">
        <v>308</v>
      </c>
    </row>
    <row r="2034" spans="53:65" ht="15" x14ac:dyDescent="0.25">
      <c r="BA2034" s="90" t="s">
        <v>4826</v>
      </c>
      <c r="BB2034" s="90" t="s">
        <v>4530</v>
      </c>
      <c r="BC2034" s="90" t="s">
        <v>4720</v>
      </c>
      <c r="BD2034" s="473" t="s">
        <v>1301</v>
      </c>
      <c r="BE2034">
        <v>2029</v>
      </c>
      <c r="BF2034" s="18" t="s">
        <v>4769</v>
      </c>
      <c r="BG2034" s="312" t="s">
        <v>4827</v>
      </c>
      <c r="BH2034" s="93" t="str">
        <f t="shared" si="96"/>
        <v>Minnesota Kandiyohi</v>
      </c>
      <c r="BI2034" s="18" t="s">
        <v>3016</v>
      </c>
      <c r="BJ2034" s="18" t="s">
        <v>4771</v>
      </c>
      <c r="BK2034" s="18" t="s">
        <v>4771</v>
      </c>
      <c r="BL2034" s="100" t="s">
        <v>4772</v>
      </c>
      <c r="BM2034" s="94" t="s">
        <v>308</v>
      </c>
    </row>
    <row r="2035" spans="53:65" ht="15" x14ac:dyDescent="0.25">
      <c r="BA2035" s="91" t="s">
        <v>4828</v>
      </c>
      <c r="BB2035" s="91" t="s">
        <v>4530</v>
      </c>
      <c r="BC2035" s="91" t="s">
        <v>4720</v>
      </c>
      <c r="BD2035" s="473" t="s">
        <v>1301</v>
      </c>
      <c r="BE2035">
        <v>2030</v>
      </c>
      <c r="BF2035" s="18" t="s">
        <v>4769</v>
      </c>
      <c r="BG2035" s="312" t="s">
        <v>4829</v>
      </c>
      <c r="BH2035" s="93" t="str">
        <f t="shared" si="96"/>
        <v>Minnesota Kittson</v>
      </c>
      <c r="BI2035" s="18" t="s">
        <v>3016</v>
      </c>
      <c r="BJ2035" s="18" t="s">
        <v>4771</v>
      </c>
      <c r="BK2035" s="18" t="s">
        <v>4771</v>
      </c>
      <c r="BL2035" s="100" t="s">
        <v>4772</v>
      </c>
      <c r="BM2035" s="94" t="s">
        <v>308</v>
      </c>
    </row>
    <row r="2036" spans="53:65" ht="15" x14ac:dyDescent="0.25">
      <c r="BA2036" s="90" t="s">
        <v>4830</v>
      </c>
      <c r="BB2036" s="90" t="s">
        <v>4530</v>
      </c>
      <c r="BC2036" s="90" t="s">
        <v>4720</v>
      </c>
      <c r="BD2036" s="473" t="s">
        <v>1301</v>
      </c>
      <c r="BE2036">
        <v>2031</v>
      </c>
      <c r="BF2036" s="18" t="s">
        <v>4769</v>
      </c>
      <c r="BG2036" s="312" t="s">
        <v>4831</v>
      </c>
      <c r="BH2036" s="93" t="str">
        <f t="shared" si="96"/>
        <v>Minnesota Koochiching</v>
      </c>
      <c r="BI2036" s="18" t="s">
        <v>3016</v>
      </c>
      <c r="BJ2036" s="18" t="s">
        <v>4771</v>
      </c>
      <c r="BK2036" s="18" t="s">
        <v>4771</v>
      </c>
      <c r="BL2036" s="100" t="s">
        <v>4772</v>
      </c>
      <c r="BM2036" s="94" t="s">
        <v>308</v>
      </c>
    </row>
    <row r="2037" spans="53:65" ht="15" x14ac:dyDescent="0.25">
      <c r="BA2037" s="91" t="s">
        <v>4832</v>
      </c>
      <c r="BB2037" s="91" t="s">
        <v>4530</v>
      </c>
      <c r="BC2037" s="91" t="s">
        <v>3225</v>
      </c>
      <c r="BD2037" s="473" t="s">
        <v>1301</v>
      </c>
      <c r="BE2037">
        <v>2032</v>
      </c>
      <c r="BF2037" s="18" t="s">
        <v>4769</v>
      </c>
      <c r="BG2037" s="312" t="s">
        <v>4833</v>
      </c>
      <c r="BH2037" s="93" t="str">
        <f t="shared" si="96"/>
        <v>Minnesota Lac Qui Parle</v>
      </c>
      <c r="BI2037" s="18" t="s">
        <v>3016</v>
      </c>
      <c r="BJ2037" s="18" t="s">
        <v>4771</v>
      </c>
      <c r="BK2037" s="18" t="s">
        <v>4771</v>
      </c>
      <c r="BL2037" s="100" t="s">
        <v>4772</v>
      </c>
      <c r="BM2037" s="94" t="s">
        <v>308</v>
      </c>
    </row>
    <row r="2038" spans="53:65" ht="15" x14ac:dyDescent="0.25">
      <c r="BA2038" s="90" t="s">
        <v>4834</v>
      </c>
      <c r="BB2038" s="90" t="s">
        <v>4530</v>
      </c>
      <c r="BC2038" s="90" t="s">
        <v>3225</v>
      </c>
      <c r="BD2038" s="473" t="s">
        <v>1301</v>
      </c>
      <c r="BE2038">
        <v>2033</v>
      </c>
      <c r="BF2038" s="18" t="s">
        <v>4769</v>
      </c>
      <c r="BG2038" s="312" t="s">
        <v>1460</v>
      </c>
      <c r="BH2038" s="93" t="str">
        <f t="shared" si="96"/>
        <v>Minnesota Lake</v>
      </c>
      <c r="BI2038" s="18" t="s">
        <v>3016</v>
      </c>
      <c r="BJ2038" s="18" t="s">
        <v>4565</v>
      </c>
      <c r="BK2038" s="18" t="s">
        <v>4565</v>
      </c>
      <c r="BL2038" s="100" t="s">
        <v>4566</v>
      </c>
      <c r="BM2038" s="94" t="s">
        <v>308</v>
      </c>
    </row>
    <row r="2039" spans="53:65" ht="15" x14ac:dyDescent="0.25">
      <c r="BA2039" s="91" t="s">
        <v>4835</v>
      </c>
      <c r="BB2039" s="91" t="s">
        <v>4530</v>
      </c>
      <c r="BC2039" s="91" t="s">
        <v>4720</v>
      </c>
      <c r="BD2039" s="473" t="s">
        <v>1301</v>
      </c>
      <c r="BE2039">
        <v>2034</v>
      </c>
      <c r="BF2039" s="18" t="s">
        <v>4769</v>
      </c>
      <c r="BG2039" s="312" t="s">
        <v>4836</v>
      </c>
      <c r="BH2039" s="93" t="str">
        <f t="shared" si="96"/>
        <v>Minnesota Lake of the Woods</v>
      </c>
      <c r="BI2039" s="18" t="s">
        <v>3016</v>
      </c>
      <c r="BJ2039" s="18" t="s">
        <v>4771</v>
      </c>
      <c r="BK2039" s="18" t="s">
        <v>4771</v>
      </c>
      <c r="BL2039" s="100" t="s">
        <v>4772</v>
      </c>
      <c r="BM2039" s="94" t="s">
        <v>308</v>
      </c>
    </row>
    <row r="2040" spans="53:65" ht="15" x14ac:dyDescent="0.25">
      <c r="BA2040" s="91" t="s">
        <v>4837</v>
      </c>
      <c r="BB2040" s="91" t="s">
        <v>4530</v>
      </c>
      <c r="BC2040" s="91" t="s">
        <v>4720</v>
      </c>
      <c r="BD2040" s="473" t="s">
        <v>1301</v>
      </c>
      <c r="BE2040">
        <v>2035</v>
      </c>
      <c r="BF2040" s="18" t="s">
        <v>4769</v>
      </c>
      <c r="BG2040" s="312" t="s">
        <v>4838</v>
      </c>
      <c r="BH2040" s="93" t="str">
        <f t="shared" si="96"/>
        <v>Minnesota Le Sueur</v>
      </c>
      <c r="BI2040" s="18" t="s">
        <v>3016</v>
      </c>
      <c r="BJ2040" s="18" t="s">
        <v>4771</v>
      </c>
      <c r="BK2040" s="18" t="s">
        <v>4771</v>
      </c>
      <c r="BL2040" s="100" t="s">
        <v>4772</v>
      </c>
      <c r="BM2040" s="94" t="s">
        <v>308</v>
      </c>
    </row>
    <row r="2041" spans="53:65" ht="15" x14ac:dyDescent="0.25">
      <c r="BA2041" s="90" t="s">
        <v>4839</v>
      </c>
      <c r="BB2041" s="90" t="s">
        <v>4530</v>
      </c>
      <c r="BC2041" s="90" t="s">
        <v>3225</v>
      </c>
      <c r="BD2041" s="473" t="s">
        <v>1301</v>
      </c>
      <c r="BE2041">
        <v>2036</v>
      </c>
      <c r="BF2041" s="18" t="s">
        <v>4769</v>
      </c>
      <c r="BG2041" s="312" t="s">
        <v>1296</v>
      </c>
      <c r="BH2041" s="93" t="str">
        <f t="shared" si="96"/>
        <v>Minnesota Lincoln</v>
      </c>
      <c r="BI2041" s="18" t="s">
        <v>3016</v>
      </c>
      <c r="BJ2041" s="18" t="s">
        <v>4771</v>
      </c>
      <c r="BK2041" s="18" t="s">
        <v>4771</v>
      </c>
      <c r="BL2041" s="100" t="s">
        <v>4772</v>
      </c>
      <c r="BM2041" s="94" t="s">
        <v>308</v>
      </c>
    </row>
    <row r="2042" spans="53:65" ht="15" x14ac:dyDescent="0.25">
      <c r="BA2042" s="91" t="s">
        <v>4840</v>
      </c>
      <c r="BB2042" s="91" t="s">
        <v>4530</v>
      </c>
      <c r="BC2042" s="91" t="s">
        <v>3225</v>
      </c>
      <c r="BD2042" s="473" t="s">
        <v>1301</v>
      </c>
      <c r="BE2042">
        <v>2037</v>
      </c>
      <c r="BF2042" s="18" t="s">
        <v>4769</v>
      </c>
      <c r="BG2042" s="312" t="s">
        <v>3724</v>
      </c>
      <c r="BH2042" s="93" t="str">
        <f t="shared" si="96"/>
        <v>Minnesota Lyon</v>
      </c>
      <c r="BI2042" s="18" t="s">
        <v>3016</v>
      </c>
      <c r="BJ2042" s="18" t="s">
        <v>4771</v>
      </c>
      <c r="BK2042" s="18" t="s">
        <v>4771</v>
      </c>
      <c r="BL2042" s="100" t="s">
        <v>4772</v>
      </c>
      <c r="BM2042" s="94" t="s">
        <v>308</v>
      </c>
    </row>
    <row r="2043" spans="53:65" ht="15" x14ac:dyDescent="0.25">
      <c r="BA2043" s="90" t="s">
        <v>4841</v>
      </c>
      <c r="BB2043" s="90" t="s">
        <v>4530</v>
      </c>
      <c r="BC2043" s="90" t="s">
        <v>4720</v>
      </c>
      <c r="BD2043" s="473" t="s">
        <v>1301</v>
      </c>
      <c r="BE2043">
        <v>2038</v>
      </c>
      <c r="BF2043" s="18" t="s">
        <v>4769</v>
      </c>
      <c r="BG2043" s="312" t="s">
        <v>4842</v>
      </c>
      <c r="BH2043" s="93" t="str">
        <f t="shared" si="96"/>
        <v>Minnesota Mahnomen</v>
      </c>
      <c r="BI2043" s="18" t="s">
        <v>3016</v>
      </c>
      <c r="BJ2043" s="18" t="s">
        <v>4771</v>
      </c>
      <c r="BK2043" s="18" t="s">
        <v>4771</v>
      </c>
      <c r="BL2043" s="100" t="s">
        <v>4772</v>
      </c>
      <c r="BM2043" s="94" t="s">
        <v>308</v>
      </c>
    </row>
    <row r="2044" spans="53:65" ht="15" x14ac:dyDescent="0.25">
      <c r="BA2044" s="91" t="s">
        <v>4843</v>
      </c>
      <c r="BB2044" s="91" t="s">
        <v>4530</v>
      </c>
      <c r="BC2044" s="91" t="s">
        <v>3225</v>
      </c>
      <c r="BD2044" s="473" t="s">
        <v>1301</v>
      </c>
      <c r="BE2044">
        <v>2039</v>
      </c>
      <c r="BF2044" s="18" t="s">
        <v>4769</v>
      </c>
      <c r="BG2044" s="312" t="s">
        <v>947</v>
      </c>
      <c r="BH2044" s="93" t="str">
        <f t="shared" si="96"/>
        <v>Minnesota Marshall</v>
      </c>
      <c r="BI2044" s="18" t="s">
        <v>3016</v>
      </c>
      <c r="BJ2044" s="18" t="s">
        <v>4771</v>
      </c>
      <c r="BK2044" s="18" t="s">
        <v>4771</v>
      </c>
      <c r="BL2044" s="100" t="s">
        <v>4772</v>
      </c>
      <c r="BM2044" s="94" t="s">
        <v>308</v>
      </c>
    </row>
    <row r="2045" spans="53:65" ht="15" x14ac:dyDescent="0.25">
      <c r="BA2045" s="90" t="s">
        <v>4844</v>
      </c>
      <c r="BB2045" s="90" t="s">
        <v>4530</v>
      </c>
      <c r="BC2045" s="90" t="s">
        <v>3225</v>
      </c>
      <c r="BD2045" s="473" t="s">
        <v>1301</v>
      </c>
      <c r="BE2045">
        <v>2040</v>
      </c>
      <c r="BF2045" s="18" t="s">
        <v>4769</v>
      </c>
      <c r="BG2045" s="312" t="s">
        <v>2008</v>
      </c>
      <c r="BH2045" s="93" t="str">
        <f t="shared" si="96"/>
        <v>Minnesota Martin</v>
      </c>
      <c r="BI2045" s="18" t="s">
        <v>3016</v>
      </c>
      <c r="BJ2045" s="18" t="s">
        <v>4771</v>
      </c>
      <c r="BK2045" s="18" t="s">
        <v>4771</v>
      </c>
      <c r="BL2045" s="100" t="s">
        <v>4772</v>
      </c>
      <c r="BM2045" s="94" t="s">
        <v>308</v>
      </c>
    </row>
    <row r="2046" spans="53:65" ht="15" x14ac:dyDescent="0.25">
      <c r="BA2046" s="91" t="s">
        <v>4845</v>
      </c>
      <c r="BB2046" s="91" t="s">
        <v>4530</v>
      </c>
      <c r="BC2046" s="91" t="s">
        <v>4722</v>
      </c>
      <c r="BD2046" s="473" t="s">
        <v>1301</v>
      </c>
      <c r="BE2046">
        <v>2041</v>
      </c>
      <c r="BF2046" s="18" t="s">
        <v>4769</v>
      </c>
      <c r="BG2046" s="312" t="s">
        <v>4846</v>
      </c>
      <c r="BH2046" s="93" t="str">
        <f t="shared" si="96"/>
        <v>Minnesota McLeod</v>
      </c>
      <c r="BI2046" s="18" t="s">
        <v>3016</v>
      </c>
      <c r="BJ2046" s="18" t="s">
        <v>4771</v>
      </c>
      <c r="BK2046" s="18" t="s">
        <v>4771</v>
      </c>
      <c r="BL2046" s="100" t="s">
        <v>4772</v>
      </c>
      <c r="BM2046" s="94" t="s">
        <v>308</v>
      </c>
    </row>
    <row r="2047" spans="53:65" ht="15" x14ac:dyDescent="0.25">
      <c r="BA2047" s="90" t="s">
        <v>4847</v>
      </c>
      <c r="BB2047" s="90" t="s">
        <v>4530</v>
      </c>
      <c r="BC2047" s="90" t="s">
        <v>3225</v>
      </c>
      <c r="BD2047" s="473" t="s">
        <v>1301</v>
      </c>
      <c r="BE2047">
        <v>2042</v>
      </c>
      <c r="BF2047" s="18" t="s">
        <v>4769</v>
      </c>
      <c r="BG2047" s="312" t="s">
        <v>4848</v>
      </c>
      <c r="BH2047" s="93" t="str">
        <f t="shared" si="96"/>
        <v>Minnesota Meeker</v>
      </c>
      <c r="BI2047" s="18" t="s">
        <v>3016</v>
      </c>
      <c r="BJ2047" s="18" t="s">
        <v>4771</v>
      </c>
      <c r="BK2047" s="18" t="s">
        <v>4771</v>
      </c>
      <c r="BL2047" s="100" t="s">
        <v>4772</v>
      </c>
      <c r="BM2047" s="94" t="s">
        <v>308</v>
      </c>
    </row>
    <row r="2048" spans="53:65" ht="15" x14ac:dyDescent="0.25">
      <c r="BA2048" s="91" t="s">
        <v>4849</v>
      </c>
      <c r="BB2048" s="91" t="s">
        <v>4530</v>
      </c>
      <c r="BC2048" s="91" t="s">
        <v>3225</v>
      </c>
      <c r="BD2048" s="473" t="s">
        <v>1301</v>
      </c>
      <c r="BE2048">
        <v>2043</v>
      </c>
      <c r="BF2048" s="18" t="s">
        <v>4769</v>
      </c>
      <c r="BG2048" s="312" t="s">
        <v>4850</v>
      </c>
      <c r="BH2048" s="93" t="str">
        <f t="shared" si="96"/>
        <v>Minnesota Mille Lacs</v>
      </c>
      <c r="BI2048" s="18" t="s">
        <v>3016</v>
      </c>
      <c r="BJ2048" s="18" t="s">
        <v>4565</v>
      </c>
      <c r="BK2048" s="18" t="s">
        <v>4565</v>
      </c>
      <c r="BL2048" s="100" t="s">
        <v>4566</v>
      </c>
      <c r="BM2048" s="94" t="s">
        <v>308</v>
      </c>
    </row>
    <row r="2049" spans="53:65" ht="15" x14ac:dyDescent="0.25">
      <c r="BA2049" s="90" t="s">
        <v>4851</v>
      </c>
      <c r="BB2049" s="90" t="s">
        <v>4530</v>
      </c>
      <c r="BC2049" s="90" t="s">
        <v>4720</v>
      </c>
      <c r="BD2049" s="473" t="s">
        <v>1301</v>
      </c>
      <c r="BE2049">
        <v>2044</v>
      </c>
      <c r="BF2049" s="18" t="s">
        <v>4769</v>
      </c>
      <c r="BG2049" s="312" t="s">
        <v>4852</v>
      </c>
      <c r="BH2049" s="93" t="str">
        <f t="shared" si="96"/>
        <v>Minnesota Morrison</v>
      </c>
      <c r="BI2049" s="18" t="s">
        <v>3016</v>
      </c>
      <c r="BJ2049" s="18" t="s">
        <v>4771</v>
      </c>
      <c r="BK2049" s="18" t="s">
        <v>4771</v>
      </c>
      <c r="BL2049" s="100" t="s">
        <v>4772</v>
      </c>
      <c r="BM2049" s="94" t="s">
        <v>308</v>
      </c>
    </row>
    <row r="2050" spans="53:65" ht="15" x14ac:dyDescent="0.25">
      <c r="BA2050" s="91" t="s">
        <v>4853</v>
      </c>
      <c r="BB2050" s="91" t="s">
        <v>4530</v>
      </c>
      <c r="BC2050" s="91" t="s">
        <v>3225</v>
      </c>
      <c r="BD2050" s="473" t="s">
        <v>1301</v>
      </c>
      <c r="BE2050">
        <v>2045</v>
      </c>
      <c r="BF2050" s="18" t="s">
        <v>4769</v>
      </c>
      <c r="BG2050" s="312" t="s">
        <v>4854</v>
      </c>
      <c r="BH2050" s="93" t="str">
        <f t="shared" si="96"/>
        <v>Minnesota Mower</v>
      </c>
      <c r="BI2050" s="18" t="s">
        <v>3016</v>
      </c>
      <c r="BJ2050" s="18" t="s">
        <v>4565</v>
      </c>
      <c r="BK2050" s="18" t="s">
        <v>4565</v>
      </c>
      <c r="BL2050" s="100" t="s">
        <v>4566</v>
      </c>
      <c r="BM2050" s="94" t="s">
        <v>308</v>
      </c>
    </row>
    <row r="2051" spans="53:65" ht="15" x14ac:dyDescent="0.25">
      <c r="BA2051" s="90" t="s">
        <v>4855</v>
      </c>
      <c r="BB2051" s="90" t="s">
        <v>4530</v>
      </c>
      <c r="BC2051" s="90" t="s">
        <v>3225</v>
      </c>
      <c r="BD2051" s="473" t="s">
        <v>1301</v>
      </c>
      <c r="BE2051">
        <v>2046</v>
      </c>
      <c r="BF2051" s="18" t="s">
        <v>4769</v>
      </c>
      <c r="BG2051" s="312" t="s">
        <v>2638</v>
      </c>
      <c r="BH2051" s="93" t="str">
        <f t="shared" si="96"/>
        <v>Minnesota Murray</v>
      </c>
      <c r="BI2051" s="18" t="s">
        <v>3016</v>
      </c>
      <c r="BJ2051" s="18" t="s">
        <v>4771</v>
      </c>
      <c r="BK2051" s="18" t="s">
        <v>4771</v>
      </c>
      <c r="BL2051" s="100" t="s">
        <v>4772</v>
      </c>
      <c r="BM2051" s="94" t="s">
        <v>308</v>
      </c>
    </row>
    <row r="2052" spans="53:65" ht="15" x14ac:dyDescent="0.25">
      <c r="BA2052" s="91" t="s">
        <v>4856</v>
      </c>
      <c r="BB2052" s="91" t="s">
        <v>4530</v>
      </c>
      <c r="BC2052" s="91" t="s">
        <v>4542</v>
      </c>
      <c r="BD2052" s="473" t="s">
        <v>1301</v>
      </c>
      <c r="BE2052">
        <v>2047</v>
      </c>
      <c r="BF2052" s="18" t="s">
        <v>4769</v>
      </c>
      <c r="BG2052" s="312" t="s">
        <v>4857</v>
      </c>
      <c r="BH2052" s="93" t="str">
        <f t="shared" si="96"/>
        <v>Minnesota Nicollet</v>
      </c>
      <c r="BI2052" s="18" t="s">
        <v>3016</v>
      </c>
      <c r="BJ2052" s="18" t="s">
        <v>4771</v>
      </c>
      <c r="BK2052" s="18" t="s">
        <v>4771</v>
      </c>
      <c r="BL2052" s="100" t="s">
        <v>4772</v>
      </c>
      <c r="BM2052" s="94" t="s">
        <v>308</v>
      </c>
    </row>
    <row r="2053" spans="53:65" ht="15" x14ac:dyDescent="0.25">
      <c r="BA2053" s="90" t="s">
        <v>4858</v>
      </c>
      <c r="BB2053" s="90" t="s">
        <v>4530</v>
      </c>
      <c r="BC2053" s="90" t="s">
        <v>3225</v>
      </c>
      <c r="BD2053" s="473" t="s">
        <v>1301</v>
      </c>
      <c r="BE2053">
        <v>2048</v>
      </c>
      <c r="BF2053" s="18" t="s">
        <v>4769</v>
      </c>
      <c r="BG2053" s="312" t="s">
        <v>4859</v>
      </c>
      <c r="BH2053" s="93" t="str">
        <f t="shared" si="96"/>
        <v>Minnesota Nobles</v>
      </c>
      <c r="BI2053" s="18" t="s">
        <v>3016</v>
      </c>
      <c r="BJ2053" s="18" t="s">
        <v>4771</v>
      </c>
      <c r="BK2053" s="18" t="s">
        <v>4771</v>
      </c>
      <c r="BL2053" s="100" t="s">
        <v>4772</v>
      </c>
      <c r="BM2053" s="94" t="s">
        <v>308</v>
      </c>
    </row>
    <row r="2054" spans="53:65" ht="15" x14ac:dyDescent="0.25">
      <c r="BA2054" s="91" t="s">
        <v>4860</v>
      </c>
      <c r="BB2054" s="91" t="s">
        <v>4530</v>
      </c>
      <c r="BC2054" s="91" t="s">
        <v>3225</v>
      </c>
      <c r="BD2054" s="473" t="s">
        <v>1301</v>
      </c>
      <c r="BE2054">
        <v>2049</v>
      </c>
      <c r="BF2054" s="18" t="s">
        <v>4769</v>
      </c>
      <c r="BG2054" s="312" t="s">
        <v>4861</v>
      </c>
      <c r="BH2054" s="93" t="str">
        <f t="shared" si="96"/>
        <v>Minnesota Norman</v>
      </c>
      <c r="BI2054" s="18" t="s">
        <v>3016</v>
      </c>
      <c r="BJ2054" s="18" t="s">
        <v>4771</v>
      </c>
      <c r="BK2054" s="18" t="s">
        <v>4771</v>
      </c>
      <c r="BL2054" s="100" t="s">
        <v>4772</v>
      </c>
      <c r="BM2054" s="94" t="s">
        <v>308</v>
      </c>
    </row>
    <row r="2055" spans="53:65" ht="15" x14ac:dyDescent="0.25">
      <c r="BA2055" s="90" t="s">
        <v>4862</v>
      </c>
      <c r="BB2055" s="90" t="s">
        <v>4530</v>
      </c>
      <c r="BC2055" s="90" t="s">
        <v>3225</v>
      </c>
      <c r="BD2055" s="473" t="s">
        <v>1301</v>
      </c>
      <c r="BE2055">
        <v>2050</v>
      </c>
      <c r="BF2055" s="18" t="s">
        <v>4769</v>
      </c>
      <c r="BG2055" s="312" t="s">
        <v>4863</v>
      </c>
      <c r="BH2055" s="93" t="str">
        <f t="shared" si="96"/>
        <v>Minnesota Olmsted</v>
      </c>
      <c r="BI2055" s="18" t="s">
        <v>3016</v>
      </c>
      <c r="BJ2055" s="18" t="s">
        <v>4565</v>
      </c>
      <c r="BK2055" s="18" t="s">
        <v>4565</v>
      </c>
      <c r="BL2055" s="100" t="s">
        <v>4566</v>
      </c>
      <c r="BM2055" s="94" t="s">
        <v>308</v>
      </c>
    </row>
    <row r="2056" spans="53:65" ht="15" x14ac:dyDescent="0.25">
      <c r="BA2056" s="91" t="s">
        <v>4864</v>
      </c>
      <c r="BB2056" s="91" t="s">
        <v>4530</v>
      </c>
      <c r="BC2056" s="91" t="s">
        <v>4542</v>
      </c>
      <c r="BD2056" s="473" t="s">
        <v>1301</v>
      </c>
      <c r="BE2056">
        <v>2051</v>
      </c>
      <c r="BF2056" s="18" t="s">
        <v>4769</v>
      </c>
      <c r="BG2056" s="312" t="s">
        <v>4865</v>
      </c>
      <c r="BH2056" s="93" t="str">
        <f t="shared" si="96"/>
        <v>Minnesota Otter Tail</v>
      </c>
      <c r="BI2056" s="18" t="s">
        <v>3016</v>
      </c>
      <c r="BJ2056" s="18" t="s">
        <v>4771</v>
      </c>
      <c r="BK2056" s="18" t="s">
        <v>4771</v>
      </c>
      <c r="BL2056" s="100" t="s">
        <v>4772</v>
      </c>
      <c r="BM2056" s="94" t="s">
        <v>308</v>
      </c>
    </row>
    <row r="2057" spans="53:65" ht="15" x14ac:dyDescent="0.25">
      <c r="BA2057" s="90" t="s">
        <v>4866</v>
      </c>
      <c r="BB2057" s="90" t="s">
        <v>4530</v>
      </c>
      <c r="BC2057" s="90" t="s">
        <v>4720</v>
      </c>
      <c r="BD2057" s="473" t="s">
        <v>1301</v>
      </c>
      <c r="BE2057">
        <v>2052</v>
      </c>
      <c r="BF2057" s="18" t="s">
        <v>4769</v>
      </c>
      <c r="BG2057" s="312" t="s">
        <v>4867</v>
      </c>
      <c r="BH2057" s="93" t="str">
        <f t="shared" si="96"/>
        <v>Minnesota Pennington</v>
      </c>
      <c r="BI2057" s="18" t="s">
        <v>3016</v>
      </c>
      <c r="BJ2057" s="18" t="s">
        <v>4771</v>
      </c>
      <c r="BK2057" s="18" t="s">
        <v>4771</v>
      </c>
      <c r="BL2057" s="100" t="s">
        <v>4772</v>
      </c>
      <c r="BM2057" s="94" t="s">
        <v>308</v>
      </c>
    </row>
    <row r="2058" spans="53:65" ht="15" x14ac:dyDescent="0.25">
      <c r="BA2058" s="91" t="s">
        <v>4868</v>
      </c>
      <c r="BB2058" s="91" t="s">
        <v>4530</v>
      </c>
      <c r="BC2058" s="91" t="s">
        <v>3225</v>
      </c>
      <c r="BD2058" s="473" t="s">
        <v>1301</v>
      </c>
      <c r="BE2058">
        <v>2053</v>
      </c>
      <c r="BF2058" s="18" t="s">
        <v>4769</v>
      </c>
      <c r="BG2058" s="312" t="s">
        <v>4869</v>
      </c>
      <c r="BH2058" s="93" t="str">
        <f t="shared" si="96"/>
        <v>Minnesota Pine</v>
      </c>
      <c r="BI2058" s="18" t="s">
        <v>3016</v>
      </c>
      <c r="BJ2058" s="18" t="s">
        <v>4565</v>
      </c>
      <c r="BK2058" s="18" t="s">
        <v>4565</v>
      </c>
      <c r="BL2058" s="100" t="s">
        <v>4566</v>
      </c>
      <c r="BM2058" s="94" t="s">
        <v>308</v>
      </c>
    </row>
    <row r="2059" spans="53:65" ht="15" x14ac:dyDescent="0.25">
      <c r="BA2059" s="90" t="s">
        <v>4870</v>
      </c>
      <c r="BB2059" s="90" t="s">
        <v>4530</v>
      </c>
      <c r="BC2059" s="90" t="s">
        <v>3225</v>
      </c>
      <c r="BD2059" s="473" t="s">
        <v>1301</v>
      </c>
      <c r="BE2059">
        <v>2054</v>
      </c>
      <c r="BF2059" s="18" t="s">
        <v>4769</v>
      </c>
      <c r="BG2059" s="312" t="s">
        <v>4871</v>
      </c>
      <c r="BH2059" s="93" t="str">
        <f t="shared" si="96"/>
        <v>Minnesota Pipestone</v>
      </c>
      <c r="BI2059" s="18" t="s">
        <v>3016</v>
      </c>
      <c r="BJ2059" s="18" t="s">
        <v>4771</v>
      </c>
      <c r="BK2059" s="18" t="s">
        <v>4771</v>
      </c>
      <c r="BL2059" s="100" t="s">
        <v>4772</v>
      </c>
      <c r="BM2059" s="94" t="s">
        <v>308</v>
      </c>
    </row>
    <row r="2060" spans="53:65" ht="15" x14ac:dyDescent="0.25">
      <c r="BA2060" s="91" t="s">
        <v>4872</v>
      </c>
      <c r="BB2060" s="91" t="s">
        <v>4530</v>
      </c>
      <c r="BC2060" s="91" t="s">
        <v>4873</v>
      </c>
      <c r="BD2060" s="473" t="s">
        <v>1301</v>
      </c>
      <c r="BE2060">
        <v>2055</v>
      </c>
      <c r="BF2060" s="18" t="s">
        <v>4769</v>
      </c>
      <c r="BG2060" s="312" t="s">
        <v>1351</v>
      </c>
      <c r="BH2060" s="93" t="str">
        <f t="shared" si="96"/>
        <v>Minnesota Polk</v>
      </c>
      <c r="BI2060" s="18" t="s">
        <v>3016</v>
      </c>
      <c r="BJ2060" s="18" t="s">
        <v>4771</v>
      </c>
      <c r="BK2060" s="18" t="s">
        <v>4771</v>
      </c>
      <c r="BL2060" s="100" t="s">
        <v>4772</v>
      </c>
      <c r="BM2060" s="94" t="s">
        <v>308</v>
      </c>
    </row>
    <row r="2061" spans="53:65" ht="15" x14ac:dyDescent="0.25">
      <c r="BA2061" s="91" t="s">
        <v>4874</v>
      </c>
      <c r="BB2061" s="91" t="s">
        <v>4530</v>
      </c>
      <c r="BC2061" s="91" t="s">
        <v>4873</v>
      </c>
      <c r="BD2061" s="473" t="s">
        <v>1301</v>
      </c>
      <c r="BE2061">
        <v>2056</v>
      </c>
      <c r="BF2061" s="18" t="s">
        <v>4769</v>
      </c>
      <c r="BG2061" s="312" t="s">
        <v>1354</v>
      </c>
      <c r="BH2061" s="93" t="str">
        <f t="shared" si="96"/>
        <v>Minnesota Pope</v>
      </c>
      <c r="BI2061" s="18" t="s">
        <v>3016</v>
      </c>
      <c r="BJ2061" s="18" t="s">
        <v>4771</v>
      </c>
      <c r="BK2061" s="18" t="s">
        <v>4771</v>
      </c>
      <c r="BL2061" s="100" t="s">
        <v>4772</v>
      </c>
      <c r="BM2061" s="94" t="s">
        <v>308</v>
      </c>
    </row>
    <row r="2062" spans="53:65" ht="15" x14ac:dyDescent="0.25">
      <c r="BA2062" s="90" t="s">
        <v>4875</v>
      </c>
      <c r="BB2062" s="90" t="s">
        <v>4530</v>
      </c>
      <c r="BC2062" s="90" t="s">
        <v>4873</v>
      </c>
      <c r="BD2062" s="473" t="s">
        <v>1301</v>
      </c>
      <c r="BE2062">
        <v>2057</v>
      </c>
      <c r="BF2062" s="18" t="s">
        <v>4769</v>
      </c>
      <c r="BG2062" s="312" t="s">
        <v>4876</v>
      </c>
      <c r="BH2062" s="93" t="str">
        <f t="shared" si="96"/>
        <v>Minnesota Ramsey</v>
      </c>
      <c r="BI2062" s="18" t="s">
        <v>3016</v>
      </c>
      <c r="BJ2062" s="18" t="s">
        <v>4565</v>
      </c>
      <c r="BK2062" s="18" t="s">
        <v>4565</v>
      </c>
      <c r="BL2062" s="100" t="s">
        <v>4566</v>
      </c>
      <c r="BM2062" s="94" t="s">
        <v>308</v>
      </c>
    </row>
    <row r="2063" spans="53:65" ht="15" x14ac:dyDescent="0.25">
      <c r="BA2063" s="91" t="s">
        <v>4877</v>
      </c>
      <c r="BB2063" s="91" t="s">
        <v>4530</v>
      </c>
      <c r="BC2063" s="91" t="s">
        <v>4873</v>
      </c>
      <c r="BD2063" s="473" t="s">
        <v>1301</v>
      </c>
      <c r="BE2063">
        <v>2058</v>
      </c>
      <c r="BF2063" s="18" t="s">
        <v>4769</v>
      </c>
      <c r="BG2063" s="312" t="s">
        <v>4878</v>
      </c>
      <c r="BH2063" s="93" t="str">
        <f t="shared" si="96"/>
        <v>Minnesota Red Lake</v>
      </c>
      <c r="BI2063" s="18" t="s">
        <v>3016</v>
      </c>
      <c r="BJ2063" s="18" t="s">
        <v>4771</v>
      </c>
      <c r="BK2063" s="18" t="s">
        <v>4771</v>
      </c>
      <c r="BL2063" s="100" t="s">
        <v>4772</v>
      </c>
      <c r="BM2063" s="94" t="s">
        <v>308</v>
      </c>
    </row>
    <row r="2064" spans="53:65" ht="15" x14ac:dyDescent="0.25">
      <c r="BA2064" s="90" t="s">
        <v>4879</v>
      </c>
      <c r="BB2064" s="90" t="s">
        <v>4530</v>
      </c>
      <c r="BC2064" s="90" t="s">
        <v>4873</v>
      </c>
      <c r="BD2064" s="473" t="s">
        <v>1301</v>
      </c>
      <c r="BE2064">
        <v>2059</v>
      </c>
      <c r="BF2064" s="18" t="s">
        <v>4769</v>
      </c>
      <c r="BG2064" s="312" t="s">
        <v>4880</v>
      </c>
      <c r="BH2064" s="93" t="str">
        <f t="shared" si="96"/>
        <v>Minnesota Redwood</v>
      </c>
      <c r="BI2064" s="18" t="s">
        <v>3016</v>
      </c>
      <c r="BJ2064" s="18" t="s">
        <v>4771</v>
      </c>
      <c r="BK2064" s="18" t="s">
        <v>4771</v>
      </c>
      <c r="BL2064" s="100" t="s">
        <v>4772</v>
      </c>
      <c r="BM2064" s="94" t="s">
        <v>308</v>
      </c>
    </row>
    <row r="2065" spans="53:65" ht="15" x14ac:dyDescent="0.25">
      <c r="BA2065" s="91" t="s">
        <v>4881</v>
      </c>
      <c r="BB2065" s="91" t="s">
        <v>4530</v>
      </c>
      <c r="BC2065" s="91" t="s">
        <v>4873</v>
      </c>
      <c r="BD2065" s="473" t="s">
        <v>1301</v>
      </c>
      <c r="BE2065">
        <v>2060</v>
      </c>
      <c r="BF2065" s="18" t="s">
        <v>4769</v>
      </c>
      <c r="BG2065" s="312" t="s">
        <v>4882</v>
      </c>
      <c r="BH2065" s="93" t="str">
        <f t="shared" si="96"/>
        <v>Minnesota Renville</v>
      </c>
      <c r="BI2065" s="18" t="s">
        <v>3016</v>
      </c>
      <c r="BJ2065" s="18" t="s">
        <v>4771</v>
      </c>
      <c r="BK2065" s="18" t="s">
        <v>4771</v>
      </c>
      <c r="BL2065" s="100" t="s">
        <v>4772</v>
      </c>
      <c r="BM2065" s="94" t="s">
        <v>308</v>
      </c>
    </row>
    <row r="2066" spans="53:65" ht="15" x14ac:dyDescent="0.25">
      <c r="BA2066" s="90" t="s">
        <v>4883</v>
      </c>
      <c r="BB2066" s="90" t="s">
        <v>4530</v>
      </c>
      <c r="BC2066" s="90" t="s">
        <v>4722</v>
      </c>
      <c r="BD2066" s="473" t="s">
        <v>1301</v>
      </c>
      <c r="BE2066">
        <v>2061</v>
      </c>
      <c r="BF2066" s="18" t="s">
        <v>4769</v>
      </c>
      <c r="BG2066" s="312" t="s">
        <v>3923</v>
      </c>
      <c r="BH2066" s="93" t="str">
        <f t="shared" si="96"/>
        <v>Minnesota Rice</v>
      </c>
      <c r="BI2066" s="18" t="s">
        <v>3016</v>
      </c>
      <c r="BJ2066" s="18" t="s">
        <v>4771</v>
      </c>
      <c r="BK2066" s="18" t="s">
        <v>4771</v>
      </c>
      <c r="BL2066" s="100" t="s">
        <v>4772</v>
      </c>
      <c r="BM2066" s="94" t="s">
        <v>308</v>
      </c>
    </row>
    <row r="2067" spans="53:65" ht="15" x14ac:dyDescent="0.25">
      <c r="BA2067" s="90" t="s">
        <v>4884</v>
      </c>
      <c r="BB2067" s="90" t="s">
        <v>4530</v>
      </c>
      <c r="BC2067" s="90" t="s">
        <v>4873</v>
      </c>
      <c r="BD2067" s="473" t="s">
        <v>1301</v>
      </c>
      <c r="BE2067">
        <v>2062</v>
      </c>
      <c r="BF2067" s="18" t="s">
        <v>4769</v>
      </c>
      <c r="BG2067" s="312" t="s">
        <v>4885</v>
      </c>
      <c r="BH2067" s="93" t="str">
        <f t="shared" si="96"/>
        <v>Minnesota Rock</v>
      </c>
      <c r="BI2067" s="18" t="s">
        <v>3016</v>
      </c>
      <c r="BJ2067" s="18" t="s">
        <v>4771</v>
      </c>
      <c r="BK2067" s="18" t="s">
        <v>4771</v>
      </c>
      <c r="BL2067" s="100" t="s">
        <v>4772</v>
      </c>
      <c r="BM2067" s="94" t="s">
        <v>308</v>
      </c>
    </row>
    <row r="2068" spans="53:65" ht="15" x14ac:dyDescent="0.25">
      <c r="BA2068" s="91" t="s">
        <v>4886</v>
      </c>
      <c r="BB2068" s="91" t="s">
        <v>4530</v>
      </c>
      <c r="BC2068" s="91" t="s">
        <v>4873</v>
      </c>
      <c r="BD2068" s="473" t="s">
        <v>1301</v>
      </c>
      <c r="BE2068">
        <v>2063</v>
      </c>
      <c r="BF2068" s="18" t="s">
        <v>4769</v>
      </c>
      <c r="BG2068" s="312" t="s">
        <v>4887</v>
      </c>
      <c r="BH2068" s="93" t="str">
        <f t="shared" si="96"/>
        <v>Minnesota Roseau</v>
      </c>
      <c r="BI2068" s="18" t="s">
        <v>3016</v>
      </c>
      <c r="BJ2068" s="18" t="s">
        <v>4771</v>
      </c>
      <c r="BK2068" s="18" t="s">
        <v>4771</v>
      </c>
      <c r="BL2068" s="100" t="s">
        <v>4772</v>
      </c>
      <c r="BM2068" s="94" t="s">
        <v>308</v>
      </c>
    </row>
    <row r="2069" spans="53:65" ht="15" x14ac:dyDescent="0.25">
      <c r="BA2069" s="90" t="s">
        <v>4888</v>
      </c>
      <c r="BB2069" s="90" t="s">
        <v>4530</v>
      </c>
      <c r="BC2069" s="90" t="s">
        <v>4873</v>
      </c>
      <c r="BD2069" s="473" t="s">
        <v>1301</v>
      </c>
      <c r="BE2069">
        <v>2064</v>
      </c>
      <c r="BF2069" s="18" t="s">
        <v>4769</v>
      </c>
      <c r="BG2069" s="312" t="s">
        <v>1369</v>
      </c>
      <c r="BH2069" s="93" t="str">
        <f t="shared" si="96"/>
        <v>Minnesota Scott</v>
      </c>
      <c r="BI2069" s="18" t="s">
        <v>3016</v>
      </c>
      <c r="BJ2069" s="18" t="s">
        <v>4771</v>
      </c>
      <c r="BK2069" s="18" t="s">
        <v>4771</v>
      </c>
      <c r="BL2069" s="100" t="s">
        <v>4772</v>
      </c>
      <c r="BM2069" s="94" t="s">
        <v>308</v>
      </c>
    </row>
    <row r="2070" spans="53:65" ht="15" x14ac:dyDescent="0.25">
      <c r="BA2070" s="91" t="s">
        <v>4889</v>
      </c>
      <c r="BB2070" s="91" t="s">
        <v>4530</v>
      </c>
      <c r="BC2070" s="91" t="s">
        <v>4873</v>
      </c>
      <c r="BD2070" s="473" t="s">
        <v>1301</v>
      </c>
      <c r="BE2070">
        <v>2065</v>
      </c>
      <c r="BF2070" s="18" t="s">
        <v>4769</v>
      </c>
      <c r="BG2070" s="312" t="s">
        <v>4890</v>
      </c>
      <c r="BH2070" s="93" t="str">
        <f t="shared" si="96"/>
        <v>Minnesota Sherburne</v>
      </c>
      <c r="BI2070" s="18" t="s">
        <v>3016</v>
      </c>
      <c r="BJ2070" s="18" t="s">
        <v>4771</v>
      </c>
      <c r="BK2070" s="18" t="s">
        <v>4771</v>
      </c>
      <c r="BL2070" s="100" t="s">
        <v>4772</v>
      </c>
      <c r="BM2070" s="94" t="s">
        <v>308</v>
      </c>
    </row>
    <row r="2071" spans="53:65" ht="15" x14ac:dyDescent="0.25">
      <c r="BA2071" s="91" t="s">
        <v>4891</v>
      </c>
      <c r="BB2071" s="91" t="s">
        <v>4530</v>
      </c>
      <c r="BC2071" s="91" t="s">
        <v>4873</v>
      </c>
      <c r="BD2071" s="473" t="s">
        <v>1301</v>
      </c>
      <c r="BE2071">
        <v>2066</v>
      </c>
      <c r="BF2071" s="18" t="s">
        <v>4769</v>
      </c>
      <c r="BG2071" s="312" t="s">
        <v>4892</v>
      </c>
      <c r="BH2071" s="93" t="str">
        <f t="shared" si="96"/>
        <v>Minnesota Sibley</v>
      </c>
      <c r="BI2071" s="18" t="s">
        <v>3016</v>
      </c>
      <c r="BJ2071" s="18" t="s">
        <v>4771</v>
      </c>
      <c r="BK2071" s="18" t="s">
        <v>4771</v>
      </c>
      <c r="BL2071" s="100" t="s">
        <v>4772</v>
      </c>
      <c r="BM2071" s="94" t="s">
        <v>308</v>
      </c>
    </row>
    <row r="2072" spans="53:65" ht="15" x14ac:dyDescent="0.25">
      <c r="BA2072" s="90" t="s">
        <v>4893</v>
      </c>
      <c r="BB2072" s="90" t="s">
        <v>4530</v>
      </c>
      <c r="BC2072" s="90" t="s">
        <v>4722</v>
      </c>
      <c r="BD2072" s="473" t="s">
        <v>1301</v>
      </c>
      <c r="BE2072">
        <v>2067</v>
      </c>
      <c r="BF2072" s="18" t="s">
        <v>4769</v>
      </c>
      <c r="BG2072" s="312" t="s">
        <v>4894</v>
      </c>
      <c r="BH2072" s="93" t="str">
        <f t="shared" si="96"/>
        <v>Minnesota Saint Louis</v>
      </c>
      <c r="BI2072" s="18" t="s">
        <v>3016</v>
      </c>
      <c r="BJ2072" s="18" t="s">
        <v>4565</v>
      </c>
      <c r="BK2072" s="18" t="s">
        <v>4565</v>
      </c>
      <c r="BL2072" s="100" t="s">
        <v>4566</v>
      </c>
      <c r="BM2072" s="94" t="s">
        <v>308</v>
      </c>
    </row>
    <row r="2073" spans="53:65" ht="15" x14ac:dyDescent="0.25">
      <c r="BA2073" s="91" t="s">
        <v>4895</v>
      </c>
      <c r="BB2073" s="91" t="s">
        <v>4530</v>
      </c>
      <c r="BC2073" s="91" t="s">
        <v>4873</v>
      </c>
      <c r="BD2073" s="473" t="s">
        <v>1301</v>
      </c>
      <c r="BE2073">
        <v>2068</v>
      </c>
      <c r="BF2073" s="18" t="s">
        <v>4769</v>
      </c>
      <c r="BG2073" s="312" t="s">
        <v>4896</v>
      </c>
      <c r="BH2073" s="93" t="str">
        <f t="shared" si="96"/>
        <v>Minnesota Stearns</v>
      </c>
      <c r="BI2073" s="18" t="s">
        <v>3016</v>
      </c>
      <c r="BJ2073" s="18" t="s">
        <v>4771</v>
      </c>
      <c r="BK2073" s="18" t="s">
        <v>4771</v>
      </c>
      <c r="BL2073" s="100" t="s">
        <v>4772</v>
      </c>
      <c r="BM2073" s="94" t="s">
        <v>308</v>
      </c>
    </row>
    <row r="2074" spans="53:65" ht="15" x14ac:dyDescent="0.25">
      <c r="BA2074" s="90" t="s">
        <v>4897</v>
      </c>
      <c r="BB2074" s="90" t="s">
        <v>4530</v>
      </c>
      <c r="BC2074" s="90" t="s">
        <v>4873</v>
      </c>
      <c r="BD2074" s="473" t="s">
        <v>1301</v>
      </c>
      <c r="BE2074">
        <v>2069</v>
      </c>
      <c r="BF2074" s="18" t="s">
        <v>4769</v>
      </c>
      <c r="BG2074" s="312" t="s">
        <v>4898</v>
      </c>
      <c r="BH2074" s="93" t="str">
        <f t="shared" si="96"/>
        <v>Minnesota Steele</v>
      </c>
      <c r="BI2074" s="18" t="s">
        <v>3016</v>
      </c>
      <c r="BJ2074" s="18" t="s">
        <v>4771</v>
      </c>
      <c r="BK2074" s="18" t="s">
        <v>4771</v>
      </c>
      <c r="BL2074" s="100" t="s">
        <v>4772</v>
      </c>
      <c r="BM2074" s="94" t="s">
        <v>308</v>
      </c>
    </row>
    <row r="2075" spans="53:65" ht="15" x14ac:dyDescent="0.25">
      <c r="BA2075" s="90" t="s">
        <v>4899</v>
      </c>
      <c r="BB2075" s="90" t="s">
        <v>4530</v>
      </c>
      <c r="BC2075" s="90" t="s">
        <v>4873</v>
      </c>
      <c r="BD2075" s="473" t="s">
        <v>1301</v>
      </c>
      <c r="BE2075">
        <v>2070</v>
      </c>
      <c r="BF2075" s="18" t="s">
        <v>4769</v>
      </c>
      <c r="BG2075" s="312" t="s">
        <v>3948</v>
      </c>
      <c r="BH2075" s="93" t="str">
        <f t="shared" si="96"/>
        <v>Minnesota Stevens</v>
      </c>
      <c r="BI2075" s="18" t="s">
        <v>3016</v>
      </c>
      <c r="BJ2075" s="18" t="s">
        <v>4771</v>
      </c>
      <c r="BK2075" s="18" t="s">
        <v>4771</v>
      </c>
      <c r="BL2075" s="100" t="s">
        <v>4772</v>
      </c>
      <c r="BM2075" s="94" t="s">
        <v>308</v>
      </c>
    </row>
    <row r="2076" spans="53:65" ht="15" x14ac:dyDescent="0.25">
      <c r="BA2076" s="91" t="s">
        <v>4900</v>
      </c>
      <c r="BB2076" s="91" t="s">
        <v>4530</v>
      </c>
      <c r="BC2076" s="91" t="s">
        <v>4873</v>
      </c>
      <c r="BD2076" s="473" t="s">
        <v>1301</v>
      </c>
      <c r="BE2076">
        <v>2071</v>
      </c>
      <c r="BF2076" s="18" t="s">
        <v>4769</v>
      </c>
      <c r="BG2076" s="312" t="s">
        <v>4901</v>
      </c>
      <c r="BH2076" s="93" t="str">
        <f t="shared" si="96"/>
        <v>Minnesota Swift</v>
      </c>
      <c r="BI2076" s="18" t="s">
        <v>3016</v>
      </c>
      <c r="BJ2076" s="18" t="s">
        <v>4771</v>
      </c>
      <c r="BK2076" s="18" t="s">
        <v>4771</v>
      </c>
      <c r="BL2076" s="100" t="s">
        <v>4772</v>
      </c>
      <c r="BM2076" s="94" t="s">
        <v>308</v>
      </c>
    </row>
    <row r="2077" spans="53:65" ht="15" x14ac:dyDescent="0.25">
      <c r="BA2077" s="90" t="s">
        <v>4902</v>
      </c>
      <c r="BB2077" s="90" t="s">
        <v>4530</v>
      </c>
      <c r="BC2077" s="90" t="s">
        <v>4873</v>
      </c>
      <c r="BD2077" s="473" t="s">
        <v>1301</v>
      </c>
      <c r="BE2077">
        <v>2072</v>
      </c>
      <c r="BF2077" s="18" t="s">
        <v>4769</v>
      </c>
      <c r="BG2077" s="312" t="s">
        <v>4259</v>
      </c>
      <c r="BH2077" s="93" t="str">
        <f t="shared" si="96"/>
        <v>Minnesota Todd</v>
      </c>
      <c r="BI2077" s="18" t="s">
        <v>3016</v>
      </c>
      <c r="BJ2077" s="18" t="s">
        <v>4771</v>
      </c>
      <c r="BK2077" s="18" t="s">
        <v>4771</v>
      </c>
      <c r="BL2077" s="100" t="s">
        <v>4772</v>
      </c>
      <c r="BM2077" s="94" t="s">
        <v>308</v>
      </c>
    </row>
    <row r="2078" spans="53:65" ht="15" x14ac:dyDescent="0.25">
      <c r="BA2078" s="91" t="s">
        <v>4903</v>
      </c>
      <c r="BB2078" s="91" t="s">
        <v>4530</v>
      </c>
      <c r="BC2078" s="91" t="s">
        <v>4531</v>
      </c>
      <c r="BD2078" s="473" t="s">
        <v>1301</v>
      </c>
      <c r="BE2078">
        <v>2073</v>
      </c>
      <c r="BF2078" s="18" t="s">
        <v>4769</v>
      </c>
      <c r="BG2078" s="312" t="s">
        <v>4904</v>
      </c>
      <c r="BH2078" s="93" t="str">
        <f t="shared" si="96"/>
        <v>Minnesota Traverse</v>
      </c>
      <c r="BI2078" s="18" t="s">
        <v>3016</v>
      </c>
      <c r="BJ2078" s="18" t="s">
        <v>4771</v>
      </c>
      <c r="BK2078" s="18" t="s">
        <v>4771</v>
      </c>
      <c r="BL2078" s="100" t="s">
        <v>4772</v>
      </c>
      <c r="BM2078" s="94" t="s">
        <v>308</v>
      </c>
    </row>
    <row r="2079" spans="53:65" ht="15" x14ac:dyDescent="0.25">
      <c r="BA2079" s="91" t="s">
        <v>4905</v>
      </c>
      <c r="BB2079" s="91" t="s">
        <v>4530</v>
      </c>
      <c r="BC2079" s="91" t="s">
        <v>4722</v>
      </c>
      <c r="BD2079" s="473" t="s">
        <v>1301</v>
      </c>
      <c r="BE2079">
        <v>2074</v>
      </c>
      <c r="BF2079" s="18" t="s">
        <v>4769</v>
      </c>
      <c r="BG2079" s="312" t="s">
        <v>4906</v>
      </c>
      <c r="BH2079" s="93" t="str">
        <f t="shared" si="96"/>
        <v>Minnesota Wabasha</v>
      </c>
      <c r="BI2079" s="18" t="s">
        <v>3016</v>
      </c>
      <c r="BJ2079" s="18" t="s">
        <v>4565</v>
      </c>
      <c r="BK2079" s="18" t="s">
        <v>4565</v>
      </c>
      <c r="BL2079" s="100" t="s">
        <v>4566</v>
      </c>
      <c r="BM2079" s="94" t="s">
        <v>308</v>
      </c>
    </row>
    <row r="2080" spans="53:65" ht="15" x14ac:dyDescent="0.25">
      <c r="BA2080" s="90" t="s">
        <v>4907</v>
      </c>
      <c r="BB2080" s="90" t="s">
        <v>4530</v>
      </c>
      <c r="BC2080" s="90" t="s">
        <v>4722</v>
      </c>
      <c r="BD2080" s="473" t="s">
        <v>1301</v>
      </c>
      <c r="BE2080">
        <v>2075</v>
      </c>
      <c r="BF2080" s="18" t="s">
        <v>4769</v>
      </c>
      <c r="BG2080" s="312" t="s">
        <v>4908</v>
      </c>
      <c r="BH2080" s="93" t="str">
        <f t="shared" si="96"/>
        <v>Minnesota Wadena</v>
      </c>
      <c r="BI2080" s="18" t="s">
        <v>3016</v>
      </c>
      <c r="BJ2080" s="18" t="s">
        <v>4771</v>
      </c>
      <c r="BK2080" s="18" t="s">
        <v>4771</v>
      </c>
      <c r="BL2080" s="100" t="s">
        <v>4772</v>
      </c>
      <c r="BM2080" s="94" t="s">
        <v>308</v>
      </c>
    </row>
    <row r="2081" spans="53:65" ht="15" x14ac:dyDescent="0.25">
      <c r="BA2081" s="91" t="s">
        <v>4909</v>
      </c>
      <c r="BB2081" s="91" t="s">
        <v>4530</v>
      </c>
      <c r="BC2081" s="91" t="s">
        <v>4873</v>
      </c>
      <c r="BD2081" s="473" t="s">
        <v>1301</v>
      </c>
      <c r="BE2081">
        <v>2076</v>
      </c>
      <c r="BF2081" s="18" t="s">
        <v>4769</v>
      </c>
      <c r="BG2081" s="312" t="s">
        <v>4910</v>
      </c>
      <c r="BH2081" s="93" t="str">
        <f t="shared" si="96"/>
        <v>Minnesota Waseca</v>
      </c>
      <c r="BI2081" s="18" t="s">
        <v>3016</v>
      </c>
      <c r="BJ2081" s="18" t="s">
        <v>4771</v>
      </c>
      <c r="BK2081" s="18" t="s">
        <v>4771</v>
      </c>
      <c r="BL2081" s="100" t="s">
        <v>4772</v>
      </c>
      <c r="BM2081" s="94" t="s">
        <v>308</v>
      </c>
    </row>
    <row r="2082" spans="53:65" ht="15" x14ac:dyDescent="0.25">
      <c r="BA2082" s="90" t="s">
        <v>4911</v>
      </c>
      <c r="BB2082" s="90" t="s">
        <v>4530</v>
      </c>
      <c r="BC2082" s="90" t="s">
        <v>4873</v>
      </c>
      <c r="BD2082" s="473" t="s">
        <v>1301</v>
      </c>
      <c r="BE2082">
        <v>2077</v>
      </c>
      <c r="BF2082" s="18" t="s">
        <v>4769</v>
      </c>
      <c r="BG2082" s="312" t="s">
        <v>1083</v>
      </c>
      <c r="BH2082" s="93" t="str">
        <f t="shared" si="96"/>
        <v>Minnesota Washington</v>
      </c>
      <c r="BI2082" s="18" t="s">
        <v>3016</v>
      </c>
      <c r="BJ2082" s="18" t="s">
        <v>4565</v>
      </c>
      <c r="BK2082" s="18" t="s">
        <v>4565</v>
      </c>
      <c r="BL2082" s="100" t="s">
        <v>4566</v>
      </c>
      <c r="BM2082" s="94" t="s">
        <v>308</v>
      </c>
    </row>
    <row r="2083" spans="53:65" ht="15" x14ac:dyDescent="0.25">
      <c r="BA2083" s="90" t="s">
        <v>4912</v>
      </c>
      <c r="BB2083" s="90" t="s">
        <v>4530</v>
      </c>
      <c r="BC2083" s="90" t="s">
        <v>4722</v>
      </c>
      <c r="BD2083" s="473" t="s">
        <v>1301</v>
      </c>
      <c r="BE2083">
        <v>2078</v>
      </c>
      <c r="BF2083" s="18" t="s">
        <v>4769</v>
      </c>
      <c r="BG2083" s="312" t="s">
        <v>4913</v>
      </c>
      <c r="BH2083" s="93" t="str">
        <f t="shared" si="96"/>
        <v>Minnesota Watonwan</v>
      </c>
      <c r="BI2083" s="18" t="s">
        <v>3016</v>
      </c>
      <c r="BJ2083" s="18" t="s">
        <v>4771</v>
      </c>
      <c r="BK2083" s="18" t="s">
        <v>4771</v>
      </c>
      <c r="BL2083" s="100" t="s">
        <v>4772</v>
      </c>
      <c r="BM2083" s="94" t="s">
        <v>308</v>
      </c>
    </row>
    <row r="2084" spans="53:65" ht="15" x14ac:dyDescent="0.25">
      <c r="BA2084" s="91" t="s">
        <v>4914</v>
      </c>
      <c r="BB2084" s="91" t="s">
        <v>4530</v>
      </c>
      <c r="BC2084" s="91" t="s">
        <v>4873</v>
      </c>
      <c r="BD2084" s="473" t="s">
        <v>1301</v>
      </c>
      <c r="BE2084">
        <v>2079</v>
      </c>
      <c r="BF2084" s="18" t="s">
        <v>4769</v>
      </c>
      <c r="BG2084" s="312" t="s">
        <v>4915</v>
      </c>
      <c r="BH2084" s="93" t="str">
        <f t="shared" si="96"/>
        <v>Minnesota Wilkin</v>
      </c>
      <c r="BI2084" s="18" t="s">
        <v>3016</v>
      </c>
      <c r="BJ2084" s="18" t="s">
        <v>4771</v>
      </c>
      <c r="BK2084" s="18" t="s">
        <v>4771</v>
      </c>
      <c r="BL2084" s="100" t="s">
        <v>4772</v>
      </c>
      <c r="BM2084" s="94" t="s">
        <v>308</v>
      </c>
    </row>
    <row r="2085" spans="53:65" ht="15" x14ac:dyDescent="0.25">
      <c r="BA2085" s="90" t="s">
        <v>4916</v>
      </c>
      <c r="BB2085" s="90" t="s">
        <v>4530</v>
      </c>
      <c r="BC2085" s="90" t="s">
        <v>4873</v>
      </c>
      <c r="BD2085" s="473" t="s">
        <v>1301</v>
      </c>
      <c r="BE2085">
        <v>2080</v>
      </c>
      <c r="BF2085" s="18" t="s">
        <v>4769</v>
      </c>
      <c r="BG2085" s="312" t="s">
        <v>4917</v>
      </c>
      <c r="BH2085" s="93" t="str">
        <f t="shared" si="96"/>
        <v>Minnesota Winona</v>
      </c>
      <c r="BI2085" s="18" t="s">
        <v>3016</v>
      </c>
      <c r="BJ2085" s="18" t="s">
        <v>4565</v>
      </c>
      <c r="BK2085" s="18" t="s">
        <v>4565</v>
      </c>
      <c r="BL2085" s="100" t="s">
        <v>4566</v>
      </c>
      <c r="BM2085" s="94" t="s">
        <v>308</v>
      </c>
    </row>
    <row r="2086" spans="53:65" ht="15" x14ac:dyDescent="0.25">
      <c r="BA2086" s="91" t="s">
        <v>4918</v>
      </c>
      <c r="BB2086" s="91" t="s">
        <v>4530</v>
      </c>
      <c r="BC2086" s="91" t="s">
        <v>4873</v>
      </c>
      <c r="BD2086" s="473" t="s">
        <v>1301</v>
      </c>
      <c r="BE2086">
        <v>2081</v>
      </c>
      <c r="BF2086" s="18" t="s">
        <v>4769</v>
      </c>
      <c r="BG2086" s="312" t="s">
        <v>3784</v>
      </c>
      <c r="BH2086" s="93" t="str">
        <f t="shared" si="96"/>
        <v>Minnesota Wright</v>
      </c>
      <c r="BI2086" s="18" t="s">
        <v>3016</v>
      </c>
      <c r="BJ2086" s="18" t="s">
        <v>4771</v>
      </c>
      <c r="BK2086" s="18" t="s">
        <v>4771</v>
      </c>
      <c r="BL2086" s="100" t="s">
        <v>4772</v>
      </c>
      <c r="BM2086" s="94" t="s">
        <v>308</v>
      </c>
    </row>
    <row r="2087" spans="53:65" ht="15" x14ac:dyDescent="0.25">
      <c r="BA2087" s="90" t="s">
        <v>4919</v>
      </c>
      <c r="BB2087" s="90" t="s">
        <v>4530</v>
      </c>
      <c r="BC2087" s="90" t="s">
        <v>4722</v>
      </c>
      <c r="BD2087" s="473" t="s">
        <v>1301</v>
      </c>
      <c r="BE2087">
        <v>2082</v>
      </c>
      <c r="BF2087" s="18" t="s">
        <v>4769</v>
      </c>
      <c r="BG2087" s="312" t="s">
        <v>4920</v>
      </c>
      <c r="BH2087" s="93" t="str">
        <f t="shared" si="96"/>
        <v>Minnesota Yellow Medicine</v>
      </c>
      <c r="BI2087" s="18" t="s">
        <v>3016</v>
      </c>
      <c r="BJ2087" s="18" t="s">
        <v>4771</v>
      </c>
      <c r="BK2087" s="18" t="s">
        <v>4771</v>
      </c>
      <c r="BL2087" s="100" t="s">
        <v>4772</v>
      </c>
      <c r="BM2087" s="94" t="s">
        <v>308</v>
      </c>
    </row>
    <row r="2088" spans="53:65" ht="15" x14ac:dyDescent="0.25">
      <c r="BA2088" s="91" t="s">
        <v>4921</v>
      </c>
      <c r="BB2088" s="91" t="s">
        <v>4530</v>
      </c>
      <c r="BC2088" s="91" t="s">
        <v>4873</v>
      </c>
      <c r="BD2088" s="473" t="s">
        <v>1301</v>
      </c>
      <c r="BE2088">
        <v>2083</v>
      </c>
      <c r="BF2088" s="18" t="s">
        <v>1324</v>
      </c>
      <c r="BG2088" s="312" t="s">
        <v>1569</v>
      </c>
      <c r="BH2088" s="93" t="str">
        <f t="shared" si="96"/>
        <v>Mississippi Adams</v>
      </c>
      <c r="BI2088" s="93" t="s">
        <v>299</v>
      </c>
      <c r="BJ2088" s="93" t="s">
        <v>4922</v>
      </c>
      <c r="BK2088" s="93" t="s">
        <v>4923</v>
      </c>
      <c r="BL2088" s="100" t="s">
        <v>302</v>
      </c>
      <c r="BM2088" s="95" t="s">
        <v>1189</v>
      </c>
    </row>
    <row r="2089" spans="53:65" ht="15" x14ac:dyDescent="0.25">
      <c r="BA2089" s="91" t="s">
        <v>4924</v>
      </c>
      <c r="BB2089" s="91" t="s">
        <v>4530</v>
      </c>
      <c r="BC2089" s="91" t="s">
        <v>4873</v>
      </c>
      <c r="BD2089" s="473" t="s">
        <v>1301</v>
      </c>
      <c r="BE2089">
        <v>2084</v>
      </c>
      <c r="BF2089" s="18" t="s">
        <v>1324</v>
      </c>
      <c r="BG2089" s="312" t="s">
        <v>4925</v>
      </c>
      <c r="BH2089" s="93" t="str">
        <f t="shared" si="96"/>
        <v>Mississippi Alcorn</v>
      </c>
      <c r="BI2089" s="93" t="s">
        <v>299</v>
      </c>
      <c r="BJ2089" s="93" t="s">
        <v>4926</v>
      </c>
      <c r="BK2089" s="93" t="s">
        <v>4927</v>
      </c>
      <c r="BL2089" s="100" t="s">
        <v>4928</v>
      </c>
      <c r="BM2089" s="95" t="s">
        <v>1189</v>
      </c>
    </row>
    <row r="2090" spans="53:65" ht="15" x14ac:dyDescent="0.25">
      <c r="BA2090" s="90" t="s">
        <v>4929</v>
      </c>
      <c r="BB2090" s="90" t="s">
        <v>4530</v>
      </c>
      <c r="BC2090" s="90" t="s">
        <v>4873</v>
      </c>
      <c r="BD2090" s="473" t="s">
        <v>1301</v>
      </c>
      <c r="BE2090">
        <v>2085</v>
      </c>
      <c r="BF2090" s="18" t="s">
        <v>1324</v>
      </c>
      <c r="BG2090" s="312" t="s">
        <v>4930</v>
      </c>
      <c r="BH2090" s="93" t="str">
        <f t="shared" si="96"/>
        <v>Mississippi Amite</v>
      </c>
      <c r="BI2090" s="93" t="s">
        <v>299</v>
      </c>
      <c r="BJ2090" s="93" t="s">
        <v>4922</v>
      </c>
      <c r="BK2090" s="93" t="s">
        <v>4923</v>
      </c>
      <c r="BL2090" s="100" t="s">
        <v>302</v>
      </c>
      <c r="BM2090" s="95" t="s">
        <v>1189</v>
      </c>
    </row>
    <row r="2091" spans="53:65" ht="15" x14ac:dyDescent="0.25">
      <c r="BA2091" s="91" t="s">
        <v>4931</v>
      </c>
      <c r="BB2091" s="91" t="s">
        <v>4530</v>
      </c>
      <c r="BC2091" s="91" t="s">
        <v>4873</v>
      </c>
      <c r="BD2091" s="473" t="s">
        <v>1301</v>
      </c>
      <c r="BE2091">
        <v>2086</v>
      </c>
      <c r="BF2091" s="18" t="s">
        <v>1324</v>
      </c>
      <c r="BG2091" s="312" t="s">
        <v>4932</v>
      </c>
      <c r="BH2091" s="93" t="str">
        <f t="shared" ref="BH2091:BH2176" si="97">_xlfn.CONCAT(BF2091," ",BG2091)</f>
        <v>Mississippi Attala</v>
      </c>
      <c r="BI2091" s="93" t="s">
        <v>299</v>
      </c>
      <c r="BJ2091" s="93" t="s">
        <v>4926</v>
      </c>
      <c r="BK2091" s="93" t="s">
        <v>4927</v>
      </c>
      <c r="BL2091" s="100" t="s">
        <v>4928</v>
      </c>
      <c r="BM2091" s="95" t="s">
        <v>1189</v>
      </c>
    </row>
    <row r="2092" spans="53:65" ht="15" x14ac:dyDescent="0.25">
      <c r="BA2092" s="90" t="s">
        <v>4933</v>
      </c>
      <c r="BB2092" s="90" t="s">
        <v>4530</v>
      </c>
      <c r="BC2092" s="90" t="s">
        <v>4873</v>
      </c>
      <c r="BD2092" s="473" t="s">
        <v>1301</v>
      </c>
      <c r="BE2092">
        <v>2087</v>
      </c>
      <c r="BF2092" s="18" t="s">
        <v>1324</v>
      </c>
      <c r="BG2092" s="312" t="s">
        <v>1192</v>
      </c>
      <c r="BH2092" s="93" t="str">
        <f t="shared" si="97"/>
        <v>Mississippi Benton</v>
      </c>
      <c r="BI2092" s="93" t="s">
        <v>299</v>
      </c>
      <c r="BJ2092" s="93" t="s">
        <v>4926</v>
      </c>
      <c r="BK2092" s="93" t="s">
        <v>4927</v>
      </c>
      <c r="BL2092" s="100" t="s">
        <v>4928</v>
      </c>
      <c r="BM2092" s="95" t="s">
        <v>1189</v>
      </c>
    </row>
    <row r="2093" spans="53:65" ht="15" x14ac:dyDescent="0.25">
      <c r="BA2093" s="90" t="s">
        <v>4934</v>
      </c>
      <c r="BB2093" s="90" t="s">
        <v>4530</v>
      </c>
      <c r="BC2093" s="90" t="s">
        <v>4722</v>
      </c>
      <c r="BD2093" s="473" t="s">
        <v>1301</v>
      </c>
      <c r="BE2093">
        <v>2088</v>
      </c>
      <c r="BF2093" s="18" t="s">
        <v>1324</v>
      </c>
      <c r="BG2093" s="312" t="s">
        <v>4935</v>
      </c>
      <c r="BH2093" s="93" t="str">
        <f>_xlfn.CONCAT(BF2093," ",BG2093)</f>
        <v>Mississippi Bolivar</v>
      </c>
      <c r="BI2093" s="93" t="s">
        <v>299</v>
      </c>
      <c r="BJ2093" s="93" t="s">
        <v>4926</v>
      </c>
      <c r="BK2093" s="93" t="s">
        <v>4927</v>
      </c>
      <c r="BL2093" s="100" t="s">
        <v>4928</v>
      </c>
      <c r="BM2093" s="95" t="s">
        <v>1189</v>
      </c>
    </row>
    <row r="2094" spans="53:65" ht="15" x14ac:dyDescent="0.25">
      <c r="BA2094" s="91" t="s">
        <v>4936</v>
      </c>
      <c r="BB2094" s="91" t="s">
        <v>4530</v>
      </c>
      <c r="BC2094" s="91" t="s">
        <v>4531</v>
      </c>
      <c r="BD2094" s="473" t="s">
        <v>1301</v>
      </c>
      <c r="BE2094">
        <v>2089</v>
      </c>
      <c r="BF2094" s="18" t="s">
        <v>1324</v>
      </c>
      <c r="BG2094" s="312" t="s">
        <v>4935</v>
      </c>
      <c r="BH2094" s="93" t="str">
        <f t="shared" si="97"/>
        <v>Mississippi Bolivar</v>
      </c>
      <c r="BI2094" s="93" t="s">
        <v>197</v>
      </c>
      <c r="BJ2094" s="93" t="s">
        <v>4937</v>
      </c>
      <c r="BK2094" s="93" t="s">
        <v>4937</v>
      </c>
      <c r="BL2094" s="100" t="s">
        <v>302</v>
      </c>
      <c r="BM2094" s="95" t="s">
        <v>306</v>
      </c>
    </row>
    <row r="2095" spans="53:65" ht="15" x14ac:dyDescent="0.25">
      <c r="BA2095" s="90" t="s">
        <v>4938</v>
      </c>
      <c r="BB2095" s="90" t="s">
        <v>4530</v>
      </c>
      <c r="BC2095" s="90" t="s">
        <v>4637</v>
      </c>
      <c r="BD2095" s="473" t="s">
        <v>1301</v>
      </c>
      <c r="BE2095">
        <v>2090</v>
      </c>
      <c r="BF2095" s="18" t="s">
        <v>1324</v>
      </c>
      <c r="BG2095" s="312" t="s">
        <v>504</v>
      </c>
      <c r="BH2095" s="93" t="str">
        <f t="shared" si="97"/>
        <v>Mississippi Calhoun</v>
      </c>
      <c r="BI2095" s="93" t="s">
        <v>299</v>
      </c>
      <c r="BJ2095" s="93" t="s">
        <v>4926</v>
      </c>
      <c r="BK2095" s="93" t="s">
        <v>4927</v>
      </c>
      <c r="BL2095" s="100" t="s">
        <v>4928</v>
      </c>
      <c r="BM2095" s="95" t="s">
        <v>1189</v>
      </c>
    </row>
    <row r="2096" spans="53:65" ht="15" x14ac:dyDescent="0.25">
      <c r="BA2096" s="91" t="s">
        <v>4939</v>
      </c>
      <c r="BB2096" s="91" t="s">
        <v>4530</v>
      </c>
      <c r="BC2096" s="91" t="s">
        <v>4722</v>
      </c>
      <c r="BD2096" s="473" t="s">
        <v>1301</v>
      </c>
      <c r="BE2096">
        <v>2091</v>
      </c>
      <c r="BF2096" s="18" t="s">
        <v>1324</v>
      </c>
      <c r="BG2096" s="312" t="s">
        <v>1204</v>
      </c>
      <c r="BH2096" s="93" t="str">
        <f t="shared" si="97"/>
        <v>Mississippi Carroll</v>
      </c>
      <c r="BI2096" s="93" t="s">
        <v>299</v>
      </c>
      <c r="BJ2096" s="93" t="s">
        <v>4926</v>
      </c>
      <c r="BK2096" s="93" t="s">
        <v>4927</v>
      </c>
      <c r="BL2096" s="100" t="s">
        <v>302</v>
      </c>
      <c r="BM2096" s="95" t="s">
        <v>1189</v>
      </c>
    </row>
    <row r="2097" spans="53:65" ht="15" x14ac:dyDescent="0.25">
      <c r="BA2097" s="91" t="s">
        <v>4940</v>
      </c>
      <c r="BB2097" s="91" t="s">
        <v>4530</v>
      </c>
      <c r="BC2097" s="91" t="s">
        <v>4722</v>
      </c>
      <c r="BD2097" s="473" t="s">
        <v>1301</v>
      </c>
      <c r="BE2097">
        <v>2092</v>
      </c>
      <c r="BF2097" s="18" t="s">
        <v>1324</v>
      </c>
      <c r="BG2097" s="312" t="s">
        <v>3668</v>
      </c>
      <c r="BH2097" s="93" t="str">
        <f t="shared" si="97"/>
        <v>Mississippi Chickasaw</v>
      </c>
      <c r="BI2097" s="93" t="s">
        <v>299</v>
      </c>
      <c r="BJ2097" s="93" t="s">
        <v>4926</v>
      </c>
      <c r="BK2097" s="93" t="s">
        <v>4927</v>
      </c>
      <c r="BL2097" s="100" t="s">
        <v>4928</v>
      </c>
      <c r="BM2097" s="95" t="s">
        <v>1189</v>
      </c>
    </row>
    <row r="2098" spans="53:65" ht="15" x14ac:dyDescent="0.25">
      <c r="BA2098" s="90" t="s">
        <v>4941</v>
      </c>
      <c r="BB2098" s="90" t="s">
        <v>4530</v>
      </c>
      <c r="BC2098" s="90" t="s">
        <v>4531</v>
      </c>
      <c r="BD2098" s="473" t="s">
        <v>1301</v>
      </c>
      <c r="BE2098">
        <v>2093</v>
      </c>
      <c r="BF2098" s="18" t="s">
        <v>1324</v>
      </c>
      <c r="BG2098" s="312" t="s">
        <v>3668</v>
      </c>
      <c r="BH2098" s="93" t="str">
        <f>_xlfn.CONCAT(BF2098," ",BG2098)</f>
        <v>Mississippi Chickasaw</v>
      </c>
      <c r="BI2098" s="93" t="s">
        <v>197</v>
      </c>
      <c r="BJ2098" s="93" t="s">
        <v>4937</v>
      </c>
      <c r="BK2098" s="93" t="s">
        <v>4937</v>
      </c>
      <c r="BL2098" s="100" t="s">
        <v>302</v>
      </c>
      <c r="BM2098" s="95" t="s">
        <v>306</v>
      </c>
    </row>
    <row r="2099" spans="53:65" ht="15" x14ac:dyDescent="0.25">
      <c r="BA2099" s="91" t="s">
        <v>4942</v>
      </c>
      <c r="BB2099" s="91" t="s">
        <v>4530</v>
      </c>
      <c r="BC2099" s="91" t="s">
        <v>4873</v>
      </c>
      <c r="BD2099" s="473" t="s">
        <v>1301</v>
      </c>
      <c r="BE2099">
        <v>2094</v>
      </c>
      <c r="BF2099" s="18" t="s">
        <v>1324</v>
      </c>
      <c r="BG2099" s="312" t="s">
        <v>569</v>
      </c>
      <c r="BH2099" s="93" t="str">
        <f t="shared" si="97"/>
        <v>Mississippi Choctaw</v>
      </c>
      <c r="BI2099" s="93" t="s">
        <v>299</v>
      </c>
      <c r="BJ2099" s="93" t="s">
        <v>4926</v>
      </c>
      <c r="BK2099" s="93" t="s">
        <v>4927</v>
      </c>
      <c r="BL2099" s="100" t="s">
        <v>302</v>
      </c>
      <c r="BM2099" s="95" t="s">
        <v>1189</v>
      </c>
    </row>
    <row r="2100" spans="53:65" ht="15" x14ac:dyDescent="0.25">
      <c r="BA2100" s="90" t="s">
        <v>4943</v>
      </c>
      <c r="BB2100" s="90" t="s">
        <v>4530</v>
      </c>
      <c r="BC2100" s="90" t="s">
        <v>4873</v>
      </c>
      <c r="BD2100" s="473" t="s">
        <v>1301</v>
      </c>
      <c r="BE2100">
        <v>2095</v>
      </c>
      <c r="BF2100" s="18" t="s">
        <v>1324</v>
      </c>
      <c r="BG2100" s="312" t="s">
        <v>4327</v>
      </c>
      <c r="BH2100" s="93" t="str">
        <f t="shared" si="97"/>
        <v>Mississippi Claiborne</v>
      </c>
      <c r="BI2100" s="93" t="s">
        <v>299</v>
      </c>
      <c r="BJ2100" s="93" t="s">
        <v>4922</v>
      </c>
      <c r="BK2100" s="93" t="s">
        <v>4923</v>
      </c>
      <c r="BL2100" s="100" t="s">
        <v>302</v>
      </c>
      <c r="BM2100" s="95" t="s">
        <v>1189</v>
      </c>
    </row>
    <row r="2101" spans="53:65" ht="15" x14ac:dyDescent="0.25">
      <c r="BA2101" s="90" t="s">
        <v>4944</v>
      </c>
      <c r="BB2101" s="90" t="s">
        <v>4530</v>
      </c>
      <c r="BC2101" s="90" t="s">
        <v>4873</v>
      </c>
      <c r="BD2101" s="473" t="s">
        <v>1301</v>
      </c>
      <c r="BE2101">
        <v>2096</v>
      </c>
      <c r="BF2101" s="18" t="s">
        <v>1324</v>
      </c>
      <c r="BG2101" s="312" t="s">
        <v>582</v>
      </c>
      <c r="BH2101" s="93" t="str">
        <f t="shared" si="97"/>
        <v>Mississippi Clarke</v>
      </c>
      <c r="BI2101" s="93" t="s">
        <v>299</v>
      </c>
      <c r="BJ2101" s="93" t="s">
        <v>4922</v>
      </c>
      <c r="BK2101" s="93" t="s">
        <v>4923</v>
      </c>
      <c r="BL2101" s="100" t="s">
        <v>302</v>
      </c>
      <c r="BM2101" s="95" t="s">
        <v>1189</v>
      </c>
    </row>
    <row r="2102" spans="53:65" ht="15" x14ac:dyDescent="0.25">
      <c r="BA2102" s="91" t="s">
        <v>4945</v>
      </c>
      <c r="BB2102" s="91" t="s">
        <v>4530</v>
      </c>
      <c r="BC2102" s="91" t="s">
        <v>4637</v>
      </c>
      <c r="BD2102" s="473" t="s">
        <v>1301</v>
      </c>
      <c r="BE2102">
        <v>2097</v>
      </c>
      <c r="BF2102" s="18" t="s">
        <v>1324</v>
      </c>
      <c r="BG2102" s="312" t="s">
        <v>596</v>
      </c>
      <c r="BH2102" s="93" t="str">
        <f t="shared" si="97"/>
        <v>Mississippi Clay</v>
      </c>
      <c r="BI2102" s="93" t="s">
        <v>299</v>
      </c>
      <c r="BJ2102" s="93" t="s">
        <v>4926</v>
      </c>
      <c r="BK2102" s="93" t="s">
        <v>4927</v>
      </c>
      <c r="BL2102" s="100" t="s">
        <v>4928</v>
      </c>
      <c r="BM2102" s="95" t="s">
        <v>1189</v>
      </c>
    </row>
    <row r="2103" spans="53:65" ht="15" x14ac:dyDescent="0.25">
      <c r="BA2103" s="90" t="s">
        <v>4946</v>
      </c>
      <c r="BB2103" s="90" t="s">
        <v>4530</v>
      </c>
      <c r="BC2103" s="90" t="s">
        <v>4873</v>
      </c>
      <c r="BD2103" s="473" t="s">
        <v>1301</v>
      </c>
      <c r="BE2103">
        <v>2098</v>
      </c>
      <c r="BF2103" s="18" t="s">
        <v>1324</v>
      </c>
      <c r="BG2103" s="312" t="s">
        <v>4947</v>
      </c>
      <c r="BH2103" s="93" t="str">
        <f t="shared" si="97"/>
        <v>Mississippi Coahoma</v>
      </c>
      <c r="BI2103" s="93" t="s">
        <v>299</v>
      </c>
      <c r="BJ2103" s="93" t="s">
        <v>4926</v>
      </c>
      <c r="BK2103" s="93" t="s">
        <v>4927</v>
      </c>
      <c r="BL2103" s="100" t="s">
        <v>4928</v>
      </c>
      <c r="BM2103" s="95" t="s">
        <v>1189</v>
      </c>
    </row>
    <row r="2104" spans="53:65" ht="15" x14ac:dyDescent="0.25">
      <c r="BA2104" s="91" t="s">
        <v>4948</v>
      </c>
      <c r="BB2104" s="91" t="s">
        <v>4530</v>
      </c>
      <c r="BC2104" s="91" t="s">
        <v>4722</v>
      </c>
      <c r="BD2104" s="473" t="s">
        <v>1301</v>
      </c>
      <c r="BE2104">
        <v>2099</v>
      </c>
      <c r="BF2104" s="18" t="s">
        <v>1324</v>
      </c>
      <c r="BG2104" s="312" t="s">
        <v>596</v>
      </c>
      <c r="BH2104" s="93" t="str">
        <f>_xlfn.CONCAT(BF2104," ",BG2104)</f>
        <v>Mississippi Clay</v>
      </c>
      <c r="BI2104" s="93" t="s">
        <v>197</v>
      </c>
      <c r="BJ2104" s="93" t="s">
        <v>4937</v>
      </c>
      <c r="BK2104" s="93" t="s">
        <v>4937</v>
      </c>
      <c r="BL2104" s="100" t="s">
        <v>302</v>
      </c>
      <c r="BM2104" s="95" t="s">
        <v>306</v>
      </c>
    </row>
    <row r="2105" spans="53:65" ht="15" x14ac:dyDescent="0.25">
      <c r="BA2105" s="91" t="s">
        <v>4949</v>
      </c>
      <c r="BB2105" s="91" t="s">
        <v>4530</v>
      </c>
      <c r="BC2105" s="91" t="s">
        <v>4561</v>
      </c>
      <c r="BD2105" s="473" t="s">
        <v>1301</v>
      </c>
      <c r="BE2105">
        <v>2100</v>
      </c>
      <c r="BF2105" s="18" t="s">
        <v>1324</v>
      </c>
      <c r="BG2105" s="312" t="s">
        <v>4947</v>
      </c>
      <c r="BH2105" s="93" t="str">
        <f>_xlfn.CONCAT(BF2105," ",BG2105)</f>
        <v>Mississippi Coahoma</v>
      </c>
      <c r="BI2105" s="93" t="s">
        <v>197</v>
      </c>
      <c r="BJ2105" s="93" t="s">
        <v>4937</v>
      </c>
      <c r="BK2105" s="93" t="s">
        <v>4937</v>
      </c>
      <c r="BL2105" s="100" t="s">
        <v>302</v>
      </c>
      <c r="BM2105" s="95" t="s">
        <v>306</v>
      </c>
    </row>
    <row r="2106" spans="53:65" ht="15" x14ac:dyDescent="0.25">
      <c r="BA2106" s="90" t="s">
        <v>4950</v>
      </c>
      <c r="BB2106" s="90" t="s">
        <v>4530</v>
      </c>
      <c r="BC2106" s="90" t="s">
        <v>4951</v>
      </c>
      <c r="BD2106" s="473" t="s">
        <v>1301</v>
      </c>
      <c r="BE2106">
        <v>2101</v>
      </c>
      <c r="BF2106" s="18" t="s">
        <v>1324</v>
      </c>
      <c r="BG2106" s="312" t="s">
        <v>4952</v>
      </c>
      <c r="BH2106" s="93" t="str">
        <f t="shared" si="97"/>
        <v>Mississippi Copiah</v>
      </c>
      <c r="BI2106" s="93" t="s">
        <v>299</v>
      </c>
      <c r="BJ2106" s="93" t="s">
        <v>4922</v>
      </c>
      <c r="BK2106" s="93" t="s">
        <v>4923</v>
      </c>
      <c r="BL2106" s="100" t="s">
        <v>302</v>
      </c>
      <c r="BM2106" s="95" t="s">
        <v>1189</v>
      </c>
    </row>
    <row r="2107" spans="53:65" ht="15" x14ac:dyDescent="0.25">
      <c r="BA2107" s="91" t="s">
        <v>4953</v>
      </c>
      <c r="BB2107" s="91" t="s">
        <v>4530</v>
      </c>
      <c r="BC2107" s="91" t="s">
        <v>4561</v>
      </c>
      <c r="BD2107" s="473" t="s">
        <v>1301</v>
      </c>
      <c r="BE2107">
        <v>2102</v>
      </c>
      <c r="BF2107" s="18" t="s">
        <v>1324</v>
      </c>
      <c r="BG2107" s="312" t="s">
        <v>678</v>
      </c>
      <c r="BH2107" s="93" t="str">
        <f t="shared" si="97"/>
        <v>Mississippi Covington</v>
      </c>
      <c r="BI2107" s="93" t="s">
        <v>299</v>
      </c>
      <c r="BJ2107" s="93" t="s">
        <v>4922</v>
      </c>
      <c r="BK2107" s="93" t="s">
        <v>4923</v>
      </c>
      <c r="BL2107" s="100" t="s">
        <v>302</v>
      </c>
      <c r="BM2107" s="95" t="s">
        <v>1189</v>
      </c>
    </row>
    <row r="2108" spans="53:65" ht="15" x14ac:dyDescent="0.25">
      <c r="BA2108" s="90" t="s">
        <v>4954</v>
      </c>
      <c r="BB2108" s="90" t="s">
        <v>4530</v>
      </c>
      <c r="BC2108" s="90" t="s">
        <v>4951</v>
      </c>
      <c r="BD2108" s="473" t="s">
        <v>1301</v>
      </c>
      <c r="BE2108">
        <v>2103</v>
      </c>
      <c r="BF2108" s="18" t="s">
        <v>1324</v>
      </c>
      <c r="BG2108" s="312" t="s">
        <v>4331</v>
      </c>
      <c r="BH2108" s="93" t="str">
        <f t="shared" si="97"/>
        <v>Mississippi De Soto</v>
      </c>
      <c r="BI2108" s="93" t="s">
        <v>299</v>
      </c>
      <c r="BJ2108" s="93" t="s">
        <v>4926</v>
      </c>
      <c r="BK2108" s="93" t="s">
        <v>4927</v>
      </c>
      <c r="BL2108" s="100" t="s">
        <v>4928</v>
      </c>
      <c r="BM2108" s="95" t="s">
        <v>1189</v>
      </c>
    </row>
    <row r="2109" spans="53:65" ht="15" x14ac:dyDescent="0.25">
      <c r="BA2109" s="91" t="s">
        <v>4955</v>
      </c>
      <c r="BB2109" s="91" t="s">
        <v>4530</v>
      </c>
      <c r="BC2109" s="91" t="s">
        <v>4951</v>
      </c>
      <c r="BD2109" s="473" t="s">
        <v>1301</v>
      </c>
      <c r="BE2109">
        <v>2104</v>
      </c>
      <c r="BF2109" s="18" t="s">
        <v>1324</v>
      </c>
      <c r="BG2109" s="312" t="s">
        <v>4331</v>
      </c>
      <c r="BH2109" s="93" t="str">
        <f>_xlfn.CONCAT(BF2109," ",BG2109)</f>
        <v>Mississippi De Soto</v>
      </c>
      <c r="BI2109" s="93" t="s">
        <v>197</v>
      </c>
      <c r="BJ2109" s="93" t="s">
        <v>4937</v>
      </c>
      <c r="BK2109" s="93" t="s">
        <v>4937</v>
      </c>
      <c r="BL2109" s="100" t="s">
        <v>302</v>
      </c>
      <c r="BM2109" s="95" t="s">
        <v>306</v>
      </c>
    </row>
    <row r="2110" spans="53:65" ht="15" x14ac:dyDescent="0.25">
      <c r="BA2110" s="90" t="s">
        <v>4956</v>
      </c>
      <c r="BB2110" s="90" t="s">
        <v>4530</v>
      </c>
      <c r="BC2110" s="90" t="s">
        <v>2199</v>
      </c>
      <c r="BD2110" s="473" t="s">
        <v>1301</v>
      </c>
      <c r="BE2110">
        <v>2105</v>
      </c>
      <c r="BF2110" s="18" t="s">
        <v>1324</v>
      </c>
      <c r="BG2110" s="312" t="s">
        <v>4957</v>
      </c>
      <c r="BH2110" s="93" t="str">
        <f t="shared" si="97"/>
        <v>Mississippi Forrest</v>
      </c>
      <c r="BI2110" s="93" t="s">
        <v>299</v>
      </c>
      <c r="BJ2110" s="93" t="s">
        <v>4922</v>
      </c>
      <c r="BK2110" s="93" t="s">
        <v>4923</v>
      </c>
      <c r="BL2110" s="100" t="s">
        <v>302</v>
      </c>
      <c r="BM2110" s="95" t="s">
        <v>1189</v>
      </c>
    </row>
    <row r="2111" spans="53:65" ht="15" x14ac:dyDescent="0.25">
      <c r="BA2111" s="90" t="s">
        <v>4958</v>
      </c>
      <c r="BB2111" s="90" t="s">
        <v>4530</v>
      </c>
      <c r="BC2111" s="90" t="s">
        <v>4951</v>
      </c>
      <c r="BD2111" s="473" t="s">
        <v>1301</v>
      </c>
      <c r="BE2111">
        <v>2106</v>
      </c>
      <c r="BF2111" s="18" t="s">
        <v>1324</v>
      </c>
      <c r="BG2111" s="312" t="s">
        <v>795</v>
      </c>
      <c r="BH2111" s="93" t="str">
        <f t="shared" si="97"/>
        <v>Mississippi Franklin</v>
      </c>
      <c r="BI2111" s="93" t="s">
        <v>299</v>
      </c>
      <c r="BJ2111" s="93" t="s">
        <v>4922</v>
      </c>
      <c r="BK2111" s="93" t="s">
        <v>4923</v>
      </c>
      <c r="BL2111" s="100" t="s">
        <v>302</v>
      </c>
      <c r="BM2111" s="95" t="s">
        <v>1189</v>
      </c>
    </row>
    <row r="2112" spans="53:65" ht="15" x14ac:dyDescent="0.25">
      <c r="BA2112" s="91" t="s">
        <v>4959</v>
      </c>
      <c r="BB2112" s="91" t="s">
        <v>4530</v>
      </c>
      <c r="BC2112" s="91" t="s">
        <v>4951</v>
      </c>
      <c r="BD2112" s="473" t="s">
        <v>1301</v>
      </c>
      <c r="BE2112">
        <v>2107</v>
      </c>
      <c r="BF2112" s="18" t="s">
        <v>1324</v>
      </c>
      <c r="BG2112" s="312" t="s">
        <v>4960</v>
      </c>
      <c r="BH2112" s="93" t="str">
        <f t="shared" si="97"/>
        <v>Mississippi George</v>
      </c>
      <c r="BI2112" s="93" t="s">
        <v>299</v>
      </c>
      <c r="BJ2112" s="93" t="s">
        <v>4922</v>
      </c>
      <c r="BK2112" s="93" t="s">
        <v>4923</v>
      </c>
      <c r="BL2112" s="100" t="s">
        <v>302</v>
      </c>
      <c r="BM2112" s="95" t="s">
        <v>1189</v>
      </c>
    </row>
    <row r="2113" spans="53:65" ht="15" x14ac:dyDescent="0.25">
      <c r="BA2113" s="90" t="s">
        <v>4961</v>
      </c>
      <c r="BB2113" s="90" t="s">
        <v>4530</v>
      </c>
      <c r="BC2113" s="90" t="s">
        <v>4951</v>
      </c>
      <c r="BD2113" s="473" t="s">
        <v>1301</v>
      </c>
      <c r="BE2113">
        <v>2108</v>
      </c>
      <c r="BF2113" s="18" t="s">
        <v>1324</v>
      </c>
      <c r="BG2113" s="312" t="s">
        <v>814</v>
      </c>
      <c r="BH2113" s="93" t="str">
        <f t="shared" si="97"/>
        <v>Mississippi Greene</v>
      </c>
      <c r="BI2113" s="93" t="s">
        <v>299</v>
      </c>
      <c r="BJ2113" s="93" t="s">
        <v>4922</v>
      </c>
      <c r="BK2113" s="93" t="s">
        <v>4923</v>
      </c>
      <c r="BL2113" s="100" t="s">
        <v>302</v>
      </c>
      <c r="BM2113" s="95" t="s">
        <v>1189</v>
      </c>
    </row>
    <row r="2114" spans="53:65" ht="15" x14ac:dyDescent="0.25">
      <c r="BA2114" s="91" t="s">
        <v>4962</v>
      </c>
      <c r="BB2114" s="91" t="s">
        <v>4530</v>
      </c>
      <c r="BC2114" s="91" t="s">
        <v>4561</v>
      </c>
      <c r="BD2114" s="473" t="s">
        <v>1301</v>
      </c>
      <c r="BE2114">
        <v>2109</v>
      </c>
      <c r="BF2114" s="18" t="s">
        <v>1324</v>
      </c>
      <c r="BG2114" s="312" t="s">
        <v>4963</v>
      </c>
      <c r="BH2114" s="93" t="str">
        <f t="shared" si="97"/>
        <v>Mississippi Grenada</v>
      </c>
      <c r="BI2114" s="93" t="s">
        <v>299</v>
      </c>
      <c r="BJ2114" s="93" t="s">
        <v>4926</v>
      </c>
      <c r="BK2114" s="93" t="s">
        <v>4927</v>
      </c>
      <c r="BL2114" s="100" t="s">
        <v>4928</v>
      </c>
      <c r="BM2114" s="95" t="s">
        <v>1189</v>
      </c>
    </row>
    <row r="2115" spans="53:65" ht="15" x14ac:dyDescent="0.25">
      <c r="BA2115" s="91" t="s">
        <v>4964</v>
      </c>
      <c r="BB2115" s="91" t="s">
        <v>4530</v>
      </c>
      <c r="BC2115" s="91" t="s">
        <v>4951</v>
      </c>
      <c r="BD2115" s="473" t="s">
        <v>1301</v>
      </c>
      <c r="BE2115">
        <v>2110</v>
      </c>
      <c r="BF2115" s="18" t="s">
        <v>1324</v>
      </c>
      <c r="BG2115" s="312" t="s">
        <v>4963</v>
      </c>
      <c r="BH2115" s="93" t="str">
        <f>_xlfn.CONCAT(BF2115," ",BG2115)</f>
        <v>Mississippi Grenada</v>
      </c>
      <c r="BI2115" s="93" t="s">
        <v>197</v>
      </c>
      <c r="BJ2115" s="93" t="s">
        <v>4937</v>
      </c>
      <c r="BK2115" s="93" t="s">
        <v>4937</v>
      </c>
      <c r="BL2115" s="100" t="s">
        <v>302</v>
      </c>
      <c r="BM2115" s="95" t="s">
        <v>306</v>
      </c>
    </row>
    <row r="2116" spans="53:65" ht="15" x14ac:dyDescent="0.25">
      <c r="BA2116" s="90" t="s">
        <v>4965</v>
      </c>
      <c r="BB2116" s="90" t="s">
        <v>4530</v>
      </c>
      <c r="BC2116" s="90" t="s">
        <v>4951</v>
      </c>
      <c r="BD2116" s="473" t="s">
        <v>1301</v>
      </c>
      <c r="BE2116">
        <v>2111</v>
      </c>
      <c r="BF2116" s="18" t="s">
        <v>1324</v>
      </c>
      <c r="BG2116" s="312" t="s">
        <v>2476</v>
      </c>
      <c r="BH2116" s="93" t="str">
        <f t="shared" si="97"/>
        <v>Mississippi Hancock</v>
      </c>
      <c r="BI2116" s="93" t="s">
        <v>299</v>
      </c>
      <c r="BJ2116" s="93" t="s">
        <v>4922</v>
      </c>
      <c r="BK2116" s="93" t="s">
        <v>4923</v>
      </c>
      <c r="BL2116" s="100" t="s">
        <v>302</v>
      </c>
      <c r="BM2116" s="95" t="s">
        <v>1189</v>
      </c>
    </row>
    <row r="2117" spans="53:65" ht="15" x14ac:dyDescent="0.25">
      <c r="BA2117" s="91" t="s">
        <v>4966</v>
      </c>
      <c r="BB2117" s="91" t="s">
        <v>4530</v>
      </c>
      <c r="BC2117" s="91" t="s">
        <v>4561</v>
      </c>
      <c r="BD2117" s="473" t="s">
        <v>1301</v>
      </c>
      <c r="BE2117">
        <v>2112</v>
      </c>
      <c r="BF2117" s="18" t="s">
        <v>1324</v>
      </c>
      <c r="BG2117" s="312" t="s">
        <v>3471</v>
      </c>
      <c r="BH2117" s="93" t="str">
        <f t="shared" si="97"/>
        <v>Mississippi Harrison</v>
      </c>
      <c r="BI2117" s="93" t="s">
        <v>299</v>
      </c>
      <c r="BJ2117" s="93" t="s">
        <v>4922</v>
      </c>
      <c r="BK2117" s="93" t="s">
        <v>4923</v>
      </c>
      <c r="BL2117" s="100" t="s">
        <v>302</v>
      </c>
      <c r="BM2117" s="95" t="s">
        <v>1189</v>
      </c>
    </row>
    <row r="2118" spans="53:65" ht="15" x14ac:dyDescent="0.25">
      <c r="BA2118" s="90" t="s">
        <v>4967</v>
      </c>
      <c r="BB2118" s="90" t="s">
        <v>4530</v>
      </c>
      <c r="BC2118" s="90" t="s">
        <v>4951</v>
      </c>
      <c r="BD2118" s="473" t="s">
        <v>1301</v>
      </c>
      <c r="BE2118">
        <v>2113</v>
      </c>
      <c r="BF2118" s="18" t="s">
        <v>1324</v>
      </c>
      <c r="BG2118" s="312" t="s">
        <v>4968</v>
      </c>
      <c r="BH2118" s="93" t="str">
        <f t="shared" si="97"/>
        <v>Mississippi Hinds</v>
      </c>
      <c r="BI2118" s="93" t="s">
        <v>299</v>
      </c>
      <c r="BJ2118" s="93" t="s">
        <v>4922</v>
      </c>
      <c r="BK2118" s="93" t="s">
        <v>4923</v>
      </c>
      <c r="BL2118" s="100" t="s">
        <v>302</v>
      </c>
      <c r="BM2118" s="95" t="s">
        <v>1189</v>
      </c>
    </row>
    <row r="2119" spans="53:65" ht="15" x14ac:dyDescent="0.25">
      <c r="BA2119" s="90" t="s">
        <v>4969</v>
      </c>
      <c r="BB2119" s="90" t="s">
        <v>4530</v>
      </c>
      <c r="BC2119" s="90" t="s">
        <v>4561</v>
      </c>
      <c r="BD2119" s="473" t="s">
        <v>1301</v>
      </c>
      <c r="BE2119">
        <v>2114</v>
      </c>
      <c r="BF2119" s="18" t="s">
        <v>1324</v>
      </c>
      <c r="BG2119" s="312" t="s">
        <v>1950</v>
      </c>
      <c r="BH2119" s="93" t="str">
        <f t="shared" si="97"/>
        <v>Mississippi Holmes</v>
      </c>
      <c r="BI2119" s="93" t="s">
        <v>299</v>
      </c>
      <c r="BJ2119" s="93" t="s">
        <v>4926</v>
      </c>
      <c r="BK2119" s="93" t="s">
        <v>4927</v>
      </c>
      <c r="BL2119" s="100" t="s">
        <v>4928</v>
      </c>
      <c r="BM2119" s="95" t="s">
        <v>1189</v>
      </c>
    </row>
    <row r="2120" spans="53:65" ht="15" x14ac:dyDescent="0.25">
      <c r="BA2120" s="91" t="s">
        <v>4970</v>
      </c>
      <c r="BB2120" s="91" t="s">
        <v>4530</v>
      </c>
      <c r="BC2120" s="91" t="s">
        <v>2199</v>
      </c>
      <c r="BD2120" s="473" t="s">
        <v>1301</v>
      </c>
      <c r="BE2120">
        <v>2115</v>
      </c>
      <c r="BF2120" s="18" t="s">
        <v>1324</v>
      </c>
      <c r="BG2120" s="312" t="s">
        <v>4971</v>
      </c>
      <c r="BH2120" s="93" t="str">
        <f t="shared" si="97"/>
        <v>Mississippi Humphreys</v>
      </c>
      <c r="BI2120" s="93" t="s">
        <v>299</v>
      </c>
      <c r="BJ2120" s="93" t="s">
        <v>4926</v>
      </c>
      <c r="BK2120" s="93" t="s">
        <v>4927</v>
      </c>
      <c r="BL2120" s="100" t="s">
        <v>4928</v>
      </c>
      <c r="BM2120" s="95" t="s">
        <v>1189</v>
      </c>
    </row>
    <row r="2121" spans="53:65" ht="15" x14ac:dyDescent="0.25">
      <c r="BA2121" s="90" t="s">
        <v>4972</v>
      </c>
      <c r="BB2121" s="90" t="s">
        <v>4530</v>
      </c>
      <c r="BC2121" s="90" t="s">
        <v>4561</v>
      </c>
      <c r="BD2121" s="473" t="s">
        <v>1301</v>
      </c>
      <c r="BE2121">
        <v>2116</v>
      </c>
      <c r="BF2121" s="18" t="s">
        <v>1324</v>
      </c>
      <c r="BG2121" s="312" t="s">
        <v>1950</v>
      </c>
      <c r="BH2121" s="93" t="str">
        <f>_xlfn.CONCAT(BF2121," ",BG2121)</f>
        <v>Mississippi Holmes</v>
      </c>
      <c r="BI2121" s="93" t="s">
        <v>197</v>
      </c>
      <c r="BJ2121" s="93" t="s">
        <v>4937</v>
      </c>
      <c r="BK2121" s="93" t="s">
        <v>4937</v>
      </c>
      <c r="BL2121" s="100" t="s">
        <v>302</v>
      </c>
      <c r="BM2121" s="95" t="s">
        <v>306</v>
      </c>
    </row>
    <row r="2122" spans="53:65" ht="15" x14ac:dyDescent="0.25">
      <c r="BA2122" s="91" t="s">
        <v>4973</v>
      </c>
      <c r="BB2122" s="91" t="s">
        <v>4530</v>
      </c>
      <c r="BC2122" s="91" t="s">
        <v>4951</v>
      </c>
      <c r="BD2122" s="473" t="s">
        <v>1301</v>
      </c>
      <c r="BE2122">
        <v>2117</v>
      </c>
      <c r="BF2122" s="18" t="s">
        <v>1324</v>
      </c>
      <c r="BG2122" s="312" t="s">
        <v>4971</v>
      </c>
      <c r="BH2122" s="93" t="str">
        <f>_xlfn.CONCAT(BF2122," ",BG2122)</f>
        <v>Mississippi Humphreys</v>
      </c>
      <c r="BI2122" s="93" t="s">
        <v>197</v>
      </c>
      <c r="BJ2122" s="93" t="s">
        <v>4937</v>
      </c>
      <c r="BK2122" s="93" t="s">
        <v>4937</v>
      </c>
      <c r="BL2122" s="100" t="s">
        <v>302</v>
      </c>
      <c r="BM2122" s="95" t="s">
        <v>306</v>
      </c>
    </row>
    <row r="2123" spans="53:65" ht="15" x14ac:dyDescent="0.25">
      <c r="BA2123" s="91" t="s">
        <v>4974</v>
      </c>
      <c r="BB2123" s="91" t="s">
        <v>4530</v>
      </c>
      <c r="BC2123" s="91" t="s">
        <v>2199</v>
      </c>
      <c r="BD2123" s="473" t="s">
        <v>1301</v>
      </c>
      <c r="BE2123">
        <v>2118</v>
      </c>
      <c r="BF2123" s="18" t="s">
        <v>1324</v>
      </c>
      <c r="BG2123" s="312" t="s">
        <v>4975</v>
      </c>
      <c r="BH2123" s="93" t="str">
        <f t="shared" si="97"/>
        <v>Mississippi Issaquena</v>
      </c>
      <c r="BI2123" s="93" t="s">
        <v>299</v>
      </c>
      <c r="BJ2123" s="93" t="s">
        <v>4922</v>
      </c>
      <c r="BK2123" s="93" t="s">
        <v>4923</v>
      </c>
      <c r="BL2123" s="100" t="s">
        <v>302</v>
      </c>
      <c r="BM2123" s="95" t="s">
        <v>1189</v>
      </c>
    </row>
    <row r="2124" spans="53:65" ht="15" x14ac:dyDescent="0.25">
      <c r="BA2124" s="90" t="s">
        <v>4976</v>
      </c>
      <c r="BB2124" s="90" t="s">
        <v>4530</v>
      </c>
      <c r="BC2124" s="90" t="s">
        <v>4951</v>
      </c>
      <c r="BD2124" s="473" t="s">
        <v>1301</v>
      </c>
      <c r="BE2124">
        <v>2119</v>
      </c>
      <c r="BF2124" s="18" t="s">
        <v>1324</v>
      </c>
      <c r="BG2124" s="312" t="s">
        <v>4977</v>
      </c>
      <c r="BH2124" s="93" t="str">
        <f t="shared" si="97"/>
        <v>Mississippi Itawamba</v>
      </c>
      <c r="BI2124" s="93" t="s">
        <v>299</v>
      </c>
      <c r="BJ2124" s="93" t="s">
        <v>4926</v>
      </c>
      <c r="BK2124" s="93" t="s">
        <v>4927</v>
      </c>
      <c r="BL2124" s="100" t="s">
        <v>4928</v>
      </c>
      <c r="BM2124" s="95" t="s">
        <v>1189</v>
      </c>
    </row>
    <row r="2125" spans="53:65" ht="15" x14ac:dyDescent="0.25">
      <c r="BA2125" s="91" t="s">
        <v>4978</v>
      </c>
      <c r="BB2125" s="91" t="s">
        <v>4530</v>
      </c>
      <c r="BC2125" s="91" t="s">
        <v>4951</v>
      </c>
      <c r="BD2125" s="473" t="s">
        <v>1301</v>
      </c>
      <c r="BE2125">
        <v>2120</v>
      </c>
      <c r="BF2125" s="18" t="s">
        <v>1324</v>
      </c>
      <c r="BG2125" s="312" t="s">
        <v>4977</v>
      </c>
      <c r="BH2125" s="93" t="str">
        <f>_xlfn.CONCAT(BF2125," ",BG2125)</f>
        <v>Mississippi Itawamba</v>
      </c>
      <c r="BI2125" s="93" t="s">
        <v>197</v>
      </c>
      <c r="BJ2125" s="93" t="s">
        <v>4937</v>
      </c>
      <c r="BK2125" s="93" t="s">
        <v>4937</v>
      </c>
      <c r="BL2125" s="100" t="s">
        <v>302</v>
      </c>
      <c r="BM2125" s="95" t="s">
        <v>306</v>
      </c>
    </row>
    <row r="2126" spans="53:65" ht="15" x14ac:dyDescent="0.25">
      <c r="BA2126" s="90" t="s">
        <v>4979</v>
      </c>
      <c r="BB2126" s="90" t="s">
        <v>4530</v>
      </c>
      <c r="BC2126" s="90" t="s">
        <v>4561</v>
      </c>
      <c r="BD2126" s="473" t="s">
        <v>1301</v>
      </c>
      <c r="BE2126">
        <v>2121</v>
      </c>
      <c r="BF2126" s="18" t="s">
        <v>1324</v>
      </c>
      <c r="BG2126" s="312" t="s">
        <v>848</v>
      </c>
      <c r="BH2126" s="93" t="str">
        <f t="shared" si="97"/>
        <v>Mississippi Jackson</v>
      </c>
      <c r="BI2126" s="93" t="s">
        <v>299</v>
      </c>
      <c r="BJ2126" s="93" t="s">
        <v>4922</v>
      </c>
      <c r="BK2126" s="93" t="s">
        <v>4923</v>
      </c>
      <c r="BL2126" s="100" t="s">
        <v>302</v>
      </c>
      <c r="BM2126" s="95" t="s">
        <v>1189</v>
      </c>
    </row>
    <row r="2127" spans="53:65" ht="15" x14ac:dyDescent="0.25">
      <c r="BA2127" s="90" t="s">
        <v>4980</v>
      </c>
      <c r="BB2127" s="90" t="s">
        <v>4530</v>
      </c>
      <c r="BC2127" s="90" t="s">
        <v>4951</v>
      </c>
      <c r="BD2127" s="473" t="s">
        <v>1301</v>
      </c>
      <c r="BE2127">
        <v>2122</v>
      </c>
      <c r="BF2127" s="18" t="s">
        <v>1324</v>
      </c>
      <c r="BG2127" s="312" t="s">
        <v>2522</v>
      </c>
      <c r="BH2127" s="93" t="str">
        <f t="shared" si="97"/>
        <v>Mississippi Jasper</v>
      </c>
      <c r="BI2127" s="93" t="s">
        <v>299</v>
      </c>
      <c r="BJ2127" s="93" t="s">
        <v>4922</v>
      </c>
      <c r="BK2127" s="93" t="s">
        <v>4923</v>
      </c>
      <c r="BL2127" s="100" t="s">
        <v>302</v>
      </c>
      <c r="BM2127" s="95" t="s">
        <v>1189</v>
      </c>
    </row>
    <row r="2128" spans="53:65" ht="15" x14ac:dyDescent="0.25">
      <c r="BA2128" s="91" t="s">
        <v>4981</v>
      </c>
      <c r="BB2128" s="91" t="s">
        <v>4530</v>
      </c>
      <c r="BC2128" s="91" t="s">
        <v>2199</v>
      </c>
      <c r="BD2128" s="473" t="s">
        <v>1301</v>
      </c>
      <c r="BE2128">
        <v>2123</v>
      </c>
      <c r="BF2128" s="18" t="s">
        <v>1324</v>
      </c>
      <c r="BG2128" s="312" t="s">
        <v>856</v>
      </c>
      <c r="BH2128" s="93" t="str">
        <f t="shared" si="97"/>
        <v>Mississippi Jefferson</v>
      </c>
      <c r="BI2128" s="93" t="s">
        <v>299</v>
      </c>
      <c r="BJ2128" s="93" t="s">
        <v>4922</v>
      </c>
      <c r="BK2128" s="93" t="s">
        <v>4923</v>
      </c>
      <c r="BL2128" s="100" t="s">
        <v>302</v>
      </c>
      <c r="BM2128" s="95" t="s">
        <v>1189</v>
      </c>
    </row>
    <row r="2129" spans="53:65" ht="15" x14ac:dyDescent="0.25">
      <c r="BA2129" s="90" t="s">
        <v>4982</v>
      </c>
      <c r="BB2129" s="90" t="s">
        <v>4530</v>
      </c>
      <c r="BC2129" s="90" t="s">
        <v>4951</v>
      </c>
      <c r="BD2129" s="473" t="s">
        <v>1301</v>
      </c>
      <c r="BE2129">
        <v>2124</v>
      </c>
      <c r="BF2129" s="18" t="s">
        <v>1324</v>
      </c>
      <c r="BG2129" s="312" t="s">
        <v>4355</v>
      </c>
      <c r="BH2129" s="93" t="str">
        <f t="shared" si="97"/>
        <v>Mississippi Jefferson Davis</v>
      </c>
      <c r="BI2129" s="93" t="s">
        <v>299</v>
      </c>
      <c r="BJ2129" s="93" t="s">
        <v>4922</v>
      </c>
      <c r="BK2129" s="93" t="s">
        <v>4923</v>
      </c>
      <c r="BL2129" s="100" t="s">
        <v>302</v>
      </c>
      <c r="BM2129" s="95" t="s">
        <v>1189</v>
      </c>
    </row>
    <row r="2130" spans="53:65" ht="15" x14ac:dyDescent="0.25">
      <c r="BA2130" s="91" t="s">
        <v>4983</v>
      </c>
      <c r="BB2130" s="91" t="s">
        <v>4530</v>
      </c>
      <c r="BC2130" s="91" t="s">
        <v>4561</v>
      </c>
      <c r="BD2130" s="473" t="s">
        <v>1301</v>
      </c>
      <c r="BE2130">
        <v>2125</v>
      </c>
      <c r="BF2130" s="18" t="s">
        <v>1324</v>
      </c>
      <c r="BG2130" s="312" t="s">
        <v>2547</v>
      </c>
      <c r="BH2130" s="93" t="str">
        <f t="shared" si="97"/>
        <v>Mississippi Jones</v>
      </c>
      <c r="BI2130" s="93" t="s">
        <v>299</v>
      </c>
      <c r="BJ2130" s="93" t="s">
        <v>4922</v>
      </c>
      <c r="BK2130" s="93" t="s">
        <v>4923</v>
      </c>
      <c r="BL2130" s="100" t="s">
        <v>302</v>
      </c>
      <c r="BM2130" s="95" t="s">
        <v>1189</v>
      </c>
    </row>
    <row r="2131" spans="53:65" ht="15" x14ac:dyDescent="0.25">
      <c r="BA2131" s="91" t="s">
        <v>4984</v>
      </c>
      <c r="BB2131" s="91" t="s">
        <v>4530</v>
      </c>
      <c r="BC2131" s="91" t="s">
        <v>4561</v>
      </c>
      <c r="BD2131" s="473" t="s">
        <v>1301</v>
      </c>
      <c r="BE2131">
        <v>2126</v>
      </c>
      <c r="BF2131" s="18" t="s">
        <v>1324</v>
      </c>
      <c r="BG2131" s="312" t="s">
        <v>4985</v>
      </c>
      <c r="BH2131" s="93" t="str">
        <f t="shared" si="97"/>
        <v>Mississippi Kemper</v>
      </c>
      <c r="BI2131" s="93" t="s">
        <v>299</v>
      </c>
      <c r="BJ2131" s="93" t="s">
        <v>4922</v>
      </c>
      <c r="BK2131" s="93" t="s">
        <v>4923</v>
      </c>
      <c r="BL2131" s="100" t="s">
        <v>302</v>
      </c>
      <c r="BM2131" s="95" t="s">
        <v>1189</v>
      </c>
    </row>
    <row r="2132" spans="53:65" ht="15" x14ac:dyDescent="0.25">
      <c r="BA2132" s="90" t="s">
        <v>4986</v>
      </c>
      <c r="BB2132" s="90" t="s">
        <v>4530</v>
      </c>
      <c r="BC2132" s="90" t="s">
        <v>4561</v>
      </c>
      <c r="BD2132" s="473" t="s">
        <v>1301</v>
      </c>
      <c r="BE2132">
        <v>2127</v>
      </c>
      <c r="BF2132" s="18" t="s">
        <v>1324</v>
      </c>
      <c r="BG2132" s="312" t="s">
        <v>1289</v>
      </c>
      <c r="BH2132" s="93" t="str">
        <f t="shared" si="97"/>
        <v>Mississippi Lafayette</v>
      </c>
      <c r="BI2132" s="93" t="s">
        <v>299</v>
      </c>
      <c r="BJ2132" s="93" t="s">
        <v>4926</v>
      </c>
      <c r="BK2132" s="93" t="s">
        <v>4927</v>
      </c>
      <c r="BL2132" s="100" t="s">
        <v>4928</v>
      </c>
      <c r="BM2132" s="95" t="s">
        <v>1189</v>
      </c>
    </row>
    <row r="2133" spans="53:65" ht="15" x14ac:dyDescent="0.25">
      <c r="BA2133" s="91" t="s">
        <v>4987</v>
      </c>
      <c r="BB2133" s="91" t="s">
        <v>4530</v>
      </c>
      <c r="BC2133" s="91" t="s">
        <v>4561</v>
      </c>
      <c r="BD2133" s="473" t="s">
        <v>1301</v>
      </c>
      <c r="BE2133">
        <v>2128</v>
      </c>
      <c r="BF2133" s="18" t="s">
        <v>1324</v>
      </c>
      <c r="BG2133" s="312" t="s">
        <v>1289</v>
      </c>
      <c r="BH2133" s="93" t="str">
        <f>_xlfn.CONCAT(BF2133," ",BG2133)</f>
        <v>Mississippi Lafayette</v>
      </c>
      <c r="BI2133" s="93" t="s">
        <v>197</v>
      </c>
      <c r="BJ2133" s="93" t="s">
        <v>4937</v>
      </c>
      <c r="BK2133" s="93" t="s">
        <v>4937</v>
      </c>
      <c r="BL2133" s="100" t="s">
        <v>302</v>
      </c>
      <c r="BM2133" s="95" t="s">
        <v>306</v>
      </c>
    </row>
    <row r="2134" spans="53:65" ht="15" x14ac:dyDescent="0.25">
      <c r="BA2134" s="90" t="s">
        <v>4988</v>
      </c>
      <c r="BB2134" s="90" t="s">
        <v>4530</v>
      </c>
      <c r="BC2134" s="90" t="s">
        <v>4951</v>
      </c>
      <c r="BD2134" s="473" t="s">
        <v>1301</v>
      </c>
      <c r="BE2134">
        <v>2129</v>
      </c>
      <c r="BF2134" s="18" t="s">
        <v>1324</v>
      </c>
      <c r="BG2134" s="312" t="s">
        <v>863</v>
      </c>
      <c r="BH2134" s="93" t="str">
        <f t="shared" si="97"/>
        <v>Mississippi Lamar</v>
      </c>
      <c r="BI2134" s="93" t="s">
        <v>299</v>
      </c>
      <c r="BJ2134" s="93" t="s">
        <v>4922</v>
      </c>
      <c r="BK2134" s="93" t="s">
        <v>4923</v>
      </c>
      <c r="BL2134" s="100" t="s">
        <v>302</v>
      </c>
      <c r="BM2134" s="95" t="s">
        <v>1189</v>
      </c>
    </row>
    <row r="2135" spans="53:65" ht="15" x14ac:dyDescent="0.25">
      <c r="BA2135" s="91" t="s">
        <v>4989</v>
      </c>
      <c r="BB2135" s="91" t="s">
        <v>4530</v>
      </c>
      <c r="BC2135" s="91" t="s">
        <v>4951</v>
      </c>
      <c r="BD2135" s="473" t="s">
        <v>1301</v>
      </c>
      <c r="BE2135">
        <v>2130</v>
      </c>
      <c r="BF2135" s="18" t="s">
        <v>1324</v>
      </c>
      <c r="BG2135" s="312" t="s">
        <v>872</v>
      </c>
      <c r="BH2135" s="93" t="str">
        <f t="shared" si="97"/>
        <v>Mississippi Lauderdale</v>
      </c>
      <c r="BI2135" s="93" t="s">
        <v>299</v>
      </c>
      <c r="BJ2135" s="93" t="s">
        <v>4922</v>
      </c>
      <c r="BK2135" s="93" t="s">
        <v>4923</v>
      </c>
      <c r="BL2135" s="100" t="s">
        <v>302</v>
      </c>
      <c r="BM2135" s="95" t="s">
        <v>1189</v>
      </c>
    </row>
    <row r="2136" spans="53:65" ht="15" x14ac:dyDescent="0.25">
      <c r="BA2136" s="90" t="s">
        <v>4990</v>
      </c>
      <c r="BB2136" s="90" t="s">
        <v>4530</v>
      </c>
      <c r="BC2136" s="90" t="s">
        <v>4951</v>
      </c>
      <c r="BD2136" s="473" t="s">
        <v>1301</v>
      </c>
      <c r="BE2136">
        <v>2131</v>
      </c>
      <c r="BF2136" s="18" t="s">
        <v>1324</v>
      </c>
      <c r="BG2136" s="312" t="s">
        <v>880</v>
      </c>
      <c r="BH2136" s="93" t="str">
        <f t="shared" si="97"/>
        <v>Mississippi Lawrence</v>
      </c>
      <c r="BI2136" s="93" t="s">
        <v>299</v>
      </c>
      <c r="BJ2136" s="93" t="s">
        <v>4922</v>
      </c>
      <c r="BK2136" s="93" t="s">
        <v>4923</v>
      </c>
      <c r="BL2136" s="100" t="s">
        <v>302</v>
      </c>
      <c r="BM2136" s="95" t="s">
        <v>1189</v>
      </c>
    </row>
    <row r="2137" spans="53:65" ht="15" x14ac:dyDescent="0.25">
      <c r="BA2137" s="91" t="s">
        <v>4991</v>
      </c>
      <c r="BB2137" s="91" t="s">
        <v>4530</v>
      </c>
      <c r="BC2137" s="91" t="s">
        <v>2199</v>
      </c>
      <c r="BD2137" s="473" t="s">
        <v>1301</v>
      </c>
      <c r="BE2137">
        <v>2132</v>
      </c>
      <c r="BF2137" s="18" t="s">
        <v>1324</v>
      </c>
      <c r="BG2137" s="312" t="s">
        <v>4992</v>
      </c>
      <c r="BH2137" s="93" t="str">
        <f t="shared" si="97"/>
        <v>Mississippi Leake</v>
      </c>
      <c r="BI2137" s="93" t="s">
        <v>299</v>
      </c>
      <c r="BJ2137" s="93" t="s">
        <v>4922</v>
      </c>
      <c r="BK2137" s="93" t="s">
        <v>4923</v>
      </c>
      <c r="BL2137" s="100" t="s">
        <v>302</v>
      </c>
      <c r="BM2137" s="95" t="s">
        <v>1189</v>
      </c>
    </row>
    <row r="2138" spans="53:65" ht="15" x14ac:dyDescent="0.25">
      <c r="BA2138" s="90" t="s">
        <v>4993</v>
      </c>
      <c r="BB2138" s="90" t="s">
        <v>4530</v>
      </c>
      <c r="BC2138" s="90" t="s">
        <v>4951</v>
      </c>
      <c r="BD2138" s="473" t="s">
        <v>1301</v>
      </c>
      <c r="BE2138">
        <v>2133</v>
      </c>
      <c r="BF2138" s="18" t="s">
        <v>1324</v>
      </c>
      <c r="BG2138" s="312" t="s">
        <v>886</v>
      </c>
      <c r="BH2138" s="93" t="str">
        <f t="shared" si="97"/>
        <v>Mississippi Lee</v>
      </c>
      <c r="BI2138" s="93" t="s">
        <v>299</v>
      </c>
      <c r="BJ2138" s="93" t="s">
        <v>4926</v>
      </c>
      <c r="BK2138" s="93" t="s">
        <v>4927</v>
      </c>
      <c r="BL2138" s="100" t="s">
        <v>4928</v>
      </c>
      <c r="BM2138" s="95" t="s">
        <v>1189</v>
      </c>
    </row>
    <row r="2139" spans="53:65" ht="15" x14ac:dyDescent="0.25">
      <c r="BA2139" s="91" t="s">
        <v>4994</v>
      </c>
      <c r="BB2139" s="91" t="s">
        <v>4530</v>
      </c>
      <c r="BC2139" s="91" t="s">
        <v>4951</v>
      </c>
      <c r="BD2139" s="473" t="s">
        <v>1301</v>
      </c>
      <c r="BE2139">
        <v>2134</v>
      </c>
      <c r="BF2139" s="18" t="s">
        <v>1324</v>
      </c>
      <c r="BG2139" s="312" t="s">
        <v>4995</v>
      </c>
      <c r="BH2139" s="93" t="str">
        <f t="shared" si="97"/>
        <v>Mississippi Leflore</v>
      </c>
      <c r="BI2139" s="93" t="s">
        <v>299</v>
      </c>
      <c r="BJ2139" s="93" t="s">
        <v>4926</v>
      </c>
      <c r="BK2139" s="93" t="s">
        <v>4927</v>
      </c>
      <c r="BL2139" s="100" t="s">
        <v>4928</v>
      </c>
      <c r="BM2139" s="95" t="s">
        <v>1189</v>
      </c>
    </row>
    <row r="2140" spans="53:65" ht="15" x14ac:dyDescent="0.25">
      <c r="BA2140" s="90" t="s">
        <v>4996</v>
      </c>
      <c r="BB2140" s="90" t="s">
        <v>4530</v>
      </c>
      <c r="BC2140" s="90" t="s">
        <v>4561</v>
      </c>
      <c r="BD2140" s="473" t="s">
        <v>1301</v>
      </c>
      <c r="BE2140">
        <v>2135</v>
      </c>
      <c r="BF2140" s="18" t="s">
        <v>1324</v>
      </c>
      <c r="BG2140" s="312" t="s">
        <v>886</v>
      </c>
      <c r="BH2140" s="93" t="str">
        <f>_xlfn.CONCAT(BF2140," ",BG2140)</f>
        <v>Mississippi Lee</v>
      </c>
      <c r="BI2140" s="93" t="s">
        <v>197</v>
      </c>
      <c r="BJ2140" s="93" t="s">
        <v>4937</v>
      </c>
      <c r="BK2140" s="93" t="s">
        <v>4937</v>
      </c>
      <c r="BL2140" s="100" t="s">
        <v>302</v>
      </c>
      <c r="BM2140" s="95" t="s">
        <v>306</v>
      </c>
    </row>
    <row r="2141" spans="53:65" ht="15" x14ac:dyDescent="0.25">
      <c r="BA2141" s="91" t="s">
        <v>4997</v>
      </c>
      <c r="BB2141" s="91" t="s">
        <v>4530</v>
      </c>
      <c r="BC2141" s="91" t="s">
        <v>4561</v>
      </c>
      <c r="BD2141" s="473" t="s">
        <v>1301</v>
      </c>
      <c r="BE2141">
        <v>2136</v>
      </c>
      <c r="BF2141" s="18" t="s">
        <v>1324</v>
      </c>
      <c r="BG2141" s="312" t="s">
        <v>4995</v>
      </c>
      <c r="BH2141" s="93" t="str">
        <f>_xlfn.CONCAT(BF2141," ",BG2141)</f>
        <v>Mississippi Leflore</v>
      </c>
      <c r="BI2141" s="93" t="s">
        <v>197</v>
      </c>
      <c r="BJ2141" s="93" t="s">
        <v>4937</v>
      </c>
      <c r="BK2141" s="93" t="s">
        <v>4937</v>
      </c>
      <c r="BL2141" s="100" t="s">
        <v>302</v>
      </c>
      <c r="BM2141" s="95" t="s">
        <v>306</v>
      </c>
    </row>
    <row r="2142" spans="53:65" ht="15" x14ac:dyDescent="0.25">
      <c r="BA2142" s="90" t="s">
        <v>4998</v>
      </c>
      <c r="BB2142" s="90" t="s">
        <v>4530</v>
      </c>
      <c r="BC2142" s="90" t="s">
        <v>4561</v>
      </c>
      <c r="BD2142" s="473" t="s">
        <v>1301</v>
      </c>
      <c r="BE2142">
        <v>2137</v>
      </c>
      <c r="BF2142" s="18" t="s">
        <v>1324</v>
      </c>
      <c r="BG2142" s="312" t="s">
        <v>1296</v>
      </c>
      <c r="BH2142" s="93" t="str">
        <f t="shared" si="97"/>
        <v>Mississippi Lincoln</v>
      </c>
      <c r="BI2142" s="93" t="s">
        <v>299</v>
      </c>
      <c r="BJ2142" s="93" t="s">
        <v>4922</v>
      </c>
      <c r="BK2142" s="93" t="s">
        <v>4923</v>
      </c>
      <c r="BL2142" s="100" t="s">
        <v>302</v>
      </c>
      <c r="BM2142" s="95" t="s">
        <v>1189</v>
      </c>
    </row>
    <row r="2143" spans="53:65" ht="15" x14ac:dyDescent="0.25">
      <c r="BA2143" s="91" t="s">
        <v>4999</v>
      </c>
      <c r="BB2143" s="91" t="s">
        <v>4530</v>
      </c>
      <c r="BC2143" s="91" t="s">
        <v>4561</v>
      </c>
      <c r="BD2143" s="473" t="s">
        <v>1301</v>
      </c>
      <c r="BE2143">
        <v>2138</v>
      </c>
      <c r="BF2143" s="18" t="s">
        <v>1324</v>
      </c>
      <c r="BG2143" s="312" t="s">
        <v>900</v>
      </c>
      <c r="BH2143" s="93" t="str">
        <f t="shared" si="97"/>
        <v>Mississippi Lowndes</v>
      </c>
      <c r="BI2143" s="93" t="s">
        <v>299</v>
      </c>
      <c r="BJ2143" s="93" t="s">
        <v>4926</v>
      </c>
      <c r="BK2143" s="93" t="s">
        <v>4927</v>
      </c>
      <c r="BL2143" s="100" t="s">
        <v>4928</v>
      </c>
      <c r="BM2143" s="95" t="s">
        <v>1189</v>
      </c>
    </row>
    <row r="2144" spans="53:65" ht="15" x14ac:dyDescent="0.25">
      <c r="BA2144" s="90" t="s">
        <v>5000</v>
      </c>
      <c r="BB2144" s="90" t="s">
        <v>4530</v>
      </c>
      <c r="BC2144" s="90" t="s">
        <v>4561</v>
      </c>
      <c r="BD2144" s="473" t="s">
        <v>1301</v>
      </c>
      <c r="BE2144">
        <v>2139</v>
      </c>
      <c r="BF2144" s="18" t="s">
        <v>1324</v>
      </c>
      <c r="BG2144" s="312" t="s">
        <v>900</v>
      </c>
      <c r="BH2144" s="93" t="str">
        <f>_xlfn.CONCAT(BF2144," ",BG2144)</f>
        <v>Mississippi Lowndes</v>
      </c>
      <c r="BI2144" s="93" t="s">
        <v>197</v>
      </c>
      <c r="BJ2144" s="93" t="s">
        <v>4937</v>
      </c>
      <c r="BK2144" s="93" t="s">
        <v>4937</v>
      </c>
      <c r="BL2144" s="100" t="s">
        <v>302</v>
      </c>
      <c r="BM2144" s="95" t="s">
        <v>306</v>
      </c>
    </row>
    <row r="2145" spans="53:65" ht="15" x14ac:dyDescent="0.25">
      <c r="BA2145" s="91" t="s">
        <v>5001</v>
      </c>
      <c r="BB2145" s="91" t="s">
        <v>4530</v>
      </c>
      <c r="BC2145" s="91" t="s">
        <v>4951</v>
      </c>
      <c r="BD2145" s="473" t="s">
        <v>1301</v>
      </c>
      <c r="BE2145">
        <v>2140</v>
      </c>
      <c r="BF2145" s="18" t="s">
        <v>1324</v>
      </c>
      <c r="BG2145" s="312" t="s">
        <v>925</v>
      </c>
      <c r="BH2145" s="93" t="str">
        <f t="shared" si="97"/>
        <v>Mississippi Madison</v>
      </c>
      <c r="BI2145" s="93" t="s">
        <v>299</v>
      </c>
      <c r="BJ2145" s="93" t="s">
        <v>4922</v>
      </c>
      <c r="BK2145" s="93" t="s">
        <v>4923</v>
      </c>
      <c r="BL2145" s="100" t="s">
        <v>302</v>
      </c>
      <c r="BM2145" s="95" t="s">
        <v>1189</v>
      </c>
    </row>
    <row r="2146" spans="53:65" ht="15" x14ac:dyDescent="0.25">
      <c r="BA2146" s="90" t="s">
        <v>5002</v>
      </c>
      <c r="BB2146" s="90" t="s">
        <v>4530</v>
      </c>
      <c r="BC2146" s="90" t="s">
        <v>4561</v>
      </c>
      <c r="BD2146" s="473" t="s">
        <v>1301</v>
      </c>
      <c r="BE2146">
        <v>2141</v>
      </c>
      <c r="BF2146" s="18" t="s">
        <v>1324</v>
      </c>
      <c r="BG2146" s="312" t="s">
        <v>943</v>
      </c>
      <c r="BH2146" s="93" t="str">
        <f t="shared" si="97"/>
        <v>Mississippi Marion</v>
      </c>
      <c r="BI2146" s="93" t="s">
        <v>299</v>
      </c>
      <c r="BJ2146" s="93" t="s">
        <v>4922</v>
      </c>
      <c r="BK2146" s="93" t="s">
        <v>4923</v>
      </c>
      <c r="BL2146" s="100" t="s">
        <v>302</v>
      </c>
      <c r="BM2146" s="95" t="s">
        <v>1189</v>
      </c>
    </row>
    <row r="2147" spans="53:65" ht="15" x14ac:dyDescent="0.25">
      <c r="BA2147" s="91" t="s">
        <v>5003</v>
      </c>
      <c r="BB2147" s="91" t="s">
        <v>4530</v>
      </c>
      <c r="BC2147" s="91" t="s">
        <v>4951</v>
      </c>
      <c r="BD2147" s="473" t="s">
        <v>1301</v>
      </c>
      <c r="BE2147">
        <v>2142</v>
      </c>
      <c r="BF2147" s="18" t="s">
        <v>1324</v>
      </c>
      <c r="BG2147" s="312" t="s">
        <v>947</v>
      </c>
      <c r="BH2147" s="93" t="str">
        <f t="shared" si="97"/>
        <v>Mississippi Marshall</v>
      </c>
      <c r="BI2147" s="93" t="s">
        <v>299</v>
      </c>
      <c r="BJ2147" s="93" t="s">
        <v>4926</v>
      </c>
      <c r="BK2147" s="93" t="s">
        <v>4927</v>
      </c>
      <c r="BL2147" s="100" t="s">
        <v>4928</v>
      </c>
      <c r="BM2147" s="95" t="s">
        <v>1189</v>
      </c>
    </row>
    <row r="2148" spans="53:65" ht="15" x14ac:dyDescent="0.25">
      <c r="BA2148" s="90" t="s">
        <v>5004</v>
      </c>
      <c r="BB2148" s="90" t="s">
        <v>4530</v>
      </c>
      <c r="BC2148" s="90" t="s">
        <v>4561</v>
      </c>
      <c r="BD2148" s="473" t="s">
        <v>1301</v>
      </c>
      <c r="BE2148">
        <v>2143</v>
      </c>
      <c r="BF2148" s="18" t="s">
        <v>1324</v>
      </c>
      <c r="BG2148" s="312" t="s">
        <v>947</v>
      </c>
      <c r="BH2148" s="93" t="str">
        <f>_xlfn.CONCAT(BF2148," ",BG2148)</f>
        <v>Mississippi Marshall</v>
      </c>
      <c r="BI2148" s="93" t="s">
        <v>197</v>
      </c>
      <c r="BJ2148" s="93" t="s">
        <v>4937</v>
      </c>
      <c r="BK2148" s="93" t="s">
        <v>4937</v>
      </c>
      <c r="BL2148" s="100" t="s">
        <v>302</v>
      </c>
      <c r="BM2148" s="95" t="s">
        <v>306</v>
      </c>
    </row>
    <row r="2149" spans="53:65" ht="15" x14ac:dyDescent="0.25">
      <c r="BA2149" s="91" t="s">
        <v>5005</v>
      </c>
      <c r="BB2149" s="91" t="s">
        <v>4530</v>
      </c>
      <c r="BC2149" s="91" t="s">
        <v>4951</v>
      </c>
      <c r="BD2149" s="473" t="s">
        <v>1301</v>
      </c>
      <c r="BE2149">
        <v>2144</v>
      </c>
      <c r="BF2149" s="18" t="s">
        <v>1324</v>
      </c>
      <c r="BG2149" s="312" t="s">
        <v>965</v>
      </c>
      <c r="BH2149" s="93" t="str">
        <f t="shared" si="97"/>
        <v>Mississippi Monroe</v>
      </c>
      <c r="BI2149" s="93" t="s">
        <v>197</v>
      </c>
      <c r="BJ2149" s="93" t="s">
        <v>4937</v>
      </c>
      <c r="BK2149" s="93" t="s">
        <v>4937</v>
      </c>
      <c r="BL2149" s="100" t="s">
        <v>302</v>
      </c>
      <c r="BM2149" s="95" t="s">
        <v>306</v>
      </c>
    </row>
    <row r="2150" spans="53:65" ht="15" x14ac:dyDescent="0.25">
      <c r="BA2150" s="90" t="s">
        <v>5006</v>
      </c>
      <c r="BB2150" s="90" t="s">
        <v>4530</v>
      </c>
      <c r="BC2150" s="90" t="s">
        <v>4951</v>
      </c>
      <c r="BD2150" s="473" t="s">
        <v>1301</v>
      </c>
      <c r="BE2150">
        <v>2145</v>
      </c>
      <c r="BF2150" s="18" t="s">
        <v>1324</v>
      </c>
      <c r="BG2150" s="312" t="s">
        <v>965</v>
      </c>
      <c r="BH2150" s="93" t="str">
        <f t="shared" si="97"/>
        <v>Mississippi Monroe</v>
      </c>
      <c r="BI2150" s="93" t="s">
        <v>299</v>
      </c>
      <c r="BJ2150" s="93" t="s">
        <v>4926</v>
      </c>
      <c r="BK2150" s="93" t="s">
        <v>4927</v>
      </c>
      <c r="BL2150" s="100" t="s">
        <v>4928</v>
      </c>
      <c r="BM2150" s="95" t="s">
        <v>1189</v>
      </c>
    </row>
    <row r="2151" spans="53:65" ht="15" x14ac:dyDescent="0.25">
      <c r="BA2151" s="91" t="s">
        <v>5007</v>
      </c>
      <c r="BB2151" s="91" t="s">
        <v>4530</v>
      </c>
      <c r="BC2151" s="91" t="s">
        <v>2199</v>
      </c>
      <c r="BD2151" s="473" t="s">
        <v>1301</v>
      </c>
      <c r="BE2151">
        <v>2146</v>
      </c>
      <c r="BF2151" s="18" t="s">
        <v>1324</v>
      </c>
      <c r="BG2151" s="312" t="s">
        <v>972</v>
      </c>
      <c r="BH2151" s="93" t="str">
        <f t="shared" si="97"/>
        <v>Mississippi Montgomery</v>
      </c>
      <c r="BI2151" s="93" t="s">
        <v>299</v>
      </c>
      <c r="BJ2151" s="93" t="s">
        <v>4926</v>
      </c>
      <c r="BK2151" s="93" t="s">
        <v>4927</v>
      </c>
      <c r="BL2151" s="100" t="s">
        <v>4928</v>
      </c>
      <c r="BM2151" s="95" t="s">
        <v>1189</v>
      </c>
    </row>
    <row r="2152" spans="53:65" ht="15" x14ac:dyDescent="0.25">
      <c r="BA2152" s="90" t="s">
        <v>5008</v>
      </c>
      <c r="BB2152" s="90" t="s">
        <v>4530</v>
      </c>
      <c r="BC2152" s="90" t="s">
        <v>2199</v>
      </c>
      <c r="BD2152" s="473" t="s">
        <v>1301</v>
      </c>
      <c r="BE2152">
        <v>2147</v>
      </c>
      <c r="BF2152" s="18" t="s">
        <v>1324</v>
      </c>
      <c r="BG2152" s="312" t="s">
        <v>972</v>
      </c>
      <c r="BH2152" s="93" t="str">
        <f>_xlfn.CONCAT(BF2152," ",BG2152)</f>
        <v>Mississippi Montgomery</v>
      </c>
      <c r="BI2152" s="93" t="s">
        <v>197</v>
      </c>
      <c r="BJ2152" s="93" t="s">
        <v>4937</v>
      </c>
      <c r="BK2152" s="93" t="s">
        <v>4937</v>
      </c>
      <c r="BL2152" s="100" t="s">
        <v>302</v>
      </c>
      <c r="BM2152" s="95" t="s">
        <v>306</v>
      </c>
    </row>
    <row r="2153" spans="53:65" ht="15" x14ac:dyDescent="0.25">
      <c r="BA2153" s="91" t="s">
        <v>5009</v>
      </c>
      <c r="BB2153" s="91" t="s">
        <v>4530</v>
      </c>
      <c r="BC2153" s="91" t="s">
        <v>2199</v>
      </c>
      <c r="BD2153" s="473" t="s">
        <v>1301</v>
      </c>
      <c r="BE2153">
        <v>2148</v>
      </c>
      <c r="BF2153" s="18" t="s">
        <v>1324</v>
      </c>
      <c r="BG2153" s="312" t="s">
        <v>5010</v>
      </c>
      <c r="BH2153" s="93" t="str">
        <f t="shared" si="97"/>
        <v>Mississippi Neshoba</v>
      </c>
      <c r="BI2153" s="93" t="s">
        <v>299</v>
      </c>
      <c r="BJ2153" s="93" t="s">
        <v>4922</v>
      </c>
      <c r="BK2153" s="93" t="s">
        <v>4923</v>
      </c>
      <c r="BL2153" s="100" t="s">
        <v>302</v>
      </c>
      <c r="BM2153" s="95" t="s">
        <v>1189</v>
      </c>
    </row>
    <row r="2154" spans="53:65" ht="15" x14ac:dyDescent="0.25">
      <c r="BA2154" s="90" t="s">
        <v>5011</v>
      </c>
      <c r="BB2154" s="90" t="s">
        <v>4530</v>
      </c>
      <c r="BC2154" s="90" t="s">
        <v>2199</v>
      </c>
      <c r="BD2154" s="473" t="s">
        <v>1301</v>
      </c>
      <c r="BE2154">
        <v>2149</v>
      </c>
      <c r="BF2154" s="18" t="s">
        <v>1324</v>
      </c>
      <c r="BG2154" s="312" t="s">
        <v>1334</v>
      </c>
      <c r="BH2154" s="93" t="str">
        <f t="shared" si="97"/>
        <v>Mississippi Newton</v>
      </c>
      <c r="BI2154" s="93" t="s">
        <v>299</v>
      </c>
      <c r="BJ2154" s="93" t="s">
        <v>4922</v>
      </c>
      <c r="BK2154" s="93" t="s">
        <v>4923</v>
      </c>
      <c r="BL2154" s="100" t="s">
        <v>302</v>
      </c>
      <c r="BM2154" s="95" t="s">
        <v>1189</v>
      </c>
    </row>
    <row r="2155" spans="53:65" ht="15" x14ac:dyDescent="0.25">
      <c r="BA2155" s="91" t="s">
        <v>5012</v>
      </c>
      <c r="BB2155" s="91" t="s">
        <v>4530</v>
      </c>
      <c r="BC2155" s="91" t="s">
        <v>2199</v>
      </c>
      <c r="BD2155" s="473" t="s">
        <v>1301</v>
      </c>
      <c r="BE2155">
        <v>2150</v>
      </c>
      <c r="BF2155" s="18" t="s">
        <v>1324</v>
      </c>
      <c r="BG2155" s="312" t="s">
        <v>5013</v>
      </c>
      <c r="BH2155" s="93" t="str">
        <f t="shared" si="97"/>
        <v>Mississippi Noxubee</v>
      </c>
      <c r="BI2155" s="93" t="s">
        <v>299</v>
      </c>
      <c r="BJ2155" s="93" t="s">
        <v>4926</v>
      </c>
      <c r="BK2155" s="93" t="s">
        <v>4927</v>
      </c>
      <c r="BL2155" s="100" t="s">
        <v>4928</v>
      </c>
      <c r="BM2155" s="95" t="s">
        <v>1189</v>
      </c>
    </row>
    <row r="2156" spans="53:65" ht="15" x14ac:dyDescent="0.25">
      <c r="BA2156" s="90" t="s">
        <v>5014</v>
      </c>
      <c r="BB2156" s="90" t="s">
        <v>4530</v>
      </c>
      <c r="BC2156" s="90" t="s">
        <v>2199</v>
      </c>
      <c r="BD2156" s="473" t="s">
        <v>1301</v>
      </c>
      <c r="BE2156">
        <v>2151</v>
      </c>
      <c r="BF2156" s="18" t="s">
        <v>1324</v>
      </c>
      <c r="BG2156" s="312" t="s">
        <v>5013</v>
      </c>
      <c r="BH2156" s="93" t="str">
        <f>_xlfn.CONCAT(BF2156," ",BG2156)</f>
        <v>Mississippi Noxubee</v>
      </c>
      <c r="BI2156" s="93" t="s">
        <v>197</v>
      </c>
      <c r="BJ2156" s="93" t="s">
        <v>4937</v>
      </c>
      <c r="BK2156" s="93" t="s">
        <v>4937</v>
      </c>
      <c r="BL2156" s="100" t="s">
        <v>302</v>
      </c>
      <c r="BM2156" s="95" t="s">
        <v>306</v>
      </c>
    </row>
    <row r="2157" spans="53:65" ht="15" x14ac:dyDescent="0.25">
      <c r="BA2157" s="91" t="s">
        <v>5015</v>
      </c>
      <c r="BB2157" s="91" t="s">
        <v>4530</v>
      </c>
      <c r="BC2157" s="91" t="s">
        <v>2199</v>
      </c>
      <c r="BD2157" s="473" t="s">
        <v>1301</v>
      </c>
      <c r="BE2157">
        <v>2152</v>
      </c>
      <c r="BF2157" s="18" t="s">
        <v>1324</v>
      </c>
      <c r="BG2157" s="312" t="s">
        <v>5016</v>
      </c>
      <c r="BH2157" s="93" t="str">
        <f t="shared" si="97"/>
        <v>Mississippi Oktibbeha</v>
      </c>
      <c r="BI2157" s="93" t="s">
        <v>299</v>
      </c>
      <c r="BJ2157" s="93" t="s">
        <v>4926</v>
      </c>
      <c r="BK2157" s="93" t="s">
        <v>4927</v>
      </c>
      <c r="BL2157" s="100" t="s">
        <v>4928</v>
      </c>
      <c r="BM2157" s="95" t="s">
        <v>1189</v>
      </c>
    </row>
    <row r="2158" spans="53:65" ht="15" x14ac:dyDescent="0.25">
      <c r="BA2158" s="90" t="s">
        <v>5017</v>
      </c>
      <c r="BB2158" s="90" t="s">
        <v>1759</v>
      </c>
      <c r="BC2158" s="90" t="s">
        <v>5018</v>
      </c>
      <c r="BD2158" s="473" t="s">
        <v>1301</v>
      </c>
      <c r="BE2158">
        <v>2153</v>
      </c>
      <c r="BF2158" s="18" t="s">
        <v>1324</v>
      </c>
      <c r="BG2158" s="312" t="s">
        <v>5019</v>
      </c>
      <c r="BH2158" s="93" t="str">
        <f t="shared" si="97"/>
        <v>Mississippi Panola</v>
      </c>
      <c r="BI2158" s="93" t="s">
        <v>299</v>
      </c>
      <c r="BJ2158" s="93" t="s">
        <v>4926</v>
      </c>
      <c r="BK2158" s="93" t="s">
        <v>4927</v>
      </c>
      <c r="BL2158" s="100" t="s">
        <v>4928</v>
      </c>
      <c r="BM2158" s="95" t="s">
        <v>1189</v>
      </c>
    </row>
    <row r="2159" spans="53:65" ht="15" x14ac:dyDescent="0.25">
      <c r="BA2159" s="91" t="s">
        <v>5020</v>
      </c>
      <c r="BB2159" s="91" t="s">
        <v>1759</v>
      </c>
      <c r="BC2159" s="91" t="s">
        <v>5018</v>
      </c>
      <c r="BD2159" s="473" t="s">
        <v>1301</v>
      </c>
      <c r="BE2159">
        <v>2154</v>
      </c>
      <c r="BF2159" s="18" t="s">
        <v>1324</v>
      </c>
      <c r="BG2159" s="312" t="s">
        <v>5016</v>
      </c>
      <c r="BH2159" s="93" t="str">
        <f>_xlfn.CONCAT(BF2159," ",BG2159)</f>
        <v>Mississippi Oktibbeha</v>
      </c>
      <c r="BI2159" s="93" t="s">
        <v>197</v>
      </c>
      <c r="BJ2159" s="93" t="s">
        <v>4937</v>
      </c>
      <c r="BK2159" s="93" t="s">
        <v>4937</v>
      </c>
      <c r="BL2159" s="100" t="s">
        <v>302</v>
      </c>
      <c r="BM2159" s="95" t="s">
        <v>306</v>
      </c>
    </row>
    <row r="2160" spans="53:65" ht="15" x14ac:dyDescent="0.25">
      <c r="BA2160" s="90" t="s">
        <v>5021</v>
      </c>
      <c r="BB2160" s="90" t="s">
        <v>1759</v>
      </c>
      <c r="BC2160" s="90" t="s">
        <v>5018</v>
      </c>
      <c r="BD2160" s="473" t="s">
        <v>1301</v>
      </c>
      <c r="BE2160">
        <v>2155</v>
      </c>
      <c r="BF2160" s="18" t="s">
        <v>1324</v>
      </c>
      <c r="BG2160" s="312" t="s">
        <v>5019</v>
      </c>
      <c r="BH2160" s="93" t="str">
        <f>_xlfn.CONCAT(BF2160," ",BG2160)</f>
        <v>Mississippi Panola</v>
      </c>
      <c r="BI2160" s="93" t="s">
        <v>197</v>
      </c>
      <c r="BJ2160" s="93" t="s">
        <v>4937</v>
      </c>
      <c r="BK2160" s="93" t="s">
        <v>4937</v>
      </c>
      <c r="BL2160" s="100" t="s">
        <v>302</v>
      </c>
      <c r="BM2160" s="95" t="s">
        <v>306</v>
      </c>
    </row>
    <row r="2161" spans="53:65" ht="15" x14ac:dyDescent="0.25">
      <c r="BA2161" s="91" t="s">
        <v>5022</v>
      </c>
      <c r="BB2161" s="91" t="s">
        <v>1759</v>
      </c>
      <c r="BC2161" s="91" t="s">
        <v>5018</v>
      </c>
      <c r="BD2161" s="473" t="s">
        <v>1301</v>
      </c>
      <c r="BE2161">
        <v>2156</v>
      </c>
      <c r="BF2161" s="18" t="s">
        <v>1324</v>
      </c>
      <c r="BG2161" s="312" t="s">
        <v>5023</v>
      </c>
      <c r="BH2161" s="93" t="str">
        <f t="shared" si="97"/>
        <v>Mississippi Pearl River</v>
      </c>
      <c r="BI2161" s="93" t="s">
        <v>299</v>
      </c>
      <c r="BJ2161" s="93" t="s">
        <v>4922</v>
      </c>
      <c r="BK2161" s="93" t="s">
        <v>4923</v>
      </c>
      <c r="BL2161" s="100" t="s">
        <v>302</v>
      </c>
      <c r="BM2161" s="95" t="s">
        <v>1189</v>
      </c>
    </row>
    <row r="2162" spans="53:65" ht="15" x14ac:dyDescent="0.25">
      <c r="BA2162" s="90" t="s">
        <v>5024</v>
      </c>
      <c r="BB2162" s="90" t="s">
        <v>1759</v>
      </c>
      <c r="BC2162" s="90" t="s">
        <v>5018</v>
      </c>
      <c r="BD2162" s="473" t="s">
        <v>1301</v>
      </c>
      <c r="BE2162">
        <v>2157</v>
      </c>
      <c r="BF2162" s="18" t="s">
        <v>1324</v>
      </c>
      <c r="BG2162" s="312" t="s">
        <v>988</v>
      </c>
      <c r="BH2162" s="93" t="str">
        <f t="shared" si="97"/>
        <v>Mississippi Perry</v>
      </c>
      <c r="BI2162" s="93" t="s">
        <v>299</v>
      </c>
      <c r="BJ2162" s="93" t="s">
        <v>4922</v>
      </c>
      <c r="BK2162" s="93" t="s">
        <v>4923</v>
      </c>
      <c r="BL2162" s="100" t="s">
        <v>302</v>
      </c>
      <c r="BM2162" s="95" t="s">
        <v>1189</v>
      </c>
    </row>
    <row r="2163" spans="53:65" ht="15" x14ac:dyDescent="0.25">
      <c r="BA2163" s="91" t="s">
        <v>5025</v>
      </c>
      <c r="BB2163" s="91" t="s">
        <v>1759</v>
      </c>
      <c r="BC2163" s="91" t="s">
        <v>5018</v>
      </c>
      <c r="BD2163" s="473" t="s">
        <v>1301</v>
      </c>
      <c r="BE2163">
        <v>2158</v>
      </c>
      <c r="BF2163" s="18" t="s">
        <v>1324</v>
      </c>
      <c r="BG2163" s="312" t="s">
        <v>1010</v>
      </c>
      <c r="BH2163" s="93" t="str">
        <f t="shared" si="97"/>
        <v>Mississippi Pike</v>
      </c>
      <c r="BI2163" s="93" t="s">
        <v>299</v>
      </c>
      <c r="BJ2163" s="93" t="s">
        <v>4922</v>
      </c>
      <c r="BK2163" s="93" t="s">
        <v>4923</v>
      </c>
      <c r="BL2163" s="100" t="s">
        <v>302</v>
      </c>
      <c r="BM2163" s="95" t="s">
        <v>1189</v>
      </c>
    </row>
    <row r="2164" spans="53:65" ht="15" x14ac:dyDescent="0.25">
      <c r="BA2164" s="90" t="s">
        <v>5026</v>
      </c>
      <c r="BB2164" s="90" t="s">
        <v>1759</v>
      </c>
      <c r="BC2164" s="90" t="s">
        <v>5018</v>
      </c>
      <c r="BD2164" s="473" t="s">
        <v>1301</v>
      </c>
      <c r="BE2164">
        <v>2159</v>
      </c>
      <c r="BF2164" s="18" t="s">
        <v>1324</v>
      </c>
      <c r="BG2164" s="312" t="s">
        <v>5027</v>
      </c>
      <c r="BH2164" s="93" t="str">
        <f t="shared" si="97"/>
        <v>Mississippi Pontotoc</v>
      </c>
      <c r="BI2164" s="93" t="s">
        <v>299</v>
      </c>
      <c r="BJ2164" s="93" t="s">
        <v>4926</v>
      </c>
      <c r="BK2164" s="93" t="s">
        <v>4927</v>
      </c>
      <c r="BL2164" s="100" t="s">
        <v>4928</v>
      </c>
      <c r="BM2164" s="95" t="s">
        <v>1189</v>
      </c>
    </row>
    <row r="2165" spans="53:65" ht="15" x14ac:dyDescent="0.25">
      <c r="BA2165" s="91" t="s">
        <v>5028</v>
      </c>
      <c r="BB2165" s="91" t="s">
        <v>1759</v>
      </c>
      <c r="BC2165" s="91" t="s">
        <v>5029</v>
      </c>
      <c r="BD2165" s="473" t="s">
        <v>1301</v>
      </c>
      <c r="BE2165">
        <v>2160</v>
      </c>
      <c r="BF2165" s="18" t="s">
        <v>1324</v>
      </c>
      <c r="BG2165" s="312" t="s">
        <v>5027</v>
      </c>
      <c r="BH2165" s="93" t="str">
        <f>_xlfn.CONCAT(BF2165," ",BG2165)</f>
        <v>Mississippi Pontotoc</v>
      </c>
      <c r="BI2165" s="93" t="s">
        <v>197</v>
      </c>
      <c r="BJ2165" s="93" t="s">
        <v>4937</v>
      </c>
      <c r="BK2165" s="93" t="s">
        <v>4937</v>
      </c>
      <c r="BL2165" s="100" t="s">
        <v>302</v>
      </c>
      <c r="BM2165" s="95" t="s">
        <v>306</v>
      </c>
    </row>
    <row r="2166" spans="53:65" ht="15" x14ac:dyDescent="0.25">
      <c r="BA2166" s="90" t="s">
        <v>5030</v>
      </c>
      <c r="BB2166" s="90" t="s">
        <v>1759</v>
      </c>
      <c r="BC2166" s="90" t="s">
        <v>5018</v>
      </c>
      <c r="BD2166" s="473" t="s">
        <v>1301</v>
      </c>
      <c r="BE2166">
        <v>2161</v>
      </c>
      <c r="BF2166" s="18" t="s">
        <v>1324</v>
      </c>
      <c r="BG2166" s="312" t="s">
        <v>5031</v>
      </c>
      <c r="BH2166" s="93" t="str">
        <f t="shared" si="97"/>
        <v>Mississippi Prentiss</v>
      </c>
      <c r="BI2166" s="93" t="s">
        <v>299</v>
      </c>
      <c r="BJ2166" s="93" t="s">
        <v>4926</v>
      </c>
      <c r="BK2166" s="93" t="s">
        <v>4927</v>
      </c>
      <c r="BL2166" s="100" t="s">
        <v>4928</v>
      </c>
      <c r="BM2166" s="95" t="s">
        <v>1189</v>
      </c>
    </row>
    <row r="2167" spans="53:65" ht="15" x14ac:dyDescent="0.25">
      <c r="BA2167" s="91" t="s">
        <v>5032</v>
      </c>
      <c r="BB2167" s="91" t="s">
        <v>1759</v>
      </c>
      <c r="BC2167" s="91" t="s">
        <v>5018</v>
      </c>
      <c r="BD2167" s="473" t="s">
        <v>1301</v>
      </c>
      <c r="BE2167">
        <v>2162</v>
      </c>
      <c r="BF2167" s="18" t="s">
        <v>1324</v>
      </c>
      <c r="BG2167" s="312" t="s">
        <v>2697</v>
      </c>
      <c r="BH2167" s="93" t="str">
        <f t="shared" si="97"/>
        <v>Mississippi Quitman</v>
      </c>
      <c r="BI2167" s="93" t="s">
        <v>299</v>
      </c>
      <c r="BJ2167" s="93" t="s">
        <v>4926</v>
      </c>
      <c r="BK2167" s="93" t="s">
        <v>4927</v>
      </c>
      <c r="BL2167" s="100" t="s">
        <v>4928</v>
      </c>
      <c r="BM2167" s="95" t="s">
        <v>1189</v>
      </c>
    </row>
    <row r="2168" spans="53:65" ht="15" x14ac:dyDescent="0.25">
      <c r="BA2168" s="91" t="s">
        <v>5033</v>
      </c>
      <c r="BB2168" s="91" t="s">
        <v>1759</v>
      </c>
      <c r="BC2168" s="91" t="s">
        <v>5029</v>
      </c>
      <c r="BD2168" s="473" t="s">
        <v>1301</v>
      </c>
      <c r="BE2168">
        <v>2163</v>
      </c>
      <c r="BF2168" s="18" t="s">
        <v>1324</v>
      </c>
      <c r="BG2168" s="312" t="s">
        <v>5031</v>
      </c>
      <c r="BH2168" s="93" t="str">
        <f>_xlfn.CONCAT(BF2168," ",BG2168)</f>
        <v>Mississippi Prentiss</v>
      </c>
      <c r="BI2168" s="93" t="s">
        <v>197</v>
      </c>
      <c r="BJ2168" s="93" t="s">
        <v>4937</v>
      </c>
      <c r="BK2168" s="93" t="s">
        <v>4937</v>
      </c>
      <c r="BL2168" s="100" t="s">
        <v>302</v>
      </c>
      <c r="BM2168" s="95" t="s">
        <v>306</v>
      </c>
    </row>
    <row r="2169" spans="53:65" ht="15" x14ac:dyDescent="0.25">
      <c r="BA2169" s="90" t="s">
        <v>5034</v>
      </c>
      <c r="BB2169" s="90" t="s">
        <v>1759</v>
      </c>
      <c r="BC2169" s="90" t="s">
        <v>5018</v>
      </c>
      <c r="BD2169" s="473" t="s">
        <v>1301</v>
      </c>
      <c r="BE2169">
        <v>2164</v>
      </c>
      <c r="BF2169" s="18" t="s">
        <v>1324</v>
      </c>
      <c r="BG2169" s="312" t="s">
        <v>2697</v>
      </c>
      <c r="BH2169" s="93" t="str">
        <f>_xlfn.CONCAT(BF2169," ",BG2169)</f>
        <v>Mississippi Quitman</v>
      </c>
      <c r="BI2169" s="93" t="s">
        <v>197</v>
      </c>
      <c r="BJ2169" s="93" t="s">
        <v>4937</v>
      </c>
      <c r="BK2169" s="93" t="s">
        <v>4937</v>
      </c>
      <c r="BL2169" s="100" t="s">
        <v>302</v>
      </c>
      <c r="BM2169" s="95" t="s">
        <v>306</v>
      </c>
    </row>
    <row r="2170" spans="53:65" ht="15" x14ac:dyDescent="0.25">
      <c r="BA2170" s="91" t="s">
        <v>5035</v>
      </c>
      <c r="BB2170" s="91" t="s">
        <v>1759</v>
      </c>
      <c r="BC2170" s="91" t="s">
        <v>5018</v>
      </c>
      <c r="BD2170" s="473" t="s">
        <v>1301</v>
      </c>
      <c r="BE2170">
        <v>2165</v>
      </c>
      <c r="BF2170" s="18" t="s">
        <v>1324</v>
      </c>
      <c r="BG2170" s="312" t="s">
        <v>5036</v>
      </c>
      <c r="BH2170" s="93" t="str">
        <f t="shared" si="97"/>
        <v>Mississippi Rankin</v>
      </c>
      <c r="BI2170" s="93" t="s">
        <v>299</v>
      </c>
      <c r="BJ2170" s="93" t="s">
        <v>4922</v>
      </c>
      <c r="BK2170" s="93" t="s">
        <v>4923</v>
      </c>
      <c r="BL2170" s="100" t="s">
        <v>302</v>
      </c>
      <c r="BM2170" s="95" t="s">
        <v>1189</v>
      </c>
    </row>
    <row r="2171" spans="53:65" ht="15" x14ac:dyDescent="0.25">
      <c r="BA2171" s="90" t="s">
        <v>5037</v>
      </c>
      <c r="BB2171" s="90" t="s">
        <v>1759</v>
      </c>
      <c r="BC2171" s="90" t="s">
        <v>5029</v>
      </c>
      <c r="BD2171" s="473" t="s">
        <v>1301</v>
      </c>
      <c r="BE2171">
        <v>2166</v>
      </c>
      <c r="BF2171" s="18" t="s">
        <v>1324</v>
      </c>
      <c r="BG2171" s="312" t="s">
        <v>1369</v>
      </c>
      <c r="BH2171" s="93" t="str">
        <f t="shared" si="97"/>
        <v>Mississippi Scott</v>
      </c>
      <c r="BI2171" s="93" t="s">
        <v>299</v>
      </c>
      <c r="BJ2171" s="93" t="s">
        <v>4922</v>
      </c>
      <c r="BK2171" s="93" t="s">
        <v>4923</v>
      </c>
      <c r="BL2171" s="100" t="s">
        <v>302</v>
      </c>
      <c r="BM2171" s="95" t="s">
        <v>1189</v>
      </c>
    </row>
    <row r="2172" spans="53:65" ht="15" x14ac:dyDescent="0.25">
      <c r="BA2172" s="91" t="s">
        <v>5038</v>
      </c>
      <c r="BB2172" s="91" t="s">
        <v>1759</v>
      </c>
      <c r="BC2172" s="91" t="s">
        <v>5018</v>
      </c>
      <c r="BD2172" s="473" t="s">
        <v>1301</v>
      </c>
      <c r="BE2172">
        <v>2167</v>
      </c>
      <c r="BF2172" s="18" t="s">
        <v>1324</v>
      </c>
      <c r="BG2172" s="312" t="s">
        <v>5039</v>
      </c>
      <c r="BH2172" s="93" t="str">
        <f t="shared" si="97"/>
        <v>Mississippi Sharkey</v>
      </c>
      <c r="BI2172" s="93" t="s">
        <v>299</v>
      </c>
      <c r="BJ2172" s="93" t="s">
        <v>4922</v>
      </c>
      <c r="BK2172" s="93" t="s">
        <v>4923</v>
      </c>
      <c r="BL2172" s="100" t="s">
        <v>302</v>
      </c>
      <c r="BM2172" s="95" t="s">
        <v>1189</v>
      </c>
    </row>
    <row r="2173" spans="53:65" ht="15" x14ac:dyDescent="0.25">
      <c r="BA2173" s="90" t="s">
        <v>5040</v>
      </c>
      <c r="BB2173" s="90" t="s">
        <v>1759</v>
      </c>
      <c r="BC2173" s="90" t="s">
        <v>5018</v>
      </c>
      <c r="BD2173" s="473" t="s">
        <v>1301</v>
      </c>
      <c r="BE2173">
        <v>2168</v>
      </c>
      <c r="BF2173" s="18" t="s">
        <v>1324</v>
      </c>
      <c r="BG2173" s="312" t="s">
        <v>4252</v>
      </c>
      <c r="BH2173" s="93" t="str">
        <f t="shared" si="97"/>
        <v>Mississippi Simpson</v>
      </c>
      <c r="BI2173" s="93" t="s">
        <v>299</v>
      </c>
      <c r="BJ2173" s="93" t="s">
        <v>4922</v>
      </c>
      <c r="BK2173" s="93" t="s">
        <v>4923</v>
      </c>
      <c r="BL2173" s="100" t="s">
        <v>302</v>
      </c>
      <c r="BM2173" s="95" t="s">
        <v>1189</v>
      </c>
    </row>
    <row r="2174" spans="53:65" ht="15" x14ac:dyDescent="0.25">
      <c r="BA2174" s="91" t="s">
        <v>5041</v>
      </c>
      <c r="BB2174" s="91" t="s">
        <v>1759</v>
      </c>
      <c r="BC2174" s="91" t="s">
        <v>5018</v>
      </c>
      <c r="BD2174" s="473" t="s">
        <v>1301</v>
      </c>
      <c r="BE2174">
        <v>2169</v>
      </c>
      <c r="BF2174" s="18" t="s">
        <v>1324</v>
      </c>
      <c r="BG2174" s="312" t="s">
        <v>3942</v>
      </c>
      <c r="BH2174" s="93" t="str">
        <f t="shared" si="97"/>
        <v>Mississippi Smith</v>
      </c>
      <c r="BI2174" s="93" t="s">
        <v>299</v>
      </c>
      <c r="BJ2174" s="93" t="s">
        <v>4922</v>
      </c>
      <c r="BK2174" s="93" t="s">
        <v>4923</v>
      </c>
      <c r="BL2174" s="100" t="s">
        <v>302</v>
      </c>
      <c r="BM2174" s="95" t="s">
        <v>1189</v>
      </c>
    </row>
    <row r="2175" spans="53:65" ht="15" x14ac:dyDescent="0.25">
      <c r="BA2175" s="90" t="s">
        <v>5042</v>
      </c>
      <c r="BB2175" s="90" t="s">
        <v>1759</v>
      </c>
      <c r="BC2175" s="90" t="s">
        <v>5018</v>
      </c>
      <c r="BD2175" s="473" t="s">
        <v>1301</v>
      </c>
      <c r="BE2175">
        <v>2170</v>
      </c>
      <c r="BF2175" s="18" t="s">
        <v>1324</v>
      </c>
      <c r="BG2175" s="312" t="s">
        <v>1387</v>
      </c>
      <c r="BH2175" s="93" t="str">
        <f t="shared" si="97"/>
        <v>Mississippi Stone</v>
      </c>
      <c r="BI2175" s="93" t="s">
        <v>299</v>
      </c>
      <c r="BJ2175" s="93" t="s">
        <v>4922</v>
      </c>
      <c r="BK2175" s="93" t="s">
        <v>4923</v>
      </c>
      <c r="BL2175" s="100" t="s">
        <v>302</v>
      </c>
      <c r="BM2175" s="95" t="s">
        <v>1189</v>
      </c>
    </row>
    <row r="2176" spans="53:65" ht="15" x14ac:dyDescent="0.25">
      <c r="BA2176" s="91" t="s">
        <v>5043</v>
      </c>
      <c r="BB2176" s="91" t="s">
        <v>1759</v>
      </c>
      <c r="BC2176" s="91" t="s">
        <v>5044</v>
      </c>
      <c r="BD2176" s="473" t="s">
        <v>1301</v>
      </c>
      <c r="BE2176">
        <v>2171</v>
      </c>
      <c r="BF2176" s="18" t="s">
        <v>1324</v>
      </c>
      <c r="BG2176" s="312" t="s">
        <v>5045</v>
      </c>
      <c r="BH2176" s="93" t="str">
        <f t="shared" si="97"/>
        <v>Mississippi Sunflower</v>
      </c>
      <c r="BI2176" s="93" t="s">
        <v>299</v>
      </c>
      <c r="BJ2176" s="93" t="s">
        <v>4926</v>
      </c>
      <c r="BK2176" s="93" t="s">
        <v>4927</v>
      </c>
      <c r="BL2176" s="100" t="s">
        <v>4928</v>
      </c>
      <c r="BM2176" s="95" t="s">
        <v>1189</v>
      </c>
    </row>
    <row r="2177" spans="53:65" ht="15" x14ac:dyDescent="0.25">
      <c r="BA2177" s="90" t="s">
        <v>5046</v>
      </c>
      <c r="BB2177" s="90" t="s">
        <v>1759</v>
      </c>
      <c r="BC2177" s="90" t="s">
        <v>5018</v>
      </c>
      <c r="BD2177" s="473" t="s">
        <v>1301</v>
      </c>
      <c r="BE2177">
        <v>2172</v>
      </c>
      <c r="BF2177" s="18" t="s">
        <v>1324</v>
      </c>
      <c r="BG2177" s="312" t="s">
        <v>5045</v>
      </c>
      <c r="BH2177" s="93" t="str">
        <f>_xlfn.CONCAT(BF2177," ",BG2177)</f>
        <v>Mississippi Sunflower</v>
      </c>
      <c r="BI2177" s="93" t="s">
        <v>197</v>
      </c>
      <c r="BJ2177" s="93" t="s">
        <v>4937</v>
      </c>
      <c r="BK2177" s="93" t="s">
        <v>4937</v>
      </c>
      <c r="BL2177" s="100" t="s">
        <v>302</v>
      </c>
      <c r="BM2177" s="95" t="s">
        <v>306</v>
      </c>
    </row>
    <row r="2178" spans="53:65" ht="15" x14ac:dyDescent="0.25">
      <c r="BA2178" s="91" t="s">
        <v>5047</v>
      </c>
      <c r="BB2178" s="91" t="s">
        <v>1759</v>
      </c>
      <c r="BC2178" s="91" t="s">
        <v>5029</v>
      </c>
      <c r="BD2178" s="473" t="s">
        <v>1301</v>
      </c>
      <c r="BE2178">
        <v>2173</v>
      </c>
      <c r="BF2178" s="18" t="s">
        <v>1324</v>
      </c>
      <c r="BG2178" s="312" t="s">
        <v>5048</v>
      </c>
      <c r="BH2178" s="93" t="str">
        <f t="shared" ref="BH2178:BH2251" si="98">_xlfn.CONCAT(BF2178," ",BG2178)</f>
        <v>Mississippi Tallahatchie</v>
      </c>
      <c r="BI2178" s="93" t="s">
        <v>299</v>
      </c>
      <c r="BJ2178" s="93" t="s">
        <v>4926</v>
      </c>
      <c r="BK2178" s="93" t="s">
        <v>4927</v>
      </c>
      <c r="BL2178" s="100" t="s">
        <v>4928</v>
      </c>
      <c r="BM2178" s="95" t="s">
        <v>1189</v>
      </c>
    </row>
    <row r="2179" spans="53:65" ht="15" x14ac:dyDescent="0.25">
      <c r="BA2179" s="90" t="s">
        <v>5049</v>
      </c>
      <c r="BB2179" s="90" t="s">
        <v>1759</v>
      </c>
      <c r="BC2179" s="90" t="s">
        <v>5018</v>
      </c>
      <c r="BD2179" s="473" t="s">
        <v>1301</v>
      </c>
      <c r="BE2179">
        <v>2174</v>
      </c>
      <c r="BF2179" s="18" t="s">
        <v>1324</v>
      </c>
      <c r="BG2179" s="312" t="s">
        <v>5048</v>
      </c>
      <c r="BH2179" s="93" t="str">
        <f>_xlfn.CONCAT(BF2179," ",BG2179)</f>
        <v>Mississippi Tallahatchie</v>
      </c>
      <c r="BI2179" s="93" t="s">
        <v>197</v>
      </c>
      <c r="BJ2179" s="93" t="s">
        <v>4937</v>
      </c>
      <c r="BK2179" s="93" t="s">
        <v>4937</v>
      </c>
      <c r="BL2179" s="100" t="s">
        <v>302</v>
      </c>
      <c r="BM2179" s="95" t="s">
        <v>306</v>
      </c>
    </row>
    <row r="2180" spans="53:65" ht="15" x14ac:dyDescent="0.25">
      <c r="BA2180" s="91" t="s">
        <v>5050</v>
      </c>
      <c r="BB2180" s="91" t="s">
        <v>1759</v>
      </c>
      <c r="BC2180" s="91" t="s">
        <v>5018</v>
      </c>
      <c r="BD2180" s="473" t="s">
        <v>1301</v>
      </c>
      <c r="BE2180">
        <v>2175</v>
      </c>
      <c r="BF2180" s="18" t="s">
        <v>1324</v>
      </c>
      <c r="BG2180" s="312" t="s">
        <v>5051</v>
      </c>
      <c r="BH2180" s="93" t="str">
        <f t="shared" si="98"/>
        <v>Mississippi Tate</v>
      </c>
      <c r="BI2180" s="93" t="s">
        <v>299</v>
      </c>
      <c r="BJ2180" s="93" t="s">
        <v>4926</v>
      </c>
      <c r="BK2180" s="93" t="s">
        <v>4927</v>
      </c>
      <c r="BL2180" s="100" t="s">
        <v>4928</v>
      </c>
      <c r="BM2180" s="95" t="s">
        <v>1189</v>
      </c>
    </row>
    <row r="2181" spans="53:65" ht="15" x14ac:dyDescent="0.25">
      <c r="BA2181" s="90" t="s">
        <v>5052</v>
      </c>
      <c r="BB2181" s="90" t="s">
        <v>1759</v>
      </c>
      <c r="BC2181" s="90" t="s">
        <v>5018</v>
      </c>
      <c r="BD2181" s="473" t="s">
        <v>1301</v>
      </c>
      <c r="BE2181">
        <v>2176</v>
      </c>
      <c r="BF2181" s="18" t="s">
        <v>1324</v>
      </c>
      <c r="BG2181" s="312" t="s">
        <v>5051</v>
      </c>
      <c r="BH2181" s="93" t="str">
        <f>_xlfn.CONCAT(BF2181," ",BG2181)</f>
        <v>Mississippi Tate</v>
      </c>
      <c r="BI2181" s="93" t="s">
        <v>197</v>
      </c>
      <c r="BJ2181" s="93" t="s">
        <v>4937</v>
      </c>
      <c r="BK2181" s="93" t="s">
        <v>4937</v>
      </c>
      <c r="BL2181" s="100" t="s">
        <v>302</v>
      </c>
      <c r="BM2181" s="95" t="s">
        <v>306</v>
      </c>
    </row>
    <row r="2182" spans="53:65" ht="15" x14ac:dyDescent="0.25">
      <c r="BA2182" s="91" t="s">
        <v>5053</v>
      </c>
      <c r="BB2182" s="91" t="s">
        <v>1759</v>
      </c>
      <c r="BC2182" s="91" t="s">
        <v>5018</v>
      </c>
      <c r="BD2182" s="473" t="s">
        <v>1301</v>
      </c>
      <c r="BE2182">
        <v>2177</v>
      </c>
      <c r="BF2182" s="18" t="s">
        <v>1324</v>
      </c>
      <c r="BG2182" s="312" t="s">
        <v>5054</v>
      </c>
      <c r="BH2182" s="93" t="str">
        <f t="shared" si="98"/>
        <v>Mississippi Tippah</v>
      </c>
      <c r="BI2182" s="93" t="s">
        <v>299</v>
      </c>
      <c r="BJ2182" s="93" t="s">
        <v>4926</v>
      </c>
      <c r="BK2182" s="93" t="s">
        <v>4927</v>
      </c>
      <c r="BL2182" s="100" t="s">
        <v>4928</v>
      </c>
      <c r="BM2182" s="95" t="s">
        <v>1189</v>
      </c>
    </row>
    <row r="2183" spans="53:65" ht="15" x14ac:dyDescent="0.25">
      <c r="BA2183" s="90" t="s">
        <v>5055</v>
      </c>
      <c r="BB2183" s="90" t="s">
        <v>1759</v>
      </c>
      <c r="BC2183" s="90" t="s">
        <v>5018</v>
      </c>
      <c r="BD2183" s="473" t="s">
        <v>1301</v>
      </c>
      <c r="BE2183">
        <v>2178</v>
      </c>
      <c r="BF2183" s="18" t="s">
        <v>1324</v>
      </c>
      <c r="BG2183" s="312" t="s">
        <v>5054</v>
      </c>
      <c r="BH2183" s="93" t="str">
        <f>_xlfn.CONCAT(BF2183," ",BG2183)</f>
        <v>Mississippi Tippah</v>
      </c>
      <c r="BI2183" s="93" t="s">
        <v>197</v>
      </c>
      <c r="BJ2183" s="93" t="s">
        <v>4937</v>
      </c>
      <c r="BK2183" s="93" t="s">
        <v>4937</v>
      </c>
      <c r="BL2183" s="100" t="s">
        <v>302</v>
      </c>
      <c r="BM2183" s="95" t="s">
        <v>306</v>
      </c>
    </row>
    <row r="2184" spans="53:65" ht="15" x14ac:dyDescent="0.25">
      <c r="BA2184" s="91" t="s">
        <v>5056</v>
      </c>
      <c r="BB2184" s="91" t="s">
        <v>1759</v>
      </c>
      <c r="BC2184" s="91" t="s">
        <v>5029</v>
      </c>
      <c r="BD2184" s="473" t="s">
        <v>1301</v>
      </c>
      <c r="BE2184">
        <v>2179</v>
      </c>
      <c r="BF2184" s="18" t="s">
        <v>1324</v>
      </c>
      <c r="BG2184" s="312" t="s">
        <v>5057</v>
      </c>
      <c r="BH2184" s="93" t="str">
        <f t="shared" si="98"/>
        <v>Mississippi Tishomingo</v>
      </c>
      <c r="BI2184" s="93" t="s">
        <v>299</v>
      </c>
      <c r="BJ2184" s="93" t="s">
        <v>4926</v>
      </c>
      <c r="BK2184" s="93" t="s">
        <v>4927</v>
      </c>
      <c r="BL2184" s="100" t="s">
        <v>4928</v>
      </c>
      <c r="BM2184" s="95" t="s">
        <v>1189</v>
      </c>
    </row>
    <row r="2185" spans="53:65" ht="15" x14ac:dyDescent="0.25">
      <c r="BA2185" s="90" t="s">
        <v>5058</v>
      </c>
      <c r="BB2185" s="90" t="s">
        <v>1759</v>
      </c>
      <c r="BC2185" s="90" t="s">
        <v>5018</v>
      </c>
      <c r="BD2185" s="473" t="s">
        <v>1301</v>
      </c>
      <c r="BE2185">
        <v>2180</v>
      </c>
      <c r="BF2185" s="18" t="s">
        <v>1324</v>
      </c>
      <c r="BG2185" s="312" t="s">
        <v>5057</v>
      </c>
      <c r="BH2185" s="93" t="str">
        <f>_xlfn.CONCAT(BF2185," ",BG2185)</f>
        <v>Mississippi Tishomingo</v>
      </c>
      <c r="BI2185" s="93" t="s">
        <v>197</v>
      </c>
      <c r="BJ2185" s="93" t="s">
        <v>4937</v>
      </c>
      <c r="BK2185" s="93" t="s">
        <v>4937</v>
      </c>
      <c r="BL2185" s="100" t="s">
        <v>302</v>
      </c>
      <c r="BM2185" s="95" t="s">
        <v>306</v>
      </c>
    </row>
    <row r="2186" spans="53:65" ht="15" x14ac:dyDescent="0.25">
      <c r="BA2186" s="91" t="s">
        <v>5059</v>
      </c>
      <c r="BB2186" s="91" t="s">
        <v>1759</v>
      </c>
      <c r="BC2186" s="91" t="s">
        <v>5018</v>
      </c>
      <c r="BD2186" s="473" t="s">
        <v>1301</v>
      </c>
      <c r="BE2186">
        <v>2181</v>
      </c>
      <c r="BF2186" s="18" t="s">
        <v>1324</v>
      </c>
      <c r="BG2186" s="312" t="s">
        <v>5060</v>
      </c>
      <c r="BH2186" s="93" t="str">
        <f t="shared" si="98"/>
        <v>Mississippi Tunica</v>
      </c>
      <c r="BI2186" s="93" t="s">
        <v>299</v>
      </c>
      <c r="BJ2186" s="93" t="s">
        <v>4926</v>
      </c>
      <c r="BK2186" s="93" t="s">
        <v>4927</v>
      </c>
      <c r="BL2186" s="100" t="s">
        <v>4928</v>
      </c>
      <c r="BM2186" s="95" t="s">
        <v>1189</v>
      </c>
    </row>
    <row r="2187" spans="53:65" ht="15" x14ac:dyDescent="0.25">
      <c r="BA2187" s="90" t="s">
        <v>5061</v>
      </c>
      <c r="BB2187" s="90" t="s">
        <v>1759</v>
      </c>
      <c r="BC2187" s="90" t="s">
        <v>5044</v>
      </c>
      <c r="BD2187" s="473" t="s">
        <v>1301</v>
      </c>
      <c r="BE2187">
        <v>2182</v>
      </c>
      <c r="BF2187" s="18" t="s">
        <v>1324</v>
      </c>
      <c r="BG2187" s="312" t="s">
        <v>1390</v>
      </c>
      <c r="BH2187" s="93" t="str">
        <f t="shared" si="98"/>
        <v>Mississippi Union</v>
      </c>
      <c r="BI2187" s="93" t="s">
        <v>299</v>
      </c>
      <c r="BJ2187" s="93" t="s">
        <v>4926</v>
      </c>
      <c r="BK2187" s="93" t="s">
        <v>4927</v>
      </c>
      <c r="BL2187" s="100" t="s">
        <v>4928</v>
      </c>
      <c r="BM2187" s="95" t="s">
        <v>1189</v>
      </c>
    </row>
    <row r="2188" spans="53:65" ht="15" x14ac:dyDescent="0.25">
      <c r="BA2188" s="91" t="s">
        <v>5062</v>
      </c>
      <c r="BB2188" s="91" t="s">
        <v>1759</v>
      </c>
      <c r="BC2188" s="91" t="s">
        <v>5018</v>
      </c>
      <c r="BD2188" s="473" t="s">
        <v>1301</v>
      </c>
      <c r="BE2188">
        <v>2183</v>
      </c>
      <c r="BF2188" s="18" t="s">
        <v>1324</v>
      </c>
      <c r="BG2188" s="312" t="s">
        <v>5060</v>
      </c>
      <c r="BH2188" s="93" t="str">
        <f>_xlfn.CONCAT(BF2188," ",BG2188)</f>
        <v>Mississippi Tunica</v>
      </c>
      <c r="BI2188" s="93" t="s">
        <v>197</v>
      </c>
      <c r="BJ2188" s="93" t="s">
        <v>4937</v>
      </c>
      <c r="BK2188" s="93" t="s">
        <v>4937</v>
      </c>
      <c r="BL2188" s="100" t="s">
        <v>302</v>
      </c>
      <c r="BM2188" s="95" t="s">
        <v>306</v>
      </c>
    </row>
    <row r="2189" spans="53:65" ht="15" x14ac:dyDescent="0.25">
      <c r="BA2189" s="90" t="s">
        <v>5063</v>
      </c>
      <c r="BB2189" s="90" t="s">
        <v>1759</v>
      </c>
      <c r="BC2189" s="90" t="s">
        <v>5018</v>
      </c>
      <c r="BD2189" s="473" t="s">
        <v>1301</v>
      </c>
      <c r="BE2189">
        <v>2184</v>
      </c>
      <c r="BF2189" s="18" t="s">
        <v>1324</v>
      </c>
      <c r="BG2189" s="312" t="s">
        <v>1390</v>
      </c>
      <c r="BH2189" s="93" t="str">
        <f>_xlfn.CONCAT(BF2189," ",BG2189)</f>
        <v>Mississippi Union</v>
      </c>
      <c r="BI2189" s="93" t="s">
        <v>197</v>
      </c>
      <c r="BJ2189" s="93" t="s">
        <v>4937</v>
      </c>
      <c r="BK2189" s="93" t="s">
        <v>4937</v>
      </c>
      <c r="BL2189" s="100" t="s">
        <v>302</v>
      </c>
      <c r="BM2189" s="95" t="s">
        <v>306</v>
      </c>
    </row>
    <row r="2190" spans="53:65" ht="15" x14ac:dyDescent="0.25">
      <c r="BA2190" s="91" t="s">
        <v>5064</v>
      </c>
      <c r="BB2190" s="91" t="s">
        <v>1759</v>
      </c>
      <c r="BC2190" s="91" t="s">
        <v>5018</v>
      </c>
      <c r="BD2190" s="473" t="s">
        <v>1301</v>
      </c>
      <c r="BE2190">
        <v>2185</v>
      </c>
      <c r="BF2190" s="18" t="s">
        <v>1324</v>
      </c>
      <c r="BG2190" s="312" t="s">
        <v>5065</v>
      </c>
      <c r="BH2190" s="93" t="str">
        <f t="shared" si="98"/>
        <v>Mississippi Walthall</v>
      </c>
      <c r="BI2190" s="93" t="s">
        <v>299</v>
      </c>
      <c r="BJ2190" s="93" t="s">
        <v>4922</v>
      </c>
      <c r="BK2190" s="93" t="s">
        <v>4923</v>
      </c>
      <c r="BL2190" s="100" t="s">
        <v>302</v>
      </c>
      <c r="BM2190" s="95" t="s">
        <v>1189</v>
      </c>
    </row>
    <row r="2191" spans="53:65" ht="15" x14ac:dyDescent="0.25">
      <c r="BA2191" s="90" t="s">
        <v>5066</v>
      </c>
      <c r="BB2191" s="90" t="s">
        <v>1759</v>
      </c>
      <c r="BC2191" s="90" t="s">
        <v>5018</v>
      </c>
      <c r="BD2191" s="473" t="s">
        <v>1301</v>
      </c>
      <c r="BE2191">
        <v>2186</v>
      </c>
      <c r="BF2191" s="18" t="s">
        <v>1324</v>
      </c>
      <c r="BG2191" s="312" t="s">
        <v>2846</v>
      </c>
      <c r="BH2191" s="93" t="str">
        <f t="shared" si="98"/>
        <v>Mississippi Warren</v>
      </c>
      <c r="BI2191" s="93" t="s">
        <v>299</v>
      </c>
      <c r="BJ2191" s="93" t="s">
        <v>4922</v>
      </c>
      <c r="BK2191" s="93" t="s">
        <v>4923</v>
      </c>
      <c r="BL2191" s="100" t="s">
        <v>302</v>
      </c>
      <c r="BM2191" s="95" t="s">
        <v>1189</v>
      </c>
    </row>
    <row r="2192" spans="53:65" ht="15" x14ac:dyDescent="0.25">
      <c r="BA2192" s="91" t="s">
        <v>5067</v>
      </c>
      <c r="BB2192" s="91" t="s">
        <v>1759</v>
      </c>
      <c r="BC2192" s="91" t="s">
        <v>5018</v>
      </c>
      <c r="BD2192" s="473" t="s">
        <v>1301</v>
      </c>
      <c r="BE2192">
        <v>2187</v>
      </c>
      <c r="BF2192" s="18" t="s">
        <v>1324</v>
      </c>
      <c r="BG2192" s="312" t="s">
        <v>1083</v>
      </c>
      <c r="BH2192" s="93" t="str">
        <f t="shared" si="98"/>
        <v>Mississippi Washington</v>
      </c>
      <c r="BI2192" s="93" t="s">
        <v>299</v>
      </c>
      <c r="BJ2192" s="93" t="s">
        <v>4926</v>
      </c>
      <c r="BK2192" s="93" t="s">
        <v>4927</v>
      </c>
      <c r="BL2192" s="100" t="s">
        <v>4928</v>
      </c>
      <c r="BM2192" s="95" t="s">
        <v>1189</v>
      </c>
    </row>
    <row r="2193" spans="53:65" ht="15" x14ac:dyDescent="0.25">
      <c r="BA2193" s="90" t="s">
        <v>5068</v>
      </c>
      <c r="BB2193" s="90" t="s">
        <v>1759</v>
      </c>
      <c r="BC2193" s="90" t="s">
        <v>5018</v>
      </c>
      <c r="BD2193" s="473" t="s">
        <v>1301</v>
      </c>
      <c r="BE2193">
        <v>2188</v>
      </c>
      <c r="BF2193" s="18" t="s">
        <v>1324</v>
      </c>
      <c r="BG2193" s="312" t="s">
        <v>1083</v>
      </c>
      <c r="BH2193" s="93" t="str">
        <f>_xlfn.CONCAT(BF2193," ",BG2193)</f>
        <v>Mississippi Washington</v>
      </c>
      <c r="BI2193" s="93" t="s">
        <v>197</v>
      </c>
      <c r="BJ2193" s="93" t="s">
        <v>4937</v>
      </c>
      <c r="BK2193" s="93" t="s">
        <v>4937</v>
      </c>
      <c r="BL2193" s="100" t="s">
        <v>302</v>
      </c>
      <c r="BM2193" s="95" t="s">
        <v>306</v>
      </c>
    </row>
    <row r="2194" spans="53:65" ht="15" x14ac:dyDescent="0.25">
      <c r="BA2194" s="91" t="s">
        <v>5069</v>
      </c>
      <c r="BB2194" s="91" t="s">
        <v>1759</v>
      </c>
      <c r="BC2194" s="91" t="s">
        <v>5029</v>
      </c>
      <c r="BD2194" s="473" t="s">
        <v>1301</v>
      </c>
      <c r="BF2194" s="18" t="s">
        <v>1324</v>
      </c>
      <c r="BG2194" s="312" t="s">
        <v>2855</v>
      </c>
      <c r="BH2194" s="93" t="str">
        <f t="shared" si="98"/>
        <v>Mississippi Wayne</v>
      </c>
      <c r="BI2194" s="93" t="s">
        <v>299</v>
      </c>
      <c r="BJ2194" s="93" t="s">
        <v>4922</v>
      </c>
      <c r="BK2194" s="93" t="s">
        <v>4923</v>
      </c>
      <c r="BL2194" s="100" t="s">
        <v>302</v>
      </c>
      <c r="BM2194" s="95" t="s">
        <v>1189</v>
      </c>
    </row>
    <row r="2195" spans="53:65" ht="15" x14ac:dyDescent="0.25">
      <c r="BA2195" s="90" t="s">
        <v>5070</v>
      </c>
      <c r="BB2195" s="90" t="s">
        <v>1759</v>
      </c>
      <c r="BC2195" s="90" t="s">
        <v>5029</v>
      </c>
      <c r="BD2195" s="473" t="s">
        <v>1301</v>
      </c>
      <c r="BE2195">
        <v>2189</v>
      </c>
      <c r="BF2195" s="18" t="s">
        <v>1324</v>
      </c>
      <c r="BG2195" s="312" t="s">
        <v>2860</v>
      </c>
      <c r="BH2195" s="93" t="str">
        <f t="shared" si="98"/>
        <v>Mississippi Webster</v>
      </c>
      <c r="BI2195" s="93" t="s">
        <v>299</v>
      </c>
      <c r="BJ2195" s="93" t="s">
        <v>4926</v>
      </c>
      <c r="BK2195" s="93" t="s">
        <v>4927</v>
      </c>
      <c r="BL2195" s="100" t="s">
        <v>4928</v>
      </c>
      <c r="BM2195" s="95" t="s">
        <v>1189</v>
      </c>
    </row>
    <row r="2196" spans="53:65" ht="15" x14ac:dyDescent="0.25">
      <c r="BA2196" s="91" t="s">
        <v>5071</v>
      </c>
      <c r="BB2196" s="91" t="s">
        <v>1759</v>
      </c>
      <c r="BC2196" s="91" t="s">
        <v>5018</v>
      </c>
      <c r="BD2196" s="473" t="s">
        <v>1301</v>
      </c>
      <c r="BE2196">
        <v>2190</v>
      </c>
      <c r="BF2196" s="18" t="s">
        <v>1324</v>
      </c>
      <c r="BG2196" s="312" t="s">
        <v>2860</v>
      </c>
      <c r="BH2196" s="93" t="str">
        <f>_xlfn.CONCAT(BF2196," ",BG2196)</f>
        <v>Mississippi Webster</v>
      </c>
      <c r="BI2196" s="93" t="s">
        <v>197</v>
      </c>
      <c r="BJ2196" s="93" t="s">
        <v>4937</v>
      </c>
      <c r="BK2196" s="93" t="s">
        <v>4937</v>
      </c>
      <c r="BL2196" s="100" t="s">
        <v>302</v>
      </c>
      <c r="BM2196" s="95" t="s">
        <v>306</v>
      </c>
    </row>
    <row r="2197" spans="53:65" ht="15" x14ac:dyDescent="0.25">
      <c r="BA2197" s="90" t="s">
        <v>5072</v>
      </c>
      <c r="BB2197" s="90" t="s">
        <v>1759</v>
      </c>
      <c r="BC2197" s="90" t="s">
        <v>5018</v>
      </c>
      <c r="BD2197" s="473" t="s">
        <v>1301</v>
      </c>
      <c r="BE2197">
        <v>2191</v>
      </c>
      <c r="BF2197" s="18" t="s">
        <v>1324</v>
      </c>
      <c r="BG2197" s="312" t="s">
        <v>2886</v>
      </c>
      <c r="BH2197" s="93" t="str">
        <f t="shared" si="98"/>
        <v>Mississippi Wilkinson</v>
      </c>
      <c r="BI2197" s="93" t="s">
        <v>299</v>
      </c>
      <c r="BJ2197" s="93" t="s">
        <v>4922</v>
      </c>
      <c r="BK2197" s="93" t="s">
        <v>4923</v>
      </c>
      <c r="BL2197" s="100" t="s">
        <v>302</v>
      </c>
      <c r="BM2197" s="95" t="s">
        <v>1189</v>
      </c>
    </row>
    <row r="2198" spans="53:65" ht="15" x14ac:dyDescent="0.25">
      <c r="BA2198" s="91" t="s">
        <v>5073</v>
      </c>
      <c r="BB2198" s="91" t="s">
        <v>1759</v>
      </c>
      <c r="BC2198" s="91" t="s">
        <v>5029</v>
      </c>
      <c r="BD2198" s="473" t="s">
        <v>1301</v>
      </c>
      <c r="BE2198">
        <v>2192</v>
      </c>
      <c r="BF2198" s="18" t="s">
        <v>1324</v>
      </c>
      <c r="BG2198" s="312" t="s">
        <v>1097</v>
      </c>
      <c r="BH2198" s="93" t="str">
        <f t="shared" si="98"/>
        <v>Mississippi Winston</v>
      </c>
      <c r="BI2198" s="93" t="s">
        <v>299</v>
      </c>
      <c r="BJ2198" s="93" t="s">
        <v>4926</v>
      </c>
      <c r="BK2198" s="93" t="s">
        <v>4927</v>
      </c>
      <c r="BL2198" s="100" t="s">
        <v>4928</v>
      </c>
      <c r="BM2198" s="95" t="s">
        <v>1189</v>
      </c>
    </row>
    <row r="2199" spans="53:65" ht="15" x14ac:dyDescent="0.25">
      <c r="BA2199" s="90" t="s">
        <v>5074</v>
      </c>
      <c r="BB2199" s="90" t="s">
        <v>1759</v>
      </c>
      <c r="BC2199" s="90" t="s">
        <v>5018</v>
      </c>
      <c r="BD2199" s="473" t="s">
        <v>1301</v>
      </c>
      <c r="BE2199">
        <v>2193</v>
      </c>
      <c r="BF2199" s="18" t="s">
        <v>1324</v>
      </c>
      <c r="BG2199" s="312" t="s">
        <v>5075</v>
      </c>
      <c r="BH2199" s="93" t="str">
        <f t="shared" si="98"/>
        <v>Mississippi Yalobusha</v>
      </c>
      <c r="BI2199" s="93" t="s">
        <v>299</v>
      </c>
      <c r="BJ2199" s="93" t="s">
        <v>4926</v>
      </c>
      <c r="BK2199" s="93" t="s">
        <v>4927</v>
      </c>
      <c r="BL2199" s="100" t="s">
        <v>4928</v>
      </c>
      <c r="BM2199" s="95" t="s">
        <v>1189</v>
      </c>
    </row>
    <row r="2200" spans="53:65" ht="15" x14ac:dyDescent="0.25">
      <c r="BA2200" s="91" t="s">
        <v>5076</v>
      </c>
      <c r="BB2200" s="91" t="s">
        <v>1759</v>
      </c>
      <c r="BC2200" s="91" t="s">
        <v>5029</v>
      </c>
      <c r="BD2200" s="473" t="s">
        <v>1301</v>
      </c>
      <c r="BE2200">
        <v>2194</v>
      </c>
      <c r="BF2200" s="18" t="s">
        <v>1324</v>
      </c>
      <c r="BG2200" s="312" t="s">
        <v>1097</v>
      </c>
      <c r="BH2200" s="93" t="str">
        <f>_xlfn.CONCAT(BF2200," ",BG2200)</f>
        <v>Mississippi Winston</v>
      </c>
      <c r="BI2200" s="93" t="s">
        <v>197</v>
      </c>
      <c r="BJ2200" s="93" t="s">
        <v>4937</v>
      </c>
      <c r="BK2200" s="93" t="s">
        <v>4937</v>
      </c>
      <c r="BL2200" s="100" t="s">
        <v>302</v>
      </c>
      <c r="BM2200" s="95" t="s">
        <v>306</v>
      </c>
    </row>
    <row r="2201" spans="53:65" ht="15" x14ac:dyDescent="0.25">
      <c r="BA2201" s="90" t="s">
        <v>5077</v>
      </c>
      <c r="BB2201" s="90" t="s">
        <v>1759</v>
      </c>
      <c r="BC2201" s="90" t="s">
        <v>5018</v>
      </c>
      <c r="BD2201" s="473" t="s">
        <v>1301</v>
      </c>
      <c r="BE2201">
        <v>2195</v>
      </c>
      <c r="BF2201" s="18" t="s">
        <v>1324</v>
      </c>
      <c r="BG2201" s="312" t="s">
        <v>5075</v>
      </c>
      <c r="BH2201" s="93" t="str">
        <f>_xlfn.CONCAT(BF2201," ",BG2201)</f>
        <v>Mississippi Yalobusha</v>
      </c>
      <c r="BI2201" s="93" t="s">
        <v>197</v>
      </c>
      <c r="BJ2201" s="93" t="s">
        <v>4937</v>
      </c>
      <c r="BK2201" s="93" t="s">
        <v>4937</v>
      </c>
      <c r="BL2201" s="100" t="s">
        <v>302</v>
      </c>
      <c r="BM2201" s="95" t="s">
        <v>306</v>
      </c>
    </row>
    <row r="2202" spans="53:65" ht="15" x14ac:dyDescent="0.25">
      <c r="BA2202" s="91" t="s">
        <v>5078</v>
      </c>
      <c r="BB2202" s="91" t="s">
        <v>1759</v>
      </c>
      <c r="BC2202" s="91" t="s">
        <v>5029</v>
      </c>
      <c r="BD2202" s="473" t="s">
        <v>1301</v>
      </c>
      <c r="BE2202">
        <v>2196</v>
      </c>
      <c r="BF2202" s="18" t="s">
        <v>1324</v>
      </c>
      <c r="BG2202" s="312" t="s">
        <v>5079</v>
      </c>
      <c r="BH2202" s="93" t="str">
        <f t="shared" si="98"/>
        <v>Mississippi Yazoo</v>
      </c>
      <c r="BI2202" s="93" t="s">
        <v>299</v>
      </c>
      <c r="BJ2202" s="93" t="s">
        <v>4922</v>
      </c>
      <c r="BK2202" s="93" t="s">
        <v>4923</v>
      </c>
      <c r="BL2202" s="100" t="s">
        <v>302</v>
      </c>
      <c r="BM2202" s="95" t="s">
        <v>1189</v>
      </c>
    </row>
    <row r="2203" spans="53:65" ht="15" x14ac:dyDescent="0.25">
      <c r="BA2203" s="90" t="s">
        <v>5080</v>
      </c>
      <c r="BB2203" s="90" t="s">
        <v>1759</v>
      </c>
      <c r="BC2203" s="90" t="s">
        <v>5044</v>
      </c>
      <c r="BD2203" s="473" t="s">
        <v>1301</v>
      </c>
      <c r="BE2203">
        <v>2197</v>
      </c>
      <c r="BF2203" s="18" t="s">
        <v>5081</v>
      </c>
      <c r="BG2203" s="312" t="s">
        <v>3627</v>
      </c>
      <c r="BH2203" s="93" t="str">
        <f t="shared" si="98"/>
        <v>Missouri Adair</v>
      </c>
      <c r="BI2203" s="18" t="s">
        <v>3016</v>
      </c>
      <c r="BJ2203" s="18" t="s">
        <v>5082</v>
      </c>
      <c r="BK2203" s="18" t="s">
        <v>5082</v>
      </c>
      <c r="BL2203" s="100" t="s">
        <v>3393</v>
      </c>
      <c r="BM2203" s="94" t="s">
        <v>1802</v>
      </c>
    </row>
    <row r="2204" spans="53:65" ht="15" x14ac:dyDescent="0.25">
      <c r="BA2204" s="90" t="s">
        <v>5083</v>
      </c>
      <c r="BB2204" s="90" t="s">
        <v>1759</v>
      </c>
      <c r="BC2204" s="90" t="s">
        <v>5018</v>
      </c>
      <c r="BD2204" s="473" t="s">
        <v>1301</v>
      </c>
      <c r="BE2204">
        <v>2198</v>
      </c>
      <c r="BF2204" s="18" t="s">
        <v>5081</v>
      </c>
      <c r="BG2204" s="312" t="s">
        <v>5084</v>
      </c>
      <c r="BH2204" s="93" t="str">
        <f t="shared" si="98"/>
        <v>Missouri Andrew</v>
      </c>
      <c r="BI2204" s="18" t="s">
        <v>3016</v>
      </c>
      <c r="BJ2204" s="18" t="s">
        <v>5082</v>
      </c>
      <c r="BK2204" s="18" t="s">
        <v>5082</v>
      </c>
      <c r="BL2204" s="100" t="s">
        <v>3393</v>
      </c>
      <c r="BM2204" s="94" t="s">
        <v>1802</v>
      </c>
    </row>
    <row r="2205" spans="53:65" ht="15" x14ac:dyDescent="0.25">
      <c r="BA2205" s="91" t="s">
        <v>5085</v>
      </c>
      <c r="BB2205" s="91" t="s">
        <v>1759</v>
      </c>
      <c r="BC2205" s="91" t="s">
        <v>5029</v>
      </c>
      <c r="BD2205" s="473" t="s">
        <v>1301</v>
      </c>
      <c r="BE2205">
        <v>2199</v>
      </c>
      <c r="BF2205" s="18" t="s">
        <v>5081</v>
      </c>
      <c r="BG2205" s="312" t="s">
        <v>3794</v>
      </c>
      <c r="BH2205" s="93" t="str">
        <f t="shared" si="98"/>
        <v>Missouri Atchison</v>
      </c>
      <c r="BI2205" s="18" t="s">
        <v>3016</v>
      </c>
      <c r="BJ2205" s="18" t="s">
        <v>5082</v>
      </c>
      <c r="BK2205" s="18" t="s">
        <v>5082</v>
      </c>
      <c r="BL2205" s="100" t="s">
        <v>3393</v>
      </c>
      <c r="BM2205" s="94" t="s">
        <v>1802</v>
      </c>
    </row>
    <row r="2206" spans="53:65" ht="15" x14ac:dyDescent="0.25">
      <c r="BA2206" s="90" t="s">
        <v>5086</v>
      </c>
      <c r="BB2206" s="90" t="s">
        <v>1759</v>
      </c>
      <c r="BC2206" s="90" t="s">
        <v>5029</v>
      </c>
      <c r="BD2206" s="473" t="s">
        <v>1301</v>
      </c>
      <c r="BE2206">
        <v>2200</v>
      </c>
      <c r="BF2206" s="18" t="s">
        <v>5081</v>
      </c>
      <c r="BG2206" s="312" t="s">
        <v>5087</v>
      </c>
      <c r="BH2206" s="93" t="str">
        <f t="shared" si="98"/>
        <v>Missouri Audrain</v>
      </c>
      <c r="BI2206" s="18" t="s">
        <v>3016</v>
      </c>
      <c r="BJ2206" s="18" t="s">
        <v>5082</v>
      </c>
      <c r="BK2206" s="18" t="s">
        <v>5082</v>
      </c>
      <c r="BL2206" s="100" t="s">
        <v>3393</v>
      </c>
      <c r="BM2206" s="94" t="s">
        <v>1802</v>
      </c>
    </row>
    <row r="2207" spans="53:65" ht="15" x14ac:dyDescent="0.25">
      <c r="BA2207" s="91" t="s">
        <v>5088</v>
      </c>
      <c r="BB2207" s="91" t="s">
        <v>1759</v>
      </c>
      <c r="BC2207" s="91" t="s">
        <v>5018</v>
      </c>
      <c r="BD2207" s="473" t="s">
        <v>1301</v>
      </c>
      <c r="BE2207">
        <v>2201</v>
      </c>
      <c r="BF2207" s="18" t="s">
        <v>5081</v>
      </c>
      <c r="BG2207" s="312" t="s">
        <v>4568</v>
      </c>
      <c r="BH2207" s="93" t="str">
        <f>_xlfn.CONCAT(BF2207," ",BG2207)</f>
        <v>Missouri Barry</v>
      </c>
      <c r="BI2207" s="18" t="s">
        <v>5089</v>
      </c>
      <c r="BJ2207" s="18" t="s">
        <v>5090</v>
      </c>
      <c r="BK2207" s="18" t="s">
        <v>5090</v>
      </c>
      <c r="BL2207" s="18" t="s">
        <v>5090</v>
      </c>
      <c r="BM2207" s="94" t="s">
        <v>1581</v>
      </c>
    </row>
    <row r="2208" spans="53:65" ht="15" x14ac:dyDescent="0.25">
      <c r="BA2208" s="90" t="s">
        <v>5091</v>
      </c>
      <c r="BB2208" s="90" t="s">
        <v>1759</v>
      </c>
      <c r="BC2208" s="90" t="s">
        <v>5044</v>
      </c>
      <c r="BD2208" s="473" t="s">
        <v>1301</v>
      </c>
      <c r="BE2208">
        <v>2202</v>
      </c>
      <c r="BF2208" s="18" t="s">
        <v>5081</v>
      </c>
      <c r="BG2208" s="312" t="s">
        <v>3800</v>
      </c>
      <c r="BH2208" s="93" t="str">
        <f>_xlfn.CONCAT(BF2208," ",BG2208)</f>
        <v>Missouri Barton</v>
      </c>
      <c r="BI2208" s="18" t="s">
        <v>5089</v>
      </c>
      <c r="BJ2208" s="18" t="s">
        <v>5090</v>
      </c>
      <c r="BK2208" s="18" t="s">
        <v>5090</v>
      </c>
      <c r="BL2208" s="18" t="s">
        <v>5090</v>
      </c>
      <c r="BM2208" s="94" t="s">
        <v>1581</v>
      </c>
    </row>
    <row r="2209" spans="53:65" ht="15" x14ac:dyDescent="0.25">
      <c r="BA2209" s="91" t="s">
        <v>5092</v>
      </c>
      <c r="BB2209" s="91" t="s">
        <v>1759</v>
      </c>
      <c r="BC2209" s="91" t="s">
        <v>5044</v>
      </c>
      <c r="BD2209" s="473" t="s">
        <v>1301</v>
      </c>
      <c r="BE2209">
        <v>2203</v>
      </c>
      <c r="BF2209" s="18" t="s">
        <v>5081</v>
      </c>
      <c r="BG2209" s="312" t="s">
        <v>5093</v>
      </c>
      <c r="BH2209" s="93" t="str">
        <f>_xlfn.CONCAT(BF2209," ",BG2209)</f>
        <v>Missouri Bates</v>
      </c>
      <c r="BI2209" s="18" t="s">
        <v>5089</v>
      </c>
      <c r="BJ2209" s="18" t="s">
        <v>5090</v>
      </c>
      <c r="BK2209" s="18" t="s">
        <v>5090</v>
      </c>
      <c r="BL2209" s="18" t="s">
        <v>5090</v>
      </c>
      <c r="BM2209" s="94" t="s">
        <v>1581</v>
      </c>
    </row>
    <row r="2210" spans="53:65" ht="15" x14ac:dyDescent="0.25">
      <c r="BA2210" s="90" t="s">
        <v>5094</v>
      </c>
      <c r="BB2210" s="90" t="s">
        <v>1759</v>
      </c>
      <c r="BC2210" s="90" t="s">
        <v>5018</v>
      </c>
      <c r="BD2210" s="473" t="s">
        <v>1301</v>
      </c>
      <c r="BE2210">
        <v>2204</v>
      </c>
      <c r="BF2210" s="18" t="s">
        <v>5081</v>
      </c>
      <c r="BG2210" s="312" t="s">
        <v>1192</v>
      </c>
      <c r="BH2210" s="93" t="str">
        <f t="shared" si="98"/>
        <v>Missouri Benton</v>
      </c>
      <c r="BI2210" s="18" t="s">
        <v>5089</v>
      </c>
      <c r="BJ2210" s="18" t="s">
        <v>5090</v>
      </c>
      <c r="BK2210" s="18" t="s">
        <v>5090</v>
      </c>
      <c r="BL2210" s="18" t="s">
        <v>5090</v>
      </c>
      <c r="BM2210" s="94" t="s">
        <v>1581</v>
      </c>
    </row>
    <row r="2211" spans="53:65" ht="15" x14ac:dyDescent="0.25">
      <c r="BA2211" s="90" t="s">
        <v>5095</v>
      </c>
      <c r="BB2211" s="90" t="s">
        <v>1759</v>
      </c>
      <c r="BC2211" s="90" t="s">
        <v>5018</v>
      </c>
      <c r="BD2211" s="473" t="s">
        <v>1301</v>
      </c>
      <c r="BE2211">
        <v>2205</v>
      </c>
      <c r="BF2211" s="18" t="s">
        <v>5081</v>
      </c>
      <c r="BG2211" s="312" t="s">
        <v>5096</v>
      </c>
      <c r="BH2211" s="93" t="str">
        <f t="shared" si="98"/>
        <v>Missouri Bollinger</v>
      </c>
      <c r="BI2211" s="18" t="s">
        <v>3016</v>
      </c>
      <c r="BJ2211" s="18" t="s">
        <v>5082</v>
      </c>
      <c r="BK2211" s="18" t="s">
        <v>5082</v>
      </c>
      <c r="BL2211" s="100" t="s">
        <v>3393</v>
      </c>
      <c r="BM2211" s="94" t="s">
        <v>1802</v>
      </c>
    </row>
    <row r="2212" spans="53:65" ht="15" x14ac:dyDescent="0.25">
      <c r="BA2212" s="91" t="s">
        <v>5097</v>
      </c>
      <c r="BB2212" s="91" t="s">
        <v>1759</v>
      </c>
      <c r="BC2212" s="91" t="s">
        <v>5044</v>
      </c>
      <c r="BD2212" s="473" t="s">
        <v>1301</v>
      </c>
      <c r="BE2212">
        <v>2206</v>
      </c>
      <c r="BF2212" s="18" t="s">
        <v>5081</v>
      </c>
      <c r="BG2212" s="312" t="s">
        <v>1195</v>
      </c>
      <c r="BH2212" s="93" t="str">
        <f t="shared" si="98"/>
        <v>Missouri Boone</v>
      </c>
      <c r="BI2212" s="18" t="s">
        <v>3016</v>
      </c>
      <c r="BJ2212" s="18" t="s">
        <v>5082</v>
      </c>
      <c r="BK2212" s="18" t="s">
        <v>5082</v>
      </c>
      <c r="BL2212" s="100" t="s">
        <v>3393</v>
      </c>
      <c r="BM2212" s="94" t="s">
        <v>1802</v>
      </c>
    </row>
    <row r="2213" spans="53:65" ht="15" x14ac:dyDescent="0.25">
      <c r="BA2213" s="90" t="s">
        <v>5098</v>
      </c>
      <c r="BB2213" s="90" t="s">
        <v>1759</v>
      </c>
      <c r="BC2213" s="90" t="s">
        <v>5044</v>
      </c>
      <c r="BD2213" s="473" t="s">
        <v>1301</v>
      </c>
      <c r="BE2213">
        <v>2207</v>
      </c>
      <c r="BF2213" s="18" t="s">
        <v>5081</v>
      </c>
      <c r="BG2213" s="312" t="s">
        <v>3652</v>
      </c>
      <c r="BH2213" s="93" t="str">
        <f t="shared" si="98"/>
        <v>Missouri Buchanan</v>
      </c>
      <c r="BI2213" s="18" t="s">
        <v>3016</v>
      </c>
      <c r="BJ2213" s="18" t="s">
        <v>5082</v>
      </c>
      <c r="BK2213" s="18" t="s">
        <v>5082</v>
      </c>
      <c r="BL2213" s="100" t="s">
        <v>3393</v>
      </c>
      <c r="BM2213" s="94" t="s">
        <v>1802</v>
      </c>
    </row>
    <row r="2214" spans="53:65" ht="15" x14ac:dyDescent="0.25">
      <c r="BA2214" s="91" t="s">
        <v>5099</v>
      </c>
      <c r="BB2214" s="91" t="s">
        <v>1759</v>
      </c>
      <c r="BC2214" s="91" t="s">
        <v>5044</v>
      </c>
      <c r="BD2214" s="473" t="s">
        <v>1301</v>
      </c>
      <c r="BE2214">
        <v>2208</v>
      </c>
      <c r="BF2214" s="18" t="s">
        <v>5081</v>
      </c>
      <c r="BG2214" s="312" t="s">
        <v>486</v>
      </c>
      <c r="BH2214" s="93" t="str">
        <f t="shared" si="98"/>
        <v>Missouri Butler</v>
      </c>
      <c r="BI2214" s="18" t="s">
        <v>3016</v>
      </c>
      <c r="BJ2214" s="18" t="s">
        <v>5082</v>
      </c>
      <c r="BK2214" s="18" t="s">
        <v>5082</v>
      </c>
      <c r="BL2214" s="100" t="s">
        <v>3393</v>
      </c>
      <c r="BM2214" s="94" t="s">
        <v>1802</v>
      </c>
    </row>
    <row r="2215" spans="53:65" ht="15" x14ac:dyDescent="0.25">
      <c r="BA2215" s="90" t="s">
        <v>5100</v>
      </c>
      <c r="BB2215" s="90" t="s">
        <v>1759</v>
      </c>
      <c r="BC2215" s="90" t="s">
        <v>5018</v>
      </c>
      <c r="BD2215" s="473" t="s">
        <v>1301</v>
      </c>
      <c r="BE2215">
        <v>2209</v>
      </c>
      <c r="BF2215" s="18" t="s">
        <v>5081</v>
      </c>
      <c r="BG2215" s="312" t="s">
        <v>4018</v>
      </c>
      <c r="BH2215" s="93" t="str">
        <f t="shared" si="98"/>
        <v>Missouri Caldwell</v>
      </c>
      <c r="BI2215" s="18" t="s">
        <v>3016</v>
      </c>
      <c r="BJ2215" s="18" t="s">
        <v>5082</v>
      </c>
      <c r="BK2215" s="18" t="s">
        <v>5082</v>
      </c>
      <c r="BL2215" s="100" t="s">
        <v>3393</v>
      </c>
      <c r="BM2215" s="94" t="s">
        <v>1802</v>
      </c>
    </row>
    <row r="2216" spans="53:65" ht="15" x14ac:dyDescent="0.25">
      <c r="BA2216" s="91" t="s">
        <v>5101</v>
      </c>
      <c r="BB2216" s="91" t="s">
        <v>1759</v>
      </c>
      <c r="BC2216" s="91" t="s">
        <v>5029</v>
      </c>
      <c r="BD2216" s="473" t="s">
        <v>1301</v>
      </c>
      <c r="BE2216">
        <v>2210</v>
      </c>
      <c r="BF2216" s="18" t="s">
        <v>5081</v>
      </c>
      <c r="BG2216" s="312" t="s">
        <v>5102</v>
      </c>
      <c r="BH2216" s="93" t="str">
        <f t="shared" si="98"/>
        <v>Missouri Callaway</v>
      </c>
      <c r="BI2216" s="18" t="s">
        <v>3016</v>
      </c>
      <c r="BJ2216" s="18" t="s">
        <v>5082</v>
      </c>
      <c r="BK2216" s="18" t="s">
        <v>5082</v>
      </c>
      <c r="BL2216" s="100" t="s">
        <v>3393</v>
      </c>
      <c r="BM2216" s="94" t="s">
        <v>1802</v>
      </c>
    </row>
    <row r="2217" spans="53:65" ht="15" x14ac:dyDescent="0.25">
      <c r="BA2217" s="91" t="s">
        <v>5103</v>
      </c>
      <c r="BB2217" s="91" t="s">
        <v>1759</v>
      </c>
      <c r="BC2217" s="91" t="s">
        <v>5018</v>
      </c>
      <c r="BD2217" s="473" t="s">
        <v>1301</v>
      </c>
      <c r="BE2217">
        <v>2211</v>
      </c>
      <c r="BF2217" s="18" t="s">
        <v>5081</v>
      </c>
      <c r="BG2217" s="312" t="s">
        <v>2227</v>
      </c>
      <c r="BH2217" s="93" t="str">
        <f t="shared" si="98"/>
        <v>Missouri Camden</v>
      </c>
      <c r="BI2217" s="18" t="s">
        <v>5089</v>
      </c>
      <c r="BJ2217" s="18" t="s">
        <v>5090</v>
      </c>
      <c r="BK2217" s="18" t="s">
        <v>5090</v>
      </c>
      <c r="BL2217" s="18" t="s">
        <v>5090</v>
      </c>
      <c r="BM2217" s="94" t="s">
        <v>1581</v>
      </c>
    </row>
    <row r="2218" spans="53:65" ht="15" x14ac:dyDescent="0.25">
      <c r="BA2218" s="90" t="s">
        <v>5104</v>
      </c>
      <c r="BB2218" s="90" t="s">
        <v>1759</v>
      </c>
      <c r="BC2218" s="90" t="s">
        <v>5018</v>
      </c>
      <c r="BD2218" s="473" t="s">
        <v>1301</v>
      </c>
      <c r="BE2218">
        <v>2212</v>
      </c>
      <c r="BF2218" s="18" t="s">
        <v>5081</v>
      </c>
      <c r="BG2218" s="312" t="s">
        <v>5105</v>
      </c>
      <c r="BH2218" s="93" t="str">
        <f t="shared" si="98"/>
        <v>Missouri Cape Girardeau</v>
      </c>
      <c r="BI2218" s="18" t="s">
        <v>3016</v>
      </c>
      <c r="BJ2218" s="18" t="s">
        <v>5082</v>
      </c>
      <c r="BK2218" s="18" t="s">
        <v>5082</v>
      </c>
      <c r="BL2218" s="100" t="s">
        <v>3393</v>
      </c>
      <c r="BM2218" s="94" t="s">
        <v>1802</v>
      </c>
    </row>
    <row r="2219" spans="53:65" ht="15" x14ac:dyDescent="0.25">
      <c r="BA2219" s="91" t="s">
        <v>5106</v>
      </c>
      <c r="BB2219" s="91" t="s">
        <v>1759</v>
      </c>
      <c r="BC2219" s="91" t="s">
        <v>5018</v>
      </c>
      <c r="BD2219" s="473" t="s">
        <v>1301</v>
      </c>
      <c r="BE2219">
        <v>2213</v>
      </c>
      <c r="BF2219" s="18" t="s">
        <v>5081</v>
      </c>
      <c r="BG2219" s="312" t="s">
        <v>1204</v>
      </c>
      <c r="BH2219" s="93" t="str">
        <f t="shared" si="98"/>
        <v>Missouri Carroll</v>
      </c>
      <c r="BI2219" s="18" t="s">
        <v>3016</v>
      </c>
      <c r="BJ2219" s="18" t="s">
        <v>5082</v>
      </c>
      <c r="BK2219" s="18" t="s">
        <v>5082</v>
      </c>
      <c r="BL2219" s="100" t="s">
        <v>3393</v>
      </c>
      <c r="BM2219" s="94" t="s">
        <v>1802</v>
      </c>
    </row>
    <row r="2220" spans="53:65" ht="15" x14ac:dyDescent="0.25">
      <c r="BA2220" s="90" t="s">
        <v>5107</v>
      </c>
      <c r="BB2220" s="90" t="s">
        <v>1759</v>
      </c>
      <c r="BC2220" s="90" t="s">
        <v>5018</v>
      </c>
      <c r="BD2220" s="473" t="s">
        <v>1301</v>
      </c>
      <c r="BE2220">
        <v>2214</v>
      </c>
      <c r="BF2220" s="18" t="s">
        <v>5081</v>
      </c>
      <c r="BG2220" s="312" t="s">
        <v>4032</v>
      </c>
      <c r="BH2220" s="93" t="str">
        <f t="shared" si="98"/>
        <v>Missouri Carter</v>
      </c>
      <c r="BI2220" s="18" t="s">
        <v>3016</v>
      </c>
      <c r="BJ2220" s="18" t="s">
        <v>5082</v>
      </c>
      <c r="BK2220" s="18" t="s">
        <v>5082</v>
      </c>
      <c r="BL2220" s="100" t="s">
        <v>3393</v>
      </c>
      <c r="BM2220" s="94" t="s">
        <v>1802</v>
      </c>
    </row>
    <row r="2221" spans="53:65" ht="15" x14ac:dyDescent="0.25">
      <c r="BA2221" s="90" t="s">
        <v>5108</v>
      </c>
      <c r="BB2221" s="90" t="s">
        <v>1759</v>
      </c>
      <c r="BC2221" s="90" t="s">
        <v>5044</v>
      </c>
      <c r="BD2221" s="473" t="s">
        <v>1301</v>
      </c>
      <c r="BE2221">
        <v>2215</v>
      </c>
      <c r="BF2221" s="18" t="s">
        <v>5081</v>
      </c>
      <c r="BG2221" s="312" t="s">
        <v>3056</v>
      </c>
      <c r="BH2221" s="93" t="str">
        <f>_xlfn.CONCAT(BF2221," ",BG2221)</f>
        <v>Missouri Cass</v>
      </c>
      <c r="BI2221" s="18" t="s">
        <v>5089</v>
      </c>
      <c r="BJ2221" s="18" t="s">
        <v>5090</v>
      </c>
      <c r="BK2221" s="18" t="s">
        <v>5090</v>
      </c>
      <c r="BL2221" s="18" t="s">
        <v>5090</v>
      </c>
      <c r="BM2221" s="94" t="s">
        <v>1581</v>
      </c>
    </row>
    <row r="2222" spans="53:65" ht="15" x14ac:dyDescent="0.25">
      <c r="BA2222" s="91" t="s">
        <v>5109</v>
      </c>
      <c r="BB2222" s="91" t="s">
        <v>1759</v>
      </c>
      <c r="BC2222" s="91" t="s">
        <v>5018</v>
      </c>
      <c r="BD2222" s="473" t="s">
        <v>1301</v>
      </c>
      <c r="BE2222">
        <v>2216</v>
      </c>
      <c r="BF2222" s="18" t="s">
        <v>5081</v>
      </c>
      <c r="BG2222" s="312" t="s">
        <v>3663</v>
      </c>
      <c r="BH2222" s="93" t="str">
        <f>_xlfn.CONCAT(BF2222," ",BG2222)</f>
        <v>Missouri Cedar</v>
      </c>
      <c r="BI2222" s="18" t="s">
        <v>5089</v>
      </c>
      <c r="BJ2222" s="18" t="s">
        <v>5090</v>
      </c>
      <c r="BK2222" s="18" t="s">
        <v>5090</v>
      </c>
      <c r="BL2222" s="18" t="s">
        <v>5090</v>
      </c>
      <c r="BM2222" s="94" t="s">
        <v>1581</v>
      </c>
    </row>
    <row r="2223" spans="53:65" ht="15" x14ac:dyDescent="0.25">
      <c r="BA2223" s="90" t="s">
        <v>5110</v>
      </c>
      <c r="BB2223" s="90" t="s">
        <v>1759</v>
      </c>
      <c r="BC2223" s="90" t="s">
        <v>5018</v>
      </c>
      <c r="BD2223" s="473" t="s">
        <v>1301</v>
      </c>
      <c r="BE2223">
        <v>2217</v>
      </c>
      <c r="BF2223" s="18" t="s">
        <v>5081</v>
      </c>
      <c r="BG2223" s="312" t="s">
        <v>5111</v>
      </c>
      <c r="BH2223" s="93" t="str">
        <f t="shared" si="98"/>
        <v>Missouri Chariton</v>
      </c>
      <c r="BI2223" s="18" t="s">
        <v>3016</v>
      </c>
      <c r="BJ2223" s="18" t="s">
        <v>5082</v>
      </c>
      <c r="BK2223" s="18" t="s">
        <v>5082</v>
      </c>
      <c r="BL2223" s="100" t="s">
        <v>3393</v>
      </c>
      <c r="BM2223" s="94" t="s">
        <v>1802</v>
      </c>
    </row>
    <row r="2224" spans="53:65" ht="15" x14ac:dyDescent="0.25">
      <c r="BA2224" s="91" t="s">
        <v>5112</v>
      </c>
      <c r="BB2224" s="91" t="s">
        <v>1759</v>
      </c>
      <c r="BC2224" s="91" t="s">
        <v>5018</v>
      </c>
      <c r="BD2224" s="473" t="s">
        <v>1301</v>
      </c>
      <c r="BE2224">
        <v>2218</v>
      </c>
      <c r="BF2224" s="18" t="s">
        <v>5081</v>
      </c>
      <c r="BG2224" s="312" t="s">
        <v>3066</v>
      </c>
      <c r="BH2224" s="93" t="str">
        <f t="shared" si="98"/>
        <v>Missouri Christian</v>
      </c>
      <c r="BI2224" s="18" t="s">
        <v>5089</v>
      </c>
      <c r="BJ2224" s="18" t="s">
        <v>5090</v>
      </c>
      <c r="BK2224" s="18" t="s">
        <v>5090</v>
      </c>
      <c r="BL2224" s="18" t="s">
        <v>5090</v>
      </c>
      <c r="BM2224" s="94" t="s">
        <v>1581</v>
      </c>
    </row>
    <row r="2225" spans="53:65" ht="15" x14ac:dyDescent="0.25">
      <c r="BA2225" s="91" t="s">
        <v>5113</v>
      </c>
      <c r="BB2225" s="91" t="s">
        <v>1759</v>
      </c>
      <c r="BC2225" s="91" t="s">
        <v>5018</v>
      </c>
      <c r="BD2225" s="473" t="s">
        <v>1301</v>
      </c>
      <c r="BE2225">
        <v>2219</v>
      </c>
      <c r="BF2225" s="18" t="s">
        <v>5081</v>
      </c>
      <c r="BG2225" s="312" t="s">
        <v>1210</v>
      </c>
      <c r="BH2225" s="93" t="str">
        <f t="shared" si="98"/>
        <v>Missouri Clark</v>
      </c>
      <c r="BI2225" s="18" t="s">
        <v>3016</v>
      </c>
      <c r="BJ2225" s="18" t="s">
        <v>5082</v>
      </c>
      <c r="BK2225" s="18" t="s">
        <v>5082</v>
      </c>
      <c r="BL2225" s="100" t="s">
        <v>3393</v>
      </c>
      <c r="BM2225" s="94" t="s">
        <v>1802</v>
      </c>
    </row>
    <row r="2226" spans="53:65" ht="15" x14ac:dyDescent="0.25">
      <c r="BA2226" s="90" t="s">
        <v>5114</v>
      </c>
      <c r="BB2226" s="90" t="s">
        <v>1759</v>
      </c>
      <c r="BC2226" s="90" t="s">
        <v>5018</v>
      </c>
      <c r="BD2226" s="473" t="s">
        <v>1301</v>
      </c>
      <c r="BE2226">
        <v>2220</v>
      </c>
      <c r="BF2226" s="18" t="s">
        <v>5081</v>
      </c>
      <c r="BG2226" s="312" t="s">
        <v>596</v>
      </c>
      <c r="BH2226" s="93" t="str">
        <f t="shared" si="98"/>
        <v>Missouri Clay</v>
      </c>
      <c r="BI2226" s="18" t="s">
        <v>3016</v>
      </c>
      <c r="BJ2226" s="18" t="s">
        <v>5082</v>
      </c>
      <c r="BK2226" s="18" t="s">
        <v>5082</v>
      </c>
      <c r="BL2226" s="100" t="s">
        <v>3393</v>
      </c>
      <c r="BM2226" s="94" t="s">
        <v>1802</v>
      </c>
    </row>
    <row r="2227" spans="53:65" ht="15" x14ac:dyDescent="0.25">
      <c r="BA2227" s="91" t="s">
        <v>5115</v>
      </c>
      <c r="BB2227" s="91" t="s">
        <v>1759</v>
      </c>
      <c r="BC2227" s="91" t="s">
        <v>5018</v>
      </c>
      <c r="BD2227" s="473" t="s">
        <v>1301</v>
      </c>
      <c r="BE2227">
        <v>2221</v>
      </c>
      <c r="BF2227" s="18" t="s">
        <v>5081</v>
      </c>
      <c r="BG2227" s="312" t="s">
        <v>3079</v>
      </c>
      <c r="BH2227" s="93" t="str">
        <f t="shared" si="98"/>
        <v>Missouri Clinton</v>
      </c>
      <c r="BI2227" s="18" t="s">
        <v>3016</v>
      </c>
      <c r="BJ2227" s="18" t="s">
        <v>5082</v>
      </c>
      <c r="BK2227" s="18" t="s">
        <v>5082</v>
      </c>
      <c r="BL2227" s="100" t="s">
        <v>3393</v>
      </c>
      <c r="BM2227" s="94" t="s">
        <v>1802</v>
      </c>
    </row>
    <row r="2228" spans="53:65" ht="15" x14ac:dyDescent="0.25">
      <c r="BA2228" s="90" t="s">
        <v>5116</v>
      </c>
      <c r="BB2228" s="90" t="s">
        <v>1759</v>
      </c>
      <c r="BC2228" s="90" t="s">
        <v>5018</v>
      </c>
      <c r="BD2228" s="473" t="s">
        <v>1301</v>
      </c>
      <c r="BE2228">
        <v>2222</v>
      </c>
      <c r="BF2228" s="18" t="s">
        <v>5081</v>
      </c>
      <c r="BG2228" s="312" t="s">
        <v>5117</v>
      </c>
      <c r="BH2228" s="93" t="str">
        <f t="shared" si="98"/>
        <v>Missouri Cole</v>
      </c>
      <c r="BI2228" s="18" t="s">
        <v>3016</v>
      </c>
      <c r="BJ2228" s="18" t="s">
        <v>5082</v>
      </c>
      <c r="BK2228" s="18" t="s">
        <v>5082</v>
      </c>
      <c r="BL2228" s="100" t="s">
        <v>3393</v>
      </c>
      <c r="BM2228" s="94" t="s">
        <v>1802</v>
      </c>
    </row>
    <row r="2229" spans="53:65" ht="15" x14ac:dyDescent="0.25">
      <c r="BA2229" s="90" t="s">
        <v>5118</v>
      </c>
      <c r="BB2229" s="90" t="s">
        <v>1759</v>
      </c>
      <c r="BC2229" s="90" t="s">
        <v>5018</v>
      </c>
      <c r="BD2229" s="473" t="s">
        <v>1301</v>
      </c>
      <c r="BE2229">
        <v>2223</v>
      </c>
      <c r="BF2229" s="18" t="s">
        <v>5081</v>
      </c>
      <c r="BG2229" s="312" t="s">
        <v>5119</v>
      </c>
      <c r="BH2229" s="93" t="str">
        <f t="shared" si="98"/>
        <v>Missouri Cooper</v>
      </c>
      <c r="BI2229" s="18" t="s">
        <v>5089</v>
      </c>
      <c r="BJ2229" s="18" t="s">
        <v>5090</v>
      </c>
      <c r="BK2229" s="18" t="s">
        <v>5090</v>
      </c>
      <c r="BL2229" s="18" t="s">
        <v>5090</v>
      </c>
      <c r="BM2229" s="94" t="s">
        <v>1581</v>
      </c>
    </row>
    <row r="2230" spans="53:65" ht="15" x14ac:dyDescent="0.25">
      <c r="BA2230" s="91" t="s">
        <v>5120</v>
      </c>
      <c r="BB2230" s="91" t="s">
        <v>1759</v>
      </c>
      <c r="BC2230" s="91" t="s">
        <v>5029</v>
      </c>
      <c r="BD2230" s="473" t="s">
        <v>1301</v>
      </c>
      <c r="BE2230">
        <v>2224</v>
      </c>
      <c r="BF2230" s="18" t="s">
        <v>5081</v>
      </c>
      <c r="BG2230" s="312" t="s">
        <v>1230</v>
      </c>
      <c r="BH2230" s="93" t="str">
        <f t="shared" si="98"/>
        <v>Missouri Crawford</v>
      </c>
      <c r="BI2230" s="18" t="s">
        <v>3016</v>
      </c>
      <c r="BJ2230" s="18" t="s">
        <v>5082</v>
      </c>
      <c r="BK2230" s="18" t="s">
        <v>5082</v>
      </c>
      <c r="BL2230" s="100" t="s">
        <v>3393</v>
      </c>
      <c r="BM2230" s="94" t="s">
        <v>1802</v>
      </c>
    </row>
    <row r="2231" spans="53:65" ht="15" x14ac:dyDescent="0.25">
      <c r="BA2231" s="90" t="s">
        <v>5121</v>
      </c>
      <c r="BB2231" s="90" t="s">
        <v>1759</v>
      </c>
      <c r="BC2231" s="90" t="s">
        <v>5018</v>
      </c>
      <c r="BD2231" s="473" t="s">
        <v>1301</v>
      </c>
      <c r="BE2231">
        <v>2225</v>
      </c>
      <c r="BF2231" s="18" t="s">
        <v>5081</v>
      </c>
      <c r="BG2231" s="312" t="s">
        <v>2325</v>
      </c>
      <c r="BH2231" s="93" t="str">
        <f>_xlfn.CONCAT(BF2231," ",BG2231)</f>
        <v>Missouri Dade</v>
      </c>
      <c r="BI2231" s="18" t="s">
        <v>5089</v>
      </c>
      <c r="BJ2231" s="18" t="s">
        <v>5090</v>
      </c>
      <c r="BK2231" s="18" t="s">
        <v>5090</v>
      </c>
      <c r="BL2231" s="18" t="s">
        <v>5090</v>
      </c>
      <c r="BM2231" s="94" t="s">
        <v>1581</v>
      </c>
    </row>
    <row r="2232" spans="53:65" ht="15" x14ac:dyDescent="0.25">
      <c r="BA2232" s="91" t="s">
        <v>5122</v>
      </c>
      <c r="BB2232" s="91" t="s">
        <v>1759</v>
      </c>
      <c r="BC2232" s="91" t="s">
        <v>5018</v>
      </c>
      <c r="BD2232" s="473" t="s">
        <v>1301</v>
      </c>
      <c r="BE2232">
        <v>2226</v>
      </c>
      <c r="BF2232" s="18" t="s">
        <v>5081</v>
      </c>
      <c r="BG2232" s="312" t="s">
        <v>727</v>
      </c>
      <c r="BH2232" s="93" t="str">
        <f t="shared" si="98"/>
        <v>Missouri Dallas</v>
      </c>
      <c r="BI2232" s="18" t="s">
        <v>5089</v>
      </c>
      <c r="BJ2232" s="18" t="s">
        <v>5090</v>
      </c>
      <c r="BK2232" s="18" t="s">
        <v>5090</v>
      </c>
      <c r="BL2232" s="18" t="s">
        <v>5090</v>
      </c>
      <c r="BM2232" s="94" t="s">
        <v>1581</v>
      </c>
    </row>
    <row r="2233" spans="53:65" ht="15" x14ac:dyDescent="0.25">
      <c r="BA2233" s="90" t="s">
        <v>5123</v>
      </c>
      <c r="BB2233" s="90" t="s">
        <v>1759</v>
      </c>
      <c r="BC2233" s="90" t="s">
        <v>5029</v>
      </c>
      <c r="BD2233" s="473" t="s">
        <v>1301</v>
      </c>
      <c r="BE2233">
        <v>2227</v>
      </c>
      <c r="BF2233" s="18" t="s">
        <v>5081</v>
      </c>
      <c r="BG2233" s="312" t="s">
        <v>3428</v>
      </c>
      <c r="BH2233" s="93" t="str">
        <f t="shared" si="98"/>
        <v>Missouri Daviess</v>
      </c>
      <c r="BI2233" s="18" t="s">
        <v>3016</v>
      </c>
      <c r="BJ2233" s="18" t="s">
        <v>5082</v>
      </c>
      <c r="BK2233" s="18" t="s">
        <v>5082</v>
      </c>
      <c r="BL2233" s="100" t="s">
        <v>3393</v>
      </c>
      <c r="BM2233" s="94" t="s">
        <v>1802</v>
      </c>
    </row>
    <row r="2234" spans="53:65" ht="15" x14ac:dyDescent="0.25">
      <c r="BA2234" s="91" t="s">
        <v>5124</v>
      </c>
      <c r="BB2234" s="91" t="s">
        <v>1759</v>
      </c>
      <c r="BC2234" s="91" t="s">
        <v>5018</v>
      </c>
      <c r="BD2234" s="473" t="s">
        <v>1301</v>
      </c>
      <c r="BE2234">
        <v>2228</v>
      </c>
      <c r="BF2234" s="18" t="s">
        <v>5081</v>
      </c>
      <c r="BG2234" s="312" t="s">
        <v>741</v>
      </c>
      <c r="BH2234" s="93" t="str">
        <f t="shared" si="98"/>
        <v>Missouri De Kalb</v>
      </c>
      <c r="BI2234" s="18" t="s">
        <v>3016</v>
      </c>
      <c r="BJ2234" s="18" t="s">
        <v>5082</v>
      </c>
      <c r="BK2234" s="18" t="s">
        <v>5082</v>
      </c>
      <c r="BL2234" s="100" t="s">
        <v>3393</v>
      </c>
      <c r="BM2234" s="94" t="s">
        <v>1802</v>
      </c>
    </row>
    <row r="2235" spans="53:65" ht="15" x14ac:dyDescent="0.25">
      <c r="BA2235" s="91" t="s">
        <v>5125</v>
      </c>
      <c r="BB2235" s="91" t="s">
        <v>1759</v>
      </c>
      <c r="BC2235" s="91" t="s">
        <v>5018</v>
      </c>
      <c r="BD2235" s="473" t="s">
        <v>1301</v>
      </c>
      <c r="BE2235">
        <v>2229</v>
      </c>
      <c r="BF2235" s="18" t="s">
        <v>5081</v>
      </c>
      <c r="BG2235" s="312" t="s">
        <v>5126</v>
      </c>
      <c r="BH2235" s="93" t="str">
        <f t="shared" si="98"/>
        <v>Missouri Dent</v>
      </c>
      <c r="BI2235" s="18" t="s">
        <v>3016</v>
      </c>
      <c r="BJ2235" s="18" t="s">
        <v>5082</v>
      </c>
      <c r="BK2235" s="18" t="s">
        <v>5082</v>
      </c>
      <c r="BL2235" s="100" t="s">
        <v>3393</v>
      </c>
      <c r="BM2235" s="94" t="s">
        <v>1802</v>
      </c>
    </row>
    <row r="2236" spans="53:65" ht="15" x14ac:dyDescent="0.25">
      <c r="BA2236" s="90" t="s">
        <v>5127</v>
      </c>
      <c r="BB2236" s="90" t="s">
        <v>1759</v>
      </c>
      <c r="BC2236" s="90" t="s">
        <v>5018</v>
      </c>
      <c r="BD2236" s="473" t="s">
        <v>1301</v>
      </c>
      <c r="BE2236">
        <v>2230</v>
      </c>
      <c r="BF2236" s="18" t="s">
        <v>5081</v>
      </c>
      <c r="BG2236" s="312" t="s">
        <v>1627</v>
      </c>
      <c r="BH2236" s="93" t="str">
        <f t="shared" si="98"/>
        <v>Missouri Douglas</v>
      </c>
      <c r="BI2236" s="18" t="s">
        <v>5089</v>
      </c>
      <c r="BJ2236" s="18" t="s">
        <v>5090</v>
      </c>
      <c r="BK2236" s="18" t="s">
        <v>5090</v>
      </c>
      <c r="BL2236" s="18" t="s">
        <v>5090</v>
      </c>
      <c r="BM2236" s="94" t="s">
        <v>1581</v>
      </c>
    </row>
    <row r="2237" spans="53:65" ht="15" x14ac:dyDescent="0.25">
      <c r="BA2237" s="91" t="s">
        <v>5128</v>
      </c>
      <c r="BB2237" s="91" t="s">
        <v>1759</v>
      </c>
      <c r="BC2237" s="91" t="s">
        <v>5018</v>
      </c>
      <c r="BD2237" s="473" t="s">
        <v>1301</v>
      </c>
      <c r="BE2237">
        <v>2231</v>
      </c>
      <c r="BF2237" s="18" t="s">
        <v>5081</v>
      </c>
      <c r="BG2237" s="312" t="s">
        <v>5129</v>
      </c>
      <c r="BH2237" s="93" t="str">
        <f t="shared" si="98"/>
        <v>Missouri Dunklin</v>
      </c>
      <c r="BI2237" s="18" t="s">
        <v>3016</v>
      </c>
      <c r="BJ2237" s="18" t="s">
        <v>5082</v>
      </c>
      <c r="BK2237" s="18" t="s">
        <v>5082</v>
      </c>
      <c r="BL2237" s="100" t="s">
        <v>3393</v>
      </c>
      <c r="BM2237" s="94" t="s">
        <v>1802</v>
      </c>
    </row>
    <row r="2238" spans="53:65" ht="15" x14ac:dyDescent="0.25">
      <c r="BA2238" s="90" t="s">
        <v>5130</v>
      </c>
      <c r="BB2238" s="90" t="s">
        <v>1759</v>
      </c>
      <c r="BC2238" s="90" t="s">
        <v>5018</v>
      </c>
      <c r="BD2238" s="473" t="s">
        <v>1301</v>
      </c>
      <c r="BE2238">
        <v>2232</v>
      </c>
      <c r="BF2238" s="18" t="s">
        <v>5081</v>
      </c>
      <c r="BG2238" s="312" t="s">
        <v>795</v>
      </c>
      <c r="BH2238" s="93" t="str">
        <f t="shared" si="98"/>
        <v>Missouri Franklin</v>
      </c>
      <c r="BI2238" s="18" t="s">
        <v>3016</v>
      </c>
      <c r="BJ2238" s="18" t="s">
        <v>5082</v>
      </c>
      <c r="BK2238" s="18" t="s">
        <v>5082</v>
      </c>
      <c r="BL2238" s="100" t="s">
        <v>3393</v>
      </c>
      <c r="BM2238" s="94" t="s">
        <v>1802</v>
      </c>
    </row>
    <row r="2239" spans="53:65" ht="15" x14ac:dyDescent="0.25">
      <c r="BA2239" s="90" t="s">
        <v>5131</v>
      </c>
      <c r="BB2239" s="90" t="s">
        <v>1759</v>
      </c>
      <c r="BC2239" s="90" t="s">
        <v>5018</v>
      </c>
      <c r="BD2239" s="473" t="s">
        <v>1301</v>
      </c>
      <c r="BE2239">
        <v>2233</v>
      </c>
      <c r="BF2239" s="18" t="s">
        <v>5081</v>
      </c>
      <c r="BG2239" s="312" t="s">
        <v>5132</v>
      </c>
      <c r="BH2239" s="93" t="str">
        <f t="shared" si="98"/>
        <v>Missouri Gasconade</v>
      </c>
      <c r="BI2239" s="18" t="s">
        <v>3016</v>
      </c>
      <c r="BJ2239" s="18" t="s">
        <v>5082</v>
      </c>
      <c r="BK2239" s="18" t="s">
        <v>5082</v>
      </c>
      <c r="BL2239" s="100" t="s">
        <v>3393</v>
      </c>
      <c r="BM2239" s="94" t="s">
        <v>1802</v>
      </c>
    </row>
    <row r="2240" spans="53:65" ht="15" x14ac:dyDescent="0.25">
      <c r="BA2240" s="91" t="s">
        <v>5133</v>
      </c>
      <c r="BB2240" s="91" t="s">
        <v>1759</v>
      </c>
      <c r="BC2240" s="91" t="s">
        <v>5018</v>
      </c>
      <c r="BD2240" s="473" t="s">
        <v>1301</v>
      </c>
      <c r="BE2240">
        <v>2234</v>
      </c>
      <c r="BF2240" s="18" t="s">
        <v>5081</v>
      </c>
      <c r="BG2240" s="312" t="s">
        <v>5134</v>
      </c>
      <c r="BH2240" s="93" t="str">
        <f t="shared" si="98"/>
        <v>Missouri Gentry</v>
      </c>
      <c r="BI2240" s="18" t="s">
        <v>3016</v>
      </c>
      <c r="BJ2240" s="18" t="s">
        <v>5082</v>
      </c>
      <c r="BK2240" s="18" t="s">
        <v>5082</v>
      </c>
      <c r="BL2240" s="100" t="s">
        <v>3393</v>
      </c>
      <c r="BM2240" s="94" t="s">
        <v>1802</v>
      </c>
    </row>
    <row r="2241" spans="53:65" ht="15" x14ac:dyDescent="0.25">
      <c r="BA2241" s="90" t="s">
        <v>5135</v>
      </c>
      <c r="BB2241" s="90" t="s">
        <v>1759</v>
      </c>
      <c r="BC2241" s="90" t="s">
        <v>5018</v>
      </c>
      <c r="BD2241" s="473" t="s">
        <v>1301</v>
      </c>
      <c r="BE2241">
        <v>2235</v>
      </c>
      <c r="BF2241" s="18" t="s">
        <v>5081</v>
      </c>
      <c r="BG2241" s="312" t="s">
        <v>814</v>
      </c>
      <c r="BH2241" s="93" t="str">
        <f t="shared" si="98"/>
        <v>Missouri Greene</v>
      </c>
      <c r="BI2241" s="18" t="s">
        <v>5089</v>
      </c>
      <c r="BJ2241" s="18" t="s">
        <v>5090</v>
      </c>
      <c r="BK2241" s="18" t="s">
        <v>5090</v>
      </c>
      <c r="BL2241" s="18" t="s">
        <v>5090</v>
      </c>
      <c r="BM2241" s="94" t="s">
        <v>1581</v>
      </c>
    </row>
    <row r="2242" spans="53:65" ht="15" x14ac:dyDescent="0.25">
      <c r="BA2242" s="91" t="s">
        <v>5136</v>
      </c>
      <c r="BB2242" s="91" t="s">
        <v>1759</v>
      </c>
      <c r="BC2242" s="91" t="s">
        <v>5018</v>
      </c>
      <c r="BD2242" s="473" t="s">
        <v>1301</v>
      </c>
      <c r="BE2242">
        <v>2236</v>
      </c>
      <c r="BF2242" s="18" t="s">
        <v>5081</v>
      </c>
      <c r="BG2242" s="312" t="s">
        <v>3160</v>
      </c>
      <c r="BH2242" s="93" t="str">
        <f t="shared" si="98"/>
        <v>Missouri Grundy</v>
      </c>
      <c r="BI2242" s="18" t="s">
        <v>3016</v>
      </c>
      <c r="BJ2242" s="18" t="s">
        <v>5082</v>
      </c>
      <c r="BK2242" s="18" t="s">
        <v>5082</v>
      </c>
      <c r="BL2242" s="100" t="s">
        <v>3393</v>
      </c>
      <c r="BM2242" s="94" t="s">
        <v>1802</v>
      </c>
    </row>
    <row r="2243" spans="53:65" ht="15" x14ac:dyDescent="0.25">
      <c r="BA2243" s="90" t="s">
        <v>5137</v>
      </c>
      <c r="BB2243" s="90" t="s">
        <v>1759</v>
      </c>
      <c r="BC2243" s="90" t="s">
        <v>5018</v>
      </c>
      <c r="BD2243" s="473" t="s">
        <v>1301</v>
      </c>
      <c r="BE2243">
        <v>2237</v>
      </c>
      <c r="BF2243" s="18" t="s">
        <v>5081</v>
      </c>
      <c r="BG2243" s="312" t="s">
        <v>3471</v>
      </c>
      <c r="BH2243" s="93" t="str">
        <f t="shared" si="98"/>
        <v>Missouri Harrison</v>
      </c>
      <c r="BI2243" s="18" t="s">
        <v>3016</v>
      </c>
      <c r="BJ2243" s="18" t="s">
        <v>5082</v>
      </c>
      <c r="BK2243" s="18" t="s">
        <v>5082</v>
      </c>
      <c r="BL2243" s="100" t="s">
        <v>3393</v>
      </c>
      <c r="BM2243" s="94" t="s">
        <v>1802</v>
      </c>
    </row>
    <row r="2244" spans="53:65" ht="15" x14ac:dyDescent="0.25">
      <c r="BA2244" s="90" t="s">
        <v>5138</v>
      </c>
      <c r="BB2244" s="90" t="s">
        <v>1759</v>
      </c>
      <c r="BC2244" s="90" t="s">
        <v>5018</v>
      </c>
      <c r="BD2244" s="473" t="s">
        <v>1301</v>
      </c>
      <c r="BE2244">
        <v>2238</v>
      </c>
      <c r="BF2244" s="18" t="s">
        <v>5081</v>
      </c>
      <c r="BG2244" s="312" t="s">
        <v>834</v>
      </c>
      <c r="BH2244" s="93" t="str">
        <f>_xlfn.CONCAT(BF2244," ",BG2244)</f>
        <v>Missouri Henry</v>
      </c>
      <c r="BI2244" s="18" t="s">
        <v>5089</v>
      </c>
      <c r="BJ2244" s="18" t="s">
        <v>5090</v>
      </c>
      <c r="BK2244" s="18" t="s">
        <v>5090</v>
      </c>
      <c r="BL2244" s="18" t="s">
        <v>5090</v>
      </c>
      <c r="BM2244" s="94" t="s">
        <v>1581</v>
      </c>
    </row>
    <row r="2245" spans="53:65" ht="15" x14ac:dyDescent="0.25">
      <c r="BA2245" s="91" t="s">
        <v>5139</v>
      </c>
      <c r="BB2245" s="91" t="s">
        <v>1759</v>
      </c>
      <c r="BC2245" s="91" t="s">
        <v>5018</v>
      </c>
      <c r="BD2245" s="473" t="s">
        <v>1301</v>
      </c>
      <c r="BE2245">
        <v>2239</v>
      </c>
      <c r="BF2245" s="18" t="s">
        <v>5081</v>
      </c>
      <c r="BG2245" s="312" t="s">
        <v>5140</v>
      </c>
      <c r="BH2245" s="93" t="str">
        <f t="shared" si="98"/>
        <v>Missouri Hickory</v>
      </c>
      <c r="BI2245" s="18" t="s">
        <v>5089</v>
      </c>
      <c r="BJ2245" s="18" t="s">
        <v>5090</v>
      </c>
      <c r="BK2245" s="18" t="s">
        <v>5090</v>
      </c>
      <c r="BL2245" s="18" t="s">
        <v>5090</v>
      </c>
      <c r="BM2245" s="94" t="s">
        <v>1581</v>
      </c>
    </row>
    <row r="2246" spans="53:65" ht="15" x14ac:dyDescent="0.25">
      <c r="BA2246" s="90" t="s">
        <v>5141</v>
      </c>
      <c r="BB2246" s="90" t="s">
        <v>1759</v>
      </c>
      <c r="BC2246" s="90" t="s">
        <v>5018</v>
      </c>
      <c r="BD2246" s="473" t="s">
        <v>1301</v>
      </c>
      <c r="BE2246">
        <v>2240</v>
      </c>
      <c r="BF2246" s="18" t="s">
        <v>5081</v>
      </c>
      <c r="BG2246" s="312" t="s">
        <v>5142</v>
      </c>
      <c r="BH2246" s="93" t="str">
        <f t="shared" si="98"/>
        <v>Missouri Holt</v>
      </c>
      <c r="BI2246" s="18" t="s">
        <v>3016</v>
      </c>
      <c r="BJ2246" s="18" t="s">
        <v>5082</v>
      </c>
      <c r="BK2246" s="18" t="s">
        <v>5082</v>
      </c>
      <c r="BL2246" s="100" t="s">
        <v>3393</v>
      </c>
      <c r="BM2246" s="94" t="s">
        <v>1802</v>
      </c>
    </row>
    <row r="2247" spans="53:65" ht="15" x14ac:dyDescent="0.25">
      <c r="BA2247" s="91" t="s">
        <v>5143</v>
      </c>
      <c r="BB2247" s="91" t="s">
        <v>1759</v>
      </c>
      <c r="BC2247" s="91" t="s">
        <v>5018</v>
      </c>
      <c r="BD2247" s="473" t="s">
        <v>1301</v>
      </c>
      <c r="BE2247">
        <v>2241</v>
      </c>
      <c r="BF2247" s="18" t="s">
        <v>5081</v>
      </c>
      <c r="BG2247" s="312" t="s">
        <v>1272</v>
      </c>
      <c r="BH2247" s="93" t="str">
        <f t="shared" si="98"/>
        <v>Missouri Howard</v>
      </c>
      <c r="BI2247" s="18" t="s">
        <v>3016</v>
      </c>
      <c r="BJ2247" s="18" t="s">
        <v>5082</v>
      </c>
      <c r="BK2247" s="18" t="s">
        <v>5082</v>
      </c>
      <c r="BL2247" s="100" t="s">
        <v>3393</v>
      </c>
      <c r="BM2247" s="94" t="s">
        <v>1802</v>
      </c>
    </row>
    <row r="2248" spans="53:65" ht="15" x14ac:dyDescent="0.25">
      <c r="BA2248" s="91" t="s">
        <v>5144</v>
      </c>
      <c r="BB2248" s="91" t="s">
        <v>1759</v>
      </c>
      <c r="BC2248" s="91" t="s">
        <v>5018</v>
      </c>
      <c r="BD2248" s="473" t="s">
        <v>1301</v>
      </c>
      <c r="BE2248">
        <v>2242</v>
      </c>
      <c r="BF2248" s="18" t="s">
        <v>5081</v>
      </c>
      <c r="BG2248" s="312" t="s">
        <v>5145</v>
      </c>
      <c r="BH2248" s="93" t="str">
        <f t="shared" si="98"/>
        <v>Missouri Howell</v>
      </c>
      <c r="BI2248" s="18" t="s">
        <v>3016</v>
      </c>
      <c r="BJ2248" s="18" t="s">
        <v>5082</v>
      </c>
      <c r="BK2248" s="18" t="s">
        <v>5082</v>
      </c>
      <c r="BL2248" s="100" t="s">
        <v>3393</v>
      </c>
      <c r="BM2248" s="94" t="s">
        <v>1802</v>
      </c>
    </row>
    <row r="2249" spans="53:65" ht="15" x14ac:dyDescent="0.25">
      <c r="BA2249" s="90" t="s">
        <v>5146</v>
      </c>
      <c r="BB2249" s="90" t="s">
        <v>1759</v>
      </c>
      <c r="BC2249" s="90" t="s">
        <v>5018</v>
      </c>
      <c r="BD2249" s="473" t="s">
        <v>1301</v>
      </c>
      <c r="BE2249">
        <v>2243</v>
      </c>
      <c r="BF2249" s="18" t="s">
        <v>5081</v>
      </c>
      <c r="BG2249" s="312" t="s">
        <v>4641</v>
      </c>
      <c r="BH2249" s="93" t="str">
        <f t="shared" si="98"/>
        <v>Missouri Iron</v>
      </c>
      <c r="BI2249" s="18" t="s">
        <v>3016</v>
      </c>
      <c r="BJ2249" s="18" t="s">
        <v>5082</v>
      </c>
      <c r="BK2249" s="18" t="s">
        <v>5082</v>
      </c>
      <c r="BL2249" s="100" t="s">
        <v>3393</v>
      </c>
      <c r="BM2249" s="94" t="s">
        <v>1802</v>
      </c>
    </row>
    <row r="2250" spans="53:65" ht="15" x14ac:dyDescent="0.25">
      <c r="BA2250" s="90" t="s">
        <v>5147</v>
      </c>
      <c r="BB2250" s="90" t="s">
        <v>1759</v>
      </c>
      <c r="BC2250" s="90" t="s">
        <v>5018</v>
      </c>
      <c r="BD2250" s="473" t="s">
        <v>1301</v>
      </c>
      <c r="BE2250">
        <v>2244</v>
      </c>
      <c r="BF2250" s="18" t="s">
        <v>5081</v>
      </c>
      <c r="BG2250" s="312" t="s">
        <v>848</v>
      </c>
      <c r="BH2250" s="93" t="str">
        <f t="shared" si="98"/>
        <v>Missouri Jackson</v>
      </c>
      <c r="BI2250" s="18" t="s">
        <v>5089</v>
      </c>
      <c r="BJ2250" s="18" t="s">
        <v>5090</v>
      </c>
      <c r="BK2250" s="18" t="s">
        <v>5090</v>
      </c>
      <c r="BL2250" s="18" t="s">
        <v>5090</v>
      </c>
      <c r="BM2250" s="94" t="s">
        <v>1581</v>
      </c>
    </row>
    <row r="2251" spans="53:65" ht="15" x14ac:dyDescent="0.25">
      <c r="BA2251" s="91" t="s">
        <v>5148</v>
      </c>
      <c r="BB2251" s="91" t="s">
        <v>1759</v>
      </c>
      <c r="BC2251" s="91" t="s">
        <v>5018</v>
      </c>
      <c r="BD2251" s="473" t="s">
        <v>1301</v>
      </c>
      <c r="BE2251">
        <v>2245</v>
      </c>
      <c r="BF2251" s="18" t="s">
        <v>5081</v>
      </c>
      <c r="BG2251" s="312" t="s">
        <v>2522</v>
      </c>
      <c r="BH2251" s="93" t="str">
        <f t="shared" si="98"/>
        <v>Missouri Jasper</v>
      </c>
      <c r="BI2251" s="18" t="s">
        <v>5089</v>
      </c>
      <c r="BJ2251" s="18" t="s">
        <v>5090</v>
      </c>
      <c r="BK2251" s="18" t="s">
        <v>5090</v>
      </c>
      <c r="BL2251" s="18" t="s">
        <v>5090</v>
      </c>
      <c r="BM2251" s="94" t="s">
        <v>1581</v>
      </c>
    </row>
    <row r="2252" spans="53:65" ht="15" x14ac:dyDescent="0.25">
      <c r="BA2252" s="90" t="s">
        <v>5149</v>
      </c>
      <c r="BB2252" s="90" t="s">
        <v>1759</v>
      </c>
      <c r="BC2252" s="90" t="s">
        <v>5018</v>
      </c>
      <c r="BD2252" s="473" t="s">
        <v>1301</v>
      </c>
      <c r="BE2252">
        <v>2246</v>
      </c>
      <c r="BF2252" s="18" t="s">
        <v>5081</v>
      </c>
      <c r="BG2252" s="312" t="s">
        <v>856</v>
      </c>
      <c r="BH2252" s="93" t="str">
        <f t="shared" ref="BH2252:BH2323" si="99">_xlfn.CONCAT(BF2252," ",BG2252)</f>
        <v>Missouri Jefferson</v>
      </c>
      <c r="BI2252" s="18" t="s">
        <v>3016</v>
      </c>
      <c r="BJ2252" s="18" t="s">
        <v>5082</v>
      </c>
      <c r="BK2252" s="18" t="s">
        <v>5082</v>
      </c>
      <c r="BL2252" s="100" t="s">
        <v>3393</v>
      </c>
      <c r="BM2252" s="94" t="s">
        <v>1802</v>
      </c>
    </row>
    <row r="2253" spans="53:65" ht="15" x14ac:dyDescent="0.25">
      <c r="BA2253" s="90" t="s">
        <v>5150</v>
      </c>
      <c r="BB2253" s="90" t="s">
        <v>1759</v>
      </c>
      <c r="BC2253" s="90" t="s">
        <v>5018</v>
      </c>
      <c r="BD2253" s="473" t="s">
        <v>1301</v>
      </c>
      <c r="BE2253">
        <v>2247</v>
      </c>
      <c r="BF2253" s="18" t="s">
        <v>5081</v>
      </c>
      <c r="BG2253" s="312" t="s">
        <v>1286</v>
      </c>
      <c r="BH2253" s="93" t="str">
        <f t="shared" si="99"/>
        <v>Missouri Johnson</v>
      </c>
      <c r="BI2253" s="18" t="s">
        <v>5089</v>
      </c>
      <c r="BJ2253" s="18" t="s">
        <v>5090</v>
      </c>
      <c r="BK2253" s="18" t="s">
        <v>5090</v>
      </c>
      <c r="BL2253" s="18" t="s">
        <v>5090</v>
      </c>
      <c r="BM2253" s="94" t="s">
        <v>1581</v>
      </c>
    </row>
    <row r="2254" spans="53:65" ht="15" x14ac:dyDescent="0.25">
      <c r="BA2254" s="91" t="s">
        <v>5151</v>
      </c>
      <c r="BB2254" s="91" t="s">
        <v>1759</v>
      </c>
      <c r="BC2254" s="91" t="s">
        <v>5018</v>
      </c>
      <c r="BD2254" s="473" t="s">
        <v>1301</v>
      </c>
      <c r="BE2254">
        <v>2248</v>
      </c>
      <c r="BF2254" s="18" t="s">
        <v>5081</v>
      </c>
      <c r="BG2254" s="312" t="s">
        <v>3231</v>
      </c>
      <c r="BH2254" s="93" t="str">
        <f t="shared" si="99"/>
        <v>Missouri Knox</v>
      </c>
      <c r="BI2254" s="18" t="s">
        <v>3016</v>
      </c>
      <c r="BJ2254" s="18" t="s">
        <v>5082</v>
      </c>
      <c r="BK2254" s="18" t="s">
        <v>5082</v>
      </c>
      <c r="BL2254" s="100" t="s">
        <v>3393</v>
      </c>
      <c r="BM2254" s="94" t="s">
        <v>1802</v>
      </c>
    </row>
    <row r="2255" spans="53:65" ht="15" x14ac:dyDescent="0.25">
      <c r="BA2255" s="90" t="s">
        <v>5152</v>
      </c>
      <c r="BB2255" s="90" t="s">
        <v>1759</v>
      </c>
      <c r="BC2255" s="90" t="s">
        <v>5018</v>
      </c>
      <c r="BD2255" s="473" t="s">
        <v>1301</v>
      </c>
      <c r="BE2255">
        <v>2249</v>
      </c>
      <c r="BF2255" s="18" t="s">
        <v>5081</v>
      </c>
      <c r="BG2255" s="312" t="s">
        <v>5153</v>
      </c>
      <c r="BH2255" s="93" t="str">
        <f t="shared" si="99"/>
        <v>Missouri Laclede</v>
      </c>
      <c r="BI2255" s="18" t="s">
        <v>5089</v>
      </c>
      <c r="BJ2255" s="18" t="s">
        <v>5090</v>
      </c>
      <c r="BK2255" s="18" t="s">
        <v>5090</v>
      </c>
      <c r="BL2255" s="18" t="s">
        <v>5090</v>
      </c>
      <c r="BM2255" s="94" t="s">
        <v>1581</v>
      </c>
    </row>
    <row r="2256" spans="53:65" ht="15" x14ac:dyDescent="0.25">
      <c r="BA2256" s="91" t="s">
        <v>5154</v>
      </c>
      <c r="BB2256" s="91" t="s">
        <v>1759</v>
      </c>
      <c r="BC2256" s="91" t="s">
        <v>5018</v>
      </c>
      <c r="BD2256" s="473" t="s">
        <v>1301</v>
      </c>
      <c r="BE2256">
        <v>2250</v>
      </c>
      <c r="BF2256" s="18" t="s">
        <v>5081</v>
      </c>
      <c r="BG2256" s="312" t="s">
        <v>1289</v>
      </c>
      <c r="BH2256" s="93" t="str">
        <f t="shared" si="99"/>
        <v>Missouri Lafayette</v>
      </c>
      <c r="BI2256" s="18" t="s">
        <v>3016</v>
      </c>
      <c r="BJ2256" s="18" t="s">
        <v>5082</v>
      </c>
      <c r="BK2256" s="18" t="s">
        <v>5082</v>
      </c>
      <c r="BL2256" s="100" t="s">
        <v>3393</v>
      </c>
      <c r="BM2256" s="94" t="s">
        <v>1802</v>
      </c>
    </row>
    <row r="2257" spans="53:65" ht="15" x14ac:dyDescent="0.25">
      <c r="BA2257" s="91" t="s">
        <v>5155</v>
      </c>
      <c r="BB2257" s="91" t="s">
        <v>1759</v>
      </c>
      <c r="BC2257" s="91" t="s">
        <v>5018</v>
      </c>
      <c r="BD2257" s="473" t="s">
        <v>1301</v>
      </c>
      <c r="BE2257">
        <v>2251</v>
      </c>
      <c r="BF2257" s="18" t="s">
        <v>5081</v>
      </c>
      <c r="BG2257" s="312" t="s">
        <v>880</v>
      </c>
      <c r="BH2257" s="93" t="str">
        <f>_xlfn.CONCAT(BF2257," ",BG2257)</f>
        <v>Missouri Lawrence</v>
      </c>
      <c r="BI2257" s="18" t="s">
        <v>5089</v>
      </c>
      <c r="BJ2257" s="18" t="s">
        <v>5090</v>
      </c>
      <c r="BK2257" s="18" t="s">
        <v>5090</v>
      </c>
      <c r="BL2257" s="18" t="s">
        <v>5090</v>
      </c>
      <c r="BM2257" s="94" t="s">
        <v>1581</v>
      </c>
    </row>
    <row r="2258" spans="53:65" ht="15" x14ac:dyDescent="0.25">
      <c r="BA2258" s="90" t="s">
        <v>5156</v>
      </c>
      <c r="BB2258" s="90" t="s">
        <v>1759</v>
      </c>
      <c r="BC2258" s="90" t="s">
        <v>5018</v>
      </c>
      <c r="BD2258" s="473" t="s">
        <v>1301</v>
      </c>
      <c r="BE2258">
        <v>2252</v>
      </c>
      <c r="BF2258" s="18" t="s">
        <v>5081</v>
      </c>
      <c r="BG2258" s="312" t="s">
        <v>4155</v>
      </c>
      <c r="BH2258" s="93" t="str">
        <f t="shared" si="99"/>
        <v>Missouri Lewis</v>
      </c>
      <c r="BI2258" s="18" t="s">
        <v>3016</v>
      </c>
      <c r="BJ2258" s="18" t="s">
        <v>5082</v>
      </c>
      <c r="BK2258" s="18" t="s">
        <v>5082</v>
      </c>
      <c r="BL2258" s="100" t="s">
        <v>3393</v>
      </c>
      <c r="BM2258" s="94" t="s">
        <v>1802</v>
      </c>
    </row>
    <row r="2259" spans="53:65" ht="15" x14ac:dyDescent="0.25">
      <c r="BA2259" s="91" t="s">
        <v>5157</v>
      </c>
      <c r="BB2259" s="91" t="s">
        <v>1759</v>
      </c>
      <c r="BC2259" s="91" t="s">
        <v>5018</v>
      </c>
      <c r="BD2259" s="473" t="s">
        <v>1301</v>
      </c>
      <c r="BE2259">
        <v>2253</v>
      </c>
      <c r="BF2259" s="18" t="s">
        <v>5081</v>
      </c>
      <c r="BG2259" s="312" t="s">
        <v>1296</v>
      </c>
      <c r="BH2259" s="93" t="str">
        <f t="shared" si="99"/>
        <v>Missouri Lincoln</v>
      </c>
      <c r="BI2259" s="18" t="s">
        <v>3016</v>
      </c>
      <c r="BJ2259" s="18" t="s">
        <v>5082</v>
      </c>
      <c r="BK2259" s="18" t="s">
        <v>5082</v>
      </c>
      <c r="BL2259" s="100" t="s">
        <v>3393</v>
      </c>
      <c r="BM2259" s="94" t="s">
        <v>1802</v>
      </c>
    </row>
    <row r="2260" spans="53:65" ht="15" x14ac:dyDescent="0.25">
      <c r="BA2260" s="90" t="s">
        <v>5158</v>
      </c>
      <c r="BB2260" s="90" t="s">
        <v>1759</v>
      </c>
      <c r="BC2260" s="90" t="s">
        <v>5018</v>
      </c>
      <c r="BD2260" s="473" t="s">
        <v>1301</v>
      </c>
      <c r="BE2260">
        <v>2254</v>
      </c>
      <c r="BF2260" s="18" t="s">
        <v>5081</v>
      </c>
      <c r="BG2260" s="312" t="s">
        <v>3718</v>
      </c>
      <c r="BH2260" s="93" t="str">
        <f t="shared" si="99"/>
        <v>Missouri Linn</v>
      </c>
      <c r="BI2260" s="18" t="s">
        <v>3016</v>
      </c>
      <c r="BJ2260" s="18" t="s">
        <v>5082</v>
      </c>
      <c r="BK2260" s="18" t="s">
        <v>5082</v>
      </c>
      <c r="BL2260" s="100" t="s">
        <v>3393</v>
      </c>
      <c r="BM2260" s="94" t="s">
        <v>1802</v>
      </c>
    </row>
    <row r="2261" spans="53:65" ht="15" x14ac:dyDescent="0.25">
      <c r="BA2261" s="90" t="s">
        <v>5159</v>
      </c>
      <c r="BB2261" s="90" t="s">
        <v>1759</v>
      </c>
      <c r="BC2261" s="90" t="s">
        <v>5018</v>
      </c>
      <c r="BD2261" s="473" t="s">
        <v>1301</v>
      </c>
      <c r="BE2261">
        <v>2255</v>
      </c>
      <c r="BF2261" s="18" t="s">
        <v>5081</v>
      </c>
      <c r="BG2261" s="312" t="s">
        <v>3253</v>
      </c>
      <c r="BH2261" s="93" t="str">
        <f t="shared" si="99"/>
        <v>Missouri Livingston</v>
      </c>
      <c r="BI2261" s="18" t="s">
        <v>3016</v>
      </c>
      <c r="BJ2261" s="18" t="s">
        <v>5082</v>
      </c>
      <c r="BK2261" s="18" t="s">
        <v>5082</v>
      </c>
      <c r="BL2261" s="100" t="s">
        <v>3393</v>
      </c>
      <c r="BM2261" s="94" t="s">
        <v>1802</v>
      </c>
    </row>
    <row r="2262" spans="53:65" ht="15" x14ac:dyDescent="0.25">
      <c r="BA2262" s="91" t="s">
        <v>5160</v>
      </c>
      <c r="BB2262" s="91" t="s">
        <v>1759</v>
      </c>
      <c r="BC2262" s="91" t="s">
        <v>5018</v>
      </c>
      <c r="BD2262" s="473" t="s">
        <v>1301</v>
      </c>
      <c r="BE2262">
        <v>2256</v>
      </c>
      <c r="BF2262" s="18" t="s">
        <v>5081</v>
      </c>
      <c r="BG2262" s="312" t="s">
        <v>914</v>
      </c>
      <c r="BH2262" s="93" t="str">
        <f t="shared" si="99"/>
        <v>Missouri Macon</v>
      </c>
      <c r="BI2262" s="18" t="s">
        <v>3016</v>
      </c>
      <c r="BJ2262" s="18" t="s">
        <v>5082</v>
      </c>
      <c r="BK2262" s="18" t="s">
        <v>5082</v>
      </c>
      <c r="BL2262" s="100" t="s">
        <v>3393</v>
      </c>
      <c r="BM2262" s="94" t="s">
        <v>1802</v>
      </c>
    </row>
    <row r="2263" spans="53:65" ht="15" x14ac:dyDescent="0.25">
      <c r="BA2263" s="90" t="s">
        <v>5161</v>
      </c>
      <c r="BB2263" s="90" t="s">
        <v>1759</v>
      </c>
      <c r="BC2263" s="90" t="s">
        <v>5018</v>
      </c>
      <c r="BD2263" s="473" t="s">
        <v>1301</v>
      </c>
      <c r="BE2263">
        <v>2257</v>
      </c>
      <c r="BF2263" s="18" t="s">
        <v>5081</v>
      </c>
      <c r="BG2263" s="312" t="s">
        <v>925</v>
      </c>
      <c r="BH2263" s="93" t="str">
        <f t="shared" si="99"/>
        <v>Missouri Madison</v>
      </c>
      <c r="BI2263" s="18" t="s">
        <v>3016</v>
      </c>
      <c r="BJ2263" s="18" t="s">
        <v>5082</v>
      </c>
      <c r="BK2263" s="18" t="s">
        <v>5082</v>
      </c>
      <c r="BL2263" s="100" t="s">
        <v>3393</v>
      </c>
      <c r="BM2263" s="94" t="s">
        <v>1802</v>
      </c>
    </row>
    <row r="2264" spans="53:65" ht="15" x14ac:dyDescent="0.25">
      <c r="BA2264" s="91" t="s">
        <v>5162</v>
      </c>
      <c r="BB2264" s="91" t="s">
        <v>1759</v>
      </c>
      <c r="BC2264" s="91" t="s">
        <v>5018</v>
      </c>
      <c r="BD2264" s="473" t="s">
        <v>1301</v>
      </c>
      <c r="BE2264">
        <v>2258</v>
      </c>
      <c r="BF2264" s="18" t="s">
        <v>5081</v>
      </c>
      <c r="BG2264" s="312" t="s">
        <v>5163</v>
      </c>
      <c r="BH2264" s="93" t="str">
        <f t="shared" si="99"/>
        <v>Missouri Maries</v>
      </c>
      <c r="BI2264" s="18" t="s">
        <v>3016</v>
      </c>
      <c r="BJ2264" s="18" t="s">
        <v>5082</v>
      </c>
      <c r="BK2264" s="18" t="s">
        <v>5082</v>
      </c>
      <c r="BL2264" s="100" t="s">
        <v>3393</v>
      </c>
      <c r="BM2264" s="94" t="s">
        <v>1802</v>
      </c>
    </row>
    <row r="2265" spans="53:65" ht="15" x14ac:dyDescent="0.25">
      <c r="BA2265" s="91" t="s">
        <v>5164</v>
      </c>
      <c r="BB2265" s="91" t="s">
        <v>1759</v>
      </c>
      <c r="BC2265" s="91" t="s">
        <v>5018</v>
      </c>
      <c r="BD2265" s="473" t="s">
        <v>1301</v>
      </c>
      <c r="BE2265">
        <v>2259</v>
      </c>
      <c r="BF2265" s="18" t="s">
        <v>5081</v>
      </c>
      <c r="BG2265" s="312" t="s">
        <v>943</v>
      </c>
      <c r="BH2265" s="93" t="str">
        <f t="shared" si="99"/>
        <v>Missouri Marion</v>
      </c>
      <c r="BI2265" s="18" t="s">
        <v>3016</v>
      </c>
      <c r="BJ2265" s="18" t="s">
        <v>5082</v>
      </c>
      <c r="BK2265" s="18" t="s">
        <v>5082</v>
      </c>
      <c r="BL2265" s="100" t="s">
        <v>3393</v>
      </c>
      <c r="BM2265" s="94" t="s">
        <v>1802</v>
      </c>
    </row>
    <row r="2266" spans="53:65" ht="15" x14ac:dyDescent="0.25">
      <c r="BA2266" s="90" t="s">
        <v>5165</v>
      </c>
      <c r="BB2266" s="90" t="s">
        <v>1759</v>
      </c>
      <c r="BC2266" s="90" t="s">
        <v>5018</v>
      </c>
      <c r="BD2266" s="473" t="s">
        <v>1301</v>
      </c>
      <c r="BE2266">
        <v>2260</v>
      </c>
      <c r="BF2266" s="18" t="s">
        <v>5081</v>
      </c>
      <c r="BG2266" s="312" t="s">
        <v>5166</v>
      </c>
      <c r="BH2266" s="93" t="str">
        <f>_xlfn.CONCAT(BF2266," ",BG2266)</f>
        <v>Missouri McDonald</v>
      </c>
      <c r="BI2266" s="18" t="s">
        <v>5089</v>
      </c>
      <c r="BJ2266" s="18" t="s">
        <v>5090</v>
      </c>
      <c r="BK2266" s="18" t="s">
        <v>5090</v>
      </c>
      <c r="BL2266" s="18" t="s">
        <v>5090</v>
      </c>
      <c r="BM2266" s="94" t="s">
        <v>1581</v>
      </c>
    </row>
    <row r="2267" spans="53:65" ht="15" x14ac:dyDescent="0.25">
      <c r="BA2267" s="91" t="s">
        <v>5167</v>
      </c>
      <c r="BB2267" s="91" t="s">
        <v>1759</v>
      </c>
      <c r="BC2267" s="91" t="s">
        <v>5018</v>
      </c>
      <c r="BD2267" s="473" t="s">
        <v>1301</v>
      </c>
      <c r="BE2267">
        <v>2261</v>
      </c>
      <c r="BF2267" s="18" t="s">
        <v>5081</v>
      </c>
      <c r="BG2267" s="312" t="s">
        <v>3294</v>
      </c>
      <c r="BH2267" s="93" t="str">
        <f t="shared" si="99"/>
        <v>Missouri Mercer</v>
      </c>
      <c r="BI2267" s="18" t="s">
        <v>3016</v>
      </c>
      <c r="BJ2267" s="18" t="s">
        <v>5082</v>
      </c>
      <c r="BK2267" s="18" t="s">
        <v>5082</v>
      </c>
      <c r="BL2267" s="100" t="s">
        <v>3393</v>
      </c>
      <c r="BM2267" s="94" t="s">
        <v>1802</v>
      </c>
    </row>
    <row r="2268" spans="53:65" ht="15" x14ac:dyDescent="0.25">
      <c r="BA2268" s="90" t="s">
        <v>5168</v>
      </c>
      <c r="BB2268" s="90" t="s">
        <v>1759</v>
      </c>
      <c r="BC2268" s="90" t="s">
        <v>5018</v>
      </c>
      <c r="BD2268" s="473" t="s">
        <v>1301</v>
      </c>
      <c r="BE2268">
        <v>2262</v>
      </c>
      <c r="BF2268" s="18" t="s">
        <v>5081</v>
      </c>
      <c r="BG2268" s="312" t="s">
        <v>1321</v>
      </c>
      <c r="BH2268" s="93" t="str">
        <f t="shared" si="99"/>
        <v>Missouri Miller</v>
      </c>
      <c r="BI2268" s="18" t="s">
        <v>3016</v>
      </c>
      <c r="BJ2268" s="18" t="s">
        <v>5082</v>
      </c>
      <c r="BK2268" s="18" t="s">
        <v>5082</v>
      </c>
      <c r="BL2268" s="100" t="s">
        <v>3393</v>
      </c>
      <c r="BM2268" s="94" t="s">
        <v>1802</v>
      </c>
    </row>
    <row r="2269" spans="53:65" ht="15" x14ac:dyDescent="0.25">
      <c r="BA2269" s="90" t="s">
        <v>5169</v>
      </c>
      <c r="BB2269" s="90" t="s">
        <v>1759</v>
      </c>
      <c r="BC2269" s="90" t="s">
        <v>5018</v>
      </c>
      <c r="BD2269" s="473" t="s">
        <v>1301</v>
      </c>
      <c r="BE2269">
        <v>2263</v>
      </c>
      <c r="BF2269" s="18" t="s">
        <v>5081</v>
      </c>
      <c r="BG2269" s="312" t="s">
        <v>1324</v>
      </c>
      <c r="BH2269" s="93" t="str">
        <f t="shared" si="99"/>
        <v>Missouri Mississippi</v>
      </c>
      <c r="BI2269" s="18" t="s">
        <v>3016</v>
      </c>
      <c r="BJ2269" s="18" t="s">
        <v>5082</v>
      </c>
      <c r="BK2269" s="18" t="s">
        <v>5082</v>
      </c>
      <c r="BL2269" s="100" t="s">
        <v>3393</v>
      </c>
      <c r="BM2269" s="94" t="s">
        <v>1802</v>
      </c>
    </row>
    <row r="2270" spans="53:65" ht="15" x14ac:dyDescent="0.25">
      <c r="BA2270" s="91" t="s">
        <v>5170</v>
      </c>
      <c r="BB2270" s="91" t="s">
        <v>1759</v>
      </c>
      <c r="BC2270" s="91" t="s">
        <v>5018</v>
      </c>
      <c r="BD2270" s="473" t="s">
        <v>1301</v>
      </c>
      <c r="BE2270">
        <v>2264</v>
      </c>
      <c r="BF2270" s="18" t="s">
        <v>5081</v>
      </c>
      <c r="BG2270" s="312" t="s">
        <v>5171</v>
      </c>
      <c r="BH2270" s="93" t="str">
        <f t="shared" si="99"/>
        <v>Missouri Moniteau</v>
      </c>
      <c r="BI2270" s="18" t="s">
        <v>5089</v>
      </c>
      <c r="BJ2270" s="18" t="s">
        <v>5090</v>
      </c>
      <c r="BK2270" s="18" t="s">
        <v>5090</v>
      </c>
      <c r="BL2270" s="18" t="s">
        <v>5090</v>
      </c>
      <c r="BM2270" s="94" t="s">
        <v>1581</v>
      </c>
    </row>
    <row r="2271" spans="53:65" ht="15" x14ac:dyDescent="0.25">
      <c r="BA2271" s="90" t="s">
        <v>5172</v>
      </c>
      <c r="BB2271" s="90" t="s">
        <v>1759</v>
      </c>
      <c r="BC2271" s="90" t="s">
        <v>5018</v>
      </c>
      <c r="BD2271" s="473" t="s">
        <v>1301</v>
      </c>
      <c r="BE2271">
        <v>2265</v>
      </c>
      <c r="BF2271" s="18" t="s">
        <v>5081</v>
      </c>
      <c r="BG2271" s="312" t="s">
        <v>965</v>
      </c>
      <c r="BH2271" s="93" t="str">
        <f t="shared" si="99"/>
        <v>Missouri Monroe</v>
      </c>
      <c r="BI2271" s="18" t="s">
        <v>3016</v>
      </c>
      <c r="BJ2271" s="18" t="s">
        <v>5082</v>
      </c>
      <c r="BK2271" s="18" t="s">
        <v>5082</v>
      </c>
      <c r="BL2271" s="100" t="s">
        <v>3393</v>
      </c>
      <c r="BM2271" s="94" t="s">
        <v>1802</v>
      </c>
    </row>
    <row r="2272" spans="53:65" ht="15" x14ac:dyDescent="0.25">
      <c r="BA2272" s="91" t="s">
        <v>5173</v>
      </c>
      <c r="BB2272" s="91" t="s">
        <v>1759</v>
      </c>
      <c r="BC2272" s="91" t="s">
        <v>5018</v>
      </c>
      <c r="BD2272" s="473" t="s">
        <v>1301</v>
      </c>
      <c r="BE2272">
        <v>2266</v>
      </c>
      <c r="BF2272" s="18" t="s">
        <v>5081</v>
      </c>
      <c r="BG2272" s="312" t="s">
        <v>972</v>
      </c>
      <c r="BH2272" s="93" t="str">
        <f t="shared" si="99"/>
        <v>Missouri Montgomery</v>
      </c>
      <c r="BI2272" s="18" t="s">
        <v>3016</v>
      </c>
      <c r="BJ2272" s="18" t="s">
        <v>5082</v>
      </c>
      <c r="BK2272" s="18" t="s">
        <v>5082</v>
      </c>
      <c r="BL2272" s="100" t="s">
        <v>3393</v>
      </c>
      <c r="BM2272" s="94" t="s">
        <v>1802</v>
      </c>
    </row>
    <row r="2273" spans="53:65" ht="15" x14ac:dyDescent="0.25">
      <c r="BA2273" s="90" t="s">
        <v>5174</v>
      </c>
      <c r="BB2273" s="90" t="s">
        <v>1759</v>
      </c>
      <c r="BC2273" s="90" t="s">
        <v>5018</v>
      </c>
      <c r="BD2273" s="473" t="s">
        <v>1301</v>
      </c>
      <c r="BE2273">
        <v>2267</v>
      </c>
      <c r="BF2273" s="18" t="s">
        <v>5081</v>
      </c>
      <c r="BG2273" s="312" t="s">
        <v>979</v>
      </c>
      <c r="BH2273" s="93" t="str">
        <f t="shared" si="99"/>
        <v>Missouri Morgan</v>
      </c>
      <c r="BI2273" s="18" t="s">
        <v>5089</v>
      </c>
      <c r="BJ2273" s="18" t="s">
        <v>5090</v>
      </c>
      <c r="BK2273" s="18" t="s">
        <v>5090</v>
      </c>
      <c r="BL2273" s="18" t="s">
        <v>5090</v>
      </c>
      <c r="BM2273" s="94" t="s">
        <v>1581</v>
      </c>
    </row>
    <row r="2274" spans="53:65" ht="15" x14ac:dyDescent="0.25">
      <c r="BA2274" s="91" t="s">
        <v>5175</v>
      </c>
      <c r="BB2274" s="91" t="s">
        <v>1759</v>
      </c>
      <c r="BC2274" s="91" t="s">
        <v>5018</v>
      </c>
      <c r="BD2274" s="473" t="s">
        <v>1301</v>
      </c>
      <c r="BE2274">
        <v>2268</v>
      </c>
      <c r="BF2274" s="18" t="s">
        <v>5081</v>
      </c>
      <c r="BG2274" s="312" t="s">
        <v>5176</v>
      </c>
      <c r="BH2274" s="93" t="str">
        <f t="shared" si="99"/>
        <v>Missouri New Madrid</v>
      </c>
      <c r="BI2274" s="18" t="s">
        <v>3016</v>
      </c>
      <c r="BJ2274" s="18" t="s">
        <v>5082</v>
      </c>
      <c r="BK2274" s="18" t="s">
        <v>5082</v>
      </c>
      <c r="BL2274" s="100" t="s">
        <v>3393</v>
      </c>
      <c r="BM2274" s="94" t="s">
        <v>1802</v>
      </c>
    </row>
    <row r="2275" spans="53:65" ht="15" x14ac:dyDescent="0.25">
      <c r="BA2275" s="91" t="s">
        <v>5177</v>
      </c>
      <c r="BB2275" s="91" t="s">
        <v>1759</v>
      </c>
      <c r="BC2275" s="91" t="s">
        <v>5018</v>
      </c>
      <c r="BD2275" s="473" t="s">
        <v>1301</v>
      </c>
      <c r="BE2275">
        <v>2269</v>
      </c>
      <c r="BF2275" s="18" t="s">
        <v>5081</v>
      </c>
      <c r="BG2275" s="312" t="s">
        <v>1334</v>
      </c>
      <c r="BH2275" s="93" t="str">
        <f t="shared" si="99"/>
        <v>Missouri Newton</v>
      </c>
      <c r="BI2275" s="18" t="s">
        <v>5089</v>
      </c>
      <c r="BJ2275" s="18" t="s">
        <v>5090</v>
      </c>
      <c r="BK2275" s="18" t="s">
        <v>5090</v>
      </c>
      <c r="BL2275" s="18" t="s">
        <v>5090</v>
      </c>
      <c r="BM2275" s="94" t="s">
        <v>1581</v>
      </c>
    </row>
    <row r="2276" spans="53:65" ht="15" x14ac:dyDescent="0.25">
      <c r="BA2276" s="90" t="s">
        <v>5178</v>
      </c>
      <c r="BB2276" s="90" t="s">
        <v>1759</v>
      </c>
      <c r="BC2276" s="90" t="s">
        <v>5018</v>
      </c>
      <c r="BD2276" s="473" t="s">
        <v>1301</v>
      </c>
      <c r="BE2276">
        <v>2270</v>
      </c>
      <c r="BF2276" s="18" t="s">
        <v>5081</v>
      </c>
      <c r="BG2276" s="312" t="s">
        <v>1334</v>
      </c>
      <c r="BH2276" s="93" t="str">
        <f>_xlfn.CONCAT(BF2276," ",BG2276)</f>
        <v>Missouri Newton</v>
      </c>
      <c r="BI2276" s="18" t="s">
        <v>3016</v>
      </c>
      <c r="BJ2276" s="18" t="s">
        <v>5082</v>
      </c>
      <c r="BK2276" s="18" t="s">
        <v>5082</v>
      </c>
      <c r="BL2276" s="100" t="s">
        <v>3393</v>
      </c>
      <c r="BM2276" s="94" t="s">
        <v>1802</v>
      </c>
    </row>
    <row r="2277" spans="53:65" ht="15" x14ac:dyDescent="0.25">
      <c r="BA2277" s="91" t="s">
        <v>5179</v>
      </c>
      <c r="BB2277" s="91" t="s">
        <v>1759</v>
      </c>
      <c r="BC2277" s="91" t="s">
        <v>5018</v>
      </c>
      <c r="BD2277" s="473" t="s">
        <v>1301</v>
      </c>
      <c r="BE2277">
        <v>2271</v>
      </c>
      <c r="BF2277" s="18" t="s">
        <v>5081</v>
      </c>
      <c r="BG2277" s="312" t="s">
        <v>5180</v>
      </c>
      <c r="BH2277" s="93" t="str">
        <f t="shared" si="99"/>
        <v>Missouri Nodaway</v>
      </c>
      <c r="BI2277" s="18" t="s">
        <v>3016</v>
      </c>
      <c r="BJ2277" s="18" t="s">
        <v>5082</v>
      </c>
      <c r="BK2277" s="18" t="s">
        <v>5082</v>
      </c>
      <c r="BL2277" s="100" t="s">
        <v>3393</v>
      </c>
      <c r="BM2277" s="94" t="s">
        <v>1802</v>
      </c>
    </row>
    <row r="2278" spans="53:65" ht="15" x14ac:dyDescent="0.25">
      <c r="BA2278" s="90" t="s">
        <v>5181</v>
      </c>
      <c r="BB2278" s="90" t="s">
        <v>1759</v>
      </c>
      <c r="BC2278" s="90" t="s">
        <v>5018</v>
      </c>
      <c r="BD2278" s="473" t="s">
        <v>1301</v>
      </c>
      <c r="BE2278">
        <v>2272</v>
      </c>
      <c r="BF2278" s="18" t="s">
        <v>5081</v>
      </c>
      <c r="BG2278" s="312" t="s">
        <v>5182</v>
      </c>
      <c r="BH2278" s="93" t="str">
        <f t="shared" si="99"/>
        <v>Missouri Oregon</v>
      </c>
      <c r="BI2278" s="18" t="s">
        <v>3016</v>
      </c>
      <c r="BJ2278" s="18" t="s">
        <v>5082</v>
      </c>
      <c r="BK2278" s="18" t="s">
        <v>5082</v>
      </c>
      <c r="BL2278" s="100" t="s">
        <v>3393</v>
      </c>
      <c r="BM2278" s="94" t="s">
        <v>1802</v>
      </c>
    </row>
    <row r="2279" spans="53:65" ht="15" x14ac:dyDescent="0.25">
      <c r="BA2279" s="90" t="s">
        <v>5183</v>
      </c>
      <c r="BB2279" s="90" t="s">
        <v>1759</v>
      </c>
      <c r="BC2279" s="90" t="s">
        <v>5018</v>
      </c>
      <c r="BD2279" s="473" t="s">
        <v>1301</v>
      </c>
      <c r="BE2279">
        <v>2273</v>
      </c>
      <c r="BF2279" s="18" t="s">
        <v>5081</v>
      </c>
      <c r="BG2279" s="312" t="s">
        <v>3904</v>
      </c>
      <c r="BH2279" s="93" t="str">
        <f t="shared" si="99"/>
        <v>Missouri Osage</v>
      </c>
      <c r="BI2279" s="18" t="s">
        <v>3016</v>
      </c>
      <c r="BJ2279" s="18" t="s">
        <v>5082</v>
      </c>
      <c r="BK2279" s="18" t="s">
        <v>5082</v>
      </c>
      <c r="BL2279" s="100" t="s">
        <v>3393</v>
      </c>
      <c r="BM2279" s="94" t="s">
        <v>1802</v>
      </c>
    </row>
    <row r="2280" spans="53:65" ht="15" x14ac:dyDescent="0.25">
      <c r="BA2280" s="91" t="s">
        <v>5184</v>
      </c>
      <c r="BB2280" s="91" t="s">
        <v>1759</v>
      </c>
      <c r="BC2280" s="91" t="s">
        <v>5018</v>
      </c>
      <c r="BD2280" s="473" t="s">
        <v>1301</v>
      </c>
      <c r="BE2280">
        <v>2274</v>
      </c>
      <c r="BF2280" s="18" t="s">
        <v>5081</v>
      </c>
      <c r="BG2280" s="312" t="s">
        <v>5185</v>
      </c>
      <c r="BH2280" s="93" t="str">
        <f t="shared" si="99"/>
        <v>Missouri Ozark</v>
      </c>
      <c r="BI2280" s="18" t="s">
        <v>5089</v>
      </c>
      <c r="BJ2280" s="18" t="s">
        <v>5090</v>
      </c>
      <c r="BK2280" s="18" t="s">
        <v>5090</v>
      </c>
      <c r="BL2280" s="18" t="s">
        <v>5090</v>
      </c>
      <c r="BM2280" s="94" t="s">
        <v>1581</v>
      </c>
    </row>
    <row r="2281" spans="53:65" ht="15" x14ac:dyDescent="0.25">
      <c r="BA2281" s="90" t="s">
        <v>5186</v>
      </c>
      <c r="BB2281" s="90" t="s">
        <v>1759</v>
      </c>
      <c r="BC2281" s="90" t="s">
        <v>5018</v>
      </c>
      <c r="BD2281" s="473" t="s">
        <v>1301</v>
      </c>
      <c r="BE2281">
        <v>2275</v>
      </c>
      <c r="BF2281" s="18" t="s">
        <v>5081</v>
      </c>
      <c r="BG2281" s="312" t="s">
        <v>5187</v>
      </c>
      <c r="BH2281" s="93" t="str">
        <f t="shared" si="99"/>
        <v>Missouri Pemiscot</v>
      </c>
      <c r="BI2281" s="18" t="s">
        <v>3016</v>
      </c>
      <c r="BJ2281" s="18" t="s">
        <v>5082</v>
      </c>
      <c r="BK2281" s="18" t="s">
        <v>5082</v>
      </c>
      <c r="BL2281" s="100" t="s">
        <v>3393</v>
      </c>
      <c r="BM2281" s="94" t="s">
        <v>1802</v>
      </c>
    </row>
    <row r="2282" spans="53:65" ht="15" x14ac:dyDescent="0.25">
      <c r="BA2282" s="91" t="s">
        <v>5188</v>
      </c>
      <c r="BB2282" s="91" t="s">
        <v>1759</v>
      </c>
      <c r="BC2282" s="91" t="s">
        <v>5018</v>
      </c>
      <c r="BD2282" s="473" t="s">
        <v>1301</v>
      </c>
      <c r="BE2282">
        <v>2276</v>
      </c>
      <c r="BF2282" s="18" t="s">
        <v>5081</v>
      </c>
      <c r="BG2282" s="312" t="s">
        <v>988</v>
      </c>
      <c r="BH2282" s="93" t="str">
        <f t="shared" si="99"/>
        <v>Missouri Perry</v>
      </c>
      <c r="BI2282" s="18" t="s">
        <v>3016</v>
      </c>
      <c r="BJ2282" s="18" t="s">
        <v>5082</v>
      </c>
      <c r="BK2282" s="18" t="s">
        <v>5082</v>
      </c>
      <c r="BL2282" s="100" t="s">
        <v>3393</v>
      </c>
      <c r="BM2282" s="94" t="s">
        <v>1802</v>
      </c>
    </row>
    <row r="2283" spans="53:65" ht="15" x14ac:dyDescent="0.25">
      <c r="BA2283" s="90" t="s">
        <v>5189</v>
      </c>
      <c r="BB2283" s="90" t="s">
        <v>1759</v>
      </c>
      <c r="BC2283" s="90" t="s">
        <v>5018</v>
      </c>
      <c r="BD2283" s="473" t="s">
        <v>1301</v>
      </c>
      <c r="BE2283">
        <v>2277</v>
      </c>
      <c r="BF2283" s="18" t="s">
        <v>5081</v>
      </c>
      <c r="BG2283" s="312" t="s">
        <v>5190</v>
      </c>
      <c r="BH2283" s="93" t="str">
        <f t="shared" si="99"/>
        <v>Missouri Pettis</v>
      </c>
      <c r="BI2283" s="18" t="s">
        <v>5089</v>
      </c>
      <c r="BJ2283" s="18" t="s">
        <v>5090</v>
      </c>
      <c r="BK2283" s="18" t="s">
        <v>5090</v>
      </c>
      <c r="BL2283" s="18" t="s">
        <v>5090</v>
      </c>
      <c r="BM2283" s="94" t="s">
        <v>1581</v>
      </c>
    </row>
    <row r="2284" spans="53:65" ht="15" x14ac:dyDescent="0.25">
      <c r="BA2284" s="91" t="s">
        <v>5191</v>
      </c>
      <c r="BB2284" s="91" t="s">
        <v>1759</v>
      </c>
      <c r="BC2284" s="91" t="s">
        <v>5018</v>
      </c>
      <c r="BD2284" s="473" t="s">
        <v>1301</v>
      </c>
      <c r="BE2284">
        <v>2278</v>
      </c>
      <c r="BF2284" s="18" t="s">
        <v>5081</v>
      </c>
      <c r="BG2284" s="312" t="s">
        <v>5192</v>
      </c>
      <c r="BH2284" s="93" t="str">
        <f t="shared" si="99"/>
        <v>Missouri Phelps</v>
      </c>
      <c r="BI2284" s="18" t="s">
        <v>3016</v>
      </c>
      <c r="BJ2284" s="18" t="s">
        <v>5082</v>
      </c>
      <c r="BK2284" s="18" t="s">
        <v>5082</v>
      </c>
      <c r="BL2284" s="100" t="s">
        <v>3393</v>
      </c>
      <c r="BM2284" s="94" t="s">
        <v>1802</v>
      </c>
    </row>
    <row r="2285" spans="53:65" ht="15" x14ac:dyDescent="0.25">
      <c r="BA2285" s="90" t="s">
        <v>5193</v>
      </c>
      <c r="BB2285" s="90" t="s">
        <v>1759</v>
      </c>
      <c r="BC2285" s="90" t="s">
        <v>5018</v>
      </c>
      <c r="BD2285" s="473" t="s">
        <v>1301</v>
      </c>
      <c r="BE2285">
        <v>2279</v>
      </c>
      <c r="BF2285" s="18" t="s">
        <v>5081</v>
      </c>
      <c r="BG2285" s="312" t="s">
        <v>1010</v>
      </c>
      <c r="BH2285" s="93" t="str">
        <f t="shared" si="99"/>
        <v>Missouri Pike</v>
      </c>
      <c r="BI2285" s="18" t="s">
        <v>3016</v>
      </c>
      <c r="BJ2285" s="18" t="s">
        <v>5082</v>
      </c>
      <c r="BK2285" s="18" t="s">
        <v>5082</v>
      </c>
      <c r="BL2285" s="100" t="s">
        <v>3393</v>
      </c>
      <c r="BM2285" s="94" t="s">
        <v>1802</v>
      </c>
    </row>
    <row r="2286" spans="53:65" ht="15" x14ac:dyDescent="0.25">
      <c r="BA2286" s="91" t="s">
        <v>5194</v>
      </c>
      <c r="BB2286" s="91" t="s">
        <v>1759</v>
      </c>
      <c r="BC2286" s="91" t="s">
        <v>4621</v>
      </c>
      <c r="BD2286" s="473" t="s">
        <v>1301</v>
      </c>
      <c r="BE2286">
        <v>2280</v>
      </c>
      <c r="BF2286" s="18" t="s">
        <v>5081</v>
      </c>
      <c r="BG2286" s="312" t="s">
        <v>5195</v>
      </c>
      <c r="BH2286" s="93" t="str">
        <f t="shared" si="99"/>
        <v>Missouri Platte</v>
      </c>
      <c r="BI2286" s="18" t="s">
        <v>3016</v>
      </c>
      <c r="BJ2286" s="18" t="s">
        <v>5082</v>
      </c>
      <c r="BK2286" s="18" t="s">
        <v>5082</v>
      </c>
      <c r="BL2286" s="100" t="s">
        <v>3393</v>
      </c>
      <c r="BM2286" s="94" t="s">
        <v>1802</v>
      </c>
    </row>
    <row r="2287" spans="53:65" ht="15" x14ac:dyDescent="0.25">
      <c r="BA2287" s="90" t="s">
        <v>5196</v>
      </c>
      <c r="BB2287" s="90" t="s">
        <v>1759</v>
      </c>
      <c r="BC2287" s="90" t="s">
        <v>4621</v>
      </c>
      <c r="BD2287" s="473" t="s">
        <v>1301</v>
      </c>
      <c r="BE2287">
        <v>2281</v>
      </c>
      <c r="BF2287" s="18" t="s">
        <v>5081</v>
      </c>
      <c r="BG2287" s="312" t="s">
        <v>1351</v>
      </c>
      <c r="BH2287" s="93" t="str">
        <f t="shared" si="99"/>
        <v>Missouri Polk</v>
      </c>
      <c r="BI2287" s="18" t="s">
        <v>5089</v>
      </c>
      <c r="BJ2287" s="18" t="s">
        <v>5090</v>
      </c>
      <c r="BK2287" s="18" t="s">
        <v>5090</v>
      </c>
      <c r="BL2287" s="18" t="s">
        <v>5090</v>
      </c>
      <c r="BM2287" s="94" t="s">
        <v>1581</v>
      </c>
    </row>
    <row r="2288" spans="53:65" ht="15" x14ac:dyDescent="0.25">
      <c r="BA2288" s="91" t="s">
        <v>5197</v>
      </c>
      <c r="BB2288" s="91" t="s">
        <v>1759</v>
      </c>
      <c r="BC2288" s="91" t="s">
        <v>5044</v>
      </c>
      <c r="BD2288" s="473" t="s">
        <v>1301</v>
      </c>
      <c r="BE2288">
        <v>2282</v>
      </c>
      <c r="BF2288" s="18" t="s">
        <v>5081</v>
      </c>
      <c r="BG2288" s="312" t="s">
        <v>1361</v>
      </c>
      <c r="BH2288" s="93" t="str">
        <f t="shared" si="99"/>
        <v>Missouri Pulaski</v>
      </c>
      <c r="BI2288" s="18" t="s">
        <v>3016</v>
      </c>
      <c r="BJ2288" s="18" t="s">
        <v>5082</v>
      </c>
      <c r="BK2288" s="18" t="s">
        <v>5082</v>
      </c>
      <c r="BL2288" s="100" t="s">
        <v>3393</v>
      </c>
      <c r="BM2288" s="94" t="s">
        <v>1802</v>
      </c>
    </row>
    <row r="2289" spans="53:65" ht="15" x14ac:dyDescent="0.25">
      <c r="BA2289" s="90" t="s">
        <v>5198</v>
      </c>
      <c r="BB2289" s="90" t="s">
        <v>1759</v>
      </c>
      <c r="BC2289" s="90" t="s">
        <v>5044</v>
      </c>
      <c r="BD2289" s="473" t="s">
        <v>1301</v>
      </c>
      <c r="BE2289">
        <v>2283</v>
      </c>
      <c r="BF2289" s="18" t="s">
        <v>5081</v>
      </c>
      <c r="BG2289" s="312" t="s">
        <v>2065</v>
      </c>
      <c r="BH2289" s="93" t="str">
        <f t="shared" si="99"/>
        <v>Missouri Putnam</v>
      </c>
      <c r="BI2289" s="18" t="s">
        <v>3016</v>
      </c>
      <c r="BJ2289" s="18" t="s">
        <v>5082</v>
      </c>
      <c r="BK2289" s="18" t="s">
        <v>5082</v>
      </c>
      <c r="BL2289" s="100" t="s">
        <v>3393</v>
      </c>
      <c r="BM2289" s="94" t="s">
        <v>1802</v>
      </c>
    </row>
    <row r="2290" spans="53:65" ht="15" x14ac:dyDescent="0.25">
      <c r="BA2290" s="91" t="s">
        <v>5199</v>
      </c>
      <c r="BB2290" s="91" t="s">
        <v>1759</v>
      </c>
      <c r="BC2290" s="91" t="s">
        <v>4621</v>
      </c>
      <c r="BD2290" s="473" t="s">
        <v>1301</v>
      </c>
      <c r="BE2290">
        <v>2284</v>
      </c>
      <c r="BF2290" s="18" t="s">
        <v>5081</v>
      </c>
      <c r="BG2290" s="312" t="s">
        <v>5200</v>
      </c>
      <c r="BH2290" s="93" t="str">
        <f t="shared" si="99"/>
        <v>Missouri Ralls</v>
      </c>
      <c r="BI2290" s="18" t="s">
        <v>3016</v>
      </c>
      <c r="BJ2290" s="18" t="s">
        <v>5082</v>
      </c>
      <c r="BK2290" s="18" t="s">
        <v>5082</v>
      </c>
      <c r="BL2290" s="100" t="s">
        <v>3393</v>
      </c>
      <c r="BM2290" s="94" t="s">
        <v>1802</v>
      </c>
    </row>
    <row r="2291" spans="53:65" ht="15" x14ac:dyDescent="0.25">
      <c r="BA2291" s="90" t="s">
        <v>5201</v>
      </c>
      <c r="BB2291" s="90" t="s">
        <v>1759</v>
      </c>
      <c r="BC2291" s="90" t="s">
        <v>4621</v>
      </c>
      <c r="BD2291" s="473" t="s">
        <v>1301</v>
      </c>
      <c r="BE2291">
        <v>2285</v>
      </c>
      <c r="BF2291" s="18" t="s">
        <v>5081</v>
      </c>
      <c r="BG2291" s="312" t="s">
        <v>1018</v>
      </c>
      <c r="BH2291" s="93" t="str">
        <f t="shared" si="99"/>
        <v>Missouri Randolph</v>
      </c>
      <c r="BI2291" s="18" t="s">
        <v>3016</v>
      </c>
      <c r="BJ2291" s="18" t="s">
        <v>5082</v>
      </c>
      <c r="BK2291" s="18" t="s">
        <v>5082</v>
      </c>
      <c r="BL2291" s="100" t="s">
        <v>3393</v>
      </c>
      <c r="BM2291" s="94" t="s">
        <v>1802</v>
      </c>
    </row>
    <row r="2292" spans="53:65" ht="15" x14ac:dyDescent="0.25">
      <c r="BA2292" s="91" t="s">
        <v>5202</v>
      </c>
      <c r="BB2292" s="91" t="s">
        <v>1759</v>
      </c>
      <c r="BC2292" s="91" t="s">
        <v>4621</v>
      </c>
      <c r="BD2292" s="473" t="s">
        <v>1301</v>
      </c>
      <c r="BE2292">
        <v>2286</v>
      </c>
      <c r="BF2292" s="18" t="s">
        <v>5081</v>
      </c>
      <c r="BG2292" s="312" t="s">
        <v>5203</v>
      </c>
      <c r="BH2292" s="93" t="str">
        <f t="shared" si="99"/>
        <v>Missouri Ray</v>
      </c>
      <c r="BI2292" s="18" t="s">
        <v>3016</v>
      </c>
      <c r="BJ2292" s="18" t="s">
        <v>5082</v>
      </c>
      <c r="BK2292" s="18" t="s">
        <v>5082</v>
      </c>
      <c r="BL2292" s="100" t="s">
        <v>3393</v>
      </c>
      <c r="BM2292" s="94" t="s">
        <v>1802</v>
      </c>
    </row>
    <row r="2293" spans="53:65" ht="15" x14ac:dyDescent="0.25">
      <c r="BA2293" s="90" t="s">
        <v>5204</v>
      </c>
      <c r="BB2293" s="90" t="s">
        <v>1759</v>
      </c>
      <c r="BC2293" s="90" t="s">
        <v>5044</v>
      </c>
      <c r="BD2293" s="473" t="s">
        <v>1301</v>
      </c>
      <c r="BE2293">
        <v>2287</v>
      </c>
      <c r="BF2293" s="18" t="s">
        <v>5081</v>
      </c>
      <c r="BG2293" s="312" t="s">
        <v>5205</v>
      </c>
      <c r="BH2293" s="93" t="str">
        <f t="shared" si="99"/>
        <v>Missouri Reynolds</v>
      </c>
      <c r="BI2293" s="18" t="s">
        <v>3016</v>
      </c>
      <c r="BJ2293" s="18" t="s">
        <v>5082</v>
      </c>
      <c r="BK2293" s="18" t="s">
        <v>5082</v>
      </c>
      <c r="BL2293" s="100" t="s">
        <v>3393</v>
      </c>
      <c r="BM2293" s="94" t="s">
        <v>1802</v>
      </c>
    </row>
    <row r="2294" spans="53:65" ht="15" x14ac:dyDescent="0.25">
      <c r="BA2294" s="91" t="s">
        <v>5206</v>
      </c>
      <c r="BB2294" s="91" t="s">
        <v>1759</v>
      </c>
      <c r="BC2294" s="91" t="s">
        <v>5044</v>
      </c>
      <c r="BD2294" s="473" t="s">
        <v>1301</v>
      </c>
      <c r="BE2294">
        <v>2288</v>
      </c>
      <c r="BF2294" s="18" t="s">
        <v>5081</v>
      </c>
      <c r="BG2294" s="312" t="s">
        <v>3564</v>
      </c>
      <c r="BH2294" s="93" t="str">
        <f t="shared" si="99"/>
        <v>Missouri Ripley</v>
      </c>
      <c r="BI2294" s="18" t="s">
        <v>3016</v>
      </c>
      <c r="BJ2294" s="18" t="s">
        <v>5082</v>
      </c>
      <c r="BK2294" s="18" t="s">
        <v>5082</v>
      </c>
      <c r="BL2294" s="100" t="s">
        <v>3393</v>
      </c>
      <c r="BM2294" s="94" t="s">
        <v>1802</v>
      </c>
    </row>
    <row r="2295" spans="53:65" ht="15" x14ac:dyDescent="0.25">
      <c r="BA2295" s="90" t="s">
        <v>5207</v>
      </c>
      <c r="BB2295" s="90" t="s">
        <v>1759</v>
      </c>
      <c r="BC2295" s="90" t="s">
        <v>4621</v>
      </c>
      <c r="BD2295" s="473" t="s">
        <v>1301</v>
      </c>
      <c r="BE2295">
        <v>2289</v>
      </c>
      <c r="BF2295" s="18" t="s">
        <v>5081</v>
      </c>
      <c r="BG2295" s="312" t="s">
        <v>1366</v>
      </c>
      <c r="BH2295" s="93" t="str">
        <f t="shared" si="99"/>
        <v>Missouri Saline</v>
      </c>
      <c r="BI2295" s="18" t="s">
        <v>3016</v>
      </c>
      <c r="BJ2295" s="18" t="s">
        <v>5082</v>
      </c>
      <c r="BK2295" s="18" t="s">
        <v>5082</v>
      </c>
      <c r="BL2295" s="100" t="s">
        <v>3393</v>
      </c>
      <c r="BM2295" s="94" t="s">
        <v>1802</v>
      </c>
    </row>
    <row r="2296" spans="53:65" ht="15" x14ac:dyDescent="0.25">
      <c r="BA2296" s="91" t="s">
        <v>5208</v>
      </c>
      <c r="BB2296" s="91" t="s">
        <v>1759</v>
      </c>
      <c r="BC2296" s="91" t="s">
        <v>4621</v>
      </c>
      <c r="BD2296" s="473" t="s">
        <v>1301</v>
      </c>
      <c r="BE2296">
        <v>2290</v>
      </c>
      <c r="BF2296" s="18" t="s">
        <v>5081</v>
      </c>
      <c r="BG2296" s="312" t="s">
        <v>3338</v>
      </c>
      <c r="BH2296" s="93" t="str">
        <f t="shared" si="99"/>
        <v>Missouri Schuyler</v>
      </c>
      <c r="BI2296" s="18" t="s">
        <v>3016</v>
      </c>
      <c r="BJ2296" s="18" t="s">
        <v>5082</v>
      </c>
      <c r="BK2296" s="18" t="s">
        <v>5082</v>
      </c>
      <c r="BL2296" s="100" t="s">
        <v>3393</v>
      </c>
      <c r="BM2296" s="94" t="s">
        <v>1802</v>
      </c>
    </row>
    <row r="2297" spans="53:65" ht="15" x14ac:dyDescent="0.25">
      <c r="BA2297" s="90" t="s">
        <v>5209</v>
      </c>
      <c r="BB2297" s="90" t="s">
        <v>1759</v>
      </c>
      <c r="BC2297" s="90" t="s">
        <v>4621</v>
      </c>
      <c r="BD2297" s="473" t="s">
        <v>1301</v>
      </c>
      <c r="BE2297">
        <v>2291</v>
      </c>
      <c r="BF2297" s="18" t="s">
        <v>5081</v>
      </c>
      <c r="BG2297" s="312" t="s">
        <v>5210</v>
      </c>
      <c r="BH2297" s="93" t="str">
        <f t="shared" si="99"/>
        <v>Missouri Scotland</v>
      </c>
      <c r="BI2297" s="18" t="s">
        <v>3016</v>
      </c>
      <c r="BJ2297" s="18" t="s">
        <v>5082</v>
      </c>
      <c r="BK2297" s="18" t="s">
        <v>5082</v>
      </c>
      <c r="BL2297" s="100" t="s">
        <v>3393</v>
      </c>
      <c r="BM2297" s="94" t="s">
        <v>1802</v>
      </c>
    </row>
    <row r="2298" spans="53:65" ht="15" x14ac:dyDescent="0.25">
      <c r="BA2298" s="91" t="s">
        <v>5211</v>
      </c>
      <c r="BB2298" s="91" t="s">
        <v>1759</v>
      </c>
      <c r="BC2298" s="91" t="s">
        <v>4621</v>
      </c>
      <c r="BD2298" s="473" t="s">
        <v>1301</v>
      </c>
      <c r="BE2298">
        <v>2292</v>
      </c>
      <c r="BF2298" s="18" t="s">
        <v>5081</v>
      </c>
      <c r="BG2298" s="312" t="s">
        <v>1369</v>
      </c>
      <c r="BH2298" s="93" t="str">
        <f t="shared" si="99"/>
        <v>Missouri Scott</v>
      </c>
      <c r="BI2298" s="18" t="s">
        <v>3016</v>
      </c>
      <c r="BJ2298" s="18" t="s">
        <v>5082</v>
      </c>
      <c r="BK2298" s="18" t="s">
        <v>5082</v>
      </c>
      <c r="BL2298" s="100" t="s">
        <v>3393</v>
      </c>
      <c r="BM2298" s="94" t="s">
        <v>1802</v>
      </c>
    </row>
    <row r="2299" spans="53:65" ht="15" x14ac:dyDescent="0.25">
      <c r="BA2299" s="90" t="s">
        <v>5212</v>
      </c>
      <c r="BB2299" s="90" t="s">
        <v>1759</v>
      </c>
      <c r="BC2299" s="90" t="s">
        <v>4621</v>
      </c>
      <c r="BD2299" s="473" t="s">
        <v>1301</v>
      </c>
      <c r="BE2299">
        <v>2293</v>
      </c>
      <c r="BF2299" s="18" t="s">
        <v>5081</v>
      </c>
      <c r="BG2299" s="312" t="s">
        <v>5213</v>
      </c>
      <c r="BH2299" s="93" t="str">
        <f t="shared" si="99"/>
        <v>Missouri Shannon</v>
      </c>
      <c r="BI2299" s="18" t="s">
        <v>3016</v>
      </c>
      <c r="BJ2299" s="18" t="s">
        <v>5082</v>
      </c>
      <c r="BK2299" s="18" t="s">
        <v>5082</v>
      </c>
      <c r="BL2299" s="100" t="s">
        <v>3393</v>
      </c>
      <c r="BM2299" s="94" t="s">
        <v>1802</v>
      </c>
    </row>
    <row r="2300" spans="53:65" ht="15" x14ac:dyDescent="0.25">
      <c r="BA2300" s="91" t="s">
        <v>5214</v>
      </c>
      <c r="BB2300" s="91" t="s">
        <v>1759</v>
      </c>
      <c r="BC2300" s="91" t="s">
        <v>4621</v>
      </c>
      <c r="BD2300" s="473" t="s">
        <v>1301</v>
      </c>
      <c r="BE2300">
        <v>2294</v>
      </c>
      <c r="BF2300" s="18" t="s">
        <v>5081</v>
      </c>
      <c r="BG2300" s="312" t="s">
        <v>1033</v>
      </c>
      <c r="BH2300" s="93" t="str">
        <f t="shared" si="99"/>
        <v>Missouri Shelby</v>
      </c>
      <c r="BI2300" s="18" t="s">
        <v>3016</v>
      </c>
      <c r="BJ2300" s="18" t="s">
        <v>5082</v>
      </c>
      <c r="BK2300" s="18" t="s">
        <v>5082</v>
      </c>
      <c r="BL2300" s="100" t="s">
        <v>3393</v>
      </c>
      <c r="BM2300" s="94" t="s">
        <v>1802</v>
      </c>
    </row>
    <row r="2301" spans="53:65" ht="15" x14ac:dyDescent="0.25">
      <c r="BA2301" s="90" t="s">
        <v>5215</v>
      </c>
      <c r="BB2301" s="90" t="s">
        <v>1759</v>
      </c>
      <c r="BC2301" s="90" t="s">
        <v>4621</v>
      </c>
      <c r="BD2301" s="473" t="s">
        <v>1301</v>
      </c>
      <c r="BE2301">
        <v>2295</v>
      </c>
      <c r="BF2301" s="18" t="s">
        <v>5081</v>
      </c>
      <c r="BG2301" s="312" t="s">
        <v>4392</v>
      </c>
      <c r="BH2301" s="93" t="str">
        <f t="shared" si="99"/>
        <v>Missouri Saint Charles</v>
      </c>
      <c r="BI2301" s="18" t="s">
        <v>3016</v>
      </c>
      <c r="BJ2301" s="18" t="s">
        <v>5082</v>
      </c>
      <c r="BK2301" s="18" t="s">
        <v>5082</v>
      </c>
      <c r="BL2301" s="100" t="s">
        <v>3393</v>
      </c>
      <c r="BM2301" s="94" t="s">
        <v>1802</v>
      </c>
    </row>
    <row r="2302" spans="53:65" ht="15" x14ac:dyDescent="0.25">
      <c r="BA2302" s="91" t="s">
        <v>5216</v>
      </c>
      <c r="BB2302" s="91" t="s">
        <v>1759</v>
      </c>
      <c r="BC2302" s="91" t="s">
        <v>4621</v>
      </c>
      <c r="BD2302" s="473" t="s">
        <v>1301</v>
      </c>
      <c r="BE2302">
        <v>2296</v>
      </c>
      <c r="BF2302" s="18" t="s">
        <v>5081</v>
      </c>
      <c r="BG2302" s="312" t="s">
        <v>4392</v>
      </c>
      <c r="BH2302" s="93" t="str">
        <f t="shared" si="99"/>
        <v>Missouri Saint Charles</v>
      </c>
      <c r="BI2302" s="18" t="s">
        <v>3016</v>
      </c>
      <c r="BJ2302" s="18" t="s">
        <v>5082</v>
      </c>
      <c r="BK2302" s="18" t="s">
        <v>5082</v>
      </c>
      <c r="BL2302" s="100" t="s">
        <v>3393</v>
      </c>
      <c r="BM2302" s="94" t="s">
        <v>1802</v>
      </c>
    </row>
    <row r="2303" spans="53:65" ht="15" x14ac:dyDescent="0.25">
      <c r="BA2303" s="90" t="s">
        <v>5217</v>
      </c>
      <c r="BB2303" s="90" t="s">
        <v>1759</v>
      </c>
      <c r="BC2303" s="90" t="s">
        <v>5044</v>
      </c>
      <c r="BD2303" s="473" t="s">
        <v>1301</v>
      </c>
      <c r="BE2303">
        <v>2297</v>
      </c>
      <c r="BF2303" s="18" t="s">
        <v>5081</v>
      </c>
      <c r="BG2303" s="312" t="s">
        <v>1040</v>
      </c>
      <c r="BH2303" s="93" t="str">
        <f t="shared" si="99"/>
        <v>Missouri Saint Clair</v>
      </c>
      <c r="BI2303" s="18" t="s">
        <v>5089</v>
      </c>
      <c r="BJ2303" s="18" t="s">
        <v>5090</v>
      </c>
      <c r="BK2303" s="18" t="s">
        <v>5090</v>
      </c>
      <c r="BL2303" s="18" t="s">
        <v>5090</v>
      </c>
      <c r="BM2303" s="94" t="s">
        <v>1581</v>
      </c>
    </row>
    <row r="2304" spans="53:65" ht="15" x14ac:dyDescent="0.25">
      <c r="BA2304" s="91" t="s">
        <v>5218</v>
      </c>
      <c r="BB2304" s="91" t="s">
        <v>1759</v>
      </c>
      <c r="BC2304" s="91" t="s">
        <v>5219</v>
      </c>
      <c r="BD2304" s="473" t="s">
        <v>1301</v>
      </c>
      <c r="BE2304">
        <v>2298</v>
      </c>
      <c r="BF2304" s="18" t="s">
        <v>5081</v>
      </c>
      <c r="BG2304" s="312" t="s">
        <v>1040</v>
      </c>
      <c r="BH2304" s="93" t="str">
        <f>_xlfn.CONCAT(BF2304," ",BG2304)</f>
        <v>Missouri Saint Clair</v>
      </c>
      <c r="BI2304" s="18" t="s">
        <v>5089</v>
      </c>
      <c r="BJ2304" s="18" t="s">
        <v>5090</v>
      </c>
      <c r="BK2304" s="18" t="s">
        <v>5090</v>
      </c>
      <c r="BL2304" s="18" t="s">
        <v>5090</v>
      </c>
      <c r="BM2304" s="94" t="s">
        <v>1581</v>
      </c>
    </row>
    <row r="2305" spans="53:65" ht="15" x14ac:dyDescent="0.25">
      <c r="BA2305" s="90" t="s">
        <v>5220</v>
      </c>
      <c r="BB2305" s="90" t="s">
        <v>1759</v>
      </c>
      <c r="BC2305" s="90" t="s">
        <v>5044</v>
      </c>
      <c r="BD2305" s="473" t="s">
        <v>1301</v>
      </c>
      <c r="BE2305">
        <v>2299</v>
      </c>
      <c r="BF2305" s="18" t="s">
        <v>5081</v>
      </c>
      <c r="BG2305" s="312" t="s">
        <v>1040</v>
      </c>
      <c r="BH2305" s="93" t="str">
        <f>_xlfn.CONCAT(BF2305," ",BG2305)</f>
        <v>Missouri Saint Clair</v>
      </c>
      <c r="BI2305" s="18" t="s">
        <v>5089</v>
      </c>
      <c r="BJ2305" s="18" t="s">
        <v>5090</v>
      </c>
      <c r="BK2305" s="18" t="s">
        <v>5090</v>
      </c>
      <c r="BL2305" s="18" t="s">
        <v>5090</v>
      </c>
      <c r="BM2305" s="94" t="s">
        <v>1581</v>
      </c>
    </row>
    <row r="2306" spans="53:65" ht="15" x14ac:dyDescent="0.25">
      <c r="BA2306" s="91" t="s">
        <v>5221</v>
      </c>
      <c r="BB2306" s="91" t="s">
        <v>1759</v>
      </c>
      <c r="BC2306" s="91" t="s">
        <v>5044</v>
      </c>
      <c r="BD2306" s="473" t="s">
        <v>1301</v>
      </c>
      <c r="BE2306">
        <v>2300</v>
      </c>
      <c r="BF2306" s="18" t="s">
        <v>5081</v>
      </c>
      <c r="BG2306" s="312" t="s">
        <v>1040</v>
      </c>
      <c r="BH2306" s="93" t="str">
        <f>_xlfn.CONCAT(BF2306," ",BG2306)</f>
        <v>Missouri Saint Clair</v>
      </c>
      <c r="BI2306" s="18" t="s">
        <v>5089</v>
      </c>
      <c r="BJ2306" s="18" t="s">
        <v>5090</v>
      </c>
      <c r="BK2306" s="18" t="s">
        <v>5090</v>
      </c>
      <c r="BL2306" s="18" t="s">
        <v>5090</v>
      </c>
      <c r="BM2306" s="94" t="s">
        <v>1581</v>
      </c>
    </row>
    <row r="2307" spans="53:65" ht="15" x14ac:dyDescent="0.25">
      <c r="BA2307" s="90" t="s">
        <v>5222</v>
      </c>
      <c r="BB2307" s="90" t="s">
        <v>1759</v>
      </c>
      <c r="BC2307" s="90" t="s">
        <v>5219</v>
      </c>
      <c r="BD2307" s="473" t="s">
        <v>1301</v>
      </c>
      <c r="BE2307">
        <v>2301</v>
      </c>
      <c r="BF2307" s="18" t="s">
        <v>5081</v>
      </c>
      <c r="BG2307" s="312" t="s">
        <v>5223</v>
      </c>
      <c r="BH2307" s="93" t="str">
        <f>_xlfn.CONCAT(BF2307," ",BG2307)</f>
        <v>Missouri Saint Francois</v>
      </c>
      <c r="BI2307" s="18" t="s">
        <v>3016</v>
      </c>
      <c r="BJ2307" s="18" t="s">
        <v>5082</v>
      </c>
      <c r="BK2307" s="18" t="s">
        <v>5082</v>
      </c>
      <c r="BL2307" s="100" t="s">
        <v>3393</v>
      </c>
      <c r="BM2307" s="94" t="s">
        <v>1802</v>
      </c>
    </row>
    <row r="2308" spans="53:65" ht="15" x14ac:dyDescent="0.25">
      <c r="BA2308" s="91" t="s">
        <v>5224</v>
      </c>
      <c r="BB2308" s="91" t="s">
        <v>1759</v>
      </c>
      <c r="BC2308" s="91" t="s">
        <v>4621</v>
      </c>
      <c r="BD2308" s="473" t="s">
        <v>1301</v>
      </c>
      <c r="BE2308">
        <v>2302</v>
      </c>
      <c r="BF2308" s="18" t="s">
        <v>5081</v>
      </c>
      <c r="BG2308" s="312" t="s">
        <v>5223</v>
      </c>
      <c r="BH2308" s="93" t="str">
        <f t="shared" si="99"/>
        <v>Missouri Saint Francois</v>
      </c>
      <c r="BI2308" s="18" t="s">
        <v>3016</v>
      </c>
      <c r="BJ2308" s="18" t="s">
        <v>5082</v>
      </c>
      <c r="BK2308" s="18" t="s">
        <v>5082</v>
      </c>
      <c r="BL2308" s="100" t="s">
        <v>3393</v>
      </c>
      <c r="BM2308" s="94" t="s">
        <v>1802</v>
      </c>
    </row>
    <row r="2309" spans="53:65" ht="15" x14ac:dyDescent="0.25">
      <c r="BA2309" s="90" t="s">
        <v>5225</v>
      </c>
      <c r="BB2309" s="90" t="s">
        <v>1759</v>
      </c>
      <c r="BC2309" s="90" t="s">
        <v>4621</v>
      </c>
      <c r="BD2309" s="473" t="s">
        <v>1301</v>
      </c>
      <c r="BE2309">
        <v>2303</v>
      </c>
      <c r="BF2309" s="18" t="s">
        <v>5081</v>
      </c>
      <c r="BG2309" s="312" t="s">
        <v>4894</v>
      </c>
      <c r="BH2309" s="93" t="str">
        <f>_xlfn.CONCAT(BF2309," ",BG2309)</f>
        <v>Missouri Saint Louis</v>
      </c>
      <c r="BI2309" s="18" t="s">
        <v>3016</v>
      </c>
      <c r="BJ2309" s="18" t="s">
        <v>5082</v>
      </c>
      <c r="BK2309" s="18" t="s">
        <v>5082</v>
      </c>
      <c r="BL2309" s="100" t="s">
        <v>3393</v>
      </c>
      <c r="BM2309" s="94" t="s">
        <v>1802</v>
      </c>
    </row>
    <row r="2310" spans="53:65" ht="15" x14ac:dyDescent="0.25">
      <c r="BA2310" s="91" t="s">
        <v>5226</v>
      </c>
      <c r="BB2310" s="91" t="s">
        <v>1759</v>
      </c>
      <c r="BC2310" s="91" t="s">
        <v>4621</v>
      </c>
      <c r="BD2310" s="473" t="s">
        <v>1301</v>
      </c>
      <c r="BE2310">
        <v>2304</v>
      </c>
      <c r="BF2310" s="18" t="s">
        <v>5081</v>
      </c>
      <c r="BG2310" s="312" t="s">
        <v>4894</v>
      </c>
      <c r="BH2310" s="93" t="str">
        <f t="shared" si="99"/>
        <v>Missouri Saint Louis</v>
      </c>
      <c r="BI2310" s="18" t="s">
        <v>3016</v>
      </c>
      <c r="BJ2310" s="18" t="s">
        <v>5082</v>
      </c>
      <c r="BK2310" s="18" t="s">
        <v>5082</v>
      </c>
      <c r="BL2310" s="100" t="s">
        <v>3393</v>
      </c>
      <c r="BM2310" s="94" t="s">
        <v>1802</v>
      </c>
    </row>
    <row r="2311" spans="53:65" ht="15" x14ac:dyDescent="0.25">
      <c r="BA2311" s="90" t="s">
        <v>5227</v>
      </c>
      <c r="BB2311" s="90" t="s">
        <v>1759</v>
      </c>
      <c r="BC2311" s="90" t="s">
        <v>4621</v>
      </c>
      <c r="BD2311" s="473" t="s">
        <v>1301</v>
      </c>
      <c r="BE2311">
        <v>2305</v>
      </c>
      <c r="BF2311" s="18" t="s">
        <v>5081</v>
      </c>
      <c r="BG2311" s="312" t="s">
        <v>5228</v>
      </c>
      <c r="BH2311" s="93" t="str">
        <f t="shared" si="99"/>
        <v>Missouri Saint Louis City</v>
      </c>
      <c r="BI2311" s="18" t="s">
        <v>3016</v>
      </c>
      <c r="BJ2311" s="18" t="s">
        <v>5082</v>
      </c>
      <c r="BK2311" s="18" t="s">
        <v>5082</v>
      </c>
      <c r="BL2311" s="100" t="s">
        <v>3393</v>
      </c>
      <c r="BM2311" s="94" t="s">
        <v>1802</v>
      </c>
    </row>
    <row r="2312" spans="53:65" ht="15" x14ac:dyDescent="0.25">
      <c r="BA2312" s="91" t="s">
        <v>5229</v>
      </c>
      <c r="BB2312" s="91" t="s">
        <v>1759</v>
      </c>
      <c r="BC2312" s="91" t="s">
        <v>4621</v>
      </c>
      <c r="BD2312" s="473" t="s">
        <v>1301</v>
      </c>
      <c r="BE2312">
        <v>2306</v>
      </c>
      <c r="BF2312" s="18" t="s">
        <v>5081</v>
      </c>
      <c r="BG2312" s="312" t="s">
        <v>5230</v>
      </c>
      <c r="BH2312" s="93" t="str">
        <f t="shared" si="99"/>
        <v>Missouri Sainte Genevieve</v>
      </c>
      <c r="BI2312" s="18" t="s">
        <v>3016</v>
      </c>
      <c r="BJ2312" s="18" t="s">
        <v>5082</v>
      </c>
      <c r="BK2312" s="18" t="s">
        <v>5082</v>
      </c>
      <c r="BL2312" s="100" t="s">
        <v>3393</v>
      </c>
      <c r="BM2312" s="94" t="s">
        <v>1802</v>
      </c>
    </row>
    <row r="2313" spans="53:65" ht="15" x14ac:dyDescent="0.25">
      <c r="BA2313" s="90" t="s">
        <v>5231</v>
      </c>
      <c r="BB2313" s="90" t="s">
        <v>1759</v>
      </c>
      <c r="BC2313" s="90" t="s">
        <v>4621</v>
      </c>
      <c r="BD2313" s="473" t="s">
        <v>1301</v>
      </c>
      <c r="BE2313">
        <v>2307</v>
      </c>
      <c r="BF2313" s="18" t="s">
        <v>5081</v>
      </c>
      <c r="BG2313" s="312" t="s">
        <v>5232</v>
      </c>
      <c r="BH2313" s="93" t="str">
        <f t="shared" si="99"/>
        <v>Missouri Stoddard</v>
      </c>
      <c r="BI2313" s="18" t="s">
        <v>3016</v>
      </c>
      <c r="BJ2313" s="18" t="s">
        <v>5082</v>
      </c>
      <c r="BK2313" s="18" t="s">
        <v>5082</v>
      </c>
      <c r="BL2313" s="100" t="s">
        <v>3393</v>
      </c>
      <c r="BM2313" s="94" t="s">
        <v>1802</v>
      </c>
    </row>
    <row r="2314" spans="53:65" ht="15" x14ac:dyDescent="0.25">
      <c r="BA2314" s="91" t="s">
        <v>5233</v>
      </c>
      <c r="BB2314" s="91" t="s">
        <v>1759</v>
      </c>
      <c r="BC2314" s="91" t="s">
        <v>4621</v>
      </c>
      <c r="BD2314" s="473" t="s">
        <v>1301</v>
      </c>
      <c r="BE2314">
        <v>2308</v>
      </c>
      <c r="BF2314" s="18" t="s">
        <v>5081</v>
      </c>
      <c r="BG2314" s="312" t="s">
        <v>1387</v>
      </c>
      <c r="BH2314" s="93" t="str">
        <f t="shared" si="99"/>
        <v>Missouri Stone</v>
      </c>
      <c r="BI2314" s="18" t="s">
        <v>5089</v>
      </c>
      <c r="BJ2314" s="18" t="s">
        <v>5090</v>
      </c>
      <c r="BK2314" s="18" t="s">
        <v>5090</v>
      </c>
      <c r="BL2314" s="18" t="s">
        <v>5090</v>
      </c>
      <c r="BM2314" s="94" t="s">
        <v>1581</v>
      </c>
    </row>
    <row r="2315" spans="53:65" ht="15" x14ac:dyDescent="0.25">
      <c r="BA2315" s="90" t="s">
        <v>5234</v>
      </c>
      <c r="BB2315" s="90" t="s">
        <v>1759</v>
      </c>
      <c r="BC2315" s="90" t="s">
        <v>4621</v>
      </c>
      <c r="BD2315" s="473" t="s">
        <v>1301</v>
      </c>
      <c r="BE2315">
        <v>2309</v>
      </c>
      <c r="BF2315" s="18" t="s">
        <v>5081</v>
      </c>
      <c r="BG2315" s="312" t="s">
        <v>3586</v>
      </c>
      <c r="BH2315" s="93" t="str">
        <f t="shared" si="99"/>
        <v>Missouri Sullivan</v>
      </c>
      <c r="BI2315" s="18" t="s">
        <v>3016</v>
      </c>
      <c r="BJ2315" s="18" t="s">
        <v>5082</v>
      </c>
      <c r="BK2315" s="18" t="s">
        <v>5082</v>
      </c>
      <c r="BL2315" s="100" t="s">
        <v>3393</v>
      </c>
      <c r="BM2315" s="94" t="s">
        <v>1802</v>
      </c>
    </row>
    <row r="2316" spans="53:65" ht="15" x14ac:dyDescent="0.25">
      <c r="BA2316" s="91" t="s">
        <v>5235</v>
      </c>
      <c r="BB2316" s="91" t="s">
        <v>1759</v>
      </c>
      <c r="BC2316" s="91" t="s">
        <v>5044</v>
      </c>
      <c r="BD2316" s="473" t="s">
        <v>1301</v>
      </c>
      <c r="BE2316">
        <v>2310</v>
      </c>
      <c r="BF2316" s="18" t="s">
        <v>5081</v>
      </c>
      <c r="BG2316" s="312" t="s">
        <v>5236</v>
      </c>
      <c r="BH2316" s="93" t="str">
        <f t="shared" si="99"/>
        <v>Missouri Taney</v>
      </c>
      <c r="BI2316" s="18" t="s">
        <v>5089</v>
      </c>
      <c r="BJ2316" s="18" t="s">
        <v>5090</v>
      </c>
      <c r="BK2316" s="18" t="s">
        <v>5090</v>
      </c>
      <c r="BL2316" s="18" t="s">
        <v>5090</v>
      </c>
      <c r="BM2316" s="94" t="s">
        <v>1581</v>
      </c>
    </row>
    <row r="2317" spans="53:65" ht="15" x14ac:dyDescent="0.25">
      <c r="BA2317" s="90" t="s">
        <v>5237</v>
      </c>
      <c r="BB2317" s="90" t="s">
        <v>1759</v>
      </c>
      <c r="BC2317" s="90" t="s">
        <v>4621</v>
      </c>
      <c r="BD2317" s="473" t="s">
        <v>1301</v>
      </c>
      <c r="BE2317">
        <v>2311</v>
      </c>
      <c r="BF2317" s="18" t="s">
        <v>5081</v>
      </c>
      <c r="BG2317" s="312" t="s">
        <v>5238</v>
      </c>
      <c r="BH2317" s="93" t="str">
        <f t="shared" si="99"/>
        <v>Missouri Texas</v>
      </c>
      <c r="BI2317" s="18" t="s">
        <v>3016</v>
      </c>
      <c r="BJ2317" s="18" t="s">
        <v>5082</v>
      </c>
      <c r="BK2317" s="18" t="s">
        <v>5082</v>
      </c>
      <c r="BL2317" s="100" t="s">
        <v>3393</v>
      </c>
      <c r="BM2317" s="94" t="s">
        <v>1802</v>
      </c>
    </row>
    <row r="2318" spans="53:65" ht="15" x14ac:dyDescent="0.25">
      <c r="BA2318" s="91" t="s">
        <v>5239</v>
      </c>
      <c r="BB2318" s="91" t="s">
        <v>1759</v>
      </c>
      <c r="BC2318" s="91" t="s">
        <v>4621</v>
      </c>
      <c r="BD2318" s="473" t="s">
        <v>1301</v>
      </c>
      <c r="BE2318">
        <v>2312</v>
      </c>
      <c r="BF2318" s="18" t="s">
        <v>5081</v>
      </c>
      <c r="BG2318" s="312" t="s">
        <v>4427</v>
      </c>
      <c r="BH2318" s="93" t="str">
        <f t="shared" si="99"/>
        <v>Missouri Vernon</v>
      </c>
      <c r="BI2318" s="18" t="s">
        <v>3016</v>
      </c>
      <c r="BJ2318" s="18" t="s">
        <v>5082</v>
      </c>
      <c r="BK2318" s="18" t="s">
        <v>5082</v>
      </c>
      <c r="BL2318" s="100" t="s">
        <v>3393</v>
      </c>
      <c r="BM2318" s="94" t="s">
        <v>1802</v>
      </c>
    </row>
    <row r="2319" spans="53:65" ht="15" x14ac:dyDescent="0.25">
      <c r="BA2319" s="90" t="s">
        <v>5240</v>
      </c>
      <c r="BB2319" s="90" t="s">
        <v>1759</v>
      </c>
      <c r="BC2319" s="90" t="s">
        <v>5044</v>
      </c>
      <c r="BD2319" s="473" t="s">
        <v>1301</v>
      </c>
      <c r="BE2319">
        <v>2313</v>
      </c>
      <c r="BF2319" s="18" t="s">
        <v>5081</v>
      </c>
      <c r="BG2319" s="312" t="s">
        <v>4427</v>
      </c>
      <c r="BH2319" s="93" t="str">
        <f>_xlfn.CONCAT(BF2319," ",BG2319)</f>
        <v>Missouri Vernon</v>
      </c>
      <c r="BI2319" s="18" t="s">
        <v>5089</v>
      </c>
      <c r="BJ2319" s="18" t="s">
        <v>5090</v>
      </c>
      <c r="BK2319" s="18" t="s">
        <v>5090</v>
      </c>
      <c r="BL2319" s="18" t="s">
        <v>5090</v>
      </c>
      <c r="BM2319" s="94" t="s">
        <v>1581</v>
      </c>
    </row>
    <row r="2320" spans="53:65" ht="15" x14ac:dyDescent="0.25">
      <c r="BA2320" s="91" t="s">
        <v>5241</v>
      </c>
      <c r="BB2320" s="91" t="s">
        <v>1759</v>
      </c>
      <c r="BC2320" s="91" t="s">
        <v>5044</v>
      </c>
      <c r="BD2320" s="473" t="s">
        <v>1301</v>
      </c>
      <c r="BE2320">
        <v>2314</v>
      </c>
      <c r="BF2320" s="18" t="s">
        <v>5081</v>
      </c>
      <c r="BG2320" s="312" t="s">
        <v>1083</v>
      </c>
      <c r="BH2320" s="93" t="str">
        <f t="shared" si="99"/>
        <v>Missouri Washington</v>
      </c>
      <c r="BI2320" s="18" t="s">
        <v>3016</v>
      </c>
      <c r="BJ2320" s="18" t="s">
        <v>5082</v>
      </c>
      <c r="BK2320" s="18" t="s">
        <v>5082</v>
      </c>
      <c r="BL2320" s="100" t="s">
        <v>3393</v>
      </c>
      <c r="BM2320" s="94" t="s">
        <v>1802</v>
      </c>
    </row>
    <row r="2321" spans="53:65" ht="15" x14ac:dyDescent="0.25">
      <c r="BA2321" s="90" t="s">
        <v>5242</v>
      </c>
      <c r="BB2321" s="90" t="s">
        <v>1759</v>
      </c>
      <c r="BC2321" s="90" t="s">
        <v>4621</v>
      </c>
      <c r="BD2321" s="473" t="s">
        <v>1301</v>
      </c>
      <c r="BE2321">
        <v>2315</v>
      </c>
      <c r="BF2321" s="18" t="s">
        <v>5081</v>
      </c>
      <c r="BG2321" s="312" t="s">
        <v>2846</v>
      </c>
      <c r="BH2321" s="93" t="str">
        <f>_xlfn.CONCAT(BF2321," ",BG2321)</f>
        <v>Missouri Warren</v>
      </c>
      <c r="BI2321" s="18" t="s">
        <v>3016</v>
      </c>
      <c r="BJ2321" s="18" t="s">
        <v>5082</v>
      </c>
      <c r="BK2321" s="18" t="s">
        <v>5082</v>
      </c>
      <c r="BL2321" s="100" t="s">
        <v>3393</v>
      </c>
      <c r="BM2321" s="94" t="s">
        <v>1802</v>
      </c>
    </row>
    <row r="2322" spans="53:65" ht="15" x14ac:dyDescent="0.25">
      <c r="BA2322" s="91" t="s">
        <v>5243</v>
      </c>
      <c r="BB2322" s="91" t="s">
        <v>1759</v>
      </c>
      <c r="BC2322" s="91" t="s">
        <v>4621</v>
      </c>
      <c r="BD2322" s="473" t="s">
        <v>1301</v>
      </c>
      <c r="BE2322">
        <v>2316</v>
      </c>
      <c r="BF2322" s="18" t="s">
        <v>5081</v>
      </c>
      <c r="BG2322" s="312" t="s">
        <v>2855</v>
      </c>
      <c r="BH2322" s="93" t="str">
        <f t="shared" si="99"/>
        <v>Missouri Wayne</v>
      </c>
      <c r="BI2322" s="18" t="s">
        <v>3016</v>
      </c>
      <c r="BJ2322" s="18" t="s">
        <v>5082</v>
      </c>
      <c r="BK2322" s="18" t="s">
        <v>5082</v>
      </c>
      <c r="BL2322" s="100" t="s">
        <v>3393</v>
      </c>
      <c r="BM2322" s="94" t="s">
        <v>1802</v>
      </c>
    </row>
    <row r="2323" spans="53:65" ht="15" x14ac:dyDescent="0.25">
      <c r="BA2323" s="90" t="s">
        <v>5244</v>
      </c>
      <c r="BB2323" s="90" t="s">
        <v>1759</v>
      </c>
      <c r="BC2323" s="90" t="s">
        <v>5044</v>
      </c>
      <c r="BD2323" s="473" t="s">
        <v>1301</v>
      </c>
      <c r="BE2323">
        <v>2317</v>
      </c>
      <c r="BF2323" s="18" t="s">
        <v>5081</v>
      </c>
      <c r="BG2323" s="312" t="s">
        <v>2860</v>
      </c>
      <c r="BH2323" s="93" t="str">
        <f t="shared" si="99"/>
        <v>Missouri Webster</v>
      </c>
      <c r="BI2323" s="18" t="s">
        <v>5089</v>
      </c>
      <c r="BJ2323" s="18" t="s">
        <v>5090</v>
      </c>
      <c r="BK2323" s="18" t="s">
        <v>5090</v>
      </c>
      <c r="BL2323" s="18" t="s">
        <v>5090</v>
      </c>
      <c r="BM2323" s="94" t="s">
        <v>1581</v>
      </c>
    </row>
    <row r="2324" spans="53:65" ht="15" x14ac:dyDescent="0.25">
      <c r="BA2324" s="91" t="s">
        <v>5245</v>
      </c>
      <c r="BB2324" s="91" t="s">
        <v>1759</v>
      </c>
      <c r="BC2324" s="91" t="s">
        <v>4621</v>
      </c>
      <c r="BD2324" s="473" t="s">
        <v>1301</v>
      </c>
      <c r="BE2324">
        <v>2318</v>
      </c>
      <c r="BF2324" s="18" t="s">
        <v>5081</v>
      </c>
      <c r="BG2324" s="312" t="s">
        <v>2893</v>
      </c>
      <c r="BH2324" s="93" t="str">
        <f t="shared" ref="BH2324:BH2398" si="100">_xlfn.CONCAT(BF2324," ",BG2324)</f>
        <v>Missouri Worth</v>
      </c>
      <c r="BI2324" s="18" t="s">
        <v>3016</v>
      </c>
      <c r="BJ2324" s="18" t="s">
        <v>5082</v>
      </c>
      <c r="BK2324" s="18" t="s">
        <v>5082</v>
      </c>
      <c r="BL2324" s="100" t="s">
        <v>3393</v>
      </c>
      <c r="BM2324" s="94" t="s">
        <v>1802</v>
      </c>
    </row>
    <row r="2325" spans="53:65" ht="15" x14ac:dyDescent="0.25">
      <c r="BA2325" s="90" t="s">
        <v>5246</v>
      </c>
      <c r="BB2325" s="90" t="s">
        <v>1759</v>
      </c>
      <c r="BC2325" s="90" t="s">
        <v>4621</v>
      </c>
      <c r="BD2325" s="473" t="s">
        <v>1301</v>
      </c>
      <c r="BE2325">
        <v>2319</v>
      </c>
      <c r="BF2325" s="18" t="s">
        <v>5081</v>
      </c>
      <c r="BG2325" s="312" t="s">
        <v>3784</v>
      </c>
      <c r="BH2325" s="93" t="str">
        <f t="shared" si="100"/>
        <v>Missouri Wright</v>
      </c>
      <c r="BI2325" s="18" t="s">
        <v>5089</v>
      </c>
      <c r="BJ2325" s="18" t="s">
        <v>5090</v>
      </c>
      <c r="BK2325" s="18" t="s">
        <v>5090</v>
      </c>
      <c r="BL2325" s="18" t="s">
        <v>5090</v>
      </c>
      <c r="BM2325" s="94" t="s">
        <v>1581</v>
      </c>
    </row>
    <row r="2326" spans="53:65" ht="15" x14ac:dyDescent="0.25">
      <c r="BA2326" s="91" t="s">
        <v>5247</v>
      </c>
      <c r="BB2326" s="91" t="s">
        <v>1759</v>
      </c>
      <c r="BC2326" s="91" t="s">
        <v>4621</v>
      </c>
      <c r="BD2326" s="473" t="s">
        <v>1301</v>
      </c>
      <c r="BE2326">
        <v>2320</v>
      </c>
      <c r="BF2326" s="18" t="s">
        <v>5248</v>
      </c>
      <c r="BG2326" s="312" t="s">
        <v>5249</v>
      </c>
      <c r="BH2326" s="93" t="str">
        <f t="shared" si="100"/>
        <v>Montana Beaverhead</v>
      </c>
      <c r="BI2326" s="18" t="s">
        <v>244</v>
      </c>
      <c r="BJ2326" s="18" t="s">
        <v>5250</v>
      </c>
      <c r="BK2326" s="18" t="s">
        <v>5251</v>
      </c>
      <c r="BL2326" s="100" t="s">
        <v>302</v>
      </c>
      <c r="BM2326" s="94" t="s">
        <v>308</v>
      </c>
    </row>
    <row r="2327" spans="53:65" ht="15" x14ac:dyDescent="0.25">
      <c r="BA2327" s="90" t="s">
        <v>5252</v>
      </c>
      <c r="BB2327" s="90" t="s">
        <v>1759</v>
      </c>
      <c r="BC2327" s="90" t="s">
        <v>5219</v>
      </c>
      <c r="BD2327" s="473" t="s">
        <v>1301</v>
      </c>
      <c r="BE2327">
        <v>2321</v>
      </c>
      <c r="BF2327" s="18" t="s">
        <v>5248</v>
      </c>
      <c r="BG2327" s="312" t="s">
        <v>5253</v>
      </c>
      <c r="BH2327" s="93" t="str">
        <f t="shared" si="100"/>
        <v>Montana Big Horn</v>
      </c>
      <c r="BI2327" s="18" t="s">
        <v>244</v>
      </c>
      <c r="BJ2327" s="18" t="s">
        <v>5250</v>
      </c>
      <c r="BK2327" s="18" t="s">
        <v>5251</v>
      </c>
      <c r="BL2327" s="100" t="s">
        <v>302</v>
      </c>
      <c r="BM2327" s="94" t="s">
        <v>308</v>
      </c>
    </row>
    <row r="2328" spans="53:65" ht="15" x14ac:dyDescent="0.25">
      <c r="BA2328" s="91" t="s">
        <v>5254</v>
      </c>
      <c r="BB2328" s="91" t="s">
        <v>1759</v>
      </c>
      <c r="BC2328" s="91" t="s">
        <v>5219</v>
      </c>
      <c r="BD2328" s="473" t="s">
        <v>1301</v>
      </c>
      <c r="BE2328">
        <v>2322</v>
      </c>
      <c r="BF2328" s="18" t="s">
        <v>5248</v>
      </c>
      <c r="BG2328" s="312" t="s">
        <v>2920</v>
      </c>
      <c r="BH2328" s="93" t="str">
        <f t="shared" si="100"/>
        <v>Montana Blaine</v>
      </c>
      <c r="BI2328" s="18" t="s">
        <v>244</v>
      </c>
      <c r="BJ2328" s="18" t="s">
        <v>5250</v>
      </c>
      <c r="BK2328" s="18" t="s">
        <v>5251</v>
      </c>
      <c r="BL2328" s="100" t="s">
        <v>302</v>
      </c>
      <c r="BM2328" s="94" t="s">
        <v>308</v>
      </c>
    </row>
    <row r="2329" spans="53:65" ht="15" x14ac:dyDescent="0.25">
      <c r="BA2329" s="91" t="s">
        <v>5255</v>
      </c>
      <c r="BB2329" s="91" t="s">
        <v>1759</v>
      </c>
      <c r="BC2329" s="91" t="s">
        <v>4621</v>
      </c>
      <c r="BD2329" s="473" t="s">
        <v>1301</v>
      </c>
      <c r="BE2329">
        <v>2323</v>
      </c>
      <c r="BF2329" s="18" t="s">
        <v>5248</v>
      </c>
      <c r="BG2329" s="312" t="s">
        <v>5256</v>
      </c>
      <c r="BH2329" s="93" t="str">
        <f t="shared" si="100"/>
        <v>Montana Broadwater</v>
      </c>
      <c r="BI2329" s="18" t="s">
        <v>244</v>
      </c>
      <c r="BJ2329" s="18" t="s">
        <v>5250</v>
      </c>
      <c r="BK2329" s="18" t="s">
        <v>5251</v>
      </c>
      <c r="BL2329" s="100" t="s">
        <v>302</v>
      </c>
      <c r="BM2329" s="94" t="s">
        <v>308</v>
      </c>
    </row>
    <row r="2330" spans="53:65" ht="15" x14ac:dyDescent="0.25">
      <c r="BA2330" s="90" t="s">
        <v>5257</v>
      </c>
      <c r="BB2330" s="90" t="s">
        <v>1759</v>
      </c>
      <c r="BC2330" s="90" t="s">
        <v>4621</v>
      </c>
      <c r="BD2330" s="473" t="s">
        <v>1301</v>
      </c>
      <c r="BE2330">
        <v>2324</v>
      </c>
      <c r="BF2330" s="18" t="s">
        <v>5248</v>
      </c>
      <c r="BG2330" s="312" t="s">
        <v>4032</v>
      </c>
      <c r="BH2330" s="93" t="str">
        <f>_xlfn.CONCAT(BF2330," ",BG2330)</f>
        <v>Montana Carter</v>
      </c>
      <c r="BI2330" s="18" t="s">
        <v>244</v>
      </c>
      <c r="BJ2330" s="18" t="s">
        <v>5250</v>
      </c>
      <c r="BK2330" s="18" t="s">
        <v>5251</v>
      </c>
      <c r="BL2330" s="100" t="s">
        <v>302</v>
      </c>
      <c r="BM2330" s="94" t="s">
        <v>308</v>
      </c>
    </row>
    <row r="2331" spans="53:65" ht="15" x14ac:dyDescent="0.25">
      <c r="BA2331" s="90" t="s">
        <v>5258</v>
      </c>
      <c r="BB2331" s="90" t="s">
        <v>1759</v>
      </c>
      <c r="BC2331" s="90" t="s">
        <v>5219</v>
      </c>
      <c r="BD2331" s="473" t="s">
        <v>1301</v>
      </c>
      <c r="BE2331">
        <v>2325</v>
      </c>
      <c r="BF2331" s="18" t="s">
        <v>5248</v>
      </c>
      <c r="BG2331" s="312" t="s">
        <v>5259</v>
      </c>
      <c r="BH2331" s="93" t="str">
        <f t="shared" si="100"/>
        <v>Montana Carbon</v>
      </c>
      <c r="BI2331" s="18" t="s">
        <v>244</v>
      </c>
      <c r="BJ2331" s="18" t="s">
        <v>5250</v>
      </c>
      <c r="BK2331" s="18" t="s">
        <v>5251</v>
      </c>
      <c r="BL2331" s="100" t="s">
        <v>302</v>
      </c>
      <c r="BM2331" s="94" t="s">
        <v>308</v>
      </c>
    </row>
    <row r="2332" spans="53:65" ht="15" x14ac:dyDescent="0.25">
      <c r="BA2332" s="91" t="s">
        <v>5260</v>
      </c>
      <c r="BB2332" s="91" t="s">
        <v>1759</v>
      </c>
      <c r="BC2332" s="91" t="s">
        <v>5219</v>
      </c>
      <c r="BD2332" s="473" t="s">
        <v>1301</v>
      </c>
      <c r="BE2332">
        <v>2326</v>
      </c>
      <c r="BF2332" s="18" t="s">
        <v>5248</v>
      </c>
      <c r="BG2332" s="312" t="s">
        <v>5261</v>
      </c>
      <c r="BH2332" s="93" t="str">
        <f t="shared" si="100"/>
        <v>Montana Cascade</v>
      </c>
      <c r="BI2332" s="18" t="s">
        <v>244</v>
      </c>
      <c r="BJ2332" s="18" t="s">
        <v>5250</v>
      </c>
      <c r="BK2332" s="18" t="s">
        <v>5251</v>
      </c>
      <c r="BL2332" s="100" t="s">
        <v>302</v>
      </c>
      <c r="BM2332" s="94" t="s">
        <v>308</v>
      </c>
    </row>
    <row r="2333" spans="53:65" ht="15" x14ac:dyDescent="0.25">
      <c r="BA2333" s="90" t="s">
        <v>5262</v>
      </c>
      <c r="BB2333" s="90" t="s">
        <v>1759</v>
      </c>
      <c r="BC2333" s="90" t="s">
        <v>5219</v>
      </c>
      <c r="BD2333" s="473" t="s">
        <v>1301</v>
      </c>
      <c r="BE2333">
        <v>2327</v>
      </c>
      <c r="BF2333" s="18" t="s">
        <v>5248</v>
      </c>
      <c r="BG2333" s="312" t="s">
        <v>5263</v>
      </c>
      <c r="BH2333" s="93" t="str">
        <f t="shared" si="100"/>
        <v>Montana Chouteau</v>
      </c>
      <c r="BI2333" s="18" t="s">
        <v>244</v>
      </c>
      <c r="BJ2333" s="18" t="s">
        <v>5250</v>
      </c>
      <c r="BK2333" s="18" t="s">
        <v>5251</v>
      </c>
      <c r="BL2333" s="100" t="s">
        <v>302</v>
      </c>
      <c r="BM2333" s="94" t="s">
        <v>308</v>
      </c>
    </row>
    <row r="2334" spans="53:65" ht="15" x14ac:dyDescent="0.25">
      <c r="BA2334" s="91" t="s">
        <v>5264</v>
      </c>
      <c r="BB2334" s="91" t="s">
        <v>1759</v>
      </c>
      <c r="BC2334" s="91" t="s">
        <v>5219</v>
      </c>
      <c r="BD2334" s="473" t="s">
        <v>1301</v>
      </c>
      <c r="BE2334">
        <v>2328</v>
      </c>
      <c r="BF2334" s="18" t="s">
        <v>5248</v>
      </c>
      <c r="BG2334" s="312" t="s">
        <v>1612</v>
      </c>
      <c r="BH2334" s="93" t="str">
        <f t="shared" si="100"/>
        <v>Montana Custer</v>
      </c>
      <c r="BI2334" s="18" t="s">
        <v>244</v>
      </c>
      <c r="BJ2334" s="18" t="s">
        <v>5250</v>
      </c>
      <c r="BK2334" s="18" t="s">
        <v>5251</v>
      </c>
      <c r="BL2334" s="100" t="s">
        <v>302</v>
      </c>
      <c r="BM2334" s="94" t="s">
        <v>308</v>
      </c>
    </row>
    <row r="2335" spans="53:65" ht="15" x14ac:dyDescent="0.25">
      <c r="BA2335" s="90" t="s">
        <v>5265</v>
      </c>
      <c r="BB2335" s="90" t="s">
        <v>1759</v>
      </c>
      <c r="BC2335" s="90" t="s">
        <v>5219</v>
      </c>
      <c r="BD2335" s="473" t="s">
        <v>1301</v>
      </c>
      <c r="BE2335">
        <v>2329</v>
      </c>
      <c r="BF2335" s="18" t="s">
        <v>5248</v>
      </c>
      <c r="BG2335" s="312" t="s">
        <v>5266</v>
      </c>
      <c r="BH2335" s="93" t="str">
        <f t="shared" si="100"/>
        <v>Montana Daniels</v>
      </c>
      <c r="BI2335" s="18" t="s">
        <v>244</v>
      </c>
      <c r="BJ2335" s="18" t="s">
        <v>5250</v>
      </c>
      <c r="BK2335" s="18" t="s">
        <v>5251</v>
      </c>
      <c r="BL2335" s="100" t="s">
        <v>302</v>
      </c>
      <c r="BM2335" s="94" t="s">
        <v>308</v>
      </c>
    </row>
    <row r="2336" spans="53:65" ht="15" x14ac:dyDescent="0.25">
      <c r="BA2336" s="91" t="s">
        <v>5267</v>
      </c>
      <c r="BB2336" s="91" t="s">
        <v>1759</v>
      </c>
      <c r="BC2336" s="91" t="s">
        <v>5219</v>
      </c>
      <c r="BD2336" s="473" t="s">
        <v>1301</v>
      </c>
      <c r="BE2336">
        <v>2330</v>
      </c>
      <c r="BF2336" s="18" t="s">
        <v>5248</v>
      </c>
      <c r="BG2336" s="312" t="s">
        <v>2331</v>
      </c>
      <c r="BH2336" s="93" t="str">
        <f>_xlfn.CONCAT(BF2336," ",BG2336)</f>
        <v>Montana Dawson</v>
      </c>
      <c r="BI2336" s="18" t="s">
        <v>244</v>
      </c>
      <c r="BJ2336" s="18" t="s">
        <v>5250</v>
      </c>
      <c r="BK2336" s="18" t="s">
        <v>5251</v>
      </c>
      <c r="BL2336" s="100" t="s">
        <v>302</v>
      </c>
      <c r="BM2336" s="94" t="s">
        <v>308</v>
      </c>
    </row>
    <row r="2337" spans="53:65" ht="15" x14ac:dyDescent="0.25">
      <c r="BA2337" s="90" t="s">
        <v>5268</v>
      </c>
      <c r="BB2337" s="90" t="s">
        <v>1759</v>
      </c>
      <c r="BC2337" s="90" t="s">
        <v>5219</v>
      </c>
      <c r="BD2337" s="473" t="s">
        <v>1301</v>
      </c>
      <c r="BE2337">
        <v>2331</v>
      </c>
      <c r="BF2337" s="18" t="s">
        <v>5248</v>
      </c>
      <c r="BG2337" s="312" t="s">
        <v>5269</v>
      </c>
      <c r="BH2337" s="93" t="str">
        <f t="shared" si="100"/>
        <v>Montana Deer Lodge</v>
      </c>
      <c r="BI2337" s="18" t="s">
        <v>244</v>
      </c>
      <c r="BJ2337" s="18" t="s">
        <v>2913</v>
      </c>
      <c r="BK2337" s="18" t="s">
        <v>2914</v>
      </c>
      <c r="BL2337" s="100" t="s">
        <v>1145</v>
      </c>
      <c r="BM2337" s="94" t="s">
        <v>308</v>
      </c>
    </row>
    <row r="2338" spans="53:65" ht="15" x14ac:dyDescent="0.25">
      <c r="BA2338" s="91" t="s">
        <v>5270</v>
      </c>
      <c r="BB2338" s="91" t="s">
        <v>1759</v>
      </c>
      <c r="BC2338" s="91" t="s">
        <v>5219</v>
      </c>
      <c r="BD2338" s="473" t="s">
        <v>1301</v>
      </c>
      <c r="BE2338">
        <v>2332</v>
      </c>
      <c r="BF2338" s="18" t="s">
        <v>5248</v>
      </c>
      <c r="BG2338" s="312" t="s">
        <v>5271</v>
      </c>
      <c r="BH2338" s="93" t="str">
        <f t="shared" si="100"/>
        <v>Montana Fallon</v>
      </c>
      <c r="BI2338" s="18" t="s">
        <v>244</v>
      </c>
      <c r="BJ2338" s="18" t="s">
        <v>5250</v>
      </c>
      <c r="BK2338" s="18" t="s">
        <v>5251</v>
      </c>
      <c r="BL2338" s="100" t="s">
        <v>302</v>
      </c>
      <c r="BM2338" s="94" t="s">
        <v>308</v>
      </c>
    </row>
    <row r="2339" spans="53:65" ht="15" x14ac:dyDescent="0.25">
      <c r="BA2339" s="90" t="s">
        <v>5272</v>
      </c>
      <c r="BB2339" s="90" t="s">
        <v>1759</v>
      </c>
      <c r="BC2339" s="90" t="s">
        <v>5219</v>
      </c>
      <c r="BD2339" s="473" t="s">
        <v>1301</v>
      </c>
      <c r="BE2339">
        <v>2333</v>
      </c>
      <c r="BF2339" s="18" t="s">
        <v>5248</v>
      </c>
      <c r="BG2339" s="312" t="s">
        <v>5273</v>
      </c>
      <c r="BH2339" s="93" t="str">
        <f t="shared" si="100"/>
        <v>Montana Fergus</v>
      </c>
      <c r="BI2339" s="18" t="s">
        <v>244</v>
      </c>
      <c r="BJ2339" s="18" t="s">
        <v>5250</v>
      </c>
      <c r="BK2339" s="18" t="s">
        <v>5251</v>
      </c>
      <c r="BL2339" s="100" t="s">
        <v>302</v>
      </c>
      <c r="BM2339" s="94" t="s">
        <v>308</v>
      </c>
    </row>
    <row r="2340" spans="53:65" ht="15" x14ac:dyDescent="0.25">
      <c r="BA2340" s="91" t="s">
        <v>5274</v>
      </c>
      <c r="BB2340" s="91" t="s">
        <v>1759</v>
      </c>
      <c r="BC2340" s="91" t="s">
        <v>5219</v>
      </c>
      <c r="BD2340" s="473" t="s">
        <v>1301</v>
      </c>
      <c r="BE2340">
        <v>2334</v>
      </c>
      <c r="BF2340" s="18" t="s">
        <v>5248</v>
      </c>
      <c r="BG2340" s="312" t="s">
        <v>5275</v>
      </c>
      <c r="BH2340" s="93" t="str">
        <f>_xlfn.CONCAT(BF2340," ",BG2340)</f>
        <v>Montana Flathead</v>
      </c>
      <c r="BI2340" s="18" t="s">
        <v>244</v>
      </c>
      <c r="BJ2340" s="18" t="s">
        <v>2913</v>
      </c>
      <c r="BK2340" s="18" t="s">
        <v>2914</v>
      </c>
      <c r="BL2340" s="100" t="s">
        <v>1145</v>
      </c>
      <c r="BM2340" s="94" t="s">
        <v>308</v>
      </c>
    </row>
    <row r="2341" spans="53:65" ht="15" x14ac:dyDescent="0.25">
      <c r="BA2341" s="90" t="s">
        <v>5276</v>
      </c>
      <c r="BB2341" s="90" t="s">
        <v>1759</v>
      </c>
      <c r="BC2341" s="90" t="s">
        <v>5219</v>
      </c>
      <c r="BD2341" s="473" t="s">
        <v>1301</v>
      </c>
      <c r="BE2341">
        <v>2335</v>
      </c>
      <c r="BF2341" s="18" t="s">
        <v>5248</v>
      </c>
      <c r="BG2341" s="312" t="s">
        <v>3151</v>
      </c>
      <c r="BH2341" s="93" t="str">
        <f t="shared" si="100"/>
        <v>Montana Gallatin</v>
      </c>
      <c r="BI2341" s="18" t="s">
        <v>244</v>
      </c>
      <c r="BJ2341" s="18" t="s">
        <v>5250</v>
      </c>
      <c r="BK2341" s="18" t="s">
        <v>5251</v>
      </c>
      <c r="BL2341" s="100" t="s">
        <v>302</v>
      </c>
      <c r="BM2341" s="94" t="s">
        <v>308</v>
      </c>
    </row>
    <row r="2342" spans="53:65" ht="15" x14ac:dyDescent="0.25">
      <c r="BA2342" s="91" t="s">
        <v>5277</v>
      </c>
      <c r="BB2342" s="91" t="s">
        <v>1759</v>
      </c>
      <c r="BC2342" s="91" t="s">
        <v>4621</v>
      </c>
      <c r="BD2342" s="473" t="s">
        <v>1301</v>
      </c>
      <c r="BE2342">
        <v>2336</v>
      </c>
      <c r="BF2342" s="18" t="s">
        <v>5248</v>
      </c>
      <c r="BG2342" s="312" t="s">
        <v>1642</v>
      </c>
      <c r="BH2342" s="93" t="str">
        <f t="shared" si="100"/>
        <v>Montana Garfield</v>
      </c>
      <c r="BI2342" s="18" t="s">
        <v>244</v>
      </c>
      <c r="BJ2342" s="18" t="s">
        <v>5250</v>
      </c>
      <c r="BK2342" s="18" t="s">
        <v>5251</v>
      </c>
      <c r="BL2342" s="100" t="s">
        <v>302</v>
      </c>
      <c r="BM2342" s="94" t="s">
        <v>308</v>
      </c>
    </row>
    <row r="2343" spans="53:65" ht="15" x14ac:dyDescent="0.25">
      <c r="BA2343" s="90" t="s">
        <v>5278</v>
      </c>
      <c r="BB2343" s="90" t="s">
        <v>1759</v>
      </c>
      <c r="BC2343" s="90" t="s">
        <v>5219</v>
      </c>
      <c r="BD2343" s="473" t="s">
        <v>1301</v>
      </c>
      <c r="BE2343">
        <v>2337</v>
      </c>
      <c r="BF2343" s="18" t="s">
        <v>5248</v>
      </c>
      <c r="BG2343" s="312" t="s">
        <v>5279</v>
      </c>
      <c r="BH2343" s="93" t="str">
        <f t="shared" si="100"/>
        <v>Montana Glacier</v>
      </c>
      <c r="BI2343" s="18" t="s">
        <v>244</v>
      </c>
      <c r="BJ2343" s="18" t="s">
        <v>2913</v>
      </c>
      <c r="BK2343" s="18" t="s">
        <v>2914</v>
      </c>
      <c r="BL2343" s="100" t="s">
        <v>1145</v>
      </c>
      <c r="BM2343" s="94" t="s">
        <v>308</v>
      </c>
    </row>
    <row r="2344" spans="53:65" ht="15" x14ac:dyDescent="0.25">
      <c r="BA2344" s="91" t="s">
        <v>5280</v>
      </c>
      <c r="BB2344" s="91" t="s">
        <v>1759</v>
      </c>
      <c r="BC2344" s="91" t="s">
        <v>5219</v>
      </c>
      <c r="BD2344" s="473" t="s">
        <v>1301</v>
      </c>
      <c r="BE2344">
        <v>2338</v>
      </c>
      <c r="BF2344" s="18" t="s">
        <v>5248</v>
      </c>
      <c r="BG2344" s="312" t="s">
        <v>5281</v>
      </c>
      <c r="BH2344" s="93" t="str">
        <f t="shared" si="100"/>
        <v>Montana Golden Valley</v>
      </c>
      <c r="BI2344" s="18" t="s">
        <v>244</v>
      </c>
      <c r="BJ2344" s="18" t="s">
        <v>5250</v>
      </c>
      <c r="BK2344" s="18" t="s">
        <v>5251</v>
      </c>
      <c r="BL2344" s="100" t="s">
        <v>302</v>
      </c>
      <c r="BM2344" s="94" t="s">
        <v>308</v>
      </c>
    </row>
    <row r="2345" spans="53:65" ht="15" x14ac:dyDescent="0.25">
      <c r="BA2345" s="90" t="s">
        <v>5282</v>
      </c>
      <c r="BB2345" s="90" t="s">
        <v>1759</v>
      </c>
      <c r="BC2345" s="90" t="s">
        <v>5219</v>
      </c>
      <c r="BD2345" s="473" t="s">
        <v>1301</v>
      </c>
      <c r="BE2345">
        <v>2339</v>
      </c>
      <c r="BF2345" s="18" t="s">
        <v>5248</v>
      </c>
      <c r="BG2345" s="312" t="s">
        <v>5283</v>
      </c>
      <c r="BH2345" s="93" t="str">
        <f t="shared" si="100"/>
        <v>Montana Granite</v>
      </c>
      <c r="BI2345" s="18" t="s">
        <v>244</v>
      </c>
      <c r="BJ2345" s="18" t="s">
        <v>2913</v>
      </c>
      <c r="BK2345" s="18" t="s">
        <v>2914</v>
      </c>
      <c r="BL2345" s="100" t="s">
        <v>1145</v>
      </c>
      <c r="BM2345" s="94" t="s">
        <v>308</v>
      </c>
    </row>
    <row r="2346" spans="53:65" ht="15" x14ac:dyDescent="0.25">
      <c r="BA2346" s="91" t="s">
        <v>5284</v>
      </c>
      <c r="BB2346" s="91" t="s">
        <v>1759</v>
      </c>
      <c r="BC2346" s="91" t="s">
        <v>5219</v>
      </c>
      <c r="BD2346" s="473" t="s">
        <v>1301</v>
      </c>
      <c r="BE2346">
        <v>2340</v>
      </c>
      <c r="BF2346" s="18" t="s">
        <v>5248</v>
      </c>
      <c r="BG2346" s="312" t="s">
        <v>5285</v>
      </c>
      <c r="BH2346" s="93" t="str">
        <f t="shared" si="100"/>
        <v>Montana Hill</v>
      </c>
      <c r="BI2346" s="18" t="s">
        <v>244</v>
      </c>
      <c r="BJ2346" s="18" t="s">
        <v>5250</v>
      </c>
      <c r="BK2346" s="18" t="s">
        <v>5251</v>
      </c>
      <c r="BL2346" s="100" t="s">
        <v>302</v>
      </c>
      <c r="BM2346" s="94" t="s">
        <v>308</v>
      </c>
    </row>
    <row r="2347" spans="53:65" ht="15" x14ac:dyDescent="0.25">
      <c r="BA2347" s="90" t="s">
        <v>5286</v>
      </c>
      <c r="BB2347" s="90" t="s">
        <v>1759</v>
      </c>
      <c r="BC2347" s="90" t="s">
        <v>5219</v>
      </c>
      <c r="BD2347" s="473" t="s">
        <v>1301</v>
      </c>
      <c r="BE2347">
        <v>2341</v>
      </c>
      <c r="BF2347" s="18" t="s">
        <v>5248</v>
      </c>
      <c r="BG2347" s="312" t="s">
        <v>856</v>
      </c>
      <c r="BH2347" s="93" t="str">
        <f t="shared" si="100"/>
        <v>Montana Jefferson</v>
      </c>
      <c r="BI2347" s="18" t="s">
        <v>244</v>
      </c>
      <c r="BJ2347" s="18" t="s">
        <v>5250</v>
      </c>
      <c r="BK2347" s="18" t="s">
        <v>5251</v>
      </c>
      <c r="BL2347" s="100" t="s">
        <v>302</v>
      </c>
      <c r="BM2347" s="94" t="s">
        <v>308</v>
      </c>
    </row>
    <row r="2348" spans="53:65" ht="15" x14ac:dyDescent="0.25">
      <c r="BA2348" s="91" t="s">
        <v>5287</v>
      </c>
      <c r="BB2348" s="91" t="s">
        <v>1759</v>
      </c>
      <c r="BC2348" s="91" t="s">
        <v>5219</v>
      </c>
      <c r="BD2348" s="473" t="s">
        <v>1301</v>
      </c>
      <c r="BE2348">
        <v>2342</v>
      </c>
      <c r="BF2348" s="18" t="s">
        <v>5248</v>
      </c>
      <c r="BG2348" s="312" t="s">
        <v>5288</v>
      </c>
      <c r="BH2348" s="93" t="str">
        <f t="shared" si="100"/>
        <v>Montana Judith Basin</v>
      </c>
      <c r="BI2348" s="18" t="s">
        <v>244</v>
      </c>
      <c r="BJ2348" s="18" t="s">
        <v>5250</v>
      </c>
      <c r="BK2348" s="18" t="s">
        <v>5251</v>
      </c>
      <c r="BL2348" s="100" t="s">
        <v>302</v>
      </c>
      <c r="BM2348" s="94" t="s">
        <v>308</v>
      </c>
    </row>
    <row r="2349" spans="53:65" ht="15" x14ac:dyDescent="0.25">
      <c r="BA2349" s="90" t="s">
        <v>5289</v>
      </c>
      <c r="BB2349" s="90" t="s">
        <v>1759</v>
      </c>
      <c r="BC2349" s="90" t="s">
        <v>5219</v>
      </c>
      <c r="BD2349" s="473" t="s">
        <v>1301</v>
      </c>
      <c r="BE2349">
        <v>2343</v>
      </c>
      <c r="BF2349" s="18" t="s">
        <v>5248</v>
      </c>
      <c r="BG2349" s="312" t="s">
        <v>1460</v>
      </c>
      <c r="BH2349" s="93" t="str">
        <f t="shared" si="100"/>
        <v>Montana Lake</v>
      </c>
      <c r="BI2349" s="18" t="s">
        <v>244</v>
      </c>
      <c r="BJ2349" s="18" t="s">
        <v>2913</v>
      </c>
      <c r="BK2349" s="18" t="s">
        <v>2914</v>
      </c>
      <c r="BL2349" s="100" t="s">
        <v>1145</v>
      </c>
      <c r="BM2349" s="94" t="s">
        <v>308</v>
      </c>
    </row>
    <row r="2350" spans="53:65" ht="15" x14ac:dyDescent="0.25">
      <c r="BA2350" s="91" t="s">
        <v>5290</v>
      </c>
      <c r="BB2350" s="91" t="s">
        <v>1759</v>
      </c>
      <c r="BC2350" s="91" t="s">
        <v>5219</v>
      </c>
      <c r="BD2350" s="473" t="s">
        <v>1301</v>
      </c>
      <c r="BE2350">
        <v>2344</v>
      </c>
      <c r="BF2350" s="18" t="s">
        <v>5248</v>
      </c>
      <c r="BG2350" s="312" t="s">
        <v>5291</v>
      </c>
      <c r="BH2350" s="93" t="str">
        <f t="shared" si="100"/>
        <v>Montana Lewis and Clark</v>
      </c>
      <c r="BI2350" s="18" t="s">
        <v>244</v>
      </c>
      <c r="BJ2350" s="18" t="s">
        <v>5250</v>
      </c>
      <c r="BK2350" s="18" t="s">
        <v>5251</v>
      </c>
      <c r="BL2350" s="100" t="s">
        <v>302</v>
      </c>
      <c r="BM2350" s="94" t="s">
        <v>308</v>
      </c>
    </row>
    <row r="2351" spans="53:65" ht="15" x14ac:dyDescent="0.25">
      <c r="BA2351" s="90" t="s">
        <v>5292</v>
      </c>
      <c r="BB2351" s="90" t="s">
        <v>1759</v>
      </c>
      <c r="BC2351" s="90" t="s">
        <v>4621</v>
      </c>
      <c r="BD2351" s="473" t="s">
        <v>1301</v>
      </c>
      <c r="BE2351">
        <v>2345</v>
      </c>
      <c r="BF2351" s="18" t="s">
        <v>5248</v>
      </c>
      <c r="BG2351" s="312" t="s">
        <v>1990</v>
      </c>
      <c r="BH2351" s="93" t="str">
        <f t="shared" si="100"/>
        <v>Montana Liberty</v>
      </c>
      <c r="BI2351" s="18" t="s">
        <v>244</v>
      </c>
      <c r="BJ2351" s="18" t="s">
        <v>5250</v>
      </c>
      <c r="BK2351" s="18" t="s">
        <v>5251</v>
      </c>
      <c r="BL2351" s="100" t="s">
        <v>302</v>
      </c>
      <c r="BM2351" s="94" t="s">
        <v>308</v>
      </c>
    </row>
    <row r="2352" spans="53:65" ht="15" x14ac:dyDescent="0.25">
      <c r="BA2352" s="91" t="s">
        <v>5293</v>
      </c>
      <c r="BB2352" s="91" t="s">
        <v>1759</v>
      </c>
      <c r="BC2352" s="91" t="s">
        <v>4621</v>
      </c>
      <c r="BD2352" s="473" t="s">
        <v>1301</v>
      </c>
      <c r="BE2352">
        <v>2346</v>
      </c>
      <c r="BF2352" s="18" t="s">
        <v>5248</v>
      </c>
      <c r="BG2352" s="312" t="s">
        <v>1296</v>
      </c>
      <c r="BH2352" s="93" t="str">
        <f t="shared" si="100"/>
        <v>Montana Lincoln</v>
      </c>
      <c r="BI2352" s="18" t="s">
        <v>244</v>
      </c>
      <c r="BJ2352" s="18" t="s">
        <v>2913</v>
      </c>
      <c r="BK2352" s="18" t="s">
        <v>2914</v>
      </c>
      <c r="BL2352" s="100" t="s">
        <v>1145</v>
      </c>
      <c r="BM2352" s="94" t="s">
        <v>308</v>
      </c>
    </row>
    <row r="2353" spans="53:65" ht="15" x14ac:dyDescent="0.25">
      <c r="BA2353" s="90" t="s">
        <v>5294</v>
      </c>
      <c r="BB2353" s="90" t="s">
        <v>1759</v>
      </c>
      <c r="BC2353" s="90" t="s">
        <v>5219</v>
      </c>
      <c r="BD2353" s="473" t="s">
        <v>1301</v>
      </c>
      <c r="BE2353">
        <v>2347</v>
      </c>
      <c r="BF2353" s="18" t="s">
        <v>5248</v>
      </c>
      <c r="BG2353" s="312" t="s">
        <v>925</v>
      </c>
      <c r="BH2353" s="93" t="str">
        <f t="shared" si="100"/>
        <v>Montana Madison</v>
      </c>
      <c r="BI2353" s="18" t="s">
        <v>244</v>
      </c>
      <c r="BJ2353" s="18" t="s">
        <v>5250</v>
      </c>
      <c r="BK2353" s="18" t="s">
        <v>5251</v>
      </c>
      <c r="BL2353" s="100" t="s">
        <v>302</v>
      </c>
      <c r="BM2353" s="94" t="s">
        <v>308</v>
      </c>
    </row>
    <row r="2354" spans="53:65" ht="15" x14ac:dyDescent="0.25">
      <c r="BA2354" s="91" t="s">
        <v>5295</v>
      </c>
      <c r="BB2354" s="91" t="s">
        <v>1759</v>
      </c>
      <c r="BC2354" s="91" t="s">
        <v>5219</v>
      </c>
      <c r="BD2354" s="473" t="s">
        <v>1301</v>
      </c>
      <c r="BE2354">
        <v>2348</v>
      </c>
      <c r="BF2354" s="18" t="s">
        <v>5248</v>
      </c>
      <c r="BG2354" s="312" t="s">
        <v>5296</v>
      </c>
      <c r="BH2354" s="93" t="str">
        <f t="shared" si="100"/>
        <v>Montana McCone</v>
      </c>
      <c r="BI2354" s="18" t="s">
        <v>244</v>
      </c>
      <c r="BJ2354" s="18" t="s">
        <v>5250</v>
      </c>
      <c r="BK2354" s="18" t="s">
        <v>5251</v>
      </c>
      <c r="BL2354" s="100" t="s">
        <v>302</v>
      </c>
      <c r="BM2354" s="94" t="s">
        <v>308</v>
      </c>
    </row>
    <row r="2355" spans="53:65" ht="15" x14ac:dyDescent="0.25">
      <c r="BA2355" s="90" t="s">
        <v>5297</v>
      </c>
      <c r="BB2355" s="90" t="s">
        <v>1759</v>
      </c>
      <c r="BC2355" s="90" t="s">
        <v>4621</v>
      </c>
      <c r="BD2355" s="473" t="s">
        <v>1301</v>
      </c>
      <c r="BE2355">
        <v>2349</v>
      </c>
      <c r="BF2355" s="18" t="s">
        <v>5248</v>
      </c>
      <c r="BG2355" s="312" t="s">
        <v>5298</v>
      </c>
      <c r="BH2355" s="93" t="str">
        <f t="shared" si="100"/>
        <v>Montana Meagher</v>
      </c>
      <c r="BI2355" s="18" t="s">
        <v>244</v>
      </c>
      <c r="BJ2355" s="18" t="s">
        <v>5250</v>
      </c>
      <c r="BK2355" s="18" t="s">
        <v>5251</v>
      </c>
      <c r="BL2355" s="100" t="s">
        <v>302</v>
      </c>
      <c r="BM2355" s="94" t="s">
        <v>308</v>
      </c>
    </row>
    <row r="2356" spans="53:65" ht="15" x14ac:dyDescent="0.25">
      <c r="BA2356" s="91" t="s">
        <v>5299</v>
      </c>
      <c r="BB2356" s="91" t="s">
        <v>1759</v>
      </c>
      <c r="BC2356" s="91" t="s">
        <v>5219</v>
      </c>
      <c r="BD2356" s="473" t="s">
        <v>1301</v>
      </c>
      <c r="BF2356" s="18" t="s">
        <v>5248</v>
      </c>
      <c r="BG2356" s="312" t="s">
        <v>1691</v>
      </c>
      <c r="BH2356" s="93" t="str">
        <f t="shared" si="100"/>
        <v>Montana Mineral</v>
      </c>
      <c r="BI2356" s="18" t="s">
        <v>244</v>
      </c>
      <c r="BJ2356" s="18" t="s">
        <v>2913</v>
      </c>
      <c r="BK2356" s="18" t="s">
        <v>2914</v>
      </c>
      <c r="BL2356" s="100" t="s">
        <v>1145</v>
      </c>
      <c r="BM2356" s="94" t="s">
        <v>308</v>
      </c>
    </row>
    <row r="2357" spans="53:65" ht="15" x14ac:dyDescent="0.25">
      <c r="BA2357" s="91" t="s">
        <v>5300</v>
      </c>
      <c r="BB2357" s="91" t="s">
        <v>1759</v>
      </c>
      <c r="BC2357" s="91" t="s">
        <v>5219</v>
      </c>
      <c r="BD2357" s="473" t="s">
        <v>1301</v>
      </c>
      <c r="BE2357">
        <v>2350</v>
      </c>
      <c r="BF2357" s="18" t="s">
        <v>5248</v>
      </c>
      <c r="BG2357" s="312" t="s">
        <v>5301</v>
      </c>
      <c r="BH2357" s="93" t="str">
        <f t="shared" si="100"/>
        <v>Montana Missoula</v>
      </c>
      <c r="BI2357" s="18" t="s">
        <v>244</v>
      </c>
      <c r="BJ2357" s="18" t="s">
        <v>2913</v>
      </c>
      <c r="BK2357" s="18" t="s">
        <v>2914</v>
      </c>
      <c r="BL2357" s="100" t="s">
        <v>1145</v>
      </c>
      <c r="BM2357" s="94" t="s">
        <v>308</v>
      </c>
    </row>
    <row r="2358" spans="53:65" ht="15" x14ac:dyDescent="0.25">
      <c r="BA2358" s="90" t="s">
        <v>5302</v>
      </c>
      <c r="BB2358" s="90" t="s">
        <v>1759</v>
      </c>
      <c r="BC2358" s="90" t="s">
        <v>5219</v>
      </c>
      <c r="BD2358" s="473" t="s">
        <v>1301</v>
      </c>
      <c r="BE2358">
        <v>2351</v>
      </c>
      <c r="BF2358" s="18" t="s">
        <v>5248</v>
      </c>
      <c r="BG2358" s="312" t="s">
        <v>5303</v>
      </c>
      <c r="BH2358" s="93" t="str">
        <f t="shared" si="100"/>
        <v>Montana Musselshell</v>
      </c>
      <c r="BI2358" s="18" t="s">
        <v>244</v>
      </c>
      <c r="BJ2358" s="18" t="s">
        <v>5250</v>
      </c>
      <c r="BK2358" s="18" t="s">
        <v>5251</v>
      </c>
      <c r="BL2358" s="100" t="s">
        <v>302</v>
      </c>
      <c r="BM2358" s="94" t="s">
        <v>308</v>
      </c>
    </row>
    <row r="2359" spans="53:65" ht="15" x14ac:dyDescent="0.25">
      <c r="BA2359" s="91" t="s">
        <v>5304</v>
      </c>
      <c r="BB2359" s="91" t="s">
        <v>1759</v>
      </c>
      <c r="BC2359" s="91" t="s">
        <v>5219</v>
      </c>
      <c r="BD2359" s="473" t="s">
        <v>1301</v>
      </c>
      <c r="BE2359">
        <v>2352</v>
      </c>
      <c r="BF2359" s="18" t="s">
        <v>5248</v>
      </c>
      <c r="BG2359" s="312" t="s">
        <v>1711</v>
      </c>
      <c r="BH2359" s="93" t="str">
        <f t="shared" si="100"/>
        <v>Montana Park</v>
      </c>
      <c r="BI2359" s="18" t="s">
        <v>244</v>
      </c>
      <c r="BJ2359" s="18" t="s">
        <v>5250</v>
      </c>
      <c r="BK2359" s="18" t="s">
        <v>5251</v>
      </c>
      <c r="BL2359" s="100" t="s">
        <v>302</v>
      </c>
      <c r="BM2359" s="94" t="s">
        <v>308</v>
      </c>
    </row>
    <row r="2360" spans="53:65" ht="15" x14ac:dyDescent="0.25">
      <c r="BA2360" s="90" t="s">
        <v>5305</v>
      </c>
      <c r="BB2360" s="90" t="s">
        <v>1759</v>
      </c>
      <c r="BC2360" s="90" t="s">
        <v>5219</v>
      </c>
      <c r="BD2360" s="473" t="s">
        <v>1301</v>
      </c>
      <c r="BE2360">
        <v>2353</v>
      </c>
      <c r="BF2360" s="18" t="s">
        <v>5248</v>
      </c>
      <c r="BG2360" s="312" t="s">
        <v>5306</v>
      </c>
      <c r="BH2360" s="93" t="str">
        <f t="shared" si="100"/>
        <v>Montana Petroleum</v>
      </c>
      <c r="BI2360" s="18" t="s">
        <v>244</v>
      </c>
      <c r="BJ2360" s="18" t="s">
        <v>5250</v>
      </c>
      <c r="BK2360" s="18" t="s">
        <v>5251</v>
      </c>
      <c r="BL2360" s="100" t="s">
        <v>302</v>
      </c>
      <c r="BM2360" s="94" t="s">
        <v>308</v>
      </c>
    </row>
    <row r="2361" spans="53:65" ht="15" x14ac:dyDescent="0.25">
      <c r="BA2361" s="90" t="s">
        <v>5307</v>
      </c>
      <c r="BB2361" s="90" t="s">
        <v>1759</v>
      </c>
      <c r="BC2361" s="90" t="s">
        <v>5219</v>
      </c>
      <c r="BD2361" s="473" t="s">
        <v>1301</v>
      </c>
      <c r="BE2361">
        <v>2354</v>
      </c>
      <c r="BF2361" s="18" t="s">
        <v>5248</v>
      </c>
      <c r="BG2361" s="312" t="s">
        <v>1343</v>
      </c>
      <c r="BH2361" s="93" t="str">
        <f t="shared" si="100"/>
        <v>Montana Phillips</v>
      </c>
      <c r="BI2361" s="18" t="s">
        <v>244</v>
      </c>
      <c r="BJ2361" s="18" t="s">
        <v>5250</v>
      </c>
      <c r="BK2361" s="18" t="s">
        <v>5251</v>
      </c>
      <c r="BL2361" s="100" t="s">
        <v>302</v>
      </c>
      <c r="BM2361" s="94" t="s">
        <v>308</v>
      </c>
    </row>
    <row r="2362" spans="53:65" ht="15" x14ac:dyDescent="0.25">
      <c r="BA2362" s="91" t="s">
        <v>5308</v>
      </c>
      <c r="BB2362" s="91" t="s">
        <v>1759</v>
      </c>
      <c r="BC2362" s="91" t="s">
        <v>5219</v>
      </c>
      <c r="BD2362" s="473" t="s">
        <v>1301</v>
      </c>
      <c r="BE2362">
        <v>2355</v>
      </c>
      <c r="BF2362" s="18" t="s">
        <v>5248</v>
      </c>
      <c r="BG2362" s="312" t="s">
        <v>5309</v>
      </c>
      <c r="BH2362" s="93" t="str">
        <f t="shared" si="100"/>
        <v>Montana Powder River</v>
      </c>
      <c r="BI2362" s="18" t="s">
        <v>244</v>
      </c>
      <c r="BJ2362" s="18" t="s">
        <v>5250</v>
      </c>
      <c r="BK2362" s="18" t="s">
        <v>5251</v>
      </c>
      <c r="BL2362" s="100" t="s">
        <v>302</v>
      </c>
      <c r="BM2362" s="94" t="s">
        <v>308</v>
      </c>
    </row>
    <row r="2363" spans="53:65" ht="15" x14ac:dyDescent="0.25">
      <c r="BA2363" s="90" t="s">
        <v>5310</v>
      </c>
      <c r="BB2363" s="90" t="s">
        <v>1759</v>
      </c>
      <c r="BC2363" s="90" t="s">
        <v>5219</v>
      </c>
      <c r="BD2363" s="473" t="s">
        <v>1301</v>
      </c>
      <c r="BE2363">
        <v>2356</v>
      </c>
      <c r="BF2363" s="18" t="s">
        <v>5248</v>
      </c>
      <c r="BG2363" s="312" t="s">
        <v>4232</v>
      </c>
      <c r="BH2363" s="93" t="str">
        <f t="shared" si="100"/>
        <v>Montana Powell</v>
      </c>
      <c r="BI2363" s="18" t="s">
        <v>244</v>
      </c>
      <c r="BJ2363" s="18" t="s">
        <v>2913</v>
      </c>
      <c r="BK2363" s="18" t="s">
        <v>2914</v>
      </c>
      <c r="BL2363" s="100" t="s">
        <v>1145</v>
      </c>
      <c r="BM2363" s="94" t="s">
        <v>308</v>
      </c>
    </row>
    <row r="2364" spans="53:65" ht="15" x14ac:dyDescent="0.25">
      <c r="BA2364" s="91" t="s">
        <v>5311</v>
      </c>
      <c r="BB2364" s="91" t="s">
        <v>1759</v>
      </c>
      <c r="BC2364" s="91" t="s">
        <v>4621</v>
      </c>
      <c r="BD2364" s="473" t="s">
        <v>1301</v>
      </c>
      <c r="BE2364">
        <v>2357</v>
      </c>
      <c r="BF2364" s="18" t="s">
        <v>5248</v>
      </c>
      <c r="BG2364" s="312" t="s">
        <v>1358</v>
      </c>
      <c r="BH2364" s="93" t="str">
        <f t="shared" si="100"/>
        <v>Montana Prairie</v>
      </c>
      <c r="BI2364" s="18" t="s">
        <v>244</v>
      </c>
      <c r="BJ2364" s="18" t="s">
        <v>5250</v>
      </c>
      <c r="BK2364" s="18" t="s">
        <v>5251</v>
      </c>
      <c r="BL2364" s="100" t="s">
        <v>302</v>
      </c>
      <c r="BM2364" s="94" t="s">
        <v>308</v>
      </c>
    </row>
    <row r="2365" spans="53:65" ht="15" x14ac:dyDescent="0.25">
      <c r="BA2365" s="91" t="s">
        <v>5312</v>
      </c>
      <c r="BB2365" s="91" t="s">
        <v>1759</v>
      </c>
      <c r="BC2365" s="91" t="s">
        <v>5219</v>
      </c>
      <c r="BD2365" s="473" t="s">
        <v>1301</v>
      </c>
      <c r="BE2365">
        <v>2358</v>
      </c>
      <c r="BF2365" s="18" t="s">
        <v>5248</v>
      </c>
      <c r="BG2365" s="312" t="s">
        <v>5313</v>
      </c>
      <c r="BH2365" s="93" t="str">
        <f t="shared" si="100"/>
        <v>Montana Ravalli</v>
      </c>
      <c r="BI2365" s="18" t="s">
        <v>244</v>
      </c>
      <c r="BJ2365" s="18" t="s">
        <v>2913</v>
      </c>
      <c r="BK2365" s="18" t="s">
        <v>2914</v>
      </c>
      <c r="BL2365" s="100" t="s">
        <v>1145</v>
      </c>
      <c r="BM2365" s="94" t="s">
        <v>308</v>
      </c>
    </row>
    <row r="2366" spans="53:65" ht="15" x14ac:dyDescent="0.25">
      <c r="BA2366" s="90" t="s">
        <v>5314</v>
      </c>
      <c r="BB2366" s="90" t="s">
        <v>1759</v>
      </c>
      <c r="BC2366" s="90" t="s">
        <v>5219</v>
      </c>
      <c r="BD2366" s="473" t="s">
        <v>1301</v>
      </c>
      <c r="BE2366">
        <v>2359</v>
      </c>
      <c r="BF2366" s="18" t="s">
        <v>5248</v>
      </c>
      <c r="BG2366" s="312" t="s">
        <v>3327</v>
      </c>
      <c r="BH2366" s="93" t="str">
        <f>_xlfn.CONCAT(BF2366," ",BG2366)</f>
        <v>Montana Richland</v>
      </c>
      <c r="BI2366" s="18" t="s">
        <v>244</v>
      </c>
      <c r="BJ2366" s="18" t="s">
        <v>5250</v>
      </c>
      <c r="BK2366" s="18" t="s">
        <v>5251</v>
      </c>
      <c r="BL2366" s="100" t="s">
        <v>302</v>
      </c>
      <c r="BM2366" s="94" t="s">
        <v>308</v>
      </c>
    </row>
    <row r="2367" spans="53:65" ht="15" x14ac:dyDescent="0.25">
      <c r="BA2367" s="91" t="s">
        <v>5315</v>
      </c>
      <c r="BB2367" s="91" t="s">
        <v>361</v>
      </c>
      <c r="BC2367" s="91" t="s">
        <v>362</v>
      </c>
      <c r="BD2367" s="473" t="s">
        <v>1301</v>
      </c>
      <c r="BE2367">
        <v>2360</v>
      </c>
      <c r="BF2367" s="18" t="s">
        <v>5248</v>
      </c>
      <c r="BG2367" s="312" t="s">
        <v>5316</v>
      </c>
      <c r="BH2367" s="93" t="str">
        <f>_xlfn.CONCAT(BF2367," ",BG2367)</f>
        <v>Montana Roosevelt</v>
      </c>
      <c r="BI2367" s="18" t="s">
        <v>244</v>
      </c>
      <c r="BJ2367" s="18" t="s">
        <v>5250</v>
      </c>
      <c r="BK2367" s="18" t="s">
        <v>5251</v>
      </c>
      <c r="BL2367" s="100" t="s">
        <v>302</v>
      </c>
      <c r="BM2367" s="94" t="s">
        <v>308</v>
      </c>
    </row>
    <row r="2368" spans="53:65" ht="15" x14ac:dyDescent="0.25">
      <c r="BA2368" s="90" t="s">
        <v>5317</v>
      </c>
      <c r="BB2368" s="90" t="s">
        <v>1759</v>
      </c>
      <c r="BC2368" s="90" t="s">
        <v>5318</v>
      </c>
      <c r="BD2368" s="473" t="s">
        <v>1301</v>
      </c>
      <c r="BE2368">
        <v>2361</v>
      </c>
      <c r="BF2368" s="18" t="s">
        <v>5248</v>
      </c>
      <c r="BG2368" s="312" t="s">
        <v>5319</v>
      </c>
      <c r="BH2368" s="93" t="str">
        <f t="shared" si="100"/>
        <v>Montana Rosebud</v>
      </c>
      <c r="BI2368" s="18" t="s">
        <v>244</v>
      </c>
      <c r="BJ2368" s="18" t="s">
        <v>5250</v>
      </c>
      <c r="BK2368" s="18" t="s">
        <v>5251</v>
      </c>
      <c r="BL2368" s="100" t="s">
        <v>302</v>
      </c>
      <c r="BM2368" s="94" t="s">
        <v>308</v>
      </c>
    </row>
    <row r="2369" spans="53:65" ht="15" x14ac:dyDescent="0.25">
      <c r="BA2369" s="90" t="s">
        <v>5320</v>
      </c>
      <c r="BB2369" s="90" t="s">
        <v>1759</v>
      </c>
      <c r="BC2369" s="90" t="s">
        <v>5318</v>
      </c>
      <c r="BD2369" s="473" t="s">
        <v>1301</v>
      </c>
      <c r="BE2369">
        <v>2362</v>
      </c>
      <c r="BF2369" s="18" t="s">
        <v>5248</v>
      </c>
      <c r="BG2369" s="312" t="s">
        <v>5321</v>
      </c>
      <c r="BH2369" s="93" t="str">
        <f t="shared" si="100"/>
        <v>Montana Sanders</v>
      </c>
      <c r="BI2369" s="18" t="s">
        <v>244</v>
      </c>
      <c r="BJ2369" s="18" t="s">
        <v>2913</v>
      </c>
      <c r="BK2369" s="18" t="s">
        <v>2914</v>
      </c>
      <c r="BL2369" s="100" t="s">
        <v>1145</v>
      </c>
      <c r="BM2369" s="94" t="s">
        <v>308</v>
      </c>
    </row>
    <row r="2370" spans="53:65" ht="15" x14ac:dyDescent="0.25">
      <c r="BA2370" s="91" t="s">
        <v>5322</v>
      </c>
      <c r="BB2370" s="91" t="s">
        <v>1759</v>
      </c>
      <c r="BC2370" s="91" t="s">
        <v>5323</v>
      </c>
      <c r="BD2370" s="473" t="s">
        <v>1301</v>
      </c>
      <c r="BE2370">
        <v>2363</v>
      </c>
      <c r="BF2370" s="18" t="s">
        <v>5248</v>
      </c>
      <c r="BG2370" s="312" t="s">
        <v>3938</v>
      </c>
      <c r="BH2370" s="93" t="str">
        <f>_xlfn.CONCAT(BF2370," ",BG2370)</f>
        <v>Montana Sheridan</v>
      </c>
      <c r="BI2370" s="18" t="s">
        <v>244</v>
      </c>
      <c r="BJ2370" s="18" t="s">
        <v>2913</v>
      </c>
      <c r="BK2370" s="18" t="s">
        <v>5251</v>
      </c>
      <c r="BL2370" s="100" t="s">
        <v>302</v>
      </c>
      <c r="BM2370" s="94" t="s">
        <v>308</v>
      </c>
    </row>
    <row r="2371" spans="53:65" ht="15" x14ac:dyDescent="0.25">
      <c r="BA2371" s="90" t="s">
        <v>5324</v>
      </c>
      <c r="BB2371" s="90" t="s">
        <v>1759</v>
      </c>
      <c r="BC2371" s="90" t="s">
        <v>5318</v>
      </c>
      <c r="BD2371" s="473" t="s">
        <v>1301</v>
      </c>
      <c r="BE2371">
        <v>2364</v>
      </c>
      <c r="BF2371" s="18" t="s">
        <v>5248</v>
      </c>
      <c r="BG2371" s="312" t="s">
        <v>5325</v>
      </c>
      <c r="BH2371" s="93" t="str">
        <f t="shared" si="100"/>
        <v>Montana Silver Bow</v>
      </c>
      <c r="BI2371" s="18" t="s">
        <v>244</v>
      </c>
      <c r="BJ2371" s="18" t="s">
        <v>5250</v>
      </c>
      <c r="BK2371" s="18" t="s">
        <v>5251</v>
      </c>
      <c r="BL2371" s="100" t="s">
        <v>302</v>
      </c>
      <c r="BM2371" s="94" t="s">
        <v>308</v>
      </c>
    </row>
    <row r="2372" spans="53:65" ht="15" x14ac:dyDescent="0.25">
      <c r="BA2372" s="91" t="s">
        <v>5326</v>
      </c>
      <c r="BB2372" s="91" t="s">
        <v>1759</v>
      </c>
      <c r="BC2372" s="91" t="s">
        <v>1869</v>
      </c>
      <c r="BD2372" s="473" t="s">
        <v>1301</v>
      </c>
      <c r="BE2372">
        <v>2365</v>
      </c>
      <c r="BF2372" s="18" t="s">
        <v>5248</v>
      </c>
      <c r="BG2372" s="312" t="s">
        <v>5327</v>
      </c>
      <c r="BH2372" s="93" t="str">
        <f t="shared" si="100"/>
        <v>Montana Stillwater</v>
      </c>
      <c r="BI2372" s="18" t="s">
        <v>244</v>
      </c>
      <c r="BJ2372" s="18" t="s">
        <v>5250</v>
      </c>
      <c r="BK2372" s="18" t="s">
        <v>5251</v>
      </c>
      <c r="BL2372" s="100" t="s">
        <v>302</v>
      </c>
      <c r="BM2372" s="94" t="s">
        <v>308</v>
      </c>
    </row>
    <row r="2373" spans="53:65" ht="15" x14ac:dyDescent="0.25">
      <c r="BA2373" s="91" t="s">
        <v>5328</v>
      </c>
      <c r="BB2373" s="91" t="s">
        <v>1759</v>
      </c>
      <c r="BC2373" s="91" t="s">
        <v>5318</v>
      </c>
      <c r="BD2373" s="473" t="s">
        <v>1301</v>
      </c>
      <c r="BE2373">
        <v>2366</v>
      </c>
      <c r="BF2373" s="18" t="s">
        <v>5248</v>
      </c>
      <c r="BG2373" s="312" t="s">
        <v>5329</v>
      </c>
      <c r="BH2373" s="93" t="str">
        <f t="shared" si="100"/>
        <v>Montana Sweet Grass</v>
      </c>
      <c r="BI2373" s="18" t="s">
        <v>244</v>
      </c>
      <c r="BJ2373" s="18" t="s">
        <v>5250</v>
      </c>
      <c r="BK2373" s="18" t="s">
        <v>5251</v>
      </c>
      <c r="BL2373" s="100" t="s">
        <v>302</v>
      </c>
      <c r="BM2373" s="94" t="s">
        <v>308</v>
      </c>
    </row>
    <row r="2374" spans="53:65" ht="15" x14ac:dyDescent="0.25">
      <c r="BA2374" s="90" t="s">
        <v>5330</v>
      </c>
      <c r="BB2374" s="90" t="s">
        <v>1759</v>
      </c>
      <c r="BC2374" s="90" t="s">
        <v>5318</v>
      </c>
      <c r="BD2374" s="473" t="s">
        <v>1301</v>
      </c>
      <c r="BE2374">
        <v>2367</v>
      </c>
      <c r="BF2374" s="18" t="s">
        <v>5248</v>
      </c>
      <c r="BG2374" s="312" t="s">
        <v>5331</v>
      </c>
      <c r="BH2374" s="93" t="str">
        <f t="shared" ref="BH2374" si="101">_xlfn.CONCAT(BF2374," ",BG2374)</f>
        <v>Montana Toole</v>
      </c>
      <c r="BI2374" s="18" t="s">
        <v>244</v>
      </c>
      <c r="BJ2374" s="18" t="s">
        <v>5250</v>
      </c>
      <c r="BK2374" s="18" t="s">
        <v>5251</v>
      </c>
      <c r="BL2374" s="100" t="s">
        <v>302</v>
      </c>
      <c r="BM2374" s="94" t="s">
        <v>308</v>
      </c>
    </row>
    <row r="2375" spans="53:65" ht="15" x14ac:dyDescent="0.25">
      <c r="BA2375" s="91" t="s">
        <v>5332</v>
      </c>
      <c r="BB2375" s="91" t="s">
        <v>1759</v>
      </c>
      <c r="BC2375" s="91" t="s">
        <v>1869</v>
      </c>
      <c r="BD2375" s="473" t="s">
        <v>1301</v>
      </c>
      <c r="BE2375">
        <v>2368</v>
      </c>
      <c r="BF2375" s="18" t="s">
        <v>5248</v>
      </c>
      <c r="BG2375" s="312" t="s">
        <v>5333</v>
      </c>
      <c r="BH2375" s="93" t="str">
        <f t="shared" si="100"/>
        <v>Montana Treasure</v>
      </c>
      <c r="BI2375" s="18" t="s">
        <v>244</v>
      </c>
      <c r="BJ2375" s="18" t="s">
        <v>5250</v>
      </c>
      <c r="BK2375" s="18" t="s">
        <v>5251</v>
      </c>
      <c r="BL2375" s="100" t="s">
        <v>302</v>
      </c>
      <c r="BM2375" s="94" t="s">
        <v>308</v>
      </c>
    </row>
    <row r="2376" spans="53:65" ht="15" x14ac:dyDescent="0.25">
      <c r="BA2376" s="90" t="s">
        <v>5334</v>
      </c>
      <c r="BB2376" s="90" t="s">
        <v>1759</v>
      </c>
      <c r="BC2376" s="90" t="s">
        <v>1869</v>
      </c>
      <c r="BD2376" s="473" t="s">
        <v>1301</v>
      </c>
      <c r="BE2376">
        <v>2369</v>
      </c>
      <c r="BF2376" s="18" t="s">
        <v>5248</v>
      </c>
      <c r="BG2376" s="312" t="s">
        <v>3007</v>
      </c>
      <c r="BH2376" s="93" t="str">
        <f>_xlfn.CONCAT(BF2376," ",BG2376)</f>
        <v>Montana Valley</v>
      </c>
      <c r="BI2376" s="18" t="s">
        <v>244</v>
      </c>
      <c r="BJ2376" s="18" t="s">
        <v>5250</v>
      </c>
      <c r="BK2376" s="18" t="s">
        <v>5251</v>
      </c>
      <c r="BL2376" s="100" t="s">
        <v>302</v>
      </c>
      <c r="BM2376" s="94" t="s">
        <v>308</v>
      </c>
    </row>
    <row r="2377" spans="53:65" ht="15" x14ac:dyDescent="0.25">
      <c r="BA2377" s="91" t="s">
        <v>5335</v>
      </c>
      <c r="BB2377" s="91" t="s">
        <v>1759</v>
      </c>
      <c r="BC2377" s="91" t="s">
        <v>1869</v>
      </c>
      <c r="BD2377" s="473" t="s">
        <v>1301</v>
      </c>
      <c r="BE2377">
        <v>2370</v>
      </c>
      <c r="BF2377" s="18" t="s">
        <v>5248</v>
      </c>
      <c r="BG2377" s="312" t="s">
        <v>5336</v>
      </c>
      <c r="BH2377" s="93" t="str">
        <f t="shared" si="100"/>
        <v>Montana Wheatland</v>
      </c>
      <c r="BI2377" s="18" t="s">
        <v>244</v>
      </c>
      <c r="BJ2377" s="18" t="s">
        <v>5250</v>
      </c>
      <c r="BK2377" s="18" t="s">
        <v>5251</v>
      </c>
      <c r="BL2377" s="100" t="s">
        <v>302</v>
      </c>
      <c r="BM2377" s="94" t="s">
        <v>308</v>
      </c>
    </row>
    <row r="2378" spans="53:65" ht="15" x14ac:dyDescent="0.25">
      <c r="BA2378" s="90" t="s">
        <v>5337</v>
      </c>
      <c r="BB2378" s="90" t="s">
        <v>1759</v>
      </c>
      <c r="BC2378" s="90" t="s">
        <v>5219</v>
      </c>
      <c r="BD2378" s="473" t="s">
        <v>1301</v>
      </c>
      <c r="BE2378">
        <v>2371</v>
      </c>
      <c r="BF2378" s="18" t="s">
        <v>5248</v>
      </c>
      <c r="BG2378" s="312" t="s">
        <v>5338</v>
      </c>
      <c r="BH2378" s="93" t="str">
        <f t="shared" si="100"/>
        <v>Montana Yellowstone</v>
      </c>
      <c r="BI2378" s="18" t="s">
        <v>244</v>
      </c>
      <c r="BJ2378" s="18" t="s">
        <v>5250</v>
      </c>
      <c r="BK2378" s="18" t="s">
        <v>5251</v>
      </c>
      <c r="BL2378" s="100" t="s">
        <v>302</v>
      </c>
      <c r="BM2378" s="94" t="s">
        <v>308</v>
      </c>
    </row>
    <row r="2379" spans="53:65" ht="15" x14ac:dyDescent="0.25">
      <c r="BA2379" s="90" t="s">
        <v>5339</v>
      </c>
      <c r="BB2379" s="90" t="s">
        <v>1759</v>
      </c>
      <c r="BC2379" s="90" t="s">
        <v>1869</v>
      </c>
      <c r="BD2379" s="473" t="s">
        <v>1301</v>
      </c>
      <c r="BE2379">
        <v>2372</v>
      </c>
      <c r="BF2379" s="18" t="s">
        <v>5340</v>
      </c>
      <c r="BG2379" s="312" t="s">
        <v>1569</v>
      </c>
      <c r="BH2379" s="93" t="str">
        <f t="shared" si="100"/>
        <v>Nebraska Adams</v>
      </c>
      <c r="BI2379" s="18" t="s">
        <v>3016</v>
      </c>
      <c r="BJ2379" s="18" t="s">
        <v>5341</v>
      </c>
      <c r="BK2379" s="18" t="s">
        <v>5341</v>
      </c>
      <c r="BL2379" s="100" t="s">
        <v>5342</v>
      </c>
      <c r="BM2379" s="94" t="s">
        <v>5343</v>
      </c>
    </row>
    <row r="2380" spans="53:65" ht="15" x14ac:dyDescent="0.25">
      <c r="BA2380" s="91" t="s">
        <v>5344</v>
      </c>
      <c r="BB2380" s="91" t="s">
        <v>1759</v>
      </c>
      <c r="BC2380" s="91" t="s">
        <v>1869</v>
      </c>
      <c r="BD2380" s="473" t="s">
        <v>1301</v>
      </c>
      <c r="BE2380">
        <v>2373</v>
      </c>
      <c r="BF2380" s="18" t="s">
        <v>5340</v>
      </c>
      <c r="BG2380" s="312" t="s">
        <v>5345</v>
      </c>
      <c r="BH2380" s="93" t="str">
        <f t="shared" si="100"/>
        <v>Nebraska Antelope</v>
      </c>
      <c r="BI2380" s="18" t="s">
        <v>3016</v>
      </c>
      <c r="BJ2380" s="18" t="s">
        <v>5346</v>
      </c>
      <c r="BK2380" s="18" t="s">
        <v>5346</v>
      </c>
      <c r="BL2380" s="100" t="s">
        <v>5347</v>
      </c>
      <c r="BM2380" s="94" t="s">
        <v>5343</v>
      </c>
    </row>
    <row r="2381" spans="53:65" ht="15" x14ac:dyDescent="0.25">
      <c r="BA2381" s="90" t="s">
        <v>5348</v>
      </c>
      <c r="BB2381" s="90" t="s">
        <v>1759</v>
      </c>
      <c r="BC2381" s="90" t="s">
        <v>5318</v>
      </c>
      <c r="BD2381" s="473" t="s">
        <v>1301</v>
      </c>
      <c r="BE2381">
        <v>2374</v>
      </c>
      <c r="BF2381" s="18" t="s">
        <v>5340</v>
      </c>
      <c r="BG2381" s="312" t="s">
        <v>5349</v>
      </c>
      <c r="BH2381" s="93" t="str">
        <f t="shared" si="100"/>
        <v>Nebraska Arthur</v>
      </c>
      <c r="BI2381" s="18" t="s">
        <v>3016</v>
      </c>
      <c r="BJ2381" s="18" t="s">
        <v>5350</v>
      </c>
      <c r="BK2381" s="18" t="s">
        <v>5350</v>
      </c>
      <c r="BL2381" s="100" t="s">
        <v>1651</v>
      </c>
      <c r="BM2381" s="94" t="s">
        <v>308</v>
      </c>
    </row>
    <row r="2382" spans="53:65" ht="15" x14ac:dyDescent="0.25">
      <c r="BA2382" s="91" t="s">
        <v>5351</v>
      </c>
      <c r="BB2382" s="91" t="s">
        <v>1759</v>
      </c>
      <c r="BC2382" s="91" t="s">
        <v>1869</v>
      </c>
      <c r="BD2382" s="473" t="s">
        <v>1301</v>
      </c>
      <c r="BE2382">
        <v>2375</v>
      </c>
      <c r="BF2382" s="18" t="s">
        <v>5340</v>
      </c>
      <c r="BG2382" s="312" t="s">
        <v>5352</v>
      </c>
      <c r="BH2382" s="93" t="str">
        <f t="shared" si="100"/>
        <v>Nebraska Banner</v>
      </c>
      <c r="BI2382" s="18" t="s">
        <v>3016</v>
      </c>
      <c r="BJ2382" s="18" t="s">
        <v>5350</v>
      </c>
      <c r="BK2382" s="18" t="s">
        <v>5350</v>
      </c>
      <c r="BL2382" s="100" t="s">
        <v>1651</v>
      </c>
      <c r="BM2382" s="94" t="s">
        <v>308</v>
      </c>
    </row>
    <row r="2383" spans="53:65" ht="15" x14ac:dyDescent="0.25">
      <c r="BA2383" s="91" t="s">
        <v>5353</v>
      </c>
      <c r="BB2383" s="91" t="s">
        <v>1759</v>
      </c>
      <c r="BC2383" s="91" t="s">
        <v>5219</v>
      </c>
      <c r="BD2383" s="473" t="s">
        <v>1301</v>
      </c>
      <c r="BE2383">
        <v>2376</v>
      </c>
      <c r="BF2383" s="18" t="s">
        <v>5340</v>
      </c>
      <c r="BG2383" s="312" t="s">
        <v>2920</v>
      </c>
      <c r="BH2383" s="93" t="str">
        <f t="shared" si="100"/>
        <v>Nebraska Blaine</v>
      </c>
      <c r="BI2383" s="18" t="s">
        <v>3016</v>
      </c>
      <c r="BJ2383" s="18" t="s">
        <v>5341</v>
      </c>
      <c r="BK2383" s="18" t="s">
        <v>5341</v>
      </c>
      <c r="BL2383" s="100" t="s">
        <v>5342</v>
      </c>
      <c r="BM2383" s="94" t="s">
        <v>5343</v>
      </c>
    </row>
    <row r="2384" spans="53:65" ht="15" x14ac:dyDescent="0.25">
      <c r="BA2384" s="90" t="s">
        <v>5354</v>
      </c>
      <c r="BB2384" s="90" t="s">
        <v>1759</v>
      </c>
      <c r="BC2384" s="90" t="s">
        <v>1869</v>
      </c>
      <c r="BD2384" s="473" t="s">
        <v>1301</v>
      </c>
      <c r="BE2384">
        <v>2377</v>
      </c>
      <c r="BF2384" s="18" t="s">
        <v>5340</v>
      </c>
      <c r="BG2384" s="312" t="s">
        <v>1195</v>
      </c>
      <c r="BH2384" s="93" t="str">
        <f t="shared" si="100"/>
        <v>Nebraska Boone</v>
      </c>
      <c r="BI2384" s="18" t="s">
        <v>3016</v>
      </c>
      <c r="BJ2384" s="18" t="s">
        <v>5346</v>
      </c>
      <c r="BK2384" s="18" t="s">
        <v>5346</v>
      </c>
      <c r="BL2384" s="100" t="s">
        <v>5347</v>
      </c>
      <c r="BM2384" s="94" t="s">
        <v>5343</v>
      </c>
    </row>
    <row r="2385" spans="53:65" ht="15" x14ac:dyDescent="0.25">
      <c r="BA2385" s="91" t="s">
        <v>5355</v>
      </c>
      <c r="BB2385" s="91" t="s">
        <v>1759</v>
      </c>
      <c r="BC2385" s="91" t="s">
        <v>1869</v>
      </c>
      <c r="BD2385" s="473" t="s">
        <v>1301</v>
      </c>
      <c r="BE2385">
        <v>2378</v>
      </c>
      <c r="BF2385" s="18" t="s">
        <v>5340</v>
      </c>
      <c r="BG2385" s="312" t="s">
        <v>5356</v>
      </c>
      <c r="BH2385" s="93" t="str">
        <f t="shared" si="100"/>
        <v>Nebraska Box Butte</v>
      </c>
      <c r="BI2385" s="18" t="s">
        <v>3016</v>
      </c>
      <c r="BJ2385" s="18" t="s">
        <v>5350</v>
      </c>
      <c r="BK2385" s="18" t="s">
        <v>5350</v>
      </c>
      <c r="BL2385" s="100" t="s">
        <v>1651</v>
      </c>
      <c r="BM2385" s="94" t="s">
        <v>308</v>
      </c>
    </row>
    <row r="2386" spans="53:65" ht="15" x14ac:dyDescent="0.25">
      <c r="BA2386" s="90" t="s">
        <v>5357</v>
      </c>
      <c r="BB2386" s="90" t="s">
        <v>1759</v>
      </c>
      <c r="BC2386" s="90" t="s">
        <v>1869</v>
      </c>
      <c r="BD2386" s="473" t="s">
        <v>1301</v>
      </c>
      <c r="BE2386">
        <v>2379</v>
      </c>
      <c r="BF2386" s="18" t="s">
        <v>5340</v>
      </c>
      <c r="BG2386" s="312" t="s">
        <v>3995</v>
      </c>
      <c r="BH2386" s="93" t="str">
        <f t="shared" si="100"/>
        <v>Nebraska Boyd</v>
      </c>
      <c r="BI2386" s="18" t="s">
        <v>3016</v>
      </c>
      <c r="BJ2386" s="18" t="s">
        <v>5346</v>
      </c>
      <c r="BK2386" s="18" t="s">
        <v>5346</v>
      </c>
      <c r="BL2386" s="100" t="s">
        <v>5347</v>
      </c>
      <c r="BM2386" s="94" t="s">
        <v>5343</v>
      </c>
    </row>
    <row r="2387" spans="53:65" ht="15" x14ac:dyDescent="0.25">
      <c r="BA2387" s="90" t="s">
        <v>5358</v>
      </c>
      <c r="BB2387" s="90" t="s">
        <v>1759</v>
      </c>
      <c r="BC2387" s="90" t="s">
        <v>1869</v>
      </c>
      <c r="BD2387" s="473" t="s">
        <v>1301</v>
      </c>
      <c r="BE2387">
        <v>2380</v>
      </c>
      <c r="BF2387" s="18" t="s">
        <v>5340</v>
      </c>
      <c r="BG2387" s="312" t="s">
        <v>3038</v>
      </c>
      <c r="BH2387" s="93" t="str">
        <f t="shared" si="100"/>
        <v>Nebraska Brown</v>
      </c>
      <c r="BI2387" s="18" t="s">
        <v>3016</v>
      </c>
      <c r="BJ2387" s="18" t="s">
        <v>5346</v>
      </c>
      <c r="BK2387" s="18" t="s">
        <v>5346</v>
      </c>
      <c r="BL2387" s="100" t="s">
        <v>5347</v>
      </c>
      <c r="BM2387" s="94" t="s">
        <v>5343</v>
      </c>
    </row>
    <row r="2388" spans="53:65" ht="15" x14ac:dyDescent="0.25">
      <c r="BA2388" s="91" t="s">
        <v>5359</v>
      </c>
      <c r="BB2388" s="91" t="s">
        <v>1759</v>
      </c>
      <c r="BC2388" s="91" t="s">
        <v>5323</v>
      </c>
      <c r="BD2388" s="473" t="s">
        <v>1301</v>
      </c>
      <c r="BE2388">
        <v>2381</v>
      </c>
      <c r="BF2388" s="18" t="s">
        <v>5340</v>
      </c>
      <c r="BG2388" s="312" t="s">
        <v>5360</v>
      </c>
      <c r="BH2388" s="93" t="str">
        <f t="shared" si="100"/>
        <v>Nebraska Buffalo</v>
      </c>
      <c r="BI2388" s="18" t="s">
        <v>3016</v>
      </c>
      <c r="BJ2388" s="18" t="s">
        <v>5341</v>
      </c>
      <c r="BK2388" s="18" t="s">
        <v>5341</v>
      </c>
      <c r="BL2388" s="100" t="s">
        <v>5342</v>
      </c>
      <c r="BM2388" s="94" t="s">
        <v>5343</v>
      </c>
    </row>
    <row r="2389" spans="53:65" ht="15" x14ac:dyDescent="0.25">
      <c r="BA2389" s="90" t="s">
        <v>5361</v>
      </c>
      <c r="BB2389" s="90" t="s">
        <v>1759</v>
      </c>
      <c r="BC2389" s="90" t="s">
        <v>5323</v>
      </c>
      <c r="BD2389" s="473" t="s">
        <v>1301</v>
      </c>
      <c r="BE2389">
        <v>2382</v>
      </c>
      <c r="BF2389" s="18" t="s">
        <v>5340</v>
      </c>
      <c r="BG2389" s="312" t="s">
        <v>5362</v>
      </c>
      <c r="BH2389" s="93" t="str">
        <f t="shared" si="100"/>
        <v>Nebraska Burt</v>
      </c>
      <c r="BI2389" s="18" t="s">
        <v>3016</v>
      </c>
      <c r="BJ2389" s="18" t="s">
        <v>5346</v>
      </c>
      <c r="BK2389" s="18" t="s">
        <v>5346</v>
      </c>
      <c r="BL2389" s="100" t="s">
        <v>5347</v>
      </c>
      <c r="BM2389" s="94" t="s">
        <v>5343</v>
      </c>
    </row>
    <row r="2390" spans="53:65" ht="15" x14ac:dyDescent="0.25">
      <c r="BA2390" s="91" t="s">
        <v>5363</v>
      </c>
      <c r="BB2390" s="91" t="s">
        <v>1759</v>
      </c>
      <c r="BC2390" s="91" t="s">
        <v>5323</v>
      </c>
      <c r="BD2390" s="473" t="s">
        <v>1301</v>
      </c>
      <c r="BE2390">
        <v>2383</v>
      </c>
      <c r="BF2390" s="18" t="s">
        <v>5340</v>
      </c>
      <c r="BG2390" s="312" t="s">
        <v>486</v>
      </c>
      <c r="BH2390" s="93" t="str">
        <f t="shared" si="100"/>
        <v>Nebraska Butler</v>
      </c>
      <c r="BI2390" s="18" t="s">
        <v>3016</v>
      </c>
      <c r="BJ2390" s="18" t="s">
        <v>5364</v>
      </c>
      <c r="BK2390" s="18" t="s">
        <v>5364</v>
      </c>
      <c r="BL2390" s="100" t="s">
        <v>5365</v>
      </c>
      <c r="BM2390" s="94" t="s">
        <v>5343</v>
      </c>
    </row>
    <row r="2391" spans="53:65" ht="15" x14ac:dyDescent="0.25">
      <c r="BA2391" s="91" t="s">
        <v>5366</v>
      </c>
      <c r="BB2391" s="91" t="s">
        <v>1759</v>
      </c>
      <c r="BC2391" s="91" t="s">
        <v>5323</v>
      </c>
      <c r="BD2391" s="473" t="s">
        <v>1301</v>
      </c>
      <c r="BE2391">
        <v>2384</v>
      </c>
      <c r="BF2391" s="18" t="s">
        <v>5340</v>
      </c>
      <c r="BG2391" s="312" t="s">
        <v>3056</v>
      </c>
      <c r="BH2391" s="93" t="str">
        <f t="shared" si="100"/>
        <v>Nebraska Cass</v>
      </c>
      <c r="BI2391" s="18" t="s">
        <v>3016</v>
      </c>
      <c r="BJ2391" s="18" t="s">
        <v>5364</v>
      </c>
      <c r="BK2391" s="18" t="s">
        <v>5364</v>
      </c>
      <c r="BL2391" s="100" t="s">
        <v>5365</v>
      </c>
      <c r="BM2391" s="94" t="s">
        <v>5343</v>
      </c>
    </row>
    <row r="2392" spans="53:65" ht="15" x14ac:dyDescent="0.25">
      <c r="BA2392" s="90" t="s">
        <v>5367</v>
      </c>
      <c r="BB2392" s="90" t="s">
        <v>1759</v>
      </c>
      <c r="BC2392" s="90" t="s">
        <v>5318</v>
      </c>
      <c r="BD2392" s="473" t="s">
        <v>1301</v>
      </c>
      <c r="BE2392">
        <v>2385</v>
      </c>
      <c r="BF2392" s="18" t="s">
        <v>5340</v>
      </c>
      <c r="BG2392" s="312" t="s">
        <v>3663</v>
      </c>
      <c r="BH2392" s="93" t="str">
        <f t="shared" si="100"/>
        <v>Nebraska Cedar</v>
      </c>
      <c r="BI2392" s="18" t="s">
        <v>3016</v>
      </c>
      <c r="BJ2392" s="18" t="s">
        <v>5346</v>
      </c>
      <c r="BK2392" s="18" t="s">
        <v>5346</v>
      </c>
      <c r="BL2392" s="100" t="s">
        <v>5347</v>
      </c>
      <c r="BM2392" s="94" t="s">
        <v>5343</v>
      </c>
    </row>
    <row r="2393" spans="53:65" ht="15" x14ac:dyDescent="0.25">
      <c r="BA2393" s="91" t="s">
        <v>5368</v>
      </c>
      <c r="BB2393" s="91" t="s">
        <v>1759</v>
      </c>
      <c r="BC2393" s="91" t="s">
        <v>1869</v>
      </c>
      <c r="BD2393" s="473" t="s">
        <v>1301</v>
      </c>
      <c r="BE2393">
        <v>2386</v>
      </c>
      <c r="BF2393" s="18" t="s">
        <v>5340</v>
      </c>
      <c r="BG2393" s="312" t="s">
        <v>3808</v>
      </c>
      <c r="BH2393" s="93" t="str">
        <f t="shared" si="100"/>
        <v>Nebraska Chase</v>
      </c>
      <c r="BI2393" s="18" t="s">
        <v>3016</v>
      </c>
      <c r="BJ2393" s="18" t="s">
        <v>5350</v>
      </c>
      <c r="BK2393" s="18" t="s">
        <v>5350</v>
      </c>
      <c r="BL2393" s="100" t="s">
        <v>1651</v>
      </c>
      <c r="BM2393" s="94" t="s">
        <v>308</v>
      </c>
    </row>
    <row r="2394" spans="53:65" ht="15" x14ac:dyDescent="0.25">
      <c r="BA2394" s="90" t="s">
        <v>5369</v>
      </c>
      <c r="BB2394" s="90" t="s">
        <v>1759</v>
      </c>
      <c r="BC2394" s="90" t="s">
        <v>5219</v>
      </c>
      <c r="BD2394" s="473" t="s">
        <v>1301</v>
      </c>
      <c r="BE2394">
        <v>2387</v>
      </c>
      <c r="BF2394" s="18" t="s">
        <v>5340</v>
      </c>
      <c r="BG2394" s="312" t="s">
        <v>5370</v>
      </c>
      <c r="BH2394" s="93" t="str">
        <f t="shared" si="100"/>
        <v>Nebraska Cherry</v>
      </c>
      <c r="BI2394" s="18" t="s">
        <v>3016</v>
      </c>
      <c r="BJ2394" s="18" t="s">
        <v>5346</v>
      </c>
      <c r="BK2394" s="18" t="s">
        <v>5346</v>
      </c>
      <c r="BL2394" s="100" t="s">
        <v>5347</v>
      </c>
      <c r="BM2394" s="94" t="s">
        <v>5343</v>
      </c>
    </row>
    <row r="2395" spans="53:65" ht="15" x14ac:dyDescent="0.25">
      <c r="BA2395" s="91" t="s">
        <v>5371</v>
      </c>
      <c r="BB2395" s="91" t="s">
        <v>1759</v>
      </c>
      <c r="BC2395" s="91" t="s">
        <v>5323</v>
      </c>
      <c r="BD2395" s="473" t="s">
        <v>1301</v>
      </c>
      <c r="BE2395">
        <v>2388</v>
      </c>
      <c r="BF2395" s="18" t="s">
        <v>5340</v>
      </c>
      <c r="BG2395" s="312" t="s">
        <v>1597</v>
      </c>
      <c r="BH2395" s="93" t="str">
        <f t="shared" si="100"/>
        <v>Nebraska Cheyenne</v>
      </c>
      <c r="BI2395" s="18" t="s">
        <v>3016</v>
      </c>
      <c r="BJ2395" s="18" t="s">
        <v>5350</v>
      </c>
      <c r="BK2395" s="18" t="s">
        <v>5350</v>
      </c>
      <c r="BL2395" s="100" t="s">
        <v>1651</v>
      </c>
      <c r="BM2395" s="94" t="s">
        <v>308</v>
      </c>
    </row>
    <row r="2396" spans="53:65" ht="15" x14ac:dyDescent="0.25">
      <c r="BA2396" s="90" t="s">
        <v>5372</v>
      </c>
      <c r="BB2396" s="90" t="s">
        <v>1759</v>
      </c>
      <c r="BC2396" s="90" t="s">
        <v>1869</v>
      </c>
      <c r="BD2396" s="473" t="s">
        <v>1301</v>
      </c>
      <c r="BE2396">
        <v>2389</v>
      </c>
      <c r="BF2396" s="18" t="s">
        <v>5340</v>
      </c>
      <c r="BG2396" s="312" t="s">
        <v>596</v>
      </c>
      <c r="BH2396" s="93" t="str">
        <f t="shared" si="100"/>
        <v>Nebraska Clay</v>
      </c>
      <c r="BI2396" s="18" t="s">
        <v>3016</v>
      </c>
      <c r="BJ2396" s="18" t="s">
        <v>5364</v>
      </c>
      <c r="BK2396" s="18" t="s">
        <v>5364</v>
      </c>
      <c r="BL2396" s="100" t="s">
        <v>5365</v>
      </c>
      <c r="BM2396" s="94" t="s">
        <v>5343</v>
      </c>
    </row>
    <row r="2397" spans="53:65" ht="15" x14ac:dyDescent="0.25">
      <c r="BA2397" s="90" t="s">
        <v>5373</v>
      </c>
      <c r="BB2397" s="90" t="s">
        <v>1759</v>
      </c>
      <c r="BC2397" s="90" t="s">
        <v>1869</v>
      </c>
      <c r="BD2397" s="473" t="s">
        <v>1301</v>
      </c>
      <c r="BE2397">
        <v>2390</v>
      </c>
      <c r="BF2397" s="18" t="s">
        <v>5340</v>
      </c>
      <c r="BG2397" s="312" t="s">
        <v>5374</v>
      </c>
      <c r="BH2397" s="93" t="str">
        <f t="shared" si="100"/>
        <v>Nebraska Colfax</v>
      </c>
      <c r="BI2397" s="18" t="s">
        <v>3016</v>
      </c>
      <c r="BJ2397" s="18" t="s">
        <v>5364</v>
      </c>
      <c r="BK2397" s="18" t="s">
        <v>5364</v>
      </c>
      <c r="BL2397" s="100" t="s">
        <v>5365</v>
      </c>
      <c r="BM2397" s="94" t="s">
        <v>5343</v>
      </c>
    </row>
    <row r="2398" spans="53:65" ht="15" x14ac:dyDescent="0.25">
      <c r="BA2398" s="91" t="s">
        <v>5375</v>
      </c>
      <c r="BB2398" s="91" t="s">
        <v>1759</v>
      </c>
      <c r="BC2398" s="91" t="s">
        <v>5318</v>
      </c>
      <c r="BD2398" s="473" t="s">
        <v>1301</v>
      </c>
      <c r="BE2398">
        <v>2391</v>
      </c>
      <c r="BF2398" s="18" t="s">
        <v>5340</v>
      </c>
      <c r="BG2398" s="312" t="s">
        <v>5376</v>
      </c>
      <c r="BH2398" s="93" t="str">
        <f t="shared" si="100"/>
        <v>Nebraska Cuming</v>
      </c>
      <c r="BI2398" s="18" t="s">
        <v>3016</v>
      </c>
      <c r="BJ2398" s="18" t="s">
        <v>5346</v>
      </c>
      <c r="BK2398" s="18" t="s">
        <v>5346</v>
      </c>
      <c r="BL2398" s="100" t="s">
        <v>5347</v>
      </c>
      <c r="BM2398" s="94" t="s">
        <v>5343</v>
      </c>
    </row>
    <row r="2399" spans="53:65" ht="15" x14ac:dyDescent="0.25">
      <c r="BA2399" s="90" t="s">
        <v>5377</v>
      </c>
      <c r="BB2399" s="90" t="s">
        <v>1759</v>
      </c>
      <c r="BC2399" s="90" t="s">
        <v>5018</v>
      </c>
      <c r="BD2399" s="473" t="s">
        <v>1301</v>
      </c>
      <c r="BE2399">
        <v>2392</v>
      </c>
      <c r="BF2399" s="18" t="s">
        <v>5340</v>
      </c>
      <c r="BG2399" s="312" t="s">
        <v>1612</v>
      </c>
      <c r="BH2399" s="93" t="str">
        <f t="shared" ref="BH2399:BH2462" si="102">_xlfn.CONCAT(BF2399," ",BG2399)</f>
        <v>Nebraska Custer</v>
      </c>
      <c r="BI2399" s="18" t="s">
        <v>3016</v>
      </c>
      <c r="BJ2399" s="18" t="s">
        <v>5341</v>
      </c>
      <c r="BK2399" s="18" t="s">
        <v>5341</v>
      </c>
      <c r="BL2399" s="100" t="s">
        <v>5342</v>
      </c>
      <c r="BM2399" s="94" t="s">
        <v>5343</v>
      </c>
    </row>
    <row r="2400" spans="53:65" ht="15" x14ac:dyDescent="0.25">
      <c r="BA2400" s="91" t="s">
        <v>5378</v>
      </c>
      <c r="BB2400" s="91" t="s">
        <v>1759</v>
      </c>
      <c r="BC2400" s="91" t="s">
        <v>5018</v>
      </c>
      <c r="BD2400" s="473" t="s">
        <v>1301</v>
      </c>
      <c r="BE2400">
        <v>2393</v>
      </c>
      <c r="BF2400" s="18" t="s">
        <v>5340</v>
      </c>
      <c r="BG2400" s="312" t="s">
        <v>4802</v>
      </c>
      <c r="BH2400" s="93" t="str">
        <f t="shared" si="102"/>
        <v>Nebraska Dakota</v>
      </c>
      <c r="BI2400" s="18" t="s">
        <v>3016</v>
      </c>
      <c r="BJ2400" s="18" t="s">
        <v>5346</v>
      </c>
      <c r="BK2400" s="18" t="s">
        <v>5346</v>
      </c>
      <c r="BL2400" s="100" t="s">
        <v>5347</v>
      </c>
      <c r="BM2400" s="94" t="s">
        <v>5343</v>
      </c>
    </row>
    <row r="2401" spans="53:65" ht="15" x14ac:dyDescent="0.25">
      <c r="BA2401" s="91" t="s">
        <v>5379</v>
      </c>
      <c r="BB2401" s="91" t="s">
        <v>1759</v>
      </c>
      <c r="BC2401" s="91" t="s">
        <v>5318</v>
      </c>
      <c r="BD2401" s="473" t="s">
        <v>1301</v>
      </c>
      <c r="BE2401">
        <v>2394</v>
      </c>
      <c r="BF2401" s="18" t="s">
        <v>5340</v>
      </c>
      <c r="BG2401" s="312" t="s">
        <v>5380</v>
      </c>
      <c r="BH2401" s="93" t="str">
        <f t="shared" si="102"/>
        <v>Nebraska Dawes</v>
      </c>
      <c r="BI2401" s="18" t="s">
        <v>3016</v>
      </c>
      <c r="BJ2401" s="18" t="s">
        <v>5350</v>
      </c>
      <c r="BK2401" s="18" t="s">
        <v>5350</v>
      </c>
      <c r="BL2401" s="100" t="s">
        <v>1651</v>
      </c>
      <c r="BM2401" s="94" t="s">
        <v>308</v>
      </c>
    </row>
    <row r="2402" spans="53:65" ht="15" x14ac:dyDescent="0.25">
      <c r="BA2402" s="90" t="s">
        <v>5381</v>
      </c>
      <c r="BB2402" s="90" t="s">
        <v>1759</v>
      </c>
      <c r="BC2402" s="90" t="s">
        <v>5318</v>
      </c>
      <c r="BD2402" s="473" t="s">
        <v>1301</v>
      </c>
      <c r="BE2402">
        <v>2395</v>
      </c>
      <c r="BF2402" s="18" t="s">
        <v>5340</v>
      </c>
      <c r="BG2402" s="312" t="s">
        <v>2331</v>
      </c>
      <c r="BH2402" s="93" t="str">
        <f t="shared" si="102"/>
        <v>Nebraska Dawson</v>
      </c>
      <c r="BI2402" s="18" t="s">
        <v>3016</v>
      </c>
      <c r="BJ2402" s="18" t="s">
        <v>5341</v>
      </c>
      <c r="BK2402" s="18" t="s">
        <v>5341</v>
      </c>
      <c r="BL2402" s="100" t="s">
        <v>5342</v>
      </c>
      <c r="BM2402" s="94" t="s">
        <v>5343</v>
      </c>
    </row>
    <row r="2403" spans="53:65" ht="15" x14ac:dyDescent="0.25">
      <c r="BA2403" s="91" t="s">
        <v>5382</v>
      </c>
      <c r="BB2403" s="91" t="s">
        <v>1759</v>
      </c>
      <c r="BC2403" s="91" t="s">
        <v>5318</v>
      </c>
      <c r="BD2403" s="473" t="s">
        <v>1301</v>
      </c>
      <c r="BE2403">
        <v>2396</v>
      </c>
      <c r="BF2403" s="18" t="s">
        <v>5340</v>
      </c>
      <c r="BG2403" s="312" t="s">
        <v>5383</v>
      </c>
      <c r="BH2403" s="93" t="str">
        <f t="shared" si="102"/>
        <v>Nebraska Deuel</v>
      </c>
      <c r="BI2403" s="18" t="s">
        <v>3016</v>
      </c>
      <c r="BJ2403" s="18" t="s">
        <v>5350</v>
      </c>
      <c r="BK2403" s="18" t="s">
        <v>5350</v>
      </c>
      <c r="BL2403" s="100" t="s">
        <v>1651</v>
      </c>
      <c r="BM2403" s="94" t="s">
        <v>308</v>
      </c>
    </row>
    <row r="2404" spans="53:65" ht="15" x14ac:dyDescent="0.25">
      <c r="BA2404" s="90" t="s">
        <v>5384</v>
      </c>
      <c r="BB2404" s="90" t="s">
        <v>1759</v>
      </c>
      <c r="BC2404" s="90" t="s">
        <v>1869</v>
      </c>
      <c r="BD2404" s="473" t="s">
        <v>1301</v>
      </c>
      <c r="BE2404">
        <v>2397</v>
      </c>
      <c r="BF2404" s="18" t="s">
        <v>5340</v>
      </c>
      <c r="BG2404" s="312" t="s">
        <v>5385</v>
      </c>
      <c r="BH2404" s="93" t="str">
        <f t="shared" si="102"/>
        <v>Nebraska Dixon</v>
      </c>
      <c r="BI2404" s="18" t="s">
        <v>3016</v>
      </c>
      <c r="BJ2404" s="18" t="s">
        <v>5346</v>
      </c>
      <c r="BK2404" s="18" t="s">
        <v>5346</v>
      </c>
      <c r="BL2404" s="100" t="s">
        <v>5347</v>
      </c>
      <c r="BM2404" s="94" t="s">
        <v>5343</v>
      </c>
    </row>
    <row r="2405" spans="53:65" ht="15" x14ac:dyDescent="0.25">
      <c r="BA2405" s="90" t="s">
        <v>5386</v>
      </c>
      <c r="BB2405" s="90" t="s">
        <v>1759</v>
      </c>
      <c r="BC2405" s="90" t="s">
        <v>1869</v>
      </c>
      <c r="BD2405" s="473" t="s">
        <v>1301</v>
      </c>
      <c r="BE2405">
        <v>2398</v>
      </c>
      <c r="BF2405" s="18" t="s">
        <v>5340</v>
      </c>
      <c r="BG2405" s="312" t="s">
        <v>2346</v>
      </c>
      <c r="BH2405" s="93" t="str">
        <f t="shared" si="102"/>
        <v>Nebraska Dodge</v>
      </c>
      <c r="BI2405" s="18" t="s">
        <v>3016</v>
      </c>
      <c r="BJ2405" s="18" t="s">
        <v>5364</v>
      </c>
      <c r="BK2405" s="18" t="s">
        <v>5364</v>
      </c>
      <c r="BL2405" s="100" t="s">
        <v>5365</v>
      </c>
      <c r="BM2405" s="94" t="s">
        <v>5343</v>
      </c>
    </row>
    <row r="2406" spans="53:65" ht="15" x14ac:dyDescent="0.25">
      <c r="BA2406" s="91" t="s">
        <v>5387</v>
      </c>
      <c r="BB2406" s="91" t="s">
        <v>1759</v>
      </c>
      <c r="BC2406" s="91" t="s">
        <v>1869</v>
      </c>
      <c r="BD2406" s="473" t="s">
        <v>1301</v>
      </c>
      <c r="BE2406">
        <v>2399</v>
      </c>
      <c r="BF2406" s="18" t="s">
        <v>5340</v>
      </c>
      <c r="BG2406" s="312" t="s">
        <v>1627</v>
      </c>
      <c r="BH2406" s="93" t="str">
        <f t="shared" si="102"/>
        <v>Nebraska Douglas</v>
      </c>
      <c r="BI2406" s="18" t="s">
        <v>3016</v>
      </c>
      <c r="BJ2406" s="18" t="s">
        <v>5364</v>
      </c>
      <c r="BK2406" s="18" t="s">
        <v>5364</v>
      </c>
      <c r="BL2406" s="100" t="s">
        <v>5365</v>
      </c>
      <c r="BM2406" s="94" t="s">
        <v>5343</v>
      </c>
    </row>
    <row r="2407" spans="53:65" ht="15" x14ac:dyDescent="0.25">
      <c r="BA2407" s="90" t="s">
        <v>5388</v>
      </c>
      <c r="BB2407" s="90" t="s">
        <v>1759</v>
      </c>
      <c r="BC2407" s="90" t="s">
        <v>1869</v>
      </c>
      <c r="BD2407" s="473" t="s">
        <v>1301</v>
      </c>
      <c r="BE2407">
        <v>2400</v>
      </c>
      <c r="BF2407" s="18" t="s">
        <v>5340</v>
      </c>
      <c r="BG2407" s="312" t="s">
        <v>5389</v>
      </c>
      <c r="BH2407" s="93" t="str">
        <f t="shared" si="102"/>
        <v>Nebraska Dundy</v>
      </c>
      <c r="BI2407" s="18" t="s">
        <v>3016</v>
      </c>
      <c r="BJ2407" s="18" t="s">
        <v>5350</v>
      </c>
      <c r="BK2407" s="18" t="s">
        <v>5350</v>
      </c>
      <c r="BL2407" s="100" t="s">
        <v>1651</v>
      </c>
      <c r="BM2407" s="94" t="s">
        <v>308</v>
      </c>
    </row>
    <row r="2408" spans="53:65" ht="15" x14ac:dyDescent="0.25">
      <c r="BA2408" s="91" t="s">
        <v>5390</v>
      </c>
      <c r="BB2408" s="91" t="s">
        <v>1759</v>
      </c>
      <c r="BC2408" s="91" t="s">
        <v>5318</v>
      </c>
      <c r="BD2408" s="473" t="s">
        <v>1301</v>
      </c>
      <c r="BE2408">
        <v>2401</v>
      </c>
      <c r="BF2408" s="18" t="s">
        <v>5340</v>
      </c>
      <c r="BG2408" s="312" t="s">
        <v>4808</v>
      </c>
      <c r="BH2408" s="93" t="str">
        <f t="shared" si="102"/>
        <v>Nebraska Fillmore</v>
      </c>
      <c r="BI2408" s="18" t="s">
        <v>3016</v>
      </c>
      <c r="BJ2408" s="18" t="s">
        <v>5364</v>
      </c>
      <c r="BK2408" s="18" t="s">
        <v>5364</v>
      </c>
      <c r="BL2408" s="100" t="s">
        <v>5365</v>
      </c>
      <c r="BM2408" s="94" t="s">
        <v>5343</v>
      </c>
    </row>
    <row r="2409" spans="53:65" ht="15" x14ac:dyDescent="0.25">
      <c r="BA2409" s="91" t="s">
        <v>5391</v>
      </c>
      <c r="BB2409" s="91" t="s">
        <v>1759</v>
      </c>
      <c r="BC2409" s="91" t="s">
        <v>5323</v>
      </c>
      <c r="BD2409" s="473" t="s">
        <v>1301</v>
      </c>
      <c r="BE2409">
        <v>2402</v>
      </c>
      <c r="BF2409" s="18" t="s">
        <v>5340</v>
      </c>
      <c r="BG2409" s="312" t="s">
        <v>795</v>
      </c>
      <c r="BH2409" s="93" t="str">
        <f t="shared" si="102"/>
        <v>Nebraska Franklin</v>
      </c>
      <c r="BI2409" s="18" t="s">
        <v>3016</v>
      </c>
      <c r="BJ2409" s="18" t="s">
        <v>5341</v>
      </c>
      <c r="BK2409" s="18" t="s">
        <v>5341</v>
      </c>
      <c r="BL2409" s="100" t="s">
        <v>5342</v>
      </c>
      <c r="BM2409" s="94" t="s">
        <v>5343</v>
      </c>
    </row>
    <row r="2410" spans="53:65" ht="15" x14ac:dyDescent="0.25">
      <c r="BA2410" s="90" t="s">
        <v>5392</v>
      </c>
      <c r="BB2410" s="90" t="s">
        <v>1759</v>
      </c>
      <c r="BC2410" s="90" t="s">
        <v>5318</v>
      </c>
      <c r="BD2410" s="473" t="s">
        <v>1301</v>
      </c>
      <c r="BE2410">
        <v>2403</v>
      </c>
      <c r="BF2410" s="18" t="s">
        <v>5340</v>
      </c>
      <c r="BG2410" s="312" t="s">
        <v>5393</v>
      </c>
      <c r="BH2410" s="93" t="str">
        <f t="shared" si="102"/>
        <v>Nebraska Frontier</v>
      </c>
      <c r="BI2410" s="18" t="s">
        <v>3016</v>
      </c>
      <c r="BJ2410" s="18" t="s">
        <v>5341</v>
      </c>
      <c r="BK2410" s="18" t="s">
        <v>5341</v>
      </c>
      <c r="BL2410" s="100" t="s">
        <v>5342</v>
      </c>
      <c r="BM2410" s="94" t="s">
        <v>5343</v>
      </c>
    </row>
    <row r="2411" spans="53:65" ht="15" x14ac:dyDescent="0.25">
      <c r="BA2411" s="91" t="s">
        <v>5394</v>
      </c>
      <c r="BB2411" s="91" t="s">
        <v>1759</v>
      </c>
      <c r="BC2411" s="91" t="s">
        <v>5018</v>
      </c>
      <c r="BD2411" s="473" t="s">
        <v>1301</v>
      </c>
      <c r="BE2411">
        <v>2404</v>
      </c>
      <c r="BF2411" s="18" t="s">
        <v>5340</v>
      </c>
      <c r="BG2411" s="312" t="s">
        <v>5395</v>
      </c>
      <c r="BH2411" s="93" t="str">
        <f t="shared" si="102"/>
        <v>Nebraska Furnas</v>
      </c>
      <c r="BI2411" s="18" t="s">
        <v>3016</v>
      </c>
      <c r="BJ2411" s="18" t="s">
        <v>5341</v>
      </c>
      <c r="BK2411" s="18" t="s">
        <v>5341</v>
      </c>
      <c r="BL2411" s="100" t="s">
        <v>5342</v>
      </c>
      <c r="BM2411" s="94" t="s">
        <v>5343</v>
      </c>
    </row>
    <row r="2412" spans="53:65" ht="15" x14ac:dyDescent="0.25">
      <c r="BA2412" s="90" t="s">
        <v>5396</v>
      </c>
      <c r="BB2412" s="90" t="s">
        <v>1759</v>
      </c>
      <c r="BC2412" s="90" t="s">
        <v>5323</v>
      </c>
      <c r="BD2412" s="473" t="s">
        <v>1301</v>
      </c>
      <c r="BE2412">
        <v>2405</v>
      </c>
      <c r="BF2412" s="18" t="s">
        <v>5340</v>
      </c>
      <c r="BG2412" s="312" t="s">
        <v>5397</v>
      </c>
      <c r="BH2412" s="93" t="str">
        <f t="shared" si="102"/>
        <v>Nebraska Gage</v>
      </c>
      <c r="BI2412" s="18" t="s">
        <v>3016</v>
      </c>
      <c r="BJ2412" s="18" t="s">
        <v>5364</v>
      </c>
      <c r="BK2412" s="18" t="s">
        <v>5364</v>
      </c>
      <c r="BL2412" s="100" t="s">
        <v>5365</v>
      </c>
      <c r="BM2412" s="94" t="s">
        <v>5343</v>
      </c>
    </row>
    <row r="2413" spans="53:65" ht="15" x14ac:dyDescent="0.25">
      <c r="BA2413" s="91" t="s">
        <v>5398</v>
      </c>
      <c r="BB2413" s="91" t="s">
        <v>1759</v>
      </c>
      <c r="BC2413" s="91" t="s">
        <v>1869</v>
      </c>
      <c r="BD2413" s="473" t="s">
        <v>1301</v>
      </c>
      <c r="BE2413">
        <v>2406</v>
      </c>
      <c r="BF2413" s="18" t="s">
        <v>5340</v>
      </c>
      <c r="BG2413" s="312" t="s">
        <v>5399</v>
      </c>
      <c r="BH2413" s="93" t="str">
        <f t="shared" si="102"/>
        <v>Nebraska Garden</v>
      </c>
      <c r="BI2413" s="18" t="s">
        <v>3016</v>
      </c>
      <c r="BJ2413" s="18" t="s">
        <v>5350</v>
      </c>
      <c r="BK2413" s="18" t="s">
        <v>5350</v>
      </c>
      <c r="BL2413" s="100" t="s">
        <v>1651</v>
      </c>
      <c r="BM2413" s="94" t="s">
        <v>308</v>
      </c>
    </row>
    <row r="2414" spans="53:65" ht="15" x14ac:dyDescent="0.25">
      <c r="BA2414" s="90" t="s">
        <v>5400</v>
      </c>
      <c r="BB2414" s="90" t="s">
        <v>1759</v>
      </c>
      <c r="BC2414" s="90" t="s">
        <v>5323</v>
      </c>
      <c r="BD2414" s="473" t="s">
        <v>1301</v>
      </c>
      <c r="BE2414">
        <v>2407</v>
      </c>
      <c r="BF2414" s="18" t="s">
        <v>5340</v>
      </c>
      <c r="BG2414" s="312" t="s">
        <v>1642</v>
      </c>
      <c r="BH2414" s="93" t="str">
        <f t="shared" si="102"/>
        <v>Nebraska Garfield</v>
      </c>
      <c r="BI2414" s="18" t="s">
        <v>3016</v>
      </c>
      <c r="BJ2414" s="18" t="s">
        <v>5341</v>
      </c>
      <c r="BK2414" s="18" t="s">
        <v>5341</v>
      </c>
      <c r="BL2414" s="100" t="s">
        <v>5342</v>
      </c>
      <c r="BM2414" s="94" t="s">
        <v>5343</v>
      </c>
    </row>
    <row r="2415" spans="53:65" ht="15" x14ac:dyDescent="0.25">
      <c r="BA2415" s="90" t="s">
        <v>5401</v>
      </c>
      <c r="BB2415" s="90" t="s">
        <v>1759</v>
      </c>
      <c r="BC2415" s="90" t="s">
        <v>5318</v>
      </c>
      <c r="BD2415" s="473" t="s">
        <v>1301</v>
      </c>
      <c r="BE2415">
        <v>2408</v>
      </c>
      <c r="BF2415" s="18" t="s">
        <v>5340</v>
      </c>
      <c r="BG2415" s="312" t="s">
        <v>5402</v>
      </c>
      <c r="BH2415" s="93" t="str">
        <f t="shared" si="102"/>
        <v>Nebraska Gosper</v>
      </c>
      <c r="BI2415" s="18" t="s">
        <v>3016</v>
      </c>
      <c r="BJ2415" s="18" t="s">
        <v>5341</v>
      </c>
      <c r="BK2415" s="18" t="s">
        <v>5341</v>
      </c>
      <c r="BL2415" s="100" t="s">
        <v>5342</v>
      </c>
      <c r="BM2415" s="94" t="s">
        <v>5343</v>
      </c>
    </row>
    <row r="2416" spans="53:65" ht="15" x14ac:dyDescent="0.25">
      <c r="BA2416" s="91" t="s">
        <v>5403</v>
      </c>
      <c r="BB2416" s="91" t="s">
        <v>1759</v>
      </c>
      <c r="BC2416" s="91" t="s">
        <v>5318</v>
      </c>
      <c r="BD2416" s="473" t="s">
        <v>1301</v>
      </c>
      <c r="BE2416">
        <v>2409</v>
      </c>
      <c r="BF2416" s="18" t="s">
        <v>5340</v>
      </c>
      <c r="BG2416" s="312" t="s">
        <v>1260</v>
      </c>
      <c r="BH2416" s="93" t="str">
        <f t="shared" si="102"/>
        <v>Nebraska Grant</v>
      </c>
      <c r="BI2416" s="18" t="s">
        <v>3016</v>
      </c>
      <c r="BJ2416" s="18" t="s">
        <v>5350</v>
      </c>
      <c r="BK2416" s="18" t="s">
        <v>5350</v>
      </c>
      <c r="BL2416" s="100" t="s">
        <v>1651</v>
      </c>
      <c r="BM2416" s="94" t="s">
        <v>308</v>
      </c>
    </row>
    <row r="2417" spans="53:65" ht="15" x14ac:dyDescent="0.25">
      <c r="BA2417" s="90" t="s">
        <v>5404</v>
      </c>
      <c r="BB2417" s="90" t="s">
        <v>1759</v>
      </c>
      <c r="BC2417" s="90" t="s">
        <v>5318</v>
      </c>
      <c r="BD2417" s="473" t="s">
        <v>1301</v>
      </c>
      <c r="BE2417">
        <v>2410</v>
      </c>
      <c r="BF2417" s="18" t="s">
        <v>5340</v>
      </c>
      <c r="BG2417" s="312" t="s">
        <v>3848</v>
      </c>
      <c r="BH2417" s="93" t="str">
        <f t="shared" si="102"/>
        <v>Nebraska Greeley</v>
      </c>
      <c r="BI2417" s="18" t="s">
        <v>3016</v>
      </c>
      <c r="BJ2417" s="18" t="s">
        <v>5341</v>
      </c>
      <c r="BK2417" s="18" t="s">
        <v>5341</v>
      </c>
      <c r="BL2417" s="100" t="s">
        <v>5342</v>
      </c>
      <c r="BM2417" s="94" t="s">
        <v>5343</v>
      </c>
    </row>
    <row r="2418" spans="53:65" ht="15" x14ac:dyDescent="0.25">
      <c r="BA2418" s="91" t="s">
        <v>5405</v>
      </c>
      <c r="BB2418" s="91" t="s">
        <v>1759</v>
      </c>
      <c r="BC2418" s="91" t="s">
        <v>5219</v>
      </c>
      <c r="BD2418" s="473" t="s">
        <v>1301</v>
      </c>
      <c r="BE2418">
        <v>2411</v>
      </c>
      <c r="BF2418" s="18" t="s">
        <v>5340</v>
      </c>
      <c r="BG2418" s="312" t="s">
        <v>2471</v>
      </c>
      <c r="BH2418" s="93" t="str">
        <f t="shared" si="102"/>
        <v>Nebraska Hall</v>
      </c>
      <c r="BI2418" s="18" t="s">
        <v>3016</v>
      </c>
      <c r="BJ2418" s="18" t="s">
        <v>5341</v>
      </c>
      <c r="BK2418" s="18" t="s">
        <v>5341</v>
      </c>
      <c r="BL2418" s="100" t="s">
        <v>5342</v>
      </c>
      <c r="BM2418" s="94" t="s">
        <v>5343</v>
      </c>
    </row>
    <row r="2419" spans="53:65" ht="15" x14ac:dyDescent="0.25">
      <c r="BA2419" s="91" t="s">
        <v>5406</v>
      </c>
      <c r="BB2419" s="91" t="s">
        <v>1759</v>
      </c>
      <c r="BC2419" s="91" t="s">
        <v>1869</v>
      </c>
      <c r="BD2419" s="473" t="s">
        <v>1301</v>
      </c>
      <c r="BE2419">
        <v>2412</v>
      </c>
      <c r="BF2419" s="18" t="s">
        <v>5340</v>
      </c>
      <c r="BG2419" s="312" t="s">
        <v>1920</v>
      </c>
      <c r="BH2419" s="93" t="str">
        <f t="shared" si="102"/>
        <v>Nebraska Hamilton</v>
      </c>
      <c r="BI2419" s="18" t="s">
        <v>3016</v>
      </c>
      <c r="BJ2419" s="18" t="s">
        <v>5364</v>
      </c>
      <c r="BK2419" s="18" t="s">
        <v>5364</v>
      </c>
      <c r="BL2419" s="100" t="s">
        <v>5365</v>
      </c>
      <c r="BM2419" s="94" t="s">
        <v>5343</v>
      </c>
    </row>
    <row r="2420" spans="53:65" ht="15" x14ac:dyDescent="0.25">
      <c r="BA2420" s="90" t="s">
        <v>5407</v>
      </c>
      <c r="BB2420" s="90" t="s">
        <v>1759</v>
      </c>
      <c r="BC2420" s="90" t="s">
        <v>5318</v>
      </c>
      <c r="BD2420" s="473" t="s">
        <v>1301</v>
      </c>
      <c r="BE2420">
        <v>2413</v>
      </c>
      <c r="BF2420" s="18" t="s">
        <v>5340</v>
      </c>
      <c r="BG2420" s="312" t="s">
        <v>4101</v>
      </c>
      <c r="BH2420" s="93" t="str">
        <f t="shared" si="102"/>
        <v>Nebraska Harlan</v>
      </c>
      <c r="BI2420" s="18" t="s">
        <v>3016</v>
      </c>
      <c r="BJ2420" s="18" t="s">
        <v>5341</v>
      </c>
      <c r="BK2420" s="18" t="s">
        <v>5341</v>
      </c>
      <c r="BL2420" s="100" t="s">
        <v>5342</v>
      </c>
      <c r="BM2420" s="94" t="s">
        <v>5343</v>
      </c>
    </row>
    <row r="2421" spans="53:65" ht="15" x14ac:dyDescent="0.25">
      <c r="BA2421" s="91" t="s">
        <v>5408</v>
      </c>
      <c r="BB2421" s="91" t="s">
        <v>1759</v>
      </c>
      <c r="BC2421" s="91" t="s">
        <v>5318</v>
      </c>
      <c r="BD2421" s="473" t="s">
        <v>1301</v>
      </c>
      <c r="BE2421">
        <v>2414</v>
      </c>
      <c r="BF2421" s="18" t="s">
        <v>5340</v>
      </c>
      <c r="BG2421" s="312" t="s">
        <v>5409</v>
      </c>
      <c r="BH2421" s="93" t="str">
        <f t="shared" si="102"/>
        <v>Nebraska Hayes</v>
      </c>
      <c r="BI2421" s="18" t="s">
        <v>3016</v>
      </c>
      <c r="BJ2421" s="18" t="s">
        <v>5341</v>
      </c>
      <c r="BK2421" s="18" t="s">
        <v>5341</v>
      </c>
      <c r="BL2421" s="100" t="s">
        <v>5342</v>
      </c>
      <c r="BM2421" s="94" t="s">
        <v>5343</v>
      </c>
    </row>
    <row r="2422" spans="53:65" ht="15" x14ac:dyDescent="0.25">
      <c r="BA2422" s="90" t="s">
        <v>5410</v>
      </c>
      <c r="BB2422" s="90" t="s">
        <v>1759</v>
      </c>
      <c r="BC2422" s="90" t="s">
        <v>5018</v>
      </c>
      <c r="BD2422" s="473" t="s">
        <v>1301</v>
      </c>
      <c r="BE2422">
        <v>2415</v>
      </c>
      <c r="BF2422" s="18" t="s">
        <v>5340</v>
      </c>
      <c r="BG2422" s="312" t="s">
        <v>5411</v>
      </c>
      <c r="BH2422" s="93" t="str">
        <f t="shared" si="102"/>
        <v>Nebraska Hitchcock</v>
      </c>
      <c r="BI2422" s="18" t="s">
        <v>3016</v>
      </c>
      <c r="BJ2422" s="18" t="s">
        <v>5341</v>
      </c>
      <c r="BK2422" s="18" t="s">
        <v>5341</v>
      </c>
      <c r="BL2422" s="100" t="s">
        <v>5342</v>
      </c>
      <c r="BM2422" s="94" t="s">
        <v>5343</v>
      </c>
    </row>
    <row r="2423" spans="53:65" ht="15" x14ac:dyDescent="0.25">
      <c r="BA2423" s="90" t="s">
        <v>5412</v>
      </c>
      <c r="BB2423" s="90" t="s">
        <v>1759</v>
      </c>
      <c r="BC2423" s="90" t="s">
        <v>1869</v>
      </c>
      <c r="BD2423" s="473" t="s">
        <v>1301</v>
      </c>
      <c r="BE2423">
        <v>2416</v>
      </c>
      <c r="BF2423" s="18" t="s">
        <v>5340</v>
      </c>
      <c r="BG2423" s="312" t="s">
        <v>5142</v>
      </c>
      <c r="BH2423" s="93" t="str">
        <f t="shared" si="102"/>
        <v>Nebraska Holt</v>
      </c>
      <c r="BI2423" s="18" t="s">
        <v>3016</v>
      </c>
      <c r="BJ2423" s="18" t="s">
        <v>5346</v>
      </c>
      <c r="BK2423" s="18" t="s">
        <v>5346</v>
      </c>
      <c r="BL2423" s="100" t="s">
        <v>5347</v>
      </c>
      <c r="BM2423" s="94" t="s">
        <v>5343</v>
      </c>
    </row>
    <row r="2424" spans="53:65" ht="15" x14ac:dyDescent="0.25">
      <c r="BA2424" s="91" t="s">
        <v>5413</v>
      </c>
      <c r="BB2424" s="91" t="s">
        <v>1759</v>
      </c>
      <c r="BC2424" s="91" t="s">
        <v>1869</v>
      </c>
      <c r="BD2424" s="473" t="s">
        <v>1301</v>
      </c>
      <c r="BE2424">
        <v>2417</v>
      </c>
      <c r="BF2424" s="18" t="s">
        <v>5340</v>
      </c>
      <c r="BG2424" s="312" t="s">
        <v>5414</v>
      </c>
      <c r="BH2424" s="93" t="str">
        <f t="shared" si="102"/>
        <v>Nebraska Hooker</v>
      </c>
      <c r="BI2424" s="18" t="s">
        <v>3016</v>
      </c>
      <c r="BJ2424" s="18" t="s">
        <v>5341</v>
      </c>
      <c r="BK2424" s="18" t="s">
        <v>5341</v>
      </c>
      <c r="BL2424" s="100" t="s">
        <v>5342</v>
      </c>
      <c r="BM2424" s="94" t="s">
        <v>5343</v>
      </c>
    </row>
    <row r="2425" spans="53:65" ht="15" x14ac:dyDescent="0.25">
      <c r="BA2425" s="90" t="s">
        <v>5415</v>
      </c>
      <c r="BB2425" s="90" t="s">
        <v>1759</v>
      </c>
      <c r="BC2425" s="90" t="s">
        <v>5323</v>
      </c>
      <c r="BD2425" s="473" t="s">
        <v>1301</v>
      </c>
      <c r="BE2425">
        <v>2418</v>
      </c>
      <c r="BF2425" s="18" t="s">
        <v>5340</v>
      </c>
      <c r="BG2425" s="312" t="s">
        <v>1272</v>
      </c>
      <c r="BH2425" s="93" t="str">
        <f t="shared" si="102"/>
        <v>Nebraska Howard</v>
      </c>
      <c r="BI2425" s="18" t="s">
        <v>3016</v>
      </c>
      <c r="BJ2425" s="18" t="s">
        <v>5341</v>
      </c>
      <c r="BK2425" s="18" t="s">
        <v>5341</v>
      </c>
      <c r="BL2425" s="100" t="s">
        <v>5342</v>
      </c>
      <c r="BM2425" s="94" t="s">
        <v>5343</v>
      </c>
    </row>
    <row r="2426" spans="53:65" ht="15" x14ac:dyDescent="0.25">
      <c r="BA2426" s="91" t="s">
        <v>5416</v>
      </c>
      <c r="BB2426" s="91" t="s">
        <v>1759</v>
      </c>
      <c r="BC2426" s="91" t="s">
        <v>5318</v>
      </c>
      <c r="BD2426" s="473" t="s">
        <v>1301</v>
      </c>
      <c r="BE2426">
        <v>2419</v>
      </c>
      <c r="BF2426" s="18" t="s">
        <v>5340</v>
      </c>
      <c r="BG2426" s="312" t="s">
        <v>856</v>
      </c>
      <c r="BH2426" s="93" t="str">
        <f t="shared" si="102"/>
        <v>Nebraska Jefferson</v>
      </c>
      <c r="BI2426" s="18" t="s">
        <v>3016</v>
      </c>
      <c r="BJ2426" s="18" t="s">
        <v>5364</v>
      </c>
      <c r="BK2426" s="18" t="s">
        <v>5364</v>
      </c>
      <c r="BL2426" s="100" t="s">
        <v>5365</v>
      </c>
      <c r="BM2426" s="94" t="s">
        <v>5343</v>
      </c>
    </row>
    <row r="2427" spans="53:65" ht="15" x14ac:dyDescent="0.25">
      <c r="BA2427" s="90" t="s">
        <v>5417</v>
      </c>
      <c r="BB2427" s="90" t="s">
        <v>1759</v>
      </c>
      <c r="BC2427" s="90" t="s">
        <v>5323</v>
      </c>
      <c r="BD2427" s="473" t="s">
        <v>1301</v>
      </c>
      <c r="BE2427">
        <v>2420</v>
      </c>
      <c r="BF2427" s="18" t="s">
        <v>5340</v>
      </c>
      <c r="BG2427" s="312" t="s">
        <v>1286</v>
      </c>
      <c r="BH2427" s="93" t="str">
        <f t="shared" si="102"/>
        <v>Nebraska Johnson</v>
      </c>
      <c r="BI2427" s="18" t="s">
        <v>3016</v>
      </c>
      <c r="BJ2427" s="18" t="s">
        <v>5364</v>
      </c>
      <c r="BK2427" s="18" t="s">
        <v>5364</v>
      </c>
      <c r="BL2427" s="100" t="s">
        <v>5365</v>
      </c>
      <c r="BM2427" s="94" t="s">
        <v>5343</v>
      </c>
    </row>
    <row r="2428" spans="53:65" ht="15" x14ac:dyDescent="0.25">
      <c r="BA2428" s="91" t="s">
        <v>5418</v>
      </c>
      <c r="BB2428" s="91" t="s">
        <v>1759</v>
      </c>
      <c r="BC2428" s="91" t="s">
        <v>5318</v>
      </c>
      <c r="BD2428" s="473" t="s">
        <v>1301</v>
      </c>
      <c r="BE2428">
        <v>2421</v>
      </c>
      <c r="BF2428" s="18" t="s">
        <v>5340</v>
      </c>
      <c r="BG2428" s="312" t="s">
        <v>5419</v>
      </c>
      <c r="BH2428" s="93" t="str">
        <f t="shared" si="102"/>
        <v>Nebraska Kearney</v>
      </c>
      <c r="BI2428" s="18" t="s">
        <v>3016</v>
      </c>
      <c r="BJ2428" s="18" t="s">
        <v>5341</v>
      </c>
      <c r="BK2428" s="18" t="s">
        <v>5341</v>
      </c>
      <c r="BL2428" s="100" t="s">
        <v>5342</v>
      </c>
      <c r="BM2428" s="94" t="s">
        <v>5343</v>
      </c>
    </row>
    <row r="2429" spans="53:65" ht="15" x14ac:dyDescent="0.25">
      <c r="BA2429" s="90" t="s">
        <v>5420</v>
      </c>
      <c r="BB2429" s="90" t="s">
        <v>1759</v>
      </c>
      <c r="BC2429" s="90" t="s">
        <v>5318</v>
      </c>
      <c r="BD2429" s="473" t="s">
        <v>1301</v>
      </c>
      <c r="BE2429">
        <v>2422</v>
      </c>
      <c r="BF2429" s="18" t="s">
        <v>5340</v>
      </c>
      <c r="BG2429" s="312" t="s">
        <v>5421</v>
      </c>
      <c r="BH2429" s="93" t="str">
        <f t="shared" si="102"/>
        <v>Nebraska Keith</v>
      </c>
      <c r="BI2429" s="18" t="s">
        <v>3016</v>
      </c>
      <c r="BJ2429" s="18" t="s">
        <v>5350</v>
      </c>
      <c r="BK2429" s="18" t="s">
        <v>5350</v>
      </c>
      <c r="BL2429" s="100" t="s">
        <v>1651</v>
      </c>
      <c r="BM2429" s="94" t="s">
        <v>308</v>
      </c>
    </row>
    <row r="2430" spans="53:65" ht="15" x14ac:dyDescent="0.25">
      <c r="BA2430" s="91" t="s">
        <v>5422</v>
      </c>
      <c r="BB2430" s="91" t="s">
        <v>1759</v>
      </c>
      <c r="BC2430" s="91" t="s">
        <v>5018</v>
      </c>
      <c r="BD2430" s="473" t="s">
        <v>1301</v>
      </c>
      <c r="BE2430">
        <v>2423</v>
      </c>
      <c r="BF2430" s="18" t="s">
        <v>5340</v>
      </c>
      <c r="BG2430" s="312" t="s">
        <v>5423</v>
      </c>
      <c r="BH2430" s="93" t="str">
        <f t="shared" si="102"/>
        <v>Nebraska Keya Paha</v>
      </c>
      <c r="BI2430" s="18" t="s">
        <v>3016</v>
      </c>
      <c r="BJ2430" s="18" t="s">
        <v>5346</v>
      </c>
      <c r="BK2430" s="18" t="s">
        <v>5346</v>
      </c>
      <c r="BL2430" s="100" t="s">
        <v>5347</v>
      </c>
      <c r="BM2430" s="94" t="s">
        <v>5343</v>
      </c>
    </row>
    <row r="2431" spans="53:65" ht="15" x14ac:dyDescent="0.25">
      <c r="BA2431" s="90" t="s">
        <v>5424</v>
      </c>
      <c r="BB2431" s="90" t="s">
        <v>1759</v>
      </c>
      <c r="BC2431" s="90" t="s">
        <v>5323</v>
      </c>
      <c r="BD2431" s="473" t="s">
        <v>1301</v>
      </c>
      <c r="BE2431">
        <v>2424</v>
      </c>
      <c r="BF2431" s="18" t="s">
        <v>5340</v>
      </c>
      <c r="BG2431" s="312" t="s">
        <v>5425</v>
      </c>
      <c r="BH2431" s="93" t="str">
        <f t="shared" si="102"/>
        <v>Nebraska Kimball</v>
      </c>
      <c r="BI2431" s="18" t="s">
        <v>3016</v>
      </c>
      <c r="BJ2431" s="18" t="s">
        <v>5350</v>
      </c>
      <c r="BK2431" s="18" t="s">
        <v>5350</v>
      </c>
      <c r="BL2431" s="100" t="s">
        <v>1651</v>
      </c>
      <c r="BM2431" s="94" t="s">
        <v>308</v>
      </c>
    </row>
    <row r="2432" spans="53:65" ht="15" x14ac:dyDescent="0.25">
      <c r="BA2432" s="91" t="s">
        <v>5426</v>
      </c>
      <c r="BB2432" s="91" t="s">
        <v>1759</v>
      </c>
      <c r="BC2432" s="91" t="s">
        <v>5323</v>
      </c>
      <c r="BD2432" s="473" t="s">
        <v>1301</v>
      </c>
      <c r="BE2432">
        <v>2425</v>
      </c>
      <c r="BF2432" s="18" t="s">
        <v>5340</v>
      </c>
      <c r="BG2432" s="312" t="s">
        <v>3231</v>
      </c>
      <c r="BH2432" s="93" t="str">
        <f t="shared" si="102"/>
        <v>Nebraska Knox</v>
      </c>
      <c r="BI2432" s="18" t="s">
        <v>3016</v>
      </c>
      <c r="BJ2432" s="18" t="s">
        <v>5346</v>
      </c>
      <c r="BK2432" s="18" t="s">
        <v>5346</v>
      </c>
      <c r="BL2432" s="100" t="s">
        <v>5347</v>
      </c>
      <c r="BM2432" s="94" t="s">
        <v>5343</v>
      </c>
    </row>
    <row r="2433" spans="53:65" ht="15" x14ac:dyDescent="0.25">
      <c r="BA2433" s="90" t="s">
        <v>5427</v>
      </c>
      <c r="BB2433" s="90" t="s">
        <v>1759</v>
      </c>
      <c r="BC2433" s="90" t="s">
        <v>5318</v>
      </c>
      <c r="BD2433" s="473" t="s">
        <v>1301</v>
      </c>
      <c r="BE2433">
        <v>2426</v>
      </c>
      <c r="BF2433" s="18" t="s">
        <v>5340</v>
      </c>
      <c r="BG2433" s="312" t="s">
        <v>5428</v>
      </c>
      <c r="BH2433" s="93" t="str">
        <f t="shared" si="102"/>
        <v>Nebraska Lancaster</v>
      </c>
      <c r="BI2433" s="18" t="s">
        <v>3016</v>
      </c>
      <c r="BJ2433" s="18" t="s">
        <v>5364</v>
      </c>
      <c r="BK2433" s="18" t="s">
        <v>5364</v>
      </c>
      <c r="BL2433" s="100" t="s">
        <v>5365</v>
      </c>
      <c r="BM2433" s="94" t="s">
        <v>5343</v>
      </c>
    </row>
    <row r="2434" spans="53:65" ht="15" x14ac:dyDescent="0.25">
      <c r="BA2434" s="91" t="s">
        <v>5429</v>
      </c>
      <c r="BB2434" s="91" t="s">
        <v>1759</v>
      </c>
      <c r="BC2434" s="91" t="s">
        <v>5318</v>
      </c>
      <c r="BD2434" s="473" t="s">
        <v>1301</v>
      </c>
      <c r="BE2434">
        <v>2427</v>
      </c>
      <c r="BF2434" s="18" t="s">
        <v>5340</v>
      </c>
      <c r="BG2434" s="312" t="s">
        <v>1296</v>
      </c>
      <c r="BH2434" s="93" t="str">
        <f t="shared" si="102"/>
        <v>Nebraska Lincoln</v>
      </c>
      <c r="BI2434" s="18" t="s">
        <v>3016</v>
      </c>
      <c r="BJ2434" s="18" t="s">
        <v>5341</v>
      </c>
      <c r="BK2434" s="18" t="s">
        <v>5341</v>
      </c>
      <c r="BL2434" s="100" t="s">
        <v>5342</v>
      </c>
      <c r="BM2434" s="94" t="s">
        <v>5343</v>
      </c>
    </row>
    <row r="2435" spans="53:65" ht="15" x14ac:dyDescent="0.25">
      <c r="BA2435" s="90" t="s">
        <v>5430</v>
      </c>
      <c r="BB2435" s="90" t="s">
        <v>1759</v>
      </c>
      <c r="BC2435" s="90" t="s">
        <v>5318</v>
      </c>
      <c r="BD2435" s="473" t="s">
        <v>1301</v>
      </c>
      <c r="BE2435">
        <v>2428</v>
      </c>
      <c r="BF2435" s="18" t="s">
        <v>5340</v>
      </c>
      <c r="BG2435" s="312" t="s">
        <v>1306</v>
      </c>
      <c r="BH2435" s="93" t="str">
        <f t="shared" si="102"/>
        <v>Nebraska Logan</v>
      </c>
      <c r="BI2435" s="18" t="s">
        <v>3016</v>
      </c>
      <c r="BJ2435" s="18" t="s">
        <v>5341</v>
      </c>
      <c r="BK2435" s="18" t="s">
        <v>5341</v>
      </c>
      <c r="BL2435" s="100" t="s">
        <v>5342</v>
      </c>
      <c r="BM2435" s="94" t="s">
        <v>5343</v>
      </c>
    </row>
    <row r="2436" spans="53:65" ht="15" x14ac:dyDescent="0.25">
      <c r="BA2436" s="91" t="s">
        <v>5431</v>
      </c>
      <c r="BB2436" s="91" t="s">
        <v>1759</v>
      </c>
      <c r="BC2436" s="91" t="s">
        <v>5323</v>
      </c>
      <c r="BD2436" s="473" t="s">
        <v>1301</v>
      </c>
      <c r="BE2436">
        <v>2429</v>
      </c>
      <c r="BF2436" s="18" t="s">
        <v>5340</v>
      </c>
      <c r="BG2436" s="312" t="s">
        <v>5432</v>
      </c>
      <c r="BH2436" s="93" t="str">
        <f t="shared" si="102"/>
        <v>Nebraska Loup</v>
      </c>
      <c r="BI2436" s="18" t="s">
        <v>3016</v>
      </c>
      <c r="BJ2436" s="18" t="s">
        <v>5341</v>
      </c>
      <c r="BK2436" s="18" t="s">
        <v>5341</v>
      </c>
      <c r="BL2436" s="100" t="s">
        <v>5342</v>
      </c>
      <c r="BM2436" s="94" t="s">
        <v>5343</v>
      </c>
    </row>
    <row r="2437" spans="53:65" ht="15" x14ac:dyDescent="0.25">
      <c r="BA2437" s="90" t="s">
        <v>5433</v>
      </c>
      <c r="BB2437" s="90" t="s">
        <v>1759</v>
      </c>
      <c r="BC2437" s="90" t="s">
        <v>1869</v>
      </c>
      <c r="BD2437" s="473" t="s">
        <v>1301</v>
      </c>
      <c r="BE2437">
        <v>2430</v>
      </c>
      <c r="BF2437" s="18" t="s">
        <v>5340</v>
      </c>
      <c r="BG2437" s="312" t="s">
        <v>925</v>
      </c>
      <c r="BH2437" s="93" t="str">
        <f t="shared" si="102"/>
        <v>Nebraska Madison</v>
      </c>
      <c r="BI2437" s="18" t="s">
        <v>3016</v>
      </c>
      <c r="BJ2437" s="18" t="s">
        <v>5346</v>
      </c>
      <c r="BK2437" s="18" t="s">
        <v>5346</v>
      </c>
      <c r="BL2437" s="100" t="s">
        <v>5347</v>
      </c>
      <c r="BM2437" s="94" t="s">
        <v>5343</v>
      </c>
    </row>
    <row r="2438" spans="53:65" ht="15" x14ac:dyDescent="0.25">
      <c r="BA2438" s="91" t="s">
        <v>5434</v>
      </c>
      <c r="BB2438" s="91" t="s">
        <v>1759</v>
      </c>
      <c r="BC2438" s="91" t="s">
        <v>5318</v>
      </c>
      <c r="BD2438" s="473" t="s">
        <v>1301</v>
      </c>
      <c r="BE2438">
        <v>2431</v>
      </c>
      <c r="BF2438" s="18" t="s">
        <v>5340</v>
      </c>
      <c r="BG2438" s="312" t="s">
        <v>3885</v>
      </c>
      <c r="BH2438" s="93" t="str">
        <f t="shared" si="102"/>
        <v>Nebraska McPherson</v>
      </c>
      <c r="BI2438" s="18" t="s">
        <v>3016</v>
      </c>
      <c r="BJ2438" s="18" t="s">
        <v>5341</v>
      </c>
      <c r="BK2438" s="18" t="s">
        <v>5341</v>
      </c>
      <c r="BL2438" s="100" t="s">
        <v>5342</v>
      </c>
      <c r="BM2438" s="94" t="s">
        <v>5343</v>
      </c>
    </row>
    <row r="2439" spans="53:65" ht="15" x14ac:dyDescent="0.25">
      <c r="BA2439" s="90" t="s">
        <v>5435</v>
      </c>
      <c r="BB2439" s="90" t="s">
        <v>1759</v>
      </c>
      <c r="BC2439" s="90" t="s">
        <v>5318</v>
      </c>
      <c r="BD2439" s="473" t="s">
        <v>1301</v>
      </c>
      <c r="BE2439">
        <v>2432</v>
      </c>
      <c r="BF2439" s="18" t="s">
        <v>5340</v>
      </c>
      <c r="BG2439" s="312" t="s">
        <v>5436</v>
      </c>
      <c r="BH2439" s="93" t="str">
        <f t="shared" si="102"/>
        <v>Nebraska Merrick</v>
      </c>
      <c r="BI2439" s="18" t="s">
        <v>3016</v>
      </c>
      <c r="BJ2439" s="18" t="s">
        <v>5364</v>
      </c>
      <c r="BK2439" s="18" t="s">
        <v>5364</v>
      </c>
      <c r="BL2439" s="100" t="s">
        <v>5365</v>
      </c>
      <c r="BM2439" s="94" t="s">
        <v>5343</v>
      </c>
    </row>
    <row r="2440" spans="53:65" ht="15" x14ac:dyDescent="0.25">
      <c r="BA2440" s="91" t="s">
        <v>5437</v>
      </c>
      <c r="BB2440" s="91" t="s">
        <v>1759</v>
      </c>
      <c r="BC2440" s="91" t="s">
        <v>5318</v>
      </c>
      <c r="BD2440" s="473" t="s">
        <v>1301</v>
      </c>
      <c r="BE2440">
        <v>2433</v>
      </c>
      <c r="BF2440" s="18" t="s">
        <v>5340</v>
      </c>
      <c r="BG2440" s="312" t="s">
        <v>5438</v>
      </c>
      <c r="BH2440" s="93" t="str">
        <f t="shared" si="102"/>
        <v>Nebraska Morrill</v>
      </c>
      <c r="BI2440" s="18" t="s">
        <v>3016</v>
      </c>
      <c r="BJ2440" s="18" t="s">
        <v>5350</v>
      </c>
      <c r="BK2440" s="18" t="s">
        <v>5350</v>
      </c>
      <c r="BL2440" s="100" t="s">
        <v>1651</v>
      </c>
      <c r="BM2440" s="94" t="s">
        <v>308</v>
      </c>
    </row>
    <row r="2441" spans="53:65" ht="15" x14ac:dyDescent="0.25">
      <c r="BA2441" s="90" t="s">
        <v>5439</v>
      </c>
      <c r="BB2441" s="90" t="s">
        <v>1759</v>
      </c>
      <c r="BC2441" s="90" t="s">
        <v>5318</v>
      </c>
      <c r="BD2441" s="473" t="s">
        <v>1301</v>
      </c>
      <c r="BE2441">
        <v>2434</v>
      </c>
      <c r="BF2441" s="18" t="s">
        <v>5340</v>
      </c>
      <c r="BG2441" s="312" t="s">
        <v>5440</v>
      </c>
      <c r="BH2441" s="93" t="str">
        <f t="shared" si="102"/>
        <v>Nebraska Nance</v>
      </c>
      <c r="BI2441" s="18" t="s">
        <v>3016</v>
      </c>
      <c r="BJ2441" s="18" t="s">
        <v>5364</v>
      </c>
      <c r="BK2441" s="18" t="s">
        <v>5364</v>
      </c>
      <c r="BL2441" s="100" t="s">
        <v>5365</v>
      </c>
      <c r="BM2441" s="94" t="s">
        <v>5343</v>
      </c>
    </row>
    <row r="2442" spans="53:65" ht="15" x14ac:dyDescent="0.25">
      <c r="BA2442" s="91" t="s">
        <v>5441</v>
      </c>
      <c r="BB2442" s="91" t="s">
        <v>1759</v>
      </c>
      <c r="BC2442" s="91" t="s">
        <v>5318</v>
      </c>
      <c r="BD2442" s="473" t="s">
        <v>1301</v>
      </c>
      <c r="BE2442">
        <v>2435</v>
      </c>
      <c r="BF2442" s="18" t="s">
        <v>5340</v>
      </c>
      <c r="BG2442" s="312" t="s">
        <v>3896</v>
      </c>
      <c r="BH2442" s="93" t="str">
        <f t="shared" si="102"/>
        <v>Nebraska Nemaha</v>
      </c>
      <c r="BI2442" s="18" t="s">
        <v>3016</v>
      </c>
      <c r="BJ2442" s="18" t="s">
        <v>5364</v>
      </c>
      <c r="BK2442" s="18" t="s">
        <v>5364</v>
      </c>
      <c r="BL2442" s="100" t="s">
        <v>5365</v>
      </c>
      <c r="BM2442" s="94" t="s">
        <v>5343</v>
      </c>
    </row>
    <row r="2443" spans="53:65" ht="15" x14ac:dyDescent="0.25">
      <c r="BA2443" s="90" t="s">
        <v>5442</v>
      </c>
      <c r="BB2443" s="90" t="s">
        <v>1759</v>
      </c>
      <c r="BC2443" s="90" t="s">
        <v>5318</v>
      </c>
      <c r="BD2443" s="473" t="s">
        <v>1301</v>
      </c>
      <c r="BE2443">
        <v>2436</v>
      </c>
      <c r="BF2443" s="18" t="s">
        <v>5340</v>
      </c>
      <c r="BG2443" s="312" t="s">
        <v>5443</v>
      </c>
      <c r="BH2443" s="93" t="str">
        <f t="shared" si="102"/>
        <v>Nebraska Nuckolls</v>
      </c>
      <c r="BI2443" s="18" t="s">
        <v>3016</v>
      </c>
      <c r="BJ2443" s="18" t="s">
        <v>5364</v>
      </c>
      <c r="BK2443" s="18" t="s">
        <v>5364</v>
      </c>
      <c r="BL2443" s="100" t="s">
        <v>5365</v>
      </c>
      <c r="BM2443" s="94" t="s">
        <v>5343</v>
      </c>
    </row>
    <row r="2444" spans="53:65" ht="15" x14ac:dyDescent="0.25">
      <c r="BA2444" s="91" t="s">
        <v>5444</v>
      </c>
      <c r="BB2444" s="91" t="s">
        <v>1759</v>
      </c>
      <c r="BC2444" s="91" t="s">
        <v>5318</v>
      </c>
      <c r="BD2444" s="473" t="s">
        <v>1301</v>
      </c>
      <c r="BE2444">
        <v>2437</v>
      </c>
      <c r="BF2444" s="18" t="s">
        <v>5340</v>
      </c>
      <c r="BG2444" s="312" t="s">
        <v>5445</v>
      </c>
      <c r="BH2444" s="93" t="str">
        <f t="shared" si="102"/>
        <v>Nebraska Otoe</v>
      </c>
      <c r="BI2444" s="18" t="s">
        <v>3016</v>
      </c>
      <c r="BJ2444" s="18" t="s">
        <v>5364</v>
      </c>
      <c r="BK2444" s="18" t="s">
        <v>5364</v>
      </c>
      <c r="BL2444" s="100" t="s">
        <v>5365</v>
      </c>
      <c r="BM2444" s="94" t="s">
        <v>5343</v>
      </c>
    </row>
    <row r="2445" spans="53:65" ht="15" x14ac:dyDescent="0.25">
      <c r="BA2445" s="90" t="s">
        <v>5446</v>
      </c>
      <c r="BB2445" s="90" t="s">
        <v>1759</v>
      </c>
      <c r="BC2445" s="90" t="s">
        <v>5318</v>
      </c>
      <c r="BD2445" s="473" t="s">
        <v>1301</v>
      </c>
      <c r="BE2445">
        <v>2438</v>
      </c>
      <c r="BF2445" s="18" t="s">
        <v>5340</v>
      </c>
      <c r="BG2445" s="312" t="s">
        <v>3910</v>
      </c>
      <c r="BH2445" s="93" t="str">
        <f t="shared" si="102"/>
        <v>Nebraska Pawnee</v>
      </c>
      <c r="BI2445" s="18" t="s">
        <v>3016</v>
      </c>
      <c r="BJ2445" s="18" t="s">
        <v>5364</v>
      </c>
      <c r="BK2445" s="18" t="s">
        <v>5364</v>
      </c>
      <c r="BL2445" s="100" t="s">
        <v>5365</v>
      </c>
      <c r="BM2445" s="94" t="s">
        <v>5343</v>
      </c>
    </row>
    <row r="2446" spans="53:65" ht="15" x14ac:dyDescent="0.25">
      <c r="BA2446" s="91" t="s">
        <v>5447</v>
      </c>
      <c r="BB2446" s="91" t="s">
        <v>1759</v>
      </c>
      <c r="BC2446" s="91" t="s">
        <v>5318</v>
      </c>
      <c r="BD2446" s="473" t="s">
        <v>1301</v>
      </c>
      <c r="BE2446">
        <v>2439</v>
      </c>
      <c r="BF2446" s="18" t="s">
        <v>5340</v>
      </c>
      <c r="BG2446" s="312" t="s">
        <v>5448</v>
      </c>
      <c r="BH2446" s="93" t="str">
        <f t="shared" si="102"/>
        <v>Nebraska Perkins</v>
      </c>
      <c r="BI2446" s="18" t="s">
        <v>3016</v>
      </c>
      <c r="BJ2446" s="18" t="s">
        <v>5350</v>
      </c>
      <c r="BK2446" s="18" t="s">
        <v>5350</v>
      </c>
      <c r="BL2446" s="100" t="s">
        <v>1651</v>
      </c>
      <c r="BM2446" s="94" t="s">
        <v>308</v>
      </c>
    </row>
    <row r="2447" spans="53:65" ht="15" x14ac:dyDescent="0.25">
      <c r="BA2447" s="90" t="s">
        <v>5449</v>
      </c>
      <c r="BB2447" s="90" t="s">
        <v>1759</v>
      </c>
      <c r="BC2447" s="90" t="s">
        <v>5318</v>
      </c>
      <c r="BD2447" s="473" t="s">
        <v>1301</v>
      </c>
      <c r="BE2447">
        <v>2440</v>
      </c>
      <c r="BF2447" s="18" t="s">
        <v>5340</v>
      </c>
      <c r="BG2447" s="312" t="s">
        <v>5192</v>
      </c>
      <c r="BH2447" s="93" t="str">
        <f t="shared" si="102"/>
        <v>Nebraska Phelps</v>
      </c>
      <c r="BI2447" s="18" t="s">
        <v>3016</v>
      </c>
      <c r="BJ2447" s="18" t="s">
        <v>5341</v>
      </c>
      <c r="BK2447" s="18" t="s">
        <v>5341</v>
      </c>
      <c r="BL2447" s="100" t="s">
        <v>5342</v>
      </c>
      <c r="BM2447" s="94" t="s">
        <v>5343</v>
      </c>
    </row>
    <row r="2448" spans="53:65" ht="15" x14ac:dyDescent="0.25">
      <c r="BA2448" s="91" t="s">
        <v>5450</v>
      </c>
      <c r="BB2448" s="91" t="s">
        <v>1759</v>
      </c>
      <c r="BC2448" s="91" t="s">
        <v>5318</v>
      </c>
      <c r="BD2448" s="473" t="s">
        <v>1301</v>
      </c>
      <c r="BE2448">
        <v>2441</v>
      </c>
      <c r="BF2448" s="18" t="s">
        <v>5340</v>
      </c>
      <c r="BG2448" s="312" t="s">
        <v>2676</v>
      </c>
      <c r="BH2448" s="93" t="str">
        <f t="shared" si="102"/>
        <v>Nebraska Pierce</v>
      </c>
      <c r="BI2448" s="18" t="s">
        <v>3016</v>
      </c>
      <c r="BJ2448" s="18" t="s">
        <v>5346</v>
      </c>
      <c r="BK2448" s="18" t="s">
        <v>5346</v>
      </c>
      <c r="BL2448" s="100" t="s">
        <v>5347</v>
      </c>
      <c r="BM2448" s="94" t="s">
        <v>5343</v>
      </c>
    </row>
    <row r="2449" spans="53:65" ht="15" x14ac:dyDescent="0.25">
      <c r="BA2449" s="90" t="s">
        <v>5451</v>
      </c>
      <c r="BB2449" s="90" t="s">
        <v>1759</v>
      </c>
      <c r="BC2449" s="90" t="s">
        <v>5318</v>
      </c>
      <c r="BD2449" s="473" t="s">
        <v>1301</v>
      </c>
      <c r="BE2449">
        <v>2442</v>
      </c>
      <c r="BF2449" s="18" t="s">
        <v>5340</v>
      </c>
      <c r="BG2449" s="312" t="s">
        <v>5195</v>
      </c>
      <c r="BH2449" s="93" t="str">
        <f t="shared" si="102"/>
        <v>Nebraska Platte</v>
      </c>
      <c r="BI2449" s="18" t="s">
        <v>3016</v>
      </c>
      <c r="BJ2449" s="18" t="s">
        <v>5364</v>
      </c>
      <c r="BK2449" s="18" t="s">
        <v>5364</v>
      </c>
      <c r="BL2449" s="100" t="s">
        <v>5365</v>
      </c>
      <c r="BM2449" s="94" t="s">
        <v>5343</v>
      </c>
    </row>
    <row r="2450" spans="53:65" ht="15" x14ac:dyDescent="0.25">
      <c r="BA2450" s="91" t="s">
        <v>5452</v>
      </c>
      <c r="BB2450" s="91" t="s">
        <v>1759</v>
      </c>
      <c r="BC2450" s="91" t="s">
        <v>5318</v>
      </c>
      <c r="BD2450" s="473" t="s">
        <v>1301</v>
      </c>
      <c r="BE2450">
        <v>2443</v>
      </c>
      <c r="BF2450" s="18" t="s">
        <v>5340</v>
      </c>
      <c r="BG2450" s="312" t="s">
        <v>1351</v>
      </c>
      <c r="BH2450" s="93" t="str">
        <f t="shared" si="102"/>
        <v>Nebraska Polk</v>
      </c>
      <c r="BI2450" s="18" t="s">
        <v>3016</v>
      </c>
      <c r="BJ2450" s="18" t="s">
        <v>5364</v>
      </c>
      <c r="BK2450" s="18" t="s">
        <v>5364</v>
      </c>
      <c r="BL2450" s="100" t="s">
        <v>5365</v>
      </c>
      <c r="BM2450" s="94" t="s">
        <v>5343</v>
      </c>
    </row>
    <row r="2451" spans="53:65" ht="15" x14ac:dyDescent="0.25">
      <c r="BA2451" s="90" t="s">
        <v>5453</v>
      </c>
      <c r="BB2451" s="90" t="s">
        <v>1759</v>
      </c>
      <c r="BC2451" s="90" t="s">
        <v>5318</v>
      </c>
      <c r="BD2451" s="473" t="s">
        <v>1301</v>
      </c>
      <c r="BE2451">
        <v>2444</v>
      </c>
      <c r="BF2451" s="18" t="s">
        <v>5340</v>
      </c>
      <c r="BG2451" s="312" t="s">
        <v>5454</v>
      </c>
      <c r="BH2451" s="93" t="str">
        <f t="shared" si="102"/>
        <v>Nebraska Red Willow</v>
      </c>
      <c r="BI2451" s="18" t="s">
        <v>3016</v>
      </c>
      <c r="BJ2451" s="18" t="s">
        <v>5341</v>
      </c>
      <c r="BK2451" s="18" t="s">
        <v>5341</v>
      </c>
      <c r="BL2451" s="100" t="s">
        <v>5342</v>
      </c>
      <c r="BM2451" s="94" t="s">
        <v>5343</v>
      </c>
    </row>
    <row r="2452" spans="53:65" ht="15" x14ac:dyDescent="0.25">
      <c r="BA2452" s="91" t="s">
        <v>5455</v>
      </c>
      <c r="BB2452" s="91" t="s">
        <v>1759</v>
      </c>
      <c r="BC2452" s="91" t="s">
        <v>5318</v>
      </c>
      <c r="BD2452" s="473" t="s">
        <v>1301</v>
      </c>
      <c r="BE2452">
        <v>2445</v>
      </c>
      <c r="BF2452" s="18" t="s">
        <v>5340</v>
      </c>
      <c r="BG2452" s="312" t="s">
        <v>5456</v>
      </c>
      <c r="BH2452" s="93" t="str">
        <f t="shared" si="102"/>
        <v>Nebraska Richardson</v>
      </c>
      <c r="BI2452" s="18" t="s">
        <v>3016</v>
      </c>
      <c r="BJ2452" s="18" t="s">
        <v>5364</v>
      </c>
      <c r="BK2452" s="18" t="s">
        <v>5364</v>
      </c>
      <c r="BL2452" s="100" t="s">
        <v>5365</v>
      </c>
      <c r="BM2452" s="94" t="s">
        <v>5343</v>
      </c>
    </row>
    <row r="2453" spans="53:65" ht="15" x14ac:dyDescent="0.25">
      <c r="BA2453" s="90" t="s">
        <v>5457</v>
      </c>
      <c r="BB2453" s="90" t="s">
        <v>1759</v>
      </c>
      <c r="BC2453" s="90" t="s">
        <v>5318</v>
      </c>
      <c r="BD2453" s="473" t="s">
        <v>1301</v>
      </c>
      <c r="BE2453">
        <v>2446</v>
      </c>
      <c r="BF2453" s="18" t="s">
        <v>5340</v>
      </c>
      <c r="BG2453" s="312" t="s">
        <v>4885</v>
      </c>
      <c r="BH2453" s="93" t="str">
        <f t="shared" si="102"/>
        <v>Nebraska Rock</v>
      </c>
      <c r="BI2453" s="18" t="s">
        <v>3016</v>
      </c>
      <c r="BJ2453" s="18" t="s">
        <v>5346</v>
      </c>
      <c r="BK2453" s="18" t="s">
        <v>5346</v>
      </c>
      <c r="BL2453" s="100" t="s">
        <v>5347</v>
      </c>
      <c r="BM2453" s="94" t="s">
        <v>5343</v>
      </c>
    </row>
    <row r="2454" spans="53:65" ht="15" x14ac:dyDescent="0.25">
      <c r="BA2454" s="91" t="s">
        <v>5458</v>
      </c>
      <c r="BB2454" s="91" t="s">
        <v>1759</v>
      </c>
      <c r="BC2454" s="91" t="s">
        <v>5318</v>
      </c>
      <c r="BD2454" s="473" t="s">
        <v>1301</v>
      </c>
      <c r="BE2454">
        <v>2447</v>
      </c>
      <c r="BF2454" s="18" t="s">
        <v>5340</v>
      </c>
      <c r="BG2454" s="312" t="s">
        <v>1366</v>
      </c>
      <c r="BH2454" s="93" t="str">
        <f t="shared" si="102"/>
        <v>Nebraska Saline</v>
      </c>
      <c r="BI2454" s="18" t="s">
        <v>3016</v>
      </c>
      <c r="BJ2454" s="18" t="s">
        <v>5364</v>
      </c>
      <c r="BK2454" s="18" t="s">
        <v>5364</v>
      </c>
      <c r="BL2454" s="100" t="s">
        <v>5365</v>
      </c>
      <c r="BM2454" s="94" t="s">
        <v>5343</v>
      </c>
    </row>
    <row r="2455" spans="53:65" ht="15" x14ac:dyDescent="0.25">
      <c r="BA2455" s="90" t="s">
        <v>5459</v>
      </c>
      <c r="BB2455" s="90" t="s">
        <v>1759</v>
      </c>
      <c r="BC2455" s="90" t="s">
        <v>5318</v>
      </c>
      <c r="BD2455" s="473" t="s">
        <v>1301</v>
      </c>
      <c r="BE2455">
        <v>2448</v>
      </c>
      <c r="BF2455" s="18" t="s">
        <v>5340</v>
      </c>
      <c r="BG2455" s="312" t="s">
        <v>5460</v>
      </c>
      <c r="BH2455" s="93" t="str">
        <f t="shared" si="102"/>
        <v>Nebraska Sarpy</v>
      </c>
      <c r="BI2455" s="18" t="s">
        <v>3016</v>
      </c>
      <c r="BJ2455" s="18" t="s">
        <v>5364</v>
      </c>
      <c r="BK2455" s="18" t="s">
        <v>5364</v>
      </c>
      <c r="BL2455" s="100" t="s">
        <v>5365</v>
      </c>
      <c r="BM2455" s="94" t="s">
        <v>5343</v>
      </c>
    </row>
    <row r="2456" spans="53:65" ht="15" x14ac:dyDescent="0.25">
      <c r="BA2456" s="91" t="s">
        <v>5461</v>
      </c>
      <c r="BB2456" s="91" t="s">
        <v>1759</v>
      </c>
      <c r="BC2456" s="91" t="s">
        <v>5318</v>
      </c>
      <c r="BD2456" s="473" t="s">
        <v>1301</v>
      </c>
      <c r="BE2456">
        <v>2449</v>
      </c>
      <c r="BF2456" s="18" t="s">
        <v>5340</v>
      </c>
      <c r="BG2456" s="312" t="s">
        <v>5462</v>
      </c>
      <c r="BH2456" s="93" t="str">
        <f t="shared" si="102"/>
        <v>Nebraska Saunders</v>
      </c>
      <c r="BI2456" s="18" t="s">
        <v>3016</v>
      </c>
      <c r="BJ2456" s="18" t="s">
        <v>5364</v>
      </c>
      <c r="BK2456" s="18" t="s">
        <v>5364</v>
      </c>
      <c r="BL2456" s="100" t="s">
        <v>5365</v>
      </c>
      <c r="BM2456" s="94" t="s">
        <v>5343</v>
      </c>
    </row>
    <row r="2457" spans="53:65" ht="15" x14ac:dyDescent="0.25">
      <c r="BA2457" s="90" t="s">
        <v>5463</v>
      </c>
      <c r="BB2457" s="90" t="s">
        <v>1759</v>
      </c>
      <c r="BC2457" s="90" t="s">
        <v>5318</v>
      </c>
      <c r="BD2457" s="473" t="s">
        <v>1301</v>
      </c>
      <c r="BE2457">
        <v>2450</v>
      </c>
      <c r="BF2457" s="18" t="s">
        <v>5340</v>
      </c>
      <c r="BG2457" s="312" t="s">
        <v>5464</v>
      </c>
      <c r="BH2457" s="93" t="str">
        <f t="shared" si="102"/>
        <v>Nebraska Scotts Bluff</v>
      </c>
      <c r="BI2457" s="18" t="s">
        <v>3016</v>
      </c>
      <c r="BJ2457" s="18" t="s">
        <v>5350</v>
      </c>
      <c r="BK2457" s="18" t="s">
        <v>5350</v>
      </c>
      <c r="BL2457" s="100" t="s">
        <v>1651</v>
      </c>
      <c r="BM2457" s="94" t="s">
        <v>308</v>
      </c>
    </row>
    <row r="2458" spans="53:65" ht="15" x14ac:dyDescent="0.25">
      <c r="BA2458" s="91" t="s">
        <v>5465</v>
      </c>
      <c r="BB2458" s="91" t="s">
        <v>1759</v>
      </c>
      <c r="BC2458" s="91" t="s">
        <v>5318</v>
      </c>
      <c r="BD2458" s="473" t="s">
        <v>1301</v>
      </c>
      <c r="BE2458">
        <v>2451</v>
      </c>
      <c r="BF2458" s="18" t="s">
        <v>5340</v>
      </c>
      <c r="BG2458" s="312" t="s">
        <v>3934</v>
      </c>
      <c r="BH2458" s="93" t="str">
        <f t="shared" si="102"/>
        <v>Nebraska Seward</v>
      </c>
      <c r="BI2458" s="18" t="s">
        <v>3016</v>
      </c>
      <c r="BJ2458" s="18" t="s">
        <v>5364</v>
      </c>
      <c r="BK2458" s="18" t="s">
        <v>5364</v>
      </c>
      <c r="BL2458" s="100" t="s">
        <v>5365</v>
      </c>
      <c r="BM2458" s="94" t="s">
        <v>5343</v>
      </c>
    </row>
    <row r="2459" spans="53:65" ht="15" x14ac:dyDescent="0.25">
      <c r="BA2459" s="90" t="s">
        <v>5466</v>
      </c>
      <c r="BB2459" s="90" t="s">
        <v>1759</v>
      </c>
      <c r="BC2459" s="90" t="s">
        <v>5318</v>
      </c>
      <c r="BD2459" s="473" t="s">
        <v>1301</v>
      </c>
      <c r="BE2459">
        <v>2452</v>
      </c>
      <c r="BF2459" s="18" t="s">
        <v>5340</v>
      </c>
      <c r="BG2459" s="312" t="s">
        <v>3938</v>
      </c>
      <c r="BH2459" s="93" t="str">
        <f t="shared" si="102"/>
        <v>Nebraska Sheridan</v>
      </c>
      <c r="BI2459" s="18" t="s">
        <v>3016</v>
      </c>
      <c r="BJ2459" s="18" t="s">
        <v>5350</v>
      </c>
      <c r="BK2459" s="18" t="s">
        <v>5350</v>
      </c>
      <c r="BL2459" s="100" t="s">
        <v>1651</v>
      </c>
      <c r="BM2459" s="94" t="s">
        <v>308</v>
      </c>
    </row>
    <row r="2460" spans="53:65" ht="15" x14ac:dyDescent="0.25">
      <c r="BA2460" s="91" t="s">
        <v>5467</v>
      </c>
      <c r="BB2460" s="91" t="s">
        <v>1759</v>
      </c>
      <c r="BC2460" s="91" t="s">
        <v>5318</v>
      </c>
      <c r="BD2460" s="473" t="s">
        <v>1301</v>
      </c>
      <c r="BE2460">
        <v>2453</v>
      </c>
      <c r="BF2460" s="18" t="s">
        <v>5340</v>
      </c>
      <c r="BG2460" s="312" t="s">
        <v>3940</v>
      </c>
      <c r="BH2460" s="93" t="str">
        <f t="shared" si="102"/>
        <v>Nebraska Sherman</v>
      </c>
      <c r="BI2460" s="18" t="s">
        <v>3016</v>
      </c>
      <c r="BJ2460" s="18" t="s">
        <v>5341</v>
      </c>
      <c r="BK2460" s="18" t="s">
        <v>5341</v>
      </c>
      <c r="BL2460" s="100" t="s">
        <v>5342</v>
      </c>
      <c r="BM2460" s="94" t="s">
        <v>5343</v>
      </c>
    </row>
    <row r="2461" spans="53:65" ht="15" x14ac:dyDescent="0.25">
      <c r="BA2461" s="90" t="s">
        <v>5468</v>
      </c>
      <c r="BB2461" s="90" t="s">
        <v>1759</v>
      </c>
      <c r="BC2461" s="90" t="s">
        <v>5318</v>
      </c>
      <c r="BD2461" s="473" t="s">
        <v>1301</v>
      </c>
      <c r="BE2461">
        <v>2454</v>
      </c>
      <c r="BF2461" s="18" t="s">
        <v>5340</v>
      </c>
      <c r="BG2461" s="312" t="s">
        <v>3761</v>
      </c>
      <c r="BH2461" s="93" t="str">
        <f t="shared" si="102"/>
        <v>Nebraska Sioux</v>
      </c>
      <c r="BI2461" s="18" t="s">
        <v>3016</v>
      </c>
      <c r="BJ2461" s="18" t="s">
        <v>5350</v>
      </c>
      <c r="BK2461" s="18" t="s">
        <v>5350</v>
      </c>
      <c r="BL2461" s="100" t="s">
        <v>1651</v>
      </c>
      <c r="BM2461" s="94" t="s">
        <v>308</v>
      </c>
    </row>
    <row r="2462" spans="53:65" ht="15" x14ac:dyDescent="0.25">
      <c r="BA2462" s="91" t="s">
        <v>5469</v>
      </c>
      <c r="BB2462" s="91" t="s">
        <v>1759</v>
      </c>
      <c r="BC2462" s="91" t="s">
        <v>5318</v>
      </c>
      <c r="BD2462" s="473" t="s">
        <v>1301</v>
      </c>
      <c r="BE2462">
        <v>2455</v>
      </c>
      <c r="BF2462" s="18" t="s">
        <v>5340</v>
      </c>
      <c r="BG2462" s="312" t="s">
        <v>3946</v>
      </c>
      <c r="BH2462" s="93" t="str">
        <f t="shared" si="102"/>
        <v>Nebraska Stanton</v>
      </c>
      <c r="BI2462" s="18" t="s">
        <v>3016</v>
      </c>
      <c r="BJ2462" s="18" t="s">
        <v>5346</v>
      </c>
      <c r="BK2462" s="18" t="s">
        <v>5346</v>
      </c>
      <c r="BL2462" s="100" t="s">
        <v>5347</v>
      </c>
      <c r="BM2462" s="94" t="s">
        <v>5343</v>
      </c>
    </row>
    <row r="2463" spans="53:65" ht="15" x14ac:dyDescent="0.25">
      <c r="BA2463" s="90" t="s">
        <v>5470</v>
      </c>
      <c r="BB2463" s="90" t="s">
        <v>1759</v>
      </c>
      <c r="BC2463" s="90" t="s">
        <v>5318</v>
      </c>
      <c r="BD2463" s="473" t="s">
        <v>1301</v>
      </c>
      <c r="BE2463">
        <v>2456</v>
      </c>
      <c r="BF2463" s="18" t="s">
        <v>5340</v>
      </c>
      <c r="BG2463" s="312" t="s">
        <v>5471</v>
      </c>
      <c r="BH2463" s="93" t="str">
        <f t="shared" ref="BH2463:BH2531" si="103">_xlfn.CONCAT(BF2463," ",BG2463)</f>
        <v>Nebraska Thayer</v>
      </c>
      <c r="BI2463" s="18" t="s">
        <v>3016</v>
      </c>
      <c r="BJ2463" s="18" t="s">
        <v>5364</v>
      </c>
      <c r="BK2463" s="18" t="s">
        <v>5364</v>
      </c>
      <c r="BL2463" s="100" t="s">
        <v>5365</v>
      </c>
      <c r="BM2463" s="94" t="s">
        <v>5343</v>
      </c>
    </row>
    <row r="2464" spans="53:65" ht="15" x14ac:dyDescent="0.25">
      <c r="BA2464" s="91" t="s">
        <v>5472</v>
      </c>
      <c r="BB2464" s="91" t="s">
        <v>1759</v>
      </c>
      <c r="BC2464" s="91" t="s">
        <v>5318</v>
      </c>
      <c r="BD2464" s="473" t="s">
        <v>1301</v>
      </c>
      <c r="BE2464">
        <v>2457</v>
      </c>
      <c r="BF2464" s="18" t="s">
        <v>5340</v>
      </c>
      <c r="BG2464" s="312" t="s">
        <v>2784</v>
      </c>
      <c r="BH2464" s="93" t="str">
        <f t="shared" si="103"/>
        <v>Nebraska Thomas</v>
      </c>
      <c r="BI2464" s="18" t="s">
        <v>3016</v>
      </c>
      <c r="BJ2464" s="18" t="s">
        <v>5341</v>
      </c>
      <c r="BK2464" s="18" t="s">
        <v>5341</v>
      </c>
      <c r="BL2464" s="100" t="s">
        <v>5342</v>
      </c>
      <c r="BM2464" s="94" t="s">
        <v>5343</v>
      </c>
    </row>
    <row r="2465" spans="53:65" ht="15" x14ac:dyDescent="0.25">
      <c r="BA2465" s="90" t="s">
        <v>5473</v>
      </c>
      <c r="BB2465" s="90" t="s">
        <v>1759</v>
      </c>
      <c r="BC2465" s="90" t="s">
        <v>5318</v>
      </c>
      <c r="BD2465" s="473" t="s">
        <v>1301</v>
      </c>
      <c r="BE2465">
        <v>2458</v>
      </c>
      <c r="BF2465" s="18" t="s">
        <v>5340</v>
      </c>
      <c r="BG2465" s="312" t="s">
        <v>5474</v>
      </c>
      <c r="BH2465" s="93" t="str">
        <f t="shared" si="103"/>
        <v>Nebraska Thurston</v>
      </c>
      <c r="BI2465" s="18" t="s">
        <v>3016</v>
      </c>
      <c r="BJ2465" s="18" t="s">
        <v>5346</v>
      </c>
      <c r="BK2465" s="18" t="s">
        <v>5346</v>
      </c>
      <c r="BL2465" s="100" t="s">
        <v>5347</v>
      </c>
      <c r="BM2465" s="94" t="s">
        <v>5343</v>
      </c>
    </row>
    <row r="2466" spans="53:65" ht="15" x14ac:dyDescent="0.25">
      <c r="BA2466" s="91" t="s">
        <v>5475</v>
      </c>
      <c r="BB2466" s="91" t="s">
        <v>1759</v>
      </c>
      <c r="BC2466" s="91" t="s">
        <v>5318</v>
      </c>
      <c r="BD2466" s="473" t="s">
        <v>1301</v>
      </c>
      <c r="BE2466">
        <v>2459</v>
      </c>
      <c r="BF2466" s="18" t="s">
        <v>5340</v>
      </c>
      <c r="BG2466" s="312" t="s">
        <v>3007</v>
      </c>
      <c r="BH2466" s="93" t="str">
        <f t="shared" si="103"/>
        <v>Nebraska Valley</v>
      </c>
      <c r="BI2466" s="18" t="s">
        <v>3016</v>
      </c>
      <c r="BJ2466" s="18" t="s">
        <v>5341</v>
      </c>
      <c r="BK2466" s="18" t="s">
        <v>5341</v>
      </c>
      <c r="BL2466" s="100" t="s">
        <v>5342</v>
      </c>
      <c r="BM2466" s="94" t="s">
        <v>5343</v>
      </c>
    </row>
    <row r="2467" spans="53:65" ht="15" x14ac:dyDescent="0.25">
      <c r="BA2467" s="90" t="s">
        <v>5476</v>
      </c>
      <c r="BB2467" s="90" t="s">
        <v>1759</v>
      </c>
      <c r="BC2467" s="90" t="s">
        <v>5318</v>
      </c>
      <c r="BD2467" s="473" t="s">
        <v>1301</v>
      </c>
      <c r="BE2467">
        <v>2460</v>
      </c>
      <c r="BF2467" s="18" t="s">
        <v>5340</v>
      </c>
      <c r="BG2467" s="312" t="s">
        <v>1083</v>
      </c>
      <c r="BH2467" s="93" t="str">
        <f t="shared" si="103"/>
        <v>Nebraska Washington</v>
      </c>
      <c r="BI2467" s="18" t="s">
        <v>3016</v>
      </c>
      <c r="BJ2467" s="18" t="s">
        <v>5364</v>
      </c>
      <c r="BK2467" s="18" t="s">
        <v>5364</v>
      </c>
      <c r="BL2467" s="100" t="s">
        <v>5365</v>
      </c>
      <c r="BM2467" s="94" t="s">
        <v>5343</v>
      </c>
    </row>
    <row r="2468" spans="53:65" ht="15" x14ac:dyDescent="0.25">
      <c r="BA2468" s="91" t="s">
        <v>5477</v>
      </c>
      <c r="BB2468" s="91" t="s">
        <v>1759</v>
      </c>
      <c r="BC2468" s="91" t="s">
        <v>5318</v>
      </c>
      <c r="BD2468" s="473" t="s">
        <v>1301</v>
      </c>
      <c r="BE2468">
        <v>2461</v>
      </c>
      <c r="BF2468" s="18" t="s">
        <v>5340</v>
      </c>
      <c r="BG2468" s="312" t="s">
        <v>2855</v>
      </c>
      <c r="BH2468" s="93" t="str">
        <f t="shared" si="103"/>
        <v>Nebraska Wayne</v>
      </c>
      <c r="BI2468" s="18" t="s">
        <v>3016</v>
      </c>
      <c r="BJ2468" s="18" t="s">
        <v>5346</v>
      </c>
      <c r="BK2468" s="18" t="s">
        <v>5346</v>
      </c>
      <c r="BL2468" s="100" t="s">
        <v>5347</v>
      </c>
      <c r="BM2468" s="94" t="s">
        <v>5343</v>
      </c>
    </row>
    <row r="2469" spans="53:65" ht="15" x14ac:dyDescent="0.25">
      <c r="BA2469" s="90" t="s">
        <v>5478</v>
      </c>
      <c r="BB2469" s="90" t="s">
        <v>1759</v>
      </c>
      <c r="BC2469" s="90" t="s">
        <v>5318</v>
      </c>
      <c r="BD2469" s="473" t="s">
        <v>1301</v>
      </c>
      <c r="BE2469">
        <v>2462</v>
      </c>
      <c r="BF2469" s="18" t="s">
        <v>5340</v>
      </c>
      <c r="BG2469" s="312" t="s">
        <v>2860</v>
      </c>
      <c r="BH2469" s="93" t="str">
        <f t="shared" si="103"/>
        <v>Nebraska Webster</v>
      </c>
      <c r="BI2469" s="18" t="s">
        <v>3016</v>
      </c>
      <c r="BJ2469" s="18" t="s">
        <v>5341</v>
      </c>
      <c r="BK2469" s="18" t="s">
        <v>5341</v>
      </c>
      <c r="BL2469" s="100" t="s">
        <v>5342</v>
      </c>
      <c r="BM2469" s="94" t="s">
        <v>5343</v>
      </c>
    </row>
    <row r="2470" spans="53:65" ht="15" x14ac:dyDescent="0.25">
      <c r="BA2470" s="91" t="s">
        <v>5479</v>
      </c>
      <c r="BB2470" s="91" t="s">
        <v>1759</v>
      </c>
      <c r="BC2470" s="91" t="s">
        <v>5318</v>
      </c>
      <c r="BD2470" s="473" t="s">
        <v>1301</v>
      </c>
      <c r="BE2470">
        <v>2463</v>
      </c>
      <c r="BF2470" s="18" t="s">
        <v>5340</v>
      </c>
      <c r="BG2470" s="312" t="s">
        <v>2865</v>
      </c>
      <c r="BH2470" s="93" t="str">
        <f t="shared" si="103"/>
        <v>Nebraska Wheeler</v>
      </c>
      <c r="BI2470" s="18" t="s">
        <v>3016</v>
      </c>
      <c r="BJ2470" s="18" t="s">
        <v>5341</v>
      </c>
      <c r="BK2470" s="18" t="s">
        <v>5341</v>
      </c>
      <c r="BL2470" s="100" t="s">
        <v>5342</v>
      </c>
      <c r="BM2470" s="94" t="s">
        <v>5343</v>
      </c>
    </row>
    <row r="2471" spans="53:65" ht="15" x14ac:dyDescent="0.25">
      <c r="BA2471" s="90" t="s">
        <v>5480</v>
      </c>
      <c r="BB2471" s="90" t="s">
        <v>1759</v>
      </c>
      <c r="BC2471" s="90" t="s">
        <v>5318</v>
      </c>
      <c r="BD2471" s="473" t="s">
        <v>1301</v>
      </c>
      <c r="BE2471">
        <v>2464</v>
      </c>
      <c r="BF2471" s="18" t="s">
        <v>5340</v>
      </c>
      <c r="BG2471" s="312" t="s">
        <v>4468</v>
      </c>
      <c r="BH2471" s="93" t="str">
        <f t="shared" si="103"/>
        <v>Nebraska York</v>
      </c>
      <c r="BI2471" s="18" t="s">
        <v>3016</v>
      </c>
      <c r="BJ2471" s="18" t="s">
        <v>5364</v>
      </c>
      <c r="BK2471" s="18" t="s">
        <v>5364</v>
      </c>
      <c r="BL2471" s="100" t="s">
        <v>5365</v>
      </c>
      <c r="BM2471" s="94" t="s">
        <v>5343</v>
      </c>
    </row>
    <row r="2472" spans="53:65" ht="15" x14ac:dyDescent="0.25">
      <c r="BA2472" s="91" t="s">
        <v>5481</v>
      </c>
      <c r="BB2472" s="91" t="s">
        <v>1759</v>
      </c>
      <c r="BC2472" s="91" t="s">
        <v>5323</v>
      </c>
      <c r="BD2472" s="473" t="s">
        <v>1301</v>
      </c>
      <c r="BE2472">
        <v>2465</v>
      </c>
      <c r="BF2472" s="18" t="s">
        <v>1331</v>
      </c>
      <c r="BG2472" s="312" t="s">
        <v>5482</v>
      </c>
      <c r="BH2472" s="93" t="str">
        <f t="shared" si="103"/>
        <v>Nevada Churchill</v>
      </c>
      <c r="BI2472" s="18" t="s">
        <v>244</v>
      </c>
      <c r="BJ2472" s="18" t="s">
        <v>5483</v>
      </c>
      <c r="BK2472" s="18" t="s">
        <v>5484</v>
      </c>
      <c r="BL2472" s="100" t="s">
        <v>1130</v>
      </c>
      <c r="BM2472" s="94" t="s">
        <v>308</v>
      </c>
    </row>
    <row r="2473" spans="53:65" ht="15" x14ac:dyDescent="0.25">
      <c r="BA2473" s="90" t="s">
        <v>5485</v>
      </c>
      <c r="BB2473" s="90" t="s">
        <v>1759</v>
      </c>
      <c r="BC2473" s="90" t="s">
        <v>5323</v>
      </c>
      <c r="BD2473" s="473" t="s">
        <v>1301</v>
      </c>
      <c r="BE2473">
        <v>2466</v>
      </c>
      <c r="BF2473" s="18" t="s">
        <v>1331</v>
      </c>
      <c r="BG2473" s="312" t="s">
        <v>1210</v>
      </c>
      <c r="BH2473" s="93" t="str">
        <f t="shared" si="103"/>
        <v>Nevada Clark</v>
      </c>
      <c r="BI2473" s="18" t="s">
        <v>244</v>
      </c>
      <c r="BJ2473" s="18" t="s">
        <v>1123</v>
      </c>
      <c r="BK2473" s="18" t="s">
        <v>1124</v>
      </c>
      <c r="BL2473" s="100" t="s">
        <v>1114</v>
      </c>
      <c r="BM2473" s="94" t="s">
        <v>1125</v>
      </c>
    </row>
    <row r="2474" spans="53:65" ht="15" x14ac:dyDescent="0.25">
      <c r="BA2474" s="91" t="s">
        <v>5486</v>
      </c>
      <c r="BB2474" s="91" t="s">
        <v>1759</v>
      </c>
      <c r="BC2474" s="91" t="s">
        <v>5323</v>
      </c>
      <c r="BD2474" s="473" t="s">
        <v>1301</v>
      </c>
      <c r="BE2474">
        <v>2467</v>
      </c>
      <c r="BF2474" s="18" t="s">
        <v>1331</v>
      </c>
      <c r="BG2474" s="312" t="s">
        <v>1627</v>
      </c>
      <c r="BH2474" s="93" t="str">
        <f>_xlfn.CONCAT(BF2474," ",BG2474)</f>
        <v>Nevada Douglas</v>
      </c>
      <c r="BI2474" s="18" t="s">
        <v>244</v>
      </c>
      <c r="BJ2474" s="18" t="s">
        <v>5483</v>
      </c>
      <c r="BK2474" s="18" t="s">
        <v>5484</v>
      </c>
      <c r="BL2474" s="100" t="s">
        <v>1130</v>
      </c>
      <c r="BM2474" s="94" t="s">
        <v>308</v>
      </c>
    </row>
    <row r="2475" spans="53:65" ht="15" x14ac:dyDescent="0.25">
      <c r="BA2475" s="90" t="s">
        <v>5487</v>
      </c>
      <c r="BB2475" s="90" t="s">
        <v>1759</v>
      </c>
      <c r="BC2475" s="90" t="s">
        <v>5323</v>
      </c>
      <c r="BD2475" s="473" t="s">
        <v>1301</v>
      </c>
      <c r="BE2475">
        <v>2468</v>
      </c>
      <c r="BF2475" s="18" t="s">
        <v>1331</v>
      </c>
      <c r="BG2475" s="312" t="s">
        <v>5488</v>
      </c>
      <c r="BH2475" s="93" t="str">
        <f>_xlfn.CONCAT(BF2475," ",BG2475)</f>
        <v>Nevada Elko</v>
      </c>
      <c r="BI2475" s="18" t="s">
        <v>244</v>
      </c>
      <c r="BJ2475" s="18" t="s">
        <v>5483</v>
      </c>
      <c r="BK2475" s="18" t="s">
        <v>5484</v>
      </c>
      <c r="BL2475" s="100" t="s">
        <v>1130</v>
      </c>
      <c r="BM2475" s="94" t="s">
        <v>308</v>
      </c>
    </row>
    <row r="2476" spans="53:65" ht="15" x14ac:dyDescent="0.25">
      <c r="BA2476" s="91" t="s">
        <v>5489</v>
      </c>
      <c r="BB2476" s="91" t="s">
        <v>1759</v>
      </c>
      <c r="BC2476" s="91" t="s">
        <v>5323</v>
      </c>
      <c r="BD2476" s="473" t="s">
        <v>1301</v>
      </c>
      <c r="BE2476">
        <v>2469</v>
      </c>
      <c r="BF2476" s="18" t="s">
        <v>1331</v>
      </c>
      <c r="BG2476" s="312" t="s">
        <v>5490</v>
      </c>
      <c r="BH2476" s="93" t="str">
        <f t="shared" si="103"/>
        <v>Nevada Eureka</v>
      </c>
      <c r="BI2476" s="18" t="s">
        <v>244</v>
      </c>
      <c r="BJ2476" s="18" t="s">
        <v>5483</v>
      </c>
      <c r="BK2476" s="18" t="s">
        <v>5484</v>
      </c>
      <c r="BL2476" s="100" t="s">
        <v>1130</v>
      </c>
      <c r="BM2476" s="94" t="s">
        <v>308</v>
      </c>
    </row>
    <row r="2477" spans="53:65" ht="15" x14ac:dyDescent="0.25">
      <c r="BA2477" s="90" t="s">
        <v>5491</v>
      </c>
      <c r="BB2477" s="90" t="s">
        <v>1759</v>
      </c>
      <c r="BC2477" s="90" t="s">
        <v>5323</v>
      </c>
      <c r="BD2477" s="473" t="s">
        <v>1301</v>
      </c>
      <c r="BE2477">
        <v>2470</v>
      </c>
      <c r="BF2477" s="18" t="s">
        <v>1331</v>
      </c>
      <c r="BG2477" s="312" t="s">
        <v>5492</v>
      </c>
      <c r="BH2477" s="93" t="str">
        <f t="shared" si="103"/>
        <v>Nevada Lander</v>
      </c>
      <c r="BI2477" s="18" t="s">
        <v>244</v>
      </c>
      <c r="BJ2477" s="18" t="s">
        <v>5483</v>
      </c>
      <c r="BK2477" s="18" t="s">
        <v>5484</v>
      </c>
      <c r="BL2477" s="100" t="s">
        <v>1130</v>
      </c>
      <c r="BM2477" s="94" t="s">
        <v>308</v>
      </c>
    </row>
    <row r="2478" spans="53:65" ht="15" x14ac:dyDescent="0.25">
      <c r="BA2478" s="91" t="s">
        <v>5493</v>
      </c>
      <c r="BB2478" s="91" t="s">
        <v>1759</v>
      </c>
      <c r="BC2478" s="91" t="s">
        <v>5323</v>
      </c>
      <c r="BD2478" s="473" t="s">
        <v>1301</v>
      </c>
      <c r="BE2478">
        <v>2471</v>
      </c>
      <c r="BF2478" s="18" t="s">
        <v>1331</v>
      </c>
      <c r="BG2478" s="312" t="s">
        <v>1446</v>
      </c>
      <c r="BH2478" s="93" t="str">
        <f t="shared" si="103"/>
        <v>Nevada Humboldt</v>
      </c>
      <c r="BI2478" s="18" t="s">
        <v>244</v>
      </c>
      <c r="BJ2478" s="18" t="s">
        <v>5483</v>
      </c>
      <c r="BK2478" s="18" t="s">
        <v>5484</v>
      </c>
      <c r="BL2478" s="100" t="s">
        <v>1130</v>
      </c>
      <c r="BM2478" s="94" t="s">
        <v>308</v>
      </c>
    </row>
    <row r="2479" spans="53:65" ht="15" x14ac:dyDescent="0.25">
      <c r="BA2479" s="90" t="s">
        <v>5494</v>
      </c>
      <c r="BB2479" s="90" t="s">
        <v>1759</v>
      </c>
      <c r="BC2479" s="90" t="s">
        <v>5323</v>
      </c>
      <c r="BD2479" s="473" t="s">
        <v>1301</v>
      </c>
      <c r="BE2479">
        <v>2472</v>
      </c>
      <c r="BF2479" s="18" t="s">
        <v>1331</v>
      </c>
      <c r="BG2479" s="312" t="s">
        <v>1296</v>
      </c>
      <c r="BH2479" s="93" t="str">
        <f t="shared" si="103"/>
        <v>Nevada Lincoln</v>
      </c>
      <c r="BI2479" s="18" t="s">
        <v>244</v>
      </c>
      <c r="BJ2479" s="18" t="s">
        <v>1123</v>
      </c>
      <c r="BK2479" s="18" t="s">
        <v>1124</v>
      </c>
      <c r="BL2479" s="100" t="s">
        <v>1114</v>
      </c>
      <c r="BM2479" s="94" t="s">
        <v>1125</v>
      </c>
    </row>
    <row r="2480" spans="53:65" ht="15" x14ac:dyDescent="0.25">
      <c r="BA2480" s="91" t="s">
        <v>5495</v>
      </c>
      <c r="BB2480" s="91" t="s">
        <v>1759</v>
      </c>
      <c r="BC2480" s="91" t="s">
        <v>5323</v>
      </c>
      <c r="BD2480" s="473" t="s">
        <v>1301</v>
      </c>
      <c r="BE2480">
        <v>2473</v>
      </c>
      <c r="BF2480" s="18" t="s">
        <v>1331</v>
      </c>
      <c r="BG2480" s="312" t="s">
        <v>5496</v>
      </c>
      <c r="BH2480" s="93" t="str">
        <f t="shared" si="103"/>
        <v>Nevada Nye</v>
      </c>
      <c r="BI2480" s="18" t="s">
        <v>244</v>
      </c>
      <c r="BJ2480" s="18" t="s">
        <v>1123</v>
      </c>
      <c r="BK2480" s="18" t="s">
        <v>1124</v>
      </c>
      <c r="BL2480" s="100" t="s">
        <v>1114</v>
      </c>
      <c r="BM2480" s="94" t="s">
        <v>1125</v>
      </c>
    </row>
    <row r="2481" spans="53:65" ht="15" x14ac:dyDescent="0.25">
      <c r="BA2481" s="90" t="s">
        <v>5497</v>
      </c>
      <c r="BB2481" s="90" t="s">
        <v>1759</v>
      </c>
      <c r="BC2481" s="90" t="s">
        <v>5323</v>
      </c>
      <c r="BD2481" s="473" t="s">
        <v>1301</v>
      </c>
      <c r="BE2481">
        <v>2474</v>
      </c>
      <c r="BF2481" s="18" t="s">
        <v>1331</v>
      </c>
      <c r="BG2481" s="312" t="s">
        <v>5498</v>
      </c>
      <c r="BH2481" s="93" t="str">
        <f t="shared" si="103"/>
        <v>Nevada Pershing</v>
      </c>
      <c r="BI2481" s="18" t="s">
        <v>244</v>
      </c>
      <c r="BJ2481" s="18" t="s">
        <v>5483</v>
      </c>
      <c r="BK2481" s="18" t="s">
        <v>5484</v>
      </c>
      <c r="BL2481" s="100" t="s">
        <v>1130</v>
      </c>
      <c r="BM2481" s="94" t="s">
        <v>308</v>
      </c>
    </row>
    <row r="2482" spans="53:65" ht="15" x14ac:dyDescent="0.25">
      <c r="BA2482" s="91" t="s">
        <v>5499</v>
      </c>
      <c r="BB2482" s="91" t="s">
        <v>1759</v>
      </c>
      <c r="BC2482" s="91" t="s">
        <v>5323</v>
      </c>
      <c r="BD2482" s="473" t="s">
        <v>1301</v>
      </c>
      <c r="BE2482">
        <v>2475</v>
      </c>
      <c r="BF2482" s="18" t="s">
        <v>1331</v>
      </c>
      <c r="BG2482" s="312" t="s">
        <v>5500</v>
      </c>
      <c r="BH2482" s="93" t="str">
        <f t="shared" si="103"/>
        <v>Nevada Storey</v>
      </c>
      <c r="BI2482" s="18" t="s">
        <v>244</v>
      </c>
      <c r="BJ2482" s="18" t="s">
        <v>5483</v>
      </c>
      <c r="BK2482" s="18" t="s">
        <v>5484</v>
      </c>
      <c r="BL2482" s="100" t="s">
        <v>1130</v>
      </c>
      <c r="BM2482" s="94" t="s">
        <v>308</v>
      </c>
    </row>
    <row r="2483" spans="53:65" ht="15" x14ac:dyDescent="0.25">
      <c r="BA2483" s="91" t="s">
        <v>5501</v>
      </c>
      <c r="BB2483" s="91" t="s">
        <v>1759</v>
      </c>
      <c r="BC2483" s="91" t="s">
        <v>5323</v>
      </c>
      <c r="BD2483" s="473" t="s">
        <v>1301</v>
      </c>
      <c r="BE2483">
        <v>2476</v>
      </c>
      <c r="BF2483" s="18" t="s">
        <v>1331</v>
      </c>
      <c r="BG2483" s="312" t="s">
        <v>5502</v>
      </c>
      <c r="BH2483" s="93" t="str">
        <f t="shared" si="103"/>
        <v>Nevada Washoe</v>
      </c>
      <c r="BI2483" s="18" t="s">
        <v>244</v>
      </c>
      <c r="BJ2483" s="18" t="s">
        <v>5483</v>
      </c>
      <c r="BK2483" s="18" t="s">
        <v>5484</v>
      </c>
      <c r="BL2483" s="100" t="s">
        <v>1130</v>
      </c>
      <c r="BM2483" s="94" t="s">
        <v>308</v>
      </c>
    </row>
    <row r="2484" spans="53:65" ht="15" x14ac:dyDescent="0.25">
      <c r="BA2484" s="91" t="s">
        <v>5503</v>
      </c>
      <c r="BB2484" s="91" t="s">
        <v>1759</v>
      </c>
      <c r="BC2484" s="91" t="s">
        <v>5323</v>
      </c>
      <c r="BD2484" s="473" t="s">
        <v>1301</v>
      </c>
      <c r="BE2484">
        <v>2477</v>
      </c>
      <c r="BF2484" s="18" t="s">
        <v>1331</v>
      </c>
      <c r="BG2484" s="312" t="s">
        <v>5504</v>
      </c>
      <c r="BH2484" s="93" t="str">
        <f t="shared" si="103"/>
        <v>Nevada White Pine</v>
      </c>
      <c r="BI2484" s="18" t="s">
        <v>244</v>
      </c>
      <c r="BJ2484" s="18" t="s">
        <v>5483</v>
      </c>
      <c r="BK2484" s="18" t="s">
        <v>5484</v>
      </c>
      <c r="BL2484" s="100" t="s">
        <v>1130</v>
      </c>
      <c r="BM2484" s="94" t="s">
        <v>308</v>
      </c>
    </row>
    <row r="2485" spans="53:65" ht="15" x14ac:dyDescent="0.25">
      <c r="BA2485" s="90" t="s">
        <v>5505</v>
      </c>
      <c r="BB2485" s="90" t="s">
        <v>1759</v>
      </c>
      <c r="BC2485" s="90" t="s">
        <v>5323</v>
      </c>
      <c r="BD2485" s="473" t="s">
        <v>1301</v>
      </c>
      <c r="BE2485">
        <v>2478</v>
      </c>
      <c r="BF2485" s="18" t="s">
        <v>3361</v>
      </c>
      <c r="BG2485" s="312" t="s">
        <v>5506</v>
      </c>
      <c r="BH2485" s="93" t="str">
        <f t="shared" si="103"/>
        <v>New Hampshire Belknap</v>
      </c>
      <c r="BI2485" s="18" t="s">
        <v>394</v>
      </c>
      <c r="BJ2485" s="18" t="s">
        <v>1789</v>
      </c>
      <c r="BK2485" s="18" t="s">
        <v>5507</v>
      </c>
      <c r="BL2485" s="100" t="s">
        <v>1114</v>
      </c>
      <c r="BM2485" s="249" t="s">
        <v>305</v>
      </c>
    </row>
    <row r="2486" spans="53:65" ht="15" x14ac:dyDescent="0.25">
      <c r="BA2486" s="91" t="s">
        <v>5508</v>
      </c>
      <c r="BB2486" s="91" t="s">
        <v>1759</v>
      </c>
      <c r="BC2486" s="91" t="s">
        <v>5323</v>
      </c>
      <c r="BD2486" s="473" t="s">
        <v>1301</v>
      </c>
      <c r="BE2486">
        <v>2479</v>
      </c>
      <c r="BF2486" s="18" t="s">
        <v>3361</v>
      </c>
      <c r="BG2486" s="312" t="s">
        <v>1204</v>
      </c>
      <c r="BH2486" s="93" t="str">
        <f t="shared" si="103"/>
        <v>New Hampshire Carroll</v>
      </c>
      <c r="BI2486" s="18" t="s">
        <v>394</v>
      </c>
      <c r="BJ2486" s="18" t="s">
        <v>1789</v>
      </c>
      <c r="BK2486" s="18" t="s">
        <v>5507</v>
      </c>
      <c r="BL2486" s="100" t="s">
        <v>1114</v>
      </c>
      <c r="BM2486" s="249" t="s">
        <v>305</v>
      </c>
    </row>
    <row r="2487" spans="53:65" ht="15" x14ac:dyDescent="0.25">
      <c r="BA2487" s="90" t="s">
        <v>5509</v>
      </c>
      <c r="BB2487" s="90" t="s">
        <v>1759</v>
      </c>
      <c r="BC2487" s="90" t="s">
        <v>5323</v>
      </c>
      <c r="BD2487" s="473" t="s">
        <v>1301</v>
      </c>
      <c r="BE2487">
        <v>2480</v>
      </c>
      <c r="BF2487" s="18" t="s">
        <v>3361</v>
      </c>
      <c r="BG2487" s="312" t="s">
        <v>5510</v>
      </c>
      <c r="BH2487" s="93" t="str">
        <f t="shared" si="103"/>
        <v>New Hampshire Cheshire</v>
      </c>
      <c r="BI2487" s="18" t="s">
        <v>394</v>
      </c>
      <c r="BJ2487" s="18" t="s">
        <v>1789</v>
      </c>
      <c r="BK2487" s="18" t="s">
        <v>5507</v>
      </c>
      <c r="BL2487" s="100" t="s">
        <v>1114</v>
      </c>
      <c r="BM2487" s="249" t="s">
        <v>305</v>
      </c>
    </row>
    <row r="2488" spans="53:65" ht="15" x14ac:dyDescent="0.25">
      <c r="BA2488" s="91" t="s">
        <v>5511</v>
      </c>
      <c r="BB2488" s="91" t="s">
        <v>1759</v>
      </c>
      <c r="BC2488" s="91" t="s">
        <v>5318</v>
      </c>
      <c r="BD2488" s="473" t="s">
        <v>1301</v>
      </c>
      <c r="BE2488">
        <v>2481</v>
      </c>
      <c r="BF2488" s="18" t="s">
        <v>3361</v>
      </c>
      <c r="BG2488" s="312" t="s">
        <v>5512</v>
      </c>
      <c r="BH2488" s="93" t="str">
        <f t="shared" si="103"/>
        <v>New Hampshire Coos</v>
      </c>
      <c r="BI2488" s="18" t="s">
        <v>394</v>
      </c>
      <c r="BJ2488" s="18" t="s">
        <v>1789</v>
      </c>
      <c r="BK2488" s="18" t="s">
        <v>5507</v>
      </c>
      <c r="BL2488" s="100" t="s">
        <v>1114</v>
      </c>
      <c r="BM2488" s="249" t="s">
        <v>305</v>
      </c>
    </row>
    <row r="2489" spans="53:65" ht="15" x14ac:dyDescent="0.25">
      <c r="BA2489" s="90" t="s">
        <v>5513</v>
      </c>
      <c r="BB2489" s="90" t="s">
        <v>1759</v>
      </c>
      <c r="BC2489" s="90" t="s">
        <v>5318</v>
      </c>
      <c r="BD2489" s="473" t="s">
        <v>1301</v>
      </c>
      <c r="BE2489">
        <v>2482</v>
      </c>
      <c r="BF2489" s="18" t="s">
        <v>3361</v>
      </c>
      <c r="BG2489" s="312" t="s">
        <v>5514</v>
      </c>
      <c r="BH2489" s="93" t="str">
        <f t="shared" si="103"/>
        <v>New Hampshire Grafton</v>
      </c>
      <c r="BI2489" s="18" t="s">
        <v>394</v>
      </c>
      <c r="BJ2489" s="18" t="s">
        <v>1789</v>
      </c>
      <c r="BK2489" s="18" t="s">
        <v>5507</v>
      </c>
      <c r="BL2489" s="100" t="s">
        <v>1114</v>
      </c>
      <c r="BM2489" s="249" t="s">
        <v>305</v>
      </c>
    </row>
    <row r="2490" spans="53:65" ht="15" x14ac:dyDescent="0.25">
      <c r="BA2490" s="91" t="s">
        <v>5515</v>
      </c>
      <c r="BB2490" s="91" t="s">
        <v>1759</v>
      </c>
      <c r="BC2490" s="91" t="s">
        <v>5318</v>
      </c>
      <c r="BD2490" s="473" t="s">
        <v>1301</v>
      </c>
      <c r="BE2490">
        <v>2483</v>
      </c>
      <c r="BF2490" s="18" t="s">
        <v>3361</v>
      </c>
      <c r="BG2490" s="312" t="s">
        <v>1945</v>
      </c>
      <c r="BH2490" s="93" t="str">
        <f t="shared" si="103"/>
        <v>New Hampshire Hillsborough</v>
      </c>
      <c r="BI2490" s="18" t="s">
        <v>394</v>
      </c>
      <c r="BJ2490" s="18" t="s">
        <v>1789</v>
      </c>
      <c r="BK2490" s="18" t="s">
        <v>5507</v>
      </c>
      <c r="BL2490" s="100" t="s">
        <v>1114</v>
      </c>
      <c r="BM2490" s="249" t="s">
        <v>305</v>
      </c>
    </row>
    <row r="2491" spans="53:65" ht="15" x14ac:dyDescent="0.25">
      <c r="BA2491" s="90" t="s">
        <v>5516</v>
      </c>
      <c r="BB2491" s="90" t="s">
        <v>1759</v>
      </c>
      <c r="BC2491" s="90" t="s">
        <v>5318</v>
      </c>
      <c r="BD2491" s="473" t="s">
        <v>1301</v>
      </c>
      <c r="BE2491">
        <v>2484</v>
      </c>
      <c r="BF2491" s="18" t="s">
        <v>3361</v>
      </c>
      <c r="BG2491" s="312" t="s">
        <v>5517</v>
      </c>
      <c r="BH2491" s="93" t="str">
        <f t="shared" si="103"/>
        <v>New Hampshire Merrimack</v>
      </c>
      <c r="BI2491" s="18" t="s">
        <v>394</v>
      </c>
      <c r="BJ2491" s="18" t="s">
        <v>1789</v>
      </c>
      <c r="BK2491" s="18" t="s">
        <v>5507</v>
      </c>
      <c r="BL2491" s="100" t="s">
        <v>1114</v>
      </c>
      <c r="BM2491" s="249" t="s">
        <v>305</v>
      </c>
    </row>
    <row r="2492" spans="53:65" ht="15" x14ac:dyDescent="0.25">
      <c r="BA2492" s="91" t="s">
        <v>5518</v>
      </c>
      <c r="BB2492" s="91" t="s">
        <v>1759</v>
      </c>
      <c r="BC2492" s="91" t="s">
        <v>5318</v>
      </c>
      <c r="BD2492" s="473" t="s">
        <v>1301</v>
      </c>
      <c r="BE2492">
        <v>2485</v>
      </c>
      <c r="BF2492" s="18" t="s">
        <v>3361</v>
      </c>
      <c r="BG2492" s="312" t="s">
        <v>5519</v>
      </c>
      <c r="BH2492" s="93" t="str">
        <f t="shared" si="103"/>
        <v>New Hampshire Rockingham</v>
      </c>
      <c r="BI2492" s="18" t="s">
        <v>394</v>
      </c>
      <c r="BJ2492" s="18" t="s">
        <v>1789</v>
      </c>
      <c r="BK2492" s="18" t="s">
        <v>5507</v>
      </c>
      <c r="BL2492" s="100" t="s">
        <v>1114</v>
      </c>
      <c r="BM2492" s="249" t="s">
        <v>305</v>
      </c>
    </row>
    <row r="2493" spans="53:65" ht="15" x14ac:dyDescent="0.25">
      <c r="BA2493" s="91" t="s">
        <v>5520</v>
      </c>
      <c r="BB2493" s="91" t="s">
        <v>1759</v>
      </c>
      <c r="BC2493" s="91" t="s">
        <v>5318</v>
      </c>
      <c r="BD2493" s="473" t="s">
        <v>1301</v>
      </c>
      <c r="BE2493">
        <v>2486</v>
      </c>
      <c r="BF2493" s="18" t="s">
        <v>3361</v>
      </c>
      <c r="BG2493" s="312" t="s">
        <v>5521</v>
      </c>
      <c r="BH2493" s="93" t="str">
        <f t="shared" si="103"/>
        <v>New Hampshire Strafford</v>
      </c>
      <c r="BI2493" s="18" t="s">
        <v>394</v>
      </c>
      <c r="BJ2493" s="18" t="s">
        <v>1789</v>
      </c>
      <c r="BK2493" s="18" t="s">
        <v>5507</v>
      </c>
      <c r="BL2493" s="100" t="s">
        <v>1114</v>
      </c>
      <c r="BM2493" s="249" t="s">
        <v>305</v>
      </c>
    </row>
    <row r="2494" spans="53:65" ht="15" x14ac:dyDescent="0.25">
      <c r="BA2494" s="90" t="s">
        <v>5522</v>
      </c>
      <c r="BB2494" s="90" t="s">
        <v>1759</v>
      </c>
      <c r="BC2494" s="90" t="s">
        <v>5318</v>
      </c>
      <c r="BD2494" s="473" t="s">
        <v>1301</v>
      </c>
      <c r="BE2494">
        <v>2487</v>
      </c>
      <c r="BF2494" s="18" t="s">
        <v>3361</v>
      </c>
      <c r="BG2494" s="312" t="s">
        <v>3586</v>
      </c>
      <c r="BH2494" s="93" t="str">
        <f t="shared" si="103"/>
        <v>New Hampshire Sullivan</v>
      </c>
      <c r="BI2494" s="18" t="s">
        <v>394</v>
      </c>
      <c r="BJ2494" s="18" t="s">
        <v>1789</v>
      </c>
      <c r="BK2494" s="18" t="s">
        <v>5507</v>
      </c>
      <c r="BL2494" s="100" t="s">
        <v>1114</v>
      </c>
      <c r="BM2494" s="249" t="s">
        <v>305</v>
      </c>
    </row>
    <row r="2495" spans="53:65" ht="15" x14ac:dyDescent="0.25">
      <c r="BA2495" s="91" t="s">
        <v>5523</v>
      </c>
      <c r="BB2495" s="91" t="s">
        <v>1759</v>
      </c>
      <c r="BC2495" s="91" t="s">
        <v>5318</v>
      </c>
      <c r="BD2495" s="473" t="s">
        <v>1301</v>
      </c>
      <c r="BE2495">
        <v>2488</v>
      </c>
      <c r="BF2495" s="18" t="s">
        <v>5524</v>
      </c>
      <c r="BG2495" s="312" t="s">
        <v>5525</v>
      </c>
      <c r="BH2495" s="93" t="str">
        <f t="shared" si="103"/>
        <v>New Jersey Atlantic</v>
      </c>
      <c r="BI2495" s="18" t="s">
        <v>394</v>
      </c>
      <c r="BJ2495" s="18" t="s">
        <v>1788</v>
      </c>
      <c r="BK2495" s="18" t="s">
        <v>1789</v>
      </c>
      <c r="BL2495" s="100" t="s">
        <v>1130</v>
      </c>
      <c r="BM2495" s="94" t="s">
        <v>308</v>
      </c>
    </row>
    <row r="2496" spans="53:65" ht="15" x14ac:dyDescent="0.25">
      <c r="BA2496" s="90" t="s">
        <v>5526</v>
      </c>
      <c r="BB2496" s="90" t="s">
        <v>1759</v>
      </c>
      <c r="BC2496" s="90" t="s">
        <v>5318</v>
      </c>
      <c r="BD2496" s="473" t="s">
        <v>1301</v>
      </c>
      <c r="BE2496">
        <v>2489</v>
      </c>
      <c r="BF2496" s="18" t="s">
        <v>5524</v>
      </c>
      <c r="BG2496" s="312" t="s">
        <v>5527</v>
      </c>
      <c r="BH2496" s="93" t="str">
        <f t="shared" si="103"/>
        <v>New Jersey Bergen</v>
      </c>
      <c r="BI2496" s="18" t="s">
        <v>394</v>
      </c>
      <c r="BJ2496" s="18" t="s">
        <v>1788</v>
      </c>
      <c r="BK2496" s="18" t="s">
        <v>1789</v>
      </c>
      <c r="BL2496" s="100" t="s">
        <v>1130</v>
      </c>
      <c r="BM2496" s="94" t="s">
        <v>308</v>
      </c>
    </row>
    <row r="2497" spans="53:65" ht="15" x14ac:dyDescent="0.25">
      <c r="BA2497" s="91" t="s">
        <v>5528</v>
      </c>
      <c r="BB2497" s="91" t="s">
        <v>1759</v>
      </c>
      <c r="BC2497" s="91" t="s">
        <v>5318</v>
      </c>
      <c r="BD2497" s="473" t="s">
        <v>1301</v>
      </c>
      <c r="BE2497">
        <v>2490</v>
      </c>
      <c r="BF2497" s="18" t="s">
        <v>5524</v>
      </c>
      <c r="BG2497" s="312" t="s">
        <v>5529</v>
      </c>
      <c r="BH2497" s="93" t="str">
        <f t="shared" si="103"/>
        <v>New Jersey Burlington</v>
      </c>
      <c r="BI2497" s="18" t="s">
        <v>394</v>
      </c>
      <c r="BJ2497" s="18" t="s">
        <v>1788</v>
      </c>
      <c r="BK2497" s="18" t="s">
        <v>1789</v>
      </c>
      <c r="BL2497" s="100" t="s">
        <v>1130</v>
      </c>
      <c r="BM2497" s="94" t="s">
        <v>308</v>
      </c>
    </row>
    <row r="2498" spans="53:65" ht="15" x14ac:dyDescent="0.25">
      <c r="BA2498" s="90" t="s">
        <v>5530</v>
      </c>
      <c r="BB2498" s="90" t="s">
        <v>1759</v>
      </c>
      <c r="BC2498" s="90" t="s">
        <v>5318</v>
      </c>
      <c r="BD2498" s="473" t="s">
        <v>1301</v>
      </c>
      <c r="BE2498">
        <v>2491</v>
      </c>
      <c r="BF2498" s="18" t="s">
        <v>5524</v>
      </c>
      <c r="BG2498" s="312" t="s">
        <v>2227</v>
      </c>
      <c r="BH2498" s="93" t="str">
        <f t="shared" si="103"/>
        <v>New Jersey Camden</v>
      </c>
      <c r="BI2498" s="18" t="s">
        <v>394</v>
      </c>
      <c r="BJ2498" s="18" t="s">
        <v>1788</v>
      </c>
      <c r="BK2498" s="18" t="s">
        <v>1789</v>
      </c>
      <c r="BL2498" s="100" t="s">
        <v>1130</v>
      </c>
      <c r="BM2498" s="94" t="s">
        <v>308</v>
      </c>
    </row>
    <row r="2499" spans="53:65" ht="15" x14ac:dyDescent="0.25">
      <c r="BA2499" s="91" t="s">
        <v>5531</v>
      </c>
      <c r="BB2499" s="91" t="s">
        <v>1759</v>
      </c>
      <c r="BC2499" s="91" t="s">
        <v>5318</v>
      </c>
      <c r="BD2499" s="473" t="s">
        <v>1301</v>
      </c>
      <c r="BE2499">
        <v>2492</v>
      </c>
      <c r="BF2499" s="18" t="s">
        <v>5524</v>
      </c>
      <c r="BG2499" s="312" t="s">
        <v>5532</v>
      </c>
      <c r="BH2499" s="93" t="str">
        <f t="shared" si="103"/>
        <v>New Jersey Cape May</v>
      </c>
      <c r="BI2499" s="18" t="s">
        <v>394</v>
      </c>
      <c r="BJ2499" s="18" t="s">
        <v>1788</v>
      </c>
      <c r="BK2499" s="18" t="s">
        <v>1789</v>
      </c>
      <c r="BL2499" s="100" t="s">
        <v>1130</v>
      </c>
      <c r="BM2499" s="94" t="s">
        <v>308</v>
      </c>
    </row>
    <row r="2500" spans="53:65" ht="15" x14ac:dyDescent="0.25">
      <c r="BA2500" s="90" t="s">
        <v>5533</v>
      </c>
      <c r="BB2500" s="90" t="s">
        <v>1759</v>
      </c>
      <c r="BC2500" s="90" t="s">
        <v>5318</v>
      </c>
      <c r="BD2500" s="473" t="s">
        <v>1301</v>
      </c>
      <c r="BE2500">
        <v>2493</v>
      </c>
      <c r="BF2500" s="18" t="s">
        <v>5524</v>
      </c>
      <c r="BG2500" s="312" t="s">
        <v>3097</v>
      </c>
      <c r="BH2500" s="93" t="str">
        <f t="shared" si="103"/>
        <v>New Jersey Cumberland</v>
      </c>
      <c r="BI2500" s="18" t="s">
        <v>394</v>
      </c>
      <c r="BJ2500" s="18" t="s">
        <v>1788</v>
      </c>
      <c r="BK2500" s="18" t="s">
        <v>1789</v>
      </c>
      <c r="BL2500" s="100" t="s">
        <v>1130</v>
      </c>
      <c r="BM2500" s="94" t="s">
        <v>308</v>
      </c>
    </row>
    <row r="2501" spans="53:65" ht="15" x14ac:dyDescent="0.25">
      <c r="BA2501" s="91" t="s">
        <v>5534</v>
      </c>
      <c r="BB2501" s="91" t="s">
        <v>1759</v>
      </c>
      <c r="BC2501" s="91" t="s">
        <v>5318</v>
      </c>
      <c r="BD2501" s="473" t="s">
        <v>1301</v>
      </c>
      <c r="BE2501">
        <v>2494</v>
      </c>
      <c r="BF2501" s="18" t="s">
        <v>5524</v>
      </c>
      <c r="BG2501" s="312" t="s">
        <v>4522</v>
      </c>
      <c r="BH2501" s="93" t="str">
        <f t="shared" si="103"/>
        <v>New Jersey Essex</v>
      </c>
      <c r="BI2501" s="18" t="s">
        <v>394</v>
      </c>
      <c r="BJ2501" s="18" t="s">
        <v>1788</v>
      </c>
      <c r="BK2501" s="18" t="s">
        <v>1789</v>
      </c>
      <c r="BL2501" s="100" t="s">
        <v>1130</v>
      </c>
      <c r="BM2501" s="94" t="s">
        <v>308</v>
      </c>
    </row>
    <row r="2502" spans="53:65" ht="15" x14ac:dyDescent="0.25">
      <c r="BA2502" s="90" t="s">
        <v>5535</v>
      </c>
      <c r="BB2502" s="90" t="s">
        <v>1759</v>
      </c>
      <c r="BC2502" s="90" t="s">
        <v>5318</v>
      </c>
      <c r="BD2502" s="473" t="s">
        <v>1301</v>
      </c>
      <c r="BE2502">
        <v>2495</v>
      </c>
      <c r="BF2502" s="18" t="s">
        <v>5524</v>
      </c>
      <c r="BG2502" s="312" t="s">
        <v>5536</v>
      </c>
      <c r="BH2502" s="93" t="str">
        <f t="shared" si="103"/>
        <v>New Jersey Gloucester</v>
      </c>
      <c r="BI2502" s="18" t="s">
        <v>394</v>
      </c>
      <c r="BJ2502" s="18" t="s">
        <v>1788</v>
      </c>
      <c r="BK2502" s="18" t="s">
        <v>1789</v>
      </c>
      <c r="BL2502" s="100" t="s">
        <v>1130</v>
      </c>
      <c r="BM2502" s="94" t="s">
        <v>308</v>
      </c>
    </row>
    <row r="2503" spans="53:65" ht="15" x14ac:dyDescent="0.25">
      <c r="BA2503" s="91" t="s">
        <v>5537</v>
      </c>
      <c r="BB2503" s="91" t="s">
        <v>1759</v>
      </c>
      <c r="BC2503" s="91" t="s">
        <v>5318</v>
      </c>
      <c r="BD2503" s="473" t="s">
        <v>1301</v>
      </c>
      <c r="BE2503">
        <v>2496</v>
      </c>
      <c r="BF2503" s="18" t="s">
        <v>5524</v>
      </c>
      <c r="BG2503" s="312" t="s">
        <v>5538</v>
      </c>
      <c r="BH2503" s="93" t="str">
        <f t="shared" si="103"/>
        <v>New Jersey Hudson</v>
      </c>
      <c r="BI2503" s="18" t="s">
        <v>394</v>
      </c>
      <c r="BJ2503" s="18" t="s">
        <v>1789</v>
      </c>
      <c r="BK2503" s="18" t="s">
        <v>1789</v>
      </c>
      <c r="BL2503" s="100" t="s">
        <v>1130</v>
      </c>
      <c r="BM2503" s="94" t="s">
        <v>308</v>
      </c>
    </row>
    <row r="2504" spans="53:65" ht="15" x14ac:dyDescent="0.25">
      <c r="BA2504" s="91" t="s">
        <v>5539</v>
      </c>
      <c r="BB2504" s="91" t="s">
        <v>1759</v>
      </c>
      <c r="BC2504" s="91" t="s">
        <v>5318</v>
      </c>
      <c r="BD2504" s="473" t="s">
        <v>1301</v>
      </c>
      <c r="BE2504">
        <v>2497</v>
      </c>
      <c r="BF2504" s="18" t="s">
        <v>5524</v>
      </c>
      <c r="BG2504" s="312" t="s">
        <v>5540</v>
      </c>
      <c r="BH2504" s="93" t="str">
        <f t="shared" si="103"/>
        <v>New Jersey Hunterdon</v>
      </c>
      <c r="BI2504" s="18" t="s">
        <v>394</v>
      </c>
      <c r="BJ2504" s="18" t="s">
        <v>1788</v>
      </c>
      <c r="BK2504" s="18" t="s">
        <v>1789</v>
      </c>
      <c r="BL2504" s="100" t="s">
        <v>1130</v>
      </c>
      <c r="BM2504" s="94" t="s">
        <v>308</v>
      </c>
    </row>
    <row r="2505" spans="53:65" ht="15" x14ac:dyDescent="0.25">
      <c r="BA2505" s="90" t="s">
        <v>5541</v>
      </c>
      <c r="BB2505" s="90" t="s">
        <v>1759</v>
      </c>
      <c r="BC2505" s="90" t="s">
        <v>5318</v>
      </c>
      <c r="BD2505" s="473" t="s">
        <v>1301</v>
      </c>
      <c r="BE2505">
        <v>2498</v>
      </c>
      <c r="BF2505" s="18" t="s">
        <v>5524</v>
      </c>
      <c r="BG2505" s="312" t="s">
        <v>3294</v>
      </c>
      <c r="BH2505" s="93" t="str">
        <f t="shared" si="103"/>
        <v>New Jersey Mercer</v>
      </c>
      <c r="BI2505" s="18" t="s">
        <v>394</v>
      </c>
      <c r="BJ2505" s="18" t="s">
        <v>1788</v>
      </c>
      <c r="BK2505" s="18" t="s">
        <v>1789</v>
      </c>
      <c r="BL2505" s="100" t="s">
        <v>1130</v>
      </c>
      <c r="BM2505" s="94" t="s">
        <v>308</v>
      </c>
    </row>
    <row r="2506" spans="53:65" ht="15" x14ac:dyDescent="0.25">
      <c r="BA2506" s="91" t="s">
        <v>5542</v>
      </c>
      <c r="BB2506" s="91" t="s">
        <v>1759</v>
      </c>
      <c r="BC2506" s="91" t="s">
        <v>5029</v>
      </c>
      <c r="BD2506" s="473" t="s">
        <v>1301</v>
      </c>
      <c r="BE2506">
        <v>2499</v>
      </c>
      <c r="BF2506" s="18" t="s">
        <v>5524</v>
      </c>
      <c r="BG2506" s="312" t="s">
        <v>1771</v>
      </c>
      <c r="BH2506" s="93" t="str">
        <f t="shared" si="103"/>
        <v>New Jersey Middlesex</v>
      </c>
      <c r="BI2506" s="18" t="s">
        <v>394</v>
      </c>
      <c r="BJ2506" s="18" t="s">
        <v>1788</v>
      </c>
      <c r="BK2506" s="18" t="s">
        <v>1789</v>
      </c>
      <c r="BL2506" s="100" t="s">
        <v>1130</v>
      </c>
      <c r="BM2506" s="94" t="s">
        <v>308</v>
      </c>
    </row>
    <row r="2507" spans="53:65" ht="15" x14ac:dyDescent="0.25">
      <c r="BA2507" s="90" t="s">
        <v>5543</v>
      </c>
      <c r="BB2507" s="90" t="s">
        <v>1759</v>
      </c>
      <c r="BC2507" s="90" t="s">
        <v>5029</v>
      </c>
      <c r="BD2507" s="473" t="s">
        <v>1301</v>
      </c>
      <c r="BE2507">
        <v>2500</v>
      </c>
      <c r="BF2507" s="18" t="s">
        <v>5524</v>
      </c>
      <c r="BG2507" s="312" t="s">
        <v>5544</v>
      </c>
      <c r="BH2507" s="93" t="str">
        <f t="shared" si="103"/>
        <v>New Jersey Monmouth</v>
      </c>
      <c r="BI2507" s="18" t="s">
        <v>394</v>
      </c>
      <c r="BJ2507" s="18" t="s">
        <v>1788</v>
      </c>
      <c r="BK2507" s="18" t="s">
        <v>1789</v>
      </c>
      <c r="BL2507" s="100" t="s">
        <v>1130</v>
      </c>
      <c r="BM2507" s="94" t="s">
        <v>308</v>
      </c>
    </row>
    <row r="2508" spans="53:65" ht="15" x14ac:dyDescent="0.25">
      <c r="BA2508" s="90" t="s">
        <v>5545</v>
      </c>
      <c r="BB2508" s="90" t="s">
        <v>1759</v>
      </c>
      <c r="BC2508" s="90" t="s">
        <v>5029</v>
      </c>
      <c r="BD2508" s="473" t="s">
        <v>1301</v>
      </c>
      <c r="BE2508">
        <v>2501</v>
      </c>
      <c r="BF2508" s="18" t="s">
        <v>5524</v>
      </c>
      <c r="BG2508" s="312" t="s">
        <v>3892</v>
      </c>
      <c r="BH2508" s="93" t="str">
        <f t="shared" si="103"/>
        <v>New Jersey Morris</v>
      </c>
      <c r="BI2508" s="18" t="s">
        <v>394</v>
      </c>
      <c r="BJ2508" s="18" t="s">
        <v>1788</v>
      </c>
      <c r="BK2508" s="18" t="s">
        <v>1789</v>
      </c>
      <c r="BL2508" s="100" t="s">
        <v>1130</v>
      </c>
      <c r="BM2508" s="94" t="s">
        <v>308</v>
      </c>
    </row>
    <row r="2509" spans="53:65" ht="15" x14ac:dyDescent="0.25">
      <c r="BA2509" s="91" t="s">
        <v>5546</v>
      </c>
      <c r="BB2509" s="91" t="s">
        <v>1759</v>
      </c>
      <c r="BC2509" s="91" t="s">
        <v>5029</v>
      </c>
      <c r="BD2509" s="473" t="s">
        <v>1301</v>
      </c>
      <c r="BE2509">
        <v>2502</v>
      </c>
      <c r="BF2509" s="18" t="s">
        <v>5524</v>
      </c>
      <c r="BG2509" s="312" t="s">
        <v>5547</v>
      </c>
      <c r="BH2509" s="93" t="str">
        <f t="shared" si="103"/>
        <v>New Jersey Ocean</v>
      </c>
      <c r="BI2509" s="18" t="s">
        <v>394</v>
      </c>
      <c r="BJ2509" s="18" t="s">
        <v>1788</v>
      </c>
      <c r="BK2509" s="18" t="s">
        <v>1789</v>
      </c>
      <c r="BL2509" s="100" t="s">
        <v>1130</v>
      </c>
      <c r="BM2509" s="94" t="s">
        <v>308</v>
      </c>
    </row>
    <row r="2510" spans="53:65" ht="15" x14ac:dyDescent="0.25">
      <c r="BA2510" s="90" t="s">
        <v>5548</v>
      </c>
      <c r="BB2510" s="90" t="s">
        <v>1759</v>
      </c>
      <c r="BC2510" s="90" t="s">
        <v>5029</v>
      </c>
      <c r="BD2510" s="473" t="s">
        <v>1301</v>
      </c>
      <c r="BE2510">
        <v>2503</v>
      </c>
      <c r="BF2510" s="18" t="s">
        <v>5524</v>
      </c>
      <c r="BG2510" s="312" t="s">
        <v>5549</v>
      </c>
      <c r="BH2510" s="93" t="str">
        <f t="shared" si="103"/>
        <v>New Jersey Passaic</v>
      </c>
      <c r="BI2510" s="18" t="s">
        <v>394</v>
      </c>
      <c r="BJ2510" s="18" t="s">
        <v>1788</v>
      </c>
      <c r="BK2510" s="18" t="s">
        <v>1789</v>
      </c>
      <c r="BL2510" s="100" t="s">
        <v>1130</v>
      </c>
      <c r="BM2510" s="94" t="s">
        <v>308</v>
      </c>
    </row>
    <row r="2511" spans="53:65" ht="15" x14ac:dyDescent="0.25">
      <c r="BA2511" s="91" t="s">
        <v>5550</v>
      </c>
      <c r="BB2511" s="91" t="s">
        <v>1759</v>
      </c>
      <c r="BC2511" s="91" t="s">
        <v>5029</v>
      </c>
      <c r="BD2511" s="473" t="s">
        <v>1301</v>
      </c>
      <c r="BE2511">
        <v>2504</v>
      </c>
      <c r="BF2511" s="18" t="s">
        <v>5524</v>
      </c>
      <c r="BG2511" s="312" t="s">
        <v>5551</v>
      </c>
      <c r="BH2511" s="93" t="str">
        <f t="shared" si="103"/>
        <v>New Jersey Salem</v>
      </c>
      <c r="BI2511" s="18" t="s">
        <v>394</v>
      </c>
      <c r="BJ2511" s="18" t="s">
        <v>1788</v>
      </c>
      <c r="BK2511" s="18" t="s">
        <v>1789</v>
      </c>
      <c r="BL2511" s="100" t="s">
        <v>1130</v>
      </c>
      <c r="BM2511" s="94" t="s">
        <v>308</v>
      </c>
    </row>
    <row r="2512" spans="53:65" ht="15" x14ac:dyDescent="0.25">
      <c r="BA2512" s="90" t="s">
        <v>5552</v>
      </c>
      <c r="BB2512" s="90" t="s">
        <v>1759</v>
      </c>
      <c r="BC2512" s="90" t="s">
        <v>5029</v>
      </c>
      <c r="BD2512" s="473" t="s">
        <v>1301</v>
      </c>
      <c r="BE2512">
        <v>2505</v>
      </c>
      <c r="BF2512" s="18" t="s">
        <v>5524</v>
      </c>
      <c r="BG2512" s="312" t="s">
        <v>4463</v>
      </c>
      <c r="BH2512" s="93" t="str">
        <f t="shared" si="103"/>
        <v>New Jersey Somerset</v>
      </c>
      <c r="BI2512" s="18" t="s">
        <v>394</v>
      </c>
      <c r="BJ2512" s="18" t="s">
        <v>1788</v>
      </c>
      <c r="BK2512" s="18" t="s">
        <v>1789</v>
      </c>
      <c r="BL2512" s="100" t="s">
        <v>1130</v>
      </c>
      <c r="BM2512" s="94" t="s">
        <v>308</v>
      </c>
    </row>
    <row r="2513" spans="53:65" ht="15" x14ac:dyDescent="0.25">
      <c r="BA2513" s="91" t="s">
        <v>5553</v>
      </c>
      <c r="BB2513" s="91" t="s">
        <v>1759</v>
      </c>
      <c r="BC2513" s="91" t="s">
        <v>5029</v>
      </c>
      <c r="BD2513" s="473" t="s">
        <v>1301</v>
      </c>
      <c r="BE2513">
        <v>2506</v>
      </c>
      <c r="BF2513" s="18" t="s">
        <v>5524</v>
      </c>
      <c r="BG2513" s="312" t="s">
        <v>1795</v>
      </c>
      <c r="BH2513" s="93" t="str">
        <f t="shared" si="103"/>
        <v>New Jersey Sussex</v>
      </c>
      <c r="BI2513" s="18" t="s">
        <v>394</v>
      </c>
      <c r="BJ2513" s="18" t="s">
        <v>1788</v>
      </c>
      <c r="BK2513" s="18" t="s">
        <v>1789</v>
      </c>
      <c r="BL2513" s="100" t="s">
        <v>1130</v>
      </c>
      <c r="BM2513" s="94" t="s">
        <v>308</v>
      </c>
    </row>
    <row r="2514" spans="53:65" ht="15" x14ac:dyDescent="0.25">
      <c r="BA2514" s="91" t="s">
        <v>5554</v>
      </c>
      <c r="BB2514" s="91" t="s">
        <v>1759</v>
      </c>
      <c r="BC2514" s="91" t="s">
        <v>5029</v>
      </c>
      <c r="BD2514" s="473" t="s">
        <v>1301</v>
      </c>
      <c r="BE2514">
        <v>2507</v>
      </c>
      <c r="BF2514" s="18" t="s">
        <v>5524</v>
      </c>
      <c r="BG2514" s="312" t="s">
        <v>1390</v>
      </c>
      <c r="BH2514" s="93" t="str">
        <f t="shared" si="103"/>
        <v>New Jersey Union</v>
      </c>
      <c r="BI2514" s="18" t="s">
        <v>394</v>
      </c>
      <c r="BJ2514" s="18" t="s">
        <v>1788</v>
      </c>
      <c r="BK2514" s="18" t="s">
        <v>1789</v>
      </c>
      <c r="BL2514" s="100" t="s">
        <v>1130</v>
      </c>
      <c r="BM2514" s="94" t="s">
        <v>308</v>
      </c>
    </row>
    <row r="2515" spans="53:65" ht="15" x14ac:dyDescent="0.25">
      <c r="BA2515" s="90" t="s">
        <v>5555</v>
      </c>
      <c r="BB2515" s="90" t="s">
        <v>1759</v>
      </c>
      <c r="BC2515" s="90" t="s">
        <v>5029</v>
      </c>
      <c r="BD2515" s="473" t="s">
        <v>1301</v>
      </c>
      <c r="BE2515">
        <v>2508</v>
      </c>
      <c r="BF2515" s="18" t="s">
        <v>5524</v>
      </c>
      <c r="BG2515" s="312" t="s">
        <v>2846</v>
      </c>
      <c r="BH2515" s="93" t="str">
        <f t="shared" si="103"/>
        <v>New Jersey Warren</v>
      </c>
      <c r="BI2515" s="18" t="s">
        <v>394</v>
      </c>
      <c r="BJ2515" s="18" t="s">
        <v>1788</v>
      </c>
      <c r="BK2515" s="18" t="s">
        <v>1789</v>
      </c>
      <c r="BL2515" s="100" t="s">
        <v>1130</v>
      </c>
      <c r="BM2515" s="94" t="s">
        <v>308</v>
      </c>
    </row>
    <row r="2516" spans="53:65" ht="15" x14ac:dyDescent="0.25">
      <c r="BA2516" s="91" t="s">
        <v>5556</v>
      </c>
      <c r="BB2516" s="91" t="s">
        <v>1759</v>
      </c>
      <c r="BC2516" s="91" t="s">
        <v>5318</v>
      </c>
      <c r="BD2516" s="473" t="s">
        <v>1301</v>
      </c>
      <c r="BE2516">
        <v>2509</v>
      </c>
      <c r="BF2516" s="18" t="s">
        <v>5557</v>
      </c>
      <c r="BG2516" s="312" t="s">
        <v>5558</v>
      </c>
      <c r="BH2516" s="93" t="str">
        <f t="shared" si="103"/>
        <v>New Mexico Bernalillo</v>
      </c>
      <c r="BI2516" s="18" t="s">
        <v>1106</v>
      </c>
      <c r="BJ2516" s="247" t="s">
        <v>1579</v>
      </c>
      <c r="BK2516" s="247" t="s">
        <v>1579</v>
      </c>
      <c r="BL2516" s="248" t="s">
        <v>1580</v>
      </c>
      <c r="BM2516" s="249" t="s">
        <v>1308</v>
      </c>
    </row>
    <row r="2517" spans="53:65" ht="15" x14ac:dyDescent="0.25">
      <c r="BA2517" s="90" t="s">
        <v>5559</v>
      </c>
      <c r="BB2517" s="90" t="s">
        <v>1759</v>
      </c>
      <c r="BC2517" s="90" t="s">
        <v>5029</v>
      </c>
      <c r="BD2517" s="473" t="s">
        <v>1301</v>
      </c>
      <c r="BE2517">
        <v>2510</v>
      </c>
      <c r="BF2517" s="18" t="s">
        <v>5557</v>
      </c>
      <c r="BG2517" s="312" t="s">
        <v>5560</v>
      </c>
      <c r="BH2517" s="93" t="str">
        <f t="shared" si="103"/>
        <v>New Mexico Catron</v>
      </c>
      <c r="BI2517" s="18" t="s">
        <v>1106</v>
      </c>
      <c r="BJ2517" s="247" t="s">
        <v>5561</v>
      </c>
      <c r="BK2517" s="247" t="s">
        <v>5561</v>
      </c>
      <c r="BL2517" s="248" t="s">
        <v>5562</v>
      </c>
      <c r="BM2517" s="249" t="s">
        <v>1125</v>
      </c>
    </row>
    <row r="2518" spans="53:65" ht="15" x14ac:dyDescent="0.25">
      <c r="BA2518" s="90" t="s">
        <v>5563</v>
      </c>
      <c r="BB2518" s="90" t="s">
        <v>1759</v>
      </c>
      <c r="BC2518" s="90" t="s">
        <v>5318</v>
      </c>
      <c r="BD2518" s="473" t="s">
        <v>1301</v>
      </c>
      <c r="BE2518">
        <v>2511</v>
      </c>
      <c r="BF2518" s="18" t="s">
        <v>5557</v>
      </c>
      <c r="BG2518" s="312" t="s">
        <v>5564</v>
      </c>
      <c r="BH2518" s="93" t="str">
        <f t="shared" si="103"/>
        <v>New Mexico Chaves</v>
      </c>
      <c r="BI2518" s="18" t="s">
        <v>1106</v>
      </c>
      <c r="BJ2518" s="247" t="s">
        <v>5561</v>
      </c>
      <c r="BK2518" s="247" t="s">
        <v>5561</v>
      </c>
      <c r="BL2518" s="248" t="s">
        <v>5562</v>
      </c>
      <c r="BM2518" s="249" t="s">
        <v>1125</v>
      </c>
    </row>
    <row r="2519" spans="53:65" ht="15" x14ac:dyDescent="0.25">
      <c r="BA2519" s="91" t="s">
        <v>5565</v>
      </c>
      <c r="BB2519" s="91" t="s">
        <v>1759</v>
      </c>
      <c r="BC2519" s="91" t="s">
        <v>5029</v>
      </c>
      <c r="BD2519" s="473" t="s">
        <v>1301</v>
      </c>
      <c r="BE2519">
        <v>2512</v>
      </c>
      <c r="BF2519" s="18" t="s">
        <v>5557</v>
      </c>
      <c r="BG2519" s="312" t="s">
        <v>5566</v>
      </c>
      <c r="BH2519" s="93" t="str">
        <f t="shared" si="103"/>
        <v>New Mexico Cibola</v>
      </c>
      <c r="BI2519" s="18" t="s">
        <v>1106</v>
      </c>
      <c r="BJ2519" s="247" t="s">
        <v>1579</v>
      </c>
      <c r="BK2519" s="247" t="s">
        <v>1579</v>
      </c>
      <c r="BL2519" s="248" t="s">
        <v>1580</v>
      </c>
      <c r="BM2519" s="249" t="s">
        <v>1308</v>
      </c>
    </row>
    <row r="2520" spans="53:65" ht="15" x14ac:dyDescent="0.25">
      <c r="BA2520" s="90" t="s">
        <v>5567</v>
      </c>
      <c r="BB2520" s="90" t="s">
        <v>1759</v>
      </c>
      <c r="BC2520" s="90" t="s">
        <v>5029</v>
      </c>
      <c r="BD2520" s="473" t="s">
        <v>1301</v>
      </c>
      <c r="BE2520">
        <v>2513</v>
      </c>
      <c r="BF2520" s="18" t="s">
        <v>5557</v>
      </c>
      <c r="BG2520" s="312" t="s">
        <v>5374</v>
      </c>
      <c r="BH2520" s="93" t="str">
        <f t="shared" si="103"/>
        <v>New Mexico Colfax</v>
      </c>
      <c r="BI2520" s="18" t="s">
        <v>1106</v>
      </c>
      <c r="BJ2520" s="247" t="s">
        <v>5568</v>
      </c>
      <c r="BK2520" s="247" t="s">
        <v>5568</v>
      </c>
      <c r="BL2520" s="248" t="s">
        <v>1651</v>
      </c>
      <c r="BM2520" s="249" t="s">
        <v>1125</v>
      </c>
    </row>
    <row r="2521" spans="53:65" ht="15" x14ac:dyDescent="0.25">
      <c r="BA2521" s="91" t="s">
        <v>5569</v>
      </c>
      <c r="BB2521" s="91" t="s">
        <v>1759</v>
      </c>
      <c r="BC2521" s="91" t="s">
        <v>5029</v>
      </c>
      <c r="BD2521" s="473" t="s">
        <v>1301</v>
      </c>
      <c r="BE2521">
        <v>2514</v>
      </c>
      <c r="BF2521" s="18" t="s">
        <v>5557</v>
      </c>
      <c r="BG2521" s="312" t="s">
        <v>5570</v>
      </c>
      <c r="BH2521" s="93" t="str">
        <f t="shared" si="103"/>
        <v>New Mexico Curry</v>
      </c>
      <c r="BI2521" s="18" t="s">
        <v>1106</v>
      </c>
      <c r="BJ2521" s="247" t="s">
        <v>5561</v>
      </c>
      <c r="BK2521" s="247" t="s">
        <v>5561</v>
      </c>
      <c r="BL2521" s="248" t="s">
        <v>5562</v>
      </c>
      <c r="BM2521" s="249" t="s">
        <v>1125</v>
      </c>
    </row>
    <row r="2522" spans="53:65" ht="15" x14ac:dyDescent="0.25">
      <c r="BA2522" s="91" t="s">
        <v>5571</v>
      </c>
      <c r="BB2522" s="91" t="s">
        <v>1759</v>
      </c>
      <c r="BC2522" s="91" t="s">
        <v>5029</v>
      </c>
      <c r="BD2522" s="473" t="s">
        <v>1301</v>
      </c>
      <c r="BE2522">
        <v>2515</v>
      </c>
      <c r="BF2522" s="18" t="s">
        <v>5557</v>
      </c>
      <c r="BG2522" s="312" t="s">
        <v>5572</v>
      </c>
      <c r="BH2522" s="93" t="str">
        <f t="shared" si="103"/>
        <v>New Mexico De Baca</v>
      </c>
      <c r="BI2522" s="18" t="s">
        <v>1106</v>
      </c>
      <c r="BJ2522" s="247" t="s">
        <v>5561</v>
      </c>
      <c r="BK2522" s="247" t="s">
        <v>5561</v>
      </c>
      <c r="BL2522" s="248" t="s">
        <v>5562</v>
      </c>
      <c r="BM2522" s="249" t="s">
        <v>1125</v>
      </c>
    </row>
    <row r="2523" spans="53:65" ht="15" x14ac:dyDescent="0.25">
      <c r="BA2523" s="90" t="s">
        <v>5573</v>
      </c>
      <c r="BB2523" s="90" t="s">
        <v>1759</v>
      </c>
      <c r="BC2523" s="90" t="s">
        <v>5029</v>
      </c>
      <c r="BD2523" s="473" t="s">
        <v>1301</v>
      </c>
      <c r="BE2523">
        <v>2516</v>
      </c>
      <c r="BF2523" s="18" t="s">
        <v>5557</v>
      </c>
      <c r="BG2523" s="312" t="s">
        <v>5574</v>
      </c>
      <c r="BH2523" s="93" t="str">
        <f t="shared" si="103"/>
        <v>New Mexico Dona Ana</v>
      </c>
      <c r="BI2523" s="18" t="s">
        <v>1106</v>
      </c>
      <c r="BJ2523" s="247" t="s">
        <v>5561</v>
      </c>
      <c r="BK2523" s="247" t="s">
        <v>5561</v>
      </c>
      <c r="BL2523" s="248" t="s">
        <v>5562</v>
      </c>
      <c r="BM2523" s="249" t="s">
        <v>1125</v>
      </c>
    </row>
    <row r="2524" spans="53:65" ht="15" x14ac:dyDescent="0.25">
      <c r="BA2524" s="91" t="s">
        <v>5575</v>
      </c>
      <c r="BB2524" s="91" t="s">
        <v>1759</v>
      </c>
      <c r="BC2524" s="91" t="s">
        <v>5029</v>
      </c>
      <c r="BD2524" s="473" t="s">
        <v>1301</v>
      </c>
      <c r="BE2524">
        <v>2517</v>
      </c>
      <c r="BF2524" s="18" t="s">
        <v>5557</v>
      </c>
      <c r="BG2524" s="312" t="s">
        <v>5576</v>
      </c>
      <c r="BH2524" s="93" t="str">
        <f t="shared" si="103"/>
        <v>New Mexico Eddy</v>
      </c>
      <c r="BI2524" s="18" t="s">
        <v>1106</v>
      </c>
      <c r="BJ2524" s="247" t="s">
        <v>5561</v>
      </c>
      <c r="BK2524" s="247" t="s">
        <v>5561</v>
      </c>
      <c r="BL2524" s="248" t="s">
        <v>5562</v>
      </c>
      <c r="BM2524" s="249" t="s">
        <v>1125</v>
      </c>
    </row>
    <row r="2525" spans="53:65" ht="15" x14ac:dyDescent="0.25">
      <c r="BA2525" s="90" t="s">
        <v>5577</v>
      </c>
      <c r="BB2525" s="90" t="s">
        <v>1759</v>
      </c>
      <c r="BC2525" s="90" t="s">
        <v>5029</v>
      </c>
      <c r="BD2525" s="473" t="s">
        <v>1301</v>
      </c>
      <c r="BE2525">
        <v>2518</v>
      </c>
      <c r="BF2525" s="18" t="s">
        <v>5557</v>
      </c>
      <c r="BG2525" s="312" t="s">
        <v>1260</v>
      </c>
      <c r="BH2525" s="93" t="str">
        <f t="shared" si="103"/>
        <v>New Mexico Grant</v>
      </c>
      <c r="BI2525" s="18" t="s">
        <v>1106</v>
      </c>
      <c r="BJ2525" s="247" t="s">
        <v>5561</v>
      </c>
      <c r="BK2525" s="247" t="s">
        <v>5561</v>
      </c>
      <c r="BL2525" s="248" t="s">
        <v>5562</v>
      </c>
      <c r="BM2525" s="249" t="s">
        <v>1125</v>
      </c>
    </row>
    <row r="2526" spans="53:65" ht="15" x14ac:dyDescent="0.25">
      <c r="BA2526" s="91" t="s">
        <v>5578</v>
      </c>
      <c r="BB2526" s="91" t="s">
        <v>1759</v>
      </c>
      <c r="BC2526" s="91" t="s">
        <v>5323</v>
      </c>
      <c r="BD2526" s="473" t="s">
        <v>1301</v>
      </c>
      <c r="BE2526">
        <v>2519</v>
      </c>
      <c r="BF2526" s="18" t="s">
        <v>5557</v>
      </c>
      <c r="BG2526" s="312" t="s">
        <v>5579</v>
      </c>
      <c r="BH2526" s="93" t="str">
        <f t="shared" si="103"/>
        <v>New Mexico Guadalupe</v>
      </c>
      <c r="BI2526" s="18" t="s">
        <v>1106</v>
      </c>
      <c r="BJ2526" s="247" t="s">
        <v>5561</v>
      </c>
      <c r="BK2526" s="247" t="s">
        <v>5561</v>
      </c>
      <c r="BL2526" s="248" t="s">
        <v>5562</v>
      </c>
      <c r="BM2526" s="249" t="s">
        <v>1125</v>
      </c>
    </row>
    <row r="2527" spans="53:65" ht="15" x14ac:dyDescent="0.25">
      <c r="BA2527" s="90" t="s">
        <v>5580</v>
      </c>
      <c r="BB2527" s="90" t="s">
        <v>1759</v>
      </c>
      <c r="BC2527" s="90" t="s">
        <v>5029</v>
      </c>
      <c r="BD2527" s="473" t="s">
        <v>1301</v>
      </c>
      <c r="BE2527">
        <v>2520</v>
      </c>
      <c r="BF2527" s="18" t="s">
        <v>5557</v>
      </c>
      <c r="BG2527" s="312" t="s">
        <v>5581</v>
      </c>
      <c r="BH2527" s="93" t="str">
        <f t="shared" si="103"/>
        <v>New Mexico Harding</v>
      </c>
      <c r="BI2527" s="18" t="s">
        <v>1106</v>
      </c>
      <c r="BJ2527" s="247" t="s">
        <v>5568</v>
      </c>
      <c r="BK2527" s="247" t="s">
        <v>5568</v>
      </c>
      <c r="BL2527" s="248" t="s">
        <v>1651</v>
      </c>
      <c r="BM2527" s="249" t="s">
        <v>1125</v>
      </c>
    </row>
    <row r="2528" spans="53:65" ht="15" x14ac:dyDescent="0.25">
      <c r="BA2528" s="90" t="s">
        <v>5582</v>
      </c>
      <c r="BB2528" s="90" t="s">
        <v>1759</v>
      </c>
      <c r="BC2528" s="90" t="s">
        <v>5029</v>
      </c>
      <c r="BD2528" s="473" t="s">
        <v>1301</v>
      </c>
      <c r="BE2528">
        <v>2521</v>
      </c>
      <c r="BF2528" s="18" t="s">
        <v>5557</v>
      </c>
      <c r="BG2528" s="312" t="s">
        <v>5583</v>
      </c>
      <c r="BH2528" s="93" t="str">
        <f t="shared" si="103"/>
        <v>New Mexico Hidalgo</v>
      </c>
      <c r="BI2528" s="18" t="s">
        <v>1106</v>
      </c>
      <c r="BJ2528" s="247" t="s">
        <v>5561</v>
      </c>
      <c r="BK2528" s="247" t="s">
        <v>5561</v>
      </c>
      <c r="BL2528" s="248" t="s">
        <v>5562</v>
      </c>
      <c r="BM2528" s="249" t="s">
        <v>1125</v>
      </c>
    </row>
    <row r="2529" spans="53:65" ht="15" x14ac:dyDescent="0.25">
      <c r="BA2529" s="91" t="s">
        <v>5584</v>
      </c>
      <c r="BB2529" s="91" t="s">
        <v>1759</v>
      </c>
      <c r="BC2529" s="91" t="s">
        <v>5029</v>
      </c>
      <c r="BD2529" s="473" t="s">
        <v>1301</v>
      </c>
      <c r="BE2529">
        <v>2522</v>
      </c>
      <c r="BF2529" s="18" t="s">
        <v>5557</v>
      </c>
      <c r="BG2529" s="312" t="s">
        <v>5585</v>
      </c>
      <c r="BH2529" s="93" t="str">
        <f t="shared" si="103"/>
        <v>New Mexico Lea</v>
      </c>
      <c r="BI2529" s="18" t="s">
        <v>1106</v>
      </c>
      <c r="BJ2529" s="247" t="s">
        <v>5561</v>
      </c>
      <c r="BK2529" s="247" t="s">
        <v>5561</v>
      </c>
      <c r="BL2529" s="248" t="s">
        <v>5562</v>
      </c>
      <c r="BM2529" s="249" t="s">
        <v>1125</v>
      </c>
    </row>
    <row r="2530" spans="53:65" ht="15" x14ac:dyDescent="0.25">
      <c r="BA2530" s="90" t="s">
        <v>5586</v>
      </c>
      <c r="BB2530" s="90" t="s">
        <v>1759</v>
      </c>
      <c r="BC2530" s="90" t="s">
        <v>5029</v>
      </c>
      <c r="BD2530" s="473" t="s">
        <v>1301</v>
      </c>
      <c r="BE2530">
        <v>2523</v>
      </c>
      <c r="BF2530" s="18" t="s">
        <v>5557</v>
      </c>
      <c r="BG2530" s="312" t="s">
        <v>1296</v>
      </c>
      <c r="BH2530" s="93" t="str">
        <f t="shared" si="103"/>
        <v>New Mexico Lincoln</v>
      </c>
      <c r="BI2530" s="18" t="s">
        <v>1106</v>
      </c>
      <c r="BJ2530" s="247" t="s">
        <v>5561</v>
      </c>
      <c r="BK2530" s="247" t="s">
        <v>5561</v>
      </c>
      <c r="BL2530" s="248" t="s">
        <v>5562</v>
      </c>
      <c r="BM2530" s="249" t="s">
        <v>1125</v>
      </c>
    </row>
    <row r="2531" spans="53:65" ht="15" x14ac:dyDescent="0.25">
      <c r="BA2531" s="91" t="s">
        <v>5587</v>
      </c>
      <c r="BB2531" s="91" t="s">
        <v>1759</v>
      </c>
      <c r="BC2531" s="91" t="s">
        <v>5029</v>
      </c>
      <c r="BD2531" s="473" t="s">
        <v>1301</v>
      </c>
      <c r="BE2531">
        <v>2524</v>
      </c>
      <c r="BF2531" s="18" t="s">
        <v>5557</v>
      </c>
      <c r="BG2531" s="312" t="s">
        <v>5588</v>
      </c>
      <c r="BH2531" s="93" t="str">
        <f t="shared" si="103"/>
        <v>New Mexico Los Alamos</v>
      </c>
      <c r="BI2531" s="18" t="s">
        <v>1106</v>
      </c>
      <c r="BJ2531" s="247" t="s">
        <v>1579</v>
      </c>
      <c r="BK2531" s="247" t="s">
        <v>1579</v>
      </c>
      <c r="BL2531" s="248" t="s">
        <v>1580</v>
      </c>
      <c r="BM2531" s="249" t="s">
        <v>1308</v>
      </c>
    </row>
    <row r="2532" spans="53:65" ht="15" x14ac:dyDescent="0.25">
      <c r="BA2532" s="91" t="s">
        <v>5589</v>
      </c>
      <c r="BB2532" s="91" t="s">
        <v>1759</v>
      </c>
      <c r="BC2532" s="91" t="s">
        <v>5029</v>
      </c>
      <c r="BD2532" s="473" t="s">
        <v>1301</v>
      </c>
      <c r="BE2532">
        <v>2525</v>
      </c>
      <c r="BF2532" s="18" t="s">
        <v>5557</v>
      </c>
      <c r="BG2532" s="312" t="s">
        <v>5590</v>
      </c>
      <c r="BH2532" s="93" t="str">
        <f t="shared" ref="BH2532:BH2595" si="104">_xlfn.CONCAT(BF2532," ",BG2532)</f>
        <v>New Mexico Luna</v>
      </c>
      <c r="BI2532" s="18" t="s">
        <v>1106</v>
      </c>
      <c r="BJ2532" s="247" t="s">
        <v>5561</v>
      </c>
      <c r="BK2532" s="247" t="s">
        <v>5561</v>
      </c>
      <c r="BL2532" s="248" t="s">
        <v>5562</v>
      </c>
      <c r="BM2532" s="249" t="s">
        <v>1125</v>
      </c>
    </row>
    <row r="2533" spans="53:65" ht="15" x14ac:dyDescent="0.25">
      <c r="BA2533" s="90" t="s">
        <v>5591</v>
      </c>
      <c r="BB2533" s="90" t="s">
        <v>1759</v>
      </c>
      <c r="BC2533" s="90" t="s">
        <v>5029</v>
      </c>
      <c r="BD2533" s="473" t="s">
        <v>1301</v>
      </c>
      <c r="BE2533">
        <v>2526</v>
      </c>
      <c r="BF2533" s="18" t="s">
        <v>5557</v>
      </c>
      <c r="BG2533" s="312" t="s">
        <v>5592</v>
      </c>
      <c r="BH2533" s="93" t="str">
        <f t="shared" si="104"/>
        <v>New Mexico McKinley</v>
      </c>
      <c r="BI2533" s="18" t="s">
        <v>1106</v>
      </c>
      <c r="BJ2533" s="247" t="s">
        <v>1579</v>
      </c>
      <c r="BK2533" s="247" t="s">
        <v>1579</v>
      </c>
      <c r="BL2533" s="248" t="s">
        <v>1580</v>
      </c>
      <c r="BM2533" s="249" t="s">
        <v>1308</v>
      </c>
    </row>
    <row r="2534" spans="53:65" ht="15" x14ac:dyDescent="0.25">
      <c r="BA2534" s="91" t="s">
        <v>5593</v>
      </c>
      <c r="BB2534" s="91" t="s">
        <v>1759</v>
      </c>
      <c r="BC2534" s="91" t="s">
        <v>5029</v>
      </c>
      <c r="BD2534" s="473" t="s">
        <v>1301</v>
      </c>
      <c r="BE2534">
        <v>2527</v>
      </c>
      <c r="BF2534" s="18" t="s">
        <v>5557</v>
      </c>
      <c r="BG2534" s="312" t="s">
        <v>5594</v>
      </c>
      <c r="BH2534" s="93" t="str">
        <f t="shared" si="104"/>
        <v>New Mexico Mora</v>
      </c>
      <c r="BI2534" s="18" t="s">
        <v>1106</v>
      </c>
      <c r="BJ2534" s="247" t="s">
        <v>5568</v>
      </c>
      <c r="BK2534" s="247" t="s">
        <v>5568</v>
      </c>
      <c r="BL2534" s="248" t="s">
        <v>1651</v>
      </c>
      <c r="BM2534" s="249" t="s">
        <v>1125</v>
      </c>
    </row>
    <row r="2535" spans="53:65" ht="15" x14ac:dyDescent="0.25">
      <c r="BA2535" s="90" t="s">
        <v>5595</v>
      </c>
      <c r="BB2535" s="90" t="s">
        <v>1759</v>
      </c>
      <c r="BC2535" s="90" t="s">
        <v>5029</v>
      </c>
      <c r="BD2535" s="473" t="s">
        <v>1301</v>
      </c>
      <c r="BE2535">
        <v>2528</v>
      </c>
      <c r="BF2535" s="18" t="s">
        <v>5557</v>
      </c>
      <c r="BG2535" s="312" t="s">
        <v>1705</v>
      </c>
      <c r="BH2535" s="93" t="str">
        <f t="shared" si="104"/>
        <v>New Mexico Otero</v>
      </c>
      <c r="BI2535" s="18" t="s">
        <v>1106</v>
      </c>
      <c r="BJ2535" s="247" t="s">
        <v>5561</v>
      </c>
      <c r="BK2535" s="247" t="s">
        <v>5561</v>
      </c>
      <c r="BL2535" s="248" t="s">
        <v>5562</v>
      </c>
      <c r="BM2535" s="249" t="s">
        <v>1125</v>
      </c>
    </row>
    <row r="2536" spans="53:65" ht="15" x14ac:dyDescent="0.25">
      <c r="BA2536" s="90" t="s">
        <v>5596</v>
      </c>
      <c r="BB2536" s="90" t="s">
        <v>1759</v>
      </c>
      <c r="BC2536" s="90" t="s">
        <v>5029</v>
      </c>
      <c r="BD2536" s="473" t="s">
        <v>1301</v>
      </c>
      <c r="BE2536">
        <v>2529</v>
      </c>
      <c r="BF2536" s="18" t="s">
        <v>5557</v>
      </c>
      <c r="BG2536" s="312" t="s">
        <v>5597</v>
      </c>
      <c r="BH2536" s="93" t="str">
        <f t="shared" si="104"/>
        <v>New Mexico Quay</v>
      </c>
      <c r="BI2536" s="18" t="s">
        <v>1106</v>
      </c>
      <c r="BJ2536" s="247" t="s">
        <v>5568</v>
      </c>
      <c r="BK2536" s="247" t="s">
        <v>5568</v>
      </c>
      <c r="BL2536" s="248" t="s">
        <v>1651</v>
      </c>
      <c r="BM2536" s="249" t="s">
        <v>1125</v>
      </c>
    </row>
    <row r="2537" spans="53:65" ht="15" x14ac:dyDescent="0.25">
      <c r="BA2537" s="91" t="s">
        <v>5598</v>
      </c>
      <c r="BB2537" s="91" t="s">
        <v>1759</v>
      </c>
      <c r="BC2537" s="91" t="s">
        <v>5323</v>
      </c>
      <c r="BD2537" s="473" t="s">
        <v>1301</v>
      </c>
      <c r="BE2537">
        <v>2530</v>
      </c>
      <c r="BF2537" s="18" t="s">
        <v>5557</v>
      </c>
      <c r="BG2537" s="312" t="s">
        <v>5599</v>
      </c>
      <c r="BH2537" s="93" t="str">
        <f t="shared" si="104"/>
        <v>New Mexico Rio Arriba</v>
      </c>
      <c r="BI2537" s="18" t="s">
        <v>1106</v>
      </c>
      <c r="BJ2537" s="247" t="s">
        <v>1579</v>
      </c>
      <c r="BK2537" s="247" t="s">
        <v>1579</v>
      </c>
      <c r="BL2537" s="248" t="s">
        <v>1580</v>
      </c>
      <c r="BM2537" s="249" t="s">
        <v>1308</v>
      </c>
    </row>
    <row r="2538" spans="53:65" ht="15" x14ac:dyDescent="0.25">
      <c r="BA2538" s="90" t="s">
        <v>5600</v>
      </c>
      <c r="BB2538" s="90" t="s">
        <v>1759</v>
      </c>
      <c r="BC2538" s="90" t="s">
        <v>5323</v>
      </c>
      <c r="BD2538" s="473" t="s">
        <v>1301</v>
      </c>
      <c r="BE2538">
        <v>2531</v>
      </c>
      <c r="BF2538" s="18" t="s">
        <v>5557</v>
      </c>
      <c r="BG2538" s="312" t="s">
        <v>5316</v>
      </c>
      <c r="BH2538" s="93" t="str">
        <f t="shared" si="104"/>
        <v>New Mexico Roosevelt</v>
      </c>
      <c r="BI2538" s="18" t="s">
        <v>1106</v>
      </c>
      <c r="BJ2538" s="247" t="s">
        <v>5561</v>
      </c>
      <c r="BK2538" s="247" t="s">
        <v>5561</v>
      </c>
      <c r="BL2538" s="248" t="s">
        <v>5562</v>
      </c>
      <c r="BM2538" s="249" t="s">
        <v>1125</v>
      </c>
    </row>
    <row r="2539" spans="53:65" ht="15" x14ac:dyDescent="0.25">
      <c r="BA2539" s="91" t="s">
        <v>5601</v>
      </c>
      <c r="BB2539" s="91" t="s">
        <v>1759</v>
      </c>
      <c r="BC2539" s="91" t="s">
        <v>5323</v>
      </c>
      <c r="BD2539" s="473" t="s">
        <v>1301</v>
      </c>
      <c r="BE2539">
        <v>2532</v>
      </c>
      <c r="BF2539" s="18" t="s">
        <v>5557</v>
      </c>
      <c r="BG2539" s="312" t="s">
        <v>1737</v>
      </c>
      <c r="BH2539" s="93" t="str">
        <f t="shared" si="104"/>
        <v>New Mexico San Juan</v>
      </c>
      <c r="BI2539" s="18" t="s">
        <v>1106</v>
      </c>
      <c r="BJ2539" s="247" t="s">
        <v>1579</v>
      </c>
      <c r="BK2539" s="247" t="s">
        <v>1579</v>
      </c>
      <c r="BL2539" s="248" t="s">
        <v>1580</v>
      </c>
      <c r="BM2539" s="249" t="s">
        <v>1308</v>
      </c>
    </row>
    <row r="2540" spans="53:65" ht="15" x14ac:dyDescent="0.25">
      <c r="BA2540" s="90" t="s">
        <v>5602</v>
      </c>
      <c r="BB2540" s="90" t="s">
        <v>1759</v>
      </c>
      <c r="BC2540" s="90" t="s">
        <v>5323</v>
      </c>
      <c r="BD2540" s="473" t="s">
        <v>1301</v>
      </c>
      <c r="BE2540">
        <v>2533</v>
      </c>
      <c r="BF2540" s="18" t="s">
        <v>5557</v>
      </c>
      <c r="BG2540" s="312" t="s">
        <v>1740</v>
      </c>
      <c r="BH2540" s="93" t="str">
        <f t="shared" si="104"/>
        <v>New Mexico San Miguel</v>
      </c>
      <c r="BI2540" s="18" t="s">
        <v>1106</v>
      </c>
      <c r="BJ2540" s="247" t="s">
        <v>1579</v>
      </c>
      <c r="BK2540" s="247" t="s">
        <v>1579</v>
      </c>
      <c r="BL2540" s="248" t="s">
        <v>1580</v>
      </c>
      <c r="BM2540" s="249" t="s">
        <v>1308</v>
      </c>
    </row>
    <row r="2541" spans="53:65" ht="15" x14ac:dyDescent="0.25">
      <c r="BA2541" s="91" t="s">
        <v>5603</v>
      </c>
      <c r="BB2541" s="91" t="s">
        <v>1759</v>
      </c>
      <c r="BC2541" s="91" t="s">
        <v>5323</v>
      </c>
      <c r="BD2541" s="473" t="s">
        <v>1301</v>
      </c>
      <c r="BE2541">
        <v>2534</v>
      </c>
      <c r="BF2541" s="18" t="s">
        <v>5557</v>
      </c>
      <c r="BG2541" s="312" t="s">
        <v>5604</v>
      </c>
      <c r="BH2541" s="93" t="str">
        <f t="shared" si="104"/>
        <v>New Mexico Sandoval</v>
      </c>
      <c r="BI2541" s="18" t="s">
        <v>1106</v>
      </c>
      <c r="BJ2541" s="247" t="s">
        <v>1579</v>
      </c>
      <c r="BK2541" s="247" t="s">
        <v>1579</v>
      </c>
      <c r="BL2541" s="248" t="s">
        <v>1580</v>
      </c>
      <c r="BM2541" s="249" t="s">
        <v>1308</v>
      </c>
    </row>
    <row r="2542" spans="53:65" ht="15" x14ac:dyDescent="0.25">
      <c r="BA2542" s="91" t="s">
        <v>5605</v>
      </c>
      <c r="BB2542" s="91" t="s">
        <v>1759</v>
      </c>
      <c r="BC2542" s="91" t="s">
        <v>5323</v>
      </c>
      <c r="BD2542" s="473" t="s">
        <v>1301</v>
      </c>
      <c r="BE2542">
        <v>2535</v>
      </c>
      <c r="BF2542" s="18" t="s">
        <v>5557</v>
      </c>
      <c r="BG2542" s="312" t="s">
        <v>5606</v>
      </c>
      <c r="BH2542" s="93" t="str">
        <f t="shared" si="104"/>
        <v>New Mexico Santa Fe</v>
      </c>
      <c r="BI2542" s="18" t="s">
        <v>1106</v>
      </c>
      <c r="BJ2542" s="247" t="s">
        <v>1579</v>
      </c>
      <c r="BK2542" s="247" t="s">
        <v>1579</v>
      </c>
      <c r="BL2542" s="248" t="s">
        <v>1580</v>
      </c>
      <c r="BM2542" s="249" t="s">
        <v>1308</v>
      </c>
    </row>
    <row r="2543" spans="53:65" ht="15" x14ac:dyDescent="0.25">
      <c r="BA2543" s="90" t="s">
        <v>5607</v>
      </c>
      <c r="BB2543" s="90" t="s">
        <v>1759</v>
      </c>
      <c r="BC2543" s="90" t="s">
        <v>5323</v>
      </c>
      <c r="BD2543" s="473" t="s">
        <v>1301</v>
      </c>
      <c r="BE2543">
        <v>2536</v>
      </c>
      <c r="BF2543" s="18" t="s">
        <v>5557</v>
      </c>
      <c r="BG2543" s="312" t="s">
        <v>1531</v>
      </c>
      <c r="BH2543" s="93" t="str">
        <f t="shared" si="104"/>
        <v>New Mexico Sierra</v>
      </c>
      <c r="BI2543" s="18" t="s">
        <v>1106</v>
      </c>
      <c r="BJ2543" s="247" t="s">
        <v>5561</v>
      </c>
      <c r="BK2543" s="247" t="s">
        <v>5561</v>
      </c>
      <c r="BL2543" s="248" t="s">
        <v>5562</v>
      </c>
      <c r="BM2543" s="249" t="s">
        <v>1125</v>
      </c>
    </row>
    <row r="2544" spans="53:65" ht="15" x14ac:dyDescent="0.25">
      <c r="BA2544" s="91" t="s">
        <v>5608</v>
      </c>
      <c r="BB2544" s="91" t="s">
        <v>1759</v>
      </c>
      <c r="BC2544" s="91" t="s">
        <v>5323</v>
      </c>
      <c r="BD2544" s="473" t="s">
        <v>1301</v>
      </c>
      <c r="BE2544">
        <v>2537</v>
      </c>
      <c r="BF2544" s="18" t="s">
        <v>5557</v>
      </c>
      <c r="BG2544" s="312" t="s">
        <v>5609</v>
      </c>
      <c r="BH2544" s="93" t="str">
        <f t="shared" si="104"/>
        <v>New Mexico Socorro</v>
      </c>
      <c r="BI2544" s="18" t="s">
        <v>1106</v>
      </c>
      <c r="BJ2544" s="247" t="s">
        <v>5561</v>
      </c>
      <c r="BK2544" s="247" t="s">
        <v>5561</v>
      </c>
      <c r="BL2544" s="248" t="s">
        <v>5562</v>
      </c>
      <c r="BM2544" s="249" t="s">
        <v>1125</v>
      </c>
    </row>
    <row r="2545" spans="53:65" ht="15" x14ac:dyDescent="0.25">
      <c r="BA2545" s="90" t="s">
        <v>5610</v>
      </c>
      <c r="BB2545" s="90" t="s">
        <v>1759</v>
      </c>
      <c r="BC2545" s="90" t="s">
        <v>5323</v>
      </c>
      <c r="BD2545" s="473" t="s">
        <v>1301</v>
      </c>
      <c r="BE2545">
        <v>2538</v>
      </c>
      <c r="BF2545" s="18" t="s">
        <v>5557</v>
      </c>
      <c r="BG2545" s="312" t="s">
        <v>5611</v>
      </c>
      <c r="BH2545" s="93" t="str">
        <f t="shared" si="104"/>
        <v>New Mexico Taos</v>
      </c>
      <c r="BI2545" s="18" t="s">
        <v>1106</v>
      </c>
      <c r="BJ2545" s="247" t="s">
        <v>1579</v>
      </c>
      <c r="BK2545" s="247" t="s">
        <v>1579</v>
      </c>
      <c r="BL2545" s="248" t="s">
        <v>1580</v>
      </c>
      <c r="BM2545" s="249" t="s">
        <v>1308</v>
      </c>
    </row>
    <row r="2546" spans="53:65" ht="15" x14ac:dyDescent="0.25">
      <c r="BA2546" s="90" t="s">
        <v>5612</v>
      </c>
      <c r="BB2546" s="90" t="s">
        <v>1759</v>
      </c>
      <c r="BC2546" s="90" t="s">
        <v>5323</v>
      </c>
      <c r="BD2546" s="473" t="s">
        <v>1301</v>
      </c>
      <c r="BE2546">
        <v>2539</v>
      </c>
      <c r="BF2546" s="18" t="s">
        <v>5557</v>
      </c>
      <c r="BG2546" s="312" t="s">
        <v>5613</v>
      </c>
      <c r="BH2546" s="93" t="str">
        <f t="shared" si="104"/>
        <v>New Mexico Torrance</v>
      </c>
      <c r="BI2546" s="18" t="s">
        <v>1106</v>
      </c>
      <c r="BJ2546" s="247" t="s">
        <v>5561</v>
      </c>
      <c r="BK2546" s="247" t="s">
        <v>5561</v>
      </c>
      <c r="BL2546" s="248" t="s">
        <v>5562</v>
      </c>
      <c r="BM2546" s="249" t="s">
        <v>1125</v>
      </c>
    </row>
    <row r="2547" spans="53:65" ht="15" x14ac:dyDescent="0.25">
      <c r="BA2547" s="91" t="s">
        <v>5614</v>
      </c>
      <c r="BB2547" s="91" t="s">
        <v>1759</v>
      </c>
      <c r="BC2547" s="91" t="s">
        <v>5323</v>
      </c>
      <c r="BD2547" s="473" t="s">
        <v>1301</v>
      </c>
      <c r="BE2547">
        <v>2540</v>
      </c>
      <c r="BF2547" s="18" t="s">
        <v>5557</v>
      </c>
      <c r="BG2547" s="312" t="s">
        <v>1390</v>
      </c>
      <c r="BH2547" s="93" t="str">
        <f t="shared" si="104"/>
        <v>New Mexico Union</v>
      </c>
      <c r="BI2547" s="18" t="s">
        <v>1106</v>
      </c>
      <c r="BJ2547" s="247" t="s">
        <v>5568</v>
      </c>
      <c r="BK2547" s="247" t="s">
        <v>5568</v>
      </c>
      <c r="BL2547" s="248" t="s">
        <v>1651</v>
      </c>
      <c r="BM2547" s="249" t="s">
        <v>1125</v>
      </c>
    </row>
    <row r="2548" spans="53:65" ht="15" x14ac:dyDescent="0.25">
      <c r="BA2548" s="90" t="s">
        <v>5615</v>
      </c>
      <c r="BB2548" s="90" t="s">
        <v>1759</v>
      </c>
      <c r="BC2548" s="90" t="s">
        <v>5323</v>
      </c>
      <c r="BD2548" s="473" t="s">
        <v>1301</v>
      </c>
      <c r="BE2548">
        <v>2541</v>
      </c>
      <c r="BF2548" s="18" t="s">
        <v>5557</v>
      </c>
      <c r="BG2548" s="312" t="s">
        <v>5616</v>
      </c>
      <c r="BH2548" s="93" t="str">
        <f t="shared" si="104"/>
        <v>New Mexico Valencia</v>
      </c>
      <c r="BI2548" s="18" t="s">
        <v>1106</v>
      </c>
      <c r="BJ2548" s="247" t="s">
        <v>5561</v>
      </c>
      <c r="BK2548" s="247" t="s">
        <v>5561</v>
      </c>
      <c r="BL2548" s="248" t="s">
        <v>5562</v>
      </c>
      <c r="BM2548" s="249" t="s">
        <v>1125</v>
      </c>
    </row>
    <row r="2549" spans="53:65" ht="15" x14ac:dyDescent="0.25">
      <c r="BA2549" s="90" t="s">
        <v>5617</v>
      </c>
      <c r="BB2549" s="90" t="s">
        <v>1759</v>
      </c>
      <c r="BC2549" s="90" t="s">
        <v>5323</v>
      </c>
      <c r="BD2549" s="473" t="s">
        <v>1301</v>
      </c>
      <c r="BE2549">
        <v>2542</v>
      </c>
      <c r="BF2549" s="18" t="s">
        <v>361</v>
      </c>
      <c r="BG2549" s="312" t="s">
        <v>5618</v>
      </c>
      <c r="BH2549" s="93" t="str">
        <f t="shared" si="104"/>
        <v>New York Albany</v>
      </c>
      <c r="BI2549" s="18" t="s">
        <v>394</v>
      </c>
      <c r="BJ2549" s="18" t="s">
        <v>5619</v>
      </c>
      <c r="BK2549" s="18" t="s">
        <v>5619</v>
      </c>
      <c r="BL2549" s="261" t="s">
        <v>302</v>
      </c>
      <c r="BM2549" s="94" t="s">
        <v>5343</v>
      </c>
    </row>
    <row r="2550" spans="53:65" ht="15" x14ac:dyDescent="0.25">
      <c r="BA2550" s="91" t="s">
        <v>5620</v>
      </c>
      <c r="BB2550" s="91" t="s">
        <v>1759</v>
      </c>
      <c r="BC2550" s="91" t="s">
        <v>5323</v>
      </c>
      <c r="BD2550" s="473" t="s">
        <v>1301</v>
      </c>
      <c r="BE2550">
        <v>2543</v>
      </c>
      <c r="BF2550" s="18" t="s">
        <v>361</v>
      </c>
      <c r="BG2550" s="312" t="s">
        <v>4471</v>
      </c>
      <c r="BH2550" s="93" t="str">
        <f t="shared" si="104"/>
        <v>New York Allegany</v>
      </c>
      <c r="BI2550" s="18" t="s">
        <v>394</v>
      </c>
      <c r="BJ2550" s="18" t="s">
        <v>1761</v>
      </c>
      <c r="BK2550" s="18" t="s">
        <v>5621</v>
      </c>
      <c r="BL2550" s="100" t="s">
        <v>1651</v>
      </c>
      <c r="BM2550" s="94" t="s">
        <v>1125</v>
      </c>
    </row>
    <row r="2551" spans="53:65" ht="15" x14ac:dyDescent="0.25">
      <c r="BA2551" s="91" t="s">
        <v>5622</v>
      </c>
      <c r="BB2551" s="91" t="s">
        <v>1759</v>
      </c>
      <c r="BC2551" s="91" t="s">
        <v>5323</v>
      </c>
      <c r="BD2551" s="473" t="s">
        <v>1301</v>
      </c>
      <c r="BE2551">
        <v>2544</v>
      </c>
      <c r="BF2551" s="18" t="s">
        <v>361</v>
      </c>
      <c r="BG2551" s="312" t="s">
        <v>5623</v>
      </c>
      <c r="BH2551" s="93" t="str">
        <f t="shared" si="104"/>
        <v>New York Bronx</v>
      </c>
      <c r="BI2551" s="18" t="s">
        <v>394</v>
      </c>
      <c r="BJ2551" s="18" t="s">
        <v>5507</v>
      </c>
      <c r="BK2551" s="18" t="s">
        <v>1788</v>
      </c>
      <c r="BL2551" s="261" t="s">
        <v>1145</v>
      </c>
      <c r="BM2551" s="249" t="s">
        <v>306</v>
      </c>
    </row>
    <row r="2552" spans="53:65" ht="15" x14ac:dyDescent="0.25">
      <c r="BA2552" s="90" t="s">
        <v>5624</v>
      </c>
      <c r="BB2552" s="90" t="s">
        <v>1759</v>
      </c>
      <c r="BC2552" s="90" t="s">
        <v>5323</v>
      </c>
      <c r="BD2552" s="473" t="s">
        <v>1301</v>
      </c>
      <c r="BE2552">
        <v>2545</v>
      </c>
      <c r="BF2552" s="18" t="s">
        <v>361</v>
      </c>
      <c r="BG2552" s="312" t="s">
        <v>5625</v>
      </c>
      <c r="BH2552" s="93" t="str">
        <f t="shared" si="104"/>
        <v>New York Broome</v>
      </c>
      <c r="BI2552" s="18" t="s">
        <v>394</v>
      </c>
      <c r="BJ2552" s="18" t="s">
        <v>5619</v>
      </c>
      <c r="BK2552" s="18" t="s">
        <v>5619</v>
      </c>
      <c r="BL2552" s="261" t="s">
        <v>302</v>
      </c>
      <c r="BM2552" s="94" t="s">
        <v>5343</v>
      </c>
    </row>
    <row r="2553" spans="53:65" ht="15" x14ac:dyDescent="0.25">
      <c r="BA2553" s="91" t="s">
        <v>5626</v>
      </c>
      <c r="BB2553" s="91" t="s">
        <v>1759</v>
      </c>
      <c r="BC2553" s="91" t="s">
        <v>5323</v>
      </c>
      <c r="BD2553" s="473" t="s">
        <v>1301</v>
      </c>
      <c r="BE2553">
        <v>2546</v>
      </c>
      <c r="BF2553" s="18" t="s">
        <v>361</v>
      </c>
      <c r="BG2553" s="312" t="s">
        <v>5627</v>
      </c>
      <c r="BH2553" s="93" t="str">
        <f t="shared" si="104"/>
        <v>New York Cattaraugus</v>
      </c>
      <c r="BI2553" s="18" t="s">
        <v>394</v>
      </c>
      <c r="BJ2553" s="18" t="s">
        <v>1761</v>
      </c>
      <c r="BK2553" s="18" t="s">
        <v>5621</v>
      </c>
      <c r="BL2553" s="100" t="s">
        <v>1651</v>
      </c>
      <c r="BM2553" s="94" t="s">
        <v>1125</v>
      </c>
    </row>
    <row r="2554" spans="53:65" ht="15" x14ac:dyDescent="0.25">
      <c r="BA2554" s="90" t="s">
        <v>5628</v>
      </c>
      <c r="BB2554" s="90" t="s">
        <v>1759</v>
      </c>
      <c r="BC2554" s="90" t="s">
        <v>5323</v>
      </c>
      <c r="BD2554" s="473" t="s">
        <v>1301</v>
      </c>
      <c r="BE2554">
        <v>2547</v>
      </c>
      <c r="BF2554" s="18" t="s">
        <v>361</v>
      </c>
      <c r="BG2554" s="312" t="s">
        <v>5629</v>
      </c>
      <c r="BH2554" s="93" t="str">
        <f t="shared" si="104"/>
        <v>New York Cayuga</v>
      </c>
      <c r="BI2554" s="18" t="s">
        <v>394</v>
      </c>
      <c r="BJ2554" s="18" t="s">
        <v>1761</v>
      </c>
      <c r="BK2554" s="18" t="s">
        <v>5621</v>
      </c>
      <c r="BL2554" s="100" t="s">
        <v>1651</v>
      </c>
      <c r="BM2554" s="94" t="s">
        <v>1125</v>
      </c>
    </row>
    <row r="2555" spans="53:65" ht="15" x14ac:dyDescent="0.25">
      <c r="BA2555" s="91" t="s">
        <v>5630</v>
      </c>
      <c r="BB2555" s="91" t="s">
        <v>1759</v>
      </c>
      <c r="BC2555" s="91" t="s">
        <v>5323</v>
      </c>
      <c r="BD2555" s="473" t="s">
        <v>1301</v>
      </c>
      <c r="BE2555">
        <v>2548</v>
      </c>
      <c r="BF2555" s="18" t="s">
        <v>361</v>
      </c>
      <c r="BG2555" s="312" t="s">
        <v>3810</v>
      </c>
      <c r="BH2555" s="93" t="str">
        <f t="shared" si="104"/>
        <v>New York Chautauqua</v>
      </c>
      <c r="BI2555" s="18" t="s">
        <v>394</v>
      </c>
      <c r="BJ2555" s="18" t="s">
        <v>1761</v>
      </c>
      <c r="BK2555" s="18" t="s">
        <v>5621</v>
      </c>
      <c r="BL2555" s="100" t="s">
        <v>1651</v>
      </c>
      <c r="BM2555" s="94" t="s">
        <v>1125</v>
      </c>
    </row>
    <row r="2556" spans="53:65" ht="15" x14ac:dyDescent="0.25">
      <c r="BA2556" s="91" t="s">
        <v>5631</v>
      </c>
      <c r="BB2556" s="91" t="s">
        <v>1759</v>
      </c>
      <c r="BC2556" s="91" t="s">
        <v>5323</v>
      </c>
      <c r="BD2556" s="473" t="s">
        <v>1301</v>
      </c>
      <c r="BE2556">
        <v>2549</v>
      </c>
      <c r="BF2556" s="18" t="s">
        <v>361</v>
      </c>
      <c r="BG2556" s="312" t="s">
        <v>5632</v>
      </c>
      <c r="BH2556" s="93" t="str">
        <f t="shared" si="104"/>
        <v>New York Chemung</v>
      </c>
      <c r="BI2556" s="18" t="s">
        <v>394</v>
      </c>
      <c r="BJ2556" s="18" t="s">
        <v>1761</v>
      </c>
      <c r="BK2556" s="18" t="s">
        <v>5621</v>
      </c>
      <c r="BL2556" s="100" t="s">
        <v>1651</v>
      </c>
      <c r="BM2556" s="94" t="s">
        <v>1125</v>
      </c>
    </row>
    <row r="2557" spans="53:65" ht="15" x14ac:dyDescent="0.25">
      <c r="BA2557" s="90" t="s">
        <v>5633</v>
      </c>
      <c r="BB2557" s="90" t="s">
        <v>1759</v>
      </c>
      <c r="BC2557" s="90" t="s">
        <v>5323</v>
      </c>
      <c r="BD2557" s="473" t="s">
        <v>1301</v>
      </c>
      <c r="BE2557">
        <v>2550</v>
      </c>
      <c r="BF2557" s="18" t="s">
        <v>361</v>
      </c>
      <c r="BG2557" s="312" t="s">
        <v>5634</v>
      </c>
      <c r="BH2557" s="93" t="str">
        <f t="shared" si="104"/>
        <v>New York Chenango</v>
      </c>
      <c r="BI2557" s="18" t="s">
        <v>394</v>
      </c>
      <c r="BJ2557" s="18" t="s">
        <v>5619</v>
      </c>
      <c r="BK2557" s="18" t="s">
        <v>5619</v>
      </c>
      <c r="BL2557" s="261" t="s">
        <v>302</v>
      </c>
      <c r="BM2557" s="94" t="s">
        <v>5343</v>
      </c>
    </row>
    <row r="2558" spans="53:65" ht="15" x14ac:dyDescent="0.25">
      <c r="BA2558" s="91" t="s">
        <v>5635</v>
      </c>
      <c r="BB2558" s="91" t="s">
        <v>1759</v>
      </c>
      <c r="BC2558" s="91" t="s">
        <v>5323</v>
      </c>
      <c r="BD2558" s="473" t="s">
        <v>1301</v>
      </c>
      <c r="BE2558">
        <v>2551</v>
      </c>
      <c r="BF2558" s="18" t="s">
        <v>361</v>
      </c>
      <c r="BG2558" s="312" t="s">
        <v>3079</v>
      </c>
      <c r="BH2558" s="93" t="str">
        <f t="shared" si="104"/>
        <v>New York Clinton</v>
      </c>
      <c r="BI2558" s="18" t="s">
        <v>394</v>
      </c>
      <c r="BJ2558" s="18" t="s">
        <v>5507</v>
      </c>
      <c r="BK2558" s="18" t="s">
        <v>5619</v>
      </c>
      <c r="BL2558" s="100" t="s">
        <v>302</v>
      </c>
      <c r="BM2558" s="94" t="s">
        <v>5343</v>
      </c>
    </row>
    <row r="2559" spans="53:65" ht="15" x14ac:dyDescent="0.25">
      <c r="BA2559" s="90" t="s">
        <v>5636</v>
      </c>
      <c r="BB2559" s="90" t="s">
        <v>1759</v>
      </c>
      <c r="BC2559" s="90" t="s">
        <v>5323</v>
      </c>
      <c r="BD2559" s="473" t="s">
        <v>1301</v>
      </c>
      <c r="BE2559">
        <v>2552</v>
      </c>
      <c r="BF2559" s="18" t="s">
        <v>361</v>
      </c>
      <c r="BG2559" s="312" t="s">
        <v>1221</v>
      </c>
      <c r="BH2559" s="93" t="str">
        <f t="shared" si="104"/>
        <v>New York Columbia</v>
      </c>
      <c r="BI2559" s="18" t="s">
        <v>394</v>
      </c>
      <c r="BJ2559" s="18" t="s">
        <v>5507</v>
      </c>
      <c r="BK2559" s="18" t="s">
        <v>1788</v>
      </c>
      <c r="BL2559" s="261" t="s">
        <v>1145</v>
      </c>
      <c r="BM2559" s="249" t="s">
        <v>306</v>
      </c>
    </row>
    <row r="2560" spans="53:65" ht="15" x14ac:dyDescent="0.25">
      <c r="BA2560" s="90" t="s">
        <v>5637</v>
      </c>
      <c r="BB2560" s="90" t="s">
        <v>1759</v>
      </c>
      <c r="BC2560" s="90" t="s">
        <v>5323</v>
      </c>
      <c r="BD2560" s="473" t="s">
        <v>1301</v>
      </c>
      <c r="BE2560">
        <v>2553</v>
      </c>
      <c r="BF2560" s="18" t="s">
        <v>361</v>
      </c>
      <c r="BG2560" s="312" t="s">
        <v>5638</v>
      </c>
      <c r="BH2560" s="93" t="str">
        <f t="shared" si="104"/>
        <v>New York Cortland</v>
      </c>
      <c r="BI2560" s="18" t="s">
        <v>394</v>
      </c>
      <c r="BJ2560" s="18" t="s">
        <v>5619</v>
      </c>
      <c r="BK2560" s="18" t="s">
        <v>5619</v>
      </c>
      <c r="BL2560" s="261" t="s">
        <v>302</v>
      </c>
      <c r="BM2560" s="94" t="s">
        <v>5343</v>
      </c>
    </row>
    <row r="2561" spans="53:65" ht="15" x14ac:dyDescent="0.25">
      <c r="BA2561" s="91" t="s">
        <v>5639</v>
      </c>
      <c r="BB2561" s="91" t="s">
        <v>1759</v>
      </c>
      <c r="BC2561" s="91" t="s">
        <v>5323</v>
      </c>
      <c r="BD2561" s="473" t="s">
        <v>1301</v>
      </c>
      <c r="BE2561">
        <v>2554</v>
      </c>
      <c r="BF2561" s="18" t="s">
        <v>361</v>
      </c>
      <c r="BG2561" s="312" t="s">
        <v>1786</v>
      </c>
      <c r="BH2561" s="93" t="str">
        <f t="shared" si="104"/>
        <v>New York Delaware</v>
      </c>
      <c r="BI2561" s="18" t="s">
        <v>394</v>
      </c>
      <c r="BJ2561" s="18" t="s">
        <v>5619</v>
      </c>
      <c r="BK2561" s="18" t="s">
        <v>5619</v>
      </c>
      <c r="BL2561" s="261" t="s">
        <v>302</v>
      </c>
      <c r="BM2561" s="94" t="s">
        <v>5343</v>
      </c>
    </row>
    <row r="2562" spans="53:65" ht="15" x14ac:dyDescent="0.25">
      <c r="BA2562" s="90" t="s">
        <v>5640</v>
      </c>
      <c r="BB2562" s="90" t="s">
        <v>1759</v>
      </c>
      <c r="BC2562" s="90" t="s">
        <v>5323</v>
      </c>
      <c r="BD2562" s="473" t="s">
        <v>1301</v>
      </c>
      <c r="BE2562">
        <v>2555</v>
      </c>
      <c r="BF2562" s="18" t="s">
        <v>361</v>
      </c>
      <c r="BG2562" s="312" t="s">
        <v>5641</v>
      </c>
      <c r="BH2562" s="93" t="str">
        <f t="shared" si="104"/>
        <v>New York Dutchess</v>
      </c>
      <c r="BI2562" s="18" t="s">
        <v>394</v>
      </c>
      <c r="BJ2562" s="18" t="s">
        <v>5507</v>
      </c>
      <c r="BK2562" s="18" t="s">
        <v>1788</v>
      </c>
      <c r="BL2562" s="261" t="s">
        <v>1145</v>
      </c>
      <c r="BM2562" s="249" t="s">
        <v>306</v>
      </c>
    </row>
    <row r="2563" spans="53:65" ht="15" x14ac:dyDescent="0.25">
      <c r="BA2563" s="91" t="s">
        <v>5642</v>
      </c>
      <c r="BB2563" s="91" t="s">
        <v>1759</v>
      </c>
      <c r="BC2563" s="91" t="s">
        <v>5323</v>
      </c>
      <c r="BD2563" s="473" t="s">
        <v>1301</v>
      </c>
      <c r="BE2563">
        <v>2556</v>
      </c>
      <c r="BF2563" s="18" t="s">
        <v>361</v>
      </c>
      <c r="BG2563" s="312" t="s">
        <v>5643</v>
      </c>
      <c r="BH2563" s="93" t="str">
        <f t="shared" si="104"/>
        <v>New York Erie</v>
      </c>
      <c r="BI2563" s="18" t="s">
        <v>394</v>
      </c>
      <c r="BJ2563" s="18" t="s">
        <v>1761</v>
      </c>
      <c r="BK2563" s="18" t="s">
        <v>5621</v>
      </c>
      <c r="BL2563" s="100" t="s">
        <v>1651</v>
      </c>
      <c r="BM2563" s="94" t="s">
        <v>1125</v>
      </c>
    </row>
    <row r="2564" spans="53:65" ht="15" x14ac:dyDescent="0.25">
      <c r="BA2564" s="91" t="s">
        <v>5644</v>
      </c>
      <c r="BB2564" s="91" t="s">
        <v>1759</v>
      </c>
      <c r="BC2564" s="91" t="s">
        <v>5323</v>
      </c>
      <c r="BD2564" s="473" t="s">
        <v>1301</v>
      </c>
      <c r="BE2564">
        <v>2557</v>
      </c>
      <c r="BF2564" s="18" t="s">
        <v>361</v>
      </c>
      <c r="BG2564" s="312" t="s">
        <v>4522</v>
      </c>
      <c r="BH2564" s="93" t="str">
        <f t="shared" si="104"/>
        <v>New York Essex</v>
      </c>
      <c r="BI2564" s="18" t="s">
        <v>394</v>
      </c>
      <c r="BJ2564" s="18" t="s">
        <v>5507</v>
      </c>
      <c r="BK2564" s="18" t="s">
        <v>5619</v>
      </c>
      <c r="BL2564" s="100" t="s">
        <v>302</v>
      </c>
      <c r="BM2564" s="94" t="s">
        <v>5343</v>
      </c>
    </row>
    <row r="2565" spans="53:65" ht="15" x14ac:dyDescent="0.25">
      <c r="BA2565" s="90" t="s">
        <v>5645</v>
      </c>
      <c r="BB2565" s="90" t="s">
        <v>1759</v>
      </c>
      <c r="BC2565" s="90" t="s">
        <v>5323</v>
      </c>
      <c r="BD2565" s="473" t="s">
        <v>1301</v>
      </c>
      <c r="BE2565">
        <v>2558</v>
      </c>
      <c r="BF2565" s="18" t="s">
        <v>361</v>
      </c>
      <c r="BG2565" s="312" t="s">
        <v>795</v>
      </c>
      <c r="BH2565" s="93" t="str">
        <f t="shared" si="104"/>
        <v>New York Franklin</v>
      </c>
      <c r="BI2565" s="18" t="s">
        <v>394</v>
      </c>
      <c r="BJ2565" s="18" t="s">
        <v>5507</v>
      </c>
      <c r="BK2565" s="18" t="s">
        <v>5619</v>
      </c>
      <c r="BL2565" s="100" t="s">
        <v>302</v>
      </c>
      <c r="BM2565" s="94" t="s">
        <v>5343</v>
      </c>
    </row>
    <row r="2566" spans="53:65" ht="15" x14ac:dyDescent="0.25">
      <c r="BA2566" s="91" t="s">
        <v>5646</v>
      </c>
      <c r="BB2566" s="91" t="s">
        <v>1759</v>
      </c>
      <c r="BC2566" s="91" t="s">
        <v>5323</v>
      </c>
      <c r="BD2566" s="473" t="s">
        <v>1301</v>
      </c>
      <c r="BE2566">
        <v>2559</v>
      </c>
      <c r="BF2566" s="18" t="s">
        <v>361</v>
      </c>
      <c r="BG2566" s="312" t="s">
        <v>1254</v>
      </c>
      <c r="BH2566" s="93" t="str">
        <f t="shared" si="104"/>
        <v>New York Fulton</v>
      </c>
      <c r="BI2566" s="18" t="s">
        <v>394</v>
      </c>
      <c r="BJ2566" s="18" t="s">
        <v>5507</v>
      </c>
      <c r="BK2566" s="18" t="s">
        <v>5619</v>
      </c>
      <c r="BL2566" s="100" t="s">
        <v>302</v>
      </c>
      <c r="BM2566" s="94" t="s">
        <v>5343</v>
      </c>
    </row>
    <row r="2567" spans="53:65" ht="15" x14ac:dyDescent="0.25">
      <c r="BA2567" s="90" t="s">
        <v>5647</v>
      </c>
      <c r="BB2567" s="90" t="s">
        <v>1759</v>
      </c>
      <c r="BC2567" s="90" t="s">
        <v>5323</v>
      </c>
      <c r="BD2567" s="473" t="s">
        <v>1301</v>
      </c>
      <c r="BE2567">
        <v>2560</v>
      </c>
      <c r="BF2567" s="18" t="s">
        <v>361</v>
      </c>
      <c r="BG2567" s="312" t="s">
        <v>4608</v>
      </c>
      <c r="BH2567" s="93" t="str">
        <f t="shared" si="104"/>
        <v>New York Genesee</v>
      </c>
      <c r="BI2567" s="18" t="s">
        <v>394</v>
      </c>
      <c r="BJ2567" s="18" t="s">
        <v>1761</v>
      </c>
      <c r="BK2567" s="18" t="s">
        <v>5621</v>
      </c>
      <c r="BL2567" s="100" t="s">
        <v>1651</v>
      </c>
      <c r="BM2567" s="94" t="s">
        <v>1125</v>
      </c>
    </row>
    <row r="2568" spans="53:65" ht="15" x14ac:dyDescent="0.25">
      <c r="BA2568" s="91" t="s">
        <v>5648</v>
      </c>
      <c r="BB2568" s="91" t="s">
        <v>1759</v>
      </c>
      <c r="BC2568" s="91" t="s">
        <v>5323</v>
      </c>
      <c r="BD2568" s="473" t="s">
        <v>1301</v>
      </c>
      <c r="BE2568">
        <v>2561</v>
      </c>
      <c r="BF2568" s="18" t="s">
        <v>361</v>
      </c>
      <c r="BG2568" s="312" t="s">
        <v>814</v>
      </c>
      <c r="BH2568" s="93" t="str">
        <f t="shared" si="104"/>
        <v>New York Greene</v>
      </c>
      <c r="BI2568" s="18" t="s">
        <v>394</v>
      </c>
      <c r="BJ2568" s="18" t="s">
        <v>5507</v>
      </c>
      <c r="BK2568" s="18" t="s">
        <v>1788</v>
      </c>
      <c r="BL2568" s="261" t="s">
        <v>1145</v>
      </c>
      <c r="BM2568" s="249" t="s">
        <v>306</v>
      </c>
    </row>
    <row r="2569" spans="53:65" ht="15" x14ac:dyDescent="0.25">
      <c r="BA2569" s="90" t="s">
        <v>5649</v>
      </c>
      <c r="BB2569" s="90" t="s">
        <v>1759</v>
      </c>
      <c r="BC2569" s="90" t="s">
        <v>5323</v>
      </c>
      <c r="BD2569" s="473" t="s">
        <v>1301</v>
      </c>
      <c r="BE2569">
        <v>2562</v>
      </c>
      <c r="BF2569" s="18" t="s">
        <v>361</v>
      </c>
      <c r="BG2569" s="312" t="s">
        <v>1920</v>
      </c>
      <c r="BH2569" s="93" t="str">
        <f t="shared" si="104"/>
        <v>New York Hamilton</v>
      </c>
      <c r="BI2569" s="18" t="s">
        <v>394</v>
      </c>
      <c r="BJ2569" s="18" t="s">
        <v>5507</v>
      </c>
      <c r="BK2569" s="18" t="s">
        <v>5619</v>
      </c>
      <c r="BL2569" s="100" t="s">
        <v>302</v>
      </c>
      <c r="BM2569" s="94" t="s">
        <v>5343</v>
      </c>
    </row>
    <row r="2570" spans="53:65" ht="15" x14ac:dyDescent="0.25">
      <c r="BA2570" s="90" t="s">
        <v>5650</v>
      </c>
      <c r="BB2570" s="90" t="s">
        <v>1759</v>
      </c>
      <c r="BC2570" s="90" t="s">
        <v>5323</v>
      </c>
      <c r="BD2570" s="473" t="s">
        <v>1301</v>
      </c>
      <c r="BE2570">
        <v>2563</v>
      </c>
      <c r="BF2570" s="18" t="s">
        <v>361</v>
      </c>
      <c r="BG2570" s="312" t="s">
        <v>5651</v>
      </c>
      <c r="BH2570" s="93" t="str">
        <f t="shared" si="104"/>
        <v>New York Herkimer</v>
      </c>
      <c r="BI2570" s="18" t="s">
        <v>394</v>
      </c>
      <c r="BJ2570" s="18" t="s">
        <v>5507</v>
      </c>
      <c r="BK2570" s="18" t="s">
        <v>5619</v>
      </c>
      <c r="BL2570" s="100" t="s">
        <v>302</v>
      </c>
      <c r="BM2570" s="94" t="s">
        <v>5343</v>
      </c>
    </row>
    <row r="2571" spans="53:65" ht="15" x14ac:dyDescent="0.25">
      <c r="BA2571" s="91" t="s">
        <v>5652</v>
      </c>
      <c r="BB2571" s="91" t="s">
        <v>1759</v>
      </c>
      <c r="BC2571" s="91" t="s">
        <v>5323</v>
      </c>
      <c r="BD2571" s="473" t="s">
        <v>1301</v>
      </c>
      <c r="BE2571">
        <v>2564</v>
      </c>
      <c r="BF2571" s="18" t="s">
        <v>361</v>
      </c>
      <c r="BG2571" s="312" t="s">
        <v>856</v>
      </c>
      <c r="BH2571" s="93" t="str">
        <f t="shared" si="104"/>
        <v>New York Jefferson</v>
      </c>
      <c r="BI2571" s="18" t="s">
        <v>394</v>
      </c>
      <c r="BJ2571" s="18" t="s">
        <v>5507</v>
      </c>
      <c r="BK2571" s="18" t="s">
        <v>5619</v>
      </c>
      <c r="BL2571" s="100" t="s">
        <v>302</v>
      </c>
      <c r="BM2571" s="94" t="s">
        <v>5343</v>
      </c>
    </row>
    <row r="2572" spans="53:65" ht="15" x14ac:dyDescent="0.25">
      <c r="BA2572" s="90" t="s">
        <v>5653</v>
      </c>
      <c r="BB2572" s="90" t="s">
        <v>1759</v>
      </c>
      <c r="BC2572" s="90" t="s">
        <v>5323</v>
      </c>
      <c r="BD2572" s="473" t="s">
        <v>1301</v>
      </c>
      <c r="BE2572">
        <v>2565</v>
      </c>
      <c r="BF2572" s="18" t="s">
        <v>361</v>
      </c>
      <c r="BG2572" s="312" t="s">
        <v>1458</v>
      </c>
      <c r="BH2572" s="93" t="str">
        <f t="shared" si="104"/>
        <v>New York Kings</v>
      </c>
      <c r="BI2572" s="18" t="s">
        <v>394</v>
      </c>
      <c r="BJ2572" s="18" t="s">
        <v>5507</v>
      </c>
      <c r="BK2572" s="18" t="s">
        <v>1788</v>
      </c>
      <c r="BL2572" s="261" t="s">
        <v>1145</v>
      </c>
      <c r="BM2572" s="249" t="s">
        <v>306</v>
      </c>
    </row>
    <row r="2573" spans="53:65" ht="15" x14ac:dyDescent="0.25">
      <c r="BA2573" s="91" t="s">
        <v>5654</v>
      </c>
      <c r="BB2573" s="91" t="s">
        <v>1759</v>
      </c>
      <c r="BC2573" s="91" t="s">
        <v>5323</v>
      </c>
      <c r="BD2573" s="473" t="s">
        <v>1301</v>
      </c>
      <c r="BE2573">
        <v>2566</v>
      </c>
      <c r="BF2573" s="18" t="s">
        <v>361</v>
      </c>
      <c r="BG2573" s="312" t="s">
        <v>4155</v>
      </c>
      <c r="BH2573" s="93" t="str">
        <f t="shared" si="104"/>
        <v>New York Lewis</v>
      </c>
      <c r="BI2573" s="18" t="s">
        <v>394</v>
      </c>
      <c r="BJ2573" s="18" t="s">
        <v>5507</v>
      </c>
      <c r="BK2573" s="18" t="s">
        <v>5619</v>
      </c>
      <c r="BL2573" s="100" t="s">
        <v>302</v>
      </c>
      <c r="BM2573" s="94" t="s">
        <v>5343</v>
      </c>
    </row>
    <row r="2574" spans="53:65" ht="15" x14ac:dyDescent="0.25">
      <c r="BA2574" s="91" t="s">
        <v>5655</v>
      </c>
      <c r="BB2574" s="91" t="s">
        <v>1759</v>
      </c>
      <c r="BC2574" s="91" t="s">
        <v>5323</v>
      </c>
      <c r="BD2574" s="473" t="s">
        <v>1301</v>
      </c>
      <c r="BE2574">
        <v>2567</v>
      </c>
      <c r="BF2574" s="18" t="s">
        <v>361</v>
      </c>
      <c r="BG2574" s="312" t="s">
        <v>3253</v>
      </c>
      <c r="BH2574" s="93" t="str">
        <f t="shared" si="104"/>
        <v>New York Livingston</v>
      </c>
      <c r="BI2574" s="18" t="s">
        <v>394</v>
      </c>
      <c r="BJ2574" s="18" t="s">
        <v>1761</v>
      </c>
      <c r="BK2574" s="18" t="s">
        <v>5621</v>
      </c>
      <c r="BL2574" s="100" t="s">
        <v>1651</v>
      </c>
      <c r="BM2574" s="94" t="s">
        <v>1125</v>
      </c>
    </row>
    <row r="2575" spans="53:65" ht="15" x14ac:dyDescent="0.25">
      <c r="BA2575" s="90" t="s">
        <v>5656</v>
      </c>
      <c r="BB2575" s="90" t="s">
        <v>1759</v>
      </c>
      <c r="BC2575" s="90" t="s">
        <v>5323</v>
      </c>
      <c r="BD2575" s="473" t="s">
        <v>1301</v>
      </c>
      <c r="BE2575">
        <v>2568</v>
      </c>
      <c r="BF2575" s="18" t="s">
        <v>361</v>
      </c>
      <c r="BG2575" s="312" t="s">
        <v>925</v>
      </c>
      <c r="BH2575" s="93" t="str">
        <f t="shared" si="104"/>
        <v>New York Madison</v>
      </c>
      <c r="BI2575" s="18" t="s">
        <v>394</v>
      </c>
      <c r="BJ2575" s="18" t="s">
        <v>5619</v>
      </c>
      <c r="BK2575" s="18" t="s">
        <v>5619</v>
      </c>
      <c r="BL2575" s="261" t="s">
        <v>302</v>
      </c>
      <c r="BM2575" s="94" t="s">
        <v>5343</v>
      </c>
    </row>
    <row r="2576" spans="53:65" ht="15" x14ac:dyDescent="0.25">
      <c r="BA2576" s="91" t="s">
        <v>5657</v>
      </c>
      <c r="BB2576" s="91" t="s">
        <v>1759</v>
      </c>
      <c r="BC2576" s="91" t="s">
        <v>5323</v>
      </c>
      <c r="BD2576" s="473" t="s">
        <v>1301</v>
      </c>
      <c r="BE2576">
        <v>2569</v>
      </c>
      <c r="BF2576" s="18" t="s">
        <v>361</v>
      </c>
      <c r="BG2576" s="312" t="s">
        <v>965</v>
      </c>
      <c r="BH2576" s="93" t="str">
        <f t="shared" si="104"/>
        <v>New York Monroe</v>
      </c>
      <c r="BI2576" s="18" t="s">
        <v>394</v>
      </c>
      <c r="BJ2576" s="18" t="s">
        <v>1761</v>
      </c>
      <c r="BK2576" s="18" t="s">
        <v>5621</v>
      </c>
      <c r="BL2576" s="100" t="s">
        <v>1651</v>
      </c>
      <c r="BM2576" s="94" t="s">
        <v>1125</v>
      </c>
    </row>
    <row r="2577" spans="53:65" ht="15" x14ac:dyDescent="0.25">
      <c r="BA2577" s="90" t="s">
        <v>5658</v>
      </c>
      <c r="BB2577" s="90" t="s">
        <v>1759</v>
      </c>
      <c r="BC2577" s="90" t="s">
        <v>5323</v>
      </c>
      <c r="BD2577" s="473" t="s">
        <v>1301</v>
      </c>
      <c r="BE2577">
        <v>2570</v>
      </c>
      <c r="BF2577" s="18" t="s">
        <v>361</v>
      </c>
      <c r="BG2577" s="312" t="s">
        <v>972</v>
      </c>
      <c r="BH2577" s="93" t="str">
        <f t="shared" si="104"/>
        <v>New York Montgomery</v>
      </c>
      <c r="BI2577" s="18" t="s">
        <v>394</v>
      </c>
      <c r="BJ2577" s="18" t="s">
        <v>5619</v>
      </c>
      <c r="BK2577" s="18" t="s">
        <v>5619</v>
      </c>
      <c r="BL2577" s="261" t="s">
        <v>302</v>
      </c>
      <c r="BM2577" s="94" t="s">
        <v>5343</v>
      </c>
    </row>
    <row r="2578" spans="53:65" ht="15" x14ac:dyDescent="0.25">
      <c r="BA2578" s="91" t="s">
        <v>5659</v>
      </c>
      <c r="BB2578" s="91" t="s">
        <v>1759</v>
      </c>
      <c r="BC2578" s="91" t="s">
        <v>5323</v>
      </c>
      <c r="BD2578" s="473" t="s">
        <v>1301</v>
      </c>
      <c r="BE2578">
        <v>2571</v>
      </c>
      <c r="BF2578" s="18" t="s">
        <v>361</v>
      </c>
      <c r="BG2578" s="312" t="s">
        <v>2022</v>
      </c>
      <c r="BH2578" s="93" t="str">
        <f t="shared" si="104"/>
        <v>New York Nassau</v>
      </c>
      <c r="BI2578" s="18" t="s">
        <v>394</v>
      </c>
      <c r="BJ2578" s="18" t="s">
        <v>5507</v>
      </c>
      <c r="BK2578" s="18" t="s">
        <v>1788</v>
      </c>
      <c r="BL2578" s="261" t="s">
        <v>1145</v>
      </c>
      <c r="BM2578" s="249" t="s">
        <v>306</v>
      </c>
    </row>
    <row r="2579" spans="53:65" ht="15" x14ac:dyDescent="0.25">
      <c r="BA2579" s="90" t="s">
        <v>5660</v>
      </c>
      <c r="BB2579" s="90" t="s">
        <v>1759</v>
      </c>
      <c r="BC2579" s="90" t="s">
        <v>5323</v>
      </c>
      <c r="BD2579" s="473" t="s">
        <v>1301</v>
      </c>
      <c r="BE2579">
        <v>2572</v>
      </c>
      <c r="BF2579" s="18" t="s">
        <v>361</v>
      </c>
      <c r="BG2579" s="312" t="s">
        <v>361</v>
      </c>
      <c r="BH2579" s="93" t="str">
        <f t="shared" si="104"/>
        <v>New York New York</v>
      </c>
      <c r="BI2579" s="18" t="s">
        <v>394</v>
      </c>
      <c r="BJ2579" s="18" t="s">
        <v>5507</v>
      </c>
      <c r="BK2579" s="18" t="s">
        <v>1788</v>
      </c>
      <c r="BL2579" s="261" t="s">
        <v>1145</v>
      </c>
      <c r="BM2579" s="249" t="s">
        <v>306</v>
      </c>
    </row>
    <row r="2580" spans="53:65" ht="15" x14ac:dyDescent="0.25">
      <c r="BA2580" s="91" t="s">
        <v>5661</v>
      </c>
      <c r="BB2580" s="91" t="s">
        <v>1759</v>
      </c>
      <c r="BC2580" s="91" t="s">
        <v>5323</v>
      </c>
      <c r="BD2580" s="473" t="s">
        <v>1301</v>
      </c>
      <c r="BE2580">
        <v>2573</v>
      </c>
      <c r="BF2580" s="18" t="s">
        <v>361</v>
      </c>
      <c r="BG2580" s="312" t="s">
        <v>5662</v>
      </c>
      <c r="BH2580" s="93" t="str">
        <f t="shared" si="104"/>
        <v>New York Niagara</v>
      </c>
      <c r="BI2580" s="18" t="s">
        <v>394</v>
      </c>
      <c r="BJ2580" s="18" t="s">
        <v>1761</v>
      </c>
      <c r="BK2580" s="18" t="s">
        <v>5621</v>
      </c>
      <c r="BL2580" s="100" t="s">
        <v>1651</v>
      </c>
      <c r="BM2580" s="94" t="s">
        <v>1125</v>
      </c>
    </row>
    <row r="2581" spans="53:65" ht="15" x14ac:dyDescent="0.25">
      <c r="BA2581" s="90" t="s">
        <v>5663</v>
      </c>
      <c r="BB2581" s="90" t="s">
        <v>1759</v>
      </c>
      <c r="BC2581" s="90" t="s">
        <v>5323</v>
      </c>
      <c r="BD2581" s="473" t="s">
        <v>1301</v>
      </c>
      <c r="BE2581">
        <v>2574</v>
      </c>
      <c r="BF2581" s="18" t="s">
        <v>361</v>
      </c>
      <c r="BG2581" s="312" t="s">
        <v>2989</v>
      </c>
      <c r="BH2581" s="93" t="str">
        <f t="shared" si="104"/>
        <v>New York Oneida</v>
      </c>
      <c r="BI2581" s="18" t="s">
        <v>394</v>
      </c>
      <c r="BJ2581" s="18" t="s">
        <v>5507</v>
      </c>
      <c r="BK2581" s="18" t="s">
        <v>5619</v>
      </c>
      <c r="BL2581" s="100" t="s">
        <v>302</v>
      </c>
      <c r="BM2581" s="94" t="s">
        <v>5343</v>
      </c>
    </row>
    <row r="2582" spans="53:65" ht="15" x14ac:dyDescent="0.25">
      <c r="BA2582" s="90" t="s">
        <v>5664</v>
      </c>
      <c r="BB2582" s="90" t="s">
        <v>1759</v>
      </c>
      <c r="BC2582" s="90" t="s">
        <v>5323</v>
      </c>
      <c r="BD2582" s="473" t="s">
        <v>1301</v>
      </c>
      <c r="BE2582">
        <v>2575</v>
      </c>
      <c r="BF2582" s="18" t="s">
        <v>361</v>
      </c>
      <c r="BG2582" s="312" t="s">
        <v>5665</v>
      </c>
      <c r="BH2582" s="93" t="str">
        <f t="shared" si="104"/>
        <v>New York Onondaga</v>
      </c>
      <c r="BI2582" s="18" t="s">
        <v>394</v>
      </c>
      <c r="BJ2582" s="18" t="s">
        <v>5619</v>
      </c>
      <c r="BK2582" s="18" t="s">
        <v>5619</v>
      </c>
      <c r="BL2582" s="261" t="s">
        <v>302</v>
      </c>
      <c r="BM2582" s="94" t="s">
        <v>5343</v>
      </c>
    </row>
    <row r="2583" spans="53:65" ht="15" x14ac:dyDescent="0.25">
      <c r="BA2583" s="91" t="s">
        <v>5666</v>
      </c>
      <c r="BB2583" s="91" t="s">
        <v>1759</v>
      </c>
      <c r="BC2583" s="91" t="s">
        <v>5323</v>
      </c>
      <c r="BD2583" s="473" t="s">
        <v>1301</v>
      </c>
      <c r="BE2583">
        <v>2576</v>
      </c>
      <c r="BF2583" s="18" t="s">
        <v>361</v>
      </c>
      <c r="BG2583" s="312" t="s">
        <v>5667</v>
      </c>
      <c r="BH2583" s="93" t="str">
        <f t="shared" si="104"/>
        <v>New York Ontario</v>
      </c>
      <c r="BI2583" s="18" t="s">
        <v>394</v>
      </c>
      <c r="BJ2583" s="18" t="s">
        <v>1761</v>
      </c>
      <c r="BK2583" s="18" t="s">
        <v>5621</v>
      </c>
      <c r="BL2583" s="100" t="s">
        <v>1651</v>
      </c>
      <c r="BM2583" s="94" t="s">
        <v>1125</v>
      </c>
    </row>
    <row r="2584" spans="53:65" ht="15" x14ac:dyDescent="0.25">
      <c r="BA2584" s="90" t="s">
        <v>5668</v>
      </c>
      <c r="BB2584" s="90" t="s">
        <v>1759</v>
      </c>
      <c r="BC2584" s="90" t="s">
        <v>5323</v>
      </c>
      <c r="BD2584" s="473" t="s">
        <v>1301</v>
      </c>
      <c r="BE2584">
        <v>2577</v>
      </c>
      <c r="BF2584" s="18" t="s">
        <v>361</v>
      </c>
      <c r="BG2584" s="312" t="s">
        <v>1492</v>
      </c>
      <c r="BH2584" s="93" t="str">
        <f t="shared" si="104"/>
        <v>New York Orange</v>
      </c>
      <c r="BI2584" s="18" t="s">
        <v>394</v>
      </c>
      <c r="BJ2584" s="18" t="s">
        <v>5507</v>
      </c>
      <c r="BK2584" s="18" t="s">
        <v>1788</v>
      </c>
      <c r="BL2584" s="261" t="s">
        <v>1145</v>
      </c>
      <c r="BM2584" s="249" t="s">
        <v>306</v>
      </c>
    </row>
    <row r="2585" spans="53:65" ht="15" x14ac:dyDescent="0.25">
      <c r="BA2585" s="91" t="s">
        <v>5669</v>
      </c>
      <c r="BB2585" s="91" t="s">
        <v>1759</v>
      </c>
      <c r="BC2585" s="91" t="s">
        <v>5323</v>
      </c>
      <c r="BD2585" s="473" t="s">
        <v>1301</v>
      </c>
      <c r="BE2585">
        <v>2578</v>
      </c>
      <c r="BF2585" s="18" t="s">
        <v>361</v>
      </c>
      <c r="BG2585" s="312" t="s">
        <v>4372</v>
      </c>
      <c r="BH2585" s="93" t="str">
        <f t="shared" si="104"/>
        <v>New York Orleans</v>
      </c>
      <c r="BI2585" s="18" t="s">
        <v>394</v>
      </c>
      <c r="BJ2585" s="18" t="s">
        <v>1761</v>
      </c>
      <c r="BK2585" s="18" t="s">
        <v>5621</v>
      </c>
      <c r="BL2585" s="100" t="s">
        <v>1651</v>
      </c>
      <c r="BM2585" s="94" t="s">
        <v>1125</v>
      </c>
    </row>
    <row r="2586" spans="53:65" ht="15" x14ac:dyDescent="0.25">
      <c r="BA2586" s="90" t="s">
        <v>5670</v>
      </c>
      <c r="BB2586" s="90" t="s">
        <v>1759</v>
      </c>
      <c r="BC2586" s="90" t="s">
        <v>5323</v>
      </c>
      <c r="BD2586" s="473" t="s">
        <v>1301</v>
      </c>
      <c r="BE2586">
        <v>2579</v>
      </c>
      <c r="BF2586" s="18" t="s">
        <v>361</v>
      </c>
      <c r="BG2586" s="312" t="s">
        <v>5671</v>
      </c>
      <c r="BH2586" s="93" t="str">
        <f t="shared" si="104"/>
        <v>New York Oswego</v>
      </c>
      <c r="BI2586" s="18" t="s">
        <v>394</v>
      </c>
      <c r="BJ2586" s="18" t="s">
        <v>5619</v>
      </c>
      <c r="BK2586" s="18" t="s">
        <v>5619</v>
      </c>
      <c r="BL2586" s="100" t="s">
        <v>302</v>
      </c>
      <c r="BM2586" s="94" t="s">
        <v>5343</v>
      </c>
    </row>
    <row r="2587" spans="53:65" ht="15" x14ac:dyDescent="0.25">
      <c r="BA2587" s="91" t="s">
        <v>5672</v>
      </c>
      <c r="BB2587" s="91" t="s">
        <v>1759</v>
      </c>
      <c r="BC2587" s="91" t="s">
        <v>5323</v>
      </c>
      <c r="BD2587" s="473" t="s">
        <v>1301</v>
      </c>
      <c r="BE2587">
        <v>2580</v>
      </c>
      <c r="BF2587" s="18" t="s">
        <v>361</v>
      </c>
      <c r="BG2587" s="312" t="s">
        <v>4730</v>
      </c>
      <c r="BH2587" s="93" t="str">
        <f t="shared" si="104"/>
        <v>New York Otsego</v>
      </c>
      <c r="BI2587" s="18" t="s">
        <v>394</v>
      </c>
      <c r="BJ2587" s="18" t="s">
        <v>5619</v>
      </c>
      <c r="BK2587" s="18" t="s">
        <v>5619</v>
      </c>
      <c r="BL2587" s="261" t="s">
        <v>302</v>
      </c>
      <c r="BM2587" s="94" t="s">
        <v>5343</v>
      </c>
    </row>
    <row r="2588" spans="53:65" ht="15" x14ac:dyDescent="0.25">
      <c r="BA2588" s="90" t="s">
        <v>5673</v>
      </c>
      <c r="BB2588" s="90" t="s">
        <v>1759</v>
      </c>
      <c r="BC2588" s="90" t="s">
        <v>5323</v>
      </c>
      <c r="BD2588" s="473" t="s">
        <v>1301</v>
      </c>
      <c r="BE2588">
        <v>2581</v>
      </c>
      <c r="BF2588" s="18" t="s">
        <v>361</v>
      </c>
      <c r="BG2588" s="312" t="s">
        <v>2065</v>
      </c>
      <c r="BH2588" s="93" t="str">
        <f t="shared" si="104"/>
        <v>New York Putnam</v>
      </c>
      <c r="BI2588" s="18" t="s">
        <v>394</v>
      </c>
      <c r="BJ2588" s="18" t="s">
        <v>5507</v>
      </c>
      <c r="BK2588" s="18" t="s">
        <v>1788</v>
      </c>
      <c r="BL2588" s="261" t="s">
        <v>1145</v>
      </c>
      <c r="BM2588" s="249" t="s">
        <v>306</v>
      </c>
    </row>
    <row r="2589" spans="53:65" ht="15" x14ac:dyDescent="0.25">
      <c r="BA2589" s="91" t="s">
        <v>5674</v>
      </c>
      <c r="BB2589" s="91" t="s">
        <v>1759</v>
      </c>
      <c r="BC2589" s="91" t="s">
        <v>5323</v>
      </c>
      <c r="BD2589" s="473" t="s">
        <v>1301</v>
      </c>
      <c r="BE2589">
        <v>2582</v>
      </c>
      <c r="BF2589" s="18" t="s">
        <v>361</v>
      </c>
      <c r="BG2589" s="312" t="s">
        <v>5675</v>
      </c>
      <c r="BH2589" s="93" t="str">
        <f t="shared" si="104"/>
        <v>New York Queens</v>
      </c>
      <c r="BI2589" s="18" t="s">
        <v>394</v>
      </c>
      <c r="BJ2589" s="18" t="s">
        <v>5507</v>
      </c>
      <c r="BK2589" s="18" t="s">
        <v>1788</v>
      </c>
      <c r="BL2589" s="261" t="s">
        <v>1145</v>
      </c>
      <c r="BM2589" s="249" t="s">
        <v>306</v>
      </c>
    </row>
    <row r="2590" spans="53:65" ht="15" x14ac:dyDescent="0.25">
      <c r="BA2590" s="90" t="s">
        <v>5676</v>
      </c>
      <c r="BB2590" s="90" t="s">
        <v>1759</v>
      </c>
      <c r="BC2590" s="90" t="s">
        <v>5323</v>
      </c>
      <c r="BD2590" s="473" t="s">
        <v>1301</v>
      </c>
      <c r="BE2590">
        <v>2583</v>
      </c>
      <c r="BF2590" s="18" t="s">
        <v>361</v>
      </c>
      <c r="BG2590" s="312" t="s">
        <v>5677</v>
      </c>
      <c r="BH2590" s="93" t="str">
        <f t="shared" si="104"/>
        <v>New York Rensselaer</v>
      </c>
      <c r="BI2590" s="18" t="s">
        <v>394</v>
      </c>
      <c r="BJ2590" s="18" t="s">
        <v>5619</v>
      </c>
      <c r="BK2590" s="18" t="s">
        <v>5619</v>
      </c>
      <c r="BL2590" s="261" t="s">
        <v>302</v>
      </c>
      <c r="BM2590" s="94" t="s">
        <v>5343</v>
      </c>
    </row>
    <row r="2591" spans="53:65" ht="15" x14ac:dyDescent="0.25">
      <c r="BA2591" s="91" t="s">
        <v>5678</v>
      </c>
      <c r="BB2591" s="91" t="s">
        <v>1759</v>
      </c>
      <c r="BC2591" s="91" t="s">
        <v>5323</v>
      </c>
      <c r="BD2591" s="473" t="s">
        <v>1301</v>
      </c>
      <c r="BE2591">
        <v>2584</v>
      </c>
      <c r="BF2591" s="18" t="s">
        <v>361</v>
      </c>
      <c r="BG2591" s="312" t="s">
        <v>2711</v>
      </c>
      <c r="BH2591" s="93" t="str">
        <f t="shared" si="104"/>
        <v>New York Richmond</v>
      </c>
      <c r="BI2591" s="18" t="s">
        <v>394</v>
      </c>
      <c r="BJ2591" s="18" t="s">
        <v>5507</v>
      </c>
      <c r="BK2591" s="18" t="s">
        <v>1788</v>
      </c>
      <c r="BL2591" s="261" t="s">
        <v>1145</v>
      </c>
      <c r="BM2591" s="249" t="s">
        <v>306</v>
      </c>
    </row>
    <row r="2592" spans="53:65" ht="15" x14ac:dyDescent="0.25">
      <c r="BA2592" s="90" t="s">
        <v>5679</v>
      </c>
      <c r="BB2592" s="90" t="s">
        <v>1759</v>
      </c>
      <c r="BC2592" s="90" t="s">
        <v>5323</v>
      </c>
      <c r="BD2592" s="473" t="s">
        <v>1301</v>
      </c>
      <c r="BE2592">
        <v>2585</v>
      </c>
      <c r="BF2592" s="18" t="s">
        <v>361</v>
      </c>
      <c r="BG2592" s="312" t="s">
        <v>5680</v>
      </c>
      <c r="BH2592" s="93" t="str">
        <f t="shared" si="104"/>
        <v>New York Rockland</v>
      </c>
      <c r="BI2592" s="18" t="s">
        <v>394</v>
      </c>
      <c r="BJ2592" s="18" t="s">
        <v>5507</v>
      </c>
      <c r="BK2592" s="18" t="s">
        <v>1788</v>
      </c>
      <c r="BL2592" s="261" t="s">
        <v>1145</v>
      </c>
      <c r="BM2592" s="249" t="s">
        <v>306</v>
      </c>
    </row>
    <row r="2593" spans="53:65" ht="15" x14ac:dyDescent="0.25">
      <c r="BA2593" s="91" t="s">
        <v>5681</v>
      </c>
      <c r="BB2593" s="91" t="s">
        <v>1759</v>
      </c>
      <c r="BC2593" s="91" t="s">
        <v>5323</v>
      </c>
      <c r="BD2593" s="473" t="s">
        <v>1301</v>
      </c>
      <c r="BE2593">
        <v>2586</v>
      </c>
      <c r="BF2593" s="18" t="s">
        <v>361</v>
      </c>
      <c r="BG2593" s="312" t="s">
        <v>5682</v>
      </c>
      <c r="BH2593" s="93" t="str">
        <f t="shared" si="104"/>
        <v>New York Saratoga</v>
      </c>
      <c r="BI2593" s="18" t="s">
        <v>394</v>
      </c>
      <c r="BJ2593" s="18" t="s">
        <v>5507</v>
      </c>
      <c r="BK2593" s="18" t="s">
        <v>5619</v>
      </c>
      <c r="BL2593" s="100" t="s">
        <v>302</v>
      </c>
      <c r="BM2593" s="94" t="s">
        <v>5343</v>
      </c>
    </row>
    <row r="2594" spans="53:65" ht="15" x14ac:dyDescent="0.25">
      <c r="BA2594" s="90" t="s">
        <v>5683</v>
      </c>
      <c r="BB2594" s="90" t="s">
        <v>1759</v>
      </c>
      <c r="BC2594" s="90" t="s">
        <v>5323</v>
      </c>
      <c r="BD2594" s="473" t="s">
        <v>1301</v>
      </c>
      <c r="BE2594">
        <v>2587</v>
      </c>
      <c r="BF2594" s="18" t="s">
        <v>361</v>
      </c>
      <c r="BG2594" s="312" t="s">
        <v>5684</v>
      </c>
      <c r="BH2594" s="93" t="str">
        <f t="shared" si="104"/>
        <v>New York Schenectady</v>
      </c>
      <c r="BI2594" s="18" t="s">
        <v>394</v>
      </c>
      <c r="BJ2594" s="18" t="s">
        <v>5619</v>
      </c>
      <c r="BK2594" s="18" t="s">
        <v>5619</v>
      </c>
      <c r="BL2594" s="261" t="s">
        <v>302</v>
      </c>
      <c r="BM2594" s="94" t="s">
        <v>5343</v>
      </c>
    </row>
    <row r="2595" spans="53:65" ht="15" x14ac:dyDescent="0.25">
      <c r="BA2595" s="91" t="s">
        <v>5685</v>
      </c>
      <c r="BB2595" s="91" t="s">
        <v>1759</v>
      </c>
      <c r="BC2595" s="91" t="s">
        <v>5323</v>
      </c>
      <c r="BD2595" s="473" t="s">
        <v>1301</v>
      </c>
      <c r="BE2595">
        <v>2588</v>
      </c>
      <c r="BF2595" s="18" t="s">
        <v>361</v>
      </c>
      <c r="BG2595" s="312" t="s">
        <v>5686</v>
      </c>
      <c r="BH2595" s="93" t="str">
        <f t="shared" si="104"/>
        <v>New York Schoharie</v>
      </c>
      <c r="BI2595" s="18" t="s">
        <v>394</v>
      </c>
      <c r="BJ2595" s="18" t="s">
        <v>5619</v>
      </c>
      <c r="BK2595" s="18" t="s">
        <v>5619</v>
      </c>
      <c r="BL2595" s="261" t="s">
        <v>302</v>
      </c>
      <c r="BM2595" s="94" t="s">
        <v>5343</v>
      </c>
    </row>
    <row r="2596" spans="53:65" ht="15" x14ac:dyDescent="0.25">
      <c r="BA2596" s="90" t="s">
        <v>5687</v>
      </c>
      <c r="BB2596" s="90" t="s">
        <v>1759</v>
      </c>
      <c r="BC2596" s="90" t="s">
        <v>5323</v>
      </c>
      <c r="BD2596" s="473" t="s">
        <v>1301</v>
      </c>
      <c r="BE2596">
        <v>2589</v>
      </c>
      <c r="BF2596" s="18" t="s">
        <v>361</v>
      </c>
      <c r="BG2596" s="312" t="s">
        <v>3338</v>
      </c>
      <c r="BH2596" s="93" t="str">
        <f t="shared" ref="BH2596:BH2659" si="105">_xlfn.CONCAT(BF2596," ",BG2596)</f>
        <v>New York Schuyler</v>
      </c>
      <c r="BI2596" s="18" t="s">
        <v>394</v>
      </c>
      <c r="BJ2596" s="18" t="s">
        <v>1761</v>
      </c>
      <c r="BK2596" s="18" t="s">
        <v>5621</v>
      </c>
      <c r="BL2596" s="100" t="s">
        <v>1651</v>
      </c>
      <c r="BM2596" s="94" t="s">
        <v>1125</v>
      </c>
    </row>
    <row r="2597" spans="53:65" ht="15" x14ac:dyDescent="0.25">
      <c r="BA2597" s="91" t="s">
        <v>5688</v>
      </c>
      <c r="BB2597" s="91" t="s">
        <v>1759</v>
      </c>
      <c r="BC2597" s="91" t="s">
        <v>5323</v>
      </c>
      <c r="BD2597" s="473" t="s">
        <v>1301</v>
      </c>
      <c r="BE2597">
        <v>2590</v>
      </c>
      <c r="BF2597" s="18" t="s">
        <v>361</v>
      </c>
      <c r="BG2597" s="312" t="s">
        <v>5689</v>
      </c>
      <c r="BH2597" s="93" t="str">
        <f t="shared" si="105"/>
        <v>New York Seneca</v>
      </c>
      <c r="BI2597" s="18" t="s">
        <v>394</v>
      </c>
      <c r="BJ2597" s="18" t="s">
        <v>1761</v>
      </c>
      <c r="BK2597" s="18" t="s">
        <v>5621</v>
      </c>
      <c r="BL2597" s="100" t="s">
        <v>1651</v>
      </c>
      <c r="BM2597" s="94" t="s">
        <v>1125</v>
      </c>
    </row>
    <row r="2598" spans="53:65" ht="15" x14ac:dyDescent="0.25">
      <c r="BA2598" s="90" t="s">
        <v>5690</v>
      </c>
      <c r="BB2598" s="90" t="s">
        <v>1759</v>
      </c>
      <c r="BC2598" s="90" t="s">
        <v>5323</v>
      </c>
      <c r="BD2598" s="473" t="s">
        <v>1301</v>
      </c>
      <c r="BE2598">
        <v>2591</v>
      </c>
      <c r="BF2598" s="18" t="s">
        <v>361</v>
      </c>
      <c r="BG2598" s="312" t="s">
        <v>5691</v>
      </c>
      <c r="BH2598" s="93" t="str">
        <f t="shared" si="105"/>
        <v>New York Saint Lawrence</v>
      </c>
      <c r="BI2598" s="18" t="s">
        <v>394</v>
      </c>
      <c r="BJ2598" s="18" t="s">
        <v>5507</v>
      </c>
      <c r="BK2598" s="18" t="s">
        <v>5619</v>
      </c>
      <c r="BL2598" s="100" t="s">
        <v>302</v>
      </c>
      <c r="BM2598" s="94" t="s">
        <v>5343</v>
      </c>
    </row>
    <row r="2599" spans="53:65" ht="15" x14ac:dyDescent="0.25">
      <c r="BA2599" s="91" t="s">
        <v>5692</v>
      </c>
      <c r="BB2599" s="91" t="s">
        <v>1759</v>
      </c>
      <c r="BC2599" s="91" t="s">
        <v>5323</v>
      </c>
      <c r="BD2599" s="473" t="s">
        <v>1301</v>
      </c>
      <c r="BE2599">
        <v>2592</v>
      </c>
      <c r="BF2599" s="18" t="s">
        <v>361</v>
      </c>
      <c r="BG2599" s="312" t="s">
        <v>3583</v>
      </c>
      <c r="BH2599" s="93" t="str">
        <f t="shared" si="105"/>
        <v>New York Steuben</v>
      </c>
      <c r="BI2599" s="18" t="s">
        <v>394</v>
      </c>
      <c r="BJ2599" s="18" t="s">
        <v>1761</v>
      </c>
      <c r="BK2599" s="18" t="s">
        <v>5621</v>
      </c>
      <c r="BL2599" s="100" t="s">
        <v>1651</v>
      </c>
      <c r="BM2599" s="94" t="s">
        <v>1125</v>
      </c>
    </row>
    <row r="2600" spans="53:65" ht="15" x14ac:dyDescent="0.25">
      <c r="BA2600" s="90" t="s">
        <v>5693</v>
      </c>
      <c r="BB2600" s="90" t="s">
        <v>5524</v>
      </c>
      <c r="BC2600" s="90" t="s">
        <v>1869</v>
      </c>
      <c r="BD2600" s="473" t="s">
        <v>1301</v>
      </c>
      <c r="BE2600">
        <v>2593</v>
      </c>
      <c r="BF2600" s="18" t="s">
        <v>361</v>
      </c>
      <c r="BG2600" s="312" t="s">
        <v>4535</v>
      </c>
      <c r="BH2600" s="93" t="str">
        <f t="shared" si="105"/>
        <v>New York Suffolk</v>
      </c>
      <c r="BI2600" s="18" t="s">
        <v>394</v>
      </c>
      <c r="BJ2600" s="18" t="s">
        <v>1788</v>
      </c>
      <c r="BK2600" s="18" t="s">
        <v>1788</v>
      </c>
      <c r="BL2600" s="261" t="s">
        <v>1145</v>
      </c>
      <c r="BM2600" s="249" t="s">
        <v>306</v>
      </c>
    </row>
    <row r="2601" spans="53:65" ht="15" x14ac:dyDescent="0.25">
      <c r="BA2601" s="91" t="s">
        <v>5694</v>
      </c>
      <c r="BB2601" s="91" t="s">
        <v>5524</v>
      </c>
      <c r="BC2601" s="91" t="s">
        <v>5695</v>
      </c>
      <c r="BD2601" s="473" t="s">
        <v>1301</v>
      </c>
      <c r="BE2601">
        <v>2594</v>
      </c>
      <c r="BF2601" s="18" t="s">
        <v>361</v>
      </c>
      <c r="BG2601" s="312" t="s">
        <v>3586</v>
      </c>
      <c r="BH2601" s="93" t="str">
        <f t="shared" si="105"/>
        <v>New York Sullivan</v>
      </c>
      <c r="BI2601" s="18" t="s">
        <v>394</v>
      </c>
      <c r="BJ2601" s="18" t="s">
        <v>5507</v>
      </c>
      <c r="BK2601" s="18" t="s">
        <v>1788</v>
      </c>
      <c r="BL2601" s="248" t="s">
        <v>1145</v>
      </c>
      <c r="BM2601" s="94" t="s">
        <v>306</v>
      </c>
    </row>
    <row r="2602" spans="53:65" ht="15" x14ac:dyDescent="0.25">
      <c r="BA2602" s="90" t="s">
        <v>5696</v>
      </c>
      <c r="BB2602" s="90" t="s">
        <v>5524</v>
      </c>
      <c r="BC2602" s="90" t="s">
        <v>2199</v>
      </c>
      <c r="BD2602" s="473" t="s">
        <v>1301</v>
      </c>
      <c r="BE2602">
        <v>2595</v>
      </c>
      <c r="BF2602" s="18" t="s">
        <v>361</v>
      </c>
      <c r="BG2602" s="312" t="s">
        <v>5697</v>
      </c>
      <c r="BH2602" s="93" t="str">
        <f t="shared" si="105"/>
        <v>New York Tioga</v>
      </c>
      <c r="BI2602" s="18" t="s">
        <v>394</v>
      </c>
      <c r="BJ2602" s="18" t="s">
        <v>5507</v>
      </c>
      <c r="BK2602" s="18" t="s">
        <v>5619</v>
      </c>
      <c r="BL2602" s="100" t="s">
        <v>302</v>
      </c>
      <c r="BM2602" s="94" t="s">
        <v>5343</v>
      </c>
    </row>
    <row r="2603" spans="53:65" ht="15" x14ac:dyDescent="0.25">
      <c r="BA2603" s="91" t="s">
        <v>5698</v>
      </c>
      <c r="BB2603" s="91" t="s">
        <v>5524</v>
      </c>
      <c r="BC2603" s="91" t="s">
        <v>2199</v>
      </c>
      <c r="BD2603" s="473" t="s">
        <v>1301</v>
      </c>
      <c r="BE2603">
        <v>2596</v>
      </c>
      <c r="BF2603" s="18" t="s">
        <v>361</v>
      </c>
      <c r="BG2603" s="312" t="s">
        <v>5699</v>
      </c>
      <c r="BH2603" s="93" t="str">
        <f t="shared" si="105"/>
        <v>New York Tompkins</v>
      </c>
      <c r="BI2603" s="18" t="s">
        <v>394</v>
      </c>
      <c r="BJ2603" s="18" t="s">
        <v>1761</v>
      </c>
      <c r="BK2603" s="18" t="s">
        <v>5621</v>
      </c>
      <c r="BL2603" s="100" t="s">
        <v>1651</v>
      </c>
      <c r="BM2603" s="94" t="s">
        <v>1125</v>
      </c>
    </row>
    <row r="2604" spans="53:65" ht="15" x14ac:dyDescent="0.25">
      <c r="BA2604" s="90" t="s">
        <v>5700</v>
      </c>
      <c r="BB2604" s="90" t="s">
        <v>5524</v>
      </c>
      <c r="BC2604" s="90" t="s">
        <v>5701</v>
      </c>
      <c r="BD2604" s="473" t="s">
        <v>1301</v>
      </c>
      <c r="BE2604">
        <v>2597</v>
      </c>
      <c r="BF2604" s="18" t="s">
        <v>361</v>
      </c>
      <c r="BG2604" s="312" t="s">
        <v>5702</v>
      </c>
      <c r="BH2604" s="93" t="str">
        <f t="shared" si="105"/>
        <v>New York Ulster</v>
      </c>
      <c r="BI2604" s="18" t="s">
        <v>394</v>
      </c>
      <c r="BJ2604" s="18" t="s">
        <v>5507</v>
      </c>
      <c r="BK2604" s="18" t="s">
        <v>1788</v>
      </c>
      <c r="BL2604" s="261" t="s">
        <v>1145</v>
      </c>
      <c r="BM2604" s="249" t="s">
        <v>306</v>
      </c>
    </row>
    <row r="2605" spans="53:65" ht="15" x14ac:dyDescent="0.25">
      <c r="BA2605" s="91" t="s">
        <v>5703</v>
      </c>
      <c r="BB2605" s="91" t="s">
        <v>5524</v>
      </c>
      <c r="BC2605" s="91" t="s">
        <v>2199</v>
      </c>
      <c r="BD2605" s="473" t="s">
        <v>1301</v>
      </c>
      <c r="BE2605">
        <v>2598</v>
      </c>
      <c r="BF2605" s="18" t="s">
        <v>361</v>
      </c>
      <c r="BG2605" s="312" t="s">
        <v>2846</v>
      </c>
      <c r="BH2605" s="93" t="str">
        <f t="shared" si="105"/>
        <v>New York Warren</v>
      </c>
      <c r="BI2605" s="18" t="s">
        <v>394</v>
      </c>
      <c r="BJ2605" s="18" t="s">
        <v>5507</v>
      </c>
      <c r="BK2605" s="18" t="s">
        <v>5619</v>
      </c>
      <c r="BL2605" s="100" t="s">
        <v>302</v>
      </c>
      <c r="BM2605" s="94" t="s">
        <v>5343</v>
      </c>
    </row>
    <row r="2606" spans="53:65" ht="15" x14ac:dyDescent="0.25">
      <c r="BA2606" s="90" t="s">
        <v>5704</v>
      </c>
      <c r="BB2606" s="90" t="s">
        <v>5524</v>
      </c>
      <c r="BC2606" s="90" t="s">
        <v>2199</v>
      </c>
      <c r="BD2606" s="473" t="s">
        <v>1301</v>
      </c>
      <c r="BE2606">
        <v>2599</v>
      </c>
      <c r="BF2606" s="18" t="s">
        <v>361</v>
      </c>
      <c r="BG2606" s="312" t="s">
        <v>1083</v>
      </c>
      <c r="BH2606" s="93" t="str">
        <f t="shared" si="105"/>
        <v>New York Washington</v>
      </c>
      <c r="BI2606" s="18" t="s">
        <v>394</v>
      </c>
      <c r="BJ2606" s="18" t="s">
        <v>5507</v>
      </c>
      <c r="BK2606" s="18" t="s">
        <v>5619</v>
      </c>
      <c r="BL2606" s="100" t="s">
        <v>302</v>
      </c>
      <c r="BM2606" s="94" t="s">
        <v>5343</v>
      </c>
    </row>
    <row r="2607" spans="53:65" ht="15" x14ac:dyDescent="0.25">
      <c r="BA2607" s="91" t="s">
        <v>5705</v>
      </c>
      <c r="BB2607" s="91" t="s">
        <v>5524</v>
      </c>
      <c r="BC2607" s="91" t="s">
        <v>1869</v>
      </c>
      <c r="BD2607" s="473" t="s">
        <v>1301</v>
      </c>
      <c r="BE2607">
        <v>2600</v>
      </c>
      <c r="BF2607" s="18" t="s">
        <v>361</v>
      </c>
      <c r="BG2607" s="312" t="s">
        <v>2855</v>
      </c>
      <c r="BH2607" s="93" t="str">
        <f t="shared" si="105"/>
        <v>New York Wayne</v>
      </c>
      <c r="BI2607" s="18" t="s">
        <v>394</v>
      </c>
      <c r="BJ2607" s="18" t="s">
        <v>1761</v>
      </c>
      <c r="BK2607" s="18" t="s">
        <v>5621</v>
      </c>
      <c r="BL2607" s="100" t="s">
        <v>1651</v>
      </c>
      <c r="BM2607" s="94" t="s">
        <v>1125</v>
      </c>
    </row>
    <row r="2608" spans="53:65" ht="15" x14ac:dyDescent="0.25">
      <c r="BA2608" s="90" t="s">
        <v>5706</v>
      </c>
      <c r="BB2608" s="90" t="s">
        <v>5524</v>
      </c>
      <c r="BC2608" s="90" t="s">
        <v>2199</v>
      </c>
      <c r="BD2608" s="473" t="s">
        <v>1301</v>
      </c>
      <c r="BE2608">
        <v>2601</v>
      </c>
      <c r="BF2608" s="18" t="s">
        <v>361</v>
      </c>
      <c r="BG2608" s="312" t="s">
        <v>5707</v>
      </c>
      <c r="BH2608" s="93" t="str">
        <f t="shared" si="105"/>
        <v>New York Westchester</v>
      </c>
      <c r="BI2608" s="18" t="s">
        <v>394</v>
      </c>
      <c r="BJ2608" s="18" t="s">
        <v>5507</v>
      </c>
      <c r="BK2608" s="18" t="s">
        <v>1788</v>
      </c>
      <c r="BL2608" s="261" t="s">
        <v>1145</v>
      </c>
      <c r="BM2608" s="249" t="s">
        <v>306</v>
      </c>
    </row>
    <row r="2609" spans="53:65" ht="15" x14ac:dyDescent="0.25">
      <c r="BA2609" s="91" t="s">
        <v>5708</v>
      </c>
      <c r="BB2609" s="91" t="s">
        <v>5524</v>
      </c>
      <c r="BC2609" s="91" t="s">
        <v>5709</v>
      </c>
      <c r="BD2609" s="473" t="s">
        <v>1301</v>
      </c>
      <c r="BE2609">
        <v>2602</v>
      </c>
      <c r="BF2609" s="18" t="s">
        <v>361</v>
      </c>
      <c r="BG2609" s="312" t="s">
        <v>5710</v>
      </c>
      <c r="BH2609" s="93" t="str">
        <f t="shared" si="105"/>
        <v>New York Wyoming</v>
      </c>
      <c r="BI2609" s="18" t="s">
        <v>394</v>
      </c>
      <c r="BJ2609" s="18" t="s">
        <v>1761</v>
      </c>
      <c r="BK2609" s="18" t="s">
        <v>5621</v>
      </c>
      <c r="BL2609" s="100" t="s">
        <v>1651</v>
      </c>
      <c r="BM2609" s="94" t="s">
        <v>1125</v>
      </c>
    </row>
    <row r="2610" spans="53:65" ht="15" x14ac:dyDescent="0.25">
      <c r="BA2610" s="90" t="s">
        <v>5711</v>
      </c>
      <c r="BB2610" s="90" t="s">
        <v>5524</v>
      </c>
      <c r="BC2610" s="90" t="s">
        <v>5712</v>
      </c>
      <c r="BD2610" s="473" t="s">
        <v>1301</v>
      </c>
      <c r="BE2610">
        <v>2603</v>
      </c>
      <c r="BF2610" s="18" t="s">
        <v>361</v>
      </c>
      <c r="BG2610" s="312" t="s">
        <v>5713</v>
      </c>
      <c r="BH2610" s="93" t="str">
        <f t="shared" si="105"/>
        <v>New York Yates</v>
      </c>
      <c r="BI2610" s="18" t="s">
        <v>394</v>
      </c>
      <c r="BJ2610" s="18" t="s">
        <v>1761</v>
      </c>
      <c r="BK2610" s="18" t="s">
        <v>5621</v>
      </c>
      <c r="BL2610" s="100" t="s">
        <v>1651</v>
      </c>
      <c r="BM2610" s="94" t="s">
        <v>1125</v>
      </c>
    </row>
    <row r="2611" spans="53:65" ht="15" x14ac:dyDescent="0.25">
      <c r="BA2611" s="91" t="s">
        <v>5714</v>
      </c>
      <c r="BB2611" s="91" t="s">
        <v>5524</v>
      </c>
      <c r="BC2611" s="91" t="s">
        <v>5712</v>
      </c>
      <c r="BD2611" s="473" t="s">
        <v>1301</v>
      </c>
      <c r="BE2611">
        <v>2604</v>
      </c>
      <c r="BF2611" s="93" t="s">
        <v>5715</v>
      </c>
      <c r="BG2611" s="311" t="s">
        <v>5716</v>
      </c>
      <c r="BH2611" s="93" t="str">
        <f t="shared" si="105"/>
        <v>North Carolina Alamance</v>
      </c>
      <c r="BI2611" s="93" t="s">
        <v>197</v>
      </c>
      <c r="BJ2611" s="93" t="s">
        <v>2433</v>
      </c>
      <c r="BK2611" s="93" t="s">
        <v>438</v>
      </c>
      <c r="BL2611" s="100" t="str">
        <f>" "</f>
        <v xml:space="preserve"> </v>
      </c>
      <c r="BM2611" s="95" t="s">
        <v>305</v>
      </c>
    </row>
    <row r="2612" spans="53:65" ht="15" x14ac:dyDescent="0.25">
      <c r="BA2612" s="90" t="s">
        <v>5717</v>
      </c>
      <c r="BB2612" s="90" t="s">
        <v>5524</v>
      </c>
      <c r="BC2612" s="90" t="s">
        <v>5712</v>
      </c>
      <c r="BD2612" s="473" t="s">
        <v>1301</v>
      </c>
      <c r="BE2612">
        <v>2605</v>
      </c>
      <c r="BF2612" s="93" t="s">
        <v>5715</v>
      </c>
      <c r="BG2612" s="311" t="s">
        <v>5716</v>
      </c>
      <c r="BH2612" s="93" t="str">
        <f t="shared" si="105"/>
        <v>North Carolina Alamance</v>
      </c>
      <c r="BI2612" s="93" t="s">
        <v>1799</v>
      </c>
      <c r="BJ2612" s="93" t="s">
        <v>1801</v>
      </c>
      <c r="BK2612" s="93" t="s">
        <v>1801</v>
      </c>
      <c r="BL2612" s="93" t="s">
        <v>5718</v>
      </c>
      <c r="BM2612" s="95" t="s">
        <v>5719</v>
      </c>
    </row>
    <row r="2613" spans="53:65" ht="15" x14ac:dyDescent="0.25">
      <c r="BA2613" s="91" t="s">
        <v>5720</v>
      </c>
      <c r="BB2613" s="91" t="s">
        <v>5524</v>
      </c>
      <c r="BC2613" s="91" t="s">
        <v>5712</v>
      </c>
      <c r="BD2613" s="473" t="s">
        <v>1301</v>
      </c>
      <c r="BE2613">
        <v>2606</v>
      </c>
      <c r="BF2613" s="93" t="s">
        <v>5715</v>
      </c>
      <c r="BG2613" s="311" t="s">
        <v>3021</v>
      </c>
      <c r="BH2613" s="93" t="str">
        <f t="shared" si="105"/>
        <v>North Carolina Alexander</v>
      </c>
      <c r="BI2613" s="93" t="s">
        <v>197</v>
      </c>
      <c r="BJ2613" s="93" t="s">
        <v>2433</v>
      </c>
      <c r="BK2613" s="93" t="s">
        <v>438</v>
      </c>
      <c r="BL2613" s="100" t="str">
        <f>" "</f>
        <v xml:space="preserve"> </v>
      </c>
      <c r="BM2613" s="95" t="s">
        <v>305</v>
      </c>
    </row>
    <row r="2614" spans="53:65" ht="15" x14ac:dyDescent="0.25">
      <c r="BA2614" s="90" t="s">
        <v>5721</v>
      </c>
      <c r="BB2614" s="90" t="s">
        <v>5524</v>
      </c>
      <c r="BC2614" s="90" t="s">
        <v>5712</v>
      </c>
      <c r="BD2614" s="473" t="s">
        <v>1301</v>
      </c>
      <c r="BE2614">
        <v>2607</v>
      </c>
      <c r="BF2614" s="93" t="s">
        <v>5715</v>
      </c>
      <c r="BG2614" s="311" t="s">
        <v>3021</v>
      </c>
      <c r="BH2614" s="93" t="str">
        <f t="shared" si="105"/>
        <v>North Carolina Alexander</v>
      </c>
      <c r="BI2614" s="93" t="s">
        <v>1799</v>
      </c>
      <c r="BJ2614" s="93" t="s">
        <v>1801</v>
      </c>
      <c r="BK2614" s="93" t="s">
        <v>1801</v>
      </c>
      <c r="BL2614" s="93" t="s">
        <v>5718</v>
      </c>
      <c r="BM2614" s="95" t="s">
        <v>5719</v>
      </c>
    </row>
    <row r="2615" spans="53:65" ht="15" x14ac:dyDescent="0.25">
      <c r="BA2615" s="91" t="s">
        <v>5722</v>
      </c>
      <c r="BB2615" s="91" t="s">
        <v>5524</v>
      </c>
      <c r="BC2615" s="91" t="s">
        <v>5723</v>
      </c>
      <c r="BD2615" s="473" t="s">
        <v>1301</v>
      </c>
      <c r="BE2615">
        <v>2608</v>
      </c>
      <c r="BF2615" s="93" t="s">
        <v>5715</v>
      </c>
      <c r="BG2615" s="311" t="s">
        <v>5724</v>
      </c>
      <c r="BH2615" s="93" t="str">
        <f t="shared" si="105"/>
        <v>North Carolina Alleghany</v>
      </c>
      <c r="BI2615" s="93" t="s">
        <v>197</v>
      </c>
      <c r="BJ2615" s="93" t="s">
        <v>5725</v>
      </c>
      <c r="BK2615" s="93" t="s">
        <v>438</v>
      </c>
      <c r="BL2615" s="100" t="str">
        <f>" "</f>
        <v xml:space="preserve"> </v>
      </c>
      <c r="BM2615" s="95" t="s">
        <v>354</v>
      </c>
    </row>
    <row r="2616" spans="53:65" ht="15" x14ac:dyDescent="0.25">
      <c r="BA2616" s="90" t="s">
        <v>5726</v>
      </c>
      <c r="BB2616" s="90" t="s">
        <v>5524</v>
      </c>
      <c r="BC2616" s="90" t="s">
        <v>2199</v>
      </c>
      <c r="BD2616" s="473" t="s">
        <v>1301</v>
      </c>
      <c r="BE2616">
        <v>2609</v>
      </c>
      <c r="BF2616" s="93" t="s">
        <v>5715</v>
      </c>
      <c r="BG2616" s="311" t="s">
        <v>5724</v>
      </c>
      <c r="BH2616" s="93" t="str">
        <f t="shared" si="105"/>
        <v>North Carolina Alleghany</v>
      </c>
      <c r="BI2616" s="93" t="s">
        <v>1799</v>
      </c>
      <c r="BJ2616" s="93" t="s">
        <v>1801</v>
      </c>
      <c r="BK2616" s="93" t="s">
        <v>1801</v>
      </c>
      <c r="BL2616" s="93" t="s">
        <v>5718</v>
      </c>
      <c r="BM2616" s="95" t="s">
        <v>5719</v>
      </c>
    </row>
    <row r="2617" spans="53:65" ht="15" x14ac:dyDescent="0.25">
      <c r="BA2617" s="91" t="s">
        <v>5727</v>
      </c>
      <c r="BB2617" s="91" t="s">
        <v>5524</v>
      </c>
      <c r="BC2617" s="91" t="s">
        <v>2199</v>
      </c>
      <c r="BD2617" s="473" t="s">
        <v>1301</v>
      </c>
      <c r="BE2617">
        <v>2610</v>
      </c>
      <c r="BF2617" s="93" t="s">
        <v>5715</v>
      </c>
      <c r="BG2617" s="311" t="s">
        <v>5728</v>
      </c>
      <c r="BH2617" s="93" t="str">
        <f t="shared" si="105"/>
        <v>North Carolina Anson</v>
      </c>
      <c r="BI2617" s="93" t="s">
        <v>197</v>
      </c>
      <c r="BJ2617" s="93" t="s">
        <v>2158</v>
      </c>
      <c r="BK2617" s="93" t="s">
        <v>438</v>
      </c>
      <c r="BL2617" s="100" t="str">
        <f>" "</f>
        <v xml:space="preserve"> </v>
      </c>
      <c r="BM2617" s="95" t="s">
        <v>305</v>
      </c>
    </row>
    <row r="2618" spans="53:65" ht="15" x14ac:dyDescent="0.25">
      <c r="BA2618" s="91" t="s">
        <v>5729</v>
      </c>
      <c r="BB2618" s="91" t="s">
        <v>5524</v>
      </c>
      <c r="BC2618" s="91" t="s">
        <v>2199</v>
      </c>
      <c r="BD2618" s="473" t="s">
        <v>1301</v>
      </c>
      <c r="BE2618">
        <v>2611</v>
      </c>
      <c r="BF2618" s="93" t="s">
        <v>5715</v>
      </c>
      <c r="BG2618" s="311" t="s">
        <v>5728</v>
      </c>
      <c r="BH2618" s="93" t="str">
        <f t="shared" si="105"/>
        <v>North Carolina Anson</v>
      </c>
      <c r="BI2618" s="93" t="s">
        <v>1799</v>
      </c>
      <c r="BJ2618" s="93" t="s">
        <v>1801</v>
      </c>
      <c r="BK2618" s="93" t="s">
        <v>1801</v>
      </c>
      <c r="BL2618" s="93" t="s">
        <v>5718</v>
      </c>
      <c r="BM2618" s="95" t="s">
        <v>5719</v>
      </c>
    </row>
    <row r="2619" spans="53:65" ht="15" x14ac:dyDescent="0.25">
      <c r="BA2619" s="90" t="s">
        <v>5730</v>
      </c>
      <c r="BB2619" s="90" t="s">
        <v>5524</v>
      </c>
      <c r="BC2619" s="90" t="s">
        <v>5709</v>
      </c>
      <c r="BD2619" s="473" t="s">
        <v>1301</v>
      </c>
      <c r="BE2619">
        <v>2612</v>
      </c>
      <c r="BF2619" s="93" t="s">
        <v>5715</v>
      </c>
      <c r="BG2619" s="311" t="s">
        <v>5731</v>
      </c>
      <c r="BH2619" s="93" t="str">
        <f t="shared" si="105"/>
        <v>North Carolina Ashe</v>
      </c>
      <c r="BI2619" s="93" t="s">
        <v>197</v>
      </c>
      <c r="BJ2619" s="93" t="s">
        <v>5725</v>
      </c>
      <c r="BK2619" s="93" t="s">
        <v>438</v>
      </c>
      <c r="BL2619" s="100" t="str">
        <f>" "</f>
        <v xml:space="preserve"> </v>
      </c>
      <c r="BM2619" s="95" t="s">
        <v>354</v>
      </c>
    </row>
    <row r="2620" spans="53:65" ht="15" x14ac:dyDescent="0.25">
      <c r="BA2620" s="91" t="s">
        <v>5732</v>
      </c>
      <c r="BB2620" s="91" t="s">
        <v>5524</v>
      </c>
      <c r="BC2620" s="91" t="s">
        <v>2199</v>
      </c>
      <c r="BD2620" s="473" t="s">
        <v>1301</v>
      </c>
      <c r="BE2620">
        <v>2613</v>
      </c>
      <c r="BF2620" s="93" t="s">
        <v>5715</v>
      </c>
      <c r="BG2620" s="311" t="s">
        <v>5731</v>
      </c>
      <c r="BH2620" s="93" t="str">
        <f t="shared" si="105"/>
        <v>North Carolina Ashe</v>
      </c>
      <c r="BI2620" s="93" t="s">
        <v>1799</v>
      </c>
      <c r="BJ2620" s="93" t="s">
        <v>1801</v>
      </c>
      <c r="BK2620" s="93" t="s">
        <v>1801</v>
      </c>
      <c r="BL2620" s="93" t="s">
        <v>5718</v>
      </c>
      <c r="BM2620" s="95" t="s">
        <v>5719</v>
      </c>
    </row>
    <row r="2621" spans="53:65" ht="15" x14ac:dyDescent="0.25">
      <c r="BA2621" s="90" t="s">
        <v>5733</v>
      </c>
      <c r="BB2621" s="90" t="s">
        <v>5524</v>
      </c>
      <c r="BC2621" s="90" t="s">
        <v>5709</v>
      </c>
      <c r="BD2621" s="473" t="s">
        <v>1301</v>
      </c>
      <c r="BE2621">
        <v>2614</v>
      </c>
      <c r="BF2621" s="93" t="s">
        <v>5715</v>
      </c>
      <c r="BG2621" s="311" t="s">
        <v>5734</v>
      </c>
      <c r="BH2621" s="93" t="str">
        <f t="shared" si="105"/>
        <v>North Carolina Avery</v>
      </c>
      <c r="BI2621" s="93" t="s">
        <v>197</v>
      </c>
      <c r="BJ2621" s="93" t="s">
        <v>5725</v>
      </c>
      <c r="BK2621" s="93" t="s">
        <v>438</v>
      </c>
      <c r="BL2621" s="100" t="str">
        <f>" "</f>
        <v xml:space="preserve"> </v>
      </c>
      <c r="BM2621" s="95" t="s">
        <v>354</v>
      </c>
    </row>
    <row r="2622" spans="53:65" ht="15" x14ac:dyDescent="0.25">
      <c r="BA2622" s="91" t="s">
        <v>5735</v>
      </c>
      <c r="BB2622" s="91" t="s">
        <v>5524</v>
      </c>
      <c r="BC2622" s="91" t="s">
        <v>5723</v>
      </c>
      <c r="BD2622" s="473" t="s">
        <v>1301</v>
      </c>
      <c r="BE2622">
        <v>2615</v>
      </c>
      <c r="BF2622" s="93" t="s">
        <v>5715</v>
      </c>
      <c r="BG2622" s="311" t="s">
        <v>5734</v>
      </c>
      <c r="BH2622" s="93" t="str">
        <f t="shared" si="105"/>
        <v>North Carolina Avery</v>
      </c>
      <c r="BI2622" s="93" t="s">
        <v>1799</v>
      </c>
      <c r="BJ2622" s="93" t="s">
        <v>1801</v>
      </c>
      <c r="BK2622" s="93" t="s">
        <v>1801</v>
      </c>
      <c r="BL2622" s="93" t="s">
        <v>5718</v>
      </c>
      <c r="BM2622" s="95" t="s">
        <v>5719</v>
      </c>
    </row>
    <row r="2623" spans="53:65" ht="15" x14ac:dyDescent="0.25">
      <c r="BA2623" s="90" t="s">
        <v>5736</v>
      </c>
      <c r="BB2623" s="90" t="s">
        <v>5524</v>
      </c>
      <c r="BC2623" s="90" t="s">
        <v>5709</v>
      </c>
      <c r="BD2623" s="473" t="s">
        <v>1301</v>
      </c>
      <c r="BE2623">
        <v>2616</v>
      </c>
      <c r="BF2623" s="93" t="s">
        <v>5715</v>
      </c>
      <c r="BG2623" s="311" t="s">
        <v>5737</v>
      </c>
      <c r="BH2623" s="93" t="str">
        <f t="shared" si="105"/>
        <v>North Carolina Beaufort</v>
      </c>
      <c r="BI2623" s="93" t="s">
        <v>197</v>
      </c>
      <c r="BJ2623" s="93" t="s">
        <v>998</v>
      </c>
      <c r="BK2623" s="93" t="s">
        <v>438</v>
      </c>
      <c r="BL2623" s="100" t="str">
        <f>" "</f>
        <v xml:space="preserve"> </v>
      </c>
      <c r="BM2623" s="95" t="s">
        <v>308</v>
      </c>
    </row>
    <row r="2624" spans="53:65" ht="15" x14ac:dyDescent="0.25">
      <c r="BA2624" s="91" t="s">
        <v>5738</v>
      </c>
      <c r="BB2624" s="91" t="s">
        <v>5524</v>
      </c>
      <c r="BC2624" s="91" t="s">
        <v>5709</v>
      </c>
      <c r="BD2624" s="473" t="s">
        <v>1301</v>
      </c>
      <c r="BE2624">
        <v>2617</v>
      </c>
      <c r="BF2624" s="93" t="s">
        <v>5715</v>
      </c>
      <c r="BG2624" s="311" t="s">
        <v>5737</v>
      </c>
      <c r="BH2624" s="93" t="str">
        <f t="shared" si="105"/>
        <v>North Carolina Beaufort</v>
      </c>
      <c r="BI2624" s="93" t="s">
        <v>1799</v>
      </c>
      <c r="BJ2624" s="93" t="s">
        <v>1800</v>
      </c>
      <c r="BK2624" s="93" t="s">
        <v>1800</v>
      </c>
      <c r="BL2624" s="93" t="s">
        <v>5718</v>
      </c>
      <c r="BM2624" s="95" t="s">
        <v>5719</v>
      </c>
    </row>
    <row r="2625" spans="53:65" ht="15" x14ac:dyDescent="0.25">
      <c r="BA2625" s="90" t="s">
        <v>5739</v>
      </c>
      <c r="BB2625" s="90" t="s">
        <v>5524</v>
      </c>
      <c r="BC2625" s="90" t="s">
        <v>5723</v>
      </c>
      <c r="BD2625" s="473" t="s">
        <v>1301</v>
      </c>
      <c r="BE2625">
        <v>2618</v>
      </c>
      <c r="BF2625" s="93" t="s">
        <v>5715</v>
      </c>
      <c r="BG2625" s="311" t="s">
        <v>5740</v>
      </c>
      <c r="BH2625" s="93" t="str">
        <f t="shared" si="105"/>
        <v>North Carolina Bertie</v>
      </c>
      <c r="BI2625" s="93" t="s">
        <v>197</v>
      </c>
      <c r="BJ2625" s="93" t="s">
        <v>998</v>
      </c>
      <c r="BK2625" s="93" t="s">
        <v>438</v>
      </c>
      <c r="BL2625" s="100" t="str">
        <f>" "</f>
        <v xml:space="preserve"> </v>
      </c>
      <c r="BM2625" s="95" t="s">
        <v>308</v>
      </c>
    </row>
    <row r="2626" spans="53:65" ht="15" x14ac:dyDescent="0.25">
      <c r="BA2626" s="91" t="s">
        <v>5741</v>
      </c>
      <c r="BB2626" s="91" t="s">
        <v>5524</v>
      </c>
      <c r="BC2626" s="91" t="s">
        <v>2199</v>
      </c>
      <c r="BD2626" s="473" t="s">
        <v>1301</v>
      </c>
      <c r="BE2626">
        <v>2619</v>
      </c>
      <c r="BF2626" s="93" t="s">
        <v>5715</v>
      </c>
      <c r="BG2626" s="311" t="s">
        <v>5740</v>
      </c>
      <c r="BH2626" s="93" t="str">
        <f t="shared" si="105"/>
        <v>North Carolina Bertie</v>
      </c>
      <c r="BI2626" s="93" t="s">
        <v>1799</v>
      </c>
      <c r="BJ2626" s="93" t="s">
        <v>1800</v>
      </c>
      <c r="BK2626" s="93" t="s">
        <v>1800</v>
      </c>
      <c r="BL2626" s="93" t="s">
        <v>5718</v>
      </c>
      <c r="BM2626" s="95" t="s">
        <v>5719</v>
      </c>
    </row>
    <row r="2627" spans="53:65" ht="15" x14ac:dyDescent="0.25">
      <c r="BA2627" s="90" t="s">
        <v>5742</v>
      </c>
      <c r="BB2627" s="90" t="s">
        <v>5524</v>
      </c>
      <c r="BC2627" s="90" t="s">
        <v>5695</v>
      </c>
      <c r="BD2627" s="473" t="s">
        <v>1301</v>
      </c>
      <c r="BE2627">
        <v>2620</v>
      </c>
      <c r="BF2627" s="93" t="s">
        <v>5715</v>
      </c>
      <c r="BG2627" s="311" t="s">
        <v>5743</v>
      </c>
      <c r="BH2627" s="93" t="str">
        <f t="shared" si="105"/>
        <v>North Carolina Bladen</v>
      </c>
      <c r="BI2627" s="93" t="s">
        <v>299</v>
      </c>
      <c r="BJ2627" s="93" t="s">
        <v>2138</v>
      </c>
      <c r="BK2627" s="93" t="s">
        <v>2134</v>
      </c>
      <c r="BL2627" s="100" t="s">
        <v>1150</v>
      </c>
      <c r="BM2627" s="95" t="s">
        <v>1802</v>
      </c>
    </row>
    <row r="2628" spans="53:65" ht="15" x14ac:dyDescent="0.25">
      <c r="BA2628" s="91" t="s">
        <v>5744</v>
      </c>
      <c r="BB2628" s="91" t="s">
        <v>5524</v>
      </c>
      <c r="BC2628" s="91" t="s">
        <v>5695</v>
      </c>
      <c r="BD2628" s="473" t="s">
        <v>1301</v>
      </c>
      <c r="BE2628">
        <v>2621</v>
      </c>
      <c r="BF2628" s="93" t="s">
        <v>5715</v>
      </c>
      <c r="BG2628" s="311" t="s">
        <v>5743</v>
      </c>
      <c r="BH2628" s="93" t="str">
        <f t="shared" si="105"/>
        <v>North Carolina Bladen</v>
      </c>
      <c r="BI2628" s="93" t="s">
        <v>299</v>
      </c>
      <c r="BJ2628" s="93" t="s">
        <v>2138</v>
      </c>
      <c r="BK2628" s="93" t="s">
        <v>2139</v>
      </c>
      <c r="BL2628" s="100" t="str">
        <f>" "</f>
        <v xml:space="preserve"> </v>
      </c>
      <c r="BM2628" s="95" t="s">
        <v>1802</v>
      </c>
    </row>
    <row r="2629" spans="53:65" ht="15" x14ac:dyDescent="0.25">
      <c r="BA2629" s="90" t="s">
        <v>5745</v>
      </c>
      <c r="BB2629" s="90" t="s">
        <v>5524</v>
      </c>
      <c r="BC2629" s="90" t="s">
        <v>5709</v>
      </c>
      <c r="BD2629" s="473" t="s">
        <v>1301</v>
      </c>
      <c r="BE2629">
        <v>2622</v>
      </c>
      <c r="BF2629" s="93" t="s">
        <v>5715</v>
      </c>
      <c r="BG2629" s="311" t="s">
        <v>5746</v>
      </c>
      <c r="BH2629" s="93" t="str">
        <f t="shared" si="105"/>
        <v>North Carolina Brunswick</v>
      </c>
      <c r="BI2629" s="93" t="s">
        <v>299</v>
      </c>
      <c r="BJ2629" s="93" t="s">
        <v>2138</v>
      </c>
      <c r="BK2629" s="93" t="s">
        <v>2134</v>
      </c>
      <c r="BL2629" s="100" t="s">
        <v>1150</v>
      </c>
      <c r="BM2629" s="95" t="s">
        <v>1802</v>
      </c>
    </row>
    <row r="2630" spans="53:65" ht="15" x14ac:dyDescent="0.25">
      <c r="BA2630" s="91" t="s">
        <v>5747</v>
      </c>
      <c r="BB2630" s="91" t="s">
        <v>5524</v>
      </c>
      <c r="BC2630" s="91" t="s">
        <v>5695</v>
      </c>
      <c r="BD2630" s="473" t="s">
        <v>1301</v>
      </c>
      <c r="BE2630">
        <v>2623</v>
      </c>
      <c r="BF2630" s="93" t="s">
        <v>5715</v>
      </c>
      <c r="BG2630" s="311" t="s">
        <v>5746</v>
      </c>
      <c r="BH2630" s="93" t="str">
        <f t="shared" si="105"/>
        <v>North Carolina Brunswick</v>
      </c>
      <c r="BI2630" s="93" t="s">
        <v>299</v>
      </c>
      <c r="BJ2630" s="93" t="s">
        <v>2138</v>
      </c>
      <c r="BK2630" s="93" t="s">
        <v>2139</v>
      </c>
      <c r="BL2630" s="100" t="str">
        <f>" "</f>
        <v xml:space="preserve"> </v>
      </c>
      <c r="BM2630" s="95" t="s">
        <v>1802</v>
      </c>
    </row>
    <row r="2631" spans="53:65" ht="15" x14ac:dyDescent="0.25">
      <c r="BA2631" s="90" t="s">
        <v>5748</v>
      </c>
      <c r="BB2631" s="90" t="s">
        <v>5524</v>
      </c>
      <c r="BC2631" s="90" t="s">
        <v>5723</v>
      </c>
      <c r="BD2631" s="473" t="s">
        <v>1301</v>
      </c>
      <c r="BE2631">
        <v>2624</v>
      </c>
      <c r="BF2631" s="93" t="s">
        <v>5715</v>
      </c>
      <c r="BG2631" s="311" t="s">
        <v>5749</v>
      </c>
      <c r="BH2631" s="93" t="str">
        <f t="shared" si="105"/>
        <v>North Carolina Buncombe</v>
      </c>
      <c r="BI2631" s="93" t="s">
        <v>197</v>
      </c>
      <c r="BJ2631" s="93" t="s">
        <v>5725</v>
      </c>
      <c r="BK2631" s="93" t="s">
        <v>438</v>
      </c>
      <c r="BL2631" s="100" t="str">
        <f>" "</f>
        <v xml:space="preserve"> </v>
      </c>
      <c r="BM2631" s="95" t="s">
        <v>354</v>
      </c>
    </row>
    <row r="2632" spans="53:65" ht="15" x14ac:dyDescent="0.25">
      <c r="BA2632" s="91" t="s">
        <v>5750</v>
      </c>
      <c r="BB2632" s="91" t="s">
        <v>5524</v>
      </c>
      <c r="BC2632" s="91" t="s">
        <v>5701</v>
      </c>
      <c r="BD2632" s="473" t="s">
        <v>1301</v>
      </c>
      <c r="BE2632">
        <v>2625</v>
      </c>
      <c r="BF2632" s="93" t="s">
        <v>5715</v>
      </c>
      <c r="BG2632" s="311" t="s">
        <v>5749</v>
      </c>
      <c r="BH2632" s="93" t="str">
        <f t="shared" si="105"/>
        <v>North Carolina Buncombe</v>
      </c>
      <c r="BI2632" s="93" t="s">
        <v>1799</v>
      </c>
      <c r="BJ2632" s="93" t="s">
        <v>1801</v>
      </c>
      <c r="BK2632" s="93" t="s">
        <v>1801</v>
      </c>
      <c r="BL2632" s="93" t="s">
        <v>5718</v>
      </c>
      <c r="BM2632" s="95" t="s">
        <v>5719</v>
      </c>
    </row>
    <row r="2633" spans="53:65" ht="15" x14ac:dyDescent="0.25">
      <c r="BA2633" s="90" t="s">
        <v>5751</v>
      </c>
      <c r="BB2633" s="90" t="s">
        <v>5524</v>
      </c>
      <c r="BC2633" s="90" t="s">
        <v>5701</v>
      </c>
      <c r="BD2633" s="473" t="s">
        <v>1301</v>
      </c>
      <c r="BE2633">
        <v>2626</v>
      </c>
      <c r="BF2633" s="93" t="s">
        <v>5715</v>
      </c>
      <c r="BG2633" s="311" t="s">
        <v>2215</v>
      </c>
      <c r="BH2633" s="93" t="str">
        <f t="shared" si="105"/>
        <v>North Carolina Burke</v>
      </c>
      <c r="BI2633" s="93" t="s">
        <v>197</v>
      </c>
      <c r="BJ2633" s="93" t="s">
        <v>5725</v>
      </c>
      <c r="BK2633" s="93" t="s">
        <v>438</v>
      </c>
      <c r="BL2633" s="100" t="str">
        <f>" "</f>
        <v xml:space="preserve"> </v>
      </c>
      <c r="BM2633" s="95" t="s">
        <v>305</v>
      </c>
    </row>
    <row r="2634" spans="53:65" ht="15" x14ac:dyDescent="0.25">
      <c r="BA2634" s="91" t="s">
        <v>5752</v>
      </c>
      <c r="BB2634" s="91" t="s">
        <v>5524</v>
      </c>
      <c r="BC2634" s="91" t="s">
        <v>5723</v>
      </c>
      <c r="BD2634" s="473" t="s">
        <v>1301</v>
      </c>
      <c r="BE2634">
        <v>2627</v>
      </c>
      <c r="BF2634" s="93" t="s">
        <v>5715</v>
      </c>
      <c r="BG2634" s="311" t="s">
        <v>2215</v>
      </c>
      <c r="BH2634" s="93" t="str">
        <f t="shared" si="105"/>
        <v>North Carolina Burke</v>
      </c>
      <c r="BI2634" s="93" t="s">
        <v>1799</v>
      </c>
      <c r="BJ2634" s="93" t="s">
        <v>1801</v>
      </c>
      <c r="BK2634" s="93" t="s">
        <v>1801</v>
      </c>
      <c r="BL2634" s="93" t="s">
        <v>5718</v>
      </c>
      <c r="BM2634" s="95" t="s">
        <v>5719</v>
      </c>
    </row>
    <row r="2635" spans="53:65" ht="15" x14ac:dyDescent="0.25">
      <c r="BA2635" s="90" t="s">
        <v>5753</v>
      </c>
      <c r="BB2635" s="90" t="s">
        <v>5524</v>
      </c>
      <c r="BC2635" s="90" t="s">
        <v>2199</v>
      </c>
      <c r="BD2635" s="473" t="s">
        <v>1301</v>
      </c>
      <c r="BE2635">
        <v>2628</v>
      </c>
      <c r="BF2635" s="93" t="s">
        <v>5715</v>
      </c>
      <c r="BG2635" s="311" t="s">
        <v>5754</v>
      </c>
      <c r="BH2635" s="93" t="str">
        <f t="shared" si="105"/>
        <v>North Carolina Cabarrus</v>
      </c>
      <c r="BI2635" s="93" t="s">
        <v>197</v>
      </c>
      <c r="BJ2635" s="93" t="s">
        <v>2433</v>
      </c>
      <c r="BK2635" s="93" t="s">
        <v>438</v>
      </c>
      <c r="BL2635" s="100" t="str">
        <f>" "</f>
        <v xml:space="preserve"> </v>
      </c>
      <c r="BM2635" s="95" t="s">
        <v>305</v>
      </c>
    </row>
    <row r="2636" spans="53:65" ht="15" x14ac:dyDescent="0.25">
      <c r="BA2636" s="91" t="s">
        <v>5755</v>
      </c>
      <c r="BB2636" s="91" t="s">
        <v>5524</v>
      </c>
      <c r="BC2636" s="91" t="s">
        <v>2199</v>
      </c>
      <c r="BD2636" s="473" t="s">
        <v>1301</v>
      </c>
      <c r="BE2636">
        <v>2629</v>
      </c>
      <c r="BF2636" s="93" t="s">
        <v>5715</v>
      </c>
      <c r="BG2636" s="311" t="s">
        <v>5754</v>
      </c>
      <c r="BH2636" s="93" t="str">
        <f t="shared" si="105"/>
        <v>North Carolina Cabarrus</v>
      </c>
      <c r="BI2636" s="93" t="s">
        <v>1799</v>
      </c>
      <c r="BJ2636" s="93" t="s">
        <v>1801</v>
      </c>
      <c r="BK2636" s="93" t="s">
        <v>1801</v>
      </c>
      <c r="BL2636" s="93" t="s">
        <v>5718</v>
      </c>
      <c r="BM2636" s="95" t="s">
        <v>5719</v>
      </c>
    </row>
    <row r="2637" spans="53:65" ht="15" x14ac:dyDescent="0.25">
      <c r="BA2637" s="90" t="s">
        <v>5756</v>
      </c>
      <c r="BB2637" s="90" t="s">
        <v>5524</v>
      </c>
      <c r="BC2637" s="90" t="s">
        <v>2199</v>
      </c>
      <c r="BD2637" s="473" t="s">
        <v>1301</v>
      </c>
      <c r="BE2637">
        <v>2630</v>
      </c>
      <c r="BF2637" s="93" t="s">
        <v>5715</v>
      </c>
      <c r="BG2637" s="311" t="s">
        <v>4018</v>
      </c>
      <c r="BH2637" s="93" t="str">
        <f t="shared" si="105"/>
        <v>North Carolina Caldwell</v>
      </c>
      <c r="BI2637" s="93" t="s">
        <v>197</v>
      </c>
      <c r="BJ2637" s="93" t="s">
        <v>5725</v>
      </c>
      <c r="BK2637" s="93" t="s">
        <v>438</v>
      </c>
      <c r="BL2637" s="100" t="str">
        <f>" "</f>
        <v xml:space="preserve"> </v>
      </c>
      <c r="BM2637" s="95" t="s">
        <v>354</v>
      </c>
    </row>
    <row r="2638" spans="53:65" ht="15" x14ac:dyDescent="0.25">
      <c r="BA2638" s="91" t="s">
        <v>5757</v>
      </c>
      <c r="BB2638" s="91" t="s">
        <v>5524</v>
      </c>
      <c r="BC2638" s="91" t="s">
        <v>2199</v>
      </c>
      <c r="BD2638" s="473" t="s">
        <v>1301</v>
      </c>
      <c r="BE2638">
        <v>2631</v>
      </c>
      <c r="BF2638" s="93" t="s">
        <v>5715</v>
      </c>
      <c r="BG2638" s="311" t="s">
        <v>4018</v>
      </c>
      <c r="BH2638" s="93" t="str">
        <f t="shared" si="105"/>
        <v>North Carolina Caldwell</v>
      </c>
      <c r="BI2638" s="93" t="s">
        <v>1799</v>
      </c>
      <c r="BJ2638" s="93" t="s">
        <v>1801</v>
      </c>
      <c r="BK2638" s="93" t="s">
        <v>1801</v>
      </c>
      <c r="BL2638" s="93" t="s">
        <v>5718</v>
      </c>
      <c r="BM2638" s="95" t="s">
        <v>5719</v>
      </c>
    </row>
    <row r="2639" spans="53:65" ht="15" x14ac:dyDescent="0.25">
      <c r="BA2639" s="90" t="s">
        <v>5758</v>
      </c>
      <c r="BB2639" s="90" t="s">
        <v>5524</v>
      </c>
      <c r="BC2639" s="90" t="s">
        <v>2199</v>
      </c>
      <c r="BD2639" s="473" t="s">
        <v>1301</v>
      </c>
      <c r="BE2639">
        <v>2632</v>
      </c>
      <c r="BF2639" s="93" t="s">
        <v>5715</v>
      </c>
      <c r="BG2639" s="311" t="s">
        <v>2227</v>
      </c>
      <c r="BH2639" s="93" t="str">
        <f t="shared" si="105"/>
        <v>North Carolina Camden</v>
      </c>
      <c r="BI2639" s="93" t="s">
        <v>197</v>
      </c>
      <c r="BJ2639" s="93" t="s">
        <v>998</v>
      </c>
      <c r="BK2639" s="93" t="s">
        <v>438</v>
      </c>
      <c r="BL2639" s="100" t="str">
        <f>" "</f>
        <v xml:space="preserve"> </v>
      </c>
      <c r="BM2639" s="95" t="s">
        <v>308</v>
      </c>
    </row>
    <row r="2640" spans="53:65" ht="15" x14ac:dyDescent="0.25">
      <c r="BA2640" s="91" t="s">
        <v>5759</v>
      </c>
      <c r="BB2640" s="91" t="s">
        <v>5524</v>
      </c>
      <c r="BC2640" s="91" t="s">
        <v>2199</v>
      </c>
      <c r="BD2640" s="473" t="s">
        <v>1301</v>
      </c>
      <c r="BE2640">
        <v>2633</v>
      </c>
      <c r="BF2640" s="93" t="s">
        <v>5715</v>
      </c>
      <c r="BG2640" s="311" t="s">
        <v>2227</v>
      </c>
      <c r="BH2640" s="93" t="str">
        <f t="shared" si="105"/>
        <v>North Carolina Camden</v>
      </c>
      <c r="BI2640" s="93" t="s">
        <v>1799</v>
      </c>
      <c r="BJ2640" s="93" t="s">
        <v>1800</v>
      </c>
      <c r="BK2640" s="93" t="s">
        <v>1800</v>
      </c>
      <c r="BL2640" s="93" t="s">
        <v>5718</v>
      </c>
      <c r="BM2640" s="95" t="s">
        <v>5719</v>
      </c>
    </row>
    <row r="2641" spans="53:65" ht="15" x14ac:dyDescent="0.25">
      <c r="BA2641" s="90" t="s">
        <v>5760</v>
      </c>
      <c r="BB2641" s="90" t="s">
        <v>5524</v>
      </c>
      <c r="BC2641" s="90" t="s">
        <v>5701</v>
      </c>
      <c r="BD2641" s="473" t="s">
        <v>1301</v>
      </c>
      <c r="BE2641">
        <v>2634</v>
      </c>
      <c r="BF2641" s="93" t="s">
        <v>5715</v>
      </c>
      <c r="BG2641" s="311" t="s">
        <v>5761</v>
      </c>
      <c r="BH2641" s="93" t="str">
        <f t="shared" si="105"/>
        <v>North Carolina Carteret</v>
      </c>
      <c r="BI2641" s="93" t="s">
        <v>197</v>
      </c>
      <c r="BJ2641" s="93" t="s">
        <v>998</v>
      </c>
      <c r="BK2641" s="93" t="s">
        <v>438</v>
      </c>
      <c r="BL2641" s="100" t="str">
        <f>" "</f>
        <v xml:space="preserve"> </v>
      </c>
      <c r="BM2641" s="95" t="s">
        <v>308</v>
      </c>
    </row>
    <row r="2642" spans="53:65" ht="15" x14ac:dyDescent="0.25">
      <c r="BA2642" s="91" t="s">
        <v>5762</v>
      </c>
      <c r="BB2642" s="91" t="s">
        <v>5524</v>
      </c>
      <c r="BC2642" s="91" t="s">
        <v>5701</v>
      </c>
      <c r="BD2642" s="473" t="s">
        <v>1301</v>
      </c>
      <c r="BE2642">
        <v>2635</v>
      </c>
      <c r="BF2642" s="93" t="s">
        <v>5715</v>
      </c>
      <c r="BG2642" s="311" t="s">
        <v>5761</v>
      </c>
      <c r="BH2642" s="93" t="str">
        <f t="shared" si="105"/>
        <v>North Carolina Carteret</v>
      </c>
      <c r="BI2642" s="93" t="s">
        <v>1799</v>
      </c>
      <c r="BJ2642" s="93" t="s">
        <v>1800</v>
      </c>
      <c r="BK2642" s="93" t="s">
        <v>1800</v>
      </c>
      <c r="BL2642" s="93" t="s">
        <v>5718</v>
      </c>
      <c r="BM2642" s="95" t="s">
        <v>5719</v>
      </c>
    </row>
    <row r="2643" spans="53:65" ht="15" x14ac:dyDescent="0.25">
      <c r="BA2643" s="90" t="s">
        <v>5763</v>
      </c>
      <c r="BB2643" s="90" t="s">
        <v>5524</v>
      </c>
      <c r="BC2643" s="90" t="s">
        <v>5695</v>
      </c>
      <c r="BD2643" s="473" t="s">
        <v>1301</v>
      </c>
      <c r="BE2643">
        <v>2636</v>
      </c>
      <c r="BF2643" s="93" t="s">
        <v>5715</v>
      </c>
      <c r="BG2643" s="311" t="s">
        <v>5764</v>
      </c>
      <c r="BH2643" s="93" t="str">
        <f t="shared" si="105"/>
        <v>North Carolina Caswell</v>
      </c>
      <c r="BI2643" s="93" t="s">
        <v>197</v>
      </c>
      <c r="BJ2643" s="93" t="s">
        <v>2433</v>
      </c>
      <c r="BK2643" s="93" t="s">
        <v>438</v>
      </c>
      <c r="BL2643" s="100" t="str">
        <f>" "</f>
        <v xml:space="preserve"> </v>
      </c>
      <c r="BM2643" s="95" t="s">
        <v>305</v>
      </c>
    </row>
    <row r="2644" spans="53:65" ht="15" x14ac:dyDescent="0.25">
      <c r="BA2644" s="91" t="s">
        <v>5765</v>
      </c>
      <c r="BB2644" s="91" t="s">
        <v>5524</v>
      </c>
      <c r="BC2644" s="91" t="s">
        <v>2199</v>
      </c>
      <c r="BD2644" s="473" t="s">
        <v>1301</v>
      </c>
      <c r="BE2644">
        <v>2637</v>
      </c>
      <c r="BF2644" s="93" t="s">
        <v>5715</v>
      </c>
      <c r="BG2644" s="311" t="s">
        <v>5764</v>
      </c>
      <c r="BH2644" s="93" t="str">
        <f t="shared" si="105"/>
        <v>North Carolina Caswell</v>
      </c>
      <c r="BI2644" s="93" t="s">
        <v>1799</v>
      </c>
      <c r="BJ2644" s="93" t="s">
        <v>1801</v>
      </c>
      <c r="BK2644" s="93" t="s">
        <v>1801</v>
      </c>
      <c r="BL2644" s="93" t="s">
        <v>5718</v>
      </c>
      <c r="BM2644" s="95" t="s">
        <v>5719</v>
      </c>
    </row>
    <row r="2645" spans="53:65" ht="15" x14ac:dyDescent="0.25">
      <c r="BA2645" s="90" t="s">
        <v>5766</v>
      </c>
      <c r="BB2645" s="90" t="s">
        <v>5524</v>
      </c>
      <c r="BC2645" s="90" t="s">
        <v>2199</v>
      </c>
      <c r="BD2645" s="473" t="s">
        <v>1301</v>
      </c>
      <c r="BE2645">
        <v>2638</v>
      </c>
      <c r="BF2645" s="93" t="s">
        <v>5715</v>
      </c>
      <c r="BG2645" s="311" t="s">
        <v>5767</v>
      </c>
      <c r="BH2645" s="93" t="str">
        <f t="shared" si="105"/>
        <v>North Carolina Catawba</v>
      </c>
      <c r="BI2645" s="93" t="s">
        <v>197</v>
      </c>
      <c r="BJ2645" s="93" t="s">
        <v>2433</v>
      </c>
      <c r="BK2645" s="93" t="s">
        <v>438</v>
      </c>
      <c r="BL2645" s="100" t="str">
        <f>" "</f>
        <v xml:space="preserve"> </v>
      </c>
      <c r="BM2645" s="95" t="s">
        <v>305</v>
      </c>
    </row>
    <row r="2646" spans="53:65" ht="15" x14ac:dyDescent="0.25">
      <c r="BA2646" s="91" t="s">
        <v>5768</v>
      </c>
      <c r="BB2646" s="91" t="s">
        <v>5524</v>
      </c>
      <c r="BC2646" s="91" t="s">
        <v>2199</v>
      </c>
      <c r="BD2646" s="473" t="s">
        <v>1301</v>
      </c>
      <c r="BE2646">
        <v>2639</v>
      </c>
      <c r="BF2646" s="93" t="s">
        <v>5715</v>
      </c>
      <c r="BG2646" s="311" t="s">
        <v>5767</v>
      </c>
      <c r="BH2646" s="93" t="str">
        <f t="shared" si="105"/>
        <v>North Carolina Catawba</v>
      </c>
      <c r="BI2646" s="93" t="s">
        <v>1799</v>
      </c>
      <c r="BJ2646" s="93" t="s">
        <v>1801</v>
      </c>
      <c r="BK2646" s="93" t="s">
        <v>1801</v>
      </c>
      <c r="BL2646" s="93" t="s">
        <v>5718</v>
      </c>
      <c r="BM2646" s="95" t="s">
        <v>5719</v>
      </c>
    </row>
    <row r="2647" spans="53:65" ht="15" x14ac:dyDescent="0.25">
      <c r="BA2647" s="90" t="s">
        <v>5769</v>
      </c>
      <c r="BB2647" s="90" t="s">
        <v>5524</v>
      </c>
      <c r="BC2647" s="90" t="s">
        <v>5701</v>
      </c>
      <c r="BD2647" s="473" t="s">
        <v>1301</v>
      </c>
      <c r="BE2647">
        <v>2640</v>
      </c>
      <c r="BF2647" s="93" t="s">
        <v>5715</v>
      </c>
      <c r="BG2647" s="311" t="s">
        <v>2251</v>
      </c>
      <c r="BH2647" s="93" t="str">
        <f t="shared" si="105"/>
        <v>North Carolina Chatham</v>
      </c>
      <c r="BI2647" s="93" t="s">
        <v>197</v>
      </c>
      <c r="BJ2647" s="93" t="s">
        <v>2433</v>
      </c>
      <c r="BK2647" s="93" t="s">
        <v>438</v>
      </c>
      <c r="BL2647" s="100" t="str">
        <f>" "</f>
        <v xml:space="preserve"> </v>
      </c>
      <c r="BM2647" s="95" t="s">
        <v>305</v>
      </c>
    </row>
    <row r="2648" spans="53:65" ht="15" x14ac:dyDescent="0.25">
      <c r="BA2648" s="91" t="s">
        <v>5770</v>
      </c>
      <c r="BB2648" s="91" t="s">
        <v>5524</v>
      </c>
      <c r="BC2648" s="91" t="s">
        <v>5712</v>
      </c>
      <c r="BD2648" s="473" t="s">
        <v>1301</v>
      </c>
      <c r="BE2648">
        <v>2641</v>
      </c>
      <c r="BF2648" s="93" t="s">
        <v>5715</v>
      </c>
      <c r="BG2648" s="311" t="s">
        <v>2251</v>
      </c>
      <c r="BH2648" s="93" t="str">
        <f t="shared" si="105"/>
        <v>North Carolina Chatham</v>
      </c>
      <c r="BI2648" s="93" t="s">
        <v>1799</v>
      </c>
      <c r="BJ2648" s="93" t="s">
        <v>1801</v>
      </c>
      <c r="BK2648" s="93" t="s">
        <v>1801</v>
      </c>
      <c r="BL2648" s="93" t="s">
        <v>5718</v>
      </c>
      <c r="BM2648" s="95" t="s">
        <v>5719</v>
      </c>
    </row>
    <row r="2649" spans="53:65" ht="15" x14ac:dyDescent="0.25">
      <c r="BA2649" s="90" t="s">
        <v>5771</v>
      </c>
      <c r="BB2649" s="90" t="s">
        <v>5524</v>
      </c>
      <c r="BC2649" s="90" t="s">
        <v>5709</v>
      </c>
      <c r="BD2649" s="473" t="s">
        <v>1301</v>
      </c>
      <c r="BE2649">
        <v>2642</v>
      </c>
      <c r="BF2649" s="93" t="s">
        <v>5715</v>
      </c>
      <c r="BG2649" s="311" t="s">
        <v>535</v>
      </c>
      <c r="BH2649" s="93" t="str">
        <f t="shared" si="105"/>
        <v>North Carolina Cherokee</v>
      </c>
      <c r="BI2649" s="93" t="s">
        <v>197</v>
      </c>
      <c r="BJ2649" s="93" t="s">
        <v>5725</v>
      </c>
      <c r="BK2649" s="93" t="s">
        <v>438</v>
      </c>
      <c r="BL2649" s="100" t="str">
        <f>" "</f>
        <v xml:space="preserve"> </v>
      </c>
      <c r="BM2649" s="95" t="s">
        <v>354</v>
      </c>
    </row>
    <row r="2650" spans="53:65" ht="15" x14ac:dyDescent="0.25">
      <c r="BA2650" s="90" t="s">
        <v>5772</v>
      </c>
      <c r="BB2650" s="90" t="s">
        <v>5524</v>
      </c>
      <c r="BC2650" s="90" t="s">
        <v>5701</v>
      </c>
      <c r="BD2650" s="473" t="s">
        <v>1301</v>
      </c>
      <c r="BE2650">
        <v>2643</v>
      </c>
      <c r="BF2650" s="93" t="s">
        <v>5715</v>
      </c>
      <c r="BG2650" s="311" t="s">
        <v>535</v>
      </c>
      <c r="BH2650" s="93" t="str">
        <f t="shared" si="105"/>
        <v>North Carolina Cherokee</v>
      </c>
      <c r="BI2650" s="93" t="s">
        <v>1799</v>
      </c>
      <c r="BJ2650" s="93" t="s">
        <v>1801</v>
      </c>
      <c r="BK2650" s="93" t="s">
        <v>1801</v>
      </c>
      <c r="BL2650" s="93" t="s">
        <v>5718</v>
      </c>
      <c r="BM2650" s="95" t="s">
        <v>5719</v>
      </c>
    </row>
    <row r="2651" spans="53:65" ht="15" x14ac:dyDescent="0.25">
      <c r="BA2651" s="91" t="s">
        <v>5773</v>
      </c>
      <c r="BB2651" s="91" t="s">
        <v>5524</v>
      </c>
      <c r="BC2651" s="91" t="s">
        <v>4170</v>
      </c>
      <c r="BD2651" s="473" t="s">
        <v>1301</v>
      </c>
      <c r="BE2651">
        <v>2644</v>
      </c>
      <c r="BF2651" s="93" t="s">
        <v>5715</v>
      </c>
      <c r="BG2651" s="311" t="s">
        <v>5774</v>
      </c>
      <c r="BH2651" s="93" t="str">
        <f t="shared" si="105"/>
        <v>North Carolina Chowan</v>
      </c>
      <c r="BI2651" s="93" t="s">
        <v>197</v>
      </c>
      <c r="BJ2651" s="93" t="s">
        <v>998</v>
      </c>
      <c r="BK2651" s="93" t="s">
        <v>438</v>
      </c>
      <c r="BL2651" s="100" t="str">
        <f>" "</f>
        <v xml:space="preserve"> </v>
      </c>
      <c r="BM2651" s="95" t="s">
        <v>308</v>
      </c>
    </row>
    <row r="2652" spans="53:65" ht="15" x14ac:dyDescent="0.25">
      <c r="BA2652" s="90" t="s">
        <v>5775</v>
      </c>
      <c r="BB2652" s="90" t="s">
        <v>5524</v>
      </c>
      <c r="BC2652" s="90" t="s">
        <v>4170</v>
      </c>
      <c r="BD2652" s="473" t="s">
        <v>1301</v>
      </c>
      <c r="BE2652">
        <v>2645</v>
      </c>
      <c r="BF2652" s="93" t="s">
        <v>5715</v>
      </c>
      <c r="BG2652" s="311" t="s">
        <v>5774</v>
      </c>
      <c r="BH2652" s="93" t="str">
        <f t="shared" si="105"/>
        <v>North Carolina Chowan</v>
      </c>
      <c r="BI2652" s="93" t="s">
        <v>1799</v>
      </c>
      <c r="BJ2652" s="93" t="s">
        <v>1800</v>
      </c>
      <c r="BK2652" s="93" t="s">
        <v>1800</v>
      </c>
      <c r="BL2652" s="93" t="s">
        <v>5718</v>
      </c>
      <c r="BM2652" s="95" t="s">
        <v>5719</v>
      </c>
    </row>
    <row r="2653" spans="53:65" ht="15" x14ac:dyDescent="0.25">
      <c r="BA2653" s="91" t="s">
        <v>5776</v>
      </c>
      <c r="BB2653" s="91" t="s">
        <v>5524</v>
      </c>
      <c r="BC2653" s="91" t="s">
        <v>5723</v>
      </c>
      <c r="BD2653" s="473" t="s">
        <v>1301</v>
      </c>
      <c r="BE2653">
        <v>2646</v>
      </c>
      <c r="BF2653" s="93" t="s">
        <v>5715</v>
      </c>
      <c r="BG2653" s="311" t="s">
        <v>596</v>
      </c>
      <c r="BH2653" s="93" t="str">
        <f t="shared" si="105"/>
        <v>North Carolina Clay</v>
      </c>
      <c r="BI2653" s="93" t="s">
        <v>197</v>
      </c>
      <c r="BJ2653" s="93" t="s">
        <v>5725</v>
      </c>
      <c r="BK2653" s="93" t="s">
        <v>438</v>
      </c>
      <c r="BL2653" s="100" t="str">
        <f>" "</f>
        <v xml:space="preserve"> </v>
      </c>
      <c r="BM2653" s="95" t="s">
        <v>354</v>
      </c>
    </row>
    <row r="2654" spans="53:65" ht="15" x14ac:dyDescent="0.25">
      <c r="BA2654" s="90" t="s">
        <v>5777</v>
      </c>
      <c r="BB2654" s="90" t="s">
        <v>5524</v>
      </c>
      <c r="BC2654" s="90" t="s">
        <v>5723</v>
      </c>
      <c r="BD2654" s="473" t="s">
        <v>1301</v>
      </c>
      <c r="BE2654">
        <v>2647</v>
      </c>
      <c r="BF2654" s="93" t="s">
        <v>5715</v>
      </c>
      <c r="BG2654" s="311" t="s">
        <v>596</v>
      </c>
      <c r="BH2654" s="93" t="str">
        <f t="shared" si="105"/>
        <v>North Carolina Clay</v>
      </c>
      <c r="BI2654" s="93" t="s">
        <v>1799</v>
      </c>
      <c r="BJ2654" s="93" t="s">
        <v>1801</v>
      </c>
      <c r="BK2654" s="93" t="s">
        <v>1801</v>
      </c>
      <c r="BL2654" s="93" t="s">
        <v>5718</v>
      </c>
      <c r="BM2654" s="95" t="s">
        <v>5719</v>
      </c>
    </row>
    <row r="2655" spans="53:65" ht="15" x14ac:dyDescent="0.25">
      <c r="BA2655" s="91" t="s">
        <v>5778</v>
      </c>
      <c r="BB2655" s="91" t="s">
        <v>5524</v>
      </c>
      <c r="BC2655" s="91" t="s">
        <v>5723</v>
      </c>
      <c r="BD2655" s="473" t="s">
        <v>1301</v>
      </c>
      <c r="BE2655">
        <v>2648</v>
      </c>
      <c r="BF2655" s="93" t="s">
        <v>5715</v>
      </c>
      <c r="BG2655" s="311" t="s">
        <v>1218</v>
      </c>
      <c r="BH2655" s="93" t="str">
        <f t="shared" si="105"/>
        <v>North Carolina Cleveland</v>
      </c>
      <c r="BI2655" s="93" t="s">
        <v>197</v>
      </c>
      <c r="BJ2655" s="93" t="s">
        <v>5725</v>
      </c>
      <c r="BK2655" s="93" t="s">
        <v>438</v>
      </c>
      <c r="BL2655" s="100" t="str">
        <f>" "</f>
        <v xml:space="preserve"> </v>
      </c>
      <c r="BM2655" s="95" t="s">
        <v>354</v>
      </c>
    </row>
    <row r="2656" spans="53:65" ht="15" x14ac:dyDescent="0.25">
      <c r="BA2656" s="91" t="s">
        <v>5779</v>
      </c>
      <c r="BB2656" s="91" t="s">
        <v>5524</v>
      </c>
      <c r="BC2656" s="91" t="s">
        <v>1869</v>
      </c>
      <c r="BD2656" s="473" t="s">
        <v>1301</v>
      </c>
      <c r="BE2656">
        <v>2649</v>
      </c>
      <c r="BF2656" s="93" t="s">
        <v>5715</v>
      </c>
      <c r="BG2656" s="311" t="s">
        <v>1218</v>
      </c>
      <c r="BH2656" s="93" t="str">
        <f t="shared" si="105"/>
        <v>North Carolina Cleveland</v>
      </c>
      <c r="BI2656" s="93" t="s">
        <v>1799</v>
      </c>
      <c r="BJ2656" s="93" t="s">
        <v>1801</v>
      </c>
      <c r="BK2656" s="93" t="s">
        <v>1801</v>
      </c>
      <c r="BL2656" s="93" t="s">
        <v>5718</v>
      </c>
      <c r="BM2656" s="95" t="s">
        <v>5719</v>
      </c>
    </row>
    <row r="2657" spans="53:65" ht="15" x14ac:dyDescent="0.25">
      <c r="BA2657" s="90" t="s">
        <v>5780</v>
      </c>
      <c r="BB2657" s="90" t="s">
        <v>5524</v>
      </c>
      <c r="BC2657" s="90" t="s">
        <v>5723</v>
      </c>
      <c r="BD2657" s="473" t="s">
        <v>1301</v>
      </c>
      <c r="BE2657">
        <v>2650</v>
      </c>
      <c r="BF2657" s="93" t="s">
        <v>5715</v>
      </c>
      <c r="BG2657" s="311" t="s">
        <v>5781</v>
      </c>
      <c r="BH2657" s="93" t="str">
        <f t="shared" si="105"/>
        <v>North Carolina Columbus</v>
      </c>
      <c r="BI2657" s="93" t="s">
        <v>299</v>
      </c>
      <c r="BJ2657" s="93" t="s">
        <v>2138</v>
      </c>
      <c r="BK2657" s="93" t="s">
        <v>2134</v>
      </c>
      <c r="BL2657" s="100" t="s">
        <v>1150</v>
      </c>
      <c r="BM2657" s="95" t="s">
        <v>1802</v>
      </c>
    </row>
    <row r="2658" spans="53:65" ht="15" x14ac:dyDescent="0.25">
      <c r="BA2658" s="91" t="s">
        <v>5782</v>
      </c>
      <c r="BB2658" s="91" t="s">
        <v>5524</v>
      </c>
      <c r="BC2658" s="91" t="s">
        <v>5723</v>
      </c>
      <c r="BD2658" s="473" t="s">
        <v>1301</v>
      </c>
      <c r="BE2658">
        <v>2651</v>
      </c>
      <c r="BF2658" s="93" t="s">
        <v>5715</v>
      </c>
      <c r="BG2658" s="311" t="s">
        <v>5781</v>
      </c>
      <c r="BH2658" s="93" t="str">
        <f t="shared" si="105"/>
        <v>North Carolina Columbus</v>
      </c>
      <c r="BI2658" s="93" t="s">
        <v>299</v>
      </c>
      <c r="BJ2658" s="93" t="s">
        <v>2138</v>
      </c>
      <c r="BK2658" s="93" t="s">
        <v>2139</v>
      </c>
      <c r="BL2658" s="100" t="str">
        <f>" "</f>
        <v xml:space="preserve"> </v>
      </c>
      <c r="BM2658" s="95" t="s">
        <v>1802</v>
      </c>
    </row>
    <row r="2659" spans="53:65" ht="15" x14ac:dyDescent="0.25">
      <c r="BA2659" s="90" t="s">
        <v>5783</v>
      </c>
      <c r="BB2659" s="90" t="s">
        <v>5524</v>
      </c>
      <c r="BC2659" s="90" t="s">
        <v>1869</v>
      </c>
      <c r="BD2659" s="473" t="s">
        <v>1301</v>
      </c>
      <c r="BE2659">
        <v>2652</v>
      </c>
      <c r="BF2659" s="93" t="s">
        <v>5715</v>
      </c>
      <c r="BG2659" s="311" t="s">
        <v>5784</v>
      </c>
      <c r="BH2659" s="93" t="str">
        <f t="shared" si="105"/>
        <v>North Carolina Craven</v>
      </c>
      <c r="BI2659" s="93" t="s">
        <v>197</v>
      </c>
      <c r="BJ2659" s="93" t="s">
        <v>998</v>
      </c>
      <c r="BK2659" s="93" t="s">
        <v>438</v>
      </c>
      <c r="BL2659" s="100" t="str">
        <f>" "</f>
        <v xml:space="preserve"> </v>
      </c>
      <c r="BM2659" s="95" t="s">
        <v>308</v>
      </c>
    </row>
    <row r="2660" spans="53:65" ht="15" x14ac:dyDescent="0.25">
      <c r="BA2660" s="90" t="s">
        <v>5785</v>
      </c>
      <c r="BB2660" s="90" t="s">
        <v>5524</v>
      </c>
      <c r="BC2660" s="90" t="s">
        <v>2199</v>
      </c>
      <c r="BD2660" s="473" t="s">
        <v>1301</v>
      </c>
      <c r="BE2660">
        <v>2653</v>
      </c>
      <c r="BF2660" s="93" t="s">
        <v>5715</v>
      </c>
      <c r="BG2660" s="311" t="s">
        <v>5784</v>
      </c>
      <c r="BH2660" s="93" t="str">
        <f t="shared" ref="BH2660:BH2723" si="106">_xlfn.CONCAT(BF2660," ",BG2660)</f>
        <v>North Carolina Craven</v>
      </c>
      <c r="BI2660" s="93" t="s">
        <v>1799</v>
      </c>
      <c r="BJ2660" s="93" t="s">
        <v>1800</v>
      </c>
      <c r="BK2660" s="93" t="s">
        <v>1800</v>
      </c>
      <c r="BL2660" s="93" t="s">
        <v>5718</v>
      </c>
      <c r="BM2660" s="95" t="s">
        <v>5719</v>
      </c>
    </row>
    <row r="2661" spans="53:65" ht="15" x14ac:dyDescent="0.25">
      <c r="BA2661" s="91" t="s">
        <v>5786</v>
      </c>
      <c r="BB2661" s="91" t="s">
        <v>5524</v>
      </c>
      <c r="BC2661" s="91" t="s">
        <v>5709</v>
      </c>
      <c r="BD2661" s="473" t="s">
        <v>1301</v>
      </c>
      <c r="BE2661">
        <v>2654</v>
      </c>
      <c r="BF2661" s="93" t="s">
        <v>5715</v>
      </c>
      <c r="BG2661" s="311" t="s">
        <v>3097</v>
      </c>
      <c r="BH2661" s="93" t="str">
        <f t="shared" si="106"/>
        <v>North Carolina Cumberland</v>
      </c>
      <c r="BI2661" s="93" t="s">
        <v>197</v>
      </c>
      <c r="BJ2661" s="93" t="s">
        <v>2433</v>
      </c>
      <c r="BK2661" s="93" t="s">
        <v>438</v>
      </c>
      <c r="BL2661" s="100" t="str">
        <f>" "</f>
        <v xml:space="preserve"> </v>
      </c>
      <c r="BM2661" s="95" t="s">
        <v>305</v>
      </c>
    </row>
    <row r="2662" spans="53:65" ht="15" x14ac:dyDescent="0.25">
      <c r="BA2662" s="90" t="s">
        <v>5787</v>
      </c>
      <c r="BB2662" s="90" t="s">
        <v>5524</v>
      </c>
      <c r="BC2662" s="90" t="s">
        <v>5709</v>
      </c>
      <c r="BD2662" s="473" t="s">
        <v>1301</v>
      </c>
      <c r="BE2662">
        <v>2655</v>
      </c>
      <c r="BF2662" s="93" t="s">
        <v>5715</v>
      </c>
      <c r="BG2662" s="311" t="s">
        <v>3097</v>
      </c>
      <c r="BH2662" s="93" t="str">
        <f t="shared" si="106"/>
        <v>North Carolina Cumberland</v>
      </c>
      <c r="BI2662" s="93" t="s">
        <v>1799</v>
      </c>
      <c r="BJ2662" s="93" t="s">
        <v>1800</v>
      </c>
      <c r="BK2662" s="93" t="s">
        <v>1800</v>
      </c>
      <c r="BL2662" s="93" t="s">
        <v>5718</v>
      </c>
      <c r="BM2662" s="95" t="s">
        <v>5719</v>
      </c>
    </row>
    <row r="2663" spans="53:65" ht="15" x14ac:dyDescent="0.25">
      <c r="BA2663" s="91" t="s">
        <v>5788</v>
      </c>
      <c r="BB2663" s="91" t="s">
        <v>5524</v>
      </c>
      <c r="BC2663" s="91" t="s">
        <v>5709</v>
      </c>
      <c r="BD2663" s="473" t="s">
        <v>1301</v>
      </c>
      <c r="BE2663">
        <v>2656</v>
      </c>
      <c r="BF2663" s="93" t="s">
        <v>5715</v>
      </c>
      <c r="BG2663" s="311" t="s">
        <v>5789</v>
      </c>
      <c r="BH2663" s="93" t="str">
        <f t="shared" si="106"/>
        <v>North Carolina Currituck</v>
      </c>
      <c r="BI2663" s="93" t="s">
        <v>197</v>
      </c>
      <c r="BJ2663" s="93" t="s">
        <v>998</v>
      </c>
      <c r="BK2663" s="93" t="s">
        <v>438</v>
      </c>
      <c r="BL2663" s="100" t="str">
        <f>" "</f>
        <v xml:space="preserve"> </v>
      </c>
      <c r="BM2663" s="95" t="s">
        <v>308</v>
      </c>
    </row>
    <row r="2664" spans="53:65" ht="15" x14ac:dyDescent="0.25">
      <c r="BA2664" s="91" t="s">
        <v>5790</v>
      </c>
      <c r="BB2664" s="91" t="s">
        <v>5524</v>
      </c>
      <c r="BC2664" s="91" t="s">
        <v>5709</v>
      </c>
      <c r="BD2664" s="473" t="s">
        <v>1301</v>
      </c>
      <c r="BE2664">
        <v>2657</v>
      </c>
      <c r="BF2664" s="93" t="s">
        <v>5715</v>
      </c>
      <c r="BG2664" s="311" t="s">
        <v>5789</v>
      </c>
      <c r="BH2664" s="93" t="str">
        <f t="shared" si="106"/>
        <v>North Carolina Currituck</v>
      </c>
      <c r="BI2664" s="93" t="s">
        <v>1799</v>
      </c>
      <c r="BJ2664" s="93" t="s">
        <v>1800</v>
      </c>
      <c r="BK2664" s="93" t="s">
        <v>1800</v>
      </c>
      <c r="BL2664" s="93" t="s">
        <v>5718</v>
      </c>
      <c r="BM2664" s="95" t="s">
        <v>5719</v>
      </c>
    </row>
    <row r="2665" spans="53:65" ht="15" x14ac:dyDescent="0.25">
      <c r="BA2665" s="90" t="s">
        <v>5791</v>
      </c>
      <c r="BB2665" s="90" t="s">
        <v>5524</v>
      </c>
      <c r="BC2665" s="90" t="s">
        <v>5709</v>
      </c>
      <c r="BD2665" s="473" t="s">
        <v>1301</v>
      </c>
      <c r="BE2665">
        <v>2658</v>
      </c>
      <c r="BF2665" s="93" t="s">
        <v>5715</v>
      </c>
      <c r="BG2665" s="311" t="s">
        <v>5792</v>
      </c>
      <c r="BH2665" s="93" t="str">
        <f t="shared" si="106"/>
        <v>North Carolina Dare</v>
      </c>
      <c r="BI2665" s="93" t="s">
        <v>197</v>
      </c>
      <c r="BJ2665" s="93" t="s">
        <v>998</v>
      </c>
      <c r="BK2665" s="93" t="s">
        <v>438</v>
      </c>
      <c r="BL2665" s="100" t="str">
        <f>" "</f>
        <v xml:space="preserve"> </v>
      </c>
      <c r="BM2665" s="95" t="s">
        <v>308</v>
      </c>
    </row>
    <row r="2666" spans="53:65" ht="15" x14ac:dyDescent="0.25">
      <c r="BA2666" s="91" t="s">
        <v>5793</v>
      </c>
      <c r="BB2666" s="91" t="s">
        <v>5524</v>
      </c>
      <c r="BC2666" s="91" t="s">
        <v>5709</v>
      </c>
      <c r="BD2666" s="473" t="s">
        <v>1301</v>
      </c>
      <c r="BE2666">
        <v>2659</v>
      </c>
      <c r="BF2666" s="93" t="s">
        <v>5715</v>
      </c>
      <c r="BG2666" s="311" t="s">
        <v>5792</v>
      </c>
      <c r="BH2666" s="93" t="str">
        <f t="shared" si="106"/>
        <v>North Carolina Dare</v>
      </c>
      <c r="BI2666" s="93" t="s">
        <v>1799</v>
      </c>
      <c r="BJ2666" s="93" t="s">
        <v>1800</v>
      </c>
      <c r="BK2666" s="93" t="s">
        <v>1800</v>
      </c>
      <c r="BL2666" s="93" t="s">
        <v>5718</v>
      </c>
      <c r="BM2666" s="95" t="s">
        <v>5719</v>
      </c>
    </row>
    <row r="2667" spans="53:65" ht="15" x14ac:dyDescent="0.25">
      <c r="BA2667" s="90" t="s">
        <v>5794</v>
      </c>
      <c r="BB2667" s="90" t="s">
        <v>5524</v>
      </c>
      <c r="BC2667" s="90" t="s">
        <v>5723</v>
      </c>
      <c r="BD2667" s="473" t="s">
        <v>1301</v>
      </c>
      <c r="BE2667">
        <v>2660</v>
      </c>
      <c r="BF2667" s="93" t="s">
        <v>5715</v>
      </c>
      <c r="BG2667" s="311" t="s">
        <v>5795</v>
      </c>
      <c r="BH2667" s="93" t="str">
        <f t="shared" si="106"/>
        <v>North Carolina Davidson</v>
      </c>
      <c r="BI2667" s="93" t="s">
        <v>197</v>
      </c>
      <c r="BJ2667" s="93" t="s">
        <v>2433</v>
      </c>
      <c r="BK2667" s="93" t="s">
        <v>438</v>
      </c>
      <c r="BL2667" s="100" t="str">
        <f>" "</f>
        <v xml:space="preserve"> </v>
      </c>
      <c r="BM2667" s="95" t="s">
        <v>305</v>
      </c>
    </row>
    <row r="2668" spans="53:65" ht="15" x14ac:dyDescent="0.25">
      <c r="BA2668" s="90" t="s">
        <v>5796</v>
      </c>
      <c r="BB2668" s="90" t="s">
        <v>5524</v>
      </c>
      <c r="BC2668" s="90" t="s">
        <v>1869</v>
      </c>
      <c r="BD2668" s="473" t="s">
        <v>1301</v>
      </c>
      <c r="BE2668">
        <v>2661</v>
      </c>
      <c r="BF2668" s="93" t="s">
        <v>5715</v>
      </c>
      <c r="BG2668" s="311" t="s">
        <v>5795</v>
      </c>
      <c r="BH2668" s="93" t="str">
        <f t="shared" si="106"/>
        <v>North Carolina Davidson</v>
      </c>
      <c r="BI2668" s="93" t="s">
        <v>1799</v>
      </c>
      <c r="BJ2668" s="93" t="s">
        <v>1801</v>
      </c>
      <c r="BK2668" s="93" t="s">
        <v>1801</v>
      </c>
      <c r="BL2668" s="93" t="s">
        <v>5718</v>
      </c>
      <c r="BM2668" s="95" t="s">
        <v>5719</v>
      </c>
    </row>
    <row r="2669" spans="53:65" ht="15" x14ac:dyDescent="0.25">
      <c r="BA2669" s="91" t="s">
        <v>5797</v>
      </c>
      <c r="BB2669" s="91" t="s">
        <v>5524</v>
      </c>
      <c r="BC2669" s="91" t="s">
        <v>2199</v>
      </c>
      <c r="BD2669" s="473" t="s">
        <v>1301</v>
      </c>
      <c r="BE2669">
        <v>2662</v>
      </c>
      <c r="BF2669" s="93" t="s">
        <v>5715</v>
      </c>
      <c r="BG2669" s="311" t="s">
        <v>5798</v>
      </c>
      <c r="BH2669" s="93" t="str">
        <f t="shared" si="106"/>
        <v>North Carolina Davie</v>
      </c>
      <c r="BI2669" s="93" t="s">
        <v>197</v>
      </c>
      <c r="BJ2669" s="93" t="s">
        <v>2433</v>
      </c>
      <c r="BK2669" s="93" t="s">
        <v>438</v>
      </c>
      <c r="BL2669" s="100" t="str">
        <f>" "</f>
        <v xml:space="preserve"> </v>
      </c>
      <c r="BM2669" s="95" t="s">
        <v>305</v>
      </c>
    </row>
    <row r="2670" spans="53:65" ht="15" x14ac:dyDescent="0.25">
      <c r="BA2670" s="90" t="s">
        <v>5799</v>
      </c>
      <c r="BB2670" s="90" t="s">
        <v>5524</v>
      </c>
      <c r="BC2670" s="90" t="s">
        <v>2199</v>
      </c>
      <c r="BD2670" s="473" t="s">
        <v>1301</v>
      </c>
      <c r="BE2670">
        <v>2663</v>
      </c>
      <c r="BF2670" s="93" t="s">
        <v>5715</v>
      </c>
      <c r="BG2670" s="311" t="s">
        <v>5798</v>
      </c>
      <c r="BH2670" s="93" t="str">
        <f t="shared" si="106"/>
        <v>North Carolina Davie</v>
      </c>
      <c r="BI2670" s="93" t="s">
        <v>1799</v>
      </c>
      <c r="BJ2670" s="93" t="s">
        <v>1801</v>
      </c>
      <c r="BK2670" s="93" t="s">
        <v>1801</v>
      </c>
      <c r="BL2670" s="93" t="s">
        <v>5718</v>
      </c>
      <c r="BM2670" s="95" t="s">
        <v>5719</v>
      </c>
    </row>
    <row r="2671" spans="53:65" ht="15" x14ac:dyDescent="0.25">
      <c r="BA2671" s="91" t="s">
        <v>5800</v>
      </c>
      <c r="BB2671" s="91" t="s">
        <v>5524</v>
      </c>
      <c r="BC2671" s="91" t="s">
        <v>1869</v>
      </c>
      <c r="BD2671" s="473" t="s">
        <v>1301</v>
      </c>
      <c r="BE2671">
        <v>2664</v>
      </c>
      <c r="BF2671" s="93" t="s">
        <v>5715</v>
      </c>
      <c r="BG2671" s="311" t="s">
        <v>5801</v>
      </c>
      <c r="BH2671" s="93" t="str">
        <f t="shared" si="106"/>
        <v>North Carolina Duplin</v>
      </c>
      <c r="BI2671" s="93" t="s">
        <v>197</v>
      </c>
      <c r="BJ2671" s="93" t="s">
        <v>2433</v>
      </c>
      <c r="BK2671" s="93" t="s">
        <v>438</v>
      </c>
      <c r="BL2671" s="100" t="str">
        <f>" "</f>
        <v xml:space="preserve"> </v>
      </c>
      <c r="BM2671" s="95" t="s">
        <v>305</v>
      </c>
    </row>
    <row r="2672" spans="53:65" ht="15" x14ac:dyDescent="0.25">
      <c r="BA2672" s="91" t="s">
        <v>5802</v>
      </c>
      <c r="BB2672" s="91" t="s">
        <v>5524</v>
      </c>
      <c r="BC2672" s="91" t="s">
        <v>5723</v>
      </c>
      <c r="BD2672" s="473" t="s">
        <v>1301</v>
      </c>
      <c r="BE2672">
        <v>2665</v>
      </c>
      <c r="BF2672" s="93" t="s">
        <v>5715</v>
      </c>
      <c r="BG2672" s="311" t="s">
        <v>5801</v>
      </c>
      <c r="BH2672" s="93" t="str">
        <f t="shared" si="106"/>
        <v>North Carolina Duplin</v>
      </c>
      <c r="BI2672" s="93" t="s">
        <v>1799</v>
      </c>
      <c r="BJ2672" s="93" t="s">
        <v>1800</v>
      </c>
      <c r="BK2672" s="93" t="s">
        <v>1800</v>
      </c>
      <c r="BL2672" s="93" t="s">
        <v>5718</v>
      </c>
      <c r="BM2672" s="95" t="s">
        <v>5719</v>
      </c>
    </row>
    <row r="2673" spans="53:65" ht="15" x14ac:dyDescent="0.25">
      <c r="BA2673" s="90" t="s">
        <v>5803</v>
      </c>
      <c r="BB2673" s="90" t="s">
        <v>5524</v>
      </c>
      <c r="BC2673" s="90" t="s">
        <v>5701</v>
      </c>
      <c r="BD2673" s="473" t="s">
        <v>1301</v>
      </c>
      <c r="BE2673">
        <v>2666</v>
      </c>
      <c r="BF2673" s="93" t="s">
        <v>5715</v>
      </c>
      <c r="BG2673" s="311" t="s">
        <v>5804</v>
      </c>
      <c r="BH2673" s="93" t="str">
        <f t="shared" si="106"/>
        <v>North Carolina Durham</v>
      </c>
      <c r="BI2673" s="93" t="s">
        <v>197</v>
      </c>
      <c r="BJ2673" s="93" t="s">
        <v>2433</v>
      </c>
      <c r="BK2673" s="93" t="s">
        <v>438</v>
      </c>
      <c r="BL2673" s="100" t="str">
        <f>" "</f>
        <v xml:space="preserve"> </v>
      </c>
      <c r="BM2673" s="95" t="s">
        <v>305</v>
      </c>
    </row>
    <row r="2674" spans="53:65" ht="15" x14ac:dyDescent="0.25">
      <c r="BA2674" s="91" t="s">
        <v>5805</v>
      </c>
      <c r="BB2674" s="91" t="s">
        <v>5524</v>
      </c>
      <c r="BC2674" s="91" t="s">
        <v>5723</v>
      </c>
      <c r="BD2674" s="473" t="s">
        <v>1301</v>
      </c>
      <c r="BE2674">
        <v>2667</v>
      </c>
      <c r="BF2674" s="93" t="s">
        <v>5715</v>
      </c>
      <c r="BG2674" s="311" t="s">
        <v>5804</v>
      </c>
      <c r="BH2674" s="93" t="str">
        <f t="shared" si="106"/>
        <v>North Carolina Durham</v>
      </c>
      <c r="BI2674" s="93" t="s">
        <v>1799</v>
      </c>
      <c r="BJ2674" s="93" t="s">
        <v>1801</v>
      </c>
      <c r="BK2674" s="93" t="s">
        <v>1801</v>
      </c>
      <c r="BL2674" s="93" t="s">
        <v>5718</v>
      </c>
      <c r="BM2674" s="95" t="s">
        <v>5719</v>
      </c>
    </row>
    <row r="2675" spans="53:65" ht="15" x14ac:dyDescent="0.25">
      <c r="BA2675" s="90" t="s">
        <v>5806</v>
      </c>
      <c r="BB2675" s="90" t="s">
        <v>5524</v>
      </c>
      <c r="BC2675" s="90" t="s">
        <v>5695</v>
      </c>
      <c r="BD2675" s="473" t="s">
        <v>1301</v>
      </c>
      <c r="BE2675">
        <v>2668</v>
      </c>
      <c r="BF2675" s="93" t="s">
        <v>5715</v>
      </c>
      <c r="BG2675" s="311" t="s">
        <v>5807</v>
      </c>
      <c r="BH2675" s="93" t="str">
        <f t="shared" si="106"/>
        <v>North Carolina Edgecombe</v>
      </c>
      <c r="BI2675" s="93" t="s">
        <v>197</v>
      </c>
      <c r="BJ2675" s="93" t="s">
        <v>2433</v>
      </c>
      <c r="BK2675" s="93" t="s">
        <v>438</v>
      </c>
      <c r="BL2675" s="100" t="str">
        <f>" "</f>
        <v xml:space="preserve"> </v>
      </c>
      <c r="BM2675" s="95" t="s">
        <v>305</v>
      </c>
    </row>
    <row r="2676" spans="53:65" ht="15" x14ac:dyDescent="0.25">
      <c r="BA2676" s="90" t="s">
        <v>5808</v>
      </c>
      <c r="BB2676" s="90" t="s">
        <v>5524</v>
      </c>
      <c r="BC2676" s="90" t="s">
        <v>5723</v>
      </c>
      <c r="BD2676" s="473" t="s">
        <v>1301</v>
      </c>
      <c r="BE2676">
        <v>2669</v>
      </c>
      <c r="BF2676" s="93" t="s">
        <v>5715</v>
      </c>
      <c r="BG2676" s="311" t="s">
        <v>5807</v>
      </c>
      <c r="BH2676" s="93" t="str">
        <f t="shared" si="106"/>
        <v>North Carolina Edgecombe</v>
      </c>
      <c r="BI2676" s="93" t="s">
        <v>1799</v>
      </c>
      <c r="BJ2676" s="93" t="s">
        <v>1800</v>
      </c>
      <c r="BK2676" s="93" t="s">
        <v>1800</v>
      </c>
      <c r="BL2676" s="93" t="s">
        <v>5718</v>
      </c>
      <c r="BM2676" s="95" t="s">
        <v>5719</v>
      </c>
    </row>
    <row r="2677" spans="53:65" ht="15" x14ac:dyDescent="0.25">
      <c r="BA2677" s="91" t="s">
        <v>5809</v>
      </c>
      <c r="BB2677" s="91" t="s">
        <v>5524</v>
      </c>
      <c r="BC2677" s="91" t="s">
        <v>5723</v>
      </c>
      <c r="BD2677" s="473" t="s">
        <v>1301</v>
      </c>
      <c r="BE2677">
        <v>2670</v>
      </c>
      <c r="BF2677" s="93" t="s">
        <v>5715</v>
      </c>
      <c r="BG2677" s="311" t="s">
        <v>2411</v>
      </c>
      <c r="BH2677" s="93" t="str">
        <f t="shared" si="106"/>
        <v>North Carolina Forsyth</v>
      </c>
      <c r="BI2677" s="93" t="s">
        <v>197</v>
      </c>
      <c r="BJ2677" s="93" t="s">
        <v>2433</v>
      </c>
      <c r="BK2677" s="93" t="s">
        <v>438</v>
      </c>
      <c r="BL2677" s="100" t="str">
        <f>" "</f>
        <v xml:space="preserve"> </v>
      </c>
      <c r="BM2677" s="95" t="s">
        <v>305</v>
      </c>
    </row>
    <row r="2678" spans="53:65" ht="15" x14ac:dyDescent="0.25">
      <c r="BA2678" s="90" t="s">
        <v>5810</v>
      </c>
      <c r="BB2678" s="90" t="s">
        <v>5524</v>
      </c>
      <c r="BC2678" s="90" t="s">
        <v>5723</v>
      </c>
      <c r="BD2678" s="473" t="s">
        <v>1301</v>
      </c>
      <c r="BE2678">
        <v>2671</v>
      </c>
      <c r="BF2678" s="93" t="s">
        <v>5715</v>
      </c>
      <c r="BG2678" s="311" t="s">
        <v>2411</v>
      </c>
      <c r="BH2678" s="93" t="str">
        <f t="shared" si="106"/>
        <v>North Carolina Forsyth</v>
      </c>
      <c r="BI2678" s="93" t="s">
        <v>1799</v>
      </c>
      <c r="BJ2678" s="93" t="s">
        <v>1801</v>
      </c>
      <c r="BK2678" s="93" t="s">
        <v>1801</v>
      </c>
      <c r="BL2678" s="93" t="s">
        <v>5718</v>
      </c>
      <c r="BM2678" s="95" t="s">
        <v>5719</v>
      </c>
    </row>
    <row r="2679" spans="53:65" ht="15" x14ac:dyDescent="0.25">
      <c r="BA2679" s="91" t="s">
        <v>5811</v>
      </c>
      <c r="BB2679" s="91" t="s">
        <v>5524</v>
      </c>
      <c r="BC2679" s="91" t="s">
        <v>5723</v>
      </c>
      <c r="BD2679" s="473" t="s">
        <v>1301</v>
      </c>
      <c r="BE2679">
        <v>2672</v>
      </c>
      <c r="BF2679" s="93" t="s">
        <v>5715</v>
      </c>
      <c r="BG2679" s="311" t="s">
        <v>795</v>
      </c>
      <c r="BH2679" s="93" t="str">
        <f t="shared" si="106"/>
        <v>North Carolina Franklin</v>
      </c>
      <c r="BI2679" s="93" t="s">
        <v>197</v>
      </c>
      <c r="BJ2679" s="93" t="s">
        <v>2433</v>
      </c>
      <c r="BK2679" s="93" t="s">
        <v>438</v>
      </c>
      <c r="BL2679" s="100" t="str">
        <f>" "</f>
        <v xml:space="preserve"> </v>
      </c>
      <c r="BM2679" s="95" t="s">
        <v>305</v>
      </c>
    </row>
    <row r="2680" spans="53:65" ht="15" x14ac:dyDescent="0.25">
      <c r="BA2680" s="90" t="s">
        <v>5812</v>
      </c>
      <c r="BB2680" s="90" t="s">
        <v>5524</v>
      </c>
      <c r="BC2680" s="90" t="s">
        <v>5695</v>
      </c>
      <c r="BD2680" s="473" t="s">
        <v>1301</v>
      </c>
      <c r="BE2680">
        <v>2673</v>
      </c>
      <c r="BF2680" s="93" t="s">
        <v>5715</v>
      </c>
      <c r="BG2680" s="311" t="s">
        <v>795</v>
      </c>
      <c r="BH2680" s="93" t="str">
        <f t="shared" si="106"/>
        <v>North Carolina Franklin</v>
      </c>
      <c r="BI2680" s="93" t="s">
        <v>1799</v>
      </c>
      <c r="BJ2680" s="93" t="s">
        <v>1800</v>
      </c>
      <c r="BK2680" s="93" t="s">
        <v>1800</v>
      </c>
      <c r="BL2680" s="93" t="s">
        <v>5718</v>
      </c>
      <c r="BM2680" s="95" t="s">
        <v>5719</v>
      </c>
    </row>
    <row r="2681" spans="53:65" ht="15" x14ac:dyDescent="0.25">
      <c r="BA2681" s="91" t="s">
        <v>5813</v>
      </c>
      <c r="BB2681" s="91" t="s">
        <v>5524</v>
      </c>
      <c r="BC2681" s="91" t="s">
        <v>5695</v>
      </c>
      <c r="BD2681" s="473" t="s">
        <v>1301</v>
      </c>
      <c r="BE2681">
        <v>2674</v>
      </c>
      <c r="BF2681" s="93" t="s">
        <v>5715</v>
      </c>
      <c r="BG2681" s="311" t="s">
        <v>5814</v>
      </c>
      <c r="BH2681" s="93" t="str">
        <f t="shared" si="106"/>
        <v>North Carolina Gaston</v>
      </c>
      <c r="BI2681" s="93" t="s">
        <v>197</v>
      </c>
      <c r="BJ2681" s="93" t="s">
        <v>2433</v>
      </c>
      <c r="BK2681" s="93" t="s">
        <v>438</v>
      </c>
      <c r="BL2681" s="100" t="str">
        <f>" "</f>
        <v xml:space="preserve"> </v>
      </c>
      <c r="BM2681" s="95" t="s">
        <v>305</v>
      </c>
    </row>
    <row r="2682" spans="53:65" ht="15" x14ac:dyDescent="0.25">
      <c r="BA2682" s="91" t="s">
        <v>5815</v>
      </c>
      <c r="BB2682" s="91" t="s">
        <v>5524</v>
      </c>
      <c r="BC2682" s="91" t="s">
        <v>1869</v>
      </c>
      <c r="BD2682" s="473" t="s">
        <v>1301</v>
      </c>
      <c r="BE2682">
        <v>2675</v>
      </c>
      <c r="BF2682" s="93" t="s">
        <v>5715</v>
      </c>
      <c r="BG2682" s="311" t="s">
        <v>5814</v>
      </c>
      <c r="BH2682" s="93" t="str">
        <f t="shared" si="106"/>
        <v>North Carolina Gaston</v>
      </c>
      <c r="BI2682" s="93" t="s">
        <v>1799</v>
      </c>
      <c r="BJ2682" s="93" t="s">
        <v>1801</v>
      </c>
      <c r="BK2682" s="93" t="s">
        <v>1801</v>
      </c>
      <c r="BL2682" s="93" t="s">
        <v>5718</v>
      </c>
      <c r="BM2682" s="95" t="s">
        <v>5719</v>
      </c>
    </row>
    <row r="2683" spans="53:65" ht="15" x14ac:dyDescent="0.25">
      <c r="BA2683" s="90" t="s">
        <v>5816</v>
      </c>
      <c r="BB2683" s="90" t="s">
        <v>5524</v>
      </c>
      <c r="BC2683" s="90" t="s">
        <v>5695</v>
      </c>
      <c r="BD2683" s="473" t="s">
        <v>1301</v>
      </c>
      <c r="BE2683">
        <v>2676</v>
      </c>
      <c r="BF2683" s="93" t="s">
        <v>5715</v>
      </c>
      <c r="BG2683" s="311" t="s">
        <v>5817</v>
      </c>
      <c r="BH2683" s="93" t="str">
        <f t="shared" si="106"/>
        <v>North Carolina Gates</v>
      </c>
      <c r="BI2683" s="93" t="s">
        <v>197</v>
      </c>
      <c r="BJ2683" s="93" t="s">
        <v>998</v>
      </c>
      <c r="BK2683" s="93" t="s">
        <v>438</v>
      </c>
      <c r="BL2683" s="100" t="str">
        <f>" "</f>
        <v xml:space="preserve"> </v>
      </c>
      <c r="BM2683" s="95" t="s">
        <v>308</v>
      </c>
    </row>
    <row r="2684" spans="53:65" ht="15" x14ac:dyDescent="0.25">
      <c r="BA2684" s="91" t="s">
        <v>5818</v>
      </c>
      <c r="BB2684" s="91" t="s">
        <v>5524</v>
      </c>
      <c r="BC2684" s="91" t="s">
        <v>5695</v>
      </c>
      <c r="BD2684" s="473" t="s">
        <v>1301</v>
      </c>
      <c r="BE2684">
        <v>2677</v>
      </c>
      <c r="BF2684" s="93" t="s">
        <v>5715</v>
      </c>
      <c r="BG2684" s="311" t="s">
        <v>5817</v>
      </c>
      <c r="BH2684" s="93" t="str">
        <f t="shared" si="106"/>
        <v>North Carolina Gates</v>
      </c>
      <c r="BI2684" s="93" t="s">
        <v>1799</v>
      </c>
      <c r="BJ2684" s="93" t="s">
        <v>1800</v>
      </c>
      <c r="BK2684" s="93" t="s">
        <v>1800</v>
      </c>
      <c r="BL2684" s="93" t="s">
        <v>5718</v>
      </c>
      <c r="BM2684" s="95" t="s">
        <v>5719</v>
      </c>
    </row>
    <row r="2685" spans="53:65" ht="15" x14ac:dyDescent="0.25">
      <c r="BA2685" s="90" t="s">
        <v>5819</v>
      </c>
      <c r="BB2685" s="90" t="s">
        <v>5524</v>
      </c>
      <c r="BC2685" s="90" t="s">
        <v>1869</v>
      </c>
      <c r="BD2685" s="473" t="s">
        <v>1301</v>
      </c>
      <c r="BE2685">
        <v>2678</v>
      </c>
      <c r="BF2685" s="93" t="s">
        <v>5715</v>
      </c>
      <c r="BG2685" s="311" t="s">
        <v>1137</v>
      </c>
      <c r="BH2685" s="93" t="str">
        <f t="shared" si="106"/>
        <v>North Carolina Graham</v>
      </c>
      <c r="BI2685" s="93" t="s">
        <v>197</v>
      </c>
      <c r="BJ2685" s="93" t="s">
        <v>5725</v>
      </c>
      <c r="BK2685" s="93" t="s">
        <v>438</v>
      </c>
      <c r="BL2685" s="100" t="str">
        <f>" "</f>
        <v xml:space="preserve"> </v>
      </c>
      <c r="BM2685" s="95" t="s">
        <v>354</v>
      </c>
    </row>
    <row r="2686" spans="53:65" ht="15" x14ac:dyDescent="0.25">
      <c r="BA2686" s="90" t="s">
        <v>5820</v>
      </c>
      <c r="BB2686" s="90" t="s">
        <v>5524</v>
      </c>
      <c r="BC2686" s="90" t="s">
        <v>5695</v>
      </c>
      <c r="BD2686" s="473" t="s">
        <v>1301</v>
      </c>
      <c r="BE2686">
        <v>2679</v>
      </c>
      <c r="BF2686" s="93" t="s">
        <v>5715</v>
      </c>
      <c r="BG2686" s="311" t="s">
        <v>1137</v>
      </c>
      <c r="BH2686" s="93" t="str">
        <f t="shared" si="106"/>
        <v>North Carolina Graham</v>
      </c>
      <c r="BI2686" s="93" t="s">
        <v>1799</v>
      </c>
      <c r="BJ2686" s="93" t="s">
        <v>1801</v>
      </c>
      <c r="BK2686" s="93" t="s">
        <v>1801</v>
      </c>
      <c r="BL2686" s="93" t="s">
        <v>5718</v>
      </c>
      <c r="BM2686" s="95" t="s">
        <v>5719</v>
      </c>
    </row>
    <row r="2687" spans="53:65" ht="15" x14ac:dyDescent="0.25">
      <c r="BA2687" s="91" t="s">
        <v>5821</v>
      </c>
      <c r="BB2687" s="91" t="s">
        <v>5524</v>
      </c>
      <c r="BC2687" s="91" t="s">
        <v>2199</v>
      </c>
      <c r="BD2687" s="473" t="s">
        <v>1301</v>
      </c>
      <c r="BE2687">
        <v>2680</v>
      </c>
      <c r="BF2687" s="93" t="s">
        <v>5715</v>
      </c>
      <c r="BG2687" s="311" t="s">
        <v>5822</v>
      </c>
      <c r="BH2687" s="93" t="str">
        <f t="shared" si="106"/>
        <v>North Carolina Granville</v>
      </c>
      <c r="BI2687" s="93" t="s">
        <v>197</v>
      </c>
      <c r="BJ2687" s="93" t="s">
        <v>2433</v>
      </c>
      <c r="BK2687" s="93" t="s">
        <v>438</v>
      </c>
      <c r="BL2687" s="100" t="str">
        <f>" "</f>
        <v xml:space="preserve"> </v>
      </c>
      <c r="BM2687" s="95" t="s">
        <v>305</v>
      </c>
    </row>
    <row r="2688" spans="53:65" ht="15" x14ac:dyDescent="0.25">
      <c r="BA2688" s="90" t="s">
        <v>5823</v>
      </c>
      <c r="BB2688" s="90" t="s">
        <v>5524</v>
      </c>
      <c r="BC2688" s="90" t="s">
        <v>2199</v>
      </c>
      <c r="BD2688" s="473" t="s">
        <v>1301</v>
      </c>
      <c r="BE2688">
        <v>2681</v>
      </c>
      <c r="BF2688" s="93" t="s">
        <v>5715</v>
      </c>
      <c r="BG2688" s="311" t="s">
        <v>5822</v>
      </c>
      <c r="BH2688" s="93" t="str">
        <f t="shared" si="106"/>
        <v>North Carolina Granville</v>
      </c>
      <c r="BI2688" s="93" t="s">
        <v>1799</v>
      </c>
      <c r="BJ2688" s="93" t="s">
        <v>1800</v>
      </c>
      <c r="BK2688" s="93" t="s">
        <v>1800</v>
      </c>
      <c r="BL2688" s="93" t="s">
        <v>5718</v>
      </c>
      <c r="BM2688" s="95" t="s">
        <v>5719</v>
      </c>
    </row>
    <row r="2689" spans="53:65" ht="15" x14ac:dyDescent="0.25">
      <c r="BA2689" s="91" t="s">
        <v>5824</v>
      </c>
      <c r="BB2689" s="91" t="s">
        <v>5524</v>
      </c>
      <c r="BC2689" s="91" t="s">
        <v>2199</v>
      </c>
      <c r="BD2689" s="473" t="s">
        <v>1301</v>
      </c>
      <c r="BE2689">
        <v>2682</v>
      </c>
      <c r="BF2689" s="93" t="s">
        <v>5715</v>
      </c>
      <c r="BG2689" s="311" t="s">
        <v>814</v>
      </c>
      <c r="BH2689" s="93" t="str">
        <f t="shared" si="106"/>
        <v>North Carolina Greene</v>
      </c>
      <c r="BI2689" s="93" t="s">
        <v>197</v>
      </c>
      <c r="BJ2689" s="93" t="s">
        <v>2433</v>
      </c>
      <c r="BK2689" s="93" t="s">
        <v>438</v>
      </c>
      <c r="BL2689" s="100" t="str">
        <f>" "</f>
        <v xml:space="preserve"> </v>
      </c>
      <c r="BM2689" s="95" t="s">
        <v>305</v>
      </c>
    </row>
    <row r="2690" spans="53:65" ht="15" x14ac:dyDescent="0.25">
      <c r="BA2690" s="91" t="s">
        <v>5825</v>
      </c>
      <c r="BB2690" s="91" t="s">
        <v>5524</v>
      </c>
      <c r="BC2690" s="91" t="s">
        <v>2199</v>
      </c>
      <c r="BD2690" s="473" t="s">
        <v>1301</v>
      </c>
      <c r="BE2690">
        <v>2683</v>
      </c>
      <c r="BF2690" s="93" t="s">
        <v>5715</v>
      </c>
      <c r="BG2690" s="311" t="s">
        <v>814</v>
      </c>
      <c r="BH2690" s="93" t="str">
        <f t="shared" si="106"/>
        <v>North Carolina Greene</v>
      </c>
      <c r="BI2690" s="93" t="s">
        <v>1799</v>
      </c>
      <c r="BJ2690" s="93" t="s">
        <v>1800</v>
      </c>
      <c r="BK2690" s="93" t="s">
        <v>1800</v>
      </c>
      <c r="BL2690" s="93" t="s">
        <v>5718</v>
      </c>
      <c r="BM2690" s="95" t="s">
        <v>5719</v>
      </c>
    </row>
    <row r="2691" spans="53:65" ht="15" x14ac:dyDescent="0.25">
      <c r="BA2691" s="90" t="s">
        <v>5826</v>
      </c>
      <c r="BB2691" s="90" t="s">
        <v>5524</v>
      </c>
      <c r="BC2691" s="90" t="s">
        <v>2199</v>
      </c>
      <c r="BD2691" s="473" t="s">
        <v>1301</v>
      </c>
      <c r="BE2691">
        <v>2684</v>
      </c>
      <c r="BF2691" s="93" t="s">
        <v>5715</v>
      </c>
      <c r="BG2691" s="311" t="s">
        <v>5827</v>
      </c>
      <c r="BH2691" s="93" t="str">
        <f t="shared" si="106"/>
        <v>North Carolina Guilford</v>
      </c>
      <c r="BI2691" s="93" t="s">
        <v>197</v>
      </c>
      <c r="BJ2691" s="93" t="s">
        <v>2433</v>
      </c>
      <c r="BK2691" s="93" t="s">
        <v>438</v>
      </c>
      <c r="BL2691" s="100" t="str">
        <f>" "</f>
        <v xml:space="preserve"> </v>
      </c>
      <c r="BM2691" s="95" t="s">
        <v>305</v>
      </c>
    </row>
    <row r="2692" spans="53:65" ht="15" x14ac:dyDescent="0.25">
      <c r="BA2692" s="91" t="s">
        <v>5828</v>
      </c>
      <c r="BB2692" s="91" t="s">
        <v>5524</v>
      </c>
      <c r="BC2692" s="91" t="s">
        <v>2199</v>
      </c>
      <c r="BD2692" s="473" t="s">
        <v>1301</v>
      </c>
      <c r="BE2692">
        <v>2685</v>
      </c>
      <c r="BF2692" s="93" t="s">
        <v>5715</v>
      </c>
      <c r="BG2692" s="311" t="s">
        <v>5827</v>
      </c>
      <c r="BH2692" s="93" t="str">
        <f t="shared" si="106"/>
        <v>North Carolina Guilford</v>
      </c>
      <c r="BI2692" s="93" t="s">
        <v>1799</v>
      </c>
      <c r="BJ2692" s="93" t="s">
        <v>1801</v>
      </c>
      <c r="BK2692" s="93" t="s">
        <v>1801</v>
      </c>
      <c r="BL2692" s="93" t="s">
        <v>5718</v>
      </c>
      <c r="BM2692" s="95" t="s">
        <v>5719</v>
      </c>
    </row>
    <row r="2693" spans="53:65" ht="15" x14ac:dyDescent="0.25">
      <c r="BA2693" s="90" t="s">
        <v>5829</v>
      </c>
      <c r="BB2693" s="90" t="s">
        <v>5524</v>
      </c>
      <c r="BC2693" s="90" t="s">
        <v>2199</v>
      </c>
      <c r="BD2693" s="473" t="s">
        <v>1301</v>
      </c>
      <c r="BE2693">
        <v>2686</v>
      </c>
      <c r="BF2693" s="93" t="s">
        <v>5715</v>
      </c>
      <c r="BG2693" s="311" t="s">
        <v>5830</v>
      </c>
      <c r="BH2693" s="93" t="str">
        <f t="shared" si="106"/>
        <v>North Carolina Halifax</v>
      </c>
      <c r="BI2693" s="93" t="s">
        <v>197</v>
      </c>
      <c r="BJ2693" s="93" t="s">
        <v>2433</v>
      </c>
      <c r="BK2693" s="93" t="s">
        <v>438</v>
      </c>
      <c r="BL2693" s="100" t="str">
        <f>" "</f>
        <v xml:space="preserve"> </v>
      </c>
      <c r="BM2693" s="95" t="s">
        <v>305</v>
      </c>
    </row>
    <row r="2694" spans="53:65" ht="15" x14ac:dyDescent="0.25">
      <c r="BA2694" s="90" t="s">
        <v>5831</v>
      </c>
      <c r="BB2694" s="90" t="s">
        <v>5524</v>
      </c>
      <c r="BC2694" s="90" t="s">
        <v>2199</v>
      </c>
      <c r="BD2694" s="473" t="s">
        <v>1301</v>
      </c>
      <c r="BE2694">
        <v>2687</v>
      </c>
      <c r="BF2694" s="93" t="s">
        <v>5715</v>
      </c>
      <c r="BG2694" s="311" t="s">
        <v>5830</v>
      </c>
      <c r="BH2694" s="93" t="str">
        <f t="shared" si="106"/>
        <v>North Carolina Halifax</v>
      </c>
      <c r="BI2694" s="93" t="s">
        <v>1799</v>
      </c>
      <c r="BJ2694" s="93" t="s">
        <v>1800</v>
      </c>
      <c r="BK2694" s="93" t="s">
        <v>1800</v>
      </c>
      <c r="BL2694" s="93" t="s">
        <v>5718</v>
      </c>
      <c r="BM2694" s="95" t="s">
        <v>5719</v>
      </c>
    </row>
    <row r="2695" spans="53:65" ht="15" x14ac:dyDescent="0.25">
      <c r="BA2695" s="91" t="s">
        <v>5832</v>
      </c>
      <c r="BB2695" s="91" t="s">
        <v>5524</v>
      </c>
      <c r="BC2695" s="91" t="s">
        <v>2199</v>
      </c>
      <c r="BD2695" s="473" t="s">
        <v>1301</v>
      </c>
      <c r="BE2695">
        <v>2688</v>
      </c>
      <c r="BF2695" s="93" t="s">
        <v>5715</v>
      </c>
      <c r="BG2695" s="311" t="s">
        <v>5833</v>
      </c>
      <c r="BH2695" s="93" t="str">
        <f t="shared" si="106"/>
        <v>North Carolina Harnett</v>
      </c>
      <c r="BI2695" s="93" t="s">
        <v>197</v>
      </c>
      <c r="BJ2695" s="93" t="s">
        <v>2433</v>
      </c>
      <c r="BK2695" s="93" t="s">
        <v>438</v>
      </c>
      <c r="BL2695" s="100" t="str">
        <f>" "</f>
        <v xml:space="preserve"> </v>
      </c>
      <c r="BM2695" s="95" t="s">
        <v>305</v>
      </c>
    </row>
    <row r="2696" spans="53:65" ht="15" x14ac:dyDescent="0.25">
      <c r="BA2696" s="90" t="s">
        <v>5834</v>
      </c>
      <c r="BB2696" s="90" t="s">
        <v>5524</v>
      </c>
      <c r="BC2696" s="90" t="s">
        <v>2199</v>
      </c>
      <c r="BD2696" s="473" t="s">
        <v>1301</v>
      </c>
      <c r="BE2696">
        <v>2689</v>
      </c>
      <c r="BF2696" s="93" t="s">
        <v>5715</v>
      </c>
      <c r="BG2696" s="311" t="s">
        <v>5833</v>
      </c>
      <c r="BH2696" s="93" t="str">
        <f t="shared" si="106"/>
        <v>North Carolina Harnett</v>
      </c>
      <c r="BI2696" s="93" t="s">
        <v>1799</v>
      </c>
      <c r="BJ2696" s="93" t="s">
        <v>1800</v>
      </c>
      <c r="BK2696" s="93" t="s">
        <v>1800</v>
      </c>
      <c r="BL2696" s="93" t="s">
        <v>5718</v>
      </c>
      <c r="BM2696" s="95" t="s">
        <v>5719</v>
      </c>
    </row>
    <row r="2697" spans="53:65" ht="15" x14ac:dyDescent="0.25">
      <c r="BA2697" s="91" t="s">
        <v>5835</v>
      </c>
      <c r="BB2697" s="91" t="s">
        <v>5524</v>
      </c>
      <c r="BC2697" s="91" t="s">
        <v>2199</v>
      </c>
      <c r="BD2697" s="473" t="s">
        <v>1301</v>
      </c>
      <c r="BE2697">
        <v>2690</v>
      </c>
      <c r="BF2697" s="93" t="s">
        <v>5715</v>
      </c>
      <c r="BG2697" s="311" t="s">
        <v>5836</v>
      </c>
      <c r="BH2697" s="93" t="str">
        <f t="shared" si="106"/>
        <v>North Carolina Haywood</v>
      </c>
      <c r="BI2697" s="93" t="s">
        <v>197</v>
      </c>
      <c r="BJ2697" s="93" t="s">
        <v>5725</v>
      </c>
      <c r="BK2697" s="93" t="s">
        <v>438</v>
      </c>
      <c r="BL2697" s="100" t="str">
        <f>" "</f>
        <v xml:space="preserve"> </v>
      </c>
      <c r="BM2697" s="95" t="s">
        <v>354</v>
      </c>
    </row>
    <row r="2698" spans="53:65" ht="15" x14ac:dyDescent="0.25">
      <c r="BA2698" s="91" t="s">
        <v>5837</v>
      </c>
      <c r="BB2698" s="91" t="s">
        <v>5524</v>
      </c>
      <c r="BC2698" s="91" t="s">
        <v>2199</v>
      </c>
      <c r="BD2698" s="473" t="s">
        <v>1301</v>
      </c>
      <c r="BE2698">
        <v>2691</v>
      </c>
      <c r="BF2698" s="93" t="s">
        <v>5715</v>
      </c>
      <c r="BG2698" s="311" t="s">
        <v>5836</v>
      </c>
      <c r="BH2698" s="93" t="str">
        <f t="shared" si="106"/>
        <v>North Carolina Haywood</v>
      </c>
      <c r="BI2698" s="93" t="s">
        <v>1799</v>
      </c>
      <c r="BJ2698" s="93" t="s">
        <v>1801</v>
      </c>
      <c r="BK2698" s="93" t="s">
        <v>1801</v>
      </c>
      <c r="BL2698" s="93" t="s">
        <v>5718</v>
      </c>
      <c r="BM2698" s="95" t="s">
        <v>5719</v>
      </c>
    </row>
    <row r="2699" spans="53:65" ht="15" x14ac:dyDescent="0.25">
      <c r="BA2699" s="90" t="s">
        <v>5838</v>
      </c>
      <c r="BB2699" s="90" t="s">
        <v>5524</v>
      </c>
      <c r="BC2699" s="90" t="s">
        <v>2199</v>
      </c>
      <c r="BD2699" s="473" t="s">
        <v>1301</v>
      </c>
      <c r="BE2699">
        <v>2692</v>
      </c>
      <c r="BF2699" s="93" t="s">
        <v>5715</v>
      </c>
      <c r="BG2699" s="311" t="s">
        <v>3178</v>
      </c>
      <c r="BH2699" s="93" t="str">
        <f t="shared" si="106"/>
        <v>North Carolina Henderson</v>
      </c>
      <c r="BI2699" s="93" t="s">
        <v>197</v>
      </c>
      <c r="BJ2699" s="93" t="s">
        <v>5725</v>
      </c>
      <c r="BK2699" s="93" t="s">
        <v>438</v>
      </c>
      <c r="BL2699" s="100" t="str">
        <f>" "</f>
        <v xml:space="preserve"> </v>
      </c>
      <c r="BM2699" s="95" t="s">
        <v>354</v>
      </c>
    </row>
    <row r="2700" spans="53:65" ht="15" x14ac:dyDescent="0.25">
      <c r="BA2700" s="91" t="s">
        <v>5839</v>
      </c>
      <c r="BB2700" s="91" t="s">
        <v>5524</v>
      </c>
      <c r="BC2700" s="91" t="s">
        <v>2199</v>
      </c>
      <c r="BD2700" s="473" t="s">
        <v>1301</v>
      </c>
      <c r="BE2700">
        <v>2693</v>
      </c>
      <c r="BF2700" s="93" t="s">
        <v>5715</v>
      </c>
      <c r="BG2700" s="311" t="s">
        <v>3178</v>
      </c>
      <c r="BH2700" s="93" t="str">
        <f t="shared" si="106"/>
        <v>North Carolina Henderson</v>
      </c>
      <c r="BI2700" s="93" t="s">
        <v>1799</v>
      </c>
      <c r="BJ2700" s="93" t="s">
        <v>1801</v>
      </c>
      <c r="BK2700" s="93" t="s">
        <v>1801</v>
      </c>
      <c r="BL2700" s="93" t="s">
        <v>5718</v>
      </c>
      <c r="BM2700" s="95" t="s">
        <v>5719</v>
      </c>
    </row>
    <row r="2701" spans="53:65" ht="15" x14ac:dyDescent="0.25">
      <c r="BA2701" s="90" t="s">
        <v>5840</v>
      </c>
      <c r="BB2701" s="90" t="s">
        <v>5524</v>
      </c>
      <c r="BC2701" s="90" t="s">
        <v>2199</v>
      </c>
      <c r="BD2701" s="473" t="s">
        <v>1301</v>
      </c>
      <c r="BE2701">
        <v>2694</v>
      </c>
      <c r="BF2701" s="93" t="s">
        <v>5715</v>
      </c>
      <c r="BG2701" s="311" t="s">
        <v>5841</v>
      </c>
      <c r="BH2701" s="93" t="str">
        <f t="shared" si="106"/>
        <v>North Carolina Hertford</v>
      </c>
      <c r="BI2701" s="93" t="s">
        <v>197</v>
      </c>
      <c r="BJ2701" s="93" t="s">
        <v>998</v>
      </c>
      <c r="BK2701" s="93" t="s">
        <v>438</v>
      </c>
      <c r="BL2701" s="100" t="str">
        <f>" "</f>
        <v xml:space="preserve"> </v>
      </c>
      <c r="BM2701" s="95" t="s">
        <v>308</v>
      </c>
    </row>
    <row r="2702" spans="53:65" ht="15" x14ac:dyDescent="0.25">
      <c r="BA2702" s="90" t="s">
        <v>5842</v>
      </c>
      <c r="BB2702" s="90" t="s">
        <v>5524</v>
      </c>
      <c r="BC2702" s="90" t="s">
        <v>2199</v>
      </c>
      <c r="BD2702" s="473" t="s">
        <v>1301</v>
      </c>
      <c r="BE2702">
        <v>2695</v>
      </c>
      <c r="BF2702" s="93" t="s">
        <v>5715</v>
      </c>
      <c r="BG2702" s="311" t="s">
        <v>5841</v>
      </c>
      <c r="BH2702" s="93" t="str">
        <f t="shared" si="106"/>
        <v>North Carolina Hertford</v>
      </c>
      <c r="BI2702" s="93" t="s">
        <v>1799</v>
      </c>
      <c r="BJ2702" s="93" t="s">
        <v>1800</v>
      </c>
      <c r="BK2702" s="93" t="s">
        <v>1800</v>
      </c>
      <c r="BL2702" s="93" t="s">
        <v>5718</v>
      </c>
      <c r="BM2702" s="95" t="s">
        <v>5719</v>
      </c>
    </row>
    <row r="2703" spans="53:65" ht="15" x14ac:dyDescent="0.25">
      <c r="BA2703" s="91" t="s">
        <v>5843</v>
      </c>
      <c r="BB2703" s="91" t="s">
        <v>5524</v>
      </c>
      <c r="BC2703" s="91" t="s">
        <v>2199</v>
      </c>
      <c r="BD2703" s="473" t="s">
        <v>1301</v>
      </c>
      <c r="BE2703">
        <v>2696</v>
      </c>
      <c r="BF2703" s="93" t="s">
        <v>5715</v>
      </c>
      <c r="BG2703" s="311" t="s">
        <v>5844</v>
      </c>
      <c r="BH2703" s="93" t="str">
        <f t="shared" si="106"/>
        <v>North Carolina Hoke</v>
      </c>
      <c r="BI2703" s="93" t="s">
        <v>197</v>
      </c>
      <c r="BJ2703" s="93" t="s">
        <v>2433</v>
      </c>
      <c r="BK2703" s="93" t="s">
        <v>438</v>
      </c>
      <c r="BL2703" s="100" t="str">
        <f>" "</f>
        <v xml:space="preserve"> </v>
      </c>
      <c r="BM2703" s="95" t="s">
        <v>305</v>
      </c>
    </row>
    <row r="2704" spans="53:65" ht="15" x14ac:dyDescent="0.25">
      <c r="BA2704" s="90" t="s">
        <v>5845</v>
      </c>
      <c r="BB2704" s="90" t="s">
        <v>5524</v>
      </c>
      <c r="BC2704" s="90" t="s">
        <v>2199</v>
      </c>
      <c r="BD2704" s="473" t="s">
        <v>1301</v>
      </c>
      <c r="BE2704">
        <v>2697</v>
      </c>
      <c r="BF2704" s="93" t="s">
        <v>5715</v>
      </c>
      <c r="BG2704" s="311" t="s">
        <v>5844</v>
      </c>
      <c r="BH2704" s="93" t="str">
        <f t="shared" si="106"/>
        <v>North Carolina Hoke</v>
      </c>
      <c r="BI2704" s="93" t="s">
        <v>1799</v>
      </c>
      <c r="BJ2704" s="93" t="s">
        <v>1800</v>
      </c>
      <c r="BK2704" s="93" t="s">
        <v>1800</v>
      </c>
      <c r="BL2704" s="93" t="s">
        <v>5718</v>
      </c>
      <c r="BM2704" s="95" t="s">
        <v>5719</v>
      </c>
    </row>
    <row r="2705" spans="53:65" ht="15" x14ac:dyDescent="0.25">
      <c r="BA2705" s="91" t="s">
        <v>5846</v>
      </c>
      <c r="BB2705" s="91" t="s">
        <v>5524</v>
      </c>
      <c r="BC2705" s="91" t="s">
        <v>2199</v>
      </c>
      <c r="BD2705" s="473" t="s">
        <v>1301</v>
      </c>
      <c r="BE2705">
        <v>2698</v>
      </c>
      <c r="BF2705" s="93" t="s">
        <v>5715</v>
      </c>
      <c r="BG2705" s="311" t="s">
        <v>5847</v>
      </c>
      <c r="BH2705" s="93" t="str">
        <f t="shared" si="106"/>
        <v>North Carolina Hyde</v>
      </c>
      <c r="BI2705" s="93" t="s">
        <v>197</v>
      </c>
      <c r="BJ2705" s="93" t="s">
        <v>998</v>
      </c>
      <c r="BK2705" s="93" t="s">
        <v>438</v>
      </c>
      <c r="BL2705" s="100" t="str">
        <f>" "</f>
        <v xml:space="preserve"> </v>
      </c>
      <c r="BM2705" s="95" t="s">
        <v>308</v>
      </c>
    </row>
    <row r="2706" spans="53:65" ht="15" x14ac:dyDescent="0.25">
      <c r="BA2706" s="91" t="s">
        <v>5848</v>
      </c>
      <c r="BB2706" s="91" t="s">
        <v>5524</v>
      </c>
      <c r="BC2706" s="91" t="s">
        <v>2199</v>
      </c>
      <c r="BD2706" s="473" t="s">
        <v>1301</v>
      </c>
      <c r="BE2706">
        <v>2699</v>
      </c>
      <c r="BF2706" s="93" t="s">
        <v>5715</v>
      </c>
      <c r="BG2706" s="311" t="s">
        <v>5847</v>
      </c>
      <c r="BH2706" s="93" t="str">
        <f t="shared" si="106"/>
        <v>North Carolina Hyde</v>
      </c>
      <c r="BI2706" s="93" t="s">
        <v>1799</v>
      </c>
      <c r="BJ2706" s="93" t="s">
        <v>1800</v>
      </c>
      <c r="BK2706" s="93" t="s">
        <v>1800</v>
      </c>
      <c r="BL2706" s="93" t="s">
        <v>5718</v>
      </c>
      <c r="BM2706" s="95" t="s">
        <v>5719</v>
      </c>
    </row>
    <row r="2707" spans="53:65" ht="15" x14ac:dyDescent="0.25">
      <c r="BA2707" s="90" t="s">
        <v>5849</v>
      </c>
      <c r="BB2707" s="90" t="s">
        <v>5524</v>
      </c>
      <c r="BC2707" s="90" t="s">
        <v>2199</v>
      </c>
      <c r="BD2707" s="473" t="s">
        <v>1301</v>
      </c>
      <c r="BE2707">
        <v>2700</v>
      </c>
      <c r="BF2707" s="93" t="s">
        <v>5715</v>
      </c>
      <c r="BG2707" s="311" t="s">
        <v>5850</v>
      </c>
      <c r="BH2707" s="93" t="str">
        <f t="shared" si="106"/>
        <v>North Carolina Iredell</v>
      </c>
      <c r="BI2707" s="93" t="s">
        <v>197</v>
      </c>
      <c r="BJ2707" s="93" t="s">
        <v>2433</v>
      </c>
      <c r="BK2707" s="93" t="s">
        <v>438</v>
      </c>
      <c r="BL2707" s="100" t="str">
        <f>" "</f>
        <v xml:space="preserve"> </v>
      </c>
      <c r="BM2707" s="95" t="s">
        <v>305</v>
      </c>
    </row>
    <row r="2708" spans="53:65" ht="15" x14ac:dyDescent="0.25">
      <c r="BA2708" s="91" t="s">
        <v>5851</v>
      </c>
      <c r="BB2708" s="91" t="s">
        <v>5524</v>
      </c>
      <c r="BC2708" s="91" t="s">
        <v>2199</v>
      </c>
      <c r="BD2708" s="473" t="s">
        <v>1301</v>
      </c>
      <c r="BE2708">
        <v>2701</v>
      </c>
      <c r="BF2708" s="93" t="s">
        <v>5715</v>
      </c>
      <c r="BG2708" s="311" t="s">
        <v>5850</v>
      </c>
      <c r="BH2708" s="93" t="str">
        <f t="shared" si="106"/>
        <v>North Carolina Iredell</v>
      </c>
      <c r="BI2708" s="93" t="s">
        <v>1799</v>
      </c>
      <c r="BJ2708" s="93" t="s">
        <v>1801</v>
      </c>
      <c r="BK2708" s="93" t="s">
        <v>1801</v>
      </c>
      <c r="BL2708" s="93" t="s">
        <v>5718</v>
      </c>
      <c r="BM2708" s="95" t="s">
        <v>5719</v>
      </c>
    </row>
    <row r="2709" spans="53:65" ht="15" x14ac:dyDescent="0.25">
      <c r="BA2709" s="90" t="s">
        <v>5852</v>
      </c>
      <c r="BB2709" s="90" t="s">
        <v>5524</v>
      </c>
      <c r="BC2709" s="90" t="s">
        <v>2199</v>
      </c>
      <c r="BD2709" s="473" t="s">
        <v>1301</v>
      </c>
      <c r="BE2709">
        <v>2702</v>
      </c>
      <c r="BF2709" s="93" t="s">
        <v>5715</v>
      </c>
      <c r="BG2709" s="311" t="s">
        <v>848</v>
      </c>
      <c r="BH2709" s="93" t="str">
        <f t="shared" si="106"/>
        <v>North Carolina Jackson</v>
      </c>
      <c r="BI2709" s="93" t="s">
        <v>197</v>
      </c>
      <c r="BJ2709" s="93" t="s">
        <v>5725</v>
      </c>
      <c r="BK2709" s="93" t="s">
        <v>438</v>
      </c>
      <c r="BL2709" s="100" t="str">
        <f>" "</f>
        <v xml:space="preserve"> </v>
      </c>
      <c r="BM2709" s="95" t="s">
        <v>354</v>
      </c>
    </row>
    <row r="2710" spans="53:65" ht="15" x14ac:dyDescent="0.25">
      <c r="BA2710" s="90" t="s">
        <v>5853</v>
      </c>
      <c r="BB2710" s="90" t="s">
        <v>5524</v>
      </c>
      <c r="BC2710" s="90" t="s">
        <v>2199</v>
      </c>
      <c r="BD2710" s="473" t="s">
        <v>1301</v>
      </c>
      <c r="BE2710">
        <v>2703</v>
      </c>
      <c r="BF2710" s="93" t="s">
        <v>5715</v>
      </c>
      <c r="BG2710" s="311" t="s">
        <v>848</v>
      </c>
      <c r="BH2710" s="93" t="str">
        <f t="shared" si="106"/>
        <v>North Carolina Jackson</v>
      </c>
      <c r="BI2710" s="93" t="s">
        <v>1799</v>
      </c>
      <c r="BJ2710" s="93" t="s">
        <v>1801</v>
      </c>
      <c r="BK2710" s="93" t="s">
        <v>1801</v>
      </c>
      <c r="BL2710" s="93" t="s">
        <v>5718</v>
      </c>
      <c r="BM2710" s="95" t="s">
        <v>5719</v>
      </c>
    </row>
    <row r="2711" spans="53:65" ht="15" x14ac:dyDescent="0.25">
      <c r="BA2711" s="91" t="s">
        <v>5854</v>
      </c>
      <c r="BB2711" s="91" t="s">
        <v>5524</v>
      </c>
      <c r="BC2711" s="91" t="s">
        <v>2199</v>
      </c>
      <c r="BD2711" s="473" t="s">
        <v>1301</v>
      </c>
      <c r="BE2711">
        <v>2704</v>
      </c>
      <c r="BF2711" s="93" t="s">
        <v>5715</v>
      </c>
      <c r="BG2711" s="311" t="s">
        <v>5855</v>
      </c>
      <c r="BH2711" s="93" t="str">
        <f t="shared" si="106"/>
        <v>North Carolina Johnston</v>
      </c>
      <c r="BI2711" s="93" t="s">
        <v>197</v>
      </c>
      <c r="BJ2711" s="93" t="s">
        <v>2433</v>
      </c>
      <c r="BK2711" s="93" t="s">
        <v>438</v>
      </c>
      <c r="BL2711" s="100" t="str">
        <f>" "</f>
        <v xml:space="preserve"> </v>
      </c>
      <c r="BM2711" s="95" t="s">
        <v>305</v>
      </c>
    </row>
    <row r="2712" spans="53:65" ht="15" x14ac:dyDescent="0.25">
      <c r="BA2712" s="90" t="s">
        <v>5856</v>
      </c>
      <c r="BB2712" s="90" t="s">
        <v>5524</v>
      </c>
      <c r="BC2712" s="90" t="s">
        <v>2199</v>
      </c>
      <c r="BD2712" s="473" t="s">
        <v>1301</v>
      </c>
      <c r="BE2712">
        <v>2705</v>
      </c>
      <c r="BF2712" s="93" t="s">
        <v>5715</v>
      </c>
      <c r="BG2712" s="311" t="s">
        <v>5855</v>
      </c>
      <c r="BH2712" s="93" t="str">
        <f t="shared" si="106"/>
        <v>North Carolina Johnston</v>
      </c>
      <c r="BI2712" s="93" t="s">
        <v>1799</v>
      </c>
      <c r="BJ2712" s="93" t="s">
        <v>1800</v>
      </c>
      <c r="BK2712" s="93" t="s">
        <v>1800</v>
      </c>
      <c r="BL2712" s="93" t="s">
        <v>5718</v>
      </c>
      <c r="BM2712" s="95" t="s">
        <v>5719</v>
      </c>
    </row>
    <row r="2713" spans="53:65" ht="15" x14ac:dyDescent="0.25">
      <c r="BA2713" s="91" t="s">
        <v>5857</v>
      </c>
      <c r="BB2713" s="91" t="s">
        <v>5524</v>
      </c>
      <c r="BC2713" s="91" t="s">
        <v>2199</v>
      </c>
      <c r="BD2713" s="473" t="s">
        <v>1301</v>
      </c>
      <c r="BE2713">
        <v>2706</v>
      </c>
      <c r="BF2713" s="93" t="s">
        <v>5715</v>
      </c>
      <c r="BG2713" s="311" t="s">
        <v>2547</v>
      </c>
      <c r="BH2713" s="93" t="str">
        <f t="shared" si="106"/>
        <v>North Carolina Jones</v>
      </c>
      <c r="BI2713" s="93" t="s">
        <v>197</v>
      </c>
      <c r="BJ2713" s="93" t="s">
        <v>998</v>
      </c>
      <c r="BK2713" s="93" t="s">
        <v>438</v>
      </c>
      <c r="BL2713" s="100" t="str">
        <f>" "</f>
        <v xml:space="preserve"> </v>
      </c>
      <c r="BM2713" s="95" t="s">
        <v>308</v>
      </c>
    </row>
    <row r="2714" spans="53:65" ht="15" x14ac:dyDescent="0.25">
      <c r="BA2714" s="90" t="s">
        <v>5858</v>
      </c>
      <c r="BB2714" s="90" t="s">
        <v>5524</v>
      </c>
      <c r="BC2714" s="90" t="s">
        <v>2199</v>
      </c>
      <c r="BD2714" s="473" t="s">
        <v>1301</v>
      </c>
      <c r="BE2714">
        <v>2707</v>
      </c>
      <c r="BF2714" s="93" t="s">
        <v>5715</v>
      </c>
      <c r="BG2714" s="311" t="s">
        <v>2547</v>
      </c>
      <c r="BH2714" s="93" t="str">
        <f t="shared" si="106"/>
        <v>North Carolina Jones</v>
      </c>
      <c r="BI2714" s="93" t="s">
        <v>1799</v>
      </c>
      <c r="BJ2714" s="93" t="s">
        <v>1800</v>
      </c>
      <c r="BK2714" s="93" t="s">
        <v>1800</v>
      </c>
      <c r="BL2714" s="93" t="s">
        <v>5718</v>
      </c>
      <c r="BM2714" s="95" t="s">
        <v>5719</v>
      </c>
    </row>
    <row r="2715" spans="53:65" ht="15" x14ac:dyDescent="0.25">
      <c r="BA2715" s="91" t="s">
        <v>5859</v>
      </c>
      <c r="BB2715" s="91" t="s">
        <v>5524</v>
      </c>
      <c r="BC2715" s="91" t="s">
        <v>2199</v>
      </c>
      <c r="BD2715" s="473" t="s">
        <v>1301</v>
      </c>
      <c r="BE2715">
        <v>2708</v>
      </c>
      <c r="BF2715" s="93" t="s">
        <v>5715</v>
      </c>
      <c r="BG2715" s="311" t="s">
        <v>886</v>
      </c>
      <c r="BH2715" s="93" t="str">
        <f t="shared" si="106"/>
        <v>North Carolina Lee</v>
      </c>
      <c r="BI2715" s="93" t="s">
        <v>197</v>
      </c>
      <c r="BJ2715" s="93" t="s">
        <v>2433</v>
      </c>
      <c r="BK2715" s="93" t="s">
        <v>438</v>
      </c>
      <c r="BL2715" s="100" t="str">
        <f>" "</f>
        <v xml:space="preserve"> </v>
      </c>
      <c r="BM2715" s="95" t="s">
        <v>305</v>
      </c>
    </row>
    <row r="2716" spans="53:65" ht="15" x14ac:dyDescent="0.25">
      <c r="BA2716" s="91" t="s">
        <v>5860</v>
      </c>
      <c r="BB2716" s="91" t="s">
        <v>5524</v>
      </c>
      <c r="BC2716" s="91" t="s">
        <v>2199</v>
      </c>
      <c r="BD2716" s="473" t="s">
        <v>1301</v>
      </c>
      <c r="BE2716">
        <v>2709</v>
      </c>
      <c r="BF2716" s="93" t="s">
        <v>5715</v>
      </c>
      <c r="BG2716" s="311" t="s">
        <v>886</v>
      </c>
      <c r="BH2716" s="93" t="str">
        <f t="shared" si="106"/>
        <v>North Carolina Lee</v>
      </c>
      <c r="BI2716" s="93" t="s">
        <v>1799</v>
      </c>
      <c r="BJ2716" s="93" t="s">
        <v>1801</v>
      </c>
      <c r="BK2716" s="93" t="s">
        <v>1801</v>
      </c>
      <c r="BL2716" s="93" t="s">
        <v>5718</v>
      </c>
      <c r="BM2716" s="95" t="s">
        <v>5719</v>
      </c>
    </row>
    <row r="2717" spans="53:65" ht="15" x14ac:dyDescent="0.25">
      <c r="BA2717" s="90" t="s">
        <v>5861</v>
      </c>
      <c r="BB2717" s="90" t="s">
        <v>5524</v>
      </c>
      <c r="BC2717" s="90" t="s">
        <v>5723</v>
      </c>
      <c r="BD2717" s="473" t="s">
        <v>1301</v>
      </c>
      <c r="BE2717">
        <v>2710</v>
      </c>
      <c r="BF2717" s="93" t="s">
        <v>5715</v>
      </c>
      <c r="BG2717" s="311" t="s">
        <v>5862</v>
      </c>
      <c r="BH2717" s="93" t="str">
        <f t="shared" si="106"/>
        <v>North Carolina Lenoir</v>
      </c>
      <c r="BI2717" s="93" t="s">
        <v>197</v>
      </c>
      <c r="BJ2717" s="93" t="s">
        <v>2433</v>
      </c>
      <c r="BK2717" s="93" t="s">
        <v>438</v>
      </c>
      <c r="BL2717" s="100" t="str">
        <f>" "</f>
        <v xml:space="preserve"> </v>
      </c>
      <c r="BM2717" s="95" t="s">
        <v>305</v>
      </c>
    </row>
    <row r="2718" spans="53:65" ht="15" x14ac:dyDescent="0.25">
      <c r="BA2718" s="91" t="s">
        <v>5863</v>
      </c>
      <c r="BB2718" s="91" t="s">
        <v>5524</v>
      </c>
      <c r="BC2718" s="91" t="s">
        <v>5723</v>
      </c>
      <c r="BD2718" s="473" t="s">
        <v>1301</v>
      </c>
      <c r="BE2718">
        <v>2711</v>
      </c>
      <c r="BF2718" s="93" t="s">
        <v>5715</v>
      </c>
      <c r="BG2718" s="311" t="s">
        <v>5862</v>
      </c>
      <c r="BH2718" s="93" t="str">
        <f t="shared" si="106"/>
        <v>North Carolina Lenoir</v>
      </c>
      <c r="BI2718" s="93" t="s">
        <v>1799</v>
      </c>
      <c r="BJ2718" s="93" t="s">
        <v>1800</v>
      </c>
      <c r="BK2718" s="93" t="s">
        <v>1800</v>
      </c>
      <c r="BL2718" s="93" t="s">
        <v>5718</v>
      </c>
      <c r="BM2718" s="95" t="s">
        <v>5719</v>
      </c>
    </row>
    <row r="2719" spans="53:65" ht="15" x14ac:dyDescent="0.25">
      <c r="BA2719" s="90" t="s">
        <v>5864</v>
      </c>
      <c r="BB2719" s="90" t="s">
        <v>5524</v>
      </c>
      <c r="BC2719" s="90" t="s">
        <v>5723</v>
      </c>
      <c r="BD2719" s="473" t="s">
        <v>1301</v>
      </c>
      <c r="BE2719">
        <v>2712</v>
      </c>
      <c r="BF2719" s="93" t="s">
        <v>5715</v>
      </c>
      <c r="BG2719" s="311" t="s">
        <v>1296</v>
      </c>
      <c r="BH2719" s="93" t="str">
        <f t="shared" si="106"/>
        <v>North Carolina Lincoln</v>
      </c>
      <c r="BI2719" s="93" t="s">
        <v>197</v>
      </c>
      <c r="BJ2719" s="93" t="s">
        <v>2433</v>
      </c>
      <c r="BK2719" s="93" t="s">
        <v>438</v>
      </c>
      <c r="BL2719" s="100" t="str">
        <f>" "</f>
        <v xml:space="preserve"> </v>
      </c>
      <c r="BM2719" s="95" t="s">
        <v>305</v>
      </c>
    </row>
    <row r="2720" spans="53:65" ht="15" x14ac:dyDescent="0.25">
      <c r="BA2720" s="90" t="s">
        <v>5865</v>
      </c>
      <c r="BB2720" s="90" t="s">
        <v>5524</v>
      </c>
      <c r="BC2720" s="90" t="s">
        <v>5723</v>
      </c>
      <c r="BD2720" s="473" t="s">
        <v>1301</v>
      </c>
      <c r="BE2720">
        <v>2713</v>
      </c>
      <c r="BF2720" s="93" t="s">
        <v>5715</v>
      </c>
      <c r="BG2720" s="311" t="s">
        <v>1296</v>
      </c>
      <c r="BH2720" s="93" t="str">
        <f t="shared" si="106"/>
        <v>North Carolina Lincoln</v>
      </c>
      <c r="BI2720" s="93" t="s">
        <v>1799</v>
      </c>
      <c r="BJ2720" s="93" t="s">
        <v>1801</v>
      </c>
      <c r="BK2720" s="93" t="s">
        <v>1801</v>
      </c>
      <c r="BL2720" s="93" t="s">
        <v>5718</v>
      </c>
      <c r="BM2720" s="95" t="s">
        <v>5719</v>
      </c>
    </row>
    <row r="2721" spans="53:65" ht="15" x14ac:dyDescent="0.25">
      <c r="BA2721" s="91" t="s">
        <v>5866</v>
      </c>
      <c r="BB2721" s="91" t="s">
        <v>5524</v>
      </c>
      <c r="BC2721" s="91" t="s">
        <v>5723</v>
      </c>
      <c r="BD2721" s="473" t="s">
        <v>1301</v>
      </c>
      <c r="BE2721">
        <v>2714</v>
      </c>
      <c r="BF2721" s="93" t="s">
        <v>5715</v>
      </c>
      <c r="BG2721" s="311" t="s">
        <v>914</v>
      </c>
      <c r="BH2721" s="93" t="str">
        <f t="shared" si="106"/>
        <v>North Carolina Macon</v>
      </c>
      <c r="BI2721" s="93" t="s">
        <v>197</v>
      </c>
      <c r="BJ2721" s="93" t="s">
        <v>5725</v>
      </c>
      <c r="BK2721" s="93" t="s">
        <v>438</v>
      </c>
      <c r="BL2721" s="100" t="str">
        <f>" "</f>
        <v xml:space="preserve"> </v>
      </c>
      <c r="BM2721" s="95" t="s">
        <v>354</v>
      </c>
    </row>
    <row r="2722" spans="53:65" ht="15" x14ac:dyDescent="0.25">
      <c r="BA2722" s="90" t="s">
        <v>5867</v>
      </c>
      <c r="BB2722" s="90" t="s">
        <v>5524</v>
      </c>
      <c r="BC2722" s="90" t="s">
        <v>5723</v>
      </c>
      <c r="BD2722" s="473" t="s">
        <v>1301</v>
      </c>
      <c r="BE2722">
        <v>2715</v>
      </c>
      <c r="BF2722" s="93" t="s">
        <v>5715</v>
      </c>
      <c r="BG2722" s="311" t="s">
        <v>914</v>
      </c>
      <c r="BH2722" s="93" t="str">
        <f t="shared" si="106"/>
        <v>North Carolina Macon</v>
      </c>
      <c r="BI2722" s="93" t="s">
        <v>1799</v>
      </c>
      <c r="BJ2722" s="93" t="s">
        <v>1801</v>
      </c>
      <c r="BK2722" s="93" t="s">
        <v>1801</v>
      </c>
      <c r="BL2722" s="93" t="s">
        <v>5718</v>
      </c>
      <c r="BM2722" s="95" t="s">
        <v>5719</v>
      </c>
    </row>
    <row r="2723" spans="53:65" ht="15" x14ac:dyDescent="0.25">
      <c r="BA2723" s="91" t="s">
        <v>5868</v>
      </c>
      <c r="BB2723" s="91" t="s">
        <v>5524</v>
      </c>
      <c r="BC2723" s="91" t="s">
        <v>5723</v>
      </c>
      <c r="BD2723" s="473" t="s">
        <v>1301</v>
      </c>
      <c r="BE2723">
        <v>2716</v>
      </c>
      <c r="BF2723" s="93" t="s">
        <v>5715</v>
      </c>
      <c r="BG2723" s="311" t="s">
        <v>925</v>
      </c>
      <c r="BH2723" s="93" t="str">
        <f t="shared" si="106"/>
        <v>North Carolina Madison</v>
      </c>
      <c r="BI2723" s="93" t="s">
        <v>197</v>
      </c>
      <c r="BJ2723" s="93" t="s">
        <v>5725</v>
      </c>
      <c r="BK2723" s="93" t="s">
        <v>438</v>
      </c>
      <c r="BL2723" s="100" t="str">
        <f>" "</f>
        <v xml:space="preserve"> </v>
      </c>
      <c r="BM2723" s="95" t="s">
        <v>354</v>
      </c>
    </row>
    <row r="2724" spans="53:65" ht="15" x14ac:dyDescent="0.25">
      <c r="BA2724" s="91" t="s">
        <v>5869</v>
      </c>
      <c r="BB2724" s="91" t="s">
        <v>5524</v>
      </c>
      <c r="BC2724" s="91" t="s">
        <v>5723</v>
      </c>
      <c r="BD2724" s="473" t="s">
        <v>1301</v>
      </c>
      <c r="BE2724">
        <v>2717</v>
      </c>
      <c r="BF2724" s="93" t="s">
        <v>5715</v>
      </c>
      <c r="BG2724" s="311" t="s">
        <v>925</v>
      </c>
      <c r="BH2724" s="93" t="str">
        <f t="shared" ref="BH2724:BH2788" si="107">_xlfn.CONCAT(BF2724," ",BG2724)</f>
        <v>North Carolina Madison</v>
      </c>
      <c r="BI2724" s="93" t="s">
        <v>1799</v>
      </c>
      <c r="BJ2724" s="93" t="s">
        <v>1801</v>
      </c>
      <c r="BK2724" s="93" t="s">
        <v>1801</v>
      </c>
      <c r="BL2724" s="93" t="s">
        <v>5718</v>
      </c>
      <c r="BM2724" s="95" t="s">
        <v>5719</v>
      </c>
    </row>
    <row r="2725" spans="53:65" ht="15" x14ac:dyDescent="0.25">
      <c r="BA2725" s="90" t="s">
        <v>5870</v>
      </c>
      <c r="BB2725" s="90" t="s">
        <v>5524</v>
      </c>
      <c r="BC2725" s="90" t="s">
        <v>5723</v>
      </c>
      <c r="BD2725" s="473" t="s">
        <v>1301</v>
      </c>
      <c r="BE2725">
        <v>2718</v>
      </c>
      <c r="BF2725" s="93" t="s">
        <v>5715</v>
      </c>
      <c r="BG2725" s="311" t="s">
        <v>2008</v>
      </c>
      <c r="BH2725" s="93" t="str">
        <f t="shared" si="107"/>
        <v>North Carolina Martin</v>
      </c>
      <c r="BI2725" s="93" t="s">
        <v>197</v>
      </c>
      <c r="BJ2725" s="93" t="s">
        <v>998</v>
      </c>
      <c r="BK2725" s="93" t="s">
        <v>438</v>
      </c>
      <c r="BL2725" s="100" t="str">
        <f>" "</f>
        <v xml:space="preserve"> </v>
      </c>
      <c r="BM2725" s="95" t="s">
        <v>308</v>
      </c>
    </row>
    <row r="2726" spans="53:65" ht="15" x14ac:dyDescent="0.25">
      <c r="BA2726" s="91" t="s">
        <v>5871</v>
      </c>
      <c r="BB2726" s="91" t="s">
        <v>5524</v>
      </c>
      <c r="BC2726" s="91" t="s">
        <v>5723</v>
      </c>
      <c r="BD2726" s="473" t="s">
        <v>1301</v>
      </c>
      <c r="BE2726">
        <v>2719</v>
      </c>
      <c r="BF2726" s="93" t="s">
        <v>5715</v>
      </c>
      <c r="BG2726" s="311" t="s">
        <v>2008</v>
      </c>
      <c r="BH2726" s="93" t="str">
        <f t="shared" si="107"/>
        <v>North Carolina Martin</v>
      </c>
      <c r="BI2726" s="93" t="s">
        <v>1799</v>
      </c>
      <c r="BJ2726" s="93" t="s">
        <v>1800</v>
      </c>
      <c r="BK2726" s="93" t="s">
        <v>1800</v>
      </c>
      <c r="BL2726" s="93" t="s">
        <v>5718</v>
      </c>
      <c r="BM2726" s="95" t="s">
        <v>5719</v>
      </c>
    </row>
    <row r="2727" spans="53:65" ht="15" x14ac:dyDescent="0.25">
      <c r="BA2727" s="90" t="s">
        <v>5872</v>
      </c>
      <c r="BB2727" s="90" t="s">
        <v>5524</v>
      </c>
      <c r="BC2727" s="90" t="s">
        <v>5723</v>
      </c>
      <c r="BD2727" s="473" t="s">
        <v>1301</v>
      </c>
      <c r="BE2727">
        <v>2720</v>
      </c>
      <c r="BF2727" s="93" t="s">
        <v>5715</v>
      </c>
      <c r="BG2727" s="311" t="s">
        <v>5873</v>
      </c>
      <c r="BH2727" s="93" t="str">
        <f t="shared" si="107"/>
        <v>North Carolina McDowell</v>
      </c>
      <c r="BI2727" s="93" t="s">
        <v>197</v>
      </c>
      <c r="BJ2727" s="93" t="s">
        <v>5725</v>
      </c>
      <c r="BK2727" s="93" t="s">
        <v>438</v>
      </c>
      <c r="BL2727" s="100" t="str">
        <f>" "</f>
        <v xml:space="preserve"> </v>
      </c>
      <c r="BM2727" s="95" t="s">
        <v>354</v>
      </c>
    </row>
    <row r="2728" spans="53:65" ht="15" x14ac:dyDescent="0.25">
      <c r="BA2728" s="90" t="s">
        <v>5874</v>
      </c>
      <c r="BB2728" s="90" t="s">
        <v>5524</v>
      </c>
      <c r="BC2728" s="90" t="s">
        <v>5695</v>
      </c>
      <c r="BD2728" s="473" t="s">
        <v>1301</v>
      </c>
      <c r="BE2728">
        <v>2721</v>
      </c>
      <c r="BF2728" s="93" t="s">
        <v>5715</v>
      </c>
      <c r="BG2728" s="311" t="s">
        <v>5873</v>
      </c>
      <c r="BH2728" s="93" t="str">
        <f t="shared" si="107"/>
        <v>North Carolina McDowell</v>
      </c>
      <c r="BI2728" s="93" t="s">
        <v>1799</v>
      </c>
      <c r="BJ2728" s="93" t="s">
        <v>1801</v>
      </c>
      <c r="BK2728" s="93" t="s">
        <v>1801</v>
      </c>
      <c r="BL2728" s="93" t="s">
        <v>5718</v>
      </c>
      <c r="BM2728" s="95" t="s">
        <v>5719</v>
      </c>
    </row>
    <row r="2729" spans="53:65" ht="15" x14ac:dyDescent="0.25">
      <c r="BA2729" s="91" t="s">
        <v>5875</v>
      </c>
      <c r="BB2729" s="91" t="s">
        <v>5524</v>
      </c>
      <c r="BC2729" s="91" t="s">
        <v>5695</v>
      </c>
      <c r="BD2729" s="473" t="s">
        <v>1301</v>
      </c>
      <c r="BE2729">
        <v>2722</v>
      </c>
      <c r="BF2729" s="93" t="s">
        <v>5715</v>
      </c>
      <c r="BG2729" s="311" t="s">
        <v>5876</v>
      </c>
      <c r="BH2729" s="93" t="str">
        <f t="shared" si="107"/>
        <v>North Carolina Mecklenburg</v>
      </c>
      <c r="BI2729" s="93" t="s">
        <v>197</v>
      </c>
      <c r="BJ2729" s="93" t="s">
        <v>2433</v>
      </c>
      <c r="BK2729" s="93" t="s">
        <v>438</v>
      </c>
      <c r="BL2729" s="100" t="str">
        <f>" "</f>
        <v xml:space="preserve"> </v>
      </c>
      <c r="BM2729" s="95" t="s">
        <v>305</v>
      </c>
    </row>
    <row r="2730" spans="53:65" ht="15" x14ac:dyDescent="0.25">
      <c r="BA2730" s="90" t="s">
        <v>5877</v>
      </c>
      <c r="BB2730" s="90" t="s">
        <v>5524</v>
      </c>
      <c r="BC2730" s="90" t="s">
        <v>5695</v>
      </c>
      <c r="BD2730" s="473" t="s">
        <v>1301</v>
      </c>
      <c r="BE2730">
        <v>2723</v>
      </c>
      <c r="BF2730" s="93" t="s">
        <v>5715</v>
      </c>
      <c r="BG2730" s="311" t="s">
        <v>5876</v>
      </c>
      <c r="BH2730" s="93" t="str">
        <f t="shared" si="107"/>
        <v>North Carolina Mecklenburg</v>
      </c>
      <c r="BI2730" s="93" t="s">
        <v>1799</v>
      </c>
      <c r="BJ2730" s="93" t="s">
        <v>1801</v>
      </c>
      <c r="BK2730" s="93" t="s">
        <v>1801</v>
      </c>
      <c r="BL2730" s="93" t="s">
        <v>5718</v>
      </c>
      <c r="BM2730" s="95" t="s">
        <v>5719</v>
      </c>
    </row>
    <row r="2731" spans="53:65" ht="15" x14ac:dyDescent="0.25">
      <c r="BA2731" s="91" t="s">
        <v>5878</v>
      </c>
      <c r="BB2731" s="91" t="s">
        <v>5524</v>
      </c>
      <c r="BC2731" s="91" t="s">
        <v>5695</v>
      </c>
      <c r="BD2731" s="473" t="s">
        <v>1301</v>
      </c>
      <c r="BE2731">
        <v>2724</v>
      </c>
      <c r="BF2731" s="93" t="s">
        <v>5715</v>
      </c>
      <c r="BG2731" s="311" t="s">
        <v>2623</v>
      </c>
      <c r="BH2731" s="93" t="str">
        <f t="shared" si="107"/>
        <v>North Carolina Mitchell</v>
      </c>
      <c r="BI2731" s="93" t="s">
        <v>197</v>
      </c>
      <c r="BJ2731" s="93" t="s">
        <v>5725</v>
      </c>
      <c r="BK2731" s="93" t="s">
        <v>438</v>
      </c>
      <c r="BL2731" s="100" t="str">
        <f>" "</f>
        <v xml:space="preserve"> </v>
      </c>
      <c r="BM2731" s="95" t="s">
        <v>354</v>
      </c>
    </row>
    <row r="2732" spans="53:65" ht="15" x14ac:dyDescent="0.25">
      <c r="BA2732" s="90" t="s">
        <v>5879</v>
      </c>
      <c r="BB2732" s="90" t="s">
        <v>5524</v>
      </c>
      <c r="BC2732" s="90" t="s">
        <v>5695</v>
      </c>
      <c r="BD2732" s="473" t="s">
        <v>1301</v>
      </c>
      <c r="BE2732">
        <v>2725</v>
      </c>
      <c r="BF2732" s="93" t="s">
        <v>5715</v>
      </c>
      <c r="BG2732" s="311" t="s">
        <v>2623</v>
      </c>
      <c r="BH2732" s="93" t="str">
        <f t="shared" si="107"/>
        <v>North Carolina Mitchell</v>
      </c>
      <c r="BI2732" s="93" t="s">
        <v>1799</v>
      </c>
      <c r="BJ2732" s="93" t="s">
        <v>1801</v>
      </c>
      <c r="BK2732" s="93" t="s">
        <v>1801</v>
      </c>
      <c r="BL2732" s="93" t="s">
        <v>5718</v>
      </c>
      <c r="BM2732" s="95" t="s">
        <v>5719</v>
      </c>
    </row>
    <row r="2733" spans="53:65" ht="15" x14ac:dyDescent="0.25">
      <c r="BA2733" s="91" t="s">
        <v>5880</v>
      </c>
      <c r="BB2733" s="91" t="s">
        <v>5524</v>
      </c>
      <c r="BC2733" s="91" t="s">
        <v>5695</v>
      </c>
      <c r="BD2733" s="473" t="s">
        <v>1301</v>
      </c>
      <c r="BE2733">
        <v>2726</v>
      </c>
      <c r="BF2733" s="93" t="s">
        <v>5715</v>
      </c>
      <c r="BG2733" s="311" t="s">
        <v>972</v>
      </c>
      <c r="BH2733" s="93" t="str">
        <f t="shared" si="107"/>
        <v>North Carolina Montgomery</v>
      </c>
      <c r="BI2733" s="93" t="s">
        <v>197</v>
      </c>
      <c r="BJ2733" s="93" t="s">
        <v>2433</v>
      </c>
      <c r="BK2733" s="93" t="s">
        <v>438</v>
      </c>
      <c r="BL2733" s="100" t="str">
        <f>" "</f>
        <v xml:space="preserve"> </v>
      </c>
      <c r="BM2733" s="95" t="s">
        <v>305</v>
      </c>
    </row>
    <row r="2734" spans="53:65" ht="15" x14ac:dyDescent="0.25">
      <c r="BA2734" s="90" t="s">
        <v>5881</v>
      </c>
      <c r="BB2734" s="90" t="s">
        <v>5524</v>
      </c>
      <c r="BC2734" s="90" t="s">
        <v>5695</v>
      </c>
      <c r="BD2734" s="473" t="s">
        <v>1301</v>
      </c>
      <c r="BE2734">
        <v>2727</v>
      </c>
      <c r="BF2734" s="93" t="s">
        <v>5715</v>
      </c>
      <c r="BG2734" s="311" t="s">
        <v>972</v>
      </c>
      <c r="BH2734" s="93" t="str">
        <f t="shared" si="107"/>
        <v>North Carolina Montgomery</v>
      </c>
      <c r="BI2734" s="93" t="s">
        <v>1799</v>
      </c>
      <c r="BJ2734" s="93" t="s">
        <v>1801</v>
      </c>
      <c r="BK2734" s="93" t="s">
        <v>1801</v>
      </c>
      <c r="BL2734" s="93" t="s">
        <v>5718</v>
      </c>
      <c r="BM2734" s="95" t="s">
        <v>5719</v>
      </c>
    </row>
    <row r="2735" spans="53:65" ht="15" x14ac:dyDescent="0.25">
      <c r="BA2735" s="91" t="s">
        <v>5882</v>
      </c>
      <c r="BB2735" s="91" t="s">
        <v>5524</v>
      </c>
      <c r="BC2735" s="91" t="s">
        <v>5695</v>
      </c>
      <c r="BD2735" s="473" t="s">
        <v>1301</v>
      </c>
      <c r="BE2735">
        <v>2728</v>
      </c>
      <c r="BF2735" s="93" t="s">
        <v>5715</v>
      </c>
      <c r="BG2735" s="311" t="s">
        <v>5883</v>
      </c>
      <c r="BH2735" s="93" t="str">
        <f t="shared" si="107"/>
        <v>North Carolina Moore</v>
      </c>
      <c r="BI2735" s="93" t="s">
        <v>197</v>
      </c>
      <c r="BJ2735" s="93" t="s">
        <v>2433</v>
      </c>
      <c r="BK2735" s="93" t="s">
        <v>438</v>
      </c>
      <c r="BL2735" s="100" t="str">
        <f>" "</f>
        <v xml:space="preserve"> </v>
      </c>
      <c r="BM2735" s="95" t="s">
        <v>305</v>
      </c>
    </row>
    <row r="2736" spans="53:65" ht="15" x14ac:dyDescent="0.25">
      <c r="BA2736" s="90" t="s">
        <v>5884</v>
      </c>
      <c r="BB2736" s="90" t="s">
        <v>5524</v>
      </c>
      <c r="BC2736" s="90" t="s">
        <v>5695</v>
      </c>
      <c r="BD2736" s="473" t="s">
        <v>1301</v>
      </c>
      <c r="BE2736">
        <v>2729</v>
      </c>
      <c r="BF2736" s="93" t="s">
        <v>5715</v>
      </c>
      <c r="BG2736" s="311" t="s">
        <v>5883</v>
      </c>
      <c r="BH2736" s="93" t="str">
        <f t="shared" si="107"/>
        <v>North Carolina Moore</v>
      </c>
      <c r="BI2736" s="93" t="s">
        <v>1799</v>
      </c>
      <c r="BJ2736" s="93" t="s">
        <v>1801</v>
      </c>
      <c r="BK2736" s="93" t="s">
        <v>1801</v>
      </c>
      <c r="BL2736" s="93" t="s">
        <v>5718</v>
      </c>
      <c r="BM2736" s="95" t="s">
        <v>5719</v>
      </c>
    </row>
    <row r="2737" spans="53:65" ht="15" x14ac:dyDescent="0.25">
      <c r="BA2737" s="91" t="s">
        <v>5885</v>
      </c>
      <c r="BB2737" s="91" t="s">
        <v>5524</v>
      </c>
      <c r="BC2737" s="91" t="s">
        <v>5695</v>
      </c>
      <c r="BD2737" s="473" t="s">
        <v>1301</v>
      </c>
      <c r="BE2737">
        <v>2730</v>
      </c>
      <c r="BF2737" s="93" t="s">
        <v>5715</v>
      </c>
      <c r="BG2737" s="311" t="s">
        <v>5886</v>
      </c>
      <c r="BH2737" s="93" t="str">
        <f t="shared" si="107"/>
        <v>North Carolina Nash</v>
      </c>
      <c r="BI2737" s="93" t="s">
        <v>197</v>
      </c>
      <c r="BJ2737" s="93" t="s">
        <v>2433</v>
      </c>
      <c r="BK2737" s="93" t="s">
        <v>438</v>
      </c>
      <c r="BL2737" s="100" t="str">
        <f>" "</f>
        <v xml:space="preserve"> </v>
      </c>
      <c r="BM2737" s="95" t="s">
        <v>305</v>
      </c>
    </row>
    <row r="2738" spans="53:65" ht="15" x14ac:dyDescent="0.25">
      <c r="BA2738" s="90" t="s">
        <v>5887</v>
      </c>
      <c r="BB2738" s="90" t="s">
        <v>5524</v>
      </c>
      <c r="BC2738" s="90" t="s">
        <v>5695</v>
      </c>
      <c r="BD2738" s="473" t="s">
        <v>1301</v>
      </c>
      <c r="BE2738">
        <v>2731</v>
      </c>
      <c r="BF2738" s="93" t="s">
        <v>5715</v>
      </c>
      <c r="BG2738" s="311" t="s">
        <v>5886</v>
      </c>
      <c r="BH2738" s="93" t="str">
        <f t="shared" si="107"/>
        <v>North Carolina Nash</v>
      </c>
      <c r="BI2738" s="93" t="s">
        <v>1799</v>
      </c>
      <c r="BJ2738" s="93" t="s">
        <v>1800</v>
      </c>
      <c r="BK2738" s="93" t="s">
        <v>1800</v>
      </c>
      <c r="BL2738" s="93" t="s">
        <v>5718</v>
      </c>
      <c r="BM2738" s="95" t="s">
        <v>5719</v>
      </c>
    </row>
    <row r="2739" spans="53:65" ht="15" x14ac:dyDescent="0.25">
      <c r="BA2739" s="91" t="s">
        <v>5888</v>
      </c>
      <c r="BB2739" s="91" t="s">
        <v>5524</v>
      </c>
      <c r="BC2739" s="91" t="s">
        <v>5695</v>
      </c>
      <c r="BD2739" s="473" t="s">
        <v>1301</v>
      </c>
      <c r="BE2739">
        <v>2732</v>
      </c>
      <c r="BF2739" s="93" t="s">
        <v>5715</v>
      </c>
      <c r="BG2739" s="311" t="s">
        <v>5889</v>
      </c>
      <c r="BH2739" s="93" t="str">
        <f t="shared" si="107"/>
        <v>North Carolina New Hanover</v>
      </c>
      <c r="BI2739" s="93" t="s">
        <v>299</v>
      </c>
      <c r="BJ2739" s="93"/>
      <c r="BK2739" s="93" t="s">
        <v>2134</v>
      </c>
      <c r="BL2739" s="100" t="s">
        <v>1150</v>
      </c>
      <c r="BM2739" s="95" t="s">
        <v>1802</v>
      </c>
    </row>
    <row r="2740" spans="53:65" ht="15" x14ac:dyDescent="0.25">
      <c r="BA2740" s="90" t="s">
        <v>5890</v>
      </c>
      <c r="BB2740" s="90" t="s">
        <v>5524</v>
      </c>
      <c r="BC2740" s="90" t="s">
        <v>5709</v>
      </c>
      <c r="BD2740" s="473" t="s">
        <v>1301</v>
      </c>
      <c r="BE2740">
        <v>2733</v>
      </c>
      <c r="BF2740" s="93" t="s">
        <v>5715</v>
      </c>
      <c r="BG2740" s="311" t="s">
        <v>5889</v>
      </c>
      <c r="BH2740" s="93" t="str">
        <f t="shared" si="107"/>
        <v>North Carolina New Hanover</v>
      </c>
      <c r="BI2740" s="93" t="s">
        <v>299</v>
      </c>
      <c r="BJ2740" s="93"/>
      <c r="BK2740" s="93" t="s">
        <v>2139</v>
      </c>
      <c r="BL2740" s="100" t="str">
        <f>" "</f>
        <v xml:space="preserve"> </v>
      </c>
      <c r="BM2740" s="95" t="s">
        <v>1802</v>
      </c>
    </row>
    <row r="2741" spans="53:65" ht="15" x14ac:dyDescent="0.25">
      <c r="BA2741" s="91" t="s">
        <v>5891</v>
      </c>
      <c r="BB2741" s="91" t="s">
        <v>5524</v>
      </c>
      <c r="BC2741" s="91" t="s">
        <v>5712</v>
      </c>
      <c r="BD2741" s="473" t="s">
        <v>1301</v>
      </c>
      <c r="BE2741">
        <v>2734</v>
      </c>
      <c r="BF2741" s="93" t="s">
        <v>5715</v>
      </c>
      <c r="BG2741" s="311" t="s">
        <v>5892</v>
      </c>
      <c r="BH2741" s="93" t="str">
        <f t="shared" si="107"/>
        <v>North Carolina Northampton</v>
      </c>
      <c r="BI2741" s="93" t="s">
        <v>197</v>
      </c>
      <c r="BJ2741" s="93" t="s">
        <v>2433</v>
      </c>
      <c r="BK2741" s="93" t="s">
        <v>438</v>
      </c>
      <c r="BL2741" s="100" t="str">
        <f>" "</f>
        <v xml:space="preserve"> </v>
      </c>
      <c r="BM2741" s="95" t="s">
        <v>305</v>
      </c>
    </row>
    <row r="2742" spans="53:65" ht="15" x14ac:dyDescent="0.25">
      <c r="BA2742" s="90" t="s">
        <v>5893</v>
      </c>
      <c r="BB2742" s="90" t="s">
        <v>5524</v>
      </c>
      <c r="BC2742" s="90" t="s">
        <v>5701</v>
      </c>
      <c r="BD2742" s="473" t="s">
        <v>1301</v>
      </c>
      <c r="BE2742">
        <v>2735</v>
      </c>
      <c r="BF2742" s="93" t="s">
        <v>5715</v>
      </c>
      <c r="BG2742" s="311" t="s">
        <v>5892</v>
      </c>
      <c r="BH2742" s="93" t="str">
        <f t="shared" si="107"/>
        <v>North Carolina Northampton</v>
      </c>
      <c r="BI2742" s="93" t="s">
        <v>1799</v>
      </c>
      <c r="BJ2742" s="93" t="s">
        <v>1800</v>
      </c>
      <c r="BK2742" s="93" t="s">
        <v>1800</v>
      </c>
      <c r="BL2742" s="93" t="s">
        <v>5718</v>
      </c>
      <c r="BM2742" s="95" t="s">
        <v>5719</v>
      </c>
    </row>
    <row r="2743" spans="53:65" ht="15" x14ac:dyDescent="0.25">
      <c r="BA2743" s="91" t="s">
        <v>5894</v>
      </c>
      <c r="BB2743" s="91" t="s">
        <v>5524</v>
      </c>
      <c r="BC2743" s="91" t="s">
        <v>5709</v>
      </c>
      <c r="BD2743" s="473" t="s">
        <v>1301</v>
      </c>
      <c r="BE2743">
        <v>2736</v>
      </c>
      <c r="BF2743" s="18" t="s">
        <v>5715</v>
      </c>
      <c r="BG2743" s="312" t="s">
        <v>5895</v>
      </c>
      <c r="BH2743" s="93" t="str">
        <f>_xlfn.CONCAT(BF2743," ",BG2743)</f>
        <v>North Carolina Onslow</v>
      </c>
      <c r="BI2743" s="93" t="s">
        <v>299</v>
      </c>
      <c r="BJ2743" s="93" t="s">
        <v>2138</v>
      </c>
      <c r="BK2743" s="93" t="s">
        <v>2139</v>
      </c>
      <c r="BL2743" s="100" t="str">
        <f>" "</f>
        <v xml:space="preserve"> </v>
      </c>
      <c r="BM2743" s="95" t="s">
        <v>1802</v>
      </c>
    </row>
    <row r="2744" spans="53:65" ht="15" x14ac:dyDescent="0.25">
      <c r="BA2744" s="90" t="s">
        <v>5896</v>
      </c>
      <c r="BB2744" s="90" t="s">
        <v>5524</v>
      </c>
      <c r="BC2744" s="90" t="s">
        <v>5709</v>
      </c>
      <c r="BD2744" s="473" t="s">
        <v>1301</v>
      </c>
      <c r="BE2744">
        <v>2737</v>
      </c>
      <c r="BF2744" s="18" t="s">
        <v>5715</v>
      </c>
      <c r="BG2744" s="312" t="s">
        <v>5895</v>
      </c>
      <c r="BH2744" s="93" t="str">
        <f t="shared" si="107"/>
        <v>North Carolina Onslow</v>
      </c>
      <c r="BI2744" s="93" t="s">
        <v>1799</v>
      </c>
      <c r="BJ2744" s="93" t="s">
        <v>1800</v>
      </c>
      <c r="BK2744" s="93" t="s">
        <v>1800</v>
      </c>
      <c r="BL2744" s="93" t="s">
        <v>5718</v>
      </c>
      <c r="BM2744" s="95" t="s">
        <v>5719</v>
      </c>
    </row>
    <row r="2745" spans="53:65" ht="15" x14ac:dyDescent="0.25">
      <c r="BA2745" s="91" t="s">
        <v>5897</v>
      </c>
      <c r="BB2745" s="91" t="s">
        <v>5524</v>
      </c>
      <c r="BC2745" s="91" t="s">
        <v>5898</v>
      </c>
      <c r="BD2745" s="473" t="s">
        <v>1301</v>
      </c>
      <c r="BE2745">
        <v>2738</v>
      </c>
      <c r="BF2745" s="93" t="s">
        <v>5715</v>
      </c>
      <c r="BG2745" s="311" t="s">
        <v>1492</v>
      </c>
      <c r="BH2745" s="93" t="str">
        <f t="shared" si="107"/>
        <v>North Carolina Orange</v>
      </c>
      <c r="BI2745" s="93" t="s">
        <v>197</v>
      </c>
      <c r="BJ2745" s="93" t="s">
        <v>2433</v>
      </c>
      <c r="BK2745" s="93" t="s">
        <v>438</v>
      </c>
      <c r="BL2745" s="100" t="str">
        <f>" "</f>
        <v xml:space="preserve"> </v>
      </c>
      <c r="BM2745" s="95" t="s">
        <v>305</v>
      </c>
    </row>
    <row r="2746" spans="53:65" ht="15" x14ac:dyDescent="0.25">
      <c r="BA2746" s="90" t="s">
        <v>5899</v>
      </c>
      <c r="BB2746" s="90" t="s">
        <v>5524</v>
      </c>
      <c r="BC2746" s="90" t="s">
        <v>5709</v>
      </c>
      <c r="BD2746" s="473" t="s">
        <v>1301</v>
      </c>
      <c r="BE2746">
        <v>2739</v>
      </c>
      <c r="BF2746" s="93" t="s">
        <v>5715</v>
      </c>
      <c r="BG2746" s="311" t="s">
        <v>1492</v>
      </c>
      <c r="BH2746" s="93" t="str">
        <f t="shared" si="107"/>
        <v>North Carolina Orange</v>
      </c>
      <c r="BI2746" s="93" t="s">
        <v>1799</v>
      </c>
      <c r="BJ2746" s="93" t="s">
        <v>1801</v>
      </c>
      <c r="BK2746" s="93" t="s">
        <v>1801</v>
      </c>
      <c r="BL2746" s="93" t="s">
        <v>5718</v>
      </c>
      <c r="BM2746" s="95" t="s">
        <v>5719</v>
      </c>
    </row>
    <row r="2747" spans="53:65" ht="15" x14ac:dyDescent="0.25">
      <c r="BA2747" s="91" t="s">
        <v>5900</v>
      </c>
      <c r="BB2747" s="91" t="s">
        <v>5524</v>
      </c>
      <c r="BC2747" s="91" t="s">
        <v>5898</v>
      </c>
      <c r="BD2747" s="473" t="s">
        <v>1301</v>
      </c>
      <c r="BE2747">
        <v>2740</v>
      </c>
      <c r="BF2747" s="93" t="s">
        <v>5715</v>
      </c>
      <c r="BG2747" s="311" t="s">
        <v>5901</v>
      </c>
      <c r="BH2747" s="93" t="str">
        <f t="shared" si="107"/>
        <v>North Carolina Pamlico</v>
      </c>
      <c r="BI2747" s="93" t="s">
        <v>197</v>
      </c>
      <c r="BJ2747" s="93" t="s">
        <v>998</v>
      </c>
      <c r="BK2747" s="93" t="s">
        <v>438</v>
      </c>
      <c r="BL2747" s="100" t="str">
        <f>" "</f>
        <v xml:space="preserve"> </v>
      </c>
      <c r="BM2747" s="95" t="s">
        <v>308</v>
      </c>
    </row>
    <row r="2748" spans="53:65" ht="15" x14ac:dyDescent="0.25">
      <c r="BA2748" s="90" t="s">
        <v>5902</v>
      </c>
      <c r="BB2748" s="90" t="s">
        <v>5524</v>
      </c>
      <c r="BC2748" s="90" t="s">
        <v>5898</v>
      </c>
      <c r="BD2748" s="473" t="s">
        <v>1301</v>
      </c>
      <c r="BE2748">
        <v>2741</v>
      </c>
      <c r="BF2748" s="93" t="s">
        <v>5715</v>
      </c>
      <c r="BG2748" s="311" t="s">
        <v>5901</v>
      </c>
      <c r="BH2748" s="93" t="str">
        <f t="shared" si="107"/>
        <v>North Carolina Pamlico</v>
      </c>
      <c r="BI2748" s="93" t="s">
        <v>1799</v>
      </c>
      <c r="BJ2748" s="93" t="s">
        <v>1800</v>
      </c>
      <c r="BK2748" s="93" t="s">
        <v>1800</v>
      </c>
      <c r="BL2748" s="93" t="s">
        <v>5718</v>
      </c>
      <c r="BM2748" s="95" t="s">
        <v>5719</v>
      </c>
    </row>
    <row r="2749" spans="53:65" ht="15" x14ac:dyDescent="0.25">
      <c r="BA2749" s="91" t="s">
        <v>5903</v>
      </c>
      <c r="BB2749" s="91" t="s">
        <v>5524</v>
      </c>
      <c r="BC2749" s="91" t="s">
        <v>5712</v>
      </c>
      <c r="BD2749" s="473" t="s">
        <v>1301</v>
      </c>
      <c r="BE2749">
        <v>2742</v>
      </c>
      <c r="BF2749" s="93" t="s">
        <v>5715</v>
      </c>
      <c r="BG2749" s="311" t="s">
        <v>5904</v>
      </c>
      <c r="BH2749" s="93" t="str">
        <f t="shared" si="107"/>
        <v>North Carolina Pasquotank</v>
      </c>
      <c r="BI2749" s="93" t="s">
        <v>197</v>
      </c>
      <c r="BJ2749" s="93" t="s">
        <v>998</v>
      </c>
      <c r="BK2749" s="93" t="s">
        <v>438</v>
      </c>
      <c r="BL2749" s="100" t="str">
        <f>" "</f>
        <v xml:space="preserve"> </v>
      </c>
      <c r="BM2749" s="95" t="s">
        <v>308</v>
      </c>
    </row>
    <row r="2750" spans="53:65" ht="15" x14ac:dyDescent="0.25">
      <c r="BA2750" s="90" t="s">
        <v>5905</v>
      </c>
      <c r="BB2750" s="90" t="s">
        <v>5524</v>
      </c>
      <c r="BC2750" s="90" t="s">
        <v>5712</v>
      </c>
      <c r="BD2750" s="473" t="s">
        <v>1301</v>
      </c>
      <c r="BE2750">
        <v>2743</v>
      </c>
      <c r="BF2750" s="93" t="s">
        <v>5715</v>
      </c>
      <c r="BG2750" s="311" t="s">
        <v>5904</v>
      </c>
      <c r="BH2750" s="93" t="str">
        <f t="shared" si="107"/>
        <v>North Carolina Pasquotank</v>
      </c>
      <c r="BI2750" s="93" t="s">
        <v>1799</v>
      </c>
      <c r="BJ2750" s="93" t="s">
        <v>1800</v>
      </c>
      <c r="BK2750" s="93" t="s">
        <v>1800</v>
      </c>
      <c r="BL2750" s="93" t="s">
        <v>5718</v>
      </c>
      <c r="BM2750" s="95" t="s">
        <v>5719</v>
      </c>
    </row>
    <row r="2751" spans="53:65" ht="15" x14ac:dyDescent="0.25">
      <c r="BA2751" s="91" t="s">
        <v>5906</v>
      </c>
      <c r="BB2751" s="91" t="s">
        <v>5524</v>
      </c>
      <c r="BC2751" s="91" t="s">
        <v>5898</v>
      </c>
      <c r="BD2751" s="473" t="s">
        <v>1301</v>
      </c>
      <c r="BE2751">
        <v>2744</v>
      </c>
      <c r="BF2751" s="93" t="s">
        <v>5715</v>
      </c>
      <c r="BG2751" s="311" t="s">
        <v>5907</v>
      </c>
      <c r="BH2751" s="93" t="str">
        <f t="shared" si="107"/>
        <v>North Carolina Pender</v>
      </c>
      <c r="BI2751" s="93" t="s">
        <v>299</v>
      </c>
      <c r="BJ2751" s="93"/>
      <c r="BK2751" s="93" t="s">
        <v>2134</v>
      </c>
      <c r="BL2751" s="100" t="s">
        <v>1150</v>
      </c>
      <c r="BM2751" s="95" t="s">
        <v>1802</v>
      </c>
    </row>
    <row r="2752" spans="53:65" ht="15" x14ac:dyDescent="0.25">
      <c r="BA2752" s="90" t="s">
        <v>5908</v>
      </c>
      <c r="BB2752" s="90" t="s">
        <v>5524</v>
      </c>
      <c r="BC2752" s="90" t="s">
        <v>5709</v>
      </c>
      <c r="BD2752" s="473" t="s">
        <v>1301</v>
      </c>
      <c r="BE2752">
        <v>2745</v>
      </c>
      <c r="BF2752" s="93" t="s">
        <v>5715</v>
      </c>
      <c r="BG2752" s="311" t="s">
        <v>5907</v>
      </c>
      <c r="BH2752" s="93" t="str">
        <f t="shared" si="107"/>
        <v>North Carolina Pender</v>
      </c>
      <c r="BI2752" s="93" t="s">
        <v>299</v>
      </c>
      <c r="BJ2752" s="93"/>
      <c r="BK2752" s="93" t="s">
        <v>2139</v>
      </c>
      <c r="BL2752" s="100" t="str">
        <f>" "</f>
        <v xml:space="preserve"> </v>
      </c>
      <c r="BM2752" s="95" t="s">
        <v>1802</v>
      </c>
    </row>
    <row r="2753" spans="53:65" ht="15" x14ac:dyDescent="0.25">
      <c r="BA2753" s="91" t="s">
        <v>5909</v>
      </c>
      <c r="BB2753" s="91" t="s">
        <v>5524</v>
      </c>
      <c r="BC2753" s="91" t="s">
        <v>5712</v>
      </c>
      <c r="BD2753" s="473" t="s">
        <v>1301</v>
      </c>
      <c r="BE2753">
        <v>2746</v>
      </c>
      <c r="BF2753" s="93" t="s">
        <v>5715</v>
      </c>
      <c r="BG2753" s="311" t="s">
        <v>5910</v>
      </c>
      <c r="BH2753" s="93" t="str">
        <f t="shared" si="107"/>
        <v>North Carolina Perquimans</v>
      </c>
      <c r="BI2753" s="93" t="s">
        <v>197</v>
      </c>
      <c r="BJ2753" s="93" t="s">
        <v>998</v>
      </c>
      <c r="BK2753" s="93" t="s">
        <v>438</v>
      </c>
      <c r="BL2753" s="100" t="str">
        <f>" "</f>
        <v xml:space="preserve"> </v>
      </c>
      <c r="BM2753" s="95" t="s">
        <v>308</v>
      </c>
    </row>
    <row r="2754" spans="53:65" ht="15" x14ac:dyDescent="0.25">
      <c r="BA2754" s="90" t="s">
        <v>5911</v>
      </c>
      <c r="BB2754" s="90" t="s">
        <v>5524</v>
      </c>
      <c r="BC2754" s="90" t="s">
        <v>5898</v>
      </c>
      <c r="BD2754" s="473" t="s">
        <v>1301</v>
      </c>
      <c r="BE2754">
        <v>2747</v>
      </c>
      <c r="BF2754" s="93" t="s">
        <v>5715</v>
      </c>
      <c r="BG2754" s="311" t="s">
        <v>5910</v>
      </c>
      <c r="BH2754" s="93" t="str">
        <f t="shared" si="107"/>
        <v>North Carolina Perquimans</v>
      </c>
      <c r="BI2754" s="93" t="s">
        <v>1799</v>
      </c>
      <c r="BJ2754" s="93" t="s">
        <v>1800</v>
      </c>
      <c r="BK2754" s="93" t="s">
        <v>1800</v>
      </c>
      <c r="BL2754" s="93" t="s">
        <v>5718</v>
      </c>
      <c r="BM2754" s="95" t="s">
        <v>5719</v>
      </c>
    </row>
    <row r="2755" spans="53:65" ht="15" x14ac:dyDescent="0.25">
      <c r="BA2755" s="91" t="s">
        <v>5912</v>
      </c>
      <c r="BB2755" s="91" t="s">
        <v>5524</v>
      </c>
      <c r="BC2755" s="91" t="s">
        <v>5709</v>
      </c>
      <c r="BD2755" s="473" t="s">
        <v>1301</v>
      </c>
      <c r="BE2755">
        <v>2748</v>
      </c>
      <c r="BF2755" s="93" t="s">
        <v>5715</v>
      </c>
      <c r="BG2755" s="311" t="s">
        <v>5913</v>
      </c>
      <c r="BH2755" s="93" t="str">
        <f t="shared" si="107"/>
        <v>North Carolina Person</v>
      </c>
      <c r="BI2755" s="93" t="s">
        <v>197</v>
      </c>
      <c r="BJ2755" s="93" t="s">
        <v>2433</v>
      </c>
      <c r="BK2755" s="93" t="s">
        <v>438</v>
      </c>
      <c r="BL2755" s="100" t="str">
        <f>" "</f>
        <v xml:space="preserve"> </v>
      </c>
      <c r="BM2755" s="95" t="s">
        <v>305</v>
      </c>
    </row>
    <row r="2756" spans="53:65" ht="15" x14ac:dyDescent="0.25">
      <c r="BA2756" s="90" t="s">
        <v>5914</v>
      </c>
      <c r="BB2756" s="90" t="s">
        <v>5524</v>
      </c>
      <c r="BC2756" s="90" t="s">
        <v>5709</v>
      </c>
      <c r="BD2756" s="473" t="s">
        <v>1301</v>
      </c>
      <c r="BE2756">
        <v>2749</v>
      </c>
      <c r="BF2756" s="93" t="s">
        <v>5715</v>
      </c>
      <c r="BG2756" s="311" t="s">
        <v>5913</v>
      </c>
      <c r="BH2756" s="93" t="str">
        <f t="shared" si="107"/>
        <v>North Carolina Person</v>
      </c>
      <c r="BI2756" s="93" t="s">
        <v>1799</v>
      </c>
      <c r="BJ2756" s="93" t="s">
        <v>1801</v>
      </c>
      <c r="BK2756" s="93" t="s">
        <v>1801</v>
      </c>
      <c r="BL2756" s="93" t="s">
        <v>5718</v>
      </c>
      <c r="BM2756" s="95" t="s">
        <v>5719</v>
      </c>
    </row>
    <row r="2757" spans="53:65" ht="15" x14ac:dyDescent="0.25">
      <c r="BA2757" s="91" t="s">
        <v>5915</v>
      </c>
      <c r="BB2757" s="91" t="s">
        <v>5524</v>
      </c>
      <c r="BC2757" s="91" t="s">
        <v>5712</v>
      </c>
      <c r="BD2757" s="473" t="s">
        <v>1301</v>
      </c>
      <c r="BE2757">
        <v>2750</v>
      </c>
      <c r="BF2757" s="93" t="s">
        <v>5715</v>
      </c>
      <c r="BG2757" s="311" t="s">
        <v>5916</v>
      </c>
      <c r="BH2757" s="93" t="str">
        <f t="shared" si="107"/>
        <v>North Carolina Pitt</v>
      </c>
      <c r="BI2757" s="93" t="s">
        <v>197</v>
      </c>
      <c r="BJ2757" s="93" t="s">
        <v>2433</v>
      </c>
      <c r="BK2757" s="93" t="s">
        <v>438</v>
      </c>
      <c r="BL2757" s="100" t="str">
        <f>" "</f>
        <v xml:space="preserve"> </v>
      </c>
      <c r="BM2757" s="95" t="s">
        <v>305</v>
      </c>
    </row>
    <row r="2758" spans="53:65" ht="15" x14ac:dyDescent="0.25">
      <c r="BA2758" s="90" t="s">
        <v>5917</v>
      </c>
      <c r="BB2758" s="90" t="s">
        <v>5524</v>
      </c>
      <c r="BC2758" s="90" t="s">
        <v>5709</v>
      </c>
      <c r="BD2758" s="473" t="s">
        <v>1301</v>
      </c>
      <c r="BE2758">
        <v>2751</v>
      </c>
      <c r="BF2758" s="93" t="s">
        <v>5715</v>
      </c>
      <c r="BG2758" s="311" t="s">
        <v>5916</v>
      </c>
      <c r="BH2758" s="93" t="str">
        <f t="shared" si="107"/>
        <v>North Carolina Pitt</v>
      </c>
      <c r="BI2758" s="93" t="s">
        <v>1799</v>
      </c>
      <c r="BJ2758" s="93" t="s">
        <v>1800</v>
      </c>
      <c r="BK2758" s="93" t="s">
        <v>1800</v>
      </c>
      <c r="BL2758" s="93" t="s">
        <v>5718</v>
      </c>
      <c r="BM2758" s="95" t="s">
        <v>5719</v>
      </c>
    </row>
    <row r="2759" spans="53:65" ht="15" x14ac:dyDescent="0.25">
      <c r="BA2759" s="91" t="s">
        <v>5918</v>
      </c>
      <c r="BB2759" s="91" t="s">
        <v>5524</v>
      </c>
      <c r="BC2759" s="91" t="s">
        <v>5712</v>
      </c>
      <c r="BD2759" s="473" t="s">
        <v>1301</v>
      </c>
      <c r="BE2759">
        <v>2752</v>
      </c>
      <c r="BF2759" s="93" t="s">
        <v>5715</v>
      </c>
      <c r="BG2759" s="311" t="s">
        <v>1351</v>
      </c>
      <c r="BH2759" s="93" t="str">
        <f t="shared" si="107"/>
        <v>North Carolina Polk</v>
      </c>
      <c r="BI2759" s="93" t="s">
        <v>197</v>
      </c>
      <c r="BJ2759" s="93" t="s">
        <v>5725</v>
      </c>
      <c r="BK2759" s="93" t="s">
        <v>438</v>
      </c>
      <c r="BL2759" s="100" t="str">
        <f>" "</f>
        <v xml:space="preserve"> </v>
      </c>
      <c r="BM2759" s="95" t="s">
        <v>354</v>
      </c>
    </row>
    <row r="2760" spans="53:65" ht="15" x14ac:dyDescent="0.25">
      <c r="BA2760" s="90" t="s">
        <v>5919</v>
      </c>
      <c r="BB2760" s="90" t="s">
        <v>5524</v>
      </c>
      <c r="BC2760" s="90" t="s">
        <v>5898</v>
      </c>
      <c r="BD2760" s="473" t="s">
        <v>1301</v>
      </c>
      <c r="BE2760">
        <v>2753</v>
      </c>
      <c r="BF2760" s="93" t="s">
        <v>5715</v>
      </c>
      <c r="BG2760" s="311" t="s">
        <v>1351</v>
      </c>
      <c r="BH2760" s="93" t="str">
        <f t="shared" si="107"/>
        <v>North Carolina Polk</v>
      </c>
      <c r="BI2760" s="93" t="s">
        <v>1799</v>
      </c>
      <c r="BJ2760" s="93" t="s">
        <v>1801</v>
      </c>
      <c r="BK2760" s="93" t="s">
        <v>1801</v>
      </c>
      <c r="BL2760" s="93" t="s">
        <v>5718</v>
      </c>
      <c r="BM2760" s="95" t="s">
        <v>5719</v>
      </c>
    </row>
    <row r="2761" spans="53:65" ht="15" x14ac:dyDescent="0.25">
      <c r="BA2761" s="91" t="s">
        <v>5920</v>
      </c>
      <c r="BB2761" s="91" t="s">
        <v>5524</v>
      </c>
      <c r="BC2761" s="91" t="s">
        <v>5701</v>
      </c>
      <c r="BD2761" s="473" t="s">
        <v>1301</v>
      </c>
      <c r="BE2761">
        <v>2754</v>
      </c>
      <c r="BF2761" s="93" t="s">
        <v>5715</v>
      </c>
      <c r="BG2761" s="311" t="s">
        <v>1018</v>
      </c>
      <c r="BH2761" s="93" t="str">
        <f t="shared" si="107"/>
        <v>North Carolina Randolph</v>
      </c>
      <c r="BI2761" s="93" t="s">
        <v>197</v>
      </c>
      <c r="BJ2761" s="93" t="s">
        <v>2433</v>
      </c>
      <c r="BK2761" s="93" t="s">
        <v>438</v>
      </c>
      <c r="BL2761" s="100" t="str">
        <f>" "</f>
        <v xml:space="preserve"> </v>
      </c>
      <c r="BM2761" s="95" t="s">
        <v>305</v>
      </c>
    </row>
    <row r="2762" spans="53:65" ht="15" x14ac:dyDescent="0.25">
      <c r="BA2762" s="90" t="s">
        <v>5921</v>
      </c>
      <c r="BB2762" s="90" t="s">
        <v>5524</v>
      </c>
      <c r="BC2762" s="90" t="s">
        <v>5712</v>
      </c>
      <c r="BD2762" s="473" t="s">
        <v>1301</v>
      </c>
      <c r="BE2762">
        <v>2755</v>
      </c>
      <c r="BF2762" s="93" t="s">
        <v>5715</v>
      </c>
      <c r="BG2762" s="311" t="s">
        <v>1018</v>
      </c>
      <c r="BH2762" s="93" t="str">
        <f t="shared" si="107"/>
        <v>North Carolina Randolph</v>
      </c>
      <c r="BI2762" s="93" t="s">
        <v>1799</v>
      </c>
      <c r="BJ2762" s="93" t="s">
        <v>1801</v>
      </c>
      <c r="BK2762" s="93" t="s">
        <v>1801</v>
      </c>
      <c r="BL2762" s="93" t="s">
        <v>5718</v>
      </c>
      <c r="BM2762" s="95" t="s">
        <v>5719</v>
      </c>
    </row>
    <row r="2763" spans="53:65" ht="15" x14ac:dyDescent="0.25">
      <c r="BA2763" s="91" t="s">
        <v>5922</v>
      </c>
      <c r="BB2763" s="91" t="s">
        <v>5524</v>
      </c>
      <c r="BC2763" s="91" t="s">
        <v>5701</v>
      </c>
      <c r="BD2763" s="473" t="s">
        <v>1301</v>
      </c>
      <c r="BE2763">
        <v>2756</v>
      </c>
      <c r="BF2763" s="93" t="s">
        <v>5715</v>
      </c>
      <c r="BG2763" s="311" t="s">
        <v>2711</v>
      </c>
      <c r="BH2763" s="93" t="str">
        <f t="shared" si="107"/>
        <v>North Carolina Richmond</v>
      </c>
      <c r="BI2763" s="93" t="s">
        <v>197</v>
      </c>
      <c r="BJ2763" s="93" t="s">
        <v>2433</v>
      </c>
      <c r="BK2763" s="93" t="s">
        <v>438</v>
      </c>
      <c r="BL2763" s="100" t="str">
        <f>" "</f>
        <v xml:space="preserve"> </v>
      </c>
      <c r="BM2763" s="95" t="s">
        <v>305</v>
      </c>
    </row>
    <row r="2764" spans="53:65" ht="15" x14ac:dyDescent="0.25">
      <c r="BA2764" s="90" t="s">
        <v>5923</v>
      </c>
      <c r="BB2764" s="90" t="s">
        <v>5524</v>
      </c>
      <c r="BC2764" s="90" t="s">
        <v>5709</v>
      </c>
      <c r="BD2764" s="473" t="s">
        <v>1301</v>
      </c>
      <c r="BE2764">
        <v>2757</v>
      </c>
      <c r="BF2764" s="93" t="s">
        <v>5715</v>
      </c>
      <c r="BG2764" s="311" t="s">
        <v>2711</v>
      </c>
      <c r="BH2764" s="93" t="str">
        <f t="shared" si="107"/>
        <v>North Carolina Richmond</v>
      </c>
      <c r="BI2764" s="93" t="s">
        <v>1799</v>
      </c>
      <c r="BJ2764" s="93" t="s">
        <v>1801</v>
      </c>
      <c r="BK2764" s="93" t="s">
        <v>1801</v>
      </c>
      <c r="BL2764" s="93" t="s">
        <v>5718</v>
      </c>
      <c r="BM2764" s="95" t="s">
        <v>5719</v>
      </c>
    </row>
    <row r="2765" spans="53:65" ht="15" x14ac:dyDescent="0.25">
      <c r="BA2765" s="91" t="s">
        <v>5924</v>
      </c>
      <c r="BB2765" s="91" t="s">
        <v>5524</v>
      </c>
      <c r="BC2765" s="91" t="s">
        <v>5709</v>
      </c>
      <c r="BD2765" s="473" t="s">
        <v>1301</v>
      </c>
      <c r="BE2765">
        <v>2758</v>
      </c>
      <c r="BF2765" s="93" t="s">
        <v>5715</v>
      </c>
      <c r="BG2765" s="311" t="s">
        <v>5925</v>
      </c>
      <c r="BH2765" s="93" t="str">
        <f t="shared" si="107"/>
        <v>North Carolina Robeson</v>
      </c>
      <c r="BI2765" s="93" t="s">
        <v>299</v>
      </c>
      <c r="BJ2765" s="93" t="s">
        <v>2138</v>
      </c>
      <c r="BK2765" s="93" t="s">
        <v>2134</v>
      </c>
      <c r="BL2765" s="100" t="s">
        <v>1150</v>
      </c>
      <c r="BM2765" s="95" t="s">
        <v>1802</v>
      </c>
    </row>
    <row r="2766" spans="53:65" ht="15" x14ac:dyDescent="0.25">
      <c r="BA2766" s="90" t="s">
        <v>5926</v>
      </c>
      <c r="BB2766" s="90" t="s">
        <v>5524</v>
      </c>
      <c r="BC2766" s="90" t="s">
        <v>5709</v>
      </c>
      <c r="BD2766" s="473" t="s">
        <v>1301</v>
      </c>
      <c r="BE2766">
        <v>2759</v>
      </c>
      <c r="BF2766" s="93" t="s">
        <v>5715</v>
      </c>
      <c r="BG2766" s="311" t="s">
        <v>5925</v>
      </c>
      <c r="BH2766" s="93" t="str">
        <f t="shared" si="107"/>
        <v>North Carolina Robeson</v>
      </c>
      <c r="BI2766" s="93" t="s">
        <v>299</v>
      </c>
      <c r="BJ2766" s="93" t="s">
        <v>2138</v>
      </c>
      <c r="BK2766" s="93" t="s">
        <v>2139</v>
      </c>
      <c r="BL2766" s="100" t="str">
        <f>" "</f>
        <v xml:space="preserve"> </v>
      </c>
      <c r="BM2766" s="95" t="s">
        <v>1802</v>
      </c>
    </row>
    <row r="2767" spans="53:65" ht="15" x14ac:dyDescent="0.25">
      <c r="BA2767" s="91" t="s">
        <v>5927</v>
      </c>
      <c r="BB2767" s="91" t="s">
        <v>5524</v>
      </c>
      <c r="BC2767" s="91" t="s">
        <v>5709</v>
      </c>
      <c r="BD2767" s="473" t="s">
        <v>1301</v>
      </c>
      <c r="BE2767">
        <v>2760</v>
      </c>
      <c r="BF2767" s="93" t="s">
        <v>5715</v>
      </c>
      <c r="BG2767" s="311" t="s">
        <v>5519</v>
      </c>
      <c r="BH2767" s="93" t="str">
        <f t="shared" si="107"/>
        <v>North Carolina Rockingham</v>
      </c>
      <c r="BI2767" s="93" t="s">
        <v>197</v>
      </c>
      <c r="BJ2767" s="93" t="s">
        <v>2433</v>
      </c>
      <c r="BK2767" s="93" t="s">
        <v>438</v>
      </c>
      <c r="BL2767" s="100" t="str">
        <f>" "</f>
        <v xml:space="preserve"> </v>
      </c>
      <c r="BM2767" s="95" t="s">
        <v>305</v>
      </c>
    </row>
    <row r="2768" spans="53:65" ht="15" x14ac:dyDescent="0.25">
      <c r="BA2768" s="90" t="s">
        <v>5928</v>
      </c>
      <c r="BB2768" s="90" t="s">
        <v>5524</v>
      </c>
      <c r="BC2768" s="90" t="s">
        <v>5712</v>
      </c>
      <c r="BD2768" s="473" t="s">
        <v>1301</v>
      </c>
      <c r="BE2768">
        <v>2761</v>
      </c>
      <c r="BF2768" s="93" t="s">
        <v>5715</v>
      </c>
      <c r="BG2768" s="311" t="s">
        <v>5519</v>
      </c>
      <c r="BH2768" s="93" t="str">
        <f t="shared" si="107"/>
        <v>North Carolina Rockingham</v>
      </c>
      <c r="BI2768" s="93" t="s">
        <v>1799</v>
      </c>
      <c r="BJ2768" s="93" t="s">
        <v>1801</v>
      </c>
      <c r="BK2768" s="93" t="s">
        <v>1801</v>
      </c>
      <c r="BL2768" s="93" t="s">
        <v>5718</v>
      </c>
      <c r="BM2768" s="95" t="s">
        <v>5719</v>
      </c>
    </row>
    <row r="2769" spans="53:65" ht="15" x14ac:dyDescent="0.25">
      <c r="BA2769" s="91" t="s">
        <v>5929</v>
      </c>
      <c r="BB2769" s="91" t="s">
        <v>5524</v>
      </c>
      <c r="BC2769" s="91" t="s">
        <v>5701</v>
      </c>
      <c r="BD2769" s="473" t="s">
        <v>1301</v>
      </c>
      <c r="BE2769">
        <v>2762</v>
      </c>
      <c r="BF2769" s="93" t="s">
        <v>5715</v>
      </c>
      <c r="BG2769" s="311" t="s">
        <v>4243</v>
      </c>
      <c r="BH2769" s="93" t="str">
        <f t="shared" si="107"/>
        <v>North Carolina Rowan</v>
      </c>
      <c r="BI2769" s="93" t="s">
        <v>197</v>
      </c>
      <c r="BJ2769" s="93" t="s">
        <v>2433</v>
      </c>
      <c r="BK2769" s="93" t="s">
        <v>438</v>
      </c>
      <c r="BL2769" s="100" t="str">
        <f>" "</f>
        <v xml:space="preserve"> </v>
      </c>
      <c r="BM2769" s="95" t="s">
        <v>305</v>
      </c>
    </row>
    <row r="2770" spans="53:65" ht="15" x14ac:dyDescent="0.25">
      <c r="BA2770" s="90" t="s">
        <v>5930</v>
      </c>
      <c r="BB2770" s="90" t="s">
        <v>5524</v>
      </c>
      <c r="BC2770" s="90" t="s">
        <v>5709</v>
      </c>
      <c r="BD2770" s="473" t="s">
        <v>1301</v>
      </c>
      <c r="BE2770">
        <v>2763</v>
      </c>
      <c r="BF2770" s="93" t="s">
        <v>5715</v>
      </c>
      <c r="BG2770" s="311" t="s">
        <v>4243</v>
      </c>
      <c r="BH2770" s="93" t="str">
        <f t="shared" si="107"/>
        <v>North Carolina Rowan</v>
      </c>
      <c r="BI2770" s="93" t="s">
        <v>1799</v>
      </c>
      <c r="BJ2770" s="93" t="s">
        <v>1801</v>
      </c>
      <c r="BK2770" s="93" t="s">
        <v>1801</v>
      </c>
      <c r="BL2770" s="93" t="s">
        <v>5718</v>
      </c>
      <c r="BM2770" s="95" t="s">
        <v>5719</v>
      </c>
    </row>
    <row r="2771" spans="53:65" ht="15" x14ac:dyDescent="0.25">
      <c r="BA2771" s="91" t="s">
        <v>5931</v>
      </c>
      <c r="BB2771" s="91" t="s">
        <v>5524</v>
      </c>
      <c r="BC2771" s="91" t="s">
        <v>5898</v>
      </c>
      <c r="BD2771" s="473" t="s">
        <v>1301</v>
      </c>
      <c r="BE2771">
        <v>2764</v>
      </c>
      <c r="BF2771" s="93" t="s">
        <v>5715</v>
      </c>
      <c r="BG2771" s="311" t="s">
        <v>5932</v>
      </c>
      <c r="BH2771" s="93" t="str">
        <f t="shared" si="107"/>
        <v>North Carolina Rutherford</v>
      </c>
      <c r="BI2771" s="93" t="s">
        <v>197</v>
      </c>
      <c r="BJ2771" s="93" t="s">
        <v>5725</v>
      </c>
      <c r="BK2771" s="93" t="s">
        <v>438</v>
      </c>
      <c r="BL2771" s="100" t="str">
        <f>" "</f>
        <v xml:space="preserve"> </v>
      </c>
      <c r="BM2771" s="95" t="s">
        <v>354</v>
      </c>
    </row>
    <row r="2772" spans="53:65" ht="15" x14ac:dyDescent="0.25">
      <c r="BA2772" s="90" t="s">
        <v>5933</v>
      </c>
      <c r="BB2772" s="90" t="s">
        <v>5524</v>
      </c>
      <c r="BC2772" s="90" t="s">
        <v>5898</v>
      </c>
      <c r="BD2772" s="473" t="s">
        <v>1301</v>
      </c>
      <c r="BE2772">
        <v>2765</v>
      </c>
      <c r="BF2772" s="93" t="s">
        <v>5715</v>
      </c>
      <c r="BG2772" s="311" t="s">
        <v>5932</v>
      </c>
      <c r="BH2772" s="93" t="str">
        <f t="shared" si="107"/>
        <v>North Carolina Rutherford</v>
      </c>
      <c r="BI2772" s="93" t="s">
        <v>1799</v>
      </c>
      <c r="BJ2772" s="93" t="s">
        <v>1801</v>
      </c>
      <c r="BK2772" s="93" t="s">
        <v>1801</v>
      </c>
      <c r="BL2772" s="93" t="s">
        <v>5718</v>
      </c>
      <c r="BM2772" s="95" t="s">
        <v>5719</v>
      </c>
    </row>
    <row r="2773" spans="53:65" ht="15" x14ac:dyDescent="0.25">
      <c r="BA2773" s="91" t="s">
        <v>5934</v>
      </c>
      <c r="BB2773" s="91" t="s">
        <v>5524</v>
      </c>
      <c r="BC2773" s="91" t="s">
        <v>5898</v>
      </c>
      <c r="BD2773" s="473" t="s">
        <v>1301</v>
      </c>
      <c r="BE2773">
        <v>2766</v>
      </c>
      <c r="BF2773" s="93" t="s">
        <v>5715</v>
      </c>
      <c r="BG2773" s="311" t="s">
        <v>5935</v>
      </c>
      <c r="BH2773" s="93" t="str">
        <f t="shared" si="107"/>
        <v>North Carolina Sampson</v>
      </c>
      <c r="BI2773" s="93" t="s">
        <v>197</v>
      </c>
      <c r="BJ2773" s="93" t="s">
        <v>2433</v>
      </c>
      <c r="BK2773" s="93" t="s">
        <v>438</v>
      </c>
      <c r="BL2773" s="100" t="str">
        <f>" "</f>
        <v xml:space="preserve"> </v>
      </c>
      <c r="BM2773" s="95" t="s">
        <v>305</v>
      </c>
    </row>
    <row r="2774" spans="53:65" ht="15" x14ac:dyDescent="0.25">
      <c r="BA2774" s="90" t="s">
        <v>5936</v>
      </c>
      <c r="BB2774" s="90" t="s">
        <v>5524</v>
      </c>
      <c r="BC2774" s="90" t="s">
        <v>5709</v>
      </c>
      <c r="BD2774" s="473" t="s">
        <v>1301</v>
      </c>
      <c r="BE2774">
        <v>2767</v>
      </c>
      <c r="BF2774" s="93" t="s">
        <v>5715</v>
      </c>
      <c r="BG2774" s="311" t="s">
        <v>5935</v>
      </c>
      <c r="BH2774" s="93" t="str">
        <f t="shared" si="107"/>
        <v>North Carolina Sampson</v>
      </c>
      <c r="BI2774" s="93" t="s">
        <v>1799</v>
      </c>
      <c r="BJ2774" s="93" t="s">
        <v>1800</v>
      </c>
      <c r="BK2774" s="93" t="s">
        <v>1800</v>
      </c>
      <c r="BL2774" s="93" t="s">
        <v>5718</v>
      </c>
      <c r="BM2774" s="95" t="s">
        <v>5719</v>
      </c>
    </row>
    <row r="2775" spans="53:65" ht="15" x14ac:dyDescent="0.25">
      <c r="BA2775" s="91" t="s">
        <v>5937</v>
      </c>
      <c r="BB2775" s="91" t="s">
        <v>5524</v>
      </c>
      <c r="BC2775" s="91" t="s">
        <v>5712</v>
      </c>
      <c r="BD2775" s="473" t="s">
        <v>1301</v>
      </c>
      <c r="BE2775">
        <v>2768</v>
      </c>
      <c r="BF2775" s="93" t="s">
        <v>5715</v>
      </c>
      <c r="BG2775" s="311" t="s">
        <v>5210</v>
      </c>
      <c r="BH2775" s="93" t="str">
        <f t="shared" si="107"/>
        <v>North Carolina Scotland</v>
      </c>
      <c r="BI2775" s="93" t="s">
        <v>197</v>
      </c>
      <c r="BJ2775" s="93" t="s">
        <v>2433</v>
      </c>
      <c r="BK2775" s="93" t="s">
        <v>438</v>
      </c>
      <c r="BL2775" s="100" t="str">
        <f>" "</f>
        <v xml:space="preserve"> </v>
      </c>
      <c r="BM2775" s="95" t="s">
        <v>305</v>
      </c>
    </row>
    <row r="2776" spans="53:65" ht="15" x14ac:dyDescent="0.25">
      <c r="BA2776" s="90" t="s">
        <v>5938</v>
      </c>
      <c r="BB2776" s="90" t="s">
        <v>5524</v>
      </c>
      <c r="BC2776" s="90" t="s">
        <v>5712</v>
      </c>
      <c r="BD2776" s="473" t="s">
        <v>1301</v>
      </c>
      <c r="BE2776">
        <v>2769</v>
      </c>
      <c r="BF2776" s="93" t="s">
        <v>5715</v>
      </c>
      <c r="BG2776" s="311" t="s">
        <v>5210</v>
      </c>
      <c r="BH2776" s="93" t="str">
        <f t="shared" si="107"/>
        <v>North Carolina Scotland</v>
      </c>
      <c r="BI2776" s="93" t="s">
        <v>1799</v>
      </c>
      <c r="BJ2776" s="93" t="s">
        <v>1800</v>
      </c>
      <c r="BK2776" s="93" t="s">
        <v>1800</v>
      </c>
      <c r="BL2776" s="93" t="s">
        <v>5718</v>
      </c>
      <c r="BM2776" s="95" t="s">
        <v>5719</v>
      </c>
    </row>
    <row r="2777" spans="53:65" ht="15" x14ac:dyDescent="0.25">
      <c r="BA2777" s="91" t="s">
        <v>5939</v>
      </c>
      <c r="BB2777" s="91" t="s">
        <v>5524</v>
      </c>
      <c r="BC2777" s="91" t="s">
        <v>5712</v>
      </c>
      <c r="BD2777" s="473" t="s">
        <v>1301</v>
      </c>
      <c r="BE2777">
        <v>2770</v>
      </c>
      <c r="BF2777" s="93" t="s">
        <v>5715</v>
      </c>
      <c r="BG2777" s="311" t="s">
        <v>5940</v>
      </c>
      <c r="BH2777" s="93" t="str">
        <f t="shared" si="107"/>
        <v>North Carolina Stanly</v>
      </c>
      <c r="BI2777" s="93" t="s">
        <v>197</v>
      </c>
      <c r="BJ2777" s="93" t="s">
        <v>2433</v>
      </c>
      <c r="BK2777" s="93" t="s">
        <v>438</v>
      </c>
      <c r="BL2777" s="100" t="str">
        <f>" "</f>
        <v xml:space="preserve"> </v>
      </c>
      <c r="BM2777" s="95" t="s">
        <v>305</v>
      </c>
    </row>
    <row r="2778" spans="53:65" ht="15" x14ac:dyDescent="0.25">
      <c r="BA2778" s="90" t="s">
        <v>5941</v>
      </c>
      <c r="BB2778" s="90" t="s">
        <v>5524</v>
      </c>
      <c r="BC2778" s="90" t="s">
        <v>5712</v>
      </c>
      <c r="BD2778" s="473" t="s">
        <v>1301</v>
      </c>
      <c r="BE2778">
        <v>2771</v>
      </c>
      <c r="BF2778" s="93" t="s">
        <v>5715</v>
      </c>
      <c r="BG2778" s="311" t="s">
        <v>5940</v>
      </c>
      <c r="BH2778" s="93" t="str">
        <f t="shared" si="107"/>
        <v>North Carolina Stanly</v>
      </c>
      <c r="BI2778" s="93" t="s">
        <v>1799</v>
      </c>
      <c r="BJ2778" s="93" t="s">
        <v>1801</v>
      </c>
      <c r="BK2778" s="93" t="s">
        <v>1801</v>
      </c>
      <c r="BL2778" s="93" t="s">
        <v>5718</v>
      </c>
      <c r="BM2778" s="95" t="s">
        <v>5719</v>
      </c>
    </row>
    <row r="2779" spans="53:65" ht="15" x14ac:dyDescent="0.25">
      <c r="BA2779" s="91" t="s">
        <v>5942</v>
      </c>
      <c r="BB2779" s="91" t="s">
        <v>5524</v>
      </c>
      <c r="BC2779" s="91" t="s">
        <v>5712</v>
      </c>
      <c r="BD2779" s="473" t="s">
        <v>1301</v>
      </c>
      <c r="BE2779">
        <v>2772</v>
      </c>
      <c r="BF2779" s="93" t="s">
        <v>5715</v>
      </c>
      <c r="BG2779" s="311" t="s">
        <v>5943</v>
      </c>
      <c r="BH2779" s="93" t="str">
        <f t="shared" si="107"/>
        <v>North Carolina Stokes</v>
      </c>
      <c r="BI2779" s="93" t="s">
        <v>197</v>
      </c>
      <c r="BJ2779" s="93" t="s">
        <v>2433</v>
      </c>
      <c r="BK2779" s="93" t="s">
        <v>438</v>
      </c>
      <c r="BL2779" s="100" t="str">
        <f>" "</f>
        <v xml:space="preserve"> </v>
      </c>
      <c r="BM2779" s="95" t="s">
        <v>305</v>
      </c>
    </row>
    <row r="2780" spans="53:65" ht="15" x14ac:dyDescent="0.25">
      <c r="BA2780" s="90" t="s">
        <v>5944</v>
      </c>
      <c r="BB2780" s="90" t="s">
        <v>5524</v>
      </c>
      <c r="BC2780" s="90" t="s">
        <v>5709</v>
      </c>
      <c r="BD2780" s="473" t="s">
        <v>1301</v>
      </c>
      <c r="BE2780">
        <v>2773</v>
      </c>
      <c r="BF2780" s="93" t="s">
        <v>5715</v>
      </c>
      <c r="BG2780" s="311" t="s">
        <v>5943</v>
      </c>
      <c r="BH2780" s="93" t="str">
        <f t="shared" si="107"/>
        <v>North Carolina Stokes</v>
      </c>
      <c r="BI2780" s="93" t="s">
        <v>1799</v>
      </c>
      <c r="BJ2780" s="93" t="s">
        <v>1801</v>
      </c>
      <c r="BK2780" s="93" t="s">
        <v>1801</v>
      </c>
      <c r="BL2780" s="93" t="s">
        <v>5718</v>
      </c>
      <c r="BM2780" s="95" t="s">
        <v>5719</v>
      </c>
    </row>
    <row r="2781" spans="53:65" ht="15" x14ac:dyDescent="0.25">
      <c r="BA2781" s="91" t="s">
        <v>5945</v>
      </c>
      <c r="BB2781" s="91" t="s">
        <v>5524</v>
      </c>
      <c r="BC2781" s="91" t="s">
        <v>5709</v>
      </c>
      <c r="BD2781" s="473" t="s">
        <v>1301</v>
      </c>
      <c r="BE2781">
        <v>2774</v>
      </c>
      <c r="BF2781" s="93" t="s">
        <v>5715</v>
      </c>
      <c r="BG2781" s="311" t="s">
        <v>5946</v>
      </c>
      <c r="BH2781" s="93" t="str">
        <f t="shared" si="107"/>
        <v>North Carolina Surry</v>
      </c>
      <c r="BI2781" s="93" t="s">
        <v>197</v>
      </c>
      <c r="BJ2781" s="93" t="s">
        <v>2433</v>
      </c>
      <c r="BK2781" s="93" t="s">
        <v>438</v>
      </c>
      <c r="BL2781" s="100" t="str">
        <f>" "</f>
        <v xml:space="preserve"> </v>
      </c>
      <c r="BM2781" s="95" t="s">
        <v>305</v>
      </c>
    </row>
    <row r="2782" spans="53:65" ht="15" x14ac:dyDescent="0.25">
      <c r="BA2782" s="90" t="s">
        <v>5947</v>
      </c>
      <c r="BB2782" s="90" t="s">
        <v>5524</v>
      </c>
      <c r="BC2782" s="90" t="s">
        <v>5709</v>
      </c>
      <c r="BD2782" s="473" t="s">
        <v>1301</v>
      </c>
      <c r="BE2782">
        <v>2775</v>
      </c>
      <c r="BF2782" s="93" t="s">
        <v>5715</v>
      </c>
      <c r="BG2782" s="311" t="s">
        <v>5946</v>
      </c>
      <c r="BH2782" s="93" t="str">
        <f t="shared" si="107"/>
        <v>North Carolina Surry</v>
      </c>
      <c r="BI2782" s="93" t="s">
        <v>1799</v>
      </c>
      <c r="BJ2782" s="93" t="s">
        <v>1801</v>
      </c>
      <c r="BK2782" s="93" t="s">
        <v>1801</v>
      </c>
      <c r="BL2782" s="93" t="s">
        <v>5718</v>
      </c>
      <c r="BM2782" s="95" t="s">
        <v>5719</v>
      </c>
    </row>
    <row r="2783" spans="53:65" ht="15" x14ac:dyDescent="0.25">
      <c r="BA2783" s="91" t="s">
        <v>5948</v>
      </c>
      <c r="BB2783" s="91" t="s">
        <v>5524</v>
      </c>
      <c r="BC2783" s="91" t="s">
        <v>5712</v>
      </c>
      <c r="BD2783" s="473" t="s">
        <v>1301</v>
      </c>
      <c r="BE2783">
        <v>2776</v>
      </c>
      <c r="BF2783" s="93" t="s">
        <v>5715</v>
      </c>
      <c r="BG2783" s="311" t="s">
        <v>5949</v>
      </c>
      <c r="BH2783" s="93" t="str">
        <f t="shared" si="107"/>
        <v>North Carolina Swain</v>
      </c>
      <c r="BI2783" s="93" t="s">
        <v>197</v>
      </c>
      <c r="BJ2783" s="93" t="s">
        <v>5725</v>
      </c>
      <c r="BK2783" s="93" t="s">
        <v>438</v>
      </c>
      <c r="BL2783" s="100" t="str">
        <f>" "</f>
        <v xml:space="preserve"> </v>
      </c>
      <c r="BM2783" s="95" t="s">
        <v>354</v>
      </c>
    </row>
    <row r="2784" spans="53:65" ht="15" x14ac:dyDescent="0.25">
      <c r="BA2784" s="90" t="s">
        <v>5950</v>
      </c>
      <c r="BB2784" s="90" t="s">
        <v>5524</v>
      </c>
      <c r="BC2784" s="90" t="s">
        <v>5712</v>
      </c>
      <c r="BD2784" s="473" t="s">
        <v>1301</v>
      </c>
      <c r="BE2784">
        <v>2777</v>
      </c>
      <c r="BF2784" s="93" t="s">
        <v>5715</v>
      </c>
      <c r="BG2784" s="311" t="s">
        <v>5949</v>
      </c>
      <c r="BH2784" s="93" t="str">
        <f t="shared" si="107"/>
        <v>North Carolina Swain</v>
      </c>
      <c r="BI2784" s="93" t="s">
        <v>1799</v>
      </c>
      <c r="BJ2784" s="93" t="s">
        <v>1801</v>
      </c>
      <c r="BK2784" s="93" t="s">
        <v>1801</v>
      </c>
      <c r="BL2784" s="93" t="s">
        <v>5718</v>
      </c>
      <c r="BM2784" s="95" t="s">
        <v>5719</v>
      </c>
    </row>
    <row r="2785" spans="53:65" ht="15" x14ac:dyDescent="0.25">
      <c r="BA2785" s="91" t="s">
        <v>5951</v>
      </c>
      <c r="BB2785" s="91" t="s">
        <v>5524</v>
      </c>
      <c r="BC2785" s="91" t="s">
        <v>5712</v>
      </c>
      <c r="BD2785" s="473" t="s">
        <v>1301</v>
      </c>
      <c r="BE2785">
        <v>2778</v>
      </c>
      <c r="BF2785" s="93" t="s">
        <v>5715</v>
      </c>
      <c r="BG2785" s="311" t="s">
        <v>5952</v>
      </c>
      <c r="BH2785" s="93" t="str">
        <f t="shared" si="107"/>
        <v>North Carolina Transylvania</v>
      </c>
      <c r="BI2785" s="93" t="s">
        <v>197</v>
      </c>
      <c r="BJ2785" s="93" t="s">
        <v>5725</v>
      </c>
      <c r="BK2785" s="93" t="s">
        <v>438</v>
      </c>
      <c r="BL2785" s="100" t="str">
        <f>" "</f>
        <v xml:space="preserve"> </v>
      </c>
      <c r="BM2785" s="95" t="s">
        <v>354</v>
      </c>
    </row>
    <row r="2786" spans="53:65" ht="15" x14ac:dyDescent="0.25">
      <c r="BA2786" s="90" t="s">
        <v>5953</v>
      </c>
      <c r="BB2786" s="90" t="s">
        <v>5524</v>
      </c>
      <c r="BC2786" s="90" t="s">
        <v>5712</v>
      </c>
      <c r="BD2786" s="473" t="s">
        <v>1301</v>
      </c>
      <c r="BE2786">
        <v>2779</v>
      </c>
      <c r="BF2786" s="93" t="s">
        <v>5715</v>
      </c>
      <c r="BG2786" s="311" t="s">
        <v>5952</v>
      </c>
      <c r="BH2786" s="93" t="str">
        <f t="shared" si="107"/>
        <v>North Carolina Transylvania</v>
      </c>
      <c r="BI2786" s="93" t="s">
        <v>1799</v>
      </c>
      <c r="BJ2786" s="93" t="s">
        <v>1801</v>
      </c>
      <c r="BK2786" s="93" t="s">
        <v>1801</v>
      </c>
      <c r="BL2786" s="93" t="s">
        <v>5718</v>
      </c>
      <c r="BM2786" s="95" t="s">
        <v>5719</v>
      </c>
    </row>
    <row r="2787" spans="53:65" ht="15" x14ac:dyDescent="0.25">
      <c r="BA2787" s="91" t="s">
        <v>5954</v>
      </c>
      <c r="BB2787" s="91" t="s">
        <v>5524</v>
      </c>
      <c r="BC2787" s="91" t="s">
        <v>5712</v>
      </c>
      <c r="BD2787" s="473" t="s">
        <v>1301</v>
      </c>
      <c r="BE2787">
        <v>2780</v>
      </c>
      <c r="BF2787" s="93" t="s">
        <v>5715</v>
      </c>
      <c r="BG2787" s="311" t="s">
        <v>5955</v>
      </c>
      <c r="BH2787" s="93" t="str">
        <f t="shared" si="107"/>
        <v>North Carolina Tyrrell</v>
      </c>
      <c r="BI2787" s="93" t="s">
        <v>197</v>
      </c>
      <c r="BJ2787" s="93" t="s">
        <v>998</v>
      </c>
      <c r="BK2787" s="93" t="s">
        <v>438</v>
      </c>
      <c r="BL2787" s="100" t="str">
        <f>" "</f>
        <v xml:space="preserve"> </v>
      </c>
      <c r="BM2787" s="95" t="s">
        <v>308</v>
      </c>
    </row>
    <row r="2788" spans="53:65" ht="15" x14ac:dyDescent="0.25">
      <c r="BA2788" s="90" t="s">
        <v>5956</v>
      </c>
      <c r="BB2788" s="90" t="s">
        <v>5524</v>
      </c>
      <c r="BC2788" s="90" t="s">
        <v>5712</v>
      </c>
      <c r="BD2788" s="473" t="s">
        <v>1301</v>
      </c>
      <c r="BE2788">
        <v>2781</v>
      </c>
      <c r="BF2788" s="93" t="s">
        <v>5715</v>
      </c>
      <c r="BG2788" s="311" t="s">
        <v>5955</v>
      </c>
      <c r="BH2788" s="93" t="str">
        <f t="shared" si="107"/>
        <v>North Carolina Tyrrell</v>
      </c>
      <c r="BI2788" s="93" t="s">
        <v>1799</v>
      </c>
      <c r="BJ2788" s="93" t="s">
        <v>1800</v>
      </c>
      <c r="BK2788" s="93" t="s">
        <v>1800</v>
      </c>
      <c r="BL2788" s="93" t="s">
        <v>5718</v>
      </c>
      <c r="BM2788" s="95" t="s">
        <v>5719</v>
      </c>
    </row>
    <row r="2789" spans="53:65" ht="15" x14ac:dyDescent="0.25">
      <c r="BA2789" s="90" t="s">
        <v>5957</v>
      </c>
      <c r="BB2789" s="90" t="s">
        <v>5524</v>
      </c>
      <c r="BC2789" s="90" t="s">
        <v>5712</v>
      </c>
      <c r="BD2789" s="473" t="s">
        <v>1301</v>
      </c>
      <c r="BE2789">
        <v>2782</v>
      </c>
      <c r="BF2789" s="93" t="s">
        <v>5715</v>
      </c>
      <c r="BG2789" s="311" t="s">
        <v>1390</v>
      </c>
      <c r="BH2789" s="93" t="str">
        <f t="shared" ref="BH2789:BH2852" si="108">_xlfn.CONCAT(BF2789," ",BG2789)</f>
        <v>North Carolina Union</v>
      </c>
      <c r="BI2789" s="93" t="s">
        <v>197</v>
      </c>
      <c r="BJ2789" s="93" t="s">
        <v>2433</v>
      </c>
      <c r="BK2789" s="93" t="s">
        <v>438</v>
      </c>
      <c r="BL2789" s="100" t="str">
        <f>" "</f>
        <v xml:space="preserve"> </v>
      </c>
      <c r="BM2789" s="95" t="s">
        <v>305</v>
      </c>
    </row>
    <row r="2790" spans="53:65" ht="15" x14ac:dyDescent="0.25">
      <c r="BA2790" s="91" t="s">
        <v>5958</v>
      </c>
      <c r="BB2790" s="91" t="s">
        <v>5524</v>
      </c>
      <c r="BC2790" s="91" t="s">
        <v>5712</v>
      </c>
      <c r="BD2790" s="473" t="s">
        <v>1301</v>
      </c>
      <c r="BE2790">
        <v>2783</v>
      </c>
      <c r="BF2790" s="93" t="s">
        <v>5715</v>
      </c>
      <c r="BG2790" s="311" t="s">
        <v>1390</v>
      </c>
      <c r="BH2790" s="93" t="str">
        <f t="shared" si="108"/>
        <v>North Carolina Union</v>
      </c>
      <c r="BI2790" s="93" t="s">
        <v>1799</v>
      </c>
      <c r="BJ2790" s="93" t="s">
        <v>1801</v>
      </c>
      <c r="BK2790" s="93" t="s">
        <v>1801</v>
      </c>
      <c r="BL2790" s="93" t="s">
        <v>5718</v>
      </c>
      <c r="BM2790" s="95" t="s">
        <v>5719</v>
      </c>
    </row>
    <row r="2791" spans="53:65" ht="15" x14ac:dyDescent="0.25">
      <c r="BA2791" s="90" t="s">
        <v>5959</v>
      </c>
      <c r="BB2791" s="90" t="s">
        <v>5524</v>
      </c>
      <c r="BC2791" s="90" t="s">
        <v>5712</v>
      </c>
      <c r="BD2791" s="473" t="s">
        <v>1301</v>
      </c>
      <c r="BE2791">
        <v>2784</v>
      </c>
      <c r="BF2791" s="93" t="s">
        <v>5715</v>
      </c>
      <c r="BG2791" s="311" t="s">
        <v>5960</v>
      </c>
      <c r="BH2791" s="93" t="str">
        <f t="shared" si="108"/>
        <v>North Carolina Vance</v>
      </c>
      <c r="BI2791" s="93" t="s">
        <v>197</v>
      </c>
      <c r="BJ2791" s="93" t="s">
        <v>2433</v>
      </c>
      <c r="BK2791" s="93" t="s">
        <v>438</v>
      </c>
      <c r="BL2791" s="100" t="str">
        <f>" "</f>
        <v xml:space="preserve"> </v>
      </c>
      <c r="BM2791" s="95" t="s">
        <v>305</v>
      </c>
    </row>
    <row r="2792" spans="53:65" ht="15" x14ac:dyDescent="0.25">
      <c r="BA2792" s="91" t="s">
        <v>5961</v>
      </c>
      <c r="BB2792" s="91" t="s">
        <v>5524</v>
      </c>
      <c r="BC2792" s="91" t="s">
        <v>5712</v>
      </c>
      <c r="BD2792" s="473" t="s">
        <v>1301</v>
      </c>
      <c r="BE2792">
        <v>2785</v>
      </c>
      <c r="BF2792" s="93" t="s">
        <v>5715</v>
      </c>
      <c r="BG2792" s="311" t="s">
        <v>5960</v>
      </c>
      <c r="BH2792" s="93" t="str">
        <f t="shared" si="108"/>
        <v>North Carolina Vance</v>
      </c>
      <c r="BI2792" s="93" t="s">
        <v>1799</v>
      </c>
      <c r="BJ2792" s="93" t="s">
        <v>1800</v>
      </c>
      <c r="BK2792" s="93" t="s">
        <v>1800</v>
      </c>
      <c r="BL2792" s="93" t="s">
        <v>5718</v>
      </c>
      <c r="BM2792" s="95" t="s">
        <v>5719</v>
      </c>
    </row>
    <row r="2793" spans="53:65" ht="15" x14ac:dyDescent="0.25">
      <c r="BA2793" s="90" t="s">
        <v>5962</v>
      </c>
      <c r="BB2793" s="90" t="s">
        <v>5524</v>
      </c>
      <c r="BC2793" s="90" t="s">
        <v>5712</v>
      </c>
      <c r="BD2793" s="473" t="s">
        <v>1301</v>
      </c>
      <c r="BE2793">
        <v>2786</v>
      </c>
      <c r="BF2793" s="93" t="s">
        <v>5715</v>
      </c>
      <c r="BG2793" s="311" t="s">
        <v>5963</v>
      </c>
      <c r="BH2793" s="93" t="str">
        <f t="shared" si="108"/>
        <v>North Carolina Wake</v>
      </c>
      <c r="BI2793" s="93" t="s">
        <v>197</v>
      </c>
      <c r="BJ2793" s="93" t="s">
        <v>2433</v>
      </c>
      <c r="BK2793" s="93" t="s">
        <v>438</v>
      </c>
      <c r="BL2793" s="100" t="str">
        <f>" "</f>
        <v xml:space="preserve"> </v>
      </c>
      <c r="BM2793" s="95" t="s">
        <v>305</v>
      </c>
    </row>
    <row r="2794" spans="53:65" ht="15" x14ac:dyDescent="0.25">
      <c r="BA2794" s="91" t="s">
        <v>5964</v>
      </c>
      <c r="BB2794" s="91" t="s">
        <v>5524</v>
      </c>
      <c r="BC2794" s="91" t="s">
        <v>5712</v>
      </c>
      <c r="BD2794" s="473" t="s">
        <v>1301</v>
      </c>
      <c r="BE2794">
        <v>2787</v>
      </c>
      <c r="BF2794" s="93" t="s">
        <v>5715</v>
      </c>
      <c r="BG2794" s="311" t="s">
        <v>5963</v>
      </c>
      <c r="BH2794" s="93" t="str">
        <f t="shared" si="108"/>
        <v>North Carolina Wake</v>
      </c>
      <c r="BI2794" s="93" t="s">
        <v>1799</v>
      </c>
      <c r="BJ2794" s="93" t="s">
        <v>1800</v>
      </c>
      <c r="BK2794" s="93" t="s">
        <v>1800</v>
      </c>
      <c r="BL2794" s="93" t="s">
        <v>5718</v>
      </c>
      <c r="BM2794" s="95" t="s">
        <v>5719</v>
      </c>
    </row>
    <row r="2795" spans="53:65" ht="15" x14ac:dyDescent="0.25">
      <c r="BA2795" s="90" t="s">
        <v>5965</v>
      </c>
      <c r="BB2795" s="90" t="s">
        <v>5524</v>
      </c>
      <c r="BC2795" s="90" t="s">
        <v>5712</v>
      </c>
      <c r="BD2795" s="473" t="s">
        <v>1301</v>
      </c>
      <c r="BE2795">
        <v>2788</v>
      </c>
      <c r="BF2795" s="93" t="s">
        <v>5715</v>
      </c>
      <c r="BG2795" s="311" t="s">
        <v>2846</v>
      </c>
      <c r="BH2795" s="93" t="str">
        <f t="shared" si="108"/>
        <v>North Carolina Warren</v>
      </c>
      <c r="BI2795" s="93" t="s">
        <v>197</v>
      </c>
      <c r="BJ2795" s="93" t="s">
        <v>2433</v>
      </c>
      <c r="BK2795" s="93" t="s">
        <v>438</v>
      </c>
      <c r="BL2795" s="100" t="str">
        <f>" "</f>
        <v xml:space="preserve"> </v>
      </c>
      <c r="BM2795" s="95" t="s">
        <v>305</v>
      </c>
    </row>
    <row r="2796" spans="53:65" ht="15" x14ac:dyDescent="0.25">
      <c r="BA2796" s="91" t="s">
        <v>5966</v>
      </c>
      <c r="BB2796" s="91" t="s">
        <v>5524</v>
      </c>
      <c r="BC2796" s="91" t="s">
        <v>5712</v>
      </c>
      <c r="BD2796" s="473" t="s">
        <v>1301</v>
      </c>
      <c r="BE2796">
        <v>2789</v>
      </c>
      <c r="BF2796" s="93" t="s">
        <v>5715</v>
      </c>
      <c r="BG2796" s="311" t="s">
        <v>2846</v>
      </c>
      <c r="BH2796" s="93" t="str">
        <f t="shared" si="108"/>
        <v>North Carolina Warren</v>
      </c>
      <c r="BI2796" s="93" t="s">
        <v>1799</v>
      </c>
      <c r="BJ2796" s="93" t="s">
        <v>1800</v>
      </c>
      <c r="BK2796" s="93" t="s">
        <v>1800</v>
      </c>
      <c r="BL2796" s="93" t="s">
        <v>5718</v>
      </c>
      <c r="BM2796" s="95" t="s">
        <v>5719</v>
      </c>
    </row>
    <row r="2797" spans="53:65" ht="15" x14ac:dyDescent="0.25">
      <c r="BA2797" s="90" t="s">
        <v>5967</v>
      </c>
      <c r="BB2797" s="90" t="s">
        <v>5524</v>
      </c>
      <c r="BC2797" s="90" t="s">
        <v>5712</v>
      </c>
      <c r="BD2797" s="473" t="s">
        <v>1301</v>
      </c>
      <c r="BE2797">
        <v>2790</v>
      </c>
      <c r="BF2797" s="93" t="s">
        <v>5715</v>
      </c>
      <c r="BG2797" s="311" t="s">
        <v>1083</v>
      </c>
      <c r="BH2797" s="93" t="str">
        <f t="shared" si="108"/>
        <v>North Carolina Washington</v>
      </c>
      <c r="BI2797" s="93" t="s">
        <v>197</v>
      </c>
      <c r="BJ2797" s="93" t="s">
        <v>998</v>
      </c>
      <c r="BK2797" s="93" t="s">
        <v>438</v>
      </c>
      <c r="BL2797" s="100" t="str">
        <f>" "</f>
        <v xml:space="preserve"> </v>
      </c>
      <c r="BM2797" s="95" t="s">
        <v>308</v>
      </c>
    </row>
    <row r="2798" spans="53:65" ht="15" x14ac:dyDescent="0.25">
      <c r="BA2798" s="91" t="s">
        <v>5968</v>
      </c>
      <c r="BB2798" s="91" t="s">
        <v>5524</v>
      </c>
      <c r="BC2798" s="91" t="s">
        <v>5712</v>
      </c>
      <c r="BD2798" s="473" t="s">
        <v>1301</v>
      </c>
      <c r="BE2798">
        <v>2791</v>
      </c>
      <c r="BF2798" s="93" t="s">
        <v>5715</v>
      </c>
      <c r="BG2798" s="311" t="s">
        <v>1083</v>
      </c>
      <c r="BH2798" s="93" t="str">
        <f t="shared" si="108"/>
        <v>North Carolina Washington</v>
      </c>
      <c r="BI2798" s="93" t="s">
        <v>1799</v>
      </c>
      <c r="BJ2798" s="93" t="s">
        <v>1800</v>
      </c>
      <c r="BK2798" s="93" t="s">
        <v>1800</v>
      </c>
      <c r="BL2798" s="93" t="s">
        <v>5718</v>
      </c>
      <c r="BM2798" s="95" t="s">
        <v>5719</v>
      </c>
    </row>
    <row r="2799" spans="53:65" ht="15" x14ac:dyDescent="0.25">
      <c r="BA2799" s="90" t="s">
        <v>5969</v>
      </c>
      <c r="BB2799" s="90" t="s">
        <v>5524</v>
      </c>
      <c r="BC2799" s="90" t="s">
        <v>5712</v>
      </c>
      <c r="BD2799" s="473" t="s">
        <v>1301</v>
      </c>
      <c r="BE2799">
        <v>2792</v>
      </c>
      <c r="BF2799" s="93" t="s">
        <v>5715</v>
      </c>
      <c r="BG2799" s="311" t="s">
        <v>5970</v>
      </c>
      <c r="BH2799" s="93" t="str">
        <f t="shared" si="108"/>
        <v>North Carolina Watauga</v>
      </c>
      <c r="BI2799" s="93" t="s">
        <v>197</v>
      </c>
      <c r="BJ2799" s="93" t="s">
        <v>5725</v>
      </c>
      <c r="BK2799" s="93" t="s">
        <v>438</v>
      </c>
      <c r="BL2799" s="100" t="str">
        <f>" "</f>
        <v xml:space="preserve"> </v>
      </c>
      <c r="BM2799" s="95" t="s">
        <v>354</v>
      </c>
    </row>
    <row r="2800" spans="53:65" ht="15" x14ac:dyDescent="0.25">
      <c r="BA2800" s="91" t="s">
        <v>5971</v>
      </c>
      <c r="BB2800" s="91" t="s">
        <v>5524</v>
      </c>
      <c r="BC2800" s="91" t="s">
        <v>5712</v>
      </c>
      <c r="BD2800" s="473" t="s">
        <v>1301</v>
      </c>
      <c r="BE2800">
        <v>2793</v>
      </c>
      <c r="BF2800" s="93" t="s">
        <v>5715</v>
      </c>
      <c r="BG2800" s="311" t="s">
        <v>5970</v>
      </c>
      <c r="BH2800" s="93" t="str">
        <f t="shared" si="108"/>
        <v>North Carolina Watauga</v>
      </c>
      <c r="BI2800" s="93" t="s">
        <v>1799</v>
      </c>
      <c r="BJ2800" s="93" t="s">
        <v>1801</v>
      </c>
      <c r="BK2800" s="93" t="s">
        <v>1801</v>
      </c>
      <c r="BL2800" s="93" t="s">
        <v>5718</v>
      </c>
      <c r="BM2800" s="95" t="s">
        <v>5719</v>
      </c>
    </row>
    <row r="2801" spans="53:65" ht="15" x14ac:dyDescent="0.25">
      <c r="BA2801" s="90" t="s">
        <v>5972</v>
      </c>
      <c r="BB2801" s="90" t="s">
        <v>5524</v>
      </c>
      <c r="BC2801" s="90" t="s">
        <v>5712</v>
      </c>
      <c r="BD2801" s="473" t="s">
        <v>1301</v>
      </c>
      <c r="BE2801">
        <v>2794</v>
      </c>
      <c r="BF2801" s="93" t="s">
        <v>5715</v>
      </c>
      <c r="BG2801" s="311" t="s">
        <v>2855</v>
      </c>
      <c r="BH2801" s="93" t="str">
        <f t="shared" si="108"/>
        <v>North Carolina Wayne</v>
      </c>
      <c r="BI2801" s="93" t="s">
        <v>197</v>
      </c>
      <c r="BJ2801" s="93" t="s">
        <v>2433</v>
      </c>
      <c r="BK2801" s="93" t="s">
        <v>438</v>
      </c>
      <c r="BL2801" s="100" t="str">
        <f>" "</f>
        <v xml:space="preserve"> </v>
      </c>
      <c r="BM2801" s="95" t="s">
        <v>305</v>
      </c>
    </row>
    <row r="2802" spans="53:65" ht="15" x14ac:dyDescent="0.25">
      <c r="BA2802" s="91" t="s">
        <v>5973</v>
      </c>
      <c r="BB2802" s="91" t="s">
        <v>5524</v>
      </c>
      <c r="BC2802" s="91" t="s">
        <v>5712</v>
      </c>
      <c r="BD2802" s="473" t="s">
        <v>1301</v>
      </c>
      <c r="BE2802">
        <v>2795</v>
      </c>
      <c r="BF2802" s="93" t="s">
        <v>5715</v>
      </c>
      <c r="BG2802" s="311" t="s">
        <v>2855</v>
      </c>
      <c r="BH2802" s="93" t="str">
        <f t="shared" si="108"/>
        <v>North Carolina Wayne</v>
      </c>
      <c r="BI2802" s="93" t="s">
        <v>1799</v>
      </c>
      <c r="BJ2802" s="93" t="s">
        <v>1800</v>
      </c>
      <c r="BK2802" s="93" t="s">
        <v>1800</v>
      </c>
      <c r="BL2802" s="93" t="s">
        <v>5718</v>
      </c>
      <c r="BM2802" s="95" t="s">
        <v>5719</v>
      </c>
    </row>
    <row r="2803" spans="53:65" ht="15" x14ac:dyDescent="0.25">
      <c r="BA2803" s="90" t="s">
        <v>5974</v>
      </c>
      <c r="BB2803" s="90" t="s">
        <v>5524</v>
      </c>
      <c r="BC2803" s="90" t="s">
        <v>5712</v>
      </c>
      <c r="BD2803" s="473" t="s">
        <v>1301</v>
      </c>
      <c r="BE2803">
        <v>2796</v>
      </c>
      <c r="BF2803" s="93" t="s">
        <v>5715</v>
      </c>
      <c r="BG2803" s="311" t="s">
        <v>2883</v>
      </c>
      <c r="BH2803" s="93" t="str">
        <f t="shared" si="108"/>
        <v>North Carolina Wilkes</v>
      </c>
      <c r="BI2803" s="93" t="s">
        <v>197</v>
      </c>
      <c r="BJ2803" s="93" t="s">
        <v>5725</v>
      </c>
      <c r="BK2803" s="93" t="s">
        <v>438</v>
      </c>
      <c r="BL2803" s="100" t="str">
        <f>" "</f>
        <v xml:space="preserve"> </v>
      </c>
      <c r="BM2803" s="95" t="s">
        <v>354</v>
      </c>
    </row>
    <row r="2804" spans="53:65" ht="15" x14ac:dyDescent="0.25">
      <c r="BA2804" s="91" t="s">
        <v>5975</v>
      </c>
      <c r="BB2804" s="91" t="s">
        <v>5524</v>
      </c>
      <c r="BC2804" s="91" t="s">
        <v>5709</v>
      </c>
      <c r="BD2804" s="473" t="s">
        <v>1301</v>
      </c>
      <c r="BE2804">
        <v>2797</v>
      </c>
      <c r="BF2804" s="93" t="s">
        <v>5715</v>
      </c>
      <c r="BG2804" s="311" t="s">
        <v>2883</v>
      </c>
      <c r="BH2804" s="93" t="str">
        <f t="shared" si="108"/>
        <v>North Carolina Wilkes</v>
      </c>
      <c r="BI2804" s="93" t="s">
        <v>1799</v>
      </c>
      <c r="BJ2804" s="93" t="s">
        <v>1801</v>
      </c>
      <c r="BK2804" s="93" t="s">
        <v>1801</v>
      </c>
      <c r="BL2804" s="93" t="s">
        <v>5718</v>
      </c>
      <c r="BM2804" s="95" t="s">
        <v>5719</v>
      </c>
    </row>
    <row r="2805" spans="53:65" ht="15" x14ac:dyDescent="0.25">
      <c r="BA2805" s="90" t="s">
        <v>5976</v>
      </c>
      <c r="BB2805" s="90" t="s">
        <v>5524</v>
      </c>
      <c r="BC2805" s="90" t="s">
        <v>5709</v>
      </c>
      <c r="BD2805" s="473" t="s">
        <v>1301</v>
      </c>
      <c r="BE2805">
        <v>2798</v>
      </c>
      <c r="BF2805" s="93" t="s">
        <v>5715</v>
      </c>
      <c r="BG2805" s="311" t="s">
        <v>3963</v>
      </c>
      <c r="BH2805" s="93" t="str">
        <f t="shared" si="108"/>
        <v>North Carolina Wilson</v>
      </c>
      <c r="BI2805" s="93" t="s">
        <v>197</v>
      </c>
      <c r="BJ2805" s="93" t="s">
        <v>2433</v>
      </c>
      <c r="BK2805" s="93" t="s">
        <v>438</v>
      </c>
      <c r="BL2805" s="100" t="str">
        <f>" "</f>
        <v xml:space="preserve"> </v>
      </c>
      <c r="BM2805" s="95" t="s">
        <v>305</v>
      </c>
    </row>
    <row r="2806" spans="53:65" ht="15" x14ac:dyDescent="0.25">
      <c r="BA2806" s="91" t="s">
        <v>5977</v>
      </c>
      <c r="BB2806" s="91" t="s">
        <v>5524</v>
      </c>
      <c r="BC2806" s="91" t="s">
        <v>5709</v>
      </c>
      <c r="BD2806" s="473" t="s">
        <v>1301</v>
      </c>
      <c r="BE2806">
        <v>2799</v>
      </c>
      <c r="BF2806" s="93" t="s">
        <v>5715</v>
      </c>
      <c r="BG2806" s="311" t="s">
        <v>3963</v>
      </c>
      <c r="BH2806" s="93" t="str">
        <f t="shared" si="108"/>
        <v>North Carolina Wilson</v>
      </c>
      <c r="BI2806" s="93" t="s">
        <v>1799</v>
      </c>
      <c r="BJ2806" s="93" t="s">
        <v>1800</v>
      </c>
      <c r="BK2806" s="93" t="s">
        <v>1800</v>
      </c>
      <c r="BL2806" s="93" t="s">
        <v>5718</v>
      </c>
      <c r="BM2806" s="95" t="s">
        <v>5719</v>
      </c>
    </row>
    <row r="2807" spans="53:65" ht="15" x14ac:dyDescent="0.25">
      <c r="BA2807" s="91" t="s">
        <v>5978</v>
      </c>
      <c r="BB2807" s="91" t="s">
        <v>5524</v>
      </c>
      <c r="BC2807" s="91" t="s">
        <v>5709</v>
      </c>
      <c r="BD2807" s="473" t="s">
        <v>1301</v>
      </c>
      <c r="BE2807">
        <v>2800</v>
      </c>
      <c r="BF2807" s="93" t="s">
        <v>5715</v>
      </c>
      <c r="BG2807" s="311" t="s">
        <v>5979</v>
      </c>
      <c r="BH2807" s="93" t="str">
        <f t="shared" si="108"/>
        <v>North Carolina Yadkin</v>
      </c>
      <c r="BI2807" s="93" t="s">
        <v>197</v>
      </c>
      <c r="BJ2807" s="93" t="s">
        <v>2433</v>
      </c>
      <c r="BK2807" s="93" t="s">
        <v>438</v>
      </c>
      <c r="BL2807" s="100" t="str">
        <f>" "</f>
        <v xml:space="preserve"> </v>
      </c>
      <c r="BM2807" s="95" t="s">
        <v>305</v>
      </c>
    </row>
    <row r="2808" spans="53:65" ht="15" x14ac:dyDescent="0.25">
      <c r="BA2808" s="90" t="s">
        <v>5980</v>
      </c>
      <c r="BB2808" s="90" t="s">
        <v>5524</v>
      </c>
      <c r="BC2808" s="90" t="s">
        <v>5709</v>
      </c>
      <c r="BD2808" s="473" t="s">
        <v>1301</v>
      </c>
      <c r="BE2808">
        <v>2801</v>
      </c>
      <c r="BF2808" s="93" t="s">
        <v>5715</v>
      </c>
      <c r="BG2808" s="311" t="s">
        <v>5979</v>
      </c>
      <c r="BH2808" s="93" t="str">
        <f t="shared" si="108"/>
        <v>North Carolina Yadkin</v>
      </c>
      <c r="BI2808" s="93" t="s">
        <v>1799</v>
      </c>
      <c r="BJ2808" s="93" t="s">
        <v>1801</v>
      </c>
      <c r="BK2808" s="93" t="s">
        <v>1801</v>
      </c>
      <c r="BL2808" s="93" t="s">
        <v>5718</v>
      </c>
      <c r="BM2808" s="95" t="s">
        <v>5719</v>
      </c>
    </row>
    <row r="2809" spans="53:65" ht="15" x14ac:dyDescent="0.25">
      <c r="BA2809" s="91" t="s">
        <v>5981</v>
      </c>
      <c r="BB2809" s="91" t="s">
        <v>5524</v>
      </c>
      <c r="BC2809" s="91" t="s">
        <v>5709</v>
      </c>
      <c r="BD2809" s="473" t="s">
        <v>1301</v>
      </c>
      <c r="BE2809">
        <v>2802</v>
      </c>
      <c r="BF2809" s="93" t="s">
        <v>5715</v>
      </c>
      <c r="BG2809" s="311" t="s">
        <v>5982</v>
      </c>
      <c r="BH2809" s="93" t="str">
        <f t="shared" si="108"/>
        <v>North Carolina Yancey</v>
      </c>
      <c r="BI2809" s="93" t="s">
        <v>197</v>
      </c>
      <c r="BJ2809" s="93" t="s">
        <v>5725</v>
      </c>
      <c r="BK2809" s="93" t="s">
        <v>438</v>
      </c>
      <c r="BL2809" s="100" t="str">
        <f>" "</f>
        <v xml:space="preserve"> </v>
      </c>
      <c r="BM2809" s="95" t="s">
        <v>354</v>
      </c>
    </row>
    <row r="2810" spans="53:65" ht="15" x14ac:dyDescent="0.25">
      <c r="BA2810" s="90" t="s">
        <v>5983</v>
      </c>
      <c r="BB2810" s="90" t="s">
        <v>5524</v>
      </c>
      <c r="BC2810" s="90" t="s">
        <v>5709</v>
      </c>
      <c r="BD2810" s="473" t="s">
        <v>1301</v>
      </c>
      <c r="BE2810">
        <v>2803</v>
      </c>
      <c r="BF2810" s="93" t="s">
        <v>5715</v>
      </c>
      <c r="BG2810" s="311" t="s">
        <v>5982</v>
      </c>
      <c r="BH2810" s="93" t="str">
        <f t="shared" si="108"/>
        <v>North Carolina Yancey</v>
      </c>
      <c r="BI2810" s="93" t="s">
        <v>1799</v>
      </c>
      <c r="BJ2810" s="93" t="s">
        <v>1801</v>
      </c>
      <c r="BK2810" s="93" t="s">
        <v>1801</v>
      </c>
      <c r="BL2810" s="93" t="s">
        <v>5718</v>
      </c>
      <c r="BM2810" s="95" t="s">
        <v>5719</v>
      </c>
    </row>
    <row r="2811" spans="53:65" ht="15" x14ac:dyDescent="0.25">
      <c r="BA2811" s="90" t="s">
        <v>5984</v>
      </c>
      <c r="BB2811" s="90" t="s">
        <v>5524</v>
      </c>
      <c r="BC2811" s="90" t="s">
        <v>5709</v>
      </c>
      <c r="BD2811" s="473" t="s">
        <v>1301</v>
      </c>
      <c r="BE2811">
        <v>2804</v>
      </c>
      <c r="BF2811" s="18" t="s">
        <v>5985</v>
      </c>
      <c r="BG2811" s="312" t="s">
        <v>1569</v>
      </c>
      <c r="BH2811" s="93" t="str">
        <f t="shared" si="108"/>
        <v>North Dakota Adams</v>
      </c>
      <c r="BI2811" s="18" t="s">
        <v>3016</v>
      </c>
      <c r="BJ2811" s="18" t="s">
        <v>5986</v>
      </c>
      <c r="BK2811" s="18" t="s">
        <v>5986</v>
      </c>
      <c r="BL2811" s="100" t="s">
        <v>5987</v>
      </c>
      <c r="BM2811" s="94" t="s">
        <v>308</v>
      </c>
    </row>
    <row r="2812" spans="53:65" ht="15" x14ac:dyDescent="0.25">
      <c r="BA2812" s="91" t="s">
        <v>5988</v>
      </c>
      <c r="BB2812" s="91" t="s">
        <v>5524</v>
      </c>
      <c r="BC2812" s="91" t="s">
        <v>5709</v>
      </c>
      <c r="BD2812" s="473" t="s">
        <v>1301</v>
      </c>
      <c r="BE2812">
        <v>2805</v>
      </c>
      <c r="BF2812" s="18" t="s">
        <v>5985</v>
      </c>
      <c r="BG2812" s="312" t="s">
        <v>5989</v>
      </c>
      <c r="BH2812" s="93" t="str">
        <f t="shared" si="108"/>
        <v>North Dakota Barnes</v>
      </c>
      <c r="BI2812" s="18" t="s">
        <v>3016</v>
      </c>
      <c r="BJ2812" s="18" t="s">
        <v>5986</v>
      </c>
      <c r="BK2812" s="18" t="s">
        <v>5986</v>
      </c>
      <c r="BL2812" s="100" t="s">
        <v>5987</v>
      </c>
      <c r="BM2812" s="94" t="s">
        <v>308</v>
      </c>
    </row>
    <row r="2813" spans="53:65" ht="15" x14ac:dyDescent="0.25">
      <c r="BA2813" s="90" t="s">
        <v>5990</v>
      </c>
      <c r="BB2813" s="90" t="s">
        <v>5524</v>
      </c>
      <c r="BC2813" s="90" t="s">
        <v>5709</v>
      </c>
      <c r="BD2813" s="473" t="s">
        <v>1301</v>
      </c>
      <c r="BE2813">
        <v>2806</v>
      </c>
      <c r="BF2813" s="18" t="s">
        <v>5985</v>
      </c>
      <c r="BG2813" s="312" t="s">
        <v>5991</v>
      </c>
      <c r="BH2813" s="93" t="str">
        <f t="shared" si="108"/>
        <v>North Dakota Benson</v>
      </c>
      <c r="BI2813" s="18" t="s">
        <v>3016</v>
      </c>
      <c r="BJ2813" s="18" t="s">
        <v>5986</v>
      </c>
      <c r="BK2813" s="18" t="s">
        <v>5986</v>
      </c>
      <c r="BL2813" s="100" t="s">
        <v>5987</v>
      </c>
      <c r="BM2813" s="94" t="s">
        <v>308</v>
      </c>
    </row>
    <row r="2814" spans="53:65" ht="15" x14ac:dyDescent="0.25">
      <c r="BA2814" s="91" t="s">
        <v>5992</v>
      </c>
      <c r="BB2814" s="91" t="s">
        <v>5524</v>
      </c>
      <c r="BC2814" s="91" t="s">
        <v>5709</v>
      </c>
      <c r="BD2814" s="473" t="s">
        <v>1301</v>
      </c>
      <c r="BE2814">
        <v>2807</v>
      </c>
      <c r="BF2814" s="18" t="s">
        <v>5985</v>
      </c>
      <c r="BG2814" s="312" t="s">
        <v>5993</v>
      </c>
      <c r="BH2814" s="93" t="str">
        <f t="shared" si="108"/>
        <v>North Dakota Billings</v>
      </c>
      <c r="BI2814" s="18" t="s">
        <v>3016</v>
      </c>
      <c r="BJ2814" s="18" t="s">
        <v>5986</v>
      </c>
      <c r="BK2814" s="18" t="s">
        <v>5986</v>
      </c>
      <c r="BL2814" s="100" t="s">
        <v>5987</v>
      </c>
      <c r="BM2814" s="94" t="s">
        <v>308</v>
      </c>
    </row>
    <row r="2815" spans="53:65" ht="15" x14ac:dyDescent="0.25">
      <c r="BA2815" s="91" t="s">
        <v>5994</v>
      </c>
      <c r="BB2815" s="91" t="s">
        <v>5524</v>
      </c>
      <c r="BC2815" s="91" t="s">
        <v>5709</v>
      </c>
      <c r="BD2815" s="473" t="s">
        <v>1301</v>
      </c>
      <c r="BE2815">
        <v>2808</v>
      </c>
      <c r="BF2815" s="18" t="s">
        <v>5985</v>
      </c>
      <c r="BG2815" s="312" t="s">
        <v>5995</v>
      </c>
      <c r="BH2815" s="93" t="str">
        <f t="shared" si="108"/>
        <v>North Dakota Bottineau</v>
      </c>
      <c r="BI2815" s="18" t="s">
        <v>3016</v>
      </c>
      <c r="BJ2815" s="18" t="s">
        <v>5986</v>
      </c>
      <c r="BK2815" s="18" t="s">
        <v>5986</v>
      </c>
      <c r="BL2815" s="100" t="s">
        <v>5987</v>
      </c>
      <c r="BM2815" s="94" t="s">
        <v>308</v>
      </c>
    </row>
    <row r="2816" spans="53:65" ht="15" x14ac:dyDescent="0.25">
      <c r="BA2816" s="90" t="s">
        <v>5996</v>
      </c>
      <c r="BB2816" s="90" t="s">
        <v>5524</v>
      </c>
      <c r="BC2816" s="90" t="s">
        <v>5709</v>
      </c>
      <c r="BD2816" s="473" t="s">
        <v>1301</v>
      </c>
      <c r="BE2816">
        <v>2809</v>
      </c>
      <c r="BF2816" s="18" t="s">
        <v>5985</v>
      </c>
      <c r="BG2816" s="312" t="s">
        <v>5997</v>
      </c>
      <c r="BH2816" s="93" t="str">
        <f t="shared" si="108"/>
        <v>North Dakota Bowman</v>
      </c>
      <c r="BI2816" s="18" t="s">
        <v>3016</v>
      </c>
      <c r="BJ2816" s="18" t="s">
        <v>5986</v>
      </c>
      <c r="BK2816" s="18" t="s">
        <v>5986</v>
      </c>
      <c r="BL2816" s="100" t="s">
        <v>5987</v>
      </c>
      <c r="BM2816" s="94" t="s">
        <v>308</v>
      </c>
    </row>
    <row r="2817" spans="53:65" ht="15" x14ac:dyDescent="0.25">
      <c r="BA2817" s="91" t="s">
        <v>5998</v>
      </c>
      <c r="BB2817" s="91" t="s">
        <v>5524</v>
      </c>
      <c r="BC2817" s="91" t="s">
        <v>5709</v>
      </c>
      <c r="BD2817" s="473" t="s">
        <v>1301</v>
      </c>
      <c r="BE2817">
        <v>2810</v>
      </c>
      <c r="BF2817" s="18" t="s">
        <v>5985</v>
      </c>
      <c r="BG2817" s="312" t="s">
        <v>2215</v>
      </c>
      <c r="BH2817" s="93" t="str">
        <f t="shared" si="108"/>
        <v>North Dakota Burke</v>
      </c>
      <c r="BI2817" s="18" t="s">
        <v>3016</v>
      </c>
      <c r="BJ2817" s="18" t="s">
        <v>5986</v>
      </c>
      <c r="BK2817" s="18" t="s">
        <v>5986</v>
      </c>
      <c r="BL2817" s="100" t="s">
        <v>5987</v>
      </c>
      <c r="BM2817" s="94" t="s">
        <v>308</v>
      </c>
    </row>
    <row r="2818" spans="53:65" ht="15" x14ac:dyDescent="0.25">
      <c r="BA2818" s="90" t="s">
        <v>5999</v>
      </c>
      <c r="BB2818" s="90" t="s">
        <v>5524</v>
      </c>
      <c r="BC2818" s="90" t="s">
        <v>5709</v>
      </c>
      <c r="BD2818" s="473" t="s">
        <v>1301</v>
      </c>
      <c r="BE2818">
        <v>2811</v>
      </c>
      <c r="BF2818" s="18" t="s">
        <v>5985</v>
      </c>
      <c r="BG2818" s="312" t="s">
        <v>6000</v>
      </c>
      <c r="BH2818" s="93" t="str">
        <f t="shared" si="108"/>
        <v>North Dakota Burleigh</v>
      </c>
      <c r="BI2818" s="18" t="s">
        <v>3016</v>
      </c>
      <c r="BJ2818" s="18" t="s">
        <v>5986</v>
      </c>
      <c r="BK2818" s="18" t="s">
        <v>5986</v>
      </c>
      <c r="BL2818" s="100" t="s">
        <v>5987</v>
      </c>
      <c r="BM2818" s="94" t="s">
        <v>308</v>
      </c>
    </row>
    <row r="2819" spans="53:65" ht="15" x14ac:dyDescent="0.25">
      <c r="BA2819" s="90" t="s">
        <v>6001</v>
      </c>
      <c r="BB2819" s="90" t="s">
        <v>5524</v>
      </c>
      <c r="BC2819" s="90" t="s">
        <v>5709</v>
      </c>
      <c r="BD2819" s="473" t="s">
        <v>1301</v>
      </c>
      <c r="BE2819">
        <v>2812</v>
      </c>
      <c r="BF2819" s="18" t="s">
        <v>5985</v>
      </c>
      <c r="BG2819" s="312" t="s">
        <v>3056</v>
      </c>
      <c r="BH2819" s="93" t="str">
        <f t="shared" si="108"/>
        <v>North Dakota Cass</v>
      </c>
      <c r="BI2819" s="18" t="s">
        <v>3016</v>
      </c>
      <c r="BJ2819" s="18" t="s">
        <v>5986</v>
      </c>
      <c r="BK2819" s="18" t="s">
        <v>5986</v>
      </c>
      <c r="BL2819" s="100" t="s">
        <v>5987</v>
      </c>
      <c r="BM2819" s="94" t="s">
        <v>308</v>
      </c>
    </row>
    <row r="2820" spans="53:65" ht="15" x14ac:dyDescent="0.25">
      <c r="BA2820" s="91" t="s">
        <v>6002</v>
      </c>
      <c r="BB2820" s="91" t="s">
        <v>5524</v>
      </c>
      <c r="BC2820" s="91" t="s">
        <v>5709</v>
      </c>
      <c r="BD2820" s="473" t="s">
        <v>1301</v>
      </c>
      <c r="BE2820">
        <v>2813</v>
      </c>
      <c r="BF2820" s="18" t="s">
        <v>5985</v>
      </c>
      <c r="BG2820" s="312" t="s">
        <v>6003</v>
      </c>
      <c r="BH2820" s="93" t="str">
        <f t="shared" si="108"/>
        <v>North Dakota Cavalier</v>
      </c>
      <c r="BI2820" s="18" t="s">
        <v>3016</v>
      </c>
      <c r="BJ2820" s="18" t="s">
        <v>5986</v>
      </c>
      <c r="BK2820" s="18" t="s">
        <v>5986</v>
      </c>
      <c r="BL2820" s="100" t="s">
        <v>5987</v>
      </c>
      <c r="BM2820" s="94" t="s">
        <v>308</v>
      </c>
    </row>
    <row r="2821" spans="53:65" ht="15" x14ac:dyDescent="0.25">
      <c r="BA2821" s="90" t="s">
        <v>6004</v>
      </c>
      <c r="BB2821" s="90" t="s">
        <v>5524</v>
      </c>
      <c r="BC2821" s="90" t="s">
        <v>5709</v>
      </c>
      <c r="BD2821" s="473" t="s">
        <v>1301</v>
      </c>
      <c r="BE2821">
        <v>2814</v>
      </c>
      <c r="BF2821" s="18" t="s">
        <v>5985</v>
      </c>
      <c r="BG2821" s="312" t="s">
        <v>6005</v>
      </c>
      <c r="BH2821" s="93" t="str">
        <f t="shared" si="108"/>
        <v>North Dakota Dickey</v>
      </c>
      <c r="BI2821" s="18" t="s">
        <v>3016</v>
      </c>
      <c r="BJ2821" s="18" t="s">
        <v>5986</v>
      </c>
      <c r="BK2821" s="18" t="s">
        <v>5986</v>
      </c>
      <c r="BL2821" s="100" t="s">
        <v>5987</v>
      </c>
      <c r="BM2821" s="94" t="s">
        <v>308</v>
      </c>
    </row>
    <row r="2822" spans="53:65" ht="15" x14ac:dyDescent="0.25">
      <c r="BA2822" s="91" t="s">
        <v>6006</v>
      </c>
      <c r="BB2822" s="91" t="s">
        <v>5524</v>
      </c>
      <c r="BC2822" s="91" t="s">
        <v>5709</v>
      </c>
      <c r="BD2822" s="473" t="s">
        <v>1301</v>
      </c>
      <c r="BE2822">
        <v>2815</v>
      </c>
      <c r="BF2822" s="18" t="s">
        <v>5985</v>
      </c>
      <c r="BG2822" s="312" t="s">
        <v>6007</v>
      </c>
      <c r="BH2822" s="93" t="str">
        <f t="shared" si="108"/>
        <v>North Dakota Divide</v>
      </c>
      <c r="BI2822" s="18" t="s">
        <v>3016</v>
      </c>
      <c r="BJ2822" s="18" t="s">
        <v>5986</v>
      </c>
      <c r="BK2822" s="18" t="s">
        <v>5986</v>
      </c>
      <c r="BL2822" s="100" t="s">
        <v>5987</v>
      </c>
      <c r="BM2822" s="94" t="s">
        <v>308</v>
      </c>
    </row>
    <row r="2823" spans="53:65" ht="15" x14ac:dyDescent="0.25">
      <c r="BA2823" s="91" t="s">
        <v>6008</v>
      </c>
      <c r="BB2823" s="91" t="s">
        <v>5524</v>
      </c>
      <c r="BC2823" s="91" t="s">
        <v>5709</v>
      </c>
      <c r="BD2823" s="473" t="s">
        <v>1301</v>
      </c>
      <c r="BE2823">
        <v>2816</v>
      </c>
      <c r="BF2823" s="18" t="s">
        <v>5985</v>
      </c>
      <c r="BG2823" s="312" t="s">
        <v>6009</v>
      </c>
      <c r="BH2823" s="93" t="str">
        <f t="shared" si="108"/>
        <v>North Dakota Dunn</v>
      </c>
      <c r="BI2823" s="18" t="s">
        <v>3016</v>
      </c>
      <c r="BJ2823" s="18" t="s">
        <v>5986</v>
      </c>
      <c r="BK2823" s="18" t="s">
        <v>5986</v>
      </c>
      <c r="BL2823" s="100" t="s">
        <v>5987</v>
      </c>
      <c r="BM2823" s="94" t="s">
        <v>308</v>
      </c>
    </row>
    <row r="2824" spans="53:65" ht="15" x14ac:dyDescent="0.25">
      <c r="BA2824" s="90" t="s">
        <v>6010</v>
      </c>
      <c r="BB2824" s="90" t="s">
        <v>5524</v>
      </c>
      <c r="BC2824" s="90" t="s">
        <v>5709</v>
      </c>
      <c r="BD2824" s="473" t="s">
        <v>1301</v>
      </c>
      <c r="BE2824">
        <v>2817</v>
      </c>
      <c r="BF2824" s="18" t="s">
        <v>5985</v>
      </c>
      <c r="BG2824" s="312" t="s">
        <v>5576</v>
      </c>
      <c r="BH2824" s="93" t="str">
        <f t="shared" si="108"/>
        <v>North Dakota Eddy</v>
      </c>
      <c r="BI2824" s="18" t="s">
        <v>3016</v>
      </c>
      <c r="BJ2824" s="18" t="s">
        <v>5986</v>
      </c>
      <c r="BK2824" s="18" t="s">
        <v>5986</v>
      </c>
      <c r="BL2824" s="100" t="s">
        <v>5987</v>
      </c>
      <c r="BM2824" s="94" t="s">
        <v>308</v>
      </c>
    </row>
    <row r="2825" spans="53:65" ht="15" x14ac:dyDescent="0.25">
      <c r="BA2825" s="91" t="s">
        <v>6011</v>
      </c>
      <c r="BB2825" s="91" t="s">
        <v>5524</v>
      </c>
      <c r="BC2825" s="91" t="s">
        <v>5709</v>
      </c>
      <c r="BD2825" s="473" t="s">
        <v>1301</v>
      </c>
      <c r="BE2825">
        <v>2818</v>
      </c>
      <c r="BF2825" s="18" t="s">
        <v>5985</v>
      </c>
      <c r="BG2825" s="312" t="s">
        <v>6012</v>
      </c>
      <c r="BH2825" s="93" t="str">
        <f t="shared" si="108"/>
        <v>North Dakota Emmons</v>
      </c>
      <c r="BI2825" s="18" t="s">
        <v>3016</v>
      </c>
      <c r="BJ2825" s="18" t="s">
        <v>5986</v>
      </c>
      <c r="BK2825" s="18" t="s">
        <v>5986</v>
      </c>
      <c r="BL2825" s="100" t="s">
        <v>5987</v>
      </c>
      <c r="BM2825" s="94" t="s">
        <v>308</v>
      </c>
    </row>
    <row r="2826" spans="53:65" ht="15" x14ac:dyDescent="0.25">
      <c r="BA2826" s="90" t="s">
        <v>6013</v>
      </c>
      <c r="BB2826" s="90" t="s">
        <v>5524</v>
      </c>
      <c r="BC2826" s="90" t="s">
        <v>5709</v>
      </c>
      <c r="BD2826" s="473" t="s">
        <v>1301</v>
      </c>
      <c r="BE2826">
        <v>2819</v>
      </c>
      <c r="BF2826" s="18" t="s">
        <v>5985</v>
      </c>
      <c r="BG2826" s="312" t="s">
        <v>6014</v>
      </c>
      <c r="BH2826" s="93" t="str">
        <f t="shared" si="108"/>
        <v>North Dakota Foster</v>
      </c>
      <c r="BI2826" s="18" t="s">
        <v>3016</v>
      </c>
      <c r="BJ2826" s="18" t="s">
        <v>5986</v>
      </c>
      <c r="BK2826" s="18" t="s">
        <v>5986</v>
      </c>
      <c r="BL2826" s="100" t="s">
        <v>5987</v>
      </c>
      <c r="BM2826" s="94" t="s">
        <v>308</v>
      </c>
    </row>
    <row r="2827" spans="53:65" ht="15" x14ac:dyDescent="0.25">
      <c r="BA2827" s="90" t="s">
        <v>6015</v>
      </c>
      <c r="BB2827" s="90" t="s">
        <v>5524</v>
      </c>
      <c r="BC2827" s="90" t="s">
        <v>5709</v>
      </c>
      <c r="BD2827" s="473" t="s">
        <v>1301</v>
      </c>
      <c r="BE2827">
        <v>2820</v>
      </c>
      <c r="BF2827" s="18" t="s">
        <v>5985</v>
      </c>
      <c r="BG2827" s="312" t="s">
        <v>5281</v>
      </c>
      <c r="BH2827" s="93" t="str">
        <f t="shared" si="108"/>
        <v>North Dakota Golden Valley</v>
      </c>
      <c r="BI2827" s="18" t="s">
        <v>3016</v>
      </c>
      <c r="BJ2827" s="18" t="s">
        <v>5986</v>
      </c>
      <c r="BK2827" s="18" t="s">
        <v>5986</v>
      </c>
      <c r="BL2827" s="100" t="s">
        <v>5987</v>
      </c>
      <c r="BM2827" s="94" t="s">
        <v>308</v>
      </c>
    </row>
    <row r="2828" spans="53:65" ht="15" x14ac:dyDescent="0.25">
      <c r="BA2828" s="91" t="s">
        <v>6016</v>
      </c>
      <c r="BB2828" s="91" t="s">
        <v>5524</v>
      </c>
      <c r="BC2828" s="91" t="s">
        <v>5709</v>
      </c>
      <c r="BD2828" s="473" t="s">
        <v>1301</v>
      </c>
      <c r="BE2828">
        <v>2821</v>
      </c>
      <c r="BF2828" s="18" t="s">
        <v>5985</v>
      </c>
      <c r="BG2828" s="312" t="s">
        <v>6017</v>
      </c>
      <c r="BH2828" s="93" t="str">
        <f t="shared" si="108"/>
        <v>North Dakota Grand Forks</v>
      </c>
      <c r="BI2828" s="18" t="s">
        <v>3016</v>
      </c>
      <c r="BJ2828" s="18" t="s">
        <v>5986</v>
      </c>
      <c r="BK2828" s="18" t="s">
        <v>5986</v>
      </c>
      <c r="BL2828" s="100" t="s">
        <v>5987</v>
      </c>
      <c r="BM2828" s="94" t="s">
        <v>308</v>
      </c>
    </row>
    <row r="2829" spans="53:65" ht="15" x14ac:dyDescent="0.25">
      <c r="BA2829" s="90" t="s">
        <v>6018</v>
      </c>
      <c r="BB2829" s="90" t="s">
        <v>5524</v>
      </c>
      <c r="BC2829" s="90" t="s">
        <v>5709</v>
      </c>
      <c r="BD2829" s="473" t="s">
        <v>1301</v>
      </c>
      <c r="BE2829">
        <v>2822</v>
      </c>
      <c r="BF2829" s="18" t="s">
        <v>5985</v>
      </c>
      <c r="BG2829" s="312" t="s">
        <v>1260</v>
      </c>
      <c r="BH2829" s="93" t="str">
        <f t="shared" si="108"/>
        <v>North Dakota Grant</v>
      </c>
      <c r="BI2829" s="18" t="s">
        <v>3016</v>
      </c>
      <c r="BJ2829" s="18" t="s">
        <v>5986</v>
      </c>
      <c r="BK2829" s="18" t="s">
        <v>5986</v>
      </c>
      <c r="BL2829" s="100" t="s">
        <v>5987</v>
      </c>
      <c r="BM2829" s="94" t="s">
        <v>308</v>
      </c>
    </row>
    <row r="2830" spans="53:65" ht="15" x14ac:dyDescent="0.25">
      <c r="BA2830" s="91" t="s">
        <v>6019</v>
      </c>
      <c r="BB2830" s="91" t="s">
        <v>5524</v>
      </c>
      <c r="BC2830" s="91" t="s">
        <v>5709</v>
      </c>
      <c r="BD2830" s="473" t="s">
        <v>1301</v>
      </c>
      <c r="BE2830">
        <v>2823</v>
      </c>
      <c r="BF2830" s="18" t="s">
        <v>5985</v>
      </c>
      <c r="BG2830" s="312" t="s">
        <v>6020</v>
      </c>
      <c r="BH2830" s="93" t="str">
        <f t="shared" si="108"/>
        <v>North Dakota Griggs</v>
      </c>
      <c r="BI2830" s="18" t="s">
        <v>3016</v>
      </c>
      <c r="BJ2830" s="18" t="s">
        <v>5986</v>
      </c>
      <c r="BK2830" s="18" t="s">
        <v>5986</v>
      </c>
      <c r="BL2830" s="100" t="s">
        <v>5987</v>
      </c>
      <c r="BM2830" s="94" t="s">
        <v>308</v>
      </c>
    </row>
    <row r="2831" spans="53:65" ht="15" x14ac:dyDescent="0.25">
      <c r="BA2831" s="91" t="s">
        <v>6021</v>
      </c>
      <c r="BB2831" s="91" t="s">
        <v>5524</v>
      </c>
      <c r="BC2831" s="91" t="s">
        <v>5709</v>
      </c>
      <c r="BD2831" s="473" t="s">
        <v>1301</v>
      </c>
      <c r="BE2831">
        <v>2824</v>
      </c>
      <c r="BF2831" s="18" t="s">
        <v>5985</v>
      </c>
      <c r="BG2831" s="312" t="s">
        <v>6022</v>
      </c>
      <c r="BH2831" s="93" t="str">
        <f t="shared" si="108"/>
        <v>North Dakota Hettinger</v>
      </c>
      <c r="BI2831" s="18" t="s">
        <v>3016</v>
      </c>
      <c r="BJ2831" s="18" t="s">
        <v>5986</v>
      </c>
      <c r="BK2831" s="18" t="s">
        <v>5986</v>
      </c>
      <c r="BL2831" s="100" t="s">
        <v>5987</v>
      </c>
      <c r="BM2831" s="94" t="s">
        <v>308</v>
      </c>
    </row>
    <row r="2832" spans="53:65" ht="15" x14ac:dyDescent="0.25">
      <c r="BA2832" s="90" t="s">
        <v>6023</v>
      </c>
      <c r="BB2832" s="90" t="s">
        <v>5524</v>
      </c>
      <c r="BC2832" s="90" t="s">
        <v>5709</v>
      </c>
      <c r="BD2832" s="473" t="s">
        <v>1301</v>
      </c>
      <c r="BE2832">
        <v>2825</v>
      </c>
      <c r="BF2832" s="18" t="s">
        <v>5985</v>
      </c>
      <c r="BG2832" s="312" t="s">
        <v>6024</v>
      </c>
      <c r="BH2832" s="93" t="str">
        <f t="shared" si="108"/>
        <v>North Dakota Kidder</v>
      </c>
      <c r="BI2832" s="18" t="s">
        <v>3016</v>
      </c>
      <c r="BJ2832" s="18" t="s">
        <v>5986</v>
      </c>
      <c r="BK2832" s="18" t="s">
        <v>5986</v>
      </c>
      <c r="BL2832" s="100" t="s">
        <v>5987</v>
      </c>
      <c r="BM2832" s="94" t="s">
        <v>308</v>
      </c>
    </row>
    <row r="2833" spans="53:65" ht="15" x14ac:dyDescent="0.25">
      <c r="BA2833" s="91" t="s">
        <v>6025</v>
      </c>
      <c r="BB2833" s="91" t="s">
        <v>5524</v>
      </c>
      <c r="BC2833" s="91" t="s">
        <v>5709</v>
      </c>
      <c r="BD2833" s="473" t="s">
        <v>1301</v>
      </c>
      <c r="BE2833">
        <v>2826</v>
      </c>
      <c r="BF2833" s="18" t="s">
        <v>5985</v>
      </c>
      <c r="BG2833" s="312" t="s">
        <v>6026</v>
      </c>
      <c r="BH2833" s="93" t="str">
        <f t="shared" si="108"/>
        <v>North Dakota La Moure</v>
      </c>
      <c r="BI2833" s="18" t="s">
        <v>3016</v>
      </c>
      <c r="BJ2833" s="18" t="s">
        <v>5986</v>
      </c>
      <c r="BK2833" s="18" t="s">
        <v>5986</v>
      </c>
      <c r="BL2833" s="100" t="s">
        <v>5987</v>
      </c>
      <c r="BM2833" s="94" t="s">
        <v>308</v>
      </c>
    </row>
    <row r="2834" spans="53:65" ht="15" x14ac:dyDescent="0.25">
      <c r="BA2834" s="91" t="s">
        <v>6027</v>
      </c>
      <c r="BB2834" s="91" t="s">
        <v>5524</v>
      </c>
      <c r="BC2834" s="91" t="s">
        <v>5709</v>
      </c>
      <c r="BD2834" s="473" t="s">
        <v>1301</v>
      </c>
      <c r="BE2834">
        <v>2827</v>
      </c>
      <c r="BF2834" s="18" t="s">
        <v>5985</v>
      </c>
      <c r="BG2834" s="312" t="s">
        <v>1306</v>
      </c>
      <c r="BH2834" s="93" t="str">
        <f t="shared" si="108"/>
        <v>North Dakota Logan</v>
      </c>
      <c r="BI2834" s="18" t="s">
        <v>3016</v>
      </c>
      <c r="BJ2834" s="18" t="s">
        <v>5986</v>
      </c>
      <c r="BK2834" s="18" t="s">
        <v>5986</v>
      </c>
      <c r="BL2834" s="100" t="s">
        <v>5987</v>
      </c>
      <c r="BM2834" s="94" t="s">
        <v>308</v>
      </c>
    </row>
    <row r="2835" spans="53:65" ht="15" x14ac:dyDescent="0.25">
      <c r="BA2835" s="90" t="s">
        <v>6028</v>
      </c>
      <c r="BB2835" s="90" t="s">
        <v>5524</v>
      </c>
      <c r="BC2835" s="90" t="s">
        <v>5709</v>
      </c>
      <c r="BD2835" s="473" t="s">
        <v>1301</v>
      </c>
      <c r="BE2835">
        <v>2828</v>
      </c>
      <c r="BF2835" s="18" t="s">
        <v>5985</v>
      </c>
      <c r="BG2835" s="312" t="s">
        <v>3285</v>
      </c>
      <c r="BH2835" s="93" t="str">
        <f t="shared" si="108"/>
        <v>North Dakota McHenry</v>
      </c>
      <c r="BI2835" s="18" t="s">
        <v>3016</v>
      </c>
      <c r="BJ2835" s="18" t="s">
        <v>5986</v>
      </c>
      <c r="BK2835" s="18" t="s">
        <v>5986</v>
      </c>
      <c r="BL2835" s="100" t="s">
        <v>5987</v>
      </c>
      <c r="BM2835" s="94" t="s">
        <v>308</v>
      </c>
    </row>
    <row r="2836" spans="53:65" ht="15" x14ac:dyDescent="0.25">
      <c r="BA2836" s="90" t="s">
        <v>6029</v>
      </c>
      <c r="BB2836" s="90" t="s">
        <v>5524</v>
      </c>
      <c r="BC2836" s="90" t="s">
        <v>5709</v>
      </c>
      <c r="BD2836" s="473" t="s">
        <v>1301</v>
      </c>
      <c r="BE2836">
        <v>2829</v>
      </c>
      <c r="BF2836" s="18" t="s">
        <v>5985</v>
      </c>
      <c r="BG2836" s="312" t="s">
        <v>2609</v>
      </c>
      <c r="BH2836" s="93" t="str">
        <f t="shared" si="108"/>
        <v>North Dakota McIntosh</v>
      </c>
      <c r="BI2836" s="18" t="s">
        <v>3016</v>
      </c>
      <c r="BJ2836" s="18" t="s">
        <v>5986</v>
      </c>
      <c r="BK2836" s="18" t="s">
        <v>5986</v>
      </c>
      <c r="BL2836" s="100" t="s">
        <v>5987</v>
      </c>
      <c r="BM2836" s="94" t="s">
        <v>308</v>
      </c>
    </row>
    <row r="2837" spans="53:65" ht="15" x14ac:dyDescent="0.25">
      <c r="BA2837" s="91" t="s">
        <v>6030</v>
      </c>
      <c r="BB2837" s="91" t="s">
        <v>5524</v>
      </c>
      <c r="BC2837" s="91" t="s">
        <v>5709</v>
      </c>
      <c r="BD2837" s="473" t="s">
        <v>1301</v>
      </c>
      <c r="BE2837">
        <v>2830</v>
      </c>
      <c r="BF2837" s="18" t="s">
        <v>5985</v>
      </c>
      <c r="BG2837" s="312" t="s">
        <v>6031</v>
      </c>
      <c r="BH2837" s="93" t="str">
        <f t="shared" si="108"/>
        <v>North Dakota McKenzie</v>
      </c>
      <c r="BI2837" s="18" t="s">
        <v>3016</v>
      </c>
      <c r="BJ2837" s="18" t="s">
        <v>5986</v>
      </c>
      <c r="BK2837" s="18" t="s">
        <v>5986</v>
      </c>
      <c r="BL2837" s="100" t="s">
        <v>5987</v>
      </c>
      <c r="BM2837" s="94" t="s">
        <v>308</v>
      </c>
    </row>
    <row r="2838" spans="53:65" ht="15" x14ac:dyDescent="0.25">
      <c r="BA2838" s="90" t="s">
        <v>6032</v>
      </c>
      <c r="BB2838" s="90" t="s">
        <v>5524</v>
      </c>
      <c r="BC2838" s="90" t="s">
        <v>5709</v>
      </c>
      <c r="BD2838" s="473" t="s">
        <v>1301</v>
      </c>
      <c r="BE2838">
        <v>2831</v>
      </c>
      <c r="BF2838" s="18" t="s">
        <v>5985</v>
      </c>
      <c r="BG2838" s="312" t="s">
        <v>3288</v>
      </c>
      <c r="BH2838" s="93" t="str">
        <f t="shared" si="108"/>
        <v>North Dakota McLean</v>
      </c>
      <c r="BI2838" s="18" t="s">
        <v>3016</v>
      </c>
      <c r="BJ2838" s="18" t="s">
        <v>5986</v>
      </c>
      <c r="BK2838" s="18" t="s">
        <v>5986</v>
      </c>
      <c r="BL2838" s="100" t="s">
        <v>5987</v>
      </c>
      <c r="BM2838" s="94" t="s">
        <v>308</v>
      </c>
    </row>
    <row r="2839" spans="53:65" ht="15" x14ac:dyDescent="0.25">
      <c r="BA2839" s="91" t="s">
        <v>6033</v>
      </c>
      <c r="BB2839" s="91" t="s">
        <v>5524</v>
      </c>
      <c r="BC2839" s="91" t="s">
        <v>5709</v>
      </c>
      <c r="BD2839" s="473" t="s">
        <v>1301</v>
      </c>
      <c r="BE2839">
        <v>2832</v>
      </c>
      <c r="BF2839" s="18" t="s">
        <v>5985</v>
      </c>
      <c r="BG2839" s="312" t="s">
        <v>3294</v>
      </c>
      <c r="BH2839" s="93" t="str">
        <f t="shared" si="108"/>
        <v>North Dakota Mercer</v>
      </c>
      <c r="BI2839" s="18" t="s">
        <v>3016</v>
      </c>
      <c r="BJ2839" s="18" t="s">
        <v>5986</v>
      </c>
      <c r="BK2839" s="18" t="s">
        <v>5986</v>
      </c>
      <c r="BL2839" s="100" t="s">
        <v>5987</v>
      </c>
      <c r="BM2839" s="94" t="s">
        <v>308</v>
      </c>
    </row>
    <row r="2840" spans="53:65" ht="15" x14ac:dyDescent="0.25">
      <c r="BA2840" s="91" t="s">
        <v>6034</v>
      </c>
      <c r="BB2840" s="91" t="s">
        <v>5524</v>
      </c>
      <c r="BC2840" s="91" t="s">
        <v>5709</v>
      </c>
      <c r="BD2840" s="473" t="s">
        <v>1301</v>
      </c>
      <c r="BE2840">
        <v>2833</v>
      </c>
      <c r="BF2840" s="18" t="s">
        <v>5985</v>
      </c>
      <c r="BG2840" s="312" t="s">
        <v>3894</v>
      </c>
      <c r="BH2840" s="93" t="str">
        <f t="shared" si="108"/>
        <v>North Dakota Morton</v>
      </c>
      <c r="BI2840" s="18" t="s">
        <v>3016</v>
      </c>
      <c r="BJ2840" s="18" t="s">
        <v>5986</v>
      </c>
      <c r="BK2840" s="18" t="s">
        <v>5986</v>
      </c>
      <c r="BL2840" s="100" t="s">
        <v>5987</v>
      </c>
      <c r="BM2840" s="94" t="s">
        <v>308</v>
      </c>
    </row>
    <row r="2841" spans="53:65" ht="15" x14ac:dyDescent="0.25">
      <c r="BA2841" s="90" t="s">
        <v>6035</v>
      </c>
      <c r="BB2841" s="90" t="s">
        <v>5524</v>
      </c>
      <c r="BC2841" s="90" t="s">
        <v>5709</v>
      </c>
      <c r="BD2841" s="473" t="s">
        <v>1301</v>
      </c>
      <c r="BE2841">
        <v>2834</v>
      </c>
      <c r="BF2841" s="18" t="s">
        <v>5985</v>
      </c>
      <c r="BG2841" s="312" t="s">
        <v>6036</v>
      </c>
      <c r="BH2841" s="93" t="str">
        <f t="shared" si="108"/>
        <v>North Dakota Mountrail</v>
      </c>
      <c r="BI2841" s="18" t="s">
        <v>3016</v>
      </c>
      <c r="BJ2841" s="18" t="s">
        <v>5986</v>
      </c>
      <c r="BK2841" s="18" t="s">
        <v>5986</v>
      </c>
      <c r="BL2841" s="100" t="s">
        <v>5987</v>
      </c>
      <c r="BM2841" s="94" t="s">
        <v>308</v>
      </c>
    </row>
    <row r="2842" spans="53:65" ht="15" x14ac:dyDescent="0.25">
      <c r="BA2842" s="91" t="s">
        <v>6037</v>
      </c>
      <c r="BB2842" s="91" t="s">
        <v>5524</v>
      </c>
      <c r="BC2842" s="91" t="s">
        <v>5709</v>
      </c>
      <c r="BD2842" s="473" t="s">
        <v>1301</v>
      </c>
      <c r="BE2842">
        <v>2835</v>
      </c>
      <c r="BF2842" s="18" t="s">
        <v>5985</v>
      </c>
      <c r="BG2842" s="312" t="s">
        <v>4209</v>
      </c>
      <c r="BH2842" s="93" t="str">
        <f t="shared" si="108"/>
        <v>North Dakota Nelson</v>
      </c>
      <c r="BI2842" s="18" t="s">
        <v>3016</v>
      </c>
      <c r="BJ2842" s="18" t="s">
        <v>5986</v>
      </c>
      <c r="BK2842" s="18" t="s">
        <v>5986</v>
      </c>
      <c r="BL2842" s="100" t="s">
        <v>5987</v>
      </c>
      <c r="BM2842" s="94" t="s">
        <v>308</v>
      </c>
    </row>
    <row r="2843" spans="53:65" ht="15" x14ac:dyDescent="0.25">
      <c r="BA2843" s="90" t="s">
        <v>6038</v>
      </c>
      <c r="BB2843" s="90" t="s">
        <v>5524</v>
      </c>
      <c r="BC2843" s="90" t="s">
        <v>5709</v>
      </c>
      <c r="BD2843" s="473" t="s">
        <v>1301</v>
      </c>
      <c r="BE2843">
        <v>2836</v>
      </c>
      <c r="BF2843" s="18" t="s">
        <v>5985</v>
      </c>
      <c r="BG2843" s="312" t="s">
        <v>6039</v>
      </c>
      <c r="BH2843" s="93" t="str">
        <f t="shared" si="108"/>
        <v>North Dakota Oliver</v>
      </c>
      <c r="BI2843" s="18" t="s">
        <v>3016</v>
      </c>
      <c r="BJ2843" s="18" t="s">
        <v>5986</v>
      </c>
      <c r="BK2843" s="18" t="s">
        <v>5986</v>
      </c>
      <c r="BL2843" s="100" t="s">
        <v>5987</v>
      </c>
      <c r="BM2843" s="94" t="s">
        <v>308</v>
      </c>
    </row>
    <row r="2844" spans="53:65" ht="15" x14ac:dyDescent="0.25">
      <c r="BA2844" s="90" t="s">
        <v>6040</v>
      </c>
      <c r="BB2844" s="90" t="s">
        <v>5524</v>
      </c>
      <c r="BC2844" s="90" t="s">
        <v>6041</v>
      </c>
      <c r="BD2844" s="473" t="s">
        <v>1301</v>
      </c>
      <c r="BE2844">
        <v>2837</v>
      </c>
      <c r="BF2844" s="18" t="s">
        <v>5985</v>
      </c>
      <c r="BG2844" s="312" t="s">
        <v>6042</v>
      </c>
      <c r="BH2844" s="93" t="str">
        <f t="shared" si="108"/>
        <v>North Dakota Pembina</v>
      </c>
      <c r="BI2844" s="18" t="s">
        <v>3016</v>
      </c>
      <c r="BJ2844" s="18" t="s">
        <v>5986</v>
      </c>
      <c r="BK2844" s="18" t="s">
        <v>5986</v>
      </c>
      <c r="BL2844" s="100" t="s">
        <v>5987</v>
      </c>
      <c r="BM2844" s="94" t="s">
        <v>308</v>
      </c>
    </row>
    <row r="2845" spans="53:65" ht="15" x14ac:dyDescent="0.25">
      <c r="BA2845" s="91" t="s">
        <v>6043</v>
      </c>
      <c r="BB2845" s="91" t="s">
        <v>5524</v>
      </c>
      <c r="BC2845" s="91" t="s">
        <v>6041</v>
      </c>
      <c r="BD2845" s="473" t="s">
        <v>1301</v>
      </c>
      <c r="BE2845">
        <v>2838</v>
      </c>
      <c r="BF2845" s="18" t="s">
        <v>5985</v>
      </c>
      <c r="BG2845" s="312" t="s">
        <v>2676</v>
      </c>
      <c r="BH2845" s="93" t="str">
        <f t="shared" si="108"/>
        <v>North Dakota Pierce</v>
      </c>
      <c r="BI2845" s="18" t="s">
        <v>3016</v>
      </c>
      <c r="BJ2845" s="18" t="s">
        <v>5986</v>
      </c>
      <c r="BK2845" s="18" t="s">
        <v>5986</v>
      </c>
      <c r="BL2845" s="100" t="s">
        <v>5987</v>
      </c>
      <c r="BM2845" s="94" t="s">
        <v>308</v>
      </c>
    </row>
    <row r="2846" spans="53:65" ht="15" x14ac:dyDescent="0.25">
      <c r="BA2846" s="90" t="s">
        <v>6044</v>
      </c>
      <c r="BB2846" s="90" t="s">
        <v>5524</v>
      </c>
      <c r="BC2846" s="90" t="s">
        <v>6041</v>
      </c>
      <c r="BD2846" s="473" t="s">
        <v>1301</v>
      </c>
      <c r="BE2846">
        <v>2839</v>
      </c>
      <c r="BF2846" s="18" t="s">
        <v>5985</v>
      </c>
      <c r="BG2846" s="312" t="s">
        <v>4876</v>
      </c>
      <c r="BH2846" s="93" t="str">
        <f t="shared" si="108"/>
        <v>North Dakota Ramsey</v>
      </c>
      <c r="BI2846" s="18" t="s">
        <v>3016</v>
      </c>
      <c r="BJ2846" s="18" t="s">
        <v>5986</v>
      </c>
      <c r="BK2846" s="18" t="s">
        <v>5986</v>
      </c>
      <c r="BL2846" s="100" t="s">
        <v>5987</v>
      </c>
      <c r="BM2846" s="94" t="s">
        <v>308</v>
      </c>
    </row>
    <row r="2847" spans="53:65" ht="15" x14ac:dyDescent="0.25">
      <c r="BA2847" s="91" t="s">
        <v>6045</v>
      </c>
      <c r="BB2847" s="91" t="s">
        <v>5524</v>
      </c>
      <c r="BC2847" s="91" t="s">
        <v>6041</v>
      </c>
      <c r="BD2847" s="473" t="s">
        <v>1301</v>
      </c>
      <c r="BE2847">
        <v>2840</v>
      </c>
      <c r="BF2847" s="18" t="s">
        <v>5985</v>
      </c>
      <c r="BG2847" s="312" t="s">
        <v>6046</v>
      </c>
      <c r="BH2847" s="93" t="str">
        <f t="shared" si="108"/>
        <v>North Dakota Ransom</v>
      </c>
      <c r="BI2847" s="18" t="s">
        <v>3016</v>
      </c>
      <c r="BJ2847" s="18" t="s">
        <v>5986</v>
      </c>
      <c r="BK2847" s="18" t="s">
        <v>5986</v>
      </c>
      <c r="BL2847" s="100" t="s">
        <v>5987</v>
      </c>
      <c r="BM2847" s="94" t="s">
        <v>308</v>
      </c>
    </row>
    <row r="2848" spans="53:65" ht="15" x14ac:dyDescent="0.25">
      <c r="BA2848" s="90" t="s">
        <v>6047</v>
      </c>
      <c r="BB2848" s="90" t="s">
        <v>5524</v>
      </c>
      <c r="BC2848" s="90" t="s">
        <v>6041</v>
      </c>
      <c r="BD2848" s="473" t="s">
        <v>1301</v>
      </c>
      <c r="BE2848">
        <v>2841</v>
      </c>
      <c r="BF2848" s="18" t="s">
        <v>5985</v>
      </c>
      <c r="BG2848" s="312" t="s">
        <v>4882</v>
      </c>
      <c r="BH2848" s="93" t="str">
        <f t="shared" si="108"/>
        <v>North Dakota Renville</v>
      </c>
      <c r="BI2848" s="18" t="s">
        <v>3016</v>
      </c>
      <c r="BJ2848" s="18" t="s">
        <v>5986</v>
      </c>
      <c r="BK2848" s="18" t="s">
        <v>5986</v>
      </c>
      <c r="BL2848" s="100" t="s">
        <v>5987</v>
      </c>
      <c r="BM2848" s="94" t="s">
        <v>308</v>
      </c>
    </row>
    <row r="2849" spans="53:65" ht="15" x14ac:dyDescent="0.25">
      <c r="BA2849" s="91" t="s">
        <v>6048</v>
      </c>
      <c r="BB2849" s="91" t="s">
        <v>5524</v>
      </c>
      <c r="BC2849" s="91" t="s">
        <v>6041</v>
      </c>
      <c r="BD2849" s="473" t="s">
        <v>1301</v>
      </c>
      <c r="BE2849">
        <v>2842</v>
      </c>
      <c r="BF2849" s="18" t="s">
        <v>5985</v>
      </c>
      <c r="BG2849" s="312" t="s">
        <v>3327</v>
      </c>
      <c r="BH2849" s="93" t="str">
        <f t="shared" si="108"/>
        <v>North Dakota Richland</v>
      </c>
      <c r="BI2849" s="18" t="s">
        <v>3016</v>
      </c>
      <c r="BJ2849" s="18" t="s">
        <v>5986</v>
      </c>
      <c r="BK2849" s="18" t="s">
        <v>5986</v>
      </c>
      <c r="BL2849" s="100" t="s">
        <v>5987</v>
      </c>
      <c r="BM2849" s="94" t="s">
        <v>308</v>
      </c>
    </row>
    <row r="2850" spans="53:65" ht="15" x14ac:dyDescent="0.25">
      <c r="BA2850" s="91" t="s">
        <v>6049</v>
      </c>
      <c r="BB2850" s="91" t="s">
        <v>5524</v>
      </c>
      <c r="BC2850" s="91" t="s">
        <v>6041</v>
      </c>
      <c r="BD2850" s="473" t="s">
        <v>1301</v>
      </c>
      <c r="BE2850">
        <v>2843</v>
      </c>
      <c r="BF2850" s="18" t="s">
        <v>5985</v>
      </c>
      <c r="BG2850" s="312" t="s">
        <v>6050</v>
      </c>
      <c r="BH2850" s="93" t="str">
        <f t="shared" si="108"/>
        <v>North Dakota Rolette</v>
      </c>
      <c r="BI2850" s="18" t="s">
        <v>3016</v>
      </c>
      <c r="BJ2850" s="18" t="s">
        <v>5986</v>
      </c>
      <c r="BK2850" s="18" t="s">
        <v>5986</v>
      </c>
      <c r="BL2850" s="100" t="s">
        <v>5987</v>
      </c>
      <c r="BM2850" s="94" t="s">
        <v>308</v>
      </c>
    </row>
    <row r="2851" spans="53:65" ht="15" x14ac:dyDescent="0.25">
      <c r="BA2851" s="90" t="s">
        <v>6051</v>
      </c>
      <c r="BB2851" s="90" t="s">
        <v>5524</v>
      </c>
      <c r="BC2851" s="90" t="s">
        <v>6041</v>
      </c>
      <c r="BD2851" s="473" t="s">
        <v>1301</v>
      </c>
      <c r="BE2851">
        <v>2844</v>
      </c>
      <c r="BF2851" s="18" t="s">
        <v>5985</v>
      </c>
      <c r="BG2851" s="312" t="s">
        <v>6052</v>
      </c>
      <c r="BH2851" s="93" t="str">
        <f t="shared" si="108"/>
        <v>North Dakota Sargent</v>
      </c>
      <c r="BI2851" s="18" t="s">
        <v>3016</v>
      </c>
      <c r="BJ2851" s="18" t="s">
        <v>5986</v>
      </c>
      <c r="BK2851" s="18" t="s">
        <v>5986</v>
      </c>
      <c r="BL2851" s="100" t="s">
        <v>5987</v>
      </c>
      <c r="BM2851" s="94" t="s">
        <v>308</v>
      </c>
    </row>
    <row r="2852" spans="53:65" ht="15" x14ac:dyDescent="0.25">
      <c r="BA2852" s="91" t="s">
        <v>6053</v>
      </c>
      <c r="BB2852" s="91" t="s">
        <v>5524</v>
      </c>
      <c r="BC2852" s="91" t="s">
        <v>6041</v>
      </c>
      <c r="BD2852" s="473" t="s">
        <v>1301</v>
      </c>
      <c r="BE2852">
        <v>2845</v>
      </c>
      <c r="BF2852" s="18" t="s">
        <v>5985</v>
      </c>
      <c r="BG2852" s="312" t="s">
        <v>3938</v>
      </c>
      <c r="BH2852" s="93" t="str">
        <f t="shared" si="108"/>
        <v>North Dakota Sheridan</v>
      </c>
      <c r="BI2852" s="18" t="s">
        <v>3016</v>
      </c>
      <c r="BJ2852" s="18" t="s">
        <v>5986</v>
      </c>
      <c r="BK2852" s="18" t="s">
        <v>5986</v>
      </c>
      <c r="BL2852" s="100" t="s">
        <v>5987</v>
      </c>
      <c r="BM2852" s="94" t="s">
        <v>308</v>
      </c>
    </row>
    <row r="2853" spans="53:65" ht="15" x14ac:dyDescent="0.25">
      <c r="BA2853" s="90" t="s">
        <v>6054</v>
      </c>
      <c r="BB2853" s="90" t="s">
        <v>5524</v>
      </c>
      <c r="BC2853" s="90" t="s">
        <v>6041</v>
      </c>
      <c r="BD2853" s="473" t="s">
        <v>1301</v>
      </c>
      <c r="BE2853">
        <v>2846</v>
      </c>
      <c r="BF2853" s="18" t="s">
        <v>5985</v>
      </c>
      <c r="BG2853" s="312" t="s">
        <v>3761</v>
      </c>
      <c r="BH2853" s="93" t="str">
        <f t="shared" ref="BH2853:BH2916" si="109">_xlfn.CONCAT(BF2853," ",BG2853)</f>
        <v>North Dakota Sioux</v>
      </c>
      <c r="BI2853" s="18" t="s">
        <v>3016</v>
      </c>
      <c r="BJ2853" s="18" t="s">
        <v>5986</v>
      </c>
      <c r="BK2853" s="18" t="s">
        <v>5986</v>
      </c>
      <c r="BL2853" s="100" t="s">
        <v>5987</v>
      </c>
      <c r="BM2853" s="94" t="s">
        <v>308</v>
      </c>
    </row>
    <row r="2854" spans="53:65" ht="15" x14ac:dyDescent="0.25">
      <c r="BA2854" s="90" t="s">
        <v>6055</v>
      </c>
      <c r="BB2854" s="90" t="s">
        <v>5524</v>
      </c>
      <c r="BC2854" s="90" t="s">
        <v>6041</v>
      </c>
      <c r="BD2854" s="473" t="s">
        <v>1301</v>
      </c>
      <c r="BE2854">
        <v>2847</v>
      </c>
      <c r="BF2854" s="18" t="s">
        <v>5985</v>
      </c>
      <c r="BG2854" s="312" t="s">
        <v>6056</v>
      </c>
      <c r="BH2854" s="93" t="str">
        <f t="shared" si="109"/>
        <v>North Dakota Slope</v>
      </c>
      <c r="BI2854" s="18" t="s">
        <v>3016</v>
      </c>
      <c r="BJ2854" s="18" t="s">
        <v>5986</v>
      </c>
      <c r="BK2854" s="18" t="s">
        <v>5986</v>
      </c>
      <c r="BL2854" s="100" t="s">
        <v>5987</v>
      </c>
      <c r="BM2854" s="94" t="s">
        <v>308</v>
      </c>
    </row>
    <row r="2855" spans="53:65" ht="15" x14ac:dyDescent="0.25">
      <c r="BA2855" s="91" t="s">
        <v>6057</v>
      </c>
      <c r="BB2855" s="91" t="s">
        <v>5524</v>
      </c>
      <c r="BC2855" s="91" t="s">
        <v>6041</v>
      </c>
      <c r="BD2855" s="473" t="s">
        <v>1301</v>
      </c>
      <c r="BE2855">
        <v>2848</v>
      </c>
      <c r="BF2855" s="18" t="s">
        <v>5985</v>
      </c>
      <c r="BG2855" s="312" t="s">
        <v>3347</v>
      </c>
      <c r="BH2855" s="93" t="str">
        <f t="shared" si="109"/>
        <v>North Dakota Stark</v>
      </c>
      <c r="BI2855" s="18" t="s">
        <v>3016</v>
      </c>
      <c r="BJ2855" s="18" t="s">
        <v>5986</v>
      </c>
      <c r="BK2855" s="18" t="s">
        <v>5986</v>
      </c>
      <c r="BL2855" s="100" t="s">
        <v>5987</v>
      </c>
      <c r="BM2855" s="94" t="s">
        <v>308</v>
      </c>
    </row>
    <row r="2856" spans="53:65" ht="15" x14ac:dyDescent="0.25">
      <c r="BA2856" s="90" t="s">
        <v>6058</v>
      </c>
      <c r="BB2856" s="90" t="s">
        <v>5524</v>
      </c>
      <c r="BC2856" s="90" t="s">
        <v>6041</v>
      </c>
      <c r="BD2856" s="473" t="s">
        <v>1301</v>
      </c>
      <c r="BE2856">
        <v>2849</v>
      </c>
      <c r="BF2856" s="18" t="s">
        <v>5985</v>
      </c>
      <c r="BG2856" s="312" t="s">
        <v>4898</v>
      </c>
      <c r="BH2856" s="93" t="str">
        <f t="shared" si="109"/>
        <v>North Dakota Steele</v>
      </c>
      <c r="BI2856" s="18" t="s">
        <v>3016</v>
      </c>
      <c r="BJ2856" s="18" t="s">
        <v>5986</v>
      </c>
      <c r="BK2856" s="18" t="s">
        <v>5986</v>
      </c>
      <c r="BL2856" s="100" t="s">
        <v>5987</v>
      </c>
      <c r="BM2856" s="94" t="s">
        <v>308</v>
      </c>
    </row>
    <row r="2857" spans="53:65" ht="15" x14ac:dyDescent="0.25">
      <c r="BA2857" s="91" t="s">
        <v>6059</v>
      </c>
      <c r="BB2857" s="91" t="s">
        <v>5524</v>
      </c>
      <c r="BC2857" s="91" t="s">
        <v>6041</v>
      </c>
      <c r="BD2857" s="473" t="s">
        <v>1301</v>
      </c>
      <c r="BE2857">
        <v>2850</v>
      </c>
      <c r="BF2857" s="18" t="s">
        <v>5985</v>
      </c>
      <c r="BG2857" s="312" t="s">
        <v>6060</v>
      </c>
      <c r="BH2857" s="93" t="str">
        <f t="shared" si="109"/>
        <v>North Dakota Stutsman</v>
      </c>
      <c r="BI2857" s="18" t="s">
        <v>3016</v>
      </c>
      <c r="BJ2857" s="18" t="s">
        <v>5986</v>
      </c>
      <c r="BK2857" s="18" t="s">
        <v>5986</v>
      </c>
      <c r="BL2857" s="100" t="s">
        <v>5987</v>
      </c>
      <c r="BM2857" s="94" t="s">
        <v>308</v>
      </c>
    </row>
    <row r="2858" spans="53:65" ht="15" x14ac:dyDescent="0.25">
      <c r="BA2858" s="91" t="s">
        <v>6061</v>
      </c>
      <c r="BB2858" s="91" t="s">
        <v>5524</v>
      </c>
      <c r="BC2858" s="91" t="s">
        <v>6041</v>
      </c>
      <c r="BD2858" s="473" t="s">
        <v>1301</v>
      </c>
      <c r="BE2858">
        <v>2851</v>
      </c>
      <c r="BF2858" s="18" t="s">
        <v>5985</v>
      </c>
      <c r="BG2858" s="312" t="s">
        <v>6062</v>
      </c>
      <c r="BH2858" s="93" t="str">
        <f t="shared" si="109"/>
        <v>North Dakota Towner</v>
      </c>
      <c r="BI2858" s="18" t="s">
        <v>3016</v>
      </c>
      <c r="BJ2858" s="18" t="s">
        <v>5986</v>
      </c>
      <c r="BK2858" s="18" t="s">
        <v>5986</v>
      </c>
      <c r="BL2858" s="100" t="s">
        <v>5987</v>
      </c>
      <c r="BM2858" s="94" t="s">
        <v>308</v>
      </c>
    </row>
    <row r="2859" spans="53:65" ht="15" x14ac:dyDescent="0.25">
      <c r="BA2859" s="90" t="s">
        <v>6063</v>
      </c>
      <c r="BB2859" s="90" t="s">
        <v>5524</v>
      </c>
      <c r="BC2859" s="90" t="s">
        <v>6041</v>
      </c>
      <c r="BD2859" s="473" t="s">
        <v>1301</v>
      </c>
      <c r="BE2859">
        <v>2852</v>
      </c>
      <c r="BF2859" s="18" t="s">
        <v>5985</v>
      </c>
      <c r="BG2859" s="312" t="s">
        <v>6064</v>
      </c>
      <c r="BH2859" s="93" t="str">
        <f t="shared" si="109"/>
        <v>North Dakota Traill</v>
      </c>
      <c r="BI2859" s="18" t="s">
        <v>3016</v>
      </c>
      <c r="BJ2859" s="18" t="s">
        <v>5986</v>
      </c>
      <c r="BK2859" s="18" t="s">
        <v>5986</v>
      </c>
      <c r="BL2859" s="100" t="s">
        <v>5987</v>
      </c>
      <c r="BM2859" s="94" t="s">
        <v>308</v>
      </c>
    </row>
    <row r="2860" spans="53:65" ht="15" x14ac:dyDescent="0.25">
      <c r="BA2860" s="91" t="s">
        <v>6065</v>
      </c>
      <c r="BB2860" s="91" t="s">
        <v>5524</v>
      </c>
      <c r="BC2860" s="91" t="s">
        <v>6041</v>
      </c>
      <c r="BD2860" s="473" t="s">
        <v>1301</v>
      </c>
      <c r="BE2860">
        <v>2853</v>
      </c>
      <c r="BF2860" s="18" t="s">
        <v>5985</v>
      </c>
      <c r="BG2860" s="312" t="s">
        <v>6066</v>
      </c>
      <c r="BH2860" s="93" t="str">
        <f t="shared" si="109"/>
        <v>North Dakota Walsh</v>
      </c>
      <c r="BI2860" s="18" t="s">
        <v>3016</v>
      </c>
      <c r="BJ2860" s="18" t="s">
        <v>5986</v>
      </c>
      <c r="BK2860" s="18" t="s">
        <v>5986</v>
      </c>
      <c r="BL2860" s="100" t="s">
        <v>5987</v>
      </c>
      <c r="BM2860" s="94" t="s">
        <v>308</v>
      </c>
    </row>
    <row r="2861" spans="53:65" ht="15" x14ac:dyDescent="0.25">
      <c r="BA2861" s="90" t="s">
        <v>6067</v>
      </c>
      <c r="BB2861" s="90" t="s">
        <v>5524</v>
      </c>
      <c r="BC2861" s="90" t="s">
        <v>6041</v>
      </c>
      <c r="BD2861" s="473" t="s">
        <v>1301</v>
      </c>
      <c r="BE2861">
        <v>2854</v>
      </c>
      <c r="BF2861" s="18" t="s">
        <v>5985</v>
      </c>
      <c r="BG2861" s="312" t="s">
        <v>6068</v>
      </c>
      <c r="BH2861" s="93" t="str">
        <f t="shared" si="109"/>
        <v>North Dakota Ward</v>
      </c>
      <c r="BI2861" s="18" t="s">
        <v>3016</v>
      </c>
      <c r="BJ2861" s="18" t="s">
        <v>5986</v>
      </c>
      <c r="BK2861" s="18" t="s">
        <v>5986</v>
      </c>
      <c r="BL2861" s="100" t="s">
        <v>5987</v>
      </c>
      <c r="BM2861" s="94" t="s">
        <v>308</v>
      </c>
    </row>
    <row r="2862" spans="53:65" ht="15" x14ac:dyDescent="0.25">
      <c r="BA2862" s="90" t="s">
        <v>6069</v>
      </c>
      <c r="BB2862" s="90" t="s">
        <v>5524</v>
      </c>
      <c r="BC2862" s="90" t="s">
        <v>6041</v>
      </c>
      <c r="BD2862" s="473" t="s">
        <v>1301</v>
      </c>
      <c r="BE2862">
        <v>2855</v>
      </c>
      <c r="BF2862" s="18" t="s">
        <v>5985</v>
      </c>
      <c r="BG2862" s="312" t="s">
        <v>3619</v>
      </c>
      <c r="BH2862" s="93" t="str">
        <f t="shared" si="109"/>
        <v>North Dakota Wells</v>
      </c>
      <c r="BI2862" s="18" t="s">
        <v>3016</v>
      </c>
      <c r="BJ2862" s="18" t="s">
        <v>5986</v>
      </c>
      <c r="BK2862" s="18" t="s">
        <v>5986</v>
      </c>
      <c r="BL2862" s="100" t="s">
        <v>5987</v>
      </c>
      <c r="BM2862" s="94" t="s">
        <v>308</v>
      </c>
    </row>
    <row r="2863" spans="53:65" ht="15" x14ac:dyDescent="0.25">
      <c r="BA2863" s="91" t="s">
        <v>6070</v>
      </c>
      <c r="BB2863" s="91" t="s">
        <v>5524</v>
      </c>
      <c r="BC2863" s="91" t="s">
        <v>6041</v>
      </c>
      <c r="BD2863" s="473" t="s">
        <v>1301</v>
      </c>
      <c r="BE2863">
        <v>2856</v>
      </c>
      <c r="BF2863" s="18" t="s">
        <v>5985</v>
      </c>
      <c r="BG2863" s="312" t="s">
        <v>6071</v>
      </c>
      <c r="BH2863" s="93" t="str">
        <f t="shared" si="109"/>
        <v>North Dakota Williams</v>
      </c>
      <c r="BI2863" s="18" t="s">
        <v>3016</v>
      </c>
      <c r="BJ2863" s="18" t="s">
        <v>5986</v>
      </c>
      <c r="BK2863" s="18" t="s">
        <v>5986</v>
      </c>
      <c r="BL2863" s="100" t="s">
        <v>5987</v>
      </c>
      <c r="BM2863" s="94" t="s">
        <v>308</v>
      </c>
    </row>
    <row r="2864" spans="53:65" ht="15" x14ac:dyDescent="0.25">
      <c r="BA2864" s="90" t="s">
        <v>6072</v>
      </c>
      <c r="BB2864" s="90" t="s">
        <v>5524</v>
      </c>
      <c r="BC2864" s="90" t="s">
        <v>6041</v>
      </c>
      <c r="BD2864" s="473" t="s">
        <v>1301</v>
      </c>
      <c r="BE2864">
        <v>2857</v>
      </c>
      <c r="BF2864" s="93" t="s">
        <v>3536</v>
      </c>
      <c r="BG2864" s="311" t="s">
        <v>1569</v>
      </c>
      <c r="BH2864" s="93" t="str">
        <f t="shared" si="109"/>
        <v>Ohio Adams</v>
      </c>
      <c r="BI2864" s="93" t="s">
        <v>1799</v>
      </c>
      <c r="BJ2864" s="93" t="s">
        <v>6073</v>
      </c>
      <c r="BK2864" s="93" t="s">
        <v>6073</v>
      </c>
      <c r="BL2864" s="93" t="s">
        <v>6073</v>
      </c>
      <c r="BM2864" s="95" t="s">
        <v>354</v>
      </c>
    </row>
    <row r="2865" spans="53:65" ht="15" x14ac:dyDescent="0.25">
      <c r="BA2865" s="91" t="s">
        <v>6074</v>
      </c>
      <c r="BB2865" s="91" t="s">
        <v>5524</v>
      </c>
      <c r="BC2865" s="91" t="s">
        <v>6041</v>
      </c>
      <c r="BD2865" s="473" t="s">
        <v>1301</v>
      </c>
      <c r="BE2865">
        <v>2858</v>
      </c>
      <c r="BF2865" s="93" t="s">
        <v>3536</v>
      </c>
      <c r="BG2865" s="311" t="s">
        <v>1569</v>
      </c>
      <c r="BH2865" s="93" t="str">
        <f t="shared" si="109"/>
        <v>Ohio Adams</v>
      </c>
      <c r="BI2865" s="93" t="s">
        <v>446</v>
      </c>
      <c r="BJ2865" s="93" t="s">
        <v>6075</v>
      </c>
      <c r="BK2865" s="93" t="s">
        <v>6075</v>
      </c>
      <c r="BL2865" s="100" t="s">
        <v>1130</v>
      </c>
      <c r="BM2865" s="95" t="s">
        <v>305</v>
      </c>
    </row>
    <row r="2866" spans="53:65" ht="15" x14ac:dyDescent="0.25">
      <c r="BA2866" s="90" t="s">
        <v>6076</v>
      </c>
      <c r="BB2866" s="90" t="s">
        <v>5524</v>
      </c>
      <c r="BC2866" s="90" t="s">
        <v>6041</v>
      </c>
      <c r="BD2866" s="473" t="s">
        <v>1301</v>
      </c>
      <c r="BE2866">
        <v>2859</v>
      </c>
      <c r="BF2866" s="93" t="s">
        <v>3536</v>
      </c>
      <c r="BG2866" s="311" t="s">
        <v>3398</v>
      </c>
      <c r="BH2866" s="93" t="str">
        <f t="shared" si="109"/>
        <v>Ohio Allen</v>
      </c>
      <c r="BI2866" s="93" t="s">
        <v>1799</v>
      </c>
      <c r="BJ2866" s="93" t="s">
        <v>6073</v>
      </c>
      <c r="BK2866" s="93" t="s">
        <v>6073</v>
      </c>
      <c r="BL2866" s="93" t="s">
        <v>6073</v>
      </c>
      <c r="BM2866" s="95" t="s">
        <v>354</v>
      </c>
    </row>
    <row r="2867" spans="53:65" ht="15" x14ac:dyDescent="0.25">
      <c r="BA2867" s="91" t="s">
        <v>6077</v>
      </c>
      <c r="BB2867" s="91" t="s">
        <v>5524</v>
      </c>
      <c r="BC2867" s="91" t="s">
        <v>6041</v>
      </c>
      <c r="BD2867" s="473" t="s">
        <v>1301</v>
      </c>
      <c r="BE2867">
        <v>2860</v>
      </c>
      <c r="BF2867" s="93" t="s">
        <v>3536</v>
      </c>
      <c r="BG2867" s="311" t="s">
        <v>3398</v>
      </c>
      <c r="BH2867" s="93" t="str">
        <f t="shared" si="109"/>
        <v>Ohio Allen</v>
      </c>
      <c r="BI2867" s="93" t="s">
        <v>446</v>
      </c>
      <c r="BJ2867" s="93" t="s">
        <v>6075</v>
      </c>
      <c r="BK2867" s="93" t="s">
        <v>6075</v>
      </c>
      <c r="BL2867" s="100" t="s">
        <v>1130</v>
      </c>
      <c r="BM2867" s="95" t="s">
        <v>305</v>
      </c>
    </row>
    <row r="2868" spans="53:65" ht="15" x14ac:dyDescent="0.25">
      <c r="BA2868" s="91" t="s">
        <v>6078</v>
      </c>
      <c r="BB2868" s="91" t="s">
        <v>5524</v>
      </c>
      <c r="BC2868" s="91" t="s">
        <v>6041</v>
      </c>
      <c r="BD2868" s="473" t="s">
        <v>1301</v>
      </c>
      <c r="BE2868">
        <v>2861</v>
      </c>
      <c r="BF2868" s="93" t="s">
        <v>3536</v>
      </c>
      <c r="BG2868" s="311" t="s">
        <v>6079</v>
      </c>
      <c r="BH2868" s="93" t="str">
        <f t="shared" si="109"/>
        <v>Ohio Ashland</v>
      </c>
      <c r="BI2868" s="93" t="s">
        <v>1799</v>
      </c>
      <c r="BJ2868" s="93" t="s">
        <v>6073</v>
      </c>
      <c r="BK2868" s="93" t="s">
        <v>6073</v>
      </c>
      <c r="BL2868" s="93" t="s">
        <v>6073</v>
      </c>
      <c r="BM2868" s="95" t="s">
        <v>354</v>
      </c>
    </row>
    <row r="2869" spans="53:65" ht="15" x14ac:dyDescent="0.25">
      <c r="BA2869" s="90" t="s">
        <v>6080</v>
      </c>
      <c r="BB2869" s="90" t="s">
        <v>5524</v>
      </c>
      <c r="BC2869" s="90" t="s">
        <v>6041</v>
      </c>
      <c r="BD2869" s="473" t="s">
        <v>1301</v>
      </c>
      <c r="BE2869">
        <v>2862</v>
      </c>
      <c r="BF2869" s="93" t="s">
        <v>3536</v>
      </c>
      <c r="BG2869" s="311" t="s">
        <v>6079</v>
      </c>
      <c r="BH2869" s="93" t="str">
        <f t="shared" si="109"/>
        <v>Ohio Ashland</v>
      </c>
      <c r="BI2869" s="93" t="s">
        <v>446</v>
      </c>
      <c r="BJ2869" s="93" t="s">
        <v>6075</v>
      </c>
      <c r="BK2869" s="93" t="s">
        <v>6075</v>
      </c>
      <c r="BL2869" s="100" t="s">
        <v>1130</v>
      </c>
      <c r="BM2869" s="95" t="s">
        <v>305</v>
      </c>
    </row>
    <row r="2870" spans="53:65" ht="15" x14ac:dyDescent="0.25">
      <c r="BA2870" s="91" t="s">
        <v>6081</v>
      </c>
      <c r="BB2870" s="91" t="s">
        <v>5524</v>
      </c>
      <c r="BC2870" s="91" t="s">
        <v>6041</v>
      </c>
      <c r="BD2870" s="473" t="s">
        <v>1301</v>
      </c>
      <c r="BE2870">
        <v>2863</v>
      </c>
      <c r="BF2870" s="93" t="s">
        <v>3536</v>
      </c>
      <c r="BG2870" s="311" t="s">
        <v>6082</v>
      </c>
      <c r="BH2870" s="93" t="str">
        <f t="shared" si="109"/>
        <v>Ohio Ashtabula</v>
      </c>
      <c r="BI2870" s="93" t="s">
        <v>1799</v>
      </c>
      <c r="BJ2870" s="93" t="s">
        <v>6073</v>
      </c>
      <c r="BK2870" s="93" t="s">
        <v>6073</v>
      </c>
      <c r="BL2870" s="93" t="s">
        <v>6073</v>
      </c>
      <c r="BM2870" s="95" t="s">
        <v>354</v>
      </c>
    </row>
    <row r="2871" spans="53:65" ht="15" x14ac:dyDescent="0.25">
      <c r="BA2871" s="90" t="s">
        <v>6083</v>
      </c>
      <c r="BB2871" s="90" t="s">
        <v>5524</v>
      </c>
      <c r="BC2871" s="90" t="s">
        <v>6041</v>
      </c>
      <c r="BD2871" s="473" t="s">
        <v>1301</v>
      </c>
      <c r="BE2871">
        <v>2864</v>
      </c>
      <c r="BF2871" s="93" t="s">
        <v>3536</v>
      </c>
      <c r="BG2871" s="311" t="s">
        <v>6082</v>
      </c>
      <c r="BH2871" s="93" t="str">
        <f t="shared" si="109"/>
        <v>Ohio Ashtabula</v>
      </c>
      <c r="BI2871" s="93" t="s">
        <v>446</v>
      </c>
      <c r="BJ2871" s="93" t="s">
        <v>6075</v>
      </c>
      <c r="BK2871" s="93" t="s">
        <v>6075</v>
      </c>
      <c r="BL2871" s="100" t="s">
        <v>1130</v>
      </c>
      <c r="BM2871" s="95" t="s">
        <v>305</v>
      </c>
    </row>
    <row r="2872" spans="53:65" ht="15" x14ac:dyDescent="0.25">
      <c r="BA2872" s="90" t="s">
        <v>6084</v>
      </c>
      <c r="BB2872" s="90" t="s">
        <v>5524</v>
      </c>
      <c r="BC2872" s="90" t="s">
        <v>6041</v>
      </c>
      <c r="BD2872" s="473" t="s">
        <v>1301</v>
      </c>
      <c r="BE2872">
        <v>2865</v>
      </c>
      <c r="BF2872" s="93" t="s">
        <v>3536</v>
      </c>
      <c r="BG2872" s="311" t="s">
        <v>6085</v>
      </c>
      <c r="BH2872" s="93" t="str">
        <f t="shared" si="109"/>
        <v>Ohio Athens</v>
      </c>
      <c r="BI2872" s="93" t="s">
        <v>1799</v>
      </c>
      <c r="BJ2872" s="93" t="s">
        <v>6073</v>
      </c>
      <c r="BK2872" s="93" t="s">
        <v>6073</v>
      </c>
      <c r="BL2872" s="93" t="s">
        <v>6073</v>
      </c>
      <c r="BM2872" s="95" t="s">
        <v>354</v>
      </c>
    </row>
    <row r="2873" spans="53:65" ht="15" x14ac:dyDescent="0.25">
      <c r="BA2873" s="91" t="s">
        <v>6086</v>
      </c>
      <c r="BB2873" s="91" t="s">
        <v>5524</v>
      </c>
      <c r="BC2873" s="91" t="s">
        <v>6041</v>
      </c>
      <c r="BD2873" s="473" t="s">
        <v>1301</v>
      </c>
      <c r="BE2873">
        <v>2866</v>
      </c>
      <c r="BF2873" s="93" t="s">
        <v>3536</v>
      </c>
      <c r="BG2873" s="311" t="s">
        <v>6085</v>
      </c>
      <c r="BH2873" s="93" t="str">
        <f t="shared" si="109"/>
        <v>Ohio Athens</v>
      </c>
      <c r="BI2873" s="93" t="s">
        <v>446</v>
      </c>
      <c r="BJ2873" s="93" t="s">
        <v>6075</v>
      </c>
      <c r="BK2873" s="93" t="s">
        <v>6075</v>
      </c>
      <c r="BL2873" s="100" t="s">
        <v>1130</v>
      </c>
      <c r="BM2873" s="95" t="s">
        <v>305</v>
      </c>
    </row>
    <row r="2874" spans="53:65" ht="15" x14ac:dyDescent="0.25">
      <c r="BA2874" s="90" t="s">
        <v>6087</v>
      </c>
      <c r="BB2874" s="90" t="s">
        <v>5524</v>
      </c>
      <c r="BC2874" s="90" t="s">
        <v>6041</v>
      </c>
      <c r="BD2874" s="473" t="s">
        <v>1301</v>
      </c>
      <c r="BE2874">
        <v>2867</v>
      </c>
      <c r="BF2874" s="93" t="s">
        <v>3536</v>
      </c>
      <c r="BG2874" s="311" t="s">
        <v>6088</v>
      </c>
      <c r="BH2874" s="93" t="str">
        <f t="shared" si="109"/>
        <v>Ohio Auglaize</v>
      </c>
      <c r="BI2874" s="93" t="s">
        <v>1799</v>
      </c>
      <c r="BJ2874" s="93" t="s">
        <v>6073</v>
      </c>
      <c r="BK2874" s="93" t="s">
        <v>6073</v>
      </c>
      <c r="BL2874" s="93" t="s">
        <v>6073</v>
      </c>
      <c r="BM2874" s="95" t="s">
        <v>354</v>
      </c>
    </row>
    <row r="2875" spans="53:65" ht="15" x14ac:dyDescent="0.25">
      <c r="BA2875" s="91" t="s">
        <v>6089</v>
      </c>
      <c r="BB2875" s="91" t="s">
        <v>5524</v>
      </c>
      <c r="BC2875" s="91" t="s">
        <v>6041</v>
      </c>
      <c r="BD2875" s="473" t="s">
        <v>1301</v>
      </c>
      <c r="BE2875">
        <v>2868</v>
      </c>
      <c r="BF2875" s="93" t="s">
        <v>3536</v>
      </c>
      <c r="BG2875" s="311" t="s">
        <v>6088</v>
      </c>
      <c r="BH2875" s="93" t="str">
        <f t="shared" si="109"/>
        <v>Ohio Auglaize</v>
      </c>
      <c r="BI2875" s="93" t="s">
        <v>446</v>
      </c>
      <c r="BJ2875" s="93" t="s">
        <v>6075</v>
      </c>
      <c r="BK2875" s="93" t="s">
        <v>6075</v>
      </c>
      <c r="BL2875" s="100" t="s">
        <v>1130</v>
      </c>
      <c r="BM2875" s="95" t="s">
        <v>305</v>
      </c>
    </row>
    <row r="2876" spans="53:65" ht="15" x14ac:dyDescent="0.25">
      <c r="BA2876" s="91" t="s">
        <v>6090</v>
      </c>
      <c r="BB2876" s="91" t="s">
        <v>5524</v>
      </c>
      <c r="BC2876" s="91" t="s">
        <v>6041</v>
      </c>
      <c r="BD2876" s="473" t="s">
        <v>1301</v>
      </c>
      <c r="BE2876">
        <v>2869</v>
      </c>
      <c r="BF2876" s="93" t="s">
        <v>3536</v>
      </c>
      <c r="BG2876" s="311" t="s">
        <v>6091</v>
      </c>
      <c r="BH2876" s="93" t="str">
        <f t="shared" si="109"/>
        <v>Ohio Belmont</v>
      </c>
      <c r="BI2876" s="93" t="s">
        <v>1799</v>
      </c>
      <c r="BJ2876" s="93" t="s">
        <v>6073</v>
      </c>
      <c r="BK2876" s="93" t="s">
        <v>6073</v>
      </c>
      <c r="BL2876" s="93" t="s">
        <v>6073</v>
      </c>
      <c r="BM2876" s="95" t="s">
        <v>354</v>
      </c>
    </row>
    <row r="2877" spans="53:65" ht="15" x14ac:dyDescent="0.25">
      <c r="BA2877" s="90" t="s">
        <v>6092</v>
      </c>
      <c r="BB2877" s="90" t="s">
        <v>5524</v>
      </c>
      <c r="BC2877" s="90" t="s">
        <v>6041</v>
      </c>
      <c r="BD2877" s="473" t="s">
        <v>1301</v>
      </c>
      <c r="BE2877">
        <v>2870</v>
      </c>
      <c r="BF2877" s="93" t="s">
        <v>3536</v>
      </c>
      <c r="BG2877" s="311" t="s">
        <v>6091</v>
      </c>
      <c r="BH2877" s="93" t="str">
        <f t="shared" si="109"/>
        <v>Ohio Belmont</v>
      </c>
      <c r="BI2877" s="93" t="s">
        <v>446</v>
      </c>
      <c r="BJ2877" s="93" t="s">
        <v>6075</v>
      </c>
      <c r="BK2877" s="93" t="s">
        <v>6075</v>
      </c>
      <c r="BL2877" s="100" t="s">
        <v>1130</v>
      </c>
      <c r="BM2877" s="95" t="s">
        <v>305</v>
      </c>
    </row>
    <row r="2878" spans="53:65" ht="15" x14ac:dyDescent="0.25">
      <c r="BA2878" s="91" t="s">
        <v>6093</v>
      </c>
      <c r="BB2878" s="91" t="s">
        <v>5524</v>
      </c>
      <c r="BC2878" s="91" t="s">
        <v>6041</v>
      </c>
      <c r="BD2878" s="473" t="s">
        <v>1301</v>
      </c>
      <c r="BE2878">
        <v>2871</v>
      </c>
      <c r="BF2878" s="93" t="s">
        <v>3536</v>
      </c>
      <c r="BG2878" s="311" t="s">
        <v>3038</v>
      </c>
      <c r="BH2878" s="93" t="str">
        <f t="shared" si="109"/>
        <v>Ohio Brown</v>
      </c>
      <c r="BI2878" s="93" t="s">
        <v>1799</v>
      </c>
      <c r="BJ2878" s="93" t="s">
        <v>6073</v>
      </c>
      <c r="BK2878" s="93" t="s">
        <v>6073</v>
      </c>
      <c r="BL2878" s="93" t="s">
        <v>6073</v>
      </c>
      <c r="BM2878" s="95" t="s">
        <v>354</v>
      </c>
    </row>
    <row r="2879" spans="53:65" ht="15" x14ac:dyDescent="0.25">
      <c r="BA2879" s="90" t="s">
        <v>6094</v>
      </c>
      <c r="BB2879" s="90" t="s">
        <v>5524</v>
      </c>
      <c r="BC2879" s="90" t="s">
        <v>6041</v>
      </c>
      <c r="BD2879" s="473" t="s">
        <v>1301</v>
      </c>
      <c r="BE2879">
        <v>2872</v>
      </c>
      <c r="BF2879" s="93" t="s">
        <v>3536</v>
      </c>
      <c r="BG2879" s="311" t="s">
        <v>3038</v>
      </c>
      <c r="BH2879" s="93" t="str">
        <f t="shared" si="109"/>
        <v>Ohio Brown</v>
      </c>
      <c r="BI2879" s="93" t="s">
        <v>446</v>
      </c>
      <c r="BJ2879" s="93" t="s">
        <v>6075</v>
      </c>
      <c r="BK2879" s="93" t="s">
        <v>6075</v>
      </c>
      <c r="BL2879" s="100" t="s">
        <v>1130</v>
      </c>
      <c r="BM2879" s="95" t="s">
        <v>305</v>
      </c>
    </row>
    <row r="2880" spans="53:65" ht="15" x14ac:dyDescent="0.25">
      <c r="BA2880" s="90" t="s">
        <v>6095</v>
      </c>
      <c r="BB2880" s="90" t="s">
        <v>5524</v>
      </c>
      <c r="BC2880" s="90" t="s">
        <v>6041</v>
      </c>
      <c r="BD2880" s="473" t="s">
        <v>1301</v>
      </c>
      <c r="BE2880">
        <v>2873</v>
      </c>
      <c r="BF2880" s="93" t="s">
        <v>3536</v>
      </c>
      <c r="BG2880" s="311" t="s">
        <v>486</v>
      </c>
      <c r="BH2880" s="93" t="str">
        <f t="shared" si="109"/>
        <v>Ohio Butler</v>
      </c>
      <c r="BI2880" s="93" t="s">
        <v>1799</v>
      </c>
      <c r="BJ2880" s="93" t="s">
        <v>6073</v>
      </c>
      <c r="BK2880" s="93" t="s">
        <v>6073</v>
      </c>
      <c r="BL2880" s="93" t="s">
        <v>6073</v>
      </c>
      <c r="BM2880" s="95" t="s">
        <v>354</v>
      </c>
    </row>
    <row r="2881" spans="53:65" ht="15" x14ac:dyDescent="0.25">
      <c r="BA2881" s="91" t="s">
        <v>6096</v>
      </c>
      <c r="BB2881" s="91" t="s">
        <v>5524</v>
      </c>
      <c r="BC2881" s="91" t="s">
        <v>6041</v>
      </c>
      <c r="BD2881" s="473" t="s">
        <v>1301</v>
      </c>
      <c r="BE2881">
        <v>2874</v>
      </c>
      <c r="BF2881" s="93" t="s">
        <v>3536</v>
      </c>
      <c r="BG2881" s="311" t="s">
        <v>486</v>
      </c>
      <c r="BH2881" s="93" t="str">
        <f t="shared" si="109"/>
        <v>Ohio Butler</v>
      </c>
      <c r="BI2881" s="93" t="s">
        <v>446</v>
      </c>
      <c r="BJ2881" s="93" t="s">
        <v>6075</v>
      </c>
      <c r="BK2881" s="93" t="s">
        <v>6075</v>
      </c>
      <c r="BL2881" s="100" t="s">
        <v>1130</v>
      </c>
      <c r="BM2881" s="95" t="s">
        <v>305</v>
      </c>
    </row>
    <row r="2882" spans="53:65" ht="15" x14ac:dyDescent="0.25">
      <c r="BA2882" s="90" t="s">
        <v>6097</v>
      </c>
      <c r="BB2882" s="90" t="s">
        <v>5524</v>
      </c>
      <c r="BC2882" s="90" t="s">
        <v>6041</v>
      </c>
      <c r="BD2882" s="473" t="s">
        <v>1301</v>
      </c>
      <c r="BE2882">
        <v>2875</v>
      </c>
      <c r="BF2882" s="93" t="s">
        <v>3536</v>
      </c>
      <c r="BG2882" s="311" t="s">
        <v>1204</v>
      </c>
      <c r="BH2882" s="93" t="str">
        <f t="shared" si="109"/>
        <v>Ohio Carroll</v>
      </c>
      <c r="BI2882" s="93" t="s">
        <v>1799</v>
      </c>
      <c r="BJ2882" s="93" t="s">
        <v>6073</v>
      </c>
      <c r="BK2882" s="93" t="s">
        <v>6073</v>
      </c>
      <c r="BL2882" s="93" t="s">
        <v>6073</v>
      </c>
      <c r="BM2882" s="95" t="s">
        <v>354</v>
      </c>
    </row>
    <row r="2883" spans="53:65" ht="15" x14ac:dyDescent="0.25">
      <c r="BA2883" s="91" t="s">
        <v>6098</v>
      </c>
      <c r="BB2883" s="91" t="s">
        <v>5524</v>
      </c>
      <c r="BC2883" s="91" t="s">
        <v>6041</v>
      </c>
      <c r="BD2883" s="473" t="s">
        <v>1301</v>
      </c>
      <c r="BE2883">
        <v>2876</v>
      </c>
      <c r="BF2883" s="93" t="s">
        <v>3536</v>
      </c>
      <c r="BG2883" s="311" t="s">
        <v>1204</v>
      </c>
      <c r="BH2883" s="93" t="str">
        <f t="shared" si="109"/>
        <v>Ohio Carroll</v>
      </c>
      <c r="BI2883" s="93" t="s">
        <v>446</v>
      </c>
      <c r="BJ2883" s="93" t="s">
        <v>6075</v>
      </c>
      <c r="BK2883" s="93" t="s">
        <v>6075</v>
      </c>
      <c r="BL2883" s="100" t="s">
        <v>1130</v>
      </c>
      <c r="BM2883" s="95" t="s">
        <v>305</v>
      </c>
    </row>
    <row r="2884" spans="53:65" ht="15" x14ac:dyDescent="0.25">
      <c r="BA2884" s="90" t="s">
        <v>6099</v>
      </c>
      <c r="BB2884" s="90" t="s">
        <v>5524</v>
      </c>
      <c r="BC2884" s="90" t="s">
        <v>6041</v>
      </c>
      <c r="BD2884" s="473" t="s">
        <v>1301</v>
      </c>
      <c r="BE2884">
        <v>2877</v>
      </c>
      <c r="BF2884" s="93" t="s">
        <v>3536</v>
      </c>
      <c r="BG2884" s="311" t="s">
        <v>3061</v>
      </c>
      <c r="BH2884" s="93" t="str">
        <f t="shared" si="109"/>
        <v>Ohio Champaign</v>
      </c>
      <c r="BI2884" s="93" t="s">
        <v>1799</v>
      </c>
      <c r="BJ2884" s="93" t="s">
        <v>6073</v>
      </c>
      <c r="BK2884" s="93" t="s">
        <v>6073</v>
      </c>
      <c r="BL2884" s="93" t="s">
        <v>6073</v>
      </c>
      <c r="BM2884" s="95" t="s">
        <v>354</v>
      </c>
    </row>
    <row r="2885" spans="53:65" ht="15" x14ac:dyDescent="0.25">
      <c r="BA2885" s="91" t="s">
        <v>6100</v>
      </c>
      <c r="BB2885" s="91" t="s">
        <v>5524</v>
      </c>
      <c r="BC2885" s="91" t="s">
        <v>6041</v>
      </c>
      <c r="BD2885" s="473" t="s">
        <v>1301</v>
      </c>
      <c r="BE2885">
        <v>2878</v>
      </c>
      <c r="BF2885" s="93" t="s">
        <v>3536</v>
      </c>
      <c r="BG2885" s="311" t="s">
        <v>3061</v>
      </c>
      <c r="BH2885" s="93" t="str">
        <f t="shared" si="109"/>
        <v>Ohio Champaign</v>
      </c>
      <c r="BI2885" s="93" t="s">
        <v>446</v>
      </c>
      <c r="BJ2885" s="93" t="s">
        <v>6075</v>
      </c>
      <c r="BK2885" s="93" t="s">
        <v>6075</v>
      </c>
      <c r="BL2885" s="100" t="s">
        <v>1130</v>
      </c>
      <c r="BM2885" s="95" t="s">
        <v>305</v>
      </c>
    </row>
    <row r="2886" spans="53:65" ht="15" x14ac:dyDescent="0.25">
      <c r="BA2886" s="90" t="s">
        <v>6101</v>
      </c>
      <c r="BB2886" s="90" t="s">
        <v>5524</v>
      </c>
      <c r="BC2886" s="90" t="s">
        <v>6041</v>
      </c>
      <c r="BD2886" s="473" t="s">
        <v>1301</v>
      </c>
      <c r="BE2886">
        <v>2879</v>
      </c>
      <c r="BF2886" s="93" t="s">
        <v>3536</v>
      </c>
      <c r="BG2886" s="311" t="s">
        <v>1210</v>
      </c>
      <c r="BH2886" s="93" t="str">
        <f t="shared" si="109"/>
        <v>Ohio Clark</v>
      </c>
      <c r="BI2886" s="93" t="s">
        <v>1799</v>
      </c>
      <c r="BJ2886" s="93" t="s">
        <v>6073</v>
      </c>
      <c r="BK2886" s="93" t="s">
        <v>6073</v>
      </c>
      <c r="BL2886" s="93" t="s">
        <v>6073</v>
      </c>
      <c r="BM2886" s="95" t="s">
        <v>354</v>
      </c>
    </row>
    <row r="2887" spans="53:65" ht="15" x14ac:dyDescent="0.25">
      <c r="BA2887" s="91" t="s">
        <v>6102</v>
      </c>
      <c r="BB2887" s="91" t="s">
        <v>5524</v>
      </c>
      <c r="BC2887" s="91" t="s">
        <v>6041</v>
      </c>
      <c r="BD2887" s="473" t="s">
        <v>1301</v>
      </c>
      <c r="BE2887">
        <v>2880</v>
      </c>
      <c r="BF2887" s="93" t="s">
        <v>3536</v>
      </c>
      <c r="BG2887" s="311" t="s">
        <v>1210</v>
      </c>
      <c r="BH2887" s="93" t="str">
        <f t="shared" si="109"/>
        <v>Ohio Clark</v>
      </c>
      <c r="BI2887" s="93" t="s">
        <v>446</v>
      </c>
      <c r="BJ2887" s="93" t="s">
        <v>6075</v>
      </c>
      <c r="BK2887" s="93" t="s">
        <v>6075</v>
      </c>
      <c r="BL2887" s="100" t="s">
        <v>1130</v>
      </c>
      <c r="BM2887" s="95" t="s">
        <v>305</v>
      </c>
    </row>
    <row r="2888" spans="53:65" ht="15" x14ac:dyDescent="0.25">
      <c r="BA2888" s="90" t="s">
        <v>6103</v>
      </c>
      <c r="BB2888" s="90" t="s">
        <v>5524</v>
      </c>
      <c r="BC2888" s="90" t="s">
        <v>6041</v>
      </c>
      <c r="BD2888" s="473" t="s">
        <v>1301</v>
      </c>
      <c r="BE2888">
        <v>2881</v>
      </c>
      <c r="BF2888" s="93" t="s">
        <v>3536</v>
      </c>
      <c r="BG2888" s="311" t="s">
        <v>6104</v>
      </c>
      <c r="BH2888" s="93" t="str">
        <f t="shared" si="109"/>
        <v>Ohio Clermont</v>
      </c>
      <c r="BI2888" s="93" t="s">
        <v>1799</v>
      </c>
      <c r="BJ2888" s="93" t="s">
        <v>6073</v>
      </c>
      <c r="BK2888" s="93" t="s">
        <v>6073</v>
      </c>
      <c r="BL2888" s="93" t="s">
        <v>6073</v>
      </c>
      <c r="BM2888" s="95" t="s">
        <v>354</v>
      </c>
    </row>
    <row r="2889" spans="53:65" ht="15" x14ac:dyDescent="0.25">
      <c r="BA2889" s="91" t="s">
        <v>6105</v>
      </c>
      <c r="BB2889" s="91" t="s">
        <v>5524</v>
      </c>
      <c r="BC2889" s="91" t="s">
        <v>6041</v>
      </c>
      <c r="BD2889" s="473" t="s">
        <v>1301</v>
      </c>
      <c r="BE2889">
        <v>2882</v>
      </c>
      <c r="BF2889" s="93" t="s">
        <v>3536</v>
      </c>
      <c r="BG2889" s="311" t="s">
        <v>6104</v>
      </c>
      <c r="BH2889" s="93" t="str">
        <f t="shared" si="109"/>
        <v>Ohio Clermont</v>
      </c>
      <c r="BI2889" s="93" t="s">
        <v>446</v>
      </c>
      <c r="BJ2889" s="93" t="s">
        <v>6075</v>
      </c>
      <c r="BK2889" s="93" t="s">
        <v>6075</v>
      </c>
      <c r="BL2889" s="100" t="s">
        <v>1130</v>
      </c>
      <c r="BM2889" s="95" t="s">
        <v>305</v>
      </c>
    </row>
    <row r="2890" spans="53:65" ht="15" x14ac:dyDescent="0.25">
      <c r="BA2890" s="90" t="s">
        <v>6106</v>
      </c>
      <c r="BB2890" s="90" t="s">
        <v>5524</v>
      </c>
      <c r="BC2890" s="90" t="s">
        <v>6041</v>
      </c>
      <c r="BD2890" s="473" t="s">
        <v>1301</v>
      </c>
      <c r="BE2890">
        <v>2883</v>
      </c>
      <c r="BF2890" s="93" t="s">
        <v>3536</v>
      </c>
      <c r="BG2890" s="311" t="s">
        <v>3079</v>
      </c>
      <c r="BH2890" s="93" t="str">
        <f t="shared" si="109"/>
        <v>Ohio Clinton</v>
      </c>
      <c r="BI2890" s="93" t="s">
        <v>1799</v>
      </c>
      <c r="BJ2890" s="93" t="s">
        <v>6073</v>
      </c>
      <c r="BK2890" s="93" t="s">
        <v>6073</v>
      </c>
      <c r="BL2890" s="93" t="s">
        <v>6073</v>
      </c>
      <c r="BM2890" s="95" t="s">
        <v>354</v>
      </c>
    </row>
    <row r="2891" spans="53:65" ht="15" x14ac:dyDescent="0.25">
      <c r="BA2891" s="91" t="s">
        <v>6107</v>
      </c>
      <c r="BB2891" s="91" t="s">
        <v>5524</v>
      </c>
      <c r="BC2891" s="91" t="s">
        <v>6041</v>
      </c>
      <c r="BD2891" s="473" t="s">
        <v>1301</v>
      </c>
      <c r="BE2891">
        <v>2884</v>
      </c>
      <c r="BF2891" s="93" t="s">
        <v>3536</v>
      </c>
      <c r="BG2891" s="311" t="s">
        <v>3079</v>
      </c>
      <c r="BH2891" s="93" t="str">
        <f t="shared" si="109"/>
        <v>Ohio Clinton</v>
      </c>
      <c r="BI2891" s="93" t="s">
        <v>446</v>
      </c>
      <c r="BJ2891" s="93" t="s">
        <v>6075</v>
      </c>
      <c r="BK2891" s="93" t="s">
        <v>6075</v>
      </c>
      <c r="BL2891" s="100" t="s">
        <v>1130</v>
      </c>
      <c r="BM2891" s="95" t="s">
        <v>305</v>
      </c>
    </row>
    <row r="2892" spans="53:65" ht="15" x14ac:dyDescent="0.25">
      <c r="BA2892" s="90" t="s">
        <v>6108</v>
      </c>
      <c r="BB2892" s="90" t="s">
        <v>5524</v>
      </c>
      <c r="BC2892" s="90" t="s">
        <v>6041</v>
      </c>
      <c r="BD2892" s="473" t="s">
        <v>1301</v>
      </c>
      <c r="BE2892">
        <v>2885</v>
      </c>
      <c r="BF2892" s="93" t="s">
        <v>3536</v>
      </c>
      <c r="BG2892" s="311" t="s">
        <v>6109</v>
      </c>
      <c r="BH2892" s="93" t="str">
        <f t="shared" si="109"/>
        <v>Ohio Columbiana</v>
      </c>
      <c r="BI2892" s="93" t="s">
        <v>1799</v>
      </c>
      <c r="BJ2892" s="93" t="s">
        <v>6073</v>
      </c>
      <c r="BK2892" s="93" t="s">
        <v>6073</v>
      </c>
      <c r="BL2892" s="93" t="s">
        <v>6073</v>
      </c>
      <c r="BM2892" s="95" t="s">
        <v>354</v>
      </c>
    </row>
    <row r="2893" spans="53:65" ht="15" x14ac:dyDescent="0.25">
      <c r="BA2893" s="91" t="s">
        <v>6110</v>
      </c>
      <c r="BB2893" s="91" t="s">
        <v>5524</v>
      </c>
      <c r="BC2893" s="91" t="s">
        <v>6041</v>
      </c>
      <c r="BD2893" s="473" t="s">
        <v>1301</v>
      </c>
      <c r="BE2893">
        <v>2886</v>
      </c>
      <c r="BF2893" s="93" t="s">
        <v>3536</v>
      </c>
      <c r="BG2893" s="311" t="s">
        <v>6109</v>
      </c>
      <c r="BH2893" s="93" t="str">
        <f t="shared" si="109"/>
        <v>Ohio Columbiana</v>
      </c>
      <c r="BI2893" s="93" t="s">
        <v>446</v>
      </c>
      <c r="BJ2893" s="93" t="s">
        <v>6075</v>
      </c>
      <c r="BK2893" s="93" t="s">
        <v>6075</v>
      </c>
      <c r="BL2893" s="100" t="s">
        <v>1130</v>
      </c>
      <c r="BM2893" s="95" t="s">
        <v>305</v>
      </c>
    </row>
    <row r="2894" spans="53:65" ht="15" x14ac:dyDescent="0.25">
      <c r="BA2894" s="90" t="s">
        <v>6111</v>
      </c>
      <c r="BB2894" s="90" t="s">
        <v>5524</v>
      </c>
      <c r="BC2894" s="90" t="s">
        <v>6041</v>
      </c>
      <c r="BD2894" s="473" t="s">
        <v>1301</v>
      </c>
      <c r="BE2894">
        <v>2887</v>
      </c>
      <c r="BF2894" s="93" t="s">
        <v>3536</v>
      </c>
      <c r="BG2894" s="311" t="s">
        <v>6112</v>
      </c>
      <c r="BH2894" s="93" t="str">
        <f t="shared" si="109"/>
        <v>Ohio Coshocton</v>
      </c>
      <c r="BI2894" s="93" t="s">
        <v>1799</v>
      </c>
      <c r="BJ2894" s="93" t="s">
        <v>6073</v>
      </c>
      <c r="BK2894" s="93" t="s">
        <v>6073</v>
      </c>
      <c r="BL2894" s="93" t="s">
        <v>6073</v>
      </c>
      <c r="BM2894" s="95" t="s">
        <v>354</v>
      </c>
    </row>
    <row r="2895" spans="53:65" ht="15" x14ac:dyDescent="0.25">
      <c r="BA2895" s="91" t="s">
        <v>6113</v>
      </c>
      <c r="BB2895" s="91" t="s">
        <v>5524</v>
      </c>
      <c r="BC2895" s="91" t="s">
        <v>5701</v>
      </c>
      <c r="BD2895" s="473" t="s">
        <v>1301</v>
      </c>
      <c r="BE2895">
        <v>2888</v>
      </c>
      <c r="BF2895" s="93" t="s">
        <v>3536</v>
      </c>
      <c r="BG2895" s="311" t="s">
        <v>6112</v>
      </c>
      <c r="BH2895" s="93" t="str">
        <f t="shared" si="109"/>
        <v>Ohio Coshocton</v>
      </c>
      <c r="BI2895" s="93" t="s">
        <v>446</v>
      </c>
      <c r="BJ2895" s="93" t="s">
        <v>6075</v>
      </c>
      <c r="BK2895" s="93" t="s">
        <v>6075</v>
      </c>
      <c r="BL2895" s="100" t="s">
        <v>1130</v>
      </c>
      <c r="BM2895" s="95" t="s">
        <v>305</v>
      </c>
    </row>
    <row r="2896" spans="53:65" ht="15" x14ac:dyDescent="0.25">
      <c r="BA2896" s="90" t="s">
        <v>6114</v>
      </c>
      <c r="BB2896" s="90" t="s">
        <v>5524</v>
      </c>
      <c r="BC2896" s="90" t="s">
        <v>5701</v>
      </c>
      <c r="BD2896" s="473" t="s">
        <v>1301</v>
      </c>
      <c r="BE2896">
        <v>2889</v>
      </c>
      <c r="BF2896" s="93" t="s">
        <v>3536</v>
      </c>
      <c r="BG2896" s="311" t="s">
        <v>1230</v>
      </c>
      <c r="BH2896" s="93" t="str">
        <f t="shared" si="109"/>
        <v>Ohio Crawford</v>
      </c>
      <c r="BI2896" s="93" t="s">
        <v>1799</v>
      </c>
      <c r="BJ2896" s="93" t="s">
        <v>6073</v>
      </c>
      <c r="BK2896" s="93" t="s">
        <v>6073</v>
      </c>
      <c r="BL2896" s="93" t="s">
        <v>6073</v>
      </c>
      <c r="BM2896" s="95" t="s">
        <v>354</v>
      </c>
    </row>
    <row r="2897" spans="53:65" ht="15" x14ac:dyDescent="0.25">
      <c r="BA2897" s="91" t="s">
        <v>6115</v>
      </c>
      <c r="BB2897" s="91" t="s">
        <v>5524</v>
      </c>
      <c r="BC2897" s="91" t="s">
        <v>5701</v>
      </c>
      <c r="BD2897" s="473" t="s">
        <v>1301</v>
      </c>
      <c r="BE2897">
        <v>2890</v>
      </c>
      <c r="BF2897" s="93" t="s">
        <v>3536</v>
      </c>
      <c r="BG2897" s="311" t="s">
        <v>1230</v>
      </c>
      <c r="BH2897" s="93" t="str">
        <f t="shared" si="109"/>
        <v>Ohio Crawford</v>
      </c>
      <c r="BI2897" s="93" t="s">
        <v>446</v>
      </c>
      <c r="BJ2897" s="93" t="s">
        <v>6075</v>
      </c>
      <c r="BK2897" s="93" t="s">
        <v>6075</v>
      </c>
      <c r="BL2897" s="100" t="s">
        <v>1130</v>
      </c>
      <c r="BM2897" s="95" t="s">
        <v>305</v>
      </c>
    </row>
    <row r="2898" spans="53:65" ht="15" x14ac:dyDescent="0.25">
      <c r="BA2898" s="90" t="s">
        <v>6116</v>
      </c>
      <c r="BB2898" s="90" t="s">
        <v>5524</v>
      </c>
      <c r="BC2898" s="90" t="s">
        <v>6117</v>
      </c>
      <c r="BD2898" s="473" t="s">
        <v>1301</v>
      </c>
      <c r="BE2898">
        <v>2891</v>
      </c>
      <c r="BF2898" s="93" t="s">
        <v>3536</v>
      </c>
      <c r="BG2898" s="311" t="s">
        <v>6118</v>
      </c>
      <c r="BH2898" s="93" t="str">
        <f t="shared" si="109"/>
        <v>Ohio Cuyahoga</v>
      </c>
      <c r="BI2898" s="93" t="s">
        <v>1799</v>
      </c>
      <c r="BJ2898" s="93" t="s">
        <v>6073</v>
      </c>
      <c r="BK2898" s="93" t="s">
        <v>6073</v>
      </c>
      <c r="BL2898" s="93" t="s">
        <v>6073</v>
      </c>
      <c r="BM2898" s="95" t="s">
        <v>354</v>
      </c>
    </row>
    <row r="2899" spans="53:65" ht="15" x14ac:dyDescent="0.25">
      <c r="BA2899" s="91" t="s">
        <v>6119</v>
      </c>
      <c r="BB2899" s="91" t="s">
        <v>5524</v>
      </c>
      <c r="BC2899" s="91" t="s">
        <v>5898</v>
      </c>
      <c r="BD2899" s="473" t="s">
        <v>1301</v>
      </c>
      <c r="BE2899">
        <v>2892</v>
      </c>
      <c r="BF2899" s="93" t="s">
        <v>3536</v>
      </c>
      <c r="BG2899" s="311" t="s">
        <v>6118</v>
      </c>
      <c r="BH2899" s="93" t="str">
        <f t="shared" si="109"/>
        <v>Ohio Cuyahoga</v>
      </c>
      <c r="BI2899" s="93" t="s">
        <v>446</v>
      </c>
      <c r="BJ2899" s="93" t="s">
        <v>6075</v>
      </c>
      <c r="BK2899" s="93" t="s">
        <v>6075</v>
      </c>
      <c r="BL2899" s="100" t="s">
        <v>1130</v>
      </c>
      <c r="BM2899" s="95" t="s">
        <v>305</v>
      </c>
    </row>
    <row r="2900" spans="53:65" ht="15" x14ac:dyDescent="0.25">
      <c r="BA2900" s="90" t="s">
        <v>6120</v>
      </c>
      <c r="BB2900" s="90" t="s">
        <v>5524</v>
      </c>
      <c r="BC2900" s="90" t="s">
        <v>5898</v>
      </c>
      <c r="BD2900" s="473" t="s">
        <v>1301</v>
      </c>
      <c r="BE2900">
        <v>2893</v>
      </c>
      <c r="BF2900" s="93" t="s">
        <v>3536</v>
      </c>
      <c r="BG2900" s="311" t="s">
        <v>6121</v>
      </c>
      <c r="BH2900" s="93" t="str">
        <f t="shared" si="109"/>
        <v>Ohio Darke</v>
      </c>
      <c r="BI2900" s="93" t="s">
        <v>1799</v>
      </c>
      <c r="BJ2900" s="93" t="s">
        <v>6073</v>
      </c>
      <c r="BK2900" s="93" t="s">
        <v>6073</v>
      </c>
      <c r="BL2900" s="93" t="s">
        <v>6073</v>
      </c>
      <c r="BM2900" s="95" t="s">
        <v>354</v>
      </c>
    </row>
    <row r="2901" spans="53:65" ht="15" x14ac:dyDescent="0.25">
      <c r="BA2901" s="91" t="s">
        <v>6122</v>
      </c>
      <c r="BB2901" s="91" t="s">
        <v>5524</v>
      </c>
      <c r="BC2901" s="91" t="s">
        <v>6117</v>
      </c>
      <c r="BD2901" s="473" t="s">
        <v>1301</v>
      </c>
      <c r="BE2901">
        <v>2894</v>
      </c>
      <c r="BF2901" s="93" t="s">
        <v>3536</v>
      </c>
      <c r="BG2901" s="311" t="s">
        <v>6121</v>
      </c>
      <c r="BH2901" s="93" t="str">
        <f t="shared" si="109"/>
        <v>Ohio Darke</v>
      </c>
      <c r="BI2901" s="93" t="s">
        <v>446</v>
      </c>
      <c r="BJ2901" s="93" t="s">
        <v>6075</v>
      </c>
      <c r="BK2901" s="93" t="s">
        <v>6075</v>
      </c>
      <c r="BL2901" s="100" t="s">
        <v>1130</v>
      </c>
      <c r="BM2901" s="95" t="s">
        <v>305</v>
      </c>
    </row>
    <row r="2902" spans="53:65" ht="15" x14ac:dyDescent="0.25">
      <c r="BA2902" s="90" t="s">
        <v>6123</v>
      </c>
      <c r="BB2902" s="90" t="s">
        <v>5524</v>
      </c>
      <c r="BC2902" s="90" t="s">
        <v>6117</v>
      </c>
      <c r="BD2902" s="473" t="s">
        <v>1301</v>
      </c>
      <c r="BE2902">
        <v>2895</v>
      </c>
      <c r="BF2902" s="93" t="s">
        <v>3536</v>
      </c>
      <c r="BG2902" s="311" t="s">
        <v>6124</v>
      </c>
      <c r="BH2902" s="93" t="str">
        <f t="shared" si="109"/>
        <v>Ohio Defiance</v>
      </c>
      <c r="BI2902" s="93" t="s">
        <v>1799</v>
      </c>
      <c r="BJ2902" s="93" t="s">
        <v>6073</v>
      </c>
      <c r="BK2902" s="93" t="s">
        <v>6073</v>
      </c>
      <c r="BL2902" s="93" t="s">
        <v>6073</v>
      </c>
      <c r="BM2902" s="95" t="s">
        <v>354</v>
      </c>
    </row>
    <row r="2903" spans="53:65" ht="15" x14ac:dyDescent="0.25">
      <c r="BA2903" s="91" t="s">
        <v>6125</v>
      </c>
      <c r="BB2903" s="91" t="s">
        <v>5524</v>
      </c>
      <c r="BC2903" s="91" t="s">
        <v>5898</v>
      </c>
      <c r="BD2903" s="473" t="s">
        <v>1301</v>
      </c>
      <c r="BE2903">
        <v>2896</v>
      </c>
      <c r="BF2903" s="93" t="s">
        <v>3536</v>
      </c>
      <c r="BG2903" s="311" t="s">
        <v>6124</v>
      </c>
      <c r="BH2903" s="93" t="str">
        <f t="shared" si="109"/>
        <v>Ohio Defiance</v>
      </c>
      <c r="BI2903" s="93" t="s">
        <v>446</v>
      </c>
      <c r="BJ2903" s="93" t="s">
        <v>6075</v>
      </c>
      <c r="BK2903" s="93" t="s">
        <v>6075</v>
      </c>
      <c r="BL2903" s="100" t="s">
        <v>1130</v>
      </c>
      <c r="BM2903" s="95" t="s">
        <v>305</v>
      </c>
    </row>
    <row r="2904" spans="53:65" ht="15" x14ac:dyDescent="0.25">
      <c r="BA2904" s="90" t="s">
        <v>6126</v>
      </c>
      <c r="BB2904" s="90" t="s">
        <v>5524</v>
      </c>
      <c r="BC2904" s="90" t="s">
        <v>5898</v>
      </c>
      <c r="BD2904" s="473" t="s">
        <v>1301</v>
      </c>
      <c r="BE2904">
        <v>2897</v>
      </c>
      <c r="BF2904" s="93" t="s">
        <v>3536</v>
      </c>
      <c r="BG2904" s="311" t="s">
        <v>1786</v>
      </c>
      <c r="BH2904" s="93" t="str">
        <f t="shared" si="109"/>
        <v>Ohio Delaware</v>
      </c>
      <c r="BI2904" s="93" t="s">
        <v>1799</v>
      </c>
      <c r="BJ2904" s="93" t="s">
        <v>6073</v>
      </c>
      <c r="BK2904" s="93" t="s">
        <v>6073</v>
      </c>
      <c r="BL2904" s="93" t="s">
        <v>6073</v>
      </c>
      <c r="BM2904" s="95" t="s">
        <v>354</v>
      </c>
    </row>
    <row r="2905" spans="53:65" ht="15" x14ac:dyDescent="0.25">
      <c r="BA2905" s="91" t="s">
        <v>6127</v>
      </c>
      <c r="BB2905" s="91" t="s">
        <v>5524</v>
      </c>
      <c r="BC2905" s="91" t="s">
        <v>5701</v>
      </c>
      <c r="BD2905" s="473" t="s">
        <v>1301</v>
      </c>
      <c r="BE2905">
        <v>2898</v>
      </c>
      <c r="BF2905" s="93" t="s">
        <v>3536</v>
      </c>
      <c r="BG2905" s="311" t="s">
        <v>1786</v>
      </c>
      <c r="BH2905" s="93" t="str">
        <f t="shared" si="109"/>
        <v>Ohio Delaware</v>
      </c>
      <c r="BI2905" s="93" t="s">
        <v>446</v>
      </c>
      <c r="BJ2905" s="93" t="s">
        <v>6075</v>
      </c>
      <c r="BK2905" s="93" t="s">
        <v>6075</v>
      </c>
      <c r="BL2905" s="100" t="s">
        <v>1130</v>
      </c>
      <c r="BM2905" s="95" t="s">
        <v>305</v>
      </c>
    </row>
    <row r="2906" spans="53:65" ht="15" x14ac:dyDescent="0.25">
      <c r="BA2906" s="90" t="s">
        <v>6128</v>
      </c>
      <c r="BB2906" s="90" t="s">
        <v>5524</v>
      </c>
      <c r="BC2906" s="90" t="s">
        <v>6117</v>
      </c>
      <c r="BD2906" s="473" t="s">
        <v>1301</v>
      </c>
      <c r="BE2906">
        <v>2899</v>
      </c>
      <c r="BF2906" s="93" t="s">
        <v>3536</v>
      </c>
      <c r="BG2906" s="311" t="s">
        <v>5643</v>
      </c>
      <c r="BH2906" s="93" t="str">
        <f t="shared" si="109"/>
        <v>Ohio Erie</v>
      </c>
      <c r="BI2906" s="93" t="s">
        <v>1799</v>
      </c>
      <c r="BJ2906" s="93" t="s">
        <v>6073</v>
      </c>
      <c r="BK2906" s="93" t="s">
        <v>6073</v>
      </c>
      <c r="BL2906" s="93" t="s">
        <v>6073</v>
      </c>
      <c r="BM2906" s="95" t="s">
        <v>354</v>
      </c>
    </row>
    <row r="2907" spans="53:65" ht="15" x14ac:dyDescent="0.25">
      <c r="BA2907" s="91" t="s">
        <v>6129</v>
      </c>
      <c r="BB2907" s="91" t="s">
        <v>5524</v>
      </c>
      <c r="BC2907" s="91" t="s">
        <v>6130</v>
      </c>
      <c r="BD2907" s="473" t="s">
        <v>1301</v>
      </c>
      <c r="BE2907">
        <v>2900</v>
      </c>
      <c r="BF2907" s="93" t="s">
        <v>3536</v>
      </c>
      <c r="BG2907" s="311" t="s">
        <v>5643</v>
      </c>
      <c r="BH2907" s="93" t="str">
        <f t="shared" si="109"/>
        <v>Ohio Erie</v>
      </c>
      <c r="BI2907" s="93" t="s">
        <v>446</v>
      </c>
      <c r="BJ2907" s="93" t="s">
        <v>6075</v>
      </c>
      <c r="BK2907" s="93" t="s">
        <v>6075</v>
      </c>
      <c r="BL2907" s="100" t="s">
        <v>1130</v>
      </c>
      <c r="BM2907" s="95" t="s">
        <v>305</v>
      </c>
    </row>
    <row r="2908" spans="53:65" ht="15" x14ac:dyDescent="0.25">
      <c r="BA2908" s="90" t="s">
        <v>6131</v>
      </c>
      <c r="BB2908" s="90" t="s">
        <v>5524</v>
      </c>
      <c r="BC2908" s="90" t="s">
        <v>6117</v>
      </c>
      <c r="BD2908" s="473" t="s">
        <v>1301</v>
      </c>
      <c r="BE2908">
        <v>2901</v>
      </c>
      <c r="BF2908" s="93" t="s">
        <v>3536</v>
      </c>
      <c r="BG2908" s="311" t="s">
        <v>1760</v>
      </c>
      <c r="BH2908" s="93" t="str">
        <f t="shared" si="109"/>
        <v>Ohio Fairfield</v>
      </c>
      <c r="BI2908" s="93" t="s">
        <v>1799</v>
      </c>
      <c r="BJ2908" s="93" t="s">
        <v>6073</v>
      </c>
      <c r="BK2908" s="93" t="s">
        <v>6073</v>
      </c>
      <c r="BL2908" s="93" t="s">
        <v>6073</v>
      </c>
      <c r="BM2908" s="95" t="s">
        <v>354</v>
      </c>
    </row>
    <row r="2909" spans="53:65" ht="15" x14ac:dyDescent="0.25">
      <c r="BA2909" s="91" t="s">
        <v>6132</v>
      </c>
      <c r="BB2909" s="91" t="s">
        <v>5524</v>
      </c>
      <c r="BC2909" s="91" t="s">
        <v>6117</v>
      </c>
      <c r="BD2909" s="473" t="s">
        <v>1301</v>
      </c>
      <c r="BE2909">
        <v>2902</v>
      </c>
      <c r="BF2909" s="93" t="s">
        <v>3536</v>
      </c>
      <c r="BG2909" s="311" t="s">
        <v>1760</v>
      </c>
      <c r="BH2909" s="93" t="str">
        <f t="shared" si="109"/>
        <v>Ohio Fairfield</v>
      </c>
      <c r="BI2909" s="93" t="s">
        <v>446</v>
      </c>
      <c r="BJ2909" s="93" t="s">
        <v>6075</v>
      </c>
      <c r="BK2909" s="93" t="s">
        <v>6075</v>
      </c>
      <c r="BL2909" s="100" t="s">
        <v>1130</v>
      </c>
      <c r="BM2909" s="95" t="s">
        <v>305</v>
      </c>
    </row>
    <row r="2910" spans="53:65" ht="15" x14ac:dyDescent="0.25">
      <c r="BA2910" s="90" t="s">
        <v>6133</v>
      </c>
      <c r="BB2910" s="90" t="s">
        <v>5524</v>
      </c>
      <c r="BC2910" s="90" t="s">
        <v>6117</v>
      </c>
      <c r="BD2910" s="473" t="s">
        <v>1301</v>
      </c>
      <c r="BE2910">
        <v>2903</v>
      </c>
      <c r="BF2910" s="93" t="s">
        <v>3536</v>
      </c>
      <c r="BG2910" s="311" t="s">
        <v>786</v>
      </c>
      <c r="BH2910" s="93" t="str">
        <f t="shared" si="109"/>
        <v>Ohio Fayette</v>
      </c>
      <c r="BI2910" s="93" t="s">
        <v>1799</v>
      </c>
      <c r="BJ2910" s="93" t="s">
        <v>6073</v>
      </c>
      <c r="BK2910" s="93" t="s">
        <v>6073</v>
      </c>
      <c r="BL2910" s="93" t="s">
        <v>6073</v>
      </c>
      <c r="BM2910" s="95" t="s">
        <v>354</v>
      </c>
    </row>
    <row r="2911" spans="53:65" ht="15" x14ac:dyDescent="0.25">
      <c r="BA2911" s="91" t="s">
        <v>6134</v>
      </c>
      <c r="BB2911" s="91" t="s">
        <v>5524</v>
      </c>
      <c r="BC2911" s="91" t="s">
        <v>5701</v>
      </c>
      <c r="BD2911" s="473" t="s">
        <v>1301</v>
      </c>
      <c r="BE2911">
        <v>2904</v>
      </c>
      <c r="BF2911" s="93" t="s">
        <v>3536</v>
      </c>
      <c r="BG2911" s="311" t="s">
        <v>786</v>
      </c>
      <c r="BH2911" s="93" t="str">
        <f t="shared" si="109"/>
        <v>Ohio Fayette</v>
      </c>
      <c r="BI2911" s="93" t="s">
        <v>446</v>
      </c>
      <c r="BJ2911" s="93" t="s">
        <v>6075</v>
      </c>
      <c r="BK2911" s="93" t="s">
        <v>6075</v>
      </c>
      <c r="BL2911" s="100" t="s">
        <v>1130</v>
      </c>
      <c r="BM2911" s="95" t="s">
        <v>305</v>
      </c>
    </row>
    <row r="2912" spans="53:65" ht="15" x14ac:dyDescent="0.25">
      <c r="BA2912" s="90" t="s">
        <v>6135</v>
      </c>
      <c r="BB2912" s="90" t="s">
        <v>5524</v>
      </c>
      <c r="BC2912" s="90" t="s">
        <v>5701</v>
      </c>
      <c r="BD2912" s="473" t="s">
        <v>1301</v>
      </c>
      <c r="BE2912">
        <v>2905</v>
      </c>
      <c r="BF2912" s="93" t="s">
        <v>3536</v>
      </c>
      <c r="BG2912" s="311" t="s">
        <v>795</v>
      </c>
      <c r="BH2912" s="93" t="str">
        <f t="shared" si="109"/>
        <v>Ohio Franklin</v>
      </c>
      <c r="BI2912" s="93" t="s">
        <v>1799</v>
      </c>
      <c r="BJ2912" s="93" t="s">
        <v>6073</v>
      </c>
      <c r="BK2912" s="93" t="s">
        <v>6073</v>
      </c>
      <c r="BL2912" s="93" t="s">
        <v>6073</v>
      </c>
      <c r="BM2912" s="95" t="s">
        <v>354</v>
      </c>
    </row>
    <row r="2913" spans="53:65" ht="15" x14ac:dyDescent="0.25">
      <c r="BA2913" s="91" t="s">
        <v>6136</v>
      </c>
      <c r="BB2913" s="91" t="s">
        <v>5524</v>
      </c>
      <c r="BC2913" s="91" t="s">
        <v>5898</v>
      </c>
      <c r="BD2913" s="473" t="s">
        <v>1301</v>
      </c>
      <c r="BE2913">
        <v>2906</v>
      </c>
      <c r="BF2913" s="93" t="s">
        <v>3536</v>
      </c>
      <c r="BG2913" s="311" t="s">
        <v>795</v>
      </c>
      <c r="BH2913" s="93" t="str">
        <f t="shared" si="109"/>
        <v>Ohio Franklin</v>
      </c>
      <c r="BI2913" s="93" t="s">
        <v>446</v>
      </c>
      <c r="BJ2913" s="93" t="s">
        <v>6075</v>
      </c>
      <c r="BK2913" s="93" t="s">
        <v>6075</v>
      </c>
      <c r="BL2913" s="100" t="s">
        <v>1130</v>
      </c>
      <c r="BM2913" s="95" t="s">
        <v>305</v>
      </c>
    </row>
    <row r="2914" spans="53:65" ht="15" x14ac:dyDescent="0.25">
      <c r="BA2914" s="90" t="s">
        <v>6137</v>
      </c>
      <c r="BB2914" s="90" t="s">
        <v>5524</v>
      </c>
      <c r="BC2914" s="90" t="s">
        <v>6117</v>
      </c>
      <c r="BD2914" s="473" t="s">
        <v>1301</v>
      </c>
      <c r="BE2914">
        <v>2907</v>
      </c>
      <c r="BF2914" s="93" t="s">
        <v>3536</v>
      </c>
      <c r="BG2914" s="311" t="s">
        <v>1254</v>
      </c>
      <c r="BH2914" s="93" t="str">
        <f t="shared" si="109"/>
        <v>Ohio Fulton</v>
      </c>
      <c r="BI2914" s="93" t="s">
        <v>1799</v>
      </c>
      <c r="BJ2914" s="93" t="s">
        <v>6073</v>
      </c>
      <c r="BK2914" s="93" t="s">
        <v>6073</v>
      </c>
      <c r="BL2914" s="93" t="s">
        <v>6073</v>
      </c>
      <c r="BM2914" s="95" t="s">
        <v>354</v>
      </c>
    </row>
    <row r="2915" spans="53:65" ht="15" x14ac:dyDescent="0.25">
      <c r="BA2915" s="91" t="s">
        <v>6138</v>
      </c>
      <c r="BB2915" s="91" t="s">
        <v>5524</v>
      </c>
      <c r="BC2915" s="91" t="s">
        <v>5898</v>
      </c>
      <c r="BD2915" s="473" t="s">
        <v>1301</v>
      </c>
      <c r="BE2915">
        <v>2908</v>
      </c>
      <c r="BF2915" s="93" t="s">
        <v>3536</v>
      </c>
      <c r="BG2915" s="311" t="s">
        <v>1254</v>
      </c>
      <c r="BH2915" s="93" t="str">
        <f t="shared" si="109"/>
        <v>Ohio Fulton</v>
      </c>
      <c r="BI2915" s="93" t="s">
        <v>446</v>
      </c>
      <c r="BJ2915" s="93" t="s">
        <v>6075</v>
      </c>
      <c r="BK2915" s="93" t="s">
        <v>6075</v>
      </c>
      <c r="BL2915" s="100" t="s">
        <v>1130</v>
      </c>
      <c r="BM2915" s="95" t="s">
        <v>305</v>
      </c>
    </row>
    <row r="2916" spans="53:65" ht="15" x14ac:dyDescent="0.25">
      <c r="BA2916" s="90" t="s">
        <v>6139</v>
      </c>
      <c r="BB2916" s="90" t="s">
        <v>5524</v>
      </c>
      <c r="BC2916" s="90" t="s">
        <v>6117</v>
      </c>
      <c r="BD2916" s="473" t="s">
        <v>1301</v>
      </c>
      <c r="BE2916">
        <v>2909</v>
      </c>
      <c r="BF2916" s="93" t="s">
        <v>3536</v>
      </c>
      <c r="BG2916" s="311" t="s">
        <v>6140</v>
      </c>
      <c r="BH2916" s="93" t="str">
        <f t="shared" si="109"/>
        <v>Ohio Gallia</v>
      </c>
      <c r="BI2916" s="93" t="s">
        <v>1799</v>
      </c>
      <c r="BJ2916" s="93" t="s">
        <v>6073</v>
      </c>
      <c r="BK2916" s="93" t="s">
        <v>6073</v>
      </c>
      <c r="BL2916" s="93" t="s">
        <v>6073</v>
      </c>
      <c r="BM2916" s="95" t="s">
        <v>354</v>
      </c>
    </row>
    <row r="2917" spans="53:65" ht="15" x14ac:dyDescent="0.25">
      <c r="BA2917" s="91" t="s">
        <v>6141</v>
      </c>
      <c r="BB2917" s="91" t="s">
        <v>5524</v>
      </c>
      <c r="BC2917" s="91" t="s">
        <v>5701</v>
      </c>
      <c r="BD2917" s="473" t="s">
        <v>1301</v>
      </c>
      <c r="BE2917">
        <v>2910</v>
      </c>
      <c r="BF2917" s="93" t="s">
        <v>3536</v>
      </c>
      <c r="BG2917" s="311" t="s">
        <v>6140</v>
      </c>
      <c r="BH2917" s="93" t="str">
        <f t="shared" ref="BH2917:BH2980" si="110">_xlfn.CONCAT(BF2917," ",BG2917)</f>
        <v>Ohio Gallia</v>
      </c>
      <c r="BI2917" s="93" t="s">
        <v>446</v>
      </c>
      <c r="BJ2917" s="93" t="s">
        <v>6075</v>
      </c>
      <c r="BK2917" s="93" t="s">
        <v>6075</v>
      </c>
      <c r="BL2917" s="100" t="s">
        <v>1130</v>
      </c>
      <c r="BM2917" s="95" t="s">
        <v>305</v>
      </c>
    </row>
    <row r="2918" spans="53:65" ht="15" x14ac:dyDescent="0.25">
      <c r="BA2918" s="90" t="s">
        <v>6142</v>
      </c>
      <c r="BB2918" s="90" t="s">
        <v>5524</v>
      </c>
      <c r="BC2918" s="90" t="s">
        <v>5898</v>
      </c>
      <c r="BD2918" s="473" t="s">
        <v>1301</v>
      </c>
      <c r="BE2918">
        <v>2911</v>
      </c>
      <c r="BF2918" s="93" t="s">
        <v>3536</v>
      </c>
      <c r="BG2918" s="311" t="s">
        <v>6143</v>
      </c>
      <c r="BH2918" s="93" t="str">
        <f t="shared" si="110"/>
        <v>Ohio Geauga</v>
      </c>
      <c r="BI2918" s="93" t="s">
        <v>1799</v>
      </c>
      <c r="BJ2918" s="93" t="s">
        <v>6073</v>
      </c>
      <c r="BK2918" s="93" t="s">
        <v>6073</v>
      </c>
      <c r="BL2918" s="93" t="s">
        <v>6073</v>
      </c>
      <c r="BM2918" s="95" t="s">
        <v>354</v>
      </c>
    </row>
    <row r="2919" spans="53:65" ht="15" x14ac:dyDescent="0.25">
      <c r="BA2919" s="90" t="s">
        <v>6144</v>
      </c>
      <c r="BB2919" s="90" t="s">
        <v>5524</v>
      </c>
      <c r="BC2919" s="90" t="s">
        <v>6117</v>
      </c>
      <c r="BD2919" s="473" t="s">
        <v>1301</v>
      </c>
      <c r="BE2919">
        <v>2912</v>
      </c>
      <c r="BF2919" s="93" t="s">
        <v>3536</v>
      </c>
      <c r="BG2919" s="311" t="s">
        <v>6143</v>
      </c>
      <c r="BH2919" s="93" t="str">
        <f t="shared" si="110"/>
        <v>Ohio Geauga</v>
      </c>
      <c r="BI2919" s="93" t="s">
        <v>446</v>
      </c>
      <c r="BJ2919" s="93" t="s">
        <v>6075</v>
      </c>
      <c r="BK2919" s="93" t="s">
        <v>6075</v>
      </c>
      <c r="BL2919" s="100" t="s">
        <v>1130</v>
      </c>
      <c r="BM2919" s="95" t="s">
        <v>305</v>
      </c>
    </row>
    <row r="2920" spans="53:65" ht="15" x14ac:dyDescent="0.25">
      <c r="BA2920" s="91" t="s">
        <v>6145</v>
      </c>
      <c r="BB2920" s="91" t="s">
        <v>5524</v>
      </c>
      <c r="BC2920" s="91" t="s">
        <v>5701</v>
      </c>
      <c r="BD2920" s="473" t="s">
        <v>1301</v>
      </c>
      <c r="BE2920">
        <v>2913</v>
      </c>
      <c r="BF2920" s="93" t="s">
        <v>3536</v>
      </c>
      <c r="BG2920" s="311" t="s">
        <v>814</v>
      </c>
      <c r="BH2920" s="93" t="str">
        <f t="shared" si="110"/>
        <v>Ohio Greene</v>
      </c>
      <c r="BI2920" s="93" t="s">
        <v>1799</v>
      </c>
      <c r="BJ2920" s="93" t="s">
        <v>6073</v>
      </c>
      <c r="BK2920" s="93" t="s">
        <v>6073</v>
      </c>
      <c r="BL2920" s="93" t="s">
        <v>6073</v>
      </c>
      <c r="BM2920" s="95" t="s">
        <v>354</v>
      </c>
    </row>
    <row r="2921" spans="53:65" ht="15" x14ac:dyDescent="0.25">
      <c r="BA2921" s="90" t="s">
        <v>6146</v>
      </c>
      <c r="BB2921" s="90" t="s">
        <v>5524</v>
      </c>
      <c r="BC2921" s="90" t="s">
        <v>6117</v>
      </c>
      <c r="BD2921" s="473" t="s">
        <v>1301</v>
      </c>
      <c r="BE2921">
        <v>2914</v>
      </c>
      <c r="BF2921" s="93" t="s">
        <v>3536</v>
      </c>
      <c r="BG2921" s="311" t="s">
        <v>814</v>
      </c>
      <c r="BH2921" s="93" t="str">
        <f t="shared" si="110"/>
        <v>Ohio Greene</v>
      </c>
      <c r="BI2921" s="93" t="s">
        <v>446</v>
      </c>
      <c r="BJ2921" s="93" t="s">
        <v>6075</v>
      </c>
      <c r="BK2921" s="93" t="s">
        <v>6075</v>
      </c>
      <c r="BL2921" s="100" t="s">
        <v>1130</v>
      </c>
      <c r="BM2921" s="95" t="s">
        <v>305</v>
      </c>
    </row>
    <row r="2922" spans="53:65" ht="15" x14ac:dyDescent="0.25">
      <c r="BA2922" s="91" t="s">
        <v>6147</v>
      </c>
      <c r="BB2922" s="91" t="s">
        <v>5524</v>
      </c>
      <c r="BC2922" s="91" t="s">
        <v>5701</v>
      </c>
      <c r="BD2922" s="473" t="s">
        <v>1301</v>
      </c>
      <c r="BE2922">
        <v>2915</v>
      </c>
      <c r="BF2922" s="93" t="s">
        <v>3536</v>
      </c>
      <c r="BG2922" s="311" t="s">
        <v>6148</v>
      </c>
      <c r="BH2922" s="93" t="str">
        <f t="shared" si="110"/>
        <v>Ohio Guernsey</v>
      </c>
      <c r="BI2922" s="93" t="s">
        <v>1799</v>
      </c>
      <c r="BJ2922" s="93" t="s">
        <v>6073</v>
      </c>
      <c r="BK2922" s="93" t="s">
        <v>6073</v>
      </c>
      <c r="BL2922" s="93" t="s">
        <v>6073</v>
      </c>
      <c r="BM2922" s="95" t="s">
        <v>354</v>
      </c>
    </row>
    <row r="2923" spans="53:65" ht="15" x14ac:dyDescent="0.25">
      <c r="BA2923" s="90" t="s">
        <v>6149</v>
      </c>
      <c r="BB2923" s="90" t="s">
        <v>5524</v>
      </c>
      <c r="BC2923" s="90" t="s">
        <v>5898</v>
      </c>
      <c r="BD2923" s="473" t="s">
        <v>1301</v>
      </c>
      <c r="BE2923">
        <v>2916</v>
      </c>
      <c r="BF2923" s="93" t="s">
        <v>3536</v>
      </c>
      <c r="BG2923" s="311" t="s">
        <v>6148</v>
      </c>
      <c r="BH2923" s="93" t="str">
        <f t="shared" si="110"/>
        <v>Ohio Guernsey</v>
      </c>
      <c r="BI2923" s="93" t="s">
        <v>446</v>
      </c>
      <c r="BJ2923" s="93" t="s">
        <v>6075</v>
      </c>
      <c r="BK2923" s="93" t="s">
        <v>6075</v>
      </c>
      <c r="BL2923" s="100" t="s">
        <v>1130</v>
      </c>
      <c r="BM2923" s="95" t="s">
        <v>305</v>
      </c>
    </row>
    <row r="2924" spans="53:65" ht="15" x14ac:dyDescent="0.25">
      <c r="BA2924" s="91" t="s">
        <v>6150</v>
      </c>
      <c r="BB2924" s="91" t="s">
        <v>5524</v>
      </c>
      <c r="BC2924" s="91" t="s">
        <v>5701</v>
      </c>
      <c r="BD2924" s="473" t="s">
        <v>1301</v>
      </c>
      <c r="BE2924">
        <v>2917</v>
      </c>
      <c r="BF2924" s="93" t="s">
        <v>3536</v>
      </c>
      <c r="BG2924" s="311" t="s">
        <v>1920</v>
      </c>
      <c r="BH2924" s="93" t="str">
        <f t="shared" si="110"/>
        <v>Ohio Hamilton</v>
      </c>
      <c r="BI2924" s="93" t="s">
        <v>1799</v>
      </c>
      <c r="BJ2924" s="93" t="s">
        <v>6073</v>
      </c>
      <c r="BK2924" s="93" t="s">
        <v>6073</v>
      </c>
      <c r="BL2924" s="93" t="s">
        <v>6073</v>
      </c>
      <c r="BM2924" s="95" t="s">
        <v>354</v>
      </c>
    </row>
    <row r="2925" spans="53:65" ht="15" x14ac:dyDescent="0.25">
      <c r="BA2925" s="90" t="s">
        <v>6151</v>
      </c>
      <c r="BB2925" s="90" t="s">
        <v>5524</v>
      </c>
      <c r="BC2925" s="90" t="s">
        <v>5701</v>
      </c>
      <c r="BD2925" s="473" t="s">
        <v>1301</v>
      </c>
      <c r="BE2925">
        <v>2918</v>
      </c>
      <c r="BF2925" s="93" t="s">
        <v>3536</v>
      </c>
      <c r="BG2925" s="311" t="s">
        <v>1920</v>
      </c>
      <c r="BH2925" s="93" t="str">
        <f t="shared" si="110"/>
        <v>Ohio Hamilton</v>
      </c>
      <c r="BI2925" s="93" t="s">
        <v>446</v>
      </c>
      <c r="BJ2925" s="93" t="s">
        <v>6075</v>
      </c>
      <c r="BK2925" s="93" t="s">
        <v>6075</v>
      </c>
      <c r="BL2925" s="100" t="s">
        <v>1130</v>
      </c>
      <c r="BM2925" s="95" t="s">
        <v>305</v>
      </c>
    </row>
    <row r="2926" spans="53:65" ht="15" x14ac:dyDescent="0.25">
      <c r="BA2926" s="91" t="s">
        <v>6152</v>
      </c>
      <c r="BB2926" s="91" t="s">
        <v>5524</v>
      </c>
      <c r="BC2926" s="91" t="s">
        <v>5898</v>
      </c>
      <c r="BD2926" s="473" t="s">
        <v>1301</v>
      </c>
      <c r="BE2926">
        <v>2919</v>
      </c>
      <c r="BF2926" s="93" t="s">
        <v>3536</v>
      </c>
      <c r="BG2926" s="311" t="s">
        <v>2476</v>
      </c>
      <c r="BH2926" s="93" t="str">
        <f t="shared" si="110"/>
        <v>Ohio Hancock</v>
      </c>
      <c r="BI2926" s="93" t="s">
        <v>1799</v>
      </c>
      <c r="BJ2926" s="93" t="s">
        <v>6073</v>
      </c>
      <c r="BK2926" s="93" t="s">
        <v>6073</v>
      </c>
      <c r="BL2926" s="93" t="s">
        <v>6073</v>
      </c>
      <c r="BM2926" s="95" t="s">
        <v>354</v>
      </c>
    </row>
    <row r="2927" spans="53:65" ht="15" x14ac:dyDescent="0.25">
      <c r="BA2927" s="90" t="s">
        <v>6153</v>
      </c>
      <c r="BB2927" s="90" t="s">
        <v>5524</v>
      </c>
      <c r="BC2927" s="90" t="s">
        <v>5701</v>
      </c>
      <c r="BD2927" s="473" t="s">
        <v>1301</v>
      </c>
      <c r="BE2927">
        <v>2920</v>
      </c>
      <c r="BF2927" s="93" t="s">
        <v>3536</v>
      </c>
      <c r="BG2927" s="311" t="s">
        <v>2476</v>
      </c>
      <c r="BH2927" s="93" t="str">
        <f t="shared" si="110"/>
        <v>Ohio Hancock</v>
      </c>
      <c r="BI2927" s="93" t="s">
        <v>446</v>
      </c>
      <c r="BJ2927" s="93" t="s">
        <v>6075</v>
      </c>
      <c r="BK2927" s="93" t="s">
        <v>6075</v>
      </c>
      <c r="BL2927" s="100" t="s">
        <v>1130</v>
      </c>
      <c r="BM2927" s="95" t="s">
        <v>305</v>
      </c>
    </row>
    <row r="2928" spans="53:65" ht="15" x14ac:dyDescent="0.25">
      <c r="BA2928" s="91" t="s">
        <v>6154</v>
      </c>
      <c r="BB2928" s="91" t="s">
        <v>5524</v>
      </c>
      <c r="BC2928" s="91" t="s">
        <v>5701</v>
      </c>
      <c r="BD2928" s="473" t="s">
        <v>1301</v>
      </c>
      <c r="BE2928">
        <v>2921</v>
      </c>
      <c r="BF2928" s="93" t="s">
        <v>3536</v>
      </c>
      <c r="BG2928" s="311" t="s">
        <v>3173</v>
      </c>
      <c r="BH2928" s="93" t="str">
        <f t="shared" si="110"/>
        <v>Ohio Hardin</v>
      </c>
      <c r="BI2928" s="93" t="s">
        <v>1799</v>
      </c>
      <c r="BJ2928" s="93" t="s">
        <v>6073</v>
      </c>
      <c r="BK2928" s="93" t="s">
        <v>6073</v>
      </c>
      <c r="BL2928" s="93" t="s">
        <v>6073</v>
      </c>
      <c r="BM2928" s="95" t="s">
        <v>354</v>
      </c>
    </row>
    <row r="2929" spans="53:65" ht="15" x14ac:dyDescent="0.25">
      <c r="BA2929" s="90" t="s">
        <v>6155</v>
      </c>
      <c r="BB2929" s="90" t="s">
        <v>5524</v>
      </c>
      <c r="BC2929" s="90" t="s">
        <v>5898</v>
      </c>
      <c r="BD2929" s="473" t="s">
        <v>1301</v>
      </c>
      <c r="BE2929">
        <v>2922</v>
      </c>
      <c r="BF2929" s="93" t="s">
        <v>3536</v>
      </c>
      <c r="BG2929" s="311" t="s">
        <v>3173</v>
      </c>
      <c r="BH2929" s="93" t="str">
        <f t="shared" si="110"/>
        <v>Ohio Hardin</v>
      </c>
      <c r="BI2929" s="93" t="s">
        <v>446</v>
      </c>
      <c r="BJ2929" s="93" t="s">
        <v>6075</v>
      </c>
      <c r="BK2929" s="93" t="s">
        <v>6075</v>
      </c>
      <c r="BL2929" s="100" t="s">
        <v>1130</v>
      </c>
      <c r="BM2929" s="95" t="s">
        <v>305</v>
      </c>
    </row>
    <row r="2930" spans="53:65" ht="15" x14ac:dyDescent="0.25">
      <c r="BA2930" s="91" t="s">
        <v>6156</v>
      </c>
      <c r="BB2930" s="91" t="s">
        <v>5524</v>
      </c>
      <c r="BC2930" s="91" t="s">
        <v>5701</v>
      </c>
      <c r="BD2930" s="473" t="s">
        <v>1301</v>
      </c>
      <c r="BE2930">
        <v>2923</v>
      </c>
      <c r="BF2930" s="93" t="s">
        <v>3536</v>
      </c>
      <c r="BG2930" s="311" t="s">
        <v>3471</v>
      </c>
      <c r="BH2930" s="93" t="str">
        <f t="shared" si="110"/>
        <v>Ohio Harrison</v>
      </c>
      <c r="BI2930" s="93" t="s">
        <v>1799</v>
      </c>
      <c r="BJ2930" s="93" t="s">
        <v>6073</v>
      </c>
      <c r="BK2930" s="93" t="s">
        <v>6073</v>
      </c>
      <c r="BL2930" s="93" t="s">
        <v>6073</v>
      </c>
      <c r="BM2930" s="95" t="s">
        <v>354</v>
      </c>
    </row>
    <row r="2931" spans="53:65" ht="15" x14ac:dyDescent="0.25">
      <c r="BA2931" s="90" t="s">
        <v>6157</v>
      </c>
      <c r="BB2931" s="90" t="s">
        <v>5524</v>
      </c>
      <c r="BC2931" s="90" t="s">
        <v>5701</v>
      </c>
      <c r="BD2931" s="473" t="s">
        <v>1301</v>
      </c>
      <c r="BE2931">
        <v>2924</v>
      </c>
      <c r="BF2931" s="93" t="s">
        <v>3536</v>
      </c>
      <c r="BG2931" s="311" t="s">
        <v>3471</v>
      </c>
      <c r="BH2931" s="93" t="str">
        <f t="shared" si="110"/>
        <v>Ohio Harrison</v>
      </c>
      <c r="BI2931" s="93" t="s">
        <v>446</v>
      </c>
      <c r="BJ2931" s="93" t="s">
        <v>6075</v>
      </c>
      <c r="BK2931" s="93" t="s">
        <v>6075</v>
      </c>
      <c r="BL2931" s="100" t="s">
        <v>1130</v>
      </c>
      <c r="BM2931" s="95" t="s">
        <v>305</v>
      </c>
    </row>
    <row r="2932" spans="53:65" ht="15" x14ac:dyDescent="0.25">
      <c r="BA2932" s="91" t="s">
        <v>6158</v>
      </c>
      <c r="BB2932" s="91" t="s">
        <v>5524</v>
      </c>
      <c r="BC2932" s="91" t="s">
        <v>5898</v>
      </c>
      <c r="BD2932" s="473" t="s">
        <v>1301</v>
      </c>
      <c r="BE2932">
        <v>2925</v>
      </c>
      <c r="BF2932" s="93" t="s">
        <v>3536</v>
      </c>
      <c r="BG2932" s="311" t="s">
        <v>834</v>
      </c>
      <c r="BH2932" s="93" t="str">
        <f t="shared" si="110"/>
        <v>Ohio Henry</v>
      </c>
      <c r="BI2932" s="93" t="s">
        <v>1799</v>
      </c>
      <c r="BJ2932" s="93" t="s">
        <v>6073</v>
      </c>
      <c r="BK2932" s="93" t="s">
        <v>6073</v>
      </c>
      <c r="BL2932" s="93" t="s">
        <v>6073</v>
      </c>
      <c r="BM2932" s="95" t="s">
        <v>354</v>
      </c>
    </row>
    <row r="2933" spans="53:65" ht="15" x14ac:dyDescent="0.25">
      <c r="BA2933" s="90" t="s">
        <v>6159</v>
      </c>
      <c r="BB2933" s="90" t="s">
        <v>5524</v>
      </c>
      <c r="BC2933" s="90" t="s">
        <v>6117</v>
      </c>
      <c r="BD2933" s="473" t="s">
        <v>1301</v>
      </c>
      <c r="BE2933">
        <v>2926</v>
      </c>
      <c r="BF2933" s="93" t="s">
        <v>3536</v>
      </c>
      <c r="BG2933" s="311" t="s">
        <v>834</v>
      </c>
      <c r="BH2933" s="93" t="str">
        <f t="shared" si="110"/>
        <v>Ohio Henry</v>
      </c>
      <c r="BI2933" s="93" t="s">
        <v>446</v>
      </c>
      <c r="BJ2933" s="93" t="s">
        <v>6075</v>
      </c>
      <c r="BK2933" s="93" t="s">
        <v>6075</v>
      </c>
      <c r="BL2933" s="100" t="s">
        <v>1130</v>
      </c>
      <c r="BM2933" s="95" t="s">
        <v>305</v>
      </c>
    </row>
    <row r="2934" spans="53:65" ht="15" x14ac:dyDescent="0.25">
      <c r="BA2934" s="91" t="s">
        <v>6160</v>
      </c>
      <c r="BB2934" s="91" t="s">
        <v>5524</v>
      </c>
      <c r="BC2934" s="91" t="s">
        <v>6117</v>
      </c>
      <c r="BD2934" s="473" t="s">
        <v>1301</v>
      </c>
      <c r="BE2934">
        <v>2927</v>
      </c>
      <c r="BF2934" s="93" t="s">
        <v>3536</v>
      </c>
      <c r="BG2934" s="311" t="s">
        <v>6161</v>
      </c>
      <c r="BH2934" s="93" t="str">
        <f t="shared" si="110"/>
        <v>Ohio Highland</v>
      </c>
      <c r="BI2934" s="93" t="s">
        <v>1799</v>
      </c>
      <c r="BJ2934" s="93" t="s">
        <v>6073</v>
      </c>
      <c r="BK2934" s="93" t="s">
        <v>6073</v>
      </c>
      <c r="BL2934" s="93" t="s">
        <v>6073</v>
      </c>
      <c r="BM2934" s="95" t="s">
        <v>354</v>
      </c>
    </row>
    <row r="2935" spans="53:65" ht="15" x14ac:dyDescent="0.25">
      <c r="BA2935" s="90" t="s">
        <v>6162</v>
      </c>
      <c r="BB2935" s="90" t="s">
        <v>5524</v>
      </c>
      <c r="BC2935" s="90" t="s">
        <v>5701</v>
      </c>
      <c r="BD2935" s="473" t="s">
        <v>1301</v>
      </c>
      <c r="BE2935">
        <v>2928</v>
      </c>
      <c r="BF2935" s="93" t="s">
        <v>3536</v>
      </c>
      <c r="BG2935" s="311" t="s">
        <v>6161</v>
      </c>
      <c r="BH2935" s="93" t="str">
        <f t="shared" si="110"/>
        <v>Ohio Highland</v>
      </c>
      <c r="BI2935" s="93" t="s">
        <v>446</v>
      </c>
      <c r="BJ2935" s="93" t="s">
        <v>6075</v>
      </c>
      <c r="BK2935" s="93" t="s">
        <v>6075</v>
      </c>
      <c r="BL2935" s="100" t="s">
        <v>1130</v>
      </c>
      <c r="BM2935" s="95" t="s">
        <v>305</v>
      </c>
    </row>
    <row r="2936" spans="53:65" ht="15" x14ac:dyDescent="0.25">
      <c r="BA2936" s="91" t="s">
        <v>6163</v>
      </c>
      <c r="BB2936" s="91" t="s">
        <v>5524</v>
      </c>
      <c r="BC2936" s="91" t="s">
        <v>5701</v>
      </c>
      <c r="BD2936" s="473" t="s">
        <v>1301</v>
      </c>
      <c r="BE2936">
        <v>2929</v>
      </c>
      <c r="BF2936" s="93" t="s">
        <v>3536</v>
      </c>
      <c r="BG2936" s="311" t="s">
        <v>6164</v>
      </c>
      <c r="BH2936" s="93" t="str">
        <f t="shared" si="110"/>
        <v>Ohio Hocking</v>
      </c>
      <c r="BI2936" s="93" t="s">
        <v>1799</v>
      </c>
      <c r="BJ2936" s="93" t="s">
        <v>6073</v>
      </c>
      <c r="BK2936" s="93" t="s">
        <v>6073</v>
      </c>
      <c r="BL2936" s="93" t="s">
        <v>6073</v>
      </c>
      <c r="BM2936" s="95" t="s">
        <v>354</v>
      </c>
    </row>
    <row r="2937" spans="53:65" ht="15" x14ac:dyDescent="0.25">
      <c r="BA2937" s="90" t="s">
        <v>6165</v>
      </c>
      <c r="BB2937" s="90" t="s">
        <v>5524</v>
      </c>
      <c r="BC2937" s="90" t="s">
        <v>5701</v>
      </c>
      <c r="BD2937" s="473" t="s">
        <v>1301</v>
      </c>
      <c r="BE2937">
        <v>2930</v>
      </c>
      <c r="BF2937" s="93" t="s">
        <v>3536</v>
      </c>
      <c r="BG2937" s="311" t="s">
        <v>6164</v>
      </c>
      <c r="BH2937" s="93" t="str">
        <f t="shared" si="110"/>
        <v>Ohio Hocking</v>
      </c>
      <c r="BI2937" s="93" t="s">
        <v>446</v>
      </c>
      <c r="BJ2937" s="93" t="s">
        <v>6075</v>
      </c>
      <c r="BK2937" s="93" t="s">
        <v>6075</v>
      </c>
      <c r="BL2937" s="100" t="s">
        <v>1130</v>
      </c>
      <c r="BM2937" s="95" t="s">
        <v>305</v>
      </c>
    </row>
    <row r="2938" spans="53:65" ht="15" x14ac:dyDescent="0.25">
      <c r="BA2938" s="91" t="s">
        <v>6166</v>
      </c>
      <c r="BB2938" s="91" t="s">
        <v>5524</v>
      </c>
      <c r="BC2938" s="91" t="s">
        <v>5898</v>
      </c>
      <c r="BD2938" s="473" t="s">
        <v>1301</v>
      </c>
      <c r="BE2938">
        <v>2931</v>
      </c>
      <c r="BF2938" s="93" t="s">
        <v>3536</v>
      </c>
      <c r="BG2938" s="311" t="s">
        <v>1950</v>
      </c>
      <c r="BH2938" s="93" t="str">
        <f t="shared" si="110"/>
        <v>Ohio Holmes</v>
      </c>
      <c r="BI2938" s="93" t="s">
        <v>1799</v>
      </c>
      <c r="BJ2938" s="93" t="s">
        <v>6073</v>
      </c>
      <c r="BK2938" s="93" t="s">
        <v>6073</v>
      </c>
      <c r="BL2938" s="93" t="s">
        <v>6073</v>
      </c>
      <c r="BM2938" s="95" t="s">
        <v>354</v>
      </c>
    </row>
    <row r="2939" spans="53:65" ht="15" x14ac:dyDescent="0.25">
      <c r="BA2939" s="90" t="s">
        <v>6167</v>
      </c>
      <c r="BB2939" s="90" t="s">
        <v>5524</v>
      </c>
      <c r="BC2939" s="90" t="s">
        <v>5898</v>
      </c>
      <c r="BD2939" s="473" t="s">
        <v>1301</v>
      </c>
      <c r="BE2939">
        <v>2932</v>
      </c>
      <c r="BF2939" s="93" t="s">
        <v>3536</v>
      </c>
      <c r="BG2939" s="311" t="s">
        <v>1950</v>
      </c>
      <c r="BH2939" s="93" t="str">
        <f t="shared" si="110"/>
        <v>Ohio Holmes</v>
      </c>
      <c r="BI2939" s="93" t="s">
        <v>446</v>
      </c>
      <c r="BJ2939" s="93" t="s">
        <v>6075</v>
      </c>
      <c r="BK2939" s="93" t="s">
        <v>6075</v>
      </c>
      <c r="BL2939" s="100" t="s">
        <v>1130</v>
      </c>
      <c r="BM2939" s="95" t="s">
        <v>305</v>
      </c>
    </row>
    <row r="2940" spans="53:65" ht="15" x14ac:dyDescent="0.25">
      <c r="BA2940" s="91" t="s">
        <v>6168</v>
      </c>
      <c r="BB2940" s="91" t="s">
        <v>5524</v>
      </c>
      <c r="BC2940" s="91" t="s">
        <v>5898</v>
      </c>
      <c r="BD2940" s="473" t="s">
        <v>1301</v>
      </c>
      <c r="BE2940">
        <v>2933</v>
      </c>
      <c r="BF2940" s="93" t="s">
        <v>3536</v>
      </c>
      <c r="BG2940" s="311" t="s">
        <v>4628</v>
      </c>
      <c r="BH2940" s="93" t="str">
        <f t="shared" si="110"/>
        <v>Ohio Huron</v>
      </c>
      <c r="BI2940" s="93" t="s">
        <v>1799</v>
      </c>
      <c r="BJ2940" s="93" t="s">
        <v>6073</v>
      </c>
      <c r="BK2940" s="93" t="s">
        <v>6073</v>
      </c>
      <c r="BL2940" s="93" t="s">
        <v>6073</v>
      </c>
      <c r="BM2940" s="95" t="s">
        <v>354</v>
      </c>
    </row>
    <row r="2941" spans="53:65" ht="15" x14ac:dyDescent="0.25">
      <c r="BA2941" s="90" t="s">
        <v>6169</v>
      </c>
      <c r="BB2941" s="90" t="s">
        <v>5524</v>
      </c>
      <c r="BC2941" s="90" t="s">
        <v>5701</v>
      </c>
      <c r="BD2941" s="473" t="s">
        <v>1301</v>
      </c>
      <c r="BE2941">
        <v>2934</v>
      </c>
      <c r="BF2941" s="93" t="s">
        <v>3536</v>
      </c>
      <c r="BG2941" s="311" t="s">
        <v>4628</v>
      </c>
      <c r="BH2941" s="93" t="str">
        <f t="shared" si="110"/>
        <v>Ohio Huron</v>
      </c>
      <c r="BI2941" s="93" t="s">
        <v>446</v>
      </c>
      <c r="BJ2941" s="93" t="s">
        <v>6075</v>
      </c>
      <c r="BK2941" s="93" t="s">
        <v>6075</v>
      </c>
      <c r="BL2941" s="100" t="s">
        <v>1130</v>
      </c>
      <c r="BM2941" s="95" t="s">
        <v>305</v>
      </c>
    </row>
    <row r="2942" spans="53:65" ht="15" x14ac:dyDescent="0.25">
      <c r="BA2942" s="91" t="s">
        <v>6170</v>
      </c>
      <c r="BB2942" s="91" t="s">
        <v>5524</v>
      </c>
      <c r="BC2942" s="91" t="s">
        <v>5898</v>
      </c>
      <c r="BD2942" s="473" t="s">
        <v>1301</v>
      </c>
      <c r="BE2942">
        <v>2935</v>
      </c>
      <c r="BF2942" s="93" t="s">
        <v>3536</v>
      </c>
      <c r="BG2942" s="311" t="s">
        <v>848</v>
      </c>
      <c r="BH2942" s="93" t="str">
        <f t="shared" si="110"/>
        <v>Ohio Jackson</v>
      </c>
      <c r="BI2942" s="93" t="s">
        <v>1799</v>
      </c>
      <c r="BJ2942" s="93" t="s">
        <v>6073</v>
      </c>
      <c r="BK2942" s="93" t="s">
        <v>6073</v>
      </c>
      <c r="BL2942" s="93" t="s">
        <v>6073</v>
      </c>
      <c r="BM2942" s="95" t="s">
        <v>354</v>
      </c>
    </row>
    <row r="2943" spans="53:65" ht="15" x14ac:dyDescent="0.25">
      <c r="BA2943" s="90" t="s">
        <v>6171</v>
      </c>
      <c r="BB2943" s="90" t="s">
        <v>5524</v>
      </c>
      <c r="BC2943" s="90" t="s">
        <v>5701</v>
      </c>
      <c r="BD2943" s="473" t="s">
        <v>1301</v>
      </c>
      <c r="BE2943">
        <v>2936</v>
      </c>
      <c r="BF2943" s="93" t="s">
        <v>3536</v>
      </c>
      <c r="BG2943" s="311" t="s">
        <v>848</v>
      </c>
      <c r="BH2943" s="93" t="str">
        <f t="shared" si="110"/>
        <v>Ohio Jackson</v>
      </c>
      <c r="BI2943" s="93" t="s">
        <v>446</v>
      </c>
      <c r="BJ2943" s="93" t="s">
        <v>6075</v>
      </c>
      <c r="BK2943" s="93" t="s">
        <v>6075</v>
      </c>
      <c r="BL2943" s="100" t="s">
        <v>1130</v>
      </c>
      <c r="BM2943" s="95" t="s">
        <v>305</v>
      </c>
    </row>
    <row r="2944" spans="53:65" ht="15" x14ac:dyDescent="0.25">
      <c r="BA2944" s="91" t="s">
        <v>6172</v>
      </c>
      <c r="BB2944" s="91" t="s">
        <v>5524</v>
      </c>
      <c r="BC2944" s="91" t="s">
        <v>5898</v>
      </c>
      <c r="BD2944" s="473" t="s">
        <v>1301</v>
      </c>
      <c r="BE2944">
        <v>2937</v>
      </c>
      <c r="BF2944" s="93" t="s">
        <v>3536</v>
      </c>
      <c r="BG2944" s="311" t="s">
        <v>856</v>
      </c>
      <c r="BH2944" s="93" t="str">
        <f t="shared" si="110"/>
        <v>Ohio Jefferson</v>
      </c>
      <c r="BI2944" s="93" t="s">
        <v>1799</v>
      </c>
      <c r="BJ2944" s="93" t="s">
        <v>6073</v>
      </c>
      <c r="BK2944" s="93" t="s">
        <v>6073</v>
      </c>
      <c r="BL2944" s="93" t="s">
        <v>6073</v>
      </c>
      <c r="BM2944" s="95" t="s">
        <v>354</v>
      </c>
    </row>
    <row r="2945" spans="53:65" ht="15" x14ac:dyDescent="0.25">
      <c r="BA2945" s="90" t="s">
        <v>6173</v>
      </c>
      <c r="BB2945" s="90" t="s">
        <v>5524</v>
      </c>
      <c r="BC2945" s="90" t="s">
        <v>6117</v>
      </c>
      <c r="BD2945" s="473" t="s">
        <v>1301</v>
      </c>
      <c r="BE2945">
        <v>2938</v>
      </c>
      <c r="BF2945" s="93" t="s">
        <v>3536</v>
      </c>
      <c r="BG2945" s="311" t="s">
        <v>856</v>
      </c>
      <c r="BH2945" s="93" t="str">
        <f t="shared" si="110"/>
        <v>Ohio Jefferson</v>
      </c>
      <c r="BI2945" s="93" t="s">
        <v>446</v>
      </c>
      <c r="BJ2945" s="93" t="s">
        <v>6075</v>
      </c>
      <c r="BK2945" s="93" t="s">
        <v>6075</v>
      </c>
      <c r="BL2945" s="100" t="s">
        <v>1130</v>
      </c>
      <c r="BM2945" s="95" t="s">
        <v>305</v>
      </c>
    </row>
    <row r="2946" spans="53:65" ht="15" x14ac:dyDescent="0.25">
      <c r="BA2946" s="91" t="s">
        <v>6174</v>
      </c>
      <c r="BB2946" s="91" t="s">
        <v>5524</v>
      </c>
      <c r="BC2946" s="91" t="s">
        <v>5898</v>
      </c>
      <c r="BD2946" s="473" t="s">
        <v>1301</v>
      </c>
      <c r="BE2946">
        <v>2939</v>
      </c>
      <c r="BF2946" s="93" t="s">
        <v>3536</v>
      </c>
      <c r="BG2946" s="311" t="s">
        <v>3231</v>
      </c>
      <c r="BH2946" s="93" t="str">
        <f t="shared" si="110"/>
        <v>Ohio Knox</v>
      </c>
      <c r="BI2946" s="93" t="s">
        <v>1799</v>
      </c>
      <c r="BJ2946" s="93" t="s">
        <v>6073</v>
      </c>
      <c r="BK2946" s="93" t="s">
        <v>6073</v>
      </c>
      <c r="BL2946" s="93" t="s">
        <v>6073</v>
      </c>
      <c r="BM2946" s="95" t="s">
        <v>354</v>
      </c>
    </row>
    <row r="2947" spans="53:65" ht="15" x14ac:dyDescent="0.25">
      <c r="BA2947" s="90" t="s">
        <v>6175</v>
      </c>
      <c r="BB2947" s="90" t="s">
        <v>5524</v>
      </c>
      <c r="BC2947" s="90" t="s">
        <v>6117</v>
      </c>
      <c r="BD2947" s="473" t="s">
        <v>1301</v>
      </c>
      <c r="BE2947">
        <v>2940</v>
      </c>
      <c r="BF2947" s="93" t="s">
        <v>3536</v>
      </c>
      <c r="BG2947" s="311" t="s">
        <v>3231</v>
      </c>
      <c r="BH2947" s="93" t="str">
        <f t="shared" si="110"/>
        <v>Ohio Knox</v>
      </c>
      <c r="BI2947" s="93" t="s">
        <v>446</v>
      </c>
      <c r="BJ2947" s="93" t="s">
        <v>6075</v>
      </c>
      <c r="BK2947" s="93" t="s">
        <v>6075</v>
      </c>
      <c r="BL2947" s="100" t="s">
        <v>1130</v>
      </c>
      <c r="BM2947" s="95" t="s">
        <v>305</v>
      </c>
    </row>
    <row r="2948" spans="53:65" ht="15" x14ac:dyDescent="0.25">
      <c r="BA2948" s="91" t="s">
        <v>6176</v>
      </c>
      <c r="BB2948" s="91" t="s">
        <v>5524</v>
      </c>
      <c r="BC2948" s="91" t="s">
        <v>5701</v>
      </c>
      <c r="BD2948" s="473" t="s">
        <v>1301</v>
      </c>
      <c r="BE2948">
        <v>2941</v>
      </c>
      <c r="BF2948" s="93" t="s">
        <v>3536</v>
      </c>
      <c r="BG2948" s="311" t="s">
        <v>1460</v>
      </c>
      <c r="BH2948" s="93" t="str">
        <f t="shared" si="110"/>
        <v>Ohio Lake</v>
      </c>
      <c r="BI2948" s="93" t="s">
        <v>1799</v>
      </c>
      <c r="BJ2948" s="93" t="s">
        <v>6073</v>
      </c>
      <c r="BK2948" s="93" t="s">
        <v>6073</v>
      </c>
      <c r="BL2948" s="93" t="s">
        <v>6073</v>
      </c>
      <c r="BM2948" s="95" t="s">
        <v>354</v>
      </c>
    </row>
    <row r="2949" spans="53:65" ht="15" x14ac:dyDescent="0.25">
      <c r="BA2949" s="90" t="s">
        <v>6177</v>
      </c>
      <c r="BB2949" s="90" t="s">
        <v>5524</v>
      </c>
      <c r="BC2949" s="90" t="s">
        <v>5898</v>
      </c>
      <c r="BD2949" s="473" t="s">
        <v>1301</v>
      </c>
      <c r="BE2949">
        <v>2942</v>
      </c>
      <c r="BF2949" s="93" t="s">
        <v>3536</v>
      </c>
      <c r="BG2949" s="311" t="s">
        <v>1460</v>
      </c>
      <c r="BH2949" s="93" t="str">
        <f t="shared" si="110"/>
        <v>Ohio Lake</v>
      </c>
      <c r="BI2949" s="93" t="s">
        <v>446</v>
      </c>
      <c r="BJ2949" s="93"/>
      <c r="BK2949" s="93" t="s">
        <v>6075</v>
      </c>
      <c r="BL2949" s="100" t="s">
        <v>1130</v>
      </c>
      <c r="BM2949" s="95" t="s">
        <v>305</v>
      </c>
    </row>
    <row r="2950" spans="53:65" ht="15" x14ac:dyDescent="0.25">
      <c r="BA2950" s="91" t="s">
        <v>6178</v>
      </c>
      <c r="BB2950" s="91" t="s">
        <v>5524</v>
      </c>
      <c r="BC2950" s="91" t="s">
        <v>5723</v>
      </c>
      <c r="BD2950" s="473" t="s">
        <v>1301</v>
      </c>
      <c r="BE2950">
        <v>2943</v>
      </c>
      <c r="BF2950" s="93" t="s">
        <v>3536</v>
      </c>
      <c r="BG2950" s="311" t="s">
        <v>880</v>
      </c>
      <c r="BH2950" s="93" t="str">
        <f t="shared" si="110"/>
        <v>Ohio Lawrence</v>
      </c>
      <c r="BI2950" s="93" t="s">
        <v>1799</v>
      </c>
      <c r="BJ2950" s="93" t="s">
        <v>6073</v>
      </c>
      <c r="BK2950" s="93" t="s">
        <v>6073</v>
      </c>
      <c r="BL2950" s="93" t="s">
        <v>6073</v>
      </c>
      <c r="BM2950" s="95" t="s">
        <v>354</v>
      </c>
    </row>
    <row r="2951" spans="53:65" ht="15" x14ac:dyDescent="0.25">
      <c r="BA2951" s="90" t="s">
        <v>6179</v>
      </c>
      <c r="BB2951" s="90" t="s">
        <v>5524</v>
      </c>
      <c r="BC2951" s="90" t="s">
        <v>5723</v>
      </c>
      <c r="BD2951" s="473" t="s">
        <v>1301</v>
      </c>
      <c r="BE2951">
        <v>2944</v>
      </c>
      <c r="BF2951" s="93" t="s">
        <v>3536</v>
      </c>
      <c r="BG2951" s="311" t="s">
        <v>880</v>
      </c>
      <c r="BH2951" s="93" t="str">
        <f t="shared" si="110"/>
        <v>Ohio Lawrence</v>
      </c>
      <c r="BI2951" s="93" t="s">
        <v>446</v>
      </c>
      <c r="BJ2951" s="93" t="s">
        <v>6075</v>
      </c>
      <c r="BK2951" s="93" t="s">
        <v>6075</v>
      </c>
      <c r="BL2951" s="100" t="s">
        <v>1130</v>
      </c>
      <c r="BM2951" s="95" t="s">
        <v>305</v>
      </c>
    </row>
    <row r="2952" spans="53:65" ht="15" x14ac:dyDescent="0.25">
      <c r="BA2952" s="91" t="s">
        <v>6180</v>
      </c>
      <c r="BB2952" s="91" t="s">
        <v>5524</v>
      </c>
      <c r="BC2952" s="91" t="s">
        <v>4170</v>
      </c>
      <c r="BD2952" s="473" t="s">
        <v>1301</v>
      </c>
      <c r="BE2952">
        <v>2945</v>
      </c>
      <c r="BF2952" s="93" t="s">
        <v>3536</v>
      </c>
      <c r="BG2952" s="311" t="s">
        <v>6181</v>
      </c>
      <c r="BH2952" s="93" t="str">
        <f t="shared" si="110"/>
        <v>Ohio Licking</v>
      </c>
      <c r="BI2952" s="93" t="s">
        <v>1799</v>
      </c>
      <c r="BJ2952" s="93" t="s">
        <v>6073</v>
      </c>
      <c r="BK2952" s="93" t="s">
        <v>6073</v>
      </c>
      <c r="BL2952" s="93" t="s">
        <v>6073</v>
      </c>
      <c r="BM2952" s="95" t="s">
        <v>354</v>
      </c>
    </row>
    <row r="2953" spans="53:65" ht="15" x14ac:dyDescent="0.25">
      <c r="BA2953" s="90" t="s">
        <v>6182</v>
      </c>
      <c r="BB2953" s="90" t="s">
        <v>5524</v>
      </c>
      <c r="BC2953" s="90" t="s">
        <v>4170</v>
      </c>
      <c r="BD2953" s="473" t="s">
        <v>1301</v>
      </c>
      <c r="BE2953">
        <v>2946</v>
      </c>
      <c r="BF2953" s="93" t="s">
        <v>3536</v>
      </c>
      <c r="BG2953" s="311" t="s">
        <v>6181</v>
      </c>
      <c r="BH2953" s="93" t="str">
        <f t="shared" si="110"/>
        <v>Ohio Licking</v>
      </c>
      <c r="BI2953" s="93" t="s">
        <v>446</v>
      </c>
      <c r="BJ2953" s="93" t="s">
        <v>6075</v>
      </c>
      <c r="BK2953" s="93" t="s">
        <v>6075</v>
      </c>
      <c r="BL2953" s="100" t="s">
        <v>1130</v>
      </c>
      <c r="BM2953" s="95" t="s">
        <v>305</v>
      </c>
    </row>
    <row r="2954" spans="53:65" ht="15" x14ac:dyDescent="0.25">
      <c r="BA2954" s="91" t="s">
        <v>6183</v>
      </c>
      <c r="BB2954" s="91" t="s">
        <v>5524</v>
      </c>
      <c r="BC2954" s="91" t="s">
        <v>5723</v>
      </c>
      <c r="BD2954" s="473" t="s">
        <v>1301</v>
      </c>
      <c r="BE2954">
        <v>2947</v>
      </c>
      <c r="BF2954" s="93" t="s">
        <v>3536</v>
      </c>
      <c r="BG2954" s="311" t="s">
        <v>1306</v>
      </c>
      <c r="BH2954" s="93" t="str">
        <f t="shared" si="110"/>
        <v>Ohio Logan</v>
      </c>
      <c r="BI2954" s="93" t="s">
        <v>1799</v>
      </c>
      <c r="BJ2954" s="93" t="s">
        <v>6073</v>
      </c>
      <c r="BK2954" s="93" t="s">
        <v>6073</v>
      </c>
      <c r="BL2954" s="93" t="s">
        <v>6073</v>
      </c>
      <c r="BM2954" s="95" t="s">
        <v>354</v>
      </c>
    </row>
    <row r="2955" spans="53:65" ht="15" x14ac:dyDescent="0.25">
      <c r="BA2955" s="90" t="s">
        <v>6184</v>
      </c>
      <c r="BB2955" s="90" t="s">
        <v>5524</v>
      </c>
      <c r="BC2955" s="90" t="s">
        <v>4170</v>
      </c>
      <c r="BD2955" s="473" t="s">
        <v>1301</v>
      </c>
      <c r="BE2955">
        <v>2948</v>
      </c>
      <c r="BF2955" s="93" t="s">
        <v>3536</v>
      </c>
      <c r="BG2955" s="311" t="s">
        <v>1306</v>
      </c>
      <c r="BH2955" s="93" t="str">
        <f t="shared" si="110"/>
        <v>Ohio Logan</v>
      </c>
      <c r="BI2955" s="93" t="s">
        <v>446</v>
      </c>
      <c r="BJ2955" s="93" t="s">
        <v>6075</v>
      </c>
      <c r="BK2955" s="93" t="s">
        <v>6075</v>
      </c>
      <c r="BL2955" s="100" t="s">
        <v>1130</v>
      </c>
      <c r="BM2955" s="95" t="s">
        <v>305</v>
      </c>
    </row>
    <row r="2956" spans="53:65" ht="15" x14ac:dyDescent="0.25">
      <c r="BA2956" s="91" t="s">
        <v>6185</v>
      </c>
      <c r="BB2956" s="91" t="s">
        <v>5524</v>
      </c>
      <c r="BC2956" s="91" t="s">
        <v>5701</v>
      </c>
      <c r="BD2956" s="473" t="s">
        <v>1301</v>
      </c>
      <c r="BE2956">
        <v>2949</v>
      </c>
      <c r="BF2956" s="93" t="s">
        <v>3536</v>
      </c>
      <c r="BG2956" s="311" t="s">
        <v>6186</v>
      </c>
      <c r="BH2956" s="93" t="str">
        <f t="shared" si="110"/>
        <v>Ohio Lorain</v>
      </c>
      <c r="BI2956" s="93" t="s">
        <v>1799</v>
      </c>
      <c r="BJ2956" s="93" t="s">
        <v>6073</v>
      </c>
      <c r="BK2956" s="93" t="s">
        <v>6073</v>
      </c>
      <c r="BL2956" s="93" t="s">
        <v>6073</v>
      </c>
      <c r="BM2956" s="95" t="s">
        <v>354</v>
      </c>
    </row>
    <row r="2957" spans="53:65" ht="15" x14ac:dyDescent="0.25">
      <c r="BA2957" s="91" t="s">
        <v>6187</v>
      </c>
      <c r="BB2957" s="91" t="s">
        <v>5524</v>
      </c>
      <c r="BC2957" s="91" t="s">
        <v>5701</v>
      </c>
      <c r="BD2957" s="473" t="s">
        <v>1301</v>
      </c>
      <c r="BE2957">
        <v>2950</v>
      </c>
      <c r="BF2957" s="93" t="s">
        <v>3536</v>
      </c>
      <c r="BG2957" s="311" t="s">
        <v>6186</v>
      </c>
      <c r="BH2957" s="93" t="str">
        <f t="shared" si="110"/>
        <v>Ohio Lorain</v>
      </c>
      <c r="BI2957" s="93" t="s">
        <v>446</v>
      </c>
      <c r="BJ2957" s="93" t="s">
        <v>6075</v>
      </c>
      <c r="BK2957" s="93" t="s">
        <v>6075</v>
      </c>
      <c r="BL2957" s="100" t="s">
        <v>1130</v>
      </c>
      <c r="BM2957" s="95" t="s">
        <v>305</v>
      </c>
    </row>
    <row r="2958" spans="53:65" ht="15" x14ac:dyDescent="0.25">
      <c r="BA2958" s="91" t="s">
        <v>6188</v>
      </c>
      <c r="BB2958" s="91" t="s">
        <v>5524</v>
      </c>
      <c r="BC2958" s="91" t="s">
        <v>5701</v>
      </c>
      <c r="BD2958" s="473" t="s">
        <v>1301</v>
      </c>
      <c r="BE2958">
        <v>2951</v>
      </c>
      <c r="BF2958" s="93" t="s">
        <v>3536</v>
      </c>
      <c r="BG2958" s="311" t="s">
        <v>3722</v>
      </c>
      <c r="BH2958" s="93" t="str">
        <f t="shared" si="110"/>
        <v>Ohio Lucas</v>
      </c>
      <c r="BI2958" s="93" t="s">
        <v>1799</v>
      </c>
      <c r="BJ2958" s="93" t="s">
        <v>6073</v>
      </c>
      <c r="BK2958" s="93" t="s">
        <v>6073</v>
      </c>
      <c r="BL2958" s="93" t="s">
        <v>6073</v>
      </c>
      <c r="BM2958" s="95" t="s">
        <v>354</v>
      </c>
    </row>
    <row r="2959" spans="53:65" ht="15" x14ac:dyDescent="0.25">
      <c r="BA2959" s="90" t="s">
        <v>6189</v>
      </c>
      <c r="BB2959" s="90" t="s">
        <v>5524</v>
      </c>
      <c r="BC2959" s="90" t="s">
        <v>5701</v>
      </c>
      <c r="BD2959" s="473" t="s">
        <v>1301</v>
      </c>
      <c r="BE2959">
        <v>2952</v>
      </c>
      <c r="BF2959" s="93" t="s">
        <v>3536</v>
      </c>
      <c r="BG2959" s="311" t="s">
        <v>3722</v>
      </c>
      <c r="BH2959" s="93" t="str">
        <f t="shared" si="110"/>
        <v>Ohio Lucas</v>
      </c>
      <c r="BI2959" s="93" t="s">
        <v>446</v>
      </c>
      <c r="BJ2959" s="93" t="s">
        <v>6075</v>
      </c>
      <c r="BK2959" s="93" t="s">
        <v>6075</v>
      </c>
      <c r="BL2959" s="100" t="s">
        <v>1130</v>
      </c>
      <c r="BM2959" s="95" t="s">
        <v>305</v>
      </c>
    </row>
    <row r="2960" spans="53:65" ht="15" x14ac:dyDescent="0.25">
      <c r="BA2960" s="91" t="s">
        <v>6190</v>
      </c>
      <c r="BB2960" s="91" t="s">
        <v>5524</v>
      </c>
      <c r="BC2960" s="91" t="s">
        <v>4170</v>
      </c>
      <c r="BD2960" s="473" t="s">
        <v>1301</v>
      </c>
      <c r="BE2960">
        <v>2953</v>
      </c>
      <c r="BF2960" s="93" t="s">
        <v>3536</v>
      </c>
      <c r="BG2960" s="311" t="s">
        <v>925</v>
      </c>
      <c r="BH2960" s="93" t="str">
        <f t="shared" si="110"/>
        <v>Ohio Madison</v>
      </c>
      <c r="BI2960" s="93" t="s">
        <v>1799</v>
      </c>
      <c r="BJ2960" s="93" t="s">
        <v>6073</v>
      </c>
      <c r="BK2960" s="93" t="s">
        <v>6073</v>
      </c>
      <c r="BL2960" s="93" t="s">
        <v>6073</v>
      </c>
      <c r="BM2960" s="95" t="s">
        <v>354</v>
      </c>
    </row>
    <row r="2961" spans="53:65" ht="15" x14ac:dyDescent="0.25">
      <c r="BA2961" s="90" t="s">
        <v>6191</v>
      </c>
      <c r="BB2961" s="90" t="s">
        <v>5524</v>
      </c>
      <c r="BC2961" s="90" t="s">
        <v>5701</v>
      </c>
      <c r="BD2961" s="473" t="s">
        <v>1301</v>
      </c>
      <c r="BE2961">
        <v>2954</v>
      </c>
      <c r="BF2961" s="93" t="s">
        <v>3536</v>
      </c>
      <c r="BG2961" s="311" t="s">
        <v>925</v>
      </c>
      <c r="BH2961" s="93" t="str">
        <f t="shared" si="110"/>
        <v>Ohio Madison</v>
      </c>
      <c r="BI2961" s="93" t="s">
        <v>446</v>
      </c>
      <c r="BJ2961" s="93" t="s">
        <v>6075</v>
      </c>
      <c r="BK2961" s="93" t="s">
        <v>6075</v>
      </c>
      <c r="BL2961" s="100" t="s">
        <v>1130</v>
      </c>
      <c r="BM2961" s="95" t="s">
        <v>305</v>
      </c>
    </row>
    <row r="2962" spans="53:65" ht="15" x14ac:dyDescent="0.25">
      <c r="BA2962" s="90" t="s">
        <v>6192</v>
      </c>
      <c r="BB2962" s="90" t="s">
        <v>5524</v>
      </c>
      <c r="BC2962" s="90" t="s">
        <v>5701</v>
      </c>
      <c r="BD2962" s="473" t="s">
        <v>1301</v>
      </c>
      <c r="BE2962">
        <v>2955</v>
      </c>
      <c r="BF2962" s="93" t="s">
        <v>3536</v>
      </c>
      <c r="BG2962" s="311" t="s">
        <v>6193</v>
      </c>
      <c r="BH2962" s="93" t="str">
        <f t="shared" si="110"/>
        <v>Ohio Mahoning</v>
      </c>
      <c r="BI2962" s="93" t="s">
        <v>1799</v>
      </c>
      <c r="BJ2962" s="93" t="s">
        <v>6073</v>
      </c>
      <c r="BK2962" s="93" t="s">
        <v>6073</v>
      </c>
      <c r="BL2962" s="93" t="s">
        <v>6073</v>
      </c>
      <c r="BM2962" s="95" t="s">
        <v>354</v>
      </c>
    </row>
    <row r="2963" spans="53:65" ht="15" x14ac:dyDescent="0.25">
      <c r="BA2963" s="91" t="s">
        <v>6194</v>
      </c>
      <c r="BB2963" s="91" t="s">
        <v>5524</v>
      </c>
      <c r="BC2963" s="91" t="s">
        <v>4170</v>
      </c>
      <c r="BD2963" s="473" t="s">
        <v>1301</v>
      </c>
      <c r="BE2963">
        <v>2956</v>
      </c>
      <c r="BF2963" s="93" t="s">
        <v>3536</v>
      </c>
      <c r="BG2963" s="311" t="s">
        <v>6193</v>
      </c>
      <c r="BH2963" s="93" t="str">
        <f t="shared" si="110"/>
        <v>Ohio Mahoning</v>
      </c>
      <c r="BI2963" s="93" t="s">
        <v>446</v>
      </c>
      <c r="BJ2963" s="93" t="s">
        <v>6075</v>
      </c>
      <c r="BK2963" s="93" t="s">
        <v>6075</v>
      </c>
      <c r="BL2963" s="100" t="s">
        <v>1130</v>
      </c>
      <c r="BM2963" s="95" t="s">
        <v>305</v>
      </c>
    </row>
    <row r="2964" spans="53:65" ht="15" x14ac:dyDescent="0.25">
      <c r="BA2964" s="90" t="s">
        <v>6195</v>
      </c>
      <c r="BB2964" s="90" t="s">
        <v>5524</v>
      </c>
      <c r="BC2964" s="90" t="s">
        <v>5701</v>
      </c>
      <c r="BD2964" s="473" t="s">
        <v>1301</v>
      </c>
      <c r="BE2964">
        <v>2957</v>
      </c>
      <c r="BF2964" s="93" t="s">
        <v>3536</v>
      </c>
      <c r="BG2964" s="311" t="s">
        <v>943</v>
      </c>
      <c r="BH2964" s="93" t="str">
        <f t="shared" si="110"/>
        <v>Ohio Marion</v>
      </c>
      <c r="BI2964" s="93" t="s">
        <v>1799</v>
      </c>
      <c r="BJ2964" s="93" t="s">
        <v>6073</v>
      </c>
      <c r="BK2964" s="93" t="s">
        <v>6073</v>
      </c>
      <c r="BL2964" s="93" t="s">
        <v>6073</v>
      </c>
      <c r="BM2964" s="95" t="s">
        <v>354</v>
      </c>
    </row>
    <row r="2965" spans="53:65" ht="15" x14ac:dyDescent="0.25">
      <c r="BA2965" s="91" t="s">
        <v>6196</v>
      </c>
      <c r="BB2965" s="91" t="s">
        <v>5524</v>
      </c>
      <c r="BC2965" s="91" t="s">
        <v>5701</v>
      </c>
      <c r="BD2965" s="473" t="s">
        <v>1301</v>
      </c>
      <c r="BE2965">
        <v>2958</v>
      </c>
      <c r="BF2965" s="93" t="s">
        <v>3536</v>
      </c>
      <c r="BG2965" s="311" t="s">
        <v>943</v>
      </c>
      <c r="BH2965" s="93" t="str">
        <f t="shared" si="110"/>
        <v>Ohio Marion</v>
      </c>
      <c r="BI2965" s="93" t="s">
        <v>446</v>
      </c>
      <c r="BJ2965" s="93" t="s">
        <v>6075</v>
      </c>
      <c r="BK2965" s="93" t="s">
        <v>6075</v>
      </c>
      <c r="BL2965" s="100" t="s">
        <v>1130</v>
      </c>
      <c r="BM2965" s="95" t="s">
        <v>305</v>
      </c>
    </row>
    <row r="2966" spans="53:65" ht="15" x14ac:dyDescent="0.25">
      <c r="BA2966" s="91" t="s">
        <v>6197</v>
      </c>
      <c r="BB2966" s="91" t="s">
        <v>5524</v>
      </c>
      <c r="BC2966" s="91" t="s">
        <v>4170</v>
      </c>
      <c r="BD2966" s="473" t="s">
        <v>1301</v>
      </c>
      <c r="BE2966">
        <v>2959</v>
      </c>
      <c r="BF2966" s="93" t="s">
        <v>3536</v>
      </c>
      <c r="BG2966" s="311" t="s">
        <v>6198</v>
      </c>
      <c r="BH2966" s="93" t="str">
        <f t="shared" si="110"/>
        <v>Ohio Medina</v>
      </c>
      <c r="BI2966" s="93" t="s">
        <v>1799</v>
      </c>
      <c r="BJ2966" s="93" t="s">
        <v>6073</v>
      </c>
      <c r="BK2966" s="93" t="s">
        <v>6073</v>
      </c>
      <c r="BL2966" s="93" t="s">
        <v>6073</v>
      </c>
      <c r="BM2966" s="95" t="s">
        <v>354</v>
      </c>
    </row>
    <row r="2967" spans="53:65" ht="15" x14ac:dyDescent="0.25">
      <c r="BA2967" s="90" t="s">
        <v>6199</v>
      </c>
      <c r="BB2967" s="90" t="s">
        <v>5524</v>
      </c>
      <c r="BC2967" s="90" t="s">
        <v>4170</v>
      </c>
      <c r="BD2967" s="473" t="s">
        <v>1301</v>
      </c>
      <c r="BE2967">
        <v>2960</v>
      </c>
      <c r="BF2967" s="93" t="s">
        <v>3536</v>
      </c>
      <c r="BG2967" s="311" t="s">
        <v>6198</v>
      </c>
      <c r="BH2967" s="93" t="str">
        <f t="shared" si="110"/>
        <v>Ohio Medina</v>
      </c>
      <c r="BI2967" s="93" t="s">
        <v>446</v>
      </c>
      <c r="BJ2967" s="93" t="s">
        <v>6075</v>
      </c>
      <c r="BK2967" s="93" t="s">
        <v>6075</v>
      </c>
      <c r="BL2967" s="100" t="s">
        <v>1130</v>
      </c>
      <c r="BM2967" s="95" t="s">
        <v>305</v>
      </c>
    </row>
    <row r="2968" spans="53:65" ht="15" x14ac:dyDescent="0.25">
      <c r="BA2968" s="91" t="s">
        <v>6200</v>
      </c>
      <c r="BB2968" s="91" t="s">
        <v>5524</v>
      </c>
      <c r="BC2968" s="91" t="s">
        <v>5701</v>
      </c>
      <c r="BD2968" s="473" t="s">
        <v>1301</v>
      </c>
      <c r="BE2968">
        <v>2961</v>
      </c>
      <c r="BF2968" s="93" t="s">
        <v>3536</v>
      </c>
      <c r="BG2968" s="311" t="s">
        <v>6201</v>
      </c>
      <c r="BH2968" s="93" t="str">
        <f t="shared" si="110"/>
        <v>Ohio Meigs</v>
      </c>
      <c r="BI2968" s="93" t="s">
        <v>1799</v>
      </c>
      <c r="BJ2968" s="93" t="s">
        <v>6073</v>
      </c>
      <c r="BK2968" s="93" t="s">
        <v>6073</v>
      </c>
      <c r="BL2968" s="93" t="s">
        <v>6073</v>
      </c>
      <c r="BM2968" s="95" t="s">
        <v>354</v>
      </c>
    </row>
    <row r="2969" spans="53:65" ht="15" x14ac:dyDescent="0.25">
      <c r="BA2969" s="90" t="s">
        <v>6202</v>
      </c>
      <c r="BB2969" s="90" t="s">
        <v>5524</v>
      </c>
      <c r="BC2969" s="90" t="s">
        <v>5701</v>
      </c>
      <c r="BD2969" s="473" t="s">
        <v>1301</v>
      </c>
      <c r="BE2969">
        <v>2962</v>
      </c>
      <c r="BF2969" s="93" t="s">
        <v>3536</v>
      </c>
      <c r="BG2969" s="311" t="s">
        <v>6201</v>
      </c>
      <c r="BH2969" s="93" t="str">
        <f t="shared" si="110"/>
        <v>Ohio Meigs</v>
      </c>
      <c r="BI2969" s="93" t="s">
        <v>446</v>
      </c>
      <c r="BJ2969" s="93" t="s">
        <v>6075</v>
      </c>
      <c r="BK2969" s="93" t="s">
        <v>6075</v>
      </c>
      <c r="BL2969" s="100" t="s">
        <v>1130</v>
      </c>
      <c r="BM2969" s="95" t="s">
        <v>305</v>
      </c>
    </row>
    <row r="2970" spans="53:65" ht="15" x14ac:dyDescent="0.25">
      <c r="BA2970" s="90" t="s">
        <v>6203</v>
      </c>
      <c r="BB2970" s="90" t="s">
        <v>5524</v>
      </c>
      <c r="BC2970" s="90" t="s">
        <v>5701</v>
      </c>
      <c r="BD2970" s="473" t="s">
        <v>1301</v>
      </c>
      <c r="BE2970">
        <v>2963</v>
      </c>
      <c r="BF2970" s="93" t="s">
        <v>3536</v>
      </c>
      <c r="BG2970" s="311" t="s">
        <v>3294</v>
      </c>
      <c r="BH2970" s="93" t="str">
        <f t="shared" si="110"/>
        <v>Ohio Mercer</v>
      </c>
      <c r="BI2970" s="93" t="s">
        <v>1799</v>
      </c>
      <c r="BJ2970" s="93" t="s">
        <v>6073</v>
      </c>
      <c r="BK2970" s="93" t="s">
        <v>6073</v>
      </c>
      <c r="BL2970" s="93" t="s">
        <v>6073</v>
      </c>
      <c r="BM2970" s="95" t="s">
        <v>354</v>
      </c>
    </row>
    <row r="2971" spans="53:65" ht="15" x14ac:dyDescent="0.25">
      <c r="BA2971" s="91" t="s">
        <v>6204</v>
      </c>
      <c r="BB2971" s="91" t="s">
        <v>5524</v>
      </c>
      <c r="BC2971" s="91" t="s">
        <v>5701</v>
      </c>
      <c r="BD2971" s="473" t="s">
        <v>1301</v>
      </c>
      <c r="BE2971">
        <v>2964</v>
      </c>
      <c r="BF2971" s="93" t="s">
        <v>3536</v>
      </c>
      <c r="BG2971" s="311" t="s">
        <v>3294</v>
      </c>
      <c r="BH2971" s="93" t="str">
        <f t="shared" si="110"/>
        <v>Ohio Mercer</v>
      </c>
      <c r="BI2971" s="93" t="s">
        <v>446</v>
      </c>
      <c r="BJ2971" s="93" t="s">
        <v>6075</v>
      </c>
      <c r="BK2971" s="93" t="s">
        <v>6075</v>
      </c>
      <c r="BL2971" s="100" t="s">
        <v>1130</v>
      </c>
      <c r="BM2971" s="95" t="s">
        <v>305</v>
      </c>
    </row>
    <row r="2972" spans="53:65" ht="15" x14ac:dyDescent="0.25">
      <c r="BA2972" s="90" t="s">
        <v>6205</v>
      </c>
      <c r="BB2972" s="90" t="s">
        <v>5524</v>
      </c>
      <c r="BC2972" s="90" t="s">
        <v>5701</v>
      </c>
      <c r="BD2972" s="473" t="s">
        <v>1301</v>
      </c>
      <c r="BE2972">
        <v>2965</v>
      </c>
      <c r="BF2972" s="93" t="s">
        <v>3536</v>
      </c>
      <c r="BG2972" s="311" t="s">
        <v>3521</v>
      </c>
      <c r="BH2972" s="93" t="str">
        <f t="shared" si="110"/>
        <v>Ohio Miami</v>
      </c>
      <c r="BI2972" s="93" t="s">
        <v>1799</v>
      </c>
      <c r="BJ2972" s="93" t="s">
        <v>6073</v>
      </c>
      <c r="BK2972" s="93" t="s">
        <v>6073</v>
      </c>
      <c r="BL2972" s="93" t="s">
        <v>6073</v>
      </c>
      <c r="BM2972" s="95" t="s">
        <v>354</v>
      </c>
    </row>
    <row r="2973" spans="53:65" ht="15" x14ac:dyDescent="0.25">
      <c r="BA2973" s="91" t="s">
        <v>6206</v>
      </c>
      <c r="BB2973" s="91" t="s">
        <v>5524</v>
      </c>
      <c r="BC2973" s="91" t="s">
        <v>5701</v>
      </c>
      <c r="BD2973" s="473" t="s">
        <v>1301</v>
      </c>
      <c r="BE2973">
        <v>2966</v>
      </c>
      <c r="BF2973" s="93" t="s">
        <v>3536</v>
      </c>
      <c r="BG2973" s="311" t="s">
        <v>3521</v>
      </c>
      <c r="BH2973" s="93" t="str">
        <f t="shared" si="110"/>
        <v>Ohio Miami</v>
      </c>
      <c r="BI2973" s="93" t="s">
        <v>446</v>
      </c>
      <c r="BJ2973" s="93" t="s">
        <v>6075</v>
      </c>
      <c r="BK2973" s="93" t="s">
        <v>6075</v>
      </c>
      <c r="BL2973" s="100" t="s">
        <v>1130</v>
      </c>
      <c r="BM2973" s="95" t="s">
        <v>305</v>
      </c>
    </row>
    <row r="2974" spans="53:65" ht="15" x14ac:dyDescent="0.25">
      <c r="BA2974" s="91" t="s">
        <v>6207</v>
      </c>
      <c r="BB2974" s="91" t="s">
        <v>5524</v>
      </c>
      <c r="BC2974" s="91" t="s">
        <v>5701</v>
      </c>
      <c r="BD2974" s="473" t="s">
        <v>1301</v>
      </c>
      <c r="BE2974">
        <v>2967</v>
      </c>
      <c r="BF2974" s="93" t="s">
        <v>3536</v>
      </c>
      <c r="BG2974" s="311" t="s">
        <v>965</v>
      </c>
      <c r="BH2974" s="93" t="str">
        <f t="shared" si="110"/>
        <v>Ohio Monroe</v>
      </c>
      <c r="BI2974" s="93" t="s">
        <v>1799</v>
      </c>
      <c r="BJ2974" s="93" t="s">
        <v>6073</v>
      </c>
      <c r="BK2974" s="93" t="s">
        <v>6073</v>
      </c>
      <c r="BL2974" s="93" t="s">
        <v>6073</v>
      </c>
      <c r="BM2974" s="95" t="s">
        <v>354</v>
      </c>
    </row>
    <row r="2975" spans="53:65" ht="15" x14ac:dyDescent="0.25">
      <c r="BA2975" s="90" t="s">
        <v>6208</v>
      </c>
      <c r="BB2975" s="90" t="s">
        <v>5524</v>
      </c>
      <c r="BC2975" s="90" t="s">
        <v>5701</v>
      </c>
      <c r="BD2975" s="473" t="s">
        <v>1301</v>
      </c>
      <c r="BE2975">
        <v>2968</v>
      </c>
      <c r="BF2975" s="93" t="s">
        <v>3536</v>
      </c>
      <c r="BG2975" s="311" t="s">
        <v>965</v>
      </c>
      <c r="BH2975" s="93" t="str">
        <f t="shared" si="110"/>
        <v>Ohio Monroe</v>
      </c>
      <c r="BI2975" s="93" t="s">
        <v>446</v>
      </c>
      <c r="BJ2975" s="93" t="s">
        <v>6075</v>
      </c>
      <c r="BK2975" s="93" t="s">
        <v>6075</v>
      </c>
      <c r="BL2975" s="100" t="s">
        <v>1130</v>
      </c>
      <c r="BM2975" s="95" t="s">
        <v>305</v>
      </c>
    </row>
    <row r="2976" spans="53:65" ht="15" x14ac:dyDescent="0.25">
      <c r="BA2976" s="91" t="s">
        <v>6209</v>
      </c>
      <c r="BB2976" s="91" t="s">
        <v>5524</v>
      </c>
      <c r="BC2976" s="91" t="s">
        <v>5701</v>
      </c>
      <c r="BD2976" s="473" t="s">
        <v>1301</v>
      </c>
      <c r="BE2976">
        <v>2969</v>
      </c>
      <c r="BF2976" s="93" t="s">
        <v>3536</v>
      </c>
      <c r="BG2976" s="311" t="s">
        <v>972</v>
      </c>
      <c r="BH2976" s="93" t="str">
        <f t="shared" si="110"/>
        <v>Ohio Montgomery</v>
      </c>
      <c r="BI2976" s="93" t="s">
        <v>1799</v>
      </c>
      <c r="BJ2976" s="93" t="s">
        <v>6073</v>
      </c>
      <c r="BK2976" s="93" t="s">
        <v>6073</v>
      </c>
      <c r="BL2976" s="93" t="s">
        <v>6073</v>
      </c>
      <c r="BM2976" s="95" t="s">
        <v>354</v>
      </c>
    </row>
    <row r="2977" spans="53:65" ht="15" x14ac:dyDescent="0.25">
      <c r="BA2977" s="90" t="s">
        <v>6210</v>
      </c>
      <c r="BB2977" s="90" t="s">
        <v>5524</v>
      </c>
      <c r="BC2977" s="90" t="s">
        <v>5723</v>
      </c>
      <c r="BD2977" s="473" t="s">
        <v>1301</v>
      </c>
      <c r="BE2977">
        <v>2970</v>
      </c>
      <c r="BF2977" s="93" t="s">
        <v>3536</v>
      </c>
      <c r="BG2977" s="311" t="s">
        <v>972</v>
      </c>
      <c r="BH2977" s="93" t="str">
        <f t="shared" si="110"/>
        <v>Ohio Montgomery</v>
      </c>
      <c r="BI2977" s="93" t="s">
        <v>446</v>
      </c>
      <c r="BJ2977" s="93" t="s">
        <v>6075</v>
      </c>
      <c r="BK2977" s="93" t="s">
        <v>6075</v>
      </c>
      <c r="BL2977" s="100" t="s">
        <v>1130</v>
      </c>
      <c r="BM2977" s="95" t="s">
        <v>305</v>
      </c>
    </row>
    <row r="2978" spans="53:65" ht="15" x14ac:dyDescent="0.25">
      <c r="BA2978" s="90" t="s">
        <v>6211</v>
      </c>
      <c r="BB2978" s="90" t="s">
        <v>5524</v>
      </c>
      <c r="BC2978" s="90" t="s">
        <v>5701</v>
      </c>
      <c r="BD2978" s="473" t="s">
        <v>1301</v>
      </c>
      <c r="BE2978">
        <v>2971</v>
      </c>
      <c r="BF2978" s="93" t="s">
        <v>3536</v>
      </c>
      <c r="BG2978" s="311" t="s">
        <v>979</v>
      </c>
      <c r="BH2978" s="93" t="str">
        <f t="shared" si="110"/>
        <v>Ohio Morgan</v>
      </c>
      <c r="BI2978" s="93" t="s">
        <v>1799</v>
      </c>
      <c r="BJ2978" s="93" t="s">
        <v>6073</v>
      </c>
      <c r="BK2978" s="93" t="s">
        <v>6073</v>
      </c>
      <c r="BL2978" s="93" t="s">
        <v>6073</v>
      </c>
      <c r="BM2978" s="95" t="s">
        <v>354</v>
      </c>
    </row>
    <row r="2979" spans="53:65" ht="15" x14ac:dyDescent="0.25">
      <c r="BA2979" s="91" t="s">
        <v>6212</v>
      </c>
      <c r="BB2979" s="91" t="s">
        <v>5524</v>
      </c>
      <c r="BC2979" s="91" t="s">
        <v>4170</v>
      </c>
      <c r="BD2979" s="473" t="s">
        <v>1301</v>
      </c>
      <c r="BE2979">
        <v>2972</v>
      </c>
      <c r="BF2979" s="93" t="s">
        <v>3536</v>
      </c>
      <c r="BG2979" s="311" t="s">
        <v>979</v>
      </c>
      <c r="BH2979" s="93" t="str">
        <f t="shared" si="110"/>
        <v>Ohio Morgan</v>
      </c>
      <c r="BI2979" s="93" t="s">
        <v>446</v>
      </c>
      <c r="BJ2979" s="93" t="s">
        <v>6075</v>
      </c>
      <c r="BK2979" s="93" t="s">
        <v>6075</v>
      </c>
      <c r="BL2979" s="100" t="s">
        <v>1130</v>
      </c>
      <c r="BM2979" s="95" t="s">
        <v>305</v>
      </c>
    </row>
    <row r="2980" spans="53:65" ht="15" x14ac:dyDescent="0.25">
      <c r="BA2980" s="90" t="s">
        <v>6213</v>
      </c>
      <c r="BB2980" s="90" t="s">
        <v>5524</v>
      </c>
      <c r="BC2980" s="90" t="s">
        <v>4170</v>
      </c>
      <c r="BD2980" s="473" t="s">
        <v>1301</v>
      </c>
      <c r="BE2980">
        <v>2973</v>
      </c>
      <c r="BF2980" s="93" t="s">
        <v>3536</v>
      </c>
      <c r="BG2980" s="311" t="s">
        <v>6214</v>
      </c>
      <c r="BH2980" s="93" t="str">
        <f t="shared" si="110"/>
        <v>Ohio Morrow</v>
      </c>
      <c r="BI2980" s="93" t="s">
        <v>1799</v>
      </c>
      <c r="BJ2980" s="93" t="s">
        <v>6073</v>
      </c>
      <c r="BK2980" s="93" t="s">
        <v>6073</v>
      </c>
      <c r="BL2980" s="93" t="s">
        <v>6073</v>
      </c>
      <c r="BM2980" s="95" t="s">
        <v>354</v>
      </c>
    </row>
    <row r="2981" spans="53:65" ht="15" x14ac:dyDescent="0.25">
      <c r="BA2981" s="91" t="s">
        <v>6215</v>
      </c>
      <c r="BB2981" s="91" t="s">
        <v>5524</v>
      </c>
      <c r="BC2981" s="91" t="s">
        <v>6130</v>
      </c>
      <c r="BD2981" s="473" t="s">
        <v>1301</v>
      </c>
      <c r="BE2981">
        <v>2974</v>
      </c>
      <c r="BF2981" s="93" t="s">
        <v>3536</v>
      </c>
      <c r="BG2981" s="311" t="s">
        <v>6214</v>
      </c>
      <c r="BH2981" s="93" t="str">
        <f t="shared" ref="BH2981:BH3044" si="111">_xlfn.CONCAT(BF2981," ",BG2981)</f>
        <v>Ohio Morrow</v>
      </c>
      <c r="BI2981" s="93" t="s">
        <v>446</v>
      </c>
      <c r="BJ2981" s="93" t="s">
        <v>6075</v>
      </c>
      <c r="BK2981" s="93" t="s">
        <v>6075</v>
      </c>
      <c r="BL2981" s="100" t="s">
        <v>1130</v>
      </c>
      <c r="BM2981" s="95" t="s">
        <v>305</v>
      </c>
    </row>
    <row r="2982" spans="53:65" ht="15" x14ac:dyDescent="0.25">
      <c r="BA2982" s="91" t="s">
        <v>6216</v>
      </c>
      <c r="BB2982" s="91" t="s">
        <v>5524</v>
      </c>
      <c r="BC2982" s="91" t="s">
        <v>5701</v>
      </c>
      <c r="BD2982" s="473" t="s">
        <v>1301</v>
      </c>
      <c r="BE2982">
        <v>2975</v>
      </c>
      <c r="BF2982" s="93" t="s">
        <v>3536</v>
      </c>
      <c r="BG2982" s="311" t="s">
        <v>6217</v>
      </c>
      <c r="BH2982" s="93" t="str">
        <f t="shared" si="111"/>
        <v>Ohio Muskingum</v>
      </c>
      <c r="BI2982" s="93" t="s">
        <v>1799</v>
      </c>
      <c r="BJ2982" s="93" t="s">
        <v>6073</v>
      </c>
      <c r="BK2982" s="93" t="s">
        <v>6073</v>
      </c>
      <c r="BL2982" s="93" t="s">
        <v>6073</v>
      </c>
      <c r="BM2982" s="95" t="s">
        <v>354</v>
      </c>
    </row>
    <row r="2983" spans="53:65" ht="15" x14ac:dyDescent="0.25">
      <c r="BA2983" s="90" t="s">
        <v>6218</v>
      </c>
      <c r="BB2983" s="90" t="s">
        <v>5524</v>
      </c>
      <c r="BC2983" s="90" t="s">
        <v>5701</v>
      </c>
      <c r="BD2983" s="473" t="s">
        <v>1301</v>
      </c>
      <c r="BE2983">
        <v>2976</v>
      </c>
      <c r="BF2983" s="93" t="s">
        <v>3536</v>
      </c>
      <c r="BG2983" s="311" t="s">
        <v>6217</v>
      </c>
      <c r="BH2983" s="93" t="str">
        <f t="shared" si="111"/>
        <v>Ohio Muskingum</v>
      </c>
      <c r="BI2983" s="93" t="s">
        <v>446</v>
      </c>
      <c r="BJ2983" s="93" t="s">
        <v>6075</v>
      </c>
      <c r="BK2983" s="93" t="s">
        <v>6075</v>
      </c>
      <c r="BL2983" s="100" t="s">
        <v>1130</v>
      </c>
      <c r="BM2983" s="95" t="s">
        <v>305</v>
      </c>
    </row>
    <row r="2984" spans="53:65" ht="15" x14ac:dyDescent="0.25">
      <c r="BA2984" s="91" t="s">
        <v>6219</v>
      </c>
      <c r="BB2984" s="91" t="s">
        <v>5524</v>
      </c>
      <c r="BC2984" s="91" t="s">
        <v>5701</v>
      </c>
      <c r="BD2984" s="473" t="s">
        <v>1301</v>
      </c>
      <c r="BE2984">
        <v>2977</v>
      </c>
      <c r="BF2984" s="93" t="s">
        <v>3536</v>
      </c>
      <c r="BG2984" s="311" t="s">
        <v>3533</v>
      </c>
      <c r="BH2984" s="93" t="str">
        <f t="shared" si="111"/>
        <v>Ohio Noble</v>
      </c>
      <c r="BI2984" s="93" t="s">
        <v>1799</v>
      </c>
      <c r="BJ2984" s="93" t="s">
        <v>6073</v>
      </c>
      <c r="BK2984" s="93" t="s">
        <v>6073</v>
      </c>
      <c r="BL2984" s="93" t="s">
        <v>6073</v>
      </c>
      <c r="BM2984" s="95" t="s">
        <v>354</v>
      </c>
    </row>
    <row r="2985" spans="53:65" ht="15" x14ac:dyDescent="0.25">
      <c r="BA2985" s="90" t="s">
        <v>6220</v>
      </c>
      <c r="BB2985" s="90" t="s">
        <v>5524</v>
      </c>
      <c r="BC2985" s="90" t="s">
        <v>5701</v>
      </c>
      <c r="BD2985" s="473" t="s">
        <v>1301</v>
      </c>
      <c r="BE2985">
        <v>2978</v>
      </c>
      <c r="BF2985" s="93" t="s">
        <v>3536</v>
      </c>
      <c r="BG2985" s="311" t="s">
        <v>3533</v>
      </c>
      <c r="BH2985" s="93" t="str">
        <f t="shared" si="111"/>
        <v>Ohio Noble</v>
      </c>
      <c r="BI2985" s="93" t="s">
        <v>446</v>
      </c>
      <c r="BJ2985" s="93" t="s">
        <v>6075</v>
      </c>
      <c r="BK2985" s="93" t="s">
        <v>6075</v>
      </c>
      <c r="BL2985" s="100" t="s">
        <v>1130</v>
      </c>
      <c r="BM2985" s="95" t="s">
        <v>305</v>
      </c>
    </row>
    <row r="2986" spans="53:65" ht="15" x14ac:dyDescent="0.25">
      <c r="BA2986" s="90" t="s">
        <v>6221</v>
      </c>
      <c r="BB2986" s="90" t="s">
        <v>5524</v>
      </c>
      <c r="BC2986" s="90" t="s">
        <v>6222</v>
      </c>
      <c r="BD2986" s="473" t="s">
        <v>1301</v>
      </c>
      <c r="BE2986">
        <v>2979</v>
      </c>
      <c r="BF2986" s="93" t="s">
        <v>3536</v>
      </c>
      <c r="BG2986" s="311" t="s">
        <v>3908</v>
      </c>
      <c r="BH2986" s="93" t="str">
        <f t="shared" si="111"/>
        <v>Ohio Ottawa</v>
      </c>
      <c r="BI2986" s="93" t="s">
        <v>1799</v>
      </c>
      <c r="BJ2986" s="93" t="s">
        <v>6073</v>
      </c>
      <c r="BK2986" s="93" t="s">
        <v>6073</v>
      </c>
      <c r="BL2986" s="93" t="s">
        <v>6073</v>
      </c>
      <c r="BM2986" s="95" t="s">
        <v>354</v>
      </c>
    </row>
    <row r="2987" spans="53:65" ht="15" x14ac:dyDescent="0.25">
      <c r="BA2987" s="91" t="s">
        <v>6223</v>
      </c>
      <c r="BB2987" s="91" t="s">
        <v>5524</v>
      </c>
      <c r="BC2987" s="91" t="s">
        <v>6224</v>
      </c>
      <c r="BD2987" s="473" t="s">
        <v>1301</v>
      </c>
      <c r="BE2987">
        <v>2980</v>
      </c>
      <c r="BF2987" s="93" t="s">
        <v>3536</v>
      </c>
      <c r="BG2987" s="311" t="s">
        <v>3908</v>
      </c>
      <c r="BH2987" s="93" t="str">
        <f t="shared" si="111"/>
        <v>Ohio Ottawa</v>
      </c>
      <c r="BI2987" s="93" t="s">
        <v>446</v>
      </c>
      <c r="BJ2987" s="93" t="s">
        <v>6075</v>
      </c>
      <c r="BK2987" s="93" t="s">
        <v>6075</v>
      </c>
      <c r="BL2987" s="100" t="s">
        <v>1130</v>
      </c>
      <c r="BM2987" s="95" t="s">
        <v>305</v>
      </c>
    </row>
    <row r="2988" spans="53:65" ht="15" x14ac:dyDescent="0.25">
      <c r="BA2988" s="90" t="s">
        <v>6225</v>
      </c>
      <c r="BB2988" s="90" t="s">
        <v>5524</v>
      </c>
      <c r="BC2988" s="90" t="s">
        <v>6224</v>
      </c>
      <c r="BD2988" s="473" t="s">
        <v>1301</v>
      </c>
      <c r="BE2988">
        <v>2981</v>
      </c>
      <c r="BF2988" s="93" t="s">
        <v>3536</v>
      </c>
      <c r="BG2988" s="311" t="s">
        <v>2664</v>
      </c>
      <c r="BH2988" s="93" t="str">
        <f t="shared" si="111"/>
        <v>Ohio Paulding</v>
      </c>
      <c r="BI2988" s="93" t="s">
        <v>1799</v>
      </c>
      <c r="BJ2988" s="93" t="s">
        <v>6073</v>
      </c>
      <c r="BK2988" s="93" t="s">
        <v>6073</v>
      </c>
      <c r="BL2988" s="93" t="s">
        <v>6073</v>
      </c>
      <c r="BM2988" s="95" t="s">
        <v>354</v>
      </c>
    </row>
    <row r="2989" spans="53:65" ht="15" x14ac:dyDescent="0.25">
      <c r="BA2989" s="91" t="s">
        <v>6226</v>
      </c>
      <c r="BB2989" s="91" t="s">
        <v>5524</v>
      </c>
      <c r="BC2989" s="91" t="s">
        <v>6224</v>
      </c>
      <c r="BD2989" s="473" t="s">
        <v>1301</v>
      </c>
      <c r="BE2989">
        <v>2982</v>
      </c>
      <c r="BF2989" s="93" t="s">
        <v>3536</v>
      </c>
      <c r="BG2989" s="311" t="s">
        <v>2664</v>
      </c>
      <c r="BH2989" s="93" t="str">
        <f t="shared" si="111"/>
        <v>Ohio Paulding</v>
      </c>
      <c r="BI2989" s="93" t="s">
        <v>446</v>
      </c>
      <c r="BJ2989" s="93" t="s">
        <v>6075</v>
      </c>
      <c r="BK2989" s="93" t="s">
        <v>6075</v>
      </c>
      <c r="BL2989" s="100" t="s">
        <v>1130</v>
      </c>
      <c r="BM2989" s="95" t="s">
        <v>305</v>
      </c>
    </row>
    <row r="2990" spans="53:65" ht="15" x14ac:dyDescent="0.25">
      <c r="BA2990" s="90" t="s">
        <v>6227</v>
      </c>
      <c r="BB2990" s="90" t="s">
        <v>5524</v>
      </c>
      <c r="BC2990" s="90" t="s">
        <v>6228</v>
      </c>
      <c r="BD2990" s="473" t="s">
        <v>1301</v>
      </c>
      <c r="BE2990">
        <v>2983</v>
      </c>
      <c r="BF2990" s="93" t="s">
        <v>3536</v>
      </c>
      <c r="BG2990" s="311" t="s">
        <v>988</v>
      </c>
      <c r="BH2990" s="93" t="str">
        <f t="shared" si="111"/>
        <v>Ohio Perry</v>
      </c>
      <c r="BI2990" s="93" t="s">
        <v>1799</v>
      </c>
      <c r="BJ2990" s="93" t="s">
        <v>6073</v>
      </c>
      <c r="BK2990" s="93" t="s">
        <v>6073</v>
      </c>
      <c r="BL2990" s="93" t="s">
        <v>6073</v>
      </c>
      <c r="BM2990" s="95" t="s">
        <v>354</v>
      </c>
    </row>
    <row r="2991" spans="53:65" ht="15" x14ac:dyDescent="0.25">
      <c r="BA2991" s="91" t="s">
        <v>6229</v>
      </c>
      <c r="BB2991" s="91" t="s">
        <v>5524</v>
      </c>
      <c r="BC2991" s="91" t="s">
        <v>6228</v>
      </c>
      <c r="BD2991" s="473" t="s">
        <v>1301</v>
      </c>
      <c r="BE2991">
        <v>2984</v>
      </c>
      <c r="BF2991" s="93" t="s">
        <v>3536</v>
      </c>
      <c r="BG2991" s="311" t="s">
        <v>988</v>
      </c>
      <c r="BH2991" s="93" t="str">
        <f t="shared" si="111"/>
        <v>Ohio Perry</v>
      </c>
      <c r="BI2991" s="93" t="s">
        <v>446</v>
      </c>
      <c r="BJ2991" s="93" t="s">
        <v>6075</v>
      </c>
      <c r="BK2991" s="93" t="s">
        <v>6075</v>
      </c>
      <c r="BL2991" s="100" t="s">
        <v>1130</v>
      </c>
      <c r="BM2991" s="95" t="s">
        <v>305</v>
      </c>
    </row>
    <row r="2992" spans="53:65" ht="15" x14ac:dyDescent="0.25">
      <c r="BA2992" s="91" t="s">
        <v>6230</v>
      </c>
      <c r="BB2992" s="91" t="s">
        <v>5524</v>
      </c>
      <c r="BC2992" s="91" t="s">
        <v>6224</v>
      </c>
      <c r="BD2992" s="473" t="s">
        <v>1301</v>
      </c>
      <c r="BE2992">
        <v>2985</v>
      </c>
      <c r="BF2992" s="93" t="s">
        <v>3536</v>
      </c>
      <c r="BG2992" s="311" t="s">
        <v>6231</v>
      </c>
      <c r="BH2992" s="93" t="str">
        <f t="shared" si="111"/>
        <v>Ohio Pickaway</v>
      </c>
      <c r="BI2992" s="93" t="s">
        <v>1799</v>
      </c>
      <c r="BJ2992" s="93" t="s">
        <v>6073</v>
      </c>
      <c r="BK2992" s="93" t="s">
        <v>6073</v>
      </c>
      <c r="BL2992" s="93" t="s">
        <v>6073</v>
      </c>
      <c r="BM2992" s="95" t="s">
        <v>354</v>
      </c>
    </row>
    <row r="2993" spans="53:65" ht="15" x14ac:dyDescent="0.25">
      <c r="BA2993" s="90" t="s">
        <v>6232</v>
      </c>
      <c r="BB2993" s="90" t="s">
        <v>5524</v>
      </c>
      <c r="BC2993" s="90" t="s">
        <v>6228</v>
      </c>
      <c r="BD2993" s="473" t="s">
        <v>1301</v>
      </c>
      <c r="BE2993">
        <v>2986</v>
      </c>
      <c r="BF2993" s="93" t="s">
        <v>3536</v>
      </c>
      <c r="BG2993" s="311" t="s">
        <v>6231</v>
      </c>
      <c r="BH2993" s="93" t="str">
        <f t="shared" si="111"/>
        <v>Ohio Pickaway</v>
      </c>
      <c r="BI2993" s="93" t="s">
        <v>446</v>
      </c>
      <c r="BJ2993" s="93" t="s">
        <v>6075</v>
      </c>
      <c r="BK2993" s="93" t="s">
        <v>6075</v>
      </c>
      <c r="BL2993" s="100" t="s">
        <v>1130</v>
      </c>
      <c r="BM2993" s="95" t="s">
        <v>305</v>
      </c>
    </row>
    <row r="2994" spans="53:65" ht="15" x14ac:dyDescent="0.25">
      <c r="BA2994" s="91" t="s">
        <v>6233</v>
      </c>
      <c r="BB2994" s="91" t="s">
        <v>5524</v>
      </c>
      <c r="BC2994" s="91" t="s">
        <v>6224</v>
      </c>
      <c r="BD2994" s="473" t="s">
        <v>1301</v>
      </c>
      <c r="BE2994">
        <v>2987</v>
      </c>
      <c r="BF2994" s="93" t="s">
        <v>3536</v>
      </c>
      <c r="BG2994" s="311" t="s">
        <v>1010</v>
      </c>
      <c r="BH2994" s="93" t="str">
        <f t="shared" si="111"/>
        <v>Ohio Pike</v>
      </c>
      <c r="BI2994" s="93" t="s">
        <v>1799</v>
      </c>
      <c r="BJ2994" s="93" t="s">
        <v>6073</v>
      </c>
      <c r="BK2994" s="93" t="s">
        <v>6073</v>
      </c>
      <c r="BL2994" s="93" t="s">
        <v>6073</v>
      </c>
      <c r="BM2994" s="95" t="s">
        <v>354</v>
      </c>
    </row>
    <row r="2995" spans="53:65" ht="15" x14ac:dyDescent="0.25">
      <c r="BA2995" s="90" t="s">
        <v>6234</v>
      </c>
      <c r="BB2995" s="90" t="s">
        <v>5524</v>
      </c>
      <c r="BC2995" s="90" t="s">
        <v>6235</v>
      </c>
      <c r="BD2995" s="473" t="s">
        <v>1301</v>
      </c>
      <c r="BE2995">
        <v>2988</v>
      </c>
      <c r="BF2995" s="93" t="s">
        <v>3536</v>
      </c>
      <c r="BG2995" s="311" t="s">
        <v>1010</v>
      </c>
      <c r="BH2995" s="93" t="str">
        <f t="shared" si="111"/>
        <v>Ohio Pike</v>
      </c>
      <c r="BI2995" s="93" t="s">
        <v>446</v>
      </c>
      <c r="BJ2995" s="93" t="s">
        <v>6075</v>
      </c>
      <c r="BK2995" s="93" t="s">
        <v>6075</v>
      </c>
      <c r="BL2995" s="100" t="s">
        <v>1130</v>
      </c>
      <c r="BM2995" s="95" t="s">
        <v>305</v>
      </c>
    </row>
    <row r="2996" spans="53:65" ht="15" x14ac:dyDescent="0.25">
      <c r="BA2996" s="90" t="s">
        <v>6236</v>
      </c>
      <c r="BB2996" s="90" t="s">
        <v>5524</v>
      </c>
      <c r="BC2996" s="90" t="s">
        <v>6235</v>
      </c>
      <c r="BD2996" s="473" t="s">
        <v>1301</v>
      </c>
      <c r="BE2996">
        <v>2989</v>
      </c>
      <c r="BF2996" s="93" t="s">
        <v>3536</v>
      </c>
      <c r="BG2996" s="311" t="s">
        <v>6237</v>
      </c>
      <c r="BH2996" s="93" t="str">
        <f t="shared" si="111"/>
        <v>Ohio Portage</v>
      </c>
      <c r="BI2996" s="93" t="s">
        <v>1799</v>
      </c>
      <c r="BJ2996" s="93" t="s">
        <v>6073</v>
      </c>
      <c r="BK2996" s="93" t="s">
        <v>6073</v>
      </c>
      <c r="BL2996" s="93" t="s">
        <v>6073</v>
      </c>
      <c r="BM2996" s="95" t="s">
        <v>354</v>
      </c>
    </row>
    <row r="2997" spans="53:65" ht="15" x14ac:dyDescent="0.25">
      <c r="BA2997" s="91" t="s">
        <v>6238</v>
      </c>
      <c r="BB2997" s="91" t="s">
        <v>5524</v>
      </c>
      <c r="BC2997" s="91" t="s">
        <v>6224</v>
      </c>
      <c r="BD2997" s="473" t="s">
        <v>1301</v>
      </c>
      <c r="BE2997">
        <v>2990</v>
      </c>
      <c r="BF2997" s="93" t="s">
        <v>3536</v>
      </c>
      <c r="BG2997" s="311" t="s">
        <v>6237</v>
      </c>
      <c r="BH2997" s="93" t="str">
        <f t="shared" si="111"/>
        <v>Ohio Portage</v>
      </c>
      <c r="BI2997" s="93" t="s">
        <v>446</v>
      </c>
      <c r="BJ2997" s="93" t="s">
        <v>6075</v>
      </c>
      <c r="BK2997" s="93" t="s">
        <v>6075</v>
      </c>
      <c r="BL2997" s="100" t="s">
        <v>1130</v>
      </c>
      <c r="BM2997" s="95" t="s">
        <v>305</v>
      </c>
    </row>
    <row r="2998" spans="53:65" ht="15" x14ac:dyDescent="0.25">
      <c r="BA2998" s="90" t="s">
        <v>6239</v>
      </c>
      <c r="BB2998" s="90" t="s">
        <v>5524</v>
      </c>
      <c r="BC2998" s="90" t="s">
        <v>6240</v>
      </c>
      <c r="BD2998" s="473" t="s">
        <v>1301</v>
      </c>
      <c r="BE2998">
        <v>2991</v>
      </c>
      <c r="BF2998" s="93" t="s">
        <v>3536</v>
      </c>
      <c r="BG2998" s="311" t="s">
        <v>6241</v>
      </c>
      <c r="BH2998" s="93" t="str">
        <f t="shared" si="111"/>
        <v>Ohio Preble</v>
      </c>
      <c r="BI2998" s="93" t="s">
        <v>1799</v>
      </c>
      <c r="BJ2998" s="93" t="s">
        <v>6073</v>
      </c>
      <c r="BK2998" s="93" t="s">
        <v>6073</v>
      </c>
      <c r="BL2998" s="93" t="s">
        <v>6073</v>
      </c>
      <c r="BM2998" s="95" t="s">
        <v>354</v>
      </c>
    </row>
    <row r="2999" spans="53:65" ht="15" x14ac:dyDescent="0.25">
      <c r="BA2999" s="91" t="s">
        <v>6242</v>
      </c>
      <c r="BB2999" s="91" t="s">
        <v>5524</v>
      </c>
      <c r="BC2999" s="91" t="s">
        <v>6235</v>
      </c>
      <c r="BD2999" s="473" t="s">
        <v>1301</v>
      </c>
      <c r="BE2999">
        <v>2992</v>
      </c>
      <c r="BF2999" s="93" t="s">
        <v>3536</v>
      </c>
      <c r="BG2999" s="311" t="s">
        <v>6241</v>
      </c>
      <c r="BH2999" s="93" t="str">
        <f t="shared" si="111"/>
        <v>Ohio Preble</v>
      </c>
      <c r="BI2999" s="93" t="s">
        <v>446</v>
      </c>
      <c r="BJ2999" s="93" t="s">
        <v>6075</v>
      </c>
      <c r="BK2999" s="93" t="s">
        <v>6075</v>
      </c>
      <c r="BL2999" s="100" t="s">
        <v>1130</v>
      </c>
      <c r="BM2999" s="95" t="s">
        <v>305</v>
      </c>
    </row>
    <row r="3000" spans="53:65" ht="15" x14ac:dyDescent="0.25">
      <c r="BA3000" s="91" t="s">
        <v>6243</v>
      </c>
      <c r="BB3000" s="91" t="s">
        <v>5524</v>
      </c>
      <c r="BC3000" s="91" t="s">
        <v>6235</v>
      </c>
      <c r="BD3000" s="473" t="s">
        <v>1301</v>
      </c>
      <c r="BE3000">
        <v>2993</v>
      </c>
      <c r="BF3000" s="93" t="s">
        <v>3536</v>
      </c>
      <c r="BG3000" s="311" t="s">
        <v>2065</v>
      </c>
      <c r="BH3000" s="93" t="str">
        <f t="shared" si="111"/>
        <v>Ohio Putnam</v>
      </c>
      <c r="BI3000" s="93" t="s">
        <v>1799</v>
      </c>
      <c r="BJ3000" s="93" t="s">
        <v>6073</v>
      </c>
      <c r="BK3000" s="93" t="s">
        <v>6073</v>
      </c>
      <c r="BL3000" s="93" t="s">
        <v>6073</v>
      </c>
      <c r="BM3000" s="95" t="s">
        <v>354</v>
      </c>
    </row>
    <row r="3001" spans="53:65" ht="15" x14ac:dyDescent="0.25">
      <c r="BA3001" s="90" t="s">
        <v>6244</v>
      </c>
      <c r="BB3001" s="90" t="s">
        <v>5524</v>
      </c>
      <c r="BC3001" s="90" t="s">
        <v>6224</v>
      </c>
      <c r="BD3001" s="473" t="s">
        <v>1301</v>
      </c>
      <c r="BE3001">
        <v>2994</v>
      </c>
      <c r="BF3001" s="93" t="s">
        <v>3536</v>
      </c>
      <c r="BG3001" s="311" t="s">
        <v>2065</v>
      </c>
      <c r="BH3001" s="93" t="str">
        <f t="shared" si="111"/>
        <v>Ohio Putnam</v>
      </c>
      <c r="BI3001" s="93" t="s">
        <v>446</v>
      </c>
      <c r="BJ3001" s="93" t="s">
        <v>6075</v>
      </c>
      <c r="BK3001" s="93" t="s">
        <v>6075</v>
      </c>
      <c r="BL3001" s="100" t="s">
        <v>1130</v>
      </c>
      <c r="BM3001" s="95" t="s">
        <v>305</v>
      </c>
    </row>
    <row r="3002" spans="53:65" ht="15" x14ac:dyDescent="0.25">
      <c r="BA3002" s="91" t="s">
        <v>6245</v>
      </c>
      <c r="BB3002" s="91" t="s">
        <v>5524</v>
      </c>
      <c r="BC3002" s="91" t="s">
        <v>6235</v>
      </c>
      <c r="BD3002" s="473" t="s">
        <v>1301</v>
      </c>
      <c r="BE3002">
        <v>2995</v>
      </c>
      <c r="BF3002" s="93" t="s">
        <v>3536</v>
      </c>
      <c r="BG3002" s="311" t="s">
        <v>3327</v>
      </c>
      <c r="BH3002" s="93" t="str">
        <f t="shared" si="111"/>
        <v>Ohio Richland</v>
      </c>
      <c r="BI3002" s="93" t="s">
        <v>1799</v>
      </c>
      <c r="BJ3002" s="93" t="s">
        <v>6073</v>
      </c>
      <c r="BK3002" s="93" t="s">
        <v>6073</v>
      </c>
      <c r="BL3002" s="93" t="s">
        <v>6073</v>
      </c>
      <c r="BM3002" s="95" t="s">
        <v>354</v>
      </c>
    </row>
    <row r="3003" spans="53:65" ht="15" x14ac:dyDescent="0.25">
      <c r="BA3003" s="90" t="s">
        <v>6246</v>
      </c>
      <c r="BB3003" s="90" t="s">
        <v>5524</v>
      </c>
      <c r="BC3003" s="90" t="s">
        <v>6240</v>
      </c>
      <c r="BD3003" s="473" t="s">
        <v>1301</v>
      </c>
      <c r="BE3003">
        <v>2996</v>
      </c>
      <c r="BF3003" s="93" t="s">
        <v>3536</v>
      </c>
      <c r="BG3003" s="311" t="s">
        <v>3327</v>
      </c>
      <c r="BH3003" s="93" t="str">
        <f t="shared" si="111"/>
        <v>Ohio Richland</v>
      </c>
      <c r="BI3003" s="93" t="s">
        <v>446</v>
      </c>
      <c r="BJ3003" s="93" t="s">
        <v>6075</v>
      </c>
      <c r="BK3003" s="93" t="s">
        <v>6075</v>
      </c>
      <c r="BL3003" s="100" t="s">
        <v>1130</v>
      </c>
      <c r="BM3003" s="95" t="s">
        <v>305</v>
      </c>
    </row>
    <row r="3004" spans="53:65" ht="15" x14ac:dyDescent="0.25">
      <c r="BA3004" s="90" t="s">
        <v>6247</v>
      </c>
      <c r="BB3004" s="90" t="s">
        <v>5524</v>
      </c>
      <c r="BC3004" s="90" t="s">
        <v>6224</v>
      </c>
      <c r="BD3004" s="473" t="s">
        <v>1301</v>
      </c>
      <c r="BE3004">
        <v>2997</v>
      </c>
      <c r="BF3004" s="93" t="s">
        <v>3536</v>
      </c>
      <c r="BG3004" s="311" t="s">
        <v>6248</v>
      </c>
      <c r="BH3004" s="93" t="str">
        <f t="shared" si="111"/>
        <v>Ohio Ross</v>
      </c>
      <c r="BI3004" s="93" t="s">
        <v>1799</v>
      </c>
      <c r="BJ3004" s="93" t="s">
        <v>6073</v>
      </c>
      <c r="BK3004" s="93" t="s">
        <v>6073</v>
      </c>
      <c r="BL3004" s="93" t="s">
        <v>6073</v>
      </c>
      <c r="BM3004" s="95" t="s">
        <v>354</v>
      </c>
    </row>
    <row r="3005" spans="53:65" ht="15" x14ac:dyDescent="0.25">
      <c r="BA3005" s="91" t="s">
        <v>6249</v>
      </c>
      <c r="BB3005" s="91" t="s">
        <v>5524</v>
      </c>
      <c r="BC3005" s="91" t="s">
        <v>6235</v>
      </c>
      <c r="BD3005" s="473" t="s">
        <v>1301</v>
      </c>
      <c r="BE3005">
        <v>2998</v>
      </c>
      <c r="BF3005" s="93" t="s">
        <v>3536</v>
      </c>
      <c r="BG3005" s="311" t="s">
        <v>6248</v>
      </c>
      <c r="BH3005" s="93" t="str">
        <f t="shared" si="111"/>
        <v>Ohio Ross</v>
      </c>
      <c r="BI3005" s="93" t="s">
        <v>446</v>
      </c>
      <c r="BJ3005" s="93" t="s">
        <v>6075</v>
      </c>
      <c r="BK3005" s="93" t="s">
        <v>6075</v>
      </c>
      <c r="BL3005" s="100" t="s">
        <v>1130</v>
      </c>
      <c r="BM3005" s="95" t="s">
        <v>305</v>
      </c>
    </row>
    <row r="3006" spans="53:65" ht="15" x14ac:dyDescent="0.25">
      <c r="BA3006" s="91" t="s">
        <v>6250</v>
      </c>
      <c r="BB3006" s="91" t="s">
        <v>5524</v>
      </c>
      <c r="BC3006" s="91" t="s">
        <v>6222</v>
      </c>
      <c r="BD3006" s="473" t="s">
        <v>1301</v>
      </c>
      <c r="BE3006">
        <v>2999</v>
      </c>
      <c r="BF3006" s="93" t="s">
        <v>3536</v>
      </c>
      <c r="BG3006" s="311" t="s">
        <v>6251</v>
      </c>
      <c r="BH3006" s="93" t="str">
        <f t="shared" si="111"/>
        <v>Ohio Sandusky</v>
      </c>
      <c r="BI3006" s="93" t="s">
        <v>1799</v>
      </c>
      <c r="BJ3006" s="93" t="s">
        <v>6073</v>
      </c>
      <c r="BK3006" s="93" t="s">
        <v>6073</v>
      </c>
      <c r="BL3006" s="93" t="s">
        <v>6073</v>
      </c>
      <c r="BM3006" s="95" t="s">
        <v>354</v>
      </c>
    </row>
    <row r="3007" spans="53:65" ht="15" x14ac:dyDescent="0.25">
      <c r="BA3007" s="90" t="s">
        <v>6252</v>
      </c>
      <c r="BB3007" s="90" t="s">
        <v>5524</v>
      </c>
      <c r="BC3007" s="90" t="s">
        <v>6240</v>
      </c>
      <c r="BD3007" s="473" t="s">
        <v>1301</v>
      </c>
      <c r="BE3007">
        <v>3000</v>
      </c>
      <c r="BF3007" s="93" t="s">
        <v>3536</v>
      </c>
      <c r="BG3007" s="311" t="s">
        <v>6251</v>
      </c>
      <c r="BH3007" s="93" t="str">
        <f t="shared" si="111"/>
        <v>Ohio Sandusky</v>
      </c>
      <c r="BI3007" s="93" t="s">
        <v>446</v>
      </c>
      <c r="BJ3007" s="93" t="s">
        <v>6075</v>
      </c>
      <c r="BK3007" s="93" t="s">
        <v>6075</v>
      </c>
      <c r="BL3007" s="100" t="s">
        <v>1130</v>
      </c>
      <c r="BM3007" s="95" t="s">
        <v>305</v>
      </c>
    </row>
    <row r="3008" spans="53:65" ht="15" x14ac:dyDescent="0.25">
      <c r="BA3008" s="91" t="s">
        <v>6253</v>
      </c>
      <c r="BB3008" s="91" t="s">
        <v>5524</v>
      </c>
      <c r="BC3008" s="91" t="s">
        <v>6224</v>
      </c>
      <c r="BD3008" s="473" t="s">
        <v>1301</v>
      </c>
      <c r="BE3008">
        <v>3001</v>
      </c>
      <c r="BF3008" s="93" t="s">
        <v>3536</v>
      </c>
      <c r="BG3008" s="311" t="s">
        <v>6254</v>
      </c>
      <c r="BH3008" s="93" t="str">
        <f t="shared" si="111"/>
        <v>Ohio Scioto</v>
      </c>
      <c r="BI3008" s="93" t="s">
        <v>1799</v>
      </c>
      <c r="BJ3008" s="93" t="s">
        <v>6073</v>
      </c>
      <c r="BK3008" s="93" t="s">
        <v>6073</v>
      </c>
      <c r="BL3008" s="93" t="s">
        <v>6073</v>
      </c>
      <c r="BM3008" s="95" t="s">
        <v>354</v>
      </c>
    </row>
    <row r="3009" spans="53:65" ht="15" x14ac:dyDescent="0.25">
      <c r="BA3009" s="91" t="s">
        <v>6255</v>
      </c>
      <c r="BB3009" s="91" t="s">
        <v>5524</v>
      </c>
      <c r="BC3009" s="91" t="s">
        <v>6240</v>
      </c>
      <c r="BD3009" s="473" t="s">
        <v>1301</v>
      </c>
      <c r="BE3009">
        <v>3002</v>
      </c>
      <c r="BF3009" s="93" t="s">
        <v>3536</v>
      </c>
      <c r="BG3009" s="311" t="s">
        <v>6254</v>
      </c>
      <c r="BH3009" s="93" t="str">
        <f t="shared" si="111"/>
        <v>Ohio Scioto</v>
      </c>
      <c r="BI3009" s="93" t="s">
        <v>446</v>
      </c>
      <c r="BJ3009" s="93" t="s">
        <v>6075</v>
      </c>
      <c r="BK3009" s="93" t="s">
        <v>6075</v>
      </c>
      <c r="BL3009" s="100" t="s">
        <v>1130</v>
      </c>
      <c r="BM3009" s="95" t="s">
        <v>305</v>
      </c>
    </row>
    <row r="3010" spans="53:65" ht="15" x14ac:dyDescent="0.25">
      <c r="BA3010" s="90" t="s">
        <v>6256</v>
      </c>
      <c r="BB3010" s="90" t="s">
        <v>5524</v>
      </c>
      <c r="BC3010" s="90" t="s">
        <v>6240</v>
      </c>
      <c r="BD3010" s="473" t="s">
        <v>1301</v>
      </c>
      <c r="BE3010">
        <v>3003</v>
      </c>
      <c r="BF3010" s="93" t="s">
        <v>3536</v>
      </c>
      <c r="BG3010" s="311" t="s">
        <v>5689</v>
      </c>
      <c r="BH3010" s="93" t="str">
        <f t="shared" si="111"/>
        <v>Ohio Seneca</v>
      </c>
      <c r="BI3010" s="93" t="s">
        <v>1799</v>
      </c>
      <c r="BJ3010" s="93" t="s">
        <v>6073</v>
      </c>
      <c r="BK3010" s="93" t="s">
        <v>6073</v>
      </c>
      <c r="BL3010" s="93" t="s">
        <v>6073</v>
      </c>
      <c r="BM3010" s="95" t="s">
        <v>354</v>
      </c>
    </row>
    <row r="3011" spans="53:65" ht="15" x14ac:dyDescent="0.25">
      <c r="BA3011" s="91" t="s">
        <v>6257</v>
      </c>
      <c r="BB3011" s="91" t="s">
        <v>5524</v>
      </c>
      <c r="BC3011" s="91" t="s">
        <v>6224</v>
      </c>
      <c r="BD3011" s="473" t="s">
        <v>1301</v>
      </c>
      <c r="BE3011">
        <v>3004</v>
      </c>
      <c r="BF3011" s="93" t="s">
        <v>3536</v>
      </c>
      <c r="BG3011" s="311" t="s">
        <v>5689</v>
      </c>
      <c r="BH3011" s="93" t="str">
        <f t="shared" si="111"/>
        <v>Ohio Seneca</v>
      </c>
      <c r="BI3011" s="93" t="s">
        <v>446</v>
      </c>
      <c r="BJ3011" s="93" t="s">
        <v>6075</v>
      </c>
      <c r="BK3011" s="93" t="s">
        <v>6075</v>
      </c>
      <c r="BL3011" s="100" t="s">
        <v>1130</v>
      </c>
      <c r="BM3011" s="95" t="s">
        <v>305</v>
      </c>
    </row>
    <row r="3012" spans="53:65" ht="15" x14ac:dyDescent="0.25">
      <c r="BA3012" s="90" t="s">
        <v>6258</v>
      </c>
      <c r="BB3012" s="90" t="s">
        <v>5524</v>
      </c>
      <c r="BC3012" s="90" t="s">
        <v>6224</v>
      </c>
      <c r="BD3012" s="473" t="s">
        <v>1301</v>
      </c>
      <c r="BE3012">
        <v>3005</v>
      </c>
      <c r="BF3012" s="93" t="s">
        <v>3536</v>
      </c>
      <c r="BG3012" s="311" t="s">
        <v>1033</v>
      </c>
      <c r="BH3012" s="93" t="str">
        <f t="shared" si="111"/>
        <v>Ohio Shelby</v>
      </c>
      <c r="BI3012" s="93" t="s">
        <v>1799</v>
      </c>
      <c r="BJ3012" s="93" t="s">
        <v>6073</v>
      </c>
      <c r="BK3012" s="93" t="s">
        <v>6073</v>
      </c>
      <c r="BL3012" s="93" t="s">
        <v>6073</v>
      </c>
      <c r="BM3012" s="95" t="s">
        <v>354</v>
      </c>
    </row>
    <row r="3013" spans="53:65" ht="15" x14ac:dyDescent="0.25">
      <c r="BA3013" s="90" t="s">
        <v>6259</v>
      </c>
      <c r="BB3013" s="90" t="s">
        <v>5524</v>
      </c>
      <c r="BC3013" s="90" t="s">
        <v>6224</v>
      </c>
      <c r="BD3013" s="473" t="s">
        <v>1301</v>
      </c>
      <c r="BE3013">
        <v>3006</v>
      </c>
      <c r="BF3013" s="93" t="s">
        <v>3536</v>
      </c>
      <c r="BG3013" s="311" t="s">
        <v>1033</v>
      </c>
      <c r="BH3013" s="93" t="str">
        <f t="shared" si="111"/>
        <v>Ohio Shelby</v>
      </c>
      <c r="BI3013" s="93" t="s">
        <v>446</v>
      </c>
      <c r="BJ3013" s="93" t="s">
        <v>6075</v>
      </c>
      <c r="BK3013" s="93" t="s">
        <v>6075</v>
      </c>
      <c r="BL3013" s="100" t="s">
        <v>1130</v>
      </c>
      <c r="BM3013" s="95" t="s">
        <v>305</v>
      </c>
    </row>
    <row r="3014" spans="53:65" ht="15" x14ac:dyDescent="0.25">
      <c r="BA3014" s="91" t="s">
        <v>6260</v>
      </c>
      <c r="BB3014" s="91" t="s">
        <v>5524</v>
      </c>
      <c r="BC3014" s="91" t="s">
        <v>6240</v>
      </c>
      <c r="BD3014" s="473" t="s">
        <v>1301</v>
      </c>
      <c r="BE3014">
        <v>3007</v>
      </c>
      <c r="BF3014" s="93" t="s">
        <v>3536</v>
      </c>
      <c r="BG3014" s="311" t="s">
        <v>3347</v>
      </c>
      <c r="BH3014" s="93" t="str">
        <f t="shared" si="111"/>
        <v>Ohio Stark</v>
      </c>
      <c r="BI3014" s="93" t="s">
        <v>1799</v>
      </c>
      <c r="BJ3014" s="93" t="s">
        <v>6073</v>
      </c>
      <c r="BK3014" s="93" t="s">
        <v>6073</v>
      </c>
      <c r="BL3014" s="93" t="s">
        <v>6073</v>
      </c>
      <c r="BM3014" s="95" t="s">
        <v>354</v>
      </c>
    </row>
    <row r="3015" spans="53:65" ht="15" x14ac:dyDescent="0.25">
      <c r="BA3015" s="90" t="s">
        <v>6261</v>
      </c>
      <c r="BB3015" s="90" t="s">
        <v>5524</v>
      </c>
      <c r="BC3015" s="90" t="s">
        <v>6224</v>
      </c>
      <c r="BD3015" s="473" t="s">
        <v>1301</v>
      </c>
      <c r="BE3015">
        <v>3008</v>
      </c>
      <c r="BF3015" s="93" t="s">
        <v>3536</v>
      </c>
      <c r="BG3015" s="311" t="s">
        <v>3347</v>
      </c>
      <c r="BH3015" s="93" t="str">
        <f t="shared" si="111"/>
        <v>Ohio Stark</v>
      </c>
      <c r="BI3015" s="93" t="s">
        <v>446</v>
      </c>
      <c r="BJ3015" s="93" t="s">
        <v>6075</v>
      </c>
      <c r="BK3015" s="93" t="s">
        <v>6075</v>
      </c>
      <c r="BL3015" s="100" t="s">
        <v>1130</v>
      </c>
      <c r="BM3015" s="95" t="s">
        <v>305</v>
      </c>
    </row>
    <row r="3016" spans="53:65" ht="15" x14ac:dyDescent="0.25">
      <c r="BA3016" s="91" t="s">
        <v>6262</v>
      </c>
      <c r="BB3016" s="91" t="s">
        <v>5524</v>
      </c>
      <c r="BC3016" s="91" t="s">
        <v>6224</v>
      </c>
      <c r="BD3016" s="473" t="s">
        <v>1301</v>
      </c>
      <c r="BE3016">
        <v>3009</v>
      </c>
      <c r="BF3016" s="93" t="s">
        <v>3536</v>
      </c>
      <c r="BG3016" s="311" t="s">
        <v>1746</v>
      </c>
      <c r="BH3016" s="93" t="str">
        <f t="shared" si="111"/>
        <v>Ohio Summit</v>
      </c>
      <c r="BI3016" s="93" t="s">
        <v>1799</v>
      </c>
      <c r="BJ3016" s="93" t="s">
        <v>6073</v>
      </c>
      <c r="BK3016" s="93" t="s">
        <v>6073</v>
      </c>
      <c r="BL3016" s="93" t="s">
        <v>6073</v>
      </c>
      <c r="BM3016" s="95" t="s">
        <v>354</v>
      </c>
    </row>
    <row r="3017" spans="53:65" ht="15" x14ac:dyDescent="0.25">
      <c r="BA3017" s="91" t="s">
        <v>6263</v>
      </c>
      <c r="BB3017" s="91" t="s">
        <v>5524</v>
      </c>
      <c r="BC3017" s="91" t="s">
        <v>6224</v>
      </c>
      <c r="BD3017" s="473" t="s">
        <v>1301</v>
      </c>
      <c r="BE3017">
        <v>3010</v>
      </c>
      <c r="BF3017" s="93" t="s">
        <v>3536</v>
      </c>
      <c r="BG3017" s="311" t="s">
        <v>1746</v>
      </c>
      <c r="BH3017" s="93" t="str">
        <f t="shared" si="111"/>
        <v>Ohio Summit</v>
      </c>
      <c r="BI3017" s="93" t="s">
        <v>446</v>
      </c>
      <c r="BJ3017" s="93" t="s">
        <v>6075</v>
      </c>
      <c r="BK3017" s="93" t="s">
        <v>6075</v>
      </c>
      <c r="BL3017" s="100" t="s">
        <v>1130</v>
      </c>
      <c r="BM3017" s="95" t="s">
        <v>305</v>
      </c>
    </row>
    <row r="3018" spans="53:65" ht="15" x14ac:dyDescent="0.25">
      <c r="BA3018" s="90" t="s">
        <v>6264</v>
      </c>
      <c r="BB3018" s="90" t="s">
        <v>5524</v>
      </c>
      <c r="BC3018" s="90" t="s">
        <v>6235</v>
      </c>
      <c r="BD3018" s="473" t="s">
        <v>1301</v>
      </c>
      <c r="BE3018">
        <v>3011</v>
      </c>
      <c r="BF3018" s="93" t="s">
        <v>3536</v>
      </c>
      <c r="BG3018" s="311" t="s">
        <v>6265</v>
      </c>
      <c r="BH3018" s="93" t="str">
        <f t="shared" si="111"/>
        <v>Ohio Trumbull</v>
      </c>
      <c r="BI3018" s="93" t="s">
        <v>1799</v>
      </c>
      <c r="BJ3018" s="93" t="s">
        <v>6073</v>
      </c>
      <c r="BK3018" s="93" t="s">
        <v>6073</v>
      </c>
      <c r="BL3018" s="93" t="s">
        <v>6073</v>
      </c>
      <c r="BM3018" s="95" t="s">
        <v>354</v>
      </c>
    </row>
    <row r="3019" spans="53:65" ht="15" x14ac:dyDescent="0.25">
      <c r="BA3019" s="91" t="s">
        <v>6266</v>
      </c>
      <c r="BB3019" s="91" t="s">
        <v>5524</v>
      </c>
      <c r="BC3019" s="91" t="s">
        <v>6267</v>
      </c>
      <c r="BD3019" s="473" t="s">
        <v>1301</v>
      </c>
      <c r="BE3019">
        <v>3012</v>
      </c>
      <c r="BF3019" s="93" t="s">
        <v>3536</v>
      </c>
      <c r="BG3019" s="311" t="s">
        <v>6265</v>
      </c>
      <c r="BH3019" s="93" t="str">
        <f t="shared" si="111"/>
        <v>Ohio Trumbull</v>
      </c>
      <c r="BI3019" s="93" t="s">
        <v>446</v>
      </c>
      <c r="BJ3019" s="93" t="s">
        <v>6075</v>
      </c>
      <c r="BK3019" s="93" t="s">
        <v>6075</v>
      </c>
      <c r="BL3019" s="100" t="s">
        <v>1130</v>
      </c>
      <c r="BM3019" s="95" t="s">
        <v>305</v>
      </c>
    </row>
    <row r="3020" spans="53:65" ht="15" x14ac:dyDescent="0.25">
      <c r="BA3020" s="90" t="s">
        <v>6268</v>
      </c>
      <c r="BB3020" s="90" t="s">
        <v>5524</v>
      </c>
      <c r="BC3020" s="90" t="s">
        <v>6222</v>
      </c>
      <c r="BD3020" s="473" t="s">
        <v>1301</v>
      </c>
      <c r="BE3020">
        <v>3013</v>
      </c>
      <c r="BF3020" s="93" t="s">
        <v>3536</v>
      </c>
      <c r="BG3020" s="311" t="s">
        <v>6269</v>
      </c>
      <c r="BH3020" s="93" t="str">
        <f t="shared" si="111"/>
        <v>Ohio Tuscarawas</v>
      </c>
      <c r="BI3020" s="93" t="s">
        <v>1799</v>
      </c>
      <c r="BJ3020" s="93" t="s">
        <v>6073</v>
      </c>
      <c r="BK3020" s="93" t="s">
        <v>6073</v>
      </c>
      <c r="BL3020" s="93" t="s">
        <v>6073</v>
      </c>
      <c r="BM3020" s="95" t="s">
        <v>354</v>
      </c>
    </row>
    <row r="3021" spans="53:65" ht="15" x14ac:dyDescent="0.25">
      <c r="BA3021" s="90" t="s">
        <v>6270</v>
      </c>
      <c r="BB3021" s="90" t="s">
        <v>5524</v>
      </c>
      <c r="BC3021" s="90" t="s">
        <v>6240</v>
      </c>
      <c r="BD3021" s="473" t="s">
        <v>1301</v>
      </c>
      <c r="BE3021">
        <v>3014</v>
      </c>
      <c r="BF3021" s="93" t="s">
        <v>3536</v>
      </c>
      <c r="BG3021" s="311" t="s">
        <v>6269</v>
      </c>
      <c r="BH3021" s="93" t="str">
        <f t="shared" si="111"/>
        <v>Ohio Tuscarawas</v>
      </c>
      <c r="BI3021" s="93" t="s">
        <v>446</v>
      </c>
      <c r="BJ3021" s="93" t="s">
        <v>6075</v>
      </c>
      <c r="BK3021" s="93" t="s">
        <v>6075</v>
      </c>
      <c r="BL3021" s="100" t="s">
        <v>1130</v>
      </c>
      <c r="BM3021" s="95" t="s">
        <v>305</v>
      </c>
    </row>
    <row r="3022" spans="53:65" ht="15" x14ac:dyDescent="0.25">
      <c r="BA3022" s="91" t="s">
        <v>6271</v>
      </c>
      <c r="BB3022" s="91" t="s">
        <v>5524</v>
      </c>
      <c r="BC3022" s="91" t="s">
        <v>6224</v>
      </c>
      <c r="BD3022" s="473" t="s">
        <v>1301</v>
      </c>
      <c r="BE3022">
        <v>3015</v>
      </c>
      <c r="BF3022" s="93" t="s">
        <v>3536</v>
      </c>
      <c r="BG3022" s="311" t="s">
        <v>1390</v>
      </c>
      <c r="BH3022" s="93" t="str">
        <f t="shared" si="111"/>
        <v>Ohio Union</v>
      </c>
      <c r="BI3022" s="93" t="s">
        <v>1799</v>
      </c>
      <c r="BJ3022" s="93" t="s">
        <v>6073</v>
      </c>
      <c r="BK3022" s="93" t="s">
        <v>6073</v>
      </c>
      <c r="BL3022" s="93" t="s">
        <v>6073</v>
      </c>
      <c r="BM3022" s="95" t="s">
        <v>354</v>
      </c>
    </row>
    <row r="3023" spans="53:65" ht="15" x14ac:dyDescent="0.25">
      <c r="BA3023" s="90" t="s">
        <v>6272</v>
      </c>
      <c r="BB3023" s="90" t="s">
        <v>5524</v>
      </c>
      <c r="BC3023" s="90" t="s">
        <v>6235</v>
      </c>
      <c r="BD3023" s="473" t="s">
        <v>1301</v>
      </c>
      <c r="BE3023">
        <v>3016</v>
      </c>
      <c r="BF3023" s="93" t="s">
        <v>3536</v>
      </c>
      <c r="BG3023" s="311" t="s">
        <v>1390</v>
      </c>
      <c r="BH3023" s="93" t="str">
        <f t="shared" si="111"/>
        <v>Ohio Union</v>
      </c>
      <c r="BI3023" s="93" t="s">
        <v>446</v>
      </c>
      <c r="BJ3023" s="93" t="s">
        <v>6075</v>
      </c>
      <c r="BK3023" s="93" t="s">
        <v>6075</v>
      </c>
      <c r="BL3023" s="100" t="s">
        <v>1130</v>
      </c>
      <c r="BM3023" s="95" t="s">
        <v>305</v>
      </c>
    </row>
    <row r="3024" spans="53:65" ht="15" x14ac:dyDescent="0.25">
      <c r="BA3024" s="91" t="s">
        <v>6273</v>
      </c>
      <c r="BB3024" s="91" t="s">
        <v>5524</v>
      </c>
      <c r="BC3024" s="91" t="s">
        <v>6235</v>
      </c>
      <c r="BD3024" s="473" t="s">
        <v>1301</v>
      </c>
      <c r="BE3024">
        <v>3017</v>
      </c>
      <c r="BF3024" s="93" t="s">
        <v>3536</v>
      </c>
      <c r="BG3024" s="311" t="s">
        <v>6274</v>
      </c>
      <c r="BH3024" s="93" t="str">
        <f t="shared" si="111"/>
        <v>Ohio Van Wert</v>
      </c>
      <c r="BI3024" s="93" t="s">
        <v>1799</v>
      </c>
      <c r="BJ3024" s="93" t="s">
        <v>6073</v>
      </c>
      <c r="BK3024" s="93" t="s">
        <v>6073</v>
      </c>
      <c r="BL3024" s="93" t="s">
        <v>6073</v>
      </c>
      <c r="BM3024" s="95" t="s">
        <v>354</v>
      </c>
    </row>
    <row r="3025" spans="53:65" ht="15" x14ac:dyDescent="0.25">
      <c r="BA3025" s="90" t="s">
        <v>6275</v>
      </c>
      <c r="BB3025" s="90" t="s">
        <v>5524</v>
      </c>
      <c r="BC3025" s="90" t="s">
        <v>6224</v>
      </c>
      <c r="BD3025" s="473" t="s">
        <v>1301</v>
      </c>
      <c r="BE3025">
        <v>3018</v>
      </c>
      <c r="BF3025" s="93" t="s">
        <v>3536</v>
      </c>
      <c r="BG3025" s="311" t="s">
        <v>6274</v>
      </c>
      <c r="BH3025" s="93" t="str">
        <f t="shared" si="111"/>
        <v>Ohio Van Wert</v>
      </c>
      <c r="BI3025" s="93" t="s">
        <v>446</v>
      </c>
      <c r="BJ3025" s="93" t="s">
        <v>6075</v>
      </c>
      <c r="BK3025" s="93" t="s">
        <v>6075</v>
      </c>
      <c r="BL3025" s="100" t="s">
        <v>1130</v>
      </c>
      <c r="BM3025" s="95" t="s">
        <v>305</v>
      </c>
    </row>
    <row r="3026" spans="53:65" ht="15" x14ac:dyDescent="0.25">
      <c r="BA3026" s="91" t="s">
        <v>6276</v>
      </c>
      <c r="BB3026" s="91" t="s">
        <v>5524</v>
      </c>
      <c r="BC3026" s="91" t="s">
        <v>6224</v>
      </c>
      <c r="BD3026" s="473" t="s">
        <v>1301</v>
      </c>
      <c r="BE3026">
        <v>3019</v>
      </c>
      <c r="BF3026" s="93" t="s">
        <v>3536</v>
      </c>
      <c r="BG3026" s="311" t="s">
        <v>6277</v>
      </c>
      <c r="BH3026" s="93" t="str">
        <f t="shared" si="111"/>
        <v>Ohio Vinton</v>
      </c>
      <c r="BI3026" s="93" t="s">
        <v>1799</v>
      </c>
      <c r="BJ3026" s="93" t="s">
        <v>6073</v>
      </c>
      <c r="BK3026" s="93" t="s">
        <v>6073</v>
      </c>
      <c r="BL3026" s="93" t="s">
        <v>6073</v>
      </c>
      <c r="BM3026" s="95" t="s">
        <v>354</v>
      </c>
    </row>
    <row r="3027" spans="53:65" ht="15" x14ac:dyDescent="0.25">
      <c r="BA3027" s="91" t="s">
        <v>6278</v>
      </c>
      <c r="BB3027" s="91" t="s">
        <v>5524</v>
      </c>
      <c r="BC3027" s="91" t="s">
        <v>6235</v>
      </c>
      <c r="BD3027" s="473" t="s">
        <v>1301</v>
      </c>
      <c r="BE3027">
        <v>3020</v>
      </c>
      <c r="BF3027" s="93" t="s">
        <v>3536</v>
      </c>
      <c r="BG3027" s="311" t="s">
        <v>6277</v>
      </c>
      <c r="BH3027" s="93" t="str">
        <f t="shared" si="111"/>
        <v>Ohio Vinton</v>
      </c>
      <c r="BI3027" s="93" t="s">
        <v>446</v>
      </c>
      <c r="BJ3027" s="93" t="s">
        <v>6075</v>
      </c>
      <c r="BK3027" s="93" t="s">
        <v>6075</v>
      </c>
      <c r="BL3027" s="100" t="s">
        <v>1130</v>
      </c>
      <c r="BM3027" s="95" t="s">
        <v>305</v>
      </c>
    </row>
    <row r="3028" spans="53:65" ht="15" x14ac:dyDescent="0.25">
      <c r="BA3028" s="90" t="s">
        <v>6279</v>
      </c>
      <c r="BB3028" s="90" t="s">
        <v>5524</v>
      </c>
      <c r="BC3028" s="90" t="s">
        <v>6235</v>
      </c>
      <c r="BD3028" s="473" t="s">
        <v>1301</v>
      </c>
      <c r="BE3028">
        <v>3021</v>
      </c>
      <c r="BF3028" s="93" t="s">
        <v>3536</v>
      </c>
      <c r="BG3028" s="311" t="s">
        <v>2846</v>
      </c>
      <c r="BH3028" s="93" t="str">
        <f t="shared" si="111"/>
        <v>Ohio Warren</v>
      </c>
      <c r="BI3028" s="93" t="s">
        <v>1799</v>
      </c>
      <c r="BJ3028" s="93" t="s">
        <v>6073</v>
      </c>
      <c r="BK3028" s="93" t="s">
        <v>6073</v>
      </c>
      <c r="BL3028" s="93" t="s">
        <v>6073</v>
      </c>
      <c r="BM3028" s="95" t="s">
        <v>354</v>
      </c>
    </row>
    <row r="3029" spans="53:65" ht="15" x14ac:dyDescent="0.25">
      <c r="BA3029" s="91" t="s">
        <v>6280</v>
      </c>
      <c r="BB3029" s="91" t="s">
        <v>5524</v>
      </c>
      <c r="BC3029" s="91" t="s">
        <v>6224</v>
      </c>
      <c r="BD3029" s="473" t="s">
        <v>1301</v>
      </c>
      <c r="BE3029">
        <v>3022</v>
      </c>
      <c r="BF3029" s="93" t="s">
        <v>3536</v>
      </c>
      <c r="BG3029" s="311" t="s">
        <v>2846</v>
      </c>
      <c r="BH3029" s="93" t="str">
        <f t="shared" si="111"/>
        <v>Ohio Warren</v>
      </c>
      <c r="BI3029" s="93" t="s">
        <v>446</v>
      </c>
      <c r="BJ3029" s="93" t="s">
        <v>6075</v>
      </c>
      <c r="BK3029" s="93" t="s">
        <v>6075</v>
      </c>
      <c r="BL3029" s="100" t="s">
        <v>1130</v>
      </c>
      <c r="BM3029" s="95" t="s">
        <v>305</v>
      </c>
    </row>
    <row r="3030" spans="53:65" ht="15" x14ac:dyDescent="0.25">
      <c r="BA3030" s="90" t="s">
        <v>6281</v>
      </c>
      <c r="BB3030" s="90" t="s">
        <v>5524</v>
      </c>
      <c r="BC3030" s="90" t="s">
        <v>6228</v>
      </c>
      <c r="BD3030" s="473" t="s">
        <v>1301</v>
      </c>
      <c r="BE3030">
        <v>3023</v>
      </c>
      <c r="BF3030" s="93" t="s">
        <v>3536</v>
      </c>
      <c r="BG3030" s="311" t="s">
        <v>1083</v>
      </c>
      <c r="BH3030" s="93" t="str">
        <f t="shared" si="111"/>
        <v>Ohio Washington</v>
      </c>
      <c r="BI3030" s="93" t="s">
        <v>1799</v>
      </c>
      <c r="BJ3030" s="93" t="s">
        <v>6073</v>
      </c>
      <c r="BK3030" s="93" t="s">
        <v>6073</v>
      </c>
      <c r="BL3030" s="93" t="s">
        <v>6073</v>
      </c>
      <c r="BM3030" s="95" t="s">
        <v>354</v>
      </c>
    </row>
    <row r="3031" spans="53:65" ht="15" x14ac:dyDescent="0.25">
      <c r="BA3031" s="90" t="s">
        <v>6282</v>
      </c>
      <c r="BB3031" s="90" t="s">
        <v>5524</v>
      </c>
      <c r="BC3031" s="90" t="s">
        <v>6240</v>
      </c>
      <c r="BD3031" s="473" t="s">
        <v>1301</v>
      </c>
      <c r="BE3031">
        <v>3024</v>
      </c>
      <c r="BF3031" s="93" t="s">
        <v>3536</v>
      </c>
      <c r="BG3031" s="311" t="s">
        <v>1083</v>
      </c>
      <c r="BH3031" s="93" t="str">
        <f t="shared" si="111"/>
        <v>Ohio Washington</v>
      </c>
      <c r="BI3031" s="93" t="s">
        <v>446</v>
      </c>
      <c r="BJ3031" s="93" t="s">
        <v>6075</v>
      </c>
      <c r="BK3031" s="93" t="s">
        <v>6075</v>
      </c>
      <c r="BL3031" s="100" t="s">
        <v>1130</v>
      </c>
      <c r="BM3031" s="95" t="s">
        <v>305</v>
      </c>
    </row>
    <row r="3032" spans="53:65" ht="15" x14ac:dyDescent="0.25">
      <c r="BA3032" s="91" t="s">
        <v>6283</v>
      </c>
      <c r="BB3032" s="91" t="s">
        <v>5524</v>
      </c>
      <c r="BC3032" s="91" t="s">
        <v>6235</v>
      </c>
      <c r="BD3032" s="473" t="s">
        <v>1301</v>
      </c>
      <c r="BE3032">
        <v>3025</v>
      </c>
      <c r="BF3032" s="93" t="s">
        <v>3536</v>
      </c>
      <c r="BG3032" s="311" t="s">
        <v>2855</v>
      </c>
      <c r="BH3032" s="93" t="str">
        <f t="shared" si="111"/>
        <v>Ohio Wayne</v>
      </c>
      <c r="BI3032" s="93" t="s">
        <v>1799</v>
      </c>
      <c r="BJ3032" s="93" t="s">
        <v>6073</v>
      </c>
      <c r="BK3032" s="93" t="s">
        <v>6073</v>
      </c>
      <c r="BL3032" s="93" t="s">
        <v>6073</v>
      </c>
      <c r="BM3032" s="95" t="s">
        <v>354</v>
      </c>
    </row>
    <row r="3033" spans="53:65" ht="15" x14ac:dyDescent="0.25">
      <c r="BA3033" s="90" t="s">
        <v>6284</v>
      </c>
      <c r="BB3033" s="90" t="s">
        <v>5524</v>
      </c>
      <c r="BC3033" s="90" t="s">
        <v>6235</v>
      </c>
      <c r="BD3033" s="473" t="s">
        <v>1301</v>
      </c>
      <c r="BE3033">
        <v>3026</v>
      </c>
      <c r="BF3033" s="93" t="s">
        <v>3536</v>
      </c>
      <c r="BG3033" s="311" t="s">
        <v>2855</v>
      </c>
      <c r="BH3033" s="93" t="str">
        <f t="shared" si="111"/>
        <v>Ohio Wayne</v>
      </c>
      <c r="BI3033" s="93" t="s">
        <v>446</v>
      </c>
      <c r="BJ3033" s="93" t="s">
        <v>6075</v>
      </c>
      <c r="BK3033" s="93" t="s">
        <v>6075</v>
      </c>
      <c r="BL3033" s="100" t="s">
        <v>1130</v>
      </c>
      <c r="BM3033" s="95" t="s">
        <v>305</v>
      </c>
    </row>
    <row r="3034" spans="53:65" ht="15" x14ac:dyDescent="0.25">
      <c r="BA3034" s="91" t="s">
        <v>6285</v>
      </c>
      <c r="BB3034" s="91" t="s">
        <v>5524</v>
      </c>
      <c r="BC3034" s="91" t="s">
        <v>6235</v>
      </c>
      <c r="BD3034" s="473" t="s">
        <v>1301</v>
      </c>
      <c r="BE3034">
        <v>3027</v>
      </c>
      <c r="BF3034" s="93" t="s">
        <v>3536</v>
      </c>
      <c r="BG3034" s="311" t="s">
        <v>6071</v>
      </c>
      <c r="BH3034" s="93" t="str">
        <f t="shared" si="111"/>
        <v>Ohio Williams</v>
      </c>
      <c r="BI3034" s="93" t="s">
        <v>1799</v>
      </c>
      <c r="BJ3034" s="93" t="s">
        <v>6073</v>
      </c>
      <c r="BK3034" s="93" t="s">
        <v>6073</v>
      </c>
      <c r="BL3034" s="93" t="s">
        <v>6073</v>
      </c>
      <c r="BM3034" s="95" t="s">
        <v>354</v>
      </c>
    </row>
    <row r="3035" spans="53:65" ht="15" x14ac:dyDescent="0.25">
      <c r="BA3035" s="90" t="s">
        <v>6286</v>
      </c>
      <c r="BB3035" s="90" t="s">
        <v>5524</v>
      </c>
      <c r="BC3035" s="90" t="s">
        <v>6235</v>
      </c>
      <c r="BD3035" s="473" t="s">
        <v>1301</v>
      </c>
      <c r="BE3035">
        <v>3028</v>
      </c>
      <c r="BF3035" s="93" t="s">
        <v>3536</v>
      </c>
      <c r="BG3035" s="311" t="s">
        <v>6071</v>
      </c>
      <c r="BH3035" s="93" t="str">
        <f t="shared" si="111"/>
        <v>Ohio Williams</v>
      </c>
      <c r="BI3035" s="93" t="s">
        <v>446</v>
      </c>
      <c r="BJ3035" s="93" t="s">
        <v>6075</v>
      </c>
      <c r="BK3035" s="93" t="s">
        <v>6075</v>
      </c>
      <c r="BL3035" s="100" t="s">
        <v>1130</v>
      </c>
      <c r="BM3035" s="95" t="s">
        <v>305</v>
      </c>
    </row>
    <row r="3036" spans="53:65" ht="15" x14ac:dyDescent="0.25">
      <c r="BA3036" s="91" t="s">
        <v>6287</v>
      </c>
      <c r="BB3036" s="91" t="s">
        <v>5524</v>
      </c>
      <c r="BC3036" s="91" t="s">
        <v>6240</v>
      </c>
      <c r="BD3036" s="473" t="s">
        <v>1301</v>
      </c>
      <c r="BE3036">
        <v>3029</v>
      </c>
      <c r="BF3036" s="93" t="s">
        <v>3536</v>
      </c>
      <c r="BG3036" s="311" t="s">
        <v>6288</v>
      </c>
      <c r="BH3036" s="93" t="str">
        <f t="shared" si="111"/>
        <v>Ohio Wood</v>
      </c>
      <c r="BI3036" s="93" t="s">
        <v>1799</v>
      </c>
      <c r="BJ3036" s="93" t="s">
        <v>6073</v>
      </c>
      <c r="BK3036" s="93" t="s">
        <v>6073</v>
      </c>
      <c r="BL3036" s="93" t="s">
        <v>6073</v>
      </c>
      <c r="BM3036" s="95" t="s">
        <v>354</v>
      </c>
    </row>
    <row r="3037" spans="53:65" ht="15" x14ac:dyDescent="0.25">
      <c r="BA3037" s="90" t="s">
        <v>6289</v>
      </c>
      <c r="BB3037" s="90" t="s">
        <v>5524</v>
      </c>
      <c r="BC3037" s="90" t="s">
        <v>6235</v>
      </c>
      <c r="BD3037" s="473" t="s">
        <v>1301</v>
      </c>
      <c r="BE3037">
        <v>3030</v>
      </c>
      <c r="BF3037" s="93" t="s">
        <v>3536</v>
      </c>
      <c r="BG3037" s="311" t="s">
        <v>6288</v>
      </c>
      <c r="BH3037" s="93" t="str">
        <f t="shared" si="111"/>
        <v>Ohio Wood</v>
      </c>
      <c r="BI3037" s="93" t="s">
        <v>446</v>
      </c>
      <c r="BJ3037" s="93" t="s">
        <v>6075</v>
      </c>
      <c r="BK3037" s="93" t="s">
        <v>6075</v>
      </c>
      <c r="BL3037" s="100" t="s">
        <v>1130</v>
      </c>
      <c r="BM3037" s="95" t="s">
        <v>305</v>
      </c>
    </row>
    <row r="3038" spans="53:65" ht="15" x14ac:dyDescent="0.25">
      <c r="BA3038" s="91" t="s">
        <v>6290</v>
      </c>
      <c r="BB3038" s="91" t="s">
        <v>5524</v>
      </c>
      <c r="BC3038" s="91" t="s">
        <v>6224</v>
      </c>
      <c r="BD3038" s="473" t="s">
        <v>1301</v>
      </c>
      <c r="BE3038">
        <v>3031</v>
      </c>
      <c r="BF3038" s="93" t="s">
        <v>3536</v>
      </c>
      <c r="BG3038" s="311" t="s">
        <v>6291</v>
      </c>
      <c r="BH3038" s="93" t="str">
        <f t="shared" si="111"/>
        <v>Ohio Wyandot</v>
      </c>
      <c r="BI3038" s="93" t="s">
        <v>1799</v>
      </c>
      <c r="BJ3038" s="93" t="s">
        <v>6073</v>
      </c>
      <c r="BK3038" s="93" t="s">
        <v>6073</v>
      </c>
      <c r="BL3038" s="93" t="s">
        <v>6073</v>
      </c>
      <c r="BM3038" s="95" t="s">
        <v>354</v>
      </c>
    </row>
    <row r="3039" spans="53:65" ht="15" x14ac:dyDescent="0.25">
      <c r="BA3039" s="90" t="s">
        <v>6292</v>
      </c>
      <c r="BB3039" s="90" t="s">
        <v>5524</v>
      </c>
      <c r="BC3039" s="90" t="s">
        <v>6235</v>
      </c>
      <c r="BD3039" s="473" t="s">
        <v>1301</v>
      </c>
      <c r="BE3039">
        <v>3032</v>
      </c>
      <c r="BF3039" s="93" t="s">
        <v>3536</v>
      </c>
      <c r="BG3039" s="311" t="s">
        <v>6291</v>
      </c>
      <c r="BH3039" s="93" t="str">
        <f t="shared" si="111"/>
        <v>Ohio Wyandot</v>
      </c>
      <c r="BI3039" s="93" t="s">
        <v>446</v>
      </c>
      <c r="BJ3039" s="93" t="s">
        <v>6075</v>
      </c>
      <c r="BK3039" s="93" t="s">
        <v>6075</v>
      </c>
      <c r="BL3039" s="100" t="s">
        <v>1130</v>
      </c>
      <c r="BM3039" s="95" t="s">
        <v>305</v>
      </c>
    </row>
    <row r="3040" spans="53:65" ht="15" x14ac:dyDescent="0.25">
      <c r="BA3040" s="91" t="s">
        <v>6293</v>
      </c>
      <c r="BB3040" s="91" t="s">
        <v>5524</v>
      </c>
      <c r="BC3040" s="91" t="s">
        <v>6240</v>
      </c>
      <c r="BD3040" s="473" t="s">
        <v>1301</v>
      </c>
      <c r="BE3040">
        <v>3033</v>
      </c>
      <c r="BF3040" s="18" t="s">
        <v>5089</v>
      </c>
      <c r="BG3040" s="312" t="s">
        <v>3627</v>
      </c>
      <c r="BH3040" s="93" t="str">
        <f t="shared" si="111"/>
        <v>Oklahoma Adair</v>
      </c>
      <c r="BI3040" s="18" t="s">
        <v>1179</v>
      </c>
      <c r="BJ3040" s="18"/>
      <c r="BK3040" s="18" t="s">
        <v>6294</v>
      </c>
      <c r="BL3040" s="100" t="s">
        <v>1150</v>
      </c>
      <c r="BM3040" s="94" t="s">
        <v>2159</v>
      </c>
    </row>
    <row r="3041" spans="53:65" ht="15" x14ac:dyDescent="0.25">
      <c r="BA3041" s="90" t="s">
        <v>6295</v>
      </c>
      <c r="BB3041" s="90" t="s">
        <v>5524</v>
      </c>
      <c r="BC3041" s="90" t="s">
        <v>6240</v>
      </c>
      <c r="BD3041" s="473" t="s">
        <v>1301</v>
      </c>
      <c r="BE3041">
        <v>3034</v>
      </c>
      <c r="BF3041" s="18" t="s">
        <v>5089</v>
      </c>
      <c r="BG3041" s="312" t="s">
        <v>6296</v>
      </c>
      <c r="BH3041" s="93" t="str">
        <f t="shared" si="111"/>
        <v>Oklahoma Alfalfa</v>
      </c>
      <c r="BI3041" s="18" t="s">
        <v>1179</v>
      </c>
      <c r="BJ3041" s="18"/>
      <c r="BK3041" s="18" t="s">
        <v>6297</v>
      </c>
      <c r="BL3041" s="100" t="s">
        <v>1114</v>
      </c>
      <c r="BM3041" s="94" t="s">
        <v>305</v>
      </c>
    </row>
    <row r="3042" spans="53:65" ht="15" x14ac:dyDescent="0.25">
      <c r="BA3042" s="91" t="s">
        <v>6298</v>
      </c>
      <c r="BB3042" s="91" t="s">
        <v>5524</v>
      </c>
      <c r="BC3042" s="91" t="s">
        <v>6240</v>
      </c>
      <c r="BD3042" s="473" t="s">
        <v>1301</v>
      </c>
      <c r="BE3042">
        <v>3035</v>
      </c>
      <c r="BF3042" s="18" t="s">
        <v>5089</v>
      </c>
      <c r="BG3042" s="312" t="s">
        <v>6299</v>
      </c>
      <c r="BH3042" s="93" t="str">
        <f t="shared" si="111"/>
        <v>Oklahoma Atoka</v>
      </c>
      <c r="BI3042" s="18" t="s">
        <v>1179</v>
      </c>
      <c r="BJ3042" s="18"/>
      <c r="BK3042" s="18" t="s">
        <v>1307</v>
      </c>
      <c r="BL3042" s="100" t="s">
        <v>1130</v>
      </c>
      <c r="BM3042" s="94" t="s">
        <v>6300</v>
      </c>
    </row>
    <row r="3043" spans="53:65" ht="15" x14ac:dyDescent="0.25">
      <c r="BA3043" s="90" t="s">
        <v>6301</v>
      </c>
      <c r="BB3043" s="90" t="s">
        <v>5524</v>
      </c>
      <c r="BC3043" s="90" t="s">
        <v>6235</v>
      </c>
      <c r="BD3043" s="473" t="s">
        <v>1301</v>
      </c>
      <c r="BE3043">
        <v>3036</v>
      </c>
      <c r="BF3043" s="18" t="s">
        <v>5089</v>
      </c>
      <c r="BG3043" s="312" t="s">
        <v>6302</v>
      </c>
      <c r="BH3043" s="93" t="str">
        <f t="shared" si="111"/>
        <v>Oklahoma Beaver</v>
      </c>
      <c r="BI3043" s="18" t="s">
        <v>1179</v>
      </c>
      <c r="BJ3043" s="18"/>
      <c r="BK3043" s="18" t="s">
        <v>6303</v>
      </c>
      <c r="BL3043" s="100" t="s">
        <v>4566</v>
      </c>
      <c r="BM3043" s="94" t="s">
        <v>305</v>
      </c>
    </row>
    <row r="3044" spans="53:65" ht="15" x14ac:dyDescent="0.25">
      <c r="BA3044" s="91" t="s">
        <v>6304</v>
      </c>
      <c r="BB3044" s="91" t="s">
        <v>5524</v>
      </c>
      <c r="BC3044" s="91" t="s">
        <v>6235</v>
      </c>
      <c r="BD3044" s="473" t="s">
        <v>1301</v>
      </c>
      <c r="BE3044">
        <v>3037</v>
      </c>
      <c r="BF3044" s="18" t="s">
        <v>5089</v>
      </c>
      <c r="BG3044" s="312" t="s">
        <v>6305</v>
      </c>
      <c r="BH3044" s="93" t="str">
        <f t="shared" si="111"/>
        <v>Oklahoma Beckham</v>
      </c>
      <c r="BI3044" s="18" t="s">
        <v>1179</v>
      </c>
      <c r="BJ3044" s="18"/>
      <c r="BK3044" s="18" t="s">
        <v>6297</v>
      </c>
      <c r="BL3044" s="100" t="s">
        <v>1114</v>
      </c>
      <c r="BM3044" s="94" t="s">
        <v>305</v>
      </c>
    </row>
    <row r="3045" spans="53:65" ht="15" x14ac:dyDescent="0.25">
      <c r="BA3045" s="90" t="s">
        <v>6306</v>
      </c>
      <c r="BB3045" s="90" t="s">
        <v>5524</v>
      </c>
      <c r="BC3045" s="90" t="s">
        <v>6240</v>
      </c>
      <c r="BD3045" s="473" t="s">
        <v>1301</v>
      </c>
      <c r="BE3045">
        <v>3038</v>
      </c>
      <c r="BF3045" s="18" t="s">
        <v>5089</v>
      </c>
      <c r="BG3045" s="312" t="s">
        <v>2920</v>
      </c>
      <c r="BH3045" s="93" t="str">
        <f t="shared" ref="BH3045:BH3108" si="112">_xlfn.CONCAT(BF3045," ",BG3045)</f>
        <v>Oklahoma Blaine</v>
      </c>
      <c r="BI3045" s="18" t="s">
        <v>1179</v>
      </c>
      <c r="BJ3045" s="18"/>
      <c r="BK3045" s="18" t="s">
        <v>6297</v>
      </c>
      <c r="BL3045" s="100" t="s">
        <v>1114</v>
      </c>
      <c r="BM3045" s="94" t="s">
        <v>305</v>
      </c>
    </row>
    <row r="3046" spans="53:65" ht="15" x14ac:dyDescent="0.25">
      <c r="BA3046" s="91" t="s">
        <v>6307</v>
      </c>
      <c r="BB3046" s="91" t="s">
        <v>5524</v>
      </c>
      <c r="BC3046" s="91" t="s">
        <v>6222</v>
      </c>
      <c r="BD3046" s="473" t="s">
        <v>1301</v>
      </c>
      <c r="BE3046">
        <v>3039</v>
      </c>
      <c r="BF3046" s="18" t="s">
        <v>5089</v>
      </c>
      <c r="BG3046" s="312" t="s">
        <v>2205</v>
      </c>
      <c r="BH3046" s="93" t="str">
        <f t="shared" si="112"/>
        <v>Oklahoma Bryan</v>
      </c>
      <c r="BI3046" s="18" t="s">
        <v>1179</v>
      </c>
      <c r="BJ3046" s="18"/>
      <c r="BK3046" s="18" t="s">
        <v>1307</v>
      </c>
      <c r="BL3046" s="100" t="s">
        <v>1130</v>
      </c>
      <c r="BM3046" s="94" t="s">
        <v>6300</v>
      </c>
    </row>
    <row r="3047" spans="53:65" ht="15" x14ac:dyDescent="0.25">
      <c r="BA3047" s="90" t="s">
        <v>6308</v>
      </c>
      <c r="BB3047" s="90" t="s">
        <v>5524</v>
      </c>
      <c r="BC3047" s="90" t="s">
        <v>6235</v>
      </c>
      <c r="BD3047" s="473" t="s">
        <v>1301</v>
      </c>
      <c r="BE3047">
        <v>3040</v>
      </c>
      <c r="BF3047" s="18" t="s">
        <v>5089</v>
      </c>
      <c r="BG3047" s="312" t="s">
        <v>4316</v>
      </c>
      <c r="BH3047" s="93" t="str">
        <f t="shared" si="112"/>
        <v>Oklahoma Caddo</v>
      </c>
      <c r="BI3047" s="18" t="s">
        <v>1179</v>
      </c>
      <c r="BJ3047" s="18"/>
      <c r="BK3047" s="18" t="s">
        <v>6297</v>
      </c>
      <c r="BL3047" s="100" t="s">
        <v>1114</v>
      </c>
      <c r="BM3047" s="94" t="s">
        <v>305</v>
      </c>
    </row>
    <row r="3048" spans="53:65" ht="15" x14ac:dyDescent="0.25">
      <c r="BA3048" s="90" t="s">
        <v>6309</v>
      </c>
      <c r="BB3048" s="90" t="s">
        <v>5524</v>
      </c>
      <c r="BC3048" s="90" t="s">
        <v>6222</v>
      </c>
      <c r="BD3048" s="473" t="s">
        <v>1301</v>
      </c>
      <c r="BE3048">
        <v>3041</v>
      </c>
      <c r="BF3048" s="18" t="s">
        <v>5089</v>
      </c>
      <c r="BG3048" s="312" t="s">
        <v>6310</v>
      </c>
      <c r="BH3048" s="93" t="str">
        <f t="shared" si="112"/>
        <v>Oklahoma Canadian</v>
      </c>
      <c r="BI3048" s="18" t="s">
        <v>1179</v>
      </c>
      <c r="BJ3048" s="18"/>
      <c r="BK3048" s="18" t="s">
        <v>6297</v>
      </c>
      <c r="BL3048" s="100" t="s">
        <v>1114</v>
      </c>
      <c r="BM3048" s="94" t="s">
        <v>305</v>
      </c>
    </row>
    <row r="3049" spans="53:65" ht="15" x14ac:dyDescent="0.25">
      <c r="BA3049" s="90" t="s">
        <v>6311</v>
      </c>
      <c r="BB3049" s="90" t="s">
        <v>5524</v>
      </c>
      <c r="BC3049" s="90" t="s">
        <v>6222</v>
      </c>
      <c r="BD3049" s="473" t="s">
        <v>1301</v>
      </c>
      <c r="BE3049">
        <v>3042</v>
      </c>
      <c r="BF3049" s="18" t="s">
        <v>5089</v>
      </c>
      <c r="BG3049" s="312" t="s">
        <v>4032</v>
      </c>
      <c r="BH3049" s="93" t="str">
        <f t="shared" si="112"/>
        <v>Oklahoma Carter</v>
      </c>
      <c r="BI3049" s="18" t="s">
        <v>1179</v>
      </c>
      <c r="BJ3049" s="18"/>
      <c r="BK3049" s="18" t="s">
        <v>6297</v>
      </c>
      <c r="BL3049" s="100" t="s">
        <v>1114</v>
      </c>
      <c r="BM3049" s="94" t="s">
        <v>305</v>
      </c>
    </row>
    <row r="3050" spans="53:65" ht="15" x14ac:dyDescent="0.25">
      <c r="BA3050" s="91" t="s">
        <v>6312</v>
      </c>
      <c r="BB3050" s="91" t="s">
        <v>5524</v>
      </c>
      <c r="BC3050" s="91" t="s">
        <v>6240</v>
      </c>
      <c r="BD3050" s="473" t="s">
        <v>1301</v>
      </c>
      <c r="BE3050">
        <v>3043</v>
      </c>
      <c r="BF3050" s="18" t="s">
        <v>5089</v>
      </c>
      <c r="BG3050" s="312" t="s">
        <v>535</v>
      </c>
      <c r="BH3050" s="93" t="str">
        <f t="shared" si="112"/>
        <v>Oklahoma Cherokee</v>
      </c>
      <c r="BI3050" s="18" t="s">
        <v>1179</v>
      </c>
      <c r="BJ3050" s="18"/>
      <c r="BK3050" s="18" t="s">
        <v>6294</v>
      </c>
      <c r="BL3050" s="100" t="s">
        <v>1150</v>
      </c>
      <c r="BM3050" s="94" t="s">
        <v>2159</v>
      </c>
    </row>
    <row r="3051" spans="53:65" ht="15" x14ac:dyDescent="0.25">
      <c r="BA3051" s="90" t="s">
        <v>6313</v>
      </c>
      <c r="BB3051" s="90" t="s">
        <v>5524</v>
      </c>
      <c r="BC3051" s="90" t="s">
        <v>6222</v>
      </c>
      <c r="BD3051" s="473" t="s">
        <v>1301</v>
      </c>
      <c r="BE3051">
        <v>3044</v>
      </c>
      <c r="BF3051" s="18" t="s">
        <v>5089</v>
      </c>
      <c r="BG3051" s="312" t="s">
        <v>569</v>
      </c>
      <c r="BH3051" s="93" t="str">
        <f t="shared" si="112"/>
        <v>Oklahoma Choctaw</v>
      </c>
      <c r="BI3051" s="18" t="s">
        <v>1179</v>
      </c>
      <c r="BJ3051" s="18"/>
      <c r="BK3051" s="18" t="s">
        <v>1307</v>
      </c>
      <c r="BL3051" s="100" t="s">
        <v>1130</v>
      </c>
      <c r="BM3051" s="94" t="s">
        <v>6300</v>
      </c>
    </row>
    <row r="3052" spans="53:65" ht="15" x14ac:dyDescent="0.25">
      <c r="BA3052" s="91" t="s">
        <v>6314</v>
      </c>
      <c r="BB3052" s="91" t="s">
        <v>5524</v>
      </c>
      <c r="BC3052" s="91" t="s">
        <v>6235</v>
      </c>
      <c r="BD3052" s="473" t="s">
        <v>1301</v>
      </c>
      <c r="BE3052">
        <v>3045</v>
      </c>
      <c r="BF3052" s="18" t="s">
        <v>5089</v>
      </c>
      <c r="BG3052" s="312" t="s">
        <v>6315</v>
      </c>
      <c r="BH3052" s="93" t="str">
        <f t="shared" si="112"/>
        <v>Oklahoma Cimarron</v>
      </c>
      <c r="BI3052" s="18" t="s">
        <v>1179</v>
      </c>
      <c r="BJ3052" s="18"/>
      <c r="BK3052" s="18" t="s">
        <v>6303</v>
      </c>
      <c r="BL3052" s="100" t="s">
        <v>4566</v>
      </c>
      <c r="BM3052" s="94" t="s">
        <v>305</v>
      </c>
    </row>
    <row r="3053" spans="53:65" ht="15" x14ac:dyDescent="0.25">
      <c r="BA3053" s="90" t="s">
        <v>6316</v>
      </c>
      <c r="BB3053" s="90" t="s">
        <v>5524</v>
      </c>
      <c r="BC3053" s="90" t="s">
        <v>6240</v>
      </c>
      <c r="BD3053" s="473" t="s">
        <v>1301</v>
      </c>
      <c r="BE3053">
        <v>3046</v>
      </c>
      <c r="BF3053" s="18" t="s">
        <v>5089</v>
      </c>
      <c r="BG3053" s="312" t="s">
        <v>1218</v>
      </c>
      <c r="BH3053" s="93" t="str">
        <f t="shared" si="112"/>
        <v>Oklahoma Cleveland</v>
      </c>
      <c r="BI3053" s="18" t="s">
        <v>1179</v>
      </c>
      <c r="BJ3053" s="18"/>
      <c r="BK3053" s="18" t="s">
        <v>1307</v>
      </c>
      <c r="BL3053" s="100" t="s">
        <v>1130</v>
      </c>
      <c r="BM3053" s="94" t="s">
        <v>6300</v>
      </c>
    </row>
    <row r="3054" spans="53:65" ht="15" x14ac:dyDescent="0.25">
      <c r="BA3054" s="91" t="s">
        <v>6317</v>
      </c>
      <c r="BB3054" s="91" t="s">
        <v>5524</v>
      </c>
      <c r="BC3054" s="91" t="s">
        <v>6235</v>
      </c>
      <c r="BD3054" s="473" t="s">
        <v>1301</v>
      </c>
      <c r="BE3054">
        <v>3047</v>
      </c>
      <c r="BF3054" s="18" t="s">
        <v>5089</v>
      </c>
      <c r="BG3054" s="312" t="s">
        <v>6318</v>
      </c>
      <c r="BH3054" s="93" t="str">
        <f t="shared" si="112"/>
        <v>Oklahoma Coal</v>
      </c>
      <c r="BI3054" s="18" t="s">
        <v>1179</v>
      </c>
      <c r="BJ3054" s="18"/>
      <c r="BK3054" s="18" t="s">
        <v>1307</v>
      </c>
      <c r="BL3054" s="100" t="s">
        <v>1130</v>
      </c>
      <c r="BM3054" s="94" t="s">
        <v>6300</v>
      </c>
    </row>
    <row r="3055" spans="53:65" ht="15" x14ac:dyDescent="0.25">
      <c r="BA3055" s="90" t="s">
        <v>6319</v>
      </c>
      <c r="BB3055" s="90" t="s">
        <v>5524</v>
      </c>
      <c r="BC3055" s="90" t="s">
        <v>6235</v>
      </c>
      <c r="BD3055" s="473" t="s">
        <v>1301</v>
      </c>
      <c r="BE3055">
        <v>3048</v>
      </c>
      <c r="BF3055" s="18" t="s">
        <v>5089</v>
      </c>
      <c r="BG3055" s="312" t="s">
        <v>3820</v>
      </c>
      <c r="BH3055" s="93" t="str">
        <f t="shared" si="112"/>
        <v>Oklahoma Comanche</v>
      </c>
      <c r="BI3055" s="18" t="s">
        <v>1179</v>
      </c>
      <c r="BJ3055" s="18"/>
      <c r="BK3055" s="18" t="s">
        <v>6297</v>
      </c>
      <c r="BL3055" s="100" t="s">
        <v>1114</v>
      </c>
      <c r="BM3055" s="94" t="s">
        <v>305</v>
      </c>
    </row>
    <row r="3056" spans="53:65" ht="15" x14ac:dyDescent="0.25">
      <c r="BA3056" s="91" t="s">
        <v>6320</v>
      </c>
      <c r="BB3056" s="91" t="s">
        <v>5524</v>
      </c>
      <c r="BC3056" s="91" t="s">
        <v>6235</v>
      </c>
      <c r="BD3056" s="473" t="s">
        <v>1301</v>
      </c>
      <c r="BE3056">
        <v>3049</v>
      </c>
      <c r="BF3056" s="18" t="s">
        <v>5089</v>
      </c>
      <c r="BG3056" s="312" t="s">
        <v>6321</v>
      </c>
      <c r="BH3056" s="93" t="str">
        <f t="shared" si="112"/>
        <v>Oklahoma Cotton</v>
      </c>
      <c r="BI3056" s="18" t="s">
        <v>1179</v>
      </c>
      <c r="BJ3056" s="18"/>
      <c r="BK3056" s="18" t="s">
        <v>6297</v>
      </c>
      <c r="BL3056" s="100" t="s">
        <v>1114</v>
      </c>
      <c r="BM3056" s="94" t="s">
        <v>305</v>
      </c>
    </row>
    <row r="3057" spans="53:65" ht="15" x14ac:dyDescent="0.25">
      <c r="BA3057" s="90" t="s">
        <v>6322</v>
      </c>
      <c r="BB3057" s="90" t="s">
        <v>5524</v>
      </c>
      <c r="BC3057" s="90" t="s">
        <v>6224</v>
      </c>
      <c r="BD3057" s="473" t="s">
        <v>1301</v>
      </c>
      <c r="BE3057">
        <v>3050</v>
      </c>
      <c r="BF3057" s="18" t="s">
        <v>5089</v>
      </c>
      <c r="BG3057" s="312" t="s">
        <v>6323</v>
      </c>
      <c r="BH3057" s="93" t="str">
        <f t="shared" si="112"/>
        <v>Oklahoma Craig</v>
      </c>
      <c r="BI3057" s="18" t="s">
        <v>1179</v>
      </c>
      <c r="BJ3057" s="18"/>
      <c r="BK3057" s="18" t="s">
        <v>6294</v>
      </c>
      <c r="BL3057" s="100" t="s">
        <v>1150</v>
      </c>
      <c r="BM3057" s="94" t="s">
        <v>2159</v>
      </c>
    </row>
    <row r="3058" spans="53:65" ht="15" x14ac:dyDescent="0.25">
      <c r="BA3058" s="91" t="s">
        <v>6324</v>
      </c>
      <c r="BB3058" s="91" t="s">
        <v>5524</v>
      </c>
      <c r="BC3058" s="91" t="s">
        <v>6222</v>
      </c>
      <c r="BD3058" s="473" t="s">
        <v>1301</v>
      </c>
      <c r="BE3058">
        <v>3051</v>
      </c>
      <c r="BF3058" s="18" t="s">
        <v>5089</v>
      </c>
      <c r="BG3058" s="312" t="s">
        <v>6325</v>
      </c>
      <c r="BH3058" s="93" t="str">
        <f t="shared" si="112"/>
        <v>Oklahoma Creek</v>
      </c>
      <c r="BI3058" s="18" t="s">
        <v>1179</v>
      </c>
      <c r="BJ3058" s="18"/>
      <c r="BK3058" s="18" t="s">
        <v>6294</v>
      </c>
      <c r="BL3058" s="100" t="s">
        <v>1150</v>
      </c>
      <c r="BM3058" s="94" t="s">
        <v>2159</v>
      </c>
    </row>
    <row r="3059" spans="53:65" ht="15" x14ac:dyDescent="0.25">
      <c r="BA3059" s="90" t="s">
        <v>6326</v>
      </c>
      <c r="BB3059" s="90" t="s">
        <v>5524</v>
      </c>
      <c r="BC3059" s="90" t="s">
        <v>6240</v>
      </c>
      <c r="BD3059" s="473" t="s">
        <v>1301</v>
      </c>
      <c r="BE3059">
        <v>3052</v>
      </c>
      <c r="BF3059" s="18" t="s">
        <v>5089</v>
      </c>
      <c r="BG3059" s="312" t="s">
        <v>1612</v>
      </c>
      <c r="BH3059" s="93" t="str">
        <f t="shared" si="112"/>
        <v>Oklahoma Custer</v>
      </c>
      <c r="BI3059" s="18" t="s">
        <v>1179</v>
      </c>
      <c r="BJ3059" s="18"/>
      <c r="BK3059" s="18" t="s">
        <v>6297</v>
      </c>
      <c r="BL3059" s="100" t="s">
        <v>1114</v>
      </c>
      <c r="BM3059" s="94" t="s">
        <v>305</v>
      </c>
    </row>
    <row r="3060" spans="53:65" ht="15" x14ac:dyDescent="0.25">
      <c r="BA3060" s="91" t="s">
        <v>6327</v>
      </c>
      <c r="BB3060" s="91" t="s">
        <v>5524</v>
      </c>
      <c r="BC3060" s="91" t="s">
        <v>6224</v>
      </c>
      <c r="BD3060" s="473" t="s">
        <v>1301</v>
      </c>
      <c r="BE3060">
        <v>3053</v>
      </c>
      <c r="BF3060" s="18" t="s">
        <v>5089</v>
      </c>
      <c r="BG3060" s="312" t="s">
        <v>1786</v>
      </c>
      <c r="BH3060" s="93" t="str">
        <f t="shared" si="112"/>
        <v>Oklahoma Delaware</v>
      </c>
      <c r="BI3060" s="18" t="s">
        <v>1179</v>
      </c>
      <c r="BJ3060" s="18"/>
      <c r="BK3060" s="18" t="s">
        <v>6294</v>
      </c>
      <c r="BL3060" s="100" t="s">
        <v>1150</v>
      </c>
      <c r="BM3060" s="94" t="s">
        <v>2159</v>
      </c>
    </row>
    <row r="3061" spans="53:65" ht="15" x14ac:dyDescent="0.25">
      <c r="BA3061" s="90" t="s">
        <v>6328</v>
      </c>
      <c r="BB3061" s="90" t="s">
        <v>5524</v>
      </c>
      <c r="BC3061" s="90" t="s">
        <v>6224</v>
      </c>
      <c r="BD3061" s="473" t="s">
        <v>1301</v>
      </c>
      <c r="BE3061">
        <v>3054</v>
      </c>
      <c r="BF3061" s="18" t="s">
        <v>5089</v>
      </c>
      <c r="BG3061" s="312" t="s">
        <v>6329</v>
      </c>
      <c r="BH3061" s="93" t="str">
        <f t="shared" si="112"/>
        <v>Oklahoma Dewey</v>
      </c>
      <c r="BI3061" s="18" t="s">
        <v>1179</v>
      </c>
      <c r="BJ3061" s="18"/>
      <c r="BK3061" s="18" t="s">
        <v>6297</v>
      </c>
      <c r="BL3061" s="100" t="s">
        <v>1114</v>
      </c>
      <c r="BM3061" s="94" t="s">
        <v>305</v>
      </c>
    </row>
    <row r="3062" spans="53:65" ht="15" x14ac:dyDescent="0.25">
      <c r="BA3062" s="91" t="s">
        <v>6330</v>
      </c>
      <c r="BB3062" s="91" t="s">
        <v>5524</v>
      </c>
      <c r="BC3062" s="91" t="s">
        <v>6224</v>
      </c>
      <c r="BD3062" s="473" t="s">
        <v>1301</v>
      </c>
      <c r="BE3062">
        <v>3055</v>
      </c>
      <c r="BF3062" s="18" t="s">
        <v>5089</v>
      </c>
      <c r="BG3062" s="312" t="s">
        <v>3833</v>
      </c>
      <c r="BH3062" s="93" t="str">
        <f t="shared" si="112"/>
        <v>Oklahoma Ellis</v>
      </c>
      <c r="BI3062" s="18" t="s">
        <v>1179</v>
      </c>
      <c r="BJ3062" s="18"/>
      <c r="BK3062" s="18" t="s">
        <v>6297</v>
      </c>
      <c r="BL3062" s="100" t="s">
        <v>1114</v>
      </c>
      <c r="BM3062" s="94" t="s">
        <v>305</v>
      </c>
    </row>
    <row r="3063" spans="53:65" ht="15" x14ac:dyDescent="0.25">
      <c r="BA3063" s="90" t="s">
        <v>6331</v>
      </c>
      <c r="BB3063" s="90" t="s">
        <v>5524</v>
      </c>
      <c r="BC3063" s="90" t="s">
        <v>6240</v>
      </c>
      <c r="BD3063" s="473" t="s">
        <v>1301</v>
      </c>
      <c r="BE3063">
        <v>3056</v>
      </c>
      <c r="BF3063" s="18" t="s">
        <v>5089</v>
      </c>
      <c r="BG3063" s="312" t="s">
        <v>1642</v>
      </c>
      <c r="BH3063" s="93" t="str">
        <f t="shared" si="112"/>
        <v>Oklahoma Garfield</v>
      </c>
      <c r="BI3063" s="18" t="s">
        <v>1179</v>
      </c>
      <c r="BJ3063" s="18"/>
      <c r="BK3063" s="18" t="s">
        <v>6297</v>
      </c>
      <c r="BL3063" s="100" t="s">
        <v>1114</v>
      </c>
      <c r="BM3063" s="94" t="s">
        <v>305</v>
      </c>
    </row>
    <row r="3064" spans="53:65" ht="15" x14ac:dyDescent="0.25">
      <c r="BA3064" s="91" t="s">
        <v>6332</v>
      </c>
      <c r="BB3064" s="91" t="s">
        <v>5524</v>
      </c>
      <c r="BC3064" s="91" t="s">
        <v>6240</v>
      </c>
      <c r="BD3064" s="473" t="s">
        <v>1301</v>
      </c>
      <c r="BE3064">
        <v>3057</v>
      </c>
      <c r="BF3064" s="18" t="s">
        <v>5089</v>
      </c>
      <c r="BG3064" s="312" t="s">
        <v>6333</v>
      </c>
      <c r="BH3064" s="93" t="str">
        <f t="shared" si="112"/>
        <v>Oklahoma Garvin</v>
      </c>
      <c r="BI3064" s="18" t="s">
        <v>1179</v>
      </c>
      <c r="BJ3064" s="18"/>
      <c r="BK3064" s="18" t="s">
        <v>6297</v>
      </c>
      <c r="BL3064" s="100" t="s">
        <v>1114</v>
      </c>
      <c r="BM3064" s="94" t="s">
        <v>305</v>
      </c>
    </row>
    <row r="3065" spans="53:65" ht="15" x14ac:dyDescent="0.25">
      <c r="BA3065" s="90" t="s">
        <v>6334</v>
      </c>
      <c r="BB3065" s="90" t="s">
        <v>5524</v>
      </c>
      <c r="BC3065" s="90" t="s">
        <v>6228</v>
      </c>
      <c r="BD3065" s="473" t="s">
        <v>1301</v>
      </c>
      <c r="BE3065">
        <v>3058</v>
      </c>
      <c r="BF3065" s="18" t="s">
        <v>5089</v>
      </c>
      <c r="BG3065" s="312" t="s">
        <v>2452</v>
      </c>
      <c r="BH3065" s="93" t="str">
        <f t="shared" si="112"/>
        <v>Oklahoma Grady</v>
      </c>
      <c r="BI3065" s="18" t="s">
        <v>1179</v>
      </c>
      <c r="BJ3065" s="18"/>
      <c r="BK3065" s="18" t="s">
        <v>6297</v>
      </c>
      <c r="BL3065" s="100" t="s">
        <v>1114</v>
      </c>
      <c r="BM3065" s="94" t="s">
        <v>305</v>
      </c>
    </row>
    <row r="3066" spans="53:65" ht="15" x14ac:dyDescent="0.25">
      <c r="BA3066" s="91" t="s">
        <v>6335</v>
      </c>
      <c r="BB3066" s="91" t="s">
        <v>5524</v>
      </c>
      <c r="BC3066" s="91" t="s">
        <v>6235</v>
      </c>
      <c r="BD3066" s="473" t="s">
        <v>1301</v>
      </c>
      <c r="BE3066">
        <v>3059</v>
      </c>
      <c r="BF3066" s="18" t="s">
        <v>5089</v>
      </c>
      <c r="BG3066" s="312" t="s">
        <v>1260</v>
      </c>
      <c r="BH3066" s="93" t="str">
        <f t="shared" si="112"/>
        <v>Oklahoma Grant</v>
      </c>
      <c r="BI3066" s="18" t="s">
        <v>1179</v>
      </c>
      <c r="BJ3066" s="18"/>
      <c r="BK3066" s="18" t="s">
        <v>6297</v>
      </c>
      <c r="BL3066" s="100" t="s">
        <v>1114</v>
      </c>
      <c r="BM3066" s="94" t="s">
        <v>305</v>
      </c>
    </row>
    <row r="3067" spans="53:65" ht="15" x14ac:dyDescent="0.25">
      <c r="BA3067" s="90" t="s">
        <v>6336</v>
      </c>
      <c r="BB3067" s="90" t="s">
        <v>5524</v>
      </c>
      <c r="BC3067" s="90" t="s">
        <v>6224</v>
      </c>
      <c r="BD3067" s="473" t="s">
        <v>1301</v>
      </c>
      <c r="BE3067">
        <v>3060</v>
      </c>
      <c r="BF3067" s="18" t="s">
        <v>5089</v>
      </c>
      <c r="BG3067" s="312" t="s">
        <v>6337</v>
      </c>
      <c r="BH3067" s="93" t="str">
        <f t="shared" si="112"/>
        <v>Oklahoma Greer</v>
      </c>
      <c r="BI3067" s="18" t="s">
        <v>1179</v>
      </c>
      <c r="BJ3067" s="18"/>
      <c r="BK3067" s="18" t="s">
        <v>6297</v>
      </c>
      <c r="BL3067" s="100" t="s">
        <v>1114</v>
      </c>
      <c r="BM3067" s="94" t="s">
        <v>305</v>
      </c>
    </row>
    <row r="3068" spans="53:65" ht="15" x14ac:dyDescent="0.25">
      <c r="BA3068" s="91" t="s">
        <v>6338</v>
      </c>
      <c r="BB3068" s="91" t="s">
        <v>5524</v>
      </c>
      <c r="BC3068" s="91" t="s">
        <v>6240</v>
      </c>
      <c r="BD3068" s="473" t="s">
        <v>1301</v>
      </c>
      <c r="BE3068">
        <v>3061</v>
      </c>
      <c r="BF3068" s="18" t="s">
        <v>5089</v>
      </c>
      <c r="BG3068" s="312" t="s">
        <v>6339</v>
      </c>
      <c r="BH3068" s="93" t="str">
        <f t="shared" si="112"/>
        <v>Oklahoma Harmon</v>
      </c>
      <c r="BI3068" s="18" t="s">
        <v>1179</v>
      </c>
      <c r="BJ3068" s="18"/>
      <c r="BK3068" s="18" t="s">
        <v>6297</v>
      </c>
      <c r="BL3068" s="100" t="s">
        <v>1114</v>
      </c>
      <c r="BM3068" s="94" t="s">
        <v>305</v>
      </c>
    </row>
    <row r="3069" spans="53:65" ht="15" x14ac:dyDescent="0.25">
      <c r="BA3069" s="90" t="s">
        <v>6340</v>
      </c>
      <c r="BB3069" s="90" t="s">
        <v>5524</v>
      </c>
      <c r="BC3069" s="90" t="s">
        <v>6224</v>
      </c>
      <c r="BD3069" s="473" t="s">
        <v>1301</v>
      </c>
      <c r="BE3069">
        <v>3062</v>
      </c>
      <c r="BF3069" s="18" t="s">
        <v>5089</v>
      </c>
      <c r="BG3069" s="312" t="s">
        <v>3853</v>
      </c>
      <c r="BH3069" s="93" t="str">
        <f t="shared" si="112"/>
        <v>Oklahoma Harper</v>
      </c>
      <c r="BI3069" s="18" t="s">
        <v>1179</v>
      </c>
      <c r="BJ3069" s="18"/>
      <c r="BK3069" s="18" t="s">
        <v>6297</v>
      </c>
      <c r="BL3069" s="100" t="s">
        <v>1114</v>
      </c>
      <c r="BM3069" s="94" t="s">
        <v>305</v>
      </c>
    </row>
    <row r="3070" spans="53:65" ht="15" x14ac:dyDescent="0.25">
      <c r="BA3070" s="91" t="s">
        <v>6341</v>
      </c>
      <c r="BB3070" s="91" t="s">
        <v>5524</v>
      </c>
      <c r="BC3070" s="91" t="s">
        <v>6228</v>
      </c>
      <c r="BD3070" s="473" t="s">
        <v>1301</v>
      </c>
      <c r="BE3070">
        <v>3063</v>
      </c>
      <c r="BF3070" s="18" t="s">
        <v>5089</v>
      </c>
      <c r="BG3070" s="312" t="s">
        <v>3857</v>
      </c>
      <c r="BH3070" s="93" t="str">
        <f t="shared" si="112"/>
        <v>Oklahoma Haskell</v>
      </c>
      <c r="BI3070" s="18" t="s">
        <v>1179</v>
      </c>
      <c r="BJ3070" s="18"/>
      <c r="BK3070" s="18" t="s">
        <v>1307</v>
      </c>
      <c r="BL3070" s="100" t="s">
        <v>1130</v>
      </c>
      <c r="BM3070" s="94" t="s">
        <v>2159</v>
      </c>
    </row>
    <row r="3071" spans="53:65" ht="15" x14ac:dyDescent="0.25">
      <c r="BA3071" s="90" t="s">
        <v>6342</v>
      </c>
      <c r="BB3071" s="90" t="s">
        <v>5524</v>
      </c>
      <c r="BC3071" s="90" t="s">
        <v>6240</v>
      </c>
      <c r="BD3071" s="473" t="s">
        <v>1301</v>
      </c>
      <c r="BE3071">
        <v>3064</v>
      </c>
      <c r="BF3071" s="18" t="s">
        <v>5089</v>
      </c>
      <c r="BG3071" s="312" t="s">
        <v>6343</v>
      </c>
      <c r="BH3071" s="93" t="str">
        <f t="shared" si="112"/>
        <v>Oklahoma Hughes</v>
      </c>
      <c r="BI3071" s="18" t="s">
        <v>1179</v>
      </c>
      <c r="BJ3071" s="18"/>
      <c r="BK3071" s="18" t="s">
        <v>1307</v>
      </c>
      <c r="BL3071" s="100" t="s">
        <v>1130</v>
      </c>
      <c r="BM3071" s="94" t="s">
        <v>6300</v>
      </c>
    </row>
    <row r="3072" spans="53:65" ht="15" x14ac:dyDescent="0.25">
      <c r="BA3072" s="91" t="s">
        <v>6344</v>
      </c>
      <c r="BB3072" s="91" t="s">
        <v>5524</v>
      </c>
      <c r="BC3072" s="91" t="s">
        <v>6240</v>
      </c>
      <c r="BD3072" s="473" t="s">
        <v>1301</v>
      </c>
      <c r="BE3072">
        <v>3065</v>
      </c>
      <c r="BF3072" s="18" t="s">
        <v>5089</v>
      </c>
      <c r="BG3072" s="312" t="s">
        <v>848</v>
      </c>
      <c r="BH3072" s="93" t="str">
        <f t="shared" si="112"/>
        <v>Oklahoma Jackson</v>
      </c>
      <c r="BI3072" s="18" t="s">
        <v>1179</v>
      </c>
      <c r="BJ3072" s="18"/>
      <c r="BK3072" s="18" t="s">
        <v>6297</v>
      </c>
      <c r="BL3072" s="100" t="s">
        <v>1114</v>
      </c>
      <c r="BM3072" s="94" t="s">
        <v>305</v>
      </c>
    </row>
    <row r="3073" spans="53:65" ht="15" x14ac:dyDescent="0.25">
      <c r="BA3073" s="90" t="s">
        <v>6345</v>
      </c>
      <c r="BB3073" s="90" t="s">
        <v>5524</v>
      </c>
      <c r="BC3073" s="90" t="s">
        <v>6224</v>
      </c>
      <c r="BD3073" s="473" t="s">
        <v>1301</v>
      </c>
      <c r="BE3073">
        <v>3066</v>
      </c>
      <c r="BF3073" s="18" t="s">
        <v>5089</v>
      </c>
      <c r="BG3073" s="312" t="s">
        <v>856</v>
      </c>
      <c r="BH3073" s="93" t="str">
        <f t="shared" si="112"/>
        <v>Oklahoma Jefferson</v>
      </c>
      <c r="BI3073" s="18" t="s">
        <v>1179</v>
      </c>
      <c r="BJ3073" s="18"/>
      <c r="BK3073" s="18" t="s">
        <v>6297</v>
      </c>
      <c r="BL3073" s="100" t="s">
        <v>1114</v>
      </c>
      <c r="BM3073" s="94" t="s">
        <v>305</v>
      </c>
    </row>
    <row r="3074" spans="53:65" ht="15" x14ac:dyDescent="0.25">
      <c r="BA3074" s="91" t="s">
        <v>6346</v>
      </c>
      <c r="BB3074" s="91" t="s">
        <v>5524</v>
      </c>
      <c r="BC3074" s="91" t="s">
        <v>6240</v>
      </c>
      <c r="BD3074" s="473" t="s">
        <v>1301</v>
      </c>
      <c r="BE3074">
        <v>3067</v>
      </c>
      <c r="BF3074" s="18" t="s">
        <v>5089</v>
      </c>
      <c r="BG3074" s="312" t="s">
        <v>5855</v>
      </c>
      <c r="BH3074" s="93" t="str">
        <f t="shared" si="112"/>
        <v>Oklahoma Johnston</v>
      </c>
      <c r="BI3074" s="18" t="s">
        <v>1179</v>
      </c>
      <c r="BJ3074" s="18"/>
      <c r="BK3074" s="18" t="s">
        <v>1307</v>
      </c>
      <c r="BL3074" s="100" t="s">
        <v>1130</v>
      </c>
      <c r="BM3074" s="94" t="s">
        <v>6300</v>
      </c>
    </row>
    <row r="3075" spans="53:65" ht="15" x14ac:dyDescent="0.25">
      <c r="BA3075" s="90" t="s">
        <v>6347</v>
      </c>
      <c r="BB3075" s="90" t="s">
        <v>5524</v>
      </c>
      <c r="BC3075" s="90" t="s">
        <v>6240</v>
      </c>
      <c r="BD3075" s="473" t="s">
        <v>1301</v>
      </c>
      <c r="BE3075">
        <v>3068</v>
      </c>
      <c r="BF3075" s="18" t="s">
        <v>5089</v>
      </c>
      <c r="BG3075" s="312" t="s">
        <v>6348</v>
      </c>
      <c r="BH3075" s="93" t="str">
        <f t="shared" si="112"/>
        <v>Oklahoma Kay</v>
      </c>
      <c r="BI3075" s="18" t="s">
        <v>1179</v>
      </c>
      <c r="BJ3075" s="18"/>
      <c r="BK3075" s="18" t="s">
        <v>6294</v>
      </c>
      <c r="BL3075" s="100" t="s">
        <v>1150</v>
      </c>
      <c r="BM3075" s="94" t="s">
        <v>2159</v>
      </c>
    </row>
    <row r="3076" spans="53:65" ht="15" x14ac:dyDescent="0.25">
      <c r="BA3076" s="91" t="s">
        <v>6349</v>
      </c>
      <c r="BB3076" s="91" t="s">
        <v>5524</v>
      </c>
      <c r="BC3076" s="91" t="s">
        <v>6222</v>
      </c>
      <c r="BD3076" s="473" t="s">
        <v>1301</v>
      </c>
      <c r="BE3076">
        <v>3069</v>
      </c>
      <c r="BF3076" s="18" t="s">
        <v>5089</v>
      </c>
      <c r="BG3076" s="312" t="s">
        <v>6350</v>
      </c>
      <c r="BH3076" s="93" t="str">
        <f t="shared" si="112"/>
        <v>Oklahoma Kingfisher</v>
      </c>
      <c r="BI3076" s="18" t="s">
        <v>1179</v>
      </c>
      <c r="BJ3076" s="18"/>
      <c r="BK3076" s="18" t="s">
        <v>6297</v>
      </c>
      <c r="BL3076" s="100" t="s">
        <v>1114</v>
      </c>
      <c r="BM3076" s="94" t="s">
        <v>305</v>
      </c>
    </row>
    <row r="3077" spans="53:65" ht="15" x14ac:dyDescent="0.25">
      <c r="BA3077" s="90" t="s">
        <v>6351</v>
      </c>
      <c r="BB3077" s="90" t="s">
        <v>5524</v>
      </c>
      <c r="BC3077" s="90" t="s">
        <v>6224</v>
      </c>
      <c r="BD3077" s="473" t="s">
        <v>1301</v>
      </c>
      <c r="BE3077">
        <v>3070</v>
      </c>
      <c r="BF3077" s="18" t="s">
        <v>5089</v>
      </c>
      <c r="BG3077" s="312" t="s">
        <v>1667</v>
      </c>
      <c r="BH3077" s="93" t="str">
        <f t="shared" si="112"/>
        <v>Oklahoma Kiowa</v>
      </c>
      <c r="BI3077" s="18" t="s">
        <v>1179</v>
      </c>
      <c r="BJ3077" s="18"/>
      <c r="BK3077" s="18" t="s">
        <v>6297</v>
      </c>
      <c r="BL3077" s="100" t="s">
        <v>1114</v>
      </c>
      <c r="BM3077" s="94" t="s">
        <v>305</v>
      </c>
    </row>
    <row r="3078" spans="53:65" ht="15" x14ac:dyDescent="0.25">
      <c r="BA3078" s="91" t="s">
        <v>6352</v>
      </c>
      <c r="BB3078" s="91" t="s">
        <v>5524</v>
      </c>
      <c r="BC3078" s="91" t="s">
        <v>6224</v>
      </c>
      <c r="BD3078" s="473" t="s">
        <v>1301</v>
      </c>
      <c r="BE3078">
        <v>3071</v>
      </c>
      <c r="BF3078" s="18" t="s">
        <v>5089</v>
      </c>
      <c r="BG3078" s="312" t="s">
        <v>6353</v>
      </c>
      <c r="BH3078" s="93" t="str">
        <f t="shared" si="112"/>
        <v>Oklahoma Latimer</v>
      </c>
      <c r="BI3078" s="18" t="s">
        <v>1179</v>
      </c>
      <c r="BJ3078" s="18"/>
      <c r="BK3078" s="18" t="s">
        <v>1307</v>
      </c>
      <c r="BL3078" s="100" t="s">
        <v>1130</v>
      </c>
      <c r="BM3078" s="94" t="s">
        <v>6300</v>
      </c>
    </row>
    <row r="3079" spans="53:65" ht="15" x14ac:dyDescent="0.25">
      <c r="BA3079" s="90" t="s">
        <v>6354</v>
      </c>
      <c r="BB3079" s="90" t="s">
        <v>5524</v>
      </c>
      <c r="BC3079" s="90" t="s">
        <v>6224</v>
      </c>
      <c r="BD3079" s="473" t="s">
        <v>1301</v>
      </c>
      <c r="BE3079">
        <v>3072</v>
      </c>
      <c r="BF3079" s="18" t="s">
        <v>5089</v>
      </c>
      <c r="BG3079" s="312" t="s">
        <v>6355</v>
      </c>
      <c r="BH3079" s="93" t="str">
        <f t="shared" si="112"/>
        <v>Oklahoma Le Flore</v>
      </c>
      <c r="BI3079" s="18" t="s">
        <v>1179</v>
      </c>
      <c r="BJ3079" s="18"/>
      <c r="BK3079" s="18" t="s">
        <v>1307</v>
      </c>
      <c r="BL3079" s="100" t="s">
        <v>1130</v>
      </c>
      <c r="BM3079" s="94" t="s">
        <v>6300</v>
      </c>
    </row>
    <row r="3080" spans="53:65" ht="15" x14ac:dyDescent="0.25">
      <c r="BA3080" s="91" t="s">
        <v>6356</v>
      </c>
      <c r="BB3080" s="91" t="s">
        <v>5524</v>
      </c>
      <c r="BC3080" s="91" t="s">
        <v>6224</v>
      </c>
      <c r="BD3080" s="473" t="s">
        <v>1301</v>
      </c>
      <c r="BE3080">
        <v>3073</v>
      </c>
      <c r="BF3080" s="18" t="s">
        <v>5089</v>
      </c>
      <c r="BG3080" s="312" t="s">
        <v>1296</v>
      </c>
      <c r="BH3080" s="93" t="str">
        <f t="shared" si="112"/>
        <v>Oklahoma Lincoln</v>
      </c>
      <c r="BI3080" s="18" t="s">
        <v>1179</v>
      </c>
      <c r="BJ3080" s="18"/>
      <c r="BK3080" s="18" t="s">
        <v>6294</v>
      </c>
      <c r="BL3080" s="100" t="s">
        <v>1150</v>
      </c>
      <c r="BM3080" s="94" t="s">
        <v>2159</v>
      </c>
    </row>
    <row r="3081" spans="53:65" ht="15" x14ac:dyDescent="0.25">
      <c r="BA3081" s="90" t="s">
        <v>6357</v>
      </c>
      <c r="BB3081" s="90" t="s">
        <v>5524</v>
      </c>
      <c r="BC3081" s="90" t="s">
        <v>6224</v>
      </c>
      <c r="BD3081" s="473" t="s">
        <v>1301</v>
      </c>
      <c r="BE3081">
        <v>3074</v>
      </c>
      <c r="BF3081" s="18" t="s">
        <v>5089</v>
      </c>
      <c r="BG3081" s="312" t="s">
        <v>1306</v>
      </c>
      <c r="BH3081" s="93" t="str">
        <f t="shared" si="112"/>
        <v>Oklahoma Logan</v>
      </c>
      <c r="BI3081" s="18" t="s">
        <v>1179</v>
      </c>
      <c r="BJ3081" s="18"/>
      <c r="BK3081" s="18" t="s">
        <v>6294</v>
      </c>
      <c r="BL3081" s="100" t="s">
        <v>1150</v>
      </c>
      <c r="BM3081" s="94" t="s">
        <v>2159</v>
      </c>
    </row>
    <row r="3082" spans="53:65" ht="15" x14ac:dyDescent="0.25">
      <c r="BA3082" s="91" t="s">
        <v>6358</v>
      </c>
      <c r="BB3082" s="91" t="s">
        <v>5524</v>
      </c>
      <c r="BC3082" s="91" t="s">
        <v>6224</v>
      </c>
      <c r="BD3082" s="473" t="s">
        <v>1301</v>
      </c>
      <c r="BE3082">
        <v>3075</v>
      </c>
      <c r="BF3082" s="18" t="s">
        <v>5089</v>
      </c>
      <c r="BG3082" s="312" t="s">
        <v>6359</v>
      </c>
      <c r="BH3082" s="93" t="str">
        <f t="shared" si="112"/>
        <v>Oklahoma Love</v>
      </c>
      <c r="BI3082" s="18" t="s">
        <v>1179</v>
      </c>
      <c r="BJ3082" s="18"/>
      <c r="BK3082" s="18" t="s">
        <v>6297</v>
      </c>
      <c r="BL3082" s="100" t="s">
        <v>1114</v>
      </c>
      <c r="BM3082" s="94" t="s">
        <v>305</v>
      </c>
    </row>
    <row r="3083" spans="53:65" ht="15" x14ac:dyDescent="0.25">
      <c r="BA3083" s="90" t="s">
        <v>6360</v>
      </c>
      <c r="BB3083" s="90" t="s">
        <v>5524</v>
      </c>
      <c r="BC3083" s="90" t="s">
        <v>6224</v>
      </c>
      <c r="BD3083" s="473" t="s">
        <v>1301</v>
      </c>
      <c r="BE3083">
        <v>3076</v>
      </c>
      <c r="BF3083" s="18" t="s">
        <v>5089</v>
      </c>
      <c r="BG3083" s="312" t="s">
        <v>6361</v>
      </c>
      <c r="BH3083" s="93" t="str">
        <f t="shared" si="112"/>
        <v>Oklahoma Major</v>
      </c>
      <c r="BI3083" s="18" t="s">
        <v>1179</v>
      </c>
      <c r="BJ3083" s="18"/>
      <c r="BK3083" s="18" t="s">
        <v>6297</v>
      </c>
      <c r="BL3083" s="100" t="s">
        <v>1114</v>
      </c>
      <c r="BM3083" s="94" t="s">
        <v>305</v>
      </c>
    </row>
    <row r="3084" spans="53:65" ht="15" x14ac:dyDescent="0.25">
      <c r="BA3084" s="91" t="s">
        <v>6362</v>
      </c>
      <c r="BB3084" s="91" t="s">
        <v>5524</v>
      </c>
      <c r="BC3084" s="91" t="s">
        <v>6224</v>
      </c>
      <c r="BD3084" s="473" t="s">
        <v>1301</v>
      </c>
      <c r="BE3084">
        <v>3077</v>
      </c>
      <c r="BF3084" s="18" t="s">
        <v>5089</v>
      </c>
      <c r="BG3084" s="312" t="s">
        <v>947</v>
      </c>
      <c r="BH3084" s="93" t="str">
        <f t="shared" si="112"/>
        <v>Oklahoma Marshall</v>
      </c>
      <c r="BI3084" s="18" t="s">
        <v>1179</v>
      </c>
      <c r="BJ3084" s="18"/>
      <c r="BK3084" s="18" t="s">
        <v>1307</v>
      </c>
      <c r="BL3084" s="100" t="s">
        <v>1130</v>
      </c>
      <c r="BM3084" s="94" t="s">
        <v>6300</v>
      </c>
    </row>
    <row r="3085" spans="53:65" ht="15" x14ac:dyDescent="0.25">
      <c r="BA3085" s="91" t="s">
        <v>6363</v>
      </c>
      <c r="BB3085" s="91" t="s">
        <v>5524</v>
      </c>
      <c r="BC3085" s="91" t="s">
        <v>6224</v>
      </c>
      <c r="BD3085" s="473" t="s">
        <v>1301</v>
      </c>
      <c r="BE3085">
        <v>3078</v>
      </c>
      <c r="BF3085" s="18" t="s">
        <v>5089</v>
      </c>
      <c r="BG3085" s="312" t="s">
        <v>6364</v>
      </c>
      <c r="BH3085" s="93" t="str">
        <f t="shared" si="112"/>
        <v>Oklahoma Mayes</v>
      </c>
      <c r="BI3085" s="18" t="s">
        <v>1179</v>
      </c>
      <c r="BJ3085" s="18"/>
      <c r="BK3085" s="18" t="s">
        <v>6294</v>
      </c>
      <c r="BL3085" s="100" t="s">
        <v>1150</v>
      </c>
      <c r="BM3085" s="94" t="s">
        <v>2159</v>
      </c>
    </row>
    <row r="3086" spans="53:65" ht="15" x14ac:dyDescent="0.25">
      <c r="BA3086" s="91" t="s">
        <v>6365</v>
      </c>
      <c r="BB3086" s="91" t="s">
        <v>5524</v>
      </c>
      <c r="BC3086" s="91" t="s">
        <v>6224</v>
      </c>
      <c r="BD3086" s="473" t="s">
        <v>1301</v>
      </c>
      <c r="BE3086">
        <v>3079</v>
      </c>
      <c r="BF3086" s="18" t="s">
        <v>5089</v>
      </c>
      <c r="BG3086" s="312" t="s">
        <v>6366</v>
      </c>
      <c r="BH3086" s="93" t="str">
        <f t="shared" si="112"/>
        <v>Oklahoma McClain</v>
      </c>
      <c r="BI3086" s="18" t="s">
        <v>1179</v>
      </c>
      <c r="BJ3086" s="18"/>
      <c r="BK3086" s="18" t="s">
        <v>6297</v>
      </c>
      <c r="BL3086" s="100" t="s">
        <v>1114</v>
      </c>
      <c r="BM3086" s="94" t="s">
        <v>305</v>
      </c>
    </row>
    <row r="3087" spans="53:65" ht="15" x14ac:dyDescent="0.25">
      <c r="BA3087" s="90" t="s">
        <v>6367</v>
      </c>
      <c r="BB3087" s="90" t="s">
        <v>5524</v>
      </c>
      <c r="BC3087" s="90" t="s">
        <v>6224</v>
      </c>
      <c r="BD3087" s="473" t="s">
        <v>1301</v>
      </c>
      <c r="BE3087">
        <v>3080</v>
      </c>
      <c r="BF3087" s="18" t="s">
        <v>5089</v>
      </c>
      <c r="BG3087" s="312" t="s">
        <v>6368</v>
      </c>
      <c r="BH3087" s="93" t="str">
        <f t="shared" si="112"/>
        <v>Oklahoma McCurtain</v>
      </c>
      <c r="BI3087" s="18" t="s">
        <v>1179</v>
      </c>
      <c r="BJ3087" s="18"/>
      <c r="BK3087" s="18" t="s">
        <v>1307</v>
      </c>
      <c r="BL3087" s="100" t="s">
        <v>1130</v>
      </c>
      <c r="BM3087" s="94" t="s">
        <v>6300</v>
      </c>
    </row>
    <row r="3088" spans="53:65" ht="15" x14ac:dyDescent="0.25">
      <c r="BA3088" s="91" t="s">
        <v>6369</v>
      </c>
      <c r="BB3088" s="91" t="s">
        <v>5524</v>
      </c>
      <c r="BC3088" s="91" t="s">
        <v>6224</v>
      </c>
      <c r="BD3088" s="473" t="s">
        <v>1301</v>
      </c>
      <c r="BE3088">
        <v>3081</v>
      </c>
      <c r="BF3088" s="18" t="s">
        <v>5089</v>
      </c>
      <c r="BG3088" s="312" t="s">
        <v>2609</v>
      </c>
      <c r="BH3088" s="93" t="str">
        <f t="shared" si="112"/>
        <v>Oklahoma McIntosh</v>
      </c>
      <c r="BI3088" s="18" t="s">
        <v>1179</v>
      </c>
      <c r="BJ3088" s="18"/>
      <c r="BK3088" s="18" t="s">
        <v>1307</v>
      </c>
      <c r="BL3088" s="100" t="s">
        <v>1130</v>
      </c>
      <c r="BM3088" s="94" t="s">
        <v>2159</v>
      </c>
    </row>
    <row r="3089" spans="53:65" ht="15" x14ac:dyDescent="0.25">
      <c r="BA3089" s="90" t="s">
        <v>6370</v>
      </c>
      <c r="BB3089" s="90" t="s">
        <v>5524</v>
      </c>
      <c r="BC3089" s="90" t="s">
        <v>6267</v>
      </c>
      <c r="BD3089" s="473" t="s">
        <v>1301</v>
      </c>
      <c r="BE3089">
        <v>3082</v>
      </c>
      <c r="BF3089" s="18" t="s">
        <v>5089</v>
      </c>
      <c r="BG3089" s="312" t="s">
        <v>2638</v>
      </c>
      <c r="BH3089" s="93" t="str">
        <f t="shared" si="112"/>
        <v>Oklahoma Murray</v>
      </c>
      <c r="BI3089" s="18" t="s">
        <v>1179</v>
      </c>
      <c r="BJ3089" s="18"/>
      <c r="BK3089" s="18" t="s">
        <v>6297</v>
      </c>
      <c r="BL3089" s="100" t="s">
        <v>1114</v>
      </c>
      <c r="BM3089" s="94" t="s">
        <v>305</v>
      </c>
    </row>
    <row r="3090" spans="53:65" ht="15" x14ac:dyDescent="0.25">
      <c r="BA3090" s="91" t="s">
        <v>6371</v>
      </c>
      <c r="BB3090" s="91" t="s">
        <v>5524</v>
      </c>
      <c r="BC3090" s="91" t="s">
        <v>6372</v>
      </c>
      <c r="BD3090" s="473" t="s">
        <v>1301</v>
      </c>
      <c r="BE3090">
        <v>3083</v>
      </c>
      <c r="BF3090" s="18" t="s">
        <v>5089</v>
      </c>
      <c r="BG3090" s="312" t="s">
        <v>6373</v>
      </c>
      <c r="BH3090" s="93" t="str">
        <f t="shared" si="112"/>
        <v>Oklahoma Muskogee</v>
      </c>
      <c r="BI3090" s="18" t="s">
        <v>1179</v>
      </c>
      <c r="BJ3090" s="18"/>
      <c r="BK3090" s="18" t="s">
        <v>6294</v>
      </c>
      <c r="BL3090" s="100" t="s">
        <v>1150</v>
      </c>
      <c r="BM3090" s="94" t="s">
        <v>2159</v>
      </c>
    </row>
    <row r="3091" spans="53:65" ht="15" x14ac:dyDescent="0.25">
      <c r="BA3091" s="90" t="s">
        <v>6374</v>
      </c>
      <c r="BB3091" s="90" t="s">
        <v>5524</v>
      </c>
      <c r="BC3091" s="90" t="s">
        <v>6267</v>
      </c>
      <c r="BD3091" s="473" t="s">
        <v>1301</v>
      </c>
      <c r="BE3091">
        <v>3084</v>
      </c>
      <c r="BF3091" s="18" t="s">
        <v>5089</v>
      </c>
      <c r="BG3091" s="312" t="s">
        <v>3533</v>
      </c>
      <c r="BH3091" s="93" t="str">
        <f t="shared" si="112"/>
        <v>Oklahoma Noble</v>
      </c>
      <c r="BI3091" s="18" t="s">
        <v>1179</v>
      </c>
      <c r="BJ3091" s="18"/>
      <c r="BK3091" s="18" t="s">
        <v>6294</v>
      </c>
      <c r="BL3091" s="100" t="s">
        <v>1150</v>
      </c>
      <c r="BM3091" s="94" t="s">
        <v>2159</v>
      </c>
    </row>
    <row r="3092" spans="53:65" ht="15" x14ac:dyDescent="0.25">
      <c r="BA3092" s="91" t="s">
        <v>6375</v>
      </c>
      <c r="BB3092" s="91" t="s">
        <v>5524</v>
      </c>
      <c r="BC3092" s="91" t="s">
        <v>6372</v>
      </c>
      <c r="BD3092" s="473" t="s">
        <v>1301</v>
      </c>
      <c r="BE3092">
        <v>3085</v>
      </c>
      <c r="BF3092" s="18" t="s">
        <v>5089</v>
      </c>
      <c r="BG3092" s="312" t="s">
        <v>6376</v>
      </c>
      <c r="BH3092" s="93" t="str">
        <f t="shared" si="112"/>
        <v>Oklahoma Nowata</v>
      </c>
      <c r="BI3092" s="18" t="s">
        <v>1179</v>
      </c>
      <c r="BJ3092" s="18"/>
      <c r="BK3092" s="18" t="s">
        <v>6294</v>
      </c>
      <c r="BL3092" s="100" t="s">
        <v>1150</v>
      </c>
      <c r="BM3092" s="94" t="s">
        <v>2159</v>
      </c>
    </row>
    <row r="3093" spans="53:65" ht="15" x14ac:dyDescent="0.25">
      <c r="BA3093" s="90" t="s">
        <v>6377</v>
      </c>
      <c r="BB3093" s="90" t="s">
        <v>5524</v>
      </c>
      <c r="BC3093" s="90" t="s">
        <v>6267</v>
      </c>
      <c r="BD3093" s="473" t="s">
        <v>1301</v>
      </c>
      <c r="BE3093">
        <v>3086</v>
      </c>
      <c r="BF3093" s="18" t="s">
        <v>5089</v>
      </c>
      <c r="BG3093" s="312" t="s">
        <v>6378</v>
      </c>
      <c r="BH3093" s="93" t="str">
        <f t="shared" si="112"/>
        <v>Oklahoma Okfuskee</v>
      </c>
      <c r="BI3093" s="18" t="s">
        <v>1179</v>
      </c>
      <c r="BJ3093" s="18"/>
      <c r="BK3093" s="18" t="s">
        <v>6294</v>
      </c>
      <c r="BL3093" s="100" t="s">
        <v>1150</v>
      </c>
      <c r="BM3093" s="94" t="s">
        <v>2159</v>
      </c>
    </row>
    <row r="3094" spans="53:65" ht="15" x14ac:dyDescent="0.25">
      <c r="BA3094" s="90" t="s">
        <v>6379</v>
      </c>
      <c r="BB3094" s="90" t="s">
        <v>5524</v>
      </c>
      <c r="BC3094" s="90" t="s">
        <v>6372</v>
      </c>
      <c r="BD3094" s="473" t="s">
        <v>1301</v>
      </c>
      <c r="BE3094">
        <v>3087</v>
      </c>
      <c r="BF3094" s="18" t="s">
        <v>5089</v>
      </c>
      <c r="BG3094" s="312" t="s">
        <v>5089</v>
      </c>
      <c r="BH3094" s="93" t="str">
        <f t="shared" si="112"/>
        <v>Oklahoma Oklahoma</v>
      </c>
      <c r="BI3094" s="18" t="s">
        <v>1179</v>
      </c>
      <c r="BJ3094" s="18"/>
      <c r="BK3094" s="18" t="s">
        <v>6294</v>
      </c>
      <c r="BL3094" s="100" t="s">
        <v>1150</v>
      </c>
      <c r="BM3094" s="94" t="s">
        <v>2159</v>
      </c>
    </row>
    <row r="3095" spans="53:65" ht="15" x14ac:dyDescent="0.25">
      <c r="BA3095" s="91" t="s">
        <v>6380</v>
      </c>
      <c r="BB3095" s="91" t="s">
        <v>5524</v>
      </c>
      <c r="BC3095" s="91" t="s">
        <v>6372</v>
      </c>
      <c r="BD3095" s="473" t="s">
        <v>1301</v>
      </c>
      <c r="BE3095">
        <v>3088</v>
      </c>
      <c r="BF3095" s="18" t="s">
        <v>5089</v>
      </c>
      <c r="BG3095" s="312" t="s">
        <v>6381</v>
      </c>
      <c r="BH3095" s="93" t="str">
        <f t="shared" si="112"/>
        <v>Oklahoma Okmulgee</v>
      </c>
      <c r="BI3095" s="18" t="s">
        <v>1179</v>
      </c>
      <c r="BJ3095" s="18"/>
      <c r="BK3095" s="18" t="s">
        <v>6294</v>
      </c>
      <c r="BL3095" s="100" t="s">
        <v>1150</v>
      </c>
      <c r="BM3095" s="94" t="s">
        <v>2159</v>
      </c>
    </row>
    <row r="3096" spans="53:65" ht="15" x14ac:dyDescent="0.25">
      <c r="BA3096" s="90" t="s">
        <v>6382</v>
      </c>
      <c r="BB3096" s="90" t="s">
        <v>5524</v>
      </c>
      <c r="BC3096" s="90" t="s">
        <v>6267</v>
      </c>
      <c r="BD3096" s="473" t="s">
        <v>1301</v>
      </c>
      <c r="BE3096">
        <v>3089</v>
      </c>
      <c r="BF3096" s="18" t="s">
        <v>5089</v>
      </c>
      <c r="BG3096" s="312" t="s">
        <v>3904</v>
      </c>
      <c r="BH3096" s="93" t="str">
        <f t="shared" si="112"/>
        <v>Oklahoma Osage</v>
      </c>
      <c r="BI3096" s="18" t="s">
        <v>1179</v>
      </c>
      <c r="BJ3096" s="18"/>
      <c r="BK3096" s="18" t="s">
        <v>6294</v>
      </c>
      <c r="BL3096" s="100" t="s">
        <v>1150</v>
      </c>
      <c r="BM3096" s="94" t="s">
        <v>2159</v>
      </c>
    </row>
    <row r="3097" spans="53:65" ht="15" x14ac:dyDescent="0.25">
      <c r="BA3097" s="91" t="s">
        <v>6383</v>
      </c>
      <c r="BB3097" s="91" t="s">
        <v>5524</v>
      </c>
      <c r="BC3097" s="91" t="s">
        <v>6372</v>
      </c>
      <c r="BD3097" s="473" t="s">
        <v>1301</v>
      </c>
      <c r="BE3097">
        <v>3090</v>
      </c>
      <c r="BF3097" s="18" t="s">
        <v>5089</v>
      </c>
      <c r="BG3097" s="312" t="s">
        <v>3908</v>
      </c>
      <c r="BH3097" s="93" t="str">
        <f t="shared" si="112"/>
        <v>Oklahoma Ottawa</v>
      </c>
      <c r="BI3097" s="18" t="s">
        <v>1179</v>
      </c>
      <c r="BJ3097" s="18"/>
      <c r="BK3097" s="18" t="s">
        <v>6294</v>
      </c>
      <c r="BL3097" s="100" t="s">
        <v>1150</v>
      </c>
      <c r="BM3097" s="94" t="s">
        <v>2159</v>
      </c>
    </row>
    <row r="3098" spans="53:65" ht="15" x14ac:dyDescent="0.25">
      <c r="BA3098" s="90" t="s">
        <v>6384</v>
      </c>
      <c r="BB3098" s="90" t="s">
        <v>5524</v>
      </c>
      <c r="BC3098" s="90" t="s">
        <v>6267</v>
      </c>
      <c r="BD3098" s="473" t="s">
        <v>1301</v>
      </c>
      <c r="BE3098">
        <v>3091</v>
      </c>
      <c r="BF3098" s="18" t="s">
        <v>5089</v>
      </c>
      <c r="BG3098" s="312" t="s">
        <v>3910</v>
      </c>
      <c r="BH3098" s="93" t="str">
        <f t="shared" si="112"/>
        <v>Oklahoma Pawnee</v>
      </c>
      <c r="BI3098" s="18" t="s">
        <v>1179</v>
      </c>
      <c r="BJ3098" s="18"/>
      <c r="BK3098" s="18" t="s">
        <v>6294</v>
      </c>
      <c r="BL3098" s="100" t="s">
        <v>1150</v>
      </c>
      <c r="BM3098" s="94" t="s">
        <v>2159</v>
      </c>
    </row>
    <row r="3099" spans="53:65" ht="15" x14ac:dyDescent="0.25">
      <c r="BA3099" s="91" t="s">
        <v>6385</v>
      </c>
      <c r="BB3099" s="91" t="s">
        <v>5524</v>
      </c>
      <c r="BC3099" s="91" t="s">
        <v>6267</v>
      </c>
      <c r="BD3099" s="473" t="s">
        <v>1301</v>
      </c>
      <c r="BE3099">
        <v>3092</v>
      </c>
      <c r="BF3099" s="18" t="s">
        <v>5089</v>
      </c>
      <c r="BG3099" s="312" t="s">
        <v>6386</v>
      </c>
      <c r="BH3099" s="93" t="str">
        <f t="shared" si="112"/>
        <v>Oklahoma Payne</v>
      </c>
      <c r="BI3099" s="18" t="s">
        <v>1179</v>
      </c>
      <c r="BJ3099" s="18"/>
      <c r="BK3099" s="18" t="s">
        <v>6294</v>
      </c>
      <c r="BL3099" s="100" t="s">
        <v>1150</v>
      </c>
      <c r="BM3099" s="94" t="s">
        <v>2159</v>
      </c>
    </row>
    <row r="3100" spans="53:65" ht="15" x14ac:dyDescent="0.25">
      <c r="BA3100" s="90" t="s">
        <v>6387</v>
      </c>
      <c r="BB3100" s="90" t="s">
        <v>5524</v>
      </c>
      <c r="BC3100" s="90" t="s">
        <v>6372</v>
      </c>
      <c r="BD3100" s="473" t="s">
        <v>1301</v>
      </c>
      <c r="BE3100">
        <v>3093</v>
      </c>
      <c r="BF3100" s="18" t="s">
        <v>5089</v>
      </c>
      <c r="BG3100" s="312" t="s">
        <v>6388</v>
      </c>
      <c r="BH3100" s="93" t="str">
        <f t="shared" si="112"/>
        <v>Oklahoma Pittsburg</v>
      </c>
      <c r="BI3100" s="18" t="s">
        <v>1179</v>
      </c>
      <c r="BJ3100" s="18"/>
      <c r="BK3100" s="18" t="s">
        <v>1307</v>
      </c>
      <c r="BL3100" s="100" t="s">
        <v>1130</v>
      </c>
      <c r="BM3100" s="94" t="s">
        <v>6300</v>
      </c>
    </row>
    <row r="3101" spans="53:65" ht="15" x14ac:dyDescent="0.25">
      <c r="BA3101" s="91" t="s">
        <v>6389</v>
      </c>
      <c r="BB3101" s="91" t="s">
        <v>5524</v>
      </c>
      <c r="BC3101" s="91" t="s">
        <v>6372</v>
      </c>
      <c r="BD3101" s="473" t="s">
        <v>1301</v>
      </c>
      <c r="BE3101">
        <v>3094</v>
      </c>
      <c r="BF3101" s="18" t="s">
        <v>5089</v>
      </c>
      <c r="BG3101" s="312" t="s">
        <v>5027</v>
      </c>
      <c r="BH3101" s="93" t="str">
        <f t="shared" si="112"/>
        <v>Oklahoma Pontotoc</v>
      </c>
      <c r="BI3101" s="18" t="s">
        <v>1179</v>
      </c>
      <c r="BJ3101" s="18"/>
      <c r="BK3101" s="18" t="s">
        <v>1307</v>
      </c>
      <c r="BL3101" s="100" t="s">
        <v>1130</v>
      </c>
      <c r="BM3101" s="94" t="s">
        <v>6300</v>
      </c>
    </row>
    <row r="3102" spans="53:65" ht="15" x14ac:dyDescent="0.25">
      <c r="BA3102" s="90" t="s">
        <v>6390</v>
      </c>
      <c r="BB3102" s="90" t="s">
        <v>5524</v>
      </c>
      <c r="BC3102" s="90" t="s">
        <v>6267</v>
      </c>
      <c r="BD3102" s="473" t="s">
        <v>1301</v>
      </c>
      <c r="BE3102">
        <v>3095</v>
      </c>
      <c r="BF3102" s="18" t="s">
        <v>5089</v>
      </c>
      <c r="BG3102" s="312" t="s">
        <v>3913</v>
      </c>
      <c r="BH3102" s="93" t="str">
        <f t="shared" si="112"/>
        <v>Oklahoma Pottawatomie</v>
      </c>
      <c r="BI3102" s="18" t="s">
        <v>1179</v>
      </c>
      <c r="BJ3102" s="18"/>
      <c r="BK3102" s="18" t="s">
        <v>1307</v>
      </c>
      <c r="BL3102" s="100" t="s">
        <v>1130</v>
      </c>
      <c r="BM3102" s="94" t="s">
        <v>6300</v>
      </c>
    </row>
    <row r="3103" spans="53:65" ht="15" x14ac:dyDescent="0.25">
      <c r="BA3103" s="91" t="s">
        <v>6391</v>
      </c>
      <c r="BB3103" s="91" t="s">
        <v>5524</v>
      </c>
      <c r="BC3103" s="91" t="s">
        <v>6267</v>
      </c>
      <c r="BD3103" s="473" t="s">
        <v>1301</v>
      </c>
      <c r="BE3103">
        <v>3096</v>
      </c>
      <c r="BF3103" s="18" t="s">
        <v>5089</v>
      </c>
      <c r="BG3103" s="312" t="s">
        <v>6392</v>
      </c>
      <c r="BH3103" s="93" t="str">
        <f t="shared" si="112"/>
        <v>Oklahoma Pushmataha</v>
      </c>
      <c r="BI3103" s="18" t="s">
        <v>1179</v>
      </c>
      <c r="BJ3103" s="18"/>
      <c r="BK3103" s="18" t="s">
        <v>1307</v>
      </c>
      <c r="BL3103" s="100" t="s">
        <v>1130</v>
      </c>
      <c r="BM3103" s="94" t="s">
        <v>6300</v>
      </c>
    </row>
    <row r="3104" spans="53:65" ht="15" x14ac:dyDescent="0.25">
      <c r="BA3104" s="90" t="s">
        <v>6393</v>
      </c>
      <c r="BB3104" s="90" t="s">
        <v>5524</v>
      </c>
      <c r="BC3104" s="90" t="s">
        <v>6267</v>
      </c>
      <c r="BD3104" s="473" t="s">
        <v>1301</v>
      </c>
      <c r="BE3104">
        <v>3097</v>
      </c>
      <c r="BF3104" s="18" t="s">
        <v>5089</v>
      </c>
      <c r="BG3104" s="312" t="s">
        <v>6394</v>
      </c>
      <c r="BH3104" s="93" t="str">
        <f t="shared" si="112"/>
        <v>Oklahoma Roger Mills</v>
      </c>
      <c r="BI3104" s="18" t="s">
        <v>1179</v>
      </c>
      <c r="BJ3104" s="18"/>
      <c r="BK3104" s="18" t="s">
        <v>6297</v>
      </c>
      <c r="BL3104" s="100" t="s">
        <v>1114</v>
      </c>
      <c r="BM3104" s="94" t="s">
        <v>305</v>
      </c>
    </row>
    <row r="3105" spans="53:65" ht="15" x14ac:dyDescent="0.25">
      <c r="BA3105" s="91" t="s">
        <v>6395</v>
      </c>
      <c r="BB3105" s="91" t="s">
        <v>5524</v>
      </c>
      <c r="BC3105" s="91" t="s">
        <v>6372</v>
      </c>
      <c r="BD3105" s="473" t="s">
        <v>1301</v>
      </c>
      <c r="BE3105">
        <v>3098</v>
      </c>
      <c r="BF3105" s="18" t="s">
        <v>5089</v>
      </c>
      <c r="BG3105" s="312" t="s">
        <v>6396</v>
      </c>
      <c r="BH3105" s="93" t="str">
        <f t="shared" si="112"/>
        <v>Oklahoma Rogers</v>
      </c>
      <c r="BI3105" s="18" t="s">
        <v>1179</v>
      </c>
      <c r="BJ3105" s="18"/>
      <c r="BK3105" s="18" t="s">
        <v>6294</v>
      </c>
      <c r="BL3105" s="100" t="s">
        <v>1150</v>
      </c>
      <c r="BM3105" s="94" t="s">
        <v>2159</v>
      </c>
    </row>
    <row r="3106" spans="53:65" ht="15" x14ac:dyDescent="0.25">
      <c r="BA3106" s="90" t="s">
        <v>6397</v>
      </c>
      <c r="BB3106" s="90" t="s">
        <v>5524</v>
      </c>
      <c r="BC3106" s="90" t="s">
        <v>6235</v>
      </c>
      <c r="BD3106" s="473" t="s">
        <v>1301</v>
      </c>
      <c r="BE3106">
        <v>3099</v>
      </c>
      <c r="BF3106" s="18" t="s">
        <v>5089</v>
      </c>
      <c r="BG3106" s="312" t="s">
        <v>2080</v>
      </c>
      <c r="BH3106" s="93" t="str">
        <f t="shared" si="112"/>
        <v>Oklahoma Seminole</v>
      </c>
      <c r="BI3106" s="18" t="s">
        <v>1179</v>
      </c>
      <c r="BJ3106" s="18"/>
      <c r="BK3106" s="18" t="s">
        <v>1307</v>
      </c>
      <c r="BL3106" s="100" t="s">
        <v>1130</v>
      </c>
      <c r="BM3106" s="94" t="s">
        <v>6300</v>
      </c>
    </row>
    <row r="3107" spans="53:65" ht="15" x14ac:dyDescent="0.25">
      <c r="BA3107" s="91" t="s">
        <v>6398</v>
      </c>
      <c r="BB3107" s="91" t="s">
        <v>5524</v>
      </c>
      <c r="BC3107" s="91" t="s">
        <v>6267</v>
      </c>
      <c r="BD3107" s="473" t="s">
        <v>1301</v>
      </c>
      <c r="BE3107">
        <v>3100</v>
      </c>
      <c r="BF3107" s="18" t="s">
        <v>5089</v>
      </c>
      <c r="BG3107" s="312" t="s">
        <v>6399</v>
      </c>
      <c r="BH3107" s="93" t="str">
        <f t="shared" si="112"/>
        <v>Oklahoma Sequoyah</v>
      </c>
      <c r="BI3107" s="18" t="s">
        <v>1179</v>
      </c>
      <c r="BJ3107" s="18"/>
      <c r="BK3107" s="18" t="s">
        <v>6294</v>
      </c>
      <c r="BL3107" s="100" t="s">
        <v>1150</v>
      </c>
      <c r="BM3107" s="94" t="s">
        <v>2159</v>
      </c>
    </row>
    <row r="3108" spans="53:65" ht="15" x14ac:dyDescent="0.25">
      <c r="BA3108" s="91" t="s">
        <v>6400</v>
      </c>
      <c r="BB3108" s="91" t="s">
        <v>5524</v>
      </c>
      <c r="BC3108" s="91" t="s">
        <v>6372</v>
      </c>
      <c r="BD3108" s="473" t="s">
        <v>1301</v>
      </c>
      <c r="BE3108">
        <v>3101</v>
      </c>
      <c r="BF3108" s="18" t="s">
        <v>5089</v>
      </c>
      <c r="BG3108" s="312" t="s">
        <v>2741</v>
      </c>
      <c r="BH3108" s="93" t="str">
        <f t="shared" si="112"/>
        <v>Oklahoma Stephens</v>
      </c>
      <c r="BI3108" s="18" t="s">
        <v>1179</v>
      </c>
      <c r="BJ3108" s="18"/>
      <c r="BK3108" s="18" t="s">
        <v>6297</v>
      </c>
      <c r="BL3108" s="100" t="s">
        <v>1114</v>
      </c>
      <c r="BM3108" s="94" t="s">
        <v>305</v>
      </c>
    </row>
    <row r="3109" spans="53:65" ht="15" x14ac:dyDescent="0.25">
      <c r="BA3109" s="90" t="s">
        <v>6401</v>
      </c>
      <c r="BB3109" s="90" t="s">
        <v>5524</v>
      </c>
      <c r="BC3109" s="90" t="s">
        <v>6267</v>
      </c>
      <c r="BD3109" s="473" t="s">
        <v>1301</v>
      </c>
      <c r="BE3109">
        <v>3102</v>
      </c>
      <c r="BF3109" s="18" t="s">
        <v>5089</v>
      </c>
      <c r="BG3109" s="312" t="s">
        <v>5238</v>
      </c>
      <c r="BH3109" s="93" t="str">
        <f t="shared" ref="BH3109:BH3184" si="113">_xlfn.CONCAT(BF3109," ",BG3109)</f>
        <v>Oklahoma Texas</v>
      </c>
      <c r="BI3109" s="18" t="s">
        <v>1179</v>
      </c>
      <c r="BJ3109" s="18"/>
      <c r="BK3109" s="18" t="s">
        <v>6303</v>
      </c>
      <c r="BL3109" s="100" t="s">
        <v>4566</v>
      </c>
      <c r="BM3109" s="94" t="s">
        <v>305</v>
      </c>
    </row>
    <row r="3110" spans="53:65" ht="15" x14ac:dyDescent="0.25">
      <c r="BA3110" s="91" t="s">
        <v>6402</v>
      </c>
      <c r="BB3110" s="91" t="s">
        <v>5524</v>
      </c>
      <c r="BC3110" s="91" t="s">
        <v>6372</v>
      </c>
      <c r="BD3110" s="473" t="s">
        <v>1301</v>
      </c>
      <c r="BE3110">
        <v>3103</v>
      </c>
      <c r="BF3110" s="18" t="s">
        <v>5089</v>
      </c>
      <c r="BG3110" s="312" t="s">
        <v>6403</v>
      </c>
      <c r="BH3110" s="93" t="str">
        <f t="shared" si="113"/>
        <v>Oklahoma Tillman</v>
      </c>
      <c r="BI3110" s="18" t="s">
        <v>1179</v>
      </c>
      <c r="BJ3110" s="18"/>
      <c r="BK3110" s="18" t="s">
        <v>6297</v>
      </c>
      <c r="BL3110" s="100" t="s">
        <v>1114</v>
      </c>
      <c r="BM3110" s="94" t="s">
        <v>305</v>
      </c>
    </row>
    <row r="3111" spans="53:65" ht="15" x14ac:dyDescent="0.25">
      <c r="BA3111" s="90" t="s">
        <v>6404</v>
      </c>
      <c r="BB3111" s="90" t="s">
        <v>5524</v>
      </c>
      <c r="BC3111" s="90" t="s">
        <v>6267</v>
      </c>
      <c r="BD3111" s="473" t="s">
        <v>1301</v>
      </c>
      <c r="BE3111">
        <v>3104</v>
      </c>
      <c r="BF3111" s="18" t="s">
        <v>5089</v>
      </c>
      <c r="BG3111" s="312" t="s">
        <v>6405</v>
      </c>
      <c r="BH3111" s="93" t="str">
        <f t="shared" si="113"/>
        <v>Oklahoma Tulsa</v>
      </c>
      <c r="BI3111" s="18" t="s">
        <v>1179</v>
      </c>
      <c r="BJ3111" s="18"/>
      <c r="BK3111" s="18" t="s">
        <v>6294</v>
      </c>
      <c r="BL3111" s="100" t="s">
        <v>1150</v>
      </c>
      <c r="BM3111" s="94" t="s">
        <v>2159</v>
      </c>
    </row>
    <row r="3112" spans="53:65" ht="15" x14ac:dyDescent="0.25">
      <c r="BA3112" s="90" t="s">
        <v>6406</v>
      </c>
      <c r="BB3112" s="90" t="s">
        <v>5524</v>
      </c>
      <c r="BC3112" s="90" t="s">
        <v>6267</v>
      </c>
      <c r="BD3112" s="473" t="s">
        <v>1301</v>
      </c>
      <c r="BE3112">
        <v>3105</v>
      </c>
      <c r="BF3112" s="18" t="s">
        <v>5089</v>
      </c>
      <c r="BG3112" s="312" t="s">
        <v>6407</v>
      </c>
      <c r="BH3112" s="93" t="str">
        <f t="shared" si="113"/>
        <v>Oklahoma Wagoner</v>
      </c>
      <c r="BI3112" s="18" t="s">
        <v>1179</v>
      </c>
      <c r="BJ3112" s="18"/>
      <c r="BK3112" s="18" t="s">
        <v>6294</v>
      </c>
      <c r="BL3112" s="100" t="s">
        <v>1150</v>
      </c>
      <c r="BM3112" s="94" t="s">
        <v>2159</v>
      </c>
    </row>
    <row r="3113" spans="53:65" ht="15" x14ac:dyDescent="0.25">
      <c r="BA3113" s="91" t="s">
        <v>6408</v>
      </c>
      <c r="BB3113" s="91" t="s">
        <v>5524</v>
      </c>
      <c r="BC3113" s="91" t="s">
        <v>6267</v>
      </c>
      <c r="BD3113" s="473" t="s">
        <v>1301</v>
      </c>
      <c r="BE3113">
        <v>3106</v>
      </c>
      <c r="BF3113" s="18" t="s">
        <v>5089</v>
      </c>
      <c r="BG3113" s="312" t="s">
        <v>1083</v>
      </c>
      <c r="BH3113" s="93" t="str">
        <f t="shared" si="113"/>
        <v>Oklahoma Washington</v>
      </c>
      <c r="BI3113" s="18" t="s">
        <v>1179</v>
      </c>
      <c r="BJ3113" s="18"/>
      <c r="BK3113" s="18" t="s">
        <v>6294</v>
      </c>
      <c r="BL3113" s="100" t="s">
        <v>1150</v>
      </c>
      <c r="BM3113" s="94" t="s">
        <v>2159</v>
      </c>
    </row>
    <row r="3114" spans="53:65" ht="15" x14ac:dyDescent="0.25">
      <c r="BA3114" s="91" t="s">
        <v>6409</v>
      </c>
      <c r="BB3114" s="91" t="s">
        <v>5524</v>
      </c>
      <c r="BC3114" s="91" t="s">
        <v>6267</v>
      </c>
      <c r="BD3114" s="473" t="s">
        <v>1301</v>
      </c>
      <c r="BE3114">
        <v>3107</v>
      </c>
      <c r="BF3114" s="18" t="s">
        <v>5089</v>
      </c>
      <c r="BG3114" s="312" t="s">
        <v>6410</v>
      </c>
      <c r="BH3114" s="93" t="str">
        <f t="shared" si="113"/>
        <v>Oklahoma Washita</v>
      </c>
      <c r="BI3114" s="18" t="s">
        <v>1179</v>
      </c>
      <c r="BJ3114" s="18"/>
      <c r="BK3114" s="18" t="s">
        <v>6297</v>
      </c>
      <c r="BL3114" s="100" t="s">
        <v>1114</v>
      </c>
      <c r="BM3114" s="94" t="s">
        <v>305</v>
      </c>
    </row>
    <row r="3115" spans="53:65" ht="15" x14ac:dyDescent="0.25">
      <c r="BA3115" s="90" t="s">
        <v>6411</v>
      </c>
      <c r="BB3115" s="90" t="s">
        <v>5524</v>
      </c>
      <c r="BC3115" s="90" t="s">
        <v>6267</v>
      </c>
      <c r="BD3115" s="473" t="s">
        <v>1301</v>
      </c>
      <c r="BE3115">
        <v>3108</v>
      </c>
      <c r="BF3115" s="18" t="s">
        <v>5089</v>
      </c>
      <c r="BG3115" s="312" t="s">
        <v>6412</v>
      </c>
      <c r="BH3115" s="93" t="str">
        <f t="shared" si="113"/>
        <v>Oklahoma Woods</v>
      </c>
      <c r="BI3115" s="18" t="s">
        <v>1179</v>
      </c>
      <c r="BJ3115" s="18"/>
      <c r="BK3115" s="18" t="s">
        <v>6297</v>
      </c>
      <c r="BL3115" s="100" t="s">
        <v>1114</v>
      </c>
      <c r="BM3115" s="94" t="s">
        <v>305</v>
      </c>
    </row>
    <row r="3116" spans="53:65" ht="15" x14ac:dyDescent="0.25">
      <c r="BA3116" s="91" t="s">
        <v>6413</v>
      </c>
      <c r="BB3116" s="91" t="s">
        <v>5524</v>
      </c>
      <c r="BC3116" s="91" t="s">
        <v>6267</v>
      </c>
      <c r="BD3116" s="473" t="s">
        <v>1301</v>
      </c>
      <c r="BE3116">
        <v>3109</v>
      </c>
      <c r="BF3116" s="18" t="s">
        <v>5089</v>
      </c>
      <c r="BG3116" s="312" t="s">
        <v>6414</v>
      </c>
      <c r="BH3116" s="93" t="str">
        <f t="shared" si="113"/>
        <v>Oklahoma Woodward</v>
      </c>
      <c r="BI3116" s="18" t="s">
        <v>1179</v>
      </c>
      <c r="BJ3116" s="18"/>
      <c r="BK3116" s="18" t="s">
        <v>6297</v>
      </c>
      <c r="BL3116" s="100" t="s">
        <v>1114</v>
      </c>
      <c r="BM3116" s="94" t="s">
        <v>305</v>
      </c>
    </row>
    <row r="3117" spans="53:65" ht="15" x14ac:dyDescent="0.25">
      <c r="BA3117" s="91" t="s">
        <v>6415</v>
      </c>
      <c r="BB3117" s="91" t="s">
        <v>5524</v>
      </c>
      <c r="BC3117" s="91" t="s">
        <v>6372</v>
      </c>
      <c r="BD3117" s="473" t="s">
        <v>1301</v>
      </c>
      <c r="BE3117">
        <v>3110</v>
      </c>
      <c r="BF3117" s="18" t="s">
        <v>5182</v>
      </c>
      <c r="BG3117" s="312" t="s">
        <v>1817</v>
      </c>
      <c r="BH3117" s="93" t="str">
        <f t="shared" si="113"/>
        <v>Oregon Baker</v>
      </c>
      <c r="BI3117" s="18" t="s">
        <v>244</v>
      </c>
      <c r="BJ3117" s="18" t="s">
        <v>6416</v>
      </c>
      <c r="BK3117" s="18" t="s">
        <v>6417</v>
      </c>
      <c r="BL3117" s="100" t="s">
        <v>6418</v>
      </c>
      <c r="BM3117" s="94" t="s">
        <v>308</v>
      </c>
    </row>
    <row r="3118" spans="53:65" ht="15" x14ac:dyDescent="0.25">
      <c r="BA3118" s="90" t="s">
        <v>6419</v>
      </c>
      <c r="BB3118" s="90" t="s">
        <v>5524</v>
      </c>
      <c r="BC3118" s="90" t="s">
        <v>6372</v>
      </c>
      <c r="BD3118" s="473" t="s">
        <v>1301</v>
      </c>
      <c r="BE3118">
        <v>3111</v>
      </c>
      <c r="BF3118" s="18" t="s">
        <v>5182</v>
      </c>
      <c r="BG3118" s="312" t="s">
        <v>1192</v>
      </c>
      <c r="BH3118" s="93" t="str">
        <f t="shared" si="113"/>
        <v>Oregon Benton</v>
      </c>
      <c r="BI3118" s="18" t="s">
        <v>244</v>
      </c>
      <c r="BJ3118" s="18" t="s">
        <v>6416</v>
      </c>
      <c r="BK3118" s="18" t="s">
        <v>6417</v>
      </c>
      <c r="BL3118" s="100" t="s">
        <v>6418</v>
      </c>
      <c r="BM3118" s="94" t="s">
        <v>308</v>
      </c>
    </row>
    <row r="3119" spans="53:65" ht="15" x14ac:dyDescent="0.25">
      <c r="BA3119" s="91" t="s">
        <v>6420</v>
      </c>
      <c r="BB3119" s="91" t="s">
        <v>5524</v>
      </c>
      <c r="BC3119" s="91" t="s">
        <v>6267</v>
      </c>
      <c r="BD3119" s="473" t="s">
        <v>1301</v>
      </c>
      <c r="BE3119">
        <v>3112</v>
      </c>
      <c r="BF3119" s="18" t="s">
        <v>5182</v>
      </c>
      <c r="BG3119" s="312" t="s">
        <v>6421</v>
      </c>
      <c r="BH3119" s="93" t="str">
        <f t="shared" si="113"/>
        <v>Oregon Clackamas</v>
      </c>
      <c r="BI3119" s="18" t="s">
        <v>244</v>
      </c>
      <c r="BJ3119" s="18" t="s">
        <v>6416</v>
      </c>
      <c r="BK3119" s="18" t="s">
        <v>6417</v>
      </c>
      <c r="BL3119" s="100" t="s">
        <v>6418</v>
      </c>
      <c r="BM3119" s="94" t="s">
        <v>308</v>
      </c>
    </row>
    <row r="3120" spans="53:65" ht="15" x14ac:dyDescent="0.25">
      <c r="BA3120" s="90" t="s">
        <v>6422</v>
      </c>
      <c r="BB3120" s="90" t="s">
        <v>5524</v>
      </c>
      <c r="BC3120" s="90" t="s">
        <v>6372</v>
      </c>
      <c r="BD3120" s="473" t="s">
        <v>1301</v>
      </c>
      <c r="BE3120">
        <v>3113</v>
      </c>
      <c r="BF3120" s="18" t="s">
        <v>5182</v>
      </c>
      <c r="BG3120" s="312" t="s">
        <v>6423</v>
      </c>
      <c r="BH3120" s="93" t="str">
        <f t="shared" si="113"/>
        <v>Oregon Clatsop</v>
      </c>
      <c r="BI3120" s="18" t="s">
        <v>244</v>
      </c>
      <c r="BJ3120" s="18" t="s">
        <v>6416</v>
      </c>
      <c r="BK3120" s="18" t="s">
        <v>6417</v>
      </c>
      <c r="BL3120" s="100" t="s">
        <v>6418</v>
      </c>
      <c r="BM3120" s="94" t="s">
        <v>308</v>
      </c>
    </row>
    <row r="3121" spans="53:65" ht="15" x14ac:dyDescent="0.25">
      <c r="BA3121" s="91" t="s">
        <v>6424</v>
      </c>
      <c r="BB3121" s="91" t="s">
        <v>5524</v>
      </c>
      <c r="BC3121" s="91" t="s">
        <v>6372</v>
      </c>
      <c r="BD3121" s="473" t="s">
        <v>1301</v>
      </c>
      <c r="BE3121">
        <v>3114</v>
      </c>
      <c r="BF3121" s="18" t="s">
        <v>5182</v>
      </c>
      <c r="BG3121" s="312" t="s">
        <v>1221</v>
      </c>
      <c r="BH3121" s="93" t="str">
        <f t="shared" si="113"/>
        <v>Oregon Columbia</v>
      </c>
      <c r="BI3121" s="18" t="s">
        <v>244</v>
      </c>
      <c r="BJ3121" s="18" t="s">
        <v>6416</v>
      </c>
      <c r="BK3121" s="18" t="s">
        <v>6417</v>
      </c>
      <c r="BL3121" s="100" t="s">
        <v>6418</v>
      </c>
      <c r="BM3121" s="94" t="s">
        <v>308</v>
      </c>
    </row>
    <row r="3122" spans="53:65" ht="15" x14ac:dyDescent="0.25">
      <c r="BA3122" s="90" t="s">
        <v>6425</v>
      </c>
      <c r="BB3122" s="90" t="s">
        <v>5524</v>
      </c>
      <c r="BC3122" s="90" t="s">
        <v>6372</v>
      </c>
      <c r="BD3122" s="473" t="s">
        <v>1301</v>
      </c>
      <c r="BE3122">
        <v>3115</v>
      </c>
      <c r="BF3122" s="247" t="s">
        <v>5182</v>
      </c>
      <c r="BG3122" s="313" t="s">
        <v>5512</v>
      </c>
      <c r="BH3122" s="93" t="str">
        <f t="shared" si="113"/>
        <v>Oregon Coos</v>
      </c>
      <c r="BI3122" s="18" t="s">
        <v>244</v>
      </c>
      <c r="BJ3122" s="18" t="s">
        <v>6416</v>
      </c>
      <c r="BK3122" s="18" t="s">
        <v>6417</v>
      </c>
      <c r="BL3122" s="100" t="s">
        <v>6418</v>
      </c>
      <c r="BM3122" s="94" t="s">
        <v>308</v>
      </c>
    </row>
    <row r="3123" spans="53:65" ht="15" x14ac:dyDescent="0.25">
      <c r="BA3123" s="90" t="s">
        <v>6426</v>
      </c>
      <c r="BB3123" s="90" t="s">
        <v>5524</v>
      </c>
      <c r="BC3123" s="90" t="s">
        <v>6372</v>
      </c>
      <c r="BD3123" s="473" t="s">
        <v>1301</v>
      </c>
      <c r="BE3123">
        <v>3116</v>
      </c>
      <c r="BF3123" s="18" t="s">
        <v>5182</v>
      </c>
      <c r="BG3123" s="312" t="s">
        <v>6427</v>
      </c>
      <c r="BH3123" s="93" t="str">
        <f t="shared" si="113"/>
        <v>Oregon Crook</v>
      </c>
      <c r="BI3123" s="18" t="s">
        <v>244</v>
      </c>
      <c r="BJ3123" s="18" t="s">
        <v>6416</v>
      </c>
      <c r="BK3123" s="18" t="s">
        <v>6417</v>
      </c>
      <c r="BL3123" s="100" t="s">
        <v>6418</v>
      </c>
      <c r="BM3123" s="94" t="s">
        <v>308</v>
      </c>
    </row>
    <row r="3124" spans="53:65" ht="15" x14ac:dyDescent="0.25">
      <c r="BA3124" s="91" t="s">
        <v>6428</v>
      </c>
      <c r="BB3124" s="91" t="s">
        <v>5524</v>
      </c>
      <c r="BC3124" s="91" t="s">
        <v>6372</v>
      </c>
      <c r="BD3124" s="473" t="s">
        <v>1301</v>
      </c>
      <c r="BE3124">
        <v>3117</v>
      </c>
      <c r="BF3124" s="247" t="s">
        <v>5182</v>
      </c>
      <c r="BG3124" s="313" t="s">
        <v>5570</v>
      </c>
      <c r="BH3124" s="93" t="str">
        <f t="shared" si="113"/>
        <v>Oregon Curry</v>
      </c>
      <c r="BI3124" s="18" t="s">
        <v>244</v>
      </c>
      <c r="BJ3124" s="18" t="s">
        <v>6416</v>
      </c>
      <c r="BK3124" s="18" t="s">
        <v>6417</v>
      </c>
      <c r="BL3124" s="100" t="s">
        <v>6418</v>
      </c>
      <c r="BM3124" s="94" t="s">
        <v>308</v>
      </c>
    </row>
    <row r="3125" spans="53:65" ht="15" x14ac:dyDescent="0.25">
      <c r="BA3125" s="90" t="s">
        <v>6429</v>
      </c>
      <c r="BB3125" s="90" t="s">
        <v>5524</v>
      </c>
      <c r="BC3125" s="90" t="s">
        <v>6372</v>
      </c>
      <c r="BD3125" s="473" t="s">
        <v>1301</v>
      </c>
      <c r="BE3125">
        <v>3118</v>
      </c>
      <c r="BF3125" s="247" t="s">
        <v>5182</v>
      </c>
      <c r="BG3125" s="313" t="s">
        <v>6430</v>
      </c>
      <c r="BH3125" s="93" t="str">
        <f t="shared" si="113"/>
        <v>Oregon Deschutes</v>
      </c>
      <c r="BI3125" s="18" t="s">
        <v>244</v>
      </c>
      <c r="BJ3125" s="18" t="s">
        <v>6416</v>
      </c>
      <c r="BK3125" s="18" t="s">
        <v>6417</v>
      </c>
      <c r="BL3125" s="100" t="s">
        <v>6418</v>
      </c>
      <c r="BM3125" s="94" t="s">
        <v>308</v>
      </c>
    </row>
    <row r="3126" spans="53:65" ht="15" x14ac:dyDescent="0.25">
      <c r="BA3126" s="91" t="s">
        <v>6431</v>
      </c>
      <c r="BB3126" s="91" t="s">
        <v>5524</v>
      </c>
      <c r="BC3126" s="91" t="s">
        <v>6372</v>
      </c>
      <c r="BD3126" s="473" t="s">
        <v>1301</v>
      </c>
      <c r="BE3126">
        <v>3119</v>
      </c>
      <c r="BF3126" s="247" t="s">
        <v>5182</v>
      </c>
      <c r="BG3126" s="313" t="s">
        <v>1627</v>
      </c>
      <c r="BH3126" s="93" t="str">
        <f t="shared" si="113"/>
        <v>Oregon Douglas</v>
      </c>
      <c r="BI3126" s="18" t="s">
        <v>244</v>
      </c>
      <c r="BJ3126" s="18" t="s">
        <v>6416</v>
      </c>
      <c r="BK3126" s="18" t="s">
        <v>6417</v>
      </c>
      <c r="BL3126" s="100" t="s">
        <v>6418</v>
      </c>
      <c r="BM3126" s="94" t="s">
        <v>308</v>
      </c>
    </row>
    <row r="3127" spans="53:65" ht="15" x14ac:dyDescent="0.25">
      <c r="BA3127" s="91" t="s">
        <v>6432</v>
      </c>
      <c r="BB3127" s="91" t="s">
        <v>5524</v>
      </c>
      <c r="BC3127" s="91" t="s">
        <v>6372</v>
      </c>
      <c r="BD3127" s="473" t="s">
        <v>1301</v>
      </c>
      <c r="BE3127">
        <v>3120</v>
      </c>
      <c r="BF3127" s="18" t="s">
        <v>5182</v>
      </c>
      <c r="BG3127" s="312" t="s">
        <v>6433</v>
      </c>
      <c r="BH3127" s="93" t="str">
        <f t="shared" si="113"/>
        <v>Oregon Gilliam</v>
      </c>
      <c r="BI3127" s="18" t="s">
        <v>244</v>
      </c>
      <c r="BJ3127" s="18" t="s">
        <v>6416</v>
      </c>
      <c r="BK3127" s="18" t="s">
        <v>6417</v>
      </c>
      <c r="BL3127" s="100" t="s">
        <v>6418</v>
      </c>
      <c r="BM3127" s="94" t="s">
        <v>308</v>
      </c>
    </row>
    <row r="3128" spans="53:65" ht="15" x14ac:dyDescent="0.25">
      <c r="BA3128" s="90" t="s">
        <v>6434</v>
      </c>
      <c r="BB3128" s="90" t="s">
        <v>5524</v>
      </c>
      <c r="BC3128" s="90" t="s">
        <v>6372</v>
      </c>
      <c r="BD3128" s="473" t="s">
        <v>1301</v>
      </c>
      <c r="BE3128">
        <v>3121</v>
      </c>
      <c r="BF3128" s="18" t="s">
        <v>5182</v>
      </c>
      <c r="BG3128" s="312" t="s">
        <v>1260</v>
      </c>
      <c r="BH3128" s="93" t="str">
        <f t="shared" si="113"/>
        <v>Oregon Grant</v>
      </c>
      <c r="BI3128" s="18" t="s">
        <v>244</v>
      </c>
      <c r="BJ3128" s="18" t="s">
        <v>6416</v>
      </c>
      <c r="BK3128" s="18" t="s">
        <v>6417</v>
      </c>
      <c r="BL3128" s="100" t="s">
        <v>6418</v>
      </c>
      <c r="BM3128" s="94" t="s">
        <v>308</v>
      </c>
    </row>
    <row r="3129" spans="53:65" ht="15" x14ac:dyDescent="0.25">
      <c r="BA3129" s="91" t="s">
        <v>6435</v>
      </c>
      <c r="BB3129" s="91" t="s">
        <v>5524</v>
      </c>
      <c r="BC3129" s="91" t="s">
        <v>3786</v>
      </c>
      <c r="BD3129" s="473" t="s">
        <v>1301</v>
      </c>
      <c r="BE3129">
        <v>3122</v>
      </c>
      <c r="BF3129" s="247" t="s">
        <v>5182</v>
      </c>
      <c r="BG3129" s="313" t="s">
        <v>6436</v>
      </c>
      <c r="BH3129" s="93" t="str">
        <f t="shared" si="113"/>
        <v>Oregon Harney</v>
      </c>
      <c r="BI3129" s="18" t="s">
        <v>244</v>
      </c>
      <c r="BJ3129" s="18" t="s">
        <v>6416</v>
      </c>
      <c r="BK3129" s="18" t="s">
        <v>6417</v>
      </c>
      <c r="BL3129" s="100" t="s">
        <v>6418</v>
      </c>
      <c r="BM3129" s="94" t="s">
        <v>308</v>
      </c>
    </row>
    <row r="3130" spans="53:65" ht="15" x14ac:dyDescent="0.25">
      <c r="BA3130" s="90" t="s">
        <v>6437</v>
      </c>
      <c r="BB3130" s="90" t="s">
        <v>5524</v>
      </c>
      <c r="BC3130" s="90" t="s">
        <v>6267</v>
      </c>
      <c r="BD3130" s="473" t="s">
        <v>1301</v>
      </c>
      <c r="BE3130">
        <v>3123</v>
      </c>
      <c r="BF3130" s="18" t="s">
        <v>5182</v>
      </c>
      <c r="BG3130" s="312" t="s">
        <v>6438</v>
      </c>
      <c r="BH3130" s="93" t="str">
        <f t="shared" si="113"/>
        <v>Oregon Hood River</v>
      </c>
      <c r="BI3130" s="18" t="s">
        <v>244</v>
      </c>
      <c r="BJ3130" s="18" t="s">
        <v>6416</v>
      </c>
      <c r="BK3130" s="18" t="s">
        <v>6417</v>
      </c>
      <c r="BL3130" s="100" t="s">
        <v>6418</v>
      </c>
      <c r="BM3130" s="94" t="s">
        <v>308</v>
      </c>
    </row>
    <row r="3131" spans="53:65" ht="15" x14ac:dyDescent="0.25">
      <c r="BA3131" s="90" t="s">
        <v>6439</v>
      </c>
      <c r="BB3131" s="90" t="s">
        <v>5524</v>
      </c>
      <c r="BC3131" s="90" t="s">
        <v>3786</v>
      </c>
      <c r="BD3131" s="473" t="s">
        <v>1301</v>
      </c>
      <c r="BE3131">
        <v>3124</v>
      </c>
      <c r="BF3131" s="247" t="s">
        <v>5182</v>
      </c>
      <c r="BG3131" s="313" t="s">
        <v>848</v>
      </c>
      <c r="BH3131" s="93" t="str">
        <f t="shared" si="113"/>
        <v>Oregon Jackson</v>
      </c>
      <c r="BI3131" s="18" t="s">
        <v>244</v>
      </c>
      <c r="BJ3131" s="18" t="s">
        <v>5483</v>
      </c>
      <c r="BK3131" s="18" t="s">
        <v>5484</v>
      </c>
      <c r="BL3131" s="100" t="s">
        <v>1130</v>
      </c>
      <c r="BM3131" s="94" t="s">
        <v>308</v>
      </c>
    </row>
    <row r="3132" spans="53:65" ht="15" x14ac:dyDescent="0.25">
      <c r="BA3132" s="91" t="s">
        <v>6440</v>
      </c>
      <c r="BB3132" s="91" t="s">
        <v>5524</v>
      </c>
      <c r="BC3132" s="91" t="s">
        <v>6240</v>
      </c>
      <c r="BD3132" s="473" t="s">
        <v>1301</v>
      </c>
      <c r="BE3132">
        <v>3125</v>
      </c>
      <c r="BF3132" s="18" t="s">
        <v>5182</v>
      </c>
      <c r="BG3132" s="312" t="s">
        <v>856</v>
      </c>
      <c r="BH3132" s="93" t="str">
        <f t="shared" si="113"/>
        <v>Oregon Jefferson</v>
      </c>
      <c r="BI3132" s="18" t="s">
        <v>244</v>
      </c>
      <c r="BJ3132" s="18" t="s">
        <v>6416</v>
      </c>
      <c r="BK3132" s="18" t="s">
        <v>6417</v>
      </c>
      <c r="BL3132" s="100" t="s">
        <v>6418</v>
      </c>
      <c r="BM3132" s="94" t="s">
        <v>308</v>
      </c>
    </row>
    <row r="3133" spans="53:65" ht="15" x14ac:dyDescent="0.25">
      <c r="BA3133" s="90" t="s">
        <v>6441</v>
      </c>
      <c r="BB3133" s="90" t="s">
        <v>5524</v>
      </c>
      <c r="BC3133" s="90" t="s">
        <v>3786</v>
      </c>
      <c r="BD3133" s="473" t="s">
        <v>1301</v>
      </c>
      <c r="BE3133">
        <v>3126</v>
      </c>
      <c r="BF3133" s="247" t="s">
        <v>5182</v>
      </c>
      <c r="BG3133" s="313" t="s">
        <v>6442</v>
      </c>
      <c r="BH3133" s="93" t="str">
        <f t="shared" si="113"/>
        <v>Oregon Josephine</v>
      </c>
      <c r="BI3133" s="18" t="s">
        <v>244</v>
      </c>
      <c r="BJ3133" s="18" t="s">
        <v>5483</v>
      </c>
      <c r="BK3133" s="18" t="s">
        <v>5484</v>
      </c>
      <c r="BL3133" s="100" t="s">
        <v>1130</v>
      </c>
      <c r="BM3133" s="94" t="s">
        <v>308</v>
      </c>
    </row>
    <row r="3134" spans="53:65" ht="15" x14ac:dyDescent="0.25">
      <c r="BA3134" s="91" t="s">
        <v>6443</v>
      </c>
      <c r="BB3134" s="91" t="s">
        <v>5524</v>
      </c>
      <c r="BC3134" s="91" t="s">
        <v>3786</v>
      </c>
      <c r="BD3134" s="473" t="s">
        <v>1301</v>
      </c>
      <c r="BE3134">
        <v>3127</v>
      </c>
      <c r="BF3134" s="247" t="s">
        <v>5182</v>
      </c>
      <c r="BG3134" s="313" t="s">
        <v>6444</v>
      </c>
      <c r="BH3134" s="93" t="str">
        <f t="shared" si="113"/>
        <v>Oregon Klamath</v>
      </c>
      <c r="BI3134" s="18" t="s">
        <v>244</v>
      </c>
      <c r="BJ3134" s="18" t="s">
        <v>5483</v>
      </c>
      <c r="BK3134" s="18" t="s">
        <v>5484</v>
      </c>
      <c r="BL3134" s="100" t="s">
        <v>1130</v>
      </c>
      <c r="BM3134" s="94" t="s">
        <v>308</v>
      </c>
    </row>
    <row r="3135" spans="53:65" ht="15" x14ac:dyDescent="0.25">
      <c r="BA3135" s="91" t="s">
        <v>6445</v>
      </c>
      <c r="BB3135" s="91" t="s">
        <v>5524</v>
      </c>
      <c r="BC3135" s="91" t="s">
        <v>3786</v>
      </c>
      <c r="BD3135" s="473" t="s">
        <v>1301</v>
      </c>
      <c r="BE3135">
        <v>3128</v>
      </c>
      <c r="BF3135" s="247" t="s">
        <v>5182</v>
      </c>
      <c r="BG3135" s="313" t="s">
        <v>1460</v>
      </c>
      <c r="BH3135" s="93" t="str">
        <f>_xlfn.CONCAT(BF3135," ",BG3135)</f>
        <v>Oregon Lake</v>
      </c>
      <c r="BI3135" s="18" t="s">
        <v>244</v>
      </c>
      <c r="BJ3135" s="18" t="s">
        <v>6416</v>
      </c>
      <c r="BK3135" s="18" t="s">
        <v>6417</v>
      </c>
      <c r="BL3135" s="100" t="s">
        <v>6418</v>
      </c>
      <c r="BM3135" s="94" t="s">
        <v>308</v>
      </c>
    </row>
    <row r="3136" spans="53:65" ht="15" x14ac:dyDescent="0.25">
      <c r="BA3136" s="90" t="s">
        <v>6446</v>
      </c>
      <c r="BB3136" s="90" t="s">
        <v>5524</v>
      </c>
      <c r="BC3136" s="90" t="s">
        <v>3786</v>
      </c>
      <c r="BD3136" s="473" t="s">
        <v>1301</v>
      </c>
      <c r="BE3136">
        <v>3129</v>
      </c>
      <c r="BF3136" s="247" t="s">
        <v>5182</v>
      </c>
      <c r="BG3136" s="313" t="s">
        <v>3875</v>
      </c>
      <c r="BH3136" s="93" t="str">
        <f t="shared" si="113"/>
        <v>Oregon Lane</v>
      </c>
      <c r="BI3136" s="18" t="s">
        <v>244</v>
      </c>
      <c r="BJ3136" s="18" t="s">
        <v>6416</v>
      </c>
      <c r="BK3136" s="18" t="s">
        <v>6417</v>
      </c>
      <c r="BL3136" s="100" t="s">
        <v>6418</v>
      </c>
      <c r="BM3136" s="94" t="s">
        <v>308</v>
      </c>
    </row>
    <row r="3137" spans="53:65" ht="15" x14ac:dyDescent="0.25">
      <c r="BA3137" s="91" t="s">
        <v>6447</v>
      </c>
      <c r="BB3137" s="91" t="s">
        <v>5524</v>
      </c>
      <c r="BC3137" s="91" t="s">
        <v>6267</v>
      </c>
      <c r="BD3137" s="473" t="s">
        <v>1301</v>
      </c>
      <c r="BE3137">
        <v>3130</v>
      </c>
      <c r="BF3137" s="18" t="s">
        <v>5182</v>
      </c>
      <c r="BG3137" s="312" t="s">
        <v>1296</v>
      </c>
      <c r="BH3137" s="93" t="str">
        <f t="shared" si="113"/>
        <v>Oregon Lincoln</v>
      </c>
      <c r="BI3137" s="18" t="s">
        <v>244</v>
      </c>
      <c r="BJ3137" s="18" t="s">
        <v>6416</v>
      </c>
      <c r="BK3137" s="18" t="s">
        <v>6417</v>
      </c>
      <c r="BL3137" s="100" t="s">
        <v>6418</v>
      </c>
      <c r="BM3137" s="94" t="s">
        <v>308</v>
      </c>
    </row>
    <row r="3138" spans="53:65" ht="15" x14ac:dyDescent="0.25">
      <c r="BA3138" s="90" t="s">
        <v>6448</v>
      </c>
      <c r="BB3138" s="90" t="s">
        <v>5524</v>
      </c>
      <c r="BC3138" s="90" t="s">
        <v>6222</v>
      </c>
      <c r="BD3138" s="473" t="s">
        <v>1301</v>
      </c>
      <c r="BE3138">
        <v>3131</v>
      </c>
      <c r="BF3138" s="18" t="s">
        <v>5182</v>
      </c>
      <c r="BG3138" s="312" t="s">
        <v>3718</v>
      </c>
      <c r="BH3138" s="93" t="str">
        <f t="shared" si="113"/>
        <v>Oregon Linn</v>
      </c>
      <c r="BI3138" s="18" t="s">
        <v>244</v>
      </c>
      <c r="BJ3138" s="18" t="s">
        <v>6416</v>
      </c>
      <c r="BK3138" s="18" t="s">
        <v>6417</v>
      </c>
      <c r="BL3138" s="100" t="s">
        <v>6418</v>
      </c>
      <c r="BM3138" s="94" t="s">
        <v>308</v>
      </c>
    </row>
    <row r="3139" spans="53:65" ht="15" x14ac:dyDescent="0.25">
      <c r="BA3139" s="91" t="s">
        <v>6449</v>
      </c>
      <c r="BB3139" s="91" t="s">
        <v>5524</v>
      </c>
      <c r="BC3139" s="91" t="s">
        <v>6267</v>
      </c>
      <c r="BD3139" s="473" t="s">
        <v>1301</v>
      </c>
      <c r="BE3139">
        <v>3132</v>
      </c>
      <c r="BF3139" s="247" t="s">
        <v>5182</v>
      </c>
      <c r="BG3139" s="313" t="s">
        <v>6450</v>
      </c>
      <c r="BH3139" s="93" t="str">
        <f t="shared" si="113"/>
        <v>Oregon Malheur</v>
      </c>
      <c r="BI3139" s="18" t="s">
        <v>244</v>
      </c>
      <c r="BJ3139" s="18" t="s">
        <v>6416</v>
      </c>
      <c r="BK3139" s="18" t="s">
        <v>6417</v>
      </c>
      <c r="BL3139" s="100" t="s">
        <v>6418</v>
      </c>
      <c r="BM3139" s="94" t="s">
        <v>308</v>
      </c>
    </row>
    <row r="3140" spans="53:65" ht="15" x14ac:dyDescent="0.25">
      <c r="BA3140" s="90" t="s">
        <v>6451</v>
      </c>
      <c r="BB3140" s="90" t="s">
        <v>5524</v>
      </c>
      <c r="BC3140" s="90" t="s">
        <v>3786</v>
      </c>
      <c r="BD3140" s="473" t="s">
        <v>1301</v>
      </c>
      <c r="BE3140">
        <v>3133</v>
      </c>
      <c r="BF3140" s="18" t="s">
        <v>5182</v>
      </c>
      <c r="BG3140" s="312" t="s">
        <v>943</v>
      </c>
      <c r="BH3140" s="93" t="str">
        <f t="shared" si="113"/>
        <v>Oregon Marion</v>
      </c>
      <c r="BI3140" s="18" t="s">
        <v>244</v>
      </c>
      <c r="BJ3140" s="18" t="s">
        <v>6416</v>
      </c>
      <c r="BK3140" s="18" t="s">
        <v>6417</v>
      </c>
      <c r="BL3140" s="100" t="s">
        <v>6418</v>
      </c>
      <c r="BM3140" s="94" t="s">
        <v>308</v>
      </c>
    </row>
    <row r="3141" spans="53:65" ht="15" x14ac:dyDescent="0.25">
      <c r="BA3141" s="90" t="s">
        <v>6452</v>
      </c>
      <c r="BB3141" s="90" t="s">
        <v>5524</v>
      </c>
      <c r="BC3141" s="90" t="s">
        <v>3786</v>
      </c>
      <c r="BD3141" s="473" t="s">
        <v>1301</v>
      </c>
      <c r="BE3141">
        <v>3134</v>
      </c>
      <c r="BF3141" s="18" t="s">
        <v>5182</v>
      </c>
      <c r="BG3141" s="312" t="s">
        <v>6214</v>
      </c>
      <c r="BH3141" s="93" t="str">
        <f t="shared" si="113"/>
        <v>Oregon Morrow</v>
      </c>
      <c r="BI3141" s="18" t="s">
        <v>244</v>
      </c>
      <c r="BJ3141" s="18" t="s">
        <v>6416</v>
      </c>
      <c r="BK3141" s="18" t="s">
        <v>6417</v>
      </c>
      <c r="BL3141" s="100" t="s">
        <v>6418</v>
      </c>
      <c r="BM3141" s="94" t="s">
        <v>308</v>
      </c>
    </row>
    <row r="3142" spans="53:65" ht="15" x14ac:dyDescent="0.25">
      <c r="BA3142" s="91" t="s">
        <v>6453</v>
      </c>
      <c r="BB3142" s="91" t="s">
        <v>5524</v>
      </c>
      <c r="BC3142" s="91" t="s">
        <v>6240</v>
      </c>
      <c r="BD3142" s="473" t="s">
        <v>1301</v>
      </c>
      <c r="BE3142">
        <v>3135</v>
      </c>
      <c r="BF3142" s="18" t="s">
        <v>5182</v>
      </c>
      <c r="BG3142" s="312" t="s">
        <v>6454</v>
      </c>
      <c r="BH3142" s="93" t="str">
        <f t="shared" si="113"/>
        <v>Oregon Multnomah</v>
      </c>
      <c r="BI3142" s="18" t="s">
        <v>244</v>
      </c>
      <c r="BJ3142" s="18" t="s">
        <v>6416</v>
      </c>
      <c r="BK3142" s="18" t="s">
        <v>6417</v>
      </c>
      <c r="BL3142" s="100" t="s">
        <v>6418</v>
      </c>
      <c r="BM3142" s="94" t="s">
        <v>308</v>
      </c>
    </row>
    <row r="3143" spans="53:65" ht="15" x14ac:dyDescent="0.25">
      <c r="BA3143" s="90" t="s">
        <v>6455</v>
      </c>
      <c r="BB3143" s="90" t="s">
        <v>5524</v>
      </c>
      <c r="BC3143" s="90" t="s">
        <v>3786</v>
      </c>
      <c r="BD3143" s="473" t="s">
        <v>1301</v>
      </c>
      <c r="BE3143">
        <v>3136</v>
      </c>
      <c r="BF3143" s="247" t="s">
        <v>5182</v>
      </c>
      <c r="BG3143" s="313" t="s">
        <v>6456</v>
      </c>
      <c r="BH3143" s="93" t="str">
        <f>_xlfn.CONCAT(BF3143," ",BG3143)</f>
        <v>Oregon Owyhee</v>
      </c>
      <c r="BI3143" s="247" t="s">
        <v>244</v>
      </c>
      <c r="BJ3143" s="18" t="s">
        <v>6416</v>
      </c>
      <c r="BK3143" s="18" t="s">
        <v>6417</v>
      </c>
      <c r="BL3143" s="100" t="s">
        <v>6418</v>
      </c>
      <c r="BM3143" s="94" t="s">
        <v>308</v>
      </c>
    </row>
    <row r="3144" spans="53:65" ht="15" x14ac:dyDescent="0.25">
      <c r="BA3144" s="91" t="s">
        <v>6457</v>
      </c>
      <c r="BB3144" s="91" t="s">
        <v>5524</v>
      </c>
      <c r="BC3144" s="91" t="s">
        <v>3786</v>
      </c>
      <c r="BD3144" s="473" t="s">
        <v>1301</v>
      </c>
      <c r="BE3144">
        <v>3137</v>
      </c>
      <c r="BF3144" s="18" t="s">
        <v>5182</v>
      </c>
      <c r="BG3144" s="312" t="s">
        <v>1351</v>
      </c>
      <c r="BH3144" s="93" t="str">
        <f t="shared" si="113"/>
        <v>Oregon Polk</v>
      </c>
      <c r="BI3144" s="18" t="s">
        <v>244</v>
      </c>
      <c r="BJ3144" s="18" t="s">
        <v>6416</v>
      </c>
      <c r="BK3144" s="18" t="s">
        <v>6417</v>
      </c>
      <c r="BL3144" s="100" t="s">
        <v>6418</v>
      </c>
      <c r="BM3144" s="94" t="s">
        <v>308</v>
      </c>
    </row>
    <row r="3145" spans="53:65" ht="15" x14ac:dyDescent="0.25">
      <c r="BA3145" s="91" t="s">
        <v>6458</v>
      </c>
      <c r="BB3145" s="91" t="s">
        <v>5524</v>
      </c>
      <c r="BC3145" s="91" t="s">
        <v>6267</v>
      </c>
      <c r="BD3145" s="473" t="s">
        <v>1301</v>
      </c>
      <c r="BE3145">
        <v>3138</v>
      </c>
      <c r="BF3145" s="18" t="s">
        <v>5182</v>
      </c>
      <c r="BG3145" s="312" t="s">
        <v>3940</v>
      </c>
      <c r="BH3145" s="93" t="str">
        <f t="shared" si="113"/>
        <v>Oregon Sherman</v>
      </c>
      <c r="BI3145" s="18" t="s">
        <v>244</v>
      </c>
      <c r="BJ3145" s="18" t="s">
        <v>6416</v>
      </c>
      <c r="BK3145" s="18" t="s">
        <v>6417</v>
      </c>
      <c r="BL3145" s="100" t="s">
        <v>6418</v>
      </c>
      <c r="BM3145" s="94" t="s">
        <v>308</v>
      </c>
    </row>
    <row r="3146" spans="53:65" ht="15" x14ac:dyDescent="0.25">
      <c r="BA3146" s="90" t="s">
        <v>6459</v>
      </c>
      <c r="BB3146" s="90" t="s">
        <v>5524</v>
      </c>
      <c r="BC3146" s="90" t="s">
        <v>3786</v>
      </c>
      <c r="BD3146" s="473" t="s">
        <v>1301</v>
      </c>
      <c r="BE3146">
        <v>3139</v>
      </c>
      <c r="BF3146" s="18" t="s">
        <v>5182</v>
      </c>
      <c r="BG3146" s="312" t="s">
        <v>6460</v>
      </c>
      <c r="BH3146" s="93" t="str">
        <f t="shared" si="113"/>
        <v>Oregon Tillamook</v>
      </c>
      <c r="BI3146" s="18" t="s">
        <v>244</v>
      </c>
      <c r="BJ3146" s="18" t="s">
        <v>6416</v>
      </c>
      <c r="BK3146" s="18" t="s">
        <v>6417</v>
      </c>
      <c r="BL3146" s="100" t="s">
        <v>6418</v>
      </c>
      <c r="BM3146" s="94" t="s">
        <v>308</v>
      </c>
    </row>
    <row r="3147" spans="53:65" ht="15" x14ac:dyDescent="0.25">
      <c r="BA3147" s="91" t="s">
        <v>6461</v>
      </c>
      <c r="BB3147" s="91" t="s">
        <v>5524</v>
      </c>
      <c r="BC3147" s="91" t="s">
        <v>6240</v>
      </c>
      <c r="BD3147" s="473" t="s">
        <v>1301</v>
      </c>
      <c r="BE3147">
        <v>3140</v>
      </c>
      <c r="BF3147" s="18" t="s">
        <v>5182</v>
      </c>
      <c r="BG3147" s="312" t="s">
        <v>6462</v>
      </c>
      <c r="BH3147" s="93" t="str">
        <f t="shared" si="113"/>
        <v>Oregon Umatilla</v>
      </c>
      <c r="BI3147" s="18" t="s">
        <v>244</v>
      </c>
      <c r="BJ3147" s="18" t="s">
        <v>6416</v>
      </c>
      <c r="BK3147" s="18" t="s">
        <v>6417</v>
      </c>
      <c r="BL3147" s="100" t="s">
        <v>6418</v>
      </c>
      <c r="BM3147" s="94" t="s">
        <v>308</v>
      </c>
    </row>
    <row r="3148" spans="53:65" ht="15" x14ac:dyDescent="0.25">
      <c r="BA3148" s="90" t="s">
        <v>6463</v>
      </c>
      <c r="BB3148" s="90" t="s">
        <v>5524</v>
      </c>
      <c r="BC3148" s="90" t="s">
        <v>3786</v>
      </c>
      <c r="BD3148" s="473" t="s">
        <v>1301</v>
      </c>
      <c r="BE3148">
        <v>3141</v>
      </c>
      <c r="BF3148" s="18" t="s">
        <v>5182</v>
      </c>
      <c r="BG3148" s="312" t="s">
        <v>1390</v>
      </c>
      <c r="BH3148" s="93" t="str">
        <f t="shared" si="113"/>
        <v>Oregon Union</v>
      </c>
      <c r="BI3148" s="18" t="s">
        <v>244</v>
      </c>
      <c r="BJ3148" s="18" t="s">
        <v>6416</v>
      </c>
      <c r="BK3148" s="18" t="s">
        <v>6417</v>
      </c>
      <c r="BL3148" s="100" t="s">
        <v>6418</v>
      </c>
      <c r="BM3148" s="94" t="s">
        <v>308</v>
      </c>
    </row>
    <row r="3149" spans="53:65" ht="15" x14ac:dyDescent="0.25">
      <c r="BA3149" s="90" t="s">
        <v>6464</v>
      </c>
      <c r="BB3149" s="90" t="s">
        <v>5524</v>
      </c>
      <c r="BC3149" s="90" t="s">
        <v>6267</v>
      </c>
      <c r="BD3149" s="473" t="s">
        <v>1301</v>
      </c>
      <c r="BE3149">
        <v>3142</v>
      </c>
      <c r="BF3149" s="18" t="s">
        <v>5182</v>
      </c>
      <c r="BG3149" s="312" t="s">
        <v>6465</v>
      </c>
      <c r="BH3149" s="93" t="str">
        <f t="shared" si="113"/>
        <v>Oregon Wallowa</v>
      </c>
      <c r="BI3149" s="18" t="s">
        <v>244</v>
      </c>
      <c r="BJ3149" s="18" t="s">
        <v>6416</v>
      </c>
      <c r="BK3149" s="18" t="s">
        <v>6417</v>
      </c>
      <c r="BL3149" s="100" t="s">
        <v>6418</v>
      </c>
      <c r="BM3149" s="94" t="s">
        <v>308</v>
      </c>
    </row>
    <row r="3150" spans="53:65" ht="15" x14ac:dyDescent="0.25">
      <c r="BA3150" s="91" t="s">
        <v>6466</v>
      </c>
      <c r="BB3150" s="91" t="s">
        <v>5524</v>
      </c>
      <c r="BC3150" s="91" t="s">
        <v>3786</v>
      </c>
      <c r="BD3150" s="473" t="s">
        <v>1301</v>
      </c>
      <c r="BE3150">
        <v>3143</v>
      </c>
      <c r="BF3150" s="18" t="s">
        <v>5182</v>
      </c>
      <c r="BG3150" s="312" t="s">
        <v>6467</v>
      </c>
      <c r="BH3150" s="93" t="str">
        <f t="shared" si="113"/>
        <v>Oregon Wasco</v>
      </c>
      <c r="BI3150" s="18" t="s">
        <v>244</v>
      </c>
      <c r="BJ3150" s="18" t="s">
        <v>6416</v>
      </c>
      <c r="BK3150" s="18" t="s">
        <v>6417</v>
      </c>
      <c r="BL3150" s="100" t="s">
        <v>6418</v>
      </c>
      <c r="BM3150" s="94" t="s">
        <v>308</v>
      </c>
    </row>
    <row r="3151" spans="53:65" ht="15" x14ac:dyDescent="0.25">
      <c r="BA3151" s="90" t="s">
        <v>6468</v>
      </c>
      <c r="BB3151" s="90" t="s">
        <v>5524</v>
      </c>
      <c r="BC3151" s="90" t="s">
        <v>6267</v>
      </c>
      <c r="BD3151" s="473" t="s">
        <v>1301</v>
      </c>
      <c r="BE3151">
        <v>3144</v>
      </c>
      <c r="BF3151" s="18" t="s">
        <v>5182</v>
      </c>
      <c r="BG3151" s="312" t="s">
        <v>1083</v>
      </c>
      <c r="BH3151" s="93" t="str">
        <f t="shared" si="113"/>
        <v>Oregon Washington</v>
      </c>
      <c r="BI3151" s="18" t="s">
        <v>244</v>
      </c>
      <c r="BJ3151" s="18" t="s">
        <v>6416</v>
      </c>
      <c r="BK3151" s="18" t="s">
        <v>6417</v>
      </c>
      <c r="BL3151" s="100" t="s">
        <v>6418</v>
      </c>
      <c r="BM3151" s="94" t="s">
        <v>308</v>
      </c>
    </row>
    <row r="3152" spans="53:65" ht="15" x14ac:dyDescent="0.25">
      <c r="BA3152" s="91" t="s">
        <v>6469</v>
      </c>
      <c r="BB3152" s="91" t="s">
        <v>5524</v>
      </c>
      <c r="BC3152" s="91" t="s">
        <v>6267</v>
      </c>
      <c r="BD3152" s="473" t="s">
        <v>1301</v>
      </c>
      <c r="BE3152">
        <v>3145</v>
      </c>
      <c r="BF3152" s="18" t="s">
        <v>5182</v>
      </c>
      <c r="BG3152" s="312" t="s">
        <v>2865</v>
      </c>
      <c r="BH3152" s="93" t="str">
        <f t="shared" si="113"/>
        <v>Oregon Wheeler</v>
      </c>
      <c r="BI3152" s="18" t="s">
        <v>244</v>
      </c>
      <c r="BJ3152" s="18" t="s">
        <v>6416</v>
      </c>
      <c r="BK3152" s="18" t="s">
        <v>6417</v>
      </c>
      <c r="BL3152" s="100" t="s">
        <v>6418</v>
      </c>
      <c r="BM3152" s="94" t="s">
        <v>308</v>
      </c>
    </row>
    <row r="3153" spans="53:65" ht="15" x14ac:dyDescent="0.25">
      <c r="BA3153" s="90" t="s">
        <v>6470</v>
      </c>
      <c r="BB3153" s="90" t="s">
        <v>5524</v>
      </c>
      <c r="BC3153" s="90" t="s">
        <v>6267</v>
      </c>
      <c r="BD3153" s="473" t="s">
        <v>1301</v>
      </c>
      <c r="BE3153">
        <v>3146</v>
      </c>
      <c r="BF3153" s="18" t="s">
        <v>5182</v>
      </c>
      <c r="BG3153" s="312" t="s">
        <v>6471</v>
      </c>
      <c r="BH3153" s="93" t="str">
        <f t="shared" si="113"/>
        <v>Oregon Yamhill</v>
      </c>
      <c r="BI3153" s="18" t="s">
        <v>244</v>
      </c>
      <c r="BJ3153" s="18" t="s">
        <v>6416</v>
      </c>
      <c r="BK3153" s="18" t="s">
        <v>6417</v>
      </c>
      <c r="BL3153" s="100" t="s">
        <v>6418</v>
      </c>
      <c r="BM3153" s="94" t="s">
        <v>308</v>
      </c>
    </row>
    <row r="3154" spans="53:65" ht="15" x14ac:dyDescent="0.25">
      <c r="BA3154" s="91" t="s">
        <v>6472</v>
      </c>
      <c r="BB3154" s="91" t="s">
        <v>5524</v>
      </c>
      <c r="BC3154" s="91" t="s">
        <v>6222</v>
      </c>
      <c r="BD3154" s="473" t="s">
        <v>1301</v>
      </c>
      <c r="BE3154">
        <v>3147</v>
      </c>
      <c r="BF3154" s="18" t="s">
        <v>6473</v>
      </c>
      <c r="BG3154" s="312" t="s">
        <v>1569</v>
      </c>
      <c r="BH3154" s="93" t="str">
        <f t="shared" si="113"/>
        <v>Pennsylvania Adams</v>
      </c>
      <c r="BI3154" s="18" t="s">
        <v>394</v>
      </c>
      <c r="BJ3154" s="18" t="s">
        <v>1788</v>
      </c>
      <c r="BK3154" s="18" t="s">
        <v>1789</v>
      </c>
      <c r="BL3154" s="100" t="s">
        <v>1130</v>
      </c>
      <c r="BM3154" s="94" t="s">
        <v>308</v>
      </c>
    </row>
    <row r="3155" spans="53:65" ht="15" x14ac:dyDescent="0.25">
      <c r="BA3155" s="91" t="s">
        <v>6474</v>
      </c>
      <c r="BB3155" s="91" t="s">
        <v>5524</v>
      </c>
      <c r="BC3155" s="91" t="s">
        <v>6240</v>
      </c>
      <c r="BD3155" s="473" t="s">
        <v>1301</v>
      </c>
      <c r="BE3155">
        <v>3148</v>
      </c>
      <c r="BF3155" s="93" t="s">
        <v>6473</v>
      </c>
      <c r="BG3155" s="311" t="s">
        <v>6475</v>
      </c>
      <c r="BH3155" s="93" t="str">
        <f t="shared" si="113"/>
        <v>Pennsylvania Allegheny</v>
      </c>
      <c r="BI3155" s="93" t="s">
        <v>446</v>
      </c>
      <c r="BJ3155" s="93" t="s">
        <v>6075</v>
      </c>
      <c r="BK3155" s="93" t="s">
        <v>6075</v>
      </c>
      <c r="BL3155" s="100" t="s">
        <v>1130</v>
      </c>
      <c r="BM3155" s="95" t="s">
        <v>305</v>
      </c>
    </row>
    <row r="3156" spans="53:65" ht="15" x14ac:dyDescent="0.25">
      <c r="BA3156" s="90" t="s">
        <v>6476</v>
      </c>
      <c r="BB3156" s="90" t="s">
        <v>5524</v>
      </c>
      <c r="BC3156" s="90" t="s">
        <v>3786</v>
      </c>
      <c r="BD3156" s="473" t="s">
        <v>1301</v>
      </c>
      <c r="BE3156">
        <v>3149</v>
      </c>
      <c r="BF3156" s="93" t="s">
        <v>6473</v>
      </c>
      <c r="BG3156" s="311" t="s">
        <v>6475</v>
      </c>
      <c r="BH3156" s="93" t="str">
        <f t="shared" si="113"/>
        <v>Pennsylvania Allegheny</v>
      </c>
      <c r="BI3156" s="93" t="s">
        <v>394</v>
      </c>
      <c r="BJ3156" s="93"/>
      <c r="BK3156" s="93" t="s">
        <v>1761</v>
      </c>
      <c r="BL3156" s="100" t="s">
        <v>1150</v>
      </c>
      <c r="BM3156" s="95" t="s">
        <v>308</v>
      </c>
    </row>
    <row r="3157" spans="53:65" ht="15" x14ac:dyDescent="0.25">
      <c r="BA3157" s="91" t="s">
        <v>6477</v>
      </c>
      <c r="BB3157" s="91" t="s">
        <v>5524</v>
      </c>
      <c r="BC3157" s="91" t="s">
        <v>6267</v>
      </c>
      <c r="BD3157" s="473" t="s">
        <v>1301</v>
      </c>
      <c r="BE3157">
        <v>3150</v>
      </c>
      <c r="BF3157" s="93" t="s">
        <v>6473</v>
      </c>
      <c r="BG3157" s="311" t="s">
        <v>6478</v>
      </c>
      <c r="BH3157" s="93" t="str">
        <f t="shared" si="113"/>
        <v>Pennsylvania Armstrong</v>
      </c>
      <c r="BI3157" s="93" t="s">
        <v>446</v>
      </c>
      <c r="BJ3157" s="93" t="s">
        <v>6075</v>
      </c>
      <c r="BK3157" s="93" t="s">
        <v>6075</v>
      </c>
      <c r="BL3157" s="100" t="s">
        <v>1130</v>
      </c>
      <c r="BM3157" s="95" t="s">
        <v>305</v>
      </c>
    </row>
    <row r="3158" spans="53:65" ht="15" x14ac:dyDescent="0.25">
      <c r="BA3158" s="90" t="s">
        <v>6479</v>
      </c>
      <c r="BB3158" s="90" t="s">
        <v>5524</v>
      </c>
      <c r="BC3158" s="90" t="s">
        <v>6222</v>
      </c>
      <c r="BD3158" s="473" t="s">
        <v>1301</v>
      </c>
      <c r="BE3158">
        <v>3151</v>
      </c>
      <c r="BF3158" s="93" t="s">
        <v>6473</v>
      </c>
      <c r="BG3158" s="311" t="s">
        <v>6478</v>
      </c>
      <c r="BH3158" s="93" t="str">
        <f t="shared" si="113"/>
        <v>Pennsylvania Armstrong</v>
      </c>
      <c r="BI3158" s="93" t="s">
        <v>394</v>
      </c>
      <c r="BJ3158" s="93"/>
      <c r="BK3158" s="93" t="s">
        <v>1789</v>
      </c>
      <c r="BL3158" s="100" t="s">
        <v>1130</v>
      </c>
      <c r="BM3158" s="95" t="s">
        <v>308</v>
      </c>
    </row>
    <row r="3159" spans="53:65" ht="15" x14ac:dyDescent="0.25">
      <c r="BA3159" s="90" t="s">
        <v>6480</v>
      </c>
      <c r="BB3159" s="90" t="s">
        <v>5524</v>
      </c>
      <c r="BC3159" s="90" t="s">
        <v>3786</v>
      </c>
      <c r="BD3159" s="473" t="s">
        <v>1301</v>
      </c>
      <c r="BE3159">
        <v>3152</v>
      </c>
      <c r="BF3159" s="93" t="s">
        <v>6473</v>
      </c>
      <c r="BG3159" s="311" t="s">
        <v>6302</v>
      </c>
      <c r="BH3159" s="93" t="str">
        <f t="shared" si="113"/>
        <v>Pennsylvania Beaver</v>
      </c>
      <c r="BI3159" s="93" t="s">
        <v>446</v>
      </c>
      <c r="BJ3159" s="93" t="s">
        <v>6075</v>
      </c>
      <c r="BK3159" s="93" t="s">
        <v>6075</v>
      </c>
      <c r="BL3159" s="100" t="s">
        <v>1130</v>
      </c>
      <c r="BM3159" s="95" t="s">
        <v>305</v>
      </c>
    </row>
    <row r="3160" spans="53:65" ht="15" x14ac:dyDescent="0.25">
      <c r="BA3160" s="91" t="s">
        <v>6481</v>
      </c>
      <c r="BB3160" s="91" t="s">
        <v>5524</v>
      </c>
      <c r="BC3160" s="91" t="s">
        <v>3786</v>
      </c>
      <c r="BD3160" s="473" t="s">
        <v>1301</v>
      </c>
      <c r="BE3160">
        <v>3153</v>
      </c>
      <c r="BF3160" s="93" t="s">
        <v>6473</v>
      </c>
      <c r="BG3160" s="311" t="s">
        <v>6302</v>
      </c>
      <c r="BH3160" s="93" t="str">
        <f t="shared" si="113"/>
        <v>Pennsylvania Beaver</v>
      </c>
      <c r="BI3160" s="93" t="s">
        <v>394</v>
      </c>
      <c r="BJ3160" s="93"/>
      <c r="BK3160" s="93" t="s">
        <v>1761</v>
      </c>
      <c r="BL3160" s="100" t="s">
        <v>1150</v>
      </c>
      <c r="BM3160" s="95" t="s">
        <v>308</v>
      </c>
    </row>
    <row r="3161" spans="53:65" ht="15" x14ac:dyDescent="0.25">
      <c r="BA3161" s="90" t="s">
        <v>6482</v>
      </c>
      <c r="BB3161" s="90" t="s">
        <v>5524</v>
      </c>
      <c r="BC3161" s="90" t="s">
        <v>6267</v>
      </c>
      <c r="BD3161" s="473" t="s">
        <v>1301</v>
      </c>
      <c r="BE3161">
        <v>3154</v>
      </c>
      <c r="BF3161" s="93" t="s">
        <v>6473</v>
      </c>
      <c r="BG3161" s="311" t="s">
        <v>6483</v>
      </c>
      <c r="BH3161" s="93" t="str">
        <f t="shared" si="113"/>
        <v>Pennsylvania Bedford</v>
      </c>
      <c r="BI3161" s="93" t="s">
        <v>446</v>
      </c>
      <c r="BJ3161" s="93" t="s">
        <v>6075</v>
      </c>
      <c r="BK3161" s="93" t="s">
        <v>6075</v>
      </c>
      <c r="BL3161" s="100" t="s">
        <v>1130</v>
      </c>
      <c r="BM3161" s="95" t="s">
        <v>305</v>
      </c>
    </row>
    <row r="3162" spans="53:65" ht="15" x14ac:dyDescent="0.25">
      <c r="BA3162" s="91" t="s">
        <v>6484</v>
      </c>
      <c r="BB3162" s="91" t="s">
        <v>5524</v>
      </c>
      <c r="BC3162" s="91" t="s">
        <v>3786</v>
      </c>
      <c r="BD3162" s="473" t="s">
        <v>1301</v>
      </c>
      <c r="BE3162">
        <v>3155</v>
      </c>
      <c r="BF3162" s="93" t="s">
        <v>6473</v>
      </c>
      <c r="BG3162" s="311" t="s">
        <v>6483</v>
      </c>
      <c r="BH3162" s="93" t="str">
        <f t="shared" si="113"/>
        <v>Pennsylvania Bedford</v>
      </c>
      <c r="BI3162" s="93" t="s">
        <v>394</v>
      </c>
      <c r="BJ3162" s="93"/>
      <c r="BK3162" s="93" t="s">
        <v>1761</v>
      </c>
      <c r="BL3162" s="100" t="s">
        <v>1150</v>
      </c>
      <c r="BM3162" s="95" t="s">
        <v>308</v>
      </c>
    </row>
    <row r="3163" spans="53:65" ht="15" x14ac:dyDescent="0.25">
      <c r="BA3163" s="91" t="s">
        <v>6485</v>
      </c>
      <c r="BB3163" s="91" t="s">
        <v>5524</v>
      </c>
      <c r="BC3163" s="91" t="s">
        <v>3786</v>
      </c>
      <c r="BD3163" s="473" t="s">
        <v>1301</v>
      </c>
      <c r="BE3163">
        <v>3156</v>
      </c>
      <c r="BF3163" s="18" t="s">
        <v>6473</v>
      </c>
      <c r="BG3163" s="312" t="s">
        <v>6486</v>
      </c>
      <c r="BH3163" s="93" t="str">
        <f t="shared" si="113"/>
        <v>Pennsylvania Berks</v>
      </c>
      <c r="BI3163" s="18" t="s">
        <v>394</v>
      </c>
      <c r="BJ3163" s="18" t="s">
        <v>1788</v>
      </c>
      <c r="BK3163" s="18" t="s">
        <v>1789</v>
      </c>
      <c r="BL3163" s="100" t="s">
        <v>1130</v>
      </c>
      <c r="BM3163" s="94" t="s">
        <v>308</v>
      </c>
    </row>
    <row r="3164" spans="53:65" ht="15" x14ac:dyDescent="0.25">
      <c r="BA3164" s="90" t="s">
        <v>6487</v>
      </c>
      <c r="BB3164" s="90" t="s">
        <v>5524</v>
      </c>
      <c r="BC3164" s="90" t="s">
        <v>6224</v>
      </c>
      <c r="BD3164" s="473" t="s">
        <v>1301</v>
      </c>
      <c r="BE3164">
        <v>3157</v>
      </c>
      <c r="BF3164" s="93" t="s">
        <v>6473</v>
      </c>
      <c r="BG3164" s="311" t="s">
        <v>6488</v>
      </c>
      <c r="BH3164" s="93" t="str">
        <f t="shared" si="113"/>
        <v>Pennsylvania Blair</v>
      </c>
      <c r="BI3164" s="93" t="s">
        <v>446</v>
      </c>
      <c r="BJ3164" s="93" t="s">
        <v>6075</v>
      </c>
      <c r="BK3164" s="93" t="s">
        <v>6075</v>
      </c>
      <c r="BL3164" s="100" t="s">
        <v>1130</v>
      </c>
      <c r="BM3164" s="95" t="s">
        <v>305</v>
      </c>
    </row>
    <row r="3165" spans="53:65" ht="15" x14ac:dyDescent="0.25">
      <c r="BA3165" s="91" t="s">
        <v>6489</v>
      </c>
      <c r="BB3165" s="91" t="s">
        <v>5524</v>
      </c>
      <c r="BC3165" s="91" t="s">
        <v>3786</v>
      </c>
      <c r="BD3165" s="473" t="s">
        <v>1301</v>
      </c>
      <c r="BE3165">
        <v>3158</v>
      </c>
      <c r="BF3165" s="93" t="s">
        <v>6473</v>
      </c>
      <c r="BG3165" s="311" t="s">
        <v>6488</v>
      </c>
      <c r="BH3165" s="93" t="str">
        <f t="shared" si="113"/>
        <v>Pennsylvania Blair</v>
      </c>
      <c r="BI3165" s="93" t="s">
        <v>394</v>
      </c>
      <c r="BJ3165" s="93"/>
      <c r="BK3165" s="93" t="s">
        <v>1761</v>
      </c>
      <c r="BL3165" s="100" t="s">
        <v>1150</v>
      </c>
      <c r="BM3165" s="95" t="s">
        <v>308</v>
      </c>
    </row>
    <row r="3166" spans="53:65" ht="15" x14ac:dyDescent="0.25">
      <c r="BA3166" s="91" t="s">
        <v>6490</v>
      </c>
      <c r="BB3166" s="91" t="s">
        <v>5524</v>
      </c>
      <c r="BC3166" s="91" t="s">
        <v>3786</v>
      </c>
      <c r="BD3166" s="473" t="s">
        <v>1301</v>
      </c>
      <c r="BE3166">
        <v>3159</v>
      </c>
      <c r="BF3166" s="18" t="s">
        <v>6473</v>
      </c>
      <c r="BG3166" s="312" t="s">
        <v>1827</v>
      </c>
      <c r="BH3166" s="93" t="str">
        <f t="shared" si="113"/>
        <v>Pennsylvania Bradford</v>
      </c>
      <c r="BI3166" s="18" t="s">
        <v>394</v>
      </c>
      <c r="BJ3166" s="18" t="s">
        <v>1788</v>
      </c>
      <c r="BK3166" s="18" t="s">
        <v>1761</v>
      </c>
      <c r="BL3166" s="100" t="s">
        <v>1150</v>
      </c>
      <c r="BM3166" s="94" t="s">
        <v>308</v>
      </c>
    </row>
    <row r="3167" spans="53:65" ht="15" x14ac:dyDescent="0.25">
      <c r="BA3167" s="90" t="s">
        <v>6491</v>
      </c>
      <c r="BB3167" s="90" t="s">
        <v>5524</v>
      </c>
      <c r="BC3167" s="90" t="s">
        <v>6235</v>
      </c>
      <c r="BD3167" s="473" t="s">
        <v>1301</v>
      </c>
      <c r="BE3167">
        <v>3160</v>
      </c>
      <c r="BF3167" s="18" t="s">
        <v>6473</v>
      </c>
      <c r="BG3167" s="312" t="s">
        <v>6492</v>
      </c>
      <c r="BH3167" s="93" t="str">
        <f t="shared" si="113"/>
        <v>Pennsylvania Bucks</v>
      </c>
      <c r="BI3167" s="18" t="s">
        <v>394</v>
      </c>
      <c r="BJ3167" s="18" t="s">
        <v>1788</v>
      </c>
      <c r="BK3167" s="18" t="s">
        <v>1789</v>
      </c>
      <c r="BL3167" s="100" t="s">
        <v>1130</v>
      </c>
      <c r="BM3167" s="94" t="s">
        <v>308</v>
      </c>
    </row>
    <row r="3168" spans="53:65" ht="15" x14ac:dyDescent="0.25">
      <c r="BA3168" s="90" t="s">
        <v>6493</v>
      </c>
      <c r="BB3168" s="90" t="s">
        <v>5524</v>
      </c>
      <c r="BC3168" s="90" t="s">
        <v>6267</v>
      </c>
      <c r="BD3168" s="473" t="s">
        <v>1301</v>
      </c>
      <c r="BE3168">
        <v>3161</v>
      </c>
      <c r="BF3168" s="93" t="s">
        <v>6473</v>
      </c>
      <c r="BG3168" s="311" t="s">
        <v>486</v>
      </c>
      <c r="BH3168" s="93" t="str">
        <f t="shared" si="113"/>
        <v>Pennsylvania Butler</v>
      </c>
      <c r="BI3168" s="93" t="s">
        <v>446</v>
      </c>
      <c r="BJ3168" s="93" t="s">
        <v>6075</v>
      </c>
      <c r="BK3168" s="93" t="s">
        <v>6075</v>
      </c>
      <c r="BL3168" s="100" t="s">
        <v>1130</v>
      </c>
      <c r="BM3168" s="95" t="s">
        <v>305</v>
      </c>
    </row>
    <row r="3169" spans="53:65" ht="15" x14ac:dyDescent="0.25">
      <c r="BA3169" s="91" t="s">
        <v>6494</v>
      </c>
      <c r="BB3169" s="91" t="s">
        <v>5524</v>
      </c>
      <c r="BC3169" s="91" t="s">
        <v>6267</v>
      </c>
      <c r="BD3169" s="473" t="s">
        <v>1301</v>
      </c>
      <c r="BE3169">
        <v>3162</v>
      </c>
      <c r="BF3169" s="93" t="s">
        <v>6473</v>
      </c>
      <c r="BG3169" s="311" t="s">
        <v>486</v>
      </c>
      <c r="BH3169" s="93" t="str">
        <f t="shared" si="113"/>
        <v>Pennsylvania Butler</v>
      </c>
      <c r="BI3169" s="93" t="s">
        <v>394</v>
      </c>
      <c r="BJ3169" s="93"/>
      <c r="BK3169" s="93" t="s">
        <v>1761</v>
      </c>
      <c r="BL3169" s="100" t="s">
        <v>1150</v>
      </c>
      <c r="BM3169" s="95" t="s">
        <v>308</v>
      </c>
    </row>
    <row r="3170" spans="53:65" ht="15" x14ac:dyDescent="0.25">
      <c r="BA3170" s="90" t="s">
        <v>6495</v>
      </c>
      <c r="BB3170" s="90" t="s">
        <v>5524</v>
      </c>
      <c r="BC3170" s="90" t="s">
        <v>6267</v>
      </c>
      <c r="BD3170" s="473" t="s">
        <v>1301</v>
      </c>
      <c r="BE3170">
        <v>3163</v>
      </c>
      <c r="BF3170" s="93" t="s">
        <v>6473</v>
      </c>
      <c r="BG3170" s="311" t="s">
        <v>6496</v>
      </c>
      <c r="BH3170" s="93" t="str">
        <f t="shared" si="113"/>
        <v>Pennsylvania Cambria</v>
      </c>
      <c r="BI3170" s="93" t="s">
        <v>446</v>
      </c>
      <c r="BJ3170" s="93" t="s">
        <v>6075</v>
      </c>
      <c r="BK3170" s="93" t="s">
        <v>6075</v>
      </c>
      <c r="BL3170" s="100" t="s">
        <v>1130</v>
      </c>
      <c r="BM3170" s="95" t="s">
        <v>305</v>
      </c>
    </row>
    <row r="3171" spans="53:65" ht="15" x14ac:dyDescent="0.25">
      <c r="BA3171" s="91" t="s">
        <v>6497</v>
      </c>
      <c r="BB3171" s="91" t="s">
        <v>5524</v>
      </c>
      <c r="BC3171" s="91" t="s">
        <v>6267</v>
      </c>
      <c r="BD3171" s="473" t="s">
        <v>1301</v>
      </c>
      <c r="BE3171">
        <v>3164</v>
      </c>
      <c r="BF3171" s="93" t="s">
        <v>6473</v>
      </c>
      <c r="BG3171" s="311" t="s">
        <v>6496</v>
      </c>
      <c r="BH3171" s="93" t="str">
        <f t="shared" si="113"/>
        <v>Pennsylvania Cambria</v>
      </c>
      <c r="BI3171" s="93" t="s">
        <v>394</v>
      </c>
      <c r="BJ3171" s="93"/>
      <c r="BK3171" s="93" t="s">
        <v>1761</v>
      </c>
      <c r="BL3171" s="100" t="s">
        <v>1150</v>
      </c>
      <c r="BM3171" s="95" t="s">
        <v>308</v>
      </c>
    </row>
    <row r="3172" spans="53:65" ht="15" x14ac:dyDescent="0.25">
      <c r="BA3172" s="91" t="s">
        <v>6498</v>
      </c>
      <c r="BB3172" s="91" t="s">
        <v>5524</v>
      </c>
      <c r="BC3172" s="91" t="s">
        <v>6267</v>
      </c>
      <c r="BD3172" s="473" t="s">
        <v>1301</v>
      </c>
      <c r="BE3172">
        <v>3165</v>
      </c>
      <c r="BF3172" s="18" t="s">
        <v>6473</v>
      </c>
      <c r="BG3172" s="312" t="s">
        <v>4322</v>
      </c>
      <c r="BH3172" s="93" t="str">
        <f t="shared" si="113"/>
        <v>Pennsylvania Cameron</v>
      </c>
      <c r="BI3172" s="18" t="s">
        <v>394</v>
      </c>
      <c r="BJ3172" s="18" t="s">
        <v>1788</v>
      </c>
      <c r="BK3172" s="18" t="s">
        <v>1761</v>
      </c>
      <c r="BL3172" s="100" t="s">
        <v>1150</v>
      </c>
      <c r="BM3172" s="94" t="s">
        <v>308</v>
      </c>
    </row>
    <row r="3173" spans="53:65" ht="15" x14ac:dyDescent="0.25">
      <c r="BA3173" s="90" t="s">
        <v>6499</v>
      </c>
      <c r="BB3173" s="90" t="s">
        <v>5524</v>
      </c>
      <c r="BC3173" s="90" t="s">
        <v>6267</v>
      </c>
      <c r="BD3173" s="473" t="s">
        <v>1301</v>
      </c>
      <c r="BE3173">
        <v>3166</v>
      </c>
      <c r="BF3173" s="18" t="s">
        <v>6473</v>
      </c>
      <c r="BG3173" s="312" t="s">
        <v>5259</v>
      </c>
      <c r="BH3173" s="93" t="str">
        <f t="shared" si="113"/>
        <v>Pennsylvania Carbon</v>
      </c>
      <c r="BI3173" s="18" t="s">
        <v>394</v>
      </c>
      <c r="BJ3173" s="18" t="s">
        <v>1788</v>
      </c>
      <c r="BK3173" s="18" t="s">
        <v>1789</v>
      </c>
      <c r="BL3173" s="100" t="s">
        <v>1130</v>
      </c>
      <c r="BM3173" s="94" t="s">
        <v>308</v>
      </c>
    </row>
    <row r="3174" spans="53:65" ht="15" x14ac:dyDescent="0.25">
      <c r="BA3174" s="91" t="s">
        <v>6500</v>
      </c>
      <c r="BB3174" s="91" t="s">
        <v>5524</v>
      </c>
      <c r="BC3174" s="91" t="s">
        <v>6267</v>
      </c>
      <c r="BD3174" s="473" t="s">
        <v>1301</v>
      </c>
      <c r="BE3174">
        <v>3167</v>
      </c>
      <c r="BF3174" s="93" t="s">
        <v>6473</v>
      </c>
      <c r="BG3174" s="311" t="s">
        <v>6501</v>
      </c>
      <c r="BH3174" s="93" t="str">
        <f t="shared" si="113"/>
        <v>Pennsylvania Centre</v>
      </c>
      <c r="BI3174" s="93" t="s">
        <v>446</v>
      </c>
      <c r="BJ3174" s="93" t="s">
        <v>6075</v>
      </c>
      <c r="BK3174" s="93" t="s">
        <v>6075</v>
      </c>
      <c r="BL3174" s="100" t="s">
        <v>1130</v>
      </c>
      <c r="BM3174" s="95" t="s">
        <v>305</v>
      </c>
    </row>
    <row r="3175" spans="53:65" ht="15" x14ac:dyDescent="0.25">
      <c r="BA3175" s="90" t="s">
        <v>6502</v>
      </c>
      <c r="BB3175" s="90" t="s">
        <v>5524</v>
      </c>
      <c r="BC3175" s="90" t="s">
        <v>6267</v>
      </c>
      <c r="BD3175" s="473" t="s">
        <v>1301</v>
      </c>
      <c r="BE3175">
        <v>3168</v>
      </c>
      <c r="BF3175" s="93" t="s">
        <v>6473</v>
      </c>
      <c r="BG3175" s="311" t="s">
        <v>6501</v>
      </c>
      <c r="BH3175" s="93" t="str">
        <f t="shared" si="113"/>
        <v>Pennsylvania Centre</v>
      </c>
      <c r="BI3175" s="93" t="s">
        <v>394</v>
      </c>
      <c r="BJ3175" s="93"/>
      <c r="BK3175" s="93" t="s">
        <v>1761</v>
      </c>
      <c r="BL3175" s="100" t="s">
        <v>1150</v>
      </c>
      <c r="BM3175" s="95" t="s">
        <v>308</v>
      </c>
    </row>
    <row r="3176" spans="53:65" ht="15" x14ac:dyDescent="0.25">
      <c r="BA3176" s="90" t="s">
        <v>6503</v>
      </c>
      <c r="BB3176" s="90" t="s">
        <v>5524</v>
      </c>
      <c r="BC3176" s="90" t="s">
        <v>6041</v>
      </c>
      <c r="BD3176" s="473" t="s">
        <v>1301</v>
      </c>
      <c r="BE3176">
        <v>3169</v>
      </c>
      <c r="BF3176" s="18" t="s">
        <v>6473</v>
      </c>
      <c r="BG3176" s="312" t="s">
        <v>6504</v>
      </c>
      <c r="BH3176" s="93" t="str">
        <f t="shared" si="113"/>
        <v>Pennsylvania Chester</v>
      </c>
      <c r="BI3176" s="18" t="s">
        <v>394</v>
      </c>
      <c r="BJ3176" s="18" t="s">
        <v>1788</v>
      </c>
      <c r="BK3176" s="18" t="s">
        <v>1789</v>
      </c>
      <c r="BL3176" s="100" t="s">
        <v>1130</v>
      </c>
      <c r="BM3176" s="94" t="s">
        <v>308</v>
      </c>
    </row>
    <row r="3177" spans="53:65" ht="15" x14ac:dyDescent="0.25">
      <c r="BA3177" s="91" t="s">
        <v>6505</v>
      </c>
      <c r="BB3177" s="91" t="s">
        <v>5524</v>
      </c>
      <c r="BC3177" s="91" t="s">
        <v>4170</v>
      </c>
      <c r="BD3177" s="473" t="s">
        <v>1301</v>
      </c>
      <c r="BE3177">
        <v>3170</v>
      </c>
      <c r="BF3177" s="93" t="s">
        <v>6473</v>
      </c>
      <c r="BG3177" s="311" t="s">
        <v>6506</v>
      </c>
      <c r="BH3177" s="93" t="str">
        <f t="shared" si="113"/>
        <v>Pennsylvania Clarion</v>
      </c>
      <c r="BI3177" s="93" t="s">
        <v>446</v>
      </c>
      <c r="BJ3177" s="93" t="s">
        <v>6075</v>
      </c>
      <c r="BK3177" s="93" t="s">
        <v>6075</v>
      </c>
      <c r="BL3177" s="100" t="s">
        <v>1130</v>
      </c>
      <c r="BM3177" s="95" t="s">
        <v>305</v>
      </c>
    </row>
    <row r="3178" spans="53:65" ht="15" x14ac:dyDescent="0.25">
      <c r="BA3178" s="91" t="s">
        <v>6507</v>
      </c>
      <c r="BB3178" s="91" t="s">
        <v>5524</v>
      </c>
      <c r="BC3178" s="91" t="s">
        <v>4170</v>
      </c>
      <c r="BD3178" s="473" t="s">
        <v>1301</v>
      </c>
      <c r="BE3178">
        <v>3171</v>
      </c>
      <c r="BF3178" s="93" t="s">
        <v>6473</v>
      </c>
      <c r="BG3178" s="311" t="s">
        <v>6506</v>
      </c>
      <c r="BH3178" s="93" t="str">
        <f t="shared" si="113"/>
        <v>Pennsylvania Clarion</v>
      </c>
      <c r="BI3178" s="93" t="s">
        <v>394</v>
      </c>
      <c r="BJ3178" s="93"/>
      <c r="BK3178" s="93" t="s">
        <v>1761</v>
      </c>
      <c r="BL3178" s="100" t="s">
        <v>1150</v>
      </c>
      <c r="BM3178" s="95" t="s">
        <v>308</v>
      </c>
    </row>
    <row r="3179" spans="53:65" ht="15" x14ac:dyDescent="0.25">
      <c r="BA3179" s="90" t="s">
        <v>6508</v>
      </c>
      <c r="BB3179" s="90" t="s">
        <v>5524</v>
      </c>
      <c r="BC3179" s="90" t="s">
        <v>6235</v>
      </c>
      <c r="BD3179" s="473" t="s">
        <v>1301</v>
      </c>
      <c r="BE3179">
        <v>3172</v>
      </c>
      <c r="BF3179" s="93" t="s">
        <v>6473</v>
      </c>
      <c r="BG3179" s="311" t="s">
        <v>6509</v>
      </c>
      <c r="BH3179" s="93" t="str">
        <f t="shared" si="113"/>
        <v>Pennsylvania Clearfield</v>
      </c>
      <c r="BI3179" s="93" t="s">
        <v>446</v>
      </c>
      <c r="BJ3179" s="93" t="s">
        <v>6075</v>
      </c>
      <c r="BK3179" s="93" t="s">
        <v>6075</v>
      </c>
      <c r="BL3179" s="100" t="s">
        <v>1130</v>
      </c>
      <c r="BM3179" s="95" t="s">
        <v>305</v>
      </c>
    </row>
    <row r="3180" spans="53:65" ht="15" x14ac:dyDescent="0.25">
      <c r="BA3180" s="91" t="s">
        <v>6510</v>
      </c>
      <c r="BB3180" s="91" t="s">
        <v>5524</v>
      </c>
      <c r="BC3180" s="91" t="s">
        <v>6041</v>
      </c>
      <c r="BD3180" s="473" t="s">
        <v>1301</v>
      </c>
      <c r="BE3180">
        <v>3173</v>
      </c>
      <c r="BF3180" s="93" t="s">
        <v>6473</v>
      </c>
      <c r="BG3180" s="311" t="s">
        <v>6509</v>
      </c>
      <c r="BH3180" s="93" t="str">
        <f t="shared" si="113"/>
        <v>Pennsylvania Clearfield</v>
      </c>
      <c r="BI3180" s="93" t="s">
        <v>394</v>
      </c>
      <c r="BJ3180" s="93"/>
      <c r="BK3180" s="93" t="s">
        <v>1761</v>
      </c>
      <c r="BL3180" s="100" t="s">
        <v>1150</v>
      </c>
      <c r="BM3180" s="95" t="s">
        <v>308</v>
      </c>
    </row>
    <row r="3181" spans="53:65" ht="15" x14ac:dyDescent="0.25">
      <c r="BA3181" s="90" t="s">
        <v>6511</v>
      </c>
      <c r="BB3181" s="90" t="s">
        <v>5524</v>
      </c>
      <c r="BC3181" s="90" t="s">
        <v>6235</v>
      </c>
      <c r="BD3181" s="473" t="s">
        <v>1301</v>
      </c>
      <c r="BE3181">
        <v>3174</v>
      </c>
      <c r="BF3181" s="18" t="s">
        <v>6473</v>
      </c>
      <c r="BG3181" s="312" t="s">
        <v>3079</v>
      </c>
      <c r="BH3181" s="93" t="str">
        <f t="shared" si="113"/>
        <v>Pennsylvania Clinton</v>
      </c>
      <c r="BI3181" s="18" t="s">
        <v>394</v>
      </c>
      <c r="BJ3181" s="18" t="s">
        <v>1788</v>
      </c>
      <c r="BK3181" s="18" t="s">
        <v>1761</v>
      </c>
      <c r="BL3181" s="100" t="s">
        <v>1150</v>
      </c>
      <c r="BM3181" s="94" t="s">
        <v>308</v>
      </c>
    </row>
    <row r="3182" spans="53:65" ht="15" x14ac:dyDescent="0.25">
      <c r="BA3182" s="90" t="s">
        <v>6512</v>
      </c>
      <c r="BB3182" s="90" t="s">
        <v>5524</v>
      </c>
      <c r="BC3182" s="90" t="s">
        <v>6513</v>
      </c>
      <c r="BD3182" s="473" t="s">
        <v>1301</v>
      </c>
      <c r="BE3182">
        <v>3175</v>
      </c>
      <c r="BF3182" s="93" t="s">
        <v>6473</v>
      </c>
      <c r="BG3182" s="311" t="s">
        <v>1221</v>
      </c>
      <c r="BH3182" s="93" t="str">
        <f t="shared" si="113"/>
        <v>Pennsylvania Columbia</v>
      </c>
      <c r="BI3182" s="93" t="s">
        <v>446</v>
      </c>
      <c r="BJ3182" s="93" t="s">
        <v>6075</v>
      </c>
      <c r="BK3182" s="93" t="s">
        <v>6075</v>
      </c>
      <c r="BL3182" s="100" t="s">
        <v>1130</v>
      </c>
      <c r="BM3182" s="95" t="s">
        <v>305</v>
      </c>
    </row>
    <row r="3183" spans="53:65" ht="15" x14ac:dyDescent="0.25">
      <c r="BA3183" s="90" t="s">
        <v>6512</v>
      </c>
      <c r="BB3183" s="90" t="s">
        <v>5524</v>
      </c>
      <c r="BC3183" s="90" t="s">
        <v>1869</v>
      </c>
      <c r="BD3183" s="473" t="s">
        <v>1301</v>
      </c>
      <c r="BE3183">
        <v>3176</v>
      </c>
      <c r="BF3183" s="93" t="s">
        <v>6473</v>
      </c>
      <c r="BG3183" s="311" t="s">
        <v>1221</v>
      </c>
      <c r="BH3183" s="93" t="str">
        <f t="shared" si="113"/>
        <v>Pennsylvania Columbia</v>
      </c>
      <c r="BI3183" s="93" t="s">
        <v>394</v>
      </c>
      <c r="BJ3183" s="93"/>
      <c r="BK3183" s="93" t="s">
        <v>1789</v>
      </c>
      <c r="BL3183" s="100" t="s">
        <v>1130</v>
      </c>
      <c r="BM3183" s="95" t="s">
        <v>308</v>
      </c>
    </row>
    <row r="3184" spans="53:65" ht="15" x14ac:dyDescent="0.25">
      <c r="BA3184" s="91" t="s">
        <v>6514</v>
      </c>
      <c r="BB3184" s="91" t="s">
        <v>5524</v>
      </c>
      <c r="BC3184" s="91" t="s">
        <v>6041</v>
      </c>
      <c r="BD3184" s="473" t="s">
        <v>1301</v>
      </c>
      <c r="BE3184">
        <v>3177</v>
      </c>
      <c r="BF3184" s="18" t="s">
        <v>6473</v>
      </c>
      <c r="BG3184" s="312" t="s">
        <v>1230</v>
      </c>
      <c r="BH3184" s="93" t="str">
        <f t="shared" si="113"/>
        <v>Pennsylvania Crawford</v>
      </c>
      <c r="BI3184" s="18" t="s">
        <v>394</v>
      </c>
      <c r="BJ3184" s="18" t="s">
        <v>1788</v>
      </c>
      <c r="BK3184" s="18" t="s">
        <v>1761</v>
      </c>
      <c r="BL3184" s="100" t="s">
        <v>1150</v>
      </c>
      <c r="BM3184" s="94" t="s">
        <v>308</v>
      </c>
    </row>
    <row r="3185" spans="53:65" ht="15" x14ac:dyDescent="0.25">
      <c r="BA3185" s="90" t="s">
        <v>6515</v>
      </c>
      <c r="BB3185" s="90" t="s">
        <v>5524</v>
      </c>
      <c r="BC3185" s="90" t="s">
        <v>6235</v>
      </c>
      <c r="BD3185" s="473" t="s">
        <v>1301</v>
      </c>
      <c r="BE3185">
        <v>3178</v>
      </c>
      <c r="BF3185" s="18" t="s">
        <v>6473</v>
      </c>
      <c r="BG3185" s="312" t="s">
        <v>3097</v>
      </c>
      <c r="BH3185" s="93" t="str">
        <f t="shared" ref="BH3185:BH3248" si="114">_xlfn.CONCAT(BF3185," ",BG3185)</f>
        <v>Pennsylvania Cumberland</v>
      </c>
      <c r="BI3185" s="18" t="s">
        <v>394</v>
      </c>
      <c r="BJ3185" s="18" t="s">
        <v>1788</v>
      </c>
      <c r="BK3185" s="18" t="s">
        <v>1789</v>
      </c>
      <c r="BL3185" s="100" t="s">
        <v>1130</v>
      </c>
      <c r="BM3185" s="94" t="s">
        <v>308</v>
      </c>
    </row>
    <row r="3186" spans="53:65" ht="15" x14ac:dyDescent="0.25">
      <c r="BA3186" s="91" t="s">
        <v>6516</v>
      </c>
      <c r="BB3186" s="91" t="s">
        <v>5524</v>
      </c>
      <c r="BC3186" s="91" t="s">
        <v>6235</v>
      </c>
      <c r="BD3186" s="473" t="s">
        <v>1301</v>
      </c>
      <c r="BE3186">
        <v>3179</v>
      </c>
      <c r="BF3186" s="93" t="s">
        <v>6473</v>
      </c>
      <c r="BG3186" s="311" t="s">
        <v>6517</v>
      </c>
      <c r="BH3186" s="93" t="str">
        <f t="shared" si="114"/>
        <v>Pennsylvania Dauphin</v>
      </c>
      <c r="BI3186" s="93" t="s">
        <v>446</v>
      </c>
      <c r="BJ3186" s="93" t="s">
        <v>6075</v>
      </c>
      <c r="BK3186" s="93" t="s">
        <v>6075</v>
      </c>
      <c r="BL3186" s="100" t="s">
        <v>1130</v>
      </c>
      <c r="BM3186" s="95" t="s">
        <v>305</v>
      </c>
    </row>
    <row r="3187" spans="53:65" ht="15" x14ac:dyDescent="0.25">
      <c r="BA3187" s="90" t="s">
        <v>6518</v>
      </c>
      <c r="BB3187" s="90" t="s">
        <v>5524</v>
      </c>
      <c r="BC3187" s="90" t="s">
        <v>6513</v>
      </c>
      <c r="BD3187" s="473" t="s">
        <v>1301</v>
      </c>
      <c r="BE3187">
        <v>3180</v>
      </c>
      <c r="BF3187" s="93" t="s">
        <v>6473</v>
      </c>
      <c r="BG3187" s="311" t="s">
        <v>6517</v>
      </c>
      <c r="BH3187" s="93" t="str">
        <f t="shared" si="114"/>
        <v>Pennsylvania Dauphin</v>
      </c>
      <c r="BI3187" s="93" t="s">
        <v>394</v>
      </c>
      <c r="BJ3187" s="93"/>
      <c r="BK3187" s="93" t="s">
        <v>1789</v>
      </c>
      <c r="BL3187" s="100" t="s">
        <v>1130</v>
      </c>
      <c r="BM3187" s="95" t="s">
        <v>308</v>
      </c>
    </row>
    <row r="3188" spans="53:65" ht="15" x14ac:dyDescent="0.25">
      <c r="BA3188" s="91" t="s">
        <v>6519</v>
      </c>
      <c r="BB3188" s="91" t="s">
        <v>5524</v>
      </c>
      <c r="BC3188" s="91" t="s">
        <v>6513</v>
      </c>
      <c r="BD3188" s="473" t="s">
        <v>1301</v>
      </c>
      <c r="BE3188">
        <v>3181</v>
      </c>
      <c r="BF3188" s="18" t="s">
        <v>6473</v>
      </c>
      <c r="BG3188" s="312" t="s">
        <v>1786</v>
      </c>
      <c r="BH3188" s="93" t="str">
        <f t="shared" si="114"/>
        <v>Pennsylvania Delaware</v>
      </c>
      <c r="BI3188" s="18" t="s">
        <v>394</v>
      </c>
      <c r="BJ3188" s="18" t="s">
        <v>1788</v>
      </c>
      <c r="BK3188" s="18" t="s">
        <v>1789</v>
      </c>
      <c r="BL3188" s="100" t="s">
        <v>1130</v>
      </c>
      <c r="BM3188" s="94" t="s">
        <v>308</v>
      </c>
    </row>
    <row r="3189" spans="53:65" ht="15" x14ac:dyDescent="0.25">
      <c r="BA3189" s="90" t="s">
        <v>6520</v>
      </c>
      <c r="BB3189" s="90" t="s">
        <v>5524</v>
      </c>
      <c r="BC3189" s="90" t="s">
        <v>6041</v>
      </c>
      <c r="BD3189" s="473" t="s">
        <v>1301</v>
      </c>
      <c r="BE3189">
        <v>3182</v>
      </c>
      <c r="BF3189" s="18" t="s">
        <v>6473</v>
      </c>
      <c r="BG3189" s="312" t="s">
        <v>3831</v>
      </c>
      <c r="BH3189" s="93" t="str">
        <f t="shared" si="114"/>
        <v>Pennsylvania Elk</v>
      </c>
      <c r="BI3189" s="18" t="s">
        <v>394</v>
      </c>
      <c r="BJ3189" s="18" t="s">
        <v>1788</v>
      </c>
      <c r="BK3189" s="18" t="s">
        <v>1761</v>
      </c>
      <c r="BL3189" s="100" t="s">
        <v>1150</v>
      </c>
      <c r="BM3189" s="94" t="s">
        <v>308</v>
      </c>
    </row>
    <row r="3190" spans="53:65" ht="15" x14ac:dyDescent="0.25">
      <c r="BA3190" s="91" t="s">
        <v>6521</v>
      </c>
      <c r="BB3190" s="91" t="s">
        <v>5524</v>
      </c>
      <c r="BC3190" s="91" t="s">
        <v>6228</v>
      </c>
      <c r="BD3190" s="473" t="s">
        <v>1301</v>
      </c>
      <c r="BE3190">
        <v>3183</v>
      </c>
      <c r="BF3190" s="18" t="s">
        <v>6473</v>
      </c>
      <c r="BG3190" s="312" t="s">
        <v>5643</v>
      </c>
      <c r="BH3190" s="93" t="str">
        <f t="shared" si="114"/>
        <v>Pennsylvania Erie</v>
      </c>
      <c r="BI3190" s="18" t="s">
        <v>394</v>
      </c>
      <c r="BJ3190" s="18" t="s">
        <v>1761</v>
      </c>
      <c r="BK3190" s="18" t="s">
        <v>1761</v>
      </c>
      <c r="BL3190" s="100" t="s">
        <v>1150</v>
      </c>
      <c r="BM3190" s="94" t="s">
        <v>308</v>
      </c>
    </row>
    <row r="3191" spans="53:65" ht="15" x14ac:dyDescent="0.25">
      <c r="BA3191" s="90" t="s">
        <v>6522</v>
      </c>
      <c r="BB3191" s="90" t="s">
        <v>5524</v>
      </c>
      <c r="BC3191" s="90" t="s">
        <v>4170</v>
      </c>
      <c r="BD3191" s="473" t="s">
        <v>1301</v>
      </c>
      <c r="BE3191">
        <v>3184</v>
      </c>
      <c r="BF3191" s="93" t="s">
        <v>6473</v>
      </c>
      <c r="BG3191" s="311" t="s">
        <v>786</v>
      </c>
      <c r="BH3191" s="93" t="str">
        <f t="shared" si="114"/>
        <v>Pennsylvania Fayette</v>
      </c>
      <c r="BI3191" s="93" t="s">
        <v>446</v>
      </c>
      <c r="BJ3191" s="93" t="s">
        <v>6075</v>
      </c>
      <c r="BK3191" s="93" t="s">
        <v>6075</v>
      </c>
      <c r="BL3191" s="100" t="s">
        <v>1130</v>
      </c>
      <c r="BM3191" s="95" t="s">
        <v>305</v>
      </c>
    </row>
    <row r="3192" spans="53:65" ht="15" x14ac:dyDescent="0.25">
      <c r="BA3192" s="91" t="s">
        <v>6523</v>
      </c>
      <c r="BB3192" s="91" t="s">
        <v>5524</v>
      </c>
      <c r="BC3192" s="91" t="s">
        <v>6130</v>
      </c>
      <c r="BD3192" s="473" t="s">
        <v>1301</v>
      </c>
      <c r="BE3192">
        <v>3185</v>
      </c>
      <c r="BF3192" s="93" t="s">
        <v>6473</v>
      </c>
      <c r="BG3192" s="311" t="s">
        <v>786</v>
      </c>
      <c r="BH3192" s="93" t="str">
        <f t="shared" si="114"/>
        <v>Pennsylvania Fayette</v>
      </c>
      <c r="BI3192" s="93" t="s">
        <v>394</v>
      </c>
      <c r="BJ3192" s="93"/>
      <c r="BK3192" s="93" t="s">
        <v>1761</v>
      </c>
      <c r="BL3192" s="100" t="s">
        <v>1150</v>
      </c>
      <c r="BM3192" s="95" t="s">
        <v>308</v>
      </c>
    </row>
    <row r="3193" spans="53:65" ht="15" x14ac:dyDescent="0.25">
      <c r="BA3193" s="90" t="s">
        <v>6524</v>
      </c>
      <c r="BB3193" s="90" t="s">
        <v>5524</v>
      </c>
      <c r="BC3193" s="90" t="s">
        <v>6228</v>
      </c>
      <c r="BD3193" s="473" t="s">
        <v>1301</v>
      </c>
      <c r="BE3193">
        <v>3186</v>
      </c>
      <c r="BF3193" s="18" t="s">
        <v>6473</v>
      </c>
      <c r="BG3193" s="312" t="s">
        <v>6525</v>
      </c>
      <c r="BH3193" s="93" t="str">
        <f t="shared" si="114"/>
        <v>Pennsylvania Forest</v>
      </c>
      <c r="BI3193" s="18" t="s">
        <v>394</v>
      </c>
      <c r="BJ3193" s="18" t="s">
        <v>1788</v>
      </c>
      <c r="BK3193" s="18" t="s">
        <v>1761</v>
      </c>
      <c r="BL3193" s="100" t="s">
        <v>1150</v>
      </c>
      <c r="BM3193" s="94" t="s">
        <v>308</v>
      </c>
    </row>
    <row r="3194" spans="53:65" ht="15" x14ac:dyDescent="0.25">
      <c r="BA3194" s="91" t="s">
        <v>6526</v>
      </c>
      <c r="BB3194" s="91" t="s">
        <v>5524</v>
      </c>
      <c r="BC3194" s="91" t="s">
        <v>6513</v>
      </c>
      <c r="BD3194" s="473" t="s">
        <v>1301</v>
      </c>
      <c r="BE3194">
        <v>3187</v>
      </c>
      <c r="BF3194" s="18" t="s">
        <v>6473</v>
      </c>
      <c r="BG3194" s="312" t="s">
        <v>795</v>
      </c>
      <c r="BH3194" s="93" t="str">
        <f t="shared" si="114"/>
        <v>Pennsylvania Franklin</v>
      </c>
      <c r="BI3194" s="18" t="s">
        <v>394</v>
      </c>
      <c r="BJ3194" s="18" t="s">
        <v>1788</v>
      </c>
      <c r="BK3194" s="18" t="s">
        <v>1761</v>
      </c>
      <c r="BL3194" s="100" t="s">
        <v>1150</v>
      </c>
      <c r="BM3194" s="94" t="s">
        <v>308</v>
      </c>
    </row>
    <row r="3195" spans="53:65" ht="15" x14ac:dyDescent="0.25">
      <c r="BA3195" s="90" t="s">
        <v>6527</v>
      </c>
      <c r="BB3195" s="90" t="s">
        <v>5524</v>
      </c>
      <c r="BC3195" s="90" t="s">
        <v>6041</v>
      </c>
      <c r="BD3195" s="473" t="s">
        <v>1301</v>
      </c>
      <c r="BE3195">
        <v>3188</v>
      </c>
      <c r="BF3195" s="93" t="s">
        <v>6473</v>
      </c>
      <c r="BG3195" s="311" t="s">
        <v>1254</v>
      </c>
      <c r="BH3195" s="93" t="str">
        <f t="shared" si="114"/>
        <v>Pennsylvania Fulton</v>
      </c>
      <c r="BI3195" s="93" t="s">
        <v>446</v>
      </c>
      <c r="BJ3195" s="93" t="s">
        <v>6075</v>
      </c>
      <c r="BK3195" s="93" t="s">
        <v>6075</v>
      </c>
      <c r="BL3195" s="100" t="s">
        <v>1130</v>
      </c>
      <c r="BM3195" s="95" t="s">
        <v>305</v>
      </c>
    </row>
    <row r="3196" spans="53:65" ht="15" x14ac:dyDescent="0.25">
      <c r="BA3196" s="91" t="s">
        <v>6528</v>
      </c>
      <c r="BB3196" s="91" t="s">
        <v>5524</v>
      </c>
      <c r="BC3196" s="91" t="s">
        <v>1869</v>
      </c>
      <c r="BD3196" s="473" t="s">
        <v>1301</v>
      </c>
      <c r="BE3196">
        <v>3189</v>
      </c>
      <c r="BF3196" s="93" t="s">
        <v>6473</v>
      </c>
      <c r="BG3196" s="311" t="s">
        <v>1254</v>
      </c>
      <c r="BH3196" s="93" t="str">
        <f t="shared" si="114"/>
        <v>Pennsylvania Fulton</v>
      </c>
      <c r="BI3196" s="93" t="s">
        <v>394</v>
      </c>
      <c r="BJ3196" s="93"/>
      <c r="BK3196" s="93" t="s">
        <v>1761</v>
      </c>
      <c r="BL3196" s="100" t="s">
        <v>1150</v>
      </c>
      <c r="BM3196" s="95" t="s">
        <v>308</v>
      </c>
    </row>
    <row r="3197" spans="53:65" ht="15" x14ac:dyDescent="0.25">
      <c r="BA3197" s="90" t="s">
        <v>6529</v>
      </c>
      <c r="BB3197" s="90" t="s">
        <v>5524</v>
      </c>
      <c r="BC3197" s="90" t="s">
        <v>6513</v>
      </c>
      <c r="BD3197" s="473" t="s">
        <v>1301</v>
      </c>
      <c r="BE3197">
        <v>3190</v>
      </c>
      <c r="BF3197" s="93" t="s">
        <v>6473</v>
      </c>
      <c r="BG3197" s="311" t="s">
        <v>814</v>
      </c>
      <c r="BH3197" s="93" t="str">
        <f t="shared" si="114"/>
        <v>Pennsylvania Greene</v>
      </c>
      <c r="BI3197" s="93" t="s">
        <v>446</v>
      </c>
      <c r="BJ3197" s="93" t="s">
        <v>6075</v>
      </c>
      <c r="BK3197" s="93" t="s">
        <v>6075</v>
      </c>
      <c r="BL3197" s="100" t="s">
        <v>1130</v>
      </c>
      <c r="BM3197" s="95" t="s">
        <v>305</v>
      </c>
    </row>
    <row r="3198" spans="53:65" ht="15" x14ac:dyDescent="0.25">
      <c r="BA3198" s="91" t="s">
        <v>6530</v>
      </c>
      <c r="BB3198" s="91" t="s">
        <v>5524</v>
      </c>
      <c r="BC3198" s="91" t="s">
        <v>6513</v>
      </c>
      <c r="BD3198" s="473" t="s">
        <v>1301</v>
      </c>
      <c r="BE3198">
        <v>3191</v>
      </c>
      <c r="BF3198" s="93" t="s">
        <v>6473</v>
      </c>
      <c r="BG3198" s="311" t="s">
        <v>814</v>
      </c>
      <c r="BH3198" s="93" t="str">
        <f t="shared" si="114"/>
        <v>Pennsylvania Greene</v>
      </c>
      <c r="BI3198" s="93" t="s">
        <v>394</v>
      </c>
      <c r="BJ3198" s="93"/>
      <c r="BK3198" s="93" t="s">
        <v>1761</v>
      </c>
      <c r="BL3198" s="100" t="s">
        <v>1150</v>
      </c>
      <c r="BM3198" s="95" t="s">
        <v>308</v>
      </c>
    </row>
    <row r="3199" spans="53:65" ht="15" x14ac:dyDescent="0.25">
      <c r="BA3199" s="90" t="s">
        <v>6531</v>
      </c>
      <c r="BB3199" s="90" t="s">
        <v>5524</v>
      </c>
      <c r="BC3199" s="90" t="s">
        <v>6513</v>
      </c>
      <c r="BD3199" s="473" t="s">
        <v>1301</v>
      </c>
      <c r="BE3199">
        <v>3192</v>
      </c>
      <c r="BF3199" s="93" t="s">
        <v>6473</v>
      </c>
      <c r="BG3199" s="311" t="s">
        <v>6532</v>
      </c>
      <c r="BH3199" s="93" t="str">
        <f t="shared" si="114"/>
        <v>Pennsylvania Huntingdon</v>
      </c>
      <c r="BI3199" s="93" t="s">
        <v>446</v>
      </c>
      <c r="BJ3199" s="93" t="s">
        <v>6075</v>
      </c>
      <c r="BK3199" s="93" t="s">
        <v>6075</v>
      </c>
      <c r="BL3199" s="100" t="s">
        <v>1130</v>
      </c>
      <c r="BM3199" s="95" t="s">
        <v>305</v>
      </c>
    </row>
    <row r="3200" spans="53:65" ht="15" x14ac:dyDescent="0.25">
      <c r="BA3200" s="91" t="s">
        <v>6533</v>
      </c>
      <c r="BB3200" s="91" t="s">
        <v>5524</v>
      </c>
      <c r="BC3200" s="91" t="s">
        <v>6513</v>
      </c>
      <c r="BD3200" s="473" t="s">
        <v>1301</v>
      </c>
      <c r="BE3200">
        <v>3193</v>
      </c>
      <c r="BF3200" s="93" t="s">
        <v>6473</v>
      </c>
      <c r="BG3200" s="311" t="s">
        <v>6532</v>
      </c>
      <c r="BH3200" s="93" t="str">
        <f t="shared" si="114"/>
        <v>Pennsylvania Huntingdon</v>
      </c>
      <c r="BI3200" s="93" t="s">
        <v>394</v>
      </c>
      <c r="BJ3200" s="93"/>
      <c r="BK3200" s="93" t="s">
        <v>1761</v>
      </c>
      <c r="BL3200" s="100" t="s">
        <v>1150</v>
      </c>
      <c r="BM3200" s="95" t="s">
        <v>308</v>
      </c>
    </row>
    <row r="3201" spans="53:65" ht="15" x14ac:dyDescent="0.25">
      <c r="BA3201" s="90" t="s">
        <v>6534</v>
      </c>
      <c r="BB3201" s="90" t="s">
        <v>5524</v>
      </c>
      <c r="BC3201" s="90" t="s">
        <v>6513</v>
      </c>
      <c r="BD3201" s="473" t="s">
        <v>1301</v>
      </c>
      <c r="BE3201">
        <v>3194</v>
      </c>
      <c r="BF3201" s="93" t="s">
        <v>6473</v>
      </c>
      <c r="BG3201" s="311" t="s">
        <v>3391</v>
      </c>
      <c r="BH3201" s="93" t="str">
        <f t="shared" si="114"/>
        <v>Pennsylvania Indiana</v>
      </c>
      <c r="BI3201" s="93" t="s">
        <v>446</v>
      </c>
      <c r="BJ3201" s="93" t="s">
        <v>6075</v>
      </c>
      <c r="BK3201" s="93" t="s">
        <v>6075</v>
      </c>
      <c r="BL3201" s="100" t="s">
        <v>1130</v>
      </c>
      <c r="BM3201" s="95" t="s">
        <v>305</v>
      </c>
    </row>
    <row r="3202" spans="53:65" ht="15" x14ac:dyDescent="0.25">
      <c r="BA3202" s="91" t="s">
        <v>6535</v>
      </c>
      <c r="BB3202" s="91" t="s">
        <v>5524</v>
      </c>
      <c r="BC3202" s="91" t="s">
        <v>6513</v>
      </c>
      <c r="BD3202" s="473" t="s">
        <v>1301</v>
      </c>
      <c r="BE3202">
        <v>3195</v>
      </c>
      <c r="BF3202" s="93" t="s">
        <v>6473</v>
      </c>
      <c r="BG3202" s="311" t="s">
        <v>3391</v>
      </c>
      <c r="BH3202" s="93" t="str">
        <f t="shared" si="114"/>
        <v>Pennsylvania Indiana</v>
      </c>
      <c r="BI3202" s="93" t="s">
        <v>394</v>
      </c>
      <c r="BJ3202" s="93"/>
      <c r="BK3202" s="93" t="s">
        <v>1761</v>
      </c>
      <c r="BL3202" s="100" t="s">
        <v>1150</v>
      </c>
      <c r="BM3202" s="95" t="s">
        <v>308</v>
      </c>
    </row>
    <row r="3203" spans="53:65" ht="15" x14ac:dyDescent="0.25">
      <c r="BA3203" s="90" t="s">
        <v>6536</v>
      </c>
      <c r="BB3203" s="90" t="s">
        <v>5524</v>
      </c>
      <c r="BC3203" s="90" t="s">
        <v>6130</v>
      </c>
      <c r="BD3203" s="473" t="s">
        <v>1301</v>
      </c>
      <c r="BE3203">
        <v>3196</v>
      </c>
      <c r="BF3203" s="93" t="s">
        <v>6473</v>
      </c>
      <c r="BG3203" s="311" t="s">
        <v>856</v>
      </c>
      <c r="BH3203" s="93" t="str">
        <f t="shared" si="114"/>
        <v>Pennsylvania Jefferson</v>
      </c>
      <c r="BI3203" s="93" t="s">
        <v>446</v>
      </c>
      <c r="BJ3203" s="93" t="s">
        <v>6075</v>
      </c>
      <c r="BK3203" s="93" t="s">
        <v>6075</v>
      </c>
      <c r="BL3203" s="100" t="s">
        <v>1130</v>
      </c>
      <c r="BM3203" s="95" t="s">
        <v>305</v>
      </c>
    </row>
    <row r="3204" spans="53:65" ht="15" x14ac:dyDescent="0.25">
      <c r="BA3204" s="91" t="s">
        <v>6537</v>
      </c>
      <c r="BB3204" s="91" t="s">
        <v>5524</v>
      </c>
      <c r="BC3204" s="91" t="s">
        <v>4170</v>
      </c>
      <c r="BD3204" s="473" t="s">
        <v>1301</v>
      </c>
      <c r="BE3204">
        <v>3197</v>
      </c>
      <c r="BF3204" s="93" t="s">
        <v>6473</v>
      </c>
      <c r="BG3204" s="311" t="s">
        <v>856</v>
      </c>
      <c r="BH3204" s="93" t="str">
        <f t="shared" si="114"/>
        <v>Pennsylvania Jefferson</v>
      </c>
      <c r="BI3204" s="93" t="s">
        <v>394</v>
      </c>
      <c r="BJ3204" s="93"/>
      <c r="BK3204" s="93" t="s">
        <v>1761</v>
      </c>
      <c r="BL3204" s="100" t="s">
        <v>1150</v>
      </c>
      <c r="BM3204" s="95" t="s">
        <v>308</v>
      </c>
    </row>
    <row r="3205" spans="53:65" ht="15" x14ac:dyDescent="0.25">
      <c r="BA3205" s="90" t="s">
        <v>6538</v>
      </c>
      <c r="BB3205" s="90" t="s">
        <v>5524</v>
      </c>
      <c r="BC3205" s="90" t="s">
        <v>6235</v>
      </c>
      <c r="BD3205" s="473" t="s">
        <v>1301</v>
      </c>
      <c r="BE3205">
        <v>3198</v>
      </c>
      <c r="BF3205" s="93" t="s">
        <v>6473</v>
      </c>
      <c r="BG3205" s="311" t="s">
        <v>6539</v>
      </c>
      <c r="BH3205" s="93" t="str">
        <f t="shared" si="114"/>
        <v>Pennsylvania Juniata</v>
      </c>
      <c r="BI3205" s="93" t="s">
        <v>446</v>
      </c>
      <c r="BJ3205" s="93" t="s">
        <v>6075</v>
      </c>
      <c r="BK3205" s="93" t="s">
        <v>6075</v>
      </c>
      <c r="BL3205" s="100" t="s">
        <v>1130</v>
      </c>
      <c r="BM3205" s="95" t="s">
        <v>305</v>
      </c>
    </row>
    <row r="3206" spans="53:65" ht="15" x14ac:dyDescent="0.25">
      <c r="BA3206" s="91" t="s">
        <v>6540</v>
      </c>
      <c r="BB3206" s="91" t="s">
        <v>5524</v>
      </c>
      <c r="BC3206" s="91" t="s">
        <v>6041</v>
      </c>
      <c r="BD3206" s="473" t="s">
        <v>1301</v>
      </c>
      <c r="BE3206">
        <v>3199</v>
      </c>
      <c r="BF3206" s="93" t="s">
        <v>6473</v>
      </c>
      <c r="BG3206" s="311" t="s">
        <v>6539</v>
      </c>
      <c r="BH3206" s="93" t="str">
        <f t="shared" si="114"/>
        <v>Pennsylvania Juniata</v>
      </c>
      <c r="BI3206" s="93" t="s">
        <v>394</v>
      </c>
      <c r="BJ3206" s="93"/>
      <c r="BK3206" s="93" t="s">
        <v>1761</v>
      </c>
      <c r="BL3206" s="100" t="s">
        <v>1150</v>
      </c>
      <c r="BM3206" s="95" t="s">
        <v>308</v>
      </c>
    </row>
    <row r="3207" spans="53:65" ht="15" x14ac:dyDescent="0.25">
      <c r="BA3207" s="90" t="s">
        <v>6541</v>
      </c>
      <c r="BB3207" s="90" t="s">
        <v>5524</v>
      </c>
      <c r="BC3207" s="90" t="s">
        <v>6130</v>
      </c>
      <c r="BD3207" s="473" t="s">
        <v>1301</v>
      </c>
      <c r="BE3207">
        <v>3200</v>
      </c>
      <c r="BF3207" s="18" t="s">
        <v>6473</v>
      </c>
      <c r="BG3207" s="312" t="s">
        <v>6542</v>
      </c>
      <c r="BH3207" s="93" t="str">
        <f t="shared" si="114"/>
        <v>Pennsylvania Lackawanna</v>
      </c>
      <c r="BI3207" s="18" t="s">
        <v>394</v>
      </c>
      <c r="BJ3207" s="18" t="s">
        <v>1788</v>
      </c>
      <c r="BK3207" s="18" t="s">
        <v>1789</v>
      </c>
      <c r="BL3207" s="100" t="s">
        <v>1130</v>
      </c>
      <c r="BM3207" s="94" t="s">
        <v>308</v>
      </c>
    </row>
    <row r="3208" spans="53:65" ht="15" x14ac:dyDescent="0.25">
      <c r="BA3208" s="91" t="s">
        <v>6543</v>
      </c>
      <c r="BB3208" s="91" t="s">
        <v>5524</v>
      </c>
      <c r="BC3208" s="91" t="s">
        <v>6130</v>
      </c>
      <c r="BD3208" s="473" t="s">
        <v>1301</v>
      </c>
      <c r="BE3208">
        <v>3201</v>
      </c>
      <c r="BF3208" s="18" t="s">
        <v>6473</v>
      </c>
      <c r="BG3208" s="312" t="s">
        <v>5428</v>
      </c>
      <c r="BH3208" s="93" t="str">
        <f t="shared" si="114"/>
        <v>Pennsylvania Lancaster</v>
      </c>
      <c r="BI3208" s="18" t="s">
        <v>394</v>
      </c>
      <c r="BJ3208" s="18" t="s">
        <v>1788</v>
      </c>
      <c r="BK3208" s="18" t="s">
        <v>1789</v>
      </c>
      <c r="BL3208" s="100" t="s">
        <v>1130</v>
      </c>
      <c r="BM3208" s="94" t="s">
        <v>308</v>
      </c>
    </row>
    <row r="3209" spans="53:65" ht="15" x14ac:dyDescent="0.25">
      <c r="BA3209" s="90" t="s">
        <v>6544</v>
      </c>
      <c r="BB3209" s="90" t="s">
        <v>5524</v>
      </c>
      <c r="BC3209" s="90" t="s">
        <v>4170</v>
      </c>
      <c r="BD3209" s="473" t="s">
        <v>1301</v>
      </c>
      <c r="BE3209">
        <v>3202</v>
      </c>
      <c r="BF3209" s="93" t="s">
        <v>6473</v>
      </c>
      <c r="BG3209" s="311" t="s">
        <v>880</v>
      </c>
      <c r="BH3209" s="93" t="str">
        <f t="shared" si="114"/>
        <v>Pennsylvania Lawrence</v>
      </c>
      <c r="BI3209" s="93" t="s">
        <v>446</v>
      </c>
      <c r="BJ3209" s="93" t="s">
        <v>6075</v>
      </c>
      <c r="BK3209" s="93" t="s">
        <v>6075</v>
      </c>
      <c r="BL3209" s="100" t="s">
        <v>1130</v>
      </c>
      <c r="BM3209" s="95" t="s">
        <v>305</v>
      </c>
    </row>
    <row r="3210" spans="53:65" ht="15" x14ac:dyDescent="0.25">
      <c r="BA3210" s="91" t="s">
        <v>6545</v>
      </c>
      <c r="BB3210" s="91" t="s">
        <v>5524</v>
      </c>
      <c r="BC3210" s="91" t="s">
        <v>6130</v>
      </c>
      <c r="BD3210" s="473" t="s">
        <v>1301</v>
      </c>
      <c r="BE3210">
        <v>3203</v>
      </c>
      <c r="BF3210" s="93" t="s">
        <v>6473</v>
      </c>
      <c r="BG3210" s="311" t="s">
        <v>880</v>
      </c>
      <c r="BH3210" s="93" t="str">
        <f t="shared" si="114"/>
        <v>Pennsylvania Lawrence</v>
      </c>
      <c r="BI3210" s="93" t="s">
        <v>394</v>
      </c>
      <c r="BJ3210" s="93"/>
      <c r="BK3210" s="93" t="s">
        <v>1761</v>
      </c>
      <c r="BL3210" s="100" t="s">
        <v>1150</v>
      </c>
      <c r="BM3210" s="95" t="s">
        <v>308</v>
      </c>
    </row>
    <row r="3211" spans="53:65" ht="15" x14ac:dyDescent="0.25">
      <c r="BA3211" s="90" t="s">
        <v>6546</v>
      </c>
      <c r="BB3211" s="90" t="s">
        <v>5524</v>
      </c>
      <c r="BC3211" s="90" t="s">
        <v>6513</v>
      </c>
      <c r="BD3211" s="473" t="s">
        <v>1301</v>
      </c>
      <c r="BE3211">
        <v>3204</v>
      </c>
      <c r="BF3211" s="18" t="s">
        <v>6473</v>
      </c>
      <c r="BG3211" s="312" t="s">
        <v>6547</v>
      </c>
      <c r="BH3211" s="93" t="str">
        <f t="shared" si="114"/>
        <v>Pennsylvania Lebanon</v>
      </c>
      <c r="BI3211" s="18" t="s">
        <v>394</v>
      </c>
      <c r="BJ3211" s="18" t="s">
        <v>1788</v>
      </c>
      <c r="BK3211" s="18" t="s">
        <v>1789</v>
      </c>
      <c r="BL3211" s="100" t="s">
        <v>1130</v>
      </c>
      <c r="BM3211" s="94" t="s">
        <v>308</v>
      </c>
    </row>
    <row r="3212" spans="53:65" ht="15" x14ac:dyDescent="0.25">
      <c r="BA3212" s="91" t="s">
        <v>6548</v>
      </c>
      <c r="BB3212" s="91" t="s">
        <v>5524</v>
      </c>
      <c r="BC3212" s="91" t="s">
        <v>6513</v>
      </c>
      <c r="BD3212" s="473" t="s">
        <v>1301</v>
      </c>
      <c r="BE3212">
        <v>3205</v>
      </c>
      <c r="BF3212" s="18" t="s">
        <v>6473</v>
      </c>
      <c r="BG3212" s="312" t="s">
        <v>6549</v>
      </c>
      <c r="BH3212" s="93" t="str">
        <f t="shared" si="114"/>
        <v>Pennsylvania Lehigh</v>
      </c>
      <c r="BI3212" s="18" t="s">
        <v>394</v>
      </c>
      <c r="BJ3212" s="18" t="s">
        <v>1788</v>
      </c>
      <c r="BK3212" s="18" t="s">
        <v>1789</v>
      </c>
      <c r="BL3212" s="100" t="s">
        <v>1130</v>
      </c>
      <c r="BM3212" s="94" t="s">
        <v>308</v>
      </c>
    </row>
    <row r="3213" spans="53:65" ht="15" x14ac:dyDescent="0.25">
      <c r="BA3213" s="90" t="s">
        <v>6550</v>
      </c>
      <c r="BB3213" s="90" t="s">
        <v>5524</v>
      </c>
      <c r="BC3213" s="90" t="s">
        <v>6235</v>
      </c>
      <c r="BD3213" s="473" t="s">
        <v>1301</v>
      </c>
      <c r="BE3213">
        <v>3206</v>
      </c>
      <c r="BF3213" s="18" t="s">
        <v>6473</v>
      </c>
      <c r="BG3213" s="312" t="s">
        <v>6551</v>
      </c>
      <c r="BH3213" s="93" t="str">
        <f t="shared" si="114"/>
        <v>Pennsylvania Luzerne</v>
      </c>
      <c r="BI3213" s="18" t="s">
        <v>394</v>
      </c>
      <c r="BJ3213" s="18" t="s">
        <v>1788</v>
      </c>
      <c r="BK3213" s="18" t="s">
        <v>1789</v>
      </c>
      <c r="BL3213" s="100" t="s">
        <v>1130</v>
      </c>
      <c r="BM3213" s="94" t="s">
        <v>308</v>
      </c>
    </row>
    <row r="3214" spans="53:65" ht="15" x14ac:dyDescent="0.25">
      <c r="BA3214" s="91" t="s">
        <v>6552</v>
      </c>
      <c r="BB3214" s="91" t="s">
        <v>5524</v>
      </c>
      <c r="BC3214" s="91" t="s">
        <v>1869</v>
      </c>
      <c r="BD3214" s="473" t="s">
        <v>1301</v>
      </c>
      <c r="BE3214">
        <v>3207</v>
      </c>
      <c r="BF3214" s="18" t="s">
        <v>6473</v>
      </c>
      <c r="BG3214" s="312" t="s">
        <v>6553</v>
      </c>
      <c r="BH3214" s="93" t="str">
        <f t="shared" si="114"/>
        <v>Pennsylvania Lycoming</v>
      </c>
      <c r="BI3214" s="18" t="s">
        <v>394</v>
      </c>
      <c r="BJ3214" s="18" t="s">
        <v>1788</v>
      </c>
      <c r="BK3214" s="18" t="s">
        <v>1761</v>
      </c>
      <c r="BL3214" s="100" t="s">
        <v>1150</v>
      </c>
      <c r="BM3214" s="94" t="s">
        <v>308</v>
      </c>
    </row>
    <row r="3215" spans="53:65" ht="15" x14ac:dyDescent="0.25">
      <c r="BA3215" s="90" t="s">
        <v>6554</v>
      </c>
      <c r="BB3215" s="90" t="s">
        <v>5524</v>
      </c>
      <c r="BC3215" s="90" t="s">
        <v>6513</v>
      </c>
      <c r="BD3215" s="473" t="s">
        <v>1301</v>
      </c>
      <c r="BE3215">
        <v>3208</v>
      </c>
      <c r="BF3215" s="18" t="s">
        <v>6473</v>
      </c>
      <c r="BG3215" s="312" t="s">
        <v>6555</v>
      </c>
      <c r="BH3215" s="93" t="str">
        <f t="shared" si="114"/>
        <v>Pennsylvania McKean</v>
      </c>
      <c r="BI3215" s="18" t="s">
        <v>394</v>
      </c>
      <c r="BJ3215" s="18" t="s">
        <v>1788</v>
      </c>
      <c r="BK3215" s="18" t="s">
        <v>1761</v>
      </c>
      <c r="BL3215" s="100" t="s">
        <v>1150</v>
      </c>
      <c r="BM3215" s="94" t="s">
        <v>308</v>
      </c>
    </row>
    <row r="3216" spans="53:65" ht="15" x14ac:dyDescent="0.25">
      <c r="BA3216" s="91" t="s">
        <v>6556</v>
      </c>
      <c r="BB3216" s="91" t="s">
        <v>5524</v>
      </c>
      <c r="BC3216" s="91" t="s">
        <v>6513</v>
      </c>
      <c r="BD3216" s="473" t="s">
        <v>1301</v>
      </c>
      <c r="BE3216">
        <v>3209</v>
      </c>
      <c r="BF3216" s="93" t="s">
        <v>6473</v>
      </c>
      <c r="BG3216" s="311" t="s">
        <v>3294</v>
      </c>
      <c r="BH3216" s="93" t="str">
        <f t="shared" si="114"/>
        <v>Pennsylvania Mercer</v>
      </c>
      <c r="BI3216" s="93" t="s">
        <v>446</v>
      </c>
      <c r="BJ3216" s="93" t="s">
        <v>6075</v>
      </c>
      <c r="BK3216" s="93" t="s">
        <v>6075</v>
      </c>
      <c r="BL3216" s="100" t="s">
        <v>1130</v>
      </c>
      <c r="BM3216" s="95" t="s">
        <v>305</v>
      </c>
    </row>
    <row r="3217" spans="53:65" ht="15" x14ac:dyDescent="0.25">
      <c r="BA3217" s="90" t="s">
        <v>6557</v>
      </c>
      <c r="BB3217" s="90" t="s">
        <v>5524</v>
      </c>
      <c r="BC3217" s="90" t="s">
        <v>6513</v>
      </c>
      <c r="BD3217" s="473" t="s">
        <v>1301</v>
      </c>
      <c r="BE3217">
        <v>3210</v>
      </c>
      <c r="BF3217" s="93" t="s">
        <v>6473</v>
      </c>
      <c r="BG3217" s="311" t="s">
        <v>3294</v>
      </c>
      <c r="BH3217" s="93" t="str">
        <f t="shared" si="114"/>
        <v>Pennsylvania Mercer</v>
      </c>
      <c r="BI3217" s="93" t="s">
        <v>394</v>
      </c>
      <c r="BJ3217" s="93"/>
      <c r="BK3217" s="93" t="s">
        <v>1761</v>
      </c>
      <c r="BL3217" s="100" t="s">
        <v>1150</v>
      </c>
      <c r="BM3217" s="95" t="s">
        <v>308</v>
      </c>
    </row>
    <row r="3218" spans="53:65" ht="15" x14ac:dyDescent="0.25">
      <c r="BA3218" s="91" t="s">
        <v>6558</v>
      </c>
      <c r="BB3218" s="91" t="s">
        <v>5524</v>
      </c>
      <c r="BC3218" s="91" t="s">
        <v>6513</v>
      </c>
      <c r="BD3218" s="473" t="s">
        <v>1301</v>
      </c>
      <c r="BE3218">
        <v>3211</v>
      </c>
      <c r="BF3218" s="93" t="s">
        <v>6473</v>
      </c>
      <c r="BG3218" s="311" t="s">
        <v>6559</v>
      </c>
      <c r="BH3218" s="93" t="str">
        <f t="shared" si="114"/>
        <v>Pennsylvania Mifflin</v>
      </c>
      <c r="BI3218" s="93" t="s">
        <v>446</v>
      </c>
      <c r="BJ3218" s="93" t="s">
        <v>6075</v>
      </c>
      <c r="BK3218" s="93" t="s">
        <v>6075</v>
      </c>
      <c r="BL3218" s="100" t="s">
        <v>1130</v>
      </c>
      <c r="BM3218" s="95" t="s">
        <v>305</v>
      </c>
    </row>
    <row r="3219" spans="53:65" ht="15" x14ac:dyDescent="0.25">
      <c r="BA3219" s="90" t="s">
        <v>6560</v>
      </c>
      <c r="BB3219" s="90" t="s">
        <v>5524</v>
      </c>
      <c r="BC3219" s="90" t="s">
        <v>6513</v>
      </c>
      <c r="BD3219" s="473" t="s">
        <v>1301</v>
      </c>
      <c r="BE3219">
        <v>3212</v>
      </c>
      <c r="BF3219" s="93" t="s">
        <v>6473</v>
      </c>
      <c r="BG3219" s="311" t="s">
        <v>6559</v>
      </c>
      <c r="BH3219" s="93" t="str">
        <f t="shared" si="114"/>
        <v>Pennsylvania Mifflin</v>
      </c>
      <c r="BI3219" s="93" t="s">
        <v>394</v>
      </c>
      <c r="BJ3219" s="93"/>
      <c r="BK3219" s="93" t="s">
        <v>1761</v>
      </c>
      <c r="BL3219" s="100" t="s">
        <v>1150</v>
      </c>
      <c r="BM3219" s="95" t="s">
        <v>308</v>
      </c>
    </row>
    <row r="3220" spans="53:65" ht="15" x14ac:dyDescent="0.25">
      <c r="BA3220" s="91" t="s">
        <v>6561</v>
      </c>
      <c r="BB3220" s="91" t="s">
        <v>5524</v>
      </c>
      <c r="BC3220" s="91" t="s">
        <v>6513</v>
      </c>
      <c r="BD3220" s="473" t="s">
        <v>1301</v>
      </c>
      <c r="BE3220">
        <v>3213</v>
      </c>
      <c r="BF3220" s="18" t="s">
        <v>6473</v>
      </c>
      <c r="BG3220" s="312" t="s">
        <v>965</v>
      </c>
      <c r="BH3220" s="93" t="str">
        <f t="shared" si="114"/>
        <v>Pennsylvania Monroe</v>
      </c>
      <c r="BI3220" s="18" t="s">
        <v>394</v>
      </c>
      <c r="BJ3220" s="18" t="s">
        <v>1788</v>
      </c>
      <c r="BK3220" s="18" t="s">
        <v>1789</v>
      </c>
      <c r="BL3220" s="100" t="s">
        <v>1130</v>
      </c>
      <c r="BM3220" s="94" t="s">
        <v>308</v>
      </c>
    </row>
    <row r="3221" spans="53:65" ht="15" x14ac:dyDescent="0.25">
      <c r="BA3221" s="90" t="s">
        <v>6562</v>
      </c>
      <c r="BB3221" s="90" t="s">
        <v>5524</v>
      </c>
      <c r="BC3221" s="90" t="s">
        <v>6513</v>
      </c>
      <c r="BD3221" s="473" t="s">
        <v>1301</v>
      </c>
      <c r="BE3221">
        <v>3214</v>
      </c>
      <c r="BF3221" s="18" t="s">
        <v>6473</v>
      </c>
      <c r="BG3221" s="312" t="s">
        <v>972</v>
      </c>
      <c r="BH3221" s="93" t="str">
        <f t="shared" si="114"/>
        <v>Pennsylvania Montgomery</v>
      </c>
      <c r="BI3221" s="18" t="s">
        <v>394</v>
      </c>
      <c r="BJ3221" s="18" t="s">
        <v>1788</v>
      </c>
      <c r="BK3221" s="18" t="s">
        <v>1789</v>
      </c>
      <c r="BL3221" s="100" t="s">
        <v>1130</v>
      </c>
      <c r="BM3221" s="94" t="s">
        <v>308</v>
      </c>
    </row>
    <row r="3222" spans="53:65" ht="15" x14ac:dyDescent="0.25">
      <c r="BA3222" s="91" t="s">
        <v>6563</v>
      </c>
      <c r="BB3222" s="91" t="s">
        <v>5524</v>
      </c>
      <c r="BC3222" s="91" t="s">
        <v>6513</v>
      </c>
      <c r="BD3222" s="473" t="s">
        <v>1301</v>
      </c>
      <c r="BE3222">
        <v>3215</v>
      </c>
      <c r="BF3222" s="93" t="s">
        <v>6473</v>
      </c>
      <c r="BG3222" s="311" t="s">
        <v>6564</v>
      </c>
      <c r="BH3222" s="93" t="str">
        <f t="shared" si="114"/>
        <v>Pennsylvania Montour</v>
      </c>
      <c r="BI3222" s="93" t="s">
        <v>446</v>
      </c>
      <c r="BJ3222" s="93" t="s">
        <v>6075</v>
      </c>
      <c r="BK3222" s="93" t="s">
        <v>6075</v>
      </c>
      <c r="BL3222" s="100" t="s">
        <v>1130</v>
      </c>
      <c r="BM3222" s="95" t="s">
        <v>305</v>
      </c>
    </row>
    <row r="3223" spans="53:65" ht="15" x14ac:dyDescent="0.25">
      <c r="BA3223" s="90" t="s">
        <v>6565</v>
      </c>
      <c r="BB3223" s="90" t="s">
        <v>5524</v>
      </c>
      <c r="BC3223" s="90" t="s">
        <v>6513</v>
      </c>
      <c r="BD3223" s="473" t="s">
        <v>1301</v>
      </c>
      <c r="BE3223">
        <v>3216</v>
      </c>
      <c r="BF3223" s="93" t="s">
        <v>6473</v>
      </c>
      <c r="BG3223" s="311" t="s">
        <v>6564</v>
      </c>
      <c r="BH3223" s="93" t="str">
        <f t="shared" si="114"/>
        <v>Pennsylvania Montour</v>
      </c>
      <c r="BI3223" s="93" t="s">
        <v>394</v>
      </c>
      <c r="BJ3223" s="93"/>
      <c r="BK3223" s="93" t="s">
        <v>1789</v>
      </c>
      <c r="BL3223" s="100" t="s">
        <v>1130</v>
      </c>
      <c r="BM3223" s="95" t="s">
        <v>308</v>
      </c>
    </row>
    <row r="3224" spans="53:65" ht="15" x14ac:dyDescent="0.25">
      <c r="BA3224" s="91" t="s">
        <v>6566</v>
      </c>
      <c r="BB3224" s="91" t="s">
        <v>5524</v>
      </c>
      <c r="BC3224" s="91" t="s">
        <v>6513</v>
      </c>
      <c r="BD3224" s="473" t="s">
        <v>1301</v>
      </c>
      <c r="BE3224">
        <v>3217</v>
      </c>
      <c r="BF3224" s="93" t="s">
        <v>6473</v>
      </c>
      <c r="BG3224" s="311" t="s">
        <v>6567</v>
      </c>
      <c r="BH3224" s="93" t="str">
        <f t="shared" si="114"/>
        <v>Pennsylvania NorthUmberland</v>
      </c>
      <c r="BI3224" s="93" t="s">
        <v>446</v>
      </c>
      <c r="BJ3224" s="93" t="s">
        <v>6075</v>
      </c>
      <c r="BK3224" s="93" t="s">
        <v>6075</v>
      </c>
      <c r="BL3224" s="100" t="s">
        <v>1130</v>
      </c>
      <c r="BM3224" s="95" t="s">
        <v>305</v>
      </c>
    </row>
    <row r="3225" spans="53:65" ht="15" x14ac:dyDescent="0.25">
      <c r="BA3225" s="90" t="s">
        <v>6568</v>
      </c>
      <c r="BB3225" s="90" t="s">
        <v>5524</v>
      </c>
      <c r="BC3225" s="90" t="s">
        <v>6513</v>
      </c>
      <c r="BD3225" s="473" t="s">
        <v>1301</v>
      </c>
      <c r="BE3225">
        <v>3218</v>
      </c>
      <c r="BF3225" s="93" t="s">
        <v>6473</v>
      </c>
      <c r="BG3225" s="311" t="s">
        <v>6567</v>
      </c>
      <c r="BH3225" s="93" t="str">
        <f t="shared" si="114"/>
        <v>Pennsylvania NorthUmberland</v>
      </c>
      <c r="BI3225" s="93" t="s">
        <v>394</v>
      </c>
      <c r="BJ3225" s="93"/>
      <c r="BK3225" s="93" t="s">
        <v>1789</v>
      </c>
      <c r="BL3225" s="100" t="s">
        <v>1130</v>
      </c>
      <c r="BM3225" s="95" t="s">
        <v>308</v>
      </c>
    </row>
    <row r="3226" spans="53:65" ht="15" x14ac:dyDescent="0.25">
      <c r="BA3226" s="91" t="s">
        <v>6569</v>
      </c>
      <c r="BB3226" s="91" t="s">
        <v>5524</v>
      </c>
      <c r="BC3226" s="91" t="s">
        <v>6513</v>
      </c>
      <c r="BD3226" s="473" t="s">
        <v>1301</v>
      </c>
      <c r="BE3226">
        <v>3219</v>
      </c>
      <c r="BF3226" s="18" t="s">
        <v>6473</v>
      </c>
      <c r="BG3226" s="312" t="s">
        <v>5892</v>
      </c>
      <c r="BH3226" s="93" t="str">
        <f t="shared" si="114"/>
        <v>Pennsylvania Northampton</v>
      </c>
      <c r="BI3226" s="18" t="s">
        <v>394</v>
      </c>
      <c r="BJ3226" s="18" t="s">
        <v>1788</v>
      </c>
      <c r="BK3226" s="18" t="s">
        <v>1789</v>
      </c>
      <c r="BL3226" s="100" t="s">
        <v>1130</v>
      </c>
      <c r="BM3226" s="94" t="s">
        <v>308</v>
      </c>
    </row>
    <row r="3227" spans="53:65" ht="15" x14ac:dyDescent="0.25">
      <c r="BA3227" s="90" t="s">
        <v>6570</v>
      </c>
      <c r="BB3227" s="90" t="s">
        <v>5524</v>
      </c>
      <c r="BC3227" s="90" t="s">
        <v>6513</v>
      </c>
      <c r="BD3227" s="473" t="s">
        <v>1301</v>
      </c>
      <c r="BE3227">
        <v>3220</v>
      </c>
      <c r="BF3227" s="18" t="s">
        <v>6473</v>
      </c>
      <c r="BG3227" s="312" t="s">
        <v>988</v>
      </c>
      <c r="BH3227" s="93" t="str">
        <f t="shared" si="114"/>
        <v>Pennsylvania Perry</v>
      </c>
      <c r="BI3227" s="18" t="s">
        <v>446</v>
      </c>
      <c r="BJ3227" s="18" t="s">
        <v>6075</v>
      </c>
      <c r="BK3227" s="18" t="s">
        <v>6075</v>
      </c>
      <c r="BL3227" s="100" t="s">
        <v>1130</v>
      </c>
      <c r="BM3227" s="94" t="s">
        <v>305</v>
      </c>
    </row>
    <row r="3228" spans="53:65" ht="15" x14ac:dyDescent="0.25">
      <c r="BA3228" s="91" t="s">
        <v>6571</v>
      </c>
      <c r="BB3228" s="91" t="s">
        <v>5524</v>
      </c>
      <c r="BC3228" s="91" t="s">
        <v>6513</v>
      </c>
      <c r="BD3228" s="473" t="s">
        <v>1301</v>
      </c>
      <c r="BE3228">
        <v>3221</v>
      </c>
      <c r="BF3228" s="18" t="s">
        <v>6473</v>
      </c>
      <c r="BG3228" s="312" t="s">
        <v>6572</v>
      </c>
      <c r="BH3228" s="93" t="str">
        <f t="shared" si="114"/>
        <v>Pennsylvania Philadelphia</v>
      </c>
      <c r="BI3228" s="18" t="s">
        <v>394</v>
      </c>
      <c r="BJ3228" s="18" t="s">
        <v>1788</v>
      </c>
      <c r="BK3228" s="18" t="s">
        <v>1789</v>
      </c>
      <c r="BL3228" s="100" t="s">
        <v>1130</v>
      </c>
      <c r="BM3228" s="94" t="s">
        <v>308</v>
      </c>
    </row>
    <row r="3229" spans="53:65" ht="15" x14ac:dyDescent="0.25">
      <c r="BA3229" s="90" t="s">
        <v>6573</v>
      </c>
      <c r="BB3229" s="90" t="s">
        <v>5524</v>
      </c>
      <c r="BC3229" s="90" t="s">
        <v>6513</v>
      </c>
      <c r="BD3229" s="473" t="s">
        <v>1301</v>
      </c>
      <c r="BE3229">
        <v>3222</v>
      </c>
      <c r="BF3229" s="18" t="s">
        <v>6473</v>
      </c>
      <c r="BG3229" s="312" t="s">
        <v>1010</v>
      </c>
      <c r="BH3229" s="93" t="str">
        <f t="shared" si="114"/>
        <v>Pennsylvania Pike</v>
      </c>
      <c r="BI3229" s="18" t="s">
        <v>394</v>
      </c>
      <c r="BJ3229" s="18" t="s">
        <v>1788</v>
      </c>
      <c r="BK3229" s="18" t="s">
        <v>1789</v>
      </c>
      <c r="BL3229" s="100" t="s">
        <v>1130</v>
      </c>
      <c r="BM3229" s="94" t="s">
        <v>308</v>
      </c>
    </row>
    <row r="3230" spans="53:65" ht="15" x14ac:dyDescent="0.25">
      <c r="BA3230" s="91" t="s">
        <v>6574</v>
      </c>
      <c r="BB3230" s="91" t="s">
        <v>5524</v>
      </c>
      <c r="BC3230" s="91" t="s">
        <v>6513</v>
      </c>
      <c r="BD3230" s="473" t="s">
        <v>1301</v>
      </c>
      <c r="BE3230">
        <v>3223</v>
      </c>
      <c r="BF3230" s="18" t="s">
        <v>6473</v>
      </c>
      <c r="BG3230" s="312" t="s">
        <v>6575</v>
      </c>
      <c r="BH3230" s="93" t="str">
        <f t="shared" si="114"/>
        <v>Pennsylvania Potter</v>
      </c>
      <c r="BI3230" s="18" t="s">
        <v>394</v>
      </c>
      <c r="BJ3230" s="18" t="s">
        <v>1788</v>
      </c>
      <c r="BK3230" s="18" t="s">
        <v>1761</v>
      </c>
      <c r="BL3230" s="100" t="s">
        <v>1150</v>
      </c>
      <c r="BM3230" s="94" t="s">
        <v>308</v>
      </c>
    </row>
    <row r="3231" spans="53:65" ht="15" x14ac:dyDescent="0.25">
      <c r="BA3231" s="90" t="s">
        <v>6576</v>
      </c>
      <c r="BB3231" s="90" t="s">
        <v>5524</v>
      </c>
      <c r="BC3231" s="90" t="s">
        <v>6513</v>
      </c>
      <c r="BD3231" s="473" t="s">
        <v>1301</v>
      </c>
      <c r="BE3231">
        <v>3224</v>
      </c>
      <c r="BF3231" s="18" t="s">
        <v>6473</v>
      </c>
      <c r="BG3231" s="312" t="s">
        <v>6577</v>
      </c>
      <c r="BH3231" s="93" t="str">
        <f t="shared" si="114"/>
        <v>Pennsylvania Schuylkill</v>
      </c>
      <c r="BI3231" s="18" t="s">
        <v>394</v>
      </c>
      <c r="BJ3231" s="18" t="s">
        <v>1788</v>
      </c>
      <c r="BK3231" s="18" t="s">
        <v>1789</v>
      </c>
      <c r="BL3231" s="100" t="s">
        <v>1130</v>
      </c>
      <c r="BM3231" s="94" t="s">
        <v>308</v>
      </c>
    </row>
    <row r="3232" spans="53:65" ht="15" x14ac:dyDescent="0.25">
      <c r="BA3232" s="91" t="s">
        <v>6578</v>
      </c>
      <c r="BB3232" s="91" t="s">
        <v>5524</v>
      </c>
      <c r="BC3232" s="91" t="s">
        <v>6513</v>
      </c>
      <c r="BD3232" s="473" t="s">
        <v>1301</v>
      </c>
      <c r="BE3232">
        <v>3225</v>
      </c>
      <c r="BF3232" s="93" t="s">
        <v>6473</v>
      </c>
      <c r="BG3232" s="311" t="s">
        <v>6579</v>
      </c>
      <c r="BH3232" s="93" t="str">
        <f t="shared" si="114"/>
        <v>Pennsylvania Snyder</v>
      </c>
      <c r="BI3232" s="93" t="s">
        <v>446</v>
      </c>
      <c r="BJ3232" s="93" t="s">
        <v>6075</v>
      </c>
      <c r="BK3232" s="93" t="s">
        <v>6075</v>
      </c>
      <c r="BL3232" s="100" t="s">
        <v>1130</v>
      </c>
      <c r="BM3232" s="95" t="s">
        <v>305</v>
      </c>
    </row>
    <row r="3233" spans="53:65" ht="15" x14ac:dyDescent="0.25">
      <c r="BA3233" s="90" t="s">
        <v>6580</v>
      </c>
      <c r="BB3233" s="90" t="s">
        <v>5524</v>
      </c>
      <c r="BC3233" s="90" t="s">
        <v>6513</v>
      </c>
      <c r="BD3233" s="473" t="s">
        <v>1301</v>
      </c>
      <c r="BE3233">
        <v>3226</v>
      </c>
      <c r="BF3233" s="93" t="s">
        <v>6473</v>
      </c>
      <c r="BG3233" s="311" t="s">
        <v>6579</v>
      </c>
      <c r="BH3233" s="93" t="str">
        <f t="shared" si="114"/>
        <v>Pennsylvania Snyder</v>
      </c>
      <c r="BI3233" s="93" t="s">
        <v>394</v>
      </c>
      <c r="BJ3233" s="93"/>
      <c r="BK3233" s="93" t="s">
        <v>1761</v>
      </c>
      <c r="BL3233" s="100" t="s">
        <v>1150</v>
      </c>
      <c r="BM3233" s="95" t="s">
        <v>308</v>
      </c>
    </row>
    <row r="3234" spans="53:65" ht="15" x14ac:dyDescent="0.25">
      <c r="BA3234" s="91" t="s">
        <v>6581</v>
      </c>
      <c r="BB3234" s="91" t="s">
        <v>5524</v>
      </c>
      <c r="BC3234" s="91" t="s">
        <v>6235</v>
      </c>
      <c r="BD3234" s="473" t="s">
        <v>1301</v>
      </c>
      <c r="BE3234">
        <v>3227</v>
      </c>
      <c r="BF3234" s="93" t="s">
        <v>6473</v>
      </c>
      <c r="BG3234" s="311" t="s">
        <v>4463</v>
      </c>
      <c r="BH3234" s="93" t="str">
        <f t="shared" si="114"/>
        <v>Pennsylvania Somerset</v>
      </c>
      <c r="BI3234" s="93" t="s">
        <v>446</v>
      </c>
      <c r="BJ3234" s="93" t="s">
        <v>6075</v>
      </c>
      <c r="BK3234" s="93" t="s">
        <v>6075</v>
      </c>
      <c r="BL3234" s="100" t="s">
        <v>1130</v>
      </c>
      <c r="BM3234" s="95" t="s">
        <v>305</v>
      </c>
    </row>
    <row r="3235" spans="53:65" ht="15" x14ac:dyDescent="0.25">
      <c r="BA3235" s="90" t="s">
        <v>6582</v>
      </c>
      <c r="BB3235" s="90" t="s">
        <v>5524</v>
      </c>
      <c r="BC3235" s="90" t="s">
        <v>6235</v>
      </c>
      <c r="BD3235" s="473" t="s">
        <v>1301</v>
      </c>
      <c r="BE3235">
        <v>3228</v>
      </c>
      <c r="BF3235" s="93" t="s">
        <v>6473</v>
      </c>
      <c r="BG3235" s="311" t="s">
        <v>4463</v>
      </c>
      <c r="BH3235" s="93" t="str">
        <f t="shared" si="114"/>
        <v>Pennsylvania Somerset</v>
      </c>
      <c r="BI3235" s="93" t="s">
        <v>394</v>
      </c>
      <c r="BJ3235" s="93"/>
      <c r="BK3235" s="93" t="s">
        <v>1761</v>
      </c>
      <c r="BL3235" s="100" t="s">
        <v>1150</v>
      </c>
      <c r="BM3235" s="95" t="s">
        <v>308</v>
      </c>
    </row>
    <row r="3236" spans="53:65" ht="15" x14ac:dyDescent="0.25">
      <c r="BA3236" s="91" t="s">
        <v>6583</v>
      </c>
      <c r="BB3236" s="91" t="s">
        <v>5524</v>
      </c>
      <c r="BC3236" s="91" t="s">
        <v>6513</v>
      </c>
      <c r="BD3236" s="473" t="s">
        <v>1301</v>
      </c>
      <c r="BE3236">
        <v>3229</v>
      </c>
      <c r="BF3236" s="18" t="s">
        <v>6473</v>
      </c>
      <c r="BG3236" s="312" t="s">
        <v>3586</v>
      </c>
      <c r="BH3236" s="93" t="str">
        <f t="shared" si="114"/>
        <v>Pennsylvania Sullivan</v>
      </c>
      <c r="BI3236" s="18" t="s">
        <v>394</v>
      </c>
      <c r="BJ3236" s="18" t="s">
        <v>1788</v>
      </c>
      <c r="BK3236" s="18" t="s">
        <v>1761</v>
      </c>
      <c r="BL3236" s="100" t="s">
        <v>1150</v>
      </c>
      <c r="BM3236" s="94" t="s">
        <v>308</v>
      </c>
    </row>
    <row r="3237" spans="53:65" ht="15" x14ac:dyDescent="0.25">
      <c r="BA3237" s="90" t="s">
        <v>6584</v>
      </c>
      <c r="BB3237" s="90" t="s">
        <v>5524</v>
      </c>
      <c r="BC3237" s="90" t="s">
        <v>6513</v>
      </c>
      <c r="BD3237" s="473" t="s">
        <v>1301</v>
      </c>
      <c r="BE3237">
        <v>3230</v>
      </c>
      <c r="BF3237" s="18" t="s">
        <v>6473</v>
      </c>
      <c r="BG3237" s="312" t="s">
        <v>6585</v>
      </c>
      <c r="BH3237" s="93" t="str">
        <f t="shared" si="114"/>
        <v>Pennsylvania Susquehanna</v>
      </c>
      <c r="BI3237" s="18" t="s">
        <v>394</v>
      </c>
      <c r="BJ3237" s="18" t="s">
        <v>1788</v>
      </c>
      <c r="BK3237" s="18" t="s">
        <v>1789</v>
      </c>
      <c r="BL3237" s="100" t="s">
        <v>1130</v>
      </c>
      <c r="BM3237" s="94" t="s">
        <v>308</v>
      </c>
    </row>
    <row r="3238" spans="53:65" ht="15" x14ac:dyDescent="0.25">
      <c r="BA3238" s="91" t="s">
        <v>6586</v>
      </c>
      <c r="BB3238" s="91" t="s">
        <v>5524</v>
      </c>
      <c r="BC3238" s="91" t="s">
        <v>6513</v>
      </c>
      <c r="BD3238" s="473" t="s">
        <v>1301</v>
      </c>
      <c r="BE3238">
        <v>3231</v>
      </c>
      <c r="BF3238" s="18" t="s">
        <v>6473</v>
      </c>
      <c r="BG3238" s="312" t="s">
        <v>5697</v>
      </c>
      <c r="BH3238" s="93" t="str">
        <f t="shared" si="114"/>
        <v>Pennsylvania Tioga</v>
      </c>
      <c r="BI3238" s="18" t="s">
        <v>394</v>
      </c>
      <c r="BJ3238" s="18" t="s">
        <v>1788</v>
      </c>
      <c r="BK3238" s="18" t="s">
        <v>1761</v>
      </c>
      <c r="BL3238" s="100" t="s">
        <v>1150</v>
      </c>
      <c r="BM3238" s="94" t="s">
        <v>308</v>
      </c>
    </row>
    <row r="3239" spans="53:65" ht="15" x14ac:dyDescent="0.25">
      <c r="BA3239" s="90" t="s">
        <v>6587</v>
      </c>
      <c r="BB3239" s="90" t="s">
        <v>5524</v>
      </c>
      <c r="BC3239" s="90" t="s">
        <v>6513</v>
      </c>
      <c r="BD3239" s="473" t="s">
        <v>1301</v>
      </c>
      <c r="BE3239">
        <v>3232</v>
      </c>
      <c r="BF3239" s="93" t="s">
        <v>6473</v>
      </c>
      <c r="BG3239" s="311" t="s">
        <v>1390</v>
      </c>
      <c r="BH3239" s="93" t="str">
        <f t="shared" si="114"/>
        <v>Pennsylvania Union</v>
      </c>
      <c r="BI3239" s="93" t="s">
        <v>446</v>
      </c>
      <c r="BJ3239" s="93" t="s">
        <v>6075</v>
      </c>
      <c r="BK3239" s="93" t="s">
        <v>6075</v>
      </c>
      <c r="BL3239" s="100" t="s">
        <v>1130</v>
      </c>
      <c r="BM3239" s="95" t="s">
        <v>305</v>
      </c>
    </row>
    <row r="3240" spans="53:65" ht="15" x14ac:dyDescent="0.25">
      <c r="BA3240" s="91" t="s">
        <v>6588</v>
      </c>
      <c r="BB3240" s="91" t="s">
        <v>5524</v>
      </c>
      <c r="BC3240" s="91" t="s">
        <v>6513</v>
      </c>
      <c r="BD3240" s="473" t="s">
        <v>1301</v>
      </c>
      <c r="BE3240">
        <v>3233</v>
      </c>
      <c r="BF3240" s="93" t="s">
        <v>6473</v>
      </c>
      <c r="BG3240" s="311" t="s">
        <v>1390</v>
      </c>
      <c r="BH3240" s="93" t="str">
        <f t="shared" si="114"/>
        <v>Pennsylvania Union</v>
      </c>
      <c r="BI3240" s="93" t="s">
        <v>394</v>
      </c>
      <c r="BJ3240" s="93"/>
      <c r="BK3240" s="93" t="s">
        <v>1761</v>
      </c>
      <c r="BL3240" s="100" t="s">
        <v>1150</v>
      </c>
      <c r="BM3240" s="95" t="s">
        <v>308</v>
      </c>
    </row>
    <row r="3241" spans="53:65" ht="15" x14ac:dyDescent="0.25">
      <c r="BA3241" s="90" t="s">
        <v>6589</v>
      </c>
      <c r="BB3241" s="90" t="s">
        <v>5524</v>
      </c>
      <c r="BC3241" s="90" t="s">
        <v>6513</v>
      </c>
      <c r="BD3241" s="473" t="s">
        <v>1301</v>
      </c>
      <c r="BE3241">
        <v>3234</v>
      </c>
      <c r="BF3241" s="93" t="s">
        <v>6473</v>
      </c>
      <c r="BG3241" s="311" t="s">
        <v>6590</v>
      </c>
      <c r="BH3241" s="93" t="str">
        <f t="shared" si="114"/>
        <v>Pennsylvania Venango</v>
      </c>
      <c r="BI3241" s="93" t="s">
        <v>446</v>
      </c>
      <c r="BJ3241" s="93" t="s">
        <v>6075</v>
      </c>
      <c r="BK3241" s="93" t="s">
        <v>6075</v>
      </c>
      <c r="BL3241" s="100" t="s">
        <v>1130</v>
      </c>
      <c r="BM3241" s="95" t="s">
        <v>305</v>
      </c>
    </row>
    <row r="3242" spans="53:65" ht="15" x14ac:dyDescent="0.25">
      <c r="BA3242" s="91" t="s">
        <v>6591</v>
      </c>
      <c r="BB3242" s="91" t="s">
        <v>5524</v>
      </c>
      <c r="BC3242" s="91" t="s">
        <v>6513</v>
      </c>
      <c r="BD3242" s="473" t="s">
        <v>1301</v>
      </c>
      <c r="BE3242">
        <v>3235</v>
      </c>
      <c r="BF3242" s="93" t="s">
        <v>6473</v>
      </c>
      <c r="BG3242" s="311" t="s">
        <v>6590</v>
      </c>
      <c r="BH3242" s="93" t="str">
        <f t="shared" si="114"/>
        <v>Pennsylvania Venango</v>
      </c>
      <c r="BI3242" s="93" t="s">
        <v>394</v>
      </c>
      <c r="BJ3242" s="93"/>
      <c r="BK3242" s="93" t="s">
        <v>1761</v>
      </c>
      <c r="BL3242" s="100" t="s">
        <v>1150</v>
      </c>
      <c r="BM3242" s="95" t="s">
        <v>308</v>
      </c>
    </row>
    <row r="3243" spans="53:65" ht="15" x14ac:dyDescent="0.25">
      <c r="BA3243" s="90" t="s">
        <v>6592</v>
      </c>
      <c r="BB3243" s="90" t="s">
        <v>5524</v>
      </c>
      <c r="BC3243" s="90" t="s">
        <v>6513</v>
      </c>
      <c r="BD3243" s="473" t="s">
        <v>1301</v>
      </c>
      <c r="BE3243">
        <v>3236</v>
      </c>
      <c r="BF3243" s="18" t="s">
        <v>6473</v>
      </c>
      <c r="BG3243" s="312" t="s">
        <v>2846</v>
      </c>
      <c r="BH3243" s="93" t="str">
        <f t="shared" si="114"/>
        <v>Pennsylvania Warren</v>
      </c>
      <c r="BI3243" s="18" t="s">
        <v>394</v>
      </c>
      <c r="BJ3243" s="18" t="s">
        <v>1788</v>
      </c>
      <c r="BK3243" s="18" t="s">
        <v>1761</v>
      </c>
      <c r="BL3243" s="100" t="s">
        <v>1150</v>
      </c>
      <c r="BM3243" s="94" t="s">
        <v>308</v>
      </c>
    </row>
    <row r="3244" spans="53:65" ht="15" x14ac:dyDescent="0.25">
      <c r="BA3244" s="91" t="s">
        <v>6593</v>
      </c>
      <c r="BB3244" s="91" t="s">
        <v>5524</v>
      </c>
      <c r="BC3244" s="91" t="s">
        <v>6513</v>
      </c>
      <c r="BD3244" s="473" t="s">
        <v>1301</v>
      </c>
      <c r="BE3244">
        <v>3237</v>
      </c>
      <c r="BF3244" s="93" t="s">
        <v>6473</v>
      </c>
      <c r="BG3244" s="311" t="s">
        <v>1083</v>
      </c>
      <c r="BH3244" s="93" t="str">
        <f t="shared" si="114"/>
        <v>Pennsylvania Washington</v>
      </c>
      <c r="BI3244" s="93" t="s">
        <v>446</v>
      </c>
      <c r="BJ3244" s="93" t="s">
        <v>6075</v>
      </c>
      <c r="BK3244" s="93" t="s">
        <v>6075</v>
      </c>
      <c r="BL3244" s="100" t="s">
        <v>1130</v>
      </c>
      <c r="BM3244" s="95" t="s">
        <v>305</v>
      </c>
    </row>
    <row r="3245" spans="53:65" ht="15" x14ac:dyDescent="0.25">
      <c r="BA3245" s="90" t="s">
        <v>6594</v>
      </c>
      <c r="BB3245" s="90" t="s">
        <v>5524</v>
      </c>
      <c r="BC3245" s="90" t="s">
        <v>6513</v>
      </c>
      <c r="BD3245" s="473" t="s">
        <v>1301</v>
      </c>
      <c r="BE3245">
        <v>3238</v>
      </c>
      <c r="BF3245" s="93" t="s">
        <v>6473</v>
      </c>
      <c r="BG3245" s="311" t="s">
        <v>1083</v>
      </c>
      <c r="BH3245" s="93" t="str">
        <f t="shared" si="114"/>
        <v>Pennsylvania Washington</v>
      </c>
      <c r="BI3245" s="93" t="s">
        <v>394</v>
      </c>
      <c r="BJ3245" s="93"/>
      <c r="BK3245" s="93" t="s">
        <v>1761</v>
      </c>
      <c r="BL3245" s="100" t="s">
        <v>1150</v>
      </c>
      <c r="BM3245" s="95" t="s">
        <v>308</v>
      </c>
    </row>
    <row r="3246" spans="53:65" ht="15" x14ac:dyDescent="0.25">
      <c r="BA3246" s="91" t="s">
        <v>6595</v>
      </c>
      <c r="BB3246" s="91" t="s">
        <v>5524</v>
      </c>
      <c r="BC3246" s="91" t="s">
        <v>6228</v>
      </c>
      <c r="BD3246" s="473" t="s">
        <v>1301</v>
      </c>
      <c r="BE3246">
        <v>3239</v>
      </c>
      <c r="BF3246" s="18" t="s">
        <v>6473</v>
      </c>
      <c r="BG3246" s="312" t="s">
        <v>2855</v>
      </c>
      <c r="BH3246" s="93" t="str">
        <f t="shared" si="114"/>
        <v>Pennsylvania Wayne</v>
      </c>
      <c r="BI3246" s="18" t="s">
        <v>394</v>
      </c>
      <c r="BJ3246" s="18" t="s">
        <v>1788</v>
      </c>
      <c r="BK3246" s="18" t="s">
        <v>1789</v>
      </c>
      <c r="BL3246" s="100" t="s">
        <v>1130</v>
      </c>
      <c r="BM3246" s="94" t="s">
        <v>308</v>
      </c>
    </row>
    <row r="3247" spans="53:65" ht="15" x14ac:dyDescent="0.25">
      <c r="BA3247" s="90" t="s">
        <v>6596</v>
      </c>
      <c r="BB3247" s="90" t="s">
        <v>5524</v>
      </c>
      <c r="BC3247" s="90" t="s">
        <v>6041</v>
      </c>
      <c r="BD3247" s="473" t="s">
        <v>1301</v>
      </c>
      <c r="BE3247">
        <v>3240</v>
      </c>
      <c r="BF3247" s="93" t="s">
        <v>6473</v>
      </c>
      <c r="BG3247" s="311" t="s">
        <v>6597</v>
      </c>
      <c r="BH3247" s="93" t="str">
        <f t="shared" si="114"/>
        <v>Pennsylvania Westmoreland</v>
      </c>
      <c r="BI3247" s="93" t="s">
        <v>446</v>
      </c>
      <c r="BJ3247" s="93" t="s">
        <v>6075</v>
      </c>
      <c r="BK3247" s="93" t="s">
        <v>6075</v>
      </c>
      <c r="BL3247" s="100" t="s">
        <v>1130</v>
      </c>
      <c r="BM3247" s="95" t="s">
        <v>305</v>
      </c>
    </row>
    <row r="3248" spans="53:65" ht="15" x14ac:dyDescent="0.25">
      <c r="BA3248" s="91" t="s">
        <v>6598</v>
      </c>
      <c r="BB3248" s="91" t="s">
        <v>5524</v>
      </c>
      <c r="BC3248" s="91" t="s">
        <v>6228</v>
      </c>
      <c r="BD3248" s="473" t="s">
        <v>1301</v>
      </c>
      <c r="BE3248">
        <v>3241</v>
      </c>
      <c r="BF3248" s="93" t="s">
        <v>6473</v>
      </c>
      <c r="BG3248" s="311" t="s">
        <v>6597</v>
      </c>
      <c r="BH3248" s="93" t="str">
        <f t="shared" si="114"/>
        <v>Pennsylvania Westmoreland</v>
      </c>
      <c r="BI3248" s="93" t="s">
        <v>394</v>
      </c>
      <c r="BJ3248" s="93"/>
      <c r="BK3248" s="93" t="s">
        <v>1761</v>
      </c>
      <c r="BL3248" s="100" t="s">
        <v>1150</v>
      </c>
      <c r="BM3248" s="95" t="s">
        <v>308</v>
      </c>
    </row>
    <row r="3249" spans="53:65" ht="15" x14ac:dyDescent="0.25">
      <c r="BA3249" s="90" t="s">
        <v>6599</v>
      </c>
      <c r="BB3249" s="90" t="s">
        <v>5524</v>
      </c>
      <c r="BC3249" s="90" t="s">
        <v>6228</v>
      </c>
      <c r="BD3249" s="473" t="s">
        <v>1301</v>
      </c>
      <c r="BE3249">
        <v>3242</v>
      </c>
      <c r="BF3249" s="18" t="s">
        <v>6473</v>
      </c>
      <c r="BG3249" s="312" t="s">
        <v>5710</v>
      </c>
      <c r="BH3249" s="93" t="str">
        <f t="shared" ref="BH3249:BH3312" si="115">_xlfn.CONCAT(BF3249," ",BG3249)</f>
        <v>Pennsylvania Wyoming</v>
      </c>
      <c r="BI3249" s="18" t="s">
        <v>394</v>
      </c>
      <c r="BJ3249" s="18" t="s">
        <v>1788</v>
      </c>
      <c r="BK3249" s="18" t="s">
        <v>1789</v>
      </c>
      <c r="BL3249" s="100" t="s">
        <v>1130</v>
      </c>
      <c r="BM3249" s="94" t="s">
        <v>308</v>
      </c>
    </row>
    <row r="3250" spans="53:65" ht="15" x14ac:dyDescent="0.25">
      <c r="BA3250" s="91" t="s">
        <v>6600</v>
      </c>
      <c r="BB3250" s="91" t="s">
        <v>5524</v>
      </c>
      <c r="BC3250" s="91" t="s">
        <v>6228</v>
      </c>
      <c r="BD3250" s="473" t="s">
        <v>1301</v>
      </c>
      <c r="BE3250">
        <v>3243</v>
      </c>
      <c r="BF3250" s="18" t="s">
        <v>6473</v>
      </c>
      <c r="BG3250" s="312" t="s">
        <v>4468</v>
      </c>
      <c r="BH3250" s="93" t="str">
        <f t="shared" si="115"/>
        <v>Pennsylvania York</v>
      </c>
      <c r="BI3250" s="18" t="s">
        <v>394</v>
      </c>
      <c r="BJ3250" s="18" t="s">
        <v>1788</v>
      </c>
      <c r="BK3250" s="18" t="s">
        <v>1789</v>
      </c>
      <c r="BL3250" s="100" t="s">
        <v>1130</v>
      </c>
      <c r="BM3250" s="94" t="s">
        <v>308</v>
      </c>
    </row>
    <row r="3251" spans="53:65" ht="15" x14ac:dyDescent="0.25">
      <c r="BA3251" s="90" t="s">
        <v>6601</v>
      </c>
      <c r="BB3251" s="90" t="s">
        <v>5524</v>
      </c>
      <c r="BC3251" s="90" t="s">
        <v>6228</v>
      </c>
      <c r="BD3251" s="473" t="s">
        <v>1301</v>
      </c>
      <c r="BE3251">
        <v>3244</v>
      </c>
      <c r="BF3251" s="18" t="s">
        <v>3217</v>
      </c>
      <c r="BG3251" s="312" t="s">
        <v>4518</v>
      </c>
      <c r="BH3251" s="93" t="str">
        <f t="shared" si="115"/>
        <v>Rhode Island Bristol</v>
      </c>
      <c r="BI3251" s="18" t="s">
        <v>394</v>
      </c>
      <c r="BJ3251" s="18" t="s">
        <v>1761</v>
      </c>
      <c r="BK3251" s="18" t="s">
        <v>1762</v>
      </c>
      <c r="BL3251" s="100" t="s">
        <v>1618</v>
      </c>
      <c r="BM3251" s="94" t="s">
        <v>1125</v>
      </c>
    </row>
    <row r="3252" spans="53:65" ht="15" x14ac:dyDescent="0.25">
      <c r="BA3252" s="91" t="s">
        <v>6602</v>
      </c>
      <c r="BB3252" s="91" t="s">
        <v>5524</v>
      </c>
      <c r="BC3252" s="91" t="s">
        <v>6041</v>
      </c>
      <c r="BD3252" s="473" t="s">
        <v>1301</v>
      </c>
      <c r="BE3252">
        <v>3245</v>
      </c>
      <c r="BF3252" s="18" t="s">
        <v>3217</v>
      </c>
      <c r="BG3252" s="312" t="s">
        <v>1787</v>
      </c>
      <c r="BH3252" s="93" t="str">
        <f t="shared" si="115"/>
        <v>Rhode Island Kent</v>
      </c>
      <c r="BI3252" s="18" t="s">
        <v>394</v>
      </c>
      <c r="BJ3252" s="18" t="s">
        <v>1761</v>
      </c>
      <c r="BK3252" s="18" t="s">
        <v>1762</v>
      </c>
      <c r="BL3252" s="100" t="s">
        <v>1618</v>
      </c>
      <c r="BM3252" s="94" t="s">
        <v>1125</v>
      </c>
    </row>
    <row r="3253" spans="53:65" ht="15" x14ac:dyDescent="0.25">
      <c r="BA3253" s="90" t="s">
        <v>6603</v>
      </c>
      <c r="BB3253" s="90" t="s">
        <v>5524</v>
      </c>
      <c r="BC3253" s="90" t="s">
        <v>6228</v>
      </c>
      <c r="BD3253" s="473" t="s">
        <v>1301</v>
      </c>
      <c r="BE3253">
        <v>3246</v>
      </c>
      <c r="BF3253" s="18" t="s">
        <v>3217</v>
      </c>
      <c r="BG3253" s="312" t="s">
        <v>6604</v>
      </c>
      <c r="BH3253" s="93" t="str">
        <f t="shared" si="115"/>
        <v>Rhode Island Newport</v>
      </c>
      <c r="BI3253" s="18" t="s">
        <v>394</v>
      </c>
      <c r="BJ3253" s="18" t="s">
        <v>1761</v>
      </c>
      <c r="BK3253" s="18" t="s">
        <v>1762</v>
      </c>
      <c r="BL3253" s="100" t="s">
        <v>1618</v>
      </c>
      <c r="BM3253" s="94" t="s">
        <v>1125</v>
      </c>
    </row>
    <row r="3254" spans="53:65" ht="15" x14ac:dyDescent="0.25">
      <c r="BA3254" s="90" t="s">
        <v>6605</v>
      </c>
      <c r="BB3254" s="90" t="s">
        <v>5524</v>
      </c>
      <c r="BC3254" s="90" t="s">
        <v>6228</v>
      </c>
      <c r="BD3254" s="473" t="s">
        <v>1301</v>
      </c>
      <c r="BE3254">
        <v>3247</v>
      </c>
      <c r="BF3254" s="18" t="s">
        <v>3217</v>
      </c>
      <c r="BG3254" s="312" t="s">
        <v>6606</v>
      </c>
      <c r="BH3254" s="93" t="str">
        <f t="shared" si="115"/>
        <v>Rhode Island Providence</v>
      </c>
      <c r="BI3254" s="18" t="s">
        <v>394</v>
      </c>
      <c r="BJ3254" s="18" t="s">
        <v>1761</v>
      </c>
      <c r="BK3254" s="18" t="s">
        <v>1762</v>
      </c>
      <c r="BL3254" s="100" t="s">
        <v>1618</v>
      </c>
      <c r="BM3254" s="94" t="s">
        <v>1125</v>
      </c>
    </row>
    <row r="3255" spans="53:65" ht="15" x14ac:dyDescent="0.25">
      <c r="BA3255" s="91" t="s">
        <v>6607</v>
      </c>
      <c r="BB3255" s="91" t="s">
        <v>5524</v>
      </c>
      <c r="BC3255" s="91" t="s">
        <v>6228</v>
      </c>
      <c r="BD3255" s="473" t="s">
        <v>1301</v>
      </c>
      <c r="BE3255">
        <v>3248</v>
      </c>
      <c r="BF3255" s="18" t="s">
        <v>3217</v>
      </c>
      <c r="BG3255" s="312" t="s">
        <v>1083</v>
      </c>
      <c r="BH3255" s="93" t="str">
        <f t="shared" si="115"/>
        <v>Rhode Island Washington</v>
      </c>
      <c r="BI3255" s="18" t="s">
        <v>394</v>
      </c>
      <c r="BJ3255" s="18" t="s">
        <v>1761</v>
      </c>
      <c r="BK3255" s="18" t="s">
        <v>1762</v>
      </c>
      <c r="BL3255" s="100" t="s">
        <v>1618</v>
      </c>
      <c r="BM3255" s="94" t="s">
        <v>1125</v>
      </c>
    </row>
    <row r="3256" spans="53:65" ht="15" x14ac:dyDescent="0.25">
      <c r="BA3256" s="90" t="s">
        <v>6608</v>
      </c>
      <c r="BB3256" s="90" t="s">
        <v>5524</v>
      </c>
      <c r="BC3256" s="90" t="s">
        <v>6228</v>
      </c>
      <c r="BD3256" s="473" t="s">
        <v>1301</v>
      </c>
      <c r="BE3256">
        <v>3249</v>
      </c>
      <c r="BF3256" s="93" t="s">
        <v>6609</v>
      </c>
      <c r="BG3256" s="311" t="s">
        <v>6610</v>
      </c>
      <c r="BH3256" s="93" t="str">
        <f t="shared" si="115"/>
        <v>South Carolina Abbeville</v>
      </c>
      <c r="BI3256" s="93" t="s">
        <v>299</v>
      </c>
      <c r="BJ3256" s="93" t="s">
        <v>2138</v>
      </c>
      <c r="BK3256" s="93" t="s">
        <v>2134</v>
      </c>
      <c r="BL3256" s="100" t="s">
        <v>1150</v>
      </c>
      <c r="BM3256" s="95" t="s">
        <v>1802</v>
      </c>
    </row>
    <row r="3257" spans="53:65" ht="15" x14ac:dyDescent="0.25">
      <c r="BA3257" s="91" t="s">
        <v>6611</v>
      </c>
      <c r="BB3257" s="91" t="s">
        <v>5524</v>
      </c>
      <c r="BC3257" s="91" t="s">
        <v>6228</v>
      </c>
      <c r="BD3257" s="473" t="s">
        <v>1301</v>
      </c>
      <c r="BE3257">
        <v>3250</v>
      </c>
      <c r="BF3257" s="93" t="s">
        <v>6609</v>
      </c>
      <c r="BG3257" s="311" t="s">
        <v>6610</v>
      </c>
      <c r="BH3257" s="93" t="str">
        <f t="shared" si="115"/>
        <v>South Carolina Abbeville</v>
      </c>
      <c r="BI3257" s="93" t="s">
        <v>299</v>
      </c>
      <c r="BJ3257" s="93" t="s">
        <v>2138</v>
      </c>
      <c r="BK3257" s="93" t="s">
        <v>2139</v>
      </c>
      <c r="BL3257" s="100" t="str">
        <f>" "</f>
        <v xml:space="preserve"> </v>
      </c>
      <c r="BM3257" s="95" t="s">
        <v>1802</v>
      </c>
    </row>
    <row r="3258" spans="53:65" ht="15" x14ac:dyDescent="0.25">
      <c r="BA3258" s="90" t="s">
        <v>6612</v>
      </c>
      <c r="BB3258" s="90" t="s">
        <v>5524</v>
      </c>
      <c r="BC3258" s="90" t="s">
        <v>6041</v>
      </c>
      <c r="BD3258" s="473" t="s">
        <v>1301</v>
      </c>
      <c r="BE3258">
        <v>3251</v>
      </c>
      <c r="BF3258" s="93" t="s">
        <v>6609</v>
      </c>
      <c r="BG3258" s="311" t="s">
        <v>6613</v>
      </c>
      <c r="BH3258" s="93" t="str">
        <f t="shared" si="115"/>
        <v>South Carolina Aiken</v>
      </c>
      <c r="BI3258" s="93" t="s">
        <v>299</v>
      </c>
      <c r="BJ3258" s="93" t="s">
        <v>2138</v>
      </c>
      <c r="BK3258" s="93" t="s">
        <v>2134</v>
      </c>
      <c r="BL3258" s="100" t="s">
        <v>1150</v>
      </c>
      <c r="BM3258" s="95" t="s">
        <v>1802</v>
      </c>
    </row>
    <row r="3259" spans="53:65" ht="15" x14ac:dyDescent="0.25">
      <c r="BA3259" s="91" t="s">
        <v>6614</v>
      </c>
      <c r="BB3259" s="91" t="s">
        <v>5524</v>
      </c>
      <c r="BC3259" s="91" t="s">
        <v>6228</v>
      </c>
      <c r="BD3259" s="473" t="s">
        <v>1301</v>
      </c>
      <c r="BE3259">
        <v>3252</v>
      </c>
      <c r="BF3259" s="93" t="s">
        <v>6609</v>
      </c>
      <c r="BG3259" s="311" t="s">
        <v>6613</v>
      </c>
      <c r="BH3259" s="93" t="str">
        <f t="shared" si="115"/>
        <v>South Carolina Aiken</v>
      </c>
      <c r="BI3259" s="93" t="s">
        <v>299</v>
      </c>
      <c r="BJ3259" s="93" t="s">
        <v>2138</v>
      </c>
      <c r="BK3259" s="93" t="s">
        <v>2139</v>
      </c>
      <c r="BL3259" s="100" t="str">
        <f>" "</f>
        <v xml:space="preserve"> </v>
      </c>
      <c r="BM3259" s="95" t="s">
        <v>1802</v>
      </c>
    </row>
    <row r="3260" spans="53:65" ht="15" x14ac:dyDescent="0.25">
      <c r="BA3260" s="90" t="s">
        <v>6615</v>
      </c>
      <c r="BB3260" s="90" t="s">
        <v>5524</v>
      </c>
      <c r="BC3260" s="90" t="s">
        <v>6228</v>
      </c>
      <c r="BD3260" s="473" t="s">
        <v>1301</v>
      </c>
      <c r="BE3260">
        <v>3253</v>
      </c>
      <c r="BF3260" s="93" t="s">
        <v>6609</v>
      </c>
      <c r="BG3260" s="311" t="s">
        <v>6616</v>
      </c>
      <c r="BH3260" s="93" t="str">
        <f t="shared" si="115"/>
        <v>South Carolina Allendale</v>
      </c>
      <c r="BI3260" s="93" t="s">
        <v>299</v>
      </c>
      <c r="BJ3260" s="93" t="s">
        <v>2138</v>
      </c>
      <c r="BK3260" s="93" t="s">
        <v>2134</v>
      </c>
      <c r="BL3260" s="100" t="s">
        <v>1150</v>
      </c>
      <c r="BM3260" s="95" t="s">
        <v>1802</v>
      </c>
    </row>
    <row r="3261" spans="53:65" ht="15" x14ac:dyDescent="0.25">
      <c r="BA3261" s="91" t="s">
        <v>6617</v>
      </c>
      <c r="BB3261" s="91" t="s">
        <v>5524</v>
      </c>
      <c r="BC3261" s="91" t="s">
        <v>6228</v>
      </c>
      <c r="BD3261" s="473" t="s">
        <v>1301</v>
      </c>
      <c r="BE3261">
        <v>3254</v>
      </c>
      <c r="BF3261" s="93" t="s">
        <v>6609</v>
      </c>
      <c r="BG3261" s="311" t="s">
        <v>6616</v>
      </c>
      <c r="BH3261" s="93" t="str">
        <f t="shared" si="115"/>
        <v>South Carolina Allendale</v>
      </c>
      <c r="BI3261" s="93" t="s">
        <v>299</v>
      </c>
      <c r="BJ3261" s="93" t="s">
        <v>2138</v>
      </c>
      <c r="BK3261" s="93" t="s">
        <v>2139</v>
      </c>
      <c r="BL3261" s="100" t="str">
        <f>" "</f>
        <v xml:space="preserve"> </v>
      </c>
      <c r="BM3261" s="95" t="s">
        <v>1802</v>
      </c>
    </row>
    <row r="3262" spans="53:65" ht="15" x14ac:dyDescent="0.25">
      <c r="BA3262" s="91" t="s">
        <v>6618</v>
      </c>
      <c r="BB3262" s="91" t="s">
        <v>5524</v>
      </c>
      <c r="BC3262" s="91" t="s">
        <v>6228</v>
      </c>
      <c r="BD3262" s="473" t="s">
        <v>1301</v>
      </c>
      <c r="BE3262">
        <v>3255</v>
      </c>
      <c r="BF3262" s="93" t="s">
        <v>6609</v>
      </c>
      <c r="BG3262" s="311" t="s">
        <v>3792</v>
      </c>
      <c r="BH3262" s="93" t="str">
        <f t="shared" si="115"/>
        <v>South Carolina Anderson</v>
      </c>
      <c r="BI3262" s="93" t="s">
        <v>299</v>
      </c>
      <c r="BJ3262" s="93" t="s">
        <v>2138</v>
      </c>
      <c r="BK3262" s="93" t="s">
        <v>2134</v>
      </c>
      <c r="BL3262" s="100" t="s">
        <v>1150</v>
      </c>
      <c r="BM3262" s="95" t="s">
        <v>1802</v>
      </c>
    </row>
    <row r="3263" spans="53:65" ht="15" x14ac:dyDescent="0.25">
      <c r="BA3263" s="90" t="s">
        <v>6619</v>
      </c>
      <c r="BB3263" s="90" t="s">
        <v>5524</v>
      </c>
      <c r="BC3263" s="90" t="s">
        <v>6228</v>
      </c>
      <c r="BD3263" s="473" t="s">
        <v>1301</v>
      </c>
      <c r="BE3263">
        <v>3256</v>
      </c>
      <c r="BF3263" s="93" t="s">
        <v>6609</v>
      </c>
      <c r="BG3263" s="311" t="s">
        <v>3792</v>
      </c>
      <c r="BH3263" s="93" t="str">
        <f t="shared" si="115"/>
        <v>South Carolina Anderson</v>
      </c>
      <c r="BI3263" s="93" t="s">
        <v>299</v>
      </c>
      <c r="BJ3263" s="93" t="s">
        <v>2138</v>
      </c>
      <c r="BK3263" s="93" t="s">
        <v>2139</v>
      </c>
      <c r="BL3263" s="100" t="str">
        <f>" "</f>
        <v xml:space="preserve"> </v>
      </c>
      <c r="BM3263" s="95" t="s">
        <v>1802</v>
      </c>
    </row>
    <row r="3264" spans="53:65" ht="15" x14ac:dyDescent="0.25">
      <c r="BA3264" s="91" t="s">
        <v>6620</v>
      </c>
      <c r="BB3264" s="91" t="s">
        <v>5524</v>
      </c>
      <c r="BC3264" s="91" t="s">
        <v>6041</v>
      </c>
      <c r="BD3264" s="473" t="s">
        <v>1301</v>
      </c>
      <c r="BE3264">
        <v>3257</v>
      </c>
      <c r="BF3264" s="93" t="s">
        <v>6609</v>
      </c>
      <c r="BG3264" s="311" t="s">
        <v>6621</v>
      </c>
      <c r="BH3264" s="93" t="str">
        <f t="shared" si="115"/>
        <v>South Carolina Bamberg</v>
      </c>
      <c r="BI3264" s="93" t="s">
        <v>299</v>
      </c>
      <c r="BJ3264" s="93" t="s">
        <v>2138</v>
      </c>
      <c r="BK3264" s="93" t="s">
        <v>2134</v>
      </c>
      <c r="BL3264" s="100" t="s">
        <v>1150</v>
      </c>
      <c r="BM3264" s="95" t="s">
        <v>1802</v>
      </c>
    </row>
    <row r="3265" spans="53:65" ht="15" x14ac:dyDescent="0.25">
      <c r="BA3265" s="90" t="s">
        <v>6622</v>
      </c>
      <c r="BB3265" s="90" t="s">
        <v>5524</v>
      </c>
      <c r="BC3265" s="90" t="s">
        <v>6228</v>
      </c>
      <c r="BD3265" s="473" t="s">
        <v>1301</v>
      </c>
      <c r="BE3265">
        <v>3258</v>
      </c>
      <c r="BF3265" s="93" t="s">
        <v>6609</v>
      </c>
      <c r="BG3265" s="311" t="s">
        <v>6621</v>
      </c>
      <c r="BH3265" s="93" t="str">
        <f t="shared" si="115"/>
        <v>South Carolina Bamberg</v>
      </c>
      <c r="BI3265" s="93" t="s">
        <v>299</v>
      </c>
      <c r="BJ3265" s="93" t="s">
        <v>2138</v>
      </c>
      <c r="BK3265" s="93" t="s">
        <v>2139</v>
      </c>
      <c r="BL3265" s="100" t="str">
        <f>" "</f>
        <v xml:space="preserve"> </v>
      </c>
      <c r="BM3265" s="95" t="s">
        <v>1802</v>
      </c>
    </row>
    <row r="3266" spans="53:65" ht="15" x14ac:dyDescent="0.25">
      <c r="BA3266" s="90" t="s">
        <v>6623</v>
      </c>
      <c r="BB3266" s="90" t="s">
        <v>5524</v>
      </c>
      <c r="BC3266" s="90" t="s">
        <v>6228</v>
      </c>
      <c r="BD3266" s="473" t="s">
        <v>1301</v>
      </c>
      <c r="BE3266">
        <v>3259</v>
      </c>
      <c r="BF3266" s="93" t="s">
        <v>6609</v>
      </c>
      <c r="BG3266" s="311" t="s">
        <v>6624</v>
      </c>
      <c r="BH3266" s="93" t="str">
        <f t="shared" si="115"/>
        <v>South Carolina Barnwell</v>
      </c>
      <c r="BI3266" s="93" t="s">
        <v>299</v>
      </c>
      <c r="BJ3266" s="93" t="s">
        <v>2138</v>
      </c>
      <c r="BK3266" s="93" t="s">
        <v>2134</v>
      </c>
      <c r="BL3266" s="100" t="s">
        <v>1150</v>
      </c>
      <c r="BM3266" s="95" t="s">
        <v>1802</v>
      </c>
    </row>
    <row r="3267" spans="53:65" ht="15" x14ac:dyDescent="0.25">
      <c r="BA3267" s="91" t="s">
        <v>6625</v>
      </c>
      <c r="BB3267" s="91" t="s">
        <v>5524</v>
      </c>
      <c r="BC3267" s="91" t="s">
        <v>6228</v>
      </c>
      <c r="BD3267" s="473" t="s">
        <v>1301</v>
      </c>
      <c r="BE3267">
        <v>3260</v>
      </c>
      <c r="BF3267" s="93" t="s">
        <v>6609</v>
      </c>
      <c r="BG3267" s="311" t="s">
        <v>6624</v>
      </c>
      <c r="BH3267" s="93" t="str">
        <f t="shared" si="115"/>
        <v>South Carolina Barnwell</v>
      </c>
      <c r="BI3267" s="93" t="s">
        <v>299</v>
      </c>
      <c r="BJ3267" s="93" t="s">
        <v>2138</v>
      </c>
      <c r="BK3267" s="93" t="s">
        <v>2139</v>
      </c>
      <c r="BL3267" s="100" t="str">
        <f>" "</f>
        <v xml:space="preserve"> </v>
      </c>
      <c r="BM3267" s="95" t="s">
        <v>1802</v>
      </c>
    </row>
    <row r="3268" spans="53:65" ht="15" x14ac:dyDescent="0.25">
      <c r="BA3268" s="90" t="s">
        <v>6626</v>
      </c>
      <c r="BB3268" s="90" t="s">
        <v>5524</v>
      </c>
      <c r="BC3268" s="90" t="s">
        <v>6228</v>
      </c>
      <c r="BD3268" s="473" t="s">
        <v>1301</v>
      </c>
      <c r="BE3268">
        <v>3261</v>
      </c>
      <c r="BF3268" s="93" t="s">
        <v>6609</v>
      </c>
      <c r="BG3268" s="311" t="s">
        <v>5737</v>
      </c>
      <c r="BH3268" s="93" t="str">
        <f t="shared" si="115"/>
        <v>South Carolina Beaufort</v>
      </c>
      <c r="BI3268" s="93" t="s">
        <v>299</v>
      </c>
      <c r="BJ3268" s="93" t="s">
        <v>2138</v>
      </c>
      <c r="BK3268" s="93" t="s">
        <v>2134</v>
      </c>
      <c r="BL3268" s="100" t="s">
        <v>1150</v>
      </c>
      <c r="BM3268" s="95" t="s">
        <v>1802</v>
      </c>
    </row>
    <row r="3269" spans="53:65" ht="15" x14ac:dyDescent="0.25">
      <c r="BA3269" s="91" t="s">
        <v>6627</v>
      </c>
      <c r="BB3269" s="91" t="s">
        <v>5524</v>
      </c>
      <c r="BC3269" s="91" t="s">
        <v>6228</v>
      </c>
      <c r="BD3269" s="473" t="s">
        <v>1301</v>
      </c>
      <c r="BE3269">
        <v>3262</v>
      </c>
      <c r="BF3269" s="93" t="s">
        <v>6609</v>
      </c>
      <c r="BG3269" s="311" t="s">
        <v>5737</v>
      </c>
      <c r="BH3269" s="93" t="str">
        <f t="shared" si="115"/>
        <v>South Carolina Beaufort</v>
      </c>
      <c r="BI3269" s="93" t="s">
        <v>299</v>
      </c>
      <c r="BJ3269" s="93" t="s">
        <v>2138</v>
      </c>
      <c r="BK3269" s="93" t="s">
        <v>2139</v>
      </c>
      <c r="BL3269" s="100" t="str">
        <f>" "</f>
        <v xml:space="preserve"> </v>
      </c>
      <c r="BM3269" s="95" t="s">
        <v>1802</v>
      </c>
    </row>
    <row r="3270" spans="53:65" ht="15" x14ac:dyDescent="0.25">
      <c r="BA3270" s="91" t="s">
        <v>6628</v>
      </c>
      <c r="BB3270" s="91" t="s">
        <v>5524</v>
      </c>
      <c r="BC3270" s="91" t="s">
        <v>6228</v>
      </c>
      <c r="BD3270" s="473" t="s">
        <v>1301</v>
      </c>
      <c r="BE3270">
        <v>3263</v>
      </c>
      <c r="BF3270" s="93" t="s">
        <v>6609</v>
      </c>
      <c r="BG3270" s="311" t="s">
        <v>6629</v>
      </c>
      <c r="BH3270" s="93" t="str">
        <f t="shared" si="115"/>
        <v>South Carolina Berkeley</v>
      </c>
      <c r="BI3270" s="93" t="s">
        <v>299</v>
      </c>
      <c r="BJ3270" s="93" t="s">
        <v>2138</v>
      </c>
      <c r="BK3270" s="93" t="s">
        <v>2134</v>
      </c>
      <c r="BL3270" s="100" t="s">
        <v>1150</v>
      </c>
      <c r="BM3270" s="95" t="s">
        <v>1802</v>
      </c>
    </row>
    <row r="3271" spans="53:65" ht="15" x14ac:dyDescent="0.25">
      <c r="BA3271" s="90" t="s">
        <v>6630</v>
      </c>
      <c r="BB3271" s="90" t="s">
        <v>5524</v>
      </c>
      <c r="BC3271" s="90" t="s">
        <v>6228</v>
      </c>
      <c r="BD3271" s="473" t="s">
        <v>1301</v>
      </c>
      <c r="BE3271">
        <v>3264</v>
      </c>
      <c r="BF3271" s="93" t="s">
        <v>6609</v>
      </c>
      <c r="BG3271" s="311" t="s">
        <v>6629</v>
      </c>
      <c r="BH3271" s="93" t="str">
        <f t="shared" si="115"/>
        <v>South Carolina Berkeley</v>
      </c>
      <c r="BI3271" s="93" t="s">
        <v>299</v>
      </c>
      <c r="BJ3271" s="93" t="s">
        <v>2138</v>
      </c>
      <c r="BK3271" s="93" t="s">
        <v>2139</v>
      </c>
      <c r="BL3271" s="100" t="str">
        <f>" "</f>
        <v xml:space="preserve"> </v>
      </c>
      <c r="BM3271" s="95" t="s">
        <v>1802</v>
      </c>
    </row>
    <row r="3272" spans="53:65" ht="15" x14ac:dyDescent="0.25">
      <c r="BA3272" s="91" t="s">
        <v>6631</v>
      </c>
      <c r="BB3272" s="91" t="s">
        <v>5524</v>
      </c>
      <c r="BC3272" s="91" t="s">
        <v>6228</v>
      </c>
      <c r="BD3272" s="473" t="s">
        <v>1301</v>
      </c>
      <c r="BE3272">
        <v>3265</v>
      </c>
      <c r="BF3272" s="93" t="s">
        <v>6609</v>
      </c>
      <c r="BG3272" s="311" t="s">
        <v>504</v>
      </c>
      <c r="BH3272" s="93" t="str">
        <f t="shared" si="115"/>
        <v>South Carolina Calhoun</v>
      </c>
      <c r="BI3272" s="93" t="s">
        <v>299</v>
      </c>
      <c r="BJ3272" s="93" t="s">
        <v>2138</v>
      </c>
      <c r="BK3272" s="93" t="s">
        <v>2134</v>
      </c>
      <c r="BL3272" s="100" t="s">
        <v>1150</v>
      </c>
      <c r="BM3272" s="95" t="s">
        <v>1802</v>
      </c>
    </row>
    <row r="3273" spans="53:65" ht="15" x14ac:dyDescent="0.25">
      <c r="BA3273" s="90" t="s">
        <v>6632</v>
      </c>
      <c r="BB3273" s="90" t="s">
        <v>5524</v>
      </c>
      <c r="BC3273" s="90" t="s">
        <v>6228</v>
      </c>
      <c r="BD3273" s="473" t="s">
        <v>1301</v>
      </c>
      <c r="BE3273">
        <v>3266</v>
      </c>
      <c r="BF3273" s="93" t="s">
        <v>6609</v>
      </c>
      <c r="BG3273" s="311" t="s">
        <v>504</v>
      </c>
      <c r="BH3273" s="93" t="str">
        <f t="shared" si="115"/>
        <v>South Carolina Calhoun</v>
      </c>
      <c r="BI3273" s="93" t="s">
        <v>299</v>
      </c>
      <c r="BJ3273" s="93" t="s">
        <v>2138</v>
      </c>
      <c r="BK3273" s="93" t="s">
        <v>2139</v>
      </c>
      <c r="BL3273" s="100" t="str">
        <f>" "</f>
        <v xml:space="preserve"> </v>
      </c>
      <c r="BM3273" s="95" t="s">
        <v>1802</v>
      </c>
    </row>
    <row r="3274" spans="53:65" ht="15" x14ac:dyDescent="0.25">
      <c r="BA3274" s="91" t="s">
        <v>6633</v>
      </c>
      <c r="BB3274" s="91" t="s">
        <v>5524</v>
      </c>
      <c r="BC3274" s="91" t="s">
        <v>6130</v>
      </c>
      <c r="BD3274" s="473" t="s">
        <v>1301</v>
      </c>
      <c r="BE3274">
        <v>3267</v>
      </c>
      <c r="BF3274" s="93" t="s">
        <v>6609</v>
      </c>
      <c r="BG3274" s="311" t="s">
        <v>6634</v>
      </c>
      <c r="BH3274" s="93" t="str">
        <f t="shared" si="115"/>
        <v>South Carolina Charleston</v>
      </c>
      <c r="BI3274" s="93" t="s">
        <v>299</v>
      </c>
      <c r="BJ3274" s="93" t="s">
        <v>2138</v>
      </c>
      <c r="BK3274" s="93" t="s">
        <v>2134</v>
      </c>
      <c r="BL3274" s="100" t="s">
        <v>1150</v>
      </c>
      <c r="BM3274" s="95" t="s">
        <v>1802</v>
      </c>
    </row>
    <row r="3275" spans="53:65" ht="15" x14ac:dyDescent="0.25">
      <c r="BA3275" s="90" t="s">
        <v>6635</v>
      </c>
      <c r="BB3275" s="90" t="s">
        <v>5524</v>
      </c>
      <c r="BC3275" s="90" t="s">
        <v>6117</v>
      </c>
      <c r="BD3275" s="473" t="s">
        <v>1301</v>
      </c>
      <c r="BE3275">
        <v>3268</v>
      </c>
      <c r="BF3275" s="93" t="s">
        <v>6609</v>
      </c>
      <c r="BG3275" s="311" t="s">
        <v>6634</v>
      </c>
      <c r="BH3275" s="93" t="str">
        <f t="shared" si="115"/>
        <v>South Carolina Charleston</v>
      </c>
      <c r="BI3275" s="93" t="s">
        <v>299</v>
      </c>
      <c r="BJ3275" s="93" t="s">
        <v>2138</v>
      </c>
      <c r="BK3275" s="93" t="s">
        <v>2139</v>
      </c>
      <c r="BL3275" s="100" t="str">
        <f>" "</f>
        <v xml:space="preserve"> </v>
      </c>
      <c r="BM3275" s="95" t="s">
        <v>1802</v>
      </c>
    </row>
    <row r="3276" spans="53:65" ht="15" x14ac:dyDescent="0.25">
      <c r="BA3276" s="90" t="s">
        <v>6636</v>
      </c>
      <c r="BB3276" s="90" t="s">
        <v>5524</v>
      </c>
      <c r="BC3276" s="90" t="s">
        <v>6130</v>
      </c>
      <c r="BD3276" s="473" t="s">
        <v>1301</v>
      </c>
      <c r="BE3276">
        <v>3269</v>
      </c>
      <c r="BF3276" s="93" t="s">
        <v>6609</v>
      </c>
      <c r="BG3276" s="311" t="s">
        <v>535</v>
      </c>
      <c r="BH3276" s="93" t="str">
        <f t="shared" si="115"/>
        <v>South Carolina Cherokee</v>
      </c>
      <c r="BI3276" s="93" t="s">
        <v>299</v>
      </c>
      <c r="BJ3276" s="93" t="s">
        <v>2138</v>
      </c>
      <c r="BK3276" s="93" t="s">
        <v>2134</v>
      </c>
      <c r="BL3276" s="100" t="s">
        <v>1150</v>
      </c>
      <c r="BM3276" s="95" t="s">
        <v>1802</v>
      </c>
    </row>
    <row r="3277" spans="53:65" ht="15" x14ac:dyDescent="0.25">
      <c r="BA3277" s="91" t="s">
        <v>6637</v>
      </c>
      <c r="BB3277" s="91" t="s">
        <v>5524</v>
      </c>
      <c r="BC3277" s="91" t="s">
        <v>6130</v>
      </c>
      <c r="BD3277" s="473" t="s">
        <v>1301</v>
      </c>
      <c r="BE3277">
        <v>3270</v>
      </c>
      <c r="BF3277" s="93" t="s">
        <v>6609</v>
      </c>
      <c r="BG3277" s="311" t="s">
        <v>535</v>
      </c>
      <c r="BH3277" s="93" t="str">
        <f t="shared" si="115"/>
        <v>South Carolina Cherokee</v>
      </c>
      <c r="BI3277" s="93" t="s">
        <v>299</v>
      </c>
      <c r="BJ3277" s="93" t="s">
        <v>2138</v>
      </c>
      <c r="BK3277" s="93" t="s">
        <v>2139</v>
      </c>
      <c r="BL3277" s="100" t="str">
        <f>" "</f>
        <v xml:space="preserve"> </v>
      </c>
      <c r="BM3277" s="95" t="s">
        <v>1802</v>
      </c>
    </row>
    <row r="3278" spans="53:65" ht="15" x14ac:dyDescent="0.25">
      <c r="BA3278" s="90" t="s">
        <v>6638</v>
      </c>
      <c r="BB3278" s="90" t="s">
        <v>5524</v>
      </c>
      <c r="BC3278" s="90" t="s">
        <v>4170</v>
      </c>
      <c r="BD3278" s="473" t="s">
        <v>1301</v>
      </c>
      <c r="BE3278">
        <v>3271</v>
      </c>
      <c r="BF3278" s="93" t="s">
        <v>6609</v>
      </c>
      <c r="BG3278" s="311" t="s">
        <v>6504</v>
      </c>
      <c r="BH3278" s="93" t="str">
        <f t="shared" si="115"/>
        <v>South Carolina Chester</v>
      </c>
      <c r="BI3278" s="93" t="s">
        <v>299</v>
      </c>
      <c r="BJ3278" s="93" t="s">
        <v>2138</v>
      </c>
      <c r="BK3278" s="93" t="s">
        <v>2134</v>
      </c>
      <c r="BL3278" s="100" t="s">
        <v>1150</v>
      </c>
      <c r="BM3278" s="95" t="s">
        <v>1802</v>
      </c>
    </row>
    <row r="3279" spans="53:65" ht="15" x14ac:dyDescent="0.25">
      <c r="BA3279" s="91" t="s">
        <v>6639</v>
      </c>
      <c r="BB3279" s="91" t="s">
        <v>5524</v>
      </c>
      <c r="BC3279" s="91" t="s">
        <v>4170</v>
      </c>
      <c r="BD3279" s="473" t="s">
        <v>1301</v>
      </c>
      <c r="BE3279">
        <v>3272</v>
      </c>
      <c r="BF3279" s="93" t="s">
        <v>6609</v>
      </c>
      <c r="BG3279" s="311" t="s">
        <v>6504</v>
      </c>
      <c r="BH3279" s="93" t="str">
        <f t="shared" si="115"/>
        <v>South Carolina Chester</v>
      </c>
      <c r="BI3279" s="93" t="s">
        <v>299</v>
      </c>
      <c r="BJ3279" s="93" t="s">
        <v>2138</v>
      </c>
      <c r="BK3279" s="93" t="s">
        <v>2139</v>
      </c>
      <c r="BL3279" s="100" t="str">
        <f>" "</f>
        <v xml:space="preserve"> </v>
      </c>
      <c r="BM3279" s="95" t="s">
        <v>1802</v>
      </c>
    </row>
    <row r="3280" spans="53:65" ht="15" x14ac:dyDescent="0.25">
      <c r="BA3280" s="91" t="s">
        <v>6640</v>
      </c>
      <c r="BB3280" s="91" t="s">
        <v>5524</v>
      </c>
      <c r="BC3280" s="91" t="s">
        <v>6117</v>
      </c>
      <c r="BD3280" s="473" t="s">
        <v>1301</v>
      </c>
      <c r="BE3280">
        <v>3273</v>
      </c>
      <c r="BF3280" s="93" t="s">
        <v>6609</v>
      </c>
      <c r="BG3280" s="311" t="s">
        <v>6641</v>
      </c>
      <c r="BH3280" s="93" t="str">
        <f t="shared" si="115"/>
        <v>South Carolina Chesterfield</v>
      </c>
      <c r="BI3280" s="93" t="s">
        <v>299</v>
      </c>
      <c r="BJ3280" s="93" t="s">
        <v>2138</v>
      </c>
      <c r="BK3280" s="93" t="s">
        <v>2134</v>
      </c>
      <c r="BL3280" s="100" t="s">
        <v>1150</v>
      </c>
      <c r="BM3280" s="95" t="s">
        <v>1802</v>
      </c>
    </row>
    <row r="3281" spans="53:65" ht="15" x14ac:dyDescent="0.25">
      <c r="BA3281" s="90" t="s">
        <v>6642</v>
      </c>
      <c r="BB3281" s="90" t="s">
        <v>5524</v>
      </c>
      <c r="BC3281" s="90" t="s">
        <v>6130</v>
      </c>
      <c r="BD3281" s="473" t="s">
        <v>1301</v>
      </c>
      <c r="BE3281">
        <v>3274</v>
      </c>
      <c r="BF3281" s="93" t="s">
        <v>6609</v>
      </c>
      <c r="BG3281" s="311" t="s">
        <v>6641</v>
      </c>
      <c r="BH3281" s="93" t="str">
        <f t="shared" si="115"/>
        <v>South Carolina Chesterfield</v>
      </c>
      <c r="BI3281" s="93" t="s">
        <v>299</v>
      </c>
      <c r="BJ3281" s="93" t="s">
        <v>2138</v>
      </c>
      <c r="BK3281" s="93" t="s">
        <v>2139</v>
      </c>
      <c r="BL3281" s="100" t="str">
        <f>" "</f>
        <v xml:space="preserve"> </v>
      </c>
      <c r="BM3281" s="95" t="s">
        <v>1802</v>
      </c>
    </row>
    <row r="3282" spans="53:65" ht="15" x14ac:dyDescent="0.25">
      <c r="BA3282" s="91" t="s">
        <v>6643</v>
      </c>
      <c r="BB3282" s="91" t="s">
        <v>5524</v>
      </c>
      <c r="BC3282" s="91" t="s">
        <v>1869</v>
      </c>
      <c r="BD3282" s="473" t="s">
        <v>1301</v>
      </c>
      <c r="BE3282">
        <v>3275</v>
      </c>
      <c r="BF3282" s="93" t="s">
        <v>6609</v>
      </c>
      <c r="BG3282" s="311" t="s">
        <v>6644</v>
      </c>
      <c r="BH3282" s="93" t="str">
        <f t="shared" si="115"/>
        <v>South Carolina Clarendon</v>
      </c>
      <c r="BI3282" s="93" t="s">
        <v>299</v>
      </c>
      <c r="BJ3282" s="93" t="s">
        <v>2138</v>
      </c>
      <c r="BK3282" s="93" t="s">
        <v>2134</v>
      </c>
      <c r="BL3282" s="100" t="s">
        <v>1150</v>
      </c>
      <c r="BM3282" s="95" t="s">
        <v>1802</v>
      </c>
    </row>
    <row r="3283" spans="53:65" ht="15" x14ac:dyDescent="0.25">
      <c r="BA3283" s="90" t="s">
        <v>6645</v>
      </c>
      <c r="BB3283" s="90" t="s">
        <v>5524</v>
      </c>
      <c r="BC3283" s="90" t="s">
        <v>1869</v>
      </c>
      <c r="BD3283" s="473" t="s">
        <v>1301</v>
      </c>
      <c r="BE3283">
        <v>3276</v>
      </c>
      <c r="BF3283" s="93" t="s">
        <v>6609</v>
      </c>
      <c r="BG3283" s="311" t="s">
        <v>6644</v>
      </c>
      <c r="BH3283" s="93" t="str">
        <f t="shared" si="115"/>
        <v>South Carolina Clarendon</v>
      </c>
      <c r="BI3283" s="93" t="s">
        <v>299</v>
      </c>
      <c r="BJ3283" s="93" t="s">
        <v>2138</v>
      </c>
      <c r="BK3283" s="93" t="s">
        <v>2139</v>
      </c>
      <c r="BL3283" s="100" t="str">
        <f>" "</f>
        <v xml:space="preserve"> </v>
      </c>
      <c r="BM3283" s="95" t="s">
        <v>1802</v>
      </c>
    </row>
    <row r="3284" spans="53:65" ht="15" x14ac:dyDescent="0.25">
      <c r="BA3284" s="90" t="s">
        <v>6646</v>
      </c>
      <c r="BB3284" s="90" t="s">
        <v>5524</v>
      </c>
      <c r="BC3284" s="90" t="s">
        <v>1869</v>
      </c>
      <c r="BD3284" s="473" t="s">
        <v>1301</v>
      </c>
      <c r="BE3284">
        <v>3277</v>
      </c>
      <c r="BF3284" s="93" t="s">
        <v>6609</v>
      </c>
      <c r="BG3284" s="311" t="s">
        <v>6647</v>
      </c>
      <c r="BH3284" s="93" t="str">
        <f t="shared" si="115"/>
        <v>South Carolina Colleton</v>
      </c>
      <c r="BI3284" s="93" t="s">
        <v>299</v>
      </c>
      <c r="BJ3284" s="93" t="s">
        <v>2138</v>
      </c>
      <c r="BK3284" s="93" t="s">
        <v>2134</v>
      </c>
      <c r="BL3284" s="100" t="s">
        <v>1150</v>
      </c>
      <c r="BM3284" s="95" t="s">
        <v>1802</v>
      </c>
    </row>
    <row r="3285" spans="53:65" ht="15" x14ac:dyDescent="0.25">
      <c r="BA3285" s="91" t="s">
        <v>6648</v>
      </c>
      <c r="BB3285" s="91" t="s">
        <v>5524</v>
      </c>
      <c r="BC3285" s="91" t="s">
        <v>1869</v>
      </c>
      <c r="BD3285" s="473" t="s">
        <v>1301</v>
      </c>
      <c r="BE3285">
        <v>3278</v>
      </c>
      <c r="BF3285" s="93" t="s">
        <v>6609</v>
      </c>
      <c r="BG3285" s="311" t="s">
        <v>6647</v>
      </c>
      <c r="BH3285" s="93" t="str">
        <f t="shared" si="115"/>
        <v>South Carolina Colleton</v>
      </c>
      <c r="BI3285" s="93" t="s">
        <v>299</v>
      </c>
      <c r="BJ3285" s="93" t="s">
        <v>2138</v>
      </c>
      <c r="BK3285" s="93" t="s">
        <v>2139</v>
      </c>
      <c r="BL3285" s="100" t="str">
        <f>" "</f>
        <v xml:space="preserve"> </v>
      </c>
      <c r="BM3285" s="95" t="s">
        <v>1802</v>
      </c>
    </row>
    <row r="3286" spans="53:65" ht="15" x14ac:dyDescent="0.25">
      <c r="BA3286" s="90" t="s">
        <v>6649</v>
      </c>
      <c r="BB3286" s="90" t="s">
        <v>5524</v>
      </c>
      <c r="BC3286" s="90" t="s">
        <v>1869</v>
      </c>
      <c r="BD3286" s="473" t="s">
        <v>1301</v>
      </c>
      <c r="BE3286">
        <v>3279</v>
      </c>
      <c r="BF3286" s="93" t="s">
        <v>6609</v>
      </c>
      <c r="BG3286" s="311" t="s">
        <v>6650</v>
      </c>
      <c r="BH3286" s="93" t="str">
        <f t="shared" si="115"/>
        <v>South Carolina Darlington</v>
      </c>
      <c r="BI3286" s="93" t="s">
        <v>299</v>
      </c>
      <c r="BJ3286" s="93" t="s">
        <v>2138</v>
      </c>
      <c r="BK3286" s="93" t="s">
        <v>2134</v>
      </c>
      <c r="BL3286" s="100" t="s">
        <v>1150</v>
      </c>
      <c r="BM3286" s="95" t="s">
        <v>1802</v>
      </c>
    </row>
    <row r="3287" spans="53:65" ht="15" x14ac:dyDescent="0.25">
      <c r="BA3287" s="91" t="s">
        <v>6651</v>
      </c>
      <c r="BB3287" s="91" t="s">
        <v>5524</v>
      </c>
      <c r="BC3287" s="91" t="s">
        <v>1869</v>
      </c>
      <c r="BD3287" s="473" t="s">
        <v>1301</v>
      </c>
      <c r="BE3287">
        <v>3280</v>
      </c>
      <c r="BF3287" s="93" t="s">
        <v>6609</v>
      </c>
      <c r="BG3287" s="311" t="s">
        <v>6650</v>
      </c>
      <c r="BH3287" s="93" t="str">
        <f t="shared" si="115"/>
        <v>South Carolina Darlington</v>
      </c>
      <c r="BI3287" s="93" t="s">
        <v>299</v>
      </c>
      <c r="BJ3287" s="93" t="s">
        <v>2138</v>
      </c>
      <c r="BK3287" s="93" t="s">
        <v>2139</v>
      </c>
      <c r="BL3287" s="100" t="str">
        <f>" "</f>
        <v xml:space="preserve"> </v>
      </c>
      <c r="BM3287" s="95" t="s">
        <v>1802</v>
      </c>
    </row>
    <row r="3288" spans="53:65" ht="15" x14ac:dyDescent="0.25">
      <c r="BA3288" s="91" t="s">
        <v>6652</v>
      </c>
      <c r="BB3288" s="91" t="s">
        <v>5524</v>
      </c>
      <c r="BC3288" s="91" t="s">
        <v>4170</v>
      </c>
      <c r="BD3288" s="473" t="s">
        <v>1301</v>
      </c>
      <c r="BE3288">
        <v>3281</v>
      </c>
      <c r="BF3288" s="93" t="s">
        <v>6609</v>
      </c>
      <c r="BG3288" s="311" t="s">
        <v>6653</v>
      </c>
      <c r="BH3288" s="93" t="str">
        <f t="shared" si="115"/>
        <v>South Carolina Dillon</v>
      </c>
      <c r="BI3288" s="93" t="s">
        <v>299</v>
      </c>
      <c r="BJ3288" s="93" t="s">
        <v>2138</v>
      </c>
      <c r="BK3288" s="93" t="s">
        <v>2134</v>
      </c>
      <c r="BL3288" s="100" t="s">
        <v>1150</v>
      </c>
      <c r="BM3288" s="95" t="s">
        <v>1802</v>
      </c>
    </row>
    <row r="3289" spans="53:65" ht="15" x14ac:dyDescent="0.25">
      <c r="BA3289" s="90" t="s">
        <v>6654</v>
      </c>
      <c r="BB3289" s="90" t="s">
        <v>5524</v>
      </c>
      <c r="BC3289" s="90" t="s">
        <v>6130</v>
      </c>
      <c r="BD3289" s="473" t="s">
        <v>1301</v>
      </c>
      <c r="BE3289">
        <v>3282</v>
      </c>
      <c r="BF3289" s="93" t="s">
        <v>6609</v>
      </c>
      <c r="BG3289" s="311" t="s">
        <v>6653</v>
      </c>
      <c r="BH3289" s="93" t="str">
        <f t="shared" si="115"/>
        <v>South Carolina Dillon</v>
      </c>
      <c r="BI3289" s="93" t="s">
        <v>299</v>
      </c>
      <c r="BJ3289" s="93" t="s">
        <v>2138</v>
      </c>
      <c r="BK3289" s="93" t="s">
        <v>2139</v>
      </c>
      <c r="BL3289" s="100" t="str">
        <f>" "</f>
        <v xml:space="preserve"> </v>
      </c>
      <c r="BM3289" s="95" t="s">
        <v>1802</v>
      </c>
    </row>
    <row r="3290" spans="53:65" ht="15" x14ac:dyDescent="0.25">
      <c r="BA3290" s="91" t="s">
        <v>6655</v>
      </c>
      <c r="BB3290" s="91" t="s">
        <v>5524</v>
      </c>
      <c r="BC3290" s="91" t="s">
        <v>4170</v>
      </c>
      <c r="BD3290" s="473" t="s">
        <v>1301</v>
      </c>
      <c r="BE3290">
        <v>3283</v>
      </c>
      <c r="BF3290" s="93" t="s">
        <v>6609</v>
      </c>
      <c r="BG3290" s="311" t="s">
        <v>4489</v>
      </c>
      <c r="BH3290" s="93" t="str">
        <f t="shared" si="115"/>
        <v>South Carolina Dorchester</v>
      </c>
      <c r="BI3290" s="93" t="s">
        <v>299</v>
      </c>
      <c r="BJ3290" s="93" t="s">
        <v>2138</v>
      </c>
      <c r="BK3290" s="93" t="s">
        <v>2134</v>
      </c>
      <c r="BL3290" s="100" t="s">
        <v>1150</v>
      </c>
      <c r="BM3290" s="95" t="s">
        <v>1802</v>
      </c>
    </row>
    <row r="3291" spans="53:65" ht="15" x14ac:dyDescent="0.25">
      <c r="BA3291" s="90" t="s">
        <v>6656</v>
      </c>
      <c r="BB3291" s="90" t="s">
        <v>5524</v>
      </c>
      <c r="BC3291" s="90" t="s">
        <v>1869</v>
      </c>
      <c r="BD3291" s="473" t="s">
        <v>1301</v>
      </c>
      <c r="BE3291">
        <v>3284</v>
      </c>
      <c r="BF3291" s="93" t="s">
        <v>6609</v>
      </c>
      <c r="BG3291" s="311" t="s">
        <v>4489</v>
      </c>
      <c r="BH3291" s="93" t="str">
        <f t="shared" si="115"/>
        <v>South Carolina Dorchester</v>
      </c>
      <c r="BI3291" s="93" t="s">
        <v>299</v>
      </c>
      <c r="BJ3291" s="93" t="s">
        <v>2138</v>
      </c>
      <c r="BK3291" s="93" t="s">
        <v>2139</v>
      </c>
      <c r="BL3291" s="100" t="str">
        <f>" "</f>
        <v xml:space="preserve"> </v>
      </c>
      <c r="BM3291" s="95" t="s">
        <v>1802</v>
      </c>
    </row>
    <row r="3292" spans="53:65" ht="15" x14ac:dyDescent="0.25">
      <c r="BA3292" s="90" t="s">
        <v>6657</v>
      </c>
      <c r="BB3292" s="90" t="s">
        <v>5524</v>
      </c>
      <c r="BC3292" s="90" t="s">
        <v>6130</v>
      </c>
      <c r="BD3292" s="473" t="s">
        <v>1301</v>
      </c>
      <c r="BE3292">
        <v>3285</v>
      </c>
      <c r="BF3292" s="93" t="s">
        <v>6609</v>
      </c>
      <c r="BG3292" s="311" t="s">
        <v>6658</v>
      </c>
      <c r="BH3292" s="93" t="str">
        <f t="shared" si="115"/>
        <v>South Carolina Edgefield</v>
      </c>
      <c r="BI3292" s="93" t="s">
        <v>299</v>
      </c>
      <c r="BJ3292" s="93" t="s">
        <v>2138</v>
      </c>
      <c r="BK3292" s="93" t="s">
        <v>2134</v>
      </c>
      <c r="BL3292" s="100" t="s">
        <v>1150</v>
      </c>
      <c r="BM3292" s="95" t="s">
        <v>1802</v>
      </c>
    </row>
    <row r="3293" spans="53:65" ht="15" x14ac:dyDescent="0.25">
      <c r="BA3293" s="91" t="s">
        <v>6659</v>
      </c>
      <c r="BB3293" s="91" t="s">
        <v>5524</v>
      </c>
      <c r="BC3293" s="91" t="s">
        <v>6130</v>
      </c>
      <c r="BD3293" s="473" t="s">
        <v>1301</v>
      </c>
      <c r="BE3293">
        <v>3286</v>
      </c>
      <c r="BF3293" s="93" t="s">
        <v>6609</v>
      </c>
      <c r="BG3293" s="311" t="s">
        <v>6658</v>
      </c>
      <c r="BH3293" s="93" t="str">
        <f t="shared" si="115"/>
        <v>South Carolina Edgefield</v>
      </c>
      <c r="BI3293" s="93" t="s">
        <v>299</v>
      </c>
      <c r="BJ3293" s="93" t="s">
        <v>2138</v>
      </c>
      <c r="BK3293" s="93" t="s">
        <v>2139</v>
      </c>
      <c r="BL3293" s="100" t="str">
        <f>" "</f>
        <v xml:space="preserve"> </v>
      </c>
      <c r="BM3293" s="95" t="s">
        <v>1802</v>
      </c>
    </row>
    <row r="3294" spans="53:65" ht="15" x14ac:dyDescent="0.25">
      <c r="BA3294" s="90" t="s">
        <v>6660</v>
      </c>
      <c r="BB3294" s="90" t="s">
        <v>5524</v>
      </c>
      <c r="BC3294" s="90" t="s">
        <v>6130</v>
      </c>
      <c r="BD3294" s="473" t="s">
        <v>1301</v>
      </c>
      <c r="BE3294">
        <v>3287</v>
      </c>
      <c r="BF3294" s="93" t="s">
        <v>6609</v>
      </c>
      <c r="BG3294" s="311" t="s">
        <v>1760</v>
      </c>
      <c r="BH3294" s="93" t="str">
        <f t="shared" si="115"/>
        <v>South Carolina Fairfield</v>
      </c>
      <c r="BI3294" s="93" t="s">
        <v>299</v>
      </c>
      <c r="BJ3294" s="93" t="s">
        <v>2138</v>
      </c>
      <c r="BK3294" s="93" t="s">
        <v>2134</v>
      </c>
      <c r="BL3294" s="100" t="s">
        <v>1150</v>
      </c>
      <c r="BM3294" s="95" t="s">
        <v>1802</v>
      </c>
    </row>
    <row r="3295" spans="53:65" ht="15" x14ac:dyDescent="0.25">
      <c r="BA3295" s="91" t="s">
        <v>6661</v>
      </c>
      <c r="BB3295" s="91" t="s">
        <v>5524</v>
      </c>
      <c r="BC3295" s="91" t="s">
        <v>1869</v>
      </c>
      <c r="BD3295" s="473" t="s">
        <v>1301</v>
      </c>
      <c r="BE3295">
        <v>3288</v>
      </c>
      <c r="BF3295" s="93" t="s">
        <v>6609</v>
      </c>
      <c r="BG3295" s="311" t="s">
        <v>1760</v>
      </c>
      <c r="BH3295" s="93" t="str">
        <f t="shared" si="115"/>
        <v>South Carolina Fairfield</v>
      </c>
      <c r="BI3295" s="93" t="s">
        <v>299</v>
      </c>
      <c r="BJ3295" s="93" t="s">
        <v>2138</v>
      </c>
      <c r="BK3295" s="93" t="s">
        <v>2139</v>
      </c>
      <c r="BL3295" s="100" t="str">
        <f>" "</f>
        <v xml:space="preserve"> </v>
      </c>
      <c r="BM3295" s="95" t="s">
        <v>1802</v>
      </c>
    </row>
    <row r="3296" spans="53:65" ht="15" x14ac:dyDescent="0.25">
      <c r="BA3296" s="90" t="s">
        <v>6662</v>
      </c>
      <c r="BB3296" s="90" t="s">
        <v>5524</v>
      </c>
      <c r="BC3296" s="90" t="s">
        <v>6130</v>
      </c>
      <c r="BD3296" s="473" t="s">
        <v>1301</v>
      </c>
      <c r="BE3296">
        <v>3289</v>
      </c>
      <c r="BF3296" s="93" t="s">
        <v>6609</v>
      </c>
      <c r="BG3296" s="311" t="s">
        <v>6663</v>
      </c>
      <c r="BH3296" s="93" t="str">
        <f t="shared" si="115"/>
        <v>South Carolina Florence</v>
      </c>
      <c r="BI3296" s="93" t="s">
        <v>299</v>
      </c>
      <c r="BJ3296" s="93" t="s">
        <v>2138</v>
      </c>
      <c r="BK3296" s="93" t="s">
        <v>2134</v>
      </c>
      <c r="BL3296" s="100" t="s">
        <v>1150</v>
      </c>
      <c r="BM3296" s="95" t="s">
        <v>1802</v>
      </c>
    </row>
    <row r="3297" spans="53:65" ht="15" x14ac:dyDescent="0.25">
      <c r="BA3297" s="91" t="s">
        <v>6664</v>
      </c>
      <c r="BB3297" s="91" t="s">
        <v>5524</v>
      </c>
      <c r="BC3297" s="91" t="s">
        <v>1869</v>
      </c>
      <c r="BD3297" s="473" t="s">
        <v>1301</v>
      </c>
      <c r="BE3297">
        <v>3290</v>
      </c>
      <c r="BF3297" s="93" t="s">
        <v>6609</v>
      </c>
      <c r="BG3297" s="311" t="s">
        <v>6663</v>
      </c>
      <c r="BH3297" s="93" t="str">
        <f t="shared" si="115"/>
        <v>South Carolina Florence</v>
      </c>
      <c r="BI3297" s="93" t="s">
        <v>299</v>
      </c>
      <c r="BJ3297" s="93" t="s">
        <v>2138</v>
      </c>
      <c r="BK3297" s="93" t="s">
        <v>2139</v>
      </c>
      <c r="BL3297" s="100" t="str">
        <f>" "</f>
        <v xml:space="preserve"> </v>
      </c>
      <c r="BM3297" s="95" t="s">
        <v>1802</v>
      </c>
    </row>
    <row r="3298" spans="53:65" ht="15" x14ac:dyDescent="0.25">
      <c r="BA3298" s="91" t="s">
        <v>6665</v>
      </c>
      <c r="BB3298" s="91" t="s">
        <v>5524</v>
      </c>
      <c r="BC3298" s="91" t="s">
        <v>1869</v>
      </c>
      <c r="BD3298" s="473" t="s">
        <v>1301</v>
      </c>
      <c r="BE3298">
        <v>3291</v>
      </c>
      <c r="BF3298" s="93" t="s">
        <v>6609</v>
      </c>
      <c r="BG3298" s="311" t="s">
        <v>6666</v>
      </c>
      <c r="BH3298" s="93" t="str">
        <f t="shared" si="115"/>
        <v>South Carolina Georgetown</v>
      </c>
      <c r="BI3298" s="93" t="s">
        <v>299</v>
      </c>
      <c r="BJ3298" s="93" t="s">
        <v>2138</v>
      </c>
      <c r="BK3298" s="93" t="s">
        <v>2134</v>
      </c>
      <c r="BL3298" s="100" t="s">
        <v>1150</v>
      </c>
      <c r="BM3298" s="95" t="s">
        <v>1802</v>
      </c>
    </row>
    <row r="3299" spans="53:65" ht="15" x14ac:dyDescent="0.25">
      <c r="BA3299" s="91" t="s">
        <v>6667</v>
      </c>
      <c r="BB3299" s="91" t="s">
        <v>5524</v>
      </c>
      <c r="BC3299" s="91" t="s">
        <v>1869</v>
      </c>
      <c r="BD3299" s="473" t="s">
        <v>1301</v>
      </c>
      <c r="BE3299">
        <v>3292</v>
      </c>
      <c r="BF3299" s="93" t="s">
        <v>6609</v>
      </c>
      <c r="BG3299" s="311" t="s">
        <v>6666</v>
      </c>
      <c r="BH3299" s="93" t="str">
        <f t="shared" si="115"/>
        <v>South Carolina Georgetown</v>
      </c>
      <c r="BI3299" s="93" t="s">
        <v>299</v>
      </c>
      <c r="BJ3299" s="93" t="s">
        <v>2138</v>
      </c>
      <c r="BK3299" s="93" t="s">
        <v>2139</v>
      </c>
      <c r="BL3299" s="100" t="str">
        <f>" "</f>
        <v xml:space="preserve"> </v>
      </c>
      <c r="BM3299" s="95" t="s">
        <v>1802</v>
      </c>
    </row>
    <row r="3300" spans="53:65" ht="15" x14ac:dyDescent="0.25">
      <c r="BA3300" s="91" t="s">
        <v>6668</v>
      </c>
      <c r="BB3300" s="91" t="s">
        <v>5524</v>
      </c>
      <c r="BC3300" s="91" t="s">
        <v>6130</v>
      </c>
      <c r="BD3300" s="473" t="s">
        <v>1301</v>
      </c>
      <c r="BE3300">
        <v>3293</v>
      </c>
      <c r="BF3300" s="93" t="s">
        <v>6609</v>
      </c>
      <c r="BG3300" s="311" t="s">
        <v>6669</v>
      </c>
      <c r="BH3300" s="93" t="str">
        <f t="shared" si="115"/>
        <v>South Carolina Greenville</v>
      </c>
      <c r="BI3300" s="93" t="s">
        <v>299</v>
      </c>
      <c r="BJ3300" s="93" t="s">
        <v>2138</v>
      </c>
      <c r="BK3300" s="93" t="s">
        <v>2134</v>
      </c>
      <c r="BL3300" s="100" t="s">
        <v>1150</v>
      </c>
      <c r="BM3300" s="95" t="s">
        <v>1802</v>
      </c>
    </row>
    <row r="3301" spans="53:65" ht="15" x14ac:dyDescent="0.25">
      <c r="BA3301" s="90" t="s">
        <v>6670</v>
      </c>
      <c r="BB3301" s="90" t="s">
        <v>5524</v>
      </c>
      <c r="BC3301" s="90" t="s">
        <v>6130</v>
      </c>
      <c r="BD3301" s="473" t="s">
        <v>1301</v>
      </c>
      <c r="BE3301">
        <v>3294</v>
      </c>
      <c r="BF3301" s="93" t="s">
        <v>6609</v>
      </c>
      <c r="BG3301" s="311" t="s">
        <v>6669</v>
      </c>
      <c r="BH3301" s="93" t="str">
        <f t="shared" si="115"/>
        <v>South Carolina Greenville</v>
      </c>
      <c r="BI3301" s="93" t="s">
        <v>299</v>
      </c>
      <c r="BJ3301" s="93" t="s">
        <v>2138</v>
      </c>
      <c r="BK3301" s="93" t="s">
        <v>2139</v>
      </c>
      <c r="BL3301" s="100" t="str">
        <f>" "</f>
        <v xml:space="preserve"> </v>
      </c>
      <c r="BM3301" s="95" t="s">
        <v>1802</v>
      </c>
    </row>
    <row r="3302" spans="53:65" ht="15" x14ac:dyDescent="0.25">
      <c r="BA3302" s="90" t="s">
        <v>6671</v>
      </c>
      <c r="BB3302" s="90" t="s">
        <v>5524</v>
      </c>
      <c r="BC3302" s="90" t="s">
        <v>4170</v>
      </c>
      <c r="BD3302" s="473" t="s">
        <v>1301</v>
      </c>
      <c r="BE3302">
        <v>3295</v>
      </c>
      <c r="BF3302" s="93" t="s">
        <v>6609</v>
      </c>
      <c r="BG3302" s="311" t="s">
        <v>3850</v>
      </c>
      <c r="BH3302" s="93" t="str">
        <f t="shared" si="115"/>
        <v>South Carolina Greenwood</v>
      </c>
      <c r="BI3302" s="93" t="s">
        <v>299</v>
      </c>
      <c r="BJ3302" s="93" t="s">
        <v>2138</v>
      </c>
      <c r="BK3302" s="93" t="s">
        <v>2134</v>
      </c>
      <c r="BL3302" s="100" t="s">
        <v>1150</v>
      </c>
      <c r="BM3302" s="95" t="s">
        <v>1802</v>
      </c>
    </row>
    <row r="3303" spans="53:65" ht="15" x14ac:dyDescent="0.25">
      <c r="BA3303" s="91" t="s">
        <v>6672</v>
      </c>
      <c r="BB3303" s="91" t="s">
        <v>5524</v>
      </c>
      <c r="BC3303" s="91" t="s">
        <v>4170</v>
      </c>
      <c r="BD3303" s="473" t="s">
        <v>1301</v>
      </c>
      <c r="BE3303">
        <v>3296</v>
      </c>
      <c r="BF3303" s="93" t="s">
        <v>6609</v>
      </c>
      <c r="BG3303" s="311" t="s">
        <v>3850</v>
      </c>
      <c r="BH3303" s="93" t="str">
        <f t="shared" si="115"/>
        <v>South Carolina Greenwood</v>
      </c>
      <c r="BI3303" s="93" t="s">
        <v>299</v>
      </c>
      <c r="BJ3303" s="93" t="s">
        <v>2138</v>
      </c>
      <c r="BK3303" s="93" t="s">
        <v>2139</v>
      </c>
      <c r="BL3303" s="100" t="str">
        <f>" "</f>
        <v xml:space="preserve"> </v>
      </c>
      <c r="BM3303" s="95" t="s">
        <v>1802</v>
      </c>
    </row>
    <row r="3304" spans="53:65" ht="15" x14ac:dyDescent="0.25">
      <c r="BA3304" s="90" t="s">
        <v>6673</v>
      </c>
      <c r="BB3304" s="90" t="s">
        <v>5524</v>
      </c>
      <c r="BC3304" s="90" t="s">
        <v>1869</v>
      </c>
      <c r="BD3304" s="473" t="s">
        <v>1301</v>
      </c>
      <c r="BE3304">
        <v>3297</v>
      </c>
      <c r="BF3304" s="93" t="s">
        <v>6609</v>
      </c>
      <c r="BG3304" s="311" t="s">
        <v>6674</v>
      </c>
      <c r="BH3304" s="93" t="str">
        <f t="shared" si="115"/>
        <v>South Carolina Hampton</v>
      </c>
      <c r="BI3304" s="93" t="s">
        <v>299</v>
      </c>
      <c r="BJ3304" s="93" t="s">
        <v>2138</v>
      </c>
      <c r="BK3304" s="93" t="s">
        <v>2134</v>
      </c>
      <c r="BL3304" s="100" t="s">
        <v>1150</v>
      </c>
      <c r="BM3304" s="95" t="s">
        <v>1802</v>
      </c>
    </row>
    <row r="3305" spans="53:65" ht="15" x14ac:dyDescent="0.25">
      <c r="BA3305" s="91" t="s">
        <v>6675</v>
      </c>
      <c r="BB3305" s="91" t="s">
        <v>5524</v>
      </c>
      <c r="BC3305" s="91" t="s">
        <v>1869</v>
      </c>
      <c r="BD3305" s="473" t="s">
        <v>1301</v>
      </c>
      <c r="BE3305">
        <v>3298</v>
      </c>
      <c r="BF3305" s="93" t="s">
        <v>6609</v>
      </c>
      <c r="BG3305" s="311" t="s">
        <v>6674</v>
      </c>
      <c r="BH3305" s="93" t="str">
        <f t="shared" si="115"/>
        <v>South Carolina Hampton</v>
      </c>
      <c r="BI3305" s="93" t="s">
        <v>299</v>
      </c>
      <c r="BJ3305" s="93" t="s">
        <v>2138</v>
      </c>
      <c r="BK3305" s="93" t="s">
        <v>2139</v>
      </c>
      <c r="BL3305" s="100" t="str">
        <f>" "</f>
        <v xml:space="preserve"> </v>
      </c>
      <c r="BM3305" s="95" t="s">
        <v>1802</v>
      </c>
    </row>
    <row r="3306" spans="53:65" ht="15" x14ac:dyDescent="0.25">
      <c r="BA3306" s="90" t="s">
        <v>6676</v>
      </c>
      <c r="BB3306" s="90" t="s">
        <v>5524</v>
      </c>
      <c r="BC3306" s="90" t="s">
        <v>4170</v>
      </c>
      <c r="BD3306" s="473" t="s">
        <v>1301</v>
      </c>
      <c r="BE3306">
        <v>3299</v>
      </c>
      <c r="BF3306" s="93" t="s">
        <v>6609</v>
      </c>
      <c r="BG3306" s="311" t="s">
        <v>6677</v>
      </c>
      <c r="BH3306" s="93" t="str">
        <f t="shared" si="115"/>
        <v>South Carolina Horry</v>
      </c>
      <c r="BI3306" s="93" t="s">
        <v>299</v>
      </c>
      <c r="BJ3306" s="93" t="s">
        <v>2138</v>
      </c>
      <c r="BK3306" s="93" t="s">
        <v>2134</v>
      </c>
      <c r="BL3306" s="100" t="s">
        <v>1150</v>
      </c>
      <c r="BM3306" s="95" t="s">
        <v>1802</v>
      </c>
    </row>
    <row r="3307" spans="53:65" ht="15" x14ac:dyDescent="0.25">
      <c r="BA3307" s="91" t="s">
        <v>6678</v>
      </c>
      <c r="BB3307" s="91" t="s">
        <v>5524</v>
      </c>
      <c r="BC3307" s="91" t="s">
        <v>1869</v>
      </c>
      <c r="BD3307" s="473" t="s">
        <v>1301</v>
      </c>
      <c r="BE3307">
        <v>3300</v>
      </c>
      <c r="BF3307" s="93" t="s">
        <v>6609</v>
      </c>
      <c r="BG3307" s="311" t="s">
        <v>6677</v>
      </c>
      <c r="BH3307" s="93" t="str">
        <f t="shared" si="115"/>
        <v>South Carolina Horry</v>
      </c>
      <c r="BI3307" s="93" t="s">
        <v>299</v>
      </c>
      <c r="BJ3307" s="93" t="s">
        <v>2138</v>
      </c>
      <c r="BK3307" s="93" t="s">
        <v>2139</v>
      </c>
      <c r="BL3307" s="100" t="str">
        <f>" "</f>
        <v xml:space="preserve"> </v>
      </c>
      <c r="BM3307" s="95" t="s">
        <v>1802</v>
      </c>
    </row>
    <row r="3308" spans="53:65" ht="15" x14ac:dyDescent="0.25">
      <c r="BA3308" s="90" t="s">
        <v>6679</v>
      </c>
      <c r="BB3308" s="90" t="s">
        <v>5524</v>
      </c>
      <c r="BC3308" s="90" t="s">
        <v>6130</v>
      </c>
      <c r="BD3308" s="473" t="s">
        <v>1301</v>
      </c>
      <c r="BE3308">
        <v>3301</v>
      </c>
      <c r="BF3308" s="93" t="s">
        <v>6609</v>
      </c>
      <c r="BG3308" s="311" t="s">
        <v>2522</v>
      </c>
      <c r="BH3308" s="93" t="str">
        <f t="shared" si="115"/>
        <v>South Carolina Jasper</v>
      </c>
      <c r="BI3308" s="93" t="s">
        <v>299</v>
      </c>
      <c r="BJ3308" s="93" t="s">
        <v>2138</v>
      </c>
      <c r="BK3308" s="93" t="s">
        <v>2134</v>
      </c>
      <c r="BL3308" s="100" t="s">
        <v>1150</v>
      </c>
      <c r="BM3308" s="95" t="s">
        <v>1802</v>
      </c>
    </row>
    <row r="3309" spans="53:65" ht="15" x14ac:dyDescent="0.25">
      <c r="BA3309" s="91" t="s">
        <v>6680</v>
      </c>
      <c r="BB3309" s="91" t="s">
        <v>5524</v>
      </c>
      <c r="BC3309" s="91" t="s">
        <v>1869</v>
      </c>
      <c r="BD3309" s="473" t="s">
        <v>1301</v>
      </c>
      <c r="BE3309">
        <v>3302</v>
      </c>
      <c r="BF3309" s="93" t="s">
        <v>6609</v>
      </c>
      <c r="BG3309" s="311" t="s">
        <v>2522</v>
      </c>
      <c r="BH3309" s="93" t="str">
        <f t="shared" si="115"/>
        <v>South Carolina Jasper</v>
      </c>
      <c r="BI3309" s="93" t="s">
        <v>299</v>
      </c>
      <c r="BJ3309" s="93" t="s">
        <v>2138</v>
      </c>
      <c r="BK3309" s="93" t="s">
        <v>2139</v>
      </c>
      <c r="BL3309" s="100" t="str">
        <f>" "</f>
        <v xml:space="preserve"> </v>
      </c>
      <c r="BM3309" s="95" t="s">
        <v>1802</v>
      </c>
    </row>
    <row r="3310" spans="53:65" ht="15" x14ac:dyDescent="0.25">
      <c r="BA3310" s="90" t="s">
        <v>6681</v>
      </c>
      <c r="BB3310" s="90" t="s">
        <v>5524</v>
      </c>
      <c r="BC3310" s="90" t="s">
        <v>1869</v>
      </c>
      <c r="BD3310" s="473" t="s">
        <v>1301</v>
      </c>
      <c r="BE3310">
        <v>3303</v>
      </c>
      <c r="BF3310" s="93" t="s">
        <v>6609</v>
      </c>
      <c r="BG3310" s="311" t="s">
        <v>6682</v>
      </c>
      <c r="BH3310" s="93" t="str">
        <f t="shared" si="115"/>
        <v>South Carolina Kershaw</v>
      </c>
      <c r="BI3310" s="93" t="s">
        <v>299</v>
      </c>
      <c r="BJ3310" s="93" t="s">
        <v>2138</v>
      </c>
      <c r="BK3310" s="93" t="s">
        <v>2134</v>
      </c>
      <c r="BL3310" s="100" t="s">
        <v>1150</v>
      </c>
      <c r="BM3310" s="95" t="s">
        <v>1802</v>
      </c>
    </row>
    <row r="3311" spans="53:65" ht="15" x14ac:dyDescent="0.25">
      <c r="BA3311" s="90" t="s">
        <v>6683</v>
      </c>
      <c r="BB3311" s="90" t="s">
        <v>5524</v>
      </c>
      <c r="BC3311" s="90" t="s">
        <v>4170</v>
      </c>
      <c r="BD3311" s="473" t="s">
        <v>1301</v>
      </c>
      <c r="BE3311">
        <v>3304</v>
      </c>
      <c r="BF3311" s="93" t="s">
        <v>6609</v>
      </c>
      <c r="BG3311" s="311" t="s">
        <v>6682</v>
      </c>
      <c r="BH3311" s="93" t="str">
        <f t="shared" si="115"/>
        <v>South Carolina Kershaw</v>
      </c>
      <c r="BI3311" s="93" t="s">
        <v>299</v>
      </c>
      <c r="BJ3311" s="93" t="s">
        <v>2138</v>
      </c>
      <c r="BK3311" s="93" t="s">
        <v>2139</v>
      </c>
      <c r="BL3311" s="100" t="str">
        <f>" "</f>
        <v xml:space="preserve"> </v>
      </c>
      <c r="BM3311" s="95" t="s">
        <v>1802</v>
      </c>
    </row>
    <row r="3312" spans="53:65" ht="15" x14ac:dyDescent="0.25">
      <c r="BA3312" s="91" t="s">
        <v>6684</v>
      </c>
      <c r="BB3312" s="91" t="s">
        <v>5524</v>
      </c>
      <c r="BC3312" s="91" t="s">
        <v>1869</v>
      </c>
      <c r="BD3312" s="473" t="s">
        <v>1301</v>
      </c>
      <c r="BE3312">
        <v>3305</v>
      </c>
      <c r="BF3312" s="93" t="s">
        <v>6609</v>
      </c>
      <c r="BG3312" s="311" t="s">
        <v>5428</v>
      </c>
      <c r="BH3312" s="93" t="str">
        <f t="shared" si="115"/>
        <v>South Carolina Lancaster</v>
      </c>
      <c r="BI3312" s="93" t="s">
        <v>299</v>
      </c>
      <c r="BJ3312" s="93" t="s">
        <v>2138</v>
      </c>
      <c r="BK3312" s="93" t="s">
        <v>2134</v>
      </c>
      <c r="BL3312" s="100" t="s">
        <v>1150</v>
      </c>
      <c r="BM3312" s="95" t="s">
        <v>1802</v>
      </c>
    </row>
    <row r="3313" spans="53:65" ht="15" x14ac:dyDescent="0.25">
      <c r="BA3313" s="90" t="s">
        <v>6685</v>
      </c>
      <c r="BB3313" s="90" t="s">
        <v>5524</v>
      </c>
      <c r="BC3313" s="90" t="s">
        <v>1869</v>
      </c>
      <c r="BD3313" s="473" t="s">
        <v>1301</v>
      </c>
      <c r="BE3313">
        <v>3306</v>
      </c>
      <c r="BF3313" s="93" t="s">
        <v>6609</v>
      </c>
      <c r="BG3313" s="311" t="s">
        <v>5428</v>
      </c>
      <c r="BH3313" s="93" t="str">
        <f t="shared" ref="BH3313:BH3377" si="116">_xlfn.CONCAT(BF3313," ",BG3313)</f>
        <v>South Carolina Lancaster</v>
      </c>
      <c r="BI3313" s="93" t="s">
        <v>299</v>
      </c>
      <c r="BJ3313" s="93" t="s">
        <v>2138</v>
      </c>
      <c r="BK3313" s="93" t="s">
        <v>2139</v>
      </c>
      <c r="BL3313" s="100" t="str">
        <f>" "</f>
        <v xml:space="preserve"> </v>
      </c>
      <c r="BM3313" s="95" t="s">
        <v>1802</v>
      </c>
    </row>
    <row r="3314" spans="53:65" ht="15" x14ac:dyDescent="0.25">
      <c r="BA3314" s="91" t="s">
        <v>6686</v>
      </c>
      <c r="BB3314" s="91" t="s">
        <v>5524</v>
      </c>
      <c r="BC3314" s="91" t="s">
        <v>1869</v>
      </c>
      <c r="BD3314" s="473" t="s">
        <v>1301</v>
      </c>
      <c r="BE3314">
        <v>3307</v>
      </c>
      <c r="BF3314" s="93" t="s">
        <v>6609</v>
      </c>
      <c r="BG3314" s="311" t="s">
        <v>2561</v>
      </c>
      <c r="BH3314" s="93" t="str">
        <f t="shared" si="116"/>
        <v>South Carolina Laurens</v>
      </c>
      <c r="BI3314" s="93" t="s">
        <v>299</v>
      </c>
      <c r="BJ3314" s="93" t="s">
        <v>2138</v>
      </c>
      <c r="BK3314" s="93" t="s">
        <v>2134</v>
      </c>
      <c r="BL3314" s="100" t="s">
        <v>1150</v>
      </c>
      <c r="BM3314" s="95" t="s">
        <v>1802</v>
      </c>
    </row>
    <row r="3315" spans="53:65" ht="15" x14ac:dyDescent="0.25">
      <c r="BA3315" s="90" t="s">
        <v>6687</v>
      </c>
      <c r="BB3315" s="90" t="s">
        <v>5524</v>
      </c>
      <c r="BC3315" s="90" t="s">
        <v>6130</v>
      </c>
      <c r="BD3315" s="473" t="s">
        <v>1301</v>
      </c>
      <c r="BE3315">
        <v>3308</v>
      </c>
      <c r="BF3315" s="93" t="s">
        <v>6609</v>
      </c>
      <c r="BG3315" s="311" t="s">
        <v>2561</v>
      </c>
      <c r="BH3315" s="93" t="str">
        <f t="shared" si="116"/>
        <v>South Carolina Laurens</v>
      </c>
      <c r="BI3315" s="93" t="s">
        <v>299</v>
      </c>
      <c r="BJ3315" s="93" t="s">
        <v>2138</v>
      </c>
      <c r="BK3315" s="93" t="s">
        <v>2139</v>
      </c>
      <c r="BL3315" s="100" t="str">
        <f>" "</f>
        <v xml:space="preserve"> </v>
      </c>
      <c r="BM3315" s="95" t="s">
        <v>1802</v>
      </c>
    </row>
    <row r="3316" spans="53:65" ht="15" x14ac:dyDescent="0.25">
      <c r="BA3316" s="91" t="s">
        <v>6688</v>
      </c>
      <c r="BB3316" s="91" t="s">
        <v>5524</v>
      </c>
      <c r="BC3316" s="91" t="s">
        <v>1869</v>
      </c>
      <c r="BD3316" s="473" t="s">
        <v>1301</v>
      </c>
      <c r="BE3316">
        <v>3309</v>
      </c>
      <c r="BF3316" s="93" t="s">
        <v>6609</v>
      </c>
      <c r="BG3316" s="311" t="s">
        <v>886</v>
      </c>
      <c r="BH3316" s="93" t="str">
        <f t="shared" si="116"/>
        <v>South Carolina Lee</v>
      </c>
      <c r="BI3316" s="93" t="s">
        <v>299</v>
      </c>
      <c r="BJ3316" s="93" t="s">
        <v>2138</v>
      </c>
      <c r="BK3316" s="93" t="s">
        <v>2134</v>
      </c>
      <c r="BL3316" s="100" t="s">
        <v>1150</v>
      </c>
      <c r="BM3316" s="95" t="s">
        <v>1802</v>
      </c>
    </row>
    <row r="3317" spans="53:65" ht="15" x14ac:dyDescent="0.25">
      <c r="BA3317" s="91" t="s">
        <v>6689</v>
      </c>
      <c r="BB3317" s="91" t="s">
        <v>5524</v>
      </c>
      <c r="BC3317" s="91" t="s">
        <v>1869</v>
      </c>
      <c r="BD3317" s="473" t="s">
        <v>1301</v>
      </c>
      <c r="BE3317">
        <v>3310</v>
      </c>
      <c r="BF3317" s="93" t="s">
        <v>6609</v>
      </c>
      <c r="BG3317" s="311" t="s">
        <v>886</v>
      </c>
      <c r="BH3317" s="93" t="str">
        <f t="shared" si="116"/>
        <v>South Carolina Lee</v>
      </c>
      <c r="BI3317" s="93" t="s">
        <v>299</v>
      </c>
      <c r="BJ3317" s="93" t="s">
        <v>2138</v>
      </c>
      <c r="BK3317" s="93" t="s">
        <v>2139</v>
      </c>
      <c r="BL3317" s="100" t="str">
        <f>" "</f>
        <v xml:space="preserve"> </v>
      </c>
      <c r="BM3317" s="95" t="s">
        <v>1802</v>
      </c>
    </row>
    <row r="3318" spans="53:65" ht="15" x14ac:dyDescent="0.25">
      <c r="BA3318" s="90" t="s">
        <v>6690</v>
      </c>
      <c r="BB3318" s="90" t="s">
        <v>5524</v>
      </c>
      <c r="BC3318" s="90" t="s">
        <v>1869</v>
      </c>
      <c r="BD3318" s="473" t="s">
        <v>1301</v>
      </c>
      <c r="BE3318">
        <v>3311</v>
      </c>
      <c r="BF3318" s="93" t="s">
        <v>6609</v>
      </c>
      <c r="BG3318" s="311" t="s">
        <v>6691</v>
      </c>
      <c r="BH3318" s="93" t="str">
        <f t="shared" si="116"/>
        <v>South Carolina Lexington</v>
      </c>
      <c r="BI3318" s="93" t="s">
        <v>299</v>
      </c>
      <c r="BJ3318" s="93" t="s">
        <v>2138</v>
      </c>
      <c r="BK3318" s="93" t="s">
        <v>2134</v>
      </c>
      <c r="BL3318" s="100" t="s">
        <v>1150</v>
      </c>
      <c r="BM3318" s="95" t="s">
        <v>1802</v>
      </c>
    </row>
    <row r="3319" spans="53:65" ht="15" x14ac:dyDescent="0.25">
      <c r="BA3319" s="91" t="s">
        <v>6692</v>
      </c>
      <c r="BB3319" s="91" t="s">
        <v>5524</v>
      </c>
      <c r="BC3319" s="91" t="s">
        <v>1869</v>
      </c>
      <c r="BD3319" s="473" t="s">
        <v>1301</v>
      </c>
      <c r="BE3319">
        <v>3312</v>
      </c>
      <c r="BF3319" s="93" t="s">
        <v>6609</v>
      </c>
      <c r="BG3319" s="311" t="s">
        <v>6691</v>
      </c>
      <c r="BH3319" s="93" t="str">
        <f t="shared" si="116"/>
        <v>South Carolina Lexington</v>
      </c>
      <c r="BI3319" s="93" t="s">
        <v>299</v>
      </c>
      <c r="BJ3319" s="93" t="s">
        <v>2138</v>
      </c>
      <c r="BK3319" s="93" t="s">
        <v>2139</v>
      </c>
      <c r="BL3319" s="100" t="str">
        <f>" "</f>
        <v xml:space="preserve"> </v>
      </c>
      <c r="BM3319" s="95" t="s">
        <v>1802</v>
      </c>
    </row>
    <row r="3320" spans="53:65" ht="15" x14ac:dyDescent="0.25">
      <c r="BA3320" s="90" t="s">
        <v>6693</v>
      </c>
      <c r="BB3320" s="90" t="s">
        <v>5524</v>
      </c>
      <c r="BC3320" s="90" t="s">
        <v>6117</v>
      </c>
      <c r="BD3320" s="473" t="s">
        <v>1301</v>
      </c>
      <c r="BE3320">
        <v>3313</v>
      </c>
      <c r="BF3320" s="93" t="s">
        <v>6609</v>
      </c>
      <c r="BG3320" s="311" t="s">
        <v>943</v>
      </c>
      <c r="BH3320" s="93" t="str">
        <f t="shared" si="116"/>
        <v>South Carolina Marion</v>
      </c>
      <c r="BI3320" s="93" t="s">
        <v>299</v>
      </c>
      <c r="BJ3320" s="93" t="s">
        <v>2138</v>
      </c>
      <c r="BK3320" s="93" t="s">
        <v>2134</v>
      </c>
      <c r="BL3320" s="100" t="s">
        <v>1150</v>
      </c>
      <c r="BM3320" s="95" t="s">
        <v>1802</v>
      </c>
    </row>
    <row r="3321" spans="53:65" ht="15" x14ac:dyDescent="0.25">
      <c r="BA3321" s="90" t="s">
        <v>6694</v>
      </c>
      <c r="BB3321" s="90" t="s">
        <v>5524</v>
      </c>
      <c r="BC3321" s="90" t="s">
        <v>6130</v>
      </c>
      <c r="BD3321" s="473" t="s">
        <v>1301</v>
      </c>
      <c r="BE3321">
        <v>3314</v>
      </c>
      <c r="BF3321" s="93" t="s">
        <v>6609</v>
      </c>
      <c r="BG3321" s="311" t="s">
        <v>943</v>
      </c>
      <c r="BH3321" s="93" t="str">
        <f t="shared" si="116"/>
        <v>South Carolina Marion</v>
      </c>
      <c r="BI3321" s="93" t="s">
        <v>299</v>
      </c>
      <c r="BJ3321" s="93" t="s">
        <v>2138</v>
      </c>
      <c r="BK3321" s="93" t="s">
        <v>2139</v>
      </c>
      <c r="BL3321" s="100" t="str">
        <f>" "</f>
        <v xml:space="preserve"> </v>
      </c>
      <c r="BM3321" s="95" t="s">
        <v>1802</v>
      </c>
    </row>
    <row r="3322" spans="53:65" ht="15" x14ac:dyDescent="0.25">
      <c r="BA3322" s="91" t="s">
        <v>6695</v>
      </c>
      <c r="BB3322" s="91" t="s">
        <v>5524</v>
      </c>
      <c r="BC3322" s="91" t="s">
        <v>6130</v>
      </c>
      <c r="BD3322" s="473" t="s">
        <v>1301</v>
      </c>
      <c r="BE3322">
        <v>3315</v>
      </c>
      <c r="BF3322" s="93" t="s">
        <v>6609</v>
      </c>
      <c r="BG3322" s="311" t="s">
        <v>6696</v>
      </c>
      <c r="BH3322" s="93" t="str">
        <f t="shared" si="116"/>
        <v>South Carolina Marlboro</v>
      </c>
      <c r="BI3322" s="93" t="s">
        <v>299</v>
      </c>
      <c r="BJ3322" s="93" t="s">
        <v>2138</v>
      </c>
      <c r="BK3322" s="93" t="s">
        <v>2134</v>
      </c>
      <c r="BL3322" s="100" t="s">
        <v>1150</v>
      </c>
      <c r="BM3322" s="95" t="s">
        <v>1802</v>
      </c>
    </row>
    <row r="3323" spans="53:65" ht="15" x14ac:dyDescent="0.25">
      <c r="BA3323" s="90" t="s">
        <v>6697</v>
      </c>
      <c r="BB3323" s="90" t="s">
        <v>5524</v>
      </c>
      <c r="BC3323" s="90" t="s">
        <v>4170</v>
      </c>
      <c r="BD3323" s="473" t="s">
        <v>1301</v>
      </c>
      <c r="BE3323">
        <v>3316</v>
      </c>
      <c r="BF3323" s="93" t="s">
        <v>6609</v>
      </c>
      <c r="BG3323" s="311" t="s">
        <v>6696</v>
      </c>
      <c r="BH3323" s="93" t="str">
        <f t="shared" si="116"/>
        <v>South Carolina Marlboro</v>
      </c>
      <c r="BI3323" s="93" t="s">
        <v>299</v>
      </c>
      <c r="BJ3323" s="93" t="s">
        <v>2138</v>
      </c>
      <c r="BK3323" s="93" t="s">
        <v>2139</v>
      </c>
      <c r="BL3323" s="100" t="str">
        <f>" "</f>
        <v xml:space="preserve"> </v>
      </c>
      <c r="BM3323" s="95" t="s">
        <v>1802</v>
      </c>
    </row>
    <row r="3324" spans="53:65" ht="15" x14ac:dyDescent="0.25">
      <c r="BA3324" s="91" t="s">
        <v>6698</v>
      </c>
      <c r="BB3324" s="91" t="s">
        <v>5524</v>
      </c>
      <c r="BC3324" s="91" t="s">
        <v>6130</v>
      </c>
      <c r="BD3324" s="473" t="s">
        <v>1301</v>
      </c>
      <c r="BE3324">
        <v>3317</v>
      </c>
      <c r="BF3324" s="93" t="s">
        <v>6609</v>
      </c>
      <c r="BG3324" s="311" t="s">
        <v>6699</v>
      </c>
      <c r="BH3324" s="93" t="str">
        <f t="shared" si="116"/>
        <v>South Carolina McCormick</v>
      </c>
      <c r="BI3324" s="93" t="s">
        <v>299</v>
      </c>
      <c r="BJ3324" s="93" t="s">
        <v>2138</v>
      </c>
      <c r="BK3324" s="93" t="s">
        <v>2134</v>
      </c>
      <c r="BL3324" s="100" t="s">
        <v>1150</v>
      </c>
      <c r="BM3324" s="95" t="s">
        <v>1802</v>
      </c>
    </row>
    <row r="3325" spans="53:65" ht="15" x14ac:dyDescent="0.25">
      <c r="BA3325" s="91" t="s">
        <v>6700</v>
      </c>
      <c r="BB3325" s="91" t="s">
        <v>5524</v>
      </c>
      <c r="BC3325" s="91" t="s">
        <v>1869</v>
      </c>
      <c r="BD3325" s="473" t="s">
        <v>1301</v>
      </c>
      <c r="BE3325">
        <v>3318</v>
      </c>
      <c r="BF3325" s="93" t="s">
        <v>6609</v>
      </c>
      <c r="BG3325" s="311" t="s">
        <v>6699</v>
      </c>
      <c r="BH3325" s="93" t="str">
        <f t="shared" si="116"/>
        <v>South Carolina McCormick</v>
      </c>
      <c r="BI3325" s="93" t="s">
        <v>299</v>
      </c>
      <c r="BJ3325" s="93" t="s">
        <v>2138</v>
      </c>
      <c r="BK3325" s="93" t="s">
        <v>2139</v>
      </c>
      <c r="BL3325" s="100" t="str">
        <f>" "</f>
        <v xml:space="preserve"> </v>
      </c>
      <c r="BM3325" s="95" t="s">
        <v>1802</v>
      </c>
    </row>
    <row r="3326" spans="53:65" ht="15" x14ac:dyDescent="0.25">
      <c r="BA3326" s="90" t="s">
        <v>6701</v>
      </c>
      <c r="BB3326" s="90" t="s">
        <v>5524</v>
      </c>
      <c r="BC3326" s="90" t="s">
        <v>1869</v>
      </c>
      <c r="BD3326" s="473" t="s">
        <v>1301</v>
      </c>
      <c r="BE3326">
        <v>3319</v>
      </c>
      <c r="BF3326" s="93" t="s">
        <v>6609</v>
      </c>
      <c r="BG3326" s="311" t="s">
        <v>6702</v>
      </c>
      <c r="BH3326" s="93" t="str">
        <f t="shared" si="116"/>
        <v>South Carolina Newberry</v>
      </c>
      <c r="BI3326" s="93" t="s">
        <v>299</v>
      </c>
      <c r="BJ3326" s="93" t="s">
        <v>2138</v>
      </c>
      <c r="BK3326" s="93" t="s">
        <v>2134</v>
      </c>
      <c r="BL3326" s="100" t="s">
        <v>1150</v>
      </c>
      <c r="BM3326" s="95" t="s">
        <v>1802</v>
      </c>
    </row>
    <row r="3327" spans="53:65" ht="15" x14ac:dyDescent="0.25">
      <c r="BA3327" s="91" t="s">
        <v>6703</v>
      </c>
      <c r="BB3327" s="91" t="s">
        <v>5524</v>
      </c>
      <c r="BC3327" s="91" t="s">
        <v>4170</v>
      </c>
      <c r="BD3327" s="473" t="s">
        <v>1301</v>
      </c>
      <c r="BE3327">
        <v>3320</v>
      </c>
      <c r="BF3327" s="93" t="s">
        <v>6609</v>
      </c>
      <c r="BG3327" s="311" t="s">
        <v>6702</v>
      </c>
      <c r="BH3327" s="93" t="str">
        <f t="shared" si="116"/>
        <v>South Carolina Newberry</v>
      </c>
      <c r="BI3327" s="93" t="s">
        <v>299</v>
      </c>
      <c r="BJ3327" s="93" t="s">
        <v>2138</v>
      </c>
      <c r="BK3327" s="93" t="s">
        <v>2139</v>
      </c>
      <c r="BL3327" s="100" t="str">
        <f>" "</f>
        <v xml:space="preserve"> </v>
      </c>
      <c r="BM3327" s="95" t="s">
        <v>1802</v>
      </c>
    </row>
    <row r="3328" spans="53:65" ht="15" x14ac:dyDescent="0.25">
      <c r="BA3328" s="90" t="s">
        <v>6704</v>
      </c>
      <c r="BB3328" s="90" t="s">
        <v>5524</v>
      </c>
      <c r="BC3328" s="90" t="s">
        <v>4170</v>
      </c>
      <c r="BD3328" s="473" t="s">
        <v>1301</v>
      </c>
      <c r="BE3328">
        <v>3321</v>
      </c>
      <c r="BF3328" s="93" t="s">
        <v>6609</v>
      </c>
      <c r="BG3328" s="311" t="s">
        <v>2654</v>
      </c>
      <c r="BH3328" s="93" t="str">
        <f t="shared" si="116"/>
        <v>South Carolina Oconee</v>
      </c>
      <c r="BI3328" s="93" t="s">
        <v>299</v>
      </c>
      <c r="BJ3328" s="93" t="s">
        <v>2138</v>
      </c>
      <c r="BK3328" s="93" t="s">
        <v>2134</v>
      </c>
      <c r="BL3328" s="100" t="s">
        <v>1150</v>
      </c>
      <c r="BM3328" s="95" t="s">
        <v>1802</v>
      </c>
    </row>
    <row r="3329" spans="53:65" ht="15" x14ac:dyDescent="0.25">
      <c r="BA3329" s="90" t="s">
        <v>6705</v>
      </c>
      <c r="BB3329" s="90" t="s">
        <v>5524</v>
      </c>
      <c r="BC3329" s="90" t="s">
        <v>4170</v>
      </c>
      <c r="BD3329" s="473" t="s">
        <v>1301</v>
      </c>
      <c r="BE3329">
        <v>3322</v>
      </c>
      <c r="BF3329" s="93" t="s">
        <v>6609</v>
      </c>
      <c r="BG3329" s="311" t="s">
        <v>2654</v>
      </c>
      <c r="BH3329" s="93" t="str">
        <f t="shared" si="116"/>
        <v>South Carolina Oconee</v>
      </c>
      <c r="BI3329" s="93" t="s">
        <v>299</v>
      </c>
      <c r="BJ3329" s="93" t="s">
        <v>2138</v>
      </c>
      <c r="BK3329" s="93" t="s">
        <v>2139</v>
      </c>
      <c r="BL3329" s="100" t="str">
        <f>" "</f>
        <v xml:space="preserve"> </v>
      </c>
      <c r="BM3329" s="95" t="s">
        <v>1802</v>
      </c>
    </row>
    <row r="3330" spans="53:65" ht="15" x14ac:dyDescent="0.25">
      <c r="BA3330" s="91" t="s">
        <v>6706</v>
      </c>
      <c r="BB3330" s="91" t="s">
        <v>5524</v>
      </c>
      <c r="BC3330" s="91" t="s">
        <v>4170</v>
      </c>
      <c r="BD3330" s="473" t="s">
        <v>1301</v>
      </c>
      <c r="BE3330">
        <v>3323</v>
      </c>
      <c r="BF3330" s="93" t="s">
        <v>6609</v>
      </c>
      <c r="BG3330" s="311" t="s">
        <v>6707</v>
      </c>
      <c r="BH3330" s="93" t="str">
        <f t="shared" si="116"/>
        <v>South Carolina Orangeburg</v>
      </c>
      <c r="BI3330" s="93" t="s">
        <v>299</v>
      </c>
      <c r="BJ3330" s="93" t="s">
        <v>2138</v>
      </c>
      <c r="BK3330" s="93" t="s">
        <v>2134</v>
      </c>
      <c r="BL3330" s="100" t="s">
        <v>1150</v>
      </c>
      <c r="BM3330" s="95" t="s">
        <v>1802</v>
      </c>
    </row>
    <row r="3331" spans="53:65" ht="15" x14ac:dyDescent="0.25">
      <c r="BA3331" s="90" t="s">
        <v>6708</v>
      </c>
      <c r="BB3331" s="90" t="s">
        <v>5524</v>
      </c>
      <c r="BC3331" s="90" t="s">
        <v>1869</v>
      </c>
      <c r="BD3331" s="473" t="s">
        <v>1301</v>
      </c>
      <c r="BE3331">
        <v>3324</v>
      </c>
      <c r="BF3331" s="93" t="s">
        <v>6609</v>
      </c>
      <c r="BG3331" s="311" t="s">
        <v>6707</v>
      </c>
      <c r="BH3331" s="93" t="str">
        <f t="shared" si="116"/>
        <v>South Carolina Orangeburg</v>
      </c>
      <c r="BI3331" s="93" t="s">
        <v>299</v>
      </c>
      <c r="BJ3331" s="93" t="s">
        <v>2138</v>
      </c>
      <c r="BK3331" s="93" t="s">
        <v>2139</v>
      </c>
      <c r="BL3331" s="100" t="str">
        <f>" "</f>
        <v xml:space="preserve"> </v>
      </c>
      <c r="BM3331" s="95" t="s">
        <v>1802</v>
      </c>
    </row>
    <row r="3332" spans="53:65" ht="15" x14ac:dyDescent="0.25">
      <c r="BA3332" s="91" t="s">
        <v>6709</v>
      </c>
      <c r="BB3332" s="91" t="s">
        <v>5524</v>
      </c>
      <c r="BC3332" s="91" t="s">
        <v>1869</v>
      </c>
      <c r="BD3332" s="473" t="s">
        <v>1301</v>
      </c>
      <c r="BE3332">
        <v>3325</v>
      </c>
      <c r="BF3332" s="93" t="s">
        <v>6609</v>
      </c>
      <c r="BG3332" s="311" t="s">
        <v>1003</v>
      </c>
      <c r="BH3332" s="93" t="str">
        <f t="shared" si="116"/>
        <v>South Carolina Pickens</v>
      </c>
      <c r="BI3332" s="93" t="s">
        <v>299</v>
      </c>
      <c r="BJ3332" s="93" t="s">
        <v>2138</v>
      </c>
      <c r="BK3332" s="93" t="s">
        <v>2134</v>
      </c>
      <c r="BL3332" s="100" t="s">
        <v>1150</v>
      </c>
      <c r="BM3332" s="95" t="s">
        <v>1802</v>
      </c>
    </row>
    <row r="3333" spans="53:65" ht="15" x14ac:dyDescent="0.25">
      <c r="BA3333" s="90" t="s">
        <v>6710</v>
      </c>
      <c r="BB3333" s="90" t="s">
        <v>5524</v>
      </c>
      <c r="BC3333" s="90" t="s">
        <v>4170</v>
      </c>
      <c r="BD3333" s="473" t="s">
        <v>1301</v>
      </c>
      <c r="BE3333">
        <v>3326</v>
      </c>
      <c r="BF3333" s="93" t="s">
        <v>6609</v>
      </c>
      <c r="BG3333" s="311" t="s">
        <v>1003</v>
      </c>
      <c r="BH3333" s="93" t="str">
        <f t="shared" si="116"/>
        <v>South Carolina Pickens</v>
      </c>
      <c r="BI3333" s="93" t="s">
        <v>299</v>
      </c>
      <c r="BJ3333" s="93" t="s">
        <v>2138</v>
      </c>
      <c r="BK3333" s="93" t="s">
        <v>2139</v>
      </c>
      <c r="BL3333" s="100" t="str">
        <f>" "</f>
        <v xml:space="preserve"> </v>
      </c>
      <c r="BM3333" s="95" t="s">
        <v>1802</v>
      </c>
    </row>
    <row r="3334" spans="53:65" ht="15" x14ac:dyDescent="0.25">
      <c r="BA3334" s="91" t="s">
        <v>6711</v>
      </c>
      <c r="BB3334" s="91" t="s">
        <v>5524</v>
      </c>
      <c r="BC3334" s="91" t="s">
        <v>1869</v>
      </c>
      <c r="BD3334" s="473" t="s">
        <v>1301</v>
      </c>
      <c r="BE3334">
        <v>3327</v>
      </c>
      <c r="BF3334" s="93" t="s">
        <v>6609</v>
      </c>
      <c r="BG3334" s="311" t="s">
        <v>3327</v>
      </c>
      <c r="BH3334" s="93" t="str">
        <f t="shared" si="116"/>
        <v>South Carolina Richland</v>
      </c>
      <c r="BI3334" s="93" t="s">
        <v>299</v>
      </c>
      <c r="BJ3334" s="93" t="s">
        <v>2138</v>
      </c>
      <c r="BK3334" s="93" t="s">
        <v>2134</v>
      </c>
      <c r="BL3334" s="100" t="s">
        <v>1150</v>
      </c>
      <c r="BM3334" s="95" t="s">
        <v>1802</v>
      </c>
    </row>
    <row r="3335" spans="53:65" ht="15" x14ac:dyDescent="0.25">
      <c r="BA3335" s="91" t="s">
        <v>6712</v>
      </c>
      <c r="BB3335" s="91" t="s">
        <v>5524</v>
      </c>
      <c r="BC3335" s="91" t="s">
        <v>1869</v>
      </c>
      <c r="BD3335" s="473" t="s">
        <v>1301</v>
      </c>
      <c r="BE3335">
        <v>3328</v>
      </c>
      <c r="BF3335" s="93" t="s">
        <v>6609</v>
      </c>
      <c r="BG3335" s="311" t="s">
        <v>3327</v>
      </c>
      <c r="BH3335" s="93" t="str">
        <f t="shared" si="116"/>
        <v>South Carolina Richland</v>
      </c>
      <c r="BI3335" s="93" t="s">
        <v>299</v>
      </c>
      <c r="BJ3335" s="93" t="s">
        <v>2138</v>
      </c>
      <c r="BK3335" s="93" t="s">
        <v>2139</v>
      </c>
      <c r="BL3335" s="100" t="str">
        <f>" "</f>
        <v xml:space="preserve"> </v>
      </c>
      <c r="BM3335" s="95" t="s">
        <v>1802</v>
      </c>
    </row>
    <row r="3336" spans="53:65" ht="15" x14ac:dyDescent="0.25">
      <c r="BA3336" s="90" t="s">
        <v>6713</v>
      </c>
      <c r="BB3336" s="90" t="s">
        <v>5524</v>
      </c>
      <c r="BC3336" s="90" t="s">
        <v>6130</v>
      </c>
      <c r="BD3336" s="473" t="s">
        <v>1301</v>
      </c>
      <c r="BE3336">
        <v>3329</v>
      </c>
      <c r="BF3336" s="93" t="s">
        <v>6609</v>
      </c>
      <c r="BG3336" s="311" t="s">
        <v>6714</v>
      </c>
      <c r="BH3336" s="93" t="str">
        <f t="shared" si="116"/>
        <v>South Carolina Saluda</v>
      </c>
      <c r="BI3336" s="93" t="s">
        <v>299</v>
      </c>
      <c r="BJ3336" s="93" t="s">
        <v>2138</v>
      </c>
      <c r="BK3336" s="93" t="s">
        <v>2134</v>
      </c>
      <c r="BL3336" s="100" t="s">
        <v>1150</v>
      </c>
      <c r="BM3336" s="95" t="s">
        <v>1802</v>
      </c>
    </row>
    <row r="3337" spans="53:65" ht="15" x14ac:dyDescent="0.25">
      <c r="BA3337" s="91" t="s">
        <v>6715</v>
      </c>
      <c r="BB3337" s="91" t="s">
        <v>5524</v>
      </c>
      <c r="BC3337" s="91" t="s">
        <v>6117</v>
      </c>
      <c r="BD3337" s="473" t="s">
        <v>1301</v>
      </c>
      <c r="BE3337">
        <v>3330</v>
      </c>
      <c r="BF3337" s="93" t="s">
        <v>6609</v>
      </c>
      <c r="BG3337" s="311" t="s">
        <v>6714</v>
      </c>
      <c r="BH3337" s="93" t="str">
        <f t="shared" si="116"/>
        <v>South Carolina Saluda</v>
      </c>
      <c r="BI3337" s="93" t="s">
        <v>299</v>
      </c>
      <c r="BJ3337" s="93" t="s">
        <v>2138</v>
      </c>
      <c r="BK3337" s="93" t="s">
        <v>2139</v>
      </c>
      <c r="BL3337" s="100" t="str">
        <f>" "</f>
        <v xml:space="preserve"> </v>
      </c>
      <c r="BM3337" s="95" t="s">
        <v>1802</v>
      </c>
    </row>
    <row r="3338" spans="53:65" ht="15" x14ac:dyDescent="0.25">
      <c r="BA3338" s="90" t="s">
        <v>6716</v>
      </c>
      <c r="BB3338" s="90" t="s">
        <v>5524</v>
      </c>
      <c r="BC3338" s="90" t="s">
        <v>6130</v>
      </c>
      <c r="BD3338" s="473" t="s">
        <v>1301</v>
      </c>
      <c r="BE3338">
        <v>3331</v>
      </c>
      <c r="BF3338" s="93" t="s">
        <v>6609</v>
      </c>
      <c r="BG3338" s="311" t="s">
        <v>6717</v>
      </c>
      <c r="BH3338" s="93" t="str">
        <f t="shared" si="116"/>
        <v>South Carolina Spartanburg</v>
      </c>
      <c r="BI3338" s="93" t="s">
        <v>299</v>
      </c>
      <c r="BJ3338" s="93" t="s">
        <v>2138</v>
      </c>
      <c r="BK3338" s="93" t="s">
        <v>2134</v>
      </c>
      <c r="BL3338" s="100" t="s">
        <v>1150</v>
      </c>
      <c r="BM3338" s="95" t="s">
        <v>1802</v>
      </c>
    </row>
    <row r="3339" spans="53:65" ht="15" x14ac:dyDescent="0.25">
      <c r="BA3339" s="91" t="s">
        <v>6718</v>
      </c>
      <c r="BB3339" s="91" t="s">
        <v>5524</v>
      </c>
      <c r="BC3339" s="91" t="s">
        <v>6130</v>
      </c>
      <c r="BD3339" s="473" t="s">
        <v>1301</v>
      </c>
      <c r="BE3339">
        <v>3332</v>
      </c>
      <c r="BF3339" s="93" t="s">
        <v>6609</v>
      </c>
      <c r="BG3339" s="311" t="s">
        <v>6717</v>
      </c>
      <c r="BH3339" s="93" t="str">
        <f t="shared" si="116"/>
        <v>South Carolina Spartanburg</v>
      </c>
      <c r="BI3339" s="93" t="s">
        <v>299</v>
      </c>
      <c r="BJ3339" s="93" t="s">
        <v>2138</v>
      </c>
      <c r="BK3339" s="93" t="s">
        <v>2139</v>
      </c>
      <c r="BL3339" s="100" t="str">
        <f>" "</f>
        <v xml:space="preserve"> </v>
      </c>
      <c r="BM3339" s="95" t="s">
        <v>1802</v>
      </c>
    </row>
    <row r="3340" spans="53:65" ht="15" x14ac:dyDescent="0.25">
      <c r="BA3340" s="90" t="s">
        <v>6719</v>
      </c>
      <c r="BB3340" s="90" t="s">
        <v>5524</v>
      </c>
      <c r="BC3340" s="90" t="s">
        <v>6130</v>
      </c>
      <c r="BD3340" s="473" t="s">
        <v>1301</v>
      </c>
      <c r="BE3340">
        <v>3333</v>
      </c>
      <c r="BF3340" s="93" t="s">
        <v>6609</v>
      </c>
      <c r="BG3340" s="311" t="s">
        <v>1048</v>
      </c>
      <c r="BH3340" s="93" t="str">
        <f t="shared" si="116"/>
        <v>South Carolina Sumter</v>
      </c>
      <c r="BI3340" s="93" t="s">
        <v>299</v>
      </c>
      <c r="BJ3340" s="93" t="s">
        <v>2138</v>
      </c>
      <c r="BK3340" s="93" t="s">
        <v>2134</v>
      </c>
      <c r="BL3340" s="100" t="s">
        <v>1150</v>
      </c>
      <c r="BM3340" s="95" t="s">
        <v>1802</v>
      </c>
    </row>
    <row r="3341" spans="53:65" ht="15" x14ac:dyDescent="0.25">
      <c r="BA3341" s="91" t="s">
        <v>6720</v>
      </c>
      <c r="BB3341" s="91" t="s">
        <v>5524</v>
      </c>
      <c r="BC3341" s="91" t="s">
        <v>4170</v>
      </c>
      <c r="BD3341" s="473" t="s">
        <v>1301</v>
      </c>
      <c r="BE3341">
        <v>3334</v>
      </c>
      <c r="BF3341" s="93" t="s">
        <v>6609</v>
      </c>
      <c r="BG3341" s="311" t="s">
        <v>1048</v>
      </c>
      <c r="BH3341" s="93" t="str">
        <f t="shared" si="116"/>
        <v>South Carolina Sumter</v>
      </c>
      <c r="BI3341" s="93" t="s">
        <v>299</v>
      </c>
      <c r="BJ3341" s="93" t="s">
        <v>2138</v>
      </c>
      <c r="BK3341" s="93" t="s">
        <v>2139</v>
      </c>
      <c r="BL3341" s="100" t="str">
        <f>" "</f>
        <v xml:space="preserve"> </v>
      </c>
      <c r="BM3341" s="95" t="s">
        <v>1802</v>
      </c>
    </row>
    <row r="3342" spans="53:65" ht="15" x14ac:dyDescent="0.25">
      <c r="BA3342" s="90" t="s">
        <v>6721</v>
      </c>
      <c r="BB3342" s="90" t="s">
        <v>5524</v>
      </c>
      <c r="BC3342" s="90" t="s">
        <v>1869</v>
      </c>
      <c r="BD3342" s="473" t="s">
        <v>1301</v>
      </c>
      <c r="BE3342">
        <v>3335</v>
      </c>
      <c r="BF3342" s="93" t="s">
        <v>6609</v>
      </c>
      <c r="BG3342" s="311" t="s">
        <v>1390</v>
      </c>
      <c r="BH3342" s="93" t="str">
        <f t="shared" si="116"/>
        <v>South Carolina Union</v>
      </c>
      <c r="BI3342" s="93" t="s">
        <v>299</v>
      </c>
      <c r="BJ3342" s="93" t="s">
        <v>2138</v>
      </c>
      <c r="BK3342" s="93" t="s">
        <v>2134</v>
      </c>
      <c r="BL3342" s="100" t="s">
        <v>1150</v>
      </c>
      <c r="BM3342" s="95" t="s">
        <v>1802</v>
      </c>
    </row>
    <row r="3343" spans="53:65" ht="15" x14ac:dyDescent="0.25">
      <c r="BA3343" s="91" t="s">
        <v>6722</v>
      </c>
      <c r="BB3343" s="91" t="s">
        <v>5524</v>
      </c>
      <c r="BC3343" s="91" t="s">
        <v>1869</v>
      </c>
      <c r="BD3343" s="473" t="s">
        <v>1301</v>
      </c>
      <c r="BE3343">
        <v>3336</v>
      </c>
      <c r="BF3343" s="93" t="s">
        <v>6609</v>
      </c>
      <c r="BG3343" s="311" t="s">
        <v>1390</v>
      </c>
      <c r="BH3343" s="93" t="str">
        <f t="shared" si="116"/>
        <v>South Carolina Union</v>
      </c>
      <c r="BI3343" s="93" t="s">
        <v>299</v>
      </c>
      <c r="BJ3343" s="93" t="s">
        <v>2138</v>
      </c>
      <c r="BK3343" s="93" t="s">
        <v>2139</v>
      </c>
      <c r="BL3343" s="100" t="str">
        <f>" "</f>
        <v xml:space="preserve"> </v>
      </c>
      <c r="BM3343" s="95" t="s">
        <v>1802</v>
      </c>
    </row>
    <row r="3344" spans="53:65" ht="15" x14ac:dyDescent="0.25">
      <c r="BA3344" s="90" t="s">
        <v>6723</v>
      </c>
      <c r="BB3344" s="90" t="s">
        <v>5524</v>
      </c>
      <c r="BC3344" s="90" t="s">
        <v>1869</v>
      </c>
      <c r="BD3344" s="473" t="s">
        <v>1301</v>
      </c>
      <c r="BE3344">
        <v>3337</v>
      </c>
      <c r="BF3344" s="93" t="s">
        <v>6609</v>
      </c>
      <c r="BG3344" s="311" t="s">
        <v>6724</v>
      </c>
      <c r="BH3344" s="93" t="str">
        <f t="shared" si="116"/>
        <v>South Carolina Williamsburg</v>
      </c>
      <c r="BI3344" s="93" t="s">
        <v>299</v>
      </c>
      <c r="BJ3344" s="93" t="s">
        <v>2138</v>
      </c>
      <c r="BK3344" s="93" t="s">
        <v>2134</v>
      </c>
      <c r="BL3344" s="100" t="s">
        <v>1150</v>
      </c>
      <c r="BM3344" s="95" t="s">
        <v>1802</v>
      </c>
    </row>
    <row r="3345" spans="53:65" ht="15" x14ac:dyDescent="0.25">
      <c r="BA3345" s="90" t="s">
        <v>6725</v>
      </c>
      <c r="BB3345" s="90" t="s">
        <v>5524</v>
      </c>
      <c r="BC3345" s="90" t="s">
        <v>1869</v>
      </c>
      <c r="BD3345" s="473" t="s">
        <v>1301</v>
      </c>
      <c r="BE3345">
        <v>3338</v>
      </c>
      <c r="BF3345" s="93" t="s">
        <v>6609</v>
      </c>
      <c r="BG3345" s="311" t="s">
        <v>6724</v>
      </c>
      <c r="BH3345" s="93" t="str">
        <f t="shared" si="116"/>
        <v>South Carolina Williamsburg</v>
      </c>
      <c r="BI3345" s="93" t="s">
        <v>299</v>
      </c>
      <c r="BJ3345" s="93" t="s">
        <v>2138</v>
      </c>
      <c r="BK3345" s="93" t="s">
        <v>2139</v>
      </c>
      <c r="BL3345" s="100" t="str">
        <f>" "</f>
        <v xml:space="preserve"> </v>
      </c>
      <c r="BM3345" s="95" t="s">
        <v>1802</v>
      </c>
    </row>
    <row r="3346" spans="53:65" ht="15" x14ac:dyDescent="0.25">
      <c r="BA3346" s="91" t="s">
        <v>6726</v>
      </c>
      <c r="BB3346" s="91" t="s">
        <v>5524</v>
      </c>
      <c r="BC3346" s="91" t="s">
        <v>1869</v>
      </c>
      <c r="BD3346" s="473" t="s">
        <v>1301</v>
      </c>
      <c r="BE3346">
        <v>3339</v>
      </c>
      <c r="BF3346" s="93" t="s">
        <v>6609</v>
      </c>
      <c r="BG3346" s="311" t="s">
        <v>4468</v>
      </c>
      <c r="BH3346" s="93" t="str">
        <f t="shared" si="116"/>
        <v>South Carolina York</v>
      </c>
      <c r="BI3346" s="93" t="s">
        <v>299</v>
      </c>
      <c r="BJ3346" s="93" t="s">
        <v>2138</v>
      </c>
      <c r="BK3346" s="93" t="s">
        <v>2134</v>
      </c>
      <c r="BL3346" s="100" t="s">
        <v>1150</v>
      </c>
      <c r="BM3346" s="95" t="s">
        <v>1802</v>
      </c>
    </row>
    <row r="3347" spans="53:65" ht="15" x14ac:dyDescent="0.25">
      <c r="BA3347" s="90" t="s">
        <v>6727</v>
      </c>
      <c r="BB3347" s="90" t="s">
        <v>5524</v>
      </c>
      <c r="BC3347" s="90" t="s">
        <v>1869</v>
      </c>
      <c r="BD3347" s="473" t="s">
        <v>1301</v>
      </c>
      <c r="BE3347">
        <v>3340</v>
      </c>
      <c r="BF3347" s="93" t="s">
        <v>6609</v>
      </c>
      <c r="BG3347" s="311" t="s">
        <v>4468</v>
      </c>
      <c r="BH3347" s="93" t="str">
        <f t="shared" si="116"/>
        <v>South Carolina York</v>
      </c>
      <c r="BI3347" s="93" t="s">
        <v>299</v>
      </c>
      <c r="BJ3347" s="93" t="s">
        <v>2138</v>
      </c>
      <c r="BK3347" s="93" t="s">
        <v>2139</v>
      </c>
      <c r="BL3347" s="100" t="str">
        <f>" "</f>
        <v xml:space="preserve"> </v>
      </c>
      <c r="BM3347" s="95" t="s">
        <v>1802</v>
      </c>
    </row>
    <row r="3348" spans="53:65" ht="15" x14ac:dyDescent="0.25">
      <c r="BA3348" s="91" t="s">
        <v>6728</v>
      </c>
      <c r="BB3348" s="91" t="s">
        <v>5524</v>
      </c>
      <c r="BC3348" s="91" t="s">
        <v>1869</v>
      </c>
      <c r="BD3348" s="473" t="s">
        <v>1301</v>
      </c>
      <c r="BE3348">
        <v>3341</v>
      </c>
      <c r="BF3348" s="18" t="s">
        <v>6729</v>
      </c>
      <c r="BG3348" s="312" t="s">
        <v>6730</v>
      </c>
      <c r="BH3348" s="93" t="str">
        <f t="shared" si="116"/>
        <v>South Dakota Aurora</v>
      </c>
      <c r="BI3348" s="18" t="s">
        <v>3016</v>
      </c>
      <c r="BJ3348" s="18" t="s">
        <v>5346</v>
      </c>
      <c r="BK3348" s="18" t="s">
        <v>5346</v>
      </c>
      <c r="BL3348" s="100" t="s">
        <v>5347</v>
      </c>
      <c r="BM3348" s="94" t="s">
        <v>5343</v>
      </c>
    </row>
    <row r="3349" spans="53:65" ht="15" x14ac:dyDescent="0.25">
      <c r="BA3349" s="90" t="s">
        <v>6731</v>
      </c>
      <c r="BB3349" s="90" t="s">
        <v>5524</v>
      </c>
      <c r="BC3349" s="90" t="s">
        <v>1869</v>
      </c>
      <c r="BD3349" s="473" t="s">
        <v>1301</v>
      </c>
      <c r="BE3349">
        <v>3342</v>
      </c>
      <c r="BF3349" s="18" t="s">
        <v>6729</v>
      </c>
      <c r="BG3349" s="312" t="s">
        <v>6732</v>
      </c>
      <c r="BH3349" s="93" t="str">
        <f t="shared" si="116"/>
        <v>South Dakota Beadle</v>
      </c>
      <c r="BI3349" s="18" t="s">
        <v>3016</v>
      </c>
      <c r="BJ3349" s="18" t="s">
        <v>6733</v>
      </c>
      <c r="BK3349" s="18" t="s">
        <v>6733</v>
      </c>
      <c r="BL3349" s="100" t="s">
        <v>6734</v>
      </c>
      <c r="BM3349" s="94" t="s">
        <v>308</v>
      </c>
    </row>
    <row r="3350" spans="53:65" ht="15" x14ac:dyDescent="0.25">
      <c r="BA3350" s="91" t="s">
        <v>6735</v>
      </c>
      <c r="BB3350" s="91" t="s">
        <v>5524</v>
      </c>
      <c r="BC3350" s="91" t="s">
        <v>1869</v>
      </c>
      <c r="BD3350" s="473" t="s">
        <v>1301</v>
      </c>
      <c r="BE3350">
        <v>3343</v>
      </c>
      <c r="BF3350" s="18" t="s">
        <v>6729</v>
      </c>
      <c r="BG3350" s="312" t="s">
        <v>6736</v>
      </c>
      <c r="BH3350" s="93" t="str">
        <f t="shared" si="116"/>
        <v>South Dakota Bennett</v>
      </c>
      <c r="BI3350" s="18" t="s">
        <v>3016</v>
      </c>
      <c r="BJ3350" s="18" t="s">
        <v>6733</v>
      </c>
      <c r="BK3350" s="18" t="s">
        <v>6733</v>
      </c>
      <c r="BL3350" s="100" t="s">
        <v>6734</v>
      </c>
      <c r="BM3350" s="94" t="s">
        <v>308</v>
      </c>
    </row>
    <row r="3351" spans="53:65" ht="15" x14ac:dyDescent="0.25">
      <c r="BA3351" s="90" t="s">
        <v>6737</v>
      </c>
      <c r="BB3351" s="90" t="s">
        <v>5524</v>
      </c>
      <c r="BC3351" s="90" t="s">
        <v>1869</v>
      </c>
      <c r="BD3351" s="473" t="s">
        <v>1301</v>
      </c>
      <c r="BE3351">
        <v>3344</v>
      </c>
      <c r="BF3351" s="18" t="s">
        <v>6729</v>
      </c>
      <c r="BG3351" s="312" t="s">
        <v>6738</v>
      </c>
      <c r="BH3351" s="93" t="str">
        <f t="shared" si="116"/>
        <v>South Dakota Bon Homme</v>
      </c>
      <c r="BI3351" s="18" t="s">
        <v>3016</v>
      </c>
      <c r="BJ3351" s="18" t="s">
        <v>5346</v>
      </c>
      <c r="BK3351" s="18" t="s">
        <v>5346</v>
      </c>
      <c r="BL3351" s="100" t="s">
        <v>5347</v>
      </c>
      <c r="BM3351" s="94" t="s">
        <v>5343</v>
      </c>
    </row>
    <row r="3352" spans="53:65" ht="15" x14ac:dyDescent="0.25">
      <c r="BA3352" s="91" t="s">
        <v>6739</v>
      </c>
      <c r="BB3352" s="91" t="s">
        <v>5524</v>
      </c>
      <c r="BC3352" s="91" t="s">
        <v>1869</v>
      </c>
      <c r="BD3352" s="473" t="s">
        <v>1301</v>
      </c>
      <c r="BE3352">
        <v>3345</v>
      </c>
      <c r="BF3352" s="18" t="s">
        <v>6729</v>
      </c>
      <c r="BG3352" s="312" t="s">
        <v>6740</v>
      </c>
      <c r="BH3352" s="93" t="str">
        <f t="shared" si="116"/>
        <v>South Dakota Brookings</v>
      </c>
      <c r="BI3352" s="18" t="s">
        <v>3016</v>
      </c>
      <c r="BJ3352" s="18" t="s">
        <v>6733</v>
      </c>
      <c r="BK3352" s="18" t="s">
        <v>6733</v>
      </c>
      <c r="BL3352" s="100" t="s">
        <v>6734</v>
      </c>
      <c r="BM3352" s="94" t="s">
        <v>308</v>
      </c>
    </row>
    <row r="3353" spans="53:65" ht="15" x14ac:dyDescent="0.25">
      <c r="BA3353" s="90" t="s">
        <v>6741</v>
      </c>
      <c r="BB3353" s="90" t="s">
        <v>361</v>
      </c>
      <c r="BC3353" s="90" t="s">
        <v>6742</v>
      </c>
      <c r="BD3353" s="423"/>
      <c r="BE3353">
        <v>3346</v>
      </c>
      <c r="BF3353" s="18" t="s">
        <v>6729</v>
      </c>
      <c r="BG3353" s="312" t="s">
        <v>3038</v>
      </c>
      <c r="BH3353" s="93" t="str">
        <f t="shared" si="116"/>
        <v>South Dakota Brown</v>
      </c>
      <c r="BI3353" s="18" t="s">
        <v>3016</v>
      </c>
      <c r="BJ3353" s="18" t="s">
        <v>6733</v>
      </c>
      <c r="BK3353" s="18" t="s">
        <v>6733</v>
      </c>
      <c r="BL3353" s="100" t="s">
        <v>6734</v>
      </c>
      <c r="BM3353" s="94" t="s">
        <v>308</v>
      </c>
    </row>
    <row r="3354" spans="53:65" ht="15" x14ac:dyDescent="0.25">
      <c r="BA3354" s="90" t="s">
        <v>6743</v>
      </c>
      <c r="BB3354" s="90" t="s">
        <v>361</v>
      </c>
      <c r="BC3354" s="90" t="s">
        <v>6742</v>
      </c>
      <c r="BD3354" s="423"/>
      <c r="BE3354">
        <v>3347</v>
      </c>
      <c r="BF3354" s="18" t="s">
        <v>6729</v>
      </c>
      <c r="BG3354" s="312" t="s">
        <v>6744</v>
      </c>
      <c r="BH3354" s="93" t="str">
        <f t="shared" si="116"/>
        <v>South Dakota Brule</v>
      </c>
      <c r="BI3354" s="18" t="s">
        <v>3016</v>
      </c>
      <c r="BJ3354" s="18" t="s">
        <v>5346</v>
      </c>
      <c r="BK3354" s="18" t="s">
        <v>5346</v>
      </c>
      <c r="BL3354" s="100" t="s">
        <v>5347</v>
      </c>
      <c r="BM3354" s="94" t="s">
        <v>5343</v>
      </c>
    </row>
    <row r="3355" spans="53:65" ht="15" x14ac:dyDescent="0.25">
      <c r="BA3355" s="91" t="s">
        <v>6745</v>
      </c>
      <c r="BB3355" s="91" t="s">
        <v>361</v>
      </c>
      <c r="BC3355" s="91" t="s">
        <v>6742</v>
      </c>
      <c r="BD3355" s="423"/>
      <c r="BE3355">
        <v>3348</v>
      </c>
      <c r="BF3355" s="18" t="s">
        <v>6729</v>
      </c>
      <c r="BG3355" s="312" t="s">
        <v>5360</v>
      </c>
      <c r="BH3355" s="93" t="str">
        <f t="shared" si="116"/>
        <v>South Dakota Buffalo</v>
      </c>
      <c r="BI3355" s="18" t="s">
        <v>3016</v>
      </c>
      <c r="BJ3355" s="18" t="s">
        <v>6733</v>
      </c>
      <c r="BK3355" s="18" t="s">
        <v>6733</v>
      </c>
      <c r="BL3355" s="100" t="s">
        <v>6734</v>
      </c>
      <c r="BM3355" s="94" t="s">
        <v>308</v>
      </c>
    </row>
    <row r="3356" spans="53:65" ht="15" x14ac:dyDescent="0.25">
      <c r="BA3356" s="90" t="s">
        <v>6746</v>
      </c>
      <c r="BB3356" s="90" t="s">
        <v>361</v>
      </c>
      <c r="BC3356" s="90" t="s">
        <v>6742</v>
      </c>
      <c r="BD3356" s="423"/>
      <c r="BE3356">
        <v>3349</v>
      </c>
      <c r="BF3356" s="18" t="s">
        <v>6729</v>
      </c>
      <c r="BG3356" s="312" t="s">
        <v>6747</v>
      </c>
      <c r="BH3356" s="93" t="str">
        <f t="shared" si="116"/>
        <v>South Dakota Butter</v>
      </c>
      <c r="BI3356" s="18" t="s">
        <v>3016</v>
      </c>
      <c r="BJ3356" s="18" t="s">
        <v>5350</v>
      </c>
      <c r="BK3356" s="18" t="s">
        <v>5350</v>
      </c>
      <c r="BL3356" s="100" t="s">
        <v>1651</v>
      </c>
      <c r="BM3356" s="94" t="s">
        <v>308</v>
      </c>
    </row>
    <row r="3357" spans="53:65" ht="15" x14ac:dyDescent="0.25">
      <c r="BA3357" s="91" t="s">
        <v>6748</v>
      </c>
      <c r="BB3357" s="91" t="s">
        <v>361</v>
      </c>
      <c r="BC3357" s="91" t="s">
        <v>6742</v>
      </c>
      <c r="BD3357" s="423"/>
      <c r="BE3357">
        <v>3350</v>
      </c>
      <c r="BF3357" s="18" t="s">
        <v>6729</v>
      </c>
      <c r="BG3357" s="312" t="s">
        <v>1422</v>
      </c>
      <c r="BH3357" s="93" t="str">
        <f>_xlfn.CONCAT(BF3357," ",BG3357)</f>
        <v>South Dakota Butte</v>
      </c>
      <c r="BI3357" s="18" t="s">
        <v>3016</v>
      </c>
      <c r="BJ3357" s="18" t="s">
        <v>5350</v>
      </c>
      <c r="BK3357" s="18" t="s">
        <v>5350</v>
      </c>
      <c r="BL3357" s="100" t="s">
        <v>1651</v>
      </c>
      <c r="BM3357" s="94" t="s">
        <v>308</v>
      </c>
    </row>
    <row r="3358" spans="53:65" ht="15" x14ac:dyDescent="0.25">
      <c r="BA3358" s="90" t="s">
        <v>6749</v>
      </c>
      <c r="BB3358" s="90" t="s">
        <v>361</v>
      </c>
      <c r="BC3358" s="90" t="s">
        <v>6742</v>
      </c>
      <c r="BD3358" s="423"/>
      <c r="BE3358">
        <v>3351</v>
      </c>
      <c r="BF3358" s="18" t="s">
        <v>6729</v>
      </c>
      <c r="BG3358" s="312" t="s">
        <v>4024</v>
      </c>
      <c r="BH3358" s="93" t="str">
        <f t="shared" si="116"/>
        <v>South Dakota Campbell</v>
      </c>
      <c r="BI3358" s="18" t="s">
        <v>3016</v>
      </c>
      <c r="BJ3358" s="18" t="s">
        <v>6733</v>
      </c>
      <c r="BK3358" s="18" t="s">
        <v>6733</v>
      </c>
      <c r="BL3358" s="100" t="s">
        <v>6734</v>
      </c>
      <c r="BM3358" s="94" t="s">
        <v>308</v>
      </c>
    </row>
    <row r="3359" spans="53:65" ht="15" x14ac:dyDescent="0.25">
      <c r="BA3359" s="91" t="s">
        <v>6750</v>
      </c>
      <c r="BB3359" s="91" t="s">
        <v>361</v>
      </c>
      <c r="BC3359" s="91" t="s">
        <v>6742</v>
      </c>
      <c r="BD3359" s="423"/>
      <c r="BE3359">
        <v>3352</v>
      </c>
      <c r="BF3359" s="18" t="s">
        <v>6729</v>
      </c>
      <c r="BG3359" s="312" t="s">
        <v>6751</v>
      </c>
      <c r="BH3359" s="93" t="str">
        <f t="shared" si="116"/>
        <v>South Dakota Charles Mix</v>
      </c>
      <c r="BI3359" s="18" t="s">
        <v>3016</v>
      </c>
      <c r="BJ3359" s="18" t="s">
        <v>5346</v>
      </c>
      <c r="BK3359" s="18" t="s">
        <v>5346</v>
      </c>
      <c r="BL3359" s="100" t="s">
        <v>5347</v>
      </c>
      <c r="BM3359" s="94" t="s">
        <v>5343</v>
      </c>
    </row>
    <row r="3360" spans="53:65" ht="15" x14ac:dyDescent="0.25">
      <c r="BA3360" s="90" t="s">
        <v>6752</v>
      </c>
      <c r="BB3360" s="90" t="s">
        <v>361</v>
      </c>
      <c r="BC3360" s="90" t="s">
        <v>6742</v>
      </c>
      <c r="BD3360" s="423"/>
      <c r="BE3360">
        <v>3353</v>
      </c>
      <c r="BF3360" s="18" t="s">
        <v>6729</v>
      </c>
      <c r="BG3360" s="312" t="s">
        <v>1210</v>
      </c>
      <c r="BH3360" s="93" t="str">
        <f t="shared" si="116"/>
        <v>South Dakota Clark</v>
      </c>
      <c r="BI3360" s="18" t="s">
        <v>3016</v>
      </c>
      <c r="BJ3360" s="18" t="s">
        <v>6733</v>
      </c>
      <c r="BK3360" s="18" t="s">
        <v>6733</v>
      </c>
      <c r="BL3360" s="100" t="s">
        <v>6734</v>
      </c>
      <c r="BM3360" s="94" t="s">
        <v>308</v>
      </c>
    </row>
    <row r="3361" spans="53:65" ht="15" x14ac:dyDescent="0.25">
      <c r="BA3361" s="91" t="s">
        <v>6753</v>
      </c>
      <c r="BB3361" s="91" t="s">
        <v>361</v>
      </c>
      <c r="BC3361" s="91" t="s">
        <v>6742</v>
      </c>
      <c r="BD3361" s="423"/>
      <c r="BE3361">
        <v>3354</v>
      </c>
      <c r="BF3361" s="18" t="s">
        <v>6729</v>
      </c>
      <c r="BG3361" s="312" t="s">
        <v>596</v>
      </c>
      <c r="BH3361" s="93" t="str">
        <f t="shared" si="116"/>
        <v>South Dakota Clay</v>
      </c>
      <c r="BI3361" s="18" t="s">
        <v>3016</v>
      </c>
      <c r="BJ3361" s="18" t="s">
        <v>5346</v>
      </c>
      <c r="BK3361" s="18" t="s">
        <v>5346</v>
      </c>
      <c r="BL3361" s="100" t="s">
        <v>5347</v>
      </c>
      <c r="BM3361" s="94" t="s">
        <v>5343</v>
      </c>
    </row>
    <row r="3362" spans="53:65" ht="15" x14ac:dyDescent="0.25">
      <c r="BA3362" s="90" t="s">
        <v>6754</v>
      </c>
      <c r="BB3362" s="90" t="s">
        <v>361</v>
      </c>
      <c r="BC3362" s="90" t="s">
        <v>6742</v>
      </c>
      <c r="BD3362" s="423"/>
      <c r="BE3362">
        <v>3355</v>
      </c>
      <c r="BF3362" s="18" t="s">
        <v>6729</v>
      </c>
      <c r="BG3362" s="312" t="s">
        <v>6755</v>
      </c>
      <c r="BH3362" s="93" t="str">
        <f t="shared" si="116"/>
        <v>South Dakota Codington</v>
      </c>
      <c r="BI3362" s="18" t="s">
        <v>3016</v>
      </c>
      <c r="BJ3362" s="18" t="s">
        <v>6733</v>
      </c>
      <c r="BK3362" s="18" t="s">
        <v>6733</v>
      </c>
      <c r="BL3362" s="100" t="s">
        <v>6734</v>
      </c>
      <c r="BM3362" s="94" t="s">
        <v>308</v>
      </c>
    </row>
    <row r="3363" spans="53:65" ht="15" x14ac:dyDescent="0.25">
      <c r="BA3363" s="91" t="s">
        <v>6756</v>
      </c>
      <c r="BB3363" s="91" t="s">
        <v>361</v>
      </c>
      <c r="BC3363" s="91" t="s">
        <v>6742</v>
      </c>
      <c r="BD3363" s="423"/>
      <c r="BE3363">
        <v>3356</v>
      </c>
      <c r="BF3363" s="18" t="s">
        <v>6729</v>
      </c>
      <c r="BG3363" s="312" t="s">
        <v>6757</v>
      </c>
      <c r="BH3363" s="93" t="str">
        <f t="shared" si="116"/>
        <v>South Dakota Corson</v>
      </c>
      <c r="BI3363" s="18" t="s">
        <v>3016</v>
      </c>
      <c r="BJ3363" s="18" t="s">
        <v>6733</v>
      </c>
      <c r="BK3363" s="18" t="s">
        <v>6733</v>
      </c>
      <c r="BL3363" s="100" t="s">
        <v>6734</v>
      </c>
      <c r="BM3363" s="94" t="s">
        <v>308</v>
      </c>
    </row>
    <row r="3364" spans="53:65" ht="15" x14ac:dyDescent="0.25">
      <c r="BA3364" s="90" t="s">
        <v>6758</v>
      </c>
      <c r="BB3364" s="90" t="s">
        <v>361</v>
      </c>
      <c r="BC3364" s="90" t="s">
        <v>6742</v>
      </c>
      <c r="BD3364" s="423"/>
      <c r="BE3364">
        <v>3357</v>
      </c>
      <c r="BF3364" s="18" t="s">
        <v>6729</v>
      </c>
      <c r="BG3364" s="312" t="s">
        <v>1612</v>
      </c>
      <c r="BH3364" s="93" t="str">
        <f t="shared" si="116"/>
        <v>South Dakota Custer</v>
      </c>
      <c r="BI3364" s="18" t="s">
        <v>3016</v>
      </c>
      <c r="BJ3364" s="18" t="s">
        <v>5350</v>
      </c>
      <c r="BK3364" s="18" t="s">
        <v>5350</v>
      </c>
      <c r="BL3364" s="100" t="s">
        <v>1651</v>
      </c>
      <c r="BM3364" s="94" t="s">
        <v>308</v>
      </c>
    </row>
    <row r="3365" spans="53:65" ht="15" x14ac:dyDescent="0.25">
      <c r="BA3365" s="91" t="s">
        <v>6759</v>
      </c>
      <c r="BB3365" s="91" t="s">
        <v>361</v>
      </c>
      <c r="BC3365" s="91" t="s">
        <v>6742</v>
      </c>
      <c r="BD3365" s="423"/>
      <c r="BE3365">
        <v>3358</v>
      </c>
      <c r="BF3365" s="18" t="s">
        <v>6729</v>
      </c>
      <c r="BG3365" s="312" t="s">
        <v>6760</v>
      </c>
      <c r="BH3365" s="93" t="str">
        <f t="shared" si="116"/>
        <v>South Dakota Davison</v>
      </c>
      <c r="BI3365" s="18" t="s">
        <v>3016</v>
      </c>
      <c r="BJ3365" s="18" t="s">
        <v>5346</v>
      </c>
      <c r="BK3365" s="18" t="s">
        <v>5346</v>
      </c>
      <c r="BL3365" s="100" t="s">
        <v>5347</v>
      </c>
      <c r="BM3365" s="249" t="s">
        <v>5343</v>
      </c>
    </row>
    <row r="3366" spans="53:65" ht="15" x14ac:dyDescent="0.25">
      <c r="BA3366" s="90" t="s">
        <v>6761</v>
      </c>
      <c r="BB3366" s="90" t="s">
        <v>361</v>
      </c>
      <c r="BC3366" s="90" t="s">
        <v>6742</v>
      </c>
      <c r="BD3366" s="423"/>
      <c r="BE3366">
        <v>3359</v>
      </c>
      <c r="BF3366" s="18" t="s">
        <v>6729</v>
      </c>
      <c r="BG3366" s="312" t="s">
        <v>6762</v>
      </c>
      <c r="BH3366" s="93" t="str">
        <f t="shared" si="116"/>
        <v>South Dakota Day</v>
      </c>
      <c r="BI3366" s="18" t="s">
        <v>3016</v>
      </c>
      <c r="BJ3366" s="18" t="s">
        <v>6733</v>
      </c>
      <c r="BK3366" s="18" t="s">
        <v>6733</v>
      </c>
      <c r="BL3366" s="100" t="s">
        <v>6734</v>
      </c>
      <c r="BM3366" s="94" t="s">
        <v>308</v>
      </c>
    </row>
    <row r="3367" spans="53:65" ht="15" x14ac:dyDescent="0.25">
      <c r="BA3367" s="91" t="s">
        <v>6763</v>
      </c>
      <c r="BB3367" s="91" t="s">
        <v>361</v>
      </c>
      <c r="BC3367" s="91" t="s">
        <v>6742</v>
      </c>
      <c r="BD3367" s="423"/>
      <c r="BE3367">
        <v>3360</v>
      </c>
      <c r="BF3367" s="18" t="s">
        <v>6729</v>
      </c>
      <c r="BG3367" s="312" t="s">
        <v>5383</v>
      </c>
      <c r="BH3367" s="93" t="str">
        <f t="shared" si="116"/>
        <v>South Dakota Deuel</v>
      </c>
      <c r="BI3367" s="18" t="s">
        <v>3016</v>
      </c>
      <c r="BJ3367" s="18" t="s">
        <v>6733</v>
      </c>
      <c r="BK3367" s="18" t="s">
        <v>6733</v>
      </c>
      <c r="BL3367" s="100" t="s">
        <v>6734</v>
      </c>
      <c r="BM3367" s="94" t="s">
        <v>308</v>
      </c>
    </row>
    <row r="3368" spans="53:65" ht="15" x14ac:dyDescent="0.25">
      <c r="BA3368" s="90" t="s">
        <v>6764</v>
      </c>
      <c r="BB3368" s="90" t="s">
        <v>361</v>
      </c>
      <c r="BC3368" s="90" t="s">
        <v>6742</v>
      </c>
      <c r="BD3368" s="423"/>
      <c r="BE3368">
        <v>3361</v>
      </c>
      <c r="BF3368" s="18" t="s">
        <v>6729</v>
      </c>
      <c r="BG3368" s="312" t="s">
        <v>6329</v>
      </c>
      <c r="BH3368" s="93" t="str">
        <f t="shared" si="116"/>
        <v>South Dakota Dewey</v>
      </c>
      <c r="BI3368" s="18" t="s">
        <v>3016</v>
      </c>
      <c r="BJ3368" s="18" t="s">
        <v>6733</v>
      </c>
      <c r="BK3368" s="18" t="s">
        <v>6733</v>
      </c>
      <c r="BL3368" s="100" t="s">
        <v>6734</v>
      </c>
      <c r="BM3368" s="94" t="s">
        <v>308</v>
      </c>
    </row>
    <row r="3369" spans="53:65" ht="15" x14ac:dyDescent="0.25">
      <c r="BA3369" s="91" t="s">
        <v>6765</v>
      </c>
      <c r="BB3369" s="91" t="s">
        <v>361</v>
      </c>
      <c r="BC3369" s="91" t="s">
        <v>6742</v>
      </c>
      <c r="BD3369" s="423"/>
      <c r="BE3369">
        <v>3362</v>
      </c>
      <c r="BF3369" s="18" t="s">
        <v>6729</v>
      </c>
      <c r="BG3369" s="312" t="s">
        <v>1627</v>
      </c>
      <c r="BH3369" s="93" t="str">
        <f t="shared" si="116"/>
        <v>South Dakota Douglas</v>
      </c>
      <c r="BI3369" s="18" t="s">
        <v>3016</v>
      </c>
      <c r="BJ3369" s="18" t="s">
        <v>5346</v>
      </c>
      <c r="BK3369" s="18" t="s">
        <v>5346</v>
      </c>
      <c r="BL3369" s="100" t="s">
        <v>5347</v>
      </c>
      <c r="BM3369" s="94" t="s">
        <v>5343</v>
      </c>
    </row>
    <row r="3370" spans="53:65" ht="15" x14ac:dyDescent="0.25">
      <c r="BA3370" s="90" t="s">
        <v>6766</v>
      </c>
      <c r="BB3370" s="90" t="s">
        <v>361</v>
      </c>
      <c r="BC3370" s="90" t="s">
        <v>6742</v>
      </c>
      <c r="BD3370" s="423"/>
      <c r="BE3370">
        <v>3363</v>
      </c>
      <c r="BF3370" s="18" t="s">
        <v>6729</v>
      </c>
      <c r="BG3370" s="312" t="s">
        <v>6767</v>
      </c>
      <c r="BH3370" s="93" t="str">
        <f t="shared" si="116"/>
        <v>South Dakota Edmunds</v>
      </c>
      <c r="BI3370" s="18" t="s">
        <v>3016</v>
      </c>
      <c r="BJ3370" s="18" t="s">
        <v>6733</v>
      </c>
      <c r="BK3370" s="18" t="s">
        <v>6733</v>
      </c>
      <c r="BL3370" s="100" t="s">
        <v>6734</v>
      </c>
      <c r="BM3370" s="94" t="s">
        <v>308</v>
      </c>
    </row>
    <row r="3371" spans="53:65" ht="15" x14ac:dyDescent="0.25">
      <c r="BA3371" s="91" t="s">
        <v>6768</v>
      </c>
      <c r="BB3371" s="91" t="s">
        <v>361</v>
      </c>
      <c r="BC3371" s="91" t="s">
        <v>6742</v>
      </c>
      <c r="BD3371" s="423"/>
      <c r="BE3371">
        <v>3364</v>
      </c>
      <c r="BF3371" s="18" t="s">
        <v>6729</v>
      </c>
      <c r="BG3371" s="312" t="s">
        <v>6769</v>
      </c>
      <c r="BH3371" s="93" t="str">
        <f t="shared" si="116"/>
        <v>South Dakota Fall River</v>
      </c>
      <c r="BI3371" s="18" t="s">
        <v>3016</v>
      </c>
      <c r="BJ3371" s="18" t="s">
        <v>5350</v>
      </c>
      <c r="BK3371" s="18" t="s">
        <v>5350</v>
      </c>
      <c r="BL3371" s="100" t="s">
        <v>1651</v>
      </c>
      <c r="BM3371" s="94" t="s">
        <v>308</v>
      </c>
    </row>
    <row r="3372" spans="53:65" ht="15" x14ac:dyDescent="0.25">
      <c r="BA3372" s="90" t="s">
        <v>6770</v>
      </c>
      <c r="BB3372" s="90" t="s">
        <v>361</v>
      </c>
      <c r="BC3372" s="90" t="s">
        <v>6742</v>
      </c>
      <c r="BD3372" s="423"/>
      <c r="BE3372">
        <v>3365</v>
      </c>
      <c r="BF3372" s="18" t="s">
        <v>6729</v>
      </c>
      <c r="BG3372" s="312" t="s">
        <v>6771</v>
      </c>
      <c r="BH3372" s="93" t="str">
        <f t="shared" si="116"/>
        <v>South Dakota Faulk</v>
      </c>
      <c r="BI3372" s="18" t="s">
        <v>3016</v>
      </c>
      <c r="BJ3372" s="18" t="s">
        <v>6733</v>
      </c>
      <c r="BK3372" s="18" t="s">
        <v>6733</v>
      </c>
      <c r="BL3372" s="100" t="s">
        <v>6734</v>
      </c>
      <c r="BM3372" s="94" t="s">
        <v>308</v>
      </c>
    </row>
    <row r="3373" spans="53:65" ht="15" x14ac:dyDescent="0.25">
      <c r="BA3373" s="91" t="s">
        <v>6772</v>
      </c>
      <c r="BB3373" s="91" t="s">
        <v>361</v>
      </c>
      <c r="BC3373" s="91" t="s">
        <v>6742</v>
      </c>
      <c r="BD3373" s="423"/>
      <c r="BE3373">
        <v>3366</v>
      </c>
      <c r="BF3373" s="18" t="s">
        <v>6729</v>
      </c>
      <c r="BG3373" s="312" t="s">
        <v>1260</v>
      </c>
      <c r="BH3373" s="93" t="str">
        <f t="shared" si="116"/>
        <v>South Dakota Grant</v>
      </c>
      <c r="BI3373" s="18" t="s">
        <v>3016</v>
      </c>
      <c r="BJ3373" s="18" t="s">
        <v>6733</v>
      </c>
      <c r="BK3373" s="18" t="s">
        <v>6733</v>
      </c>
      <c r="BL3373" s="100" t="s">
        <v>6734</v>
      </c>
      <c r="BM3373" s="94" t="s">
        <v>308</v>
      </c>
    </row>
    <row r="3374" spans="53:65" ht="15" x14ac:dyDescent="0.25">
      <c r="BA3374" s="90" t="s">
        <v>6773</v>
      </c>
      <c r="BB3374" s="90" t="s">
        <v>361</v>
      </c>
      <c r="BC3374" s="90" t="s">
        <v>6742</v>
      </c>
      <c r="BD3374" s="423"/>
      <c r="BE3374">
        <v>3367</v>
      </c>
      <c r="BF3374" s="18" t="s">
        <v>6729</v>
      </c>
      <c r="BG3374" s="312" t="s">
        <v>6774</v>
      </c>
      <c r="BH3374" s="93" t="str">
        <f t="shared" si="116"/>
        <v>South Dakota Gregory</v>
      </c>
      <c r="BI3374" s="18" t="s">
        <v>3016</v>
      </c>
      <c r="BJ3374" s="18" t="s">
        <v>5346</v>
      </c>
      <c r="BK3374" s="18" t="s">
        <v>5346</v>
      </c>
      <c r="BL3374" s="100" t="s">
        <v>5347</v>
      </c>
      <c r="BM3374" s="94" t="s">
        <v>5343</v>
      </c>
    </row>
    <row r="3375" spans="53:65" ht="15" x14ac:dyDescent="0.25">
      <c r="BA3375" s="91" t="s">
        <v>6775</v>
      </c>
      <c r="BB3375" s="91" t="s">
        <v>361</v>
      </c>
      <c r="BC3375" s="91" t="s">
        <v>6742</v>
      </c>
      <c r="BD3375" s="423"/>
      <c r="BE3375">
        <v>3368</v>
      </c>
      <c r="BF3375" s="18" t="s">
        <v>6729</v>
      </c>
      <c r="BG3375" s="312" t="s">
        <v>6776</v>
      </c>
      <c r="BH3375" s="93" t="str">
        <f t="shared" si="116"/>
        <v>South Dakota Haakon</v>
      </c>
      <c r="BI3375" s="18" t="s">
        <v>3016</v>
      </c>
      <c r="BJ3375" s="18" t="s">
        <v>6733</v>
      </c>
      <c r="BK3375" s="18" t="s">
        <v>6733</v>
      </c>
      <c r="BL3375" s="100" t="s">
        <v>6734</v>
      </c>
      <c r="BM3375" s="94" t="s">
        <v>308</v>
      </c>
    </row>
    <row r="3376" spans="53:65" ht="15" x14ac:dyDescent="0.25">
      <c r="BA3376" s="90" t="s">
        <v>6777</v>
      </c>
      <c r="BB3376" s="90" t="s">
        <v>361</v>
      </c>
      <c r="BC3376" s="90" t="s">
        <v>6742</v>
      </c>
      <c r="BD3376" s="423"/>
      <c r="BE3376">
        <v>3369</v>
      </c>
      <c r="BF3376" s="18" t="s">
        <v>6729</v>
      </c>
      <c r="BG3376" s="312" t="s">
        <v>6778</v>
      </c>
      <c r="BH3376" s="93" t="str">
        <f t="shared" si="116"/>
        <v>South Dakota Hamlin</v>
      </c>
      <c r="BI3376" s="18" t="s">
        <v>3016</v>
      </c>
      <c r="BJ3376" s="18" t="s">
        <v>6733</v>
      </c>
      <c r="BK3376" s="18" t="s">
        <v>6733</v>
      </c>
      <c r="BL3376" s="100" t="s">
        <v>6734</v>
      </c>
      <c r="BM3376" s="94" t="s">
        <v>308</v>
      </c>
    </row>
    <row r="3377" spans="53:65" ht="15" x14ac:dyDescent="0.25">
      <c r="BA3377" s="91" t="s">
        <v>6779</v>
      </c>
      <c r="BB3377" s="91" t="s">
        <v>361</v>
      </c>
      <c r="BC3377" s="91" t="s">
        <v>6742</v>
      </c>
      <c r="BD3377" s="423"/>
      <c r="BE3377">
        <v>3370</v>
      </c>
      <c r="BF3377" s="18" t="s">
        <v>6729</v>
      </c>
      <c r="BG3377" s="312" t="s">
        <v>6780</v>
      </c>
      <c r="BH3377" s="93" t="str">
        <f t="shared" si="116"/>
        <v>South Dakota Hand</v>
      </c>
      <c r="BI3377" s="18" t="s">
        <v>3016</v>
      </c>
      <c r="BJ3377" s="18" t="s">
        <v>6733</v>
      </c>
      <c r="BK3377" s="18" t="s">
        <v>6733</v>
      </c>
      <c r="BL3377" s="100" t="s">
        <v>6734</v>
      </c>
      <c r="BM3377" s="94" t="s">
        <v>308</v>
      </c>
    </row>
    <row r="3378" spans="53:65" ht="15" x14ac:dyDescent="0.25">
      <c r="BA3378" s="90" t="s">
        <v>6781</v>
      </c>
      <c r="BB3378" s="90" t="s">
        <v>361</v>
      </c>
      <c r="BC3378" s="90" t="s">
        <v>6742</v>
      </c>
      <c r="BD3378" s="423"/>
      <c r="BE3378">
        <v>3371</v>
      </c>
      <c r="BF3378" s="18" t="s">
        <v>6729</v>
      </c>
      <c r="BG3378" s="312" t="s">
        <v>6782</v>
      </c>
      <c r="BH3378" s="93" t="str">
        <f t="shared" ref="BH3378:BH3448" si="117">_xlfn.CONCAT(BF3378," ",BG3378)</f>
        <v>South Dakota Hanson</v>
      </c>
      <c r="BI3378" s="18" t="s">
        <v>3016</v>
      </c>
      <c r="BJ3378" s="18" t="s">
        <v>5346</v>
      </c>
      <c r="BK3378" s="18" t="s">
        <v>5346</v>
      </c>
      <c r="BL3378" s="100" t="s">
        <v>5347</v>
      </c>
      <c r="BM3378" s="94" t="s">
        <v>5343</v>
      </c>
    </row>
    <row r="3379" spans="53:65" ht="15" x14ac:dyDescent="0.25">
      <c r="BA3379" s="91" t="s">
        <v>6783</v>
      </c>
      <c r="BB3379" s="91" t="s">
        <v>361</v>
      </c>
      <c r="BC3379" s="91" t="s">
        <v>6742</v>
      </c>
      <c r="BD3379" s="423"/>
      <c r="BE3379">
        <v>3372</v>
      </c>
      <c r="BF3379" s="18" t="s">
        <v>6729</v>
      </c>
      <c r="BG3379" s="312" t="s">
        <v>5581</v>
      </c>
      <c r="BH3379" s="93" t="str">
        <f t="shared" si="117"/>
        <v>South Dakota Harding</v>
      </c>
      <c r="BI3379" s="18" t="s">
        <v>3016</v>
      </c>
      <c r="BJ3379" s="18" t="s">
        <v>5350</v>
      </c>
      <c r="BK3379" s="18" t="s">
        <v>5350</v>
      </c>
      <c r="BL3379" s="100" t="s">
        <v>1651</v>
      </c>
      <c r="BM3379" s="94" t="s">
        <v>308</v>
      </c>
    </row>
    <row r="3380" spans="53:65" ht="15" x14ac:dyDescent="0.25">
      <c r="BA3380" s="90" t="s">
        <v>6784</v>
      </c>
      <c r="BB3380" s="90" t="s">
        <v>361</v>
      </c>
      <c r="BC3380" s="90" t="s">
        <v>6742</v>
      </c>
      <c r="BD3380" s="423"/>
      <c r="BE3380">
        <v>3373</v>
      </c>
      <c r="BF3380" s="18" t="s">
        <v>6729</v>
      </c>
      <c r="BG3380" s="312" t="s">
        <v>6343</v>
      </c>
      <c r="BH3380" s="93" t="str">
        <f t="shared" si="117"/>
        <v>South Dakota Hughes</v>
      </c>
      <c r="BI3380" s="18" t="s">
        <v>3016</v>
      </c>
      <c r="BJ3380" s="18" t="s">
        <v>6733</v>
      </c>
      <c r="BK3380" s="18" t="s">
        <v>6733</v>
      </c>
      <c r="BL3380" s="100" t="s">
        <v>6734</v>
      </c>
      <c r="BM3380" s="94" t="s">
        <v>308</v>
      </c>
    </row>
    <row r="3381" spans="53:65" ht="15" x14ac:dyDescent="0.25">
      <c r="BA3381" s="91" t="s">
        <v>6785</v>
      </c>
      <c r="BB3381" s="91" t="s">
        <v>361</v>
      </c>
      <c r="BC3381" s="91" t="s">
        <v>6742</v>
      </c>
      <c r="BD3381" s="423"/>
      <c r="BE3381">
        <v>3374</v>
      </c>
      <c r="BF3381" s="18" t="s">
        <v>6729</v>
      </c>
      <c r="BG3381" s="312" t="s">
        <v>6786</v>
      </c>
      <c r="BH3381" s="93" t="str">
        <f t="shared" si="117"/>
        <v>South Dakota Hutchinson</v>
      </c>
      <c r="BI3381" s="18" t="s">
        <v>3016</v>
      </c>
      <c r="BJ3381" s="18" t="s">
        <v>5346</v>
      </c>
      <c r="BK3381" s="18" t="s">
        <v>5346</v>
      </c>
      <c r="BL3381" s="100" t="s">
        <v>5347</v>
      </c>
      <c r="BM3381" s="94" t="s">
        <v>5343</v>
      </c>
    </row>
    <row r="3382" spans="53:65" ht="15" x14ac:dyDescent="0.25">
      <c r="BA3382" s="90" t="s">
        <v>6787</v>
      </c>
      <c r="BB3382" s="90" t="s">
        <v>361</v>
      </c>
      <c r="BC3382" s="90" t="s">
        <v>6742</v>
      </c>
      <c r="BD3382" s="423"/>
      <c r="BE3382">
        <v>3375</v>
      </c>
      <c r="BF3382" s="18" t="s">
        <v>6729</v>
      </c>
      <c r="BG3382" s="312" t="s">
        <v>5847</v>
      </c>
      <c r="BH3382" s="93" t="str">
        <f t="shared" si="117"/>
        <v>South Dakota Hyde</v>
      </c>
      <c r="BI3382" s="18" t="s">
        <v>3016</v>
      </c>
      <c r="BJ3382" s="18" t="s">
        <v>6733</v>
      </c>
      <c r="BK3382" s="18" t="s">
        <v>6733</v>
      </c>
      <c r="BL3382" s="100" t="s">
        <v>6734</v>
      </c>
      <c r="BM3382" s="94" t="s">
        <v>308</v>
      </c>
    </row>
    <row r="3383" spans="53:65" ht="15" x14ac:dyDescent="0.25">
      <c r="BA3383" s="90" t="s">
        <v>6788</v>
      </c>
      <c r="BB3383" s="90" t="s">
        <v>361</v>
      </c>
      <c r="BC3383" s="90" t="s">
        <v>6742</v>
      </c>
      <c r="BD3383" s="423"/>
      <c r="BE3383">
        <v>3376</v>
      </c>
      <c r="BF3383" s="18" t="s">
        <v>6729</v>
      </c>
      <c r="BG3383" s="312" t="s">
        <v>848</v>
      </c>
      <c r="BH3383" s="93" t="str">
        <f t="shared" si="117"/>
        <v>South Dakota Jackson</v>
      </c>
      <c r="BI3383" s="18" t="s">
        <v>3016</v>
      </c>
      <c r="BJ3383" s="18" t="s">
        <v>6733</v>
      </c>
      <c r="BK3383" s="18" t="s">
        <v>6733</v>
      </c>
      <c r="BL3383" s="100" t="s">
        <v>6734</v>
      </c>
      <c r="BM3383" s="94" t="s">
        <v>308</v>
      </c>
    </row>
    <row r="3384" spans="53:65" ht="15" x14ac:dyDescent="0.25">
      <c r="BA3384" s="91" t="s">
        <v>6789</v>
      </c>
      <c r="BB3384" s="91" t="s">
        <v>361</v>
      </c>
      <c r="BC3384" s="91" t="s">
        <v>6742</v>
      </c>
      <c r="BD3384" s="423"/>
      <c r="BE3384">
        <v>3377</v>
      </c>
      <c r="BF3384" s="18" t="s">
        <v>6729</v>
      </c>
      <c r="BG3384" s="312" t="s">
        <v>6790</v>
      </c>
      <c r="BH3384" s="93" t="str">
        <f t="shared" si="117"/>
        <v>South Dakota Jerauld</v>
      </c>
      <c r="BI3384" s="18" t="s">
        <v>3016</v>
      </c>
      <c r="BJ3384" s="18" t="s">
        <v>6733</v>
      </c>
      <c r="BK3384" s="18" t="s">
        <v>6733</v>
      </c>
      <c r="BL3384" s="100" t="s">
        <v>6734</v>
      </c>
      <c r="BM3384" s="94" t="s">
        <v>308</v>
      </c>
    </row>
    <row r="3385" spans="53:65" ht="15" x14ac:dyDescent="0.25">
      <c r="BA3385" s="90" t="s">
        <v>6791</v>
      </c>
      <c r="BB3385" s="90" t="s">
        <v>361</v>
      </c>
      <c r="BC3385" s="90" t="s">
        <v>6742</v>
      </c>
      <c r="BD3385" s="423"/>
      <c r="BE3385">
        <v>3378</v>
      </c>
      <c r="BF3385" s="18" t="s">
        <v>6729</v>
      </c>
      <c r="BG3385" s="312" t="s">
        <v>2547</v>
      </c>
      <c r="BH3385" s="93" t="str">
        <f t="shared" si="117"/>
        <v>South Dakota Jones</v>
      </c>
      <c r="BI3385" s="18" t="s">
        <v>3016</v>
      </c>
      <c r="BJ3385" s="18" t="s">
        <v>6733</v>
      </c>
      <c r="BK3385" s="18" t="s">
        <v>6733</v>
      </c>
      <c r="BL3385" s="100" t="s">
        <v>6734</v>
      </c>
      <c r="BM3385" s="94" t="s">
        <v>308</v>
      </c>
    </row>
    <row r="3386" spans="53:65" ht="15" x14ac:dyDescent="0.25">
      <c r="BA3386" s="91" t="s">
        <v>6792</v>
      </c>
      <c r="BB3386" s="91" t="s">
        <v>361</v>
      </c>
      <c r="BC3386" s="91" t="s">
        <v>6742</v>
      </c>
      <c r="BD3386" s="423"/>
      <c r="BE3386">
        <v>3379</v>
      </c>
      <c r="BF3386" s="18" t="s">
        <v>6729</v>
      </c>
      <c r="BG3386" s="312" t="s">
        <v>6793</v>
      </c>
      <c r="BH3386" s="93" t="str">
        <f t="shared" si="117"/>
        <v>South Dakota Kingsbury</v>
      </c>
      <c r="BI3386" s="18" t="s">
        <v>3016</v>
      </c>
      <c r="BJ3386" s="18" t="s">
        <v>6733</v>
      </c>
      <c r="BK3386" s="18" t="s">
        <v>6733</v>
      </c>
      <c r="BL3386" s="100" t="s">
        <v>6734</v>
      </c>
      <c r="BM3386" s="94" t="s">
        <v>308</v>
      </c>
    </row>
    <row r="3387" spans="53:65" ht="15" x14ac:dyDescent="0.25">
      <c r="BA3387" s="90" t="s">
        <v>6794</v>
      </c>
      <c r="BB3387" s="90" t="s">
        <v>361</v>
      </c>
      <c r="BC3387" s="90" t="s">
        <v>6742</v>
      </c>
      <c r="BD3387" s="423"/>
      <c r="BE3387">
        <v>3380</v>
      </c>
      <c r="BF3387" s="18" t="s">
        <v>6729</v>
      </c>
      <c r="BG3387" s="312" t="s">
        <v>1460</v>
      </c>
      <c r="BH3387" s="93" t="str">
        <f t="shared" si="117"/>
        <v>South Dakota Lake</v>
      </c>
      <c r="BI3387" s="18" t="s">
        <v>3016</v>
      </c>
      <c r="BJ3387" s="18" t="s">
        <v>6733</v>
      </c>
      <c r="BK3387" s="18" t="s">
        <v>6733</v>
      </c>
      <c r="BL3387" s="100" t="s">
        <v>6734</v>
      </c>
      <c r="BM3387" s="94" t="s">
        <v>308</v>
      </c>
    </row>
    <row r="3388" spans="53:65" ht="15" x14ac:dyDescent="0.25">
      <c r="BA3388" s="91" t="s">
        <v>6795</v>
      </c>
      <c r="BB3388" s="91" t="s">
        <v>361</v>
      </c>
      <c r="BC3388" s="91" t="s">
        <v>6742</v>
      </c>
      <c r="BD3388" s="423"/>
      <c r="BE3388">
        <v>3381</v>
      </c>
      <c r="BF3388" s="18" t="s">
        <v>6729</v>
      </c>
      <c r="BG3388" s="312" t="s">
        <v>880</v>
      </c>
      <c r="BH3388" s="93" t="str">
        <f t="shared" si="117"/>
        <v>South Dakota Lawrence</v>
      </c>
      <c r="BI3388" s="18" t="s">
        <v>3016</v>
      </c>
      <c r="BJ3388" s="18" t="s">
        <v>5350</v>
      </c>
      <c r="BK3388" s="18" t="s">
        <v>5350</v>
      </c>
      <c r="BL3388" s="100" t="s">
        <v>1651</v>
      </c>
      <c r="BM3388" s="94" t="s">
        <v>308</v>
      </c>
    </row>
    <row r="3389" spans="53:65" ht="15" x14ac:dyDescent="0.25">
      <c r="BA3389" s="90" t="s">
        <v>6796</v>
      </c>
      <c r="BB3389" s="90" t="s">
        <v>361</v>
      </c>
      <c r="BC3389" s="90" t="s">
        <v>6742</v>
      </c>
      <c r="BD3389" s="423"/>
      <c r="BE3389">
        <v>3382</v>
      </c>
      <c r="BF3389" s="18" t="s">
        <v>6729</v>
      </c>
      <c r="BG3389" s="312" t="s">
        <v>1296</v>
      </c>
      <c r="BH3389" s="93" t="str">
        <f t="shared" si="117"/>
        <v>South Dakota Lincoln</v>
      </c>
      <c r="BI3389" s="18" t="s">
        <v>3016</v>
      </c>
      <c r="BJ3389" s="18" t="s">
        <v>5346</v>
      </c>
      <c r="BK3389" s="18" t="s">
        <v>5346</v>
      </c>
      <c r="BL3389" s="100" t="s">
        <v>5347</v>
      </c>
      <c r="BM3389" s="249" t="s">
        <v>5343</v>
      </c>
    </row>
    <row r="3390" spans="53:65" ht="15" x14ac:dyDescent="0.25">
      <c r="BA3390" s="91" t="s">
        <v>6797</v>
      </c>
      <c r="BB3390" s="91" t="s">
        <v>361</v>
      </c>
      <c r="BC3390" s="91" t="s">
        <v>6742</v>
      </c>
      <c r="BD3390" s="423"/>
      <c r="BE3390">
        <v>3383</v>
      </c>
      <c r="BF3390" s="18" t="s">
        <v>6729</v>
      </c>
      <c r="BG3390" s="312" t="s">
        <v>6798</v>
      </c>
      <c r="BH3390" s="93" t="str">
        <f t="shared" si="117"/>
        <v>South Dakota Lyman</v>
      </c>
      <c r="BI3390" s="18" t="s">
        <v>3016</v>
      </c>
      <c r="BJ3390" s="18" t="s">
        <v>5346</v>
      </c>
      <c r="BK3390" s="18" t="s">
        <v>5346</v>
      </c>
      <c r="BL3390" s="100" t="s">
        <v>5347</v>
      </c>
      <c r="BM3390" s="94" t="s">
        <v>5343</v>
      </c>
    </row>
    <row r="3391" spans="53:65" ht="15" x14ac:dyDescent="0.25">
      <c r="BA3391" s="90" t="s">
        <v>6799</v>
      </c>
      <c r="BB3391" s="90" t="s">
        <v>361</v>
      </c>
      <c r="BC3391" s="90" t="s">
        <v>6742</v>
      </c>
      <c r="BD3391" s="423"/>
      <c r="BE3391">
        <v>3384</v>
      </c>
      <c r="BF3391" s="18" t="s">
        <v>6729</v>
      </c>
      <c r="BG3391" s="312" t="s">
        <v>947</v>
      </c>
      <c r="BH3391" s="93" t="str">
        <f t="shared" si="117"/>
        <v>South Dakota Marshall</v>
      </c>
      <c r="BI3391" s="18" t="s">
        <v>3016</v>
      </c>
      <c r="BJ3391" s="18" t="s">
        <v>6733</v>
      </c>
      <c r="BK3391" s="18" t="s">
        <v>6733</v>
      </c>
      <c r="BL3391" s="100" t="s">
        <v>6734</v>
      </c>
      <c r="BM3391" s="94" t="s">
        <v>308</v>
      </c>
    </row>
    <row r="3392" spans="53:65" ht="15" x14ac:dyDescent="0.25">
      <c r="BA3392" s="91" t="s">
        <v>6800</v>
      </c>
      <c r="BB3392" s="91" t="s">
        <v>361</v>
      </c>
      <c r="BC3392" s="91" t="s">
        <v>6742</v>
      </c>
      <c r="BD3392" s="423"/>
      <c r="BE3392">
        <v>3385</v>
      </c>
      <c r="BF3392" s="18" t="s">
        <v>6729</v>
      </c>
      <c r="BG3392" s="312" t="s">
        <v>6801</v>
      </c>
      <c r="BH3392" s="93" t="str">
        <f t="shared" si="117"/>
        <v>South Dakota McCook</v>
      </c>
      <c r="BI3392" s="18" t="s">
        <v>3016</v>
      </c>
      <c r="BJ3392" s="18" t="s">
        <v>5346</v>
      </c>
      <c r="BK3392" s="18" t="s">
        <v>5346</v>
      </c>
      <c r="BL3392" s="100" t="s">
        <v>5347</v>
      </c>
      <c r="BM3392" s="94" t="s">
        <v>5343</v>
      </c>
    </row>
    <row r="3393" spans="53:65" ht="15" x14ac:dyDescent="0.25">
      <c r="BA3393" s="90" t="s">
        <v>6802</v>
      </c>
      <c r="BB3393" s="90" t="s">
        <v>361</v>
      </c>
      <c r="BC3393" s="90" t="s">
        <v>6742</v>
      </c>
      <c r="BD3393" s="423"/>
      <c r="BE3393">
        <v>3386</v>
      </c>
      <c r="BF3393" s="18" t="s">
        <v>6729</v>
      </c>
      <c r="BG3393" s="312" t="s">
        <v>3885</v>
      </c>
      <c r="BH3393" s="93" t="str">
        <f t="shared" si="117"/>
        <v>South Dakota McPherson</v>
      </c>
      <c r="BI3393" s="18" t="s">
        <v>3016</v>
      </c>
      <c r="BJ3393" s="18" t="s">
        <v>6733</v>
      </c>
      <c r="BK3393" s="18" t="s">
        <v>6733</v>
      </c>
      <c r="BL3393" s="100" t="s">
        <v>6734</v>
      </c>
      <c r="BM3393" s="94" t="s">
        <v>308</v>
      </c>
    </row>
    <row r="3394" spans="53:65" ht="15" x14ac:dyDescent="0.25">
      <c r="BA3394" s="91" t="s">
        <v>6803</v>
      </c>
      <c r="BB3394" s="91" t="s">
        <v>361</v>
      </c>
      <c r="BC3394" s="91" t="s">
        <v>6742</v>
      </c>
      <c r="BD3394" s="423"/>
      <c r="BE3394">
        <v>3387</v>
      </c>
      <c r="BF3394" s="18" t="s">
        <v>6729</v>
      </c>
      <c r="BG3394" s="312" t="s">
        <v>3887</v>
      </c>
      <c r="BH3394" s="93" t="str">
        <f t="shared" si="117"/>
        <v>South Dakota Meade</v>
      </c>
      <c r="BI3394" s="18" t="s">
        <v>3016</v>
      </c>
      <c r="BJ3394" s="18" t="s">
        <v>5350</v>
      </c>
      <c r="BK3394" s="18" t="s">
        <v>5350</v>
      </c>
      <c r="BL3394" s="100" t="s">
        <v>1651</v>
      </c>
      <c r="BM3394" s="94" t="s">
        <v>308</v>
      </c>
    </row>
    <row r="3395" spans="53:65" ht="15" x14ac:dyDescent="0.25">
      <c r="BA3395" s="90" t="s">
        <v>6804</v>
      </c>
      <c r="BB3395" s="90" t="s">
        <v>361</v>
      </c>
      <c r="BC3395" s="90" t="s">
        <v>6742</v>
      </c>
      <c r="BD3395" s="423"/>
      <c r="BE3395">
        <v>3388</v>
      </c>
      <c r="BF3395" s="18" t="s">
        <v>6729</v>
      </c>
      <c r="BG3395" s="312" t="s">
        <v>6805</v>
      </c>
      <c r="BH3395" s="93" t="str">
        <f t="shared" si="117"/>
        <v>South Dakota Mellette</v>
      </c>
      <c r="BI3395" s="18" t="s">
        <v>3016</v>
      </c>
      <c r="BJ3395" s="18" t="s">
        <v>6733</v>
      </c>
      <c r="BK3395" s="18" t="s">
        <v>6733</v>
      </c>
      <c r="BL3395" s="100" t="s">
        <v>6734</v>
      </c>
      <c r="BM3395" s="94" t="s">
        <v>308</v>
      </c>
    </row>
    <row r="3396" spans="53:65" ht="15" x14ac:dyDescent="0.25">
      <c r="BA3396" s="91" t="s">
        <v>6806</v>
      </c>
      <c r="BB3396" s="91" t="s">
        <v>361</v>
      </c>
      <c r="BC3396" s="91" t="s">
        <v>6742</v>
      </c>
      <c r="BD3396" s="423"/>
      <c r="BE3396">
        <v>3389</v>
      </c>
      <c r="BF3396" s="18" t="s">
        <v>6729</v>
      </c>
      <c r="BG3396" s="312" t="s">
        <v>6807</v>
      </c>
      <c r="BH3396" s="93" t="str">
        <f t="shared" si="117"/>
        <v>South Dakota Miner</v>
      </c>
      <c r="BI3396" s="18" t="s">
        <v>3016</v>
      </c>
      <c r="BJ3396" s="18" t="s">
        <v>6733</v>
      </c>
      <c r="BK3396" s="18" t="s">
        <v>6733</v>
      </c>
      <c r="BL3396" s="100" t="s">
        <v>6734</v>
      </c>
      <c r="BM3396" s="94" t="s">
        <v>308</v>
      </c>
    </row>
    <row r="3397" spans="53:65" ht="15" x14ac:dyDescent="0.25">
      <c r="BA3397" s="90" t="s">
        <v>6808</v>
      </c>
      <c r="BB3397" s="90" t="s">
        <v>361</v>
      </c>
      <c r="BC3397" s="90" t="s">
        <v>6742</v>
      </c>
      <c r="BD3397" s="423"/>
      <c r="BE3397">
        <v>3390</v>
      </c>
      <c r="BF3397" s="18" t="s">
        <v>6729</v>
      </c>
      <c r="BG3397" s="312" t="s">
        <v>6809</v>
      </c>
      <c r="BH3397" s="93" t="str">
        <f t="shared" si="117"/>
        <v>South Dakota Minnehaha</v>
      </c>
      <c r="BI3397" s="18" t="s">
        <v>3016</v>
      </c>
      <c r="BJ3397" s="18" t="s">
        <v>5346</v>
      </c>
      <c r="BK3397" s="18" t="s">
        <v>5346</v>
      </c>
      <c r="BL3397" s="100" t="s">
        <v>5347</v>
      </c>
      <c r="BM3397" s="94" t="s">
        <v>5343</v>
      </c>
    </row>
    <row r="3398" spans="53:65" ht="15" x14ac:dyDescent="0.25">
      <c r="BA3398" s="91" t="s">
        <v>6810</v>
      </c>
      <c r="BB3398" s="91" t="s">
        <v>361</v>
      </c>
      <c r="BC3398" s="91" t="s">
        <v>6742</v>
      </c>
      <c r="BD3398" s="423"/>
      <c r="BE3398">
        <v>3391</v>
      </c>
      <c r="BF3398" s="18" t="s">
        <v>6729</v>
      </c>
      <c r="BG3398" s="312" t="s">
        <v>6811</v>
      </c>
      <c r="BH3398" s="93" t="str">
        <f t="shared" si="117"/>
        <v>South Dakota Moody</v>
      </c>
      <c r="BI3398" s="18" t="s">
        <v>3016</v>
      </c>
      <c r="BJ3398" s="18" t="s">
        <v>6733</v>
      </c>
      <c r="BK3398" s="18" t="s">
        <v>6733</v>
      </c>
      <c r="BL3398" s="100" t="s">
        <v>6734</v>
      </c>
      <c r="BM3398" s="94" t="s">
        <v>308</v>
      </c>
    </row>
    <row r="3399" spans="53:65" ht="15" x14ac:dyDescent="0.25">
      <c r="BA3399" s="90" t="s">
        <v>6812</v>
      </c>
      <c r="BB3399" s="90" t="s">
        <v>361</v>
      </c>
      <c r="BC3399" s="90" t="s">
        <v>6742</v>
      </c>
      <c r="BD3399" s="423"/>
      <c r="BE3399">
        <v>3392</v>
      </c>
      <c r="BF3399" s="18" t="s">
        <v>6729</v>
      </c>
      <c r="BG3399" s="312" t="s">
        <v>6813</v>
      </c>
      <c r="BH3399" s="93" t="str">
        <f t="shared" si="117"/>
        <v>South Dakota Oglala Lakota</v>
      </c>
      <c r="BI3399" s="18" t="s">
        <v>3016</v>
      </c>
      <c r="BJ3399" s="18" t="s">
        <v>5350</v>
      </c>
      <c r="BK3399" s="18" t="s">
        <v>5350</v>
      </c>
      <c r="BL3399" s="100" t="s">
        <v>1651</v>
      </c>
      <c r="BM3399" s="94" t="s">
        <v>308</v>
      </c>
    </row>
    <row r="3400" spans="53:65" ht="15" x14ac:dyDescent="0.25">
      <c r="BA3400" s="91" t="s">
        <v>6814</v>
      </c>
      <c r="BB3400" s="91" t="s">
        <v>361</v>
      </c>
      <c r="BC3400" s="91" t="s">
        <v>6742</v>
      </c>
      <c r="BD3400" s="423"/>
      <c r="BE3400">
        <v>3393</v>
      </c>
      <c r="BF3400" s="18" t="s">
        <v>6729</v>
      </c>
      <c r="BG3400" s="312" t="s">
        <v>4867</v>
      </c>
      <c r="BH3400" s="93" t="str">
        <f t="shared" si="117"/>
        <v>South Dakota Pennington</v>
      </c>
      <c r="BI3400" s="18" t="s">
        <v>3016</v>
      </c>
      <c r="BJ3400" s="18" t="s">
        <v>5350</v>
      </c>
      <c r="BK3400" s="18" t="s">
        <v>5350</v>
      </c>
      <c r="BL3400" s="100" t="s">
        <v>1651</v>
      </c>
      <c r="BM3400" s="94" t="s">
        <v>308</v>
      </c>
    </row>
    <row r="3401" spans="53:65" ht="15" x14ac:dyDescent="0.25">
      <c r="BA3401" s="90" t="s">
        <v>6815</v>
      </c>
      <c r="BB3401" s="90" t="s">
        <v>361</v>
      </c>
      <c r="BC3401" s="90" t="s">
        <v>6742</v>
      </c>
      <c r="BD3401" s="423"/>
      <c r="BE3401">
        <v>3394</v>
      </c>
      <c r="BF3401" s="18" t="s">
        <v>6729</v>
      </c>
      <c r="BG3401" s="312" t="s">
        <v>5448</v>
      </c>
      <c r="BH3401" s="93" t="str">
        <f t="shared" si="117"/>
        <v>South Dakota Perkins</v>
      </c>
      <c r="BI3401" s="18" t="s">
        <v>3016</v>
      </c>
      <c r="BJ3401" s="18" t="s">
        <v>5350</v>
      </c>
      <c r="BK3401" s="18" t="s">
        <v>5350</v>
      </c>
      <c r="BL3401" s="100" t="s">
        <v>1651</v>
      </c>
      <c r="BM3401" s="94" t="s">
        <v>308</v>
      </c>
    </row>
    <row r="3402" spans="53:65" ht="15" x14ac:dyDescent="0.25">
      <c r="BA3402" s="91" t="s">
        <v>6816</v>
      </c>
      <c r="BB3402" s="91" t="s">
        <v>361</v>
      </c>
      <c r="BC3402" s="91" t="s">
        <v>6742</v>
      </c>
      <c r="BD3402" s="423"/>
      <c r="BE3402">
        <v>3395</v>
      </c>
      <c r="BF3402" s="18" t="s">
        <v>6729</v>
      </c>
      <c r="BG3402" s="312" t="s">
        <v>6575</v>
      </c>
      <c r="BH3402" s="93" t="str">
        <f t="shared" si="117"/>
        <v>South Dakota Potter</v>
      </c>
      <c r="BI3402" s="18" t="s">
        <v>3016</v>
      </c>
      <c r="BJ3402" s="18" t="s">
        <v>6733</v>
      </c>
      <c r="BK3402" s="18" t="s">
        <v>6733</v>
      </c>
      <c r="BL3402" s="100" t="s">
        <v>6734</v>
      </c>
      <c r="BM3402" s="94" t="s">
        <v>308</v>
      </c>
    </row>
    <row r="3403" spans="53:65" ht="15" x14ac:dyDescent="0.25">
      <c r="BA3403" s="90" t="s">
        <v>6817</v>
      </c>
      <c r="BB3403" s="90" t="s">
        <v>361</v>
      </c>
      <c r="BC3403" s="90" t="s">
        <v>6742</v>
      </c>
      <c r="BD3403" s="423"/>
      <c r="BE3403">
        <v>3396</v>
      </c>
      <c r="BF3403" s="18" t="s">
        <v>6729</v>
      </c>
      <c r="BG3403" s="312" t="s">
        <v>6818</v>
      </c>
      <c r="BH3403" s="93" t="str">
        <f t="shared" si="117"/>
        <v>South Dakota Roberts</v>
      </c>
      <c r="BI3403" s="18" t="s">
        <v>3016</v>
      </c>
      <c r="BJ3403" s="18" t="s">
        <v>6733</v>
      </c>
      <c r="BK3403" s="18" t="s">
        <v>6733</v>
      </c>
      <c r="BL3403" s="100" t="s">
        <v>6734</v>
      </c>
      <c r="BM3403" s="94" t="s">
        <v>308</v>
      </c>
    </row>
    <row r="3404" spans="53:65" ht="15" x14ac:dyDescent="0.25">
      <c r="BA3404" s="90" t="s">
        <v>6819</v>
      </c>
      <c r="BB3404" s="90" t="s">
        <v>361</v>
      </c>
      <c r="BC3404" s="90" t="s">
        <v>6742</v>
      </c>
      <c r="BD3404" s="423"/>
      <c r="BE3404">
        <v>3397</v>
      </c>
      <c r="BF3404" s="18" t="s">
        <v>6729</v>
      </c>
      <c r="BG3404" s="312" t="s">
        <v>6820</v>
      </c>
      <c r="BH3404" s="93" t="str">
        <f t="shared" si="117"/>
        <v>South Dakota Sanborn</v>
      </c>
      <c r="BI3404" s="18" t="s">
        <v>3016</v>
      </c>
      <c r="BJ3404" s="18" t="s">
        <v>6733</v>
      </c>
      <c r="BK3404" s="18" t="s">
        <v>6733</v>
      </c>
      <c r="BL3404" s="100" t="s">
        <v>6734</v>
      </c>
      <c r="BM3404" s="94" t="s">
        <v>308</v>
      </c>
    </row>
    <row r="3405" spans="53:65" ht="15" x14ac:dyDescent="0.25">
      <c r="BA3405" s="91" t="s">
        <v>6821</v>
      </c>
      <c r="BB3405" s="91" t="s">
        <v>361</v>
      </c>
      <c r="BC3405" s="91" t="s">
        <v>6742</v>
      </c>
      <c r="BD3405" s="423"/>
      <c r="BE3405">
        <v>3398</v>
      </c>
      <c r="BF3405" s="18" t="s">
        <v>6729</v>
      </c>
      <c r="BG3405" s="312" t="s">
        <v>6822</v>
      </c>
      <c r="BH3405" s="93" t="str">
        <f t="shared" si="117"/>
        <v>South Dakota Spink</v>
      </c>
      <c r="BI3405" s="18" t="s">
        <v>3016</v>
      </c>
      <c r="BJ3405" s="18" t="s">
        <v>6733</v>
      </c>
      <c r="BK3405" s="18" t="s">
        <v>6733</v>
      </c>
      <c r="BL3405" s="100" t="s">
        <v>6734</v>
      </c>
      <c r="BM3405" s="94" t="s">
        <v>308</v>
      </c>
    </row>
    <row r="3406" spans="53:65" ht="15" x14ac:dyDescent="0.25">
      <c r="BA3406" s="90" t="s">
        <v>6823</v>
      </c>
      <c r="BB3406" s="90" t="s">
        <v>361</v>
      </c>
      <c r="BC3406" s="90" t="s">
        <v>6742</v>
      </c>
      <c r="BD3406" s="423"/>
      <c r="BE3406">
        <v>3399</v>
      </c>
      <c r="BF3406" s="18" t="s">
        <v>6729</v>
      </c>
      <c r="BG3406" s="312" t="s">
        <v>6824</v>
      </c>
      <c r="BH3406" s="93" t="str">
        <f t="shared" si="117"/>
        <v>South Dakota Stanley</v>
      </c>
      <c r="BI3406" s="18" t="s">
        <v>3016</v>
      </c>
      <c r="BJ3406" s="18" t="s">
        <v>6733</v>
      </c>
      <c r="BK3406" s="18" t="s">
        <v>6733</v>
      </c>
      <c r="BL3406" s="100" t="s">
        <v>6734</v>
      </c>
      <c r="BM3406" s="94" t="s">
        <v>308</v>
      </c>
    </row>
    <row r="3407" spans="53:65" ht="15" x14ac:dyDescent="0.25">
      <c r="BA3407" s="91" t="s">
        <v>6825</v>
      </c>
      <c r="BB3407" s="91" t="s">
        <v>361</v>
      </c>
      <c r="BC3407" s="91" t="s">
        <v>6742</v>
      </c>
      <c r="BD3407" s="423"/>
      <c r="BE3407">
        <v>3400</v>
      </c>
      <c r="BF3407" s="18" t="s">
        <v>6729</v>
      </c>
      <c r="BG3407" s="312" t="s">
        <v>6826</v>
      </c>
      <c r="BH3407" s="93" t="str">
        <f t="shared" si="117"/>
        <v>South Dakota Sully</v>
      </c>
      <c r="BI3407" s="18" t="s">
        <v>3016</v>
      </c>
      <c r="BJ3407" s="18" t="s">
        <v>6733</v>
      </c>
      <c r="BK3407" s="18" t="s">
        <v>6733</v>
      </c>
      <c r="BL3407" s="100" t="s">
        <v>6734</v>
      </c>
      <c r="BM3407" s="94" t="s">
        <v>308</v>
      </c>
    </row>
    <row r="3408" spans="53:65" ht="15" x14ac:dyDescent="0.25">
      <c r="BA3408" s="91" t="s">
        <v>6827</v>
      </c>
      <c r="BB3408" s="91" t="s">
        <v>361</v>
      </c>
      <c r="BC3408" s="91" t="s">
        <v>6742</v>
      </c>
      <c r="BD3408" s="423"/>
      <c r="BE3408">
        <v>3401</v>
      </c>
      <c r="BF3408" s="18" t="s">
        <v>6729</v>
      </c>
      <c r="BG3408" s="312" t="s">
        <v>4259</v>
      </c>
      <c r="BH3408" s="93" t="str">
        <f t="shared" si="117"/>
        <v>South Dakota Todd</v>
      </c>
      <c r="BI3408" s="18" t="s">
        <v>3016</v>
      </c>
      <c r="BJ3408" s="18" t="s">
        <v>6733</v>
      </c>
      <c r="BK3408" s="18" t="s">
        <v>6733</v>
      </c>
      <c r="BL3408" s="100" t="s">
        <v>6734</v>
      </c>
      <c r="BM3408" s="94" t="s">
        <v>308</v>
      </c>
    </row>
    <row r="3409" spans="53:65" ht="15" x14ac:dyDescent="0.25">
      <c r="BA3409" s="90" t="s">
        <v>6828</v>
      </c>
      <c r="BB3409" s="90" t="s">
        <v>361</v>
      </c>
      <c r="BC3409" s="90" t="s">
        <v>6742</v>
      </c>
      <c r="BD3409" s="423"/>
      <c r="BE3409">
        <v>3402</v>
      </c>
      <c r="BF3409" s="18" t="s">
        <v>6729</v>
      </c>
      <c r="BG3409" s="312" t="s">
        <v>6829</v>
      </c>
      <c r="BH3409" s="93" t="str">
        <f t="shared" si="117"/>
        <v>South Dakota Tripp</v>
      </c>
      <c r="BI3409" s="18" t="s">
        <v>3016</v>
      </c>
      <c r="BJ3409" s="18" t="s">
        <v>5346</v>
      </c>
      <c r="BK3409" s="18" t="s">
        <v>5346</v>
      </c>
      <c r="BL3409" s="100" t="s">
        <v>5347</v>
      </c>
      <c r="BM3409" s="94" t="s">
        <v>5343</v>
      </c>
    </row>
    <row r="3410" spans="53:65" ht="15" x14ac:dyDescent="0.25">
      <c r="BA3410" s="91" t="s">
        <v>6830</v>
      </c>
      <c r="BB3410" s="91" t="s">
        <v>361</v>
      </c>
      <c r="BC3410" s="91" t="s">
        <v>6742</v>
      </c>
      <c r="BD3410" s="423"/>
      <c r="BE3410">
        <v>3403</v>
      </c>
      <c r="BF3410" s="18" t="s">
        <v>6729</v>
      </c>
      <c r="BG3410" s="312" t="s">
        <v>2814</v>
      </c>
      <c r="BH3410" s="93" t="str">
        <f t="shared" si="117"/>
        <v>South Dakota Turner</v>
      </c>
      <c r="BI3410" s="18" t="s">
        <v>3016</v>
      </c>
      <c r="BJ3410" s="18" t="s">
        <v>5346</v>
      </c>
      <c r="BK3410" s="18" t="s">
        <v>5346</v>
      </c>
      <c r="BL3410" s="100" t="s">
        <v>5347</v>
      </c>
      <c r="BM3410" s="94" t="s">
        <v>5343</v>
      </c>
    </row>
    <row r="3411" spans="53:65" ht="15" x14ac:dyDescent="0.25">
      <c r="BA3411" s="90" t="s">
        <v>6831</v>
      </c>
      <c r="BB3411" s="90" t="s">
        <v>361</v>
      </c>
      <c r="BC3411" s="90" t="s">
        <v>6742</v>
      </c>
      <c r="BD3411" s="423"/>
      <c r="BE3411">
        <v>3404</v>
      </c>
      <c r="BF3411" s="18" t="s">
        <v>6729</v>
      </c>
      <c r="BG3411" s="312" t="s">
        <v>1390</v>
      </c>
      <c r="BH3411" s="93" t="str">
        <f t="shared" si="117"/>
        <v>South Dakota Union</v>
      </c>
      <c r="BI3411" s="18" t="s">
        <v>3016</v>
      </c>
      <c r="BJ3411" s="18" t="s">
        <v>5346</v>
      </c>
      <c r="BK3411" s="18" t="s">
        <v>5346</v>
      </c>
      <c r="BL3411" s="100" t="s">
        <v>5347</v>
      </c>
      <c r="BM3411" s="94" t="s">
        <v>5343</v>
      </c>
    </row>
    <row r="3412" spans="53:65" ht="15" x14ac:dyDescent="0.25">
      <c r="BA3412" s="90" t="s">
        <v>6832</v>
      </c>
      <c r="BB3412" s="90" t="s">
        <v>361</v>
      </c>
      <c r="BC3412" s="90" t="s">
        <v>6742</v>
      </c>
      <c r="BD3412" s="423"/>
      <c r="BE3412">
        <v>3405</v>
      </c>
      <c r="BF3412" s="18" t="s">
        <v>6729</v>
      </c>
      <c r="BG3412" s="312" t="s">
        <v>6833</v>
      </c>
      <c r="BH3412" s="93" t="str">
        <f t="shared" si="117"/>
        <v>South Dakota Walworth</v>
      </c>
      <c r="BI3412" s="18" t="s">
        <v>3016</v>
      </c>
      <c r="BJ3412" s="18" t="s">
        <v>6733</v>
      </c>
      <c r="BK3412" s="18" t="s">
        <v>6733</v>
      </c>
      <c r="BL3412" s="100" t="s">
        <v>6734</v>
      </c>
      <c r="BM3412" s="94" t="s">
        <v>308</v>
      </c>
    </row>
    <row r="3413" spans="53:65" ht="15" x14ac:dyDescent="0.25">
      <c r="BA3413" s="91" t="s">
        <v>6834</v>
      </c>
      <c r="BB3413" s="91" t="s">
        <v>361</v>
      </c>
      <c r="BC3413" s="91" t="s">
        <v>6742</v>
      </c>
      <c r="BD3413" s="423"/>
      <c r="BE3413">
        <v>3406</v>
      </c>
      <c r="BF3413" s="18" t="s">
        <v>6729</v>
      </c>
      <c r="BG3413" s="312" t="s">
        <v>6835</v>
      </c>
      <c r="BH3413" s="93" t="str">
        <f t="shared" si="117"/>
        <v>South Dakota Yankton</v>
      </c>
      <c r="BI3413" s="18" t="s">
        <v>3016</v>
      </c>
      <c r="BJ3413" s="18" t="s">
        <v>5346</v>
      </c>
      <c r="BK3413" s="18" t="s">
        <v>5346</v>
      </c>
      <c r="BL3413" s="100" t="s">
        <v>5347</v>
      </c>
      <c r="BM3413" s="94" t="s">
        <v>5343</v>
      </c>
    </row>
    <row r="3414" spans="53:65" ht="15" x14ac:dyDescent="0.25">
      <c r="BA3414" s="90" t="s">
        <v>6836</v>
      </c>
      <c r="BB3414" s="90" t="s">
        <v>361</v>
      </c>
      <c r="BC3414" s="90" t="s">
        <v>6742</v>
      </c>
      <c r="BD3414" s="423"/>
      <c r="BE3414">
        <v>3407</v>
      </c>
      <c r="BF3414" s="18" t="s">
        <v>6729</v>
      </c>
      <c r="BG3414" s="312" t="s">
        <v>6837</v>
      </c>
      <c r="BH3414" s="93" t="str">
        <f t="shared" si="117"/>
        <v>South Dakota Ziebach</v>
      </c>
      <c r="BI3414" s="18" t="s">
        <v>3016</v>
      </c>
      <c r="BJ3414" s="18" t="s">
        <v>6733</v>
      </c>
      <c r="BK3414" s="18" t="s">
        <v>6733</v>
      </c>
      <c r="BL3414" s="100" t="s">
        <v>6734</v>
      </c>
      <c r="BM3414" s="94" t="s">
        <v>308</v>
      </c>
    </row>
    <row r="3415" spans="53:65" ht="15" x14ac:dyDescent="0.25">
      <c r="BA3415" s="91" t="s">
        <v>6838</v>
      </c>
      <c r="BB3415" s="91" t="s">
        <v>361</v>
      </c>
      <c r="BC3415" s="91" t="s">
        <v>6742</v>
      </c>
      <c r="BD3415" s="423"/>
      <c r="BE3415">
        <v>3408</v>
      </c>
      <c r="BF3415" s="93" t="s">
        <v>6839</v>
      </c>
      <c r="BG3415" s="311" t="s">
        <v>3792</v>
      </c>
      <c r="BH3415" s="93" t="str">
        <f t="shared" si="117"/>
        <v>Tennessee Anderson</v>
      </c>
      <c r="BI3415" s="93" t="s">
        <v>197</v>
      </c>
      <c r="BJ3415" s="93" t="s">
        <v>5725</v>
      </c>
      <c r="BK3415" s="93" t="s">
        <v>438</v>
      </c>
      <c r="BL3415" s="100" t="str">
        <f>" "</f>
        <v xml:space="preserve"> </v>
      </c>
      <c r="BM3415" s="95" t="s">
        <v>1125</v>
      </c>
    </row>
    <row r="3416" spans="53:65" ht="15" x14ac:dyDescent="0.25">
      <c r="BA3416" s="90" t="s">
        <v>6840</v>
      </c>
      <c r="BB3416" s="90" t="s">
        <v>361</v>
      </c>
      <c r="BC3416" s="90" t="s">
        <v>6742</v>
      </c>
      <c r="BD3416" s="423"/>
      <c r="BE3416">
        <v>3409</v>
      </c>
      <c r="BF3416" s="93" t="s">
        <v>6839</v>
      </c>
      <c r="BG3416" s="311" t="s">
        <v>3792</v>
      </c>
      <c r="BH3416" s="93" t="str">
        <f t="shared" si="117"/>
        <v>Tennessee Anderson</v>
      </c>
      <c r="BI3416" s="18" t="s">
        <v>1799</v>
      </c>
      <c r="BJ3416" s="18" t="s">
        <v>6841</v>
      </c>
      <c r="BK3416" s="18" t="s">
        <v>6841</v>
      </c>
      <c r="BL3416" s="18" t="s">
        <v>6841</v>
      </c>
      <c r="BM3416" s="94" t="s">
        <v>6842</v>
      </c>
    </row>
    <row r="3417" spans="53:65" ht="15" x14ac:dyDescent="0.25">
      <c r="BA3417" s="91" t="s">
        <v>6843</v>
      </c>
      <c r="BB3417" s="91" t="s">
        <v>361</v>
      </c>
      <c r="BC3417" s="91" t="s">
        <v>6742</v>
      </c>
      <c r="BD3417" s="423"/>
      <c r="BE3417">
        <v>3410</v>
      </c>
      <c r="BF3417" s="18" t="s">
        <v>6839</v>
      </c>
      <c r="BG3417" s="312" t="s">
        <v>6483</v>
      </c>
      <c r="BH3417" s="93" t="str">
        <f t="shared" si="117"/>
        <v>Tennessee Bedford</v>
      </c>
      <c r="BI3417" s="18" t="s">
        <v>1799</v>
      </c>
      <c r="BJ3417" s="18" t="s">
        <v>6841</v>
      </c>
      <c r="BK3417" s="18" t="s">
        <v>6841</v>
      </c>
      <c r="BL3417" s="18" t="s">
        <v>6841</v>
      </c>
      <c r="BM3417" s="94" t="s">
        <v>6842</v>
      </c>
    </row>
    <row r="3418" spans="53:65" ht="15" x14ac:dyDescent="0.25">
      <c r="BA3418" s="90" t="s">
        <v>6844</v>
      </c>
      <c r="BB3418" s="90" t="s">
        <v>361</v>
      </c>
      <c r="BC3418" s="90" t="s">
        <v>6742</v>
      </c>
      <c r="BD3418" s="423"/>
      <c r="BE3418">
        <v>3411</v>
      </c>
      <c r="BF3418" s="18" t="s">
        <v>6839</v>
      </c>
      <c r="BG3418" s="312" t="s">
        <v>6483</v>
      </c>
      <c r="BH3418" s="93" t="str">
        <f>_xlfn.CONCAT(BF3418," ",BG3418)</f>
        <v>Tennessee Bedford</v>
      </c>
      <c r="BI3418" s="93" t="s">
        <v>197</v>
      </c>
      <c r="BJ3418" s="93" t="s">
        <v>5725</v>
      </c>
      <c r="BK3418" s="93" t="s">
        <v>438</v>
      </c>
      <c r="BL3418" s="100" t="str">
        <f>" "</f>
        <v xml:space="preserve"> </v>
      </c>
      <c r="BM3418" s="95" t="s">
        <v>1125</v>
      </c>
    </row>
    <row r="3419" spans="53:65" ht="15" x14ac:dyDescent="0.25">
      <c r="BA3419" s="91" t="s">
        <v>6845</v>
      </c>
      <c r="BB3419" s="91" t="s">
        <v>361</v>
      </c>
      <c r="BC3419" s="91" t="s">
        <v>6742</v>
      </c>
      <c r="BD3419" s="423"/>
      <c r="BE3419">
        <v>3412</v>
      </c>
      <c r="BF3419" s="18" t="s">
        <v>6839</v>
      </c>
      <c r="BG3419" s="312" t="s">
        <v>1192</v>
      </c>
      <c r="BH3419" s="93" t="str">
        <f>_xlfn.CONCAT(BF3419," ",BG3419)</f>
        <v>Tennessee Benton</v>
      </c>
      <c r="BI3419" s="93" t="s">
        <v>446</v>
      </c>
      <c r="BJ3419" s="93" t="s">
        <v>6846</v>
      </c>
      <c r="BK3419" s="93" t="s">
        <v>6846</v>
      </c>
      <c r="BL3419" s="93" t="s">
        <v>6846</v>
      </c>
      <c r="BM3419" s="95" t="s">
        <v>308</v>
      </c>
    </row>
    <row r="3420" spans="53:65" ht="15" x14ac:dyDescent="0.25">
      <c r="BA3420" s="90" t="s">
        <v>6847</v>
      </c>
      <c r="BB3420" s="90" t="s">
        <v>361</v>
      </c>
      <c r="BC3420" s="90" t="s">
        <v>6742</v>
      </c>
      <c r="BD3420" s="423"/>
      <c r="BE3420">
        <v>3413</v>
      </c>
      <c r="BF3420" s="18" t="s">
        <v>6839</v>
      </c>
      <c r="BG3420" s="312" t="s">
        <v>1192</v>
      </c>
      <c r="BH3420" s="93" t="str">
        <f>_xlfn.CONCAT(BF3420," ",BG3420)</f>
        <v>Tennessee Benton</v>
      </c>
      <c r="BI3420" s="18" t="s">
        <v>1799</v>
      </c>
      <c r="BJ3420" s="18" t="s">
        <v>6841</v>
      </c>
      <c r="BK3420" s="18" t="s">
        <v>6841</v>
      </c>
      <c r="BL3420" s="18" t="s">
        <v>6841</v>
      </c>
      <c r="BM3420" s="94" t="s">
        <v>6842</v>
      </c>
    </row>
    <row r="3421" spans="53:65" ht="15" x14ac:dyDescent="0.25">
      <c r="BA3421" s="91" t="s">
        <v>6848</v>
      </c>
      <c r="BB3421" s="91" t="s">
        <v>361</v>
      </c>
      <c r="BC3421" s="91" t="s">
        <v>6742</v>
      </c>
      <c r="BD3421" s="423"/>
      <c r="BE3421">
        <v>3414</v>
      </c>
      <c r="BF3421" s="93" t="s">
        <v>6839</v>
      </c>
      <c r="BG3421" s="311" t="s">
        <v>6849</v>
      </c>
      <c r="BH3421" s="93" t="str">
        <f t="shared" si="117"/>
        <v>Tennessee Bledsoe</v>
      </c>
      <c r="BI3421" s="93" t="s">
        <v>197</v>
      </c>
      <c r="BJ3421" s="93" t="s">
        <v>5725</v>
      </c>
      <c r="BK3421" s="93" t="s">
        <v>438</v>
      </c>
      <c r="BL3421" s="100" t="str">
        <f>" "</f>
        <v xml:space="preserve"> </v>
      </c>
      <c r="BM3421" s="95" t="s">
        <v>1125</v>
      </c>
    </row>
    <row r="3422" spans="53:65" ht="15" x14ac:dyDescent="0.25">
      <c r="BA3422" s="90" t="s">
        <v>6850</v>
      </c>
      <c r="BB3422" s="90" t="s">
        <v>361</v>
      </c>
      <c r="BC3422" s="90" t="s">
        <v>6742</v>
      </c>
      <c r="BD3422" s="423"/>
      <c r="BE3422">
        <v>3415</v>
      </c>
      <c r="BF3422" s="93" t="s">
        <v>6839</v>
      </c>
      <c r="BG3422" s="311" t="s">
        <v>6849</v>
      </c>
      <c r="BH3422" s="93" t="str">
        <f t="shared" si="117"/>
        <v>Tennessee Bledsoe</v>
      </c>
      <c r="BI3422" s="18" t="s">
        <v>1799</v>
      </c>
      <c r="BJ3422" s="18" t="s">
        <v>6841</v>
      </c>
      <c r="BK3422" s="18" t="s">
        <v>6841</v>
      </c>
      <c r="BL3422" s="18" t="s">
        <v>6841</v>
      </c>
      <c r="BM3422" s="94" t="s">
        <v>6842</v>
      </c>
    </row>
    <row r="3423" spans="53:65" ht="15" x14ac:dyDescent="0.25">
      <c r="BA3423" s="91" t="s">
        <v>6851</v>
      </c>
      <c r="BB3423" s="91" t="s">
        <v>361</v>
      </c>
      <c r="BC3423" s="91" t="s">
        <v>6742</v>
      </c>
      <c r="BD3423" s="423"/>
      <c r="BE3423">
        <v>3416</v>
      </c>
      <c r="BF3423" s="93" t="s">
        <v>6839</v>
      </c>
      <c r="BG3423" s="311" t="s">
        <v>436</v>
      </c>
      <c r="BH3423" s="93" t="str">
        <f t="shared" si="117"/>
        <v>Tennessee Blount</v>
      </c>
      <c r="BI3423" s="93" t="s">
        <v>197</v>
      </c>
      <c r="BJ3423" s="93" t="s">
        <v>5725</v>
      </c>
      <c r="BK3423" s="93" t="s">
        <v>438</v>
      </c>
      <c r="BL3423" s="100" t="str">
        <f>" "</f>
        <v xml:space="preserve"> </v>
      </c>
      <c r="BM3423" s="95" t="s">
        <v>1125</v>
      </c>
    </row>
    <row r="3424" spans="53:65" ht="15" x14ac:dyDescent="0.25">
      <c r="BA3424" s="91" t="s">
        <v>6852</v>
      </c>
      <c r="BB3424" s="91" t="s">
        <v>361</v>
      </c>
      <c r="BC3424" s="91" t="s">
        <v>6742</v>
      </c>
      <c r="BD3424" s="423"/>
      <c r="BE3424">
        <v>3417</v>
      </c>
      <c r="BF3424" s="93" t="s">
        <v>6839</v>
      </c>
      <c r="BG3424" s="311" t="s">
        <v>436</v>
      </c>
      <c r="BH3424" s="93" t="str">
        <f t="shared" si="117"/>
        <v>Tennessee Blount</v>
      </c>
      <c r="BI3424" s="18" t="s">
        <v>1799</v>
      </c>
      <c r="BJ3424" s="18" t="s">
        <v>6841</v>
      </c>
      <c r="BK3424" s="18" t="s">
        <v>6841</v>
      </c>
      <c r="BL3424" s="18" t="s">
        <v>6841</v>
      </c>
      <c r="BM3424" s="94" t="s">
        <v>6842</v>
      </c>
    </row>
    <row r="3425" spans="53:65" ht="15" x14ac:dyDescent="0.25">
      <c r="BA3425" s="91" t="s">
        <v>6853</v>
      </c>
      <c r="BB3425" s="91" t="s">
        <v>361</v>
      </c>
      <c r="BC3425" s="91" t="s">
        <v>6742</v>
      </c>
      <c r="BD3425" s="423"/>
      <c r="BE3425">
        <v>3418</v>
      </c>
      <c r="BF3425" s="93" t="s">
        <v>6839</v>
      </c>
      <c r="BG3425" s="311" t="s">
        <v>1198</v>
      </c>
      <c r="BH3425" s="93" t="str">
        <f t="shared" si="117"/>
        <v>Tennessee Bradley</v>
      </c>
      <c r="BI3425" s="93" t="s">
        <v>197</v>
      </c>
      <c r="BJ3425" s="93" t="s">
        <v>5725</v>
      </c>
      <c r="BK3425" s="93" t="s">
        <v>438</v>
      </c>
      <c r="BL3425" s="100" t="str">
        <f>" "</f>
        <v xml:space="preserve"> </v>
      </c>
      <c r="BM3425" s="95" t="s">
        <v>1125</v>
      </c>
    </row>
    <row r="3426" spans="53:65" ht="15" x14ac:dyDescent="0.25">
      <c r="BA3426" s="90" t="s">
        <v>6854</v>
      </c>
      <c r="BB3426" s="90" t="s">
        <v>361</v>
      </c>
      <c r="BC3426" s="90" t="s">
        <v>6742</v>
      </c>
      <c r="BD3426" s="423"/>
      <c r="BE3426">
        <v>3419</v>
      </c>
      <c r="BF3426" s="93" t="s">
        <v>6839</v>
      </c>
      <c r="BG3426" s="311" t="s">
        <v>1198</v>
      </c>
      <c r="BH3426" s="93" t="str">
        <f t="shared" si="117"/>
        <v>Tennessee Bradley</v>
      </c>
      <c r="BI3426" s="18" t="s">
        <v>1799</v>
      </c>
      <c r="BJ3426" s="18" t="s">
        <v>6841</v>
      </c>
      <c r="BK3426" s="18" t="s">
        <v>6841</v>
      </c>
      <c r="BL3426" s="18" t="s">
        <v>6841</v>
      </c>
      <c r="BM3426" s="94" t="s">
        <v>6842</v>
      </c>
    </row>
    <row r="3427" spans="53:65" ht="15" x14ac:dyDescent="0.25">
      <c r="BA3427" s="91" t="s">
        <v>6855</v>
      </c>
      <c r="BB3427" s="91" t="s">
        <v>361</v>
      </c>
      <c r="BC3427" s="91" t="s">
        <v>6742</v>
      </c>
      <c r="BD3427" s="423"/>
      <c r="BE3427">
        <v>3420</v>
      </c>
      <c r="BF3427" s="93" t="s">
        <v>6839</v>
      </c>
      <c r="BG3427" s="311" t="s">
        <v>4024</v>
      </c>
      <c r="BH3427" s="93" t="str">
        <f t="shared" si="117"/>
        <v>Tennessee Campbell</v>
      </c>
      <c r="BI3427" s="93" t="s">
        <v>197</v>
      </c>
      <c r="BJ3427" s="93" t="s">
        <v>5725</v>
      </c>
      <c r="BK3427" s="93" t="s">
        <v>438</v>
      </c>
      <c r="BL3427" s="100" t="str">
        <f>" "</f>
        <v xml:space="preserve"> </v>
      </c>
      <c r="BM3427" s="95" t="s">
        <v>1125</v>
      </c>
    </row>
    <row r="3428" spans="53:65" ht="15" x14ac:dyDescent="0.25">
      <c r="BA3428" s="90" t="s">
        <v>6856</v>
      </c>
      <c r="BB3428" s="90" t="s">
        <v>361</v>
      </c>
      <c r="BC3428" s="90" t="s">
        <v>6742</v>
      </c>
      <c r="BD3428" s="423"/>
      <c r="BE3428">
        <v>3421</v>
      </c>
      <c r="BF3428" s="93" t="s">
        <v>6839</v>
      </c>
      <c r="BG3428" s="311" t="s">
        <v>4024</v>
      </c>
      <c r="BH3428" s="93" t="str">
        <f t="shared" si="117"/>
        <v>Tennessee Campbell</v>
      </c>
      <c r="BI3428" s="18" t="s">
        <v>1799</v>
      </c>
      <c r="BJ3428" s="18" t="s">
        <v>6841</v>
      </c>
      <c r="BK3428" s="18" t="s">
        <v>6841</v>
      </c>
      <c r="BL3428" s="18" t="s">
        <v>6841</v>
      </c>
      <c r="BM3428" s="94" t="s">
        <v>6842</v>
      </c>
    </row>
    <row r="3429" spans="53:65" ht="15" x14ac:dyDescent="0.25">
      <c r="BA3429" s="91" t="s">
        <v>6857</v>
      </c>
      <c r="BB3429" s="91" t="s">
        <v>361</v>
      </c>
      <c r="BC3429" s="91" t="s">
        <v>6742</v>
      </c>
      <c r="BD3429" s="423"/>
      <c r="BE3429">
        <v>3422</v>
      </c>
      <c r="BF3429" s="18" t="s">
        <v>6839</v>
      </c>
      <c r="BG3429" s="312" t="s">
        <v>6858</v>
      </c>
      <c r="BH3429" s="93" t="str">
        <f t="shared" si="117"/>
        <v>Tennessee Cannon</v>
      </c>
      <c r="BI3429" s="18" t="s">
        <v>1799</v>
      </c>
      <c r="BJ3429" s="18"/>
      <c r="BK3429" s="18" t="s">
        <v>3987</v>
      </c>
      <c r="BL3429" s="100" t="s">
        <v>3988</v>
      </c>
      <c r="BM3429" s="94" t="s">
        <v>6859</v>
      </c>
    </row>
    <row r="3430" spans="53:65" ht="15" x14ac:dyDescent="0.25">
      <c r="BA3430" s="90" t="s">
        <v>6860</v>
      </c>
      <c r="BB3430" s="90" t="s">
        <v>361</v>
      </c>
      <c r="BC3430" s="90" t="s">
        <v>6742</v>
      </c>
      <c r="BD3430" s="423"/>
      <c r="BE3430">
        <v>3423</v>
      </c>
      <c r="BF3430" s="18" t="s">
        <v>6839</v>
      </c>
      <c r="BG3430" s="312" t="s">
        <v>6858</v>
      </c>
      <c r="BH3430" s="93" t="str">
        <f>_xlfn.CONCAT(BF3430," ",BG3430)</f>
        <v>Tennessee Cannon</v>
      </c>
      <c r="BI3430" s="93" t="s">
        <v>197</v>
      </c>
      <c r="BJ3430" s="93" t="s">
        <v>5725</v>
      </c>
      <c r="BK3430" s="93" t="s">
        <v>438</v>
      </c>
      <c r="BL3430" s="100" t="str">
        <f>" "</f>
        <v xml:space="preserve"> </v>
      </c>
      <c r="BM3430" s="95" t="s">
        <v>1125</v>
      </c>
    </row>
    <row r="3431" spans="53:65" ht="15" x14ac:dyDescent="0.25">
      <c r="BA3431" s="91" t="s">
        <v>6861</v>
      </c>
      <c r="BB3431" s="91" t="s">
        <v>361</v>
      </c>
      <c r="BC3431" s="91" t="s">
        <v>6742</v>
      </c>
      <c r="BD3431" s="423"/>
      <c r="BE3431">
        <v>3424</v>
      </c>
      <c r="BF3431" s="93" t="s">
        <v>6839</v>
      </c>
      <c r="BG3431" s="311" t="s">
        <v>6862</v>
      </c>
      <c r="BH3431" s="93" t="str">
        <f>_xlfn.CONCAT(BF3431," ",BG3431)</f>
        <v>Tennessee Carrol</v>
      </c>
      <c r="BI3431" s="18" t="s">
        <v>1799</v>
      </c>
      <c r="BJ3431" s="18" t="s">
        <v>6841</v>
      </c>
      <c r="BK3431" s="18" t="s">
        <v>6841</v>
      </c>
      <c r="BL3431" s="18" t="s">
        <v>6841</v>
      </c>
      <c r="BM3431" s="94" t="s">
        <v>6842</v>
      </c>
    </row>
    <row r="3432" spans="53:65" ht="15" x14ac:dyDescent="0.25">
      <c r="BA3432" s="90" t="s">
        <v>6863</v>
      </c>
      <c r="BB3432" s="90" t="s">
        <v>361</v>
      </c>
      <c r="BC3432" s="90" t="s">
        <v>6742</v>
      </c>
      <c r="BD3432" s="423"/>
      <c r="BE3432">
        <v>3425</v>
      </c>
      <c r="BF3432" s="93" t="s">
        <v>6839</v>
      </c>
      <c r="BG3432" s="311" t="s">
        <v>6862</v>
      </c>
      <c r="BH3432" s="93" t="str">
        <f t="shared" si="117"/>
        <v>Tennessee Carrol</v>
      </c>
      <c r="BI3432" s="93" t="s">
        <v>446</v>
      </c>
      <c r="BJ3432" s="93" t="s">
        <v>6846</v>
      </c>
      <c r="BK3432" s="93" t="s">
        <v>6846</v>
      </c>
      <c r="BL3432" s="93" t="s">
        <v>6846</v>
      </c>
      <c r="BM3432" s="95" t="s">
        <v>308</v>
      </c>
    </row>
    <row r="3433" spans="53:65" ht="15" x14ac:dyDescent="0.25">
      <c r="BA3433" s="91" t="s">
        <v>6864</v>
      </c>
      <c r="BB3433" s="91" t="s">
        <v>361</v>
      </c>
      <c r="BC3433" s="91" t="s">
        <v>6742</v>
      </c>
      <c r="BD3433" s="423"/>
      <c r="BE3433">
        <v>3426</v>
      </c>
      <c r="BF3433" s="93" t="s">
        <v>6839</v>
      </c>
      <c r="BG3433" s="311" t="s">
        <v>4032</v>
      </c>
      <c r="BH3433" s="93" t="str">
        <f>_xlfn.CONCAT(BF3433," ",BG3433)</f>
        <v>Tennessee Carter</v>
      </c>
      <c r="BI3433" s="93" t="s">
        <v>197</v>
      </c>
      <c r="BJ3433" s="93" t="s">
        <v>5725</v>
      </c>
      <c r="BK3433" s="93" t="s">
        <v>438</v>
      </c>
      <c r="BL3433" s="100" t="str">
        <f>" "</f>
        <v xml:space="preserve"> </v>
      </c>
      <c r="BM3433" s="95" t="s">
        <v>1125</v>
      </c>
    </row>
    <row r="3434" spans="53:65" ht="15" x14ac:dyDescent="0.25">
      <c r="BA3434" s="90" t="s">
        <v>6865</v>
      </c>
      <c r="BB3434" s="90" t="s">
        <v>361</v>
      </c>
      <c r="BC3434" s="90" t="s">
        <v>6742</v>
      </c>
      <c r="BD3434" s="423"/>
      <c r="BE3434">
        <v>3427</v>
      </c>
      <c r="BF3434" s="93" t="s">
        <v>6839</v>
      </c>
      <c r="BG3434" s="311" t="s">
        <v>4032</v>
      </c>
      <c r="BH3434" s="93" t="str">
        <f t="shared" si="117"/>
        <v>Tennessee Carter</v>
      </c>
      <c r="BI3434" s="18" t="s">
        <v>1799</v>
      </c>
      <c r="BJ3434" s="18" t="s">
        <v>6866</v>
      </c>
      <c r="BK3434" s="18" t="s">
        <v>6866</v>
      </c>
      <c r="BL3434" s="18" t="s">
        <v>6866</v>
      </c>
      <c r="BM3434" s="94" t="s">
        <v>6842</v>
      </c>
    </row>
    <row r="3435" spans="53:65" ht="15" x14ac:dyDescent="0.25">
      <c r="BA3435" s="91" t="s">
        <v>6867</v>
      </c>
      <c r="BB3435" s="91" t="s">
        <v>361</v>
      </c>
      <c r="BC3435" s="91" t="s">
        <v>6742</v>
      </c>
      <c r="BD3435" s="423"/>
      <c r="BE3435">
        <v>3428</v>
      </c>
      <c r="BF3435" s="18" t="s">
        <v>6839</v>
      </c>
      <c r="BG3435" s="312" t="s">
        <v>6868</v>
      </c>
      <c r="BH3435" s="93" t="str">
        <f t="shared" si="117"/>
        <v>Tennessee Cheatham</v>
      </c>
      <c r="BI3435" s="18" t="s">
        <v>1799</v>
      </c>
      <c r="BJ3435" s="18" t="s">
        <v>6841</v>
      </c>
      <c r="BK3435" s="18" t="s">
        <v>6841</v>
      </c>
      <c r="BL3435" s="18" t="s">
        <v>6841</v>
      </c>
      <c r="BM3435" s="94" t="s">
        <v>6842</v>
      </c>
    </row>
    <row r="3436" spans="53:65" ht="15" x14ac:dyDescent="0.25">
      <c r="BA3436" s="90" t="s">
        <v>6869</v>
      </c>
      <c r="BB3436" s="90" t="s">
        <v>361</v>
      </c>
      <c r="BC3436" s="90" t="s">
        <v>6742</v>
      </c>
      <c r="BD3436" s="423"/>
      <c r="BE3436">
        <v>3429</v>
      </c>
      <c r="BF3436" s="18" t="s">
        <v>6839</v>
      </c>
      <c r="BG3436" s="312" t="s">
        <v>6868</v>
      </c>
      <c r="BH3436" s="93" t="str">
        <f>_xlfn.CONCAT(BF3436," ",BG3436)</f>
        <v>Tennessee Cheatham</v>
      </c>
      <c r="BI3436" s="93" t="s">
        <v>446</v>
      </c>
      <c r="BJ3436" s="93" t="s">
        <v>6846</v>
      </c>
      <c r="BK3436" s="93" t="s">
        <v>6846</v>
      </c>
      <c r="BL3436" s="93" t="s">
        <v>6846</v>
      </c>
      <c r="BM3436" s="95" t="s">
        <v>308</v>
      </c>
    </row>
    <row r="3437" spans="53:65" ht="15" x14ac:dyDescent="0.25">
      <c r="BA3437" s="91" t="s">
        <v>6870</v>
      </c>
      <c r="BB3437" s="91" t="s">
        <v>361</v>
      </c>
      <c r="BC3437" s="91" t="s">
        <v>6742</v>
      </c>
      <c r="BD3437" s="423"/>
      <c r="BE3437">
        <v>3430</v>
      </c>
      <c r="BF3437" s="18" t="s">
        <v>6839</v>
      </c>
      <c r="BG3437" s="312" t="s">
        <v>6504</v>
      </c>
      <c r="BH3437" s="93" t="str">
        <f t="shared" si="117"/>
        <v>Tennessee Chester</v>
      </c>
      <c r="BI3437" s="18" t="s">
        <v>1799</v>
      </c>
      <c r="BJ3437" s="18" t="s">
        <v>6841</v>
      </c>
      <c r="BK3437" s="18" t="s">
        <v>6841</v>
      </c>
      <c r="BL3437" s="18" t="s">
        <v>6841</v>
      </c>
      <c r="BM3437" s="94" t="s">
        <v>6842</v>
      </c>
    </row>
    <row r="3438" spans="53:65" ht="15" x14ac:dyDescent="0.25">
      <c r="BA3438" s="90" t="s">
        <v>6871</v>
      </c>
      <c r="BB3438" s="90" t="s">
        <v>361</v>
      </c>
      <c r="BC3438" s="90" t="s">
        <v>6742</v>
      </c>
      <c r="BD3438" s="423"/>
      <c r="BE3438">
        <v>3431</v>
      </c>
      <c r="BF3438" s="18" t="s">
        <v>6839</v>
      </c>
      <c r="BG3438" s="312" t="s">
        <v>6504</v>
      </c>
      <c r="BH3438" s="93" t="str">
        <f>_xlfn.CONCAT(BF3438," ",BG3438)</f>
        <v>Tennessee Chester</v>
      </c>
      <c r="BI3438" s="93" t="s">
        <v>197</v>
      </c>
      <c r="BJ3438" s="93" t="s">
        <v>5725</v>
      </c>
      <c r="BK3438" s="93" t="s">
        <v>438</v>
      </c>
      <c r="BL3438" s="100" t="str">
        <f>" "</f>
        <v xml:space="preserve"> </v>
      </c>
      <c r="BM3438" s="95" t="s">
        <v>1125</v>
      </c>
    </row>
    <row r="3439" spans="53:65" ht="15" x14ac:dyDescent="0.25">
      <c r="BA3439" s="91" t="s">
        <v>6872</v>
      </c>
      <c r="BB3439" s="91" t="s">
        <v>361</v>
      </c>
      <c r="BC3439" s="91" t="s">
        <v>6742</v>
      </c>
      <c r="BD3439" s="423"/>
      <c r="BF3439" s="93" t="s">
        <v>6839</v>
      </c>
      <c r="BG3439" s="311" t="s">
        <v>4327</v>
      </c>
      <c r="BH3439" s="93" t="str">
        <f t="shared" si="117"/>
        <v>Tennessee Claiborne</v>
      </c>
      <c r="BI3439" s="93" t="s">
        <v>197</v>
      </c>
      <c r="BJ3439" s="93" t="s">
        <v>5725</v>
      </c>
      <c r="BK3439" s="93" t="s">
        <v>438</v>
      </c>
      <c r="BL3439" s="100" t="str">
        <f>" "</f>
        <v xml:space="preserve"> </v>
      </c>
      <c r="BM3439" s="95" t="s">
        <v>1125</v>
      </c>
    </row>
    <row r="3440" spans="53:65" ht="15" x14ac:dyDescent="0.25">
      <c r="BA3440" s="90" t="s">
        <v>6873</v>
      </c>
      <c r="BB3440" s="90" t="s">
        <v>361</v>
      </c>
      <c r="BC3440" s="90" t="s">
        <v>6742</v>
      </c>
      <c r="BD3440" s="423"/>
      <c r="BE3440">
        <v>3432</v>
      </c>
      <c r="BF3440" s="93" t="s">
        <v>6839</v>
      </c>
      <c r="BG3440" s="311" t="s">
        <v>4327</v>
      </c>
      <c r="BH3440" s="93" t="str">
        <f t="shared" si="117"/>
        <v>Tennessee Claiborne</v>
      </c>
      <c r="BI3440" s="18" t="s">
        <v>1799</v>
      </c>
      <c r="BJ3440" s="18" t="s">
        <v>6841</v>
      </c>
      <c r="BK3440" s="18" t="s">
        <v>6841</v>
      </c>
      <c r="BL3440" s="18" t="s">
        <v>6841</v>
      </c>
      <c r="BM3440" s="94" t="s">
        <v>6842</v>
      </c>
    </row>
    <row r="3441" spans="53:65" ht="15" x14ac:dyDescent="0.25">
      <c r="BA3441" s="91" t="s">
        <v>6874</v>
      </c>
      <c r="BB3441" s="91" t="s">
        <v>361</v>
      </c>
      <c r="BC3441" s="91" t="s">
        <v>6742</v>
      </c>
      <c r="BD3441" s="423"/>
      <c r="BE3441">
        <v>3433</v>
      </c>
      <c r="BF3441" s="93" t="s">
        <v>6839</v>
      </c>
      <c r="BG3441" s="311" t="s">
        <v>596</v>
      </c>
      <c r="BH3441" s="93" t="str">
        <f t="shared" si="117"/>
        <v>Tennessee Clay</v>
      </c>
      <c r="BI3441" s="93" t="s">
        <v>197</v>
      </c>
      <c r="BJ3441" s="93" t="s">
        <v>5725</v>
      </c>
      <c r="BK3441" s="93" t="s">
        <v>438</v>
      </c>
      <c r="BL3441" s="100" t="str">
        <f>" "</f>
        <v xml:space="preserve"> </v>
      </c>
      <c r="BM3441" s="95" t="s">
        <v>1125</v>
      </c>
    </row>
    <row r="3442" spans="53:65" ht="15" x14ac:dyDescent="0.25">
      <c r="BA3442" s="90" t="s">
        <v>6875</v>
      </c>
      <c r="BB3442" s="90" t="s">
        <v>361</v>
      </c>
      <c r="BC3442" s="90" t="s">
        <v>6742</v>
      </c>
      <c r="BD3442" s="423"/>
      <c r="BE3442">
        <v>3434</v>
      </c>
      <c r="BF3442" s="93" t="s">
        <v>6839</v>
      </c>
      <c r="BG3442" s="311" t="s">
        <v>596</v>
      </c>
      <c r="BH3442" s="93" t="str">
        <f t="shared" si="117"/>
        <v>Tennessee Clay</v>
      </c>
      <c r="BI3442" s="18" t="s">
        <v>1799</v>
      </c>
      <c r="BJ3442" s="18" t="s">
        <v>6841</v>
      </c>
      <c r="BK3442" s="18" t="s">
        <v>6841</v>
      </c>
      <c r="BL3442" s="18" t="s">
        <v>6841</v>
      </c>
      <c r="BM3442" s="94" t="s">
        <v>6842</v>
      </c>
    </row>
    <row r="3443" spans="53:65" ht="15" x14ac:dyDescent="0.25">
      <c r="BA3443" s="90"/>
      <c r="BB3443" s="90"/>
      <c r="BC3443" s="90"/>
      <c r="BD3443" s="423"/>
      <c r="BE3443">
        <v>3435</v>
      </c>
      <c r="BF3443" s="93" t="s">
        <v>6839</v>
      </c>
      <c r="BG3443" s="311" t="s">
        <v>6876</v>
      </c>
      <c r="BH3443" s="93" t="str">
        <f t="shared" si="117"/>
        <v>Tennessee Cocke</v>
      </c>
      <c r="BI3443" s="93" t="s">
        <v>197</v>
      </c>
      <c r="BJ3443" s="93" t="s">
        <v>5725</v>
      </c>
      <c r="BK3443" s="93" t="s">
        <v>438</v>
      </c>
      <c r="BL3443" s="100" t="str">
        <f>" "</f>
        <v xml:space="preserve"> </v>
      </c>
      <c r="BM3443" s="95" t="s">
        <v>1125</v>
      </c>
    </row>
    <row r="3444" spans="53:65" ht="15" x14ac:dyDescent="0.25">
      <c r="BA3444" s="91" t="s">
        <v>6877</v>
      </c>
      <c r="BB3444" s="91" t="s">
        <v>361</v>
      </c>
      <c r="BC3444" s="91" t="s">
        <v>6742</v>
      </c>
      <c r="BD3444" s="423"/>
      <c r="BE3444">
        <v>3436</v>
      </c>
      <c r="BF3444" s="93" t="s">
        <v>6839</v>
      </c>
      <c r="BG3444" s="311" t="s">
        <v>6876</v>
      </c>
      <c r="BH3444" s="93" t="str">
        <f t="shared" si="117"/>
        <v>Tennessee Cocke</v>
      </c>
      <c r="BI3444" s="18" t="s">
        <v>1799</v>
      </c>
      <c r="BJ3444" s="18" t="s">
        <v>6841</v>
      </c>
      <c r="BK3444" s="18" t="s">
        <v>6841</v>
      </c>
      <c r="BL3444" s="18" t="s">
        <v>6841</v>
      </c>
      <c r="BM3444" s="94" t="s">
        <v>6842</v>
      </c>
    </row>
    <row r="3445" spans="53:65" ht="15" x14ac:dyDescent="0.25">
      <c r="BA3445" s="90" t="s">
        <v>6878</v>
      </c>
      <c r="BB3445" s="90" t="s">
        <v>361</v>
      </c>
      <c r="BC3445" s="90" t="s">
        <v>6742</v>
      </c>
      <c r="BD3445" s="423"/>
      <c r="BE3445">
        <v>3437</v>
      </c>
      <c r="BF3445" s="18" t="s">
        <v>6839</v>
      </c>
      <c r="BG3445" s="312" t="s">
        <v>621</v>
      </c>
      <c r="BH3445" s="93" t="str">
        <f t="shared" si="117"/>
        <v>Tennessee Coffee</v>
      </c>
      <c r="BI3445" s="18" t="s">
        <v>1799</v>
      </c>
      <c r="BJ3445" s="18" t="s">
        <v>6841</v>
      </c>
      <c r="BK3445" s="18" t="s">
        <v>6841</v>
      </c>
      <c r="BL3445" s="18" t="s">
        <v>6841</v>
      </c>
      <c r="BM3445" s="94" t="s">
        <v>6842</v>
      </c>
    </row>
    <row r="3446" spans="53:65" ht="15" x14ac:dyDescent="0.25">
      <c r="BA3446" s="91" t="s">
        <v>6879</v>
      </c>
      <c r="BB3446" s="91" t="s">
        <v>361</v>
      </c>
      <c r="BC3446" s="91" t="s">
        <v>6742</v>
      </c>
      <c r="BD3446" s="423"/>
      <c r="BE3446">
        <v>3438</v>
      </c>
      <c r="BF3446" s="18" t="s">
        <v>6839</v>
      </c>
      <c r="BG3446" s="312" t="s">
        <v>621</v>
      </c>
      <c r="BH3446" s="93" t="str">
        <f>_xlfn.CONCAT(BF3446," ",BG3446)</f>
        <v>Tennessee Coffee</v>
      </c>
      <c r="BI3446" s="93" t="s">
        <v>197</v>
      </c>
      <c r="BJ3446" s="93" t="s">
        <v>5725</v>
      </c>
      <c r="BK3446" s="93" t="s">
        <v>438</v>
      </c>
      <c r="BL3446" s="100" t="str">
        <f>" "</f>
        <v xml:space="preserve"> </v>
      </c>
      <c r="BM3446" s="95" t="s">
        <v>1125</v>
      </c>
    </row>
    <row r="3447" spans="53:65" ht="15" x14ac:dyDescent="0.25">
      <c r="BA3447" s="90" t="s">
        <v>6880</v>
      </c>
      <c r="BB3447" s="90" t="s">
        <v>361</v>
      </c>
      <c r="BC3447" s="90" t="s">
        <v>6742</v>
      </c>
      <c r="BD3447" s="423"/>
      <c r="BE3447">
        <v>3439</v>
      </c>
      <c r="BF3447" s="93" t="s">
        <v>6839</v>
      </c>
      <c r="BG3447" s="311" t="s">
        <v>6881</v>
      </c>
      <c r="BH3447" s="93" t="str">
        <f t="shared" si="117"/>
        <v>Tennessee Crockett</v>
      </c>
      <c r="BI3447" s="18" t="s">
        <v>1799</v>
      </c>
      <c r="BJ3447" s="18" t="s">
        <v>6841</v>
      </c>
      <c r="BK3447" s="18" t="s">
        <v>6841</v>
      </c>
      <c r="BL3447" s="18" t="s">
        <v>6841</v>
      </c>
      <c r="BM3447" s="94" t="s">
        <v>6842</v>
      </c>
    </row>
    <row r="3448" spans="53:65" ht="15" x14ac:dyDescent="0.25">
      <c r="BA3448" s="91" t="s">
        <v>6882</v>
      </c>
      <c r="BB3448" s="91" t="s">
        <v>361</v>
      </c>
      <c r="BC3448" s="91" t="s">
        <v>6742</v>
      </c>
      <c r="BD3448" s="423"/>
      <c r="BE3448">
        <v>3440</v>
      </c>
      <c r="BF3448" s="93" t="s">
        <v>6839</v>
      </c>
      <c r="BG3448" s="311" t="s">
        <v>6881</v>
      </c>
      <c r="BH3448" s="93" t="str">
        <f t="shared" si="117"/>
        <v>Tennessee Crockett</v>
      </c>
      <c r="BI3448" s="93" t="s">
        <v>197</v>
      </c>
      <c r="BJ3448" s="93" t="s">
        <v>5725</v>
      </c>
      <c r="BK3448" s="93" t="s">
        <v>438</v>
      </c>
      <c r="BL3448" s="100" t="str">
        <f>" "</f>
        <v xml:space="preserve"> </v>
      </c>
      <c r="BM3448" s="95" t="s">
        <v>1125</v>
      </c>
    </row>
    <row r="3449" spans="53:65" ht="15" x14ac:dyDescent="0.25">
      <c r="BA3449" s="90" t="s">
        <v>6883</v>
      </c>
      <c r="BB3449" s="90" t="s">
        <v>361</v>
      </c>
      <c r="BC3449" s="90" t="s">
        <v>6742</v>
      </c>
      <c r="BD3449" s="423"/>
      <c r="BE3449">
        <v>3441</v>
      </c>
      <c r="BF3449" s="93" t="s">
        <v>6839</v>
      </c>
      <c r="BG3449" s="311" t="s">
        <v>3097</v>
      </c>
      <c r="BH3449" s="93" t="str">
        <f t="shared" ref="BH3449:BH3541" si="118">_xlfn.CONCAT(BF3449," ",BG3449)</f>
        <v>Tennessee Cumberland</v>
      </c>
      <c r="BI3449" s="93" t="s">
        <v>197</v>
      </c>
      <c r="BJ3449" s="93" t="s">
        <v>5725</v>
      </c>
      <c r="BK3449" s="93" t="s">
        <v>438</v>
      </c>
      <c r="BL3449" s="100" t="str">
        <f>" "</f>
        <v xml:space="preserve"> </v>
      </c>
      <c r="BM3449" s="95" t="s">
        <v>1125</v>
      </c>
    </row>
    <row r="3450" spans="53:65" ht="15" x14ac:dyDescent="0.25">
      <c r="BA3450" s="90" t="s">
        <v>6884</v>
      </c>
      <c r="BB3450" s="90" t="s">
        <v>361</v>
      </c>
      <c r="BC3450" s="90" t="s">
        <v>6742</v>
      </c>
      <c r="BD3450" s="423"/>
      <c r="BE3450">
        <v>3442</v>
      </c>
      <c r="BF3450" s="93" t="s">
        <v>6839</v>
      </c>
      <c r="BG3450" s="311" t="s">
        <v>3097</v>
      </c>
      <c r="BH3450" s="93" t="str">
        <f t="shared" si="118"/>
        <v>Tennessee Cumberland</v>
      </c>
      <c r="BI3450" s="18" t="s">
        <v>1799</v>
      </c>
      <c r="BJ3450" s="18" t="s">
        <v>6841</v>
      </c>
      <c r="BK3450" s="18" t="s">
        <v>6841</v>
      </c>
      <c r="BL3450" s="18" t="s">
        <v>6841</v>
      </c>
      <c r="BM3450" s="94" t="s">
        <v>6842</v>
      </c>
    </row>
    <row r="3451" spans="53:65" ht="15" x14ac:dyDescent="0.25">
      <c r="BA3451" s="91" t="s">
        <v>6885</v>
      </c>
      <c r="BB3451" s="91" t="s">
        <v>361</v>
      </c>
      <c r="BC3451" s="91" t="s">
        <v>6742</v>
      </c>
      <c r="BD3451" s="423"/>
      <c r="BE3451">
        <v>3443</v>
      </c>
      <c r="BF3451" s="18" t="s">
        <v>6839</v>
      </c>
      <c r="BG3451" s="312" t="s">
        <v>5795</v>
      </c>
      <c r="BH3451" s="93" t="str">
        <f>_xlfn.CONCAT(BF3451," ",BG3451)</f>
        <v>Tennessee Davidson</v>
      </c>
      <c r="BI3451" s="18" t="s">
        <v>1799</v>
      </c>
      <c r="BJ3451" s="18" t="s">
        <v>6841</v>
      </c>
      <c r="BK3451" s="18" t="s">
        <v>6841</v>
      </c>
      <c r="BL3451" s="18" t="s">
        <v>6841</v>
      </c>
      <c r="BM3451" s="94" t="s">
        <v>6842</v>
      </c>
    </row>
    <row r="3452" spans="53:65" ht="15" x14ac:dyDescent="0.25">
      <c r="BA3452" s="90" t="s">
        <v>6886</v>
      </c>
      <c r="BB3452" s="90" t="s">
        <v>361</v>
      </c>
      <c r="BC3452" s="90" t="s">
        <v>6742</v>
      </c>
      <c r="BD3452" s="423"/>
      <c r="BE3452">
        <v>3444</v>
      </c>
      <c r="BF3452" s="18" t="s">
        <v>6839</v>
      </c>
      <c r="BG3452" s="312" t="s">
        <v>5795</v>
      </c>
      <c r="BH3452" s="93" t="str">
        <f>_xlfn.CONCAT(BF3452," ",BG3452)</f>
        <v>Tennessee Davidson</v>
      </c>
      <c r="BI3452" s="93" t="s">
        <v>446</v>
      </c>
      <c r="BJ3452" s="93" t="s">
        <v>6846</v>
      </c>
      <c r="BK3452" s="93" t="s">
        <v>6846</v>
      </c>
      <c r="BL3452" s="93" t="s">
        <v>6846</v>
      </c>
      <c r="BM3452" s="95" t="s">
        <v>308</v>
      </c>
    </row>
    <row r="3453" spans="53:65" ht="15" x14ac:dyDescent="0.25">
      <c r="BA3453" s="91" t="s">
        <v>6887</v>
      </c>
      <c r="BB3453" s="91" t="s">
        <v>361</v>
      </c>
      <c r="BC3453" s="91" t="s">
        <v>6742</v>
      </c>
      <c r="BD3453" s="423"/>
      <c r="BE3453">
        <v>3445</v>
      </c>
      <c r="BF3453" s="18" t="s">
        <v>6839</v>
      </c>
      <c r="BG3453" s="312" t="s">
        <v>741</v>
      </c>
      <c r="BH3453" s="93" t="str">
        <f t="shared" si="118"/>
        <v>Tennessee De Kalb</v>
      </c>
      <c r="BI3453" s="93" t="s">
        <v>446</v>
      </c>
      <c r="BJ3453" s="93" t="s">
        <v>6846</v>
      </c>
      <c r="BK3453" s="93" t="s">
        <v>6846</v>
      </c>
      <c r="BL3453" s="93" t="s">
        <v>6846</v>
      </c>
      <c r="BM3453" s="95" t="s">
        <v>308</v>
      </c>
    </row>
    <row r="3454" spans="53:65" ht="15" x14ac:dyDescent="0.25">
      <c r="BA3454" s="91" t="s">
        <v>6888</v>
      </c>
      <c r="BB3454" s="91" t="s">
        <v>361</v>
      </c>
      <c r="BC3454" s="91" t="s">
        <v>6742</v>
      </c>
      <c r="BD3454" s="423"/>
      <c r="BE3454">
        <v>3446</v>
      </c>
      <c r="BF3454" s="18" t="s">
        <v>6839</v>
      </c>
      <c r="BG3454" s="312" t="s">
        <v>741</v>
      </c>
      <c r="BH3454" s="93" t="str">
        <f>_xlfn.CONCAT(BF3454," ",BG3454)</f>
        <v>Tennessee De Kalb</v>
      </c>
      <c r="BI3454" s="18" t="s">
        <v>1799</v>
      </c>
      <c r="BJ3454" s="18" t="s">
        <v>6841</v>
      </c>
      <c r="BK3454" s="18" t="s">
        <v>6841</v>
      </c>
      <c r="BL3454" s="18" t="s">
        <v>6841</v>
      </c>
      <c r="BM3454" s="94" t="s">
        <v>6842</v>
      </c>
    </row>
    <row r="3455" spans="53:65" ht="15" x14ac:dyDescent="0.25">
      <c r="BA3455" s="90" t="s">
        <v>6889</v>
      </c>
      <c r="BB3455" s="90" t="s">
        <v>361</v>
      </c>
      <c r="BC3455" s="90" t="s">
        <v>6742</v>
      </c>
      <c r="BD3455" s="423"/>
      <c r="BE3455">
        <v>3447</v>
      </c>
      <c r="BF3455" s="18" t="s">
        <v>6839</v>
      </c>
      <c r="BG3455" s="312" t="s">
        <v>2336</v>
      </c>
      <c r="BH3455" s="93" t="str">
        <f t="shared" si="118"/>
        <v>Tennessee Decatur</v>
      </c>
      <c r="BI3455" s="93" t="s">
        <v>197</v>
      </c>
      <c r="BJ3455" s="93" t="s">
        <v>5725</v>
      </c>
      <c r="BK3455" s="93" t="s">
        <v>438</v>
      </c>
      <c r="BL3455" s="100" t="str">
        <f>" "</f>
        <v xml:space="preserve"> </v>
      </c>
      <c r="BM3455" s="95" t="s">
        <v>1125</v>
      </c>
    </row>
    <row r="3456" spans="53:65" ht="15" x14ac:dyDescent="0.25">
      <c r="BA3456" s="91" t="s">
        <v>6890</v>
      </c>
      <c r="BB3456" s="91" t="s">
        <v>361</v>
      </c>
      <c r="BC3456" s="91" t="s">
        <v>6742</v>
      </c>
      <c r="BD3456" s="423"/>
      <c r="BE3456">
        <v>3448</v>
      </c>
      <c r="BF3456" s="18" t="s">
        <v>6839</v>
      </c>
      <c r="BG3456" s="312" t="s">
        <v>6891</v>
      </c>
      <c r="BH3456" s="93" t="str">
        <f t="shared" si="118"/>
        <v>Tennessee Dickson</v>
      </c>
      <c r="BI3456" s="18" t="s">
        <v>1799</v>
      </c>
      <c r="BJ3456" s="18" t="s">
        <v>6841</v>
      </c>
      <c r="BK3456" s="18" t="s">
        <v>6841</v>
      </c>
      <c r="BL3456" s="18" t="s">
        <v>6841</v>
      </c>
      <c r="BM3456" s="94" t="s">
        <v>6842</v>
      </c>
    </row>
    <row r="3457" spans="53:65" ht="15" x14ac:dyDescent="0.25">
      <c r="BA3457" s="90" t="s">
        <v>6892</v>
      </c>
      <c r="BB3457" s="90" t="s">
        <v>361</v>
      </c>
      <c r="BC3457" s="90" t="s">
        <v>6742</v>
      </c>
      <c r="BD3457" s="423"/>
      <c r="BE3457">
        <v>3449</v>
      </c>
      <c r="BF3457" s="18" t="s">
        <v>6839</v>
      </c>
      <c r="BG3457" s="312" t="s">
        <v>6891</v>
      </c>
      <c r="BH3457" s="93" t="str">
        <f>_xlfn.CONCAT(BF3457," ",BG3457)</f>
        <v>Tennessee Dickson</v>
      </c>
      <c r="BI3457" s="93" t="s">
        <v>446</v>
      </c>
      <c r="BJ3457" s="93" t="s">
        <v>6846</v>
      </c>
      <c r="BK3457" s="93" t="s">
        <v>6846</v>
      </c>
      <c r="BL3457" s="93" t="s">
        <v>6846</v>
      </c>
      <c r="BM3457" s="95" t="s">
        <v>308</v>
      </c>
    </row>
    <row r="3458" spans="53:65" ht="15" x14ac:dyDescent="0.25">
      <c r="BA3458" s="91" t="s">
        <v>6893</v>
      </c>
      <c r="BB3458" s="91" t="s">
        <v>361</v>
      </c>
      <c r="BC3458" s="91" t="s">
        <v>6742</v>
      </c>
      <c r="BD3458" s="423"/>
      <c r="BE3458">
        <v>3450</v>
      </c>
      <c r="BF3458" s="18" t="s">
        <v>6839</v>
      </c>
      <c r="BG3458" s="312" t="s">
        <v>6894</v>
      </c>
      <c r="BH3458" s="93" t="str">
        <f t="shared" si="118"/>
        <v>Tennessee Dyer</v>
      </c>
      <c r="BI3458" s="18" t="s">
        <v>1799</v>
      </c>
      <c r="BJ3458" s="18" t="s">
        <v>6841</v>
      </c>
      <c r="BK3458" s="18" t="s">
        <v>6841</v>
      </c>
      <c r="BL3458" s="18" t="s">
        <v>6841</v>
      </c>
      <c r="BM3458" s="94" t="s">
        <v>6842</v>
      </c>
    </row>
    <row r="3459" spans="53:65" ht="15" x14ac:dyDescent="0.25">
      <c r="BA3459" s="90" t="s">
        <v>6895</v>
      </c>
      <c r="BB3459" s="90" t="s">
        <v>361</v>
      </c>
      <c r="BC3459" s="90" t="s">
        <v>6742</v>
      </c>
      <c r="BD3459" s="423"/>
      <c r="BE3459">
        <v>3451</v>
      </c>
      <c r="BF3459" s="18" t="s">
        <v>6839</v>
      </c>
      <c r="BG3459" s="312" t="s">
        <v>6894</v>
      </c>
      <c r="BH3459" s="93" t="str">
        <f>_xlfn.CONCAT(BF3459," ",BG3459)</f>
        <v>Tennessee Dyer</v>
      </c>
      <c r="BI3459" s="93" t="s">
        <v>446</v>
      </c>
      <c r="BJ3459" s="93" t="s">
        <v>6846</v>
      </c>
      <c r="BK3459" s="93" t="s">
        <v>6846</v>
      </c>
      <c r="BL3459" s="93" t="s">
        <v>6846</v>
      </c>
      <c r="BM3459" s="95" t="s">
        <v>308</v>
      </c>
    </row>
    <row r="3460" spans="53:65" ht="15" x14ac:dyDescent="0.25">
      <c r="BA3460" s="90" t="s">
        <v>6896</v>
      </c>
      <c r="BB3460" s="90" t="s">
        <v>361</v>
      </c>
      <c r="BC3460" s="90" t="s">
        <v>6742</v>
      </c>
      <c r="BD3460" s="423"/>
      <c r="BE3460">
        <v>3452</v>
      </c>
      <c r="BF3460" s="18" t="s">
        <v>6839</v>
      </c>
      <c r="BG3460" s="312" t="s">
        <v>786</v>
      </c>
      <c r="BH3460" s="93" t="str">
        <f t="shared" si="118"/>
        <v>Tennessee Fayette</v>
      </c>
      <c r="BI3460" s="93" t="s">
        <v>197</v>
      </c>
      <c r="BJ3460" s="93" t="s">
        <v>5725</v>
      </c>
      <c r="BK3460" s="93" t="s">
        <v>438</v>
      </c>
      <c r="BL3460" s="100" t="str">
        <f>" "</f>
        <v xml:space="preserve"> </v>
      </c>
      <c r="BM3460" s="95" t="s">
        <v>1125</v>
      </c>
    </row>
    <row r="3461" spans="53:65" ht="15" x14ac:dyDescent="0.25">
      <c r="BA3461" s="91" t="s">
        <v>6897</v>
      </c>
      <c r="BB3461" s="91" t="s">
        <v>361</v>
      </c>
      <c r="BC3461" s="91" t="s">
        <v>6742</v>
      </c>
      <c r="BD3461" s="423"/>
      <c r="BE3461">
        <v>3453</v>
      </c>
      <c r="BF3461" s="93" t="s">
        <v>6839</v>
      </c>
      <c r="BG3461" s="311" t="s">
        <v>6898</v>
      </c>
      <c r="BH3461" s="93" t="str">
        <f t="shared" si="118"/>
        <v>Tennessee Fentress</v>
      </c>
      <c r="BI3461" s="93" t="s">
        <v>197</v>
      </c>
      <c r="BJ3461" s="93" t="s">
        <v>5725</v>
      </c>
      <c r="BK3461" s="93" t="s">
        <v>438</v>
      </c>
      <c r="BL3461" s="100" t="str">
        <f>" "</f>
        <v xml:space="preserve"> </v>
      </c>
      <c r="BM3461" s="95" t="s">
        <v>1125</v>
      </c>
    </row>
    <row r="3462" spans="53:65" ht="15" x14ac:dyDescent="0.25">
      <c r="BA3462" s="90" t="s">
        <v>6899</v>
      </c>
      <c r="BB3462" s="90" t="s">
        <v>361</v>
      </c>
      <c r="BC3462" s="90" t="s">
        <v>6742</v>
      </c>
      <c r="BD3462" s="423"/>
      <c r="BE3462">
        <v>3454</v>
      </c>
      <c r="BF3462" s="93" t="s">
        <v>6839</v>
      </c>
      <c r="BG3462" s="311" t="s">
        <v>6898</v>
      </c>
      <c r="BH3462" s="93" t="str">
        <f t="shared" si="118"/>
        <v>Tennessee Fentress</v>
      </c>
      <c r="BI3462" s="18" t="s">
        <v>1799</v>
      </c>
      <c r="BJ3462" s="18" t="s">
        <v>6841</v>
      </c>
      <c r="BK3462" s="18" t="s">
        <v>6841</v>
      </c>
      <c r="BL3462" s="18" t="s">
        <v>6841</v>
      </c>
      <c r="BM3462" s="94" t="s">
        <v>6842</v>
      </c>
    </row>
    <row r="3463" spans="53:65" ht="15" x14ac:dyDescent="0.25">
      <c r="BA3463" s="91" t="s">
        <v>6900</v>
      </c>
      <c r="BB3463" s="91" t="s">
        <v>361</v>
      </c>
      <c r="BC3463" s="91" t="s">
        <v>6742</v>
      </c>
      <c r="BD3463" s="423"/>
      <c r="BE3463">
        <v>3455</v>
      </c>
      <c r="BF3463" s="18" t="s">
        <v>6839</v>
      </c>
      <c r="BG3463" s="312" t="s">
        <v>795</v>
      </c>
      <c r="BH3463" s="93" t="str">
        <f t="shared" si="118"/>
        <v>Tennessee Franklin</v>
      </c>
      <c r="BI3463" s="18" t="s">
        <v>1799</v>
      </c>
      <c r="BJ3463" s="18" t="s">
        <v>6841</v>
      </c>
      <c r="BK3463" s="18" t="s">
        <v>6841</v>
      </c>
      <c r="BL3463" s="18" t="s">
        <v>6841</v>
      </c>
      <c r="BM3463" s="94" t="s">
        <v>6842</v>
      </c>
    </row>
    <row r="3464" spans="53:65" ht="15" x14ac:dyDescent="0.25">
      <c r="BA3464" s="91" t="s">
        <v>6901</v>
      </c>
      <c r="BB3464" s="91" t="s">
        <v>361</v>
      </c>
      <c r="BC3464" s="91" t="s">
        <v>6742</v>
      </c>
      <c r="BD3464" s="423"/>
      <c r="BE3464">
        <v>3456</v>
      </c>
      <c r="BF3464" s="18" t="s">
        <v>6839</v>
      </c>
      <c r="BG3464" s="312" t="s">
        <v>795</v>
      </c>
      <c r="BH3464" s="93" t="str">
        <f>_xlfn.CONCAT(BF3464," ",BG3464)</f>
        <v>Tennessee Franklin</v>
      </c>
      <c r="BI3464" s="93" t="s">
        <v>197</v>
      </c>
      <c r="BJ3464" s="93" t="s">
        <v>5725</v>
      </c>
      <c r="BK3464" s="93" t="s">
        <v>438</v>
      </c>
      <c r="BL3464" s="100" t="str">
        <f>" "</f>
        <v xml:space="preserve"> </v>
      </c>
      <c r="BM3464" s="95" t="s">
        <v>1125</v>
      </c>
    </row>
    <row r="3465" spans="53:65" ht="15" x14ac:dyDescent="0.25">
      <c r="BA3465" s="90" t="s">
        <v>6902</v>
      </c>
      <c r="BB3465" s="90" t="s">
        <v>361</v>
      </c>
      <c r="BC3465" s="90" t="s">
        <v>6742</v>
      </c>
      <c r="BD3465" s="423"/>
      <c r="BE3465">
        <v>3457</v>
      </c>
      <c r="BF3465" s="18" t="s">
        <v>6839</v>
      </c>
      <c r="BG3465" s="312" t="s">
        <v>3460</v>
      </c>
      <c r="BH3465" s="93" t="str">
        <f t="shared" si="118"/>
        <v>Tennessee Gibson</v>
      </c>
      <c r="BI3465" s="93" t="s">
        <v>446</v>
      </c>
      <c r="BJ3465" s="93" t="s">
        <v>6846</v>
      </c>
      <c r="BK3465" s="93" t="s">
        <v>6846</v>
      </c>
      <c r="BL3465" s="93" t="s">
        <v>6846</v>
      </c>
      <c r="BM3465" s="95" t="s">
        <v>308</v>
      </c>
    </row>
    <row r="3466" spans="53:65" ht="15" x14ac:dyDescent="0.25">
      <c r="BA3466" s="90" t="s">
        <v>6903</v>
      </c>
      <c r="BB3466" s="90" t="s">
        <v>361</v>
      </c>
      <c r="BC3466" s="90" t="s">
        <v>6742</v>
      </c>
      <c r="BD3466" s="423"/>
      <c r="BF3466" s="18" t="s">
        <v>6839</v>
      </c>
      <c r="BG3466" s="312" t="s">
        <v>6904</v>
      </c>
      <c r="BH3466" s="93" t="str">
        <f t="shared" si="118"/>
        <v>Tennessee Giles</v>
      </c>
      <c r="BI3466" s="93" t="s">
        <v>197</v>
      </c>
      <c r="BJ3466" s="93" t="s">
        <v>5725</v>
      </c>
      <c r="BK3466" s="93" t="s">
        <v>438</v>
      </c>
      <c r="BL3466" s="100" t="str">
        <f>" "</f>
        <v xml:space="preserve"> </v>
      </c>
      <c r="BM3466" s="95" t="s">
        <v>1125</v>
      </c>
    </row>
    <row r="3467" spans="53:65" ht="15" x14ac:dyDescent="0.25">
      <c r="BA3467" s="90" t="s">
        <v>6905</v>
      </c>
      <c r="BB3467" s="90" t="s">
        <v>361</v>
      </c>
      <c r="BC3467" s="90" t="s">
        <v>6742</v>
      </c>
      <c r="BD3467" s="423"/>
      <c r="BE3467">
        <v>3458</v>
      </c>
      <c r="BF3467" s="18" t="s">
        <v>6839</v>
      </c>
      <c r="BG3467" s="312" t="s">
        <v>3460</v>
      </c>
      <c r="BH3467" s="93" t="str">
        <f>_xlfn.CONCAT(BF3467," ",BG3467)</f>
        <v>Tennessee Gibson</v>
      </c>
      <c r="BI3467" s="18" t="s">
        <v>1799</v>
      </c>
      <c r="BJ3467" s="18" t="s">
        <v>6841</v>
      </c>
      <c r="BK3467" s="18" t="s">
        <v>6841</v>
      </c>
      <c r="BL3467" s="18" t="s">
        <v>6841</v>
      </c>
      <c r="BM3467" s="94" t="s">
        <v>6842</v>
      </c>
    </row>
    <row r="3468" spans="53:65" ht="15" x14ac:dyDescent="0.25">
      <c r="BA3468" s="91" t="s">
        <v>6906</v>
      </c>
      <c r="BB3468" s="91" t="s">
        <v>361</v>
      </c>
      <c r="BC3468" s="91" t="s">
        <v>6742</v>
      </c>
      <c r="BD3468" s="423"/>
      <c r="BE3468">
        <v>3459</v>
      </c>
      <c r="BF3468" s="18" t="s">
        <v>6839</v>
      </c>
      <c r="BG3468" s="312" t="s">
        <v>6904</v>
      </c>
      <c r="BH3468" s="93" t="str">
        <f>_xlfn.CONCAT(BF3468," ",BG3468)</f>
        <v>Tennessee Giles</v>
      </c>
      <c r="BI3468" s="18" t="s">
        <v>1799</v>
      </c>
      <c r="BJ3468" s="18" t="s">
        <v>6841</v>
      </c>
      <c r="BK3468" s="18" t="s">
        <v>6841</v>
      </c>
      <c r="BL3468" s="18" t="s">
        <v>6841</v>
      </c>
      <c r="BM3468" s="94" t="s">
        <v>6842</v>
      </c>
    </row>
    <row r="3469" spans="53:65" ht="15" x14ac:dyDescent="0.25">
      <c r="BA3469" s="90" t="s">
        <v>6907</v>
      </c>
      <c r="BB3469" s="90" t="s">
        <v>361</v>
      </c>
      <c r="BC3469" s="90" t="s">
        <v>6742</v>
      </c>
      <c r="BD3469" s="423"/>
      <c r="BE3469">
        <v>3460</v>
      </c>
      <c r="BF3469" s="93" t="s">
        <v>6839</v>
      </c>
      <c r="BG3469" s="311" t="s">
        <v>6908</v>
      </c>
      <c r="BH3469" s="93" t="str">
        <f t="shared" si="118"/>
        <v>Tennessee Grainger</v>
      </c>
      <c r="BI3469" s="93" t="s">
        <v>197</v>
      </c>
      <c r="BJ3469" s="93" t="s">
        <v>5725</v>
      </c>
      <c r="BK3469" s="93" t="s">
        <v>438</v>
      </c>
      <c r="BL3469" s="100" t="str">
        <f>" "</f>
        <v xml:space="preserve"> </v>
      </c>
      <c r="BM3469" s="95" t="s">
        <v>1125</v>
      </c>
    </row>
    <row r="3470" spans="53:65" ht="15" x14ac:dyDescent="0.25">
      <c r="BA3470" s="91" t="s">
        <v>6909</v>
      </c>
      <c r="BB3470" s="91" t="s">
        <v>361</v>
      </c>
      <c r="BC3470" s="91" t="s">
        <v>6742</v>
      </c>
      <c r="BD3470" s="423"/>
      <c r="BE3470">
        <v>3461</v>
      </c>
      <c r="BF3470" s="93" t="s">
        <v>6839</v>
      </c>
      <c r="BG3470" s="311" t="s">
        <v>6908</v>
      </c>
      <c r="BH3470" s="93" t="str">
        <f t="shared" si="118"/>
        <v>Tennessee Grainger</v>
      </c>
      <c r="BI3470" s="18" t="s">
        <v>1799</v>
      </c>
      <c r="BJ3470" s="18" t="s">
        <v>6841</v>
      </c>
      <c r="BK3470" s="18" t="s">
        <v>6841</v>
      </c>
      <c r="BL3470" s="18" t="s">
        <v>6841</v>
      </c>
      <c r="BM3470" s="94" t="s">
        <v>6842</v>
      </c>
    </row>
    <row r="3471" spans="53:65" ht="15" x14ac:dyDescent="0.25">
      <c r="BA3471" s="90" t="s">
        <v>6910</v>
      </c>
      <c r="BB3471" s="90" t="s">
        <v>361</v>
      </c>
      <c r="BC3471" s="90" t="s">
        <v>6742</v>
      </c>
      <c r="BD3471" s="423"/>
      <c r="BE3471">
        <v>3462</v>
      </c>
      <c r="BF3471" s="93" t="s">
        <v>6839</v>
      </c>
      <c r="BG3471" s="311" t="s">
        <v>814</v>
      </c>
      <c r="BH3471" s="93" t="str">
        <f t="shared" si="118"/>
        <v>Tennessee Greene</v>
      </c>
      <c r="BI3471" s="93" t="s">
        <v>197</v>
      </c>
      <c r="BJ3471" s="93" t="s">
        <v>5725</v>
      </c>
      <c r="BK3471" s="93" t="s">
        <v>438</v>
      </c>
      <c r="BL3471" s="100" t="str">
        <f>" "</f>
        <v xml:space="preserve"> </v>
      </c>
      <c r="BM3471" s="95" t="s">
        <v>1125</v>
      </c>
    </row>
    <row r="3472" spans="53:65" ht="15" x14ac:dyDescent="0.25">
      <c r="BA3472" s="91" t="s">
        <v>6911</v>
      </c>
      <c r="BB3472" s="91" t="s">
        <v>361</v>
      </c>
      <c r="BC3472" s="91" t="s">
        <v>6742</v>
      </c>
      <c r="BD3472" s="423"/>
      <c r="BE3472">
        <v>3463</v>
      </c>
      <c r="BF3472" s="93" t="s">
        <v>6839</v>
      </c>
      <c r="BG3472" s="311" t="s">
        <v>814</v>
      </c>
      <c r="BH3472" s="93" t="str">
        <f t="shared" si="118"/>
        <v>Tennessee Greene</v>
      </c>
      <c r="BI3472" s="18" t="s">
        <v>1799</v>
      </c>
      <c r="BJ3472" s="18" t="s">
        <v>6841</v>
      </c>
      <c r="BK3472" s="18" t="s">
        <v>6841</v>
      </c>
      <c r="BL3472" s="18" t="s">
        <v>6841</v>
      </c>
      <c r="BM3472" s="94" t="s">
        <v>6842</v>
      </c>
    </row>
    <row r="3473" spans="53:65" ht="15" x14ac:dyDescent="0.25">
      <c r="BA3473" s="91" t="s">
        <v>6912</v>
      </c>
      <c r="BB3473" s="91" t="s">
        <v>361</v>
      </c>
      <c r="BC3473" s="91" t="s">
        <v>6742</v>
      </c>
      <c r="BD3473" s="423"/>
      <c r="BE3473">
        <v>3464</v>
      </c>
      <c r="BF3473" s="18" t="s">
        <v>6839</v>
      </c>
      <c r="BG3473" s="312" t="s">
        <v>3160</v>
      </c>
      <c r="BH3473" s="93" t="str">
        <f t="shared" si="118"/>
        <v>Tennessee Grundy</v>
      </c>
      <c r="BI3473" s="18" t="s">
        <v>1799</v>
      </c>
      <c r="BJ3473" s="18" t="s">
        <v>6841</v>
      </c>
      <c r="BK3473" s="18" t="s">
        <v>6841</v>
      </c>
      <c r="BL3473" s="18" t="s">
        <v>6841</v>
      </c>
      <c r="BM3473" s="94" t="s">
        <v>6842</v>
      </c>
    </row>
    <row r="3474" spans="53:65" ht="15" x14ac:dyDescent="0.25">
      <c r="BA3474" s="90" t="s">
        <v>6913</v>
      </c>
      <c r="BB3474" s="90" t="s">
        <v>361</v>
      </c>
      <c r="BC3474" s="90" t="s">
        <v>6742</v>
      </c>
      <c r="BD3474" s="423"/>
      <c r="BE3474">
        <v>3465</v>
      </c>
      <c r="BF3474" s="18" t="s">
        <v>6839</v>
      </c>
      <c r="BG3474" s="312" t="s">
        <v>3160</v>
      </c>
      <c r="BH3474" s="93" t="str">
        <f>_xlfn.CONCAT(BF3474," ",BG3474)</f>
        <v>Tennessee Grundy</v>
      </c>
      <c r="BI3474" s="93" t="s">
        <v>197</v>
      </c>
      <c r="BJ3474" s="93" t="s">
        <v>5725</v>
      </c>
      <c r="BK3474" s="93" t="s">
        <v>438</v>
      </c>
      <c r="BL3474" s="100" t="str">
        <f>" "</f>
        <v xml:space="preserve"> </v>
      </c>
      <c r="BM3474" s="95" t="s">
        <v>1125</v>
      </c>
    </row>
    <row r="3475" spans="53:65" ht="15" x14ac:dyDescent="0.25">
      <c r="BA3475" s="91" t="s">
        <v>6914</v>
      </c>
      <c r="BB3475" s="91" t="s">
        <v>361</v>
      </c>
      <c r="BC3475" s="91" t="s">
        <v>6742</v>
      </c>
      <c r="BD3475" s="423"/>
      <c r="BE3475">
        <v>3466</v>
      </c>
      <c r="BF3475" s="93" t="s">
        <v>6839</v>
      </c>
      <c r="BG3475" s="311" t="s">
        <v>6915</v>
      </c>
      <c r="BH3475" s="93" t="str">
        <f t="shared" si="118"/>
        <v>Tennessee Hamblen</v>
      </c>
      <c r="BI3475" s="93" t="s">
        <v>197</v>
      </c>
      <c r="BJ3475" s="93" t="s">
        <v>5725</v>
      </c>
      <c r="BK3475" s="93" t="s">
        <v>438</v>
      </c>
      <c r="BL3475" s="100" t="str">
        <f>" "</f>
        <v xml:space="preserve"> </v>
      </c>
      <c r="BM3475" s="95" t="s">
        <v>1125</v>
      </c>
    </row>
    <row r="3476" spans="53:65" ht="15" x14ac:dyDescent="0.25">
      <c r="BA3476" s="90" t="s">
        <v>6916</v>
      </c>
      <c r="BB3476" s="90" t="s">
        <v>361</v>
      </c>
      <c r="BC3476" s="90" t="s">
        <v>6742</v>
      </c>
      <c r="BD3476" s="423"/>
      <c r="BE3476">
        <v>3467</v>
      </c>
      <c r="BF3476" s="93" t="s">
        <v>6839</v>
      </c>
      <c r="BG3476" s="311" t="s">
        <v>6915</v>
      </c>
      <c r="BH3476" s="93" t="str">
        <f t="shared" si="118"/>
        <v>Tennessee Hamblen</v>
      </c>
      <c r="BI3476" s="18" t="s">
        <v>1799</v>
      </c>
      <c r="BJ3476" s="18" t="s">
        <v>6841</v>
      </c>
      <c r="BK3476" s="18" t="s">
        <v>6841</v>
      </c>
      <c r="BL3476" s="18" t="s">
        <v>6841</v>
      </c>
      <c r="BM3476" s="94" t="s">
        <v>6842</v>
      </c>
    </row>
    <row r="3477" spans="53:65" ht="15" x14ac:dyDescent="0.25">
      <c r="BA3477" s="90" t="s">
        <v>6917</v>
      </c>
      <c r="BB3477" s="90" t="s">
        <v>361</v>
      </c>
      <c r="BC3477" s="90" t="s">
        <v>6742</v>
      </c>
      <c r="BD3477" s="423"/>
      <c r="BE3477">
        <v>3468</v>
      </c>
      <c r="BF3477" s="93" t="s">
        <v>6839</v>
      </c>
      <c r="BG3477" s="311" t="s">
        <v>1920</v>
      </c>
      <c r="BH3477" s="93" t="str">
        <f t="shared" si="118"/>
        <v>Tennessee Hamilton</v>
      </c>
      <c r="BI3477" s="93" t="s">
        <v>197</v>
      </c>
      <c r="BJ3477" s="93" t="s">
        <v>5725</v>
      </c>
      <c r="BK3477" s="93" t="s">
        <v>438</v>
      </c>
      <c r="BL3477" s="100" t="str">
        <f>" "</f>
        <v xml:space="preserve"> </v>
      </c>
      <c r="BM3477" s="95" t="s">
        <v>1125</v>
      </c>
    </row>
    <row r="3478" spans="53:65" ht="15" x14ac:dyDescent="0.25">
      <c r="BA3478" s="91" t="s">
        <v>6918</v>
      </c>
      <c r="BB3478" s="91" t="s">
        <v>361</v>
      </c>
      <c r="BC3478" s="91" t="s">
        <v>6742</v>
      </c>
      <c r="BD3478" s="423"/>
      <c r="BE3478">
        <v>3469</v>
      </c>
      <c r="BF3478" s="93" t="s">
        <v>6839</v>
      </c>
      <c r="BG3478" s="311" t="s">
        <v>1920</v>
      </c>
      <c r="BH3478" s="93" t="str">
        <f t="shared" si="118"/>
        <v>Tennessee Hamilton</v>
      </c>
      <c r="BI3478" s="18" t="s">
        <v>1799</v>
      </c>
      <c r="BJ3478" s="18" t="s">
        <v>6841</v>
      </c>
      <c r="BK3478" s="18" t="s">
        <v>6841</v>
      </c>
      <c r="BL3478" s="18" t="s">
        <v>6841</v>
      </c>
      <c r="BM3478" s="94" t="s">
        <v>6842</v>
      </c>
    </row>
    <row r="3479" spans="53:65" ht="15" x14ac:dyDescent="0.25">
      <c r="BA3479" s="90" t="s">
        <v>6919</v>
      </c>
      <c r="BB3479" s="90" t="s">
        <v>361</v>
      </c>
      <c r="BC3479" s="90" t="s">
        <v>6742</v>
      </c>
      <c r="BD3479" s="423"/>
      <c r="BE3479">
        <v>3470</v>
      </c>
      <c r="BF3479" s="93" t="s">
        <v>6839</v>
      </c>
      <c r="BG3479" s="311" t="s">
        <v>2476</v>
      </c>
      <c r="BH3479" s="93" t="str">
        <f t="shared" si="118"/>
        <v>Tennessee Hancock</v>
      </c>
      <c r="BI3479" s="93" t="s">
        <v>197</v>
      </c>
      <c r="BJ3479" s="93" t="s">
        <v>5725</v>
      </c>
      <c r="BK3479" s="93" t="s">
        <v>438</v>
      </c>
      <c r="BL3479" s="100" t="str">
        <f>" "</f>
        <v xml:space="preserve"> </v>
      </c>
      <c r="BM3479" s="95" t="s">
        <v>1125</v>
      </c>
    </row>
    <row r="3480" spans="53:65" ht="15" x14ac:dyDescent="0.25">
      <c r="BA3480" s="91" t="s">
        <v>6920</v>
      </c>
      <c r="BB3480" s="91" t="s">
        <v>361</v>
      </c>
      <c r="BC3480" s="91" t="s">
        <v>6742</v>
      </c>
      <c r="BD3480" s="423"/>
      <c r="BE3480">
        <v>3471</v>
      </c>
      <c r="BF3480" s="93" t="s">
        <v>6839</v>
      </c>
      <c r="BG3480" s="311" t="s">
        <v>2476</v>
      </c>
      <c r="BH3480" s="93" t="str">
        <f t="shared" si="118"/>
        <v>Tennessee Hancock</v>
      </c>
      <c r="BI3480" s="18" t="s">
        <v>1799</v>
      </c>
      <c r="BJ3480" s="18" t="s">
        <v>6841</v>
      </c>
      <c r="BK3480" s="18" t="s">
        <v>6841</v>
      </c>
      <c r="BL3480" s="18" t="s">
        <v>6841</v>
      </c>
      <c r="BM3480" s="94" t="s">
        <v>6842</v>
      </c>
    </row>
    <row r="3481" spans="53:65" ht="15" x14ac:dyDescent="0.25">
      <c r="BA3481" s="91" t="s">
        <v>6921</v>
      </c>
      <c r="BB3481" s="91" t="s">
        <v>361</v>
      </c>
      <c r="BC3481" s="91" t="s">
        <v>6742</v>
      </c>
      <c r="BD3481" s="423"/>
      <c r="BE3481">
        <v>3472</v>
      </c>
      <c r="BF3481" s="18" t="s">
        <v>6839</v>
      </c>
      <c r="BG3481" s="312" t="s">
        <v>6922</v>
      </c>
      <c r="BH3481" s="93" t="str">
        <f t="shared" si="118"/>
        <v>Tennessee Hardeman</v>
      </c>
      <c r="BI3481" s="93" t="s">
        <v>197</v>
      </c>
      <c r="BJ3481" s="93" t="s">
        <v>5725</v>
      </c>
      <c r="BK3481" s="93" t="s">
        <v>438</v>
      </c>
      <c r="BL3481" s="100" t="str">
        <f>" "</f>
        <v xml:space="preserve"> </v>
      </c>
      <c r="BM3481" s="95" t="s">
        <v>1125</v>
      </c>
    </row>
    <row r="3482" spans="53:65" ht="15" x14ac:dyDescent="0.25">
      <c r="BA3482" s="90" t="s">
        <v>6923</v>
      </c>
      <c r="BB3482" s="90" t="s">
        <v>361</v>
      </c>
      <c r="BC3482" s="90" t="s">
        <v>6742</v>
      </c>
      <c r="BD3482" s="423"/>
      <c r="BE3482">
        <v>3473</v>
      </c>
      <c r="BF3482" s="18" t="s">
        <v>6839</v>
      </c>
      <c r="BG3482" s="312" t="s">
        <v>3173</v>
      </c>
      <c r="BH3482" s="93" t="str">
        <f t="shared" si="118"/>
        <v>Tennessee Hardin</v>
      </c>
      <c r="BI3482" s="93" t="s">
        <v>197</v>
      </c>
      <c r="BJ3482" s="93" t="s">
        <v>5725</v>
      </c>
      <c r="BK3482" s="93" t="s">
        <v>438</v>
      </c>
      <c r="BL3482" s="100" t="str">
        <f>" "</f>
        <v xml:space="preserve"> </v>
      </c>
      <c r="BM3482" s="95" t="s">
        <v>1125</v>
      </c>
    </row>
    <row r="3483" spans="53:65" ht="15" x14ac:dyDescent="0.25">
      <c r="BA3483" s="91" t="s">
        <v>6924</v>
      </c>
      <c r="BB3483" s="91" t="s">
        <v>361</v>
      </c>
      <c r="BC3483" s="91" t="s">
        <v>6742</v>
      </c>
      <c r="BD3483" s="423"/>
      <c r="BE3483">
        <v>3474</v>
      </c>
      <c r="BF3483" s="18" t="s">
        <v>6839</v>
      </c>
      <c r="BG3483" s="312" t="s">
        <v>6922</v>
      </c>
      <c r="BH3483" s="93" t="str">
        <f>_xlfn.CONCAT(BF3483," ",BG3483)</f>
        <v>Tennessee Hardeman</v>
      </c>
      <c r="BI3483" s="18" t="s">
        <v>1799</v>
      </c>
      <c r="BJ3483" s="18" t="s">
        <v>6841</v>
      </c>
      <c r="BK3483" s="18" t="s">
        <v>6841</v>
      </c>
      <c r="BL3483" s="18" t="s">
        <v>6841</v>
      </c>
      <c r="BM3483" s="94" t="s">
        <v>6842</v>
      </c>
    </row>
    <row r="3484" spans="53:65" ht="15" x14ac:dyDescent="0.25">
      <c r="BA3484" s="91" t="s">
        <v>6925</v>
      </c>
      <c r="BB3484" s="91" t="s">
        <v>361</v>
      </c>
      <c r="BC3484" s="91" t="s">
        <v>6742</v>
      </c>
      <c r="BD3484" s="423"/>
      <c r="BE3484">
        <v>3475</v>
      </c>
      <c r="BF3484" s="18" t="s">
        <v>6839</v>
      </c>
      <c r="BG3484" s="312" t="s">
        <v>3173</v>
      </c>
      <c r="BH3484" s="93" t="str">
        <f>_xlfn.CONCAT(BF3484," ",BG3484)</f>
        <v>Tennessee Hardin</v>
      </c>
      <c r="BI3484" s="18" t="s">
        <v>1799</v>
      </c>
      <c r="BJ3484" s="18" t="s">
        <v>6841</v>
      </c>
      <c r="BK3484" s="18" t="s">
        <v>6841</v>
      </c>
      <c r="BL3484" s="18" t="s">
        <v>6841</v>
      </c>
      <c r="BM3484" s="94" t="s">
        <v>6842</v>
      </c>
    </row>
    <row r="3485" spans="53:65" ht="15" x14ac:dyDescent="0.25">
      <c r="BA3485" s="90" t="s">
        <v>6926</v>
      </c>
      <c r="BB3485" s="90" t="s">
        <v>361</v>
      </c>
      <c r="BC3485" s="90" t="s">
        <v>6742</v>
      </c>
      <c r="BD3485" s="423"/>
      <c r="BE3485">
        <v>3476</v>
      </c>
      <c r="BF3485" s="93" t="s">
        <v>6839</v>
      </c>
      <c r="BG3485" s="311" t="s">
        <v>6927</v>
      </c>
      <c r="BH3485" s="93" t="str">
        <f t="shared" si="118"/>
        <v>Tennessee Hawkins</v>
      </c>
      <c r="BI3485" s="93" t="s">
        <v>197</v>
      </c>
      <c r="BJ3485" s="93" t="s">
        <v>5725</v>
      </c>
      <c r="BK3485" s="93" t="s">
        <v>438</v>
      </c>
      <c r="BL3485" s="100" t="str">
        <f>" "</f>
        <v xml:space="preserve"> </v>
      </c>
      <c r="BM3485" s="95" t="s">
        <v>1125</v>
      </c>
    </row>
    <row r="3486" spans="53:65" ht="15" x14ac:dyDescent="0.25">
      <c r="BA3486" s="90" t="s">
        <v>6928</v>
      </c>
      <c r="BB3486" s="90" t="s">
        <v>361</v>
      </c>
      <c r="BC3486" s="90" t="s">
        <v>6742</v>
      </c>
      <c r="BD3486" s="423"/>
      <c r="BE3486">
        <v>3477</v>
      </c>
      <c r="BF3486" s="93" t="s">
        <v>6839</v>
      </c>
      <c r="BG3486" s="311" t="s">
        <v>6927</v>
      </c>
      <c r="BH3486" s="93" t="str">
        <f t="shared" si="118"/>
        <v>Tennessee Hawkins</v>
      </c>
      <c r="BI3486" s="18" t="s">
        <v>1799</v>
      </c>
      <c r="BJ3486" s="18" t="s">
        <v>6841</v>
      </c>
      <c r="BK3486" s="18" t="s">
        <v>6841</v>
      </c>
      <c r="BL3486" s="18" t="s">
        <v>6841</v>
      </c>
      <c r="BM3486" s="94" t="s">
        <v>6842</v>
      </c>
    </row>
    <row r="3487" spans="53:65" ht="15" x14ac:dyDescent="0.25">
      <c r="BA3487" s="91" t="s">
        <v>6929</v>
      </c>
      <c r="BB3487" s="91" t="s">
        <v>361</v>
      </c>
      <c r="BC3487" s="91"/>
      <c r="BD3487" s="423"/>
      <c r="BE3487">
        <v>3478</v>
      </c>
      <c r="BF3487" s="18" t="s">
        <v>6839</v>
      </c>
      <c r="BG3487" s="312" t="s">
        <v>5836</v>
      </c>
      <c r="BH3487" s="93" t="str">
        <f t="shared" si="118"/>
        <v>Tennessee Haywood</v>
      </c>
      <c r="BI3487" s="93" t="s">
        <v>197</v>
      </c>
      <c r="BJ3487" s="93" t="s">
        <v>5725</v>
      </c>
      <c r="BK3487" s="93" t="s">
        <v>438</v>
      </c>
      <c r="BL3487" s="100" t="str">
        <f>" "</f>
        <v xml:space="preserve"> </v>
      </c>
      <c r="BM3487" s="95" t="s">
        <v>1125</v>
      </c>
    </row>
    <row r="3488" spans="53:65" ht="15" x14ac:dyDescent="0.25">
      <c r="BA3488" s="91" t="s">
        <v>6930</v>
      </c>
      <c r="BB3488" s="91" t="s">
        <v>361</v>
      </c>
      <c r="BC3488" s="91" t="s">
        <v>6742</v>
      </c>
      <c r="BD3488" s="423"/>
      <c r="BE3488">
        <v>3479</v>
      </c>
      <c r="BF3488" s="18" t="s">
        <v>6839</v>
      </c>
      <c r="BG3488" s="312" t="s">
        <v>3178</v>
      </c>
      <c r="BH3488" s="93" t="str">
        <f t="shared" si="118"/>
        <v>Tennessee Henderson</v>
      </c>
      <c r="BI3488" s="93" t="s">
        <v>197</v>
      </c>
      <c r="BJ3488" s="93" t="s">
        <v>5725</v>
      </c>
      <c r="BK3488" s="93" t="s">
        <v>438</v>
      </c>
      <c r="BL3488" s="100" t="str">
        <f>" "</f>
        <v xml:space="preserve"> </v>
      </c>
      <c r="BM3488" s="95" t="s">
        <v>1125</v>
      </c>
    </row>
    <row r="3489" spans="53:65" ht="15" x14ac:dyDescent="0.25">
      <c r="BA3489" s="90" t="s">
        <v>6931</v>
      </c>
      <c r="BB3489" s="90" t="s">
        <v>361</v>
      </c>
      <c r="BC3489" s="90" t="s">
        <v>6742</v>
      </c>
      <c r="BD3489" s="423"/>
      <c r="BE3489">
        <v>3480</v>
      </c>
      <c r="BF3489" s="18" t="s">
        <v>6839</v>
      </c>
      <c r="BG3489" s="312" t="s">
        <v>834</v>
      </c>
      <c r="BH3489" s="93" t="str">
        <f t="shared" si="118"/>
        <v>Tennessee Henry</v>
      </c>
      <c r="BI3489" s="93" t="s">
        <v>446</v>
      </c>
      <c r="BJ3489" s="93" t="s">
        <v>6846</v>
      </c>
      <c r="BK3489" s="93" t="s">
        <v>6846</v>
      </c>
      <c r="BL3489" s="93" t="s">
        <v>6846</v>
      </c>
      <c r="BM3489" s="95" t="s">
        <v>308</v>
      </c>
    </row>
    <row r="3490" spans="53:65" ht="15" x14ac:dyDescent="0.25">
      <c r="BA3490" s="91" t="s">
        <v>6932</v>
      </c>
      <c r="BB3490" s="91" t="s">
        <v>361</v>
      </c>
      <c r="BC3490" s="91" t="s">
        <v>6742</v>
      </c>
      <c r="BD3490" s="423"/>
      <c r="BE3490">
        <v>3481</v>
      </c>
      <c r="BF3490" s="18" t="s">
        <v>6839</v>
      </c>
      <c r="BG3490" s="312" t="s">
        <v>3178</v>
      </c>
      <c r="BH3490" s="93" t="str">
        <f>_xlfn.CONCAT(BF3490," ",BG3490)</f>
        <v>Tennessee Henderson</v>
      </c>
      <c r="BI3490" s="18" t="s">
        <v>1799</v>
      </c>
      <c r="BJ3490" s="18" t="s">
        <v>6841</v>
      </c>
      <c r="BK3490" s="18" t="s">
        <v>6841</v>
      </c>
      <c r="BL3490" s="18" t="s">
        <v>6841</v>
      </c>
      <c r="BM3490" s="94" t="s">
        <v>6842</v>
      </c>
    </row>
    <row r="3491" spans="53:65" ht="15" x14ac:dyDescent="0.25">
      <c r="BA3491" s="90" t="s">
        <v>6933</v>
      </c>
      <c r="BB3491" s="90" t="s">
        <v>361</v>
      </c>
      <c r="BC3491" s="90" t="s">
        <v>6742</v>
      </c>
      <c r="BD3491" s="423"/>
      <c r="BE3491">
        <v>3482</v>
      </c>
      <c r="BF3491" s="18" t="s">
        <v>6839</v>
      </c>
      <c r="BG3491" s="312" t="s">
        <v>834</v>
      </c>
      <c r="BH3491" s="93" t="str">
        <f>_xlfn.CONCAT(BF3491," ",BG3491)</f>
        <v>Tennessee Henry</v>
      </c>
      <c r="BI3491" s="18" t="s">
        <v>1799</v>
      </c>
      <c r="BJ3491" s="18" t="s">
        <v>6841</v>
      </c>
      <c r="BK3491" s="18" t="s">
        <v>6841</v>
      </c>
      <c r="BL3491" s="18" t="s">
        <v>6841</v>
      </c>
      <c r="BM3491" s="94" t="s">
        <v>6842</v>
      </c>
    </row>
    <row r="3492" spans="53:65" ht="15" x14ac:dyDescent="0.25">
      <c r="BA3492" s="91" t="s">
        <v>6934</v>
      </c>
      <c r="BB3492" s="91" t="s">
        <v>361</v>
      </c>
      <c r="BC3492" s="91" t="s">
        <v>6742</v>
      </c>
      <c r="BD3492" s="423"/>
      <c r="BE3492">
        <v>3483</v>
      </c>
      <c r="BF3492" s="18" t="s">
        <v>6839</v>
      </c>
      <c r="BG3492" s="312" t="s">
        <v>4112</v>
      </c>
      <c r="BH3492" s="93" t="str">
        <f t="shared" si="118"/>
        <v>Tennessee Hickman</v>
      </c>
      <c r="BI3492" s="93" t="s">
        <v>197</v>
      </c>
      <c r="BJ3492" s="93" t="s">
        <v>5725</v>
      </c>
      <c r="BK3492" s="93" t="s">
        <v>438</v>
      </c>
      <c r="BL3492" s="100" t="str">
        <f>" "</f>
        <v xml:space="preserve"> </v>
      </c>
      <c r="BM3492" s="95" t="s">
        <v>1125</v>
      </c>
    </row>
    <row r="3493" spans="53:65" ht="15" x14ac:dyDescent="0.25">
      <c r="BA3493" s="91" t="s">
        <v>6935</v>
      </c>
      <c r="BB3493" s="91" t="s">
        <v>361</v>
      </c>
      <c r="BC3493" s="91" t="s">
        <v>6742</v>
      </c>
      <c r="BD3493" s="423"/>
      <c r="BE3493">
        <v>3484</v>
      </c>
      <c r="BF3493" s="18" t="s">
        <v>6839</v>
      </c>
      <c r="BG3493" s="312" t="s">
        <v>28</v>
      </c>
      <c r="BH3493" s="93" t="str">
        <f t="shared" si="118"/>
        <v>Tennessee Houston</v>
      </c>
      <c r="BI3493" s="93" t="s">
        <v>446</v>
      </c>
      <c r="BJ3493" s="93" t="s">
        <v>6846</v>
      </c>
      <c r="BK3493" s="93" t="s">
        <v>6846</v>
      </c>
      <c r="BL3493" s="93" t="s">
        <v>6846</v>
      </c>
      <c r="BM3493" s="95" t="s">
        <v>308</v>
      </c>
    </row>
    <row r="3494" spans="53:65" ht="15" x14ac:dyDescent="0.25">
      <c r="BA3494" s="90" t="s">
        <v>6936</v>
      </c>
      <c r="BB3494" s="90" t="s">
        <v>361</v>
      </c>
      <c r="BC3494" s="90" t="s">
        <v>6742</v>
      </c>
      <c r="BD3494" s="423"/>
      <c r="BE3494">
        <v>3485</v>
      </c>
      <c r="BF3494" s="18" t="s">
        <v>6839</v>
      </c>
      <c r="BG3494" s="312" t="s">
        <v>4971</v>
      </c>
      <c r="BH3494" s="93" t="str">
        <f t="shared" si="118"/>
        <v>Tennessee Humphreys</v>
      </c>
      <c r="BI3494" s="93" t="s">
        <v>446</v>
      </c>
      <c r="BJ3494" s="93" t="s">
        <v>6846</v>
      </c>
      <c r="BK3494" s="93" t="s">
        <v>6846</v>
      </c>
      <c r="BL3494" s="93" t="s">
        <v>6846</v>
      </c>
      <c r="BM3494" s="95" t="s">
        <v>308</v>
      </c>
    </row>
    <row r="3495" spans="53:65" ht="15" x14ac:dyDescent="0.25">
      <c r="BA3495" s="91" t="s">
        <v>6937</v>
      </c>
      <c r="BB3495" s="91" t="s">
        <v>361</v>
      </c>
      <c r="BC3495" s="91" t="s">
        <v>6742</v>
      </c>
      <c r="BD3495" s="423"/>
      <c r="BE3495">
        <v>3486</v>
      </c>
      <c r="BF3495" s="18" t="s">
        <v>6839</v>
      </c>
      <c r="BG3495" s="312" t="s">
        <v>4112</v>
      </c>
      <c r="BH3495" s="93" t="str">
        <f>_xlfn.CONCAT(BF3495," ",BG3495)</f>
        <v>Tennessee Hickman</v>
      </c>
      <c r="BI3495" s="18" t="s">
        <v>1799</v>
      </c>
      <c r="BJ3495" s="18" t="s">
        <v>6841</v>
      </c>
      <c r="BK3495" s="18" t="s">
        <v>6841</v>
      </c>
      <c r="BL3495" s="18" t="s">
        <v>6841</v>
      </c>
      <c r="BM3495" s="94" t="s">
        <v>6842</v>
      </c>
    </row>
    <row r="3496" spans="53:65" ht="15" x14ac:dyDescent="0.25">
      <c r="BA3496" s="90" t="s">
        <v>6938</v>
      </c>
      <c r="BB3496" s="90" t="s">
        <v>361</v>
      </c>
      <c r="BC3496" s="90" t="s">
        <v>6742</v>
      </c>
      <c r="BD3496" s="423"/>
      <c r="BE3496">
        <v>3487</v>
      </c>
      <c r="BF3496" s="18" t="s">
        <v>6839</v>
      </c>
      <c r="BG3496" s="312" t="s">
        <v>28</v>
      </c>
      <c r="BH3496" s="93" t="str">
        <f>_xlfn.CONCAT(BF3496," ",BG3496)</f>
        <v>Tennessee Houston</v>
      </c>
      <c r="BI3496" s="18" t="s">
        <v>1799</v>
      </c>
      <c r="BJ3496" s="18" t="s">
        <v>6841</v>
      </c>
      <c r="BK3496" s="18" t="s">
        <v>6841</v>
      </c>
      <c r="BL3496" s="18" t="s">
        <v>6841</v>
      </c>
      <c r="BM3496" s="94" t="s">
        <v>6842</v>
      </c>
    </row>
    <row r="3497" spans="53:65" ht="15" x14ac:dyDescent="0.25">
      <c r="BA3497" s="90" t="s">
        <v>6939</v>
      </c>
      <c r="BB3497" s="90" t="s">
        <v>361</v>
      </c>
      <c r="BC3497" s="90" t="s">
        <v>6742</v>
      </c>
      <c r="BD3497" s="423"/>
      <c r="BE3497">
        <v>3488</v>
      </c>
      <c r="BF3497" s="18" t="s">
        <v>6839</v>
      </c>
      <c r="BG3497" s="312" t="s">
        <v>4971</v>
      </c>
      <c r="BH3497" s="93" t="str">
        <f>_xlfn.CONCAT(BF3497," ",BG3497)</f>
        <v>Tennessee Humphreys</v>
      </c>
      <c r="BI3497" s="18" t="s">
        <v>1799</v>
      </c>
      <c r="BJ3497" s="18" t="s">
        <v>6841</v>
      </c>
      <c r="BK3497" s="18" t="s">
        <v>6841</v>
      </c>
      <c r="BL3497" s="18" t="s">
        <v>6841</v>
      </c>
      <c r="BM3497" s="94" t="s">
        <v>6842</v>
      </c>
    </row>
    <row r="3498" spans="53:65" ht="15" x14ac:dyDescent="0.25">
      <c r="BA3498" s="91" t="s">
        <v>6940</v>
      </c>
      <c r="BB3498" s="91" t="s">
        <v>361</v>
      </c>
      <c r="BC3498" s="91" t="s">
        <v>6742</v>
      </c>
      <c r="BD3498" s="423"/>
      <c r="BE3498">
        <v>3489</v>
      </c>
      <c r="BF3498" s="93" t="s">
        <v>6839</v>
      </c>
      <c r="BG3498" s="311" t="s">
        <v>848</v>
      </c>
      <c r="BH3498" s="93" t="str">
        <f t="shared" si="118"/>
        <v>Tennessee Jackson</v>
      </c>
      <c r="BI3498" s="93" t="s">
        <v>197</v>
      </c>
      <c r="BJ3498" s="93" t="s">
        <v>5725</v>
      </c>
      <c r="BK3498" s="93" t="s">
        <v>438</v>
      </c>
      <c r="BL3498" s="100" t="str">
        <f>" "</f>
        <v xml:space="preserve"> </v>
      </c>
      <c r="BM3498" s="95" t="s">
        <v>1125</v>
      </c>
    </row>
    <row r="3499" spans="53:65" ht="15" x14ac:dyDescent="0.25">
      <c r="BA3499" s="90" t="s">
        <v>6941</v>
      </c>
      <c r="BB3499" s="90" t="s">
        <v>361</v>
      </c>
      <c r="BC3499" s="90" t="s">
        <v>6742</v>
      </c>
      <c r="BD3499" s="423"/>
      <c r="BE3499">
        <v>3490</v>
      </c>
      <c r="BF3499" s="93" t="s">
        <v>6839</v>
      </c>
      <c r="BG3499" s="311" t="s">
        <v>848</v>
      </c>
      <c r="BH3499" s="93" t="str">
        <f t="shared" si="118"/>
        <v>Tennessee Jackson</v>
      </c>
      <c r="BI3499" s="18" t="s">
        <v>1799</v>
      </c>
      <c r="BJ3499" s="18" t="s">
        <v>6841</v>
      </c>
      <c r="BK3499" s="18" t="s">
        <v>6841</v>
      </c>
      <c r="BL3499" s="18" t="s">
        <v>6841</v>
      </c>
      <c r="BM3499" s="94" t="s">
        <v>6842</v>
      </c>
    </row>
    <row r="3500" spans="53:65" ht="15" x14ac:dyDescent="0.25">
      <c r="BA3500" s="91" t="s">
        <v>6942</v>
      </c>
      <c r="BB3500" s="91" t="s">
        <v>361</v>
      </c>
      <c r="BC3500" s="91" t="s">
        <v>6742</v>
      </c>
      <c r="BD3500" s="423"/>
      <c r="BE3500">
        <v>3491</v>
      </c>
      <c r="BF3500" s="93" t="s">
        <v>6839</v>
      </c>
      <c r="BG3500" s="311" t="s">
        <v>856</v>
      </c>
      <c r="BH3500" s="93" t="str">
        <f t="shared" si="118"/>
        <v>Tennessee Jefferson</v>
      </c>
      <c r="BI3500" s="93" t="s">
        <v>197</v>
      </c>
      <c r="BJ3500" s="93" t="s">
        <v>5725</v>
      </c>
      <c r="BK3500" s="93" t="s">
        <v>438</v>
      </c>
      <c r="BL3500" s="100" t="str">
        <f>" "</f>
        <v xml:space="preserve"> </v>
      </c>
      <c r="BM3500" s="95" t="s">
        <v>1125</v>
      </c>
    </row>
    <row r="3501" spans="53:65" ht="15" x14ac:dyDescent="0.25">
      <c r="BA3501" s="91" t="s">
        <v>6943</v>
      </c>
      <c r="BB3501" s="91" t="s">
        <v>361</v>
      </c>
      <c r="BC3501" s="91" t="s">
        <v>6742</v>
      </c>
      <c r="BD3501" s="423"/>
      <c r="BE3501">
        <v>3492</v>
      </c>
      <c r="BF3501" s="93" t="s">
        <v>6839</v>
      </c>
      <c r="BG3501" s="311" t="s">
        <v>856</v>
      </c>
      <c r="BH3501" s="93" t="str">
        <f t="shared" si="118"/>
        <v>Tennessee Jefferson</v>
      </c>
      <c r="BI3501" s="18" t="s">
        <v>1799</v>
      </c>
      <c r="BJ3501" s="18" t="s">
        <v>6841</v>
      </c>
      <c r="BK3501" s="18" t="s">
        <v>6841</v>
      </c>
      <c r="BL3501" s="18" t="s">
        <v>6841</v>
      </c>
      <c r="BM3501" s="94" t="s">
        <v>6842</v>
      </c>
    </row>
    <row r="3502" spans="53:65" ht="15" x14ac:dyDescent="0.25">
      <c r="BA3502" s="90" t="s">
        <v>6944</v>
      </c>
      <c r="BB3502" s="90" t="s">
        <v>361</v>
      </c>
      <c r="BC3502" s="90" t="s">
        <v>6742</v>
      </c>
      <c r="BD3502" s="423"/>
      <c r="BE3502">
        <v>3493</v>
      </c>
      <c r="BF3502" s="93" t="s">
        <v>6839</v>
      </c>
      <c r="BG3502" s="311" t="s">
        <v>1286</v>
      </c>
      <c r="BH3502" s="93" t="str">
        <f t="shared" si="118"/>
        <v>Tennessee Johnson</v>
      </c>
      <c r="BI3502" s="93" t="s">
        <v>197</v>
      </c>
      <c r="BJ3502" s="93" t="s">
        <v>5725</v>
      </c>
      <c r="BK3502" s="93" t="s">
        <v>438</v>
      </c>
      <c r="BL3502" s="100" t="str">
        <f>" "</f>
        <v xml:space="preserve"> </v>
      </c>
      <c r="BM3502" s="95" t="s">
        <v>1125</v>
      </c>
    </row>
    <row r="3503" spans="53:65" ht="15" x14ac:dyDescent="0.25">
      <c r="BA3503" s="91" t="s">
        <v>6945</v>
      </c>
      <c r="BB3503" s="91" t="s">
        <v>361</v>
      </c>
      <c r="BC3503" s="91" t="s">
        <v>6742</v>
      </c>
      <c r="BD3503" s="423"/>
      <c r="BE3503">
        <v>3494</v>
      </c>
      <c r="BF3503" s="93" t="s">
        <v>6839</v>
      </c>
      <c r="BG3503" s="311" t="s">
        <v>1286</v>
      </c>
      <c r="BH3503" s="93" t="str">
        <f t="shared" si="118"/>
        <v>Tennessee Johnson</v>
      </c>
      <c r="BI3503" s="18" t="s">
        <v>1799</v>
      </c>
      <c r="BJ3503" s="18" t="s">
        <v>6866</v>
      </c>
      <c r="BK3503" s="18" t="s">
        <v>6866</v>
      </c>
      <c r="BL3503" s="18" t="s">
        <v>6866</v>
      </c>
      <c r="BM3503" s="94" t="s">
        <v>6842</v>
      </c>
    </row>
    <row r="3504" spans="53:65" ht="15" x14ac:dyDescent="0.25">
      <c r="BA3504" s="90" t="s">
        <v>6946</v>
      </c>
      <c r="BB3504" s="90" t="s">
        <v>361</v>
      </c>
      <c r="BC3504" s="90" t="s">
        <v>6742</v>
      </c>
      <c r="BD3504" s="423"/>
      <c r="BE3504">
        <v>3495</v>
      </c>
      <c r="BF3504" s="93" t="s">
        <v>6839</v>
      </c>
      <c r="BG3504" s="311" t="s">
        <v>3231</v>
      </c>
      <c r="BH3504" s="93" t="str">
        <f t="shared" si="118"/>
        <v>Tennessee Knox</v>
      </c>
      <c r="BI3504" s="93" t="s">
        <v>197</v>
      </c>
      <c r="BJ3504" s="93" t="s">
        <v>5725</v>
      </c>
      <c r="BK3504" s="93" t="s">
        <v>438</v>
      </c>
      <c r="BL3504" s="100" t="str">
        <f>" "</f>
        <v xml:space="preserve"> </v>
      </c>
      <c r="BM3504" s="95" t="s">
        <v>1125</v>
      </c>
    </row>
    <row r="3505" spans="53:65" ht="15" x14ac:dyDescent="0.25">
      <c r="BA3505" s="90" t="s">
        <v>6947</v>
      </c>
      <c r="BB3505" s="90" t="s">
        <v>361</v>
      </c>
      <c r="BC3505" s="90" t="s">
        <v>6742</v>
      </c>
      <c r="BD3505" s="423"/>
      <c r="BE3505">
        <v>3496</v>
      </c>
      <c r="BF3505" s="93" t="s">
        <v>6839</v>
      </c>
      <c r="BG3505" s="311" t="s">
        <v>3231</v>
      </c>
      <c r="BH3505" s="93" t="str">
        <f t="shared" si="118"/>
        <v>Tennessee Knox</v>
      </c>
      <c r="BI3505" s="18" t="s">
        <v>1799</v>
      </c>
      <c r="BJ3505" s="18" t="s">
        <v>6841</v>
      </c>
      <c r="BK3505" s="18" t="s">
        <v>6841</v>
      </c>
      <c r="BL3505" s="18" t="s">
        <v>6841</v>
      </c>
      <c r="BM3505" s="94" t="s">
        <v>6842</v>
      </c>
    </row>
    <row r="3506" spans="53:65" ht="15" x14ac:dyDescent="0.25">
      <c r="BA3506" s="91" t="s">
        <v>6948</v>
      </c>
      <c r="BB3506" s="91" t="s">
        <v>361</v>
      </c>
      <c r="BC3506" s="91" t="s">
        <v>6742</v>
      </c>
      <c r="BD3506" s="423"/>
      <c r="BE3506">
        <v>3497</v>
      </c>
      <c r="BF3506" s="18" t="s">
        <v>6839</v>
      </c>
      <c r="BG3506" s="312" t="s">
        <v>1460</v>
      </c>
      <c r="BH3506" s="93" t="str">
        <f t="shared" si="118"/>
        <v>Tennessee Lake</v>
      </c>
      <c r="BI3506" s="93" t="s">
        <v>446</v>
      </c>
      <c r="BJ3506" s="93" t="s">
        <v>6846</v>
      </c>
      <c r="BK3506" s="93" t="s">
        <v>6846</v>
      </c>
      <c r="BL3506" s="93" t="s">
        <v>6846</v>
      </c>
      <c r="BM3506" s="95" t="s">
        <v>308</v>
      </c>
    </row>
    <row r="3507" spans="53:65" ht="15" x14ac:dyDescent="0.25">
      <c r="BA3507" s="90" t="s">
        <v>6949</v>
      </c>
      <c r="BB3507" s="90" t="s">
        <v>361</v>
      </c>
      <c r="BC3507" s="90" t="s">
        <v>6742</v>
      </c>
      <c r="BD3507" s="423"/>
      <c r="BE3507">
        <v>3498</v>
      </c>
      <c r="BF3507" s="18" t="s">
        <v>6839</v>
      </c>
      <c r="BG3507" s="312" t="s">
        <v>872</v>
      </c>
      <c r="BH3507" s="93" t="str">
        <f t="shared" si="118"/>
        <v>Tennessee Lauderdale</v>
      </c>
      <c r="BI3507" s="93" t="s">
        <v>197</v>
      </c>
      <c r="BJ3507" s="93" t="s">
        <v>5725</v>
      </c>
      <c r="BK3507" s="93" t="s">
        <v>438</v>
      </c>
      <c r="BL3507" s="100" t="str">
        <f>" "</f>
        <v xml:space="preserve"> </v>
      </c>
      <c r="BM3507" s="95" t="s">
        <v>1125</v>
      </c>
    </row>
    <row r="3508" spans="53:65" ht="15" x14ac:dyDescent="0.25">
      <c r="BA3508" s="91" t="s">
        <v>6950</v>
      </c>
      <c r="BB3508" s="91" t="s">
        <v>361</v>
      </c>
      <c r="BC3508" s="91" t="s">
        <v>6742</v>
      </c>
      <c r="BD3508" s="423"/>
      <c r="BE3508">
        <v>3499</v>
      </c>
      <c r="BF3508" s="18" t="s">
        <v>6839</v>
      </c>
      <c r="BG3508" s="312" t="s">
        <v>880</v>
      </c>
      <c r="BH3508" s="93" t="str">
        <f t="shared" si="118"/>
        <v>Tennessee Lawrence</v>
      </c>
      <c r="BI3508" s="93" t="s">
        <v>197</v>
      </c>
      <c r="BJ3508" s="93" t="s">
        <v>5725</v>
      </c>
      <c r="BK3508" s="93" t="s">
        <v>438</v>
      </c>
      <c r="BL3508" s="100" t="str">
        <f>" "</f>
        <v xml:space="preserve"> </v>
      </c>
      <c r="BM3508" s="95" t="s">
        <v>1125</v>
      </c>
    </row>
    <row r="3509" spans="53:65" ht="15" x14ac:dyDescent="0.25">
      <c r="BA3509" s="90" t="s">
        <v>6951</v>
      </c>
      <c r="BB3509" s="90" t="s">
        <v>361</v>
      </c>
      <c r="BC3509" s="90" t="s">
        <v>6742</v>
      </c>
      <c r="BD3509" s="423"/>
      <c r="BE3509">
        <v>3500</v>
      </c>
      <c r="BF3509" s="18" t="s">
        <v>6839</v>
      </c>
      <c r="BG3509" s="312" t="s">
        <v>4155</v>
      </c>
      <c r="BH3509" s="93" t="str">
        <f t="shared" si="118"/>
        <v>Tennessee Lewis</v>
      </c>
      <c r="BI3509" s="93" t="s">
        <v>197</v>
      </c>
      <c r="BJ3509" s="93" t="s">
        <v>5725</v>
      </c>
      <c r="BK3509" s="93" t="s">
        <v>438</v>
      </c>
      <c r="BL3509" s="100" t="str">
        <f>" "</f>
        <v xml:space="preserve"> </v>
      </c>
      <c r="BM3509" s="95" t="s">
        <v>1125</v>
      </c>
    </row>
    <row r="3510" spans="53:65" ht="15" x14ac:dyDescent="0.25">
      <c r="BA3510" s="91" t="s">
        <v>6952</v>
      </c>
      <c r="BB3510" s="91" t="s">
        <v>361</v>
      </c>
      <c r="BC3510" s="91" t="s">
        <v>6742</v>
      </c>
      <c r="BD3510" s="423"/>
      <c r="BE3510">
        <v>3501</v>
      </c>
      <c r="BF3510" s="18" t="s">
        <v>6839</v>
      </c>
      <c r="BG3510" s="312" t="s">
        <v>1460</v>
      </c>
      <c r="BH3510" s="93" t="str">
        <f>_xlfn.CONCAT(BF3510," ",BG3510)</f>
        <v>Tennessee Lake</v>
      </c>
      <c r="BI3510" s="18" t="s">
        <v>1799</v>
      </c>
      <c r="BJ3510" s="18" t="s">
        <v>6841</v>
      </c>
      <c r="BK3510" s="18" t="s">
        <v>6841</v>
      </c>
      <c r="BL3510" s="18" t="s">
        <v>6841</v>
      </c>
      <c r="BM3510" s="94" t="s">
        <v>6842</v>
      </c>
    </row>
    <row r="3511" spans="53:65" ht="15" x14ac:dyDescent="0.25">
      <c r="BA3511" s="91" t="s">
        <v>6953</v>
      </c>
      <c r="BB3511" s="91" t="s">
        <v>361</v>
      </c>
      <c r="BC3511" s="91" t="s">
        <v>6742</v>
      </c>
      <c r="BD3511" s="423"/>
      <c r="BE3511">
        <v>3502</v>
      </c>
      <c r="BF3511" s="18" t="s">
        <v>6839</v>
      </c>
      <c r="BG3511" s="312" t="s">
        <v>872</v>
      </c>
      <c r="BH3511" s="93" t="str">
        <f>_xlfn.CONCAT(BF3511," ",BG3511)</f>
        <v>Tennessee Lauderdale</v>
      </c>
      <c r="BI3511" s="18" t="s">
        <v>1799</v>
      </c>
      <c r="BJ3511" s="18" t="s">
        <v>6841</v>
      </c>
      <c r="BK3511" s="18" t="s">
        <v>6841</v>
      </c>
      <c r="BL3511" s="18" t="s">
        <v>6841</v>
      </c>
      <c r="BM3511" s="94" t="s">
        <v>6842</v>
      </c>
    </row>
    <row r="3512" spans="53:65" ht="15" x14ac:dyDescent="0.25">
      <c r="BA3512" s="90" t="s">
        <v>6954</v>
      </c>
      <c r="BB3512" s="90" t="s">
        <v>361</v>
      </c>
      <c r="BC3512" s="90" t="s">
        <v>6742</v>
      </c>
      <c r="BD3512" s="423"/>
      <c r="BE3512">
        <v>3503</v>
      </c>
      <c r="BF3512" s="18" t="s">
        <v>6839</v>
      </c>
      <c r="BG3512" s="312" t="s">
        <v>880</v>
      </c>
      <c r="BH3512" s="93" t="str">
        <f>_xlfn.CONCAT(BF3512," ",BG3512)</f>
        <v>Tennessee Lawrence</v>
      </c>
      <c r="BI3512" s="18" t="s">
        <v>1799</v>
      </c>
      <c r="BJ3512" s="18" t="s">
        <v>6841</v>
      </c>
      <c r="BK3512" s="18" t="s">
        <v>6841</v>
      </c>
      <c r="BL3512" s="18" t="s">
        <v>6841</v>
      </c>
      <c r="BM3512" s="94" t="s">
        <v>6842</v>
      </c>
    </row>
    <row r="3513" spans="53:65" ht="15" x14ac:dyDescent="0.25">
      <c r="BA3513" s="91" t="s">
        <v>6955</v>
      </c>
      <c r="BB3513" s="91" t="s">
        <v>361</v>
      </c>
      <c r="BC3513" s="91" t="s">
        <v>6742</v>
      </c>
      <c r="BD3513" s="423"/>
      <c r="BE3513">
        <v>3504</v>
      </c>
      <c r="BF3513" s="18" t="s">
        <v>6839</v>
      </c>
      <c r="BG3513" s="312" t="s">
        <v>4155</v>
      </c>
      <c r="BH3513" s="93" t="str">
        <f>_xlfn.CONCAT(BF3513," ",BG3513)</f>
        <v>Tennessee Lewis</v>
      </c>
      <c r="BI3513" s="18" t="s">
        <v>1799</v>
      </c>
      <c r="BJ3513" s="18" t="s">
        <v>6841</v>
      </c>
      <c r="BK3513" s="18" t="s">
        <v>6841</v>
      </c>
      <c r="BL3513" s="18" t="s">
        <v>6841</v>
      </c>
      <c r="BM3513" s="94" t="s">
        <v>6842</v>
      </c>
    </row>
    <row r="3514" spans="53:65" ht="15" x14ac:dyDescent="0.25">
      <c r="BA3514" s="90" t="s">
        <v>6956</v>
      </c>
      <c r="BB3514" s="90" t="s">
        <v>361</v>
      </c>
      <c r="BC3514" s="90" t="s">
        <v>6742</v>
      </c>
      <c r="BD3514" s="423"/>
      <c r="BE3514">
        <v>3505</v>
      </c>
      <c r="BF3514" s="18" t="s">
        <v>6839</v>
      </c>
      <c r="BG3514" s="312" t="s">
        <v>1296</v>
      </c>
      <c r="BH3514" s="93" t="str">
        <f t="shared" si="118"/>
        <v>Tennessee Lincoln</v>
      </c>
      <c r="BI3514" s="18" t="s">
        <v>1799</v>
      </c>
      <c r="BJ3514" s="18" t="s">
        <v>6841</v>
      </c>
      <c r="BK3514" s="18" t="s">
        <v>6841</v>
      </c>
      <c r="BL3514" s="18" t="s">
        <v>6841</v>
      </c>
      <c r="BM3514" s="94" t="s">
        <v>6842</v>
      </c>
    </row>
    <row r="3515" spans="53:65" ht="15" x14ac:dyDescent="0.25">
      <c r="BA3515" s="90" t="s">
        <v>6957</v>
      </c>
      <c r="BB3515" s="90" t="s">
        <v>361</v>
      </c>
      <c r="BC3515" s="90" t="s">
        <v>6742</v>
      </c>
      <c r="BD3515" s="423"/>
      <c r="BE3515">
        <v>3506</v>
      </c>
      <c r="BF3515" s="18" t="s">
        <v>6839</v>
      </c>
      <c r="BG3515" s="312" t="s">
        <v>1296</v>
      </c>
      <c r="BH3515" s="93" t="str">
        <f>_xlfn.CONCAT(BF3515," ",BG3515)</f>
        <v>Tennessee Lincoln</v>
      </c>
      <c r="BI3515" s="93" t="s">
        <v>197</v>
      </c>
      <c r="BJ3515" s="93" t="s">
        <v>5725</v>
      </c>
      <c r="BK3515" s="93" t="s">
        <v>438</v>
      </c>
      <c r="BL3515" s="100" t="str">
        <f>" "</f>
        <v xml:space="preserve"> </v>
      </c>
      <c r="BM3515" s="95" t="s">
        <v>1125</v>
      </c>
    </row>
    <row r="3516" spans="53:65" ht="15" x14ac:dyDescent="0.25">
      <c r="BA3516" s="91" t="s">
        <v>6958</v>
      </c>
      <c r="BB3516" s="91" t="s">
        <v>361</v>
      </c>
      <c r="BC3516" s="91" t="s">
        <v>6742</v>
      </c>
      <c r="BD3516" s="423"/>
      <c r="BE3516">
        <v>3507</v>
      </c>
      <c r="BF3516" s="93" t="s">
        <v>6839</v>
      </c>
      <c r="BG3516" s="311" t="s">
        <v>6959</v>
      </c>
      <c r="BH3516" s="93" t="str">
        <f t="shared" si="118"/>
        <v>Tennessee Loudon</v>
      </c>
      <c r="BI3516" s="93" t="s">
        <v>197</v>
      </c>
      <c r="BJ3516" s="93" t="s">
        <v>5725</v>
      </c>
      <c r="BK3516" s="93" t="s">
        <v>438</v>
      </c>
      <c r="BL3516" s="100" t="str">
        <f>" "</f>
        <v xml:space="preserve"> </v>
      </c>
      <c r="BM3516" s="95" t="s">
        <v>1125</v>
      </c>
    </row>
    <row r="3517" spans="53:65" ht="15" x14ac:dyDescent="0.25">
      <c r="BA3517" s="90" t="s">
        <v>6960</v>
      </c>
      <c r="BB3517" s="90" t="s">
        <v>361</v>
      </c>
      <c r="BC3517" s="90" t="s">
        <v>6742</v>
      </c>
      <c r="BD3517" s="423"/>
      <c r="BE3517">
        <v>3508</v>
      </c>
      <c r="BF3517" s="93" t="s">
        <v>6839</v>
      </c>
      <c r="BG3517" s="311" t="s">
        <v>6959</v>
      </c>
      <c r="BH3517" s="93" t="str">
        <f t="shared" si="118"/>
        <v>Tennessee Loudon</v>
      </c>
      <c r="BI3517" s="18" t="s">
        <v>1799</v>
      </c>
      <c r="BJ3517" s="18" t="s">
        <v>6841</v>
      </c>
      <c r="BK3517" s="18" t="s">
        <v>6841</v>
      </c>
      <c r="BL3517" s="18" t="s">
        <v>6841</v>
      </c>
      <c r="BM3517" s="94" t="s">
        <v>6842</v>
      </c>
    </row>
    <row r="3518" spans="53:65" ht="15" x14ac:dyDescent="0.25">
      <c r="BA3518" s="91" t="s">
        <v>6961</v>
      </c>
      <c r="BB3518" s="91" t="s">
        <v>361</v>
      </c>
      <c r="BC3518" s="91" t="s">
        <v>6742</v>
      </c>
      <c r="BD3518" s="423"/>
      <c r="BE3518">
        <v>3509</v>
      </c>
      <c r="BF3518" s="18" t="s">
        <v>6839</v>
      </c>
      <c r="BG3518" s="312" t="s">
        <v>914</v>
      </c>
      <c r="BH3518" s="93" t="str">
        <f t="shared" si="118"/>
        <v>Tennessee Macon</v>
      </c>
      <c r="BI3518" s="18" t="s">
        <v>1799</v>
      </c>
      <c r="BJ3518" s="18" t="s">
        <v>6841</v>
      </c>
      <c r="BK3518" s="18" t="s">
        <v>6841</v>
      </c>
      <c r="BL3518" s="18" t="s">
        <v>6841</v>
      </c>
      <c r="BM3518" s="94" t="s">
        <v>6842</v>
      </c>
    </row>
    <row r="3519" spans="53:65" ht="15" x14ac:dyDescent="0.25">
      <c r="BA3519" s="91" t="s">
        <v>6962</v>
      </c>
      <c r="BB3519" s="91" t="s">
        <v>361</v>
      </c>
      <c r="BC3519" s="91" t="s">
        <v>6742</v>
      </c>
      <c r="BD3519" s="423"/>
      <c r="BE3519">
        <v>3510</v>
      </c>
      <c r="BF3519" s="18" t="s">
        <v>6839</v>
      </c>
      <c r="BG3519" s="312" t="s">
        <v>914</v>
      </c>
      <c r="BH3519" s="93" t="str">
        <f>_xlfn.CONCAT(BF3519," ",BG3519)</f>
        <v>Tennessee Macon</v>
      </c>
      <c r="BI3519" s="93" t="s">
        <v>446</v>
      </c>
      <c r="BJ3519" s="93" t="s">
        <v>6846</v>
      </c>
      <c r="BK3519" s="93" t="s">
        <v>6846</v>
      </c>
      <c r="BL3519" s="93" t="s">
        <v>6846</v>
      </c>
      <c r="BM3519" s="95" t="s">
        <v>308</v>
      </c>
    </row>
    <row r="3520" spans="53:65" ht="15" x14ac:dyDescent="0.25">
      <c r="BA3520" s="90" t="s">
        <v>6963</v>
      </c>
      <c r="BB3520" s="90" t="s">
        <v>361</v>
      </c>
      <c r="BC3520" s="90" t="s">
        <v>6742</v>
      </c>
      <c r="BD3520" s="423"/>
      <c r="BE3520">
        <v>3511</v>
      </c>
      <c r="BF3520" s="18" t="s">
        <v>6839</v>
      </c>
      <c r="BG3520" s="312" t="s">
        <v>925</v>
      </c>
      <c r="BH3520" s="93" t="str">
        <f t="shared" si="118"/>
        <v>Tennessee Madison</v>
      </c>
      <c r="BI3520" s="18" t="s">
        <v>1799</v>
      </c>
      <c r="BJ3520" s="18" t="s">
        <v>6841</v>
      </c>
      <c r="BK3520" s="18" t="s">
        <v>6841</v>
      </c>
      <c r="BL3520" s="18" t="s">
        <v>6841</v>
      </c>
      <c r="BM3520" s="94" t="s">
        <v>6842</v>
      </c>
    </row>
    <row r="3521" spans="53:65" ht="15" x14ac:dyDescent="0.25">
      <c r="BA3521" s="91" t="s">
        <v>6964</v>
      </c>
      <c r="BB3521" s="91" t="s">
        <v>361</v>
      </c>
      <c r="BC3521" s="91" t="s">
        <v>6742</v>
      </c>
      <c r="BD3521" s="423"/>
      <c r="BE3521">
        <v>3512</v>
      </c>
      <c r="BF3521" s="18" t="s">
        <v>6839</v>
      </c>
      <c r="BG3521" s="312" t="s">
        <v>925</v>
      </c>
      <c r="BH3521" s="93" t="str">
        <f>_xlfn.CONCAT(BF3521," ",BG3521)</f>
        <v>Tennessee Madison</v>
      </c>
      <c r="BI3521" s="93" t="s">
        <v>197</v>
      </c>
      <c r="BJ3521" s="93" t="s">
        <v>5725</v>
      </c>
      <c r="BK3521" s="93" t="s">
        <v>438</v>
      </c>
      <c r="BL3521" s="100" t="str">
        <f>" "</f>
        <v xml:space="preserve"> </v>
      </c>
      <c r="BM3521" s="95" t="s">
        <v>1125</v>
      </c>
    </row>
    <row r="3522" spans="53:65" ht="15" x14ac:dyDescent="0.25">
      <c r="BA3522" s="90" t="s">
        <v>6965</v>
      </c>
      <c r="BB3522" s="90" t="s">
        <v>361</v>
      </c>
      <c r="BC3522" s="90" t="s">
        <v>6742</v>
      </c>
      <c r="BD3522" s="423"/>
      <c r="BE3522">
        <v>3513</v>
      </c>
      <c r="BF3522" s="18" t="s">
        <v>6839</v>
      </c>
      <c r="BG3522" s="312" t="s">
        <v>943</v>
      </c>
      <c r="BH3522" s="93" t="str">
        <f t="shared" si="118"/>
        <v>Tennessee Marion</v>
      </c>
      <c r="BI3522" s="18" t="s">
        <v>1799</v>
      </c>
      <c r="BJ3522" s="18" t="s">
        <v>6841</v>
      </c>
      <c r="BK3522" s="18" t="s">
        <v>6841</v>
      </c>
      <c r="BL3522" s="18" t="s">
        <v>6841</v>
      </c>
      <c r="BM3522" s="94" t="s">
        <v>6842</v>
      </c>
    </row>
    <row r="3523" spans="53:65" ht="15" x14ac:dyDescent="0.25">
      <c r="BA3523" s="91" t="s">
        <v>6966</v>
      </c>
      <c r="BB3523" s="91" t="s">
        <v>361</v>
      </c>
      <c r="BC3523" s="91" t="s">
        <v>6967</v>
      </c>
      <c r="BD3523" s="423"/>
      <c r="BE3523">
        <v>3514</v>
      </c>
      <c r="BF3523" s="18" t="s">
        <v>6839</v>
      </c>
      <c r="BG3523" s="312" t="s">
        <v>943</v>
      </c>
      <c r="BH3523" s="93" t="str">
        <f>_xlfn.CONCAT(BF3523," ",BG3523)</f>
        <v>Tennessee Marion</v>
      </c>
      <c r="BI3523" s="93" t="s">
        <v>197</v>
      </c>
      <c r="BJ3523" s="93" t="s">
        <v>5725</v>
      </c>
      <c r="BK3523" s="93" t="s">
        <v>438</v>
      </c>
      <c r="BL3523" s="100" t="str">
        <f>" "</f>
        <v xml:space="preserve"> </v>
      </c>
      <c r="BM3523" s="95" t="s">
        <v>1125</v>
      </c>
    </row>
    <row r="3524" spans="53:65" ht="15" x14ac:dyDescent="0.25">
      <c r="BA3524" s="90" t="s">
        <v>6968</v>
      </c>
      <c r="BB3524" s="90" t="s">
        <v>361</v>
      </c>
      <c r="BC3524" s="90" t="s">
        <v>6967</v>
      </c>
      <c r="BD3524" s="423"/>
      <c r="BE3524">
        <v>3515</v>
      </c>
      <c r="BF3524" s="18" t="s">
        <v>6839</v>
      </c>
      <c r="BG3524" s="312" t="s">
        <v>947</v>
      </c>
      <c r="BH3524" s="93" t="str">
        <f t="shared" si="118"/>
        <v>Tennessee Marshall</v>
      </c>
      <c r="BI3524" s="93" t="s">
        <v>197</v>
      </c>
      <c r="BJ3524" s="93" t="s">
        <v>5725</v>
      </c>
      <c r="BK3524" s="93" t="s">
        <v>438</v>
      </c>
      <c r="BL3524" s="100" t="str">
        <f>" "</f>
        <v xml:space="preserve"> </v>
      </c>
      <c r="BM3524" s="95" t="s">
        <v>1125</v>
      </c>
    </row>
    <row r="3525" spans="53:65" ht="15" x14ac:dyDescent="0.25">
      <c r="BA3525" s="91" t="s">
        <v>6969</v>
      </c>
      <c r="BB3525" s="91" t="s">
        <v>361</v>
      </c>
      <c r="BC3525" s="91" t="s">
        <v>6967</v>
      </c>
      <c r="BD3525" s="423"/>
      <c r="BE3525">
        <v>3516</v>
      </c>
      <c r="BF3525" s="18" t="s">
        <v>6839</v>
      </c>
      <c r="BG3525" s="312" t="s">
        <v>6970</v>
      </c>
      <c r="BH3525" s="93" t="str">
        <f t="shared" si="118"/>
        <v>Tennessee Maury</v>
      </c>
      <c r="BI3525" s="93" t="s">
        <v>197</v>
      </c>
      <c r="BJ3525" s="93" t="s">
        <v>5725</v>
      </c>
      <c r="BK3525" s="93" t="s">
        <v>438</v>
      </c>
      <c r="BL3525" s="100" t="str">
        <f>" "</f>
        <v xml:space="preserve"> </v>
      </c>
      <c r="BM3525" s="95" t="s">
        <v>1125</v>
      </c>
    </row>
    <row r="3526" spans="53:65" ht="15" x14ac:dyDescent="0.25">
      <c r="BA3526" s="90" t="s">
        <v>6971</v>
      </c>
      <c r="BB3526" s="90" t="s">
        <v>361</v>
      </c>
      <c r="BC3526" s="90" t="s">
        <v>6967</v>
      </c>
      <c r="BD3526" s="423"/>
      <c r="BE3526">
        <v>3517</v>
      </c>
      <c r="BF3526" s="18" t="s">
        <v>6839</v>
      </c>
      <c r="BG3526" s="312" t="s">
        <v>943</v>
      </c>
      <c r="BH3526" s="93" t="str">
        <f t="shared" si="118"/>
        <v>Tennessee Marion</v>
      </c>
      <c r="BI3526" s="18" t="s">
        <v>1799</v>
      </c>
      <c r="BJ3526" s="18" t="s">
        <v>6841</v>
      </c>
      <c r="BK3526" s="18" t="s">
        <v>6841</v>
      </c>
      <c r="BL3526" s="18" t="s">
        <v>6841</v>
      </c>
      <c r="BM3526" s="94" t="s">
        <v>6842</v>
      </c>
    </row>
    <row r="3527" spans="53:65" ht="15" x14ac:dyDescent="0.25">
      <c r="BA3527" s="91" t="s">
        <v>6972</v>
      </c>
      <c r="BB3527" s="91" t="s">
        <v>361</v>
      </c>
      <c r="BC3527" s="91" t="s">
        <v>6967</v>
      </c>
      <c r="BD3527" s="423"/>
      <c r="BE3527">
        <v>3518</v>
      </c>
      <c r="BF3527" s="18" t="s">
        <v>6839</v>
      </c>
      <c r="BG3527" s="312" t="s">
        <v>947</v>
      </c>
      <c r="BH3527" s="93" t="str">
        <f>_xlfn.CONCAT(BF3527," ",BG3527)</f>
        <v>Tennessee Marshall</v>
      </c>
      <c r="BI3527" s="18" t="s">
        <v>1799</v>
      </c>
      <c r="BJ3527" s="18" t="s">
        <v>6841</v>
      </c>
      <c r="BK3527" s="18" t="s">
        <v>6841</v>
      </c>
      <c r="BL3527" s="18" t="s">
        <v>6841</v>
      </c>
      <c r="BM3527" s="94" t="s">
        <v>6842</v>
      </c>
    </row>
    <row r="3528" spans="53:65" ht="15" x14ac:dyDescent="0.25">
      <c r="BA3528" s="90" t="s">
        <v>6973</v>
      </c>
      <c r="BB3528" s="90" t="s">
        <v>361</v>
      </c>
      <c r="BC3528" s="90" t="s">
        <v>6967</v>
      </c>
      <c r="BD3528" s="423"/>
      <c r="BE3528">
        <v>3519</v>
      </c>
      <c r="BF3528" s="18" t="s">
        <v>6839</v>
      </c>
      <c r="BG3528" s="312" t="s">
        <v>6970</v>
      </c>
      <c r="BH3528" s="93" t="str">
        <f>_xlfn.CONCAT(BF3528," ",BG3528)</f>
        <v>Tennessee Maury</v>
      </c>
      <c r="BI3528" s="18" t="s">
        <v>1799</v>
      </c>
      <c r="BJ3528" s="18" t="s">
        <v>6841</v>
      </c>
      <c r="BK3528" s="18" t="s">
        <v>6841</v>
      </c>
      <c r="BL3528" s="18" t="s">
        <v>6841</v>
      </c>
      <c r="BM3528" s="94" t="s">
        <v>6842</v>
      </c>
    </row>
    <row r="3529" spans="53:65" ht="15" x14ac:dyDescent="0.25">
      <c r="BA3529" s="91" t="s">
        <v>6974</v>
      </c>
      <c r="BB3529" s="91" t="s">
        <v>361</v>
      </c>
      <c r="BC3529" s="91" t="s">
        <v>6967</v>
      </c>
      <c r="BD3529" s="423"/>
      <c r="BE3529">
        <v>3520</v>
      </c>
      <c r="BF3529" s="93" t="s">
        <v>6839</v>
      </c>
      <c r="BG3529" s="311" t="s">
        <v>6975</v>
      </c>
      <c r="BH3529" s="93" t="str">
        <f t="shared" si="118"/>
        <v>Tennessee McMinn</v>
      </c>
      <c r="BI3529" s="93" t="s">
        <v>197</v>
      </c>
      <c r="BJ3529" s="93" t="s">
        <v>5725</v>
      </c>
      <c r="BK3529" s="93" t="s">
        <v>438</v>
      </c>
      <c r="BL3529" s="100" t="str">
        <f>" "</f>
        <v xml:space="preserve"> </v>
      </c>
      <c r="BM3529" s="95" t="s">
        <v>1125</v>
      </c>
    </row>
    <row r="3530" spans="53:65" ht="15" x14ac:dyDescent="0.25">
      <c r="BA3530" s="90" t="s">
        <v>6976</v>
      </c>
      <c r="BB3530" s="90" t="s">
        <v>361</v>
      </c>
      <c r="BC3530" s="90" t="s">
        <v>6967</v>
      </c>
      <c r="BD3530" s="423"/>
      <c r="BE3530">
        <v>3521</v>
      </c>
      <c r="BF3530" s="93" t="s">
        <v>6839</v>
      </c>
      <c r="BG3530" s="311" t="s">
        <v>6975</v>
      </c>
      <c r="BH3530" s="93" t="str">
        <f t="shared" si="118"/>
        <v>Tennessee McMinn</v>
      </c>
      <c r="BI3530" s="18" t="s">
        <v>1799</v>
      </c>
      <c r="BJ3530" s="18" t="s">
        <v>6841</v>
      </c>
      <c r="BK3530" s="18" t="s">
        <v>6841</v>
      </c>
      <c r="BL3530" s="18" t="s">
        <v>6841</v>
      </c>
      <c r="BM3530" s="94" t="s">
        <v>6842</v>
      </c>
    </row>
    <row r="3531" spans="53:65" ht="15" x14ac:dyDescent="0.25">
      <c r="BA3531" s="91" t="s">
        <v>6977</v>
      </c>
      <c r="BB3531" s="91" t="s">
        <v>361</v>
      </c>
      <c r="BC3531" s="91" t="s">
        <v>6967</v>
      </c>
      <c r="BD3531" s="423"/>
      <c r="BE3531">
        <v>3522</v>
      </c>
      <c r="BF3531" s="18" t="s">
        <v>6839</v>
      </c>
      <c r="BG3531" s="312" t="s">
        <v>6978</v>
      </c>
      <c r="BH3531" s="93" t="str">
        <f t="shared" si="118"/>
        <v>Tennessee McNairy</v>
      </c>
      <c r="BI3531" s="93" t="s">
        <v>197</v>
      </c>
      <c r="BJ3531" s="93" t="s">
        <v>5725</v>
      </c>
      <c r="BK3531" s="93" t="s">
        <v>438</v>
      </c>
      <c r="BL3531" s="100" t="str">
        <f>" "</f>
        <v xml:space="preserve"> </v>
      </c>
      <c r="BM3531" s="95" t="s">
        <v>1125</v>
      </c>
    </row>
    <row r="3532" spans="53:65" ht="15" x14ac:dyDescent="0.25">
      <c r="BA3532" s="90" t="s">
        <v>6979</v>
      </c>
      <c r="BB3532" s="90" t="s">
        <v>361</v>
      </c>
      <c r="BC3532" s="90" t="s">
        <v>6967</v>
      </c>
      <c r="BD3532" s="423"/>
      <c r="BE3532">
        <v>3523</v>
      </c>
      <c r="BF3532" s="18" t="s">
        <v>6839</v>
      </c>
      <c r="BG3532" s="312" t="s">
        <v>6978</v>
      </c>
      <c r="BH3532" s="93" t="str">
        <f>_xlfn.CONCAT(BF3532," ",BG3532)</f>
        <v>Tennessee McNairy</v>
      </c>
      <c r="BI3532" s="18" t="s">
        <v>1799</v>
      </c>
      <c r="BJ3532" s="18" t="s">
        <v>6841</v>
      </c>
      <c r="BK3532" s="18" t="s">
        <v>6841</v>
      </c>
      <c r="BL3532" s="18" t="s">
        <v>6841</v>
      </c>
      <c r="BM3532" s="94" t="s">
        <v>6842</v>
      </c>
    </row>
    <row r="3533" spans="53:65" ht="15" x14ac:dyDescent="0.25">
      <c r="BA3533" s="91" t="s">
        <v>6980</v>
      </c>
      <c r="BB3533" s="91" t="s">
        <v>361</v>
      </c>
      <c r="BC3533" s="91" t="s">
        <v>6967</v>
      </c>
      <c r="BD3533" s="423"/>
      <c r="BE3533">
        <v>3524</v>
      </c>
      <c r="BF3533" s="93" t="s">
        <v>6839</v>
      </c>
      <c r="BG3533" s="311" t="s">
        <v>6201</v>
      </c>
      <c r="BH3533" s="93" t="str">
        <f t="shared" si="118"/>
        <v>Tennessee Meigs</v>
      </c>
      <c r="BI3533" s="93" t="s">
        <v>197</v>
      </c>
      <c r="BJ3533" s="93" t="s">
        <v>5725</v>
      </c>
      <c r="BK3533" s="93" t="s">
        <v>438</v>
      </c>
      <c r="BL3533" s="100" t="str">
        <f>" "</f>
        <v xml:space="preserve"> </v>
      </c>
      <c r="BM3533" s="95" t="s">
        <v>1125</v>
      </c>
    </row>
    <row r="3534" spans="53:65" ht="15" x14ac:dyDescent="0.25">
      <c r="BA3534" s="90" t="s">
        <v>6981</v>
      </c>
      <c r="BB3534" s="90" t="s">
        <v>361</v>
      </c>
      <c r="BC3534" s="90" t="s">
        <v>6967</v>
      </c>
      <c r="BD3534" s="423"/>
      <c r="BE3534">
        <v>3525</v>
      </c>
      <c r="BF3534" s="93" t="s">
        <v>6839</v>
      </c>
      <c r="BG3534" s="311" t="s">
        <v>6201</v>
      </c>
      <c r="BH3534" s="93" t="str">
        <f t="shared" si="118"/>
        <v>Tennessee Meigs</v>
      </c>
      <c r="BI3534" s="18" t="s">
        <v>1799</v>
      </c>
      <c r="BJ3534" s="18" t="s">
        <v>6841</v>
      </c>
      <c r="BK3534" s="18" t="s">
        <v>6841</v>
      </c>
      <c r="BL3534" s="18" t="s">
        <v>6841</v>
      </c>
      <c r="BM3534" s="94" t="s">
        <v>6842</v>
      </c>
    </row>
    <row r="3535" spans="53:65" ht="15" x14ac:dyDescent="0.25">
      <c r="BA3535" s="91" t="s">
        <v>6982</v>
      </c>
      <c r="BB3535" s="91" t="s">
        <v>361</v>
      </c>
      <c r="BC3535" s="91" t="s">
        <v>6967</v>
      </c>
      <c r="BD3535" s="423"/>
      <c r="BE3535">
        <v>3526</v>
      </c>
      <c r="BF3535" s="93" t="s">
        <v>6839</v>
      </c>
      <c r="BG3535" s="311" t="s">
        <v>965</v>
      </c>
      <c r="BH3535" s="93" t="str">
        <f t="shared" si="118"/>
        <v>Tennessee Monroe</v>
      </c>
      <c r="BI3535" s="93" t="s">
        <v>197</v>
      </c>
      <c r="BJ3535" s="93" t="s">
        <v>5725</v>
      </c>
      <c r="BK3535" s="93" t="s">
        <v>438</v>
      </c>
      <c r="BL3535" s="100" t="str">
        <f>" "</f>
        <v xml:space="preserve"> </v>
      </c>
      <c r="BM3535" s="95" t="s">
        <v>1125</v>
      </c>
    </row>
    <row r="3536" spans="53:65" ht="15" x14ac:dyDescent="0.25">
      <c r="BA3536" s="90" t="s">
        <v>6983</v>
      </c>
      <c r="BB3536" s="90" t="s">
        <v>361</v>
      </c>
      <c r="BC3536" s="90" t="s">
        <v>6967</v>
      </c>
      <c r="BD3536" s="423"/>
      <c r="BE3536">
        <v>3527</v>
      </c>
      <c r="BF3536" s="93" t="s">
        <v>6839</v>
      </c>
      <c r="BG3536" s="311" t="s">
        <v>965</v>
      </c>
      <c r="BH3536" s="93" t="str">
        <f t="shared" si="118"/>
        <v>Tennessee Monroe</v>
      </c>
      <c r="BI3536" s="18" t="s">
        <v>1799</v>
      </c>
      <c r="BJ3536" s="18" t="s">
        <v>6841</v>
      </c>
      <c r="BK3536" s="18" t="s">
        <v>6841</v>
      </c>
      <c r="BL3536" s="18" t="s">
        <v>6841</v>
      </c>
      <c r="BM3536" s="94" t="s">
        <v>6842</v>
      </c>
    </row>
    <row r="3537" spans="53:65" ht="15" x14ac:dyDescent="0.25">
      <c r="BA3537" s="91" t="s">
        <v>6984</v>
      </c>
      <c r="BB3537" s="91" t="s">
        <v>361</v>
      </c>
      <c r="BC3537" s="91" t="s">
        <v>6967</v>
      </c>
      <c r="BD3537" s="423"/>
      <c r="BE3537">
        <v>3528</v>
      </c>
      <c r="BF3537" s="18" t="s">
        <v>6839</v>
      </c>
      <c r="BG3537" s="312" t="s">
        <v>972</v>
      </c>
      <c r="BH3537" s="93" t="str">
        <f t="shared" si="118"/>
        <v>Tennessee Montgomery</v>
      </c>
      <c r="BI3537" s="18" t="s">
        <v>1799</v>
      </c>
      <c r="BJ3537" s="18" t="s">
        <v>6841</v>
      </c>
      <c r="BK3537" s="18" t="s">
        <v>6841</v>
      </c>
      <c r="BL3537" s="18" t="s">
        <v>6841</v>
      </c>
      <c r="BM3537" s="94" t="s">
        <v>6842</v>
      </c>
    </row>
    <row r="3538" spans="53:65" ht="15" x14ac:dyDescent="0.25">
      <c r="BA3538" s="90" t="s">
        <v>6985</v>
      </c>
      <c r="BB3538" s="90" t="s">
        <v>361</v>
      </c>
      <c r="BC3538" s="90" t="s">
        <v>6742</v>
      </c>
      <c r="BD3538" s="423"/>
      <c r="BE3538">
        <v>3529</v>
      </c>
      <c r="BF3538" s="18" t="s">
        <v>6839</v>
      </c>
      <c r="BG3538" s="312" t="s">
        <v>972</v>
      </c>
      <c r="BH3538" s="93" t="str">
        <f>_xlfn.CONCAT(BF3538," ",BG3538)</f>
        <v>Tennessee Montgomery</v>
      </c>
      <c r="BI3538" s="93" t="s">
        <v>446</v>
      </c>
      <c r="BJ3538" s="93" t="s">
        <v>6846</v>
      </c>
      <c r="BK3538" s="93" t="s">
        <v>6846</v>
      </c>
      <c r="BL3538" s="93" t="s">
        <v>6846</v>
      </c>
      <c r="BM3538" s="95" t="s">
        <v>308</v>
      </c>
    </row>
    <row r="3539" spans="53:65" ht="15" x14ac:dyDescent="0.25">
      <c r="BA3539" s="91" t="s">
        <v>6986</v>
      </c>
      <c r="BB3539" s="91" t="s">
        <v>361</v>
      </c>
      <c r="BC3539" s="91" t="s">
        <v>6987</v>
      </c>
      <c r="BD3539" s="423"/>
      <c r="BE3539">
        <v>3530</v>
      </c>
      <c r="BF3539" s="18" t="s">
        <v>6839</v>
      </c>
      <c r="BG3539" s="312" t="s">
        <v>5883</v>
      </c>
      <c r="BH3539" s="93" t="str">
        <f t="shared" si="118"/>
        <v>Tennessee Moore</v>
      </c>
      <c r="BI3539" s="18" t="s">
        <v>1799</v>
      </c>
      <c r="BJ3539" s="18" t="s">
        <v>6841</v>
      </c>
      <c r="BK3539" s="18" t="s">
        <v>6841</v>
      </c>
      <c r="BL3539" s="18" t="s">
        <v>6841</v>
      </c>
      <c r="BM3539" s="94" t="s">
        <v>6842</v>
      </c>
    </row>
    <row r="3540" spans="53:65" ht="15" x14ac:dyDescent="0.25">
      <c r="BA3540" s="90" t="s">
        <v>6988</v>
      </c>
      <c r="BB3540" s="90" t="s">
        <v>361</v>
      </c>
      <c r="BC3540" s="90" t="s">
        <v>6987</v>
      </c>
      <c r="BD3540" s="423"/>
      <c r="BE3540">
        <v>3531</v>
      </c>
      <c r="BF3540" s="18" t="s">
        <v>6839</v>
      </c>
      <c r="BG3540" s="312" t="s">
        <v>5883</v>
      </c>
      <c r="BH3540" s="93" t="str">
        <f>_xlfn.CONCAT(BF3540," ",BG3540)</f>
        <v>Tennessee Moore</v>
      </c>
      <c r="BI3540" s="93" t="s">
        <v>197</v>
      </c>
      <c r="BJ3540" s="93" t="s">
        <v>5725</v>
      </c>
      <c r="BK3540" s="93" t="s">
        <v>438</v>
      </c>
      <c r="BL3540" s="100" t="str">
        <f>" "</f>
        <v xml:space="preserve"> </v>
      </c>
      <c r="BM3540" s="95" t="s">
        <v>1125</v>
      </c>
    </row>
    <row r="3541" spans="53:65" ht="15" x14ac:dyDescent="0.25">
      <c r="BA3541" s="91" t="s">
        <v>6989</v>
      </c>
      <c r="BB3541" s="91" t="s">
        <v>361</v>
      </c>
      <c r="BC3541" s="91" t="s">
        <v>6987</v>
      </c>
      <c r="BD3541" s="423"/>
      <c r="BE3541">
        <v>3532</v>
      </c>
      <c r="BF3541" s="93" t="s">
        <v>6839</v>
      </c>
      <c r="BG3541" s="311" t="s">
        <v>979</v>
      </c>
      <c r="BH3541" s="93" t="str">
        <f t="shared" si="118"/>
        <v>Tennessee Morgan</v>
      </c>
      <c r="BI3541" s="93" t="s">
        <v>197</v>
      </c>
      <c r="BJ3541" s="93" t="s">
        <v>5725</v>
      </c>
      <c r="BK3541" s="93" t="s">
        <v>438</v>
      </c>
      <c r="BL3541" s="100" t="str">
        <f>" "</f>
        <v xml:space="preserve"> </v>
      </c>
      <c r="BM3541" s="95" t="s">
        <v>1125</v>
      </c>
    </row>
    <row r="3542" spans="53:65" ht="15" x14ac:dyDescent="0.25">
      <c r="BA3542" s="90" t="s">
        <v>6990</v>
      </c>
      <c r="BB3542" s="90" t="s">
        <v>361</v>
      </c>
      <c r="BC3542" s="90" t="s">
        <v>6987</v>
      </c>
      <c r="BD3542" s="423"/>
      <c r="BE3542">
        <v>3533</v>
      </c>
      <c r="BF3542" s="93" t="s">
        <v>6839</v>
      </c>
      <c r="BG3542" s="311" t="s">
        <v>979</v>
      </c>
      <c r="BH3542" s="93" t="str">
        <f t="shared" ref="BH3542:BH3621" si="119">_xlfn.CONCAT(BF3542," ",BG3542)</f>
        <v>Tennessee Morgan</v>
      </c>
      <c r="BI3542" s="18" t="s">
        <v>1799</v>
      </c>
      <c r="BJ3542" s="18" t="s">
        <v>6841</v>
      </c>
      <c r="BK3542" s="18" t="s">
        <v>6841</v>
      </c>
      <c r="BL3542" s="18" t="s">
        <v>6841</v>
      </c>
      <c r="BM3542" s="94" t="s">
        <v>6842</v>
      </c>
    </row>
    <row r="3543" spans="53:65" ht="15" x14ac:dyDescent="0.25">
      <c r="BA3543" s="91" t="s">
        <v>6991</v>
      </c>
      <c r="BB3543" s="91" t="s">
        <v>361</v>
      </c>
      <c r="BC3543" s="91" t="s">
        <v>6987</v>
      </c>
      <c r="BD3543" s="423"/>
      <c r="BE3543">
        <v>3534</v>
      </c>
      <c r="BF3543" s="18" t="s">
        <v>6839</v>
      </c>
      <c r="BG3543" s="312" t="s">
        <v>6992</v>
      </c>
      <c r="BH3543" s="93" t="str">
        <f t="shared" si="119"/>
        <v>Tennessee Obion</v>
      </c>
      <c r="BI3543" s="93" t="s">
        <v>446</v>
      </c>
      <c r="BJ3543" s="93" t="s">
        <v>6846</v>
      </c>
      <c r="BK3543" s="93" t="s">
        <v>6846</v>
      </c>
      <c r="BL3543" s="93" t="s">
        <v>6846</v>
      </c>
      <c r="BM3543" s="95" t="s">
        <v>308</v>
      </c>
    </row>
    <row r="3544" spans="53:65" ht="15" x14ac:dyDescent="0.25">
      <c r="BA3544" s="90" t="s">
        <v>6993</v>
      </c>
      <c r="BB3544" s="90" t="s">
        <v>361</v>
      </c>
      <c r="BC3544" s="90" t="s">
        <v>6987</v>
      </c>
      <c r="BD3544" s="423"/>
      <c r="BE3544">
        <v>3535</v>
      </c>
      <c r="BF3544" s="18" t="s">
        <v>6839</v>
      </c>
      <c r="BG3544" s="312" t="s">
        <v>6992</v>
      </c>
      <c r="BH3544" s="93" t="str">
        <f>_xlfn.CONCAT(BF3544," ",BG3544)</f>
        <v>Tennessee Obion</v>
      </c>
      <c r="BI3544" s="18" t="s">
        <v>1799</v>
      </c>
      <c r="BJ3544" s="18" t="s">
        <v>6841</v>
      </c>
      <c r="BK3544" s="18" t="s">
        <v>6841</v>
      </c>
      <c r="BL3544" s="18" t="s">
        <v>6841</v>
      </c>
      <c r="BM3544" s="94" t="s">
        <v>6842</v>
      </c>
    </row>
    <row r="3545" spans="53:65" ht="15" x14ac:dyDescent="0.25">
      <c r="BA3545" s="91" t="s">
        <v>6994</v>
      </c>
      <c r="BB3545" s="91" t="s">
        <v>361</v>
      </c>
      <c r="BC3545" s="91" t="s">
        <v>6987</v>
      </c>
      <c r="BD3545" s="423"/>
      <c r="BE3545">
        <v>3536</v>
      </c>
      <c r="BF3545" s="93" t="s">
        <v>6839</v>
      </c>
      <c r="BG3545" s="311" t="s">
        <v>6995</v>
      </c>
      <c r="BH3545" s="93" t="str">
        <f t="shared" si="119"/>
        <v>Tennessee Overton</v>
      </c>
      <c r="BI3545" s="93" t="s">
        <v>197</v>
      </c>
      <c r="BJ3545" s="93" t="s">
        <v>5725</v>
      </c>
      <c r="BK3545" s="93" t="s">
        <v>438</v>
      </c>
      <c r="BL3545" s="100" t="str">
        <f>" "</f>
        <v xml:space="preserve"> </v>
      </c>
      <c r="BM3545" s="95" t="s">
        <v>1125</v>
      </c>
    </row>
    <row r="3546" spans="53:65" ht="15" x14ac:dyDescent="0.25">
      <c r="BA3546" s="90" t="s">
        <v>6996</v>
      </c>
      <c r="BB3546" s="90" t="s">
        <v>361</v>
      </c>
      <c r="BC3546" s="90" t="s">
        <v>6987</v>
      </c>
      <c r="BD3546" s="423"/>
      <c r="BE3546">
        <v>3537</v>
      </c>
      <c r="BF3546" s="93" t="s">
        <v>6839</v>
      </c>
      <c r="BG3546" s="311" t="s">
        <v>6995</v>
      </c>
      <c r="BH3546" s="93" t="str">
        <f t="shared" si="119"/>
        <v>Tennessee Overton</v>
      </c>
      <c r="BI3546" s="18" t="s">
        <v>1799</v>
      </c>
      <c r="BJ3546" s="18" t="s">
        <v>6841</v>
      </c>
      <c r="BK3546" s="18" t="s">
        <v>6841</v>
      </c>
      <c r="BL3546" s="18" t="s">
        <v>6841</v>
      </c>
      <c r="BM3546" s="94" t="s">
        <v>6842</v>
      </c>
    </row>
    <row r="3547" spans="53:65" ht="15" x14ac:dyDescent="0.25">
      <c r="BA3547" s="91" t="s">
        <v>6997</v>
      </c>
      <c r="BB3547" s="91" t="s">
        <v>361</v>
      </c>
      <c r="BC3547" s="91" t="s">
        <v>6987</v>
      </c>
      <c r="BD3547" s="423"/>
      <c r="BE3547">
        <v>3538</v>
      </c>
      <c r="BF3547" s="18" t="s">
        <v>6839</v>
      </c>
      <c r="BG3547" s="312" t="s">
        <v>988</v>
      </c>
      <c r="BH3547" s="93" t="str">
        <f t="shared" si="119"/>
        <v>Tennessee Perry</v>
      </c>
      <c r="BI3547" s="93" t="s">
        <v>197</v>
      </c>
      <c r="BJ3547" s="93" t="s">
        <v>5725</v>
      </c>
      <c r="BK3547" s="93" t="s">
        <v>438</v>
      </c>
      <c r="BL3547" s="100" t="str">
        <f>" "</f>
        <v xml:space="preserve"> </v>
      </c>
      <c r="BM3547" s="95" t="s">
        <v>1125</v>
      </c>
    </row>
    <row r="3548" spans="53:65" ht="15" x14ac:dyDescent="0.25">
      <c r="BA3548" s="90" t="s">
        <v>6998</v>
      </c>
      <c r="BB3548" s="90" t="s">
        <v>361</v>
      </c>
      <c r="BC3548" s="90" t="s">
        <v>6987</v>
      </c>
      <c r="BD3548" s="423"/>
      <c r="BE3548">
        <v>3539</v>
      </c>
      <c r="BF3548" s="18" t="s">
        <v>6839</v>
      </c>
      <c r="BG3548" s="312" t="s">
        <v>988</v>
      </c>
      <c r="BH3548" s="93" t="str">
        <f>_xlfn.CONCAT(BF3548," ",BG3548)</f>
        <v>Tennessee Perry</v>
      </c>
      <c r="BI3548" s="18" t="s">
        <v>1799</v>
      </c>
      <c r="BJ3548" s="18" t="s">
        <v>6841</v>
      </c>
      <c r="BK3548" s="18" t="s">
        <v>6841</v>
      </c>
      <c r="BL3548" s="18" t="s">
        <v>6841</v>
      </c>
      <c r="BM3548" s="94" t="s">
        <v>6842</v>
      </c>
    </row>
    <row r="3549" spans="53:65" ht="15" x14ac:dyDescent="0.25">
      <c r="BA3549" s="91" t="s">
        <v>6999</v>
      </c>
      <c r="BB3549" s="91" t="s">
        <v>361</v>
      </c>
      <c r="BC3549" s="91" t="s">
        <v>6987</v>
      </c>
      <c r="BD3549" s="423"/>
      <c r="BE3549">
        <v>3540</v>
      </c>
      <c r="BF3549" s="93" t="s">
        <v>6839</v>
      </c>
      <c r="BG3549" s="311" t="s">
        <v>7000</v>
      </c>
      <c r="BH3549" s="93" t="str">
        <f t="shared" si="119"/>
        <v>Tennessee Pickett</v>
      </c>
      <c r="BI3549" s="93" t="s">
        <v>197</v>
      </c>
      <c r="BJ3549" s="93" t="s">
        <v>5725</v>
      </c>
      <c r="BK3549" s="93" t="s">
        <v>438</v>
      </c>
      <c r="BL3549" s="100" t="str">
        <f>" "</f>
        <v xml:space="preserve"> </v>
      </c>
      <c r="BM3549" s="95" t="s">
        <v>1125</v>
      </c>
    </row>
    <row r="3550" spans="53:65" ht="15" x14ac:dyDescent="0.25">
      <c r="BA3550" s="90" t="s">
        <v>7001</v>
      </c>
      <c r="BB3550" s="90" t="s">
        <v>361</v>
      </c>
      <c r="BC3550" s="90" t="s">
        <v>6987</v>
      </c>
      <c r="BD3550" s="423"/>
      <c r="BE3550">
        <v>3541</v>
      </c>
      <c r="BF3550" s="93" t="s">
        <v>6839</v>
      </c>
      <c r="BG3550" s="311" t="s">
        <v>7000</v>
      </c>
      <c r="BH3550" s="93" t="str">
        <f t="shared" si="119"/>
        <v>Tennessee Pickett</v>
      </c>
      <c r="BI3550" s="18" t="s">
        <v>1799</v>
      </c>
      <c r="BJ3550" s="18" t="s">
        <v>6841</v>
      </c>
      <c r="BK3550" s="18" t="s">
        <v>6841</v>
      </c>
      <c r="BL3550" s="18" t="s">
        <v>6841</v>
      </c>
      <c r="BM3550" s="94" t="s">
        <v>6842</v>
      </c>
    </row>
    <row r="3551" spans="53:65" ht="15" x14ac:dyDescent="0.25">
      <c r="BA3551" s="91" t="s">
        <v>7002</v>
      </c>
      <c r="BB3551" s="91" t="s">
        <v>361</v>
      </c>
      <c r="BC3551" s="91" t="s">
        <v>6987</v>
      </c>
      <c r="BD3551" s="423"/>
      <c r="BE3551">
        <v>3542</v>
      </c>
      <c r="BF3551" s="93" t="s">
        <v>6839</v>
      </c>
      <c r="BG3551" s="311" t="s">
        <v>1351</v>
      </c>
      <c r="BH3551" s="93" t="str">
        <f t="shared" si="119"/>
        <v>Tennessee Polk</v>
      </c>
      <c r="BI3551" s="93" t="s">
        <v>197</v>
      </c>
      <c r="BJ3551" s="93" t="s">
        <v>5725</v>
      </c>
      <c r="BK3551" s="93" t="s">
        <v>438</v>
      </c>
      <c r="BL3551" s="100" t="str">
        <f>" "</f>
        <v xml:space="preserve"> </v>
      </c>
      <c r="BM3551" s="95" t="s">
        <v>1125</v>
      </c>
    </row>
    <row r="3552" spans="53:65" ht="15" x14ac:dyDescent="0.25">
      <c r="BA3552" s="90" t="s">
        <v>7003</v>
      </c>
      <c r="BB3552" s="90" t="s">
        <v>361</v>
      </c>
      <c r="BC3552" s="90" t="s">
        <v>6987</v>
      </c>
      <c r="BD3552" s="423"/>
      <c r="BE3552">
        <v>3543</v>
      </c>
      <c r="BF3552" s="93" t="s">
        <v>6839</v>
      </c>
      <c r="BG3552" s="311" t="s">
        <v>1351</v>
      </c>
      <c r="BH3552" s="93" t="str">
        <f t="shared" si="119"/>
        <v>Tennessee Polk</v>
      </c>
      <c r="BI3552" s="18" t="s">
        <v>1799</v>
      </c>
      <c r="BJ3552" s="18" t="s">
        <v>6841</v>
      </c>
      <c r="BK3552" s="18" t="s">
        <v>6841</v>
      </c>
      <c r="BL3552" s="18" t="s">
        <v>6841</v>
      </c>
      <c r="BM3552" s="94" t="s">
        <v>6842</v>
      </c>
    </row>
    <row r="3553" spans="53:65" ht="15" x14ac:dyDescent="0.25">
      <c r="BA3553" s="91" t="s">
        <v>7004</v>
      </c>
      <c r="BB3553" s="91" t="s">
        <v>361</v>
      </c>
      <c r="BC3553" s="91" t="s">
        <v>6987</v>
      </c>
      <c r="BD3553" s="423"/>
      <c r="BE3553">
        <v>3544</v>
      </c>
      <c r="BF3553" s="93" t="s">
        <v>6839</v>
      </c>
      <c r="BG3553" s="311" t="s">
        <v>2065</v>
      </c>
      <c r="BH3553" s="93" t="str">
        <f t="shared" si="119"/>
        <v>Tennessee Putnam</v>
      </c>
      <c r="BI3553" s="93" t="s">
        <v>197</v>
      </c>
      <c r="BJ3553" s="93" t="s">
        <v>5725</v>
      </c>
      <c r="BK3553" s="93" t="s">
        <v>438</v>
      </c>
      <c r="BL3553" s="100" t="str">
        <f>" "</f>
        <v xml:space="preserve"> </v>
      </c>
      <c r="BM3553" s="95" t="s">
        <v>1125</v>
      </c>
    </row>
    <row r="3554" spans="53:65" ht="15" x14ac:dyDescent="0.25">
      <c r="BA3554" s="91" t="s">
        <v>7005</v>
      </c>
      <c r="BB3554" s="91" t="s">
        <v>361</v>
      </c>
      <c r="BC3554" s="91" t="s">
        <v>6987</v>
      </c>
      <c r="BD3554" s="423"/>
      <c r="BE3554">
        <v>3545</v>
      </c>
      <c r="BF3554" s="93" t="s">
        <v>6839</v>
      </c>
      <c r="BG3554" s="311" t="s">
        <v>2065</v>
      </c>
      <c r="BH3554" s="93" t="str">
        <f t="shared" si="119"/>
        <v>Tennessee Putnam</v>
      </c>
      <c r="BI3554" s="18" t="s">
        <v>1799</v>
      </c>
      <c r="BJ3554" s="18" t="s">
        <v>6841</v>
      </c>
      <c r="BK3554" s="18" t="s">
        <v>6841</v>
      </c>
      <c r="BL3554" s="18" t="s">
        <v>6841</v>
      </c>
      <c r="BM3554" s="94" t="s">
        <v>6842</v>
      </c>
    </row>
    <row r="3555" spans="53:65" ht="15" x14ac:dyDescent="0.25">
      <c r="BA3555" s="90" t="s">
        <v>7006</v>
      </c>
      <c r="BB3555" s="90" t="s">
        <v>361</v>
      </c>
      <c r="BC3555" s="90" t="s">
        <v>6987</v>
      </c>
      <c r="BD3555" s="423"/>
      <c r="BE3555">
        <v>3546</v>
      </c>
      <c r="BF3555" s="93" t="s">
        <v>6839</v>
      </c>
      <c r="BG3555" s="311" t="s">
        <v>7007</v>
      </c>
      <c r="BH3555" s="93" t="str">
        <f t="shared" si="119"/>
        <v>Tennessee Rhea</v>
      </c>
      <c r="BI3555" s="93" t="s">
        <v>197</v>
      </c>
      <c r="BJ3555" s="93" t="s">
        <v>5725</v>
      </c>
      <c r="BK3555" s="93" t="s">
        <v>438</v>
      </c>
      <c r="BL3555" s="100" t="str">
        <f>" "</f>
        <v xml:space="preserve"> </v>
      </c>
      <c r="BM3555" s="95" t="s">
        <v>1125</v>
      </c>
    </row>
    <row r="3556" spans="53:65" ht="15" x14ac:dyDescent="0.25">
      <c r="BA3556" s="91" t="s">
        <v>7008</v>
      </c>
      <c r="BB3556" s="91" t="s">
        <v>361</v>
      </c>
      <c r="BC3556" s="91" t="s">
        <v>6987</v>
      </c>
      <c r="BD3556" s="423"/>
      <c r="BE3556">
        <v>3547</v>
      </c>
      <c r="BF3556" s="93" t="s">
        <v>6839</v>
      </c>
      <c r="BG3556" s="311" t="s">
        <v>7007</v>
      </c>
      <c r="BH3556" s="93" t="str">
        <f t="shared" si="119"/>
        <v>Tennessee Rhea</v>
      </c>
      <c r="BI3556" s="18" t="s">
        <v>1799</v>
      </c>
      <c r="BJ3556" s="18" t="s">
        <v>6841</v>
      </c>
      <c r="BK3556" s="18" t="s">
        <v>6841</v>
      </c>
      <c r="BL3556" s="18" t="s">
        <v>6841</v>
      </c>
      <c r="BM3556" s="94" t="s">
        <v>6842</v>
      </c>
    </row>
    <row r="3557" spans="53:65" ht="15" x14ac:dyDescent="0.25">
      <c r="BA3557" s="90" t="s">
        <v>7009</v>
      </c>
      <c r="BB3557" s="90" t="s">
        <v>361</v>
      </c>
      <c r="BC3557" s="90" t="s">
        <v>6987</v>
      </c>
      <c r="BD3557" s="423"/>
      <c r="BE3557">
        <v>3548</v>
      </c>
      <c r="BF3557" s="93" t="s">
        <v>6839</v>
      </c>
      <c r="BG3557" s="311" t="s">
        <v>7010</v>
      </c>
      <c r="BH3557" s="93" t="str">
        <f t="shared" si="119"/>
        <v>Tennessee Roane</v>
      </c>
      <c r="BI3557" s="93" t="s">
        <v>197</v>
      </c>
      <c r="BJ3557" s="93" t="s">
        <v>5725</v>
      </c>
      <c r="BK3557" s="93" t="s">
        <v>438</v>
      </c>
      <c r="BL3557" s="100" t="str">
        <f>" "</f>
        <v xml:space="preserve"> </v>
      </c>
      <c r="BM3557" s="95" t="s">
        <v>1125</v>
      </c>
    </row>
    <row r="3558" spans="53:65" ht="15" x14ac:dyDescent="0.25">
      <c r="BA3558" s="91" t="s">
        <v>7011</v>
      </c>
      <c r="BB3558" s="91" t="s">
        <v>361</v>
      </c>
      <c r="BC3558" s="91" t="s">
        <v>6987</v>
      </c>
      <c r="BD3558" s="423"/>
      <c r="BE3558">
        <v>3549</v>
      </c>
      <c r="BF3558" s="93" t="s">
        <v>6839</v>
      </c>
      <c r="BG3558" s="311" t="s">
        <v>7010</v>
      </c>
      <c r="BH3558" s="93" t="str">
        <f t="shared" si="119"/>
        <v>Tennessee Roane</v>
      </c>
      <c r="BI3558" s="18" t="s">
        <v>1799</v>
      </c>
      <c r="BJ3558" s="18" t="s">
        <v>6841</v>
      </c>
      <c r="BK3558" s="18" t="s">
        <v>6841</v>
      </c>
      <c r="BL3558" s="18" t="s">
        <v>6841</v>
      </c>
      <c r="BM3558" s="94" t="s">
        <v>6842</v>
      </c>
    </row>
    <row r="3559" spans="53:65" ht="15" x14ac:dyDescent="0.25">
      <c r="BA3559" s="90" t="s">
        <v>7012</v>
      </c>
      <c r="BB3559" s="90" t="s">
        <v>361</v>
      </c>
      <c r="BC3559" s="90" t="s">
        <v>6987</v>
      </c>
      <c r="BD3559" s="423"/>
      <c r="BE3559">
        <v>3550</v>
      </c>
      <c r="BF3559" s="18" t="s">
        <v>6839</v>
      </c>
      <c r="BG3559" s="312" t="s">
        <v>4237</v>
      </c>
      <c r="BH3559" s="93" t="str">
        <f t="shared" si="119"/>
        <v>Tennessee Robertson</v>
      </c>
      <c r="BI3559" s="18" t="s">
        <v>1799</v>
      </c>
      <c r="BJ3559" s="18" t="s">
        <v>6841</v>
      </c>
      <c r="BK3559" s="18" t="s">
        <v>6841</v>
      </c>
      <c r="BL3559" s="18" t="s">
        <v>6841</v>
      </c>
      <c r="BM3559" s="94" t="s">
        <v>6842</v>
      </c>
    </row>
    <row r="3560" spans="53:65" ht="15" x14ac:dyDescent="0.25">
      <c r="BA3560" s="91" t="s">
        <v>7013</v>
      </c>
      <c r="BB3560" s="91" t="s">
        <v>361</v>
      </c>
      <c r="BC3560" s="91" t="s">
        <v>6987</v>
      </c>
      <c r="BD3560" s="423"/>
      <c r="BE3560">
        <v>3551</v>
      </c>
      <c r="BF3560" s="18" t="s">
        <v>6839</v>
      </c>
      <c r="BG3560" s="312" t="s">
        <v>4237</v>
      </c>
      <c r="BH3560" s="93" t="str">
        <f>_xlfn.CONCAT(BF3560," ",BG3560)</f>
        <v>Tennessee Robertson</v>
      </c>
      <c r="BI3560" s="93" t="s">
        <v>446</v>
      </c>
      <c r="BJ3560" s="93" t="s">
        <v>6846</v>
      </c>
      <c r="BK3560" s="93" t="s">
        <v>6846</v>
      </c>
      <c r="BL3560" s="93" t="s">
        <v>6846</v>
      </c>
      <c r="BM3560" s="95" t="s">
        <v>308</v>
      </c>
    </row>
    <row r="3561" spans="53:65" ht="15" x14ac:dyDescent="0.25">
      <c r="BA3561" s="90" t="s">
        <v>7014</v>
      </c>
      <c r="BB3561" s="90" t="s">
        <v>361</v>
      </c>
      <c r="BC3561" s="90" t="s">
        <v>6987</v>
      </c>
      <c r="BD3561" s="423"/>
      <c r="BE3561">
        <v>3552</v>
      </c>
      <c r="BF3561" s="18" t="s">
        <v>6839</v>
      </c>
      <c r="BG3561" s="312" t="s">
        <v>5932</v>
      </c>
      <c r="BH3561" s="93" t="str">
        <f t="shared" si="119"/>
        <v>Tennessee Rutherford</v>
      </c>
      <c r="BI3561" s="93" t="s">
        <v>197</v>
      </c>
      <c r="BJ3561" s="93" t="s">
        <v>5725</v>
      </c>
      <c r="BK3561" s="93" t="s">
        <v>438</v>
      </c>
      <c r="BL3561" s="100" t="str">
        <f>" "</f>
        <v xml:space="preserve"> </v>
      </c>
      <c r="BM3561" s="95" t="s">
        <v>1125</v>
      </c>
    </row>
    <row r="3562" spans="53:65" ht="15" x14ac:dyDescent="0.25">
      <c r="BA3562" s="91" t="s">
        <v>7015</v>
      </c>
      <c r="BB3562" s="91" t="s">
        <v>361</v>
      </c>
      <c r="BC3562" s="91" t="s">
        <v>6987</v>
      </c>
      <c r="BD3562" s="423"/>
      <c r="BE3562">
        <v>3553</v>
      </c>
      <c r="BF3562" s="18" t="s">
        <v>6839</v>
      </c>
      <c r="BG3562" s="312" t="s">
        <v>5932</v>
      </c>
      <c r="BH3562" s="93" t="str">
        <f>_xlfn.CONCAT(BF3562," ",BG3562)</f>
        <v>Tennessee Rutherford</v>
      </c>
      <c r="BI3562" s="18" t="s">
        <v>1799</v>
      </c>
      <c r="BJ3562" s="18" t="s">
        <v>6841</v>
      </c>
      <c r="BK3562" s="18" t="s">
        <v>6841</v>
      </c>
      <c r="BL3562" s="18" t="s">
        <v>6841</v>
      </c>
      <c r="BM3562" s="94" t="s">
        <v>6842</v>
      </c>
    </row>
    <row r="3563" spans="53:65" ht="15" x14ac:dyDescent="0.25">
      <c r="BA3563" s="90" t="s">
        <v>7016</v>
      </c>
      <c r="BB3563" s="90" t="s">
        <v>361</v>
      </c>
      <c r="BC3563" s="90" t="s">
        <v>6987</v>
      </c>
      <c r="BD3563" s="423"/>
      <c r="BE3563">
        <v>3554</v>
      </c>
      <c r="BF3563" s="93" t="s">
        <v>6839</v>
      </c>
      <c r="BG3563" s="311" t="s">
        <v>1369</v>
      </c>
      <c r="BH3563" s="93" t="str">
        <f t="shared" si="119"/>
        <v>Tennessee Scott</v>
      </c>
      <c r="BI3563" s="93" t="s">
        <v>197</v>
      </c>
      <c r="BJ3563" s="93" t="s">
        <v>5725</v>
      </c>
      <c r="BK3563" s="93" t="s">
        <v>438</v>
      </c>
      <c r="BL3563" s="100" t="str">
        <f>" "</f>
        <v xml:space="preserve"> </v>
      </c>
      <c r="BM3563" s="95" t="s">
        <v>1125</v>
      </c>
    </row>
    <row r="3564" spans="53:65" ht="15" x14ac:dyDescent="0.25">
      <c r="BA3564" s="90" t="s">
        <v>7017</v>
      </c>
      <c r="BB3564" s="90" t="s">
        <v>361</v>
      </c>
      <c r="BC3564" s="90" t="s">
        <v>6987</v>
      </c>
      <c r="BD3564" s="423"/>
      <c r="BE3564">
        <v>3555</v>
      </c>
      <c r="BF3564" s="93" t="s">
        <v>6839</v>
      </c>
      <c r="BG3564" s="311" t="s">
        <v>1369</v>
      </c>
      <c r="BH3564" s="93" t="str">
        <f t="shared" si="119"/>
        <v>Tennessee Scott</v>
      </c>
      <c r="BI3564" s="18" t="s">
        <v>1799</v>
      </c>
      <c r="BJ3564" s="18" t="s">
        <v>6841</v>
      </c>
      <c r="BK3564" s="18" t="s">
        <v>6841</v>
      </c>
      <c r="BL3564" s="18" t="s">
        <v>6841</v>
      </c>
      <c r="BM3564" s="94" t="s">
        <v>6842</v>
      </c>
    </row>
    <row r="3565" spans="53:65" ht="15" x14ac:dyDescent="0.25">
      <c r="BA3565" s="91" t="s">
        <v>7018</v>
      </c>
      <c r="BB3565" s="91" t="s">
        <v>361</v>
      </c>
      <c r="BC3565" s="91" t="s">
        <v>7019</v>
      </c>
      <c r="BD3565" s="423" t="s">
        <v>1301</v>
      </c>
      <c r="BE3565">
        <v>3556</v>
      </c>
      <c r="BF3565" s="93" t="s">
        <v>6839</v>
      </c>
      <c r="BG3565" s="311" t="s">
        <v>7020</v>
      </c>
      <c r="BH3565" s="93" t="str">
        <f t="shared" si="119"/>
        <v>Tennessee Sequatchie</v>
      </c>
      <c r="BI3565" s="93" t="s">
        <v>197</v>
      </c>
      <c r="BJ3565" s="93" t="s">
        <v>5725</v>
      </c>
      <c r="BK3565" s="93" t="s">
        <v>438</v>
      </c>
      <c r="BL3565" s="100" t="str">
        <f>" "</f>
        <v xml:space="preserve"> </v>
      </c>
      <c r="BM3565" s="95" t="s">
        <v>1125</v>
      </c>
    </row>
    <row r="3566" spans="53:65" ht="15" x14ac:dyDescent="0.25">
      <c r="BA3566" s="90" t="s">
        <v>7021</v>
      </c>
      <c r="BB3566" s="90" t="s">
        <v>361</v>
      </c>
      <c r="BC3566" s="90" t="s">
        <v>7019</v>
      </c>
      <c r="BD3566" s="423" t="s">
        <v>1301</v>
      </c>
      <c r="BE3566">
        <v>3557</v>
      </c>
      <c r="BF3566" s="93" t="s">
        <v>6839</v>
      </c>
      <c r="BG3566" s="311" t="s">
        <v>7020</v>
      </c>
      <c r="BH3566" s="93" t="str">
        <f t="shared" si="119"/>
        <v>Tennessee Sequatchie</v>
      </c>
      <c r="BI3566" s="18" t="s">
        <v>1799</v>
      </c>
      <c r="BJ3566" s="18" t="s">
        <v>6841</v>
      </c>
      <c r="BK3566" s="18" t="s">
        <v>6841</v>
      </c>
      <c r="BL3566" s="18" t="s">
        <v>6841</v>
      </c>
      <c r="BM3566" s="94" t="s">
        <v>6842</v>
      </c>
    </row>
    <row r="3567" spans="53:65" ht="15" x14ac:dyDescent="0.25">
      <c r="BA3567" s="91" t="s">
        <v>7022</v>
      </c>
      <c r="BB3567" s="91" t="s">
        <v>361</v>
      </c>
      <c r="BC3567" s="91" t="s">
        <v>7019</v>
      </c>
      <c r="BD3567" s="423" t="s">
        <v>1301</v>
      </c>
      <c r="BE3567">
        <v>3558</v>
      </c>
      <c r="BF3567" s="93" t="s">
        <v>6839</v>
      </c>
      <c r="BG3567" s="311" t="s">
        <v>1378</v>
      </c>
      <c r="BH3567" s="93" t="str">
        <f t="shared" si="119"/>
        <v>Tennessee Sevier</v>
      </c>
      <c r="BI3567" s="93" t="s">
        <v>197</v>
      </c>
      <c r="BJ3567" s="93" t="s">
        <v>5725</v>
      </c>
      <c r="BK3567" s="93" t="s">
        <v>438</v>
      </c>
      <c r="BL3567" s="100" t="str">
        <f>" "</f>
        <v xml:space="preserve"> </v>
      </c>
      <c r="BM3567" s="95" t="s">
        <v>1125</v>
      </c>
    </row>
    <row r="3568" spans="53:65" ht="15" x14ac:dyDescent="0.25">
      <c r="BA3568" s="90" t="s">
        <v>7023</v>
      </c>
      <c r="BB3568" s="90" t="s">
        <v>361</v>
      </c>
      <c r="BC3568" s="90" t="s">
        <v>7019</v>
      </c>
      <c r="BD3568" s="423" t="s">
        <v>1301</v>
      </c>
      <c r="BE3568">
        <v>3559</v>
      </c>
      <c r="BF3568" s="93" t="s">
        <v>6839</v>
      </c>
      <c r="BG3568" s="311" t="s">
        <v>1378</v>
      </c>
      <c r="BH3568" s="93" t="str">
        <f t="shared" si="119"/>
        <v>Tennessee Sevier</v>
      </c>
      <c r="BI3568" s="18" t="s">
        <v>1799</v>
      </c>
      <c r="BJ3568" s="18" t="s">
        <v>6841</v>
      </c>
      <c r="BK3568" s="18" t="s">
        <v>6841</v>
      </c>
      <c r="BL3568" s="18" t="s">
        <v>6841</v>
      </c>
      <c r="BM3568" s="94" t="s">
        <v>6842</v>
      </c>
    </row>
    <row r="3569" spans="53:65" ht="15" x14ac:dyDescent="0.25">
      <c r="BA3569" s="91" t="s">
        <v>7024</v>
      </c>
      <c r="BB3569" s="91" t="s">
        <v>361</v>
      </c>
      <c r="BC3569" s="91" t="s">
        <v>7019</v>
      </c>
      <c r="BD3569" s="423" t="s">
        <v>1301</v>
      </c>
      <c r="BE3569">
        <v>3560</v>
      </c>
      <c r="BF3569" s="18" t="s">
        <v>6839</v>
      </c>
      <c r="BG3569" s="312" t="s">
        <v>1033</v>
      </c>
      <c r="BH3569" s="93" t="str">
        <f>_xlfn.CONCAT(BF3569," ",BG3569)</f>
        <v>Tennessee Shelby</v>
      </c>
      <c r="BI3569" s="18" t="s">
        <v>1799</v>
      </c>
      <c r="BJ3569" s="18" t="s">
        <v>6841</v>
      </c>
      <c r="BK3569" s="18" t="s">
        <v>6841</v>
      </c>
      <c r="BL3569" s="18" t="s">
        <v>6841</v>
      </c>
      <c r="BM3569" s="94" t="s">
        <v>6842</v>
      </c>
    </row>
    <row r="3570" spans="53:65" ht="15" x14ac:dyDescent="0.25">
      <c r="BA3570" s="90" t="s">
        <v>7025</v>
      </c>
      <c r="BB3570" s="90" t="s">
        <v>361</v>
      </c>
      <c r="BC3570" s="90" t="s">
        <v>7019</v>
      </c>
      <c r="BD3570" s="423" t="s">
        <v>1301</v>
      </c>
      <c r="BE3570">
        <v>3561</v>
      </c>
      <c r="BF3570" s="18" t="s">
        <v>6839</v>
      </c>
      <c r="BG3570" s="312" t="s">
        <v>1033</v>
      </c>
      <c r="BH3570" s="93" t="str">
        <f t="shared" si="119"/>
        <v>Tennessee Shelby</v>
      </c>
      <c r="BI3570" s="93" t="s">
        <v>197</v>
      </c>
      <c r="BJ3570" s="93" t="s">
        <v>5725</v>
      </c>
      <c r="BK3570" s="93" t="s">
        <v>438</v>
      </c>
      <c r="BL3570" s="100" t="str">
        <f>" "</f>
        <v xml:space="preserve"> </v>
      </c>
      <c r="BM3570" s="95" t="s">
        <v>1125</v>
      </c>
    </row>
    <row r="3571" spans="53:65" ht="15" x14ac:dyDescent="0.25">
      <c r="BA3571" s="91" t="s">
        <v>7026</v>
      </c>
      <c r="BB3571" s="91" t="s">
        <v>361</v>
      </c>
      <c r="BC3571" s="91" t="s">
        <v>7019</v>
      </c>
      <c r="BD3571" s="423" t="s">
        <v>1301</v>
      </c>
      <c r="BE3571">
        <v>3562</v>
      </c>
      <c r="BF3571" s="18" t="s">
        <v>6839</v>
      </c>
      <c r="BG3571" s="312" t="s">
        <v>3942</v>
      </c>
      <c r="BH3571" s="93" t="str">
        <f t="shared" si="119"/>
        <v>Tennessee Smith</v>
      </c>
      <c r="BI3571" s="93" t="s">
        <v>446</v>
      </c>
      <c r="BJ3571" s="93" t="s">
        <v>6846</v>
      </c>
      <c r="BK3571" s="93" t="s">
        <v>6846</v>
      </c>
      <c r="BL3571" s="93" t="s">
        <v>6846</v>
      </c>
      <c r="BM3571" s="95" t="s">
        <v>308</v>
      </c>
    </row>
    <row r="3572" spans="53:65" ht="15" x14ac:dyDescent="0.25">
      <c r="BA3572" s="90" t="s">
        <v>7027</v>
      </c>
      <c r="BB3572" s="90" t="s">
        <v>361</v>
      </c>
      <c r="BC3572" s="90" t="s">
        <v>7028</v>
      </c>
      <c r="BD3572" s="423" t="s">
        <v>1301</v>
      </c>
      <c r="BE3572">
        <v>3563</v>
      </c>
      <c r="BF3572" s="18" t="s">
        <v>6839</v>
      </c>
      <c r="BG3572" s="312" t="s">
        <v>3942</v>
      </c>
      <c r="BH3572" s="93" t="str">
        <f>_xlfn.CONCAT(BF3572," ",BG3572)</f>
        <v>Tennessee Smith</v>
      </c>
      <c r="BI3572" s="18" t="s">
        <v>1799</v>
      </c>
      <c r="BJ3572" s="18" t="s">
        <v>6841</v>
      </c>
      <c r="BK3572" s="18" t="s">
        <v>6841</v>
      </c>
      <c r="BL3572" s="18" t="s">
        <v>6841</v>
      </c>
      <c r="BM3572" s="94" t="s">
        <v>6842</v>
      </c>
    </row>
    <row r="3573" spans="53:65" ht="15" x14ac:dyDescent="0.25">
      <c r="BA3573" s="91" t="s">
        <v>7029</v>
      </c>
      <c r="BB3573" s="91" t="s">
        <v>361</v>
      </c>
      <c r="BC3573" s="91" t="s">
        <v>7019</v>
      </c>
      <c r="BD3573" s="423" t="s">
        <v>1301</v>
      </c>
      <c r="BE3573">
        <v>3564</v>
      </c>
      <c r="BF3573" s="18" t="s">
        <v>6839</v>
      </c>
      <c r="BG3573" s="312" t="s">
        <v>2746</v>
      </c>
      <c r="BH3573" s="93" t="str">
        <f t="shared" si="119"/>
        <v>Tennessee Stewart</v>
      </c>
      <c r="BI3573" s="93" t="s">
        <v>446</v>
      </c>
      <c r="BJ3573" s="93" t="s">
        <v>6846</v>
      </c>
      <c r="BK3573" s="93" t="s">
        <v>6846</v>
      </c>
      <c r="BL3573" s="93" t="s">
        <v>6846</v>
      </c>
      <c r="BM3573" s="95" t="s">
        <v>308</v>
      </c>
    </row>
    <row r="3574" spans="53:65" ht="15" x14ac:dyDescent="0.25">
      <c r="BA3574" s="90" t="s">
        <v>7030</v>
      </c>
      <c r="BB3574" s="90" t="s">
        <v>361</v>
      </c>
      <c r="BC3574" s="90" t="s">
        <v>7019</v>
      </c>
      <c r="BD3574" s="423" t="s">
        <v>1301</v>
      </c>
      <c r="BE3574">
        <v>3565</v>
      </c>
      <c r="BF3574" s="93" t="s">
        <v>6839</v>
      </c>
      <c r="BG3574" s="311" t="s">
        <v>3586</v>
      </c>
      <c r="BH3574" s="93" t="str">
        <f t="shared" si="119"/>
        <v>Tennessee Sullivan</v>
      </c>
      <c r="BI3574" s="93" t="s">
        <v>197</v>
      </c>
      <c r="BJ3574" s="93" t="s">
        <v>5725</v>
      </c>
      <c r="BK3574" s="93" t="s">
        <v>438</v>
      </c>
      <c r="BL3574" s="100" t="str">
        <f>" "</f>
        <v xml:space="preserve"> </v>
      </c>
      <c r="BM3574" s="95" t="s">
        <v>1125</v>
      </c>
    </row>
    <row r="3575" spans="53:65" ht="15" x14ac:dyDescent="0.25">
      <c r="BA3575" s="91" t="s">
        <v>7031</v>
      </c>
      <c r="BB3575" s="91" t="s">
        <v>361</v>
      </c>
      <c r="BC3575" s="91" t="s">
        <v>7028</v>
      </c>
      <c r="BD3575" s="423" t="s">
        <v>1301</v>
      </c>
      <c r="BE3575">
        <v>3566</v>
      </c>
      <c r="BF3575" s="93" t="s">
        <v>6839</v>
      </c>
      <c r="BG3575" s="311" t="s">
        <v>3586</v>
      </c>
      <c r="BH3575" s="93" t="str">
        <f t="shared" si="119"/>
        <v>Tennessee Sullivan</v>
      </c>
      <c r="BI3575" s="18" t="s">
        <v>1799</v>
      </c>
      <c r="BJ3575" s="18" t="s">
        <v>6866</v>
      </c>
      <c r="BK3575" s="18" t="s">
        <v>6866</v>
      </c>
      <c r="BL3575" s="18" t="s">
        <v>6866</v>
      </c>
      <c r="BM3575" s="94" t="s">
        <v>6842</v>
      </c>
    </row>
    <row r="3576" spans="53:65" ht="15" x14ac:dyDescent="0.25">
      <c r="BA3576" s="90" t="s">
        <v>7032</v>
      </c>
      <c r="BB3576" s="90" t="s">
        <v>361</v>
      </c>
      <c r="BC3576" s="90" t="s">
        <v>7019</v>
      </c>
      <c r="BD3576" s="423" t="s">
        <v>1301</v>
      </c>
      <c r="BE3576">
        <v>3567</v>
      </c>
      <c r="BF3576" s="18" t="s">
        <v>6839</v>
      </c>
      <c r="BG3576" s="312" t="s">
        <v>3950</v>
      </c>
      <c r="BH3576" s="93" t="str">
        <f t="shared" si="119"/>
        <v>Tennessee Sumner</v>
      </c>
      <c r="BI3576" s="93" t="s">
        <v>197</v>
      </c>
      <c r="BJ3576" s="93" t="s">
        <v>5725</v>
      </c>
      <c r="BK3576" s="93" t="s">
        <v>438</v>
      </c>
      <c r="BL3576" s="100" t="str">
        <f>" "</f>
        <v xml:space="preserve"> </v>
      </c>
      <c r="BM3576" s="95" t="s">
        <v>1125</v>
      </c>
    </row>
    <row r="3577" spans="53:65" ht="15" x14ac:dyDescent="0.25">
      <c r="BA3577" s="91" t="s">
        <v>7033</v>
      </c>
      <c r="BB3577" s="91" t="s">
        <v>361</v>
      </c>
      <c r="BC3577" s="91" t="s">
        <v>7028</v>
      </c>
      <c r="BD3577" s="423" t="s">
        <v>1301</v>
      </c>
      <c r="BE3577">
        <v>3568</v>
      </c>
      <c r="BF3577" s="18" t="s">
        <v>6839</v>
      </c>
      <c r="BG3577" s="312" t="s">
        <v>3950</v>
      </c>
      <c r="BH3577" s="93" t="str">
        <f t="shared" si="119"/>
        <v>Tennessee Sumner</v>
      </c>
      <c r="BI3577" s="18" t="s">
        <v>1799</v>
      </c>
      <c r="BJ3577" s="18" t="s">
        <v>6841</v>
      </c>
      <c r="BK3577" s="18" t="s">
        <v>6841</v>
      </c>
      <c r="BL3577" s="18" t="s">
        <v>6841</v>
      </c>
      <c r="BM3577" s="94" t="s">
        <v>6842</v>
      </c>
    </row>
    <row r="3578" spans="53:65" ht="15" x14ac:dyDescent="0.25">
      <c r="BA3578" s="90" t="s">
        <v>7034</v>
      </c>
      <c r="BB3578" s="90" t="s">
        <v>361</v>
      </c>
      <c r="BC3578" s="90" t="s">
        <v>7019</v>
      </c>
      <c r="BD3578" s="423" t="s">
        <v>1301</v>
      </c>
      <c r="BE3578">
        <v>3569</v>
      </c>
      <c r="BF3578" s="18" t="s">
        <v>6839</v>
      </c>
      <c r="BG3578" s="312" t="s">
        <v>3595</v>
      </c>
      <c r="BH3578" s="93" t="str">
        <f t="shared" si="119"/>
        <v>Tennessee Tipton</v>
      </c>
      <c r="BI3578" s="93" t="s">
        <v>197</v>
      </c>
      <c r="BJ3578" s="93" t="s">
        <v>5725</v>
      </c>
      <c r="BK3578" s="93" t="s">
        <v>438</v>
      </c>
      <c r="BL3578" s="100" t="str">
        <f>" "</f>
        <v xml:space="preserve"> </v>
      </c>
      <c r="BM3578" s="95" t="s">
        <v>1125</v>
      </c>
    </row>
    <row r="3579" spans="53:65" ht="15" x14ac:dyDescent="0.25">
      <c r="BA3579" s="91" t="s">
        <v>7035</v>
      </c>
      <c r="BB3579" s="91" t="s">
        <v>361</v>
      </c>
      <c r="BC3579" s="91" t="s">
        <v>7019</v>
      </c>
      <c r="BD3579" s="423" t="s">
        <v>1301</v>
      </c>
      <c r="BE3579">
        <v>3570</v>
      </c>
      <c r="BF3579" s="18" t="s">
        <v>6839</v>
      </c>
      <c r="BG3579" s="312" t="s">
        <v>3595</v>
      </c>
      <c r="BH3579" s="93" t="str">
        <f>_xlfn.CONCAT(BF3579," ",BG3579)</f>
        <v>Tennessee Tipton</v>
      </c>
      <c r="BI3579" s="18" t="s">
        <v>1799</v>
      </c>
      <c r="BJ3579" s="18" t="s">
        <v>6841</v>
      </c>
      <c r="BK3579" s="18" t="s">
        <v>6841</v>
      </c>
      <c r="BL3579" s="18" t="s">
        <v>6841</v>
      </c>
      <c r="BM3579" s="94" t="s">
        <v>6842</v>
      </c>
    </row>
    <row r="3580" spans="53:65" ht="15" x14ac:dyDescent="0.25">
      <c r="BA3580" s="90" t="s">
        <v>7036</v>
      </c>
      <c r="BB3580" s="90" t="s">
        <v>361</v>
      </c>
      <c r="BC3580" s="90" t="s">
        <v>7019</v>
      </c>
      <c r="BD3580" s="423" t="s">
        <v>1301</v>
      </c>
      <c r="BE3580">
        <v>3571</v>
      </c>
      <c r="BF3580" s="18" t="s">
        <v>6839</v>
      </c>
      <c r="BG3580" s="312" t="s">
        <v>7037</v>
      </c>
      <c r="BH3580" s="93" t="str">
        <f t="shared" si="119"/>
        <v>Tennessee Trousdale</v>
      </c>
      <c r="BI3580" s="93" t="s">
        <v>446</v>
      </c>
      <c r="BJ3580" s="93" t="s">
        <v>6846</v>
      </c>
      <c r="BK3580" s="93" t="s">
        <v>6846</v>
      </c>
      <c r="BL3580" s="93" t="s">
        <v>6846</v>
      </c>
      <c r="BM3580" s="95" t="s">
        <v>308</v>
      </c>
    </row>
    <row r="3581" spans="53:65" ht="15" x14ac:dyDescent="0.25">
      <c r="BA3581" s="91" t="s">
        <v>7038</v>
      </c>
      <c r="BB3581" s="91" t="s">
        <v>361</v>
      </c>
      <c r="BC3581" s="91" t="s">
        <v>7019</v>
      </c>
      <c r="BD3581" s="423" t="s">
        <v>1301</v>
      </c>
      <c r="BE3581">
        <v>3572</v>
      </c>
      <c r="BF3581" s="18" t="s">
        <v>6839</v>
      </c>
      <c r="BG3581" s="312" t="s">
        <v>7037</v>
      </c>
      <c r="BH3581" s="93" t="str">
        <f>_xlfn.CONCAT(BF3581," ",BG3581)</f>
        <v>Tennessee Trousdale</v>
      </c>
      <c r="BI3581" s="18" t="s">
        <v>1799</v>
      </c>
      <c r="BJ3581" s="18" t="s">
        <v>6841</v>
      </c>
      <c r="BK3581" s="18" t="s">
        <v>6841</v>
      </c>
      <c r="BL3581" s="18" t="s">
        <v>6841</v>
      </c>
      <c r="BM3581" s="94" t="s">
        <v>6842</v>
      </c>
    </row>
    <row r="3582" spans="53:65" ht="15" x14ac:dyDescent="0.25">
      <c r="BA3582" s="90" t="s">
        <v>7039</v>
      </c>
      <c r="BB3582" s="90" t="s">
        <v>361</v>
      </c>
      <c r="BC3582" s="90" t="s">
        <v>7019</v>
      </c>
      <c r="BD3582" s="423" t="s">
        <v>1301</v>
      </c>
      <c r="BE3582">
        <v>3573</v>
      </c>
      <c r="BF3582" s="93" t="s">
        <v>6839</v>
      </c>
      <c r="BG3582" s="311" t="s">
        <v>7040</v>
      </c>
      <c r="BH3582" s="93" t="str">
        <f t="shared" si="119"/>
        <v>Tennessee Unicoi</v>
      </c>
      <c r="BI3582" s="93" t="s">
        <v>197</v>
      </c>
      <c r="BJ3582" s="93" t="s">
        <v>5725</v>
      </c>
      <c r="BK3582" s="93" t="s">
        <v>438</v>
      </c>
      <c r="BL3582" s="100" t="str">
        <f>" "</f>
        <v xml:space="preserve"> </v>
      </c>
      <c r="BM3582" s="95" t="s">
        <v>1125</v>
      </c>
    </row>
    <row r="3583" spans="53:65" ht="15" x14ac:dyDescent="0.25">
      <c r="BA3583" s="91" t="s">
        <v>7041</v>
      </c>
      <c r="BB3583" s="91" t="s">
        <v>361</v>
      </c>
      <c r="BC3583" s="91" t="s">
        <v>7019</v>
      </c>
      <c r="BD3583" s="423" t="s">
        <v>1301</v>
      </c>
      <c r="BE3583">
        <v>3574</v>
      </c>
      <c r="BF3583" s="93" t="s">
        <v>6839</v>
      </c>
      <c r="BG3583" s="311" t="s">
        <v>7040</v>
      </c>
      <c r="BH3583" s="93" t="str">
        <f t="shared" si="119"/>
        <v>Tennessee Unicoi</v>
      </c>
      <c r="BI3583" s="18" t="s">
        <v>1799</v>
      </c>
      <c r="BJ3583" s="18" t="s">
        <v>6866</v>
      </c>
      <c r="BK3583" s="18" t="s">
        <v>6866</v>
      </c>
      <c r="BL3583" s="18" t="s">
        <v>6866</v>
      </c>
      <c r="BM3583" s="94" t="s">
        <v>6842</v>
      </c>
    </row>
    <row r="3584" spans="53:65" ht="15" x14ac:dyDescent="0.25">
      <c r="BA3584" s="90" t="s">
        <v>7042</v>
      </c>
      <c r="BB3584" s="90" t="s">
        <v>361</v>
      </c>
      <c r="BC3584" s="90" t="s">
        <v>7019</v>
      </c>
      <c r="BD3584" s="423" t="s">
        <v>1301</v>
      </c>
      <c r="BE3584">
        <v>3575</v>
      </c>
      <c r="BF3584" s="93" t="s">
        <v>6839</v>
      </c>
      <c r="BG3584" s="311" t="s">
        <v>1390</v>
      </c>
      <c r="BH3584" s="93" t="str">
        <f t="shared" si="119"/>
        <v>Tennessee Union</v>
      </c>
      <c r="BI3584" s="93" t="s">
        <v>197</v>
      </c>
      <c r="BJ3584" s="93" t="s">
        <v>5725</v>
      </c>
      <c r="BK3584" s="93" t="s">
        <v>438</v>
      </c>
      <c r="BL3584" s="100" t="str">
        <f>" "</f>
        <v xml:space="preserve"> </v>
      </c>
      <c r="BM3584" s="95" t="s">
        <v>1125</v>
      </c>
    </row>
    <row r="3585" spans="53:65" ht="15" x14ac:dyDescent="0.25">
      <c r="BA3585" s="91" t="s">
        <v>7043</v>
      </c>
      <c r="BB3585" s="91" t="s">
        <v>361</v>
      </c>
      <c r="BC3585" s="91" t="s">
        <v>7028</v>
      </c>
      <c r="BD3585" s="423" t="s">
        <v>1301</v>
      </c>
      <c r="BE3585">
        <v>3576</v>
      </c>
      <c r="BF3585" s="93" t="s">
        <v>6839</v>
      </c>
      <c r="BG3585" s="311" t="s">
        <v>1390</v>
      </c>
      <c r="BH3585" s="93" t="str">
        <f t="shared" si="119"/>
        <v>Tennessee Union</v>
      </c>
      <c r="BI3585" s="18" t="s">
        <v>1799</v>
      </c>
      <c r="BJ3585" s="18" t="s">
        <v>6841</v>
      </c>
      <c r="BK3585" s="18" t="s">
        <v>6841</v>
      </c>
      <c r="BL3585" s="18" t="s">
        <v>6841</v>
      </c>
      <c r="BM3585" s="94" t="s">
        <v>6842</v>
      </c>
    </row>
    <row r="3586" spans="53:65" ht="15" x14ac:dyDescent="0.25">
      <c r="BA3586" s="90" t="s">
        <v>7044</v>
      </c>
      <c r="BB3586" s="90" t="s">
        <v>361</v>
      </c>
      <c r="BC3586" s="90" t="s">
        <v>7019</v>
      </c>
      <c r="BD3586" s="423" t="s">
        <v>1301</v>
      </c>
      <c r="BE3586">
        <v>3577</v>
      </c>
      <c r="BF3586" s="93" t="s">
        <v>6839</v>
      </c>
      <c r="BG3586" s="311" t="s">
        <v>1393</v>
      </c>
      <c r="BH3586" s="93" t="str">
        <f t="shared" si="119"/>
        <v>Tennessee Van Buren</v>
      </c>
      <c r="BI3586" s="93" t="s">
        <v>197</v>
      </c>
      <c r="BJ3586" s="93" t="s">
        <v>5725</v>
      </c>
      <c r="BK3586" s="93" t="s">
        <v>438</v>
      </c>
      <c r="BL3586" s="100" t="str">
        <f>" "</f>
        <v xml:space="preserve"> </v>
      </c>
      <c r="BM3586" s="95" t="s">
        <v>1125</v>
      </c>
    </row>
    <row r="3587" spans="53:65" ht="15" x14ac:dyDescent="0.25">
      <c r="BA3587" s="91" t="s">
        <v>7045</v>
      </c>
      <c r="BB3587" s="91" t="s">
        <v>361</v>
      </c>
      <c r="BC3587" s="91" t="s">
        <v>7019</v>
      </c>
      <c r="BD3587" s="423" t="s">
        <v>1301</v>
      </c>
      <c r="BE3587">
        <v>3578</v>
      </c>
      <c r="BF3587" s="93" t="s">
        <v>6839</v>
      </c>
      <c r="BG3587" s="311" t="s">
        <v>1393</v>
      </c>
      <c r="BH3587" s="93" t="str">
        <f t="shared" si="119"/>
        <v>Tennessee Van Buren</v>
      </c>
      <c r="BI3587" s="18" t="s">
        <v>1799</v>
      </c>
      <c r="BJ3587" s="18" t="s">
        <v>6841</v>
      </c>
      <c r="BK3587" s="18" t="s">
        <v>6841</v>
      </c>
      <c r="BL3587" s="18" t="s">
        <v>6841</v>
      </c>
      <c r="BM3587" s="94" t="s">
        <v>6842</v>
      </c>
    </row>
    <row r="3588" spans="53:65" ht="15" x14ac:dyDescent="0.25">
      <c r="BA3588" s="90" t="s">
        <v>7046</v>
      </c>
      <c r="BB3588" s="90" t="s">
        <v>361</v>
      </c>
      <c r="BC3588" s="90" t="s">
        <v>7019</v>
      </c>
      <c r="BD3588" s="423" t="s">
        <v>1301</v>
      </c>
      <c r="BE3588">
        <v>3579</v>
      </c>
      <c r="BF3588" s="18" t="s">
        <v>6839</v>
      </c>
      <c r="BG3588" s="312" t="s">
        <v>2846</v>
      </c>
      <c r="BH3588" s="93" t="str">
        <f>_xlfn.CONCAT(BF3588," ",BG3588)</f>
        <v>Tennessee Warren</v>
      </c>
      <c r="BI3588" s="18" t="s">
        <v>1799</v>
      </c>
      <c r="BJ3588" s="18" t="s">
        <v>6841</v>
      </c>
      <c r="BK3588" s="18" t="s">
        <v>6841</v>
      </c>
      <c r="BL3588" s="18" t="s">
        <v>6841</v>
      </c>
      <c r="BM3588" s="94" t="s">
        <v>6842</v>
      </c>
    </row>
    <row r="3589" spans="53:65" ht="15" x14ac:dyDescent="0.25">
      <c r="BA3589" s="91" t="s">
        <v>7047</v>
      </c>
      <c r="BB3589" s="91" t="s">
        <v>361</v>
      </c>
      <c r="BC3589" s="91" t="s">
        <v>7019</v>
      </c>
      <c r="BD3589" s="423" t="s">
        <v>1301</v>
      </c>
      <c r="BE3589">
        <v>3580</v>
      </c>
      <c r="BF3589" s="18" t="s">
        <v>6839</v>
      </c>
      <c r="BG3589" s="312" t="s">
        <v>2846</v>
      </c>
      <c r="BH3589" s="93" t="str">
        <f t="shared" si="119"/>
        <v>Tennessee Warren</v>
      </c>
      <c r="BI3589" s="93" t="s">
        <v>197</v>
      </c>
      <c r="BJ3589" s="93" t="s">
        <v>5725</v>
      </c>
      <c r="BK3589" s="93" t="s">
        <v>438</v>
      </c>
      <c r="BL3589" s="100" t="str">
        <f>" "</f>
        <v xml:space="preserve"> </v>
      </c>
      <c r="BM3589" s="95" t="s">
        <v>1125</v>
      </c>
    </row>
    <row r="3590" spans="53:65" ht="15" x14ac:dyDescent="0.25">
      <c r="BA3590" s="90" t="s">
        <v>7048</v>
      </c>
      <c r="BB3590" s="90" t="s">
        <v>361</v>
      </c>
      <c r="BC3590" s="90" t="s">
        <v>7019</v>
      </c>
      <c r="BD3590" s="423" t="s">
        <v>1301</v>
      </c>
      <c r="BE3590">
        <v>3581</v>
      </c>
      <c r="BF3590" s="93" t="s">
        <v>6839</v>
      </c>
      <c r="BG3590" s="311" t="s">
        <v>1083</v>
      </c>
      <c r="BH3590" s="93" t="str">
        <f t="shared" si="119"/>
        <v>Tennessee Washington</v>
      </c>
      <c r="BI3590" s="93" t="s">
        <v>197</v>
      </c>
      <c r="BJ3590" s="93" t="s">
        <v>5725</v>
      </c>
      <c r="BK3590" s="93" t="s">
        <v>438</v>
      </c>
      <c r="BL3590" s="100" t="str">
        <f>" "</f>
        <v xml:space="preserve"> </v>
      </c>
      <c r="BM3590" s="95" t="s">
        <v>1125</v>
      </c>
    </row>
    <row r="3591" spans="53:65" ht="15" x14ac:dyDescent="0.25">
      <c r="BA3591" s="90" t="s">
        <v>7049</v>
      </c>
      <c r="BB3591" s="90" t="s">
        <v>361</v>
      </c>
      <c r="BC3591" s="90" t="s">
        <v>7019</v>
      </c>
      <c r="BD3591" s="423" t="s">
        <v>1301</v>
      </c>
      <c r="BE3591">
        <v>3582</v>
      </c>
      <c r="BF3591" s="93" t="s">
        <v>6839</v>
      </c>
      <c r="BG3591" s="311" t="s">
        <v>1083</v>
      </c>
      <c r="BH3591" s="93" t="str">
        <f t="shared" si="119"/>
        <v>Tennessee Washington</v>
      </c>
      <c r="BI3591" s="18" t="s">
        <v>1799</v>
      </c>
      <c r="BJ3591" s="18" t="s">
        <v>6841</v>
      </c>
      <c r="BK3591" s="18" t="s">
        <v>6841</v>
      </c>
      <c r="BL3591" s="18" t="s">
        <v>6841</v>
      </c>
      <c r="BM3591" s="94" t="s">
        <v>6842</v>
      </c>
    </row>
    <row r="3592" spans="53:65" ht="15" x14ac:dyDescent="0.25">
      <c r="BA3592" s="91" t="s">
        <v>7050</v>
      </c>
      <c r="BB3592" s="91" t="s">
        <v>361</v>
      </c>
      <c r="BC3592" s="91" t="s">
        <v>7019</v>
      </c>
      <c r="BD3592" s="423" t="s">
        <v>1301</v>
      </c>
      <c r="BE3592">
        <v>3583</v>
      </c>
      <c r="BF3592" s="18" t="s">
        <v>6839</v>
      </c>
      <c r="BG3592" s="312" t="s">
        <v>2855</v>
      </c>
      <c r="BH3592" s="93" t="str">
        <f t="shared" si="119"/>
        <v>Tennessee Wayne</v>
      </c>
      <c r="BI3592" s="93" t="s">
        <v>197</v>
      </c>
      <c r="BJ3592" s="93" t="s">
        <v>5725</v>
      </c>
      <c r="BK3592" s="93" t="s">
        <v>438</v>
      </c>
      <c r="BL3592" s="100" t="str">
        <f>" "</f>
        <v xml:space="preserve"> </v>
      </c>
      <c r="BM3592" s="95" t="s">
        <v>1125</v>
      </c>
    </row>
    <row r="3593" spans="53:65" ht="15" x14ac:dyDescent="0.25">
      <c r="BA3593" s="90" t="s">
        <v>7051</v>
      </c>
      <c r="BB3593" s="90" t="s">
        <v>361</v>
      </c>
      <c r="BC3593" s="90" t="s">
        <v>7019</v>
      </c>
      <c r="BD3593" s="423" t="s">
        <v>1301</v>
      </c>
      <c r="BE3593">
        <v>3584</v>
      </c>
      <c r="BF3593" s="18" t="s">
        <v>6839</v>
      </c>
      <c r="BG3593" s="312" t="s">
        <v>2855</v>
      </c>
      <c r="BH3593" s="93" t="str">
        <f>_xlfn.CONCAT(BF3593," ",BG3593)</f>
        <v>Tennessee Wayne</v>
      </c>
      <c r="BI3593" s="18" t="s">
        <v>1799</v>
      </c>
      <c r="BJ3593" s="18" t="s">
        <v>6841</v>
      </c>
      <c r="BK3593" s="18" t="s">
        <v>6841</v>
      </c>
      <c r="BL3593" s="18" t="s">
        <v>6841</v>
      </c>
      <c r="BM3593" s="94" t="s">
        <v>6842</v>
      </c>
    </row>
    <row r="3594" spans="53:65" ht="15" x14ac:dyDescent="0.25">
      <c r="BA3594" s="91" t="s">
        <v>7052</v>
      </c>
      <c r="BB3594" s="91" t="s">
        <v>361</v>
      </c>
      <c r="BC3594" s="91" t="s">
        <v>7028</v>
      </c>
      <c r="BD3594" s="423" t="s">
        <v>1301</v>
      </c>
      <c r="BE3594">
        <v>3585</v>
      </c>
      <c r="BF3594" s="18" t="s">
        <v>6839</v>
      </c>
      <c r="BG3594" s="312" t="s">
        <v>7053</v>
      </c>
      <c r="BH3594" s="93" t="str">
        <f t="shared" si="119"/>
        <v>Tennessee Weakley</v>
      </c>
      <c r="BI3594" s="93" t="s">
        <v>446</v>
      </c>
      <c r="BJ3594" s="93" t="s">
        <v>6846</v>
      </c>
      <c r="BK3594" s="93" t="s">
        <v>6846</v>
      </c>
      <c r="BL3594" s="93" t="s">
        <v>6846</v>
      </c>
      <c r="BM3594" s="95" t="s">
        <v>308</v>
      </c>
    </row>
    <row r="3595" spans="53:65" ht="15" x14ac:dyDescent="0.25">
      <c r="BA3595" s="90" t="s">
        <v>7054</v>
      </c>
      <c r="BB3595" s="90" t="s">
        <v>361</v>
      </c>
      <c r="BC3595" s="90" t="s">
        <v>7019</v>
      </c>
      <c r="BD3595" s="423" t="s">
        <v>1301</v>
      </c>
      <c r="BE3595">
        <v>3586</v>
      </c>
      <c r="BF3595" s="18" t="s">
        <v>6839</v>
      </c>
      <c r="BG3595" s="312" t="s">
        <v>7053</v>
      </c>
      <c r="BH3595" s="93" t="str">
        <f>_xlfn.CONCAT(BF3595," ",BG3595)</f>
        <v>Tennessee Weakley</v>
      </c>
      <c r="BI3595" s="18" t="s">
        <v>1799</v>
      </c>
      <c r="BJ3595" s="18" t="s">
        <v>6841</v>
      </c>
      <c r="BK3595" s="18" t="s">
        <v>6841</v>
      </c>
      <c r="BL3595" s="18" t="s">
        <v>6841</v>
      </c>
      <c r="BM3595" s="94" t="s">
        <v>6842</v>
      </c>
    </row>
    <row r="3596" spans="53:65" ht="15" x14ac:dyDescent="0.25">
      <c r="BA3596" s="91" t="s">
        <v>7055</v>
      </c>
      <c r="BB3596" s="91" t="s">
        <v>361</v>
      </c>
      <c r="BC3596" s="91" t="s">
        <v>7019</v>
      </c>
      <c r="BD3596" s="423" t="s">
        <v>1301</v>
      </c>
      <c r="BE3596">
        <v>3587</v>
      </c>
      <c r="BF3596" s="93" t="s">
        <v>6839</v>
      </c>
      <c r="BG3596" s="311" t="s">
        <v>1398</v>
      </c>
      <c r="BH3596" s="93" t="str">
        <f t="shared" si="119"/>
        <v>Tennessee White</v>
      </c>
      <c r="BI3596" s="93" t="s">
        <v>197</v>
      </c>
      <c r="BJ3596" s="93" t="s">
        <v>5725</v>
      </c>
      <c r="BK3596" s="93" t="s">
        <v>438</v>
      </c>
      <c r="BL3596" s="100" t="str">
        <f>" "</f>
        <v xml:space="preserve"> </v>
      </c>
      <c r="BM3596" s="95" t="s">
        <v>1125</v>
      </c>
    </row>
    <row r="3597" spans="53:65" ht="15" x14ac:dyDescent="0.25">
      <c r="BA3597" s="90" t="s">
        <v>7056</v>
      </c>
      <c r="BB3597" s="90" t="s">
        <v>361</v>
      </c>
      <c r="BC3597" s="90" t="s">
        <v>7028</v>
      </c>
      <c r="BD3597" s="423" t="s">
        <v>1301</v>
      </c>
      <c r="BE3597">
        <v>3588</v>
      </c>
      <c r="BF3597" s="93" t="s">
        <v>6839</v>
      </c>
      <c r="BG3597" s="311" t="s">
        <v>1398</v>
      </c>
      <c r="BH3597" s="93" t="str">
        <f t="shared" si="119"/>
        <v>Tennessee White</v>
      </c>
      <c r="BI3597" s="18" t="s">
        <v>1799</v>
      </c>
      <c r="BJ3597" s="18" t="s">
        <v>6841</v>
      </c>
      <c r="BK3597" s="18" t="s">
        <v>6841</v>
      </c>
      <c r="BL3597" s="18" t="s">
        <v>6841</v>
      </c>
      <c r="BM3597" s="94" t="s">
        <v>6842</v>
      </c>
    </row>
    <row r="3598" spans="53:65" ht="15" x14ac:dyDescent="0.25">
      <c r="BA3598" s="90" t="s">
        <v>7057</v>
      </c>
      <c r="BB3598" s="90" t="s">
        <v>361</v>
      </c>
      <c r="BC3598" s="90" t="s">
        <v>7028</v>
      </c>
      <c r="BD3598" s="423" t="s">
        <v>1301</v>
      </c>
      <c r="BE3598">
        <v>3589</v>
      </c>
      <c r="BF3598" s="93" t="s">
        <v>6839</v>
      </c>
      <c r="BG3598" s="311" t="s">
        <v>1398</v>
      </c>
      <c r="BH3598" s="93" t="str">
        <f>_xlfn.CONCAT(BF3598," ",BG3598)</f>
        <v>Tennessee White</v>
      </c>
      <c r="BI3598" s="93" t="s">
        <v>197</v>
      </c>
      <c r="BJ3598" s="93" t="s">
        <v>5725</v>
      </c>
      <c r="BK3598" s="93" t="s">
        <v>438</v>
      </c>
      <c r="BL3598" s="100" t="str">
        <f>" "</f>
        <v xml:space="preserve"> </v>
      </c>
      <c r="BM3598" s="95" t="s">
        <v>1125</v>
      </c>
    </row>
    <row r="3599" spans="53:65" ht="15" x14ac:dyDescent="0.25">
      <c r="BA3599" s="91" t="s">
        <v>7058</v>
      </c>
      <c r="BB3599" s="91" t="s">
        <v>361</v>
      </c>
      <c r="BC3599" s="91" t="s">
        <v>7019</v>
      </c>
      <c r="BD3599" s="423" t="s">
        <v>1301</v>
      </c>
      <c r="BE3599">
        <v>3590</v>
      </c>
      <c r="BF3599" s="18" t="s">
        <v>6839</v>
      </c>
      <c r="BG3599" s="312" t="s">
        <v>3382</v>
      </c>
      <c r="BH3599" s="93" t="str">
        <f t="shared" si="119"/>
        <v>Tennessee Williamson</v>
      </c>
      <c r="BI3599" s="93" t="s">
        <v>197</v>
      </c>
      <c r="BJ3599" s="93" t="s">
        <v>5725</v>
      </c>
      <c r="BK3599" s="93" t="s">
        <v>438</v>
      </c>
      <c r="BL3599" s="100" t="str">
        <f>" "</f>
        <v xml:space="preserve"> </v>
      </c>
      <c r="BM3599" s="95" t="s">
        <v>1125</v>
      </c>
    </row>
    <row r="3600" spans="53:65" ht="15" x14ac:dyDescent="0.25">
      <c r="BA3600" s="90" t="s">
        <v>7059</v>
      </c>
      <c r="BB3600" s="90" t="s">
        <v>361</v>
      </c>
      <c r="BC3600" s="90" t="s">
        <v>7019</v>
      </c>
      <c r="BD3600" s="423" t="s">
        <v>1301</v>
      </c>
      <c r="BE3600">
        <v>3591</v>
      </c>
      <c r="BF3600" s="18" t="s">
        <v>6839</v>
      </c>
      <c r="BG3600" s="312" t="s">
        <v>3382</v>
      </c>
      <c r="BH3600" s="93" t="str">
        <f>_xlfn.CONCAT(BF3600," ",BG3600)</f>
        <v>Tennessee Williamson</v>
      </c>
      <c r="BI3600" s="18" t="s">
        <v>1799</v>
      </c>
      <c r="BJ3600" s="18" t="s">
        <v>6841</v>
      </c>
      <c r="BK3600" s="18" t="s">
        <v>6841</v>
      </c>
      <c r="BL3600" s="18" t="s">
        <v>6841</v>
      </c>
      <c r="BM3600" s="94" t="s">
        <v>6842</v>
      </c>
    </row>
    <row r="3601" spans="53:65" ht="15" x14ac:dyDescent="0.25">
      <c r="BA3601" s="91" t="s">
        <v>7060</v>
      </c>
      <c r="BB3601" s="91" t="s">
        <v>361</v>
      </c>
      <c r="BC3601" s="91" t="s">
        <v>7019</v>
      </c>
      <c r="BD3601" s="423" t="s">
        <v>1301</v>
      </c>
      <c r="BE3601">
        <v>3592</v>
      </c>
      <c r="BF3601" s="18" t="s">
        <v>6839</v>
      </c>
      <c r="BG3601" s="312" t="s">
        <v>3963</v>
      </c>
      <c r="BH3601" s="93" t="str">
        <f t="shared" si="119"/>
        <v>Tennessee Wilson</v>
      </c>
      <c r="BI3601" s="93" t="s">
        <v>446</v>
      </c>
      <c r="BJ3601" s="93" t="s">
        <v>6846</v>
      </c>
      <c r="BK3601" s="93" t="s">
        <v>6846</v>
      </c>
      <c r="BL3601" s="93" t="s">
        <v>6846</v>
      </c>
      <c r="BM3601" s="95" t="s">
        <v>308</v>
      </c>
    </row>
    <row r="3602" spans="53:65" ht="15" x14ac:dyDescent="0.25">
      <c r="BA3602" s="90" t="s">
        <v>7061</v>
      </c>
      <c r="BB3602" s="90" t="s">
        <v>361</v>
      </c>
      <c r="BC3602" s="90" t="s">
        <v>7019</v>
      </c>
      <c r="BD3602" s="423" t="s">
        <v>1301</v>
      </c>
      <c r="BE3602">
        <v>3593</v>
      </c>
      <c r="BF3602" s="18" t="s">
        <v>6839</v>
      </c>
      <c r="BG3602" s="312" t="s">
        <v>3963</v>
      </c>
      <c r="BH3602" s="93" t="str">
        <f>_xlfn.CONCAT(BF3602," ",BG3602)</f>
        <v>Tennessee Wilson</v>
      </c>
      <c r="BI3602" s="18" t="s">
        <v>1799</v>
      </c>
      <c r="BJ3602" s="18" t="s">
        <v>6841</v>
      </c>
      <c r="BK3602" s="18" t="s">
        <v>6841</v>
      </c>
      <c r="BL3602" s="18" t="s">
        <v>6841</v>
      </c>
      <c r="BM3602" s="94" t="s">
        <v>6842</v>
      </c>
    </row>
    <row r="3603" spans="53:65" ht="15" x14ac:dyDescent="0.25">
      <c r="BA3603" s="90" t="s">
        <v>7062</v>
      </c>
      <c r="BB3603" s="90" t="s">
        <v>361</v>
      </c>
      <c r="BC3603" s="90" t="s">
        <v>7019</v>
      </c>
      <c r="BD3603" s="423" t="s">
        <v>1301</v>
      </c>
      <c r="BE3603">
        <v>3594</v>
      </c>
      <c r="BF3603" s="18" t="s">
        <v>5238</v>
      </c>
      <c r="BG3603" s="312" t="s">
        <v>3792</v>
      </c>
      <c r="BH3603" s="93" t="str">
        <f t="shared" si="119"/>
        <v>Texas Anderson</v>
      </c>
      <c r="BI3603" s="18" t="s">
        <v>28</v>
      </c>
      <c r="BJ3603" s="18"/>
      <c r="BK3603" s="18" t="s">
        <v>7063</v>
      </c>
      <c r="BL3603" s="100" t="str">
        <f>" "</f>
        <v xml:space="preserve"> </v>
      </c>
      <c r="BM3603" s="94" t="s">
        <v>1802</v>
      </c>
    </row>
    <row r="3604" spans="53:65" ht="15" x14ac:dyDescent="0.25">
      <c r="BA3604" s="91" t="s">
        <v>7064</v>
      </c>
      <c r="BB3604" s="91" t="s">
        <v>361</v>
      </c>
      <c r="BC3604" s="91" t="s">
        <v>7019</v>
      </c>
      <c r="BD3604" s="423" t="s">
        <v>1301</v>
      </c>
      <c r="BE3604">
        <v>3595</v>
      </c>
      <c r="BF3604" s="18" t="s">
        <v>5238</v>
      </c>
      <c r="BG3604" s="312" t="s">
        <v>7065</v>
      </c>
      <c r="BH3604" s="93" t="str">
        <f t="shared" si="119"/>
        <v>Texas Andrews</v>
      </c>
      <c r="BI3604" s="247" t="s">
        <v>1179</v>
      </c>
      <c r="BJ3604" s="18"/>
      <c r="BK3604" s="247" t="s">
        <v>7066</v>
      </c>
      <c r="BL3604" s="248" t="s">
        <v>1145</v>
      </c>
      <c r="BM3604" s="94" t="s">
        <v>999</v>
      </c>
    </row>
    <row r="3605" spans="53:65" ht="15" x14ac:dyDescent="0.25">
      <c r="BA3605" s="90" t="s">
        <v>7067</v>
      </c>
      <c r="BB3605" s="90" t="s">
        <v>361</v>
      </c>
      <c r="BC3605" s="90" t="s">
        <v>7019</v>
      </c>
      <c r="BD3605" s="423" t="s">
        <v>1301</v>
      </c>
      <c r="BE3605">
        <v>3596</v>
      </c>
      <c r="BF3605" s="18" t="s">
        <v>5238</v>
      </c>
      <c r="BG3605" s="312" t="s">
        <v>7068</v>
      </c>
      <c r="BH3605" s="93" t="str">
        <f t="shared" si="119"/>
        <v>Texas Angelina</v>
      </c>
      <c r="BI3605" s="18" t="s">
        <v>28</v>
      </c>
      <c r="BJ3605" s="18"/>
      <c r="BK3605" s="18" t="s">
        <v>7069</v>
      </c>
      <c r="BL3605" s="100" t="s">
        <v>7070</v>
      </c>
      <c r="BM3605" s="94" t="s">
        <v>306</v>
      </c>
    </row>
    <row r="3606" spans="53:65" ht="15" x14ac:dyDescent="0.25">
      <c r="BA3606" s="91" t="s">
        <v>7071</v>
      </c>
      <c r="BB3606" s="91" t="s">
        <v>361</v>
      </c>
      <c r="BC3606" s="91" t="s">
        <v>7019</v>
      </c>
      <c r="BD3606" s="423" t="s">
        <v>1301</v>
      </c>
      <c r="BE3606">
        <v>3597</v>
      </c>
      <c r="BF3606" s="18" t="s">
        <v>5238</v>
      </c>
      <c r="BG3606" s="312" t="s">
        <v>7072</v>
      </c>
      <c r="BH3606" s="93" t="str">
        <f t="shared" si="119"/>
        <v>Texas Aransas</v>
      </c>
      <c r="BI3606" s="18" t="s">
        <v>28</v>
      </c>
      <c r="BJ3606" s="18"/>
      <c r="BK3606" s="18" t="s">
        <v>7073</v>
      </c>
      <c r="BL3606" s="100" t="str">
        <f>" "</f>
        <v xml:space="preserve"> </v>
      </c>
      <c r="BM3606" s="94" t="s">
        <v>305</v>
      </c>
    </row>
    <row r="3607" spans="53:65" ht="15" x14ac:dyDescent="0.25">
      <c r="BA3607" s="90" t="s">
        <v>7074</v>
      </c>
      <c r="BB3607" s="90" t="s">
        <v>361</v>
      </c>
      <c r="BC3607" s="90" t="s">
        <v>7019</v>
      </c>
      <c r="BD3607" s="423" t="s">
        <v>1301</v>
      </c>
      <c r="BE3607">
        <v>3598</v>
      </c>
      <c r="BF3607" s="18" t="s">
        <v>5238</v>
      </c>
      <c r="BG3607" s="312" t="s">
        <v>7075</v>
      </c>
      <c r="BH3607" s="93" t="str">
        <f t="shared" si="119"/>
        <v>Texas Archer</v>
      </c>
      <c r="BI3607" s="18" t="s">
        <v>1179</v>
      </c>
      <c r="BJ3607" s="18"/>
      <c r="BK3607" s="18" t="s">
        <v>7076</v>
      </c>
      <c r="BL3607" s="100" t="s">
        <v>5562</v>
      </c>
      <c r="BM3607" s="94" t="s">
        <v>2159</v>
      </c>
    </row>
    <row r="3608" spans="53:65" ht="15" x14ac:dyDescent="0.25">
      <c r="BA3608" s="90" t="s">
        <v>7077</v>
      </c>
      <c r="BB3608" s="90" t="s">
        <v>361</v>
      </c>
      <c r="BC3608" s="90" t="s">
        <v>7019</v>
      </c>
      <c r="BD3608" s="423" t="s">
        <v>1301</v>
      </c>
      <c r="BE3608">
        <v>3599</v>
      </c>
      <c r="BF3608" s="18" t="s">
        <v>5238</v>
      </c>
      <c r="BG3608" s="312" t="s">
        <v>6478</v>
      </c>
      <c r="BH3608" s="93" t="str">
        <f t="shared" si="119"/>
        <v>Texas Armstrong</v>
      </c>
      <c r="BI3608" s="247" t="s">
        <v>1179</v>
      </c>
      <c r="BJ3608" s="18"/>
      <c r="BK3608" s="247" t="s">
        <v>6303</v>
      </c>
      <c r="BL3608" s="248" t="s">
        <v>4566</v>
      </c>
      <c r="BM3608" s="94" t="s">
        <v>305</v>
      </c>
    </row>
    <row r="3609" spans="53:65" ht="15" x14ac:dyDescent="0.25">
      <c r="BA3609" s="91" t="s">
        <v>7078</v>
      </c>
      <c r="BB3609" s="91" t="s">
        <v>361</v>
      </c>
      <c r="BC3609" s="91" t="s">
        <v>7019</v>
      </c>
      <c r="BD3609" s="423" t="s">
        <v>1301</v>
      </c>
      <c r="BE3609">
        <v>3600</v>
      </c>
      <c r="BF3609" s="18" t="s">
        <v>5238</v>
      </c>
      <c r="BG3609" s="312" t="s">
        <v>7079</v>
      </c>
      <c r="BH3609" s="93" t="str">
        <f t="shared" si="119"/>
        <v>Texas Atascosa</v>
      </c>
      <c r="BI3609" s="18" t="s">
        <v>556</v>
      </c>
      <c r="BJ3609" s="18"/>
      <c r="BK3609" s="18" t="s">
        <v>7073</v>
      </c>
      <c r="BL3609" s="100" t="str">
        <f>" "</f>
        <v xml:space="preserve"> </v>
      </c>
      <c r="BM3609" s="94" t="s">
        <v>305</v>
      </c>
    </row>
    <row r="3610" spans="53:65" ht="15" x14ac:dyDescent="0.25">
      <c r="BA3610" s="90" t="s">
        <v>7080</v>
      </c>
      <c r="BB3610" s="90" t="s">
        <v>361</v>
      </c>
      <c r="BC3610" s="90" t="s">
        <v>7019</v>
      </c>
      <c r="BD3610" s="423" t="s">
        <v>1301</v>
      </c>
      <c r="BE3610">
        <v>3601</v>
      </c>
      <c r="BF3610" s="18" t="s">
        <v>5238</v>
      </c>
      <c r="BG3610" s="312" t="s">
        <v>7081</v>
      </c>
      <c r="BH3610" s="93" t="str">
        <f t="shared" si="119"/>
        <v>Texas Austin</v>
      </c>
      <c r="BI3610" s="18" t="s">
        <v>28</v>
      </c>
      <c r="BJ3610" s="18"/>
      <c r="BK3610" s="18" t="s">
        <v>7082</v>
      </c>
      <c r="BL3610" s="100" t="s">
        <v>7083</v>
      </c>
      <c r="BM3610" s="94" t="s">
        <v>306</v>
      </c>
    </row>
    <row r="3611" spans="53:65" ht="15" x14ac:dyDescent="0.25">
      <c r="BA3611" s="91" t="s">
        <v>7084</v>
      </c>
      <c r="BB3611" s="91" t="s">
        <v>361</v>
      </c>
      <c r="BC3611" s="91" t="s">
        <v>7019</v>
      </c>
      <c r="BD3611" s="423" t="s">
        <v>1301</v>
      </c>
      <c r="BE3611">
        <v>3602</v>
      </c>
      <c r="BF3611" s="18" t="s">
        <v>5238</v>
      </c>
      <c r="BG3611" s="312" t="s">
        <v>7085</v>
      </c>
      <c r="BH3611" s="93" t="str">
        <f t="shared" si="119"/>
        <v>Texas Bailey</v>
      </c>
      <c r="BI3611" s="247" t="s">
        <v>1179</v>
      </c>
      <c r="BJ3611" s="18"/>
      <c r="BK3611" s="247" t="s">
        <v>6303</v>
      </c>
      <c r="BL3611" s="248" t="s">
        <v>4566</v>
      </c>
      <c r="BM3611" s="94" t="s">
        <v>305</v>
      </c>
    </row>
    <row r="3612" spans="53:65" ht="15" x14ac:dyDescent="0.25">
      <c r="BA3612" s="91" t="s">
        <v>7086</v>
      </c>
      <c r="BB3612" s="91" t="s">
        <v>361</v>
      </c>
      <c r="BC3612" s="91" t="s">
        <v>7019</v>
      </c>
      <c r="BD3612" s="423" t="s">
        <v>1301</v>
      </c>
      <c r="BE3612">
        <v>3603</v>
      </c>
      <c r="BF3612" s="18" t="s">
        <v>5238</v>
      </c>
      <c r="BG3612" s="312" t="s">
        <v>7087</v>
      </c>
      <c r="BH3612" s="93" t="str">
        <f t="shared" si="119"/>
        <v>Texas Bandera</v>
      </c>
      <c r="BI3612" s="18" t="s">
        <v>556</v>
      </c>
      <c r="BJ3612" s="18"/>
      <c r="BK3612" s="18" t="s">
        <v>7073</v>
      </c>
      <c r="BL3612" s="100" t="str">
        <f t="shared" ref="BL3612:BL3618" si="120">" "</f>
        <v xml:space="preserve"> </v>
      </c>
      <c r="BM3612" s="249" t="s">
        <v>306</v>
      </c>
    </row>
    <row r="3613" spans="53:65" ht="15" x14ac:dyDescent="0.25">
      <c r="BA3613" s="90" t="s">
        <v>7088</v>
      </c>
      <c r="BB3613" s="90" t="s">
        <v>361</v>
      </c>
      <c r="BC3613" s="90" t="s">
        <v>7019</v>
      </c>
      <c r="BD3613" s="423" t="s">
        <v>1301</v>
      </c>
      <c r="BE3613">
        <v>3604</v>
      </c>
      <c r="BF3613" s="18" t="s">
        <v>5238</v>
      </c>
      <c r="BG3613" s="312" t="s">
        <v>7089</v>
      </c>
      <c r="BH3613" s="93" t="str">
        <f t="shared" si="119"/>
        <v>Texas Bastrop</v>
      </c>
      <c r="BI3613" s="18" t="s">
        <v>28</v>
      </c>
      <c r="BJ3613" s="18"/>
      <c r="BK3613" s="18" t="s">
        <v>7073</v>
      </c>
      <c r="BL3613" s="100" t="str">
        <f t="shared" si="120"/>
        <v xml:space="preserve"> </v>
      </c>
      <c r="BM3613" s="94" t="s">
        <v>999</v>
      </c>
    </row>
    <row r="3614" spans="53:65" ht="15" x14ac:dyDescent="0.25">
      <c r="BA3614" s="91" t="s">
        <v>7090</v>
      </c>
      <c r="BB3614" s="91" t="s">
        <v>361</v>
      </c>
      <c r="BC3614" s="91" t="s">
        <v>7019</v>
      </c>
      <c r="BD3614" s="423" t="s">
        <v>1301</v>
      </c>
      <c r="BE3614">
        <v>3605</v>
      </c>
      <c r="BF3614" s="18" t="s">
        <v>5238</v>
      </c>
      <c r="BG3614" s="312" t="s">
        <v>7091</v>
      </c>
      <c r="BH3614" s="93" t="str">
        <f t="shared" si="119"/>
        <v>Texas Baylor</v>
      </c>
      <c r="BI3614" s="18" t="s">
        <v>1179</v>
      </c>
      <c r="BJ3614" s="18"/>
      <c r="BK3614" s="18" t="s">
        <v>7076</v>
      </c>
      <c r="BL3614" s="100" t="s">
        <v>5562</v>
      </c>
      <c r="BM3614" s="94" t="s">
        <v>2159</v>
      </c>
    </row>
    <row r="3615" spans="53:65" ht="15" x14ac:dyDescent="0.25">
      <c r="BA3615" s="90" t="s">
        <v>7092</v>
      </c>
      <c r="BB3615" s="90" t="s">
        <v>361</v>
      </c>
      <c r="BC3615" s="90" t="s">
        <v>7019</v>
      </c>
      <c r="BD3615" s="423" t="s">
        <v>1301</v>
      </c>
      <c r="BE3615">
        <v>3606</v>
      </c>
      <c r="BF3615" s="18" t="s">
        <v>5238</v>
      </c>
      <c r="BG3615" s="312" t="s">
        <v>7093</v>
      </c>
      <c r="BH3615" s="93" t="str">
        <f t="shared" si="119"/>
        <v>Texas Bee</v>
      </c>
      <c r="BI3615" s="18" t="s">
        <v>28</v>
      </c>
      <c r="BJ3615" s="18"/>
      <c r="BK3615" s="18" t="s">
        <v>7073</v>
      </c>
      <c r="BL3615" s="100" t="str">
        <f t="shared" si="120"/>
        <v xml:space="preserve"> </v>
      </c>
      <c r="BM3615" s="94" t="s">
        <v>305</v>
      </c>
    </row>
    <row r="3616" spans="53:65" ht="15" x14ac:dyDescent="0.25">
      <c r="BA3616" s="90" t="s">
        <v>7094</v>
      </c>
      <c r="BB3616" s="90" t="s">
        <v>361</v>
      </c>
      <c r="BC3616" s="90" t="s">
        <v>7019</v>
      </c>
      <c r="BD3616" s="423" t="s">
        <v>1301</v>
      </c>
      <c r="BE3616">
        <v>3607</v>
      </c>
      <c r="BF3616" s="18" t="s">
        <v>5238</v>
      </c>
      <c r="BG3616" s="312" t="s">
        <v>3986</v>
      </c>
      <c r="BH3616" s="93" t="str">
        <f t="shared" si="119"/>
        <v>Texas Bell</v>
      </c>
      <c r="BI3616" s="18" t="s">
        <v>28</v>
      </c>
      <c r="BJ3616" s="18"/>
      <c r="BK3616" s="18" t="s">
        <v>7063</v>
      </c>
      <c r="BL3616" s="100" t="str">
        <f>" "</f>
        <v xml:space="preserve"> </v>
      </c>
      <c r="BM3616" s="94" t="s">
        <v>303</v>
      </c>
    </row>
    <row r="3617" spans="53:65" ht="15" x14ac:dyDescent="0.25">
      <c r="BA3617" s="90" t="s">
        <v>7095</v>
      </c>
      <c r="BB3617" s="90" t="s">
        <v>361</v>
      </c>
      <c r="BC3617" s="90" t="s">
        <v>7019</v>
      </c>
      <c r="BD3617" s="423" t="s">
        <v>1301</v>
      </c>
      <c r="BE3617">
        <v>3608</v>
      </c>
      <c r="BF3617" s="18" t="s">
        <v>5238</v>
      </c>
      <c r="BG3617" s="312" t="s">
        <v>7096</v>
      </c>
      <c r="BH3617" s="93" t="str">
        <f t="shared" si="119"/>
        <v>Texas Bexar</v>
      </c>
      <c r="BI3617" s="18" t="s">
        <v>556</v>
      </c>
      <c r="BJ3617" s="18"/>
      <c r="BK3617" s="18" t="s">
        <v>7073</v>
      </c>
      <c r="BL3617" s="100" t="str">
        <f t="shared" si="120"/>
        <v xml:space="preserve"> </v>
      </c>
      <c r="BM3617" s="94" t="s">
        <v>308</v>
      </c>
    </row>
    <row r="3618" spans="53:65" ht="15" x14ac:dyDescent="0.25">
      <c r="BA3618" s="91" t="s">
        <v>7097</v>
      </c>
      <c r="BB3618" s="91" t="s">
        <v>361</v>
      </c>
      <c r="BC3618" s="91" t="s">
        <v>7019</v>
      </c>
      <c r="BD3618" s="423" t="s">
        <v>1301</v>
      </c>
      <c r="BE3618">
        <v>3609</v>
      </c>
      <c r="BF3618" s="18" t="s">
        <v>5238</v>
      </c>
      <c r="BG3618" s="312" t="s">
        <v>7098</v>
      </c>
      <c r="BH3618" s="93" t="str">
        <f t="shared" si="119"/>
        <v>Texas Blanco</v>
      </c>
      <c r="BI3618" s="18" t="s">
        <v>28</v>
      </c>
      <c r="BJ3618" s="18"/>
      <c r="BK3618" s="18" t="s">
        <v>7073</v>
      </c>
      <c r="BL3618" s="100" t="str">
        <f t="shared" si="120"/>
        <v xml:space="preserve"> </v>
      </c>
      <c r="BM3618" s="94" t="s">
        <v>305</v>
      </c>
    </row>
    <row r="3619" spans="53:65" ht="15" x14ac:dyDescent="0.25">
      <c r="BA3619" s="90" t="s">
        <v>7099</v>
      </c>
      <c r="BB3619" s="90" t="s">
        <v>361</v>
      </c>
      <c r="BC3619" s="90" t="s">
        <v>7019</v>
      </c>
      <c r="BD3619" s="423" t="s">
        <v>1301</v>
      </c>
      <c r="BE3619">
        <v>3610</v>
      </c>
      <c r="BF3619" s="18" t="s">
        <v>5238</v>
      </c>
      <c r="BG3619" s="312" t="s">
        <v>7100</v>
      </c>
      <c r="BH3619" s="93" t="str">
        <f t="shared" si="119"/>
        <v>Texas Borden</v>
      </c>
      <c r="BI3619" s="247" t="s">
        <v>1179</v>
      </c>
      <c r="BJ3619" s="18"/>
      <c r="BK3619" s="247" t="s">
        <v>7066</v>
      </c>
      <c r="BL3619" s="248" t="s">
        <v>1145</v>
      </c>
      <c r="BM3619" s="94" t="s">
        <v>999</v>
      </c>
    </row>
    <row r="3620" spans="53:65" ht="15" x14ac:dyDescent="0.25">
      <c r="BA3620" s="91" t="s">
        <v>7101</v>
      </c>
      <c r="BB3620" s="91" t="s">
        <v>361</v>
      </c>
      <c r="BC3620" s="91" t="s">
        <v>7019</v>
      </c>
      <c r="BD3620" s="423" t="s">
        <v>1301</v>
      </c>
      <c r="BE3620">
        <v>3611</v>
      </c>
      <c r="BF3620" s="18" t="s">
        <v>5238</v>
      </c>
      <c r="BG3620" s="312" t="s">
        <v>7102</v>
      </c>
      <c r="BH3620" s="93" t="str">
        <f t="shared" si="119"/>
        <v>Texas Bosque</v>
      </c>
      <c r="BI3620" s="18" t="s">
        <v>28</v>
      </c>
      <c r="BJ3620" s="18"/>
      <c r="BK3620" s="18" t="s">
        <v>7063</v>
      </c>
      <c r="BL3620" s="100" t="str">
        <f>" "</f>
        <v xml:space="preserve"> </v>
      </c>
      <c r="BM3620" s="94" t="s">
        <v>3394</v>
      </c>
    </row>
    <row r="3621" spans="53:65" ht="15" x14ac:dyDescent="0.25">
      <c r="BA3621" s="90" t="s">
        <v>7103</v>
      </c>
      <c r="BB3621" s="90" t="s">
        <v>361</v>
      </c>
      <c r="BC3621" s="90" t="s">
        <v>7019</v>
      </c>
      <c r="BD3621" s="423" t="s">
        <v>1301</v>
      </c>
      <c r="BE3621">
        <v>3612</v>
      </c>
      <c r="BF3621" s="18" t="s">
        <v>5238</v>
      </c>
      <c r="BG3621" s="312" t="s">
        <v>7104</v>
      </c>
      <c r="BH3621" s="93" t="str">
        <f t="shared" si="119"/>
        <v>Texas Bowie</v>
      </c>
      <c r="BI3621" s="18" t="s">
        <v>1179</v>
      </c>
      <c r="BJ3621" s="18"/>
      <c r="BK3621" s="18" t="s">
        <v>7076</v>
      </c>
      <c r="BL3621" s="100" t="s">
        <v>1580</v>
      </c>
      <c r="BM3621" s="94" t="s">
        <v>1802</v>
      </c>
    </row>
    <row r="3622" spans="53:65" ht="15" x14ac:dyDescent="0.25">
      <c r="BA3622" s="91" t="s">
        <v>7105</v>
      </c>
      <c r="BB3622" s="91" t="s">
        <v>361</v>
      </c>
      <c r="BC3622" s="91" t="s">
        <v>7019</v>
      </c>
      <c r="BD3622" s="423" t="s">
        <v>1301</v>
      </c>
      <c r="BE3622">
        <v>3613</v>
      </c>
      <c r="BF3622" s="18" t="s">
        <v>5238</v>
      </c>
      <c r="BG3622" s="312" t="s">
        <v>7106</v>
      </c>
      <c r="BH3622" s="93" t="str">
        <f t="shared" ref="BH3622:BH3686" si="121">_xlfn.CONCAT(BF3622," ",BG3622)</f>
        <v>Texas Brazoria</v>
      </c>
      <c r="BI3622" s="18" t="s">
        <v>28</v>
      </c>
      <c r="BJ3622" s="18"/>
      <c r="BK3622" s="18" t="s">
        <v>7107</v>
      </c>
      <c r="BL3622" s="100" t="s">
        <v>7108</v>
      </c>
      <c r="BM3622" s="94" t="s">
        <v>7109</v>
      </c>
    </row>
    <row r="3623" spans="53:65" ht="15" x14ac:dyDescent="0.25">
      <c r="BA3623" s="91" t="s">
        <v>7110</v>
      </c>
      <c r="BB3623" s="91" t="s">
        <v>361</v>
      </c>
      <c r="BC3623" s="91" t="s">
        <v>7028</v>
      </c>
      <c r="BD3623" s="423" t="s">
        <v>1301</v>
      </c>
      <c r="BE3623">
        <v>3614</v>
      </c>
      <c r="BF3623" s="18" t="s">
        <v>5238</v>
      </c>
      <c r="BG3623" s="312" t="s">
        <v>7111</v>
      </c>
      <c r="BH3623" s="93" t="str">
        <f t="shared" si="121"/>
        <v>Texas Brazos</v>
      </c>
      <c r="BI3623" s="18" t="s">
        <v>28</v>
      </c>
      <c r="BJ3623" s="18"/>
      <c r="BK3623" s="18" t="s">
        <v>7082</v>
      </c>
      <c r="BL3623" s="100" t="s">
        <v>7083</v>
      </c>
      <c r="BM3623" s="94" t="s">
        <v>306</v>
      </c>
    </row>
    <row r="3624" spans="53:65" ht="15" x14ac:dyDescent="0.25">
      <c r="BA3624" s="90" t="s">
        <v>7112</v>
      </c>
      <c r="BB3624" s="90" t="s">
        <v>361</v>
      </c>
      <c r="BC3624" s="90" t="s">
        <v>7019</v>
      </c>
      <c r="BD3624" s="423" t="s">
        <v>1301</v>
      </c>
      <c r="BE3624">
        <v>3615</v>
      </c>
      <c r="BF3624" s="18" t="s">
        <v>5238</v>
      </c>
      <c r="BG3624" s="312" t="s">
        <v>7113</v>
      </c>
      <c r="BH3624" s="93" t="str">
        <f t="shared" si="121"/>
        <v>Texas Brewster</v>
      </c>
      <c r="BI3624" s="247" t="s">
        <v>1179</v>
      </c>
      <c r="BJ3624" s="18"/>
      <c r="BK3624" s="247" t="s">
        <v>7066</v>
      </c>
      <c r="BL3624" s="248" t="s">
        <v>1145</v>
      </c>
      <c r="BM3624" s="94" t="s">
        <v>999</v>
      </c>
    </row>
    <row r="3625" spans="53:65" ht="15" x14ac:dyDescent="0.25">
      <c r="BA3625" s="91" t="s">
        <v>7114</v>
      </c>
      <c r="BB3625" s="91" t="s">
        <v>361</v>
      </c>
      <c r="BC3625" s="91" t="s">
        <v>7019</v>
      </c>
      <c r="BD3625" s="423" t="s">
        <v>1301</v>
      </c>
      <c r="BE3625">
        <v>3616</v>
      </c>
      <c r="BF3625" s="18" t="s">
        <v>5238</v>
      </c>
      <c r="BG3625" s="312" t="s">
        <v>7115</v>
      </c>
      <c r="BH3625" s="93" t="str">
        <f t="shared" si="121"/>
        <v>Texas Briscoe</v>
      </c>
      <c r="BI3625" s="247" t="s">
        <v>1179</v>
      </c>
      <c r="BJ3625" s="18"/>
      <c r="BK3625" s="247" t="s">
        <v>6303</v>
      </c>
      <c r="BL3625" s="248" t="s">
        <v>4566</v>
      </c>
      <c r="BM3625" s="94" t="s">
        <v>305</v>
      </c>
    </row>
    <row r="3626" spans="53:65" ht="15" x14ac:dyDescent="0.25">
      <c r="BA3626" s="90" t="s">
        <v>7116</v>
      </c>
      <c r="BB3626" s="90" t="s">
        <v>361</v>
      </c>
      <c r="BC3626" s="90" t="s">
        <v>7019</v>
      </c>
      <c r="BD3626" s="423" t="s">
        <v>1301</v>
      </c>
      <c r="BE3626">
        <v>3617</v>
      </c>
      <c r="BF3626" s="18" t="s">
        <v>5238</v>
      </c>
      <c r="BG3626" s="312" t="s">
        <v>2200</v>
      </c>
      <c r="BH3626" s="93" t="str">
        <f t="shared" si="121"/>
        <v>Texas Brooks</v>
      </c>
      <c r="BI3626" s="18" t="s">
        <v>28</v>
      </c>
      <c r="BJ3626" s="18"/>
      <c r="BK3626" s="18" t="s">
        <v>7073</v>
      </c>
      <c r="BL3626" s="100" t="str">
        <f>" "</f>
        <v xml:space="preserve"> </v>
      </c>
      <c r="BM3626" s="249" t="s">
        <v>305</v>
      </c>
    </row>
    <row r="3627" spans="53:65" ht="15" x14ac:dyDescent="0.25">
      <c r="BA3627" s="90" t="s">
        <v>7117</v>
      </c>
      <c r="BB3627" s="90" t="s">
        <v>361</v>
      </c>
      <c r="BC3627" s="90" t="s">
        <v>7019</v>
      </c>
      <c r="BD3627" s="423" t="s">
        <v>1301</v>
      </c>
      <c r="BE3627">
        <v>3618</v>
      </c>
      <c r="BF3627" s="18" t="s">
        <v>5238</v>
      </c>
      <c r="BG3627" s="312" t="s">
        <v>3038</v>
      </c>
      <c r="BH3627" s="93" t="str">
        <f t="shared" si="121"/>
        <v>Texas Brown</v>
      </c>
      <c r="BI3627" s="247" t="s">
        <v>1179</v>
      </c>
      <c r="BJ3627" s="18"/>
      <c r="BK3627" s="247" t="s">
        <v>7066</v>
      </c>
      <c r="BL3627" s="248" t="s">
        <v>1145</v>
      </c>
      <c r="BM3627" s="94" t="s">
        <v>999</v>
      </c>
    </row>
    <row r="3628" spans="53:65" ht="15" x14ac:dyDescent="0.25">
      <c r="BA3628" s="91" t="s">
        <v>7118</v>
      </c>
      <c r="BB3628" s="91" t="s">
        <v>361</v>
      </c>
      <c r="BC3628" s="91" t="s">
        <v>7019</v>
      </c>
      <c r="BD3628" s="423" t="s">
        <v>1301</v>
      </c>
      <c r="BE3628">
        <v>3619</v>
      </c>
      <c r="BF3628" s="18" t="s">
        <v>5238</v>
      </c>
      <c r="BG3628" s="312" t="s">
        <v>7119</v>
      </c>
      <c r="BH3628" s="93" t="str">
        <f t="shared" si="121"/>
        <v>Texas Burleson</v>
      </c>
      <c r="BI3628" s="18" t="s">
        <v>28</v>
      </c>
      <c r="BJ3628" s="18"/>
      <c r="BK3628" s="18" t="s">
        <v>7082</v>
      </c>
      <c r="BL3628" s="100" t="s">
        <v>7083</v>
      </c>
      <c r="BM3628" s="94" t="s">
        <v>306</v>
      </c>
    </row>
    <row r="3629" spans="53:65" ht="15" x14ac:dyDescent="0.25">
      <c r="BA3629" s="90" t="s">
        <v>7120</v>
      </c>
      <c r="BB3629" s="90" t="s">
        <v>361</v>
      </c>
      <c r="BC3629" s="90" t="s">
        <v>7019</v>
      </c>
      <c r="BD3629" s="423" t="s">
        <v>1301</v>
      </c>
      <c r="BE3629">
        <v>3620</v>
      </c>
      <c r="BF3629" s="18" t="s">
        <v>5238</v>
      </c>
      <c r="BG3629" s="312" t="s">
        <v>7121</v>
      </c>
      <c r="BH3629" s="93" t="str">
        <f t="shared" si="121"/>
        <v>Texas Burnet</v>
      </c>
      <c r="BI3629" s="18" t="s">
        <v>28</v>
      </c>
      <c r="BJ3629" s="18"/>
      <c r="BK3629" s="18" t="s">
        <v>7073</v>
      </c>
      <c r="BL3629" s="100" t="str">
        <f>" "</f>
        <v xml:space="preserve"> </v>
      </c>
      <c r="BM3629" s="94" t="s">
        <v>999</v>
      </c>
    </row>
    <row r="3630" spans="53:65" ht="15" x14ac:dyDescent="0.25">
      <c r="BA3630" s="91" t="s">
        <v>7122</v>
      </c>
      <c r="BB3630" s="91" t="s">
        <v>361</v>
      </c>
      <c r="BC3630" s="91" t="s">
        <v>7019</v>
      </c>
      <c r="BD3630" s="423" t="s">
        <v>1301</v>
      </c>
      <c r="BE3630">
        <v>3621</v>
      </c>
      <c r="BF3630" s="18" t="s">
        <v>5238</v>
      </c>
      <c r="BG3630" s="312" t="s">
        <v>4018</v>
      </c>
      <c r="BH3630" s="93" t="str">
        <f t="shared" si="121"/>
        <v>Texas Caldwell</v>
      </c>
      <c r="BI3630" s="18" t="s">
        <v>28</v>
      </c>
      <c r="BJ3630" s="18"/>
      <c r="BK3630" s="18" t="s">
        <v>7073</v>
      </c>
      <c r="BL3630" s="100" t="str">
        <f>" "</f>
        <v xml:space="preserve"> </v>
      </c>
      <c r="BM3630" s="94" t="s">
        <v>999</v>
      </c>
    </row>
    <row r="3631" spans="53:65" ht="15" x14ac:dyDescent="0.25">
      <c r="BA3631" s="91" t="s">
        <v>7123</v>
      </c>
      <c r="BB3631" s="91" t="s">
        <v>361</v>
      </c>
      <c r="BC3631" s="91" t="s">
        <v>7019</v>
      </c>
      <c r="BD3631" s="423" t="s">
        <v>1301</v>
      </c>
      <c r="BE3631">
        <v>3622</v>
      </c>
      <c r="BF3631" s="18" t="s">
        <v>5238</v>
      </c>
      <c r="BG3631" s="312" t="s">
        <v>504</v>
      </c>
      <c r="BH3631" s="93" t="str">
        <f t="shared" si="121"/>
        <v>Texas Calhoun</v>
      </c>
      <c r="BI3631" s="18" t="s">
        <v>28</v>
      </c>
      <c r="BJ3631" s="18"/>
      <c r="BK3631" s="18" t="s">
        <v>7073</v>
      </c>
      <c r="BL3631" s="100" t="str">
        <f>" "</f>
        <v xml:space="preserve"> </v>
      </c>
      <c r="BM3631" s="94" t="s">
        <v>305</v>
      </c>
    </row>
    <row r="3632" spans="53:65" ht="15" x14ac:dyDescent="0.25">
      <c r="BA3632" s="91" t="s">
        <v>7124</v>
      </c>
      <c r="BB3632" s="91" t="s">
        <v>361</v>
      </c>
      <c r="BC3632" s="91" t="s">
        <v>7019</v>
      </c>
      <c r="BD3632" s="423" t="s">
        <v>1301</v>
      </c>
      <c r="BE3632">
        <v>3623</v>
      </c>
      <c r="BF3632" s="18" t="s">
        <v>5238</v>
      </c>
      <c r="BG3632" s="312" t="s">
        <v>7125</v>
      </c>
      <c r="BH3632" s="93" t="str">
        <f t="shared" si="121"/>
        <v>Texas Callahan</v>
      </c>
      <c r="BI3632" s="18" t="s">
        <v>1179</v>
      </c>
      <c r="BJ3632" s="18"/>
      <c r="BK3632" s="18" t="s">
        <v>7076</v>
      </c>
      <c r="BL3632" s="100" t="s">
        <v>5562</v>
      </c>
      <c r="BM3632" s="94" t="s">
        <v>2159</v>
      </c>
    </row>
    <row r="3633" spans="53:65" ht="15" x14ac:dyDescent="0.25">
      <c r="BA3633" s="90" t="s">
        <v>7126</v>
      </c>
      <c r="BB3633" s="90" t="s">
        <v>361</v>
      </c>
      <c r="BC3633" s="90" t="s">
        <v>7019</v>
      </c>
      <c r="BD3633" s="423" t="s">
        <v>1301</v>
      </c>
      <c r="BE3633">
        <v>3624</v>
      </c>
      <c r="BF3633" s="18" t="s">
        <v>5238</v>
      </c>
      <c r="BG3633" s="312" t="s">
        <v>4322</v>
      </c>
      <c r="BH3633" s="93" t="str">
        <f t="shared" si="121"/>
        <v>Texas Cameron</v>
      </c>
      <c r="BI3633" s="18" t="s">
        <v>28</v>
      </c>
      <c r="BJ3633" s="18"/>
      <c r="BK3633" s="18" t="s">
        <v>7073</v>
      </c>
      <c r="BL3633" s="100" t="str">
        <f>" "</f>
        <v xml:space="preserve"> </v>
      </c>
      <c r="BM3633" s="94" t="s">
        <v>305</v>
      </c>
    </row>
    <row r="3634" spans="53:65" ht="15" x14ac:dyDescent="0.25">
      <c r="BA3634" s="91" t="s">
        <v>7127</v>
      </c>
      <c r="BB3634" s="91" t="s">
        <v>361</v>
      </c>
      <c r="BC3634" s="91" t="s">
        <v>7019</v>
      </c>
      <c r="BD3634" s="423" t="s">
        <v>1301</v>
      </c>
      <c r="BE3634">
        <v>3625</v>
      </c>
      <c r="BF3634" s="18" t="s">
        <v>5238</v>
      </c>
      <c r="BG3634" s="312" t="s">
        <v>7128</v>
      </c>
      <c r="BH3634" s="93" t="str">
        <f t="shared" si="121"/>
        <v>Texas Camp</v>
      </c>
      <c r="BI3634" s="18" t="s">
        <v>1179</v>
      </c>
      <c r="BJ3634" s="18"/>
      <c r="BK3634" s="18" t="s">
        <v>7076</v>
      </c>
      <c r="BL3634" s="100" t="s">
        <v>1580</v>
      </c>
      <c r="BM3634" s="94" t="s">
        <v>1802</v>
      </c>
    </row>
    <row r="3635" spans="53:65" ht="15" x14ac:dyDescent="0.25">
      <c r="BA3635" s="90" t="s">
        <v>7129</v>
      </c>
      <c r="BB3635" s="90" t="s">
        <v>361</v>
      </c>
      <c r="BC3635" s="90" t="s">
        <v>7019</v>
      </c>
      <c r="BD3635" s="423" t="s">
        <v>1301</v>
      </c>
      <c r="BE3635">
        <v>3626</v>
      </c>
      <c r="BF3635" s="18" t="s">
        <v>5238</v>
      </c>
      <c r="BG3635" s="312" t="s">
        <v>7130</v>
      </c>
      <c r="BH3635" s="93" t="str">
        <f t="shared" si="121"/>
        <v>Texas Carson</v>
      </c>
      <c r="BI3635" s="247" t="s">
        <v>1179</v>
      </c>
      <c r="BJ3635" s="18"/>
      <c r="BK3635" s="247" t="s">
        <v>6303</v>
      </c>
      <c r="BL3635" s="248" t="s">
        <v>4566</v>
      </c>
      <c r="BM3635" s="94" t="s">
        <v>305</v>
      </c>
    </row>
    <row r="3636" spans="53:65" ht="15" x14ac:dyDescent="0.25">
      <c r="BA3636" s="91" t="s">
        <v>7131</v>
      </c>
      <c r="BB3636" s="91" t="s">
        <v>361</v>
      </c>
      <c r="BC3636" s="91" t="s">
        <v>7019</v>
      </c>
      <c r="BD3636" s="423" t="s">
        <v>1301</v>
      </c>
      <c r="BE3636">
        <v>3627</v>
      </c>
      <c r="BF3636" s="18" t="s">
        <v>5238</v>
      </c>
      <c r="BG3636" s="312" t="s">
        <v>3056</v>
      </c>
      <c r="BH3636" s="93" t="str">
        <f t="shared" si="121"/>
        <v>Texas Cass</v>
      </c>
      <c r="BI3636" s="18" t="s">
        <v>1179</v>
      </c>
      <c r="BJ3636" s="18"/>
      <c r="BK3636" s="18" t="s">
        <v>7076</v>
      </c>
      <c r="BL3636" s="100" t="s">
        <v>1580</v>
      </c>
      <c r="BM3636" s="94" t="s">
        <v>1802</v>
      </c>
    </row>
    <row r="3637" spans="53:65" ht="15" x14ac:dyDescent="0.25">
      <c r="BA3637" s="90" t="s">
        <v>7132</v>
      </c>
      <c r="BB3637" s="90" t="s">
        <v>361</v>
      </c>
      <c r="BC3637" s="90" t="s">
        <v>7019</v>
      </c>
      <c r="BD3637" s="423" t="s">
        <v>1301</v>
      </c>
      <c r="BE3637">
        <v>3628</v>
      </c>
      <c r="BF3637" s="18" t="s">
        <v>5238</v>
      </c>
      <c r="BG3637" s="312" t="s">
        <v>7133</v>
      </c>
      <c r="BH3637" s="93" t="str">
        <f t="shared" si="121"/>
        <v>Texas Castro</v>
      </c>
      <c r="BI3637" s="247" t="s">
        <v>1179</v>
      </c>
      <c r="BJ3637" s="18"/>
      <c r="BK3637" s="247" t="s">
        <v>6303</v>
      </c>
      <c r="BL3637" s="248" t="s">
        <v>4566</v>
      </c>
      <c r="BM3637" s="94" t="s">
        <v>7134</v>
      </c>
    </row>
    <row r="3638" spans="53:65" ht="15" x14ac:dyDescent="0.25">
      <c r="BA3638" s="90" t="s">
        <v>7135</v>
      </c>
      <c r="BB3638" s="90" t="s">
        <v>361</v>
      </c>
      <c r="BC3638" s="90" t="s">
        <v>7019</v>
      </c>
      <c r="BD3638" s="423" t="s">
        <v>1301</v>
      </c>
      <c r="BE3638">
        <v>3629</v>
      </c>
      <c r="BF3638" s="18" t="s">
        <v>5238</v>
      </c>
      <c r="BG3638" s="312" t="s">
        <v>521</v>
      </c>
      <c r="BH3638" s="93" t="str">
        <f t="shared" si="121"/>
        <v>Texas Chambers</v>
      </c>
      <c r="BI3638" s="18" t="s">
        <v>28</v>
      </c>
      <c r="BJ3638" s="18"/>
      <c r="BK3638" s="18" t="s">
        <v>7136</v>
      </c>
      <c r="BL3638" s="100" t="s">
        <v>7137</v>
      </c>
      <c r="BM3638" s="249" t="s">
        <v>306</v>
      </c>
    </row>
    <row r="3639" spans="53:65" ht="15" x14ac:dyDescent="0.25">
      <c r="BA3639" s="91" t="s">
        <v>7138</v>
      </c>
      <c r="BB3639" s="91" t="s">
        <v>361</v>
      </c>
      <c r="BC3639" s="91" t="s">
        <v>7019</v>
      </c>
      <c r="BD3639" s="423" t="s">
        <v>1301</v>
      </c>
      <c r="BE3639">
        <v>3630</v>
      </c>
      <c r="BF3639" s="18" t="s">
        <v>5238</v>
      </c>
      <c r="BG3639" s="312" t="s">
        <v>535</v>
      </c>
      <c r="BH3639" s="93" t="str">
        <f t="shared" si="121"/>
        <v>Texas Cherokee</v>
      </c>
      <c r="BI3639" s="18" t="s">
        <v>28</v>
      </c>
      <c r="BJ3639" s="18"/>
      <c r="BK3639" s="18" t="s">
        <v>7063</v>
      </c>
      <c r="BL3639" s="100" t="str">
        <f>" "</f>
        <v xml:space="preserve"> </v>
      </c>
      <c r="BM3639" s="94" t="s">
        <v>1802</v>
      </c>
    </row>
    <row r="3640" spans="53:65" ht="15" x14ac:dyDescent="0.25">
      <c r="BA3640" s="90" t="s">
        <v>7139</v>
      </c>
      <c r="BB3640" s="90" t="s">
        <v>361</v>
      </c>
      <c r="BC3640" s="90" t="s">
        <v>7019</v>
      </c>
      <c r="BD3640" s="423" t="s">
        <v>1301</v>
      </c>
      <c r="BE3640">
        <v>3631</v>
      </c>
      <c r="BF3640" s="18" t="s">
        <v>5238</v>
      </c>
      <c r="BG3640" s="312" t="s">
        <v>7140</v>
      </c>
      <c r="BH3640" s="93" t="str">
        <f t="shared" si="121"/>
        <v>Texas Childress</v>
      </c>
      <c r="BI3640" s="247" t="s">
        <v>1179</v>
      </c>
      <c r="BJ3640" s="18"/>
      <c r="BK3640" s="247" t="s">
        <v>6303</v>
      </c>
      <c r="BL3640" s="248" t="s">
        <v>4566</v>
      </c>
      <c r="BM3640" s="94" t="s">
        <v>7134</v>
      </c>
    </row>
    <row r="3641" spans="53:65" ht="15" x14ac:dyDescent="0.25">
      <c r="BA3641" s="91" t="s">
        <v>7141</v>
      </c>
      <c r="BB3641" s="91" t="s">
        <v>361</v>
      </c>
      <c r="BC3641" s="91" t="s">
        <v>7019</v>
      </c>
      <c r="BD3641" s="423" t="s">
        <v>1301</v>
      </c>
      <c r="BE3641">
        <v>3632</v>
      </c>
      <c r="BF3641" s="18" t="s">
        <v>5238</v>
      </c>
      <c r="BG3641" s="312" t="s">
        <v>596</v>
      </c>
      <c r="BH3641" s="93" t="str">
        <f t="shared" si="121"/>
        <v>Texas Clay</v>
      </c>
      <c r="BI3641" s="18" t="s">
        <v>1179</v>
      </c>
      <c r="BJ3641" s="18"/>
      <c r="BK3641" s="18" t="s">
        <v>7076</v>
      </c>
      <c r="BL3641" s="100" t="s">
        <v>5562</v>
      </c>
      <c r="BM3641" s="94" t="s">
        <v>2159</v>
      </c>
    </row>
    <row r="3642" spans="53:65" ht="15" x14ac:dyDescent="0.25">
      <c r="BA3642" s="91" t="s">
        <v>7142</v>
      </c>
      <c r="BB3642" s="91" t="s">
        <v>361</v>
      </c>
      <c r="BC3642" s="91" t="s">
        <v>7019</v>
      </c>
      <c r="BD3642" s="423" t="s">
        <v>1301</v>
      </c>
      <c r="BE3642">
        <v>3633</v>
      </c>
      <c r="BF3642" s="18" t="s">
        <v>5238</v>
      </c>
      <c r="BG3642" s="312" t="s">
        <v>7143</v>
      </c>
      <c r="BH3642" s="93" t="str">
        <f t="shared" si="121"/>
        <v>Texas Cochran</v>
      </c>
      <c r="BI3642" s="247" t="s">
        <v>1179</v>
      </c>
      <c r="BJ3642" s="18"/>
      <c r="BK3642" s="247" t="s">
        <v>7066</v>
      </c>
      <c r="BL3642" s="248" t="s">
        <v>1145</v>
      </c>
      <c r="BM3642" s="94" t="s">
        <v>999</v>
      </c>
    </row>
    <row r="3643" spans="53:65" ht="15" x14ac:dyDescent="0.25">
      <c r="BA3643" s="90" t="s">
        <v>7144</v>
      </c>
      <c r="BB3643" s="90" t="s">
        <v>361</v>
      </c>
      <c r="BC3643" s="90" t="s">
        <v>7019</v>
      </c>
      <c r="BD3643" s="423" t="s">
        <v>1301</v>
      </c>
      <c r="BE3643">
        <v>3634</v>
      </c>
      <c r="BF3643" s="18" t="s">
        <v>5238</v>
      </c>
      <c r="BG3643" s="312" t="s">
        <v>7145</v>
      </c>
      <c r="BH3643" s="93" t="str">
        <f t="shared" si="121"/>
        <v>Texas Coke</v>
      </c>
      <c r="BI3643" s="247" t="s">
        <v>1179</v>
      </c>
      <c r="BJ3643" s="18"/>
      <c r="BK3643" s="247" t="s">
        <v>7066</v>
      </c>
      <c r="BL3643" s="248" t="s">
        <v>1145</v>
      </c>
      <c r="BM3643" s="94" t="s">
        <v>999</v>
      </c>
    </row>
    <row r="3644" spans="53:65" ht="15" x14ac:dyDescent="0.25">
      <c r="BA3644" s="91" t="s">
        <v>7146</v>
      </c>
      <c r="BB3644" s="91" t="s">
        <v>361</v>
      </c>
      <c r="BC3644" s="91" t="s">
        <v>7019</v>
      </c>
      <c r="BD3644" s="423" t="s">
        <v>1301</v>
      </c>
      <c r="BE3644">
        <v>3635</v>
      </c>
      <c r="BF3644" s="18" t="s">
        <v>5238</v>
      </c>
      <c r="BG3644" s="312" t="s">
        <v>7147</v>
      </c>
      <c r="BH3644" s="93" t="str">
        <f t="shared" si="121"/>
        <v>Texas Coleman</v>
      </c>
      <c r="BI3644" s="247" t="s">
        <v>1179</v>
      </c>
      <c r="BJ3644" s="18"/>
      <c r="BK3644" s="247" t="s">
        <v>7066</v>
      </c>
      <c r="BL3644" s="248" t="s">
        <v>1145</v>
      </c>
      <c r="BM3644" s="94" t="s">
        <v>999</v>
      </c>
    </row>
    <row r="3645" spans="53:65" ht="15" x14ac:dyDescent="0.25">
      <c r="BA3645" s="90" t="s">
        <v>7148</v>
      </c>
      <c r="BB3645" s="90" t="s">
        <v>361</v>
      </c>
      <c r="BC3645" s="90" t="s">
        <v>7019</v>
      </c>
      <c r="BD3645" s="423" t="s">
        <v>1301</v>
      </c>
      <c r="BE3645">
        <v>3636</v>
      </c>
      <c r="BF3645" s="18" t="s">
        <v>5238</v>
      </c>
      <c r="BG3645" s="312" t="s">
        <v>7149</v>
      </c>
      <c r="BH3645" s="93" t="str">
        <f t="shared" si="121"/>
        <v>Texas Collin</v>
      </c>
      <c r="BI3645" s="18" t="s">
        <v>1179</v>
      </c>
      <c r="BJ3645" s="18"/>
      <c r="BK3645" s="18" t="s">
        <v>7076</v>
      </c>
      <c r="BL3645" s="100" t="s">
        <v>1580</v>
      </c>
      <c r="BM3645" s="94" t="s">
        <v>1802</v>
      </c>
    </row>
    <row r="3646" spans="53:65" ht="15" x14ac:dyDescent="0.25">
      <c r="BA3646" s="90" t="s">
        <v>7150</v>
      </c>
      <c r="BB3646" s="90" t="s">
        <v>361</v>
      </c>
      <c r="BC3646" s="90" t="s">
        <v>7019</v>
      </c>
      <c r="BD3646" s="423" t="s">
        <v>1301</v>
      </c>
      <c r="BE3646">
        <v>3637</v>
      </c>
      <c r="BF3646" s="18" t="s">
        <v>5238</v>
      </c>
      <c r="BG3646" s="312" t="s">
        <v>7151</v>
      </c>
      <c r="BH3646" s="93" t="str">
        <f t="shared" si="121"/>
        <v>Texas Collingsworth</v>
      </c>
      <c r="BI3646" s="247" t="s">
        <v>1179</v>
      </c>
      <c r="BJ3646" s="18"/>
      <c r="BK3646" s="247" t="s">
        <v>6303</v>
      </c>
      <c r="BL3646" s="248" t="s">
        <v>4566</v>
      </c>
      <c r="BM3646" s="94" t="s">
        <v>7134</v>
      </c>
    </row>
    <row r="3647" spans="53:65" ht="15" x14ac:dyDescent="0.25">
      <c r="BA3647" s="91" t="s">
        <v>7152</v>
      </c>
      <c r="BB3647" s="91" t="s">
        <v>361</v>
      </c>
      <c r="BC3647" s="91" t="s">
        <v>7019</v>
      </c>
      <c r="BD3647" s="423" t="s">
        <v>1301</v>
      </c>
      <c r="BE3647">
        <v>3638</v>
      </c>
      <c r="BF3647" s="18" t="s">
        <v>5238</v>
      </c>
      <c r="BG3647" s="312" t="s">
        <v>1568</v>
      </c>
      <c r="BH3647" s="93" t="str">
        <f t="shared" si="121"/>
        <v>Texas Colorado</v>
      </c>
      <c r="BI3647" s="18" t="s">
        <v>28</v>
      </c>
      <c r="BJ3647" s="18"/>
      <c r="BK3647" s="18" t="s">
        <v>7082</v>
      </c>
      <c r="BL3647" s="100" t="s">
        <v>7083</v>
      </c>
      <c r="BM3647" s="249" t="s">
        <v>306</v>
      </c>
    </row>
    <row r="3648" spans="53:65" ht="15" x14ac:dyDescent="0.25">
      <c r="BA3648" s="90" t="s">
        <v>7153</v>
      </c>
      <c r="BB3648" s="90" t="s">
        <v>361</v>
      </c>
      <c r="BC3648" s="90" t="s">
        <v>7019</v>
      </c>
      <c r="BD3648" s="423" t="s">
        <v>1301</v>
      </c>
      <c r="BE3648">
        <v>3639</v>
      </c>
      <c r="BF3648" s="18" t="s">
        <v>5238</v>
      </c>
      <c r="BG3648" s="312" t="s">
        <v>7154</v>
      </c>
      <c r="BH3648" s="93" t="str">
        <f t="shared" si="121"/>
        <v>Texas Comal</v>
      </c>
      <c r="BI3648" s="18" t="s">
        <v>28</v>
      </c>
      <c r="BJ3648" s="18"/>
      <c r="BK3648" s="18" t="s">
        <v>7073</v>
      </c>
      <c r="BL3648" s="100" t="str">
        <f>" "</f>
        <v xml:space="preserve"> </v>
      </c>
      <c r="BM3648" s="94" t="s">
        <v>999</v>
      </c>
    </row>
    <row r="3649" spans="53:65" ht="15" x14ac:dyDescent="0.25">
      <c r="BA3649" s="90" t="s">
        <v>7155</v>
      </c>
      <c r="BB3649" s="90" t="s">
        <v>361</v>
      </c>
      <c r="BC3649" s="90" t="s">
        <v>7019</v>
      </c>
      <c r="BD3649" s="423" t="s">
        <v>1301</v>
      </c>
      <c r="BE3649">
        <v>3640</v>
      </c>
      <c r="BF3649" s="18" t="s">
        <v>5238</v>
      </c>
      <c r="BG3649" s="312" t="s">
        <v>3820</v>
      </c>
      <c r="BH3649" s="93" t="str">
        <f t="shared" si="121"/>
        <v>Texas Comanche</v>
      </c>
      <c r="BI3649" s="18" t="s">
        <v>1179</v>
      </c>
      <c r="BJ3649" s="18"/>
      <c r="BK3649" s="18" t="s">
        <v>7076</v>
      </c>
      <c r="BL3649" s="100" t="str">
        <f>" "</f>
        <v xml:space="preserve"> </v>
      </c>
      <c r="BM3649" s="94" t="s">
        <v>2159</v>
      </c>
    </row>
    <row r="3650" spans="53:65" ht="15" x14ac:dyDescent="0.25">
      <c r="BA3650" s="91" t="s">
        <v>7156</v>
      </c>
      <c r="BB3650" s="91" t="s">
        <v>361</v>
      </c>
      <c r="BC3650" s="91" t="s">
        <v>7019</v>
      </c>
      <c r="BD3650" s="423" t="s">
        <v>1301</v>
      </c>
      <c r="BE3650">
        <v>3641</v>
      </c>
      <c r="BF3650" s="18" t="s">
        <v>5238</v>
      </c>
      <c r="BG3650" s="312" t="s">
        <v>7157</v>
      </c>
      <c r="BH3650" s="93" t="str">
        <f t="shared" si="121"/>
        <v>Texas Concho</v>
      </c>
      <c r="BI3650" s="247" t="s">
        <v>1179</v>
      </c>
      <c r="BJ3650" s="18"/>
      <c r="BK3650" s="247" t="s">
        <v>7066</v>
      </c>
      <c r="BL3650" s="248" t="s">
        <v>1145</v>
      </c>
      <c r="BM3650" s="94" t="s">
        <v>999</v>
      </c>
    </row>
    <row r="3651" spans="53:65" ht="15" x14ac:dyDescent="0.25">
      <c r="BA3651" s="90" t="s">
        <v>7158</v>
      </c>
      <c r="BB3651" s="90" t="s">
        <v>361</v>
      </c>
      <c r="BC3651" s="90" t="s">
        <v>7019</v>
      </c>
      <c r="BD3651" s="423" t="s">
        <v>1301</v>
      </c>
      <c r="BE3651">
        <v>3642</v>
      </c>
      <c r="BF3651" s="18" t="s">
        <v>5238</v>
      </c>
      <c r="BG3651" s="312" t="s">
        <v>7159</v>
      </c>
      <c r="BH3651" s="93" t="str">
        <f t="shared" si="121"/>
        <v>Texas Cooke</v>
      </c>
      <c r="BI3651" s="18" t="s">
        <v>1179</v>
      </c>
      <c r="BJ3651" s="18"/>
      <c r="BK3651" s="18" t="s">
        <v>7076</v>
      </c>
      <c r="BL3651" s="100" t="s">
        <v>5562</v>
      </c>
      <c r="BM3651" s="94" t="s">
        <v>2159</v>
      </c>
    </row>
    <row r="3652" spans="53:65" ht="15" x14ac:dyDescent="0.25">
      <c r="BA3652" s="91" t="s">
        <v>7160</v>
      </c>
      <c r="BB3652" s="91" t="s">
        <v>361</v>
      </c>
      <c r="BC3652" s="91" t="s">
        <v>7019</v>
      </c>
      <c r="BD3652" s="423" t="s">
        <v>1301</v>
      </c>
      <c r="BE3652">
        <v>3643</v>
      </c>
      <c r="BF3652" s="18" t="s">
        <v>5238</v>
      </c>
      <c r="BG3652" s="312" t="s">
        <v>7161</v>
      </c>
      <c r="BH3652" s="93" t="str">
        <f t="shared" si="121"/>
        <v>Texas Coryell</v>
      </c>
      <c r="BI3652" s="18" t="s">
        <v>28</v>
      </c>
      <c r="BJ3652" s="18"/>
      <c r="BK3652" s="18" t="s">
        <v>7063</v>
      </c>
      <c r="BL3652" s="100" t="str">
        <f>" "</f>
        <v xml:space="preserve"> </v>
      </c>
      <c r="BM3652" s="94" t="s">
        <v>3394</v>
      </c>
    </row>
    <row r="3653" spans="53:65" ht="15" x14ac:dyDescent="0.25">
      <c r="BA3653" s="91" t="s">
        <v>7162</v>
      </c>
      <c r="BB3653" s="91" t="s">
        <v>361</v>
      </c>
      <c r="BC3653" s="91" t="s">
        <v>7019</v>
      </c>
      <c r="BD3653" s="423" t="s">
        <v>1301</v>
      </c>
      <c r="BE3653">
        <v>3644</v>
      </c>
      <c r="BF3653" s="18" t="s">
        <v>5238</v>
      </c>
      <c r="BG3653" s="312" t="s">
        <v>7163</v>
      </c>
      <c r="BH3653" s="93" t="str">
        <f t="shared" si="121"/>
        <v>Texas Cottle</v>
      </c>
      <c r="BI3653" s="247" t="s">
        <v>1179</v>
      </c>
      <c r="BJ3653" s="18"/>
      <c r="BK3653" s="247" t="s">
        <v>6303</v>
      </c>
      <c r="BL3653" s="248" t="s">
        <v>4566</v>
      </c>
      <c r="BM3653" s="94" t="s">
        <v>305</v>
      </c>
    </row>
    <row r="3654" spans="53:65" ht="15" x14ac:dyDescent="0.25">
      <c r="BA3654" s="90" t="s">
        <v>7164</v>
      </c>
      <c r="BB3654" s="90" t="s">
        <v>361</v>
      </c>
      <c r="BC3654" s="90" t="s">
        <v>7019</v>
      </c>
      <c r="BD3654" s="423" t="s">
        <v>1301</v>
      </c>
      <c r="BE3654">
        <v>3645</v>
      </c>
      <c r="BF3654" s="18" t="s">
        <v>5238</v>
      </c>
      <c r="BG3654" s="312" t="s">
        <v>7165</v>
      </c>
      <c r="BH3654" s="93" t="str">
        <f t="shared" si="121"/>
        <v>Texas Crane</v>
      </c>
      <c r="BI3654" s="247" t="s">
        <v>1179</v>
      </c>
      <c r="BJ3654" s="18"/>
      <c r="BK3654" s="247" t="s">
        <v>7066</v>
      </c>
      <c r="BL3654" s="248" t="s">
        <v>1145</v>
      </c>
      <c r="BM3654" s="94" t="s">
        <v>999</v>
      </c>
    </row>
    <row r="3655" spans="53:65" ht="15" x14ac:dyDescent="0.25">
      <c r="BA3655" s="91" t="s">
        <v>7166</v>
      </c>
      <c r="BB3655" s="91" t="s">
        <v>361</v>
      </c>
      <c r="BC3655" s="91" t="s">
        <v>7019</v>
      </c>
      <c r="BD3655" s="423" t="s">
        <v>1301</v>
      </c>
      <c r="BE3655">
        <v>3646</v>
      </c>
      <c r="BF3655" s="18" t="s">
        <v>5238</v>
      </c>
      <c r="BG3655" s="312" t="s">
        <v>6881</v>
      </c>
      <c r="BH3655" s="93" t="str">
        <f t="shared" si="121"/>
        <v>Texas Crockett</v>
      </c>
      <c r="BI3655" s="18" t="s">
        <v>556</v>
      </c>
      <c r="BJ3655" s="18"/>
      <c r="BK3655" s="18" t="s">
        <v>7073</v>
      </c>
      <c r="BL3655" s="100" t="str">
        <f>" "</f>
        <v xml:space="preserve"> </v>
      </c>
      <c r="BM3655" s="94" t="s">
        <v>306</v>
      </c>
    </row>
    <row r="3656" spans="53:65" ht="15" x14ac:dyDescent="0.25">
      <c r="BA3656" s="90" t="s">
        <v>7167</v>
      </c>
      <c r="BB3656" s="90" t="s">
        <v>361</v>
      </c>
      <c r="BC3656" s="90" t="s">
        <v>7019</v>
      </c>
      <c r="BD3656" s="423" t="s">
        <v>1301</v>
      </c>
      <c r="BE3656">
        <v>3647</v>
      </c>
      <c r="BF3656" s="18" t="s">
        <v>5238</v>
      </c>
      <c r="BG3656" s="312" t="s">
        <v>7168</v>
      </c>
      <c r="BH3656" s="93" t="str">
        <f t="shared" si="121"/>
        <v>Texas Crosby</v>
      </c>
      <c r="BI3656" s="247" t="s">
        <v>1179</v>
      </c>
      <c r="BJ3656" s="18"/>
      <c r="BK3656" s="247" t="s">
        <v>7066</v>
      </c>
      <c r="BL3656" s="248" t="s">
        <v>1145</v>
      </c>
      <c r="BM3656" s="94" t="s">
        <v>999</v>
      </c>
    </row>
    <row r="3657" spans="53:65" ht="15" x14ac:dyDescent="0.25">
      <c r="BA3657" s="90" t="s">
        <v>7169</v>
      </c>
      <c r="BB3657" s="90" t="s">
        <v>361</v>
      </c>
      <c r="BC3657" s="90" t="s">
        <v>7019</v>
      </c>
      <c r="BD3657" s="423" t="s">
        <v>1301</v>
      </c>
      <c r="BE3657">
        <v>3648</v>
      </c>
      <c r="BF3657" s="18" t="s">
        <v>5238</v>
      </c>
      <c r="BG3657" s="312" t="s">
        <v>7170</v>
      </c>
      <c r="BH3657" s="93" t="str">
        <f t="shared" si="121"/>
        <v>Texas Culberson</v>
      </c>
      <c r="BI3657" s="247" t="s">
        <v>5561</v>
      </c>
      <c r="BJ3657" s="18"/>
      <c r="BK3657" s="247" t="s">
        <v>5561</v>
      </c>
      <c r="BL3657" s="248" t="s">
        <v>5562</v>
      </c>
      <c r="BM3657" s="94" t="s">
        <v>1125</v>
      </c>
    </row>
    <row r="3658" spans="53:65" ht="15" x14ac:dyDescent="0.25">
      <c r="BA3658" s="91" t="s">
        <v>7171</v>
      </c>
      <c r="BB3658" s="91" t="s">
        <v>361</v>
      </c>
      <c r="BC3658" s="91" t="s">
        <v>7019</v>
      </c>
      <c r="BD3658" s="423" t="s">
        <v>1301</v>
      </c>
      <c r="BE3658">
        <v>3649</v>
      </c>
      <c r="BF3658" s="18" t="s">
        <v>5238</v>
      </c>
      <c r="BG3658" s="312" t="s">
        <v>7172</v>
      </c>
      <c r="BH3658" s="93" t="str">
        <f t="shared" si="121"/>
        <v>Texas Dallam</v>
      </c>
      <c r="BI3658" s="247" t="s">
        <v>1179</v>
      </c>
      <c r="BJ3658" s="18"/>
      <c r="BK3658" s="247" t="s">
        <v>6303</v>
      </c>
      <c r="BL3658" s="248" t="s">
        <v>4566</v>
      </c>
      <c r="BM3658" s="94" t="s">
        <v>7134</v>
      </c>
    </row>
    <row r="3659" spans="53:65" ht="15" x14ac:dyDescent="0.25">
      <c r="BA3659" s="90" t="s">
        <v>7173</v>
      </c>
      <c r="BB3659" s="90" t="s">
        <v>361</v>
      </c>
      <c r="BC3659" s="90" t="s">
        <v>7019</v>
      </c>
      <c r="BD3659" s="423" t="s">
        <v>1301</v>
      </c>
      <c r="BE3659">
        <v>3650</v>
      </c>
      <c r="BF3659" s="18" t="s">
        <v>5238</v>
      </c>
      <c r="BG3659" s="312" t="s">
        <v>727</v>
      </c>
      <c r="BH3659" s="93" t="str">
        <f t="shared" si="121"/>
        <v>Texas Dallas</v>
      </c>
      <c r="BI3659" s="18" t="s">
        <v>1179</v>
      </c>
      <c r="BJ3659" s="18"/>
      <c r="BK3659" s="18" t="s">
        <v>7076</v>
      </c>
      <c r="BL3659" s="100" t="s">
        <v>1580</v>
      </c>
      <c r="BM3659" s="94" t="s">
        <v>1802</v>
      </c>
    </row>
    <row r="3660" spans="53:65" ht="15" x14ac:dyDescent="0.25">
      <c r="BA3660" s="91" t="s">
        <v>7174</v>
      </c>
      <c r="BB3660" s="91" t="s">
        <v>361</v>
      </c>
      <c r="BC3660" s="91" t="s">
        <v>7019</v>
      </c>
      <c r="BD3660" s="423" t="s">
        <v>1301</v>
      </c>
      <c r="BE3660">
        <v>3651</v>
      </c>
      <c r="BF3660" s="18" t="s">
        <v>5238</v>
      </c>
      <c r="BG3660" s="312" t="s">
        <v>2331</v>
      </c>
      <c r="BH3660" s="93" t="str">
        <f t="shared" si="121"/>
        <v>Texas Dawson</v>
      </c>
      <c r="BI3660" s="247" t="s">
        <v>1179</v>
      </c>
      <c r="BJ3660" s="18"/>
      <c r="BK3660" s="247" t="s">
        <v>7066</v>
      </c>
      <c r="BL3660" s="248" t="s">
        <v>1145</v>
      </c>
      <c r="BM3660" s="94" t="s">
        <v>999</v>
      </c>
    </row>
    <row r="3661" spans="53:65" ht="15" x14ac:dyDescent="0.25">
      <c r="BA3661" s="90" t="s">
        <v>7175</v>
      </c>
      <c r="BB3661" s="90" t="s">
        <v>361</v>
      </c>
      <c r="BC3661" s="90" t="s">
        <v>7019</v>
      </c>
      <c r="BD3661" s="423" t="s">
        <v>1301</v>
      </c>
      <c r="BE3661">
        <v>3652</v>
      </c>
      <c r="BF3661" s="18" t="s">
        <v>5238</v>
      </c>
      <c r="BG3661" s="312" t="s">
        <v>3102</v>
      </c>
      <c r="BH3661" s="93" t="str">
        <f t="shared" si="121"/>
        <v>Texas De Witt</v>
      </c>
      <c r="BI3661" s="18" t="s">
        <v>28</v>
      </c>
      <c r="BJ3661" s="18"/>
      <c r="BK3661" s="18" t="s">
        <v>7073</v>
      </c>
      <c r="BL3661" s="100" t="str">
        <f>" "</f>
        <v xml:space="preserve"> </v>
      </c>
      <c r="BM3661" s="94" t="s">
        <v>305</v>
      </c>
    </row>
    <row r="3662" spans="53:65" ht="15" x14ac:dyDescent="0.25">
      <c r="BA3662" s="91" t="s">
        <v>7176</v>
      </c>
      <c r="BB3662" s="91" t="s">
        <v>361</v>
      </c>
      <c r="BC3662" s="91" t="s">
        <v>7019</v>
      </c>
      <c r="BD3662" s="423" t="s">
        <v>1301</v>
      </c>
      <c r="BE3662">
        <v>3653</v>
      </c>
      <c r="BF3662" s="18" t="s">
        <v>5238</v>
      </c>
      <c r="BG3662" s="312" t="s">
        <v>7177</v>
      </c>
      <c r="BH3662" s="93" t="str">
        <f t="shared" si="121"/>
        <v>Texas Deaf Smith</v>
      </c>
      <c r="BI3662" s="247" t="s">
        <v>1179</v>
      </c>
      <c r="BJ3662" s="18"/>
      <c r="BK3662" s="247" t="s">
        <v>6303</v>
      </c>
      <c r="BL3662" s="248" t="s">
        <v>4566</v>
      </c>
      <c r="BM3662" s="94" t="s">
        <v>305</v>
      </c>
    </row>
    <row r="3663" spans="53:65" ht="15" x14ac:dyDescent="0.25">
      <c r="BA3663" s="91" t="s">
        <v>7178</v>
      </c>
      <c r="BB3663" s="91" t="s">
        <v>361</v>
      </c>
      <c r="BC3663" s="91" t="s">
        <v>7019</v>
      </c>
      <c r="BD3663" s="423" t="s">
        <v>1301</v>
      </c>
      <c r="BE3663">
        <v>3654</v>
      </c>
      <c r="BF3663" s="18" t="s">
        <v>5238</v>
      </c>
      <c r="BG3663" s="312" t="s">
        <v>1615</v>
      </c>
      <c r="BH3663" s="93" t="str">
        <f t="shared" si="121"/>
        <v>Texas Delta</v>
      </c>
      <c r="BI3663" s="18" t="s">
        <v>1179</v>
      </c>
      <c r="BJ3663" s="18"/>
      <c r="BK3663" s="18" t="s">
        <v>7076</v>
      </c>
      <c r="BL3663" s="100" t="s">
        <v>1580</v>
      </c>
      <c r="BM3663" s="94" t="s">
        <v>1802</v>
      </c>
    </row>
    <row r="3664" spans="53:65" ht="15" x14ac:dyDescent="0.25">
      <c r="BA3664" s="90" t="s">
        <v>7179</v>
      </c>
      <c r="BB3664" s="90" t="s">
        <v>361</v>
      </c>
      <c r="BC3664" s="90" t="s">
        <v>7019</v>
      </c>
      <c r="BD3664" s="423" t="s">
        <v>1301</v>
      </c>
      <c r="BE3664">
        <v>3655</v>
      </c>
      <c r="BF3664" s="18" t="s">
        <v>5238</v>
      </c>
      <c r="BG3664" s="312" t="s">
        <v>7180</v>
      </c>
      <c r="BH3664" s="93" t="str">
        <f t="shared" si="121"/>
        <v>Texas Denton</v>
      </c>
      <c r="BI3664" s="18" t="s">
        <v>1179</v>
      </c>
      <c r="BJ3664" s="18"/>
      <c r="BK3664" s="18" t="s">
        <v>7076</v>
      </c>
      <c r="BL3664" s="100" t="s">
        <v>5562</v>
      </c>
      <c r="BM3664" s="94" t="s">
        <v>2159</v>
      </c>
    </row>
    <row r="3665" spans="53:65" ht="15" x14ac:dyDescent="0.25">
      <c r="BA3665" s="91" t="s">
        <v>7181</v>
      </c>
      <c r="BB3665" s="91" t="s">
        <v>361</v>
      </c>
      <c r="BC3665" s="91" t="s">
        <v>7019</v>
      </c>
      <c r="BD3665" s="423" t="s">
        <v>1301</v>
      </c>
      <c r="BE3665">
        <v>3656</v>
      </c>
      <c r="BF3665" s="18" t="s">
        <v>5238</v>
      </c>
      <c r="BG3665" s="312" t="s">
        <v>7182</v>
      </c>
      <c r="BH3665" s="93" t="str">
        <f t="shared" si="121"/>
        <v>Texas Dickens</v>
      </c>
      <c r="BI3665" s="247" t="s">
        <v>1179</v>
      </c>
      <c r="BJ3665" s="18"/>
      <c r="BK3665" s="247" t="s">
        <v>7066</v>
      </c>
      <c r="BL3665" s="248" t="s">
        <v>1145</v>
      </c>
      <c r="BM3665" s="94" t="s">
        <v>999</v>
      </c>
    </row>
    <row r="3666" spans="53:65" ht="15" x14ac:dyDescent="0.25">
      <c r="BA3666" s="90" t="s">
        <v>7183</v>
      </c>
      <c r="BB3666" s="90" t="s">
        <v>361</v>
      </c>
      <c r="BC3666" s="90" t="s">
        <v>7019</v>
      </c>
      <c r="BD3666" s="423" t="s">
        <v>1301</v>
      </c>
      <c r="BE3666">
        <v>3657</v>
      </c>
      <c r="BF3666" s="18" t="s">
        <v>5238</v>
      </c>
      <c r="BG3666" s="312" t="s">
        <v>7184</v>
      </c>
      <c r="BH3666" s="93" t="str">
        <f t="shared" si="121"/>
        <v>Texas Dimmit</v>
      </c>
      <c r="BI3666" s="18" t="s">
        <v>556</v>
      </c>
      <c r="BJ3666" s="18"/>
      <c r="BK3666" s="18" t="s">
        <v>7073</v>
      </c>
      <c r="BL3666" s="100" t="str">
        <f>" "</f>
        <v xml:space="preserve"> </v>
      </c>
      <c r="BM3666" s="94" t="s">
        <v>1125</v>
      </c>
    </row>
    <row r="3667" spans="53:65" ht="15" x14ac:dyDescent="0.25">
      <c r="BA3667" s="90" t="s">
        <v>7185</v>
      </c>
      <c r="BB3667" s="90" t="s">
        <v>361</v>
      </c>
      <c r="BC3667" s="90" t="s">
        <v>7019</v>
      </c>
      <c r="BD3667" s="423" t="s">
        <v>1301</v>
      </c>
      <c r="BE3667">
        <v>3658</v>
      </c>
      <c r="BF3667" s="18" t="s">
        <v>5238</v>
      </c>
      <c r="BG3667" s="312" t="s">
        <v>7186</v>
      </c>
      <c r="BH3667" s="93" t="str">
        <f t="shared" si="121"/>
        <v>Texas Donley</v>
      </c>
      <c r="BI3667" s="247" t="s">
        <v>1179</v>
      </c>
      <c r="BJ3667" s="18"/>
      <c r="BK3667" s="247" t="s">
        <v>6303</v>
      </c>
      <c r="BL3667" s="248" t="s">
        <v>4566</v>
      </c>
      <c r="BM3667" s="94" t="s">
        <v>305</v>
      </c>
    </row>
    <row r="3668" spans="53:65" ht="15" x14ac:dyDescent="0.25">
      <c r="BA3668" s="91" t="s">
        <v>7187</v>
      </c>
      <c r="BB3668" s="91" t="s">
        <v>361</v>
      </c>
      <c r="BC3668" s="91" t="s">
        <v>7188</v>
      </c>
      <c r="BD3668" s="423" t="s">
        <v>1301</v>
      </c>
      <c r="BE3668">
        <v>3659</v>
      </c>
      <c r="BF3668" s="18" t="s">
        <v>5238</v>
      </c>
      <c r="BG3668" s="312" t="s">
        <v>1882</v>
      </c>
      <c r="BH3668" s="93" t="str">
        <f t="shared" si="121"/>
        <v>Texas Duval</v>
      </c>
      <c r="BI3668" s="18" t="s">
        <v>28</v>
      </c>
      <c r="BJ3668" s="18"/>
      <c r="BK3668" s="18" t="s">
        <v>7073</v>
      </c>
      <c r="BL3668" s="100" t="str">
        <f>" "</f>
        <v xml:space="preserve"> </v>
      </c>
      <c r="BM3668" s="249" t="s">
        <v>305</v>
      </c>
    </row>
    <row r="3669" spans="53:65" ht="15" x14ac:dyDescent="0.25">
      <c r="BA3669" s="90" t="s">
        <v>7189</v>
      </c>
      <c r="BB3669" s="90" t="s">
        <v>361</v>
      </c>
      <c r="BC3669" s="90" t="s">
        <v>4542</v>
      </c>
      <c r="BD3669" s="423" t="s">
        <v>1301</v>
      </c>
      <c r="BE3669">
        <v>3660</v>
      </c>
      <c r="BF3669" s="18" t="s">
        <v>5238</v>
      </c>
      <c r="BG3669" s="312" t="s">
        <v>7190</v>
      </c>
      <c r="BH3669" s="93" t="str">
        <f t="shared" si="121"/>
        <v>Texas Eastland</v>
      </c>
      <c r="BI3669" s="18" t="s">
        <v>1179</v>
      </c>
      <c r="BJ3669" s="18"/>
      <c r="BK3669" s="18" t="s">
        <v>7076</v>
      </c>
      <c r="BL3669" s="100" t="s">
        <v>5562</v>
      </c>
      <c r="BM3669" s="94" t="s">
        <v>2159</v>
      </c>
    </row>
    <row r="3670" spans="53:65" ht="15" x14ac:dyDescent="0.25">
      <c r="BA3670" s="91" t="s">
        <v>7191</v>
      </c>
      <c r="BB3670" s="91" t="s">
        <v>361</v>
      </c>
      <c r="BC3670" s="91" t="s">
        <v>7188</v>
      </c>
      <c r="BD3670" s="423" t="s">
        <v>1301</v>
      </c>
      <c r="BE3670">
        <v>3661</v>
      </c>
      <c r="BF3670" s="18" t="s">
        <v>5238</v>
      </c>
      <c r="BG3670" s="312" t="s">
        <v>7192</v>
      </c>
      <c r="BH3670" s="93" t="str">
        <f t="shared" si="121"/>
        <v>Texas Ector</v>
      </c>
      <c r="BI3670" s="247" t="s">
        <v>1179</v>
      </c>
      <c r="BJ3670" s="18"/>
      <c r="BK3670" s="247" t="s">
        <v>7066</v>
      </c>
      <c r="BL3670" s="248" t="s">
        <v>1145</v>
      </c>
      <c r="BM3670" s="94" t="s">
        <v>999</v>
      </c>
    </row>
    <row r="3671" spans="53:65" ht="15" x14ac:dyDescent="0.25">
      <c r="BA3671" s="91" t="s">
        <v>7193</v>
      </c>
      <c r="BB3671" s="91" t="s">
        <v>361</v>
      </c>
      <c r="BC3671" s="91" t="s">
        <v>4542</v>
      </c>
      <c r="BD3671" s="423" t="s">
        <v>1301</v>
      </c>
      <c r="BE3671">
        <v>3662</v>
      </c>
      <c r="BF3671" s="18" t="s">
        <v>5238</v>
      </c>
      <c r="BG3671" s="312" t="s">
        <v>3125</v>
      </c>
      <c r="BH3671" s="93" t="str">
        <f t="shared" si="121"/>
        <v>Texas Edwards</v>
      </c>
      <c r="BI3671" s="18" t="s">
        <v>556</v>
      </c>
      <c r="BJ3671" s="18"/>
      <c r="BK3671" s="18" t="s">
        <v>7073</v>
      </c>
      <c r="BL3671" s="100" t="str">
        <f>" "</f>
        <v xml:space="preserve"> </v>
      </c>
      <c r="BM3671" s="94" t="s">
        <v>306</v>
      </c>
    </row>
    <row r="3672" spans="53:65" ht="15" x14ac:dyDescent="0.25">
      <c r="BA3672" s="90" t="s">
        <v>7194</v>
      </c>
      <c r="BB3672" s="90" t="s">
        <v>361</v>
      </c>
      <c r="BC3672" s="90" t="s">
        <v>7188</v>
      </c>
      <c r="BD3672" s="423" t="s">
        <v>1301</v>
      </c>
      <c r="BE3672">
        <v>3663</v>
      </c>
      <c r="BF3672" s="18" t="s">
        <v>5238</v>
      </c>
      <c r="BG3672" s="312" t="s">
        <v>1633</v>
      </c>
      <c r="BH3672" s="93" t="str">
        <f t="shared" si="121"/>
        <v>Texas El Paso</v>
      </c>
      <c r="BI3672" s="247" t="s">
        <v>5561</v>
      </c>
      <c r="BJ3672" s="18"/>
      <c r="BK3672" s="247" t="s">
        <v>5561</v>
      </c>
      <c r="BL3672" s="248" t="s">
        <v>5562</v>
      </c>
      <c r="BM3672" s="94" t="s">
        <v>1125</v>
      </c>
    </row>
    <row r="3673" spans="53:65" ht="15" x14ac:dyDescent="0.25">
      <c r="BA3673" s="91" t="s">
        <v>7195</v>
      </c>
      <c r="BB3673" s="91" t="s">
        <v>361</v>
      </c>
      <c r="BC3673" s="91" t="s">
        <v>4542</v>
      </c>
      <c r="BD3673" s="423" t="s">
        <v>1301</v>
      </c>
      <c r="BE3673">
        <v>3664</v>
      </c>
      <c r="BF3673" s="18" t="s">
        <v>5238</v>
      </c>
      <c r="BG3673" s="312" t="s">
        <v>3833</v>
      </c>
      <c r="BH3673" s="93" t="str">
        <f t="shared" si="121"/>
        <v>Texas Ellis</v>
      </c>
      <c r="BI3673" s="18" t="s">
        <v>1179</v>
      </c>
      <c r="BJ3673" s="18"/>
      <c r="BK3673" s="18" t="s">
        <v>7076</v>
      </c>
      <c r="BL3673" s="100" t="s">
        <v>1580</v>
      </c>
      <c r="BM3673" s="94" t="s">
        <v>1802</v>
      </c>
    </row>
    <row r="3674" spans="53:65" ht="15" x14ac:dyDescent="0.25">
      <c r="BA3674" s="90" t="s">
        <v>7196</v>
      </c>
      <c r="BB3674" s="90" t="s">
        <v>361</v>
      </c>
      <c r="BC3674" s="90" t="s">
        <v>4542</v>
      </c>
      <c r="BD3674" s="423" t="s">
        <v>1301</v>
      </c>
      <c r="BE3674">
        <v>3665</v>
      </c>
      <c r="BF3674" s="18" t="s">
        <v>5238</v>
      </c>
      <c r="BG3674" s="312" t="s">
        <v>7197</v>
      </c>
      <c r="BH3674" s="93" t="str">
        <f t="shared" si="121"/>
        <v>Texas Erath</v>
      </c>
      <c r="BI3674" s="18" t="s">
        <v>1179</v>
      </c>
      <c r="BJ3674" s="18"/>
      <c r="BK3674" s="18" t="s">
        <v>7076</v>
      </c>
      <c r="BL3674" s="100" t="s">
        <v>5562</v>
      </c>
      <c r="BM3674" s="94" t="s">
        <v>2159</v>
      </c>
    </row>
    <row r="3675" spans="53:65" ht="15" x14ac:dyDescent="0.25">
      <c r="BA3675" s="91" t="s">
        <v>7198</v>
      </c>
      <c r="BB3675" s="91" t="s">
        <v>361</v>
      </c>
      <c r="BC3675" s="91" t="s">
        <v>4542</v>
      </c>
      <c r="BD3675" s="423" t="s">
        <v>1301</v>
      </c>
      <c r="BE3675">
        <v>3666</v>
      </c>
      <c r="BF3675" s="18" t="s">
        <v>5238</v>
      </c>
      <c r="BG3675" s="312" t="s">
        <v>7199</v>
      </c>
      <c r="BH3675" s="93" t="str">
        <f t="shared" si="121"/>
        <v>Texas Falls</v>
      </c>
      <c r="BI3675" s="18" t="s">
        <v>28</v>
      </c>
      <c r="BJ3675" s="18"/>
      <c r="BK3675" s="18" t="s">
        <v>7063</v>
      </c>
      <c r="BL3675" s="100" t="str">
        <f>" "</f>
        <v xml:space="preserve"> </v>
      </c>
      <c r="BM3675" s="94" t="s">
        <v>3394</v>
      </c>
    </row>
    <row r="3676" spans="53:65" ht="15" x14ac:dyDescent="0.25">
      <c r="BA3676" s="90" t="s">
        <v>7200</v>
      </c>
      <c r="BB3676" s="90" t="s">
        <v>361</v>
      </c>
      <c r="BC3676" s="90" t="s">
        <v>4542</v>
      </c>
      <c r="BD3676" s="423" t="s">
        <v>1301</v>
      </c>
      <c r="BE3676">
        <v>3667</v>
      </c>
      <c r="BF3676" s="18" t="s">
        <v>5238</v>
      </c>
      <c r="BG3676" s="312" t="s">
        <v>2395</v>
      </c>
      <c r="BH3676" s="93" t="str">
        <f t="shared" si="121"/>
        <v>Texas Fannin</v>
      </c>
      <c r="BI3676" s="18" t="s">
        <v>1179</v>
      </c>
      <c r="BJ3676" s="18"/>
      <c r="BK3676" s="18" t="s">
        <v>7076</v>
      </c>
      <c r="BL3676" s="100" t="s">
        <v>1580</v>
      </c>
      <c r="BM3676" s="94" t="s">
        <v>1802</v>
      </c>
    </row>
    <row r="3677" spans="53:65" ht="15" x14ac:dyDescent="0.25">
      <c r="BA3677" s="91" t="s">
        <v>7201</v>
      </c>
      <c r="BB3677" s="91" t="s">
        <v>361</v>
      </c>
      <c r="BC3677" s="91" t="s">
        <v>4542</v>
      </c>
      <c r="BD3677" s="423" t="s">
        <v>1301</v>
      </c>
      <c r="BE3677">
        <v>3668</v>
      </c>
      <c r="BF3677" s="18" t="s">
        <v>5238</v>
      </c>
      <c r="BG3677" s="312" t="s">
        <v>786</v>
      </c>
      <c r="BH3677" s="93" t="str">
        <f t="shared" si="121"/>
        <v>Texas Fayette</v>
      </c>
      <c r="BI3677" s="18" t="s">
        <v>28</v>
      </c>
      <c r="BJ3677" s="18"/>
      <c r="BK3677" s="18" t="s">
        <v>7082</v>
      </c>
      <c r="BL3677" s="100" t="s">
        <v>7083</v>
      </c>
      <c r="BM3677" s="94" t="s">
        <v>306</v>
      </c>
    </row>
    <row r="3678" spans="53:65" ht="15" x14ac:dyDescent="0.25">
      <c r="BA3678" s="90" t="s">
        <v>7202</v>
      </c>
      <c r="BB3678" s="90" t="s">
        <v>361</v>
      </c>
      <c r="BC3678" s="90" t="s">
        <v>4542</v>
      </c>
      <c r="BD3678" s="423" t="s">
        <v>1301</v>
      </c>
      <c r="BE3678">
        <v>3669</v>
      </c>
      <c r="BF3678" s="18" t="s">
        <v>5238</v>
      </c>
      <c r="BG3678" s="312" t="s">
        <v>7203</v>
      </c>
      <c r="BH3678" s="93" t="str">
        <f t="shared" si="121"/>
        <v>Texas Fisher</v>
      </c>
      <c r="BI3678" s="247" t="s">
        <v>1179</v>
      </c>
      <c r="BJ3678" s="18"/>
      <c r="BK3678" s="247" t="s">
        <v>7066</v>
      </c>
      <c r="BL3678" s="248" t="s">
        <v>1145</v>
      </c>
      <c r="BM3678" s="94" t="s">
        <v>999</v>
      </c>
    </row>
    <row r="3679" spans="53:65" ht="15" x14ac:dyDescent="0.25">
      <c r="BA3679" s="91" t="s">
        <v>7204</v>
      </c>
      <c r="BB3679" s="91" t="s">
        <v>361</v>
      </c>
      <c r="BC3679" s="91" t="s">
        <v>7188</v>
      </c>
      <c r="BD3679" s="423" t="s">
        <v>1301</v>
      </c>
      <c r="BE3679">
        <v>3670</v>
      </c>
      <c r="BF3679" s="18" t="s">
        <v>5238</v>
      </c>
      <c r="BG3679" s="312" t="s">
        <v>2403</v>
      </c>
      <c r="BH3679" s="93" t="str">
        <f t="shared" si="121"/>
        <v>Texas Floyd</v>
      </c>
      <c r="BI3679" s="247" t="s">
        <v>1179</v>
      </c>
      <c r="BJ3679" s="18"/>
      <c r="BK3679" s="247" t="s">
        <v>6303</v>
      </c>
      <c r="BL3679" s="248" t="s">
        <v>4566</v>
      </c>
      <c r="BM3679" s="249" t="s">
        <v>305</v>
      </c>
    </row>
    <row r="3680" spans="53:65" ht="15" x14ac:dyDescent="0.25">
      <c r="BA3680" s="90" t="s">
        <v>7205</v>
      </c>
      <c r="BB3680" s="90" t="s">
        <v>361</v>
      </c>
      <c r="BC3680" s="90" t="s">
        <v>4542</v>
      </c>
      <c r="BD3680" s="423" t="s">
        <v>1301</v>
      </c>
      <c r="BE3680">
        <v>3671</v>
      </c>
      <c r="BF3680" s="18" t="s">
        <v>5238</v>
      </c>
      <c r="BG3680" s="312" t="s">
        <v>7206</v>
      </c>
      <c r="BH3680" s="93" t="str">
        <f t="shared" si="121"/>
        <v>Texas Foard</v>
      </c>
      <c r="BI3680" s="247" t="s">
        <v>1179</v>
      </c>
      <c r="BJ3680" s="18"/>
      <c r="BK3680" s="247" t="s">
        <v>6303</v>
      </c>
      <c r="BL3680" s="248" t="s">
        <v>4566</v>
      </c>
      <c r="BM3680" s="94" t="s">
        <v>305</v>
      </c>
    </row>
    <row r="3681" spans="53:65" ht="15" x14ac:dyDescent="0.25">
      <c r="BA3681" s="91" t="s">
        <v>7207</v>
      </c>
      <c r="BB3681" s="91" t="s">
        <v>361</v>
      </c>
      <c r="BC3681" s="91" t="s">
        <v>4542</v>
      </c>
      <c r="BD3681" s="423" t="s">
        <v>1301</v>
      </c>
      <c r="BE3681">
        <v>3672</v>
      </c>
      <c r="BF3681" s="18" t="s">
        <v>5238</v>
      </c>
      <c r="BG3681" s="312" t="s">
        <v>7208</v>
      </c>
      <c r="BH3681" s="93" t="str">
        <f t="shared" si="121"/>
        <v>Texas Fort Bend</v>
      </c>
      <c r="BI3681" s="18" t="s">
        <v>28</v>
      </c>
      <c r="BJ3681" s="18"/>
      <c r="BK3681" s="18" t="s">
        <v>7107</v>
      </c>
      <c r="BL3681" s="100" t="s">
        <v>7108</v>
      </c>
      <c r="BM3681" s="249" t="s">
        <v>305</v>
      </c>
    </row>
    <row r="3682" spans="53:65" ht="15" x14ac:dyDescent="0.25">
      <c r="BA3682" s="90" t="s">
        <v>7209</v>
      </c>
      <c r="BB3682" s="90" t="s">
        <v>361</v>
      </c>
      <c r="BC3682" s="90" t="s">
        <v>7188</v>
      </c>
      <c r="BD3682" s="423" t="s">
        <v>1301</v>
      </c>
      <c r="BE3682">
        <v>3673</v>
      </c>
      <c r="BF3682" s="18" t="s">
        <v>5238</v>
      </c>
      <c r="BG3682" s="312" t="s">
        <v>795</v>
      </c>
      <c r="BH3682" s="93" t="str">
        <f t="shared" si="121"/>
        <v>Texas Franklin</v>
      </c>
      <c r="BI3682" s="18" t="s">
        <v>1179</v>
      </c>
      <c r="BJ3682" s="18"/>
      <c r="BK3682" s="18" t="s">
        <v>7076</v>
      </c>
      <c r="BL3682" s="100" t="s">
        <v>1580</v>
      </c>
      <c r="BM3682" s="94" t="s">
        <v>1802</v>
      </c>
    </row>
    <row r="3683" spans="53:65" ht="15" x14ac:dyDescent="0.25">
      <c r="BA3683" s="91" t="s">
        <v>7210</v>
      </c>
      <c r="BB3683" s="91" t="s">
        <v>361</v>
      </c>
      <c r="BC3683" s="91" t="s">
        <v>4542</v>
      </c>
      <c r="BD3683" s="423" t="s">
        <v>1301</v>
      </c>
      <c r="BE3683">
        <v>3674</v>
      </c>
      <c r="BF3683" s="18" t="s">
        <v>5238</v>
      </c>
      <c r="BG3683" s="312" t="s">
        <v>7211</v>
      </c>
      <c r="BH3683" s="93" t="str">
        <f t="shared" si="121"/>
        <v>Texas Freestone</v>
      </c>
      <c r="BI3683" s="18" t="s">
        <v>28</v>
      </c>
      <c r="BJ3683" s="18"/>
      <c r="BK3683" s="18" t="s">
        <v>7063</v>
      </c>
      <c r="BL3683" s="100" t="str">
        <f>" "</f>
        <v xml:space="preserve"> </v>
      </c>
      <c r="BM3683" s="94" t="s">
        <v>3394</v>
      </c>
    </row>
    <row r="3684" spans="53:65" ht="15" x14ac:dyDescent="0.25">
      <c r="BA3684" s="90" t="s">
        <v>7212</v>
      </c>
      <c r="BB3684" s="90" t="s">
        <v>361</v>
      </c>
      <c r="BC3684" s="90" t="s">
        <v>4542</v>
      </c>
      <c r="BD3684" s="423" t="s">
        <v>1301</v>
      </c>
      <c r="BE3684">
        <v>3675</v>
      </c>
      <c r="BF3684" s="18" t="s">
        <v>5238</v>
      </c>
      <c r="BG3684" s="312" t="s">
        <v>7213</v>
      </c>
      <c r="BH3684" s="93" t="str">
        <f t="shared" si="121"/>
        <v>Texas Frio</v>
      </c>
      <c r="BI3684" s="18" t="s">
        <v>556</v>
      </c>
      <c r="BJ3684" s="18"/>
      <c r="BK3684" s="18" t="s">
        <v>7073</v>
      </c>
      <c r="BL3684" s="100" t="str">
        <f>" "</f>
        <v xml:space="preserve"> </v>
      </c>
      <c r="BM3684" s="94" t="s">
        <v>1125</v>
      </c>
    </row>
    <row r="3685" spans="53:65" ht="15" x14ac:dyDescent="0.25">
      <c r="BA3685" s="91" t="s">
        <v>7214</v>
      </c>
      <c r="BB3685" s="91" t="s">
        <v>361</v>
      </c>
      <c r="BC3685" s="91" t="s">
        <v>4542</v>
      </c>
      <c r="BD3685" s="423" t="s">
        <v>1301</v>
      </c>
      <c r="BE3685">
        <v>3676</v>
      </c>
      <c r="BF3685" s="18" t="s">
        <v>5238</v>
      </c>
      <c r="BG3685" s="312" t="s">
        <v>7215</v>
      </c>
      <c r="BH3685" s="93" t="str">
        <f t="shared" si="121"/>
        <v>Texas Gaines</v>
      </c>
      <c r="BI3685" s="247" t="s">
        <v>1179</v>
      </c>
      <c r="BJ3685" s="18"/>
      <c r="BK3685" s="247" t="s">
        <v>7066</v>
      </c>
      <c r="BL3685" s="248" t="s">
        <v>1145</v>
      </c>
      <c r="BM3685" s="94" t="s">
        <v>999</v>
      </c>
    </row>
    <row r="3686" spans="53:65" ht="15" x14ac:dyDescent="0.25">
      <c r="BA3686" s="90" t="s">
        <v>7216</v>
      </c>
      <c r="BB3686" s="90" t="s">
        <v>361</v>
      </c>
      <c r="BC3686" s="90" t="s">
        <v>7188</v>
      </c>
      <c r="BD3686" s="423" t="s">
        <v>1301</v>
      </c>
      <c r="BE3686">
        <v>3677</v>
      </c>
      <c r="BF3686" s="18" t="s">
        <v>5238</v>
      </c>
      <c r="BG3686" s="312" t="s">
        <v>7217</v>
      </c>
      <c r="BH3686" s="93" t="str">
        <f t="shared" si="121"/>
        <v>Texas Galveston</v>
      </c>
      <c r="BI3686" s="18" t="s">
        <v>28</v>
      </c>
      <c r="BJ3686" s="18"/>
      <c r="BK3686" s="18" t="s">
        <v>7107</v>
      </c>
      <c r="BL3686" s="100" t="s">
        <v>7108</v>
      </c>
      <c r="BM3686" s="94" t="s">
        <v>999</v>
      </c>
    </row>
    <row r="3687" spans="53:65" ht="15" x14ac:dyDescent="0.25">
      <c r="BA3687" s="91" t="s">
        <v>7218</v>
      </c>
      <c r="BB3687" s="91" t="s">
        <v>361</v>
      </c>
      <c r="BC3687" s="91" t="s">
        <v>4542</v>
      </c>
      <c r="BD3687" s="423" t="s">
        <v>1301</v>
      </c>
      <c r="BE3687">
        <v>3678</v>
      </c>
      <c r="BF3687" s="18" t="s">
        <v>5238</v>
      </c>
      <c r="BG3687" s="312" t="s">
        <v>7219</v>
      </c>
      <c r="BH3687" s="93" t="str">
        <f t="shared" ref="BH3687:BH3750" si="122">_xlfn.CONCAT(BF3687," ",BG3687)</f>
        <v>Texas Garza</v>
      </c>
      <c r="BI3687" s="247" t="s">
        <v>1179</v>
      </c>
      <c r="BJ3687" s="18"/>
      <c r="BK3687" s="247" t="s">
        <v>7066</v>
      </c>
      <c r="BL3687" s="248" t="s">
        <v>1145</v>
      </c>
      <c r="BM3687" s="94" t="s">
        <v>999</v>
      </c>
    </row>
    <row r="3688" spans="53:65" ht="15" x14ac:dyDescent="0.25">
      <c r="BA3688" s="90" t="s">
        <v>7220</v>
      </c>
      <c r="BB3688" s="90" t="s">
        <v>361</v>
      </c>
      <c r="BC3688" s="90" t="s">
        <v>4542</v>
      </c>
      <c r="BD3688" s="423" t="s">
        <v>1301</v>
      </c>
      <c r="BE3688">
        <v>3679</v>
      </c>
      <c r="BF3688" s="18" t="s">
        <v>5238</v>
      </c>
      <c r="BG3688" s="312" t="s">
        <v>7221</v>
      </c>
      <c r="BH3688" s="93" t="str">
        <f t="shared" si="122"/>
        <v>Texas Gillespie</v>
      </c>
      <c r="BI3688" s="18" t="s">
        <v>28</v>
      </c>
      <c r="BJ3688" s="18"/>
      <c r="BK3688" s="18" t="s">
        <v>7073</v>
      </c>
      <c r="BL3688" s="100" t="str">
        <f>" "</f>
        <v xml:space="preserve"> </v>
      </c>
      <c r="BM3688" s="94" t="s">
        <v>999</v>
      </c>
    </row>
    <row r="3689" spans="53:65" ht="15" x14ac:dyDescent="0.25">
      <c r="BA3689" s="91" t="s">
        <v>7222</v>
      </c>
      <c r="BB3689" s="91" t="s">
        <v>361</v>
      </c>
      <c r="BC3689" s="91" t="s">
        <v>7188</v>
      </c>
      <c r="BD3689" s="423" t="s">
        <v>1301</v>
      </c>
      <c r="BE3689">
        <v>3680</v>
      </c>
      <c r="BF3689" s="18" t="s">
        <v>5238</v>
      </c>
      <c r="BG3689" s="312" t="s">
        <v>7223</v>
      </c>
      <c r="BH3689" s="93" t="str">
        <f t="shared" si="122"/>
        <v>Texas Glasscock</v>
      </c>
      <c r="BI3689" s="247" t="s">
        <v>1179</v>
      </c>
      <c r="BJ3689" s="18"/>
      <c r="BK3689" s="247" t="s">
        <v>7066</v>
      </c>
      <c r="BL3689" s="248" t="s">
        <v>1145</v>
      </c>
      <c r="BM3689" s="94" t="s">
        <v>999</v>
      </c>
    </row>
    <row r="3690" spans="53:65" ht="15" x14ac:dyDescent="0.25">
      <c r="BA3690" s="90" t="s">
        <v>7224</v>
      </c>
      <c r="BB3690" s="90" t="s">
        <v>361</v>
      </c>
      <c r="BC3690" s="90" t="s">
        <v>4542</v>
      </c>
      <c r="BD3690" s="423" t="s">
        <v>1301</v>
      </c>
      <c r="BE3690">
        <v>3681</v>
      </c>
      <c r="BF3690" s="18" t="s">
        <v>5238</v>
      </c>
      <c r="BG3690" s="312" t="s">
        <v>7225</v>
      </c>
      <c r="BH3690" s="93" t="str">
        <f t="shared" si="122"/>
        <v>Texas Gonzales</v>
      </c>
      <c r="BI3690" s="18" t="s">
        <v>28</v>
      </c>
      <c r="BJ3690" s="18"/>
      <c r="BK3690" s="18" t="s">
        <v>7073</v>
      </c>
      <c r="BL3690" s="100" t="str">
        <f>" "</f>
        <v xml:space="preserve"> </v>
      </c>
      <c r="BM3690" s="94" t="s">
        <v>305</v>
      </c>
    </row>
    <row r="3691" spans="53:65" ht="15" x14ac:dyDescent="0.25">
      <c r="BA3691" s="91" t="s">
        <v>7226</v>
      </c>
      <c r="BB3691" s="91" t="s">
        <v>361</v>
      </c>
      <c r="BC3691" s="91" t="s">
        <v>4542</v>
      </c>
      <c r="BD3691" s="423" t="s">
        <v>1301</v>
      </c>
      <c r="BE3691">
        <v>3682</v>
      </c>
      <c r="BF3691" s="18" t="s">
        <v>5238</v>
      </c>
      <c r="BG3691" s="312" t="s">
        <v>985</v>
      </c>
      <c r="BH3691" s="93" t="str">
        <f t="shared" si="122"/>
        <v>Texas Gray</v>
      </c>
      <c r="BI3691" s="247" t="s">
        <v>1179</v>
      </c>
      <c r="BJ3691" s="18"/>
      <c r="BK3691" s="247" t="s">
        <v>6303</v>
      </c>
      <c r="BL3691" s="248" t="s">
        <v>4566</v>
      </c>
      <c r="BM3691" s="94" t="s">
        <v>305</v>
      </c>
    </row>
    <row r="3692" spans="53:65" ht="15" x14ac:dyDescent="0.25">
      <c r="BA3692" s="90" t="s">
        <v>7227</v>
      </c>
      <c r="BB3692" s="90" t="s">
        <v>361</v>
      </c>
      <c r="BC3692" s="90" t="s">
        <v>4542</v>
      </c>
      <c r="BD3692" s="423" t="s">
        <v>1301</v>
      </c>
      <c r="BE3692">
        <v>3683</v>
      </c>
      <c r="BF3692" s="18" t="s">
        <v>5238</v>
      </c>
      <c r="BG3692" s="312" t="s">
        <v>4085</v>
      </c>
      <c r="BH3692" s="93" t="str">
        <f t="shared" si="122"/>
        <v>Texas Grayson</v>
      </c>
      <c r="BI3692" s="18" t="s">
        <v>1179</v>
      </c>
      <c r="BJ3692" s="18"/>
      <c r="BK3692" s="18" t="s">
        <v>7076</v>
      </c>
      <c r="BL3692" s="100" t="s">
        <v>1580</v>
      </c>
      <c r="BM3692" s="94" t="s">
        <v>1802</v>
      </c>
    </row>
    <row r="3693" spans="53:65" ht="15" x14ac:dyDescent="0.25">
      <c r="BA3693" s="91" t="s">
        <v>7228</v>
      </c>
      <c r="BB3693" s="91" t="s">
        <v>361</v>
      </c>
      <c r="BC3693" s="91" t="s">
        <v>4542</v>
      </c>
      <c r="BD3693" s="423" t="s">
        <v>1301</v>
      </c>
      <c r="BE3693">
        <v>3684</v>
      </c>
      <c r="BF3693" s="18" t="s">
        <v>5238</v>
      </c>
      <c r="BG3693" s="312" t="s">
        <v>7229</v>
      </c>
      <c r="BH3693" s="93" t="str">
        <f t="shared" si="122"/>
        <v>Texas Gregg</v>
      </c>
      <c r="BI3693" s="18" t="s">
        <v>28</v>
      </c>
      <c r="BJ3693" s="18"/>
      <c r="BK3693" s="18" t="s">
        <v>7063</v>
      </c>
      <c r="BL3693" s="100"/>
      <c r="BM3693" s="94" t="s">
        <v>1802</v>
      </c>
    </row>
    <row r="3694" spans="53:65" ht="15" x14ac:dyDescent="0.25">
      <c r="BA3694" s="90" t="s">
        <v>7230</v>
      </c>
      <c r="BB3694" s="90" t="s">
        <v>361</v>
      </c>
      <c r="BC3694" s="90" t="s">
        <v>4542</v>
      </c>
      <c r="BD3694" s="423" t="s">
        <v>1301</v>
      </c>
      <c r="BE3694">
        <v>3685</v>
      </c>
      <c r="BF3694" s="18" t="s">
        <v>5238</v>
      </c>
      <c r="BG3694" s="312" t="s">
        <v>7231</v>
      </c>
      <c r="BH3694" s="93" t="str">
        <f t="shared" si="122"/>
        <v>Texas Grimes</v>
      </c>
      <c r="BI3694" s="18" t="s">
        <v>28</v>
      </c>
      <c r="BJ3694" s="18"/>
      <c r="BK3694" s="18" t="s">
        <v>7082</v>
      </c>
      <c r="BL3694" s="100" t="s">
        <v>7083</v>
      </c>
      <c r="BM3694" s="94" t="s">
        <v>306</v>
      </c>
    </row>
    <row r="3695" spans="53:65" ht="15" x14ac:dyDescent="0.25">
      <c r="BA3695" s="91" t="s">
        <v>7232</v>
      </c>
      <c r="BB3695" s="91" t="s">
        <v>361</v>
      </c>
      <c r="BC3695" s="91" t="s">
        <v>4542</v>
      </c>
      <c r="BD3695" s="423" t="s">
        <v>1301</v>
      </c>
      <c r="BE3695">
        <v>3686</v>
      </c>
      <c r="BF3695" s="18" t="s">
        <v>5238</v>
      </c>
      <c r="BG3695" s="312" t="s">
        <v>5579</v>
      </c>
      <c r="BH3695" s="93" t="str">
        <f t="shared" si="122"/>
        <v>Texas Guadalupe</v>
      </c>
      <c r="BI3695" s="18" t="s">
        <v>28</v>
      </c>
      <c r="BJ3695" s="18"/>
      <c r="BK3695" s="18" t="s">
        <v>7073</v>
      </c>
      <c r="BL3695" s="100" t="str">
        <f>" "</f>
        <v xml:space="preserve"> </v>
      </c>
      <c r="BM3695" s="94" t="s">
        <v>999</v>
      </c>
    </row>
    <row r="3696" spans="53:65" ht="15" x14ac:dyDescent="0.25">
      <c r="BA3696" s="91" t="s">
        <v>7233</v>
      </c>
      <c r="BB3696" s="91" t="s">
        <v>361</v>
      </c>
      <c r="BC3696" s="91" t="s">
        <v>4542</v>
      </c>
      <c r="BD3696" s="423" t="s">
        <v>1301</v>
      </c>
      <c r="BE3696">
        <v>3687</v>
      </c>
      <c r="BF3696" s="18" t="s">
        <v>5238</v>
      </c>
      <c r="BG3696" s="312" t="s">
        <v>825</v>
      </c>
      <c r="BH3696" s="93" t="str">
        <f t="shared" si="122"/>
        <v>Texas Hale</v>
      </c>
      <c r="BI3696" s="247" t="s">
        <v>1179</v>
      </c>
      <c r="BJ3696" s="18"/>
      <c r="BK3696" s="247" t="s">
        <v>6303</v>
      </c>
      <c r="BL3696" s="248" t="s">
        <v>4566</v>
      </c>
      <c r="BM3696" s="94" t="s">
        <v>305</v>
      </c>
    </row>
    <row r="3697" spans="53:65" ht="15" x14ac:dyDescent="0.25">
      <c r="BA3697" s="90" t="s">
        <v>7234</v>
      </c>
      <c r="BB3697" s="90" t="s">
        <v>361</v>
      </c>
      <c r="BC3697" s="90" t="s">
        <v>7188</v>
      </c>
      <c r="BD3697" s="423" t="s">
        <v>1301</v>
      </c>
      <c r="BE3697">
        <v>3688</v>
      </c>
      <c r="BF3697" s="18" t="s">
        <v>5238</v>
      </c>
      <c r="BG3697" s="312" t="s">
        <v>2471</v>
      </c>
      <c r="BH3697" s="93" t="str">
        <f t="shared" si="122"/>
        <v>Texas Hall</v>
      </c>
      <c r="BI3697" s="247" t="s">
        <v>1179</v>
      </c>
      <c r="BJ3697" s="18"/>
      <c r="BK3697" s="247" t="s">
        <v>6303</v>
      </c>
      <c r="BL3697" s="248" t="s">
        <v>4566</v>
      </c>
      <c r="BM3697" s="249" t="s">
        <v>305</v>
      </c>
    </row>
    <row r="3698" spans="53:65" ht="15" x14ac:dyDescent="0.25">
      <c r="BA3698" s="91" t="s">
        <v>7235</v>
      </c>
      <c r="BB3698" s="91" t="s">
        <v>361</v>
      </c>
      <c r="BC3698" s="91" t="s">
        <v>7188</v>
      </c>
      <c r="BD3698" s="423" t="s">
        <v>1301</v>
      </c>
      <c r="BE3698">
        <v>3689</v>
      </c>
      <c r="BF3698" s="18" t="s">
        <v>5238</v>
      </c>
      <c r="BG3698" s="312" t="s">
        <v>1920</v>
      </c>
      <c r="BH3698" s="93" t="str">
        <f t="shared" si="122"/>
        <v>Texas Hamilton</v>
      </c>
      <c r="BI3698" s="18" t="s">
        <v>28</v>
      </c>
      <c r="BJ3698" s="18"/>
      <c r="BK3698" s="18" t="s">
        <v>7063</v>
      </c>
      <c r="BL3698" s="100" t="str">
        <f>" "</f>
        <v xml:space="preserve"> </v>
      </c>
      <c r="BM3698" s="94" t="s">
        <v>3394</v>
      </c>
    </row>
    <row r="3699" spans="53:65" ht="15" x14ac:dyDescent="0.25">
      <c r="BA3699" s="90" t="s">
        <v>7236</v>
      </c>
      <c r="BB3699" s="90" t="s">
        <v>361</v>
      </c>
      <c r="BC3699" s="90" t="s">
        <v>4542</v>
      </c>
      <c r="BD3699" s="423" t="s">
        <v>1301</v>
      </c>
      <c r="BE3699">
        <v>3690</v>
      </c>
      <c r="BF3699" s="18" t="s">
        <v>5238</v>
      </c>
      <c r="BG3699" s="312" t="s">
        <v>7237</v>
      </c>
      <c r="BH3699" s="93" t="str">
        <f t="shared" si="122"/>
        <v>Texas Hansford</v>
      </c>
      <c r="BI3699" s="247" t="s">
        <v>1179</v>
      </c>
      <c r="BJ3699" s="18"/>
      <c r="BK3699" s="247" t="s">
        <v>6303</v>
      </c>
      <c r="BL3699" s="248" t="s">
        <v>4566</v>
      </c>
      <c r="BM3699" s="94" t="s">
        <v>305</v>
      </c>
    </row>
    <row r="3700" spans="53:65" ht="15" x14ac:dyDescent="0.25">
      <c r="BA3700" s="91" t="s">
        <v>7238</v>
      </c>
      <c r="BB3700" s="91" t="s">
        <v>361</v>
      </c>
      <c r="BC3700" s="91" t="s">
        <v>7188</v>
      </c>
      <c r="BD3700" s="423" t="s">
        <v>1301</v>
      </c>
      <c r="BE3700">
        <v>3691</v>
      </c>
      <c r="BF3700" s="18" t="s">
        <v>5238</v>
      </c>
      <c r="BG3700" s="312" t="s">
        <v>6922</v>
      </c>
      <c r="BH3700" s="93" t="str">
        <f t="shared" si="122"/>
        <v>Texas Hardeman</v>
      </c>
      <c r="BI3700" s="247" t="s">
        <v>1179</v>
      </c>
      <c r="BJ3700" s="18"/>
      <c r="BK3700" s="247" t="s">
        <v>6303</v>
      </c>
      <c r="BL3700" s="248" t="s">
        <v>4566</v>
      </c>
      <c r="BM3700" s="249" t="s">
        <v>305</v>
      </c>
    </row>
    <row r="3701" spans="53:65" ht="15" x14ac:dyDescent="0.25">
      <c r="BA3701" s="90" t="s">
        <v>7239</v>
      </c>
      <c r="BB3701" s="90" t="s">
        <v>361</v>
      </c>
      <c r="BC3701" s="90" t="s">
        <v>7188</v>
      </c>
      <c r="BD3701" s="423" t="s">
        <v>1301</v>
      </c>
      <c r="BE3701">
        <v>3692</v>
      </c>
      <c r="BF3701" s="18" t="s">
        <v>5238</v>
      </c>
      <c r="BG3701" s="312" t="s">
        <v>3173</v>
      </c>
      <c r="BH3701" s="93" t="str">
        <f t="shared" si="122"/>
        <v>Texas Hardin</v>
      </c>
      <c r="BI3701" s="18" t="s">
        <v>28</v>
      </c>
      <c r="BJ3701" s="18"/>
      <c r="BK3701" s="18" t="s">
        <v>7069</v>
      </c>
      <c r="BL3701" s="100" t="s">
        <v>7070</v>
      </c>
      <c r="BM3701" s="249" t="s">
        <v>306</v>
      </c>
    </row>
    <row r="3702" spans="53:65" ht="15" x14ac:dyDescent="0.25">
      <c r="BA3702" s="91" t="s">
        <v>7240</v>
      </c>
      <c r="BB3702" s="91" t="s">
        <v>361</v>
      </c>
      <c r="BC3702" s="91" t="s">
        <v>4542</v>
      </c>
      <c r="BD3702" s="423" t="s">
        <v>1301</v>
      </c>
      <c r="BE3702">
        <v>3693</v>
      </c>
      <c r="BF3702" s="18" t="s">
        <v>5238</v>
      </c>
      <c r="BG3702" s="312" t="s">
        <v>2492</v>
      </c>
      <c r="BH3702" s="93" t="str">
        <f t="shared" si="122"/>
        <v>Texas Harris</v>
      </c>
      <c r="BI3702" s="18" t="s">
        <v>28</v>
      </c>
      <c r="BJ3702" s="18"/>
      <c r="BK3702" s="18" t="s">
        <v>7107</v>
      </c>
      <c r="BL3702" s="100" t="s">
        <v>7108</v>
      </c>
      <c r="BM3702" s="94" t="s">
        <v>7109</v>
      </c>
    </row>
    <row r="3703" spans="53:65" ht="15" x14ac:dyDescent="0.25">
      <c r="BA3703" s="90" t="s">
        <v>7241</v>
      </c>
      <c r="BB3703" s="90" t="s">
        <v>361</v>
      </c>
      <c r="BC3703" s="90" t="s">
        <v>4542</v>
      </c>
      <c r="BD3703" s="423" t="s">
        <v>1301</v>
      </c>
      <c r="BE3703">
        <v>3694</v>
      </c>
      <c r="BF3703" s="18" t="s">
        <v>5238</v>
      </c>
      <c r="BG3703" s="312" t="s">
        <v>3471</v>
      </c>
      <c r="BH3703" s="93" t="str">
        <f t="shared" si="122"/>
        <v>Texas Harrison</v>
      </c>
      <c r="BI3703" s="18" t="s">
        <v>28</v>
      </c>
      <c r="BJ3703" s="18"/>
      <c r="BK3703" s="18" t="s">
        <v>7063</v>
      </c>
      <c r="BL3703" s="100"/>
      <c r="BM3703" s="94" t="s">
        <v>1802</v>
      </c>
    </row>
    <row r="3704" spans="53:65" ht="15" x14ac:dyDescent="0.25">
      <c r="BA3704" s="91" t="s">
        <v>7242</v>
      </c>
      <c r="BB3704" s="91" t="s">
        <v>361</v>
      </c>
      <c r="BC3704" s="91" t="s">
        <v>7188</v>
      </c>
      <c r="BD3704" s="423" t="s">
        <v>1301</v>
      </c>
      <c r="BE3704">
        <v>3695</v>
      </c>
      <c r="BF3704" s="18" t="s">
        <v>5238</v>
      </c>
      <c r="BG3704" s="312" t="s">
        <v>7243</v>
      </c>
      <c r="BH3704" s="93" t="str">
        <f t="shared" si="122"/>
        <v>Texas Hartley</v>
      </c>
      <c r="BI3704" s="247" t="s">
        <v>1179</v>
      </c>
      <c r="BJ3704" s="18"/>
      <c r="BK3704" s="247" t="s">
        <v>6303</v>
      </c>
      <c r="BL3704" s="248" t="s">
        <v>4566</v>
      </c>
      <c r="BM3704" s="94" t="s">
        <v>305</v>
      </c>
    </row>
    <row r="3705" spans="53:65" ht="15" x14ac:dyDescent="0.25">
      <c r="BA3705" s="90" t="s">
        <v>7244</v>
      </c>
      <c r="BB3705" s="90" t="s">
        <v>361</v>
      </c>
      <c r="BC3705" s="90" t="s">
        <v>7188</v>
      </c>
      <c r="BD3705" s="423" t="s">
        <v>1301</v>
      </c>
      <c r="BE3705">
        <v>3696</v>
      </c>
      <c r="BF3705" s="18" t="s">
        <v>5238</v>
      </c>
      <c r="BG3705" s="312" t="s">
        <v>3857</v>
      </c>
      <c r="BH3705" s="93" t="str">
        <f t="shared" si="122"/>
        <v>Texas Haskell</v>
      </c>
      <c r="BI3705" s="247" t="s">
        <v>1179</v>
      </c>
      <c r="BJ3705" s="18"/>
      <c r="BK3705" s="247" t="s">
        <v>7066</v>
      </c>
      <c r="BL3705" s="248" t="s">
        <v>1145</v>
      </c>
      <c r="BM3705" s="94" t="s">
        <v>999</v>
      </c>
    </row>
    <row r="3706" spans="53:65" ht="15" x14ac:dyDescent="0.25">
      <c r="BA3706" s="91" t="s">
        <v>7245</v>
      </c>
      <c r="BB3706" s="91" t="s">
        <v>361</v>
      </c>
      <c r="BC3706" s="91" t="s">
        <v>4542</v>
      </c>
      <c r="BD3706" s="423" t="s">
        <v>1301</v>
      </c>
      <c r="BE3706">
        <v>3697</v>
      </c>
      <c r="BF3706" s="18" t="s">
        <v>5238</v>
      </c>
      <c r="BG3706" s="312" t="s">
        <v>7246</v>
      </c>
      <c r="BH3706" s="93" t="str">
        <f t="shared" si="122"/>
        <v>Texas Hays</v>
      </c>
      <c r="BI3706" s="18" t="s">
        <v>28</v>
      </c>
      <c r="BJ3706" s="18"/>
      <c r="BK3706" s="18" t="s">
        <v>7073</v>
      </c>
      <c r="BL3706" s="100" t="str">
        <f>" "</f>
        <v xml:space="preserve"> </v>
      </c>
      <c r="BM3706" s="94" t="s">
        <v>999</v>
      </c>
    </row>
    <row r="3707" spans="53:65" ht="15" x14ac:dyDescent="0.25">
      <c r="BA3707" s="90" t="s">
        <v>7247</v>
      </c>
      <c r="BB3707" s="90" t="s">
        <v>361</v>
      </c>
      <c r="BC3707" s="90" t="s">
        <v>7188</v>
      </c>
      <c r="BD3707" s="423" t="s">
        <v>1301</v>
      </c>
      <c r="BE3707">
        <v>3698</v>
      </c>
      <c r="BF3707" s="18" t="s">
        <v>5238</v>
      </c>
      <c r="BG3707" s="312" t="s">
        <v>7248</v>
      </c>
      <c r="BH3707" s="93" t="str">
        <f t="shared" si="122"/>
        <v>Texas Hemphill</v>
      </c>
      <c r="BI3707" s="247" t="s">
        <v>1179</v>
      </c>
      <c r="BJ3707" s="18"/>
      <c r="BK3707" s="247" t="s">
        <v>6303</v>
      </c>
      <c r="BL3707" s="248" t="s">
        <v>4566</v>
      </c>
      <c r="BM3707" s="94" t="s">
        <v>305</v>
      </c>
    </row>
    <row r="3708" spans="53:65" ht="15" x14ac:dyDescent="0.25">
      <c r="BA3708" s="91" t="s">
        <v>7249</v>
      </c>
      <c r="BB3708" s="91" t="s">
        <v>361</v>
      </c>
      <c r="BC3708" s="91" t="s">
        <v>7188</v>
      </c>
      <c r="BD3708" s="423" t="s">
        <v>1301</v>
      </c>
      <c r="BE3708">
        <v>3699</v>
      </c>
      <c r="BF3708" s="18" t="s">
        <v>5238</v>
      </c>
      <c r="BG3708" s="312" t="s">
        <v>3178</v>
      </c>
      <c r="BH3708" s="93" t="str">
        <f t="shared" si="122"/>
        <v>Texas Henderson</v>
      </c>
      <c r="BI3708" s="18" t="s">
        <v>28</v>
      </c>
      <c r="BJ3708" s="18"/>
      <c r="BK3708" s="18" t="s">
        <v>7063</v>
      </c>
      <c r="BL3708" s="100" t="str">
        <f>" "</f>
        <v xml:space="preserve"> </v>
      </c>
      <c r="BM3708" s="94" t="s">
        <v>1802</v>
      </c>
    </row>
    <row r="3709" spans="53:65" ht="15" x14ac:dyDescent="0.25">
      <c r="BA3709" s="90" t="s">
        <v>7250</v>
      </c>
      <c r="BB3709" s="90" t="s">
        <v>361</v>
      </c>
      <c r="BC3709" s="90" t="s">
        <v>7188</v>
      </c>
      <c r="BD3709" s="423" t="s">
        <v>1301</v>
      </c>
      <c r="BE3709">
        <v>3700</v>
      </c>
      <c r="BF3709" s="18" t="s">
        <v>5238</v>
      </c>
      <c r="BG3709" s="312" t="s">
        <v>5583</v>
      </c>
      <c r="BH3709" s="93" t="str">
        <f t="shared" si="122"/>
        <v>Texas Hidalgo</v>
      </c>
      <c r="BI3709" s="18" t="s">
        <v>28</v>
      </c>
      <c r="BJ3709" s="18"/>
      <c r="BK3709" s="18" t="s">
        <v>7073</v>
      </c>
      <c r="BL3709" s="100" t="str">
        <f>" "</f>
        <v xml:space="preserve"> </v>
      </c>
      <c r="BM3709" s="94" t="s">
        <v>305</v>
      </c>
    </row>
    <row r="3710" spans="53:65" ht="15" x14ac:dyDescent="0.25">
      <c r="BA3710" s="91" t="s">
        <v>7251</v>
      </c>
      <c r="BB3710" s="91" t="s">
        <v>361</v>
      </c>
      <c r="BC3710" s="91" t="s">
        <v>4542</v>
      </c>
      <c r="BD3710" s="423" t="s">
        <v>1301</v>
      </c>
      <c r="BE3710">
        <v>3701</v>
      </c>
      <c r="BF3710" s="18" t="s">
        <v>5238</v>
      </c>
      <c r="BG3710" s="312" t="s">
        <v>5285</v>
      </c>
      <c r="BH3710" s="93" t="str">
        <f t="shared" si="122"/>
        <v>Texas Hill</v>
      </c>
      <c r="BI3710" s="18" t="s">
        <v>28</v>
      </c>
      <c r="BJ3710" s="18"/>
      <c r="BK3710" s="18" t="s">
        <v>7063</v>
      </c>
      <c r="BL3710" s="100" t="str">
        <f>" "</f>
        <v xml:space="preserve"> </v>
      </c>
      <c r="BM3710" s="94" t="s">
        <v>1125</v>
      </c>
    </row>
    <row r="3711" spans="53:65" ht="15" x14ac:dyDescent="0.25">
      <c r="BA3711" s="90" t="s">
        <v>7252</v>
      </c>
      <c r="BB3711" s="90" t="s">
        <v>361</v>
      </c>
      <c r="BC3711" s="90" t="s">
        <v>7188</v>
      </c>
      <c r="BD3711" s="423" t="s">
        <v>1301</v>
      </c>
      <c r="BE3711">
        <v>3702</v>
      </c>
      <c r="BF3711" s="18" t="s">
        <v>5238</v>
      </c>
      <c r="BG3711" s="312" t="s">
        <v>7253</v>
      </c>
      <c r="BH3711" s="93" t="str">
        <f t="shared" si="122"/>
        <v>Texas Hockley</v>
      </c>
      <c r="BI3711" s="247" t="s">
        <v>1179</v>
      </c>
      <c r="BJ3711" s="18"/>
      <c r="BK3711" s="247" t="s">
        <v>7066</v>
      </c>
      <c r="BL3711" s="248" t="s">
        <v>1145</v>
      </c>
      <c r="BM3711" s="94" t="s">
        <v>999</v>
      </c>
    </row>
    <row r="3712" spans="53:65" ht="15" x14ac:dyDescent="0.25">
      <c r="BA3712" s="91" t="s">
        <v>7254</v>
      </c>
      <c r="BB3712" s="91" t="s">
        <v>361</v>
      </c>
      <c r="BC3712" s="91" t="s">
        <v>4542</v>
      </c>
      <c r="BD3712" s="423" t="s">
        <v>1301</v>
      </c>
      <c r="BE3712">
        <v>3703</v>
      </c>
      <c r="BF3712" s="18" t="s">
        <v>5238</v>
      </c>
      <c r="BG3712" s="312" t="s">
        <v>7255</v>
      </c>
      <c r="BH3712" s="93" t="str">
        <f t="shared" si="122"/>
        <v>Texas Hood</v>
      </c>
      <c r="BI3712" s="18" t="s">
        <v>1179</v>
      </c>
      <c r="BJ3712" s="18"/>
      <c r="BK3712" s="18" t="s">
        <v>7076</v>
      </c>
      <c r="BL3712" s="100" t="s">
        <v>5562</v>
      </c>
      <c r="BM3712" s="94" t="s">
        <v>2159</v>
      </c>
    </row>
    <row r="3713" spans="53:65" ht="15" x14ac:dyDescent="0.25">
      <c r="BA3713" s="90" t="s">
        <v>7256</v>
      </c>
      <c r="BB3713" s="90" t="s">
        <v>361</v>
      </c>
      <c r="BC3713" s="90" t="s">
        <v>7188</v>
      </c>
      <c r="BD3713" s="423" t="s">
        <v>1301</v>
      </c>
      <c r="BE3713">
        <v>3704</v>
      </c>
      <c r="BF3713" s="18" t="s">
        <v>5238</v>
      </c>
      <c r="BG3713" s="312" t="s">
        <v>4115</v>
      </c>
      <c r="BH3713" s="93" t="str">
        <f t="shared" si="122"/>
        <v>Texas Hopkins</v>
      </c>
      <c r="BI3713" s="18" t="s">
        <v>1179</v>
      </c>
      <c r="BJ3713" s="18"/>
      <c r="BK3713" s="18" t="s">
        <v>7076</v>
      </c>
      <c r="BL3713" s="100" t="s">
        <v>1580</v>
      </c>
      <c r="BM3713" s="94" t="s">
        <v>1802</v>
      </c>
    </row>
    <row r="3714" spans="53:65" ht="15" x14ac:dyDescent="0.25">
      <c r="BA3714" s="91" t="s">
        <v>7257</v>
      </c>
      <c r="BB3714" s="91" t="s">
        <v>361</v>
      </c>
      <c r="BC3714" s="91" t="s">
        <v>4542</v>
      </c>
      <c r="BD3714" s="423" t="s">
        <v>1301</v>
      </c>
      <c r="BE3714">
        <v>3705</v>
      </c>
      <c r="BF3714" s="18" t="s">
        <v>5238</v>
      </c>
      <c r="BG3714" s="312" t="s">
        <v>28</v>
      </c>
      <c r="BH3714" s="93" t="str">
        <f t="shared" si="122"/>
        <v>Texas Houston</v>
      </c>
      <c r="BI3714" s="18" t="s">
        <v>28</v>
      </c>
      <c r="BJ3714" s="18"/>
      <c r="BK3714" s="18" t="s">
        <v>7107</v>
      </c>
      <c r="BL3714" s="100" t="s">
        <v>7108</v>
      </c>
      <c r="BM3714" s="94" t="s">
        <v>7109</v>
      </c>
    </row>
    <row r="3715" spans="53:65" ht="15" x14ac:dyDescent="0.25">
      <c r="BA3715" s="90" t="s">
        <v>7258</v>
      </c>
      <c r="BB3715" s="90" t="s">
        <v>361</v>
      </c>
      <c r="BC3715" s="90" t="s">
        <v>7188</v>
      </c>
      <c r="BD3715" s="423" t="s">
        <v>1301</v>
      </c>
      <c r="BE3715">
        <v>3706</v>
      </c>
      <c r="BF3715" s="18" t="s">
        <v>5238</v>
      </c>
      <c r="BG3715" s="312" t="s">
        <v>1272</v>
      </c>
      <c r="BH3715" s="93" t="str">
        <f t="shared" si="122"/>
        <v>Texas Howard</v>
      </c>
      <c r="BI3715" s="247" t="s">
        <v>1179</v>
      </c>
      <c r="BJ3715" s="18"/>
      <c r="BK3715" s="247" t="s">
        <v>7066</v>
      </c>
      <c r="BL3715" s="248" t="s">
        <v>1145</v>
      </c>
      <c r="BM3715" s="94" t="s">
        <v>999</v>
      </c>
    </row>
    <row r="3716" spans="53:65" ht="15" x14ac:dyDescent="0.25">
      <c r="BA3716" s="91" t="s">
        <v>7259</v>
      </c>
      <c r="BB3716" s="91" t="s">
        <v>361</v>
      </c>
      <c r="BC3716" s="91" t="s">
        <v>7188</v>
      </c>
      <c r="BD3716" s="423" t="s">
        <v>1301</v>
      </c>
      <c r="BE3716">
        <v>3707</v>
      </c>
      <c r="BF3716" s="18" t="s">
        <v>5238</v>
      </c>
      <c r="BG3716" s="312" t="s">
        <v>7260</v>
      </c>
      <c r="BH3716" s="93" t="str">
        <f t="shared" si="122"/>
        <v>Texas Hudspeth</v>
      </c>
      <c r="BI3716" s="247" t="s">
        <v>5561</v>
      </c>
      <c r="BJ3716" s="18"/>
      <c r="BK3716" s="247" t="s">
        <v>5561</v>
      </c>
      <c r="BL3716" s="248" t="s">
        <v>5562</v>
      </c>
      <c r="BM3716" s="94" t="s">
        <v>1125</v>
      </c>
    </row>
    <row r="3717" spans="53:65" ht="15" x14ac:dyDescent="0.25">
      <c r="BA3717" s="90" t="s">
        <v>7261</v>
      </c>
      <c r="BB3717" s="90" t="s">
        <v>361</v>
      </c>
      <c r="BC3717" s="90" t="s">
        <v>4542</v>
      </c>
      <c r="BD3717" s="423" t="s">
        <v>1301</v>
      </c>
      <c r="BE3717">
        <v>3708</v>
      </c>
      <c r="BF3717" s="18" t="s">
        <v>5238</v>
      </c>
      <c r="BG3717" s="312" t="s">
        <v>7262</v>
      </c>
      <c r="BH3717" s="93" t="str">
        <f t="shared" si="122"/>
        <v>Texas Hunt</v>
      </c>
      <c r="BI3717" s="18" t="s">
        <v>1179</v>
      </c>
      <c r="BJ3717" s="18"/>
      <c r="BK3717" s="18" t="s">
        <v>7076</v>
      </c>
      <c r="BL3717" s="100" t="s">
        <v>1580</v>
      </c>
      <c r="BM3717" s="94" t="s">
        <v>1802</v>
      </c>
    </row>
    <row r="3718" spans="53:65" ht="15" x14ac:dyDescent="0.25">
      <c r="BA3718" s="91" t="s">
        <v>7263</v>
      </c>
      <c r="BB3718" s="91" t="s">
        <v>361</v>
      </c>
      <c r="BC3718" s="91" t="s">
        <v>7188</v>
      </c>
      <c r="BD3718" s="423" t="s">
        <v>1301</v>
      </c>
      <c r="BE3718">
        <v>3709</v>
      </c>
      <c r="BF3718" s="18" t="s">
        <v>5238</v>
      </c>
      <c r="BG3718" s="312" t="s">
        <v>6786</v>
      </c>
      <c r="BH3718" s="93" t="str">
        <f t="shared" si="122"/>
        <v>Texas Hutchinson</v>
      </c>
      <c r="BI3718" s="247" t="s">
        <v>1179</v>
      </c>
      <c r="BJ3718" s="18"/>
      <c r="BK3718" s="247" t="s">
        <v>6303</v>
      </c>
      <c r="BL3718" s="248" t="s">
        <v>4566</v>
      </c>
      <c r="BM3718" s="94" t="s">
        <v>305</v>
      </c>
    </row>
    <row r="3719" spans="53:65" ht="15" x14ac:dyDescent="0.25">
      <c r="BA3719" s="90" t="s">
        <v>7264</v>
      </c>
      <c r="BB3719" s="90" t="s">
        <v>361</v>
      </c>
      <c r="BC3719" s="90" t="s">
        <v>4542</v>
      </c>
      <c r="BD3719" s="423" t="s">
        <v>1301</v>
      </c>
      <c r="BE3719">
        <v>3710</v>
      </c>
      <c r="BF3719" s="18" t="s">
        <v>5238</v>
      </c>
      <c r="BG3719" s="312" t="s">
        <v>7265</v>
      </c>
      <c r="BH3719" s="93" t="str">
        <f t="shared" si="122"/>
        <v>Texas Irion</v>
      </c>
      <c r="BI3719" s="247" t="s">
        <v>1179</v>
      </c>
      <c r="BJ3719" s="18"/>
      <c r="BK3719" s="247" t="s">
        <v>7066</v>
      </c>
      <c r="BL3719" s="248" t="s">
        <v>1145</v>
      </c>
      <c r="BM3719" s="94" t="s">
        <v>999</v>
      </c>
    </row>
    <row r="3720" spans="53:65" ht="15" x14ac:dyDescent="0.25">
      <c r="BA3720" s="91" t="s">
        <v>7266</v>
      </c>
      <c r="BB3720" s="91" t="s">
        <v>361</v>
      </c>
      <c r="BC3720" s="91" t="s">
        <v>7188</v>
      </c>
      <c r="BD3720" s="423" t="s">
        <v>1301</v>
      </c>
      <c r="BE3720">
        <v>3711</v>
      </c>
      <c r="BF3720" s="18" t="s">
        <v>5238</v>
      </c>
      <c r="BG3720" s="312" t="s">
        <v>848</v>
      </c>
      <c r="BH3720" s="93" t="str">
        <f t="shared" si="122"/>
        <v>Texas Jackson</v>
      </c>
      <c r="BI3720" s="18" t="s">
        <v>28</v>
      </c>
      <c r="BJ3720" s="18"/>
      <c r="BK3720" s="18" t="s">
        <v>7073</v>
      </c>
      <c r="BL3720" s="100" t="str">
        <f>" "</f>
        <v xml:space="preserve"> </v>
      </c>
      <c r="BM3720" s="94" t="s">
        <v>305</v>
      </c>
    </row>
    <row r="3721" spans="53:65" ht="15" x14ac:dyDescent="0.25">
      <c r="BA3721" s="90" t="s">
        <v>7267</v>
      </c>
      <c r="BB3721" s="90" t="s">
        <v>361</v>
      </c>
      <c r="BC3721" s="90" t="s">
        <v>7188</v>
      </c>
      <c r="BD3721" s="423" t="s">
        <v>1301</v>
      </c>
      <c r="BE3721">
        <v>3712</v>
      </c>
      <c r="BF3721" s="18" t="s">
        <v>5238</v>
      </c>
      <c r="BG3721" s="312" t="s">
        <v>2522</v>
      </c>
      <c r="BH3721" s="93" t="str">
        <f t="shared" si="122"/>
        <v>Texas Jasper</v>
      </c>
      <c r="BI3721" s="18" t="s">
        <v>28</v>
      </c>
      <c r="BJ3721" s="18"/>
      <c r="BK3721" s="18" t="s">
        <v>7069</v>
      </c>
      <c r="BL3721" s="100" t="s">
        <v>7070</v>
      </c>
      <c r="BM3721" s="95" t="s">
        <v>306</v>
      </c>
    </row>
    <row r="3722" spans="53:65" ht="15" x14ac:dyDescent="0.25">
      <c r="BA3722" s="91" t="s">
        <v>7268</v>
      </c>
      <c r="BB3722" s="91" t="s">
        <v>361</v>
      </c>
      <c r="BC3722" s="91" t="s">
        <v>7188</v>
      </c>
      <c r="BD3722" s="423" t="s">
        <v>1301</v>
      </c>
      <c r="BE3722">
        <v>3713</v>
      </c>
      <c r="BF3722" s="18" t="s">
        <v>5238</v>
      </c>
      <c r="BG3722" s="312" t="s">
        <v>2529</v>
      </c>
      <c r="BH3722" s="93" t="str">
        <f t="shared" si="122"/>
        <v>Texas Jeff Davis</v>
      </c>
      <c r="BI3722" s="247" t="s">
        <v>1179</v>
      </c>
      <c r="BJ3722" s="18"/>
      <c r="BK3722" s="247" t="s">
        <v>7066</v>
      </c>
      <c r="BL3722" s="248" t="s">
        <v>1145</v>
      </c>
      <c r="BM3722" s="94" t="s">
        <v>999</v>
      </c>
    </row>
    <row r="3723" spans="53:65" ht="15" x14ac:dyDescent="0.25">
      <c r="BA3723" s="90" t="s">
        <v>7269</v>
      </c>
      <c r="BB3723" s="90" t="s">
        <v>361</v>
      </c>
      <c r="BC3723" s="90" t="s">
        <v>4542</v>
      </c>
      <c r="BD3723" s="423" t="s">
        <v>1301</v>
      </c>
      <c r="BE3723">
        <v>3714</v>
      </c>
      <c r="BF3723" s="18" t="s">
        <v>5238</v>
      </c>
      <c r="BG3723" s="312" t="s">
        <v>856</v>
      </c>
      <c r="BH3723" s="93" t="str">
        <f t="shared" si="122"/>
        <v>Texas Jefferson</v>
      </c>
      <c r="BI3723" s="18" t="s">
        <v>28</v>
      </c>
      <c r="BJ3723" s="18"/>
      <c r="BK3723" s="18" t="s">
        <v>7136</v>
      </c>
      <c r="BL3723" s="100" t="s">
        <v>7137</v>
      </c>
      <c r="BM3723" s="94" t="s">
        <v>306</v>
      </c>
    </row>
    <row r="3724" spans="53:65" ht="15" x14ac:dyDescent="0.25">
      <c r="BA3724" s="91" t="s">
        <v>7270</v>
      </c>
      <c r="BB3724" s="91" t="s">
        <v>361</v>
      </c>
      <c r="BC3724" s="91" t="s">
        <v>7188</v>
      </c>
      <c r="BD3724" s="423" t="s">
        <v>1301</v>
      </c>
      <c r="BE3724">
        <v>3715</v>
      </c>
      <c r="BF3724" s="18" t="s">
        <v>5238</v>
      </c>
      <c r="BG3724" s="312" t="s">
        <v>7271</v>
      </c>
      <c r="BH3724" s="93" t="str">
        <f t="shared" si="122"/>
        <v>Texas Jim Hogg</v>
      </c>
      <c r="BI3724" s="18" t="s">
        <v>28</v>
      </c>
      <c r="BJ3724" s="18"/>
      <c r="BK3724" s="18" t="s">
        <v>7073</v>
      </c>
      <c r="BL3724" s="100" t="str">
        <f>" "</f>
        <v xml:space="preserve"> </v>
      </c>
      <c r="BM3724" s="94" t="s">
        <v>305</v>
      </c>
    </row>
    <row r="3725" spans="53:65" ht="15" x14ac:dyDescent="0.25">
      <c r="BA3725" s="90" t="s">
        <v>7272</v>
      </c>
      <c r="BB3725" s="90" t="s">
        <v>361</v>
      </c>
      <c r="BC3725" s="90" t="s">
        <v>4542</v>
      </c>
      <c r="BD3725" s="423" t="s">
        <v>1301</v>
      </c>
      <c r="BE3725">
        <v>3716</v>
      </c>
      <c r="BF3725" s="18" t="s">
        <v>5238</v>
      </c>
      <c r="BG3725" s="312" t="s">
        <v>7273</v>
      </c>
      <c r="BH3725" s="93" t="str">
        <f t="shared" si="122"/>
        <v>Texas Jim Wells</v>
      </c>
      <c r="BI3725" s="18" t="s">
        <v>28</v>
      </c>
      <c r="BJ3725" s="18"/>
      <c r="BK3725" s="18" t="s">
        <v>7073</v>
      </c>
      <c r="BL3725" s="100" t="str">
        <f>" "</f>
        <v xml:space="preserve"> </v>
      </c>
      <c r="BM3725" s="94" t="s">
        <v>305</v>
      </c>
    </row>
    <row r="3726" spans="53:65" ht="15" x14ac:dyDescent="0.25">
      <c r="BA3726" s="91" t="s">
        <v>7274</v>
      </c>
      <c r="BB3726" s="91" t="s">
        <v>361</v>
      </c>
      <c r="BC3726" s="91" t="s">
        <v>4542</v>
      </c>
      <c r="BD3726" s="423" t="s">
        <v>1301</v>
      </c>
      <c r="BE3726">
        <v>3717</v>
      </c>
      <c r="BF3726" s="18" t="s">
        <v>5238</v>
      </c>
      <c r="BG3726" s="312" t="s">
        <v>7275</v>
      </c>
      <c r="BH3726" s="93" t="str">
        <f t="shared" si="122"/>
        <v>Texas Jock</v>
      </c>
      <c r="BI3726" s="18" t="s">
        <v>1179</v>
      </c>
      <c r="BJ3726" s="18"/>
      <c r="BK3726" s="18" t="s">
        <v>7076</v>
      </c>
      <c r="BL3726" s="100" t="s">
        <v>5562</v>
      </c>
      <c r="BM3726" s="94" t="s">
        <v>2159</v>
      </c>
    </row>
    <row r="3727" spans="53:65" ht="15" x14ac:dyDescent="0.25">
      <c r="BA3727" s="90" t="s">
        <v>7276</v>
      </c>
      <c r="BB3727" s="90" t="s">
        <v>361</v>
      </c>
      <c r="BC3727" s="90" t="s">
        <v>7188</v>
      </c>
      <c r="BD3727" s="423" t="s">
        <v>1301</v>
      </c>
      <c r="BE3727">
        <v>3718</v>
      </c>
      <c r="BF3727" s="18" t="s">
        <v>5238</v>
      </c>
      <c r="BG3727" s="312" t="s">
        <v>1286</v>
      </c>
      <c r="BH3727" s="93" t="str">
        <f t="shared" si="122"/>
        <v>Texas Johnson</v>
      </c>
      <c r="BI3727" s="18" t="s">
        <v>1179</v>
      </c>
      <c r="BJ3727" s="18"/>
      <c r="BK3727" s="18" t="s">
        <v>7076</v>
      </c>
      <c r="BL3727" s="100" t="s">
        <v>5562</v>
      </c>
      <c r="BM3727" s="94" t="s">
        <v>2159</v>
      </c>
    </row>
    <row r="3728" spans="53:65" ht="15" x14ac:dyDescent="0.25">
      <c r="BA3728" s="91" t="s">
        <v>7277</v>
      </c>
      <c r="BB3728" s="91" t="s">
        <v>361</v>
      </c>
      <c r="BC3728" s="91" t="s">
        <v>4542</v>
      </c>
      <c r="BD3728" s="423" t="s">
        <v>1301</v>
      </c>
      <c r="BE3728">
        <v>3719</v>
      </c>
      <c r="BF3728" s="18" t="s">
        <v>5238</v>
      </c>
      <c r="BG3728" s="312" t="s">
        <v>2547</v>
      </c>
      <c r="BH3728" s="93" t="str">
        <f t="shared" si="122"/>
        <v>Texas Jones</v>
      </c>
      <c r="BI3728" s="247" t="s">
        <v>1179</v>
      </c>
      <c r="BJ3728" s="18"/>
      <c r="BK3728" s="247" t="s">
        <v>7066</v>
      </c>
      <c r="BL3728" s="248" t="s">
        <v>1145</v>
      </c>
      <c r="BM3728" s="94" t="s">
        <v>999</v>
      </c>
    </row>
    <row r="3729" spans="53:65" ht="15" x14ac:dyDescent="0.25">
      <c r="BA3729" s="90" t="s">
        <v>7278</v>
      </c>
      <c r="BB3729" s="90" t="s">
        <v>361</v>
      </c>
      <c r="BC3729" s="90" t="s">
        <v>4542</v>
      </c>
      <c r="BD3729" s="423" t="s">
        <v>1301</v>
      </c>
      <c r="BE3729">
        <v>3720</v>
      </c>
      <c r="BF3729" s="18" t="s">
        <v>5238</v>
      </c>
      <c r="BG3729" s="312" t="s">
        <v>7279</v>
      </c>
      <c r="BH3729" s="93" t="str">
        <f t="shared" si="122"/>
        <v>Texas Karnes</v>
      </c>
      <c r="BI3729" s="18" t="s">
        <v>28</v>
      </c>
      <c r="BJ3729" s="18"/>
      <c r="BK3729" s="18" t="s">
        <v>7073</v>
      </c>
      <c r="BL3729" s="100" t="str">
        <f>" "</f>
        <v xml:space="preserve"> </v>
      </c>
      <c r="BM3729" s="94" t="s">
        <v>305</v>
      </c>
    </row>
    <row r="3730" spans="53:65" ht="15" x14ac:dyDescent="0.25">
      <c r="BA3730" s="91" t="s">
        <v>7280</v>
      </c>
      <c r="BB3730" s="91" t="s">
        <v>361</v>
      </c>
      <c r="BC3730" s="91" t="s">
        <v>7188</v>
      </c>
      <c r="BD3730" s="423" t="s">
        <v>1301</v>
      </c>
      <c r="BE3730">
        <v>3721</v>
      </c>
      <c r="BF3730" s="18" t="s">
        <v>5238</v>
      </c>
      <c r="BG3730" s="312" t="s">
        <v>7281</v>
      </c>
      <c r="BH3730" s="93" t="str">
        <f t="shared" si="122"/>
        <v>Texas Kaufman</v>
      </c>
      <c r="BI3730" s="18" t="s">
        <v>1179</v>
      </c>
      <c r="BJ3730" s="18"/>
      <c r="BK3730" s="18" t="s">
        <v>7076</v>
      </c>
      <c r="BL3730" s="100" t="s">
        <v>3638</v>
      </c>
      <c r="BM3730" s="94" t="s">
        <v>1802</v>
      </c>
    </row>
    <row r="3731" spans="53:65" ht="15" x14ac:dyDescent="0.25">
      <c r="BA3731" s="90" t="s">
        <v>7282</v>
      </c>
      <c r="BB3731" s="90" t="s">
        <v>361</v>
      </c>
      <c r="BC3731" s="90" t="s">
        <v>7188</v>
      </c>
      <c r="BD3731" s="423" t="s">
        <v>1301</v>
      </c>
      <c r="BE3731">
        <v>3722</v>
      </c>
      <c r="BF3731" s="18" t="s">
        <v>5238</v>
      </c>
      <c r="BG3731" s="312" t="s">
        <v>3226</v>
      </c>
      <c r="BH3731" s="93" t="str">
        <f t="shared" si="122"/>
        <v>Texas Kendall</v>
      </c>
      <c r="BI3731" s="18" t="s">
        <v>28</v>
      </c>
      <c r="BJ3731" s="18"/>
      <c r="BK3731" s="18" t="s">
        <v>7073</v>
      </c>
      <c r="BL3731" s="100" t="str">
        <f>" "</f>
        <v xml:space="preserve"> </v>
      </c>
      <c r="BM3731" s="94" t="s">
        <v>999</v>
      </c>
    </row>
    <row r="3732" spans="53:65" ht="15" x14ac:dyDescent="0.25">
      <c r="BA3732" s="91" t="s">
        <v>7283</v>
      </c>
      <c r="BB3732" s="91" t="s">
        <v>361</v>
      </c>
      <c r="BC3732" s="91" t="s">
        <v>7188</v>
      </c>
      <c r="BD3732" s="423" t="s">
        <v>1301</v>
      </c>
      <c r="BE3732">
        <v>3723</v>
      </c>
      <c r="BF3732" s="18" t="s">
        <v>5238</v>
      </c>
      <c r="BG3732" s="312" t="s">
        <v>7284</v>
      </c>
      <c r="BH3732" s="93" t="str">
        <f t="shared" si="122"/>
        <v>Texas Kenedy</v>
      </c>
      <c r="BI3732" s="18" t="s">
        <v>28</v>
      </c>
      <c r="BJ3732" s="18"/>
      <c r="BK3732" s="18" t="s">
        <v>7073</v>
      </c>
      <c r="BL3732" s="100" t="str">
        <f>" "</f>
        <v xml:space="preserve"> </v>
      </c>
      <c r="BM3732" s="94" t="s">
        <v>305</v>
      </c>
    </row>
    <row r="3733" spans="53:65" ht="15" x14ac:dyDescent="0.25">
      <c r="BA3733" s="90" t="s">
        <v>7285</v>
      </c>
      <c r="BB3733" s="90" t="s">
        <v>361</v>
      </c>
      <c r="BC3733" s="90" t="s">
        <v>4542</v>
      </c>
      <c r="BD3733" s="423" t="s">
        <v>1301</v>
      </c>
      <c r="BE3733">
        <v>3724</v>
      </c>
      <c r="BF3733" s="18" t="s">
        <v>5238</v>
      </c>
      <c r="BG3733" s="312" t="s">
        <v>1787</v>
      </c>
      <c r="BH3733" s="93" t="str">
        <f t="shared" si="122"/>
        <v>Texas Kent</v>
      </c>
      <c r="BI3733" s="247" t="s">
        <v>1179</v>
      </c>
      <c r="BJ3733" s="18"/>
      <c r="BK3733" s="247" t="s">
        <v>7066</v>
      </c>
      <c r="BL3733" s="248" t="s">
        <v>1145</v>
      </c>
      <c r="BM3733" s="94" t="s">
        <v>999</v>
      </c>
    </row>
    <row r="3734" spans="53:65" ht="15" x14ac:dyDescent="0.25">
      <c r="BA3734" s="91" t="s">
        <v>7286</v>
      </c>
      <c r="BB3734" s="91" t="s">
        <v>361</v>
      </c>
      <c r="BC3734" s="91" t="s">
        <v>4542</v>
      </c>
      <c r="BD3734" s="423" t="s">
        <v>1301</v>
      </c>
      <c r="BE3734">
        <v>3725</v>
      </c>
      <c r="BF3734" s="18" t="s">
        <v>5238</v>
      </c>
      <c r="BG3734" s="312" t="s">
        <v>7287</v>
      </c>
      <c r="BH3734" s="93" t="str">
        <f t="shared" si="122"/>
        <v>Texas Kerr</v>
      </c>
      <c r="BI3734" s="18" t="s">
        <v>556</v>
      </c>
      <c r="BJ3734" s="18"/>
      <c r="BK3734" s="18" t="s">
        <v>7073</v>
      </c>
      <c r="BL3734" s="100" t="str">
        <f>" "</f>
        <v xml:space="preserve"> </v>
      </c>
      <c r="BM3734" s="94" t="s">
        <v>306</v>
      </c>
    </row>
    <row r="3735" spans="53:65" ht="15" x14ac:dyDescent="0.25">
      <c r="BA3735" s="90" t="s">
        <v>7288</v>
      </c>
      <c r="BB3735" s="90" t="s">
        <v>361</v>
      </c>
      <c r="BC3735" s="90" t="s">
        <v>4542</v>
      </c>
      <c r="BD3735" s="423" t="s">
        <v>1301</v>
      </c>
      <c r="BE3735">
        <v>3726</v>
      </c>
      <c r="BF3735" s="18" t="s">
        <v>5238</v>
      </c>
      <c r="BG3735" s="312" t="s">
        <v>7289</v>
      </c>
      <c r="BH3735" s="93" t="str">
        <f t="shared" si="122"/>
        <v>Texas Kimble</v>
      </c>
      <c r="BI3735" s="18" t="s">
        <v>556</v>
      </c>
      <c r="BJ3735" s="18"/>
      <c r="BK3735" s="18" t="s">
        <v>7073</v>
      </c>
      <c r="BL3735" s="100" t="str">
        <f>" "</f>
        <v xml:space="preserve"> </v>
      </c>
      <c r="BM3735" s="94" t="s">
        <v>306</v>
      </c>
    </row>
    <row r="3736" spans="53:65" ht="15" x14ac:dyDescent="0.25">
      <c r="BA3736" s="91" t="s">
        <v>7290</v>
      </c>
      <c r="BB3736" s="91" t="s">
        <v>361</v>
      </c>
      <c r="BC3736" s="91" t="s">
        <v>7291</v>
      </c>
      <c r="BD3736" s="423"/>
      <c r="BE3736">
        <v>3727</v>
      </c>
      <c r="BF3736" s="18" t="s">
        <v>5238</v>
      </c>
      <c r="BG3736" s="312" t="s">
        <v>7292</v>
      </c>
      <c r="BH3736" s="93" t="str">
        <f t="shared" si="122"/>
        <v>Texas King</v>
      </c>
      <c r="BI3736" s="247" t="s">
        <v>1179</v>
      </c>
      <c r="BJ3736" s="18"/>
      <c r="BK3736" s="247" t="s">
        <v>7066</v>
      </c>
      <c r="BL3736" s="248" t="s">
        <v>1145</v>
      </c>
      <c r="BM3736" s="94" t="s">
        <v>999</v>
      </c>
    </row>
    <row r="3737" spans="53:65" ht="15" x14ac:dyDescent="0.25">
      <c r="BA3737" s="90" t="s">
        <v>7293</v>
      </c>
      <c r="BB3737" s="90" t="s">
        <v>361</v>
      </c>
      <c r="BC3737" s="90" t="s">
        <v>7291</v>
      </c>
      <c r="BD3737" s="423"/>
      <c r="BE3737">
        <v>3728</v>
      </c>
      <c r="BF3737" s="18" t="s">
        <v>5238</v>
      </c>
      <c r="BG3737" s="312" t="s">
        <v>7294</v>
      </c>
      <c r="BH3737" s="93" t="str">
        <f t="shared" si="122"/>
        <v>Texas Kinney</v>
      </c>
      <c r="BI3737" s="18" t="s">
        <v>556</v>
      </c>
      <c r="BJ3737" s="18"/>
      <c r="BK3737" s="18" t="s">
        <v>7073</v>
      </c>
      <c r="BL3737" s="100" t="str">
        <f>" "</f>
        <v xml:space="preserve"> </v>
      </c>
      <c r="BM3737" s="94" t="s">
        <v>1125</v>
      </c>
    </row>
    <row r="3738" spans="53:65" ht="15" x14ac:dyDescent="0.25">
      <c r="BA3738" s="91" t="s">
        <v>7295</v>
      </c>
      <c r="BB3738" s="91" t="s">
        <v>361</v>
      </c>
      <c r="BC3738" s="91" t="s">
        <v>7291</v>
      </c>
      <c r="BD3738" s="423"/>
      <c r="BE3738">
        <v>3729</v>
      </c>
      <c r="BF3738" s="18" t="s">
        <v>5238</v>
      </c>
      <c r="BG3738" s="312" t="s">
        <v>7296</v>
      </c>
      <c r="BH3738" s="93" t="str">
        <f t="shared" si="122"/>
        <v>Texas Kleberg</v>
      </c>
      <c r="BI3738" s="18" t="s">
        <v>28</v>
      </c>
      <c r="BJ3738" s="18"/>
      <c r="BK3738" s="18" t="s">
        <v>7073</v>
      </c>
      <c r="BL3738" s="100" t="str">
        <f>" "</f>
        <v xml:space="preserve"> </v>
      </c>
      <c r="BM3738" s="94" t="s">
        <v>305</v>
      </c>
    </row>
    <row r="3739" spans="53:65" ht="15" x14ac:dyDescent="0.25">
      <c r="BA3739" s="90" t="s">
        <v>7297</v>
      </c>
      <c r="BB3739" s="90" t="s">
        <v>361</v>
      </c>
      <c r="BC3739" s="90" t="s">
        <v>7298</v>
      </c>
      <c r="BD3739" s="423"/>
      <c r="BE3739">
        <v>3730</v>
      </c>
      <c r="BF3739" s="18" t="s">
        <v>5238</v>
      </c>
      <c r="BG3739" s="312" t="s">
        <v>3231</v>
      </c>
      <c r="BH3739" s="93" t="str">
        <f t="shared" si="122"/>
        <v>Texas Knox</v>
      </c>
      <c r="BI3739" s="247" t="s">
        <v>1179</v>
      </c>
      <c r="BJ3739" s="18"/>
      <c r="BK3739" s="247" t="s">
        <v>7066</v>
      </c>
      <c r="BL3739" s="248" t="s">
        <v>1145</v>
      </c>
      <c r="BM3739" s="94" t="s">
        <v>999</v>
      </c>
    </row>
    <row r="3740" spans="53:65" ht="15" x14ac:dyDescent="0.25">
      <c r="BA3740" s="91" t="s">
        <v>7299</v>
      </c>
      <c r="BB3740" s="91" t="s">
        <v>361</v>
      </c>
      <c r="BC3740" s="91" t="s">
        <v>7298</v>
      </c>
      <c r="BD3740" s="423"/>
      <c r="BE3740">
        <v>3731</v>
      </c>
      <c r="BF3740" s="18" t="s">
        <v>5238</v>
      </c>
      <c r="BG3740" s="312" t="s">
        <v>3235</v>
      </c>
      <c r="BH3740" s="93" t="str">
        <f t="shared" si="122"/>
        <v>Texas La Salle</v>
      </c>
      <c r="BI3740" s="18" t="s">
        <v>556</v>
      </c>
      <c r="BJ3740" s="18"/>
      <c r="BK3740" s="18" t="s">
        <v>7073</v>
      </c>
      <c r="BL3740" s="100" t="str">
        <f>" "</f>
        <v xml:space="preserve"> </v>
      </c>
      <c r="BM3740" s="94" t="s">
        <v>1125</v>
      </c>
    </row>
    <row r="3741" spans="53:65" ht="15" x14ac:dyDescent="0.25">
      <c r="BA3741" s="90" t="s">
        <v>7300</v>
      </c>
      <c r="BB3741" s="90" t="s">
        <v>361</v>
      </c>
      <c r="BC3741" s="90" t="s">
        <v>7291</v>
      </c>
      <c r="BD3741" s="423"/>
      <c r="BE3741">
        <v>3732</v>
      </c>
      <c r="BF3741" s="18" t="s">
        <v>5238</v>
      </c>
      <c r="BG3741" s="312" t="s">
        <v>863</v>
      </c>
      <c r="BH3741" s="93" t="str">
        <f t="shared" si="122"/>
        <v>Texas Lamar</v>
      </c>
      <c r="BI3741" s="18" t="s">
        <v>1179</v>
      </c>
      <c r="BJ3741" s="18"/>
      <c r="BK3741" s="18" t="s">
        <v>7076</v>
      </c>
      <c r="BL3741" s="100" t="s">
        <v>1580</v>
      </c>
      <c r="BM3741" s="94" t="s">
        <v>1802</v>
      </c>
    </row>
    <row r="3742" spans="53:65" ht="15" x14ac:dyDescent="0.25">
      <c r="BA3742" s="91" t="s">
        <v>7301</v>
      </c>
      <c r="BB3742" s="91" t="s">
        <v>361</v>
      </c>
      <c r="BC3742" s="91" t="s">
        <v>7291</v>
      </c>
      <c r="BD3742" s="423"/>
      <c r="BE3742">
        <v>3733</v>
      </c>
      <c r="BF3742" s="18" t="s">
        <v>5238</v>
      </c>
      <c r="BG3742" s="312" t="s">
        <v>7302</v>
      </c>
      <c r="BH3742" s="93" t="str">
        <f t="shared" si="122"/>
        <v>Texas Lamb</v>
      </c>
      <c r="BI3742" s="247" t="s">
        <v>1179</v>
      </c>
      <c r="BJ3742" s="18"/>
      <c r="BK3742" s="247" t="s">
        <v>6303</v>
      </c>
      <c r="BL3742" s="248" t="s">
        <v>4566</v>
      </c>
      <c r="BM3742" s="94" t="s">
        <v>305</v>
      </c>
    </row>
    <row r="3743" spans="53:65" ht="15" x14ac:dyDescent="0.25">
      <c r="BA3743" s="90" t="s">
        <v>7303</v>
      </c>
      <c r="BB3743" s="90" t="s">
        <v>361</v>
      </c>
      <c r="BC3743" s="90" t="s">
        <v>7291</v>
      </c>
      <c r="BD3743" s="423"/>
      <c r="BE3743">
        <v>3734</v>
      </c>
      <c r="BF3743" s="18" t="s">
        <v>5238</v>
      </c>
      <c r="BG3743" s="312" t="s">
        <v>7304</v>
      </c>
      <c r="BH3743" s="93" t="str">
        <f t="shared" si="122"/>
        <v>Texas Lampasas</v>
      </c>
      <c r="BI3743" s="18" t="s">
        <v>28</v>
      </c>
      <c r="BJ3743" s="18"/>
      <c r="BK3743" s="18" t="s">
        <v>7073</v>
      </c>
      <c r="BL3743" s="100" t="str">
        <f>" "</f>
        <v xml:space="preserve"> </v>
      </c>
      <c r="BM3743" s="249" t="s">
        <v>305</v>
      </c>
    </row>
    <row r="3744" spans="53:65" ht="15" x14ac:dyDescent="0.25">
      <c r="BA3744" s="91" t="s">
        <v>7305</v>
      </c>
      <c r="BB3744" s="91" t="s">
        <v>361</v>
      </c>
      <c r="BC3744" s="91" t="s">
        <v>7291</v>
      </c>
      <c r="BD3744" s="423"/>
      <c r="BE3744">
        <v>3735</v>
      </c>
      <c r="BF3744" s="18" t="s">
        <v>5238</v>
      </c>
      <c r="BG3744" s="312" t="s">
        <v>7306</v>
      </c>
      <c r="BH3744" s="93" t="str">
        <f t="shared" si="122"/>
        <v>Texas Lavaca</v>
      </c>
      <c r="BI3744" s="18" t="s">
        <v>28</v>
      </c>
      <c r="BJ3744" s="18"/>
      <c r="BK3744" s="18" t="s">
        <v>7073</v>
      </c>
      <c r="BL3744" s="100" t="str">
        <f>" "</f>
        <v xml:space="preserve"> </v>
      </c>
      <c r="BM3744" s="94" t="s">
        <v>305</v>
      </c>
    </row>
    <row r="3745" spans="53:65" ht="15" x14ac:dyDescent="0.25">
      <c r="BA3745" s="90" t="s">
        <v>7307</v>
      </c>
      <c r="BB3745" s="90" t="s">
        <v>361</v>
      </c>
      <c r="BC3745" s="90" t="s">
        <v>7291</v>
      </c>
      <c r="BD3745" s="423"/>
      <c r="BE3745">
        <v>3736</v>
      </c>
      <c r="BF3745" s="18" t="s">
        <v>5238</v>
      </c>
      <c r="BG3745" s="312" t="s">
        <v>886</v>
      </c>
      <c r="BH3745" s="93" t="str">
        <f t="shared" si="122"/>
        <v>Texas Lee</v>
      </c>
      <c r="BI3745" s="18" t="s">
        <v>28</v>
      </c>
      <c r="BJ3745" s="18"/>
      <c r="BK3745" s="18" t="s">
        <v>7073</v>
      </c>
      <c r="BL3745" s="100" t="str">
        <f>" "</f>
        <v xml:space="preserve"> </v>
      </c>
      <c r="BM3745" s="94" t="s">
        <v>999</v>
      </c>
    </row>
    <row r="3746" spans="53:65" ht="15" x14ac:dyDescent="0.25">
      <c r="BA3746" s="91" t="s">
        <v>7308</v>
      </c>
      <c r="BB3746" s="91" t="s">
        <v>361</v>
      </c>
      <c r="BC3746" s="91" t="s">
        <v>7291</v>
      </c>
      <c r="BD3746" s="423"/>
      <c r="BE3746">
        <v>3737</v>
      </c>
      <c r="BF3746" s="18" t="s">
        <v>5238</v>
      </c>
      <c r="BG3746" s="312" t="s">
        <v>1980</v>
      </c>
      <c r="BH3746" s="93" t="str">
        <f t="shared" si="122"/>
        <v>Texas Leon</v>
      </c>
      <c r="BI3746" s="18" t="s">
        <v>28</v>
      </c>
      <c r="BJ3746" s="18"/>
      <c r="BK3746" s="18" t="s">
        <v>7107</v>
      </c>
      <c r="BL3746" s="100" t="s">
        <v>7108</v>
      </c>
      <c r="BM3746" s="94" t="s">
        <v>7109</v>
      </c>
    </row>
    <row r="3747" spans="53:65" ht="15" x14ac:dyDescent="0.25">
      <c r="BA3747" s="90" t="s">
        <v>7309</v>
      </c>
      <c r="BB3747" s="90" t="s">
        <v>361</v>
      </c>
      <c r="BC3747" s="90" t="s">
        <v>7291</v>
      </c>
      <c r="BD3747" s="423"/>
      <c r="BE3747">
        <v>3738</v>
      </c>
      <c r="BF3747" s="18" t="s">
        <v>5238</v>
      </c>
      <c r="BG3747" s="312" t="s">
        <v>1990</v>
      </c>
      <c r="BH3747" s="93" t="str">
        <f t="shared" si="122"/>
        <v>Texas Liberty</v>
      </c>
      <c r="BI3747" s="18" t="s">
        <v>28</v>
      </c>
      <c r="BJ3747" s="18"/>
      <c r="BK3747" s="18" t="s">
        <v>7136</v>
      </c>
      <c r="BL3747" s="100" t="s">
        <v>7137</v>
      </c>
      <c r="BM3747" s="94" t="s">
        <v>306</v>
      </c>
    </row>
    <row r="3748" spans="53:65" ht="15" x14ac:dyDescent="0.25">
      <c r="BA3748" s="90" t="s">
        <v>7310</v>
      </c>
      <c r="BB3748" s="90" t="s">
        <v>361</v>
      </c>
      <c r="BC3748" s="90" t="s">
        <v>7291</v>
      </c>
      <c r="BD3748" s="423"/>
      <c r="BE3748">
        <v>3739</v>
      </c>
      <c r="BF3748" s="18" t="s">
        <v>5238</v>
      </c>
      <c r="BG3748" s="312" t="s">
        <v>893</v>
      </c>
      <c r="BH3748" s="93" t="str">
        <f t="shared" si="122"/>
        <v>Texas Limestone</v>
      </c>
      <c r="BI3748" s="18" t="s">
        <v>28</v>
      </c>
      <c r="BJ3748" s="18"/>
      <c r="BK3748" s="18" t="s">
        <v>7063</v>
      </c>
      <c r="BL3748" s="100" t="str">
        <f>" "</f>
        <v xml:space="preserve"> </v>
      </c>
      <c r="BM3748" s="94" t="s">
        <v>3394</v>
      </c>
    </row>
    <row r="3749" spans="53:65" ht="15" x14ac:dyDescent="0.25">
      <c r="BA3749" s="90" t="s">
        <v>7311</v>
      </c>
      <c r="BB3749" s="90" t="s">
        <v>361</v>
      </c>
      <c r="BC3749" s="90" t="s">
        <v>7291</v>
      </c>
      <c r="BD3749" s="423"/>
      <c r="BE3749">
        <v>3740</v>
      </c>
      <c r="BF3749" s="18" t="s">
        <v>5238</v>
      </c>
      <c r="BG3749" s="312" t="s">
        <v>7312</v>
      </c>
      <c r="BH3749" s="93" t="str">
        <f t="shared" si="122"/>
        <v>Texas Lipscomb</v>
      </c>
      <c r="BI3749" s="247" t="s">
        <v>1179</v>
      </c>
      <c r="BJ3749" s="18"/>
      <c r="BK3749" s="247" t="s">
        <v>6303</v>
      </c>
      <c r="BL3749" s="248" t="s">
        <v>4566</v>
      </c>
      <c r="BM3749" s="94" t="s">
        <v>305</v>
      </c>
    </row>
    <row r="3750" spans="53:65" ht="15" x14ac:dyDescent="0.25">
      <c r="BA3750" s="91" t="s">
        <v>7313</v>
      </c>
      <c r="BB3750" s="91" t="s">
        <v>361</v>
      </c>
      <c r="BC3750" s="91" t="s">
        <v>7291</v>
      </c>
      <c r="BD3750" s="423"/>
      <c r="BE3750">
        <v>3741</v>
      </c>
      <c r="BF3750" s="18" t="s">
        <v>5238</v>
      </c>
      <c r="BG3750" s="312" t="s">
        <v>7314</v>
      </c>
      <c r="BH3750" s="93" t="str">
        <f t="shared" si="122"/>
        <v>Texas Live Oak</v>
      </c>
      <c r="BI3750" s="18" t="s">
        <v>28</v>
      </c>
      <c r="BJ3750" s="18"/>
      <c r="BK3750" s="18" t="s">
        <v>7073</v>
      </c>
      <c r="BL3750" s="100" t="str">
        <f>" "</f>
        <v xml:space="preserve"> </v>
      </c>
      <c r="BM3750" s="249" t="s">
        <v>305</v>
      </c>
    </row>
    <row r="3751" spans="53:65" ht="15" x14ac:dyDescent="0.25">
      <c r="BA3751" s="90" t="s">
        <v>7315</v>
      </c>
      <c r="BB3751" s="90" t="s">
        <v>361</v>
      </c>
      <c r="BC3751" s="90" t="s">
        <v>7291</v>
      </c>
      <c r="BD3751" s="423"/>
      <c r="BE3751">
        <v>3742</v>
      </c>
      <c r="BF3751" s="18" t="s">
        <v>5238</v>
      </c>
      <c r="BG3751" s="312" t="s">
        <v>7316</v>
      </c>
      <c r="BH3751" s="93" t="str">
        <f t="shared" ref="BH3751:BH3813" si="123">_xlfn.CONCAT(BF3751," ",BG3751)</f>
        <v>Texas Llano</v>
      </c>
      <c r="BI3751" s="18" t="s">
        <v>28</v>
      </c>
      <c r="BJ3751" s="18"/>
      <c r="BK3751" s="18" t="s">
        <v>7073</v>
      </c>
      <c r="BL3751" s="100" t="str">
        <f>" "</f>
        <v xml:space="preserve"> </v>
      </c>
      <c r="BM3751" s="94" t="s">
        <v>999</v>
      </c>
    </row>
    <row r="3752" spans="53:65" ht="15" x14ac:dyDescent="0.25">
      <c r="BA3752" s="91" t="s">
        <v>7317</v>
      </c>
      <c r="BB3752" s="91" t="s">
        <v>361</v>
      </c>
      <c r="BC3752" s="91" t="s">
        <v>7291</v>
      </c>
      <c r="BD3752" s="423"/>
      <c r="BE3752">
        <v>3743</v>
      </c>
      <c r="BF3752" s="18" t="s">
        <v>5238</v>
      </c>
      <c r="BG3752" s="312" t="s">
        <v>7318</v>
      </c>
      <c r="BH3752" s="93" t="str">
        <f t="shared" si="123"/>
        <v>Texas Loving</v>
      </c>
      <c r="BI3752" s="247" t="s">
        <v>1179</v>
      </c>
      <c r="BJ3752" s="18"/>
      <c r="BK3752" s="247" t="s">
        <v>7066</v>
      </c>
      <c r="BL3752" s="248" t="s">
        <v>1145</v>
      </c>
      <c r="BM3752" s="94" t="s">
        <v>999</v>
      </c>
    </row>
    <row r="3753" spans="53:65" ht="15" x14ac:dyDescent="0.25">
      <c r="BA3753" s="91" t="s">
        <v>7319</v>
      </c>
      <c r="BB3753" s="91" t="s">
        <v>361</v>
      </c>
      <c r="BC3753" s="91" t="s">
        <v>7291</v>
      </c>
      <c r="BD3753" s="423"/>
      <c r="BE3753">
        <v>3744</v>
      </c>
      <c r="BF3753" s="18" t="s">
        <v>5238</v>
      </c>
      <c r="BG3753" s="312" t="s">
        <v>7320</v>
      </c>
      <c r="BH3753" s="93" t="str">
        <f t="shared" si="123"/>
        <v>Texas Lubbock</v>
      </c>
      <c r="BI3753" s="247" t="s">
        <v>1179</v>
      </c>
      <c r="BJ3753" s="18"/>
      <c r="BK3753" s="247" t="s">
        <v>7066</v>
      </c>
      <c r="BL3753" s="248" t="s">
        <v>1145</v>
      </c>
      <c r="BM3753" s="94" t="s">
        <v>999</v>
      </c>
    </row>
    <row r="3754" spans="53:65" ht="15" x14ac:dyDescent="0.25">
      <c r="BA3754" s="90" t="s">
        <v>7321</v>
      </c>
      <c r="BB3754" s="90" t="s">
        <v>361</v>
      </c>
      <c r="BC3754" s="90" t="s">
        <v>7291</v>
      </c>
      <c r="BD3754" s="423"/>
      <c r="BE3754">
        <v>3745</v>
      </c>
      <c r="BF3754" s="18" t="s">
        <v>5238</v>
      </c>
      <c r="BG3754" s="312" t="s">
        <v>7322</v>
      </c>
      <c r="BH3754" s="93" t="str">
        <f t="shared" si="123"/>
        <v>Texas Lynn</v>
      </c>
      <c r="BI3754" s="247" t="s">
        <v>1179</v>
      </c>
      <c r="BJ3754" s="18"/>
      <c r="BK3754" s="247" t="s">
        <v>7066</v>
      </c>
      <c r="BL3754" s="248" t="s">
        <v>1145</v>
      </c>
      <c r="BM3754" s="94" t="s">
        <v>999</v>
      </c>
    </row>
    <row r="3755" spans="53:65" ht="15" x14ac:dyDescent="0.25">
      <c r="BA3755" s="91" t="s">
        <v>7323</v>
      </c>
      <c r="BB3755" s="91" t="s">
        <v>361</v>
      </c>
      <c r="BC3755" s="91" t="s">
        <v>7291</v>
      </c>
      <c r="BD3755" s="423"/>
      <c r="BE3755">
        <v>3746</v>
      </c>
      <c r="BF3755" s="18" t="s">
        <v>5238</v>
      </c>
      <c r="BG3755" s="312" t="s">
        <v>925</v>
      </c>
      <c r="BH3755" s="93" t="str">
        <f t="shared" si="123"/>
        <v>Texas Madison</v>
      </c>
      <c r="BI3755" s="18" t="s">
        <v>28</v>
      </c>
      <c r="BJ3755" s="18"/>
      <c r="BK3755" s="18" t="s">
        <v>7107</v>
      </c>
      <c r="BL3755" s="100" t="s">
        <v>7108</v>
      </c>
      <c r="BM3755" s="94" t="s">
        <v>999</v>
      </c>
    </row>
    <row r="3756" spans="53:65" ht="15" x14ac:dyDescent="0.25">
      <c r="BA3756" s="90" t="s">
        <v>7324</v>
      </c>
      <c r="BB3756" s="90" t="s">
        <v>361</v>
      </c>
      <c r="BC3756" s="90" t="s">
        <v>7291</v>
      </c>
      <c r="BD3756" s="423"/>
      <c r="BE3756">
        <v>3747</v>
      </c>
      <c r="BF3756" s="18" t="s">
        <v>5238</v>
      </c>
      <c r="BG3756" s="312" t="s">
        <v>943</v>
      </c>
      <c r="BH3756" s="93" t="str">
        <f t="shared" si="123"/>
        <v>Texas Marion</v>
      </c>
      <c r="BI3756" s="18" t="s">
        <v>1179</v>
      </c>
      <c r="BJ3756" s="18"/>
      <c r="BK3756" s="18" t="s">
        <v>7076</v>
      </c>
      <c r="BL3756" s="100" t="s">
        <v>1580</v>
      </c>
      <c r="BM3756" s="94" t="s">
        <v>1802</v>
      </c>
    </row>
    <row r="3757" spans="53:65" ht="15" x14ac:dyDescent="0.25">
      <c r="BA3757" s="90" t="s">
        <v>7325</v>
      </c>
      <c r="BB3757" s="90" t="s">
        <v>361</v>
      </c>
      <c r="BC3757" s="90" t="s">
        <v>7291</v>
      </c>
      <c r="BD3757" s="423"/>
      <c r="BE3757">
        <v>3748</v>
      </c>
      <c r="BF3757" s="18" t="s">
        <v>5238</v>
      </c>
      <c r="BG3757" s="312" t="s">
        <v>2008</v>
      </c>
      <c r="BH3757" s="93" t="str">
        <f t="shared" si="123"/>
        <v>Texas Martin</v>
      </c>
      <c r="BI3757" s="247" t="s">
        <v>1179</v>
      </c>
      <c r="BJ3757" s="18"/>
      <c r="BK3757" s="247" t="s">
        <v>7066</v>
      </c>
      <c r="BL3757" s="248" t="s">
        <v>1145</v>
      </c>
      <c r="BM3757" s="94" t="s">
        <v>999</v>
      </c>
    </row>
    <row r="3758" spans="53:65" ht="15" x14ac:dyDescent="0.25">
      <c r="BA3758" s="91" t="s">
        <v>7326</v>
      </c>
      <c r="BB3758" s="91" t="s">
        <v>361</v>
      </c>
      <c r="BC3758" s="91" t="s">
        <v>7291</v>
      </c>
      <c r="BD3758" s="423"/>
      <c r="BE3758">
        <v>3749</v>
      </c>
      <c r="BF3758" s="18" t="s">
        <v>5238</v>
      </c>
      <c r="BG3758" s="312" t="s">
        <v>3276</v>
      </c>
      <c r="BH3758" s="93" t="str">
        <f t="shared" si="123"/>
        <v>Texas Mason</v>
      </c>
      <c r="BI3758" s="18" t="s">
        <v>28</v>
      </c>
      <c r="BJ3758" s="18"/>
      <c r="BK3758" s="18" t="s">
        <v>7073</v>
      </c>
      <c r="BL3758" s="100" t="str">
        <f>" "</f>
        <v xml:space="preserve"> </v>
      </c>
      <c r="BM3758" s="94" t="s">
        <v>999</v>
      </c>
    </row>
    <row r="3759" spans="53:65" ht="15" x14ac:dyDescent="0.25">
      <c r="BA3759" s="90" t="s">
        <v>7327</v>
      </c>
      <c r="BB3759" s="90" t="s">
        <v>361</v>
      </c>
      <c r="BC3759" s="90" t="s">
        <v>7291</v>
      </c>
      <c r="BD3759" s="423"/>
      <c r="BE3759">
        <v>3750</v>
      </c>
      <c r="BF3759" s="18" t="s">
        <v>5238</v>
      </c>
      <c r="BG3759" s="312" t="s">
        <v>7328</v>
      </c>
      <c r="BH3759" s="93" t="str">
        <f t="shared" si="123"/>
        <v>Texas Matagorda</v>
      </c>
      <c r="BI3759" s="18" t="s">
        <v>28</v>
      </c>
      <c r="BJ3759" s="18"/>
      <c r="BK3759" s="18" t="s">
        <v>7107</v>
      </c>
      <c r="BL3759" s="100" t="s">
        <v>7108</v>
      </c>
      <c r="BM3759" s="94" t="s">
        <v>7109</v>
      </c>
    </row>
    <row r="3760" spans="53:65" ht="15" x14ac:dyDescent="0.25">
      <c r="BA3760" s="91" t="s">
        <v>7329</v>
      </c>
      <c r="BB3760" s="91" t="s">
        <v>361</v>
      </c>
      <c r="BC3760" s="91" t="s">
        <v>7291</v>
      </c>
      <c r="BD3760" s="423"/>
      <c r="BE3760">
        <v>3751</v>
      </c>
      <c r="BF3760" s="18" t="s">
        <v>5238</v>
      </c>
      <c r="BG3760" s="312" t="s">
        <v>7330</v>
      </c>
      <c r="BH3760" s="93" t="str">
        <f t="shared" si="123"/>
        <v>Texas Maverick</v>
      </c>
      <c r="BI3760" s="18" t="s">
        <v>556</v>
      </c>
      <c r="BJ3760" s="18"/>
      <c r="BK3760" s="18" t="s">
        <v>7073</v>
      </c>
      <c r="BL3760" s="100" t="str">
        <f t="shared" ref="BL3760:BL3765" si="124">" "</f>
        <v xml:space="preserve"> </v>
      </c>
      <c r="BM3760" s="94" t="s">
        <v>306</v>
      </c>
    </row>
    <row r="3761" spans="53:65" ht="15" x14ac:dyDescent="0.25">
      <c r="BA3761" s="91" t="s">
        <v>7331</v>
      </c>
      <c r="BB3761" s="91" t="s">
        <v>361</v>
      </c>
      <c r="BC3761" s="91" t="s">
        <v>7291</v>
      </c>
      <c r="BD3761" s="423"/>
      <c r="BE3761">
        <v>3752</v>
      </c>
      <c r="BF3761" s="18" t="s">
        <v>5238</v>
      </c>
      <c r="BG3761" s="312" t="s">
        <v>7332</v>
      </c>
      <c r="BH3761" s="93" t="str">
        <f t="shared" si="123"/>
        <v>Texas McCulloch</v>
      </c>
      <c r="BI3761" s="18" t="s">
        <v>28</v>
      </c>
      <c r="BJ3761" s="18"/>
      <c r="BK3761" s="18" t="s">
        <v>7073</v>
      </c>
      <c r="BL3761" s="100" t="str">
        <f t="shared" si="124"/>
        <v xml:space="preserve"> </v>
      </c>
      <c r="BM3761" s="94" t="s">
        <v>999</v>
      </c>
    </row>
    <row r="3762" spans="53:65" ht="15" x14ac:dyDescent="0.25">
      <c r="BA3762" s="91" t="s">
        <v>7333</v>
      </c>
      <c r="BB3762" s="91" t="s">
        <v>361</v>
      </c>
      <c r="BC3762" s="91" t="s">
        <v>7291</v>
      </c>
      <c r="BD3762" s="423"/>
      <c r="BE3762">
        <v>3753</v>
      </c>
      <c r="BF3762" s="18" t="s">
        <v>5238</v>
      </c>
      <c r="BG3762" s="312" t="s">
        <v>7334</v>
      </c>
      <c r="BH3762" s="93" t="str">
        <f t="shared" si="123"/>
        <v>Texas McLennan</v>
      </c>
      <c r="BI3762" s="18" t="s">
        <v>28</v>
      </c>
      <c r="BJ3762" s="18"/>
      <c r="BK3762" s="18" t="s">
        <v>7063</v>
      </c>
      <c r="BL3762" s="100" t="str">
        <f>" "</f>
        <v xml:space="preserve"> </v>
      </c>
      <c r="BM3762" s="94" t="s">
        <v>3394</v>
      </c>
    </row>
    <row r="3763" spans="53:65" ht="15" x14ac:dyDescent="0.25">
      <c r="BA3763" s="90" t="s">
        <v>7335</v>
      </c>
      <c r="BB3763" s="90" t="s">
        <v>361</v>
      </c>
      <c r="BC3763" s="90" t="s">
        <v>7291</v>
      </c>
      <c r="BD3763" s="423"/>
      <c r="BE3763">
        <v>3754</v>
      </c>
      <c r="BF3763" s="18" t="s">
        <v>5238</v>
      </c>
      <c r="BG3763" s="312" t="s">
        <v>7336</v>
      </c>
      <c r="BH3763" s="93" t="str">
        <f t="shared" si="123"/>
        <v>Texas McMullen</v>
      </c>
      <c r="BI3763" s="18" t="s">
        <v>28</v>
      </c>
      <c r="BJ3763" s="18"/>
      <c r="BK3763" s="18" t="s">
        <v>7073</v>
      </c>
      <c r="BL3763" s="100" t="str">
        <f t="shared" si="124"/>
        <v xml:space="preserve"> </v>
      </c>
      <c r="BM3763" s="94" t="s">
        <v>305</v>
      </c>
    </row>
    <row r="3764" spans="53:65" ht="15" x14ac:dyDescent="0.25">
      <c r="BA3764" s="91" t="s">
        <v>7337</v>
      </c>
      <c r="BB3764" s="91" t="s">
        <v>361</v>
      </c>
      <c r="BC3764" s="91" t="s">
        <v>7298</v>
      </c>
      <c r="BD3764" s="423"/>
      <c r="BE3764">
        <v>3755</v>
      </c>
      <c r="BF3764" s="18" t="s">
        <v>5238</v>
      </c>
      <c r="BG3764" s="312" t="s">
        <v>6198</v>
      </c>
      <c r="BH3764" s="93" t="str">
        <f t="shared" si="123"/>
        <v>Texas Medina</v>
      </c>
      <c r="BI3764" s="18" t="s">
        <v>556</v>
      </c>
      <c r="BJ3764" s="18"/>
      <c r="BK3764" s="18" t="s">
        <v>7073</v>
      </c>
      <c r="BL3764" s="100" t="str">
        <f t="shared" si="124"/>
        <v xml:space="preserve"> </v>
      </c>
      <c r="BM3764" s="94" t="s">
        <v>1125</v>
      </c>
    </row>
    <row r="3765" spans="53:65" ht="15" x14ac:dyDescent="0.25">
      <c r="BA3765" s="90" t="s">
        <v>7338</v>
      </c>
      <c r="BB3765" s="90" t="s">
        <v>361</v>
      </c>
      <c r="BC3765" s="90" t="s">
        <v>7298</v>
      </c>
      <c r="BD3765" s="423"/>
      <c r="BE3765">
        <v>3756</v>
      </c>
      <c r="BF3765" s="18" t="s">
        <v>5238</v>
      </c>
      <c r="BG3765" s="312" t="s">
        <v>3291</v>
      </c>
      <c r="BH3765" s="93" t="str">
        <f t="shared" si="123"/>
        <v>Texas Menard</v>
      </c>
      <c r="BI3765" s="18" t="s">
        <v>556</v>
      </c>
      <c r="BJ3765" s="18"/>
      <c r="BK3765" s="18" t="s">
        <v>7073</v>
      </c>
      <c r="BL3765" s="100" t="str">
        <f t="shared" si="124"/>
        <v xml:space="preserve"> </v>
      </c>
      <c r="BM3765" s="94" t="s">
        <v>306</v>
      </c>
    </row>
    <row r="3766" spans="53:65" ht="15" x14ac:dyDescent="0.25">
      <c r="BA3766" s="90" t="s">
        <v>7339</v>
      </c>
      <c r="BB3766" s="90" t="s">
        <v>361</v>
      </c>
      <c r="BC3766" s="90" t="s">
        <v>7298</v>
      </c>
      <c r="BD3766" s="423"/>
      <c r="BE3766">
        <v>3757</v>
      </c>
      <c r="BF3766" s="18" t="s">
        <v>5238</v>
      </c>
      <c r="BG3766" s="312" t="s">
        <v>4690</v>
      </c>
      <c r="BH3766" s="93" t="str">
        <f t="shared" si="123"/>
        <v>Texas Midland</v>
      </c>
      <c r="BI3766" s="247" t="s">
        <v>1179</v>
      </c>
      <c r="BJ3766" s="18"/>
      <c r="BK3766" s="247" t="s">
        <v>7066</v>
      </c>
      <c r="BL3766" s="248" t="s">
        <v>1145</v>
      </c>
      <c r="BM3766" s="94" t="s">
        <v>999</v>
      </c>
    </row>
    <row r="3767" spans="53:65" ht="15" x14ac:dyDescent="0.25">
      <c r="BA3767" s="91" t="s">
        <v>7340</v>
      </c>
      <c r="BB3767" s="91" t="s">
        <v>361</v>
      </c>
      <c r="BC3767" s="91" t="s">
        <v>7298</v>
      </c>
      <c r="BD3767" s="423"/>
      <c r="BE3767">
        <v>3758</v>
      </c>
      <c r="BF3767" s="18" t="s">
        <v>5238</v>
      </c>
      <c r="BG3767" s="312" t="s">
        <v>7341</v>
      </c>
      <c r="BH3767" s="93" t="str">
        <f t="shared" si="123"/>
        <v>Texas Milam</v>
      </c>
      <c r="BI3767" s="18" t="s">
        <v>28</v>
      </c>
      <c r="BJ3767" s="18"/>
      <c r="BK3767" s="18" t="s">
        <v>7073</v>
      </c>
      <c r="BL3767" s="100" t="str">
        <f>" "</f>
        <v xml:space="preserve"> </v>
      </c>
      <c r="BM3767" s="94" t="s">
        <v>999</v>
      </c>
    </row>
    <row r="3768" spans="53:65" ht="15" x14ac:dyDescent="0.25">
      <c r="BA3768" s="90" t="s">
        <v>7342</v>
      </c>
      <c r="BB3768" s="90" t="s">
        <v>361</v>
      </c>
      <c r="BC3768" s="90" t="s">
        <v>7298</v>
      </c>
      <c r="BD3768" s="423"/>
      <c r="BE3768">
        <v>3759</v>
      </c>
      <c r="BF3768" s="18" t="s">
        <v>5238</v>
      </c>
      <c r="BG3768" s="312" t="s">
        <v>3731</v>
      </c>
      <c r="BH3768" s="93" t="str">
        <f t="shared" si="123"/>
        <v>Texas Mills</v>
      </c>
      <c r="BI3768" s="18" t="s">
        <v>28</v>
      </c>
      <c r="BJ3768" s="18"/>
      <c r="BK3768" s="18" t="s">
        <v>7063</v>
      </c>
      <c r="BL3768" s="100" t="str">
        <f>" "</f>
        <v xml:space="preserve"> </v>
      </c>
      <c r="BM3768" s="94" t="s">
        <v>3394</v>
      </c>
    </row>
    <row r="3769" spans="53:65" ht="15" x14ac:dyDescent="0.25">
      <c r="BA3769" s="91" t="s">
        <v>7343</v>
      </c>
      <c r="BB3769" s="91" t="s">
        <v>361</v>
      </c>
      <c r="BC3769" s="91" t="s">
        <v>7298</v>
      </c>
      <c r="BD3769" s="423"/>
      <c r="BE3769">
        <v>3760</v>
      </c>
      <c r="BF3769" s="18" t="s">
        <v>5238</v>
      </c>
      <c r="BG3769" s="312" t="s">
        <v>2623</v>
      </c>
      <c r="BH3769" s="93" t="str">
        <f t="shared" si="123"/>
        <v>Texas Mitchell</v>
      </c>
      <c r="BI3769" s="247" t="s">
        <v>1179</v>
      </c>
      <c r="BJ3769" s="18"/>
      <c r="BK3769" s="247" t="s">
        <v>7066</v>
      </c>
      <c r="BL3769" s="248" t="s">
        <v>1145</v>
      </c>
      <c r="BM3769" s="94" t="s">
        <v>999</v>
      </c>
    </row>
    <row r="3770" spans="53:65" ht="15" x14ac:dyDescent="0.25">
      <c r="BA3770" s="91" t="s">
        <v>7344</v>
      </c>
      <c r="BB3770" s="91" t="s">
        <v>361</v>
      </c>
      <c r="BC3770" s="91" t="s">
        <v>7298</v>
      </c>
      <c r="BD3770" s="423"/>
      <c r="BE3770">
        <v>3761</v>
      </c>
      <c r="BF3770" s="18" t="s">
        <v>5238</v>
      </c>
      <c r="BG3770" s="312" t="s">
        <v>7345</v>
      </c>
      <c r="BH3770" s="93" t="str">
        <f t="shared" si="123"/>
        <v>Texas Montague</v>
      </c>
      <c r="BI3770" s="18" t="s">
        <v>1179</v>
      </c>
      <c r="BJ3770" s="18"/>
      <c r="BK3770" s="18" t="s">
        <v>7076</v>
      </c>
      <c r="BL3770" s="100" t="s">
        <v>5562</v>
      </c>
      <c r="BM3770" s="94" t="s">
        <v>2159</v>
      </c>
    </row>
    <row r="3771" spans="53:65" ht="15" x14ac:dyDescent="0.25">
      <c r="BA3771" s="91" t="s">
        <v>7346</v>
      </c>
      <c r="BB3771" s="91" t="s">
        <v>361</v>
      </c>
      <c r="BC3771" s="91" t="s">
        <v>7298</v>
      </c>
      <c r="BD3771" s="423"/>
      <c r="BE3771">
        <v>3762</v>
      </c>
      <c r="BF3771" s="18" t="s">
        <v>5238</v>
      </c>
      <c r="BG3771" s="312" t="s">
        <v>972</v>
      </c>
      <c r="BH3771" s="93" t="str">
        <f t="shared" si="123"/>
        <v>Texas Montgomery</v>
      </c>
      <c r="BI3771" s="18" t="s">
        <v>28</v>
      </c>
      <c r="BJ3771" s="18"/>
      <c r="BK3771" s="18" t="s">
        <v>7107</v>
      </c>
      <c r="BL3771" s="100" t="s">
        <v>7108</v>
      </c>
      <c r="BM3771" s="94" t="s">
        <v>7109</v>
      </c>
    </row>
    <row r="3772" spans="53:65" ht="15" x14ac:dyDescent="0.25">
      <c r="BA3772" s="90" t="s">
        <v>7347</v>
      </c>
      <c r="BB3772" s="90" t="s">
        <v>361</v>
      </c>
      <c r="BC3772" s="90" t="s">
        <v>7298</v>
      </c>
      <c r="BD3772" s="423"/>
      <c r="BE3772">
        <v>3763</v>
      </c>
      <c r="BF3772" s="18" t="s">
        <v>5238</v>
      </c>
      <c r="BG3772" s="312" t="s">
        <v>3892</v>
      </c>
      <c r="BH3772" s="93" t="str">
        <f t="shared" si="123"/>
        <v>Texas Morris</v>
      </c>
      <c r="BI3772" s="18" t="s">
        <v>1179</v>
      </c>
      <c r="BJ3772" s="18"/>
      <c r="BK3772" s="18" t="s">
        <v>7076</v>
      </c>
      <c r="BL3772" s="100" t="s">
        <v>1580</v>
      </c>
      <c r="BM3772" s="94" t="s">
        <v>1802</v>
      </c>
    </row>
    <row r="3773" spans="53:65" ht="15" x14ac:dyDescent="0.25">
      <c r="BA3773" s="91" t="s">
        <v>7348</v>
      </c>
      <c r="BB3773" s="91" t="s">
        <v>361</v>
      </c>
      <c r="BC3773" s="91" t="s">
        <v>7349</v>
      </c>
      <c r="BD3773" s="423"/>
      <c r="BE3773">
        <v>3764</v>
      </c>
      <c r="BF3773" s="18" t="s">
        <v>5238</v>
      </c>
      <c r="BG3773" s="312" t="s">
        <v>7350</v>
      </c>
      <c r="BH3773" s="93" t="str">
        <f t="shared" si="123"/>
        <v>Texas Motley</v>
      </c>
      <c r="BI3773" s="247" t="s">
        <v>1179</v>
      </c>
      <c r="BJ3773" s="18"/>
      <c r="BK3773" s="247" t="s">
        <v>6303</v>
      </c>
      <c r="BL3773" s="248" t="s">
        <v>4566</v>
      </c>
      <c r="BM3773" s="94" t="s">
        <v>305</v>
      </c>
    </row>
    <row r="3774" spans="53:65" ht="15" x14ac:dyDescent="0.25">
      <c r="BA3774" s="90" t="s">
        <v>7351</v>
      </c>
      <c r="BB3774" s="90" t="s">
        <v>361</v>
      </c>
      <c r="BC3774" s="90" t="s">
        <v>7349</v>
      </c>
      <c r="BD3774" s="423"/>
      <c r="BE3774">
        <v>3765</v>
      </c>
      <c r="BF3774" s="18" t="s">
        <v>5238</v>
      </c>
      <c r="BG3774" s="312" t="s">
        <v>7352</v>
      </c>
      <c r="BH3774" s="93" t="str">
        <f t="shared" si="123"/>
        <v>Texas Nacogdoches</v>
      </c>
      <c r="BI3774" s="18" t="s">
        <v>28</v>
      </c>
      <c r="BJ3774" s="18"/>
      <c r="BK3774" s="18" t="s">
        <v>7069</v>
      </c>
      <c r="BL3774" s="100" t="s">
        <v>7070</v>
      </c>
      <c r="BM3774" s="249" t="s">
        <v>306</v>
      </c>
    </row>
    <row r="3775" spans="53:65" ht="15" x14ac:dyDescent="0.25">
      <c r="BA3775" s="90" t="s">
        <v>7353</v>
      </c>
      <c r="BB3775" s="90" t="s">
        <v>361</v>
      </c>
      <c r="BC3775" s="90" t="s">
        <v>7349</v>
      </c>
      <c r="BD3775" s="423"/>
      <c r="BE3775">
        <v>3766</v>
      </c>
      <c r="BF3775" s="18" t="s">
        <v>5238</v>
      </c>
      <c r="BG3775" s="312" t="s">
        <v>7354</v>
      </c>
      <c r="BH3775" s="93" t="str">
        <f t="shared" si="123"/>
        <v>Texas Navarro</v>
      </c>
      <c r="BI3775" s="18" t="s">
        <v>28</v>
      </c>
      <c r="BJ3775" s="18"/>
      <c r="BK3775" s="18" t="s">
        <v>7063</v>
      </c>
      <c r="BL3775" s="100" t="str">
        <f>" "</f>
        <v xml:space="preserve"> </v>
      </c>
      <c r="BM3775" s="94" t="s">
        <v>1802</v>
      </c>
    </row>
    <row r="3776" spans="53:65" ht="15" x14ac:dyDescent="0.25">
      <c r="BA3776" s="91" t="s">
        <v>7355</v>
      </c>
      <c r="BB3776" s="91" t="s">
        <v>361</v>
      </c>
      <c r="BC3776" s="91" t="s">
        <v>7349</v>
      </c>
      <c r="BD3776" s="423"/>
      <c r="BE3776">
        <v>3767</v>
      </c>
      <c r="BF3776" s="18" t="s">
        <v>5238</v>
      </c>
      <c r="BG3776" s="312" t="s">
        <v>1334</v>
      </c>
      <c r="BH3776" s="93" t="str">
        <f t="shared" si="123"/>
        <v>Texas Newton</v>
      </c>
      <c r="BI3776" s="18" t="s">
        <v>28</v>
      </c>
      <c r="BJ3776" s="18"/>
      <c r="BK3776" s="18" t="s">
        <v>7069</v>
      </c>
      <c r="BL3776" s="100" t="s">
        <v>7070</v>
      </c>
      <c r="BM3776" s="95" t="s">
        <v>306</v>
      </c>
    </row>
    <row r="3777" spans="53:65" ht="15" x14ac:dyDescent="0.25">
      <c r="BA3777" s="90" t="s">
        <v>7356</v>
      </c>
      <c r="BB3777" s="90" t="s">
        <v>361</v>
      </c>
      <c r="BC3777" s="90" t="s">
        <v>7349</v>
      </c>
      <c r="BD3777" s="423"/>
      <c r="BE3777">
        <v>3768</v>
      </c>
      <c r="BF3777" s="18" t="s">
        <v>5238</v>
      </c>
      <c r="BG3777" s="312" t="s">
        <v>7357</v>
      </c>
      <c r="BH3777" s="93" t="str">
        <f t="shared" si="123"/>
        <v>Texas Nolan</v>
      </c>
      <c r="BI3777" s="247" t="s">
        <v>1179</v>
      </c>
      <c r="BJ3777" s="18"/>
      <c r="BK3777" s="247" t="s">
        <v>7066</v>
      </c>
      <c r="BL3777" s="248" t="s">
        <v>1145</v>
      </c>
      <c r="BM3777" s="94" t="s">
        <v>999</v>
      </c>
    </row>
    <row r="3778" spans="53:65" ht="15" x14ac:dyDescent="0.25">
      <c r="BA3778" s="91" t="s">
        <v>7358</v>
      </c>
      <c r="BB3778" s="91" t="s">
        <v>361</v>
      </c>
      <c r="BC3778" s="91" t="s">
        <v>7349</v>
      </c>
      <c r="BD3778" s="423"/>
      <c r="BE3778">
        <v>3769</v>
      </c>
      <c r="BF3778" s="18" t="s">
        <v>5238</v>
      </c>
      <c r="BG3778" s="312" t="s">
        <v>7359</v>
      </c>
      <c r="BH3778" s="93" t="str">
        <f t="shared" si="123"/>
        <v>Texas Nueces</v>
      </c>
      <c r="BI3778" s="18" t="s">
        <v>28</v>
      </c>
      <c r="BJ3778" s="18"/>
      <c r="BK3778" s="18" t="s">
        <v>7073</v>
      </c>
      <c r="BL3778" s="100" t="str">
        <f>" "</f>
        <v xml:space="preserve"> </v>
      </c>
      <c r="BM3778" s="94" t="s">
        <v>305</v>
      </c>
    </row>
    <row r="3779" spans="53:65" ht="15" x14ac:dyDescent="0.25">
      <c r="BA3779" s="91" t="s">
        <v>7360</v>
      </c>
      <c r="BB3779" s="91" t="s">
        <v>361</v>
      </c>
      <c r="BC3779" s="91" t="s">
        <v>7349</v>
      </c>
      <c r="BD3779" s="423"/>
      <c r="BE3779">
        <v>3770</v>
      </c>
      <c r="BF3779" s="18" t="s">
        <v>5238</v>
      </c>
      <c r="BG3779" s="312" t="s">
        <v>7361</v>
      </c>
      <c r="BH3779" s="93" t="str">
        <f t="shared" si="123"/>
        <v>Texas Ochiltree</v>
      </c>
      <c r="BI3779" s="247" t="s">
        <v>1179</v>
      </c>
      <c r="BJ3779" s="18"/>
      <c r="BK3779" s="247" t="s">
        <v>6303</v>
      </c>
      <c r="BL3779" s="248" t="s">
        <v>4566</v>
      </c>
      <c r="BM3779" s="94" t="s">
        <v>305</v>
      </c>
    </row>
    <row r="3780" spans="53:65" ht="15" x14ac:dyDescent="0.25">
      <c r="BA3780" s="90" t="s">
        <v>7362</v>
      </c>
      <c r="BB3780" s="90" t="s">
        <v>361</v>
      </c>
      <c r="BC3780" s="90" t="s">
        <v>7349</v>
      </c>
      <c r="BD3780" s="423"/>
      <c r="BE3780">
        <v>3771</v>
      </c>
      <c r="BF3780" s="18" t="s">
        <v>5238</v>
      </c>
      <c r="BG3780" s="312" t="s">
        <v>4217</v>
      </c>
      <c r="BH3780" s="93" t="str">
        <f t="shared" si="123"/>
        <v>Texas Oldham</v>
      </c>
      <c r="BI3780" s="247" t="s">
        <v>1179</v>
      </c>
      <c r="BJ3780" s="18"/>
      <c r="BK3780" s="247" t="s">
        <v>6303</v>
      </c>
      <c r="BL3780" s="248" t="s">
        <v>4566</v>
      </c>
      <c r="BM3780" s="249" t="s">
        <v>305</v>
      </c>
    </row>
    <row r="3781" spans="53:65" ht="15" x14ac:dyDescent="0.25">
      <c r="BA3781" s="91" t="s">
        <v>7363</v>
      </c>
      <c r="BB3781" s="91" t="s">
        <v>361</v>
      </c>
      <c r="BC3781" s="91" t="s">
        <v>7349</v>
      </c>
      <c r="BD3781" s="423"/>
      <c r="BE3781">
        <v>3772</v>
      </c>
      <c r="BF3781" s="18" t="s">
        <v>5238</v>
      </c>
      <c r="BG3781" s="312" t="s">
        <v>1492</v>
      </c>
      <c r="BH3781" s="93" t="str">
        <f t="shared" si="123"/>
        <v>Texas Orange</v>
      </c>
      <c r="BI3781" s="18" t="s">
        <v>28</v>
      </c>
      <c r="BJ3781" s="18"/>
      <c r="BK3781" s="18" t="s">
        <v>7069</v>
      </c>
      <c r="BL3781" s="100" t="s">
        <v>7070</v>
      </c>
      <c r="BM3781" s="94" t="s">
        <v>306</v>
      </c>
    </row>
    <row r="3782" spans="53:65" ht="15" x14ac:dyDescent="0.25">
      <c r="BA3782" s="90" t="s">
        <v>7364</v>
      </c>
      <c r="BB3782" s="90" t="s">
        <v>361</v>
      </c>
      <c r="BC3782" s="90" t="s">
        <v>7349</v>
      </c>
      <c r="BD3782" s="423"/>
      <c r="BE3782">
        <v>3773</v>
      </c>
      <c r="BF3782" s="18" t="s">
        <v>5238</v>
      </c>
      <c r="BG3782" s="312" t="s">
        <v>7365</v>
      </c>
      <c r="BH3782" s="93" t="str">
        <f t="shared" si="123"/>
        <v>Texas Palo Pinto</v>
      </c>
      <c r="BI3782" s="18" t="s">
        <v>1179</v>
      </c>
      <c r="BJ3782" s="18"/>
      <c r="BK3782" s="18" t="s">
        <v>7076</v>
      </c>
      <c r="BL3782" s="100" t="s">
        <v>5562</v>
      </c>
      <c r="BM3782" s="94" t="s">
        <v>2159</v>
      </c>
    </row>
    <row r="3783" spans="53:65" ht="15" x14ac:dyDescent="0.25">
      <c r="BA3783" s="90" t="s">
        <v>7366</v>
      </c>
      <c r="BB3783" s="90" t="s">
        <v>361</v>
      </c>
      <c r="BC3783" s="90" t="s">
        <v>7349</v>
      </c>
      <c r="BD3783" s="423"/>
      <c r="BE3783">
        <v>3774</v>
      </c>
      <c r="BF3783" s="18" t="s">
        <v>5238</v>
      </c>
      <c r="BG3783" s="312" t="s">
        <v>5019</v>
      </c>
      <c r="BH3783" s="93" t="str">
        <f t="shared" si="123"/>
        <v>Texas Panola</v>
      </c>
      <c r="BI3783" s="18" t="s">
        <v>28</v>
      </c>
      <c r="BJ3783" s="18"/>
      <c r="BK3783" s="18" t="s">
        <v>7063</v>
      </c>
      <c r="BL3783" s="100" t="str">
        <f>" "</f>
        <v xml:space="preserve"> </v>
      </c>
      <c r="BM3783" s="94" t="s">
        <v>1802</v>
      </c>
    </row>
    <row r="3784" spans="53:65" ht="15" x14ac:dyDescent="0.25">
      <c r="BA3784" s="91" t="s">
        <v>7367</v>
      </c>
      <c r="BB3784" s="91" t="s">
        <v>361</v>
      </c>
      <c r="BC3784" s="91" t="s">
        <v>7349</v>
      </c>
      <c r="BD3784" s="423"/>
      <c r="BE3784">
        <v>3775</v>
      </c>
      <c r="BF3784" s="18" t="s">
        <v>5238</v>
      </c>
      <c r="BG3784" s="312" t="s">
        <v>7368</v>
      </c>
      <c r="BH3784" s="93" t="str">
        <f t="shared" si="123"/>
        <v>Texas Parker</v>
      </c>
      <c r="BI3784" s="18" t="s">
        <v>1179</v>
      </c>
      <c r="BJ3784" s="18"/>
      <c r="BK3784" s="18" t="s">
        <v>7076</v>
      </c>
      <c r="BL3784" s="100" t="s">
        <v>5562</v>
      </c>
      <c r="BM3784" s="94" t="s">
        <v>2159</v>
      </c>
    </row>
    <row r="3785" spans="53:65" ht="15" x14ac:dyDescent="0.25">
      <c r="BA3785" s="90" t="s">
        <v>7369</v>
      </c>
      <c r="BB3785" s="90" t="s">
        <v>361</v>
      </c>
      <c r="BC3785" s="90" t="s">
        <v>7349</v>
      </c>
      <c r="BD3785" s="423"/>
      <c r="BE3785">
        <v>3776</v>
      </c>
      <c r="BF3785" s="18" t="s">
        <v>5238</v>
      </c>
      <c r="BG3785" s="312" t="s">
        <v>7370</v>
      </c>
      <c r="BH3785" s="93" t="str">
        <f t="shared" si="123"/>
        <v>Texas Parmer</v>
      </c>
      <c r="BI3785" s="247" t="s">
        <v>1179</v>
      </c>
      <c r="BJ3785" s="18"/>
      <c r="BK3785" s="247" t="s">
        <v>6303</v>
      </c>
      <c r="BL3785" s="248" t="s">
        <v>4566</v>
      </c>
      <c r="BM3785" s="94" t="s">
        <v>305</v>
      </c>
    </row>
    <row r="3786" spans="53:65" ht="15" x14ac:dyDescent="0.25">
      <c r="BA3786" s="91" t="s">
        <v>7371</v>
      </c>
      <c r="BB3786" s="91" t="s">
        <v>361</v>
      </c>
      <c r="BC3786" s="91" t="s">
        <v>7349</v>
      </c>
      <c r="BD3786" s="423"/>
      <c r="BE3786">
        <v>3777</v>
      </c>
      <c r="BF3786" s="18" t="s">
        <v>5238</v>
      </c>
      <c r="BG3786" s="312" t="s">
        <v>7372</v>
      </c>
      <c r="BH3786" s="93" t="str">
        <f t="shared" si="123"/>
        <v>Texas Pecos</v>
      </c>
      <c r="BI3786" s="247" t="s">
        <v>1179</v>
      </c>
      <c r="BJ3786" s="18"/>
      <c r="BK3786" s="247" t="s">
        <v>7066</v>
      </c>
      <c r="BL3786" s="248" t="s">
        <v>1145</v>
      </c>
      <c r="BM3786" s="249" t="s">
        <v>999</v>
      </c>
    </row>
    <row r="3787" spans="53:65" ht="15" x14ac:dyDescent="0.25">
      <c r="BA3787" s="91" t="s">
        <v>7373</v>
      </c>
      <c r="BB3787" s="91" t="s">
        <v>361</v>
      </c>
      <c r="BC3787" s="91" t="s">
        <v>7349</v>
      </c>
      <c r="BD3787" s="423"/>
      <c r="BE3787">
        <v>3778</v>
      </c>
      <c r="BF3787" s="18" t="s">
        <v>5238</v>
      </c>
      <c r="BG3787" s="312" t="s">
        <v>1351</v>
      </c>
      <c r="BH3787" s="93" t="str">
        <f t="shared" si="123"/>
        <v>Texas Polk</v>
      </c>
      <c r="BI3787" s="18" t="s">
        <v>28</v>
      </c>
      <c r="BJ3787" s="18"/>
      <c r="BK3787" s="18" t="s">
        <v>7069</v>
      </c>
      <c r="BL3787" s="100" t="s">
        <v>7070</v>
      </c>
      <c r="BM3787" s="94" t="s">
        <v>306</v>
      </c>
    </row>
    <row r="3788" spans="53:65" ht="15" x14ac:dyDescent="0.25">
      <c r="BA3788" s="90" t="s">
        <v>7374</v>
      </c>
      <c r="BB3788" s="90" t="s">
        <v>361</v>
      </c>
      <c r="BC3788" s="90" t="s">
        <v>7349</v>
      </c>
      <c r="BD3788" s="423"/>
      <c r="BE3788">
        <v>3779</v>
      </c>
      <c r="BF3788" s="18" t="s">
        <v>5238</v>
      </c>
      <c r="BG3788" s="312" t="s">
        <v>6575</v>
      </c>
      <c r="BH3788" s="93" t="str">
        <f t="shared" si="123"/>
        <v>Texas Potter</v>
      </c>
      <c r="BI3788" s="247" t="s">
        <v>1179</v>
      </c>
      <c r="BJ3788" s="18"/>
      <c r="BK3788" s="247" t="s">
        <v>6303</v>
      </c>
      <c r="BL3788" s="248" t="s">
        <v>4566</v>
      </c>
      <c r="BM3788" s="94" t="s">
        <v>305</v>
      </c>
    </row>
    <row r="3789" spans="53:65" ht="15" x14ac:dyDescent="0.25">
      <c r="BA3789" s="91" t="s">
        <v>7375</v>
      </c>
      <c r="BB3789" s="91" t="s">
        <v>361</v>
      </c>
      <c r="BC3789" s="91" t="s">
        <v>7349</v>
      </c>
      <c r="BD3789" s="423"/>
      <c r="BE3789">
        <v>3780</v>
      </c>
      <c r="BF3789" s="18" t="s">
        <v>5238</v>
      </c>
      <c r="BG3789" s="312" t="s">
        <v>7376</v>
      </c>
      <c r="BH3789" s="93" t="str">
        <f t="shared" si="123"/>
        <v>Texas Presidio</v>
      </c>
      <c r="BI3789" s="247" t="s">
        <v>1179</v>
      </c>
      <c r="BJ3789" s="18"/>
      <c r="BK3789" s="247" t="s">
        <v>7066</v>
      </c>
      <c r="BL3789" s="248" t="s">
        <v>1145</v>
      </c>
      <c r="BM3789" s="249" t="s">
        <v>999</v>
      </c>
    </row>
    <row r="3790" spans="53:65" ht="15" x14ac:dyDescent="0.25">
      <c r="BA3790" s="90" t="s">
        <v>7377</v>
      </c>
      <c r="BB3790" s="90" t="s">
        <v>361</v>
      </c>
      <c r="BC3790" s="90" t="s">
        <v>7349</v>
      </c>
      <c r="BD3790" s="423"/>
      <c r="BE3790">
        <v>3781</v>
      </c>
      <c r="BF3790" s="18" t="s">
        <v>5238</v>
      </c>
      <c r="BG3790" s="312" t="s">
        <v>7378</v>
      </c>
      <c r="BH3790" s="93" t="str">
        <f t="shared" si="123"/>
        <v>Texas Rains</v>
      </c>
      <c r="BI3790" s="18" t="s">
        <v>1179</v>
      </c>
      <c r="BJ3790" s="18"/>
      <c r="BK3790" s="18" t="s">
        <v>7076</v>
      </c>
      <c r="BL3790" s="100" t="s">
        <v>1580</v>
      </c>
      <c r="BM3790" s="94" t="s">
        <v>1802</v>
      </c>
    </row>
    <row r="3791" spans="53:65" ht="15" x14ac:dyDescent="0.25">
      <c r="BA3791" s="90" t="s">
        <v>7379</v>
      </c>
      <c r="BB3791" s="90" t="s">
        <v>361</v>
      </c>
      <c r="BC3791" s="90" t="s">
        <v>7349</v>
      </c>
      <c r="BD3791" s="423"/>
      <c r="BE3791">
        <v>3782</v>
      </c>
      <c r="BF3791" s="18" t="s">
        <v>5238</v>
      </c>
      <c r="BG3791" s="312" t="s">
        <v>7380</v>
      </c>
      <c r="BH3791" s="93" t="str">
        <f t="shared" si="123"/>
        <v>Texas Randall</v>
      </c>
      <c r="BI3791" s="247" t="s">
        <v>1179</v>
      </c>
      <c r="BJ3791" s="18"/>
      <c r="BK3791" s="247" t="s">
        <v>6303</v>
      </c>
      <c r="BL3791" s="248" t="s">
        <v>4566</v>
      </c>
      <c r="BM3791" s="94" t="s">
        <v>305</v>
      </c>
    </row>
    <row r="3792" spans="53:65" ht="15" x14ac:dyDescent="0.25">
      <c r="BA3792" s="91" t="s">
        <v>7381</v>
      </c>
      <c r="BB3792" s="91" t="s">
        <v>361</v>
      </c>
      <c r="BC3792" s="91" t="s">
        <v>7349</v>
      </c>
      <c r="BD3792" s="423"/>
      <c r="BE3792">
        <v>3783</v>
      </c>
      <c r="BF3792" s="18" t="s">
        <v>5238</v>
      </c>
      <c r="BG3792" s="312" t="s">
        <v>7382</v>
      </c>
      <c r="BH3792" s="93" t="str">
        <f t="shared" si="123"/>
        <v>Texas Reagan</v>
      </c>
      <c r="BI3792" s="247" t="s">
        <v>1179</v>
      </c>
      <c r="BJ3792" s="18"/>
      <c r="BK3792" s="247" t="s">
        <v>7066</v>
      </c>
      <c r="BL3792" s="248" t="s">
        <v>1145</v>
      </c>
      <c r="BM3792" s="249" t="s">
        <v>999</v>
      </c>
    </row>
    <row r="3793" spans="53:65" ht="15" x14ac:dyDescent="0.25">
      <c r="BA3793" s="90" t="s">
        <v>7383</v>
      </c>
      <c r="BB3793" s="90" t="s">
        <v>361</v>
      </c>
      <c r="BC3793" s="90" t="s">
        <v>7349</v>
      </c>
      <c r="BD3793" s="423"/>
      <c r="BE3793">
        <v>3784</v>
      </c>
      <c r="BF3793" s="18" t="s">
        <v>5238</v>
      </c>
      <c r="BG3793" s="312" t="s">
        <v>7384</v>
      </c>
      <c r="BH3793" s="93" t="str">
        <f t="shared" si="123"/>
        <v>Texas Real</v>
      </c>
      <c r="BI3793" s="18" t="s">
        <v>556</v>
      </c>
      <c r="BJ3793" s="18"/>
      <c r="BK3793" s="18" t="s">
        <v>7073</v>
      </c>
      <c r="BL3793" s="100" t="str">
        <f>" "</f>
        <v xml:space="preserve"> </v>
      </c>
      <c r="BM3793" s="94" t="s">
        <v>306</v>
      </c>
    </row>
    <row r="3794" spans="53:65" ht="15" x14ac:dyDescent="0.25">
      <c r="BA3794" s="91" t="s">
        <v>7385</v>
      </c>
      <c r="BB3794" s="91" t="s">
        <v>361</v>
      </c>
      <c r="BC3794" s="91" t="s">
        <v>7349</v>
      </c>
      <c r="BD3794" s="423"/>
      <c r="BE3794">
        <v>3785</v>
      </c>
      <c r="BF3794" s="18" t="s">
        <v>5238</v>
      </c>
      <c r="BG3794" s="312" t="s">
        <v>7386</v>
      </c>
      <c r="BH3794" s="93" t="str">
        <f t="shared" si="123"/>
        <v>Texas Reeves</v>
      </c>
      <c r="BI3794" s="247" t="s">
        <v>1179</v>
      </c>
      <c r="BJ3794" s="18"/>
      <c r="BK3794" s="247" t="s">
        <v>7066</v>
      </c>
      <c r="BL3794" s="248" t="s">
        <v>1145</v>
      </c>
      <c r="BM3794" s="94" t="s">
        <v>999</v>
      </c>
    </row>
    <row r="3795" spans="53:65" ht="15" x14ac:dyDescent="0.25">
      <c r="BA3795" s="91" t="s">
        <v>7387</v>
      </c>
      <c r="BB3795" s="91" t="s">
        <v>361</v>
      </c>
      <c r="BC3795" s="91" t="s">
        <v>7349</v>
      </c>
      <c r="BD3795" s="423"/>
      <c r="BE3795">
        <v>3786</v>
      </c>
      <c r="BF3795" s="18" t="s">
        <v>5238</v>
      </c>
      <c r="BG3795" s="312" t="s">
        <v>7388</v>
      </c>
      <c r="BH3795" s="93" t="str">
        <f t="shared" si="123"/>
        <v>Texas Refugio</v>
      </c>
      <c r="BI3795" s="18" t="s">
        <v>28</v>
      </c>
      <c r="BJ3795" s="18"/>
      <c r="BK3795" s="18" t="s">
        <v>7073</v>
      </c>
      <c r="BL3795" s="100" t="str">
        <f>" "</f>
        <v xml:space="preserve"> </v>
      </c>
      <c r="BM3795" s="94" t="s">
        <v>305</v>
      </c>
    </row>
    <row r="3796" spans="53:65" ht="15" x14ac:dyDescent="0.25">
      <c r="BA3796" s="90" t="s">
        <v>7389</v>
      </c>
      <c r="BB3796" s="90" t="s">
        <v>361</v>
      </c>
      <c r="BC3796" s="90" t="s">
        <v>7349</v>
      </c>
      <c r="BD3796" s="423"/>
      <c r="BE3796">
        <v>3787</v>
      </c>
      <c r="BF3796" s="18" t="s">
        <v>5238</v>
      </c>
      <c r="BG3796" s="312" t="s">
        <v>7390</v>
      </c>
      <c r="BH3796" s="93" t="str">
        <f t="shared" si="123"/>
        <v>Texas Rid River</v>
      </c>
      <c r="BI3796" s="18" t="s">
        <v>1179</v>
      </c>
      <c r="BJ3796" s="18"/>
      <c r="BK3796" s="18" t="s">
        <v>7076</v>
      </c>
      <c r="BL3796" s="100" t="s">
        <v>1580</v>
      </c>
      <c r="BM3796" s="94" t="s">
        <v>1802</v>
      </c>
    </row>
    <row r="3797" spans="53:65" ht="15" x14ac:dyDescent="0.25">
      <c r="BA3797" s="91" t="s">
        <v>7391</v>
      </c>
      <c r="BB3797" s="91" t="s">
        <v>361</v>
      </c>
      <c r="BC3797" s="91" t="s">
        <v>7349</v>
      </c>
      <c r="BD3797" s="423"/>
      <c r="BE3797">
        <v>3788</v>
      </c>
      <c r="BF3797" s="18" t="s">
        <v>5238</v>
      </c>
      <c r="BG3797" s="312" t="s">
        <v>6818</v>
      </c>
      <c r="BH3797" s="93" t="str">
        <f t="shared" si="123"/>
        <v>Texas Roberts</v>
      </c>
      <c r="BI3797" s="247" t="s">
        <v>1179</v>
      </c>
      <c r="BJ3797" s="18"/>
      <c r="BK3797" s="247" t="s">
        <v>6303</v>
      </c>
      <c r="BL3797" s="248" t="s">
        <v>4566</v>
      </c>
      <c r="BM3797" s="94" t="s">
        <v>305</v>
      </c>
    </row>
    <row r="3798" spans="53:65" ht="15" x14ac:dyDescent="0.25">
      <c r="BA3798" s="90" t="s">
        <v>7392</v>
      </c>
      <c r="BB3798" s="90" t="s">
        <v>361</v>
      </c>
      <c r="BC3798" s="90" t="s">
        <v>7349</v>
      </c>
      <c r="BD3798" s="423"/>
      <c r="BE3798">
        <v>3789</v>
      </c>
      <c r="BF3798" s="18" t="s">
        <v>5238</v>
      </c>
      <c r="BG3798" s="312" t="s">
        <v>4237</v>
      </c>
      <c r="BH3798" s="93" t="str">
        <f t="shared" si="123"/>
        <v>Texas Robertson</v>
      </c>
      <c r="BI3798" s="18" t="s">
        <v>28</v>
      </c>
      <c r="BJ3798" s="18"/>
      <c r="BK3798" s="18" t="s">
        <v>7107</v>
      </c>
      <c r="BL3798" s="100" t="s">
        <v>7108</v>
      </c>
      <c r="BM3798" s="249" t="s">
        <v>305</v>
      </c>
    </row>
    <row r="3799" spans="53:65" ht="15" x14ac:dyDescent="0.25">
      <c r="BA3799" s="90" t="s">
        <v>7393</v>
      </c>
      <c r="BB3799" s="90" t="s">
        <v>361</v>
      </c>
      <c r="BC3799" s="90" t="s">
        <v>7349</v>
      </c>
      <c r="BD3799" s="423"/>
      <c r="BE3799">
        <v>3790</v>
      </c>
      <c r="BF3799" s="18" t="s">
        <v>5238</v>
      </c>
      <c r="BG3799" s="312" t="s">
        <v>7394</v>
      </c>
      <c r="BH3799" s="93" t="str">
        <f t="shared" si="123"/>
        <v>Texas Rockwall</v>
      </c>
      <c r="BI3799" s="18" t="s">
        <v>1179</v>
      </c>
      <c r="BJ3799" s="18"/>
      <c r="BK3799" s="18" t="s">
        <v>7076</v>
      </c>
      <c r="BL3799" s="100" t="s">
        <v>1580</v>
      </c>
      <c r="BM3799" s="94" t="s">
        <v>1802</v>
      </c>
    </row>
    <row r="3800" spans="53:65" ht="15" x14ac:dyDescent="0.25">
      <c r="BA3800" s="91" t="s">
        <v>7395</v>
      </c>
      <c r="BB3800" s="91" t="s">
        <v>361</v>
      </c>
      <c r="BC3800" s="91" t="s">
        <v>7349</v>
      </c>
      <c r="BD3800" s="423"/>
      <c r="BE3800">
        <v>3791</v>
      </c>
      <c r="BF3800" s="18" t="s">
        <v>5238</v>
      </c>
      <c r="BG3800" s="312" t="s">
        <v>7396</v>
      </c>
      <c r="BH3800" s="93" t="str">
        <f t="shared" si="123"/>
        <v>Texas Runnels</v>
      </c>
      <c r="BI3800" s="247" t="s">
        <v>1179</v>
      </c>
      <c r="BJ3800" s="18"/>
      <c r="BK3800" s="247" t="s">
        <v>7066</v>
      </c>
      <c r="BL3800" s="248" t="s">
        <v>1145</v>
      </c>
      <c r="BM3800" s="94" t="s">
        <v>999</v>
      </c>
    </row>
    <row r="3801" spans="53:65" ht="15" x14ac:dyDescent="0.25">
      <c r="BA3801" s="90" t="s">
        <v>7397</v>
      </c>
      <c r="BB3801" s="90" t="s">
        <v>361</v>
      </c>
      <c r="BC3801" s="90" t="s">
        <v>7349</v>
      </c>
      <c r="BD3801" s="423"/>
      <c r="BE3801">
        <v>3792</v>
      </c>
      <c r="BF3801" s="18" t="s">
        <v>5238</v>
      </c>
      <c r="BG3801" s="312" t="s">
        <v>7398</v>
      </c>
      <c r="BH3801" s="93" t="str">
        <f t="shared" si="123"/>
        <v>Texas Rusk</v>
      </c>
      <c r="BI3801" s="18" t="s">
        <v>28</v>
      </c>
      <c r="BJ3801" s="18"/>
      <c r="BK3801" s="18" t="s">
        <v>7063</v>
      </c>
      <c r="BL3801" s="100" t="str">
        <f>" "</f>
        <v xml:space="preserve"> </v>
      </c>
      <c r="BM3801" s="94" t="s">
        <v>1802</v>
      </c>
    </row>
    <row r="3802" spans="53:65" ht="15" x14ac:dyDescent="0.25">
      <c r="BA3802" s="91" t="s">
        <v>7399</v>
      </c>
      <c r="BB3802" s="91" t="s">
        <v>361</v>
      </c>
      <c r="BC3802" s="91" t="s">
        <v>7349</v>
      </c>
      <c r="BD3802" s="423"/>
      <c r="BE3802">
        <v>3793</v>
      </c>
      <c r="BF3802" s="18" t="s">
        <v>5238</v>
      </c>
      <c r="BG3802" s="312" t="s">
        <v>4387</v>
      </c>
      <c r="BH3802" s="93" t="str">
        <f t="shared" si="123"/>
        <v>Texas Sabine</v>
      </c>
      <c r="BI3802" s="18" t="s">
        <v>28</v>
      </c>
      <c r="BJ3802" s="18"/>
      <c r="BK3802" s="18" t="s">
        <v>7069</v>
      </c>
      <c r="BL3802" s="100" t="s">
        <v>7070</v>
      </c>
      <c r="BM3802" s="95" t="s">
        <v>306</v>
      </c>
    </row>
    <row r="3803" spans="53:65" ht="15" x14ac:dyDescent="0.25">
      <c r="BA3803" s="90" t="s">
        <v>7400</v>
      </c>
      <c r="BB3803" s="90" t="s">
        <v>361</v>
      </c>
      <c r="BC3803" s="90" t="s">
        <v>7349</v>
      </c>
      <c r="BD3803" s="423"/>
      <c r="BE3803">
        <v>3794</v>
      </c>
      <c r="BF3803" s="18" t="s">
        <v>5238</v>
      </c>
      <c r="BG3803" s="312" t="s">
        <v>7401</v>
      </c>
      <c r="BH3803" s="93" t="str">
        <f t="shared" si="123"/>
        <v>Texas San Augustine</v>
      </c>
      <c r="BI3803" s="18" t="s">
        <v>28</v>
      </c>
      <c r="BJ3803" s="18"/>
      <c r="BK3803" s="18" t="s">
        <v>7069</v>
      </c>
      <c r="BL3803" s="100" t="s">
        <v>7070</v>
      </c>
      <c r="BM3803" s="95" t="s">
        <v>306</v>
      </c>
    </row>
    <row r="3804" spans="53:65" ht="15" x14ac:dyDescent="0.25">
      <c r="BA3804" s="91" t="s">
        <v>7402</v>
      </c>
      <c r="BB3804" s="91" t="s">
        <v>361</v>
      </c>
      <c r="BC3804" s="91" t="s">
        <v>7349</v>
      </c>
      <c r="BD3804" s="423"/>
      <c r="BE3804">
        <v>3795</v>
      </c>
      <c r="BF3804" s="18" t="s">
        <v>5238</v>
      </c>
      <c r="BG3804" s="312" t="s">
        <v>7403</v>
      </c>
      <c r="BH3804" s="93" t="str">
        <f t="shared" si="123"/>
        <v>Texas San Jacinto</v>
      </c>
      <c r="BI3804" s="18" t="s">
        <v>28</v>
      </c>
      <c r="BJ3804" s="18"/>
      <c r="BK3804" s="18" t="s">
        <v>7107</v>
      </c>
      <c r="BL3804" s="100" t="s">
        <v>7108</v>
      </c>
      <c r="BM3804" s="94" t="s">
        <v>7109</v>
      </c>
    </row>
    <row r="3805" spans="53:65" ht="15" x14ac:dyDescent="0.25">
      <c r="BA3805" s="91" t="s">
        <v>7404</v>
      </c>
      <c r="BB3805" s="91" t="s">
        <v>361</v>
      </c>
      <c r="BC3805" s="91" t="s">
        <v>7349</v>
      </c>
      <c r="BD3805" s="423"/>
      <c r="BE3805">
        <v>3796</v>
      </c>
      <c r="BF3805" s="18" t="s">
        <v>5238</v>
      </c>
      <c r="BG3805" s="312" t="s">
        <v>7405</v>
      </c>
      <c r="BH3805" s="93" t="str">
        <f t="shared" si="123"/>
        <v>Texas San Patricio</v>
      </c>
      <c r="BI3805" s="18" t="s">
        <v>28</v>
      </c>
      <c r="BJ3805" s="18"/>
      <c r="BK3805" s="18" t="s">
        <v>7073</v>
      </c>
      <c r="BL3805" s="100" t="str">
        <f>" "</f>
        <v xml:space="preserve"> </v>
      </c>
      <c r="BM3805" s="94" t="s">
        <v>305</v>
      </c>
    </row>
    <row r="3806" spans="53:65" ht="15" x14ac:dyDescent="0.25">
      <c r="BA3806" s="90" t="s">
        <v>7406</v>
      </c>
      <c r="BB3806" s="90" t="s">
        <v>361</v>
      </c>
      <c r="BC3806" s="90" t="s">
        <v>7349</v>
      </c>
      <c r="BD3806" s="423"/>
      <c r="BE3806">
        <v>3797</v>
      </c>
      <c r="BF3806" s="18" t="s">
        <v>5238</v>
      </c>
      <c r="BG3806" s="312" t="s">
        <v>7407</v>
      </c>
      <c r="BH3806" s="93" t="str">
        <f t="shared" si="123"/>
        <v>Texas San Saba</v>
      </c>
      <c r="BI3806" s="18" t="s">
        <v>28</v>
      </c>
      <c r="BJ3806" s="18"/>
      <c r="BK3806" s="18" t="s">
        <v>7073</v>
      </c>
      <c r="BL3806" s="100" t="str">
        <f>" "</f>
        <v xml:space="preserve"> </v>
      </c>
      <c r="BM3806" s="94" t="s">
        <v>999</v>
      </c>
    </row>
    <row r="3807" spans="53:65" ht="15" x14ac:dyDescent="0.25">
      <c r="BA3807" s="91" t="s">
        <v>7408</v>
      </c>
      <c r="BB3807" s="91" t="s">
        <v>361</v>
      </c>
      <c r="BC3807" s="91" t="s">
        <v>7349</v>
      </c>
      <c r="BD3807" s="423"/>
      <c r="BE3807">
        <v>3798</v>
      </c>
      <c r="BF3807" s="18" t="s">
        <v>5238</v>
      </c>
      <c r="BG3807" s="312" t="s">
        <v>7409</v>
      </c>
      <c r="BH3807" s="93" t="str">
        <f t="shared" si="123"/>
        <v>Texas Schleicher</v>
      </c>
      <c r="BI3807" s="18" t="s">
        <v>556</v>
      </c>
      <c r="BJ3807" s="18"/>
      <c r="BK3807" s="18" t="s">
        <v>7073</v>
      </c>
      <c r="BL3807" s="100" t="str">
        <f>" "</f>
        <v xml:space="preserve"> </v>
      </c>
      <c r="BM3807" s="94" t="s">
        <v>306</v>
      </c>
    </row>
    <row r="3808" spans="53:65" ht="15" x14ac:dyDescent="0.25">
      <c r="BA3808" s="90" t="s">
        <v>7410</v>
      </c>
      <c r="BB3808" s="90" t="s">
        <v>361</v>
      </c>
      <c r="BC3808" s="90" t="s">
        <v>7349</v>
      </c>
      <c r="BD3808" s="423"/>
      <c r="BE3808">
        <v>3799</v>
      </c>
      <c r="BF3808" s="18" t="s">
        <v>5238</v>
      </c>
      <c r="BG3808" s="312" t="s">
        <v>7411</v>
      </c>
      <c r="BH3808" s="93" t="str">
        <f t="shared" si="123"/>
        <v>Texas Scurry</v>
      </c>
      <c r="BI3808" s="247" t="s">
        <v>1179</v>
      </c>
      <c r="BJ3808" s="18"/>
      <c r="BK3808" s="247" t="s">
        <v>7066</v>
      </c>
      <c r="BL3808" s="248" t="s">
        <v>1145</v>
      </c>
      <c r="BM3808" s="94" t="s">
        <v>999</v>
      </c>
    </row>
    <row r="3809" spans="53:65" ht="15" x14ac:dyDescent="0.25">
      <c r="BA3809" s="90" t="s">
        <v>7412</v>
      </c>
      <c r="BB3809" s="90" t="s">
        <v>361</v>
      </c>
      <c r="BC3809" s="90" t="s">
        <v>7349</v>
      </c>
      <c r="BD3809" s="423"/>
      <c r="BE3809">
        <v>3800</v>
      </c>
      <c r="BF3809" s="18" t="s">
        <v>5238</v>
      </c>
      <c r="BG3809" s="312" t="s">
        <v>7413</v>
      </c>
      <c r="BH3809" s="93" t="str">
        <f t="shared" si="123"/>
        <v>Texas Shackelford</v>
      </c>
      <c r="BI3809" s="18" t="s">
        <v>1179</v>
      </c>
      <c r="BJ3809" s="18"/>
      <c r="BK3809" s="18" t="s">
        <v>7076</v>
      </c>
      <c r="BL3809" s="100" t="s">
        <v>5562</v>
      </c>
      <c r="BM3809" s="94" t="s">
        <v>2159</v>
      </c>
    </row>
    <row r="3810" spans="53:65" ht="15" x14ac:dyDescent="0.25">
      <c r="BA3810" s="91" t="s">
        <v>7414</v>
      </c>
      <c r="BB3810" s="91" t="s">
        <v>361</v>
      </c>
      <c r="BC3810" s="91" t="s">
        <v>7349</v>
      </c>
      <c r="BD3810" s="423"/>
      <c r="BE3810">
        <v>3801</v>
      </c>
      <c r="BF3810" s="18" t="s">
        <v>5238</v>
      </c>
      <c r="BG3810" s="312" t="s">
        <v>1033</v>
      </c>
      <c r="BH3810" s="93" t="str">
        <f t="shared" si="123"/>
        <v>Texas Shelby</v>
      </c>
      <c r="BI3810" s="18" t="s">
        <v>28</v>
      </c>
      <c r="BJ3810" s="18"/>
      <c r="BK3810" s="18" t="s">
        <v>7069</v>
      </c>
      <c r="BL3810" s="100" t="s">
        <v>7070</v>
      </c>
      <c r="BM3810" s="94" t="s">
        <v>306</v>
      </c>
    </row>
    <row r="3811" spans="53:65" ht="15" x14ac:dyDescent="0.25">
      <c r="BA3811" s="90" t="s">
        <v>7415</v>
      </c>
      <c r="BB3811" s="90" t="s">
        <v>361</v>
      </c>
      <c r="BC3811" s="90" t="s">
        <v>7349</v>
      </c>
      <c r="BD3811" s="423"/>
      <c r="BE3811">
        <v>3802</v>
      </c>
      <c r="BF3811" s="18" t="s">
        <v>5238</v>
      </c>
      <c r="BG3811" s="312" t="s">
        <v>3940</v>
      </c>
      <c r="BH3811" s="93" t="str">
        <f t="shared" si="123"/>
        <v>Texas Sherman</v>
      </c>
      <c r="BI3811" s="247" t="s">
        <v>1179</v>
      </c>
      <c r="BJ3811" s="18"/>
      <c r="BK3811" s="247" t="s">
        <v>6303</v>
      </c>
      <c r="BL3811" s="248" t="s">
        <v>4566</v>
      </c>
      <c r="BM3811" s="94" t="s">
        <v>305</v>
      </c>
    </row>
    <row r="3812" spans="53:65" ht="15" x14ac:dyDescent="0.25">
      <c r="BA3812" s="91" t="s">
        <v>7416</v>
      </c>
      <c r="BB3812" s="91" t="s">
        <v>361</v>
      </c>
      <c r="BC3812" s="91" t="s">
        <v>7349</v>
      </c>
      <c r="BD3812" s="423"/>
      <c r="BE3812">
        <v>3803</v>
      </c>
      <c r="BF3812" s="18" t="s">
        <v>5238</v>
      </c>
      <c r="BG3812" s="312" t="s">
        <v>3942</v>
      </c>
      <c r="BH3812" s="93" t="str">
        <f t="shared" si="123"/>
        <v>Texas Smith</v>
      </c>
      <c r="BI3812" s="18" t="s">
        <v>28</v>
      </c>
      <c r="BJ3812" s="18"/>
      <c r="BK3812" s="18" t="s">
        <v>7063</v>
      </c>
      <c r="BL3812" s="100"/>
      <c r="BM3812" s="94" t="s">
        <v>1802</v>
      </c>
    </row>
    <row r="3813" spans="53:65" ht="15" x14ac:dyDescent="0.25">
      <c r="BA3813" s="90" t="s">
        <v>7417</v>
      </c>
      <c r="BB3813" s="90" t="s">
        <v>361</v>
      </c>
      <c r="BC3813" s="90" t="s">
        <v>7349</v>
      </c>
      <c r="BD3813" s="423"/>
      <c r="BE3813">
        <v>3804</v>
      </c>
      <c r="BF3813" s="18" t="s">
        <v>5238</v>
      </c>
      <c r="BG3813" s="312" t="s">
        <v>7418</v>
      </c>
      <c r="BH3813" s="93" t="str">
        <f t="shared" si="123"/>
        <v>Texas Somervell</v>
      </c>
      <c r="BI3813" s="18" t="s">
        <v>1179</v>
      </c>
      <c r="BJ3813" s="18"/>
      <c r="BK3813" s="18" t="s">
        <v>7076</v>
      </c>
      <c r="BL3813" s="100" t="s">
        <v>5562</v>
      </c>
      <c r="BM3813" s="94" t="s">
        <v>2159</v>
      </c>
    </row>
    <row r="3814" spans="53:65" ht="15" x14ac:dyDescent="0.25">
      <c r="BA3814" s="90" t="s">
        <v>7419</v>
      </c>
      <c r="BB3814" s="90" t="s">
        <v>361</v>
      </c>
      <c r="BC3814" s="90" t="s">
        <v>7349</v>
      </c>
      <c r="BD3814" s="423"/>
      <c r="BE3814">
        <v>3805</v>
      </c>
      <c r="BF3814" s="18" t="s">
        <v>5238</v>
      </c>
      <c r="BG3814" s="312" t="s">
        <v>7420</v>
      </c>
      <c r="BH3814" s="93" t="str">
        <f t="shared" ref="BH3814:BH3878" si="125">_xlfn.CONCAT(BF3814," ",BG3814)</f>
        <v>Texas Starr</v>
      </c>
      <c r="BI3814" s="18" t="s">
        <v>28</v>
      </c>
      <c r="BJ3814" s="18"/>
      <c r="BK3814" s="18" t="s">
        <v>7073</v>
      </c>
      <c r="BL3814" s="100" t="str">
        <f>" "</f>
        <v xml:space="preserve"> </v>
      </c>
      <c r="BM3814" s="94" t="s">
        <v>305</v>
      </c>
    </row>
    <row r="3815" spans="53:65" ht="15" x14ac:dyDescent="0.25">
      <c r="BA3815" s="91" t="s">
        <v>7421</v>
      </c>
      <c r="BB3815" s="91" t="s">
        <v>361</v>
      </c>
      <c r="BC3815" s="91" t="s">
        <v>7349</v>
      </c>
      <c r="BD3815" s="423"/>
      <c r="BE3815">
        <v>3806</v>
      </c>
      <c r="BF3815" s="18" t="s">
        <v>5238</v>
      </c>
      <c r="BG3815" s="312" t="s">
        <v>2741</v>
      </c>
      <c r="BH3815" s="93" t="str">
        <f t="shared" si="125"/>
        <v>Texas Stephens</v>
      </c>
      <c r="BI3815" s="18" t="s">
        <v>1179</v>
      </c>
      <c r="BJ3815" s="18"/>
      <c r="BK3815" s="18" t="s">
        <v>7076</v>
      </c>
      <c r="BL3815" s="100" t="s">
        <v>5562</v>
      </c>
      <c r="BM3815" s="94" t="s">
        <v>2159</v>
      </c>
    </row>
    <row r="3816" spans="53:65" ht="15" x14ac:dyDescent="0.25">
      <c r="BA3816" s="90" t="s">
        <v>7422</v>
      </c>
      <c r="BB3816" s="90" t="s">
        <v>361</v>
      </c>
      <c r="BC3816" s="90" t="s">
        <v>7349</v>
      </c>
      <c r="BD3816" s="423"/>
      <c r="BE3816">
        <v>3807</v>
      </c>
      <c r="BF3816" s="18" t="s">
        <v>5238</v>
      </c>
      <c r="BG3816" s="312" t="s">
        <v>7423</v>
      </c>
      <c r="BH3816" s="93" t="str">
        <f t="shared" si="125"/>
        <v>Texas Sterling</v>
      </c>
      <c r="BI3816" s="247" t="s">
        <v>1179</v>
      </c>
      <c r="BJ3816" s="18"/>
      <c r="BK3816" s="247" t="s">
        <v>7066</v>
      </c>
      <c r="BL3816" s="248" t="s">
        <v>1145</v>
      </c>
      <c r="BM3816" s="94" t="s">
        <v>999</v>
      </c>
    </row>
    <row r="3817" spans="53:65" ht="15" x14ac:dyDescent="0.25">
      <c r="BA3817" s="90" t="s">
        <v>7424</v>
      </c>
      <c r="BB3817" s="90" t="s">
        <v>361</v>
      </c>
      <c r="BC3817" s="90" t="s">
        <v>7349</v>
      </c>
      <c r="BD3817" s="423"/>
      <c r="BE3817">
        <v>3808</v>
      </c>
      <c r="BF3817" s="18" t="s">
        <v>5238</v>
      </c>
      <c r="BG3817" s="312" t="s">
        <v>7425</v>
      </c>
      <c r="BH3817" s="93" t="str">
        <f t="shared" si="125"/>
        <v>Texas Stonewall</v>
      </c>
      <c r="BI3817" s="247" t="s">
        <v>1179</v>
      </c>
      <c r="BJ3817" s="18"/>
      <c r="BK3817" s="247" t="s">
        <v>7066</v>
      </c>
      <c r="BL3817" s="248" t="s">
        <v>1145</v>
      </c>
      <c r="BM3817" s="94" t="s">
        <v>999</v>
      </c>
    </row>
    <row r="3818" spans="53:65" ht="15" x14ac:dyDescent="0.25">
      <c r="BA3818" s="91" t="s">
        <v>7426</v>
      </c>
      <c r="BB3818" s="91" t="s">
        <v>361</v>
      </c>
      <c r="BC3818" s="91" t="s">
        <v>7349</v>
      </c>
      <c r="BD3818" s="423"/>
      <c r="BE3818">
        <v>3809</v>
      </c>
      <c r="BF3818" s="18" t="s">
        <v>5238</v>
      </c>
      <c r="BG3818" s="312" t="s">
        <v>7427</v>
      </c>
      <c r="BH3818" s="93" t="str">
        <f t="shared" si="125"/>
        <v>Texas Sutton</v>
      </c>
      <c r="BI3818" s="18" t="s">
        <v>556</v>
      </c>
      <c r="BJ3818" s="18"/>
      <c r="BK3818" s="18" t="s">
        <v>7073</v>
      </c>
      <c r="BL3818" s="100" t="str">
        <f>" "</f>
        <v xml:space="preserve"> </v>
      </c>
      <c r="BM3818" s="94" t="s">
        <v>306</v>
      </c>
    </row>
    <row r="3819" spans="53:65" ht="15" x14ac:dyDescent="0.25">
      <c r="BA3819" s="90" t="s">
        <v>7428</v>
      </c>
      <c r="BB3819" s="90" t="s">
        <v>361</v>
      </c>
      <c r="BC3819" s="90" t="s">
        <v>7349</v>
      </c>
      <c r="BD3819" s="423"/>
      <c r="BE3819">
        <v>3810</v>
      </c>
      <c r="BF3819" s="18" t="s">
        <v>5238</v>
      </c>
      <c r="BG3819" s="312" t="s">
        <v>7429</v>
      </c>
      <c r="BH3819" s="93" t="str">
        <f t="shared" si="125"/>
        <v>Texas Swisher</v>
      </c>
      <c r="BI3819" s="247" t="s">
        <v>1179</v>
      </c>
      <c r="BJ3819" s="18"/>
      <c r="BK3819" s="247" t="s">
        <v>6303</v>
      </c>
      <c r="BL3819" s="248" t="s">
        <v>4566</v>
      </c>
      <c r="BM3819" s="94" t="s">
        <v>305</v>
      </c>
    </row>
    <row r="3820" spans="53:65" ht="15" x14ac:dyDescent="0.25">
      <c r="BA3820" s="91" t="s">
        <v>7430</v>
      </c>
      <c r="BB3820" s="91" t="s">
        <v>361</v>
      </c>
      <c r="BC3820" s="91" t="s">
        <v>7349</v>
      </c>
      <c r="BD3820" s="423"/>
      <c r="BE3820">
        <v>3811</v>
      </c>
      <c r="BF3820" s="18" t="s">
        <v>5238</v>
      </c>
      <c r="BG3820" s="312" t="s">
        <v>7431</v>
      </c>
      <c r="BH3820" s="93" t="str">
        <f t="shared" si="125"/>
        <v>Texas Tarrant</v>
      </c>
      <c r="BI3820" s="18" t="s">
        <v>1179</v>
      </c>
      <c r="BJ3820" s="18"/>
      <c r="BK3820" s="18" t="s">
        <v>7076</v>
      </c>
      <c r="BL3820" s="100" t="s">
        <v>5562</v>
      </c>
      <c r="BM3820" s="94" t="s">
        <v>2159</v>
      </c>
    </row>
    <row r="3821" spans="53:65" ht="15" x14ac:dyDescent="0.25">
      <c r="BA3821" s="91" t="s">
        <v>7432</v>
      </c>
      <c r="BB3821" s="91" t="s">
        <v>361</v>
      </c>
      <c r="BC3821" s="91" t="s">
        <v>7349</v>
      </c>
      <c r="BD3821" s="423"/>
      <c r="BE3821">
        <v>3812</v>
      </c>
      <c r="BF3821" s="18" t="s">
        <v>5238</v>
      </c>
      <c r="BG3821" s="312" t="s">
        <v>2104</v>
      </c>
      <c r="BH3821" s="93" t="str">
        <f t="shared" si="125"/>
        <v>Texas Taylor</v>
      </c>
      <c r="BI3821" s="247" t="s">
        <v>1179</v>
      </c>
      <c r="BJ3821" s="18"/>
      <c r="BK3821" s="247" t="s">
        <v>7066</v>
      </c>
      <c r="BL3821" s="248" t="s">
        <v>1145</v>
      </c>
      <c r="BM3821" s="94" t="s">
        <v>999</v>
      </c>
    </row>
    <row r="3822" spans="53:65" ht="15" x14ac:dyDescent="0.25">
      <c r="BA3822" s="90" t="s">
        <v>7433</v>
      </c>
      <c r="BB3822" s="90" t="s">
        <v>361</v>
      </c>
      <c r="BC3822" s="90" t="s">
        <v>7349</v>
      </c>
      <c r="BD3822" s="423"/>
      <c r="BE3822">
        <v>3813</v>
      </c>
      <c r="BF3822" s="18" t="s">
        <v>5238</v>
      </c>
      <c r="BG3822" s="312" t="s">
        <v>2779</v>
      </c>
      <c r="BH3822" s="93" t="str">
        <f t="shared" si="125"/>
        <v>Texas Terrell</v>
      </c>
      <c r="BI3822" s="247" t="s">
        <v>1179</v>
      </c>
      <c r="BJ3822" s="18"/>
      <c r="BK3822" s="247" t="s">
        <v>7066</v>
      </c>
      <c r="BL3822" s="248" t="s">
        <v>1145</v>
      </c>
      <c r="BM3822" s="94" t="s">
        <v>999</v>
      </c>
    </row>
    <row r="3823" spans="53:65" ht="15" x14ac:dyDescent="0.25">
      <c r="BA3823" s="91" t="s">
        <v>7434</v>
      </c>
      <c r="BB3823" s="91" t="s">
        <v>361</v>
      </c>
      <c r="BC3823" s="91" t="s">
        <v>7349</v>
      </c>
      <c r="BD3823" s="423"/>
      <c r="BE3823">
        <v>3814</v>
      </c>
      <c r="BF3823" s="18" t="s">
        <v>5238</v>
      </c>
      <c r="BG3823" s="312" t="s">
        <v>7435</v>
      </c>
      <c r="BH3823" s="93" t="str">
        <f t="shared" si="125"/>
        <v>Texas Terry</v>
      </c>
      <c r="BI3823" s="247" t="s">
        <v>1179</v>
      </c>
      <c r="BJ3823" s="18"/>
      <c r="BK3823" s="247" t="s">
        <v>7066</v>
      </c>
      <c r="BL3823" s="248" t="s">
        <v>1145</v>
      </c>
      <c r="BM3823" s="94" t="s">
        <v>999</v>
      </c>
    </row>
    <row r="3824" spans="53:65" ht="15" x14ac:dyDescent="0.25">
      <c r="BA3824" s="90" t="s">
        <v>7436</v>
      </c>
      <c r="BB3824" s="90" t="s">
        <v>361</v>
      </c>
      <c r="BC3824" s="90" t="s">
        <v>7349</v>
      </c>
      <c r="BD3824" s="423"/>
      <c r="BE3824">
        <v>3815</v>
      </c>
      <c r="BF3824" s="18" t="s">
        <v>5238</v>
      </c>
      <c r="BG3824" s="312" t="s">
        <v>7437</v>
      </c>
      <c r="BH3824" s="93" t="str">
        <f t="shared" si="125"/>
        <v>Texas Throckmorton</v>
      </c>
      <c r="BI3824" s="18" t="s">
        <v>1179</v>
      </c>
      <c r="BJ3824" s="18"/>
      <c r="BK3824" s="18" t="s">
        <v>7076</v>
      </c>
      <c r="BL3824" s="100" t="s">
        <v>5562</v>
      </c>
      <c r="BM3824" s="94" t="s">
        <v>2159</v>
      </c>
    </row>
    <row r="3825" spans="53:65" ht="15" x14ac:dyDescent="0.25">
      <c r="BA3825" s="90" t="s">
        <v>7438</v>
      </c>
      <c r="BB3825" s="90" t="s">
        <v>361</v>
      </c>
      <c r="BC3825" s="90" t="s">
        <v>7349</v>
      </c>
      <c r="BD3825" s="423"/>
      <c r="BE3825">
        <v>3816</v>
      </c>
      <c r="BF3825" s="18" t="s">
        <v>5238</v>
      </c>
      <c r="BG3825" s="312" t="s">
        <v>7439</v>
      </c>
      <c r="BH3825" s="93" t="str">
        <f t="shared" si="125"/>
        <v>Texas Titus</v>
      </c>
      <c r="BI3825" s="18" t="s">
        <v>1179</v>
      </c>
      <c r="BJ3825" s="18"/>
      <c r="BK3825" s="18" t="s">
        <v>7076</v>
      </c>
      <c r="BL3825" s="100" t="s">
        <v>1580</v>
      </c>
      <c r="BM3825" s="94" t="s">
        <v>1802</v>
      </c>
    </row>
    <row r="3826" spans="53:65" ht="15" x14ac:dyDescent="0.25">
      <c r="BA3826" s="91" t="s">
        <v>7440</v>
      </c>
      <c r="BB3826" s="91" t="s">
        <v>361</v>
      </c>
      <c r="BC3826" s="91" t="s">
        <v>7298</v>
      </c>
      <c r="BD3826" s="423"/>
      <c r="BE3826">
        <v>3817</v>
      </c>
      <c r="BF3826" s="18" t="s">
        <v>5238</v>
      </c>
      <c r="BG3826" s="312" t="s">
        <v>7441</v>
      </c>
      <c r="BH3826" s="93" t="str">
        <f t="shared" si="125"/>
        <v>Texas Tom Green</v>
      </c>
      <c r="BI3826" s="247" t="s">
        <v>1179</v>
      </c>
      <c r="BJ3826" s="18"/>
      <c r="BK3826" s="247" t="s">
        <v>7066</v>
      </c>
      <c r="BL3826" s="248" t="s">
        <v>1145</v>
      </c>
      <c r="BM3826" s="94" t="s">
        <v>999</v>
      </c>
    </row>
    <row r="3827" spans="53:65" ht="15" x14ac:dyDescent="0.25">
      <c r="BA3827" s="90" t="s">
        <v>7442</v>
      </c>
      <c r="BB3827" s="90" t="s">
        <v>361</v>
      </c>
      <c r="BC3827" s="90" t="s">
        <v>7298</v>
      </c>
      <c r="BD3827" s="423"/>
      <c r="BE3827">
        <v>3818</v>
      </c>
      <c r="BF3827" s="18" t="s">
        <v>5238</v>
      </c>
      <c r="BG3827" s="312" t="s">
        <v>7443</v>
      </c>
      <c r="BH3827" s="93" t="str">
        <f t="shared" si="125"/>
        <v>Texas Travis</v>
      </c>
      <c r="BI3827" s="18" t="s">
        <v>28</v>
      </c>
      <c r="BJ3827" s="18"/>
      <c r="BK3827" s="18" t="s">
        <v>7073</v>
      </c>
      <c r="BL3827" s="100" t="str">
        <f>" "</f>
        <v xml:space="preserve"> </v>
      </c>
      <c r="BM3827" s="94" t="s">
        <v>999</v>
      </c>
    </row>
    <row r="3828" spans="53:65" ht="15" x14ac:dyDescent="0.25">
      <c r="BA3828" s="91" t="s">
        <v>7444</v>
      </c>
      <c r="BB3828" s="91" t="s">
        <v>361</v>
      </c>
      <c r="BC3828" s="91" t="s">
        <v>7298</v>
      </c>
      <c r="BD3828" s="423"/>
      <c r="BE3828">
        <v>3819</v>
      </c>
      <c r="BF3828" s="18" t="s">
        <v>5238</v>
      </c>
      <c r="BG3828" s="312" t="s">
        <v>1551</v>
      </c>
      <c r="BH3828" s="93" t="str">
        <f t="shared" si="125"/>
        <v>Texas Trinity</v>
      </c>
      <c r="BI3828" s="18" t="s">
        <v>28</v>
      </c>
      <c r="BJ3828" s="18"/>
      <c r="BK3828" s="18" t="s">
        <v>7107</v>
      </c>
      <c r="BL3828" s="100" t="s">
        <v>7108</v>
      </c>
      <c r="BM3828" s="94" t="s">
        <v>7109</v>
      </c>
    </row>
    <row r="3829" spans="53:65" ht="15" x14ac:dyDescent="0.25">
      <c r="BA3829" s="91" t="s">
        <v>7445</v>
      </c>
      <c r="BB3829" s="91" t="s">
        <v>361</v>
      </c>
      <c r="BC3829" s="91" t="s">
        <v>7298</v>
      </c>
      <c r="BD3829" s="423"/>
      <c r="BE3829">
        <v>3820</v>
      </c>
      <c r="BF3829" s="18" t="s">
        <v>5238</v>
      </c>
      <c r="BG3829" s="312" t="s">
        <v>7446</v>
      </c>
      <c r="BH3829" s="93" t="str">
        <f t="shared" si="125"/>
        <v>Texas Tyler</v>
      </c>
      <c r="BI3829" s="18" t="s">
        <v>28</v>
      </c>
      <c r="BJ3829" s="18"/>
      <c r="BK3829" s="18" t="s">
        <v>7069</v>
      </c>
      <c r="BL3829" s="100" t="s">
        <v>7070</v>
      </c>
      <c r="BM3829" s="95" t="s">
        <v>306</v>
      </c>
    </row>
    <row r="3830" spans="53:65" ht="15" x14ac:dyDescent="0.25">
      <c r="BA3830" s="90" t="s">
        <v>7447</v>
      </c>
      <c r="BB3830" s="90" t="s">
        <v>361</v>
      </c>
      <c r="BC3830" s="90" t="s">
        <v>7298</v>
      </c>
      <c r="BD3830" s="423"/>
      <c r="BE3830">
        <v>3821</v>
      </c>
      <c r="BF3830" s="18" t="s">
        <v>5238</v>
      </c>
      <c r="BG3830" s="312" t="s">
        <v>7448</v>
      </c>
      <c r="BH3830" s="93" t="str">
        <f t="shared" si="125"/>
        <v>Texas Upshur</v>
      </c>
      <c r="BI3830" s="18" t="s">
        <v>1179</v>
      </c>
      <c r="BJ3830" s="18"/>
      <c r="BK3830" s="18" t="s">
        <v>7076</v>
      </c>
      <c r="BL3830" s="100"/>
      <c r="BM3830" s="94" t="s">
        <v>1802</v>
      </c>
    </row>
    <row r="3831" spans="53:65" ht="15" x14ac:dyDescent="0.25">
      <c r="BA3831" s="91" t="s">
        <v>7449</v>
      </c>
      <c r="BB3831" s="91" t="s">
        <v>361</v>
      </c>
      <c r="BC3831" s="91" t="s">
        <v>7298</v>
      </c>
      <c r="BD3831" s="423"/>
      <c r="BE3831">
        <v>3822</v>
      </c>
      <c r="BF3831" s="18" t="s">
        <v>5238</v>
      </c>
      <c r="BG3831" s="312" t="s">
        <v>7450</v>
      </c>
      <c r="BH3831" s="93" t="str">
        <f t="shared" si="125"/>
        <v>Texas Upton</v>
      </c>
      <c r="BI3831" s="247" t="s">
        <v>1179</v>
      </c>
      <c r="BJ3831" s="18"/>
      <c r="BK3831" s="247" t="s">
        <v>7066</v>
      </c>
      <c r="BL3831" s="248" t="s">
        <v>1145</v>
      </c>
      <c r="BM3831" s="94" t="s">
        <v>999</v>
      </c>
    </row>
    <row r="3832" spans="53:65" ht="15" x14ac:dyDescent="0.25">
      <c r="BA3832" s="90" t="s">
        <v>7451</v>
      </c>
      <c r="BB3832" s="90" t="s">
        <v>361</v>
      </c>
      <c r="BC3832" s="90" t="s">
        <v>7298</v>
      </c>
      <c r="BD3832" s="423"/>
      <c r="BE3832">
        <v>3823</v>
      </c>
      <c r="BF3832" s="18" t="s">
        <v>5238</v>
      </c>
      <c r="BG3832" s="312" t="s">
        <v>7452</v>
      </c>
      <c r="BH3832" s="93" t="str">
        <f t="shared" si="125"/>
        <v>Texas Uvalde</v>
      </c>
      <c r="BI3832" s="18" t="s">
        <v>556</v>
      </c>
      <c r="BJ3832" s="18"/>
      <c r="BK3832" s="18" t="s">
        <v>7073</v>
      </c>
      <c r="BL3832" s="100" t="str">
        <f>" "</f>
        <v xml:space="preserve"> </v>
      </c>
      <c r="BM3832" s="94" t="s">
        <v>1125</v>
      </c>
    </row>
    <row r="3833" spans="53:65" ht="15" x14ac:dyDescent="0.25">
      <c r="BA3833" s="91" t="s">
        <v>7453</v>
      </c>
      <c r="BB3833" s="91" t="s">
        <v>361</v>
      </c>
      <c r="BC3833" s="91" t="s">
        <v>7298</v>
      </c>
      <c r="BD3833" s="423"/>
      <c r="BE3833">
        <v>3824</v>
      </c>
      <c r="BF3833" s="18" t="s">
        <v>5238</v>
      </c>
      <c r="BG3833" s="312" t="s">
        <v>7454</v>
      </c>
      <c r="BH3833" s="93" t="str">
        <f t="shared" si="125"/>
        <v>Texas Val Verde</v>
      </c>
      <c r="BI3833" s="18" t="s">
        <v>556</v>
      </c>
      <c r="BJ3833" s="18"/>
      <c r="BK3833" s="18" t="s">
        <v>7073</v>
      </c>
      <c r="BL3833" s="100" t="str">
        <f>" "</f>
        <v xml:space="preserve"> </v>
      </c>
      <c r="BM3833" s="94" t="s">
        <v>306</v>
      </c>
    </row>
    <row r="3834" spans="53:65" ht="15" x14ac:dyDescent="0.25">
      <c r="BA3834" s="90" t="s">
        <v>7455</v>
      </c>
      <c r="BB3834" s="90" t="s">
        <v>361</v>
      </c>
      <c r="BC3834" s="90" t="s">
        <v>7298</v>
      </c>
      <c r="BD3834" s="423"/>
      <c r="BE3834">
        <v>3825</v>
      </c>
      <c r="BF3834" s="18" t="s">
        <v>5238</v>
      </c>
      <c r="BG3834" s="312" t="s">
        <v>7456</v>
      </c>
      <c r="BH3834" s="93" t="str">
        <f t="shared" si="125"/>
        <v>Texas Van Zandt</v>
      </c>
      <c r="BI3834" s="18" t="s">
        <v>28</v>
      </c>
      <c r="BJ3834" s="18"/>
      <c r="BK3834" s="18" t="s">
        <v>7063</v>
      </c>
      <c r="BL3834" s="100"/>
      <c r="BM3834" s="94" t="s">
        <v>1802</v>
      </c>
    </row>
    <row r="3835" spans="53:65" ht="15" x14ac:dyDescent="0.25">
      <c r="BA3835" s="91" t="s">
        <v>7457</v>
      </c>
      <c r="BB3835" s="91" t="s">
        <v>361</v>
      </c>
      <c r="BC3835" s="91" t="s">
        <v>7298</v>
      </c>
      <c r="BD3835" s="423"/>
      <c r="BE3835">
        <v>3826</v>
      </c>
      <c r="BF3835" s="18" t="s">
        <v>5238</v>
      </c>
      <c r="BG3835" s="312" t="s">
        <v>7458</v>
      </c>
      <c r="BH3835" s="93" t="str">
        <f t="shared" si="125"/>
        <v>Texas Victoria</v>
      </c>
      <c r="BI3835" s="18" t="s">
        <v>28</v>
      </c>
      <c r="BJ3835" s="18"/>
      <c r="BK3835" s="18" t="s">
        <v>7073</v>
      </c>
      <c r="BL3835" s="100" t="str">
        <f>" "</f>
        <v xml:space="preserve"> </v>
      </c>
      <c r="BM3835" s="94" t="s">
        <v>305</v>
      </c>
    </row>
    <row r="3836" spans="53:65" ht="15" x14ac:dyDescent="0.25">
      <c r="BA3836" s="90" t="s">
        <v>7459</v>
      </c>
      <c r="BB3836" s="90" t="s">
        <v>361</v>
      </c>
      <c r="BC3836" s="90" t="s">
        <v>7298</v>
      </c>
      <c r="BD3836" s="423"/>
      <c r="BE3836">
        <v>3827</v>
      </c>
      <c r="BF3836" s="18" t="s">
        <v>5238</v>
      </c>
      <c r="BG3836" s="312" t="s">
        <v>1076</v>
      </c>
      <c r="BH3836" s="93" t="str">
        <f t="shared" si="125"/>
        <v>Texas Walker</v>
      </c>
      <c r="BI3836" s="18" t="s">
        <v>28</v>
      </c>
      <c r="BJ3836" s="18"/>
      <c r="BK3836" s="18" t="s">
        <v>7107</v>
      </c>
      <c r="BL3836" s="100" t="s">
        <v>7108</v>
      </c>
      <c r="BM3836" s="94" t="s">
        <v>7109</v>
      </c>
    </row>
    <row r="3837" spans="53:65" ht="15" x14ac:dyDescent="0.25">
      <c r="BA3837" s="91" t="s">
        <v>7460</v>
      </c>
      <c r="BB3837" s="91" t="s">
        <v>361</v>
      </c>
      <c r="BC3837" s="91" t="s">
        <v>7298</v>
      </c>
      <c r="BD3837" s="423"/>
      <c r="BE3837">
        <v>3828</v>
      </c>
      <c r="BF3837" s="18" t="s">
        <v>5238</v>
      </c>
      <c r="BG3837" s="312" t="s">
        <v>7461</v>
      </c>
      <c r="BH3837" s="93" t="str">
        <f t="shared" si="125"/>
        <v>Texas Waller</v>
      </c>
      <c r="BI3837" s="18" t="s">
        <v>28</v>
      </c>
      <c r="BJ3837" s="18"/>
      <c r="BK3837" s="18" t="s">
        <v>7082</v>
      </c>
      <c r="BL3837" s="100" t="s">
        <v>7083</v>
      </c>
      <c r="BM3837" s="94" t="s">
        <v>306</v>
      </c>
    </row>
    <row r="3838" spans="53:65" ht="15" x14ac:dyDescent="0.25">
      <c r="BA3838" s="90" t="s">
        <v>7462</v>
      </c>
      <c r="BB3838" s="90" t="s">
        <v>361</v>
      </c>
      <c r="BC3838" s="90" t="s">
        <v>7298</v>
      </c>
      <c r="BD3838" s="423"/>
      <c r="BE3838">
        <v>3829</v>
      </c>
      <c r="BF3838" s="18" t="s">
        <v>5238</v>
      </c>
      <c r="BG3838" s="312" t="s">
        <v>6068</v>
      </c>
      <c r="BH3838" s="93" t="str">
        <f t="shared" si="125"/>
        <v>Texas Ward</v>
      </c>
      <c r="BI3838" s="247" t="s">
        <v>1179</v>
      </c>
      <c r="BJ3838" s="18"/>
      <c r="BK3838" s="247" t="s">
        <v>7066</v>
      </c>
      <c r="BL3838" s="248" t="s">
        <v>1145</v>
      </c>
      <c r="BM3838" s="94" t="s">
        <v>999</v>
      </c>
    </row>
    <row r="3839" spans="53:65" ht="15" x14ac:dyDescent="0.25">
      <c r="BA3839" s="91" t="s">
        <v>7463</v>
      </c>
      <c r="BB3839" s="91" t="s">
        <v>361</v>
      </c>
      <c r="BC3839" s="91" t="s">
        <v>7298</v>
      </c>
      <c r="BD3839" s="423"/>
      <c r="BE3839">
        <v>3830</v>
      </c>
      <c r="BF3839" s="18" t="s">
        <v>5238</v>
      </c>
      <c r="BG3839" s="312" t="s">
        <v>1083</v>
      </c>
      <c r="BH3839" s="93" t="str">
        <f t="shared" si="125"/>
        <v>Texas Washington</v>
      </c>
      <c r="BI3839" s="18" t="s">
        <v>28</v>
      </c>
      <c r="BJ3839" s="18"/>
      <c r="BK3839" s="18" t="s">
        <v>7082</v>
      </c>
      <c r="BL3839" s="100" t="s">
        <v>7083</v>
      </c>
      <c r="BM3839" s="94" t="s">
        <v>306</v>
      </c>
    </row>
    <row r="3840" spans="53:65" ht="15" x14ac:dyDescent="0.25">
      <c r="BA3840" s="90" t="s">
        <v>7464</v>
      </c>
      <c r="BB3840" s="90" t="s">
        <v>361</v>
      </c>
      <c r="BC3840" s="90" t="s">
        <v>7298</v>
      </c>
      <c r="BD3840" s="423"/>
      <c r="BE3840">
        <v>3831</v>
      </c>
      <c r="BF3840" s="18" t="s">
        <v>5238</v>
      </c>
      <c r="BG3840" s="312" t="s">
        <v>7465</v>
      </c>
      <c r="BH3840" s="93" t="str">
        <f t="shared" si="125"/>
        <v>Texas Webb</v>
      </c>
      <c r="BI3840" s="18" t="s">
        <v>556</v>
      </c>
      <c r="BJ3840" s="18"/>
      <c r="BK3840" s="18" t="s">
        <v>7073</v>
      </c>
      <c r="BL3840" s="100" t="str">
        <f>" "</f>
        <v xml:space="preserve"> </v>
      </c>
      <c r="BM3840" s="94" t="s">
        <v>1125</v>
      </c>
    </row>
    <row r="3841" spans="53:65" ht="15" x14ac:dyDescent="0.25">
      <c r="BA3841" s="91" t="s">
        <v>7466</v>
      </c>
      <c r="BB3841" s="91" t="s">
        <v>361</v>
      </c>
      <c r="BC3841" s="91" t="s">
        <v>7298</v>
      </c>
      <c r="BD3841" s="423"/>
      <c r="BE3841">
        <v>3832</v>
      </c>
      <c r="BF3841" s="18" t="s">
        <v>5238</v>
      </c>
      <c r="BG3841" s="312" t="s">
        <v>7467</v>
      </c>
      <c r="BH3841" s="93" t="str">
        <f t="shared" si="125"/>
        <v>Texas Wharton</v>
      </c>
      <c r="BI3841" s="18" t="s">
        <v>28</v>
      </c>
      <c r="BJ3841" s="18"/>
      <c r="BK3841" s="18" t="s">
        <v>7107</v>
      </c>
      <c r="BL3841" s="100" t="s">
        <v>7108</v>
      </c>
      <c r="BM3841" s="94" t="s">
        <v>7109</v>
      </c>
    </row>
    <row r="3842" spans="53:65" ht="15" x14ac:dyDescent="0.25">
      <c r="BA3842" s="90" t="s">
        <v>7468</v>
      </c>
      <c r="BB3842" s="90" t="s">
        <v>361</v>
      </c>
      <c r="BC3842" s="90" t="s">
        <v>7298</v>
      </c>
      <c r="BD3842" s="423"/>
      <c r="BE3842">
        <v>3833</v>
      </c>
      <c r="BF3842" s="18" t="s">
        <v>5238</v>
      </c>
      <c r="BG3842" s="312" t="s">
        <v>2865</v>
      </c>
      <c r="BH3842" s="93" t="str">
        <f t="shared" si="125"/>
        <v>Texas Wheeler</v>
      </c>
      <c r="BI3842" s="247" t="s">
        <v>1179</v>
      </c>
      <c r="BJ3842" s="18"/>
      <c r="BK3842" s="247" t="s">
        <v>6303</v>
      </c>
      <c r="BL3842" s="248" t="s">
        <v>4566</v>
      </c>
      <c r="BM3842" s="94" t="s">
        <v>305</v>
      </c>
    </row>
    <row r="3843" spans="53:65" ht="15" x14ac:dyDescent="0.25">
      <c r="BA3843" s="91" t="s">
        <v>7469</v>
      </c>
      <c r="BB3843" s="91" t="s">
        <v>361</v>
      </c>
      <c r="BC3843" s="91" t="s">
        <v>7298</v>
      </c>
      <c r="BD3843" s="423"/>
      <c r="BE3843">
        <v>3834</v>
      </c>
      <c r="BF3843" s="18" t="s">
        <v>5238</v>
      </c>
      <c r="BG3843" s="312" t="s">
        <v>3961</v>
      </c>
      <c r="BH3843" s="93" t="str">
        <f t="shared" si="125"/>
        <v>Texas Wichita</v>
      </c>
      <c r="BI3843" s="18" t="s">
        <v>1179</v>
      </c>
      <c r="BJ3843" s="18"/>
      <c r="BK3843" s="18" t="s">
        <v>7076</v>
      </c>
      <c r="BL3843" s="100" t="s">
        <v>5562</v>
      </c>
      <c r="BM3843" s="94" t="s">
        <v>2159</v>
      </c>
    </row>
    <row r="3844" spans="53:65" ht="15" x14ac:dyDescent="0.25">
      <c r="BA3844" s="90" t="s">
        <v>7470</v>
      </c>
      <c r="BB3844" s="90" t="s">
        <v>361</v>
      </c>
      <c r="BC3844" s="90" t="s">
        <v>7298</v>
      </c>
      <c r="BD3844" s="423"/>
      <c r="BE3844">
        <v>3835</v>
      </c>
      <c r="BF3844" s="18" t="s">
        <v>5238</v>
      </c>
      <c r="BG3844" s="312" t="s">
        <v>7471</v>
      </c>
      <c r="BH3844" s="93" t="str">
        <f t="shared" si="125"/>
        <v>Texas Wilbarger</v>
      </c>
      <c r="BI3844" s="18" t="s">
        <v>1179</v>
      </c>
      <c r="BJ3844" s="18"/>
      <c r="BK3844" s="18" t="s">
        <v>7076</v>
      </c>
      <c r="BL3844" s="100" t="s">
        <v>5562</v>
      </c>
      <c r="BM3844" s="94" t="s">
        <v>2159</v>
      </c>
    </row>
    <row r="3845" spans="53:65" ht="15" x14ac:dyDescent="0.25">
      <c r="BA3845" s="91" t="s">
        <v>7472</v>
      </c>
      <c r="BB3845" s="91" t="s">
        <v>361</v>
      </c>
      <c r="BC3845" s="91" t="s">
        <v>7298</v>
      </c>
      <c r="BD3845" s="423"/>
      <c r="BE3845">
        <v>3836</v>
      </c>
      <c r="BF3845" s="18" t="s">
        <v>5238</v>
      </c>
      <c r="BG3845" s="312" t="s">
        <v>7473</v>
      </c>
      <c r="BH3845" s="93" t="str">
        <f t="shared" si="125"/>
        <v>Texas Willacy</v>
      </c>
      <c r="BI3845" s="18" t="s">
        <v>28</v>
      </c>
      <c r="BJ3845" s="18"/>
      <c r="BK3845" s="18" t="s">
        <v>7073</v>
      </c>
      <c r="BL3845" s="100" t="str">
        <f>" "</f>
        <v xml:space="preserve"> </v>
      </c>
      <c r="BM3845" s="94" t="s">
        <v>305</v>
      </c>
    </row>
    <row r="3846" spans="53:65" ht="15" x14ac:dyDescent="0.25">
      <c r="BA3846" s="90" t="s">
        <v>7474</v>
      </c>
      <c r="BB3846" s="90" t="s">
        <v>361</v>
      </c>
      <c r="BC3846" s="90" t="s">
        <v>7298</v>
      </c>
      <c r="BD3846" s="423"/>
      <c r="BE3846">
        <v>3837</v>
      </c>
      <c r="BF3846" s="18" t="s">
        <v>5238</v>
      </c>
      <c r="BG3846" s="312" t="s">
        <v>3382</v>
      </c>
      <c r="BH3846" s="93" t="str">
        <f t="shared" si="125"/>
        <v>Texas Williamson</v>
      </c>
      <c r="BI3846" s="18" t="s">
        <v>28</v>
      </c>
      <c r="BJ3846" s="18"/>
      <c r="BK3846" s="18" t="s">
        <v>7073</v>
      </c>
      <c r="BL3846" s="100" t="str">
        <f>" "</f>
        <v xml:space="preserve"> </v>
      </c>
      <c r="BM3846" s="94" t="s">
        <v>999</v>
      </c>
    </row>
    <row r="3847" spans="53:65" ht="15" x14ac:dyDescent="0.25">
      <c r="BA3847" s="91" t="s">
        <v>7475</v>
      </c>
      <c r="BB3847" s="91" t="s">
        <v>361</v>
      </c>
      <c r="BC3847" s="91" t="s">
        <v>7298</v>
      </c>
      <c r="BD3847" s="423"/>
      <c r="BE3847">
        <v>3838</v>
      </c>
      <c r="BF3847" s="18" t="s">
        <v>5238</v>
      </c>
      <c r="BG3847" s="312" t="s">
        <v>3963</v>
      </c>
      <c r="BH3847" s="93" t="str">
        <f t="shared" si="125"/>
        <v>Texas Wilson</v>
      </c>
      <c r="BI3847" s="18" t="s">
        <v>28</v>
      </c>
      <c r="BJ3847" s="18"/>
      <c r="BK3847" s="18" t="s">
        <v>7073</v>
      </c>
      <c r="BL3847" s="100" t="str">
        <f>" "</f>
        <v xml:space="preserve"> </v>
      </c>
      <c r="BM3847" s="94" t="s">
        <v>305</v>
      </c>
    </row>
    <row r="3848" spans="53:65" ht="15" x14ac:dyDescent="0.25">
      <c r="BA3848" s="90" t="s">
        <v>7476</v>
      </c>
      <c r="BB3848" s="90" t="s">
        <v>361</v>
      </c>
      <c r="BC3848" s="90" t="s">
        <v>7298</v>
      </c>
      <c r="BD3848" s="423"/>
      <c r="BE3848">
        <v>3839</v>
      </c>
      <c r="BF3848" s="18" t="s">
        <v>5238</v>
      </c>
      <c r="BG3848" s="312" t="s">
        <v>7477</v>
      </c>
      <c r="BH3848" s="93" t="str">
        <f t="shared" si="125"/>
        <v>Texas Winkler</v>
      </c>
      <c r="BI3848" s="247" t="s">
        <v>1179</v>
      </c>
      <c r="BJ3848" s="18"/>
      <c r="BK3848" s="247" t="s">
        <v>7066</v>
      </c>
      <c r="BL3848" s="248" t="s">
        <v>1145</v>
      </c>
      <c r="BM3848" s="94" t="s">
        <v>999</v>
      </c>
    </row>
    <row r="3849" spans="53:65" ht="15" x14ac:dyDescent="0.25">
      <c r="BA3849" s="91" t="s">
        <v>7478</v>
      </c>
      <c r="BB3849" s="91" t="s">
        <v>361</v>
      </c>
      <c r="BC3849" s="91" t="s">
        <v>7298</v>
      </c>
      <c r="BD3849" s="423"/>
      <c r="BE3849">
        <v>3840</v>
      </c>
      <c r="BF3849" s="18" t="s">
        <v>5238</v>
      </c>
      <c r="BG3849" s="312" t="s">
        <v>7479</v>
      </c>
      <c r="BH3849" s="93" t="str">
        <f t="shared" si="125"/>
        <v>Texas Wise</v>
      </c>
      <c r="BI3849" s="18" t="s">
        <v>1179</v>
      </c>
      <c r="BJ3849" s="18"/>
      <c r="BK3849" s="18" t="s">
        <v>7076</v>
      </c>
      <c r="BL3849" s="100" t="s">
        <v>5562</v>
      </c>
      <c r="BM3849" s="94" t="s">
        <v>2159</v>
      </c>
    </row>
    <row r="3850" spans="53:65" ht="15" x14ac:dyDescent="0.25">
      <c r="BA3850" s="90" t="s">
        <v>7480</v>
      </c>
      <c r="BB3850" s="90" t="s">
        <v>361</v>
      </c>
      <c r="BC3850" s="90" t="s">
        <v>7298</v>
      </c>
      <c r="BD3850" s="423"/>
      <c r="BE3850">
        <v>3841</v>
      </c>
      <c r="BF3850" s="18" t="s">
        <v>5238</v>
      </c>
      <c r="BG3850" s="312" t="s">
        <v>6288</v>
      </c>
      <c r="BH3850" s="93" t="str">
        <f t="shared" si="125"/>
        <v>Texas Wood</v>
      </c>
      <c r="BI3850" s="18" t="s">
        <v>1179</v>
      </c>
      <c r="BJ3850" s="18"/>
      <c r="BK3850" s="18" t="s">
        <v>7076</v>
      </c>
      <c r="BL3850" s="100" t="s">
        <v>1580</v>
      </c>
      <c r="BM3850" s="94" t="s">
        <v>1802</v>
      </c>
    </row>
    <row r="3851" spans="53:65" ht="15" x14ac:dyDescent="0.25">
      <c r="BA3851" s="91" t="s">
        <v>7481</v>
      </c>
      <c r="BB3851" s="91" t="s">
        <v>361</v>
      </c>
      <c r="BC3851" s="91" t="s">
        <v>7298</v>
      </c>
      <c r="BD3851" s="423"/>
      <c r="BE3851">
        <v>3842</v>
      </c>
      <c r="BF3851" s="18" t="s">
        <v>5238</v>
      </c>
      <c r="BG3851" s="312" t="s">
        <v>7482</v>
      </c>
      <c r="BH3851" s="93" t="str">
        <f t="shared" si="125"/>
        <v>Texas Yoakum</v>
      </c>
      <c r="BI3851" s="247" t="s">
        <v>1179</v>
      </c>
      <c r="BJ3851" s="18"/>
      <c r="BK3851" s="247" t="s">
        <v>7066</v>
      </c>
      <c r="BL3851" s="248" t="s">
        <v>1145</v>
      </c>
      <c r="BM3851" s="94" t="s">
        <v>999</v>
      </c>
    </row>
    <row r="3852" spans="53:65" ht="15" x14ac:dyDescent="0.25">
      <c r="BA3852" s="90" t="s">
        <v>7483</v>
      </c>
      <c r="BB3852" s="90" t="s">
        <v>361</v>
      </c>
      <c r="BC3852" s="90" t="s">
        <v>7298</v>
      </c>
      <c r="BD3852" s="423"/>
      <c r="BE3852">
        <v>3843</v>
      </c>
      <c r="BF3852" s="18" t="s">
        <v>5238</v>
      </c>
      <c r="BG3852" s="312" t="s">
        <v>7484</v>
      </c>
      <c r="BH3852" s="93" t="str">
        <f t="shared" si="125"/>
        <v>Texas Young</v>
      </c>
      <c r="BI3852" s="18" t="s">
        <v>1179</v>
      </c>
      <c r="BJ3852" s="18"/>
      <c r="BK3852" s="18" t="s">
        <v>7076</v>
      </c>
      <c r="BL3852" s="100" t="s">
        <v>5562</v>
      </c>
      <c r="BM3852" s="94" t="s">
        <v>2159</v>
      </c>
    </row>
    <row r="3853" spans="53:65" ht="15" x14ac:dyDescent="0.25">
      <c r="BA3853" s="91" t="s">
        <v>7485</v>
      </c>
      <c r="BB3853" s="91" t="s">
        <v>361</v>
      </c>
      <c r="BC3853" s="91" t="s">
        <v>7298</v>
      </c>
      <c r="BD3853" s="423"/>
      <c r="BE3853">
        <v>3844</v>
      </c>
      <c r="BF3853" s="18" t="s">
        <v>5238</v>
      </c>
      <c r="BG3853" s="312" t="s">
        <v>7486</v>
      </c>
      <c r="BH3853" s="93" t="str">
        <f t="shared" si="125"/>
        <v>Texas Zapata</v>
      </c>
      <c r="BI3853" s="18" t="s">
        <v>28</v>
      </c>
      <c r="BJ3853" s="18"/>
      <c r="BK3853" s="18" t="s">
        <v>7073</v>
      </c>
      <c r="BL3853" s="100" t="str">
        <f>" "</f>
        <v xml:space="preserve"> </v>
      </c>
      <c r="BM3853" s="94" t="s">
        <v>1125</v>
      </c>
    </row>
    <row r="3854" spans="53:65" ht="15" x14ac:dyDescent="0.25">
      <c r="BA3854" s="90" t="s">
        <v>7487</v>
      </c>
      <c r="BB3854" s="90" t="s">
        <v>361</v>
      </c>
      <c r="BC3854" s="90" t="s">
        <v>7298</v>
      </c>
      <c r="BD3854" s="423"/>
      <c r="BE3854">
        <v>3845</v>
      </c>
      <c r="BF3854" s="18" t="s">
        <v>5238</v>
      </c>
      <c r="BG3854" s="312" t="s">
        <v>7488</v>
      </c>
      <c r="BH3854" s="93" t="str">
        <f t="shared" si="125"/>
        <v>Texas Zavala</v>
      </c>
      <c r="BI3854" s="18" t="s">
        <v>556</v>
      </c>
      <c r="BJ3854" s="18"/>
      <c r="BK3854" s="18" t="s">
        <v>7073</v>
      </c>
      <c r="BL3854" s="100" t="str">
        <f>" "</f>
        <v xml:space="preserve"> </v>
      </c>
      <c r="BM3854" s="94" t="s">
        <v>1125</v>
      </c>
    </row>
    <row r="3855" spans="53:65" ht="15" x14ac:dyDescent="0.25">
      <c r="BA3855" s="91" t="s">
        <v>7489</v>
      </c>
      <c r="BB3855" s="91" t="s">
        <v>361</v>
      </c>
      <c r="BC3855" s="91" t="s">
        <v>7298</v>
      </c>
      <c r="BD3855" s="423"/>
      <c r="BE3855">
        <v>3846</v>
      </c>
      <c r="BF3855" s="18" t="s">
        <v>7490</v>
      </c>
      <c r="BG3855" s="312" t="s">
        <v>6302</v>
      </c>
      <c r="BH3855" s="93" t="str">
        <f t="shared" si="125"/>
        <v>Utah Beaver</v>
      </c>
      <c r="BI3855" s="18" t="s">
        <v>244</v>
      </c>
      <c r="BJ3855" s="18" t="s">
        <v>1123</v>
      </c>
      <c r="BK3855" s="18" t="s">
        <v>1124</v>
      </c>
      <c r="BL3855" s="100" t="s">
        <v>1114</v>
      </c>
      <c r="BM3855" s="94" t="s">
        <v>1125</v>
      </c>
    </row>
    <row r="3856" spans="53:65" ht="15" x14ac:dyDescent="0.25">
      <c r="BA3856" s="91" t="s">
        <v>7491</v>
      </c>
      <c r="BB3856" s="91" t="s">
        <v>361</v>
      </c>
      <c r="BC3856" s="91" t="s">
        <v>7298</v>
      </c>
      <c r="BD3856" s="423"/>
      <c r="BE3856">
        <v>3847</v>
      </c>
      <c r="BF3856" s="18" t="s">
        <v>7490</v>
      </c>
      <c r="BG3856" s="312" t="s">
        <v>7492</v>
      </c>
      <c r="BH3856" s="93" t="str">
        <f t="shared" si="125"/>
        <v>Utah Box Elder</v>
      </c>
      <c r="BI3856" s="18" t="s">
        <v>244</v>
      </c>
      <c r="BJ3856" s="18" t="s">
        <v>2900</v>
      </c>
      <c r="BK3856" s="18" t="s">
        <v>2901</v>
      </c>
      <c r="BL3856" s="100" t="s">
        <v>1150</v>
      </c>
      <c r="BM3856" s="94" t="s">
        <v>306</v>
      </c>
    </row>
    <row r="3857" spans="53:65" ht="15" x14ac:dyDescent="0.25">
      <c r="BA3857" s="90" t="s">
        <v>7493</v>
      </c>
      <c r="BB3857" s="90" t="s">
        <v>361</v>
      </c>
      <c r="BC3857" s="90" t="s">
        <v>7349</v>
      </c>
      <c r="BD3857" s="423"/>
      <c r="BE3857">
        <v>3848</v>
      </c>
      <c r="BF3857" s="18" t="s">
        <v>7490</v>
      </c>
      <c r="BG3857" s="312" t="s">
        <v>7494</v>
      </c>
      <c r="BH3857" s="93" t="str">
        <f t="shared" si="125"/>
        <v>Utah Cache</v>
      </c>
      <c r="BI3857" s="18" t="s">
        <v>244</v>
      </c>
      <c r="BJ3857" s="18" t="s">
        <v>7495</v>
      </c>
      <c r="BK3857" s="18" t="s">
        <v>7496</v>
      </c>
      <c r="BL3857" s="100" t="s">
        <v>7497</v>
      </c>
      <c r="BM3857" s="94" t="s">
        <v>7498</v>
      </c>
    </row>
    <row r="3858" spans="53:65" ht="15" x14ac:dyDescent="0.25">
      <c r="BA3858" s="91" t="s">
        <v>7493</v>
      </c>
      <c r="BB3858" s="91" t="s">
        <v>361</v>
      </c>
      <c r="BC3858" s="91" t="s">
        <v>7298</v>
      </c>
      <c r="BD3858" s="423"/>
      <c r="BE3858">
        <v>3849</v>
      </c>
      <c r="BF3858" s="18" t="s">
        <v>7490</v>
      </c>
      <c r="BG3858" s="312" t="s">
        <v>5259</v>
      </c>
      <c r="BH3858" s="93" t="str">
        <f t="shared" si="125"/>
        <v>Utah Carbon</v>
      </c>
      <c r="BI3858" s="18" t="s">
        <v>244</v>
      </c>
      <c r="BJ3858" s="18" t="s">
        <v>1616</v>
      </c>
      <c r="BK3858" s="18" t="s">
        <v>1617</v>
      </c>
      <c r="BL3858" s="100" t="s">
        <v>1618</v>
      </c>
      <c r="BM3858" s="94" t="s">
        <v>305</v>
      </c>
    </row>
    <row r="3859" spans="53:65" ht="15" x14ac:dyDescent="0.25">
      <c r="BA3859" s="90" t="s">
        <v>7499</v>
      </c>
      <c r="BB3859" s="90" t="s">
        <v>361</v>
      </c>
      <c r="BC3859" s="90" t="s">
        <v>7298</v>
      </c>
      <c r="BD3859" s="423"/>
      <c r="BE3859">
        <v>3850</v>
      </c>
      <c r="BF3859" s="18" t="s">
        <v>7490</v>
      </c>
      <c r="BG3859" s="312" t="s">
        <v>7500</v>
      </c>
      <c r="BH3859" s="93" t="str">
        <f t="shared" si="125"/>
        <v>Utah Daggett</v>
      </c>
      <c r="BI3859" s="18" t="s">
        <v>244</v>
      </c>
      <c r="BJ3859" s="18" t="s">
        <v>1649</v>
      </c>
      <c r="BK3859" s="18" t="s">
        <v>1650</v>
      </c>
      <c r="BL3859" s="100" t="s">
        <v>1651</v>
      </c>
      <c r="BM3859" s="94" t="s">
        <v>1125</v>
      </c>
    </row>
    <row r="3860" spans="53:65" ht="15" x14ac:dyDescent="0.25">
      <c r="BA3860" s="91" t="s">
        <v>7501</v>
      </c>
      <c r="BB3860" s="91" t="s">
        <v>361</v>
      </c>
      <c r="BC3860" s="91" t="s">
        <v>7298</v>
      </c>
      <c r="BD3860" s="423"/>
      <c r="BE3860">
        <v>3851</v>
      </c>
      <c r="BF3860" s="18" t="s">
        <v>7490</v>
      </c>
      <c r="BG3860" s="312" t="s">
        <v>3676</v>
      </c>
      <c r="BH3860" s="93" t="str">
        <f t="shared" si="125"/>
        <v>Utah Davis</v>
      </c>
      <c r="BI3860" s="18" t="s">
        <v>244</v>
      </c>
      <c r="BJ3860" s="18" t="s">
        <v>7495</v>
      </c>
      <c r="BK3860" s="18" t="s">
        <v>7496</v>
      </c>
      <c r="BL3860" s="100" t="s">
        <v>7497</v>
      </c>
      <c r="BM3860" s="94" t="s">
        <v>7498</v>
      </c>
    </row>
    <row r="3861" spans="53:65" ht="15" x14ac:dyDescent="0.25">
      <c r="BA3861" s="90" t="s">
        <v>7502</v>
      </c>
      <c r="BB3861" s="90" t="s">
        <v>361</v>
      </c>
      <c r="BC3861" s="90" t="s">
        <v>7298</v>
      </c>
      <c r="BD3861" s="423"/>
      <c r="BE3861">
        <v>3852</v>
      </c>
      <c r="BF3861" s="18" t="s">
        <v>7490</v>
      </c>
      <c r="BG3861" s="312" t="s">
        <v>7503</v>
      </c>
      <c r="BH3861" s="93" t="str">
        <f t="shared" si="125"/>
        <v>Utah Duchesne</v>
      </c>
      <c r="BI3861" s="18" t="s">
        <v>244</v>
      </c>
      <c r="BJ3861" s="18" t="s">
        <v>1649</v>
      </c>
      <c r="BK3861" s="18" t="s">
        <v>1650</v>
      </c>
      <c r="BL3861" s="100" t="s">
        <v>1651</v>
      </c>
      <c r="BM3861" s="94" t="s">
        <v>1125</v>
      </c>
    </row>
    <row r="3862" spans="53:65" ht="15" x14ac:dyDescent="0.25">
      <c r="BA3862" s="91" t="s">
        <v>7504</v>
      </c>
      <c r="BB3862" s="91" t="s">
        <v>361</v>
      </c>
      <c r="BC3862" s="91" t="s">
        <v>7298</v>
      </c>
      <c r="BD3862" s="423"/>
      <c r="BE3862">
        <v>3853</v>
      </c>
      <c r="BF3862" s="18" t="s">
        <v>7490</v>
      </c>
      <c r="BG3862" s="312" t="s">
        <v>7505</v>
      </c>
      <c r="BH3862" s="93" t="str">
        <f t="shared" si="125"/>
        <v>Utah Emery</v>
      </c>
      <c r="BI3862" s="18" t="s">
        <v>244</v>
      </c>
      <c r="BJ3862" s="18" t="s">
        <v>1616</v>
      </c>
      <c r="BK3862" s="18" t="s">
        <v>1617</v>
      </c>
      <c r="BL3862" s="100" t="s">
        <v>1618</v>
      </c>
      <c r="BM3862" s="94" t="s">
        <v>305</v>
      </c>
    </row>
    <row r="3863" spans="53:65" ht="15" x14ac:dyDescent="0.25">
      <c r="BA3863" s="90" t="s">
        <v>7506</v>
      </c>
      <c r="BB3863" s="90" t="s">
        <v>361</v>
      </c>
      <c r="BC3863" s="90" t="s">
        <v>7298</v>
      </c>
      <c r="BD3863" s="423"/>
      <c r="BE3863">
        <v>3854</v>
      </c>
      <c r="BF3863" s="18" t="s">
        <v>7490</v>
      </c>
      <c r="BG3863" s="312" t="s">
        <v>1642</v>
      </c>
      <c r="BH3863" s="93" t="str">
        <f t="shared" si="125"/>
        <v>Utah Garfield</v>
      </c>
      <c r="BI3863" s="18" t="s">
        <v>244</v>
      </c>
      <c r="BJ3863" s="18" t="s">
        <v>1123</v>
      </c>
      <c r="BK3863" s="18" t="s">
        <v>1124</v>
      </c>
      <c r="BL3863" s="100" t="s">
        <v>1114</v>
      </c>
      <c r="BM3863" s="94" t="s">
        <v>1125</v>
      </c>
    </row>
    <row r="3864" spans="53:65" ht="15" x14ac:dyDescent="0.25">
      <c r="BA3864" s="91" t="s">
        <v>7507</v>
      </c>
      <c r="BB3864" s="91" t="s">
        <v>361</v>
      </c>
      <c r="BC3864" s="91" t="s">
        <v>7298</v>
      </c>
      <c r="BD3864" s="423"/>
      <c r="BE3864">
        <v>3855</v>
      </c>
      <c r="BF3864" s="18" t="s">
        <v>7490</v>
      </c>
      <c r="BG3864" s="312" t="s">
        <v>1648</v>
      </c>
      <c r="BH3864" s="93" t="str">
        <f t="shared" si="125"/>
        <v>Utah Grand</v>
      </c>
      <c r="BI3864" s="18" t="s">
        <v>244</v>
      </c>
      <c r="BJ3864" s="18" t="s">
        <v>1616</v>
      </c>
      <c r="BK3864" s="18" t="s">
        <v>1617</v>
      </c>
      <c r="BL3864" s="100" t="s">
        <v>1618</v>
      </c>
      <c r="BM3864" s="94" t="s">
        <v>305</v>
      </c>
    </row>
    <row r="3865" spans="53:65" ht="15" x14ac:dyDescent="0.25">
      <c r="BA3865" s="90" t="s">
        <v>7508</v>
      </c>
      <c r="BB3865" s="90" t="s">
        <v>361</v>
      </c>
      <c r="BC3865" s="90" t="s">
        <v>7298</v>
      </c>
      <c r="BD3865" s="423"/>
      <c r="BE3865">
        <v>3856</v>
      </c>
      <c r="BF3865" s="18" t="s">
        <v>7490</v>
      </c>
      <c r="BG3865" s="312" t="s">
        <v>4641</v>
      </c>
      <c r="BH3865" s="93" t="str">
        <f t="shared" si="125"/>
        <v>Utah Iron</v>
      </c>
      <c r="BI3865" s="18" t="s">
        <v>244</v>
      </c>
      <c r="BJ3865" s="18" t="s">
        <v>1123</v>
      </c>
      <c r="BK3865" s="18" t="s">
        <v>1124</v>
      </c>
      <c r="BL3865" s="100" t="s">
        <v>1114</v>
      </c>
      <c r="BM3865" s="94" t="s">
        <v>1125</v>
      </c>
    </row>
    <row r="3866" spans="53:65" ht="15" x14ac:dyDescent="0.25">
      <c r="BA3866" s="91" t="s">
        <v>7509</v>
      </c>
      <c r="BB3866" s="91" t="s">
        <v>361</v>
      </c>
      <c r="BC3866" s="91" t="s">
        <v>7298</v>
      </c>
      <c r="BD3866" s="423"/>
      <c r="BE3866">
        <v>3857</v>
      </c>
      <c r="BF3866" s="18" t="s">
        <v>7490</v>
      </c>
      <c r="BG3866" s="312" t="s">
        <v>7510</v>
      </c>
      <c r="BH3866" s="93" t="str">
        <f t="shared" si="125"/>
        <v>Utah Juab</v>
      </c>
      <c r="BI3866" s="18" t="s">
        <v>244</v>
      </c>
      <c r="BJ3866" s="18" t="s">
        <v>1123</v>
      </c>
      <c r="BK3866" s="18" t="s">
        <v>1124</v>
      </c>
      <c r="BL3866" s="100" t="s">
        <v>1114</v>
      </c>
      <c r="BM3866" s="94" t="s">
        <v>1125</v>
      </c>
    </row>
    <row r="3867" spans="53:65" ht="15" x14ac:dyDescent="0.25">
      <c r="BA3867" s="90" t="s">
        <v>7511</v>
      </c>
      <c r="BB3867" s="90" t="s">
        <v>361</v>
      </c>
      <c r="BC3867" s="90" t="s">
        <v>7298</v>
      </c>
      <c r="BD3867" s="423"/>
      <c r="BE3867">
        <v>3858</v>
      </c>
      <c r="BF3867" s="18" t="s">
        <v>7490</v>
      </c>
      <c r="BG3867" s="312" t="s">
        <v>3212</v>
      </c>
      <c r="BH3867" s="93" t="str">
        <f t="shared" si="125"/>
        <v>Utah Kane</v>
      </c>
      <c r="BI3867" s="18" t="s">
        <v>244</v>
      </c>
      <c r="BJ3867" s="18" t="s">
        <v>1123</v>
      </c>
      <c r="BK3867" s="18" t="s">
        <v>1124</v>
      </c>
      <c r="BL3867" s="100" t="s">
        <v>1114</v>
      </c>
      <c r="BM3867" s="94" t="s">
        <v>1125</v>
      </c>
    </row>
    <row r="3868" spans="53:65" ht="15" x14ac:dyDescent="0.25">
      <c r="BA3868" s="91" t="s">
        <v>7512</v>
      </c>
      <c r="BB3868" s="91" t="s">
        <v>361</v>
      </c>
      <c r="BC3868" s="91" t="s">
        <v>7298</v>
      </c>
      <c r="BD3868" s="423"/>
      <c r="BE3868">
        <v>3859</v>
      </c>
      <c r="BF3868" s="18" t="s">
        <v>7490</v>
      </c>
      <c r="BG3868" s="312" t="s">
        <v>7513</v>
      </c>
      <c r="BH3868" s="93" t="str">
        <f t="shared" si="125"/>
        <v>Utah Millard</v>
      </c>
      <c r="BI3868" s="18" t="s">
        <v>244</v>
      </c>
      <c r="BJ3868" s="18" t="s">
        <v>1123</v>
      </c>
      <c r="BK3868" s="18" t="s">
        <v>1124</v>
      </c>
      <c r="BL3868" s="100" t="s">
        <v>1114</v>
      </c>
      <c r="BM3868" s="94" t="s">
        <v>1125</v>
      </c>
    </row>
    <row r="3869" spans="53:65" ht="15" x14ac:dyDescent="0.25">
      <c r="BA3869" s="90" t="s">
        <v>7514</v>
      </c>
      <c r="BB3869" s="90" t="s">
        <v>361</v>
      </c>
      <c r="BC3869" s="90" t="s">
        <v>7298</v>
      </c>
      <c r="BD3869" s="423"/>
      <c r="BE3869">
        <v>3860</v>
      </c>
      <c r="BF3869" s="18" t="s">
        <v>7490</v>
      </c>
      <c r="BG3869" s="312" t="s">
        <v>979</v>
      </c>
      <c r="BH3869" s="93" t="str">
        <f t="shared" si="125"/>
        <v>Utah Morgan</v>
      </c>
      <c r="BI3869" s="18" t="s">
        <v>244</v>
      </c>
      <c r="BJ3869" s="18" t="s">
        <v>7495</v>
      </c>
      <c r="BK3869" s="18" t="s">
        <v>7496</v>
      </c>
      <c r="BL3869" s="100" t="s">
        <v>7497</v>
      </c>
      <c r="BM3869" s="94" t="s">
        <v>7498</v>
      </c>
    </row>
    <row r="3870" spans="53:65" ht="15" x14ac:dyDescent="0.25">
      <c r="BA3870" s="91" t="s">
        <v>7515</v>
      </c>
      <c r="BB3870" s="91" t="s">
        <v>361</v>
      </c>
      <c r="BC3870" s="91" t="s">
        <v>7298</v>
      </c>
      <c r="BD3870" s="423"/>
      <c r="BE3870">
        <v>3861</v>
      </c>
      <c r="BF3870" s="18" t="s">
        <v>7490</v>
      </c>
      <c r="BG3870" s="312" t="s">
        <v>7516</v>
      </c>
      <c r="BH3870" s="93" t="str">
        <f t="shared" si="125"/>
        <v>Utah Piute</v>
      </c>
      <c r="BI3870" s="18" t="s">
        <v>244</v>
      </c>
      <c r="BJ3870" s="18" t="s">
        <v>1123</v>
      </c>
      <c r="BK3870" s="18" t="s">
        <v>1124</v>
      </c>
      <c r="BL3870" s="100" t="s">
        <v>1114</v>
      </c>
      <c r="BM3870" s="94" t="s">
        <v>1125</v>
      </c>
    </row>
    <row r="3871" spans="53:65" ht="15" x14ac:dyDescent="0.25">
      <c r="BA3871" s="90" t="s">
        <v>7517</v>
      </c>
      <c r="BB3871" s="90" t="s">
        <v>361</v>
      </c>
      <c r="BC3871" s="90" t="s">
        <v>7298</v>
      </c>
      <c r="BD3871" s="423"/>
      <c r="BE3871">
        <v>3862</v>
      </c>
      <c r="BF3871" s="18" t="s">
        <v>7490</v>
      </c>
      <c r="BG3871" s="312" t="s">
        <v>7518</v>
      </c>
      <c r="BH3871" s="93" t="str">
        <f t="shared" si="125"/>
        <v>Utah Rich</v>
      </c>
      <c r="BI3871" s="18" t="s">
        <v>244</v>
      </c>
      <c r="BJ3871" s="18" t="s">
        <v>7519</v>
      </c>
      <c r="BK3871" s="18" t="s">
        <v>7520</v>
      </c>
      <c r="BL3871" s="100" t="s">
        <v>5562</v>
      </c>
      <c r="BM3871" s="94" t="s">
        <v>305</v>
      </c>
    </row>
    <row r="3872" spans="53:65" ht="15" x14ac:dyDescent="0.25">
      <c r="BA3872" s="91" t="s">
        <v>7521</v>
      </c>
      <c r="BB3872" s="91" t="s">
        <v>361</v>
      </c>
      <c r="BC3872" s="91" t="s">
        <v>7298</v>
      </c>
      <c r="BD3872" s="423"/>
      <c r="BE3872">
        <v>3863</v>
      </c>
      <c r="BF3872" s="18" t="s">
        <v>7490</v>
      </c>
      <c r="BG3872" s="312" t="s">
        <v>7522</v>
      </c>
      <c r="BH3872" s="93" t="str">
        <f t="shared" si="125"/>
        <v>Utah Salt Lake</v>
      </c>
      <c r="BI3872" s="18" t="s">
        <v>244</v>
      </c>
      <c r="BJ3872" s="18" t="s">
        <v>7523</v>
      </c>
      <c r="BK3872" s="18" t="s">
        <v>7524</v>
      </c>
      <c r="BL3872" s="100" t="s">
        <v>7525</v>
      </c>
      <c r="BM3872" s="94" t="s">
        <v>7498</v>
      </c>
    </row>
    <row r="3873" spans="53:65" ht="15" x14ac:dyDescent="0.25">
      <c r="BA3873" s="90" t="s">
        <v>7526</v>
      </c>
      <c r="BB3873" s="90" t="s">
        <v>361</v>
      </c>
      <c r="BC3873" s="90" t="s">
        <v>7298</v>
      </c>
      <c r="BD3873" s="423"/>
      <c r="BE3873">
        <v>3864</v>
      </c>
      <c r="BF3873" s="18" t="s">
        <v>7490</v>
      </c>
      <c r="BG3873" s="312" t="s">
        <v>1737</v>
      </c>
      <c r="BH3873" s="93" t="str">
        <f t="shared" si="125"/>
        <v>Utah San Juan</v>
      </c>
      <c r="BI3873" s="18" t="s">
        <v>244</v>
      </c>
      <c r="BJ3873" s="18" t="s">
        <v>1616</v>
      </c>
      <c r="BK3873" s="18" t="s">
        <v>1617</v>
      </c>
      <c r="BL3873" s="100" t="s">
        <v>1618</v>
      </c>
      <c r="BM3873" s="94" t="s">
        <v>305</v>
      </c>
    </row>
    <row r="3874" spans="53:65" ht="15" x14ac:dyDescent="0.25">
      <c r="BA3874" s="91" t="s">
        <v>7527</v>
      </c>
      <c r="BB3874" s="91" t="s">
        <v>361</v>
      </c>
      <c r="BC3874" s="91" t="s">
        <v>7298</v>
      </c>
      <c r="BD3874" s="423"/>
      <c r="BE3874">
        <v>3865</v>
      </c>
      <c r="BF3874" s="18" t="s">
        <v>7490</v>
      </c>
      <c r="BG3874" s="312" t="s">
        <v>7528</v>
      </c>
      <c r="BH3874" s="93" t="str">
        <f t="shared" si="125"/>
        <v>Utah Sanpete</v>
      </c>
      <c r="BI3874" s="18" t="s">
        <v>244</v>
      </c>
      <c r="BJ3874" s="18" t="s">
        <v>1123</v>
      </c>
      <c r="BK3874" s="18" t="s">
        <v>1124</v>
      </c>
      <c r="BL3874" s="100" t="s">
        <v>1114</v>
      </c>
      <c r="BM3874" s="94" t="s">
        <v>1125</v>
      </c>
    </row>
    <row r="3875" spans="53:65" ht="15" x14ac:dyDescent="0.25">
      <c r="BA3875" s="90" t="s">
        <v>7529</v>
      </c>
      <c r="BB3875" s="90" t="s">
        <v>361</v>
      </c>
      <c r="BC3875" s="90" t="s">
        <v>7298</v>
      </c>
      <c r="BD3875" s="423"/>
      <c r="BE3875">
        <v>3866</v>
      </c>
      <c r="BF3875" s="18" t="s">
        <v>7490</v>
      </c>
      <c r="BG3875" s="312" t="s">
        <v>1378</v>
      </c>
      <c r="BH3875" s="93" t="str">
        <f t="shared" si="125"/>
        <v>Utah Sevier</v>
      </c>
      <c r="BI3875" s="18" t="s">
        <v>244</v>
      </c>
      <c r="BJ3875" s="18" t="s">
        <v>1123</v>
      </c>
      <c r="BK3875" s="18" t="s">
        <v>1124</v>
      </c>
      <c r="BL3875" s="100" t="s">
        <v>1114</v>
      </c>
      <c r="BM3875" s="94" t="s">
        <v>1125</v>
      </c>
    </row>
    <row r="3876" spans="53:65" ht="15" x14ac:dyDescent="0.25">
      <c r="BA3876" s="91" t="s">
        <v>7530</v>
      </c>
      <c r="BB3876" s="91" t="s">
        <v>361</v>
      </c>
      <c r="BC3876" s="91" t="s">
        <v>7298</v>
      </c>
      <c r="BD3876" s="423"/>
      <c r="BE3876">
        <v>3867</v>
      </c>
      <c r="BF3876" s="18" t="s">
        <v>7490</v>
      </c>
      <c r="BG3876" s="312" t="s">
        <v>7531</v>
      </c>
      <c r="BH3876" s="93" t="str">
        <f>_xlfn.CONCAT(BF3876," ",BG3876)</f>
        <v>Utah SummitZ12</v>
      </c>
      <c r="BI3876" s="18" t="s">
        <v>244</v>
      </c>
      <c r="BJ3876" s="18" t="s">
        <v>7523</v>
      </c>
      <c r="BK3876" s="18" t="s">
        <v>7524</v>
      </c>
      <c r="BL3876" s="100" t="s">
        <v>7525</v>
      </c>
      <c r="BM3876" s="94" t="s">
        <v>7498</v>
      </c>
    </row>
    <row r="3877" spans="53:65" ht="15" x14ac:dyDescent="0.25">
      <c r="BA3877" s="90" t="s">
        <v>7532</v>
      </c>
      <c r="BB3877" s="90" t="s">
        <v>361</v>
      </c>
      <c r="BC3877" s="90" t="s">
        <v>7298</v>
      </c>
      <c r="BD3877" s="423"/>
      <c r="BE3877">
        <v>3868</v>
      </c>
      <c r="BF3877" s="18" t="s">
        <v>7490</v>
      </c>
      <c r="BG3877" s="312" t="s">
        <v>1746</v>
      </c>
      <c r="BH3877" s="93" t="str">
        <f t="shared" si="125"/>
        <v>Utah Summit</v>
      </c>
      <c r="BI3877" s="18" t="s">
        <v>244</v>
      </c>
      <c r="BJ3877" s="18" t="s">
        <v>7519</v>
      </c>
      <c r="BK3877" s="18" t="s">
        <v>7520</v>
      </c>
      <c r="BL3877" s="100" t="s">
        <v>5562</v>
      </c>
      <c r="BM3877" s="94" t="s">
        <v>305</v>
      </c>
    </row>
    <row r="3878" spans="53:65" ht="15" x14ac:dyDescent="0.25">
      <c r="BA3878" s="91" t="s">
        <v>7533</v>
      </c>
      <c r="BB3878" s="91" t="s">
        <v>361</v>
      </c>
      <c r="BC3878" s="91" t="s">
        <v>7298</v>
      </c>
      <c r="BD3878" s="423"/>
      <c r="BE3878">
        <v>3869</v>
      </c>
      <c r="BF3878" s="18" t="s">
        <v>7490</v>
      </c>
      <c r="BG3878" s="312" t="s">
        <v>7534</v>
      </c>
      <c r="BH3878" s="93" t="str">
        <f t="shared" si="125"/>
        <v>Utah Tooele</v>
      </c>
      <c r="BI3878" s="18" t="s">
        <v>244</v>
      </c>
      <c r="BJ3878" s="18" t="s">
        <v>7523</v>
      </c>
      <c r="BK3878" s="18" t="s">
        <v>7524</v>
      </c>
      <c r="BL3878" s="100" t="s">
        <v>7525</v>
      </c>
      <c r="BM3878" s="94" t="s">
        <v>7498</v>
      </c>
    </row>
    <row r="3879" spans="53:65" ht="15" x14ac:dyDescent="0.25">
      <c r="BA3879" s="90" t="s">
        <v>7535</v>
      </c>
      <c r="BB3879" s="90" t="s">
        <v>361</v>
      </c>
      <c r="BC3879" s="90" t="s">
        <v>7298</v>
      </c>
      <c r="BD3879" s="423"/>
      <c r="BE3879">
        <v>3870</v>
      </c>
      <c r="BF3879" s="18" t="s">
        <v>7490</v>
      </c>
      <c r="BG3879" s="312" t="s">
        <v>7536</v>
      </c>
      <c r="BH3879" s="93" t="str">
        <f t="shared" ref="BH3879:BH3943" si="126">_xlfn.CONCAT(BF3879," ",BG3879)</f>
        <v>Utah Uintah</v>
      </c>
      <c r="BI3879" s="18" t="s">
        <v>244</v>
      </c>
      <c r="BJ3879" s="18" t="s">
        <v>1649</v>
      </c>
      <c r="BK3879" s="18" t="s">
        <v>1650</v>
      </c>
      <c r="BL3879" s="100" t="s">
        <v>1651</v>
      </c>
      <c r="BM3879" s="94" t="s">
        <v>1125</v>
      </c>
    </row>
    <row r="3880" spans="53:65" ht="15" x14ac:dyDescent="0.25">
      <c r="BA3880" s="91" t="s">
        <v>7537</v>
      </c>
      <c r="BB3880" s="91" t="s">
        <v>361</v>
      </c>
      <c r="BC3880" s="91" t="s">
        <v>7298</v>
      </c>
      <c r="BD3880" s="423"/>
      <c r="BE3880">
        <v>3871</v>
      </c>
      <c r="BF3880" s="18" t="s">
        <v>7490</v>
      </c>
      <c r="BG3880" s="312" t="s">
        <v>7490</v>
      </c>
      <c r="BH3880" s="93" t="str">
        <f t="shared" si="126"/>
        <v>Utah Utah</v>
      </c>
      <c r="BI3880" s="18" t="s">
        <v>244</v>
      </c>
      <c r="BJ3880" s="18" t="s">
        <v>7523</v>
      </c>
      <c r="BK3880" s="18" t="s">
        <v>7524</v>
      </c>
      <c r="BL3880" s="100" t="s">
        <v>7525</v>
      </c>
      <c r="BM3880" s="94" t="s">
        <v>7498</v>
      </c>
    </row>
    <row r="3881" spans="53:65" ht="15" x14ac:dyDescent="0.25">
      <c r="BA3881" s="90" t="s">
        <v>7538</v>
      </c>
      <c r="BB3881" s="90" t="s">
        <v>361</v>
      </c>
      <c r="BC3881" s="90" t="s">
        <v>7298</v>
      </c>
      <c r="BD3881" s="423"/>
      <c r="BE3881">
        <v>3872</v>
      </c>
      <c r="BF3881" s="18" t="s">
        <v>7490</v>
      </c>
      <c r="BG3881" s="312" t="s">
        <v>7539</v>
      </c>
      <c r="BH3881" s="93" t="str">
        <f t="shared" si="126"/>
        <v>Utah Wasatch</v>
      </c>
      <c r="BI3881" s="18" t="s">
        <v>244</v>
      </c>
      <c r="BJ3881" s="18" t="s">
        <v>7523</v>
      </c>
      <c r="BK3881" s="18" t="s">
        <v>7524</v>
      </c>
      <c r="BL3881" s="100" t="s">
        <v>7525</v>
      </c>
      <c r="BM3881" s="94" t="s">
        <v>7498</v>
      </c>
    </row>
    <row r="3882" spans="53:65" ht="15" x14ac:dyDescent="0.25">
      <c r="BA3882" s="91" t="s">
        <v>7540</v>
      </c>
      <c r="BB3882" s="91" t="s">
        <v>361</v>
      </c>
      <c r="BC3882" s="91" t="s">
        <v>7298</v>
      </c>
      <c r="BD3882" s="423"/>
      <c r="BE3882">
        <v>3873</v>
      </c>
      <c r="BF3882" s="18" t="s">
        <v>7490</v>
      </c>
      <c r="BG3882" s="312" t="s">
        <v>1083</v>
      </c>
      <c r="BH3882" s="93" t="str">
        <f t="shared" si="126"/>
        <v>Utah Washington</v>
      </c>
      <c r="BI3882" s="18" t="s">
        <v>244</v>
      </c>
      <c r="BJ3882" s="18" t="s">
        <v>1123</v>
      </c>
      <c r="BK3882" s="18" t="s">
        <v>1124</v>
      </c>
      <c r="BL3882" s="100" t="s">
        <v>1114</v>
      </c>
      <c r="BM3882" s="94" t="s">
        <v>1125</v>
      </c>
    </row>
    <row r="3883" spans="53:65" ht="15" x14ac:dyDescent="0.25">
      <c r="BA3883" s="90" t="s">
        <v>7541</v>
      </c>
      <c r="BB3883" s="90" t="s">
        <v>361</v>
      </c>
      <c r="BC3883" s="90" t="s">
        <v>7298</v>
      </c>
      <c r="BD3883" s="423"/>
      <c r="BE3883">
        <v>3874</v>
      </c>
      <c r="BF3883" s="18" t="s">
        <v>7490</v>
      </c>
      <c r="BG3883" s="312" t="s">
        <v>2855</v>
      </c>
      <c r="BH3883" s="93" t="str">
        <f t="shared" si="126"/>
        <v>Utah Wayne</v>
      </c>
      <c r="BI3883" s="18" t="s">
        <v>244</v>
      </c>
      <c r="BJ3883" s="18" t="s">
        <v>1123</v>
      </c>
      <c r="BK3883" s="18" t="s">
        <v>1124</v>
      </c>
      <c r="BL3883" s="100" t="s">
        <v>1114</v>
      </c>
      <c r="BM3883" s="94" t="s">
        <v>1125</v>
      </c>
    </row>
    <row r="3884" spans="53:65" ht="15" x14ac:dyDescent="0.25">
      <c r="BA3884" s="91" t="s">
        <v>7542</v>
      </c>
      <c r="BB3884" s="91" t="s">
        <v>361</v>
      </c>
      <c r="BC3884" s="91" t="s">
        <v>7298</v>
      </c>
      <c r="BD3884" s="423"/>
      <c r="BE3884">
        <v>3875</v>
      </c>
      <c r="BF3884" s="18" t="s">
        <v>7490</v>
      </c>
      <c r="BG3884" s="312" t="s">
        <v>7543</v>
      </c>
      <c r="BH3884" s="93" t="str">
        <f t="shared" si="126"/>
        <v>Utah Weber</v>
      </c>
      <c r="BI3884" s="18" t="s">
        <v>244</v>
      </c>
      <c r="BJ3884" s="18" t="s">
        <v>7495</v>
      </c>
      <c r="BK3884" s="18" t="s">
        <v>7496</v>
      </c>
      <c r="BL3884" s="100" t="s">
        <v>7497</v>
      </c>
      <c r="BM3884" s="94" t="s">
        <v>7498</v>
      </c>
    </row>
    <row r="3885" spans="53:65" ht="15" x14ac:dyDescent="0.25">
      <c r="BA3885" s="90" t="s">
        <v>7544</v>
      </c>
      <c r="BB3885" s="90" t="s">
        <v>361</v>
      </c>
      <c r="BC3885" s="90" t="s">
        <v>7298</v>
      </c>
      <c r="BD3885" s="423"/>
      <c r="BE3885">
        <v>3876</v>
      </c>
      <c r="BF3885" s="18" t="s">
        <v>4530</v>
      </c>
      <c r="BG3885" s="312" t="s">
        <v>7545</v>
      </c>
      <c r="BH3885" s="93" t="str">
        <f t="shared" si="126"/>
        <v>Vermont Addison</v>
      </c>
      <c r="BI3885" s="18" t="s">
        <v>394</v>
      </c>
      <c r="BJ3885" s="18" t="s">
        <v>1789</v>
      </c>
      <c r="BK3885" s="18" t="s">
        <v>5507</v>
      </c>
      <c r="BL3885" s="100" t="s">
        <v>1114</v>
      </c>
      <c r="BM3885" s="249" t="s">
        <v>305</v>
      </c>
    </row>
    <row r="3886" spans="53:65" ht="15" x14ac:dyDescent="0.25">
      <c r="BA3886" s="91" t="s">
        <v>7546</v>
      </c>
      <c r="BB3886" s="91" t="s">
        <v>361</v>
      </c>
      <c r="BC3886" s="91" t="s">
        <v>7298</v>
      </c>
      <c r="BD3886" s="423"/>
      <c r="BE3886">
        <v>3877</v>
      </c>
      <c r="BF3886" s="18" t="s">
        <v>4530</v>
      </c>
      <c r="BG3886" s="312" t="s">
        <v>7547</v>
      </c>
      <c r="BH3886" s="93" t="str">
        <f t="shared" si="126"/>
        <v>Vermont Bennington</v>
      </c>
      <c r="BI3886" s="18" t="s">
        <v>394</v>
      </c>
      <c r="BJ3886" s="18" t="s">
        <v>1789</v>
      </c>
      <c r="BK3886" s="18" t="s">
        <v>5507</v>
      </c>
      <c r="BL3886" s="100" t="s">
        <v>1114</v>
      </c>
      <c r="BM3886" s="249" t="s">
        <v>305</v>
      </c>
    </row>
    <row r="3887" spans="53:65" ht="15" x14ac:dyDescent="0.25">
      <c r="BA3887" s="90" t="s">
        <v>7548</v>
      </c>
      <c r="BB3887" s="90" t="s">
        <v>361</v>
      </c>
      <c r="BC3887" s="90" t="s">
        <v>7298</v>
      </c>
      <c r="BD3887" s="423"/>
      <c r="BE3887">
        <v>3878</v>
      </c>
      <c r="BF3887" s="18" t="s">
        <v>4530</v>
      </c>
      <c r="BG3887" s="312" t="s">
        <v>7549</v>
      </c>
      <c r="BH3887" s="93" t="str">
        <f t="shared" si="126"/>
        <v>Vermont Caledonia</v>
      </c>
      <c r="BI3887" s="18" t="s">
        <v>394</v>
      </c>
      <c r="BJ3887" s="18" t="s">
        <v>1789</v>
      </c>
      <c r="BK3887" s="18" t="s">
        <v>5507</v>
      </c>
      <c r="BL3887" s="100" t="s">
        <v>1114</v>
      </c>
      <c r="BM3887" s="249" t="s">
        <v>305</v>
      </c>
    </row>
    <row r="3888" spans="53:65" ht="15" x14ac:dyDescent="0.25">
      <c r="BA3888" s="91" t="s">
        <v>7550</v>
      </c>
      <c r="BB3888" s="91" t="s">
        <v>361</v>
      </c>
      <c r="BC3888" s="91" t="s">
        <v>7298</v>
      </c>
      <c r="BD3888" s="423"/>
      <c r="BE3888">
        <v>3879</v>
      </c>
      <c r="BF3888" s="18" t="s">
        <v>4530</v>
      </c>
      <c r="BG3888" s="312" t="s">
        <v>7551</v>
      </c>
      <c r="BH3888" s="93" t="str">
        <f t="shared" si="126"/>
        <v>Vermont Chittenden</v>
      </c>
      <c r="BI3888" s="18" t="s">
        <v>394</v>
      </c>
      <c r="BJ3888" s="18" t="s">
        <v>1789</v>
      </c>
      <c r="BK3888" s="18" t="s">
        <v>5507</v>
      </c>
      <c r="BL3888" s="100" t="s">
        <v>1114</v>
      </c>
      <c r="BM3888" s="249" t="s">
        <v>305</v>
      </c>
    </row>
    <row r="3889" spans="53:65" ht="15" x14ac:dyDescent="0.25">
      <c r="BA3889" s="90" t="s">
        <v>7552</v>
      </c>
      <c r="BB3889" s="90" t="s">
        <v>361</v>
      </c>
      <c r="BC3889" s="90" t="s">
        <v>7298</v>
      </c>
      <c r="BD3889" s="423"/>
      <c r="BE3889">
        <v>3880</v>
      </c>
      <c r="BF3889" s="18" t="s">
        <v>4530</v>
      </c>
      <c r="BG3889" s="312" t="s">
        <v>4522</v>
      </c>
      <c r="BH3889" s="93" t="str">
        <f t="shared" si="126"/>
        <v>Vermont Essex</v>
      </c>
      <c r="BI3889" s="18" t="s">
        <v>394</v>
      </c>
      <c r="BJ3889" s="18" t="s">
        <v>1789</v>
      </c>
      <c r="BK3889" s="18" t="s">
        <v>5507</v>
      </c>
      <c r="BL3889" s="100" t="s">
        <v>1114</v>
      </c>
      <c r="BM3889" s="249" t="s">
        <v>305</v>
      </c>
    </row>
    <row r="3890" spans="53:65" ht="15" x14ac:dyDescent="0.25">
      <c r="BA3890" s="91" t="s">
        <v>7553</v>
      </c>
      <c r="BB3890" s="91" t="s">
        <v>361</v>
      </c>
      <c r="BC3890" s="91" t="s">
        <v>7298</v>
      </c>
      <c r="BD3890" s="423"/>
      <c r="BE3890">
        <v>3881</v>
      </c>
      <c r="BF3890" s="18" t="s">
        <v>4530</v>
      </c>
      <c r="BG3890" s="312" t="s">
        <v>795</v>
      </c>
      <c r="BH3890" s="93" t="str">
        <f t="shared" si="126"/>
        <v>Vermont Franklin</v>
      </c>
      <c r="BI3890" s="18" t="s">
        <v>394</v>
      </c>
      <c r="BJ3890" s="18" t="s">
        <v>1789</v>
      </c>
      <c r="BK3890" s="18" t="s">
        <v>5507</v>
      </c>
      <c r="BL3890" s="100" t="s">
        <v>1114</v>
      </c>
      <c r="BM3890" s="249" t="s">
        <v>305</v>
      </c>
    </row>
    <row r="3891" spans="53:65" ht="15" x14ac:dyDescent="0.25">
      <c r="BA3891" s="90" t="s">
        <v>7554</v>
      </c>
      <c r="BB3891" s="90" t="s">
        <v>361</v>
      </c>
      <c r="BC3891" s="90" t="s">
        <v>7298</v>
      </c>
      <c r="BD3891" s="423"/>
      <c r="BE3891">
        <v>3882</v>
      </c>
      <c r="BF3891" s="18" t="s">
        <v>4530</v>
      </c>
      <c r="BG3891" s="312" t="s">
        <v>7555</v>
      </c>
      <c r="BH3891" s="93" t="str">
        <f t="shared" si="126"/>
        <v>Vermont Grand Isle</v>
      </c>
      <c r="BI3891" s="18" t="s">
        <v>394</v>
      </c>
      <c r="BJ3891" s="18"/>
      <c r="BK3891" s="18" t="s">
        <v>5507</v>
      </c>
      <c r="BL3891" s="100" t="s">
        <v>1114</v>
      </c>
      <c r="BM3891" s="249" t="s">
        <v>305</v>
      </c>
    </row>
    <row r="3892" spans="53:65" ht="15" x14ac:dyDescent="0.25">
      <c r="BA3892" s="91" t="s">
        <v>7556</v>
      </c>
      <c r="BB3892" s="91" t="s">
        <v>361</v>
      </c>
      <c r="BC3892" s="91" t="s">
        <v>7298</v>
      </c>
      <c r="BD3892" s="423"/>
      <c r="BE3892">
        <v>3883</v>
      </c>
      <c r="BF3892" s="18" t="s">
        <v>4530</v>
      </c>
      <c r="BG3892" s="312" t="s">
        <v>7557</v>
      </c>
      <c r="BH3892" s="93" t="str">
        <f>_xlfn.CONCAT(BF3892," ",BG3892)</f>
        <v>Vermont Lamoille</v>
      </c>
      <c r="BI3892" s="18" t="s">
        <v>394</v>
      </c>
      <c r="BJ3892" s="18"/>
      <c r="BK3892" s="18" t="s">
        <v>5507</v>
      </c>
      <c r="BL3892" s="100" t="s">
        <v>1114</v>
      </c>
      <c r="BM3892" s="249" t="s">
        <v>305</v>
      </c>
    </row>
    <row r="3893" spans="53:65" ht="15" x14ac:dyDescent="0.25">
      <c r="BA3893" s="90" t="s">
        <v>7558</v>
      </c>
      <c r="BB3893" s="90" t="s">
        <v>361</v>
      </c>
      <c r="BC3893" s="90" t="s">
        <v>7298</v>
      </c>
      <c r="BD3893" s="423"/>
      <c r="BE3893">
        <v>3884</v>
      </c>
      <c r="BF3893" s="18" t="s">
        <v>4530</v>
      </c>
      <c r="BG3893" s="312" t="s">
        <v>1492</v>
      </c>
      <c r="BH3893" s="93" t="str">
        <f t="shared" si="126"/>
        <v>Vermont Orange</v>
      </c>
      <c r="BI3893" s="18" t="s">
        <v>394</v>
      </c>
      <c r="BJ3893" s="18" t="s">
        <v>1789</v>
      </c>
      <c r="BK3893" s="18" t="s">
        <v>5507</v>
      </c>
      <c r="BL3893" s="100" t="s">
        <v>1114</v>
      </c>
      <c r="BM3893" s="249" t="s">
        <v>305</v>
      </c>
    </row>
    <row r="3894" spans="53:65" ht="15" x14ac:dyDescent="0.25">
      <c r="BA3894" s="91" t="s">
        <v>7559</v>
      </c>
      <c r="BB3894" s="91" t="s">
        <v>361</v>
      </c>
      <c r="BC3894" s="91" t="s">
        <v>7298</v>
      </c>
      <c r="BD3894" s="423"/>
      <c r="BE3894">
        <v>3885</v>
      </c>
      <c r="BF3894" s="18" t="s">
        <v>4530</v>
      </c>
      <c r="BG3894" s="312" t="s">
        <v>4372</v>
      </c>
      <c r="BH3894" s="93" t="str">
        <f t="shared" si="126"/>
        <v>Vermont Orleans</v>
      </c>
      <c r="BI3894" s="18" t="s">
        <v>394</v>
      </c>
      <c r="BJ3894" s="18" t="s">
        <v>1789</v>
      </c>
      <c r="BK3894" s="18" t="s">
        <v>5507</v>
      </c>
      <c r="BL3894" s="100" t="s">
        <v>1114</v>
      </c>
      <c r="BM3894" s="249" t="s">
        <v>305</v>
      </c>
    </row>
    <row r="3895" spans="53:65" ht="15" x14ac:dyDescent="0.25">
      <c r="BA3895" s="90" t="s">
        <v>7560</v>
      </c>
      <c r="BB3895" s="90" t="s">
        <v>361</v>
      </c>
      <c r="BC3895" s="90" t="s">
        <v>7298</v>
      </c>
      <c r="BD3895" s="423"/>
      <c r="BE3895">
        <v>3886</v>
      </c>
      <c r="BF3895" s="18" t="s">
        <v>4530</v>
      </c>
      <c r="BG3895" s="312" t="s">
        <v>7561</v>
      </c>
      <c r="BH3895" s="93" t="str">
        <f t="shared" si="126"/>
        <v>Vermont Rutland</v>
      </c>
      <c r="BI3895" s="18" t="s">
        <v>394</v>
      </c>
      <c r="BJ3895" s="18" t="s">
        <v>1789</v>
      </c>
      <c r="BK3895" s="18" t="s">
        <v>5507</v>
      </c>
      <c r="BL3895" s="100" t="s">
        <v>1114</v>
      </c>
      <c r="BM3895" s="249" t="s">
        <v>305</v>
      </c>
    </row>
    <row r="3896" spans="53:65" ht="15" x14ac:dyDescent="0.25">
      <c r="BA3896" s="91" t="s">
        <v>7562</v>
      </c>
      <c r="BB3896" s="91" t="s">
        <v>361</v>
      </c>
      <c r="BC3896" s="91" t="s">
        <v>7298</v>
      </c>
      <c r="BD3896" s="423"/>
      <c r="BE3896">
        <v>3887</v>
      </c>
      <c r="BF3896" s="18" t="s">
        <v>4530</v>
      </c>
      <c r="BG3896" s="312" t="s">
        <v>1083</v>
      </c>
      <c r="BH3896" s="93" t="str">
        <f t="shared" si="126"/>
        <v>Vermont Washington</v>
      </c>
      <c r="BI3896" s="18" t="s">
        <v>394</v>
      </c>
      <c r="BJ3896" s="18" t="s">
        <v>1789</v>
      </c>
      <c r="BK3896" s="18" t="s">
        <v>5507</v>
      </c>
      <c r="BL3896" s="100" t="s">
        <v>1114</v>
      </c>
      <c r="BM3896" s="249" t="s">
        <v>305</v>
      </c>
    </row>
    <row r="3897" spans="53:65" ht="15" x14ac:dyDescent="0.25">
      <c r="BA3897" s="90" t="s">
        <v>7563</v>
      </c>
      <c r="BB3897" s="90" t="s">
        <v>361</v>
      </c>
      <c r="BC3897" s="90" t="s">
        <v>7298</v>
      </c>
      <c r="BD3897" s="423"/>
      <c r="BE3897">
        <v>3888</v>
      </c>
      <c r="BF3897" s="18" t="s">
        <v>4530</v>
      </c>
      <c r="BG3897" s="312" t="s">
        <v>1783</v>
      </c>
      <c r="BH3897" s="93" t="str">
        <f t="shared" si="126"/>
        <v>Vermont Windham</v>
      </c>
      <c r="BI3897" s="18" t="s">
        <v>394</v>
      </c>
      <c r="BJ3897" s="18" t="s">
        <v>1789</v>
      </c>
      <c r="BK3897" s="18" t="s">
        <v>5507</v>
      </c>
      <c r="BL3897" s="100" t="s">
        <v>1114</v>
      </c>
      <c r="BM3897" s="249" t="s">
        <v>305</v>
      </c>
    </row>
    <row r="3898" spans="53:65" ht="15" x14ac:dyDescent="0.25">
      <c r="BA3898" s="91" t="s">
        <v>7564</v>
      </c>
      <c r="BB3898" s="91" t="s">
        <v>361</v>
      </c>
      <c r="BC3898" s="91" t="s">
        <v>7298</v>
      </c>
      <c r="BD3898" s="423"/>
      <c r="BE3898">
        <v>3889</v>
      </c>
      <c r="BF3898" s="18" t="s">
        <v>4530</v>
      </c>
      <c r="BG3898" s="312" t="s">
        <v>7565</v>
      </c>
      <c r="BH3898" s="93" t="str">
        <f t="shared" si="126"/>
        <v>Vermont Windsor</v>
      </c>
      <c r="BI3898" s="18" t="s">
        <v>394</v>
      </c>
      <c r="BJ3898" s="18" t="s">
        <v>1789</v>
      </c>
      <c r="BK3898" s="18" t="s">
        <v>5507</v>
      </c>
      <c r="BL3898" s="100" t="s">
        <v>1114</v>
      </c>
      <c r="BM3898" s="249" t="s">
        <v>305</v>
      </c>
    </row>
    <row r="3899" spans="53:65" ht="15" x14ac:dyDescent="0.25">
      <c r="BA3899" s="90" t="s">
        <v>7566</v>
      </c>
      <c r="BB3899" s="90" t="s">
        <v>361</v>
      </c>
      <c r="BC3899" s="90" t="s">
        <v>7298</v>
      </c>
      <c r="BD3899" s="423"/>
      <c r="BE3899">
        <v>3890</v>
      </c>
      <c r="BF3899" s="93" t="s">
        <v>7567</v>
      </c>
      <c r="BG3899" s="311" t="s">
        <v>7568</v>
      </c>
      <c r="BH3899" s="93" t="str">
        <f t="shared" si="126"/>
        <v>Virginia Accomack</v>
      </c>
      <c r="BI3899" s="93" t="s">
        <v>197</v>
      </c>
      <c r="BJ3899" s="93"/>
      <c r="BK3899" s="93" t="s">
        <v>438</v>
      </c>
      <c r="BL3899" s="100" t="str">
        <f>" "</f>
        <v xml:space="preserve"> </v>
      </c>
      <c r="BM3899" s="95" t="s">
        <v>308</v>
      </c>
    </row>
    <row r="3900" spans="53:65" ht="15" x14ac:dyDescent="0.25">
      <c r="BA3900" s="91" t="s">
        <v>7569</v>
      </c>
      <c r="BB3900" s="91" t="s">
        <v>361</v>
      </c>
      <c r="BC3900" s="91" t="s">
        <v>7298</v>
      </c>
      <c r="BD3900" s="423"/>
      <c r="BE3900">
        <v>3891</v>
      </c>
      <c r="BF3900" s="93" t="s">
        <v>7567</v>
      </c>
      <c r="BG3900" s="311" t="s">
        <v>7568</v>
      </c>
      <c r="BH3900" s="93" t="str">
        <f t="shared" si="126"/>
        <v>Virginia Accomack</v>
      </c>
      <c r="BI3900" s="93" t="s">
        <v>1799</v>
      </c>
      <c r="BJ3900" s="93"/>
      <c r="BK3900" s="93" t="s">
        <v>1800</v>
      </c>
      <c r="BL3900" s="100" t="s">
        <v>1801</v>
      </c>
      <c r="BM3900" s="95" t="s">
        <v>1802</v>
      </c>
    </row>
    <row r="3901" spans="53:65" ht="15" x14ac:dyDescent="0.25">
      <c r="BA3901" s="90" t="s">
        <v>7570</v>
      </c>
      <c r="BB3901" s="90" t="s">
        <v>361</v>
      </c>
      <c r="BC3901" s="90" t="s">
        <v>7298</v>
      </c>
      <c r="BD3901" s="423"/>
      <c r="BE3901">
        <v>3892</v>
      </c>
      <c r="BF3901" s="93" t="s">
        <v>7567</v>
      </c>
      <c r="BG3901" s="311" t="s">
        <v>7571</v>
      </c>
      <c r="BH3901" s="93" t="str">
        <f t="shared" si="126"/>
        <v>Virginia Albemarle</v>
      </c>
      <c r="BI3901" s="93" t="s">
        <v>197</v>
      </c>
      <c r="BJ3901" s="93" t="s">
        <v>998</v>
      </c>
      <c r="BK3901" s="93" t="s">
        <v>438</v>
      </c>
      <c r="BL3901" s="100" t="str">
        <f>" "</f>
        <v xml:space="preserve"> </v>
      </c>
      <c r="BM3901" s="95" t="s">
        <v>308</v>
      </c>
    </row>
    <row r="3902" spans="53:65" ht="15" x14ac:dyDescent="0.25">
      <c r="BA3902" s="91" t="s">
        <v>7572</v>
      </c>
      <c r="BB3902" s="91" t="s">
        <v>361</v>
      </c>
      <c r="BC3902" s="91" t="s">
        <v>7298</v>
      </c>
      <c r="BD3902" s="423"/>
      <c r="BE3902">
        <v>3893</v>
      </c>
      <c r="BF3902" s="93" t="s">
        <v>7567</v>
      </c>
      <c r="BG3902" s="311" t="s">
        <v>7571</v>
      </c>
      <c r="BH3902" s="93" t="str">
        <f t="shared" si="126"/>
        <v>Virginia Albemarle</v>
      </c>
      <c r="BI3902" s="93" t="s">
        <v>1799</v>
      </c>
      <c r="BJ3902" s="93"/>
      <c r="BK3902" s="93" t="s">
        <v>1801</v>
      </c>
      <c r="BL3902" s="100" t="s">
        <v>1801</v>
      </c>
      <c r="BM3902" s="95" t="s">
        <v>1802</v>
      </c>
    </row>
    <row r="3903" spans="53:65" ht="15" x14ac:dyDescent="0.25">
      <c r="BA3903" s="90" t="s">
        <v>7573</v>
      </c>
      <c r="BB3903" s="90" t="s">
        <v>361</v>
      </c>
      <c r="BC3903" s="90" t="s">
        <v>7298</v>
      </c>
      <c r="BD3903" s="423"/>
      <c r="BE3903">
        <v>3894</v>
      </c>
      <c r="BF3903" s="93" t="s">
        <v>7567</v>
      </c>
      <c r="BG3903" s="311" t="s">
        <v>7574</v>
      </c>
      <c r="BH3903" s="93" t="str">
        <f t="shared" si="126"/>
        <v>Virginia Alexandria</v>
      </c>
      <c r="BI3903" s="93" t="s">
        <v>197</v>
      </c>
      <c r="BJ3903" s="93" t="s">
        <v>998</v>
      </c>
      <c r="BK3903" s="93" t="s">
        <v>438</v>
      </c>
      <c r="BL3903" s="100" t="str">
        <f>" "</f>
        <v xml:space="preserve"> </v>
      </c>
      <c r="BM3903" s="95" t="s">
        <v>308</v>
      </c>
    </row>
    <row r="3904" spans="53:65" ht="15" x14ac:dyDescent="0.25">
      <c r="BA3904" s="90" t="s">
        <v>7575</v>
      </c>
      <c r="BB3904" s="90" t="s">
        <v>361</v>
      </c>
      <c r="BC3904" s="90" t="s">
        <v>7298</v>
      </c>
      <c r="BD3904" s="423"/>
      <c r="BE3904">
        <v>3895</v>
      </c>
      <c r="BF3904" s="93" t="s">
        <v>7567</v>
      </c>
      <c r="BG3904" s="311" t="s">
        <v>7574</v>
      </c>
      <c r="BH3904" s="93" t="str">
        <f t="shared" si="126"/>
        <v>Virginia Alexandria</v>
      </c>
      <c r="BI3904" s="93" t="s">
        <v>1799</v>
      </c>
      <c r="BJ3904" s="93"/>
      <c r="BK3904" s="93" t="s">
        <v>1800</v>
      </c>
      <c r="BL3904" s="100" t="s">
        <v>1801</v>
      </c>
      <c r="BM3904" s="95" t="s">
        <v>305</v>
      </c>
    </row>
    <row r="3905" spans="53:65" ht="15" x14ac:dyDescent="0.25">
      <c r="BA3905" s="91" t="s">
        <v>7576</v>
      </c>
      <c r="BB3905" s="91" t="s">
        <v>361</v>
      </c>
      <c r="BC3905" s="91" t="s">
        <v>7298</v>
      </c>
      <c r="BD3905" s="423"/>
      <c r="BE3905">
        <v>3896</v>
      </c>
      <c r="BF3905" s="93" t="s">
        <v>7567</v>
      </c>
      <c r="BG3905" s="311" t="s">
        <v>5724</v>
      </c>
      <c r="BH3905" s="93" t="str">
        <f t="shared" si="126"/>
        <v>Virginia Alleghany</v>
      </c>
      <c r="BI3905" s="93" t="s">
        <v>197</v>
      </c>
      <c r="BJ3905" s="93" t="s">
        <v>998</v>
      </c>
      <c r="BK3905" s="93" t="s">
        <v>438</v>
      </c>
      <c r="BL3905" s="100" t="str">
        <f>" "</f>
        <v xml:space="preserve"> </v>
      </c>
      <c r="BM3905" s="95" t="s">
        <v>308</v>
      </c>
    </row>
    <row r="3906" spans="53:65" ht="15" x14ac:dyDescent="0.25">
      <c r="BA3906" s="90" t="s">
        <v>7577</v>
      </c>
      <c r="BB3906" s="90" t="s">
        <v>361</v>
      </c>
      <c r="BC3906" s="90" t="s">
        <v>7298</v>
      </c>
      <c r="BD3906" s="423"/>
      <c r="BE3906">
        <v>3897</v>
      </c>
      <c r="BF3906" s="93" t="s">
        <v>7567</v>
      </c>
      <c r="BG3906" s="311" t="s">
        <v>5724</v>
      </c>
      <c r="BH3906" s="93" t="str">
        <f t="shared" si="126"/>
        <v>Virginia Alleghany</v>
      </c>
      <c r="BI3906" s="93" t="s">
        <v>1799</v>
      </c>
      <c r="BJ3906" s="93"/>
      <c r="BK3906" s="93" t="s">
        <v>1801</v>
      </c>
      <c r="BL3906" s="100" t="s">
        <v>1801</v>
      </c>
      <c r="BM3906" s="95" t="s">
        <v>1802</v>
      </c>
    </row>
    <row r="3907" spans="53:65" ht="15" x14ac:dyDescent="0.25">
      <c r="BA3907" s="91" t="s">
        <v>7578</v>
      </c>
      <c r="BB3907" s="91" t="s">
        <v>361</v>
      </c>
      <c r="BC3907" s="91" t="s">
        <v>7298</v>
      </c>
      <c r="BD3907" s="423"/>
      <c r="BE3907">
        <v>3898</v>
      </c>
      <c r="BF3907" s="93" t="s">
        <v>7567</v>
      </c>
      <c r="BG3907" s="311" t="s">
        <v>7579</v>
      </c>
      <c r="BH3907" s="93" t="str">
        <f t="shared" si="126"/>
        <v>Virginia Amelia</v>
      </c>
      <c r="BI3907" s="93" t="s">
        <v>197</v>
      </c>
      <c r="BJ3907" s="93" t="s">
        <v>998</v>
      </c>
      <c r="BK3907" s="93" t="s">
        <v>438</v>
      </c>
      <c r="BL3907" s="100" t="str">
        <f>" "</f>
        <v xml:space="preserve"> </v>
      </c>
      <c r="BM3907" s="95" t="s">
        <v>308</v>
      </c>
    </row>
    <row r="3908" spans="53:65" ht="15" x14ac:dyDescent="0.25">
      <c r="BA3908" s="91" t="s">
        <v>7580</v>
      </c>
      <c r="BB3908" s="91" t="s">
        <v>361</v>
      </c>
      <c r="BC3908" s="91" t="s">
        <v>7298</v>
      </c>
      <c r="BD3908" s="423"/>
      <c r="BE3908">
        <v>3899</v>
      </c>
      <c r="BF3908" s="93" t="s">
        <v>7567</v>
      </c>
      <c r="BG3908" s="311" t="s">
        <v>7579</v>
      </c>
      <c r="BH3908" s="93" t="str">
        <f t="shared" si="126"/>
        <v>Virginia Amelia</v>
      </c>
      <c r="BI3908" s="93" t="s">
        <v>1799</v>
      </c>
      <c r="BJ3908" s="93"/>
      <c r="BK3908" s="93" t="s">
        <v>1800</v>
      </c>
      <c r="BL3908" s="100" t="s">
        <v>1801</v>
      </c>
      <c r="BM3908" s="95" t="s">
        <v>1802</v>
      </c>
    </row>
    <row r="3909" spans="53:65" ht="15" x14ac:dyDescent="0.25">
      <c r="BA3909" s="90" t="s">
        <v>7581</v>
      </c>
      <c r="BB3909" s="90" t="s">
        <v>361</v>
      </c>
      <c r="BC3909" s="90" t="s">
        <v>7298</v>
      </c>
      <c r="BD3909" s="423"/>
      <c r="BE3909">
        <v>3900</v>
      </c>
      <c r="BF3909" s="93" t="s">
        <v>7567</v>
      </c>
      <c r="BG3909" s="311" t="s">
        <v>7582</v>
      </c>
      <c r="BH3909" s="93" t="str">
        <f t="shared" si="126"/>
        <v>Virginia Amherst</v>
      </c>
      <c r="BI3909" s="93" t="s">
        <v>197</v>
      </c>
      <c r="BJ3909" s="93" t="s">
        <v>998</v>
      </c>
      <c r="BK3909" s="93" t="s">
        <v>438</v>
      </c>
      <c r="BL3909" s="100" t="str">
        <f>" "</f>
        <v xml:space="preserve"> </v>
      </c>
      <c r="BM3909" s="95" t="s">
        <v>308</v>
      </c>
    </row>
    <row r="3910" spans="53:65" ht="15" x14ac:dyDescent="0.25">
      <c r="BA3910" s="91" t="s">
        <v>7583</v>
      </c>
      <c r="BB3910" s="91" t="s">
        <v>361</v>
      </c>
      <c r="BC3910" s="91" t="s">
        <v>7298</v>
      </c>
      <c r="BD3910" s="423"/>
      <c r="BE3910">
        <v>3901</v>
      </c>
      <c r="BF3910" s="93" t="s">
        <v>7567</v>
      </c>
      <c r="BG3910" s="311" t="s">
        <v>7582</v>
      </c>
      <c r="BH3910" s="93" t="str">
        <f t="shared" si="126"/>
        <v>Virginia Amherst</v>
      </c>
      <c r="BI3910" s="93" t="s">
        <v>1799</v>
      </c>
      <c r="BJ3910" s="93"/>
      <c r="BK3910" s="93" t="s">
        <v>1801</v>
      </c>
      <c r="BL3910" s="100" t="s">
        <v>1801</v>
      </c>
      <c r="BM3910" s="95" t="s">
        <v>1802</v>
      </c>
    </row>
    <row r="3911" spans="53:65" ht="15" x14ac:dyDescent="0.25">
      <c r="BA3911" s="90" t="s">
        <v>7584</v>
      </c>
      <c r="BB3911" s="90" t="s">
        <v>361</v>
      </c>
      <c r="BC3911" s="90" t="s">
        <v>7298</v>
      </c>
      <c r="BD3911" s="423"/>
      <c r="BE3911">
        <v>3902</v>
      </c>
      <c r="BF3911" s="93" t="s">
        <v>7567</v>
      </c>
      <c r="BG3911" s="311" t="s">
        <v>7585</v>
      </c>
      <c r="BH3911" s="93" t="str">
        <f t="shared" si="126"/>
        <v>Virginia Appomattox</v>
      </c>
      <c r="BI3911" s="93" t="s">
        <v>197</v>
      </c>
      <c r="BJ3911" s="93" t="s">
        <v>998</v>
      </c>
      <c r="BK3911" s="93" t="s">
        <v>438</v>
      </c>
      <c r="BL3911" s="100" t="str">
        <f>" "</f>
        <v xml:space="preserve"> </v>
      </c>
      <c r="BM3911" s="95" t="s">
        <v>308</v>
      </c>
    </row>
    <row r="3912" spans="53:65" ht="15" x14ac:dyDescent="0.25">
      <c r="BA3912" s="91" t="s">
        <v>7586</v>
      </c>
      <c r="BB3912" s="91" t="s">
        <v>361</v>
      </c>
      <c r="BC3912" s="91" t="s">
        <v>7298</v>
      </c>
      <c r="BD3912" s="423"/>
      <c r="BE3912">
        <v>3903</v>
      </c>
      <c r="BF3912" s="93" t="s">
        <v>7567</v>
      </c>
      <c r="BG3912" s="311" t="s">
        <v>7585</v>
      </c>
      <c r="BH3912" s="93" t="str">
        <f t="shared" si="126"/>
        <v>Virginia Appomattox</v>
      </c>
      <c r="BI3912" s="93" t="s">
        <v>1799</v>
      </c>
      <c r="BJ3912" s="93"/>
      <c r="BK3912" s="93" t="s">
        <v>1801</v>
      </c>
      <c r="BL3912" s="100" t="s">
        <v>1801</v>
      </c>
      <c r="BM3912" s="95" t="s">
        <v>1802</v>
      </c>
    </row>
    <row r="3913" spans="53:65" ht="15" x14ac:dyDescent="0.25">
      <c r="BA3913" s="91" t="s">
        <v>7587</v>
      </c>
      <c r="BB3913" s="91" t="s">
        <v>361</v>
      </c>
      <c r="BC3913" s="91" t="s">
        <v>7298</v>
      </c>
      <c r="BD3913" s="423"/>
      <c r="BE3913">
        <v>3904</v>
      </c>
      <c r="BF3913" s="93" t="s">
        <v>7567</v>
      </c>
      <c r="BG3913" s="311" t="s">
        <v>7588</v>
      </c>
      <c r="BH3913" s="93" t="str">
        <f t="shared" si="126"/>
        <v>Virginia Arlington</v>
      </c>
      <c r="BI3913" s="93" t="s">
        <v>197</v>
      </c>
      <c r="BJ3913" s="93" t="s">
        <v>998</v>
      </c>
      <c r="BK3913" s="93" t="s">
        <v>438</v>
      </c>
      <c r="BL3913" s="100" t="str">
        <f>" "</f>
        <v xml:space="preserve"> </v>
      </c>
      <c r="BM3913" s="95" t="s">
        <v>308</v>
      </c>
    </row>
    <row r="3914" spans="53:65" ht="15" x14ac:dyDescent="0.25">
      <c r="BA3914" s="90" t="s">
        <v>7589</v>
      </c>
      <c r="BB3914" s="90" t="s">
        <v>361</v>
      </c>
      <c r="BC3914" s="90" t="s">
        <v>7298</v>
      </c>
      <c r="BD3914" s="423"/>
      <c r="BE3914">
        <v>3905</v>
      </c>
      <c r="BF3914" s="93" t="s">
        <v>7567</v>
      </c>
      <c r="BG3914" s="311" t="s">
        <v>7588</v>
      </c>
      <c r="BH3914" s="93" t="str">
        <f t="shared" si="126"/>
        <v>Virginia Arlington</v>
      </c>
      <c r="BI3914" s="93" t="s">
        <v>1799</v>
      </c>
      <c r="BJ3914" s="93"/>
      <c r="BK3914" s="93" t="s">
        <v>1800</v>
      </c>
      <c r="BL3914" s="100" t="s">
        <v>1801</v>
      </c>
      <c r="BM3914" s="95" t="s">
        <v>1802</v>
      </c>
    </row>
    <row r="3915" spans="53:65" ht="15" x14ac:dyDescent="0.25">
      <c r="BA3915" s="91" t="s">
        <v>7590</v>
      </c>
      <c r="BB3915" s="91" t="s">
        <v>361</v>
      </c>
      <c r="BC3915" s="91" t="s">
        <v>7291</v>
      </c>
      <c r="BD3915" s="423"/>
      <c r="BE3915">
        <v>3906</v>
      </c>
      <c r="BF3915" s="93" t="s">
        <v>7567</v>
      </c>
      <c r="BG3915" s="311" t="s">
        <v>7591</v>
      </c>
      <c r="BH3915" s="93" t="str">
        <f t="shared" si="126"/>
        <v>Virginia Augusta</v>
      </c>
      <c r="BI3915" s="93" t="s">
        <v>197</v>
      </c>
      <c r="BJ3915" s="93" t="s">
        <v>998</v>
      </c>
      <c r="BK3915" s="93" t="s">
        <v>438</v>
      </c>
      <c r="BL3915" s="100" t="str">
        <f>" "</f>
        <v xml:space="preserve"> </v>
      </c>
      <c r="BM3915" s="95" t="s">
        <v>308</v>
      </c>
    </row>
    <row r="3916" spans="53:65" ht="15" x14ac:dyDescent="0.25">
      <c r="BA3916" s="90" t="s">
        <v>7592</v>
      </c>
      <c r="BB3916" s="90" t="s">
        <v>361</v>
      </c>
      <c r="BC3916" s="90" t="s">
        <v>7291</v>
      </c>
      <c r="BD3916" s="423"/>
      <c r="BE3916">
        <v>3907</v>
      </c>
      <c r="BF3916" s="93" t="s">
        <v>7567</v>
      </c>
      <c r="BG3916" s="311" t="s">
        <v>7591</v>
      </c>
      <c r="BH3916" s="93" t="str">
        <f t="shared" si="126"/>
        <v>Virginia Augusta</v>
      </c>
      <c r="BI3916" s="93" t="s">
        <v>1799</v>
      </c>
      <c r="BJ3916" s="93"/>
      <c r="BK3916" s="93" t="s">
        <v>1801</v>
      </c>
      <c r="BL3916" s="100" t="s">
        <v>1801</v>
      </c>
      <c r="BM3916" s="95" t="s">
        <v>1802</v>
      </c>
    </row>
    <row r="3917" spans="53:65" ht="15" x14ac:dyDescent="0.25">
      <c r="BA3917" s="90" t="s">
        <v>7593</v>
      </c>
      <c r="BB3917" s="90" t="s">
        <v>361</v>
      </c>
      <c r="BC3917" s="90" t="s">
        <v>7291</v>
      </c>
      <c r="BD3917" s="423"/>
      <c r="BE3917">
        <v>3908</v>
      </c>
      <c r="BF3917" s="93" t="s">
        <v>7567</v>
      </c>
      <c r="BG3917" s="311" t="s">
        <v>3983</v>
      </c>
      <c r="BH3917" s="93" t="str">
        <f t="shared" si="126"/>
        <v>Virginia Bath</v>
      </c>
      <c r="BI3917" s="93" t="s">
        <v>197</v>
      </c>
      <c r="BJ3917" s="93" t="s">
        <v>998</v>
      </c>
      <c r="BK3917" s="93" t="s">
        <v>438</v>
      </c>
      <c r="BL3917" s="100" t="str">
        <f>" "</f>
        <v xml:space="preserve"> </v>
      </c>
      <c r="BM3917" s="95" t="s">
        <v>308</v>
      </c>
    </row>
    <row r="3918" spans="53:65" ht="15" x14ac:dyDescent="0.25">
      <c r="BA3918" s="91" t="s">
        <v>7594</v>
      </c>
      <c r="BB3918" s="91" t="s">
        <v>361</v>
      </c>
      <c r="BC3918" s="91" t="s">
        <v>7291</v>
      </c>
      <c r="BD3918" s="423"/>
      <c r="BE3918">
        <v>3909</v>
      </c>
      <c r="BF3918" s="93" t="s">
        <v>7567</v>
      </c>
      <c r="BG3918" s="311" t="s">
        <v>3983</v>
      </c>
      <c r="BH3918" s="93" t="str">
        <f t="shared" si="126"/>
        <v>Virginia Bath</v>
      </c>
      <c r="BI3918" s="93" t="s">
        <v>1799</v>
      </c>
      <c r="BJ3918" s="93"/>
      <c r="BK3918" s="93" t="s">
        <v>1801</v>
      </c>
      <c r="BL3918" s="100" t="s">
        <v>1801</v>
      </c>
      <c r="BM3918" s="95" t="s">
        <v>1802</v>
      </c>
    </row>
    <row r="3919" spans="53:65" ht="15" x14ac:dyDescent="0.25">
      <c r="BA3919" s="90" t="s">
        <v>7595</v>
      </c>
      <c r="BB3919" s="90" t="s">
        <v>361</v>
      </c>
      <c r="BC3919" s="90" t="s">
        <v>7291</v>
      </c>
      <c r="BD3919" s="423"/>
      <c r="BE3919">
        <v>3910</v>
      </c>
      <c r="BF3919" s="93" t="s">
        <v>7567</v>
      </c>
      <c r="BG3919" s="311" t="s">
        <v>6483</v>
      </c>
      <c r="BH3919" s="93" t="str">
        <f t="shared" si="126"/>
        <v>Virginia Bedford</v>
      </c>
      <c r="BI3919" s="93" t="s">
        <v>197</v>
      </c>
      <c r="BJ3919" s="93" t="s">
        <v>2433</v>
      </c>
      <c r="BK3919" s="93" t="s">
        <v>438</v>
      </c>
      <c r="BL3919" s="100" t="str">
        <f>" "</f>
        <v xml:space="preserve"> </v>
      </c>
      <c r="BM3919" s="95" t="s">
        <v>305</v>
      </c>
    </row>
    <row r="3920" spans="53:65" ht="15" x14ac:dyDescent="0.25">
      <c r="BA3920" s="91" t="s">
        <v>7596</v>
      </c>
      <c r="BB3920" s="91" t="s">
        <v>361</v>
      </c>
      <c r="BC3920" s="91" t="s">
        <v>7291</v>
      </c>
      <c r="BD3920" s="423"/>
      <c r="BE3920">
        <v>3911</v>
      </c>
      <c r="BF3920" s="93" t="s">
        <v>7567</v>
      </c>
      <c r="BG3920" s="311" t="s">
        <v>6483</v>
      </c>
      <c r="BH3920" s="93" t="str">
        <f t="shared" si="126"/>
        <v>Virginia Bedford</v>
      </c>
      <c r="BI3920" s="93" t="s">
        <v>1799</v>
      </c>
      <c r="BJ3920" s="93"/>
      <c r="BK3920" s="93" t="s">
        <v>1801</v>
      </c>
      <c r="BL3920" s="100" t="s">
        <v>1801</v>
      </c>
      <c r="BM3920" s="95" t="s">
        <v>1802</v>
      </c>
    </row>
    <row r="3921" spans="53:65" ht="15" x14ac:dyDescent="0.25">
      <c r="BA3921" s="91" t="s">
        <v>7597</v>
      </c>
      <c r="BB3921" s="91" t="s">
        <v>361</v>
      </c>
      <c r="BC3921" s="91" t="s">
        <v>7291</v>
      </c>
      <c r="BD3921" s="423"/>
      <c r="BE3921">
        <v>3912</v>
      </c>
      <c r="BF3921" s="93" t="s">
        <v>7567</v>
      </c>
      <c r="BG3921" s="311" t="s">
        <v>7598</v>
      </c>
      <c r="BH3921" s="93" t="str">
        <f t="shared" si="126"/>
        <v>Virginia Bedford city</v>
      </c>
      <c r="BI3921" s="93" t="s">
        <v>197</v>
      </c>
      <c r="BJ3921" s="93" t="s">
        <v>2433</v>
      </c>
      <c r="BK3921" s="93" t="s">
        <v>438</v>
      </c>
      <c r="BL3921" s="100" t="str">
        <f>" "</f>
        <v xml:space="preserve"> </v>
      </c>
      <c r="BM3921" s="95" t="s">
        <v>305</v>
      </c>
    </row>
    <row r="3922" spans="53:65" ht="15" x14ac:dyDescent="0.25">
      <c r="BA3922" s="90" t="s">
        <v>7599</v>
      </c>
      <c r="BB3922" s="90" t="s">
        <v>361</v>
      </c>
      <c r="BC3922" s="90" t="s">
        <v>7291</v>
      </c>
      <c r="BD3922" s="423"/>
      <c r="BE3922">
        <v>3913</v>
      </c>
      <c r="BF3922" s="93" t="s">
        <v>7567</v>
      </c>
      <c r="BG3922" s="311" t="s">
        <v>7598</v>
      </c>
      <c r="BH3922" s="93" t="str">
        <f t="shared" si="126"/>
        <v>Virginia Bedford city</v>
      </c>
      <c r="BI3922" s="93" t="s">
        <v>1799</v>
      </c>
      <c r="BJ3922" s="93"/>
      <c r="BK3922" s="93" t="s">
        <v>1801</v>
      </c>
      <c r="BL3922" s="100" t="s">
        <v>1801</v>
      </c>
      <c r="BM3922" s="95" t="s">
        <v>1802</v>
      </c>
    </row>
    <row r="3923" spans="53:65" ht="15" x14ac:dyDescent="0.25">
      <c r="BA3923" s="91" t="s">
        <v>7600</v>
      </c>
      <c r="BB3923" s="91" t="s">
        <v>361</v>
      </c>
      <c r="BC3923" s="91" t="s">
        <v>7291</v>
      </c>
      <c r="BD3923" s="423"/>
      <c r="BE3923">
        <v>3914</v>
      </c>
      <c r="BF3923" s="93" t="s">
        <v>7567</v>
      </c>
      <c r="BG3923" s="311" t="s">
        <v>7601</v>
      </c>
      <c r="BH3923" s="93" t="str">
        <f t="shared" si="126"/>
        <v>Virginia Bland</v>
      </c>
      <c r="BI3923" s="93" t="s">
        <v>197</v>
      </c>
      <c r="BJ3923" s="93" t="s">
        <v>2433</v>
      </c>
      <c r="BK3923" s="93" t="s">
        <v>438</v>
      </c>
      <c r="BL3923" s="100" t="str">
        <f>" "</f>
        <v xml:space="preserve"> </v>
      </c>
      <c r="BM3923" s="95" t="s">
        <v>305</v>
      </c>
    </row>
    <row r="3924" spans="53:65" ht="15" x14ac:dyDescent="0.25">
      <c r="BA3924" s="90" t="s">
        <v>7602</v>
      </c>
      <c r="BB3924" s="90" t="s">
        <v>361</v>
      </c>
      <c r="BC3924" s="90" t="s">
        <v>7291</v>
      </c>
      <c r="BD3924" s="423"/>
      <c r="BE3924">
        <v>3915</v>
      </c>
      <c r="BF3924" s="93" t="s">
        <v>7567</v>
      </c>
      <c r="BG3924" s="311" t="s">
        <v>7601</v>
      </c>
      <c r="BH3924" s="93" t="str">
        <f t="shared" si="126"/>
        <v>Virginia Bland</v>
      </c>
      <c r="BI3924" s="93" t="s">
        <v>1799</v>
      </c>
      <c r="BJ3924" s="93"/>
      <c r="BK3924" s="93" t="s">
        <v>1801</v>
      </c>
      <c r="BL3924" s="100" t="s">
        <v>1801</v>
      </c>
      <c r="BM3924" s="95" t="s">
        <v>1802</v>
      </c>
    </row>
    <row r="3925" spans="53:65" ht="15" x14ac:dyDescent="0.25">
      <c r="BA3925" s="90" t="s">
        <v>7603</v>
      </c>
      <c r="BB3925" s="90" t="s">
        <v>361</v>
      </c>
      <c r="BC3925" s="90" t="s">
        <v>7291</v>
      </c>
      <c r="BD3925" s="423"/>
      <c r="BE3925">
        <v>3916</v>
      </c>
      <c r="BF3925" s="93" t="s">
        <v>7567</v>
      </c>
      <c r="BG3925" s="311" t="s">
        <v>7604</v>
      </c>
      <c r="BH3925" s="93" t="str">
        <f t="shared" si="126"/>
        <v>Virginia Botetourt</v>
      </c>
      <c r="BI3925" s="93" t="s">
        <v>197</v>
      </c>
      <c r="BJ3925" s="93" t="s">
        <v>2433</v>
      </c>
      <c r="BK3925" s="93" t="s">
        <v>438</v>
      </c>
      <c r="BL3925" s="100" t="str">
        <f>" "</f>
        <v xml:space="preserve"> </v>
      </c>
      <c r="BM3925" s="95" t="s">
        <v>305</v>
      </c>
    </row>
    <row r="3926" spans="53:65" ht="15" x14ac:dyDescent="0.25">
      <c r="BA3926" s="91" t="s">
        <v>7605</v>
      </c>
      <c r="BB3926" s="91" t="s">
        <v>361</v>
      </c>
      <c r="BC3926" s="91" t="s">
        <v>7291</v>
      </c>
      <c r="BD3926" s="423"/>
      <c r="BE3926">
        <v>3917</v>
      </c>
      <c r="BF3926" s="93" t="s">
        <v>7567</v>
      </c>
      <c r="BG3926" s="311" t="s">
        <v>7604</v>
      </c>
      <c r="BH3926" s="93" t="str">
        <f t="shared" si="126"/>
        <v>Virginia Botetourt</v>
      </c>
      <c r="BI3926" s="93" t="s">
        <v>1799</v>
      </c>
      <c r="BJ3926" s="93"/>
      <c r="BK3926" s="93" t="s">
        <v>1801</v>
      </c>
      <c r="BL3926" s="100" t="s">
        <v>1801</v>
      </c>
      <c r="BM3926" s="95" t="s">
        <v>1802</v>
      </c>
    </row>
    <row r="3927" spans="53:65" ht="15" x14ac:dyDescent="0.25">
      <c r="BA3927" s="90" t="s">
        <v>7606</v>
      </c>
      <c r="BB3927" s="90" t="s">
        <v>361</v>
      </c>
      <c r="BC3927" s="90" t="s">
        <v>7291</v>
      </c>
      <c r="BD3927" s="423"/>
      <c r="BE3927">
        <v>3918</v>
      </c>
      <c r="BF3927" s="93" t="s">
        <v>7567</v>
      </c>
      <c r="BG3927" s="311" t="s">
        <v>4518</v>
      </c>
      <c r="BH3927" s="93" t="str">
        <f t="shared" si="126"/>
        <v>Virginia Bristol</v>
      </c>
      <c r="BI3927" s="93" t="s">
        <v>197</v>
      </c>
      <c r="BJ3927" s="93" t="s">
        <v>5725</v>
      </c>
      <c r="BK3927" s="93" t="s">
        <v>438</v>
      </c>
      <c r="BL3927" s="100" t="str">
        <f>" "</f>
        <v xml:space="preserve"> </v>
      </c>
      <c r="BM3927" s="95" t="s">
        <v>354</v>
      </c>
    </row>
    <row r="3928" spans="53:65" ht="15" x14ac:dyDescent="0.25">
      <c r="BA3928" s="91" t="s">
        <v>7607</v>
      </c>
      <c r="BB3928" s="91" t="s">
        <v>361</v>
      </c>
      <c r="BC3928" s="91" t="s">
        <v>7291</v>
      </c>
      <c r="BD3928" s="423"/>
      <c r="BE3928">
        <v>3919</v>
      </c>
      <c r="BF3928" s="93" t="s">
        <v>7567</v>
      </c>
      <c r="BG3928" s="311" t="s">
        <v>4518</v>
      </c>
      <c r="BH3928" s="93" t="str">
        <f t="shared" si="126"/>
        <v>Virginia Bristol</v>
      </c>
      <c r="BI3928" s="93" t="s">
        <v>1799</v>
      </c>
      <c r="BJ3928" s="93"/>
      <c r="BK3928" s="93" t="s">
        <v>1801</v>
      </c>
      <c r="BL3928" s="100" t="s">
        <v>1801</v>
      </c>
      <c r="BM3928" s="95" t="s">
        <v>1802</v>
      </c>
    </row>
    <row r="3929" spans="53:65" ht="15" x14ac:dyDescent="0.25">
      <c r="BA3929" s="91" t="s">
        <v>7608</v>
      </c>
      <c r="BB3929" s="91" t="s">
        <v>361</v>
      </c>
      <c r="BC3929" s="91" t="s">
        <v>7291</v>
      </c>
      <c r="BD3929" s="423"/>
      <c r="BE3929">
        <v>3920</v>
      </c>
      <c r="BF3929" s="93" t="s">
        <v>7567</v>
      </c>
      <c r="BG3929" s="311" t="s">
        <v>5746</v>
      </c>
      <c r="BH3929" s="93" t="str">
        <f t="shared" si="126"/>
        <v>Virginia Brunswick</v>
      </c>
      <c r="BI3929" s="93" t="s">
        <v>197</v>
      </c>
      <c r="BJ3929" s="93" t="s">
        <v>2433</v>
      </c>
      <c r="BK3929" s="93" t="s">
        <v>438</v>
      </c>
      <c r="BL3929" s="100" t="str">
        <f>" "</f>
        <v xml:space="preserve"> </v>
      </c>
      <c r="BM3929" s="95" t="s">
        <v>305</v>
      </c>
    </row>
    <row r="3930" spans="53:65" ht="15" x14ac:dyDescent="0.25">
      <c r="BA3930" s="90" t="s">
        <v>7609</v>
      </c>
      <c r="BB3930" s="90" t="s">
        <v>361</v>
      </c>
      <c r="BC3930" s="90" t="s">
        <v>7291</v>
      </c>
      <c r="BD3930" s="423"/>
      <c r="BE3930">
        <v>3921</v>
      </c>
      <c r="BF3930" s="93" t="s">
        <v>7567</v>
      </c>
      <c r="BG3930" s="311" t="s">
        <v>5746</v>
      </c>
      <c r="BH3930" s="93" t="str">
        <f t="shared" si="126"/>
        <v>Virginia Brunswick</v>
      </c>
      <c r="BI3930" s="93" t="s">
        <v>1799</v>
      </c>
      <c r="BJ3930" s="93"/>
      <c r="BK3930" s="93" t="s">
        <v>1801</v>
      </c>
      <c r="BL3930" s="100" t="s">
        <v>1801</v>
      </c>
      <c r="BM3930" s="95" t="s">
        <v>1802</v>
      </c>
    </row>
    <row r="3931" spans="53:65" ht="15" x14ac:dyDescent="0.25">
      <c r="BA3931" s="90" t="s">
        <v>7610</v>
      </c>
      <c r="BB3931" s="90" t="s">
        <v>361</v>
      </c>
      <c r="BC3931" s="90" t="s">
        <v>7291</v>
      </c>
      <c r="BD3931" s="423"/>
      <c r="BE3931">
        <v>3922</v>
      </c>
      <c r="BF3931" s="93" t="s">
        <v>7567</v>
      </c>
      <c r="BG3931" s="311" t="s">
        <v>3652</v>
      </c>
      <c r="BH3931" s="93" t="str">
        <f t="shared" si="126"/>
        <v>Virginia Buchanan</v>
      </c>
      <c r="BI3931" s="93" t="s">
        <v>197</v>
      </c>
      <c r="BJ3931" s="93" t="s">
        <v>5725</v>
      </c>
      <c r="BK3931" s="93" t="s">
        <v>438</v>
      </c>
      <c r="BL3931" s="100" t="str">
        <f>" "</f>
        <v xml:space="preserve"> </v>
      </c>
      <c r="BM3931" s="95" t="s">
        <v>354</v>
      </c>
    </row>
    <row r="3932" spans="53:65" ht="15" x14ac:dyDescent="0.25">
      <c r="BA3932" s="91" t="s">
        <v>7611</v>
      </c>
      <c r="BB3932" s="91" t="s">
        <v>361</v>
      </c>
      <c r="BC3932" s="91" t="s">
        <v>7291</v>
      </c>
      <c r="BD3932" s="423"/>
      <c r="BE3932">
        <v>3923</v>
      </c>
      <c r="BF3932" s="93" t="s">
        <v>7567</v>
      </c>
      <c r="BG3932" s="311" t="s">
        <v>3652</v>
      </c>
      <c r="BH3932" s="93" t="str">
        <f t="shared" si="126"/>
        <v>Virginia Buchanan</v>
      </c>
      <c r="BI3932" s="93" t="s">
        <v>1799</v>
      </c>
      <c r="BJ3932" s="93"/>
      <c r="BK3932" s="93" t="s">
        <v>1801</v>
      </c>
      <c r="BL3932" s="100" t="s">
        <v>1801</v>
      </c>
      <c r="BM3932" s="95" t="s">
        <v>1802</v>
      </c>
    </row>
    <row r="3933" spans="53:65" ht="15" x14ac:dyDescent="0.25">
      <c r="BA3933" s="90" t="s">
        <v>7612</v>
      </c>
      <c r="BB3933" s="90" t="s">
        <v>361</v>
      </c>
      <c r="BC3933" s="90" t="s">
        <v>7291</v>
      </c>
      <c r="BD3933" s="423"/>
      <c r="BE3933">
        <v>3924</v>
      </c>
      <c r="BF3933" s="93" t="s">
        <v>7567</v>
      </c>
      <c r="BG3933" s="311" t="s">
        <v>7613</v>
      </c>
      <c r="BH3933" s="93" t="str">
        <f t="shared" si="126"/>
        <v>Virginia Buckingham</v>
      </c>
      <c r="BI3933" s="93" t="s">
        <v>197</v>
      </c>
      <c r="BJ3933" s="93" t="s">
        <v>998</v>
      </c>
      <c r="BK3933" s="93" t="s">
        <v>438</v>
      </c>
      <c r="BL3933" s="100" t="str">
        <f>" "</f>
        <v xml:space="preserve"> </v>
      </c>
      <c r="BM3933" s="95" t="s">
        <v>308</v>
      </c>
    </row>
    <row r="3934" spans="53:65" ht="15" x14ac:dyDescent="0.25">
      <c r="BA3934" s="90" t="s">
        <v>7614</v>
      </c>
      <c r="BB3934" s="90" t="s">
        <v>361</v>
      </c>
      <c r="BC3934" s="90" t="s">
        <v>7291</v>
      </c>
      <c r="BD3934" s="423"/>
      <c r="BE3934">
        <v>3925</v>
      </c>
      <c r="BF3934" s="93" t="s">
        <v>7567</v>
      </c>
      <c r="BG3934" s="311" t="s">
        <v>7613</v>
      </c>
      <c r="BH3934" s="93" t="str">
        <f t="shared" si="126"/>
        <v>Virginia Buckingham</v>
      </c>
      <c r="BI3934" s="93" t="s">
        <v>1799</v>
      </c>
      <c r="BJ3934" s="93"/>
      <c r="BK3934" s="93" t="s">
        <v>1801</v>
      </c>
      <c r="BL3934" s="100" t="s">
        <v>1801</v>
      </c>
      <c r="BM3934" s="95" t="s">
        <v>1802</v>
      </c>
    </row>
    <row r="3935" spans="53:65" ht="15" x14ac:dyDescent="0.25">
      <c r="BA3935" s="91" t="s">
        <v>7615</v>
      </c>
      <c r="BB3935" s="91" t="s">
        <v>361</v>
      </c>
      <c r="BC3935" s="91" t="s">
        <v>7291</v>
      </c>
      <c r="BD3935" s="423"/>
      <c r="BE3935">
        <v>3926</v>
      </c>
      <c r="BF3935" s="93" t="s">
        <v>7567</v>
      </c>
      <c r="BG3935" s="311" t="s">
        <v>3654</v>
      </c>
      <c r="BH3935" s="93" t="str">
        <f t="shared" si="126"/>
        <v>Virginia Buena Vista</v>
      </c>
      <c r="BI3935" s="93" t="s">
        <v>197</v>
      </c>
      <c r="BJ3935" s="93" t="s">
        <v>998</v>
      </c>
      <c r="BK3935" s="93" t="s">
        <v>438</v>
      </c>
      <c r="BL3935" s="100" t="str">
        <f>" "</f>
        <v xml:space="preserve"> </v>
      </c>
      <c r="BM3935" s="95" t="s">
        <v>308</v>
      </c>
    </row>
    <row r="3936" spans="53:65" ht="15" x14ac:dyDescent="0.25">
      <c r="BA3936" s="90" t="s">
        <v>7616</v>
      </c>
      <c r="BB3936" s="90" t="s">
        <v>361</v>
      </c>
      <c r="BC3936" s="90" t="s">
        <v>7291</v>
      </c>
      <c r="BD3936" s="423"/>
      <c r="BE3936">
        <v>3927</v>
      </c>
      <c r="BF3936" s="93" t="s">
        <v>7567</v>
      </c>
      <c r="BG3936" s="311" t="s">
        <v>3654</v>
      </c>
      <c r="BH3936" s="93" t="str">
        <f t="shared" si="126"/>
        <v>Virginia Buena Vista</v>
      </c>
      <c r="BI3936" s="93" t="s">
        <v>1799</v>
      </c>
      <c r="BJ3936" s="93"/>
      <c r="BK3936" s="93" t="s">
        <v>1801</v>
      </c>
      <c r="BL3936" s="100" t="s">
        <v>1801</v>
      </c>
      <c r="BM3936" s="95" t="s">
        <v>1802</v>
      </c>
    </row>
    <row r="3937" spans="53:65" ht="15" x14ac:dyDescent="0.25">
      <c r="BA3937" s="91" t="s">
        <v>7617</v>
      </c>
      <c r="BB3937" s="91" t="s">
        <v>361</v>
      </c>
      <c r="BC3937" s="91" t="s">
        <v>7291</v>
      </c>
      <c r="BD3937" s="423"/>
      <c r="BE3937">
        <v>3928</v>
      </c>
      <c r="BF3937" s="93" t="s">
        <v>7567</v>
      </c>
      <c r="BG3937" s="311" t="s">
        <v>4024</v>
      </c>
      <c r="BH3937" s="93" t="str">
        <f t="shared" si="126"/>
        <v>Virginia Campbell</v>
      </c>
      <c r="BI3937" s="93" t="s">
        <v>197</v>
      </c>
      <c r="BJ3937" s="93" t="s">
        <v>2433</v>
      </c>
      <c r="BK3937" s="93" t="s">
        <v>438</v>
      </c>
      <c r="BL3937" s="100" t="str">
        <f>" "</f>
        <v xml:space="preserve"> </v>
      </c>
      <c r="BM3937" s="95" t="s">
        <v>305</v>
      </c>
    </row>
    <row r="3938" spans="53:65" ht="15" x14ac:dyDescent="0.25">
      <c r="BA3938" s="90" t="s">
        <v>7618</v>
      </c>
      <c r="BB3938" s="90" t="s">
        <v>361</v>
      </c>
      <c r="BC3938" s="90" t="s">
        <v>7291</v>
      </c>
      <c r="BD3938" s="423"/>
      <c r="BE3938">
        <v>3929</v>
      </c>
      <c r="BF3938" s="93" t="s">
        <v>7567</v>
      </c>
      <c r="BG3938" s="311" t="s">
        <v>4024</v>
      </c>
      <c r="BH3938" s="93" t="str">
        <f t="shared" si="126"/>
        <v>Virginia Campbell</v>
      </c>
      <c r="BI3938" s="93" t="s">
        <v>1799</v>
      </c>
      <c r="BJ3938" s="93"/>
      <c r="BK3938" s="93" t="s">
        <v>1801</v>
      </c>
      <c r="BL3938" s="100" t="s">
        <v>1801</v>
      </c>
      <c r="BM3938" s="95" t="s">
        <v>1802</v>
      </c>
    </row>
    <row r="3939" spans="53:65" ht="15" x14ac:dyDescent="0.25">
      <c r="BA3939" s="91" t="s">
        <v>7619</v>
      </c>
      <c r="BB3939" s="91" t="s">
        <v>361</v>
      </c>
      <c r="BC3939" s="91" t="s">
        <v>7291</v>
      </c>
      <c r="BD3939" s="423"/>
      <c r="BE3939">
        <v>3930</v>
      </c>
      <c r="BF3939" s="93" t="s">
        <v>7567</v>
      </c>
      <c r="BG3939" s="311" t="s">
        <v>4482</v>
      </c>
      <c r="BH3939" s="93" t="str">
        <f t="shared" si="126"/>
        <v>Virginia Caroline</v>
      </c>
      <c r="BI3939" s="93" t="s">
        <v>197</v>
      </c>
      <c r="BJ3939" s="93" t="s">
        <v>998</v>
      </c>
      <c r="BK3939" s="93" t="s">
        <v>438</v>
      </c>
      <c r="BL3939" s="100" t="str">
        <f>" "</f>
        <v xml:space="preserve"> </v>
      </c>
      <c r="BM3939" s="95" t="s">
        <v>308</v>
      </c>
    </row>
    <row r="3940" spans="53:65" ht="15" x14ac:dyDescent="0.25">
      <c r="BA3940" s="91" t="s">
        <v>7620</v>
      </c>
      <c r="BB3940" s="91" t="s">
        <v>361</v>
      </c>
      <c r="BC3940" s="91" t="s">
        <v>7291</v>
      </c>
      <c r="BD3940" s="423"/>
      <c r="BE3940">
        <v>3931</v>
      </c>
      <c r="BF3940" s="93" t="s">
        <v>7567</v>
      </c>
      <c r="BG3940" s="311" t="s">
        <v>4482</v>
      </c>
      <c r="BH3940" s="93" t="str">
        <f t="shared" si="126"/>
        <v>Virginia Caroline</v>
      </c>
      <c r="BI3940" s="93" t="s">
        <v>1799</v>
      </c>
      <c r="BJ3940" s="93"/>
      <c r="BK3940" s="93" t="s">
        <v>1800</v>
      </c>
      <c r="BL3940" s="100" t="s">
        <v>1801</v>
      </c>
      <c r="BM3940" s="95" t="s">
        <v>1802</v>
      </c>
    </row>
    <row r="3941" spans="53:65" ht="15" x14ac:dyDescent="0.25">
      <c r="BA3941" s="90" t="s">
        <v>7621</v>
      </c>
      <c r="BB3941" s="90" t="s">
        <v>361</v>
      </c>
      <c r="BC3941" s="90" t="s">
        <v>7291</v>
      </c>
      <c r="BD3941" s="423"/>
      <c r="BE3941">
        <v>3932</v>
      </c>
      <c r="BF3941" s="93" t="s">
        <v>7567</v>
      </c>
      <c r="BG3941" s="311" t="s">
        <v>1204</v>
      </c>
      <c r="BH3941" s="93" t="str">
        <f t="shared" si="126"/>
        <v>Virginia Carroll</v>
      </c>
      <c r="BI3941" s="93" t="s">
        <v>197</v>
      </c>
      <c r="BJ3941" s="93" t="s">
        <v>2433</v>
      </c>
      <c r="BK3941" s="93" t="s">
        <v>438</v>
      </c>
      <c r="BL3941" s="100" t="str">
        <f>" "</f>
        <v xml:space="preserve"> </v>
      </c>
      <c r="BM3941" s="95" t="s">
        <v>305</v>
      </c>
    </row>
    <row r="3942" spans="53:65" ht="15" x14ac:dyDescent="0.25">
      <c r="BA3942" s="91" t="s">
        <v>7622</v>
      </c>
      <c r="BB3942" s="91" t="s">
        <v>361</v>
      </c>
      <c r="BC3942" s="91" t="s">
        <v>7291</v>
      </c>
      <c r="BD3942" s="423"/>
      <c r="BE3942">
        <v>3933</v>
      </c>
      <c r="BF3942" s="93" t="s">
        <v>7567</v>
      </c>
      <c r="BG3942" s="311" t="s">
        <v>1204</v>
      </c>
      <c r="BH3942" s="93" t="str">
        <f t="shared" si="126"/>
        <v>Virginia Carroll</v>
      </c>
      <c r="BI3942" s="93" t="s">
        <v>1799</v>
      </c>
      <c r="BJ3942" s="93"/>
      <c r="BK3942" s="93" t="s">
        <v>1801</v>
      </c>
      <c r="BL3942" s="100" t="s">
        <v>1801</v>
      </c>
      <c r="BM3942" s="95" t="s">
        <v>1802</v>
      </c>
    </row>
    <row r="3943" spans="53:65" ht="15" x14ac:dyDescent="0.25">
      <c r="BA3943" s="90" t="s">
        <v>7623</v>
      </c>
      <c r="BB3943" s="90" t="s">
        <v>361</v>
      </c>
      <c r="BC3943" s="90" t="s">
        <v>7291</v>
      </c>
      <c r="BD3943" s="423"/>
      <c r="BE3943">
        <v>3934</v>
      </c>
      <c r="BF3943" s="93" t="s">
        <v>7567</v>
      </c>
      <c r="BG3943" s="311" t="s">
        <v>7624</v>
      </c>
      <c r="BH3943" s="93" t="str">
        <f t="shared" si="126"/>
        <v>Virginia Charles City</v>
      </c>
      <c r="BI3943" s="93" t="s">
        <v>197</v>
      </c>
      <c r="BJ3943" s="93" t="s">
        <v>998</v>
      </c>
      <c r="BK3943" s="93" t="s">
        <v>438</v>
      </c>
      <c r="BL3943" s="100" t="str">
        <f>" "</f>
        <v xml:space="preserve"> </v>
      </c>
      <c r="BM3943" s="95" t="s">
        <v>308</v>
      </c>
    </row>
    <row r="3944" spans="53:65" ht="15" x14ac:dyDescent="0.25">
      <c r="BA3944" s="90" t="s">
        <v>7625</v>
      </c>
      <c r="BB3944" s="90" t="s">
        <v>361</v>
      </c>
      <c r="BC3944" s="90" t="s">
        <v>7291</v>
      </c>
      <c r="BD3944" s="423"/>
      <c r="BE3944">
        <v>3935</v>
      </c>
      <c r="BF3944" s="93" t="s">
        <v>7567</v>
      </c>
      <c r="BG3944" s="311" t="s">
        <v>7624</v>
      </c>
      <c r="BH3944" s="93" t="str">
        <f t="shared" ref="BH3944:BH4007" si="127">_xlfn.CONCAT(BF3944," ",BG3944)</f>
        <v>Virginia Charles City</v>
      </c>
      <c r="BI3944" s="93" t="s">
        <v>1799</v>
      </c>
      <c r="BJ3944" s="93"/>
      <c r="BK3944" s="93" t="s">
        <v>1800</v>
      </c>
      <c r="BL3944" s="100" t="s">
        <v>1801</v>
      </c>
      <c r="BM3944" s="95" t="s">
        <v>1802</v>
      </c>
    </row>
    <row r="3945" spans="53:65" ht="15" x14ac:dyDescent="0.25">
      <c r="BA3945" s="91" t="s">
        <v>7626</v>
      </c>
      <c r="BB3945" s="91" t="s">
        <v>361</v>
      </c>
      <c r="BC3945" s="91" t="s">
        <v>7291</v>
      </c>
      <c r="BD3945" s="423"/>
      <c r="BE3945">
        <v>3936</v>
      </c>
      <c r="BF3945" s="93" t="s">
        <v>7567</v>
      </c>
      <c r="BG3945" s="311" t="s">
        <v>1848</v>
      </c>
      <c r="BH3945" s="93" t="str">
        <f t="shared" si="127"/>
        <v>Virginia Charlotte</v>
      </c>
      <c r="BI3945" s="93" t="s">
        <v>197</v>
      </c>
      <c r="BJ3945" s="93" t="s">
        <v>2433</v>
      </c>
      <c r="BK3945" s="93" t="s">
        <v>438</v>
      </c>
      <c r="BL3945" s="100" t="str">
        <f>" "</f>
        <v xml:space="preserve"> </v>
      </c>
      <c r="BM3945" s="95" t="s">
        <v>305</v>
      </c>
    </row>
    <row r="3946" spans="53:65" ht="15" x14ac:dyDescent="0.25">
      <c r="BA3946" s="90" t="s">
        <v>7627</v>
      </c>
      <c r="BB3946" s="90" t="s">
        <v>361</v>
      </c>
      <c r="BC3946" s="90" t="s">
        <v>7291</v>
      </c>
      <c r="BD3946" s="423"/>
      <c r="BE3946">
        <v>3937</v>
      </c>
      <c r="BF3946" s="93" t="s">
        <v>7567</v>
      </c>
      <c r="BG3946" s="311" t="s">
        <v>1848</v>
      </c>
      <c r="BH3946" s="93" t="str">
        <f t="shared" si="127"/>
        <v>Virginia Charlotte</v>
      </c>
      <c r="BI3946" s="93" t="s">
        <v>1799</v>
      </c>
      <c r="BJ3946" s="93"/>
      <c r="BK3946" s="93" t="s">
        <v>1801</v>
      </c>
      <c r="BL3946" s="100" t="s">
        <v>1801</v>
      </c>
      <c r="BM3946" s="95" t="s">
        <v>1802</v>
      </c>
    </row>
    <row r="3947" spans="53:65" ht="15" x14ac:dyDescent="0.25">
      <c r="BA3947" s="91" t="s">
        <v>7628</v>
      </c>
      <c r="BB3947" s="91" t="s">
        <v>361</v>
      </c>
      <c r="BC3947" s="91" t="s">
        <v>7291</v>
      </c>
      <c r="BD3947" s="423"/>
      <c r="BE3947">
        <v>3938</v>
      </c>
      <c r="BF3947" s="93" t="s">
        <v>7567</v>
      </c>
      <c r="BG3947" s="311" t="s">
        <v>7629</v>
      </c>
      <c r="BH3947" s="93" t="str">
        <f t="shared" si="127"/>
        <v>Virginia Charlottesville</v>
      </c>
      <c r="BI3947" s="93" t="s">
        <v>197</v>
      </c>
      <c r="BJ3947" s="93" t="s">
        <v>998</v>
      </c>
      <c r="BK3947" s="93" t="s">
        <v>438</v>
      </c>
      <c r="BL3947" s="100" t="str">
        <f>" "</f>
        <v xml:space="preserve"> </v>
      </c>
      <c r="BM3947" s="95" t="s">
        <v>308</v>
      </c>
    </row>
    <row r="3948" spans="53:65" ht="15" x14ac:dyDescent="0.25">
      <c r="BA3948" s="91" t="s">
        <v>7630</v>
      </c>
      <c r="BB3948" s="91" t="s">
        <v>361</v>
      </c>
      <c r="BC3948" s="91" t="s">
        <v>7291</v>
      </c>
      <c r="BD3948" s="423"/>
      <c r="BE3948">
        <v>3939</v>
      </c>
      <c r="BF3948" s="93" t="s">
        <v>7567</v>
      </c>
      <c r="BG3948" s="311" t="s">
        <v>7629</v>
      </c>
      <c r="BH3948" s="93" t="str">
        <f t="shared" si="127"/>
        <v>Virginia Charlottesville</v>
      </c>
      <c r="BI3948" s="93" t="s">
        <v>1799</v>
      </c>
      <c r="BJ3948" s="93"/>
      <c r="BK3948" s="93" t="s">
        <v>1801</v>
      </c>
      <c r="BL3948" s="100" t="s">
        <v>1801</v>
      </c>
      <c r="BM3948" s="95" t="s">
        <v>1802</v>
      </c>
    </row>
    <row r="3949" spans="53:65" ht="15" x14ac:dyDescent="0.25">
      <c r="BA3949" s="90" t="s">
        <v>7631</v>
      </c>
      <c r="BB3949" s="90" t="s">
        <v>361</v>
      </c>
      <c r="BC3949" s="90" t="s">
        <v>7291</v>
      </c>
      <c r="BD3949" s="423"/>
      <c r="BE3949">
        <v>3940</v>
      </c>
      <c r="BF3949" s="93" t="s">
        <v>7567</v>
      </c>
      <c r="BG3949" s="311" t="s">
        <v>7632</v>
      </c>
      <c r="BH3949" s="93" t="str">
        <f t="shared" si="127"/>
        <v>Virginia Chesapeake</v>
      </c>
      <c r="BI3949" s="93" t="s">
        <v>197</v>
      </c>
      <c r="BJ3949" s="93" t="s">
        <v>998</v>
      </c>
      <c r="BK3949" s="93" t="s">
        <v>438</v>
      </c>
      <c r="BL3949" s="100" t="str">
        <f>" "</f>
        <v xml:space="preserve"> </v>
      </c>
      <c r="BM3949" s="95" t="s">
        <v>308</v>
      </c>
    </row>
    <row r="3950" spans="53:65" ht="15" x14ac:dyDescent="0.25">
      <c r="BA3950" s="91" t="s">
        <v>7633</v>
      </c>
      <c r="BB3950" s="91" t="s">
        <v>361</v>
      </c>
      <c r="BC3950" s="91" t="s">
        <v>7291</v>
      </c>
      <c r="BD3950" s="423"/>
      <c r="BE3950">
        <v>3941</v>
      </c>
      <c r="BF3950" s="93" t="s">
        <v>7567</v>
      </c>
      <c r="BG3950" s="311" t="s">
        <v>7632</v>
      </c>
      <c r="BH3950" s="93" t="str">
        <f t="shared" si="127"/>
        <v>Virginia Chesapeake</v>
      </c>
      <c r="BI3950" s="93" t="s">
        <v>1799</v>
      </c>
      <c r="BJ3950" s="93"/>
      <c r="BK3950" s="93" t="s">
        <v>1800</v>
      </c>
      <c r="BL3950" s="100" t="s">
        <v>1801</v>
      </c>
      <c r="BM3950" s="95" t="s">
        <v>1802</v>
      </c>
    </row>
    <row r="3951" spans="53:65" ht="15" x14ac:dyDescent="0.25">
      <c r="BA3951" s="90" t="s">
        <v>7634</v>
      </c>
      <c r="BB3951" s="90" t="s">
        <v>361</v>
      </c>
      <c r="BC3951" s="90" t="s">
        <v>7291</v>
      </c>
      <c r="BD3951" s="423"/>
      <c r="BE3951">
        <v>3942</v>
      </c>
      <c r="BF3951" s="93" t="s">
        <v>7567</v>
      </c>
      <c r="BG3951" s="311" t="s">
        <v>6641</v>
      </c>
      <c r="BH3951" s="93" t="str">
        <f t="shared" si="127"/>
        <v>Virginia Chesterfield</v>
      </c>
      <c r="BI3951" s="93" t="s">
        <v>197</v>
      </c>
      <c r="BJ3951" s="93" t="s">
        <v>998</v>
      </c>
      <c r="BK3951" s="93" t="s">
        <v>438</v>
      </c>
      <c r="BL3951" s="100" t="str">
        <f>" "</f>
        <v xml:space="preserve"> </v>
      </c>
      <c r="BM3951" s="95" t="s">
        <v>308</v>
      </c>
    </row>
    <row r="3952" spans="53:65" ht="15" x14ac:dyDescent="0.25">
      <c r="BA3952" s="90" t="s">
        <v>7635</v>
      </c>
      <c r="BB3952" s="90" t="s">
        <v>361</v>
      </c>
      <c r="BC3952" s="90" t="s">
        <v>7291</v>
      </c>
      <c r="BD3952" s="423"/>
      <c r="BE3952">
        <v>3943</v>
      </c>
      <c r="BF3952" s="93" t="s">
        <v>7567</v>
      </c>
      <c r="BG3952" s="311" t="s">
        <v>6641</v>
      </c>
      <c r="BH3952" s="93" t="str">
        <f t="shared" si="127"/>
        <v>Virginia Chesterfield</v>
      </c>
      <c r="BI3952" s="93" t="s">
        <v>1799</v>
      </c>
      <c r="BJ3952" s="93"/>
      <c r="BK3952" s="93" t="s">
        <v>1800</v>
      </c>
      <c r="BL3952" s="100" t="s">
        <v>1801</v>
      </c>
      <c r="BM3952" s="95" t="s">
        <v>1802</v>
      </c>
    </row>
    <row r="3953" spans="53:65" ht="15" x14ac:dyDescent="0.25">
      <c r="BA3953" s="91" t="s">
        <v>7636</v>
      </c>
      <c r="BB3953" s="91" t="s">
        <v>361</v>
      </c>
      <c r="BC3953" s="91" t="s">
        <v>7291</v>
      </c>
      <c r="BD3953" s="423"/>
      <c r="BE3953">
        <v>3944</v>
      </c>
      <c r="BF3953" s="93" t="s">
        <v>7567</v>
      </c>
      <c r="BG3953" s="311" t="s">
        <v>582</v>
      </c>
      <c r="BH3953" s="93" t="str">
        <f t="shared" si="127"/>
        <v>Virginia Clarke</v>
      </c>
      <c r="BI3953" s="93" t="s">
        <v>197</v>
      </c>
      <c r="BJ3953" s="93" t="s">
        <v>998</v>
      </c>
      <c r="BK3953" s="93" t="s">
        <v>438</v>
      </c>
      <c r="BL3953" s="100" t="str">
        <f>" "</f>
        <v xml:space="preserve"> </v>
      </c>
      <c r="BM3953" s="95" t="s">
        <v>308</v>
      </c>
    </row>
    <row r="3954" spans="53:65" ht="15" x14ac:dyDescent="0.25">
      <c r="BA3954" s="90" t="s">
        <v>7637</v>
      </c>
      <c r="BB3954" s="90" t="s">
        <v>361</v>
      </c>
      <c r="BC3954" s="90" t="s">
        <v>7291</v>
      </c>
      <c r="BD3954" s="423"/>
      <c r="BE3954">
        <v>3945</v>
      </c>
      <c r="BF3954" s="93" t="s">
        <v>7567</v>
      </c>
      <c r="BG3954" s="311" t="s">
        <v>582</v>
      </c>
      <c r="BH3954" s="93" t="str">
        <f t="shared" si="127"/>
        <v>Virginia Clarke</v>
      </c>
      <c r="BI3954" s="93" t="s">
        <v>1799</v>
      </c>
      <c r="BJ3954" s="93"/>
      <c r="BK3954" s="93" t="s">
        <v>1800</v>
      </c>
      <c r="BL3954" s="100" t="s">
        <v>1801</v>
      </c>
      <c r="BM3954" s="95" t="s">
        <v>1802</v>
      </c>
    </row>
    <row r="3955" spans="53:65" ht="15" x14ac:dyDescent="0.25">
      <c r="BA3955" s="91" t="s">
        <v>7638</v>
      </c>
      <c r="BB3955" s="91" t="s">
        <v>361</v>
      </c>
      <c r="BC3955" s="91" t="s">
        <v>7291</v>
      </c>
      <c r="BD3955" s="423"/>
      <c r="BE3955">
        <v>3946</v>
      </c>
      <c r="BF3955" s="93" t="s">
        <v>7567</v>
      </c>
      <c r="BG3955" s="311" t="s">
        <v>7639</v>
      </c>
      <c r="BH3955" s="93" t="str">
        <f t="shared" si="127"/>
        <v>Virginia Clifton Forge</v>
      </c>
      <c r="BI3955" s="93" t="s">
        <v>197</v>
      </c>
      <c r="BJ3955" s="93"/>
      <c r="BK3955" s="93" t="s">
        <v>438</v>
      </c>
      <c r="BL3955" s="100" t="str">
        <f>" "</f>
        <v xml:space="preserve"> </v>
      </c>
      <c r="BM3955" s="95" t="s">
        <v>1125</v>
      </c>
    </row>
    <row r="3956" spans="53:65" ht="15" x14ac:dyDescent="0.25">
      <c r="BA3956" s="91" t="s">
        <v>7640</v>
      </c>
      <c r="BB3956" s="91" t="s">
        <v>361</v>
      </c>
      <c r="BC3956" s="91" t="s">
        <v>7291</v>
      </c>
      <c r="BD3956" s="423"/>
      <c r="BE3956">
        <v>3947</v>
      </c>
      <c r="BF3956" s="93" t="s">
        <v>7567</v>
      </c>
      <c r="BG3956" s="311" t="s">
        <v>7639</v>
      </c>
      <c r="BH3956" s="93" t="str">
        <f t="shared" si="127"/>
        <v>Virginia Clifton Forge</v>
      </c>
      <c r="BI3956" s="93" t="s">
        <v>1799</v>
      </c>
      <c r="BJ3956" s="93"/>
      <c r="BK3956" s="93" t="s">
        <v>1801</v>
      </c>
      <c r="BL3956" s="100" t="s">
        <v>1801</v>
      </c>
      <c r="BM3956" s="95" t="s">
        <v>1802</v>
      </c>
    </row>
    <row r="3957" spans="53:65" ht="15" x14ac:dyDescent="0.25">
      <c r="BA3957" s="90" t="s">
        <v>7641</v>
      </c>
      <c r="BB3957" s="90" t="s">
        <v>361</v>
      </c>
      <c r="BC3957" s="90" t="s">
        <v>7291</v>
      </c>
      <c r="BD3957" s="423"/>
      <c r="BE3957">
        <v>3948</v>
      </c>
      <c r="BF3957" s="93" t="s">
        <v>7567</v>
      </c>
      <c r="BG3957" s="311" t="s">
        <v>7642</v>
      </c>
      <c r="BH3957" s="93" t="str">
        <f t="shared" si="127"/>
        <v>Virginia Colonial Heights</v>
      </c>
      <c r="BI3957" s="93" t="s">
        <v>197</v>
      </c>
      <c r="BJ3957" s="93" t="s">
        <v>998</v>
      </c>
      <c r="BK3957" s="93" t="s">
        <v>438</v>
      </c>
      <c r="BL3957" s="100" t="str">
        <f>" "</f>
        <v xml:space="preserve"> </v>
      </c>
      <c r="BM3957" s="95" t="s">
        <v>308</v>
      </c>
    </row>
    <row r="3958" spans="53:65" ht="15" x14ac:dyDescent="0.25">
      <c r="BA3958" s="91" t="s">
        <v>7643</v>
      </c>
      <c r="BB3958" s="91" t="s">
        <v>361</v>
      </c>
      <c r="BC3958" s="91" t="s">
        <v>7291</v>
      </c>
      <c r="BD3958" s="423"/>
      <c r="BE3958">
        <v>3949</v>
      </c>
      <c r="BF3958" s="93" t="s">
        <v>7567</v>
      </c>
      <c r="BG3958" s="311" t="s">
        <v>7642</v>
      </c>
      <c r="BH3958" s="93" t="str">
        <f t="shared" si="127"/>
        <v>Virginia Colonial Heights</v>
      </c>
      <c r="BI3958" s="93" t="s">
        <v>1799</v>
      </c>
      <c r="BJ3958" s="93"/>
      <c r="BK3958" s="93" t="s">
        <v>1800</v>
      </c>
      <c r="BL3958" s="100" t="s">
        <v>1801</v>
      </c>
      <c r="BM3958" s="95" t="s">
        <v>1802</v>
      </c>
    </row>
    <row r="3959" spans="53:65" ht="15" x14ac:dyDescent="0.25">
      <c r="BA3959" s="90" t="s">
        <v>7644</v>
      </c>
      <c r="BB3959" s="90" t="s">
        <v>361</v>
      </c>
      <c r="BC3959" s="90" t="s">
        <v>7291</v>
      </c>
      <c r="BD3959" s="423"/>
      <c r="BE3959">
        <v>3950</v>
      </c>
      <c r="BF3959" s="93" t="s">
        <v>7567</v>
      </c>
      <c r="BG3959" s="311" t="s">
        <v>678</v>
      </c>
      <c r="BH3959" s="93" t="str">
        <f t="shared" si="127"/>
        <v>Virginia Covington</v>
      </c>
      <c r="BI3959" s="93" t="s">
        <v>197</v>
      </c>
      <c r="BJ3959" s="93" t="s">
        <v>998</v>
      </c>
      <c r="BK3959" s="93" t="s">
        <v>438</v>
      </c>
      <c r="BL3959" s="100" t="str">
        <f>" "</f>
        <v xml:space="preserve"> </v>
      </c>
      <c r="BM3959" s="95" t="s">
        <v>308</v>
      </c>
    </row>
    <row r="3960" spans="53:65" ht="15" x14ac:dyDescent="0.25">
      <c r="BA3960" s="90" t="s">
        <v>7645</v>
      </c>
      <c r="BB3960" s="90" t="s">
        <v>361</v>
      </c>
      <c r="BC3960" s="90" t="s">
        <v>7291</v>
      </c>
      <c r="BD3960" s="423"/>
      <c r="BE3960">
        <v>3951</v>
      </c>
      <c r="BF3960" s="93" t="s">
        <v>7567</v>
      </c>
      <c r="BG3960" s="311" t="s">
        <v>678</v>
      </c>
      <c r="BH3960" s="93" t="str">
        <f t="shared" si="127"/>
        <v>Virginia Covington</v>
      </c>
      <c r="BI3960" s="93" t="s">
        <v>1799</v>
      </c>
      <c r="BJ3960" s="93"/>
      <c r="BK3960" s="93" t="s">
        <v>1801</v>
      </c>
      <c r="BL3960" s="100" t="s">
        <v>1801</v>
      </c>
      <c r="BM3960" s="95" t="s">
        <v>1802</v>
      </c>
    </row>
    <row r="3961" spans="53:65" ht="15" x14ac:dyDescent="0.25">
      <c r="BA3961" s="91" t="s">
        <v>7646</v>
      </c>
      <c r="BB3961" s="91" t="s">
        <v>361</v>
      </c>
      <c r="BC3961" s="91" t="s">
        <v>7291</v>
      </c>
      <c r="BD3961" s="423"/>
      <c r="BE3961">
        <v>3952</v>
      </c>
      <c r="BF3961" s="93" t="s">
        <v>7567</v>
      </c>
      <c r="BG3961" s="311" t="s">
        <v>6323</v>
      </c>
      <c r="BH3961" s="93" t="str">
        <f t="shared" si="127"/>
        <v>Virginia Craig</v>
      </c>
      <c r="BI3961" s="93" t="s">
        <v>197</v>
      </c>
      <c r="BJ3961" s="93" t="s">
        <v>2433</v>
      </c>
      <c r="BK3961" s="93" t="s">
        <v>438</v>
      </c>
      <c r="BL3961" s="100" t="str">
        <f>" "</f>
        <v xml:space="preserve"> </v>
      </c>
      <c r="BM3961" s="95" t="s">
        <v>305</v>
      </c>
    </row>
    <row r="3962" spans="53:65" ht="15" x14ac:dyDescent="0.25">
      <c r="BA3962" s="90" t="s">
        <v>7647</v>
      </c>
      <c r="BB3962" s="90" t="s">
        <v>361</v>
      </c>
      <c r="BC3962" s="90" t="s">
        <v>7291</v>
      </c>
      <c r="BD3962" s="423"/>
      <c r="BE3962">
        <v>3953</v>
      </c>
      <c r="BF3962" s="93" t="s">
        <v>7567</v>
      </c>
      <c r="BG3962" s="311" t="s">
        <v>6323</v>
      </c>
      <c r="BH3962" s="93" t="str">
        <f t="shared" si="127"/>
        <v>Virginia Craig</v>
      </c>
      <c r="BI3962" s="93" t="s">
        <v>1799</v>
      </c>
      <c r="BJ3962" s="93"/>
      <c r="BK3962" s="93" t="s">
        <v>1801</v>
      </c>
      <c r="BL3962" s="100" t="s">
        <v>1801</v>
      </c>
      <c r="BM3962" s="95" t="s">
        <v>1802</v>
      </c>
    </row>
    <row r="3963" spans="53:65" ht="15" x14ac:dyDescent="0.25">
      <c r="BA3963" s="91" t="s">
        <v>7648</v>
      </c>
      <c r="BB3963" s="91" t="s">
        <v>361</v>
      </c>
      <c r="BC3963" s="91" t="s">
        <v>7291</v>
      </c>
      <c r="BD3963" s="423"/>
      <c r="BE3963">
        <v>3954</v>
      </c>
      <c r="BF3963" s="93" t="s">
        <v>7567</v>
      </c>
      <c r="BG3963" s="311" t="s">
        <v>7649</v>
      </c>
      <c r="BH3963" s="93" t="str">
        <f t="shared" si="127"/>
        <v>Virginia Culpeper</v>
      </c>
      <c r="BI3963" s="93" t="s">
        <v>197</v>
      </c>
      <c r="BJ3963" s="93" t="s">
        <v>2433</v>
      </c>
      <c r="BK3963" s="93" t="s">
        <v>438</v>
      </c>
      <c r="BL3963" s="100" t="str">
        <f>" "</f>
        <v xml:space="preserve"> </v>
      </c>
      <c r="BM3963" s="95" t="s">
        <v>308</v>
      </c>
    </row>
    <row r="3964" spans="53:65" ht="15" x14ac:dyDescent="0.25">
      <c r="BA3964" s="91" t="s">
        <v>7650</v>
      </c>
      <c r="BB3964" s="91" t="s">
        <v>361</v>
      </c>
      <c r="BC3964" s="91" t="s">
        <v>7291</v>
      </c>
      <c r="BD3964" s="423"/>
      <c r="BE3964">
        <v>3955</v>
      </c>
      <c r="BF3964" s="93" t="s">
        <v>7567</v>
      </c>
      <c r="BG3964" s="311" t="s">
        <v>7649</v>
      </c>
      <c r="BH3964" s="93" t="str">
        <f t="shared" si="127"/>
        <v>Virginia Culpeper</v>
      </c>
      <c r="BI3964" s="93" t="s">
        <v>1799</v>
      </c>
      <c r="BJ3964" s="93"/>
      <c r="BK3964" s="93" t="s">
        <v>1800</v>
      </c>
      <c r="BL3964" s="100" t="s">
        <v>1801</v>
      </c>
      <c r="BM3964" s="95" t="s">
        <v>1802</v>
      </c>
    </row>
    <row r="3965" spans="53:65" ht="15" x14ac:dyDescent="0.25">
      <c r="BA3965" s="90" t="s">
        <v>7651</v>
      </c>
      <c r="BB3965" s="90" t="s">
        <v>361</v>
      </c>
      <c r="BC3965" s="90" t="s">
        <v>7291</v>
      </c>
      <c r="BD3965" s="423"/>
      <c r="BE3965">
        <v>3956</v>
      </c>
      <c r="BF3965" s="93" t="s">
        <v>7567</v>
      </c>
      <c r="BG3965" s="311" t="s">
        <v>3097</v>
      </c>
      <c r="BH3965" s="93" t="str">
        <f t="shared" si="127"/>
        <v>Virginia Cumberland</v>
      </c>
      <c r="BI3965" s="93" t="s">
        <v>197</v>
      </c>
      <c r="BJ3965" s="93" t="s">
        <v>998</v>
      </c>
      <c r="BK3965" s="93" t="s">
        <v>438</v>
      </c>
      <c r="BL3965" s="100" t="str">
        <f>" "</f>
        <v xml:space="preserve"> </v>
      </c>
      <c r="BM3965" s="95" t="s">
        <v>308</v>
      </c>
    </row>
    <row r="3966" spans="53:65" ht="15" x14ac:dyDescent="0.25">
      <c r="BA3966" s="91" t="s">
        <v>7652</v>
      </c>
      <c r="BB3966" s="91" t="s">
        <v>361</v>
      </c>
      <c r="BC3966" s="91" t="s">
        <v>7291</v>
      </c>
      <c r="BD3966" s="423"/>
      <c r="BE3966">
        <v>3957</v>
      </c>
      <c r="BF3966" s="93" t="s">
        <v>7567</v>
      </c>
      <c r="BG3966" s="311" t="s">
        <v>3097</v>
      </c>
      <c r="BH3966" s="93" t="str">
        <f t="shared" si="127"/>
        <v>Virginia Cumberland</v>
      </c>
      <c r="BI3966" s="93" t="s">
        <v>1799</v>
      </c>
      <c r="BJ3966" s="93"/>
      <c r="BK3966" s="93" t="s">
        <v>1800</v>
      </c>
      <c r="BL3966" s="100" t="s">
        <v>1801</v>
      </c>
      <c r="BM3966" s="95" t="s">
        <v>1802</v>
      </c>
    </row>
    <row r="3967" spans="53:65" ht="15" x14ac:dyDescent="0.25">
      <c r="BA3967" s="90" t="s">
        <v>7653</v>
      </c>
      <c r="BB3967" s="90" t="s">
        <v>361</v>
      </c>
      <c r="BC3967" s="90" t="s">
        <v>7291</v>
      </c>
      <c r="BD3967" s="423"/>
      <c r="BE3967">
        <v>3958</v>
      </c>
      <c r="BF3967" s="93" t="s">
        <v>7567</v>
      </c>
      <c r="BG3967" s="311" t="s">
        <v>7654</v>
      </c>
      <c r="BH3967" s="93" t="str">
        <f t="shared" si="127"/>
        <v>Virginia Danville</v>
      </c>
      <c r="BI3967" s="93" t="s">
        <v>197</v>
      </c>
      <c r="BJ3967" s="93" t="s">
        <v>2433</v>
      </c>
      <c r="BK3967" s="93" t="s">
        <v>438</v>
      </c>
      <c r="BL3967" s="100" t="str">
        <f>" "</f>
        <v xml:space="preserve"> </v>
      </c>
      <c r="BM3967" s="95" t="s">
        <v>305</v>
      </c>
    </row>
    <row r="3968" spans="53:65" ht="15" x14ac:dyDescent="0.25">
      <c r="BA3968" s="90" t="s">
        <v>7655</v>
      </c>
      <c r="BB3968" s="90" t="s">
        <v>361</v>
      </c>
      <c r="BC3968" s="90" t="s">
        <v>7291</v>
      </c>
      <c r="BD3968" s="423"/>
      <c r="BE3968">
        <v>3959</v>
      </c>
      <c r="BF3968" s="93" t="s">
        <v>7567</v>
      </c>
      <c r="BG3968" s="311" t="s">
        <v>7654</v>
      </c>
      <c r="BH3968" s="93" t="str">
        <f t="shared" si="127"/>
        <v>Virginia Danville</v>
      </c>
      <c r="BI3968" s="93" t="s">
        <v>1799</v>
      </c>
      <c r="BJ3968" s="93"/>
      <c r="BK3968" s="93" t="s">
        <v>1801</v>
      </c>
      <c r="BL3968" s="100" t="s">
        <v>1801</v>
      </c>
      <c r="BM3968" s="95" t="s">
        <v>1802</v>
      </c>
    </row>
    <row r="3969" spans="53:65" ht="15" x14ac:dyDescent="0.25">
      <c r="BA3969" s="91" t="s">
        <v>7656</v>
      </c>
      <c r="BB3969" s="91" t="s">
        <v>361</v>
      </c>
      <c r="BC3969" s="91" t="s">
        <v>7291</v>
      </c>
      <c r="BD3969" s="423"/>
      <c r="BE3969">
        <v>3960</v>
      </c>
      <c r="BF3969" s="93" t="s">
        <v>7567</v>
      </c>
      <c r="BG3969" s="311" t="s">
        <v>7657</v>
      </c>
      <c r="BH3969" s="93" t="str">
        <f t="shared" si="127"/>
        <v>Virginia Dickenson</v>
      </c>
      <c r="BI3969" s="93" t="s">
        <v>197</v>
      </c>
      <c r="BJ3969" s="93" t="s">
        <v>5725</v>
      </c>
      <c r="BK3969" s="93" t="s">
        <v>438</v>
      </c>
      <c r="BL3969" s="100" t="str">
        <f>" "</f>
        <v xml:space="preserve"> </v>
      </c>
      <c r="BM3969" s="95" t="s">
        <v>354</v>
      </c>
    </row>
    <row r="3970" spans="53:65" ht="15" x14ac:dyDescent="0.25">
      <c r="BA3970" s="90" t="s">
        <v>7658</v>
      </c>
      <c r="BB3970" s="90" t="s">
        <v>361</v>
      </c>
      <c r="BC3970" s="90" t="s">
        <v>7291</v>
      </c>
      <c r="BD3970" s="423"/>
      <c r="BE3970">
        <v>3961</v>
      </c>
      <c r="BF3970" s="93" t="s">
        <v>7567</v>
      </c>
      <c r="BG3970" s="311" t="s">
        <v>7657</v>
      </c>
      <c r="BH3970" s="93" t="str">
        <f t="shared" si="127"/>
        <v>Virginia Dickenson</v>
      </c>
      <c r="BI3970" s="93" t="s">
        <v>1799</v>
      </c>
      <c r="BJ3970" s="93"/>
      <c r="BK3970" s="93" t="s">
        <v>1801</v>
      </c>
      <c r="BL3970" s="100" t="s">
        <v>1801</v>
      </c>
      <c r="BM3970" s="95" t="s">
        <v>1802</v>
      </c>
    </row>
    <row r="3971" spans="53:65" ht="15" x14ac:dyDescent="0.25">
      <c r="BA3971" s="91" t="s">
        <v>7659</v>
      </c>
      <c r="BB3971" s="91" t="s">
        <v>361</v>
      </c>
      <c r="BC3971" s="91" t="s">
        <v>7298</v>
      </c>
      <c r="BD3971" s="423"/>
      <c r="BE3971">
        <v>3962</v>
      </c>
      <c r="BF3971" s="93" t="s">
        <v>7567</v>
      </c>
      <c r="BG3971" s="311" t="s">
        <v>7660</v>
      </c>
      <c r="BH3971" s="93" t="str">
        <f t="shared" si="127"/>
        <v>Virginia Dinwiddie</v>
      </c>
      <c r="BI3971" s="93" t="s">
        <v>197</v>
      </c>
      <c r="BJ3971" s="93" t="s">
        <v>998</v>
      </c>
      <c r="BK3971" s="93" t="s">
        <v>438</v>
      </c>
      <c r="BL3971" s="100" t="str">
        <f>" "</f>
        <v xml:space="preserve"> </v>
      </c>
      <c r="BM3971" s="95" t="s">
        <v>308</v>
      </c>
    </row>
    <row r="3972" spans="53:65" ht="15" x14ac:dyDescent="0.25">
      <c r="BA3972" s="90" t="s">
        <v>7661</v>
      </c>
      <c r="BB3972" s="90" t="s">
        <v>361</v>
      </c>
      <c r="BC3972" s="90" t="s">
        <v>7298</v>
      </c>
      <c r="BD3972" s="423"/>
      <c r="BE3972">
        <v>3963</v>
      </c>
      <c r="BF3972" s="93" t="s">
        <v>7567</v>
      </c>
      <c r="BG3972" s="311" t="s">
        <v>7660</v>
      </c>
      <c r="BH3972" s="93" t="str">
        <f t="shared" si="127"/>
        <v>Virginia Dinwiddie</v>
      </c>
      <c r="BI3972" s="93" t="s">
        <v>1799</v>
      </c>
      <c r="BJ3972" s="93"/>
      <c r="BK3972" s="93" t="s">
        <v>1800</v>
      </c>
      <c r="BL3972" s="100" t="s">
        <v>1801</v>
      </c>
      <c r="BM3972" s="95" t="s">
        <v>1802</v>
      </c>
    </row>
    <row r="3973" spans="53:65" ht="15" x14ac:dyDescent="0.25">
      <c r="BA3973" s="91" t="s">
        <v>7662</v>
      </c>
      <c r="BB3973" s="91" t="s">
        <v>361</v>
      </c>
      <c r="BC3973" s="91" t="s">
        <v>7298</v>
      </c>
      <c r="BD3973" s="423"/>
      <c r="BE3973">
        <v>3964</v>
      </c>
      <c r="BF3973" s="93" t="s">
        <v>7567</v>
      </c>
      <c r="BG3973" s="311" t="s">
        <v>7663</v>
      </c>
      <c r="BH3973" s="93" t="str">
        <f t="shared" si="127"/>
        <v>Virginia Emporia</v>
      </c>
      <c r="BI3973" s="93" t="s">
        <v>197</v>
      </c>
      <c r="BJ3973" s="93" t="s">
        <v>2433</v>
      </c>
      <c r="BK3973" s="93" t="s">
        <v>438</v>
      </c>
      <c r="BL3973" s="100" t="str">
        <f>" "</f>
        <v xml:space="preserve"> </v>
      </c>
      <c r="BM3973" s="95" t="s">
        <v>305</v>
      </c>
    </row>
    <row r="3974" spans="53:65" ht="15" x14ac:dyDescent="0.25">
      <c r="BA3974" s="91" t="s">
        <v>7664</v>
      </c>
      <c r="BB3974" s="91" t="s">
        <v>361</v>
      </c>
      <c r="BC3974" s="91" t="s">
        <v>7298</v>
      </c>
      <c r="BD3974" s="423"/>
      <c r="BE3974">
        <v>3965</v>
      </c>
      <c r="BF3974" s="93" t="s">
        <v>7567</v>
      </c>
      <c r="BG3974" s="311" t="s">
        <v>7663</v>
      </c>
      <c r="BH3974" s="93" t="str">
        <f t="shared" si="127"/>
        <v>Virginia Emporia</v>
      </c>
      <c r="BI3974" s="93" t="s">
        <v>1799</v>
      </c>
      <c r="BJ3974" s="93"/>
      <c r="BK3974" s="93" t="s">
        <v>1800</v>
      </c>
      <c r="BL3974" s="100" t="s">
        <v>1801</v>
      </c>
      <c r="BM3974" s="95" t="s">
        <v>1802</v>
      </c>
    </row>
    <row r="3975" spans="53:65" ht="15" x14ac:dyDescent="0.25">
      <c r="BA3975" s="90" t="s">
        <v>7665</v>
      </c>
      <c r="BB3975" s="90" t="s">
        <v>361</v>
      </c>
      <c r="BC3975" s="90" t="s">
        <v>7298</v>
      </c>
      <c r="BD3975" s="423"/>
      <c r="BE3975">
        <v>3966</v>
      </c>
      <c r="BF3975" s="93" t="s">
        <v>7567</v>
      </c>
      <c r="BG3975" s="311" t="s">
        <v>4522</v>
      </c>
      <c r="BH3975" s="93" t="str">
        <f t="shared" si="127"/>
        <v>Virginia Essex</v>
      </c>
      <c r="BI3975" s="93" t="s">
        <v>197</v>
      </c>
      <c r="BJ3975" s="93" t="s">
        <v>998</v>
      </c>
      <c r="BK3975" s="93" t="s">
        <v>438</v>
      </c>
      <c r="BL3975" s="100" t="str">
        <f>" "</f>
        <v xml:space="preserve"> </v>
      </c>
      <c r="BM3975" s="95" t="s">
        <v>308</v>
      </c>
    </row>
    <row r="3976" spans="53:65" ht="15" x14ac:dyDescent="0.25">
      <c r="BA3976" s="91" t="s">
        <v>7666</v>
      </c>
      <c r="BB3976" s="91" t="s">
        <v>361</v>
      </c>
      <c r="BC3976" s="91" t="s">
        <v>7298</v>
      </c>
      <c r="BD3976" s="423"/>
      <c r="BE3976">
        <v>3967</v>
      </c>
      <c r="BF3976" s="93" t="s">
        <v>7567</v>
      </c>
      <c r="BG3976" s="311" t="s">
        <v>4522</v>
      </c>
      <c r="BH3976" s="93" t="str">
        <f t="shared" si="127"/>
        <v>Virginia Essex</v>
      </c>
      <c r="BI3976" s="93" t="s">
        <v>1799</v>
      </c>
      <c r="BJ3976" s="93"/>
      <c r="BK3976" s="93" t="s">
        <v>1800</v>
      </c>
      <c r="BL3976" s="100" t="s">
        <v>1801</v>
      </c>
      <c r="BM3976" s="95" t="s">
        <v>1802</v>
      </c>
    </row>
    <row r="3977" spans="53:65" ht="15" x14ac:dyDescent="0.25">
      <c r="BA3977" s="90" t="s">
        <v>7667</v>
      </c>
      <c r="BB3977" s="90" t="s">
        <v>361</v>
      </c>
      <c r="BC3977" s="90" t="s">
        <v>7298</v>
      </c>
      <c r="BD3977" s="423"/>
      <c r="BE3977">
        <v>3968</v>
      </c>
      <c r="BF3977" s="93" t="s">
        <v>7567</v>
      </c>
      <c r="BG3977" s="311" t="s">
        <v>7668</v>
      </c>
      <c r="BH3977" s="93" t="str">
        <f t="shared" si="127"/>
        <v>Virginia Fairfax</v>
      </c>
      <c r="BI3977" s="93" t="s">
        <v>197</v>
      </c>
      <c r="BJ3977" s="93" t="s">
        <v>998</v>
      </c>
      <c r="BK3977" s="93" t="s">
        <v>438</v>
      </c>
      <c r="BL3977" s="100" t="str">
        <f>" "</f>
        <v xml:space="preserve"> </v>
      </c>
      <c r="BM3977" s="95" t="s">
        <v>308</v>
      </c>
    </row>
    <row r="3978" spans="53:65" ht="15" x14ac:dyDescent="0.25">
      <c r="BA3978" s="90" t="s">
        <v>7669</v>
      </c>
      <c r="BB3978" s="90" t="s">
        <v>361</v>
      </c>
      <c r="BC3978" s="90" t="s">
        <v>7291</v>
      </c>
      <c r="BD3978" s="423"/>
      <c r="BE3978">
        <v>3969</v>
      </c>
      <c r="BF3978" s="93" t="s">
        <v>7567</v>
      </c>
      <c r="BG3978" s="311" t="s">
        <v>7668</v>
      </c>
      <c r="BH3978" s="93" t="str">
        <f t="shared" si="127"/>
        <v>Virginia Fairfax</v>
      </c>
      <c r="BI3978" s="93" t="s">
        <v>1799</v>
      </c>
      <c r="BJ3978" s="93"/>
      <c r="BK3978" s="93" t="s">
        <v>1800</v>
      </c>
      <c r="BL3978" s="100" t="s">
        <v>1801</v>
      </c>
      <c r="BM3978" s="95" t="s">
        <v>1802</v>
      </c>
    </row>
    <row r="3979" spans="53:65" ht="15" x14ac:dyDescent="0.25">
      <c r="BA3979" s="91" t="s">
        <v>7670</v>
      </c>
      <c r="BB3979" s="91" t="s">
        <v>361</v>
      </c>
      <c r="BC3979" s="91" t="s">
        <v>7298</v>
      </c>
      <c r="BD3979" s="423"/>
      <c r="BE3979">
        <v>3970</v>
      </c>
      <c r="BF3979" s="93" t="s">
        <v>7567</v>
      </c>
      <c r="BG3979" s="311" t="s">
        <v>7671</v>
      </c>
      <c r="BH3979" s="93" t="str">
        <f t="shared" si="127"/>
        <v>Virginia Fairfax city</v>
      </c>
      <c r="BI3979" s="93" t="s">
        <v>197</v>
      </c>
      <c r="BJ3979" s="93" t="s">
        <v>998</v>
      </c>
      <c r="BK3979" s="93" t="s">
        <v>438</v>
      </c>
      <c r="BL3979" s="100" t="str">
        <f>" "</f>
        <v xml:space="preserve"> </v>
      </c>
      <c r="BM3979" s="95" t="s">
        <v>308</v>
      </c>
    </row>
    <row r="3980" spans="53:65" ht="15" x14ac:dyDescent="0.25">
      <c r="BA3980" s="90" t="s">
        <v>7672</v>
      </c>
      <c r="BB3980" s="90" t="s">
        <v>361</v>
      </c>
      <c r="BC3980" s="90" t="s">
        <v>362</v>
      </c>
      <c r="BD3980" s="423"/>
      <c r="BE3980">
        <v>3971</v>
      </c>
      <c r="BF3980" s="93" t="s">
        <v>7567</v>
      </c>
      <c r="BG3980" s="311" t="s">
        <v>7671</v>
      </c>
      <c r="BH3980" s="93" t="str">
        <f t="shared" si="127"/>
        <v>Virginia Fairfax city</v>
      </c>
      <c r="BI3980" s="93" t="s">
        <v>1799</v>
      </c>
      <c r="BJ3980" s="93"/>
      <c r="BK3980" s="93" t="s">
        <v>1800</v>
      </c>
      <c r="BL3980" s="100" t="s">
        <v>1801</v>
      </c>
      <c r="BM3980" s="95" t="s">
        <v>1802</v>
      </c>
    </row>
    <row r="3981" spans="53:65" ht="15" x14ac:dyDescent="0.25">
      <c r="BA3981" s="91" t="s">
        <v>7673</v>
      </c>
      <c r="BB3981" s="91" t="s">
        <v>361</v>
      </c>
      <c r="BC3981" s="91" t="s">
        <v>362</v>
      </c>
      <c r="BD3981" s="423"/>
      <c r="BE3981">
        <v>3972</v>
      </c>
      <c r="BF3981" s="93" t="s">
        <v>7567</v>
      </c>
      <c r="BG3981" s="311" t="s">
        <v>7674</v>
      </c>
      <c r="BH3981" s="93" t="str">
        <f t="shared" si="127"/>
        <v>Virginia Falls Church</v>
      </c>
      <c r="BI3981" s="93" t="s">
        <v>197</v>
      </c>
      <c r="BJ3981" s="93" t="s">
        <v>998</v>
      </c>
      <c r="BK3981" s="93" t="s">
        <v>438</v>
      </c>
      <c r="BL3981" s="100" t="str">
        <f>" "</f>
        <v xml:space="preserve"> </v>
      </c>
      <c r="BM3981" s="95" t="s">
        <v>308</v>
      </c>
    </row>
    <row r="3982" spans="53:65" ht="15" x14ac:dyDescent="0.25">
      <c r="BA3982" s="91" t="s">
        <v>7675</v>
      </c>
      <c r="BB3982" s="91" t="s">
        <v>361</v>
      </c>
      <c r="BC3982" s="91" t="s">
        <v>362</v>
      </c>
      <c r="BD3982" s="423"/>
      <c r="BE3982">
        <v>3973</v>
      </c>
      <c r="BF3982" s="93" t="s">
        <v>7567</v>
      </c>
      <c r="BG3982" s="311" t="s">
        <v>7674</v>
      </c>
      <c r="BH3982" s="93" t="str">
        <f t="shared" si="127"/>
        <v>Virginia Falls Church</v>
      </c>
      <c r="BI3982" s="93" t="s">
        <v>1799</v>
      </c>
      <c r="BJ3982" s="93"/>
      <c r="BK3982" s="93" t="s">
        <v>1800</v>
      </c>
      <c r="BL3982" s="100" t="s">
        <v>1801</v>
      </c>
      <c r="BM3982" s="95" t="s">
        <v>1802</v>
      </c>
    </row>
    <row r="3983" spans="53:65" ht="15" x14ac:dyDescent="0.25">
      <c r="BA3983" s="90" t="s">
        <v>7676</v>
      </c>
      <c r="BB3983" s="90" t="s">
        <v>361</v>
      </c>
      <c r="BC3983" s="90" t="s">
        <v>362</v>
      </c>
      <c r="BD3983" s="423"/>
      <c r="BE3983">
        <v>3974</v>
      </c>
      <c r="BF3983" s="93" t="s">
        <v>7567</v>
      </c>
      <c r="BG3983" s="311" t="s">
        <v>7677</v>
      </c>
      <c r="BH3983" s="93" t="str">
        <f t="shared" si="127"/>
        <v>Virginia Fauquier</v>
      </c>
      <c r="BI3983" s="93" t="s">
        <v>197</v>
      </c>
      <c r="BJ3983" s="93" t="s">
        <v>998</v>
      </c>
      <c r="BK3983" s="93" t="s">
        <v>438</v>
      </c>
      <c r="BL3983" s="100" t="str">
        <f>" "</f>
        <v xml:space="preserve"> </v>
      </c>
      <c r="BM3983" s="95" t="s">
        <v>308</v>
      </c>
    </row>
    <row r="3984" spans="53:65" ht="15" x14ac:dyDescent="0.25">
      <c r="BA3984" s="91" t="s">
        <v>7678</v>
      </c>
      <c r="BB3984" s="91" t="s">
        <v>361</v>
      </c>
      <c r="BC3984" s="91" t="s">
        <v>362</v>
      </c>
      <c r="BD3984" s="423"/>
      <c r="BE3984">
        <v>3975</v>
      </c>
      <c r="BF3984" s="93" t="s">
        <v>7567</v>
      </c>
      <c r="BG3984" s="311" t="s">
        <v>7677</v>
      </c>
      <c r="BH3984" s="93" t="str">
        <f t="shared" si="127"/>
        <v>Virginia Fauquier</v>
      </c>
      <c r="BI3984" s="93" t="s">
        <v>1799</v>
      </c>
      <c r="BJ3984" s="93"/>
      <c r="BK3984" s="93" t="s">
        <v>1800</v>
      </c>
      <c r="BL3984" s="100" t="s">
        <v>1801</v>
      </c>
      <c r="BM3984" s="95" t="s">
        <v>1802</v>
      </c>
    </row>
    <row r="3985" spans="53:65" ht="15" x14ac:dyDescent="0.25">
      <c r="BA3985" s="90" t="s">
        <v>7679</v>
      </c>
      <c r="BB3985" s="90" t="s">
        <v>361</v>
      </c>
      <c r="BC3985" s="90" t="s">
        <v>362</v>
      </c>
      <c r="BD3985" s="423"/>
      <c r="BE3985">
        <v>3976</v>
      </c>
      <c r="BF3985" s="93" t="s">
        <v>7567</v>
      </c>
      <c r="BG3985" s="311" t="s">
        <v>2403</v>
      </c>
      <c r="BH3985" s="93" t="str">
        <f t="shared" si="127"/>
        <v>Virginia Floyd</v>
      </c>
      <c r="BI3985" s="93" t="s">
        <v>197</v>
      </c>
      <c r="BJ3985" s="93" t="s">
        <v>2433</v>
      </c>
      <c r="BK3985" s="93" t="s">
        <v>438</v>
      </c>
      <c r="BL3985" s="100" t="str">
        <f>" "</f>
        <v xml:space="preserve"> </v>
      </c>
      <c r="BM3985" s="95" t="s">
        <v>305</v>
      </c>
    </row>
    <row r="3986" spans="53:65" ht="15" x14ac:dyDescent="0.25">
      <c r="BA3986" s="91" t="s">
        <v>7680</v>
      </c>
      <c r="BB3986" s="91" t="s">
        <v>361</v>
      </c>
      <c r="BC3986" s="91" t="s">
        <v>362</v>
      </c>
      <c r="BD3986" s="423"/>
      <c r="BE3986">
        <v>3977</v>
      </c>
      <c r="BF3986" s="93" t="s">
        <v>7567</v>
      </c>
      <c r="BG3986" s="311" t="s">
        <v>2403</v>
      </c>
      <c r="BH3986" s="93" t="str">
        <f t="shared" si="127"/>
        <v>Virginia Floyd</v>
      </c>
      <c r="BI3986" s="93" t="s">
        <v>1799</v>
      </c>
      <c r="BJ3986" s="93"/>
      <c r="BK3986" s="93" t="s">
        <v>1801</v>
      </c>
      <c r="BL3986" s="100" t="s">
        <v>1801</v>
      </c>
      <c r="BM3986" s="95" t="s">
        <v>1802</v>
      </c>
    </row>
    <row r="3987" spans="53:65" ht="15" x14ac:dyDescent="0.25">
      <c r="BA3987" s="91" t="s">
        <v>7681</v>
      </c>
      <c r="BB3987" s="91" t="s">
        <v>361</v>
      </c>
      <c r="BC3987" s="91" t="s">
        <v>362</v>
      </c>
      <c r="BD3987" s="423"/>
      <c r="BE3987">
        <v>3978</v>
      </c>
      <c r="BF3987" s="93" t="s">
        <v>7567</v>
      </c>
      <c r="BG3987" s="311" t="s">
        <v>7682</v>
      </c>
      <c r="BH3987" s="93" t="str">
        <f t="shared" si="127"/>
        <v>Virginia Fluvanna</v>
      </c>
      <c r="BI3987" s="93" t="s">
        <v>197</v>
      </c>
      <c r="BJ3987" s="93" t="s">
        <v>998</v>
      </c>
      <c r="BK3987" s="93" t="s">
        <v>438</v>
      </c>
      <c r="BL3987" s="100" t="str">
        <f>" "</f>
        <v xml:space="preserve"> </v>
      </c>
      <c r="BM3987" s="95" t="s">
        <v>308</v>
      </c>
    </row>
    <row r="3988" spans="53:65" ht="15" x14ac:dyDescent="0.25">
      <c r="BA3988" s="90" t="s">
        <v>7683</v>
      </c>
      <c r="BB3988" s="90" t="s">
        <v>361</v>
      </c>
      <c r="BC3988" s="90" t="s">
        <v>7291</v>
      </c>
      <c r="BD3988" s="423"/>
      <c r="BE3988">
        <v>3979</v>
      </c>
      <c r="BF3988" s="93" t="s">
        <v>7567</v>
      </c>
      <c r="BG3988" s="311" t="s">
        <v>7682</v>
      </c>
      <c r="BH3988" s="93" t="str">
        <f t="shared" si="127"/>
        <v>Virginia Fluvanna</v>
      </c>
      <c r="BI3988" s="93" t="s">
        <v>1799</v>
      </c>
      <c r="BJ3988" s="93"/>
      <c r="BK3988" s="93" t="s">
        <v>1800</v>
      </c>
      <c r="BL3988" s="100" t="s">
        <v>1801</v>
      </c>
      <c r="BM3988" s="95" t="s">
        <v>1802</v>
      </c>
    </row>
    <row r="3989" spans="53:65" ht="15" x14ac:dyDescent="0.25">
      <c r="BA3989" s="91" t="s">
        <v>7684</v>
      </c>
      <c r="BB3989" s="91" t="s">
        <v>361</v>
      </c>
      <c r="BC3989" s="91" t="s">
        <v>7291</v>
      </c>
      <c r="BD3989" s="423"/>
      <c r="BE3989">
        <v>3980</v>
      </c>
      <c r="BF3989" s="93" t="s">
        <v>7567</v>
      </c>
      <c r="BG3989" s="311" t="s">
        <v>795</v>
      </c>
      <c r="BH3989" s="93" t="str">
        <f t="shared" si="127"/>
        <v>Virginia Franklin</v>
      </c>
      <c r="BI3989" s="93" t="s">
        <v>197</v>
      </c>
      <c r="BJ3989" s="93" t="s">
        <v>2433</v>
      </c>
      <c r="BK3989" s="93" t="s">
        <v>438</v>
      </c>
      <c r="BL3989" s="100" t="str">
        <f>" "</f>
        <v xml:space="preserve"> </v>
      </c>
      <c r="BM3989" s="95" t="s">
        <v>305</v>
      </c>
    </row>
    <row r="3990" spans="53:65" ht="15" x14ac:dyDescent="0.25">
      <c r="BA3990" s="90" t="s">
        <v>7685</v>
      </c>
      <c r="BB3990" s="90" t="s">
        <v>361</v>
      </c>
      <c r="BC3990" s="90" t="s">
        <v>362</v>
      </c>
      <c r="BD3990" s="423"/>
      <c r="BE3990">
        <v>3981</v>
      </c>
      <c r="BF3990" s="93" t="s">
        <v>7567</v>
      </c>
      <c r="BG3990" s="311" t="s">
        <v>795</v>
      </c>
      <c r="BH3990" s="93" t="str">
        <f t="shared" si="127"/>
        <v>Virginia Franklin</v>
      </c>
      <c r="BI3990" s="93" t="s">
        <v>1799</v>
      </c>
      <c r="BJ3990" s="93"/>
      <c r="BK3990" s="93" t="s">
        <v>1801</v>
      </c>
      <c r="BL3990" s="100" t="s">
        <v>1801</v>
      </c>
      <c r="BM3990" s="95" t="s">
        <v>1802</v>
      </c>
    </row>
    <row r="3991" spans="53:65" ht="15" x14ac:dyDescent="0.25">
      <c r="BA3991" s="91" t="s">
        <v>7686</v>
      </c>
      <c r="BB3991" s="91" t="s">
        <v>361</v>
      </c>
      <c r="BC3991" s="91" t="s">
        <v>7291</v>
      </c>
      <c r="BD3991" s="423"/>
      <c r="BE3991">
        <v>3982</v>
      </c>
      <c r="BF3991" s="93" t="s">
        <v>7567</v>
      </c>
      <c r="BG3991" s="311" t="s">
        <v>7687</v>
      </c>
      <c r="BH3991" s="93" t="str">
        <f t="shared" si="127"/>
        <v>Virginia Franklin city</v>
      </c>
      <c r="BI3991" s="93" t="s">
        <v>197</v>
      </c>
      <c r="BJ3991" s="93" t="s">
        <v>998</v>
      </c>
      <c r="BK3991" s="93" t="s">
        <v>438</v>
      </c>
      <c r="BL3991" s="100" t="str">
        <f>" "</f>
        <v xml:space="preserve"> </v>
      </c>
      <c r="BM3991" s="95" t="s">
        <v>308</v>
      </c>
    </row>
    <row r="3992" spans="53:65" ht="15" x14ac:dyDescent="0.25">
      <c r="BA3992" s="90" t="s">
        <v>7688</v>
      </c>
      <c r="BB3992" s="90" t="s">
        <v>361</v>
      </c>
      <c r="BC3992" s="90" t="s">
        <v>362</v>
      </c>
      <c r="BD3992" s="423"/>
      <c r="BE3992">
        <v>3983</v>
      </c>
      <c r="BF3992" s="93" t="s">
        <v>7567</v>
      </c>
      <c r="BG3992" s="311" t="s">
        <v>7687</v>
      </c>
      <c r="BH3992" s="93" t="str">
        <f t="shared" si="127"/>
        <v>Virginia Franklin city</v>
      </c>
      <c r="BI3992" s="93" t="s">
        <v>1799</v>
      </c>
      <c r="BJ3992" s="93"/>
      <c r="BK3992" s="93" t="s">
        <v>1800</v>
      </c>
      <c r="BL3992" s="100" t="s">
        <v>1801</v>
      </c>
      <c r="BM3992" s="95" t="s">
        <v>1802</v>
      </c>
    </row>
    <row r="3993" spans="53:65" ht="15" x14ac:dyDescent="0.25">
      <c r="BA3993" s="91" t="s">
        <v>7689</v>
      </c>
      <c r="BB3993" s="91" t="s">
        <v>361</v>
      </c>
      <c r="BC3993" s="91" t="s">
        <v>362</v>
      </c>
      <c r="BD3993" s="423"/>
      <c r="BE3993">
        <v>3984</v>
      </c>
      <c r="BF3993" s="93" t="s">
        <v>7567</v>
      </c>
      <c r="BG3993" s="311" t="s">
        <v>4491</v>
      </c>
      <c r="BH3993" s="93" t="str">
        <f t="shared" si="127"/>
        <v>Virginia Frederick</v>
      </c>
      <c r="BI3993" s="93" t="s">
        <v>197</v>
      </c>
      <c r="BJ3993" s="93" t="s">
        <v>998</v>
      </c>
      <c r="BK3993" s="93" t="s">
        <v>438</v>
      </c>
      <c r="BL3993" s="100" t="str">
        <f>" "</f>
        <v xml:space="preserve"> </v>
      </c>
      <c r="BM3993" s="95" t="s">
        <v>308</v>
      </c>
    </row>
    <row r="3994" spans="53:65" ht="15" x14ac:dyDescent="0.25">
      <c r="BA3994" s="90" t="s">
        <v>7690</v>
      </c>
      <c r="BB3994" s="90" t="s">
        <v>361</v>
      </c>
      <c r="BC3994" s="90" t="s">
        <v>362</v>
      </c>
      <c r="BD3994" s="423"/>
      <c r="BE3994">
        <v>3985</v>
      </c>
      <c r="BF3994" s="93" t="s">
        <v>7567</v>
      </c>
      <c r="BG3994" s="311" t="s">
        <v>4491</v>
      </c>
      <c r="BH3994" s="93" t="str">
        <f t="shared" si="127"/>
        <v>Virginia Frederick</v>
      </c>
      <c r="BI3994" s="93" t="s">
        <v>1799</v>
      </c>
      <c r="BJ3994" s="93"/>
      <c r="BK3994" s="93" t="s">
        <v>1800</v>
      </c>
      <c r="BL3994" s="100" t="s">
        <v>1801</v>
      </c>
      <c r="BM3994" s="95" t="s">
        <v>1802</v>
      </c>
    </row>
    <row r="3995" spans="53:65" ht="15" x14ac:dyDescent="0.25">
      <c r="BA3995" s="91" t="s">
        <v>7691</v>
      </c>
      <c r="BB3995" s="91" t="s">
        <v>361</v>
      </c>
      <c r="BC3995" s="91" t="s">
        <v>362</v>
      </c>
      <c r="BD3995" s="423"/>
      <c r="BE3995">
        <v>3986</v>
      </c>
      <c r="BF3995" s="93" t="s">
        <v>7567</v>
      </c>
      <c r="BG3995" s="311" t="s">
        <v>7692</v>
      </c>
      <c r="BH3995" s="93" t="str">
        <f t="shared" si="127"/>
        <v>Virginia Fredericksburg</v>
      </c>
      <c r="BI3995" s="93" t="s">
        <v>197</v>
      </c>
      <c r="BJ3995" s="93" t="s">
        <v>998</v>
      </c>
      <c r="BK3995" s="93" t="s">
        <v>438</v>
      </c>
      <c r="BL3995" s="100" t="str">
        <f>" "</f>
        <v xml:space="preserve"> </v>
      </c>
      <c r="BM3995" s="95" t="s">
        <v>308</v>
      </c>
    </row>
    <row r="3996" spans="53:65" ht="15" x14ac:dyDescent="0.25">
      <c r="BA3996" s="90" t="s">
        <v>7693</v>
      </c>
      <c r="BB3996" s="90" t="s">
        <v>361</v>
      </c>
      <c r="BC3996" s="90" t="s">
        <v>362</v>
      </c>
      <c r="BD3996" s="423"/>
      <c r="BE3996">
        <v>3987</v>
      </c>
      <c r="BF3996" s="93" t="s">
        <v>7567</v>
      </c>
      <c r="BG3996" s="311" t="s">
        <v>7692</v>
      </c>
      <c r="BH3996" s="93" t="str">
        <f t="shared" si="127"/>
        <v>Virginia Fredericksburg</v>
      </c>
      <c r="BI3996" s="93" t="s">
        <v>1799</v>
      </c>
      <c r="BJ3996" s="93"/>
      <c r="BK3996" s="93" t="s">
        <v>1800</v>
      </c>
      <c r="BL3996" s="100" t="s">
        <v>1801</v>
      </c>
      <c r="BM3996" s="95" t="s">
        <v>1802</v>
      </c>
    </row>
    <row r="3997" spans="53:65" ht="15" x14ac:dyDescent="0.25">
      <c r="BA3997" s="91" t="s">
        <v>7694</v>
      </c>
      <c r="BB3997" s="91" t="s">
        <v>361</v>
      </c>
      <c r="BC3997" s="91" t="s">
        <v>362</v>
      </c>
      <c r="BD3997" s="423"/>
      <c r="BE3997">
        <v>3988</v>
      </c>
      <c r="BF3997" s="93" t="s">
        <v>7567</v>
      </c>
      <c r="BG3997" s="311" t="s">
        <v>7695</v>
      </c>
      <c r="BH3997" s="93" t="str">
        <f t="shared" si="127"/>
        <v>Virginia Galax</v>
      </c>
      <c r="BI3997" s="93" t="s">
        <v>197</v>
      </c>
      <c r="BJ3997" s="93"/>
      <c r="BK3997" s="93" t="s">
        <v>438</v>
      </c>
      <c r="BL3997" s="100" t="str">
        <f>" "</f>
        <v xml:space="preserve"> </v>
      </c>
      <c r="BM3997" s="95" t="s">
        <v>308</v>
      </c>
    </row>
    <row r="3998" spans="53:65" ht="15" x14ac:dyDescent="0.25">
      <c r="BA3998" s="90" t="s">
        <v>7696</v>
      </c>
      <c r="BB3998" s="90" t="s">
        <v>361</v>
      </c>
      <c r="BC3998" s="90" t="s">
        <v>362</v>
      </c>
      <c r="BD3998" s="423"/>
      <c r="BE3998">
        <v>3989</v>
      </c>
      <c r="BF3998" s="93" t="s">
        <v>7567</v>
      </c>
      <c r="BG3998" s="311" t="s">
        <v>7695</v>
      </c>
      <c r="BH3998" s="93" t="str">
        <f t="shared" si="127"/>
        <v>Virginia Galax</v>
      </c>
      <c r="BI3998" s="93" t="s">
        <v>1799</v>
      </c>
      <c r="BJ3998" s="93"/>
      <c r="BK3998" s="93" t="s">
        <v>1801</v>
      </c>
      <c r="BL3998" s="100" t="s">
        <v>1801</v>
      </c>
      <c r="BM3998" s="95" t="s">
        <v>1802</v>
      </c>
    </row>
    <row r="3999" spans="53:65" ht="15" x14ac:dyDescent="0.25">
      <c r="BA3999" s="91" t="s">
        <v>7697</v>
      </c>
      <c r="BB3999" s="91" t="s">
        <v>361</v>
      </c>
      <c r="BC3999" s="91" t="s">
        <v>362</v>
      </c>
      <c r="BD3999" s="423"/>
      <c r="BE3999">
        <v>3990</v>
      </c>
      <c r="BF3999" s="93" t="s">
        <v>7567</v>
      </c>
      <c r="BG3999" s="311" t="s">
        <v>6904</v>
      </c>
      <c r="BH3999" s="93" t="str">
        <f t="shared" si="127"/>
        <v>Virginia Giles</v>
      </c>
      <c r="BI3999" s="93" t="s">
        <v>197</v>
      </c>
      <c r="BJ3999" s="93" t="s">
        <v>2433</v>
      </c>
      <c r="BK3999" s="93" t="s">
        <v>438</v>
      </c>
      <c r="BL3999" s="100" t="str">
        <f>" "</f>
        <v xml:space="preserve"> </v>
      </c>
      <c r="BM3999" s="95" t="s">
        <v>305</v>
      </c>
    </row>
    <row r="4000" spans="53:65" ht="15" x14ac:dyDescent="0.25">
      <c r="BA4000" s="90" t="s">
        <v>7698</v>
      </c>
      <c r="BB4000" s="90" t="s">
        <v>361</v>
      </c>
      <c r="BC4000" s="90" t="s">
        <v>362</v>
      </c>
      <c r="BD4000" s="423"/>
      <c r="BE4000">
        <v>3991</v>
      </c>
      <c r="BF4000" s="93" t="s">
        <v>7567</v>
      </c>
      <c r="BG4000" s="311" t="s">
        <v>6904</v>
      </c>
      <c r="BH4000" s="93" t="str">
        <f t="shared" si="127"/>
        <v>Virginia Giles</v>
      </c>
      <c r="BI4000" s="93" t="s">
        <v>1799</v>
      </c>
      <c r="BJ4000" s="93"/>
      <c r="BK4000" s="93" t="s">
        <v>1801</v>
      </c>
      <c r="BL4000" s="100" t="s">
        <v>1801</v>
      </c>
      <c r="BM4000" s="95" t="s">
        <v>1802</v>
      </c>
    </row>
    <row r="4001" spans="53:65" ht="15" x14ac:dyDescent="0.25">
      <c r="BA4001" s="91" t="s">
        <v>7699</v>
      </c>
      <c r="BB4001" s="91" t="s">
        <v>361</v>
      </c>
      <c r="BC4001" s="91" t="s">
        <v>362</v>
      </c>
      <c r="BD4001" s="423"/>
      <c r="BE4001">
        <v>3992</v>
      </c>
      <c r="BF4001" s="93" t="s">
        <v>7567</v>
      </c>
      <c r="BG4001" s="311" t="s">
        <v>5536</v>
      </c>
      <c r="BH4001" s="93" t="str">
        <f t="shared" si="127"/>
        <v>Virginia Gloucester</v>
      </c>
      <c r="BI4001" s="93" t="s">
        <v>197</v>
      </c>
      <c r="BJ4001" s="93" t="s">
        <v>998</v>
      </c>
      <c r="BK4001" s="93" t="s">
        <v>438</v>
      </c>
      <c r="BL4001" s="100" t="str">
        <f>" "</f>
        <v xml:space="preserve"> </v>
      </c>
      <c r="BM4001" s="95" t="s">
        <v>308</v>
      </c>
    </row>
    <row r="4002" spans="53:65" ht="15" x14ac:dyDescent="0.25">
      <c r="BA4002" s="90" t="s">
        <v>7700</v>
      </c>
      <c r="BB4002" s="90" t="s">
        <v>361</v>
      </c>
      <c r="BC4002" s="90" t="s">
        <v>362</v>
      </c>
      <c r="BD4002" s="423"/>
      <c r="BE4002">
        <v>3993</v>
      </c>
      <c r="BF4002" s="93" t="s">
        <v>7567</v>
      </c>
      <c r="BG4002" s="311" t="s">
        <v>5536</v>
      </c>
      <c r="BH4002" s="93" t="str">
        <f t="shared" si="127"/>
        <v>Virginia Gloucester</v>
      </c>
      <c r="BI4002" s="93" t="s">
        <v>1799</v>
      </c>
      <c r="BJ4002" s="93"/>
      <c r="BK4002" s="93" t="s">
        <v>1800</v>
      </c>
      <c r="BL4002" s="100" t="s">
        <v>1801</v>
      </c>
      <c r="BM4002" s="95" t="s">
        <v>1802</v>
      </c>
    </row>
    <row r="4003" spans="53:65" ht="15" x14ac:dyDescent="0.25">
      <c r="BA4003" s="91" t="s">
        <v>7701</v>
      </c>
      <c r="BB4003" s="91" t="s">
        <v>361</v>
      </c>
      <c r="BC4003" s="91" t="s">
        <v>362</v>
      </c>
      <c r="BD4003" s="423"/>
      <c r="BE4003">
        <v>3994</v>
      </c>
      <c r="BF4003" s="93" t="s">
        <v>7567</v>
      </c>
      <c r="BG4003" s="311" t="s">
        <v>7702</v>
      </c>
      <c r="BH4003" s="93" t="str">
        <f t="shared" si="127"/>
        <v>Virginia Goochland</v>
      </c>
      <c r="BI4003" s="93" t="s">
        <v>197</v>
      </c>
      <c r="BJ4003" s="93" t="s">
        <v>998</v>
      </c>
      <c r="BK4003" s="93" t="s">
        <v>438</v>
      </c>
      <c r="BL4003" s="100" t="str">
        <f>" "</f>
        <v xml:space="preserve"> </v>
      </c>
      <c r="BM4003" s="95" t="s">
        <v>308</v>
      </c>
    </row>
    <row r="4004" spans="53:65" ht="15" x14ac:dyDescent="0.25">
      <c r="BA4004" s="90" t="s">
        <v>7703</v>
      </c>
      <c r="BB4004" s="90" t="s">
        <v>361</v>
      </c>
      <c r="BC4004" s="90" t="s">
        <v>362</v>
      </c>
      <c r="BD4004" s="423"/>
      <c r="BE4004">
        <v>3995</v>
      </c>
      <c r="BF4004" s="93" t="s">
        <v>7567</v>
      </c>
      <c r="BG4004" s="311" t="s">
        <v>7702</v>
      </c>
      <c r="BH4004" s="93" t="str">
        <f t="shared" si="127"/>
        <v>Virginia Goochland</v>
      </c>
      <c r="BI4004" s="93" t="s">
        <v>1799</v>
      </c>
      <c r="BJ4004" s="93"/>
      <c r="BK4004" s="93" t="s">
        <v>1800</v>
      </c>
      <c r="BL4004" s="100" t="s">
        <v>1801</v>
      </c>
      <c r="BM4004" s="95" t="s">
        <v>1802</v>
      </c>
    </row>
    <row r="4005" spans="53:65" ht="15" x14ac:dyDescent="0.25">
      <c r="BA4005" s="91" t="s">
        <v>7704</v>
      </c>
      <c r="BB4005" s="91" t="s">
        <v>361</v>
      </c>
      <c r="BC4005" s="91" t="s">
        <v>362</v>
      </c>
      <c r="BD4005" s="423"/>
      <c r="BE4005">
        <v>3996</v>
      </c>
      <c r="BF4005" s="93" t="s">
        <v>7567</v>
      </c>
      <c r="BG4005" s="311" t="s">
        <v>4085</v>
      </c>
      <c r="BH4005" s="93" t="str">
        <f t="shared" si="127"/>
        <v>Virginia Grayson</v>
      </c>
      <c r="BI4005" s="93" t="s">
        <v>197</v>
      </c>
      <c r="BJ4005" s="93" t="s">
        <v>5725</v>
      </c>
      <c r="BK4005" s="93" t="s">
        <v>438</v>
      </c>
      <c r="BL4005" s="100" t="str">
        <f>" "</f>
        <v xml:space="preserve"> </v>
      </c>
      <c r="BM4005" s="95" t="s">
        <v>354</v>
      </c>
    </row>
    <row r="4006" spans="53:65" ht="15" x14ac:dyDescent="0.25">
      <c r="BA4006" s="90" t="s">
        <v>7705</v>
      </c>
      <c r="BB4006" s="90" t="s">
        <v>361</v>
      </c>
      <c r="BC4006" s="90" t="s">
        <v>362</v>
      </c>
      <c r="BD4006" s="423"/>
      <c r="BE4006">
        <v>3997</v>
      </c>
      <c r="BF4006" s="93" t="s">
        <v>7567</v>
      </c>
      <c r="BG4006" s="311" t="s">
        <v>4085</v>
      </c>
      <c r="BH4006" s="93" t="str">
        <f t="shared" si="127"/>
        <v>Virginia Grayson</v>
      </c>
      <c r="BI4006" s="93" t="s">
        <v>1799</v>
      </c>
      <c r="BJ4006" s="93"/>
      <c r="BK4006" s="93" t="s">
        <v>1801</v>
      </c>
      <c r="BL4006" s="100" t="s">
        <v>1801</v>
      </c>
      <c r="BM4006" s="95" t="s">
        <v>1802</v>
      </c>
    </row>
    <row r="4007" spans="53:65" ht="15" x14ac:dyDescent="0.25">
      <c r="BA4007" s="91" t="s">
        <v>7706</v>
      </c>
      <c r="BB4007" s="91" t="s">
        <v>361</v>
      </c>
      <c r="BC4007" s="91" t="s">
        <v>7291</v>
      </c>
      <c r="BD4007" s="423"/>
      <c r="BE4007">
        <v>3998</v>
      </c>
      <c r="BF4007" s="93" t="s">
        <v>7567</v>
      </c>
      <c r="BG4007" s="311" t="s">
        <v>814</v>
      </c>
      <c r="BH4007" s="93" t="str">
        <f t="shared" si="127"/>
        <v>Virginia Greene</v>
      </c>
      <c r="BI4007" s="93" t="s">
        <v>197</v>
      </c>
      <c r="BJ4007" s="93" t="s">
        <v>998</v>
      </c>
      <c r="BK4007" s="93" t="s">
        <v>438</v>
      </c>
      <c r="BL4007" s="100" t="str">
        <f>" "</f>
        <v xml:space="preserve"> </v>
      </c>
      <c r="BM4007" s="95" t="s">
        <v>308</v>
      </c>
    </row>
    <row r="4008" spans="53:65" ht="15" x14ac:dyDescent="0.25">
      <c r="BA4008" s="90" t="s">
        <v>7707</v>
      </c>
      <c r="BB4008" s="90" t="s">
        <v>361</v>
      </c>
      <c r="BC4008" s="90" t="s">
        <v>362</v>
      </c>
      <c r="BD4008" s="423"/>
      <c r="BE4008">
        <v>3999</v>
      </c>
      <c r="BF4008" s="93" t="s">
        <v>7567</v>
      </c>
      <c r="BG4008" s="311" t="s">
        <v>814</v>
      </c>
      <c r="BH4008" s="93" t="str">
        <f t="shared" ref="BH4008:BH4071" si="128">_xlfn.CONCAT(BF4008," ",BG4008)</f>
        <v>Virginia Greene</v>
      </c>
      <c r="BI4008" s="93" t="s">
        <v>1799</v>
      </c>
      <c r="BJ4008" s="93"/>
      <c r="BK4008" s="93" t="s">
        <v>1801</v>
      </c>
      <c r="BL4008" s="100" t="s">
        <v>1801</v>
      </c>
      <c r="BM4008" s="95" t="s">
        <v>1802</v>
      </c>
    </row>
    <row r="4009" spans="53:65" ht="15" x14ac:dyDescent="0.25">
      <c r="BA4009" s="91" t="s">
        <v>7708</v>
      </c>
      <c r="BB4009" s="91" t="s">
        <v>361</v>
      </c>
      <c r="BC4009" s="91" t="s">
        <v>7291</v>
      </c>
      <c r="BD4009" s="423"/>
      <c r="BE4009">
        <v>4000</v>
      </c>
      <c r="BF4009" s="93" t="s">
        <v>7567</v>
      </c>
      <c r="BG4009" s="311" t="s">
        <v>7709</v>
      </c>
      <c r="BH4009" s="93" t="str">
        <f t="shared" si="128"/>
        <v>Virginia Greensville</v>
      </c>
      <c r="BI4009" s="93" t="s">
        <v>197</v>
      </c>
      <c r="BJ4009" s="93" t="s">
        <v>2433</v>
      </c>
      <c r="BK4009" s="93" t="s">
        <v>438</v>
      </c>
      <c r="BL4009" s="100" t="str">
        <f>" "</f>
        <v xml:space="preserve"> </v>
      </c>
      <c r="BM4009" s="95" t="s">
        <v>308</v>
      </c>
    </row>
    <row r="4010" spans="53:65" ht="15" x14ac:dyDescent="0.25">
      <c r="BA4010" s="91" t="s">
        <v>7708</v>
      </c>
      <c r="BB4010" s="91" t="s">
        <v>361</v>
      </c>
      <c r="BC4010" s="91" t="s">
        <v>362</v>
      </c>
      <c r="BD4010" s="423"/>
      <c r="BE4010">
        <v>4001</v>
      </c>
      <c r="BF4010" s="93" t="s">
        <v>7567</v>
      </c>
      <c r="BG4010" s="311" t="s">
        <v>7709</v>
      </c>
      <c r="BH4010" s="93" t="str">
        <f t="shared" si="128"/>
        <v>Virginia Greensville</v>
      </c>
      <c r="BI4010" s="93" t="s">
        <v>1799</v>
      </c>
      <c r="BJ4010" s="93"/>
      <c r="BK4010" s="93" t="s">
        <v>1800</v>
      </c>
      <c r="BL4010" s="100" t="s">
        <v>1801</v>
      </c>
      <c r="BM4010" s="95" t="s">
        <v>1802</v>
      </c>
    </row>
    <row r="4011" spans="53:65" ht="15" x14ac:dyDescent="0.25">
      <c r="BA4011" s="90" t="s">
        <v>7710</v>
      </c>
      <c r="BB4011" s="90" t="s">
        <v>361</v>
      </c>
      <c r="BC4011" s="90" t="s">
        <v>7291</v>
      </c>
      <c r="BD4011" s="423"/>
      <c r="BE4011">
        <v>4002</v>
      </c>
      <c r="BF4011" s="93" t="s">
        <v>7567</v>
      </c>
      <c r="BG4011" s="311" t="s">
        <v>5830</v>
      </c>
      <c r="BH4011" s="93" t="str">
        <f t="shared" si="128"/>
        <v>Virginia Halifax</v>
      </c>
      <c r="BI4011" s="93" t="s">
        <v>197</v>
      </c>
      <c r="BJ4011" s="93" t="s">
        <v>2433</v>
      </c>
      <c r="BK4011" s="93" t="s">
        <v>438</v>
      </c>
      <c r="BL4011" s="100" t="str">
        <f>" "</f>
        <v xml:space="preserve"> </v>
      </c>
      <c r="BM4011" s="95" t="s">
        <v>305</v>
      </c>
    </row>
    <row r="4012" spans="53:65" ht="15" x14ac:dyDescent="0.25">
      <c r="BA4012" s="91" t="s">
        <v>7711</v>
      </c>
      <c r="BB4012" s="91" t="s">
        <v>361</v>
      </c>
      <c r="BC4012" s="91" t="s">
        <v>7291</v>
      </c>
      <c r="BD4012" s="423"/>
      <c r="BE4012">
        <v>4003</v>
      </c>
      <c r="BF4012" s="93" t="s">
        <v>7567</v>
      </c>
      <c r="BG4012" s="311" t="s">
        <v>5830</v>
      </c>
      <c r="BH4012" s="93" t="str">
        <f t="shared" si="128"/>
        <v>Virginia Halifax</v>
      </c>
      <c r="BI4012" s="93" t="s">
        <v>1799</v>
      </c>
      <c r="BJ4012" s="93"/>
      <c r="BK4012" s="93" t="s">
        <v>1801</v>
      </c>
      <c r="BL4012" s="100" t="s">
        <v>1801</v>
      </c>
      <c r="BM4012" s="95" t="s">
        <v>1802</v>
      </c>
    </row>
    <row r="4013" spans="53:65" ht="15" x14ac:dyDescent="0.25">
      <c r="BA4013" s="90" t="s">
        <v>7712</v>
      </c>
      <c r="BB4013" s="90" t="s">
        <v>361</v>
      </c>
      <c r="BC4013" s="90" t="s">
        <v>362</v>
      </c>
      <c r="BD4013" s="423"/>
      <c r="BE4013">
        <v>4004</v>
      </c>
      <c r="BF4013" s="93" t="s">
        <v>7567</v>
      </c>
      <c r="BG4013" s="311" t="s">
        <v>7713</v>
      </c>
      <c r="BH4013" s="93" t="str">
        <f t="shared" si="128"/>
        <v>Virginia Hampton City</v>
      </c>
      <c r="BI4013" s="93" t="s">
        <v>197</v>
      </c>
      <c r="BJ4013" s="93" t="s">
        <v>998</v>
      </c>
      <c r="BK4013" s="93" t="s">
        <v>438</v>
      </c>
      <c r="BL4013" s="100" t="str">
        <f>" "</f>
        <v xml:space="preserve"> </v>
      </c>
      <c r="BM4013" s="95" t="s">
        <v>308</v>
      </c>
    </row>
    <row r="4014" spans="53:65" ht="15" x14ac:dyDescent="0.25">
      <c r="BA4014" s="91" t="s">
        <v>7714</v>
      </c>
      <c r="BB4014" s="91" t="s">
        <v>361</v>
      </c>
      <c r="BC4014" s="91" t="s">
        <v>362</v>
      </c>
      <c r="BD4014" s="423"/>
      <c r="BE4014">
        <v>4005</v>
      </c>
      <c r="BF4014" s="93" t="s">
        <v>7567</v>
      </c>
      <c r="BG4014" s="311" t="s">
        <v>7713</v>
      </c>
      <c r="BH4014" s="93" t="str">
        <f t="shared" si="128"/>
        <v>Virginia Hampton City</v>
      </c>
      <c r="BI4014" s="93" t="s">
        <v>1799</v>
      </c>
      <c r="BJ4014" s="93"/>
      <c r="BK4014" s="93" t="s">
        <v>1800</v>
      </c>
      <c r="BL4014" s="100" t="s">
        <v>1801</v>
      </c>
      <c r="BM4014" s="95" t="s">
        <v>1802</v>
      </c>
    </row>
    <row r="4015" spans="53:65" ht="15" x14ac:dyDescent="0.25">
      <c r="BA4015" s="90" t="s">
        <v>7715</v>
      </c>
      <c r="BB4015" s="90" t="s">
        <v>361</v>
      </c>
      <c r="BC4015" s="90" t="s">
        <v>362</v>
      </c>
      <c r="BD4015" s="423"/>
      <c r="BE4015">
        <v>4006</v>
      </c>
      <c r="BF4015" s="93" t="s">
        <v>7567</v>
      </c>
      <c r="BG4015" s="311" t="s">
        <v>7716</v>
      </c>
      <c r="BH4015" s="93" t="str">
        <f t="shared" si="128"/>
        <v>Virginia Hanover</v>
      </c>
      <c r="BI4015" s="93" t="s">
        <v>197</v>
      </c>
      <c r="BJ4015" s="93" t="s">
        <v>998</v>
      </c>
      <c r="BK4015" s="93" t="s">
        <v>438</v>
      </c>
      <c r="BL4015" s="100" t="str">
        <f>" "</f>
        <v xml:space="preserve"> </v>
      </c>
      <c r="BM4015" s="95" t="s">
        <v>308</v>
      </c>
    </row>
    <row r="4016" spans="53:65" ht="15" x14ac:dyDescent="0.25">
      <c r="BA4016" s="91" t="s">
        <v>7717</v>
      </c>
      <c r="BB4016" s="91" t="s">
        <v>361</v>
      </c>
      <c r="BC4016" s="91" t="s">
        <v>362</v>
      </c>
      <c r="BD4016" s="423"/>
      <c r="BE4016">
        <v>4007</v>
      </c>
      <c r="BF4016" s="93" t="s">
        <v>7567</v>
      </c>
      <c r="BG4016" s="311" t="s">
        <v>7716</v>
      </c>
      <c r="BH4016" s="93" t="str">
        <f t="shared" si="128"/>
        <v>Virginia Hanover</v>
      </c>
      <c r="BI4016" s="93" t="s">
        <v>1799</v>
      </c>
      <c r="BJ4016" s="93"/>
      <c r="BK4016" s="93" t="s">
        <v>1800</v>
      </c>
      <c r="BL4016" s="100" t="s">
        <v>1801</v>
      </c>
      <c r="BM4016" s="95" t="s">
        <v>1802</v>
      </c>
    </row>
    <row r="4017" spans="53:65" ht="15" x14ac:dyDescent="0.25">
      <c r="BA4017" s="90" t="s">
        <v>7718</v>
      </c>
      <c r="BB4017" s="90" t="s">
        <v>361</v>
      </c>
      <c r="BC4017" s="90" t="s">
        <v>362</v>
      </c>
      <c r="BD4017" s="423"/>
      <c r="BE4017">
        <v>4008</v>
      </c>
      <c r="BF4017" s="93" t="s">
        <v>7567</v>
      </c>
      <c r="BG4017" s="311" t="s">
        <v>7719</v>
      </c>
      <c r="BH4017" s="93" t="str">
        <f t="shared" si="128"/>
        <v>Virginia Harrisonburg</v>
      </c>
      <c r="BI4017" s="93" t="s">
        <v>197</v>
      </c>
      <c r="BJ4017" s="93" t="s">
        <v>998</v>
      </c>
      <c r="BK4017" s="93" t="s">
        <v>438</v>
      </c>
      <c r="BL4017" s="100" t="str">
        <f>" "</f>
        <v xml:space="preserve"> </v>
      </c>
      <c r="BM4017" s="95" t="s">
        <v>308</v>
      </c>
    </row>
    <row r="4018" spans="53:65" ht="15" x14ac:dyDescent="0.25">
      <c r="BA4018" s="91" t="s">
        <v>7720</v>
      </c>
      <c r="BB4018" s="91" t="s">
        <v>361</v>
      </c>
      <c r="BC4018" s="91" t="s">
        <v>362</v>
      </c>
      <c r="BD4018" s="423"/>
      <c r="BE4018">
        <v>4009</v>
      </c>
      <c r="BF4018" s="93" t="s">
        <v>7567</v>
      </c>
      <c r="BG4018" s="311" t="s">
        <v>7719</v>
      </c>
      <c r="BH4018" s="93" t="str">
        <f t="shared" si="128"/>
        <v>Virginia Harrisonburg</v>
      </c>
      <c r="BI4018" s="93" t="s">
        <v>1799</v>
      </c>
      <c r="BJ4018" s="93"/>
      <c r="BK4018" s="93" t="s">
        <v>1801</v>
      </c>
      <c r="BL4018" s="100" t="s">
        <v>1801</v>
      </c>
      <c r="BM4018" s="95" t="s">
        <v>1802</v>
      </c>
    </row>
    <row r="4019" spans="53:65" ht="15" x14ac:dyDescent="0.25">
      <c r="BA4019" s="90" t="s">
        <v>7721</v>
      </c>
      <c r="BB4019" s="90" t="s">
        <v>361</v>
      </c>
      <c r="BC4019" s="90" t="s">
        <v>362</v>
      </c>
      <c r="BD4019" s="423"/>
      <c r="BE4019">
        <v>4010</v>
      </c>
      <c r="BF4019" s="93" t="s">
        <v>7567</v>
      </c>
      <c r="BG4019" s="311" t="s">
        <v>7722</v>
      </c>
      <c r="BH4019" s="93" t="str">
        <f t="shared" si="128"/>
        <v>Virginia Henrico</v>
      </c>
      <c r="BI4019" s="93" t="s">
        <v>197</v>
      </c>
      <c r="BJ4019" s="93" t="s">
        <v>998</v>
      </c>
      <c r="BK4019" s="93" t="s">
        <v>438</v>
      </c>
      <c r="BL4019" s="100" t="str">
        <f>" "</f>
        <v xml:space="preserve"> </v>
      </c>
      <c r="BM4019" s="95" t="s">
        <v>308</v>
      </c>
    </row>
    <row r="4020" spans="53:65" ht="15" x14ac:dyDescent="0.25">
      <c r="BA4020" s="91" t="s">
        <v>7723</v>
      </c>
      <c r="BB4020" s="91" t="s">
        <v>361</v>
      </c>
      <c r="BC4020" s="91" t="s">
        <v>362</v>
      </c>
      <c r="BD4020" s="423"/>
      <c r="BE4020">
        <v>4011</v>
      </c>
      <c r="BF4020" s="93" t="s">
        <v>7567</v>
      </c>
      <c r="BG4020" s="311" t="s">
        <v>7722</v>
      </c>
      <c r="BH4020" s="93" t="str">
        <f t="shared" si="128"/>
        <v>Virginia Henrico</v>
      </c>
      <c r="BI4020" s="93" t="s">
        <v>1799</v>
      </c>
      <c r="BJ4020" s="93"/>
      <c r="BK4020" s="93" t="s">
        <v>1800</v>
      </c>
      <c r="BL4020" s="100" t="s">
        <v>1801</v>
      </c>
      <c r="BM4020" s="95" t="s">
        <v>1802</v>
      </c>
    </row>
    <row r="4021" spans="53:65" ht="15" x14ac:dyDescent="0.25">
      <c r="BA4021" s="90" t="s">
        <v>7724</v>
      </c>
      <c r="BB4021" s="90" t="s">
        <v>361</v>
      </c>
      <c r="BC4021" s="90" t="s">
        <v>362</v>
      </c>
      <c r="BD4021" s="423"/>
      <c r="BE4021">
        <v>4012</v>
      </c>
      <c r="BF4021" s="93" t="s">
        <v>7567</v>
      </c>
      <c r="BG4021" s="311" t="s">
        <v>834</v>
      </c>
      <c r="BH4021" s="93" t="str">
        <f t="shared" si="128"/>
        <v>Virginia Henry</v>
      </c>
      <c r="BI4021" s="93" t="s">
        <v>197</v>
      </c>
      <c r="BJ4021" s="93" t="s">
        <v>2433</v>
      </c>
      <c r="BK4021" s="93" t="s">
        <v>438</v>
      </c>
      <c r="BL4021" s="100" t="str">
        <f>" "</f>
        <v xml:space="preserve"> </v>
      </c>
      <c r="BM4021" s="95" t="s">
        <v>305</v>
      </c>
    </row>
    <row r="4022" spans="53:65" ht="15" x14ac:dyDescent="0.25">
      <c r="BA4022" s="91" t="s">
        <v>7725</v>
      </c>
      <c r="BB4022" s="91" t="s">
        <v>361</v>
      </c>
      <c r="BC4022" s="91" t="s">
        <v>362</v>
      </c>
      <c r="BD4022" s="423"/>
      <c r="BE4022">
        <v>4013</v>
      </c>
      <c r="BF4022" s="93" t="s">
        <v>7567</v>
      </c>
      <c r="BG4022" s="311" t="s">
        <v>834</v>
      </c>
      <c r="BH4022" s="93" t="str">
        <f t="shared" si="128"/>
        <v>Virginia Henry</v>
      </c>
      <c r="BI4022" s="93" t="s">
        <v>1799</v>
      </c>
      <c r="BJ4022" s="93"/>
      <c r="BK4022" s="93" t="s">
        <v>1801</v>
      </c>
      <c r="BL4022" s="100" t="s">
        <v>1801</v>
      </c>
      <c r="BM4022" s="95" t="s">
        <v>1802</v>
      </c>
    </row>
    <row r="4023" spans="53:65" ht="15" x14ac:dyDescent="0.25">
      <c r="BA4023" s="90" t="s">
        <v>7726</v>
      </c>
      <c r="BB4023" s="90" t="s">
        <v>361</v>
      </c>
      <c r="BC4023" s="90" t="s">
        <v>362</v>
      </c>
      <c r="BD4023" s="423"/>
      <c r="BE4023">
        <v>4014</v>
      </c>
      <c r="BF4023" s="93" t="s">
        <v>7567</v>
      </c>
      <c r="BG4023" s="311" t="s">
        <v>6161</v>
      </c>
      <c r="BH4023" s="93" t="str">
        <f t="shared" si="128"/>
        <v>Virginia Highland</v>
      </c>
      <c r="BI4023" s="93" t="s">
        <v>197</v>
      </c>
      <c r="BJ4023" s="93" t="s">
        <v>998</v>
      </c>
      <c r="BK4023" s="93" t="s">
        <v>438</v>
      </c>
      <c r="BL4023" s="100" t="str">
        <f>" "</f>
        <v xml:space="preserve"> </v>
      </c>
      <c r="BM4023" s="95" t="s">
        <v>308</v>
      </c>
    </row>
    <row r="4024" spans="53:65" ht="15" x14ac:dyDescent="0.25">
      <c r="BA4024" s="91" t="s">
        <v>7727</v>
      </c>
      <c r="BB4024" s="91" t="s">
        <v>361</v>
      </c>
      <c r="BC4024" s="91" t="s">
        <v>362</v>
      </c>
      <c r="BD4024" s="423"/>
      <c r="BE4024">
        <v>4015</v>
      </c>
      <c r="BF4024" s="93" t="s">
        <v>7567</v>
      </c>
      <c r="BG4024" s="311" t="s">
        <v>6161</v>
      </c>
      <c r="BH4024" s="93" t="str">
        <f t="shared" si="128"/>
        <v>Virginia Highland</v>
      </c>
      <c r="BI4024" s="93" t="s">
        <v>1799</v>
      </c>
      <c r="BJ4024" s="93"/>
      <c r="BK4024" s="93" t="s">
        <v>1801</v>
      </c>
      <c r="BL4024" s="100" t="s">
        <v>1801</v>
      </c>
      <c r="BM4024" s="95" t="s">
        <v>1802</v>
      </c>
    </row>
    <row r="4025" spans="53:65" ht="15" x14ac:dyDescent="0.25">
      <c r="BA4025" s="90" t="s">
        <v>7728</v>
      </c>
      <c r="BB4025" s="90" t="s">
        <v>361</v>
      </c>
      <c r="BC4025" s="90" t="s">
        <v>362</v>
      </c>
      <c r="BD4025" s="423"/>
      <c r="BE4025">
        <v>4016</v>
      </c>
      <c r="BF4025" s="93" t="s">
        <v>7567</v>
      </c>
      <c r="BG4025" s="311" t="s">
        <v>7729</v>
      </c>
      <c r="BH4025" s="93" t="str">
        <f t="shared" si="128"/>
        <v>Virginia Hopewell City</v>
      </c>
      <c r="BI4025" s="93" t="s">
        <v>197</v>
      </c>
      <c r="BJ4025" s="93" t="s">
        <v>998</v>
      </c>
      <c r="BK4025" s="93" t="s">
        <v>438</v>
      </c>
      <c r="BL4025" s="100" t="str">
        <f>" "</f>
        <v xml:space="preserve"> </v>
      </c>
      <c r="BM4025" s="95" t="s">
        <v>308</v>
      </c>
    </row>
    <row r="4026" spans="53:65" ht="15" x14ac:dyDescent="0.25">
      <c r="BA4026" s="91" t="s">
        <v>7730</v>
      </c>
      <c r="BB4026" s="91" t="s">
        <v>361</v>
      </c>
      <c r="BC4026" s="91" t="s">
        <v>7291</v>
      </c>
      <c r="BD4026" s="423"/>
      <c r="BE4026">
        <v>4017</v>
      </c>
      <c r="BF4026" s="93" t="s">
        <v>7567</v>
      </c>
      <c r="BG4026" s="311" t="s">
        <v>7729</v>
      </c>
      <c r="BH4026" s="93" t="str">
        <f t="shared" si="128"/>
        <v>Virginia Hopewell City</v>
      </c>
      <c r="BI4026" s="93" t="s">
        <v>1799</v>
      </c>
      <c r="BJ4026" s="93"/>
      <c r="BK4026" s="93" t="s">
        <v>1800</v>
      </c>
      <c r="BL4026" s="100" t="s">
        <v>1801</v>
      </c>
      <c r="BM4026" s="95" t="s">
        <v>1802</v>
      </c>
    </row>
    <row r="4027" spans="53:65" ht="15" x14ac:dyDescent="0.25">
      <c r="BA4027" s="90" t="s">
        <v>7731</v>
      </c>
      <c r="BB4027" s="90" t="s">
        <v>361</v>
      </c>
      <c r="BC4027" s="90" t="s">
        <v>362</v>
      </c>
      <c r="BD4027" s="423"/>
      <c r="BE4027">
        <v>4018</v>
      </c>
      <c r="BF4027" s="93" t="s">
        <v>7567</v>
      </c>
      <c r="BG4027" s="311" t="s">
        <v>7732</v>
      </c>
      <c r="BH4027" s="93" t="str">
        <f t="shared" si="128"/>
        <v>Virginia Isle of Wight</v>
      </c>
      <c r="BI4027" s="93" t="s">
        <v>197</v>
      </c>
      <c r="BJ4027" s="93" t="s">
        <v>998</v>
      </c>
      <c r="BK4027" s="93" t="s">
        <v>438</v>
      </c>
      <c r="BL4027" s="100" t="str">
        <f>" "</f>
        <v xml:space="preserve"> </v>
      </c>
      <c r="BM4027" s="95" t="s">
        <v>308</v>
      </c>
    </row>
    <row r="4028" spans="53:65" ht="15" x14ac:dyDescent="0.25">
      <c r="BA4028" s="91" t="s">
        <v>7733</v>
      </c>
      <c r="BB4028" s="91" t="s">
        <v>361</v>
      </c>
      <c r="BC4028" s="91" t="s">
        <v>362</v>
      </c>
      <c r="BD4028" s="423"/>
      <c r="BE4028">
        <v>4019</v>
      </c>
      <c r="BF4028" s="93" t="s">
        <v>7567</v>
      </c>
      <c r="BG4028" s="311" t="s">
        <v>7732</v>
      </c>
      <c r="BH4028" s="93" t="str">
        <f t="shared" si="128"/>
        <v>Virginia Isle of Wight</v>
      </c>
      <c r="BI4028" s="93" t="s">
        <v>1799</v>
      </c>
      <c r="BJ4028" s="93"/>
      <c r="BK4028" s="93" t="s">
        <v>1800</v>
      </c>
      <c r="BL4028" s="100" t="s">
        <v>1801</v>
      </c>
      <c r="BM4028" s="95" t="s">
        <v>1802</v>
      </c>
    </row>
    <row r="4029" spans="53:65" ht="15" x14ac:dyDescent="0.25">
      <c r="BA4029" s="90" t="s">
        <v>7734</v>
      </c>
      <c r="BB4029" s="90" t="s">
        <v>361</v>
      </c>
      <c r="BC4029" s="90" t="s">
        <v>7291</v>
      </c>
      <c r="BD4029" s="423"/>
      <c r="BE4029">
        <v>4020</v>
      </c>
      <c r="BF4029" s="93" t="s">
        <v>7567</v>
      </c>
      <c r="BG4029" s="311" t="s">
        <v>7735</v>
      </c>
      <c r="BH4029" s="93" t="str">
        <f t="shared" si="128"/>
        <v>Virginia James City</v>
      </c>
      <c r="BI4029" s="93" t="s">
        <v>197</v>
      </c>
      <c r="BJ4029" s="93" t="s">
        <v>998</v>
      </c>
      <c r="BK4029" s="93" t="s">
        <v>438</v>
      </c>
      <c r="BL4029" s="100" t="str">
        <f>" "</f>
        <v xml:space="preserve"> </v>
      </c>
      <c r="BM4029" s="95" t="s">
        <v>308</v>
      </c>
    </row>
    <row r="4030" spans="53:65" ht="15" x14ac:dyDescent="0.25">
      <c r="BA4030" s="91" t="s">
        <v>7736</v>
      </c>
      <c r="BB4030" s="91" t="s">
        <v>361</v>
      </c>
      <c r="BC4030" s="91" t="s">
        <v>362</v>
      </c>
      <c r="BD4030" s="423"/>
      <c r="BE4030">
        <v>4021</v>
      </c>
      <c r="BF4030" s="93" t="s">
        <v>7567</v>
      </c>
      <c r="BG4030" s="311" t="s">
        <v>7735</v>
      </c>
      <c r="BH4030" s="93" t="str">
        <f t="shared" si="128"/>
        <v>Virginia James City</v>
      </c>
      <c r="BI4030" s="93" t="s">
        <v>1799</v>
      </c>
      <c r="BJ4030" s="93"/>
      <c r="BK4030" s="93" t="s">
        <v>1800</v>
      </c>
      <c r="BL4030" s="100" t="s">
        <v>1801</v>
      </c>
      <c r="BM4030" s="95" t="s">
        <v>1802</v>
      </c>
    </row>
    <row r="4031" spans="53:65" ht="15" x14ac:dyDescent="0.25">
      <c r="BA4031" s="90" t="s">
        <v>7737</v>
      </c>
      <c r="BB4031" s="90" t="s">
        <v>361</v>
      </c>
      <c r="BC4031" s="90" t="s">
        <v>7291</v>
      </c>
      <c r="BD4031" s="423"/>
      <c r="BE4031">
        <v>4022</v>
      </c>
      <c r="BF4031" s="93" t="s">
        <v>7567</v>
      </c>
      <c r="BG4031" s="311" t="s">
        <v>7738</v>
      </c>
      <c r="BH4031" s="93" t="str">
        <f t="shared" si="128"/>
        <v>Virginia King and Queen</v>
      </c>
      <c r="BI4031" s="93" t="s">
        <v>197</v>
      </c>
      <c r="BJ4031" s="93" t="s">
        <v>998</v>
      </c>
      <c r="BK4031" s="93" t="s">
        <v>438</v>
      </c>
      <c r="BL4031" s="100" t="str">
        <f>" "</f>
        <v xml:space="preserve"> </v>
      </c>
      <c r="BM4031" s="95" t="s">
        <v>308</v>
      </c>
    </row>
    <row r="4032" spans="53:65" ht="15" x14ac:dyDescent="0.25">
      <c r="BA4032" s="91" t="s">
        <v>7739</v>
      </c>
      <c r="BB4032" s="91" t="s">
        <v>361</v>
      </c>
      <c r="BC4032" s="91" t="s">
        <v>362</v>
      </c>
      <c r="BD4032" s="423"/>
      <c r="BE4032">
        <v>4023</v>
      </c>
      <c r="BF4032" s="93" t="s">
        <v>7567</v>
      </c>
      <c r="BG4032" s="311" t="s">
        <v>7738</v>
      </c>
      <c r="BH4032" s="93" t="str">
        <f t="shared" si="128"/>
        <v>Virginia King and Queen</v>
      </c>
      <c r="BI4032" s="93" t="s">
        <v>1799</v>
      </c>
      <c r="BJ4032" s="93"/>
      <c r="BK4032" s="93" t="s">
        <v>1800</v>
      </c>
      <c r="BL4032" s="100" t="s">
        <v>1801</v>
      </c>
      <c r="BM4032" s="95" t="s">
        <v>1802</v>
      </c>
    </row>
    <row r="4033" spans="53:65" ht="15" x14ac:dyDescent="0.25">
      <c r="BA4033" s="90" t="s">
        <v>7740</v>
      </c>
      <c r="BB4033" s="90" t="s">
        <v>361</v>
      </c>
      <c r="BC4033" s="90" t="s">
        <v>7291</v>
      </c>
      <c r="BD4033" s="423"/>
      <c r="BE4033">
        <v>4024</v>
      </c>
      <c r="BF4033" s="93" t="s">
        <v>7567</v>
      </c>
      <c r="BG4033" s="311" t="s">
        <v>7741</v>
      </c>
      <c r="BH4033" s="93" t="str">
        <f t="shared" si="128"/>
        <v>Virginia King George</v>
      </c>
      <c r="BI4033" s="93" t="s">
        <v>197</v>
      </c>
      <c r="BJ4033" s="93" t="s">
        <v>998</v>
      </c>
      <c r="BK4033" s="93" t="s">
        <v>438</v>
      </c>
      <c r="BL4033" s="100" t="str">
        <f>" "</f>
        <v xml:space="preserve"> </v>
      </c>
      <c r="BM4033" s="95" t="s">
        <v>308</v>
      </c>
    </row>
    <row r="4034" spans="53:65" ht="15" x14ac:dyDescent="0.25">
      <c r="BA4034" s="91" t="s">
        <v>7742</v>
      </c>
      <c r="BB4034" s="91" t="s">
        <v>361</v>
      </c>
      <c r="BC4034" s="91" t="s">
        <v>362</v>
      </c>
      <c r="BD4034" s="423"/>
      <c r="BE4034">
        <v>4025</v>
      </c>
      <c r="BF4034" s="93" t="s">
        <v>7567</v>
      </c>
      <c r="BG4034" s="311" t="s">
        <v>7741</v>
      </c>
      <c r="BH4034" s="93" t="str">
        <f t="shared" si="128"/>
        <v>Virginia King George</v>
      </c>
      <c r="BI4034" s="93" t="s">
        <v>1799</v>
      </c>
      <c r="BJ4034" s="93"/>
      <c r="BK4034" s="93" t="s">
        <v>1800</v>
      </c>
      <c r="BL4034" s="100" t="s">
        <v>1801</v>
      </c>
      <c r="BM4034" s="95" t="s">
        <v>1802</v>
      </c>
    </row>
    <row r="4035" spans="53:65" ht="15" x14ac:dyDescent="0.25">
      <c r="BA4035" s="90" t="s">
        <v>7743</v>
      </c>
      <c r="BB4035" s="90" t="s">
        <v>361</v>
      </c>
      <c r="BC4035" s="90" t="s">
        <v>362</v>
      </c>
      <c r="BD4035" s="423"/>
      <c r="BE4035">
        <v>4026</v>
      </c>
      <c r="BF4035" s="93" t="s">
        <v>7567</v>
      </c>
      <c r="BG4035" s="311" t="s">
        <v>7744</v>
      </c>
      <c r="BH4035" s="93" t="str">
        <f t="shared" si="128"/>
        <v>Virginia King William</v>
      </c>
      <c r="BI4035" s="93" t="s">
        <v>197</v>
      </c>
      <c r="BJ4035" s="93" t="s">
        <v>998</v>
      </c>
      <c r="BK4035" s="93" t="s">
        <v>438</v>
      </c>
      <c r="BL4035" s="100" t="str">
        <f>" "</f>
        <v xml:space="preserve"> </v>
      </c>
      <c r="BM4035" s="95" t="s">
        <v>308</v>
      </c>
    </row>
    <row r="4036" spans="53:65" ht="15" x14ac:dyDescent="0.25">
      <c r="BA4036" s="91" t="s">
        <v>7745</v>
      </c>
      <c r="BB4036" s="91" t="s">
        <v>361</v>
      </c>
      <c r="BC4036" s="91" t="s">
        <v>7291</v>
      </c>
      <c r="BD4036" s="423"/>
      <c r="BE4036">
        <v>4027</v>
      </c>
      <c r="BF4036" s="93" t="s">
        <v>7567</v>
      </c>
      <c r="BG4036" s="311" t="s">
        <v>7744</v>
      </c>
      <c r="BH4036" s="93" t="str">
        <f t="shared" si="128"/>
        <v>Virginia King William</v>
      </c>
      <c r="BI4036" s="93" t="s">
        <v>1799</v>
      </c>
      <c r="BJ4036" s="93"/>
      <c r="BK4036" s="93" t="s">
        <v>1800</v>
      </c>
      <c r="BL4036" s="100" t="s">
        <v>1801</v>
      </c>
      <c r="BM4036" s="95" t="s">
        <v>1802</v>
      </c>
    </row>
    <row r="4037" spans="53:65" ht="15" x14ac:dyDescent="0.25">
      <c r="BA4037" s="90" t="s">
        <v>7746</v>
      </c>
      <c r="BB4037" s="90" t="s">
        <v>361</v>
      </c>
      <c r="BC4037" s="90" t="s">
        <v>362</v>
      </c>
      <c r="BD4037" s="423"/>
      <c r="BE4037">
        <v>4028</v>
      </c>
      <c r="BF4037" s="93" t="s">
        <v>7567</v>
      </c>
      <c r="BG4037" s="311" t="s">
        <v>5428</v>
      </c>
      <c r="BH4037" s="93" t="str">
        <f t="shared" si="128"/>
        <v>Virginia Lancaster</v>
      </c>
      <c r="BI4037" s="93" t="s">
        <v>197</v>
      </c>
      <c r="BJ4037" s="93" t="s">
        <v>998</v>
      </c>
      <c r="BK4037" s="93" t="s">
        <v>438</v>
      </c>
      <c r="BL4037" s="100" t="str">
        <f>" "</f>
        <v xml:space="preserve"> </v>
      </c>
      <c r="BM4037" s="95" t="s">
        <v>308</v>
      </c>
    </row>
    <row r="4038" spans="53:65" ht="15" x14ac:dyDescent="0.25">
      <c r="BA4038" s="91" t="s">
        <v>7747</v>
      </c>
      <c r="BB4038" s="91" t="s">
        <v>361</v>
      </c>
      <c r="BC4038" s="91" t="s">
        <v>362</v>
      </c>
      <c r="BD4038" s="423"/>
      <c r="BE4038">
        <v>4029</v>
      </c>
      <c r="BF4038" s="93" t="s">
        <v>7567</v>
      </c>
      <c r="BG4038" s="311" t="s">
        <v>5428</v>
      </c>
      <c r="BH4038" s="93" t="str">
        <f t="shared" si="128"/>
        <v>Virginia Lancaster</v>
      </c>
      <c r="BI4038" s="93" t="s">
        <v>1799</v>
      </c>
      <c r="BJ4038" s="93"/>
      <c r="BK4038" s="93" t="s">
        <v>1800</v>
      </c>
      <c r="BL4038" s="100" t="s">
        <v>1801</v>
      </c>
      <c r="BM4038" s="95" t="s">
        <v>1802</v>
      </c>
    </row>
    <row r="4039" spans="53:65" ht="15" x14ac:dyDescent="0.25">
      <c r="BA4039" s="90" t="s">
        <v>7748</v>
      </c>
      <c r="BB4039" s="90" t="s">
        <v>361</v>
      </c>
      <c r="BC4039" s="90" t="s">
        <v>362</v>
      </c>
      <c r="BD4039" s="423"/>
      <c r="BE4039">
        <v>4030</v>
      </c>
      <c r="BF4039" s="93" t="s">
        <v>7567</v>
      </c>
      <c r="BG4039" s="311" t="s">
        <v>886</v>
      </c>
      <c r="BH4039" s="93" t="str">
        <f t="shared" si="128"/>
        <v>Virginia Lee</v>
      </c>
      <c r="BI4039" s="93" t="s">
        <v>197</v>
      </c>
      <c r="BJ4039" s="93" t="s">
        <v>5725</v>
      </c>
      <c r="BK4039" s="93" t="s">
        <v>438</v>
      </c>
      <c r="BL4039" s="100" t="str">
        <f>" "</f>
        <v xml:space="preserve"> </v>
      </c>
      <c r="BM4039" s="95" t="s">
        <v>354</v>
      </c>
    </row>
    <row r="4040" spans="53:65" ht="15" x14ac:dyDescent="0.25">
      <c r="BA4040" s="91" t="s">
        <v>7749</v>
      </c>
      <c r="BB4040" s="91" t="s">
        <v>361</v>
      </c>
      <c r="BC4040" s="91" t="s">
        <v>362</v>
      </c>
      <c r="BD4040" s="423"/>
      <c r="BE4040">
        <v>4031</v>
      </c>
      <c r="BF4040" s="93" t="s">
        <v>7567</v>
      </c>
      <c r="BG4040" s="311" t="s">
        <v>886</v>
      </c>
      <c r="BH4040" s="93" t="str">
        <f t="shared" si="128"/>
        <v>Virginia Lee</v>
      </c>
      <c r="BI4040" s="93" t="s">
        <v>1799</v>
      </c>
      <c r="BJ4040" s="93"/>
      <c r="BK4040" s="93" t="s">
        <v>1801</v>
      </c>
      <c r="BL4040" s="100" t="s">
        <v>1801</v>
      </c>
      <c r="BM4040" s="95" t="s">
        <v>1802</v>
      </c>
    </row>
    <row r="4041" spans="53:65" ht="15" x14ac:dyDescent="0.25">
      <c r="BA4041" s="90" t="s">
        <v>7750</v>
      </c>
      <c r="BB4041" s="90" t="s">
        <v>361</v>
      </c>
      <c r="BC4041" s="90" t="s">
        <v>362</v>
      </c>
      <c r="BD4041" s="423"/>
      <c r="BE4041">
        <v>4032</v>
      </c>
      <c r="BF4041" s="93" t="s">
        <v>7567</v>
      </c>
      <c r="BG4041" s="311" t="s">
        <v>6691</v>
      </c>
      <c r="BH4041" s="93" t="str">
        <f t="shared" si="128"/>
        <v>Virginia Lexington</v>
      </c>
      <c r="BI4041" s="93" t="s">
        <v>197</v>
      </c>
      <c r="BJ4041" s="93"/>
      <c r="BK4041" s="93" t="s">
        <v>438</v>
      </c>
      <c r="BL4041" s="100" t="str">
        <f>" "</f>
        <v xml:space="preserve"> </v>
      </c>
      <c r="BM4041" s="95" t="s">
        <v>308</v>
      </c>
    </row>
    <row r="4042" spans="53:65" ht="15" x14ac:dyDescent="0.25">
      <c r="BA4042" s="91" t="s">
        <v>7751</v>
      </c>
      <c r="BB4042" s="91" t="s">
        <v>361</v>
      </c>
      <c r="BC4042" s="91" t="s">
        <v>7291</v>
      </c>
      <c r="BD4042" s="423"/>
      <c r="BE4042">
        <v>4033</v>
      </c>
      <c r="BF4042" s="93" t="s">
        <v>7567</v>
      </c>
      <c r="BG4042" s="311" t="s">
        <v>6691</v>
      </c>
      <c r="BH4042" s="93" t="str">
        <f t="shared" si="128"/>
        <v>Virginia Lexington</v>
      </c>
      <c r="BI4042" s="93" t="s">
        <v>1799</v>
      </c>
      <c r="BJ4042" s="93"/>
      <c r="BK4042" s="93" t="s">
        <v>1801</v>
      </c>
      <c r="BL4042" s="100" t="s">
        <v>1801</v>
      </c>
      <c r="BM4042" s="95" t="s">
        <v>1802</v>
      </c>
    </row>
    <row r="4043" spans="53:65" ht="15" x14ac:dyDescent="0.25">
      <c r="BA4043" s="90" t="s">
        <v>7752</v>
      </c>
      <c r="BB4043" s="90" t="s">
        <v>361</v>
      </c>
      <c r="BC4043" s="90" t="s">
        <v>362</v>
      </c>
      <c r="BD4043" s="423"/>
      <c r="BE4043">
        <v>4034</v>
      </c>
      <c r="BF4043" s="93" t="s">
        <v>7567</v>
      </c>
      <c r="BG4043" s="311" t="s">
        <v>7753</v>
      </c>
      <c r="BH4043" s="93" t="str">
        <f t="shared" si="128"/>
        <v>Virginia Loudoun</v>
      </c>
      <c r="BI4043" s="93" t="s">
        <v>197</v>
      </c>
      <c r="BJ4043" s="93" t="s">
        <v>998</v>
      </c>
      <c r="BK4043" s="93" t="s">
        <v>438</v>
      </c>
      <c r="BL4043" s="100" t="str">
        <f>" "</f>
        <v xml:space="preserve"> </v>
      </c>
      <c r="BM4043" s="95" t="s">
        <v>308</v>
      </c>
    </row>
    <row r="4044" spans="53:65" ht="15" x14ac:dyDescent="0.25">
      <c r="BA4044" s="91" t="s">
        <v>7754</v>
      </c>
      <c r="BB4044" s="91" t="s">
        <v>361</v>
      </c>
      <c r="BC4044" s="91" t="s">
        <v>7291</v>
      </c>
      <c r="BD4044" s="423"/>
      <c r="BE4044">
        <v>4035</v>
      </c>
      <c r="BF4044" s="93" t="s">
        <v>7567</v>
      </c>
      <c r="BG4044" s="311" t="s">
        <v>7753</v>
      </c>
      <c r="BH4044" s="93" t="str">
        <f t="shared" si="128"/>
        <v>Virginia Loudoun</v>
      </c>
      <c r="BI4044" s="93" t="s">
        <v>1799</v>
      </c>
      <c r="BJ4044" s="93"/>
      <c r="BK4044" s="93" t="s">
        <v>1800</v>
      </c>
      <c r="BL4044" s="100" t="s">
        <v>1801</v>
      </c>
      <c r="BM4044" s="95" t="s">
        <v>1802</v>
      </c>
    </row>
    <row r="4045" spans="53:65" ht="15" x14ac:dyDescent="0.25">
      <c r="BA4045" s="90" t="s">
        <v>7755</v>
      </c>
      <c r="BB4045" s="90" t="s">
        <v>361</v>
      </c>
      <c r="BC4045" s="90" t="s">
        <v>7291</v>
      </c>
      <c r="BD4045" s="423"/>
      <c r="BE4045">
        <v>4036</v>
      </c>
      <c r="BF4045" s="93" t="s">
        <v>7567</v>
      </c>
      <c r="BG4045" s="311" t="s">
        <v>3720</v>
      </c>
      <c r="BH4045" s="93" t="str">
        <f t="shared" si="128"/>
        <v>Virginia Louisa</v>
      </c>
      <c r="BI4045" s="93" t="s">
        <v>197</v>
      </c>
      <c r="BJ4045" s="93" t="s">
        <v>998</v>
      </c>
      <c r="BK4045" s="93" t="s">
        <v>438</v>
      </c>
      <c r="BL4045" s="100" t="str">
        <f>" "</f>
        <v xml:space="preserve"> </v>
      </c>
      <c r="BM4045" s="95" t="s">
        <v>308</v>
      </c>
    </row>
    <row r="4046" spans="53:65" ht="15" x14ac:dyDescent="0.25">
      <c r="BA4046" s="91" t="s">
        <v>7756</v>
      </c>
      <c r="BB4046" s="91" t="s">
        <v>361</v>
      </c>
      <c r="BC4046" s="91" t="s">
        <v>362</v>
      </c>
      <c r="BD4046" s="423"/>
      <c r="BE4046">
        <v>4037</v>
      </c>
      <c r="BF4046" s="93" t="s">
        <v>7567</v>
      </c>
      <c r="BG4046" s="311" t="s">
        <v>3720</v>
      </c>
      <c r="BH4046" s="93" t="str">
        <f t="shared" si="128"/>
        <v>Virginia Louisa</v>
      </c>
      <c r="BI4046" s="93" t="s">
        <v>1799</v>
      </c>
      <c r="BJ4046" s="93"/>
      <c r="BK4046" s="93" t="s">
        <v>1800</v>
      </c>
      <c r="BL4046" s="100" t="s">
        <v>1801</v>
      </c>
      <c r="BM4046" s="95" t="s">
        <v>1802</v>
      </c>
    </row>
    <row r="4047" spans="53:65" ht="15" x14ac:dyDescent="0.25">
      <c r="BA4047" s="90" t="s">
        <v>7757</v>
      </c>
      <c r="BB4047" s="90" t="s">
        <v>361</v>
      </c>
      <c r="BC4047" s="90" t="s">
        <v>362</v>
      </c>
      <c r="BD4047" s="423"/>
      <c r="BE4047">
        <v>4038</v>
      </c>
      <c r="BF4047" s="93" t="s">
        <v>7567</v>
      </c>
      <c r="BG4047" s="311" t="s">
        <v>7758</v>
      </c>
      <c r="BH4047" s="93" t="str">
        <f t="shared" si="128"/>
        <v>Virginia Lunenburg</v>
      </c>
      <c r="BI4047" s="93" t="s">
        <v>197</v>
      </c>
      <c r="BJ4047" s="93" t="s">
        <v>2433</v>
      </c>
      <c r="BK4047" s="93" t="s">
        <v>438</v>
      </c>
      <c r="BL4047" s="100" t="str">
        <f>" "</f>
        <v xml:space="preserve"> </v>
      </c>
      <c r="BM4047" s="95" t="s">
        <v>305</v>
      </c>
    </row>
    <row r="4048" spans="53:65" ht="15" x14ac:dyDescent="0.25">
      <c r="BA4048" s="91" t="s">
        <v>7759</v>
      </c>
      <c r="BB4048" s="91" t="s">
        <v>361</v>
      </c>
      <c r="BC4048" s="91" t="s">
        <v>362</v>
      </c>
      <c r="BD4048" s="423"/>
      <c r="BE4048">
        <v>4039</v>
      </c>
      <c r="BF4048" s="93" t="s">
        <v>7567</v>
      </c>
      <c r="BG4048" s="311" t="s">
        <v>7758</v>
      </c>
      <c r="BH4048" s="93" t="str">
        <f t="shared" si="128"/>
        <v>Virginia Lunenburg</v>
      </c>
      <c r="BI4048" s="93" t="s">
        <v>1799</v>
      </c>
      <c r="BJ4048" s="93"/>
      <c r="BK4048" s="93" t="s">
        <v>1800</v>
      </c>
      <c r="BL4048" s="100" t="s">
        <v>1801</v>
      </c>
      <c r="BM4048" s="95" t="s">
        <v>1802</v>
      </c>
    </row>
    <row r="4049" spans="53:65" ht="15" x14ac:dyDescent="0.25">
      <c r="BA4049" s="90" t="s">
        <v>7760</v>
      </c>
      <c r="BB4049" s="90" t="s">
        <v>361</v>
      </c>
      <c r="BC4049" s="90" t="s">
        <v>362</v>
      </c>
      <c r="BD4049" s="423"/>
      <c r="BE4049">
        <v>4040</v>
      </c>
      <c r="BF4049" s="93" t="s">
        <v>7567</v>
      </c>
      <c r="BG4049" s="311" t="s">
        <v>7761</v>
      </c>
      <c r="BH4049" s="93" t="str">
        <f t="shared" si="128"/>
        <v>Virginia Lynchburg</v>
      </c>
      <c r="BI4049" s="93" t="s">
        <v>197</v>
      </c>
      <c r="BJ4049" s="93" t="s">
        <v>2433</v>
      </c>
      <c r="BK4049" s="93" t="s">
        <v>438</v>
      </c>
      <c r="BL4049" s="100" t="str">
        <f>" "</f>
        <v xml:space="preserve"> </v>
      </c>
      <c r="BM4049" s="95" t="s">
        <v>305</v>
      </c>
    </row>
    <row r="4050" spans="53:65" ht="15" x14ac:dyDescent="0.25">
      <c r="BA4050" s="91" t="s">
        <v>7762</v>
      </c>
      <c r="BB4050" s="91" t="s">
        <v>361</v>
      </c>
      <c r="BC4050" s="91" t="s">
        <v>362</v>
      </c>
      <c r="BD4050" s="423"/>
      <c r="BE4050">
        <v>4041</v>
      </c>
      <c r="BF4050" s="93" t="s">
        <v>7567</v>
      </c>
      <c r="BG4050" s="311" t="s">
        <v>7761</v>
      </c>
      <c r="BH4050" s="93" t="str">
        <f t="shared" si="128"/>
        <v>Virginia Lynchburg</v>
      </c>
      <c r="BI4050" s="93" t="s">
        <v>1799</v>
      </c>
      <c r="BJ4050" s="93"/>
      <c r="BK4050" s="93" t="s">
        <v>1801</v>
      </c>
      <c r="BL4050" s="100" t="s">
        <v>1801</v>
      </c>
      <c r="BM4050" s="95" t="s">
        <v>1802</v>
      </c>
    </row>
    <row r="4051" spans="53:65" ht="15" x14ac:dyDescent="0.25">
      <c r="BA4051" s="90" t="s">
        <v>7763</v>
      </c>
      <c r="BB4051" s="90" t="s">
        <v>361</v>
      </c>
      <c r="BC4051" s="90" t="s">
        <v>362</v>
      </c>
      <c r="BD4051" s="423"/>
      <c r="BE4051">
        <v>4042</v>
      </c>
      <c r="BF4051" s="93" t="s">
        <v>7567</v>
      </c>
      <c r="BG4051" s="311" t="s">
        <v>925</v>
      </c>
      <c r="BH4051" s="93" t="str">
        <f t="shared" si="128"/>
        <v>Virginia Madison</v>
      </c>
      <c r="BI4051" s="93" t="s">
        <v>197</v>
      </c>
      <c r="BJ4051" s="93" t="s">
        <v>998</v>
      </c>
      <c r="BK4051" s="93" t="s">
        <v>438</v>
      </c>
      <c r="BL4051" s="100" t="str">
        <f>" "</f>
        <v xml:space="preserve"> </v>
      </c>
      <c r="BM4051" s="95" t="s">
        <v>308</v>
      </c>
    </row>
    <row r="4052" spans="53:65" ht="15" x14ac:dyDescent="0.25">
      <c r="BA4052" s="91" t="s">
        <v>7764</v>
      </c>
      <c r="BB4052" s="91" t="s">
        <v>361</v>
      </c>
      <c r="BC4052" s="91" t="s">
        <v>362</v>
      </c>
      <c r="BD4052" s="423"/>
      <c r="BE4052">
        <v>4043</v>
      </c>
      <c r="BF4052" s="93" t="s">
        <v>7567</v>
      </c>
      <c r="BG4052" s="311" t="s">
        <v>925</v>
      </c>
      <c r="BH4052" s="93" t="str">
        <f t="shared" si="128"/>
        <v>Virginia Madison</v>
      </c>
      <c r="BI4052" s="93" t="s">
        <v>1799</v>
      </c>
      <c r="BJ4052" s="93"/>
      <c r="BK4052" s="93" t="s">
        <v>1800</v>
      </c>
      <c r="BL4052" s="100" t="s">
        <v>1801</v>
      </c>
      <c r="BM4052" s="95" t="s">
        <v>1802</v>
      </c>
    </row>
    <row r="4053" spans="53:65" ht="15" x14ac:dyDescent="0.25">
      <c r="BA4053" s="90" t="s">
        <v>7765</v>
      </c>
      <c r="BB4053" s="90" t="s">
        <v>361</v>
      </c>
      <c r="BC4053" s="90" t="s">
        <v>7291</v>
      </c>
      <c r="BD4053" s="423"/>
      <c r="BE4053">
        <v>4044</v>
      </c>
      <c r="BF4053" s="93" t="s">
        <v>7567</v>
      </c>
      <c r="BG4053" s="311" t="s">
        <v>7766</v>
      </c>
      <c r="BH4053" s="93" t="str">
        <f t="shared" si="128"/>
        <v>Virginia Manassas</v>
      </c>
      <c r="BI4053" s="93" t="s">
        <v>197</v>
      </c>
      <c r="BJ4053" s="93" t="s">
        <v>998</v>
      </c>
      <c r="BK4053" s="93" t="s">
        <v>438</v>
      </c>
      <c r="BL4053" s="100" t="str">
        <f>" "</f>
        <v xml:space="preserve"> </v>
      </c>
      <c r="BM4053" s="95" t="s">
        <v>308</v>
      </c>
    </row>
    <row r="4054" spans="53:65" ht="15" x14ac:dyDescent="0.25">
      <c r="BA4054" s="91" t="s">
        <v>7767</v>
      </c>
      <c r="BB4054" s="91" t="s">
        <v>361</v>
      </c>
      <c r="BC4054" s="91" t="s">
        <v>362</v>
      </c>
      <c r="BD4054" s="423"/>
      <c r="BE4054">
        <v>4045</v>
      </c>
      <c r="BF4054" s="93" t="s">
        <v>7567</v>
      </c>
      <c r="BG4054" s="311" t="s">
        <v>7766</v>
      </c>
      <c r="BH4054" s="93" t="str">
        <f t="shared" si="128"/>
        <v>Virginia Manassas</v>
      </c>
      <c r="BI4054" s="93" t="s">
        <v>1799</v>
      </c>
      <c r="BJ4054" s="93"/>
      <c r="BK4054" s="93" t="s">
        <v>1800</v>
      </c>
      <c r="BL4054" s="100" t="s">
        <v>1801</v>
      </c>
      <c r="BM4054" s="95" t="s">
        <v>1802</v>
      </c>
    </row>
    <row r="4055" spans="53:65" ht="15" x14ac:dyDescent="0.25">
      <c r="BA4055" s="90" t="s">
        <v>7768</v>
      </c>
      <c r="BB4055" s="90" t="s">
        <v>361</v>
      </c>
      <c r="BC4055" s="90" t="s">
        <v>362</v>
      </c>
      <c r="BD4055" s="423"/>
      <c r="BE4055">
        <v>4046</v>
      </c>
      <c r="BF4055" s="93" t="s">
        <v>7567</v>
      </c>
      <c r="BG4055" s="311" t="s">
        <v>7769</v>
      </c>
      <c r="BH4055" s="93" t="str">
        <f t="shared" si="128"/>
        <v>Virginia Manassas Park</v>
      </c>
      <c r="BI4055" s="93" t="s">
        <v>197</v>
      </c>
      <c r="BJ4055" s="93" t="s">
        <v>998</v>
      </c>
      <c r="BK4055" s="93" t="s">
        <v>438</v>
      </c>
      <c r="BL4055" s="100" t="str">
        <f>" "</f>
        <v xml:space="preserve"> </v>
      </c>
      <c r="BM4055" s="95" t="s">
        <v>308</v>
      </c>
    </row>
    <row r="4056" spans="53:65" ht="15" x14ac:dyDescent="0.25">
      <c r="BA4056" s="91" t="s">
        <v>7770</v>
      </c>
      <c r="BB4056" s="91" t="s">
        <v>361</v>
      </c>
      <c r="BC4056" s="91" t="s">
        <v>362</v>
      </c>
      <c r="BD4056" s="423"/>
      <c r="BE4056">
        <v>4047</v>
      </c>
      <c r="BF4056" s="93" t="s">
        <v>7567</v>
      </c>
      <c r="BG4056" s="311" t="s">
        <v>7769</v>
      </c>
      <c r="BH4056" s="93" t="str">
        <f t="shared" si="128"/>
        <v>Virginia Manassas Park</v>
      </c>
      <c r="BI4056" s="93" t="s">
        <v>1799</v>
      </c>
      <c r="BJ4056" s="93"/>
      <c r="BK4056" s="93" t="s">
        <v>1800</v>
      </c>
      <c r="BL4056" s="100" t="s">
        <v>1801</v>
      </c>
      <c r="BM4056" s="95" t="s">
        <v>1802</v>
      </c>
    </row>
    <row r="4057" spans="53:65" ht="15" x14ac:dyDescent="0.25">
      <c r="BA4057" s="90" t="s">
        <v>7771</v>
      </c>
      <c r="BB4057" s="90" t="s">
        <v>361</v>
      </c>
      <c r="BC4057" s="90" t="s">
        <v>362</v>
      </c>
      <c r="BD4057" s="423"/>
      <c r="BE4057">
        <v>4048</v>
      </c>
      <c r="BF4057" s="93" t="s">
        <v>7567</v>
      </c>
      <c r="BG4057" s="311" t="s">
        <v>7772</v>
      </c>
      <c r="BH4057" s="93" t="str">
        <f t="shared" si="128"/>
        <v>Virginia Martinsville</v>
      </c>
      <c r="BI4057" s="93" t="s">
        <v>197</v>
      </c>
      <c r="BJ4057" s="93" t="s">
        <v>2433</v>
      </c>
      <c r="BK4057" s="93" t="s">
        <v>438</v>
      </c>
      <c r="BL4057" s="100" t="str">
        <f>" "</f>
        <v xml:space="preserve"> </v>
      </c>
      <c r="BM4057" s="95" t="s">
        <v>305</v>
      </c>
    </row>
    <row r="4058" spans="53:65" ht="15" x14ac:dyDescent="0.25">
      <c r="BA4058" s="91" t="s">
        <v>7773</v>
      </c>
      <c r="BB4058" s="91" t="s">
        <v>361</v>
      </c>
      <c r="BC4058" s="91" t="s">
        <v>362</v>
      </c>
      <c r="BD4058" s="423"/>
      <c r="BE4058">
        <v>4049</v>
      </c>
      <c r="BF4058" s="93" t="s">
        <v>7567</v>
      </c>
      <c r="BG4058" s="311" t="s">
        <v>7772</v>
      </c>
      <c r="BH4058" s="93" t="str">
        <f t="shared" si="128"/>
        <v>Virginia Martinsville</v>
      </c>
      <c r="BI4058" s="93" t="s">
        <v>1799</v>
      </c>
      <c r="BJ4058" s="93"/>
      <c r="BK4058" s="93" t="s">
        <v>1801</v>
      </c>
      <c r="BL4058" s="100" t="s">
        <v>1801</v>
      </c>
      <c r="BM4058" s="95" t="s">
        <v>1802</v>
      </c>
    </row>
    <row r="4059" spans="53:65" ht="15" x14ac:dyDescent="0.25">
      <c r="BA4059" s="90" t="s">
        <v>7774</v>
      </c>
      <c r="BB4059" s="90" t="s">
        <v>361</v>
      </c>
      <c r="BC4059" s="90" t="s">
        <v>362</v>
      </c>
      <c r="BD4059" s="423"/>
      <c r="BE4059">
        <v>4050</v>
      </c>
      <c r="BF4059" s="93" t="s">
        <v>7567</v>
      </c>
      <c r="BG4059" s="311" t="s">
        <v>7775</v>
      </c>
      <c r="BH4059" s="93" t="str">
        <f t="shared" si="128"/>
        <v>Virginia Mathews</v>
      </c>
      <c r="BI4059" s="93" t="s">
        <v>197</v>
      </c>
      <c r="BJ4059" s="93" t="s">
        <v>998</v>
      </c>
      <c r="BK4059" s="93" t="s">
        <v>438</v>
      </c>
      <c r="BL4059" s="100" t="str">
        <f>" "</f>
        <v xml:space="preserve"> </v>
      </c>
      <c r="BM4059" s="95" t="s">
        <v>308</v>
      </c>
    </row>
    <row r="4060" spans="53:65" ht="15" x14ac:dyDescent="0.25">
      <c r="BA4060" s="91" t="s">
        <v>7776</v>
      </c>
      <c r="BB4060" s="91" t="s">
        <v>361</v>
      </c>
      <c r="BC4060" s="91" t="s">
        <v>7291</v>
      </c>
      <c r="BD4060" s="423"/>
      <c r="BE4060">
        <v>4051</v>
      </c>
      <c r="BF4060" s="93" t="s">
        <v>7567</v>
      </c>
      <c r="BG4060" s="311" t="s">
        <v>7775</v>
      </c>
      <c r="BH4060" s="93" t="str">
        <f t="shared" si="128"/>
        <v>Virginia Mathews</v>
      </c>
      <c r="BI4060" s="93" t="s">
        <v>1799</v>
      </c>
      <c r="BJ4060" s="93"/>
      <c r="BK4060" s="93" t="s">
        <v>1800</v>
      </c>
      <c r="BL4060" s="100" t="s">
        <v>1801</v>
      </c>
      <c r="BM4060" s="95" t="s">
        <v>1802</v>
      </c>
    </row>
    <row r="4061" spans="53:65" ht="15" x14ac:dyDescent="0.25">
      <c r="BA4061" s="90" t="s">
        <v>7777</v>
      </c>
      <c r="BB4061" s="90" t="s">
        <v>361</v>
      </c>
      <c r="BC4061" s="90" t="s">
        <v>362</v>
      </c>
      <c r="BD4061" s="423"/>
      <c r="BE4061">
        <v>4052</v>
      </c>
      <c r="BF4061" s="93" t="s">
        <v>7567</v>
      </c>
      <c r="BG4061" s="311" t="s">
        <v>5876</v>
      </c>
      <c r="BH4061" s="93" t="str">
        <f t="shared" si="128"/>
        <v>Virginia Mecklenburg</v>
      </c>
      <c r="BI4061" s="93" t="s">
        <v>197</v>
      </c>
      <c r="BJ4061" s="93" t="s">
        <v>2158</v>
      </c>
      <c r="BK4061" s="93" t="s">
        <v>438</v>
      </c>
      <c r="BL4061" s="100" t="str">
        <f>" "</f>
        <v xml:space="preserve"> </v>
      </c>
      <c r="BM4061" s="95" t="s">
        <v>305</v>
      </c>
    </row>
    <row r="4062" spans="53:65" ht="15" x14ac:dyDescent="0.25">
      <c r="BA4062" s="90" t="s">
        <v>7778</v>
      </c>
      <c r="BB4062" s="90" t="s">
        <v>361</v>
      </c>
      <c r="BC4062" s="90" t="s">
        <v>7291</v>
      </c>
      <c r="BD4062" s="423"/>
      <c r="BE4062">
        <v>4053</v>
      </c>
      <c r="BF4062" s="93" t="s">
        <v>7567</v>
      </c>
      <c r="BG4062" s="311" t="s">
        <v>5876</v>
      </c>
      <c r="BH4062" s="93" t="str">
        <f t="shared" si="128"/>
        <v>Virginia Mecklenburg</v>
      </c>
      <c r="BI4062" s="93" t="s">
        <v>1799</v>
      </c>
      <c r="BJ4062" s="93"/>
      <c r="BK4062" s="93" t="s">
        <v>1800</v>
      </c>
      <c r="BL4062" s="100" t="s">
        <v>1801</v>
      </c>
      <c r="BM4062" s="95" t="s">
        <v>1802</v>
      </c>
    </row>
    <row r="4063" spans="53:65" ht="15" x14ac:dyDescent="0.25">
      <c r="BA4063" s="91" t="s">
        <v>7779</v>
      </c>
      <c r="BB4063" s="91" t="s">
        <v>361</v>
      </c>
      <c r="BC4063" s="91" t="s">
        <v>362</v>
      </c>
      <c r="BD4063" s="423"/>
      <c r="BE4063">
        <v>4054</v>
      </c>
      <c r="BF4063" s="93" t="s">
        <v>7567</v>
      </c>
      <c r="BG4063" s="311" t="s">
        <v>1771</v>
      </c>
      <c r="BH4063" s="93" t="str">
        <f t="shared" si="128"/>
        <v>Virginia Middlesex</v>
      </c>
      <c r="BI4063" s="93" t="s">
        <v>197</v>
      </c>
      <c r="BJ4063" s="93" t="s">
        <v>998</v>
      </c>
      <c r="BK4063" s="93" t="s">
        <v>438</v>
      </c>
      <c r="BL4063" s="100" t="str">
        <f>" "</f>
        <v xml:space="preserve"> </v>
      </c>
      <c r="BM4063" s="95" t="s">
        <v>308</v>
      </c>
    </row>
    <row r="4064" spans="53:65" ht="15" x14ac:dyDescent="0.25">
      <c r="BA4064" s="90" t="s">
        <v>7780</v>
      </c>
      <c r="BB4064" s="90" t="s">
        <v>361</v>
      </c>
      <c r="BC4064" s="90" t="s">
        <v>362</v>
      </c>
      <c r="BD4064" s="423"/>
      <c r="BE4064">
        <v>4055</v>
      </c>
      <c r="BF4064" s="93" t="s">
        <v>7567</v>
      </c>
      <c r="BG4064" s="311" t="s">
        <v>1771</v>
      </c>
      <c r="BH4064" s="93" t="str">
        <f t="shared" si="128"/>
        <v>Virginia Middlesex</v>
      </c>
      <c r="BI4064" s="93" t="s">
        <v>1799</v>
      </c>
      <c r="BJ4064" s="93"/>
      <c r="BK4064" s="93" t="s">
        <v>1800</v>
      </c>
      <c r="BL4064" s="100" t="s">
        <v>1801</v>
      </c>
      <c r="BM4064" s="95" t="s">
        <v>1802</v>
      </c>
    </row>
    <row r="4065" spans="53:65" ht="15" x14ac:dyDescent="0.25">
      <c r="BA4065" s="91" t="s">
        <v>7781</v>
      </c>
      <c r="BB4065" s="91" t="s">
        <v>361</v>
      </c>
      <c r="BC4065" s="91" t="s">
        <v>362</v>
      </c>
      <c r="BD4065" s="423"/>
      <c r="BE4065">
        <v>4056</v>
      </c>
      <c r="BF4065" s="93" t="s">
        <v>7567</v>
      </c>
      <c r="BG4065" s="311" t="s">
        <v>972</v>
      </c>
      <c r="BH4065" s="93" t="str">
        <f t="shared" si="128"/>
        <v>Virginia Montgomery</v>
      </c>
      <c r="BI4065" s="93" t="s">
        <v>197</v>
      </c>
      <c r="BJ4065" s="93" t="s">
        <v>2433</v>
      </c>
      <c r="BK4065" s="93" t="s">
        <v>438</v>
      </c>
      <c r="BL4065" s="100" t="str">
        <f>" "</f>
        <v xml:space="preserve"> </v>
      </c>
      <c r="BM4065" s="95" t="s">
        <v>305</v>
      </c>
    </row>
    <row r="4066" spans="53:65" ht="15" x14ac:dyDescent="0.25">
      <c r="BA4066" s="91" t="s">
        <v>7782</v>
      </c>
      <c r="BB4066" s="91" t="s">
        <v>361</v>
      </c>
      <c r="BC4066" s="91" t="s">
        <v>7291</v>
      </c>
      <c r="BD4066" s="423"/>
      <c r="BE4066">
        <v>4057</v>
      </c>
      <c r="BF4066" s="93" t="s">
        <v>7567</v>
      </c>
      <c r="BG4066" s="311" t="s">
        <v>972</v>
      </c>
      <c r="BH4066" s="93" t="str">
        <f t="shared" si="128"/>
        <v>Virginia Montgomery</v>
      </c>
      <c r="BI4066" s="93" t="s">
        <v>1799</v>
      </c>
      <c r="BJ4066" s="93"/>
      <c r="BK4066" s="93" t="s">
        <v>1801</v>
      </c>
      <c r="BL4066" s="100" t="s">
        <v>1801</v>
      </c>
      <c r="BM4066" s="95" t="s">
        <v>1802</v>
      </c>
    </row>
    <row r="4067" spans="53:65" ht="15" x14ac:dyDescent="0.25">
      <c r="BA4067" s="90" t="s">
        <v>7783</v>
      </c>
      <c r="BB4067" s="90" t="s">
        <v>361</v>
      </c>
      <c r="BC4067" s="90" t="s">
        <v>362</v>
      </c>
      <c r="BD4067" s="423"/>
      <c r="BE4067">
        <v>4058</v>
      </c>
      <c r="BF4067" s="93" t="s">
        <v>7567</v>
      </c>
      <c r="BG4067" s="311" t="s">
        <v>4209</v>
      </c>
      <c r="BH4067" s="93" t="str">
        <f t="shared" si="128"/>
        <v>Virginia Nelson</v>
      </c>
      <c r="BI4067" s="93" t="s">
        <v>197</v>
      </c>
      <c r="BJ4067" s="93" t="s">
        <v>998</v>
      </c>
      <c r="BK4067" s="93" t="s">
        <v>438</v>
      </c>
      <c r="BL4067" s="100" t="str">
        <f>" "</f>
        <v xml:space="preserve"> </v>
      </c>
      <c r="BM4067" s="95" t="s">
        <v>308</v>
      </c>
    </row>
    <row r="4068" spans="53:65" ht="15" x14ac:dyDescent="0.25">
      <c r="BA4068" s="91" t="s">
        <v>7784</v>
      </c>
      <c r="BB4068" s="91" t="s">
        <v>361</v>
      </c>
      <c r="BC4068" s="91" t="s">
        <v>7291</v>
      </c>
      <c r="BD4068" s="423"/>
      <c r="BE4068">
        <v>4059</v>
      </c>
      <c r="BF4068" s="93" t="s">
        <v>7567</v>
      </c>
      <c r="BG4068" s="311" t="s">
        <v>4209</v>
      </c>
      <c r="BH4068" s="93" t="str">
        <f t="shared" si="128"/>
        <v>Virginia Nelson</v>
      </c>
      <c r="BI4068" s="93" t="s">
        <v>1799</v>
      </c>
      <c r="BJ4068" s="93"/>
      <c r="BK4068" s="93" t="s">
        <v>1801</v>
      </c>
      <c r="BL4068" s="100" t="s">
        <v>1801</v>
      </c>
      <c r="BM4068" s="95" t="s">
        <v>1802</v>
      </c>
    </row>
    <row r="4069" spans="53:65" ht="15" x14ac:dyDescent="0.25">
      <c r="BA4069" s="90" t="s">
        <v>7785</v>
      </c>
      <c r="BB4069" s="90" t="s">
        <v>361</v>
      </c>
      <c r="BC4069" s="90" t="s">
        <v>7291</v>
      </c>
      <c r="BD4069" s="423"/>
      <c r="BE4069">
        <v>4060</v>
      </c>
      <c r="BF4069" s="93" t="s">
        <v>7567</v>
      </c>
      <c r="BG4069" s="311" t="s">
        <v>7786</v>
      </c>
      <c r="BH4069" s="93" t="str">
        <f t="shared" si="128"/>
        <v>Virginia New Kent</v>
      </c>
      <c r="BI4069" s="93" t="s">
        <v>197</v>
      </c>
      <c r="BJ4069" s="93" t="s">
        <v>998</v>
      </c>
      <c r="BK4069" s="93" t="s">
        <v>438</v>
      </c>
      <c r="BL4069" s="100" t="str">
        <f>" "</f>
        <v xml:space="preserve"> </v>
      </c>
      <c r="BM4069" s="95" t="s">
        <v>308</v>
      </c>
    </row>
    <row r="4070" spans="53:65" ht="15" x14ac:dyDescent="0.25">
      <c r="BA4070" s="90" t="s">
        <v>7787</v>
      </c>
      <c r="BB4070" s="90" t="s">
        <v>361</v>
      </c>
      <c r="BC4070" s="90" t="s">
        <v>7291</v>
      </c>
      <c r="BD4070" s="423"/>
      <c r="BE4070">
        <v>4061</v>
      </c>
      <c r="BF4070" s="93" t="s">
        <v>7567</v>
      </c>
      <c r="BG4070" s="311" t="s">
        <v>7786</v>
      </c>
      <c r="BH4070" s="93" t="str">
        <f t="shared" si="128"/>
        <v>Virginia New Kent</v>
      </c>
      <c r="BI4070" s="93" t="s">
        <v>1799</v>
      </c>
      <c r="BJ4070" s="93"/>
      <c r="BK4070" s="93" t="s">
        <v>1800</v>
      </c>
      <c r="BL4070" s="100" t="s">
        <v>1801</v>
      </c>
      <c r="BM4070" s="95" t="s">
        <v>1802</v>
      </c>
    </row>
    <row r="4071" spans="53:65" ht="15" x14ac:dyDescent="0.25">
      <c r="BA4071" s="91" t="s">
        <v>7788</v>
      </c>
      <c r="BB4071" s="91" t="s">
        <v>361</v>
      </c>
      <c r="BC4071" s="91" t="s">
        <v>7291</v>
      </c>
      <c r="BD4071" s="423"/>
      <c r="BE4071">
        <v>4062</v>
      </c>
      <c r="BF4071" s="93" t="s">
        <v>7567</v>
      </c>
      <c r="BG4071" s="311" t="s">
        <v>7789</v>
      </c>
      <c r="BH4071" s="93" t="str">
        <f t="shared" si="128"/>
        <v>Virginia Newport News City</v>
      </c>
      <c r="BI4071" s="93" t="s">
        <v>197</v>
      </c>
      <c r="BJ4071" s="93" t="s">
        <v>998</v>
      </c>
      <c r="BK4071" s="93" t="s">
        <v>438</v>
      </c>
      <c r="BL4071" s="100" t="str">
        <f>" "</f>
        <v xml:space="preserve"> </v>
      </c>
      <c r="BM4071" s="95" t="s">
        <v>308</v>
      </c>
    </row>
    <row r="4072" spans="53:65" ht="15" x14ac:dyDescent="0.25">
      <c r="BA4072" s="90" t="s">
        <v>7790</v>
      </c>
      <c r="BB4072" s="90" t="s">
        <v>361</v>
      </c>
      <c r="BC4072" s="90" t="s">
        <v>362</v>
      </c>
      <c r="BD4072" s="423"/>
      <c r="BE4072">
        <v>4063</v>
      </c>
      <c r="BF4072" s="93" t="s">
        <v>7567</v>
      </c>
      <c r="BG4072" s="311" t="s">
        <v>7791</v>
      </c>
      <c r="BH4072" s="93" t="str">
        <f t="shared" ref="BH4072:BH4135" si="129">_xlfn.CONCAT(BF4072," ",BG4072)</f>
        <v>Virginia Newport News</v>
      </c>
      <c r="BI4072" s="93" t="s">
        <v>1799</v>
      </c>
      <c r="BJ4072" s="93"/>
      <c r="BK4072" s="93" t="s">
        <v>1800</v>
      </c>
      <c r="BL4072" s="100" t="s">
        <v>1801</v>
      </c>
      <c r="BM4072" s="95" t="s">
        <v>1802</v>
      </c>
    </row>
    <row r="4073" spans="53:65" ht="15" x14ac:dyDescent="0.25">
      <c r="BA4073" s="91" t="s">
        <v>7792</v>
      </c>
      <c r="BB4073" s="91" t="s">
        <v>361</v>
      </c>
      <c r="BC4073" s="91" t="s">
        <v>7291</v>
      </c>
      <c r="BD4073" s="423"/>
      <c r="BE4073">
        <v>4064</v>
      </c>
      <c r="BF4073" s="93" t="s">
        <v>7567</v>
      </c>
      <c r="BG4073" s="311" t="s">
        <v>7793</v>
      </c>
      <c r="BH4073" s="93" t="str">
        <f t="shared" si="129"/>
        <v>Virginia Norfolk City</v>
      </c>
      <c r="BI4073" s="93" t="s">
        <v>197</v>
      </c>
      <c r="BJ4073" s="93" t="s">
        <v>998</v>
      </c>
      <c r="BK4073" s="93" t="s">
        <v>438</v>
      </c>
      <c r="BL4073" s="100" t="str">
        <f>" "</f>
        <v xml:space="preserve"> </v>
      </c>
      <c r="BM4073" s="95" t="s">
        <v>308</v>
      </c>
    </row>
    <row r="4074" spans="53:65" ht="15" x14ac:dyDescent="0.25">
      <c r="BA4074" s="91" t="s">
        <v>7794</v>
      </c>
      <c r="BB4074" s="91" t="s">
        <v>361</v>
      </c>
      <c r="BC4074" s="91" t="s">
        <v>7291</v>
      </c>
      <c r="BD4074" s="423"/>
      <c r="BE4074">
        <v>4065</v>
      </c>
      <c r="BF4074" s="93" t="s">
        <v>7567</v>
      </c>
      <c r="BG4074" s="311" t="s">
        <v>7793</v>
      </c>
      <c r="BH4074" s="93" t="str">
        <f t="shared" si="129"/>
        <v>Virginia Norfolk City</v>
      </c>
      <c r="BI4074" s="93" t="s">
        <v>1799</v>
      </c>
      <c r="BJ4074" s="93"/>
      <c r="BK4074" s="93" t="s">
        <v>1800</v>
      </c>
      <c r="BL4074" s="100" t="s">
        <v>1801</v>
      </c>
      <c r="BM4074" s="95" t="s">
        <v>1802</v>
      </c>
    </row>
    <row r="4075" spans="53:65" ht="15" x14ac:dyDescent="0.25">
      <c r="BA4075" s="90" t="s">
        <v>7795</v>
      </c>
      <c r="BB4075" s="90" t="s">
        <v>361</v>
      </c>
      <c r="BC4075" s="90" t="s">
        <v>7291</v>
      </c>
      <c r="BD4075" s="423"/>
      <c r="BE4075">
        <v>4066</v>
      </c>
      <c r="BF4075" s="93" t="s">
        <v>7567</v>
      </c>
      <c r="BG4075" s="311" t="s">
        <v>5892</v>
      </c>
      <c r="BH4075" s="93" t="str">
        <f t="shared" si="129"/>
        <v>Virginia Northampton</v>
      </c>
      <c r="BI4075" s="93" t="s">
        <v>197</v>
      </c>
      <c r="BJ4075" s="93" t="s">
        <v>998</v>
      </c>
      <c r="BK4075" s="93" t="s">
        <v>438</v>
      </c>
      <c r="BL4075" s="100" t="str">
        <f>" "</f>
        <v xml:space="preserve"> </v>
      </c>
      <c r="BM4075" s="95" t="s">
        <v>308</v>
      </c>
    </row>
    <row r="4076" spans="53:65" ht="15" x14ac:dyDescent="0.25">
      <c r="BA4076" s="91" t="s">
        <v>7796</v>
      </c>
      <c r="BB4076" s="91" t="s">
        <v>361</v>
      </c>
      <c r="BC4076" s="91" t="s">
        <v>7291</v>
      </c>
      <c r="BD4076" s="423"/>
      <c r="BE4076">
        <v>4067</v>
      </c>
      <c r="BF4076" s="93" t="s">
        <v>7567</v>
      </c>
      <c r="BG4076" s="311" t="s">
        <v>5892</v>
      </c>
      <c r="BH4076" s="93" t="str">
        <f t="shared" si="129"/>
        <v>Virginia Northampton</v>
      </c>
      <c r="BI4076" s="93" t="s">
        <v>1799</v>
      </c>
      <c r="BJ4076" s="93"/>
      <c r="BK4076" s="93" t="s">
        <v>1800</v>
      </c>
      <c r="BL4076" s="100" t="s">
        <v>1801</v>
      </c>
      <c r="BM4076" s="95" t="s">
        <v>1802</v>
      </c>
    </row>
    <row r="4077" spans="53:65" ht="15" x14ac:dyDescent="0.25">
      <c r="BA4077" s="90" t="s">
        <v>7797</v>
      </c>
      <c r="BB4077" s="90" t="s">
        <v>361</v>
      </c>
      <c r="BC4077" s="90" t="s">
        <v>7291</v>
      </c>
      <c r="BD4077" s="423"/>
      <c r="BE4077">
        <v>4068</v>
      </c>
      <c r="BF4077" s="93" t="s">
        <v>7567</v>
      </c>
      <c r="BG4077" s="311" t="s">
        <v>7798</v>
      </c>
      <c r="BH4077" s="93" t="str">
        <f t="shared" si="129"/>
        <v>Virginia Northumberland</v>
      </c>
      <c r="BI4077" s="93" t="s">
        <v>197</v>
      </c>
      <c r="BJ4077" s="93" t="s">
        <v>998</v>
      </c>
      <c r="BK4077" s="93" t="s">
        <v>438</v>
      </c>
      <c r="BL4077" s="100" t="str">
        <f>" "</f>
        <v xml:space="preserve"> </v>
      </c>
      <c r="BM4077" s="95" t="s">
        <v>308</v>
      </c>
    </row>
    <row r="4078" spans="53:65" ht="15" x14ac:dyDescent="0.25">
      <c r="BA4078" s="90" t="s">
        <v>7799</v>
      </c>
      <c r="BB4078" s="90" t="s">
        <v>361</v>
      </c>
      <c r="BC4078" s="90" t="s">
        <v>362</v>
      </c>
      <c r="BD4078" s="423"/>
      <c r="BE4078">
        <v>4069</v>
      </c>
      <c r="BF4078" s="93" t="s">
        <v>7567</v>
      </c>
      <c r="BG4078" s="311" t="s">
        <v>7798</v>
      </c>
      <c r="BH4078" s="93" t="str">
        <f t="shared" si="129"/>
        <v>Virginia Northumberland</v>
      </c>
      <c r="BI4078" s="93" t="s">
        <v>1799</v>
      </c>
      <c r="BJ4078" s="93"/>
      <c r="BK4078" s="93" t="s">
        <v>1800</v>
      </c>
      <c r="BL4078" s="100" t="s">
        <v>1801</v>
      </c>
      <c r="BM4078" s="95" t="s">
        <v>1802</v>
      </c>
    </row>
    <row r="4079" spans="53:65" ht="15" x14ac:dyDescent="0.25">
      <c r="BA4079" s="91" t="s">
        <v>7800</v>
      </c>
      <c r="BB4079" s="91" t="s">
        <v>361</v>
      </c>
      <c r="BC4079" s="91" t="s">
        <v>362</v>
      </c>
      <c r="BD4079" s="423"/>
      <c r="BE4079">
        <v>4070</v>
      </c>
      <c r="BF4079" s="93" t="s">
        <v>7567</v>
      </c>
      <c r="BG4079" s="311" t="s">
        <v>3902</v>
      </c>
      <c r="BH4079" s="93" t="str">
        <f t="shared" si="129"/>
        <v>Virginia Norton</v>
      </c>
      <c r="BI4079" s="93" t="s">
        <v>197</v>
      </c>
      <c r="BJ4079" s="93" t="s">
        <v>5725</v>
      </c>
      <c r="BK4079" s="93" t="s">
        <v>438</v>
      </c>
      <c r="BL4079" s="100" t="str">
        <f>" "</f>
        <v xml:space="preserve"> </v>
      </c>
      <c r="BM4079" s="95" t="s">
        <v>354</v>
      </c>
    </row>
    <row r="4080" spans="53:65" ht="15" x14ac:dyDescent="0.25">
      <c r="BA4080" s="90" t="s">
        <v>7801</v>
      </c>
      <c r="BB4080" s="90" t="s">
        <v>361</v>
      </c>
      <c r="BC4080" s="90" t="s">
        <v>362</v>
      </c>
      <c r="BD4080" s="423"/>
      <c r="BE4080">
        <v>4071</v>
      </c>
      <c r="BF4080" s="93" t="s">
        <v>7567</v>
      </c>
      <c r="BG4080" s="311" t="s">
        <v>3902</v>
      </c>
      <c r="BH4080" s="93" t="str">
        <f t="shared" si="129"/>
        <v>Virginia Norton</v>
      </c>
      <c r="BI4080" s="93" t="s">
        <v>1799</v>
      </c>
      <c r="BJ4080" s="93"/>
      <c r="BK4080" s="93" t="s">
        <v>1801</v>
      </c>
      <c r="BL4080" s="100" t="s">
        <v>1801</v>
      </c>
      <c r="BM4080" s="95" t="s">
        <v>1802</v>
      </c>
    </row>
    <row r="4081" spans="53:65" ht="15" x14ac:dyDescent="0.25">
      <c r="BA4081" s="91" t="s">
        <v>7802</v>
      </c>
      <c r="BB4081" s="91" t="s">
        <v>361</v>
      </c>
      <c r="BC4081" s="91" t="s">
        <v>362</v>
      </c>
      <c r="BD4081" s="423"/>
      <c r="BE4081">
        <v>4072</v>
      </c>
      <c r="BF4081" s="93" t="s">
        <v>7567</v>
      </c>
      <c r="BG4081" s="311" t="s">
        <v>7803</v>
      </c>
      <c r="BH4081" s="93" t="str">
        <f t="shared" si="129"/>
        <v>Virginia Nottoway</v>
      </c>
      <c r="BI4081" s="93" t="s">
        <v>197</v>
      </c>
      <c r="BJ4081" s="93" t="s">
        <v>998</v>
      </c>
      <c r="BK4081" s="93" t="s">
        <v>438</v>
      </c>
      <c r="BL4081" s="100" t="str">
        <f>" "</f>
        <v xml:space="preserve"> </v>
      </c>
      <c r="BM4081" s="95" t="s">
        <v>308</v>
      </c>
    </row>
    <row r="4082" spans="53:65" ht="15" x14ac:dyDescent="0.25">
      <c r="BA4082" s="91" t="s">
        <v>7804</v>
      </c>
      <c r="BB4082" s="91" t="s">
        <v>361</v>
      </c>
      <c r="BC4082" s="91" t="s">
        <v>362</v>
      </c>
      <c r="BD4082" s="423"/>
      <c r="BE4082">
        <v>4073</v>
      </c>
      <c r="BF4082" s="93" t="s">
        <v>7567</v>
      </c>
      <c r="BG4082" s="311" t="s">
        <v>7803</v>
      </c>
      <c r="BH4082" s="93" t="str">
        <f t="shared" si="129"/>
        <v>Virginia Nottoway</v>
      </c>
      <c r="BI4082" s="93" t="s">
        <v>1799</v>
      </c>
      <c r="BJ4082" s="93"/>
      <c r="BK4082" s="93" t="s">
        <v>1800</v>
      </c>
      <c r="BL4082" s="100" t="s">
        <v>1801</v>
      </c>
      <c r="BM4082" s="95" t="s">
        <v>1802</v>
      </c>
    </row>
    <row r="4083" spans="53:65" ht="15" x14ac:dyDescent="0.25">
      <c r="BA4083" s="90" t="s">
        <v>7805</v>
      </c>
      <c r="BB4083" s="90" t="s">
        <v>361</v>
      </c>
      <c r="BC4083" s="90" t="s">
        <v>362</v>
      </c>
      <c r="BD4083" s="423"/>
      <c r="BE4083">
        <v>4074</v>
      </c>
      <c r="BF4083" s="93" t="s">
        <v>7567</v>
      </c>
      <c r="BG4083" s="311" t="s">
        <v>1492</v>
      </c>
      <c r="BH4083" s="93" t="str">
        <f t="shared" si="129"/>
        <v>Virginia Orange</v>
      </c>
      <c r="BI4083" s="93" t="s">
        <v>197</v>
      </c>
      <c r="BJ4083" s="93" t="s">
        <v>998</v>
      </c>
      <c r="BK4083" s="93" t="s">
        <v>438</v>
      </c>
      <c r="BL4083" s="100" t="str">
        <f>" "</f>
        <v xml:space="preserve"> </v>
      </c>
      <c r="BM4083" s="95" t="s">
        <v>308</v>
      </c>
    </row>
    <row r="4084" spans="53:65" ht="15" x14ac:dyDescent="0.25">
      <c r="BA4084" s="91" t="s">
        <v>7806</v>
      </c>
      <c r="BB4084" s="91" t="s">
        <v>361</v>
      </c>
      <c r="BC4084" s="91" t="s">
        <v>362</v>
      </c>
      <c r="BD4084" s="423"/>
      <c r="BE4084">
        <v>4075</v>
      </c>
      <c r="BF4084" s="93" t="s">
        <v>7567</v>
      </c>
      <c r="BG4084" s="311" t="s">
        <v>1492</v>
      </c>
      <c r="BH4084" s="93" t="str">
        <f t="shared" si="129"/>
        <v>Virginia Orange</v>
      </c>
      <c r="BI4084" s="93" t="s">
        <v>1799</v>
      </c>
      <c r="BJ4084" s="93"/>
      <c r="BK4084" s="93" t="s">
        <v>1800</v>
      </c>
      <c r="BL4084" s="100" t="s">
        <v>1801</v>
      </c>
      <c r="BM4084" s="95" t="s">
        <v>1802</v>
      </c>
    </row>
    <row r="4085" spans="53:65" ht="15" x14ac:dyDescent="0.25">
      <c r="BA4085" s="90" t="s">
        <v>7807</v>
      </c>
      <c r="BB4085" s="90" t="s">
        <v>361</v>
      </c>
      <c r="BC4085" s="90" t="s">
        <v>362</v>
      </c>
      <c r="BD4085" s="423"/>
      <c r="BE4085">
        <v>4076</v>
      </c>
      <c r="BF4085" s="93" t="s">
        <v>7567</v>
      </c>
      <c r="BG4085" s="311" t="s">
        <v>3743</v>
      </c>
      <c r="BH4085" s="93" t="str">
        <f t="shared" si="129"/>
        <v>Virginia Page</v>
      </c>
      <c r="BI4085" s="93" t="s">
        <v>197</v>
      </c>
      <c r="BJ4085" s="93" t="s">
        <v>998</v>
      </c>
      <c r="BK4085" s="93" t="s">
        <v>438</v>
      </c>
      <c r="BL4085" s="100" t="str">
        <f>" "</f>
        <v xml:space="preserve"> </v>
      </c>
      <c r="BM4085" s="95" t="s">
        <v>308</v>
      </c>
    </row>
    <row r="4086" spans="53:65" ht="15" x14ac:dyDescent="0.25">
      <c r="BA4086" s="91" t="s">
        <v>7808</v>
      </c>
      <c r="BB4086" s="91" t="s">
        <v>361</v>
      </c>
      <c r="BC4086" s="91" t="s">
        <v>362</v>
      </c>
      <c r="BD4086" s="423"/>
      <c r="BE4086">
        <v>4077</v>
      </c>
      <c r="BF4086" s="93" t="s">
        <v>7567</v>
      </c>
      <c r="BG4086" s="311" t="s">
        <v>3743</v>
      </c>
      <c r="BH4086" s="93" t="str">
        <f t="shared" si="129"/>
        <v>Virginia Page</v>
      </c>
      <c r="BI4086" s="93" t="s">
        <v>1799</v>
      </c>
      <c r="BJ4086" s="93"/>
      <c r="BK4086" s="93" t="s">
        <v>1800</v>
      </c>
      <c r="BL4086" s="100" t="s">
        <v>1801</v>
      </c>
      <c r="BM4086" s="95" t="s">
        <v>1802</v>
      </c>
    </row>
    <row r="4087" spans="53:65" ht="15" x14ac:dyDescent="0.25">
      <c r="BA4087" s="90" t="s">
        <v>7809</v>
      </c>
      <c r="BB4087" s="90" t="s">
        <v>361</v>
      </c>
      <c r="BC4087" s="90" t="s">
        <v>362</v>
      </c>
      <c r="BD4087" s="423"/>
      <c r="BE4087">
        <v>4078</v>
      </c>
      <c r="BF4087" s="93" t="s">
        <v>7567</v>
      </c>
      <c r="BG4087" s="311" t="s">
        <v>7810</v>
      </c>
      <c r="BH4087" s="93" t="str">
        <f t="shared" si="129"/>
        <v>Virginia Patrick</v>
      </c>
      <c r="BI4087" s="93" t="s">
        <v>197</v>
      </c>
      <c r="BJ4087" s="93" t="s">
        <v>2433</v>
      </c>
      <c r="BK4087" s="93" t="s">
        <v>438</v>
      </c>
      <c r="BL4087" s="100" t="str">
        <f>" "</f>
        <v xml:space="preserve"> </v>
      </c>
      <c r="BM4087" s="95" t="s">
        <v>305</v>
      </c>
    </row>
    <row r="4088" spans="53:65" ht="15" x14ac:dyDescent="0.25">
      <c r="BA4088" s="90" t="s">
        <v>7811</v>
      </c>
      <c r="BB4088" s="90" t="s">
        <v>361</v>
      </c>
      <c r="BC4088" s="90" t="s">
        <v>362</v>
      </c>
      <c r="BD4088" s="423"/>
      <c r="BE4088">
        <v>4079</v>
      </c>
      <c r="BF4088" s="93" t="s">
        <v>7567</v>
      </c>
      <c r="BG4088" s="311" t="s">
        <v>7810</v>
      </c>
      <c r="BH4088" s="93" t="str">
        <f t="shared" si="129"/>
        <v>Virginia Patrick</v>
      </c>
      <c r="BI4088" s="93" t="s">
        <v>1799</v>
      </c>
      <c r="BJ4088" s="93"/>
      <c r="BK4088" s="93" t="s">
        <v>1801</v>
      </c>
      <c r="BL4088" s="100" t="s">
        <v>1801</v>
      </c>
      <c r="BM4088" s="95" t="s">
        <v>1802</v>
      </c>
    </row>
    <row r="4089" spans="53:65" ht="15" x14ac:dyDescent="0.25">
      <c r="BA4089" s="91" t="s">
        <v>7812</v>
      </c>
      <c r="BB4089" s="91" t="s">
        <v>361</v>
      </c>
      <c r="BC4089" s="91" t="s">
        <v>362</v>
      </c>
      <c r="BD4089" s="423"/>
      <c r="BE4089">
        <v>4080</v>
      </c>
      <c r="BF4089" s="93" t="s">
        <v>7567</v>
      </c>
      <c r="BG4089" s="311" t="s">
        <v>7813</v>
      </c>
      <c r="BH4089" s="93" t="str">
        <f t="shared" si="129"/>
        <v>Virginia Petersburg</v>
      </c>
      <c r="BI4089" s="93" t="s">
        <v>197</v>
      </c>
      <c r="BJ4089" s="93" t="s">
        <v>998</v>
      </c>
      <c r="BK4089" s="93" t="s">
        <v>438</v>
      </c>
      <c r="BL4089" s="100" t="str">
        <f>" "</f>
        <v xml:space="preserve"> </v>
      </c>
      <c r="BM4089" s="95" t="s">
        <v>308</v>
      </c>
    </row>
    <row r="4090" spans="53:65" ht="15" x14ac:dyDescent="0.25">
      <c r="BA4090" s="90" t="s">
        <v>7814</v>
      </c>
      <c r="BB4090" s="90" t="s">
        <v>361</v>
      </c>
      <c r="BC4090" s="90" t="s">
        <v>362</v>
      </c>
      <c r="BD4090" s="423"/>
      <c r="BE4090">
        <v>4081</v>
      </c>
      <c r="BF4090" s="93" t="s">
        <v>7567</v>
      </c>
      <c r="BG4090" s="311" t="s">
        <v>7813</v>
      </c>
      <c r="BH4090" s="93" t="str">
        <f t="shared" si="129"/>
        <v>Virginia Petersburg</v>
      </c>
      <c r="BI4090" s="93" t="s">
        <v>1799</v>
      </c>
      <c r="BJ4090" s="93"/>
      <c r="BK4090" s="93" t="s">
        <v>1800</v>
      </c>
      <c r="BL4090" s="100" t="s">
        <v>1801</v>
      </c>
      <c r="BM4090" s="95" t="s">
        <v>1802</v>
      </c>
    </row>
    <row r="4091" spans="53:65" ht="15" x14ac:dyDescent="0.25">
      <c r="BA4091" s="91" t="s">
        <v>7815</v>
      </c>
      <c r="BB4091" s="91" t="s">
        <v>361</v>
      </c>
      <c r="BC4091" s="91" t="s">
        <v>362</v>
      </c>
      <c r="BD4091" s="423"/>
      <c r="BE4091">
        <v>4082</v>
      </c>
      <c r="BF4091" s="93" t="s">
        <v>7567</v>
      </c>
      <c r="BG4091" s="311" t="s">
        <v>7816</v>
      </c>
      <c r="BH4091" s="93" t="str">
        <f t="shared" si="129"/>
        <v>Virginia Pittsylvania</v>
      </c>
      <c r="BI4091" s="93" t="s">
        <v>197</v>
      </c>
      <c r="BJ4091" s="93" t="s">
        <v>2433</v>
      </c>
      <c r="BK4091" s="93" t="s">
        <v>438</v>
      </c>
      <c r="BL4091" s="100" t="str">
        <f>" "</f>
        <v xml:space="preserve"> </v>
      </c>
      <c r="BM4091" s="95" t="s">
        <v>305</v>
      </c>
    </row>
    <row r="4092" spans="53:65" ht="15" x14ac:dyDescent="0.25">
      <c r="BA4092" s="91" t="s">
        <v>7817</v>
      </c>
      <c r="BB4092" s="91" t="s">
        <v>361</v>
      </c>
      <c r="BC4092" s="91" t="s">
        <v>362</v>
      </c>
      <c r="BD4092" s="423"/>
      <c r="BE4092">
        <v>4083</v>
      </c>
      <c r="BF4092" s="93" t="s">
        <v>7567</v>
      </c>
      <c r="BG4092" s="311" t="s">
        <v>7816</v>
      </c>
      <c r="BH4092" s="93" t="str">
        <f t="shared" si="129"/>
        <v>Virginia Pittsylvania</v>
      </c>
      <c r="BI4092" s="93" t="s">
        <v>1799</v>
      </c>
      <c r="BJ4092" s="93"/>
      <c r="BK4092" s="93" t="s">
        <v>1801</v>
      </c>
      <c r="BL4092" s="100" t="s">
        <v>1801</v>
      </c>
      <c r="BM4092" s="95" t="s">
        <v>1802</v>
      </c>
    </row>
    <row r="4093" spans="53:65" ht="15" x14ac:dyDescent="0.25">
      <c r="BA4093" s="90" t="s">
        <v>7818</v>
      </c>
      <c r="BB4093" s="90" t="s">
        <v>361</v>
      </c>
      <c r="BC4093" s="90" t="s">
        <v>362</v>
      </c>
      <c r="BD4093" s="423"/>
      <c r="BE4093">
        <v>4084</v>
      </c>
      <c r="BF4093" s="93" t="s">
        <v>7567</v>
      </c>
      <c r="BG4093" s="311" t="s">
        <v>7819</v>
      </c>
      <c r="BH4093" s="93" t="str">
        <f t="shared" si="129"/>
        <v>Virginia Poquoson</v>
      </c>
      <c r="BI4093" s="93" t="s">
        <v>197</v>
      </c>
      <c r="BJ4093" s="93" t="s">
        <v>998</v>
      </c>
      <c r="BK4093" s="93" t="s">
        <v>438</v>
      </c>
      <c r="BL4093" s="100" t="str">
        <f>" "</f>
        <v xml:space="preserve"> </v>
      </c>
      <c r="BM4093" s="95" t="s">
        <v>308</v>
      </c>
    </row>
    <row r="4094" spans="53:65" ht="15" x14ac:dyDescent="0.25">
      <c r="BA4094" s="91" t="s">
        <v>7820</v>
      </c>
      <c r="BB4094" s="91" t="s">
        <v>361</v>
      </c>
      <c r="BC4094" s="91" t="s">
        <v>362</v>
      </c>
      <c r="BD4094" s="423"/>
      <c r="BE4094">
        <v>4085</v>
      </c>
      <c r="BF4094" s="93" t="s">
        <v>7567</v>
      </c>
      <c r="BG4094" s="311" t="s">
        <v>7819</v>
      </c>
      <c r="BH4094" s="93" t="str">
        <f t="shared" si="129"/>
        <v>Virginia Poquoson</v>
      </c>
      <c r="BI4094" s="93" t="s">
        <v>1799</v>
      </c>
      <c r="BJ4094" s="93"/>
      <c r="BK4094" s="93" t="s">
        <v>1800</v>
      </c>
      <c r="BL4094" s="100" t="s">
        <v>1801</v>
      </c>
      <c r="BM4094" s="95" t="s">
        <v>1802</v>
      </c>
    </row>
    <row r="4095" spans="53:65" ht="15" x14ac:dyDescent="0.25">
      <c r="BA4095" s="90" t="s">
        <v>7821</v>
      </c>
      <c r="BB4095" s="90" t="s">
        <v>361</v>
      </c>
      <c r="BC4095" s="90" t="s">
        <v>362</v>
      </c>
      <c r="BD4095" s="423"/>
      <c r="BE4095">
        <v>4086</v>
      </c>
      <c r="BF4095" s="93" t="s">
        <v>7567</v>
      </c>
      <c r="BG4095" s="311" t="s">
        <v>7822</v>
      </c>
      <c r="BH4095" s="93" t="str">
        <f t="shared" si="129"/>
        <v>Virginia Portsmouth City</v>
      </c>
      <c r="BI4095" s="93" t="s">
        <v>197</v>
      </c>
      <c r="BJ4095" s="93" t="s">
        <v>998</v>
      </c>
      <c r="BK4095" s="93" t="s">
        <v>438</v>
      </c>
      <c r="BL4095" s="100" t="str">
        <f>" "</f>
        <v xml:space="preserve"> </v>
      </c>
      <c r="BM4095" s="95" t="s">
        <v>308</v>
      </c>
    </row>
    <row r="4096" spans="53:65" ht="15" x14ac:dyDescent="0.25">
      <c r="BA4096" s="90" t="s">
        <v>7823</v>
      </c>
      <c r="BB4096" s="90" t="s">
        <v>361</v>
      </c>
      <c r="BC4096" s="90" t="s">
        <v>362</v>
      </c>
      <c r="BD4096" s="423"/>
      <c r="BE4096">
        <v>4087</v>
      </c>
      <c r="BF4096" s="93" t="s">
        <v>7567</v>
      </c>
      <c r="BG4096" s="311" t="s">
        <v>7822</v>
      </c>
      <c r="BH4096" s="93" t="str">
        <f t="shared" si="129"/>
        <v>Virginia Portsmouth City</v>
      </c>
      <c r="BI4096" s="93" t="s">
        <v>1799</v>
      </c>
      <c r="BJ4096" s="93"/>
      <c r="BK4096" s="93" t="s">
        <v>1800</v>
      </c>
      <c r="BL4096" s="100" t="s">
        <v>1801</v>
      </c>
      <c r="BM4096" s="95" t="s">
        <v>1802</v>
      </c>
    </row>
    <row r="4097" spans="53:65" ht="15" x14ac:dyDescent="0.25">
      <c r="BA4097" s="91" t="s">
        <v>7824</v>
      </c>
      <c r="BB4097" s="91" t="s">
        <v>361</v>
      </c>
      <c r="BC4097" s="91" t="s">
        <v>362</v>
      </c>
      <c r="BD4097" s="423"/>
      <c r="BE4097">
        <v>4088</v>
      </c>
      <c r="BF4097" s="93" t="s">
        <v>7567</v>
      </c>
      <c r="BG4097" s="311" t="s">
        <v>7825</v>
      </c>
      <c r="BH4097" s="93" t="str">
        <f t="shared" si="129"/>
        <v>Virginia Powhatan</v>
      </c>
      <c r="BI4097" s="93" t="s">
        <v>197</v>
      </c>
      <c r="BJ4097" s="93" t="s">
        <v>998</v>
      </c>
      <c r="BK4097" s="93" t="s">
        <v>438</v>
      </c>
      <c r="BL4097" s="100" t="str">
        <f>" "</f>
        <v xml:space="preserve"> </v>
      </c>
      <c r="BM4097" s="95" t="s">
        <v>308</v>
      </c>
    </row>
    <row r="4098" spans="53:65" ht="15" x14ac:dyDescent="0.25">
      <c r="BA4098" s="90" t="s">
        <v>7826</v>
      </c>
      <c r="BB4098" s="90" t="s">
        <v>361</v>
      </c>
      <c r="BC4098" s="90" t="s">
        <v>362</v>
      </c>
      <c r="BD4098" s="423"/>
      <c r="BE4098">
        <v>4089</v>
      </c>
      <c r="BF4098" s="93" t="s">
        <v>7567</v>
      </c>
      <c r="BG4098" s="311" t="s">
        <v>7825</v>
      </c>
      <c r="BH4098" s="93" t="str">
        <f t="shared" si="129"/>
        <v>Virginia Powhatan</v>
      </c>
      <c r="BI4098" s="93" t="s">
        <v>1799</v>
      </c>
      <c r="BJ4098" s="93"/>
      <c r="BK4098" s="93" t="s">
        <v>1800</v>
      </c>
      <c r="BL4098" s="100" t="s">
        <v>1801</v>
      </c>
      <c r="BM4098" s="95" t="s">
        <v>1802</v>
      </c>
    </row>
    <row r="4099" spans="53:65" ht="15" x14ac:dyDescent="0.25">
      <c r="BA4099" s="91" t="s">
        <v>7827</v>
      </c>
      <c r="BB4099" s="91" t="s">
        <v>361</v>
      </c>
      <c r="BC4099" s="91" t="s">
        <v>362</v>
      </c>
      <c r="BD4099" s="423"/>
      <c r="BE4099">
        <v>4090</v>
      </c>
      <c r="BF4099" s="93" t="s">
        <v>7567</v>
      </c>
      <c r="BG4099" s="311" t="s">
        <v>7828</v>
      </c>
      <c r="BH4099" s="93" t="str">
        <f t="shared" si="129"/>
        <v>Virginia Prince Edward</v>
      </c>
      <c r="BI4099" s="93" t="s">
        <v>197</v>
      </c>
      <c r="BJ4099" s="93" t="s">
        <v>998</v>
      </c>
      <c r="BK4099" s="93" t="s">
        <v>438</v>
      </c>
      <c r="BL4099" s="100" t="str">
        <f>" "</f>
        <v xml:space="preserve"> </v>
      </c>
      <c r="BM4099" s="95" t="s">
        <v>308</v>
      </c>
    </row>
    <row r="4100" spans="53:65" ht="15" x14ac:dyDescent="0.25">
      <c r="BA4100" s="91" t="s">
        <v>7829</v>
      </c>
      <c r="BB4100" s="91" t="s">
        <v>361</v>
      </c>
      <c r="BC4100" s="91" t="s">
        <v>362</v>
      </c>
      <c r="BD4100" s="423"/>
      <c r="BE4100">
        <v>4091</v>
      </c>
      <c r="BF4100" s="93" t="s">
        <v>7567</v>
      </c>
      <c r="BG4100" s="311" t="s">
        <v>7828</v>
      </c>
      <c r="BH4100" s="93" t="str">
        <f t="shared" si="129"/>
        <v>Virginia Prince Edward</v>
      </c>
      <c r="BI4100" s="93" t="s">
        <v>1799</v>
      </c>
      <c r="BJ4100" s="93"/>
      <c r="BK4100" s="93" t="s">
        <v>1800</v>
      </c>
      <c r="BL4100" s="100" t="s">
        <v>1801</v>
      </c>
      <c r="BM4100" s="95" t="s">
        <v>1802</v>
      </c>
    </row>
    <row r="4101" spans="53:65" ht="15" x14ac:dyDescent="0.25">
      <c r="BA4101" s="90" t="s">
        <v>7830</v>
      </c>
      <c r="BB4101" s="90" t="s">
        <v>361</v>
      </c>
      <c r="BC4101" s="90" t="s">
        <v>362</v>
      </c>
      <c r="BD4101" s="423"/>
      <c r="BE4101">
        <v>4092</v>
      </c>
      <c r="BF4101" s="93" t="s">
        <v>7567</v>
      </c>
      <c r="BG4101" s="311" t="s">
        <v>7831</v>
      </c>
      <c r="BH4101" s="93" t="str">
        <f t="shared" si="129"/>
        <v>Virginia Prince George</v>
      </c>
      <c r="BI4101" s="93" t="s">
        <v>197</v>
      </c>
      <c r="BJ4101" s="93" t="s">
        <v>998</v>
      </c>
      <c r="BK4101" s="93" t="s">
        <v>438</v>
      </c>
      <c r="BL4101" s="100" t="str">
        <f>" "</f>
        <v xml:space="preserve"> </v>
      </c>
      <c r="BM4101" s="95" t="s">
        <v>308</v>
      </c>
    </row>
    <row r="4102" spans="53:65" ht="15" x14ac:dyDescent="0.25">
      <c r="BA4102" s="91" t="s">
        <v>7832</v>
      </c>
      <c r="BB4102" s="91" t="s">
        <v>361</v>
      </c>
      <c r="BC4102" s="91" t="s">
        <v>362</v>
      </c>
      <c r="BD4102" s="423"/>
      <c r="BE4102">
        <v>4093</v>
      </c>
      <c r="BF4102" s="93" t="s">
        <v>7567</v>
      </c>
      <c r="BG4102" s="311" t="s">
        <v>7831</v>
      </c>
      <c r="BH4102" s="93" t="str">
        <f t="shared" si="129"/>
        <v>Virginia Prince George</v>
      </c>
      <c r="BI4102" s="93" t="s">
        <v>1799</v>
      </c>
      <c r="BJ4102" s="93"/>
      <c r="BK4102" s="93" t="s">
        <v>1800</v>
      </c>
      <c r="BL4102" s="100" t="s">
        <v>1801</v>
      </c>
      <c r="BM4102" s="95" t="s">
        <v>1802</v>
      </c>
    </row>
    <row r="4103" spans="53:65" ht="15" x14ac:dyDescent="0.25">
      <c r="BA4103" s="90" t="s">
        <v>7833</v>
      </c>
      <c r="BB4103" s="90" t="s">
        <v>361</v>
      </c>
      <c r="BC4103" s="90" t="s">
        <v>362</v>
      </c>
      <c r="BD4103" s="423"/>
      <c r="BE4103">
        <v>4094</v>
      </c>
      <c r="BF4103" s="93" t="s">
        <v>7567</v>
      </c>
      <c r="BG4103" s="311" t="s">
        <v>7834</v>
      </c>
      <c r="BH4103" s="93" t="str">
        <f t="shared" si="129"/>
        <v>Virginia Prince William</v>
      </c>
      <c r="BI4103" s="93" t="s">
        <v>197</v>
      </c>
      <c r="BJ4103" s="93" t="s">
        <v>998</v>
      </c>
      <c r="BK4103" s="93" t="s">
        <v>438</v>
      </c>
      <c r="BL4103" s="100" t="str">
        <f>" "</f>
        <v xml:space="preserve"> </v>
      </c>
      <c r="BM4103" s="95" t="s">
        <v>308</v>
      </c>
    </row>
    <row r="4104" spans="53:65" ht="15" x14ac:dyDescent="0.25">
      <c r="BA4104" s="90" t="s">
        <v>7835</v>
      </c>
      <c r="BB4104" s="90" t="s">
        <v>361</v>
      </c>
      <c r="BC4104" s="90" t="s">
        <v>362</v>
      </c>
      <c r="BD4104" s="423"/>
      <c r="BE4104">
        <v>4095</v>
      </c>
      <c r="BF4104" s="93" t="s">
        <v>7567</v>
      </c>
      <c r="BG4104" s="311" t="s">
        <v>7834</v>
      </c>
      <c r="BH4104" s="93" t="str">
        <f t="shared" si="129"/>
        <v>Virginia Prince William</v>
      </c>
      <c r="BI4104" s="93" t="s">
        <v>1799</v>
      </c>
      <c r="BJ4104" s="93"/>
      <c r="BK4104" s="93" t="s">
        <v>1800</v>
      </c>
      <c r="BL4104" s="100" t="s">
        <v>1801</v>
      </c>
      <c r="BM4104" s="95" t="s">
        <v>1802</v>
      </c>
    </row>
    <row r="4105" spans="53:65" ht="15" x14ac:dyDescent="0.25">
      <c r="BA4105" s="91" t="s">
        <v>7836</v>
      </c>
      <c r="BB4105" s="91" t="s">
        <v>361</v>
      </c>
      <c r="BC4105" s="91" t="s">
        <v>362</v>
      </c>
      <c r="BD4105" s="423"/>
      <c r="BE4105">
        <v>4096</v>
      </c>
      <c r="BF4105" s="93" t="s">
        <v>7567</v>
      </c>
      <c r="BG4105" s="311" t="s">
        <v>1361</v>
      </c>
      <c r="BH4105" s="93" t="str">
        <f t="shared" si="129"/>
        <v>Virginia Pulaski</v>
      </c>
      <c r="BI4105" s="93" t="s">
        <v>197</v>
      </c>
      <c r="BJ4105" s="93" t="s">
        <v>2433</v>
      </c>
      <c r="BK4105" s="93" t="s">
        <v>438</v>
      </c>
      <c r="BL4105" s="100" t="str">
        <f>" "</f>
        <v xml:space="preserve"> </v>
      </c>
      <c r="BM4105" s="95" t="s">
        <v>305</v>
      </c>
    </row>
    <row r="4106" spans="53:65" ht="15" x14ac:dyDescent="0.25">
      <c r="BA4106" s="90" t="s">
        <v>7837</v>
      </c>
      <c r="BB4106" s="90" t="s">
        <v>361</v>
      </c>
      <c r="BC4106" s="90" t="s">
        <v>362</v>
      </c>
      <c r="BD4106" s="423"/>
      <c r="BE4106">
        <v>4097</v>
      </c>
      <c r="BF4106" s="93" t="s">
        <v>7567</v>
      </c>
      <c r="BG4106" s="311" t="s">
        <v>1361</v>
      </c>
      <c r="BH4106" s="93" t="str">
        <f t="shared" si="129"/>
        <v>Virginia Pulaski</v>
      </c>
      <c r="BI4106" s="93" t="s">
        <v>1799</v>
      </c>
      <c r="BJ4106" s="93"/>
      <c r="BK4106" s="93" t="s">
        <v>1801</v>
      </c>
      <c r="BL4106" s="100" t="s">
        <v>1801</v>
      </c>
      <c r="BM4106" s="95" t="s">
        <v>1802</v>
      </c>
    </row>
    <row r="4107" spans="53:65" ht="15" x14ac:dyDescent="0.25">
      <c r="BA4107" s="91" t="s">
        <v>7838</v>
      </c>
      <c r="BB4107" s="91" t="s">
        <v>361</v>
      </c>
      <c r="BC4107" s="91" t="s">
        <v>362</v>
      </c>
      <c r="BD4107" s="423"/>
      <c r="BE4107">
        <v>4098</v>
      </c>
      <c r="BF4107" s="93" t="s">
        <v>7567</v>
      </c>
      <c r="BG4107" s="311" t="s">
        <v>7839</v>
      </c>
      <c r="BH4107" s="93" t="str">
        <f t="shared" si="129"/>
        <v>Virginia Radford</v>
      </c>
      <c r="BI4107" s="93" t="s">
        <v>197</v>
      </c>
      <c r="BJ4107" s="93" t="s">
        <v>2433</v>
      </c>
      <c r="BK4107" s="93" t="s">
        <v>438</v>
      </c>
      <c r="BL4107" s="100" t="str">
        <f>" "</f>
        <v xml:space="preserve"> </v>
      </c>
      <c r="BM4107" s="95" t="s">
        <v>305</v>
      </c>
    </row>
    <row r="4108" spans="53:65" ht="15" x14ac:dyDescent="0.25">
      <c r="BA4108" s="91" t="s">
        <v>7840</v>
      </c>
      <c r="BB4108" s="91" t="s">
        <v>361</v>
      </c>
      <c r="BC4108" s="91" t="s">
        <v>362</v>
      </c>
      <c r="BD4108" s="423"/>
      <c r="BE4108">
        <v>4099</v>
      </c>
      <c r="BF4108" s="93" t="s">
        <v>7567</v>
      </c>
      <c r="BG4108" s="311" t="s">
        <v>7839</v>
      </c>
      <c r="BH4108" s="93" t="str">
        <f t="shared" si="129"/>
        <v>Virginia Radford</v>
      </c>
      <c r="BI4108" s="93" t="s">
        <v>1799</v>
      </c>
      <c r="BJ4108" s="93"/>
      <c r="BK4108" s="93" t="s">
        <v>1801</v>
      </c>
      <c r="BL4108" s="100" t="s">
        <v>1801</v>
      </c>
      <c r="BM4108" s="95" t="s">
        <v>1802</v>
      </c>
    </row>
    <row r="4109" spans="53:65" ht="15" x14ac:dyDescent="0.25">
      <c r="BA4109" s="90" t="s">
        <v>7841</v>
      </c>
      <c r="BB4109" s="90" t="s">
        <v>361</v>
      </c>
      <c r="BC4109" s="90" t="s">
        <v>362</v>
      </c>
      <c r="BD4109" s="423"/>
      <c r="BE4109">
        <v>4100</v>
      </c>
      <c r="BF4109" s="93" t="s">
        <v>7567</v>
      </c>
      <c r="BG4109" s="311" t="s">
        <v>7842</v>
      </c>
      <c r="BH4109" s="93" t="str">
        <f t="shared" si="129"/>
        <v>Virginia Rappahannock</v>
      </c>
      <c r="BI4109" s="93" t="s">
        <v>197</v>
      </c>
      <c r="BJ4109" s="93" t="s">
        <v>998</v>
      </c>
      <c r="BK4109" s="93" t="s">
        <v>438</v>
      </c>
      <c r="BL4109" s="100" t="str">
        <f>" "</f>
        <v xml:space="preserve"> </v>
      </c>
      <c r="BM4109" s="95" t="s">
        <v>308</v>
      </c>
    </row>
    <row r="4110" spans="53:65" ht="15" x14ac:dyDescent="0.25">
      <c r="BA4110" s="91" t="s">
        <v>7843</v>
      </c>
      <c r="BB4110" s="91" t="s">
        <v>361</v>
      </c>
      <c r="BC4110" s="91" t="s">
        <v>362</v>
      </c>
      <c r="BD4110" s="423"/>
      <c r="BE4110">
        <v>4101</v>
      </c>
      <c r="BF4110" s="93" t="s">
        <v>7567</v>
      </c>
      <c r="BG4110" s="311" t="s">
        <v>7842</v>
      </c>
      <c r="BH4110" s="93" t="str">
        <f t="shared" si="129"/>
        <v>Virginia Rappahannock</v>
      </c>
      <c r="BI4110" s="93" t="s">
        <v>1799</v>
      </c>
      <c r="BJ4110" s="93"/>
      <c r="BK4110" s="93" t="s">
        <v>1800</v>
      </c>
      <c r="BL4110" s="100" t="s">
        <v>1801</v>
      </c>
      <c r="BM4110" s="95" t="s">
        <v>1802</v>
      </c>
    </row>
    <row r="4111" spans="53:65" ht="15" x14ac:dyDescent="0.25">
      <c r="BA4111" s="90" t="s">
        <v>7844</v>
      </c>
      <c r="BB4111" s="90" t="s">
        <v>361</v>
      </c>
      <c r="BC4111" s="90" t="s">
        <v>362</v>
      </c>
      <c r="BD4111" s="423"/>
      <c r="BE4111">
        <v>4102</v>
      </c>
      <c r="BF4111" s="93" t="s">
        <v>7567</v>
      </c>
      <c r="BG4111" s="311" t="s">
        <v>2711</v>
      </c>
      <c r="BH4111" s="93" t="str">
        <f t="shared" si="129"/>
        <v>Virginia Richmond</v>
      </c>
      <c r="BI4111" s="93" t="s">
        <v>197</v>
      </c>
      <c r="BJ4111" s="93" t="s">
        <v>998</v>
      </c>
      <c r="BK4111" s="93" t="s">
        <v>438</v>
      </c>
      <c r="BL4111" s="100" t="str">
        <f>" "</f>
        <v xml:space="preserve"> </v>
      </c>
      <c r="BM4111" s="95" t="s">
        <v>308</v>
      </c>
    </row>
    <row r="4112" spans="53:65" ht="15" x14ac:dyDescent="0.25">
      <c r="BA4112" s="91" t="s">
        <v>7845</v>
      </c>
      <c r="BB4112" s="91" t="s">
        <v>361</v>
      </c>
      <c r="BC4112" s="91" t="s">
        <v>362</v>
      </c>
      <c r="BD4112" s="423"/>
      <c r="BE4112">
        <v>4103</v>
      </c>
      <c r="BF4112" s="93" t="s">
        <v>7567</v>
      </c>
      <c r="BG4112" s="311" t="s">
        <v>2711</v>
      </c>
      <c r="BH4112" s="93" t="str">
        <f t="shared" si="129"/>
        <v>Virginia Richmond</v>
      </c>
      <c r="BI4112" s="93" t="s">
        <v>1799</v>
      </c>
      <c r="BJ4112" s="93"/>
      <c r="BK4112" s="93" t="s">
        <v>1800</v>
      </c>
      <c r="BL4112" s="100" t="s">
        <v>1801</v>
      </c>
      <c r="BM4112" s="95" t="s">
        <v>1802</v>
      </c>
    </row>
    <row r="4113" spans="53:65" ht="15" x14ac:dyDescent="0.25">
      <c r="BA4113" s="90" t="s">
        <v>7846</v>
      </c>
      <c r="BB4113" s="90" t="s">
        <v>361</v>
      </c>
      <c r="BC4113" s="90" t="s">
        <v>362</v>
      </c>
      <c r="BD4113" s="423"/>
      <c r="BE4113">
        <v>4104</v>
      </c>
      <c r="BF4113" s="93" t="s">
        <v>7567</v>
      </c>
      <c r="BG4113" s="311" t="s">
        <v>7847</v>
      </c>
      <c r="BH4113" s="93" t="str">
        <f t="shared" si="129"/>
        <v>Virginia Richmond city</v>
      </c>
      <c r="BI4113" s="93" t="s">
        <v>197</v>
      </c>
      <c r="BJ4113" s="93" t="s">
        <v>998</v>
      </c>
      <c r="BK4113" s="93" t="s">
        <v>438</v>
      </c>
      <c r="BL4113" s="100" t="str">
        <f>" "</f>
        <v xml:space="preserve"> </v>
      </c>
      <c r="BM4113" s="95" t="s">
        <v>308</v>
      </c>
    </row>
    <row r="4114" spans="53:65" ht="15" x14ac:dyDescent="0.25">
      <c r="BA4114" s="90" t="s">
        <v>7848</v>
      </c>
      <c r="BB4114" s="90" t="s">
        <v>361</v>
      </c>
      <c r="BC4114" s="90" t="s">
        <v>362</v>
      </c>
      <c r="BD4114" s="423"/>
      <c r="BE4114">
        <v>4105</v>
      </c>
      <c r="BF4114" s="93" t="s">
        <v>7567</v>
      </c>
      <c r="BG4114" s="311" t="s">
        <v>7847</v>
      </c>
      <c r="BH4114" s="93" t="str">
        <f t="shared" si="129"/>
        <v>Virginia Richmond city</v>
      </c>
      <c r="BI4114" s="93" t="s">
        <v>1799</v>
      </c>
      <c r="BJ4114" s="93"/>
      <c r="BK4114" s="93" t="s">
        <v>1800</v>
      </c>
      <c r="BL4114" s="100" t="s">
        <v>1801</v>
      </c>
      <c r="BM4114" s="95" t="s">
        <v>1802</v>
      </c>
    </row>
    <row r="4115" spans="53:65" ht="15" x14ac:dyDescent="0.25">
      <c r="BA4115" s="91" t="s">
        <v>7849</v>
      </c>
      <c r="BB4115" s="91" t="s">
        <v>361</v>
      </c>
      <c r="BC4115" s="91" t="s">
        <v>362</v>
      </c>
      <c r="BD4115" s="423"/>
      <c r="BE4115">
        <v>4106</v>
      </c>
      <c r="BF4115" s="93" t="s">
        <v>7567</v>
      </c>
      <c r="BG4115" s="311" t="s">
        <v>7850</v>
      </c>
      <c r="BH4115" s="93" t="str">
        <f t="shared" si="129"/>
        <v>Virginia Roanoke</v>
      </c>
      <c r="BI4115" s="93" t="s">
        <v>197</v>
      </c>
      <c r="BJ4115" s="93" t="s">
        <v>2433</v>
      </c>
      <c r="BK4115" s="93" t="s">
        <v>438</v>
      </c>
      <c r="BL4115" s="100" t="str">
        <f>" "</f>
        <v xml:space="preserve"> </v>
      </c>
      <c r="BM4115" s="95" t="s">
        <v>305</v>
      </c>
    </row>
    <row r="4116" spans="53:65" ht="15" x14ac:dyDescent="0.25">
      <c r="BA4116" s="90" t="s">
        <v>7851</v>
      </c>
      <c r="BB4116" s="90" t="s">
        <v>361</v>
      </c>
      <c r="BC4116" s="90" t="s">
        <v>362</v>
      </c>
      <c r="BD4116" s="423"/>
      <c r="BE4116">
        <v>4107</v>
      </c>
      <c r="BF4116" s="93" t="s">
        <v>7567</v>
      </c>
      <c r="BG4116" s="311" t="s">
        <v>7850</v>
      </c>
      <c r="BH4116" s="93" t="str">
        <f t="shared" si="129"/>
        <v>Virginia Roanoke</v>
      </c>
      <c r="BI4116" s="93" t="s">
        <v>1799</v>
      </c>
      <c r="BJ4116" s="93"/>
      <c r="BK4116" s="93" t="s">
        <v>1801</v>
      </c>
      <c r="BL4116" s="100" t="s">
        <v>1801</v>
      </c>
      <c r="BM4116" s="95" t="s">
        <v>1802</v>
      </c>
    </row>
    <row r="4117" spans="53:65" ht="15" x14ac:dyDescent="0.25">
      <c r="BA4117" s="91" t="s">
        <v>7852</v>
      </c>
      <c r="BB4117" s="91" t="s">
        <v>361</v>
      </c>
      <c r="BC4117" s="91" t="s">
        <v>362</v>
      </c>
      <c r="BD4117" s="423"/>
      <c r="BE4117">
        <v>4108</v>
      </c>
      <c r="BF4117" s="93" t="s">
        <v>7567</v>
      </c>
      <c r="BG4117" s="311" t="s">
        <v>7853</v>
      </c>
      <c r="BH4117" s="93" t="str">
        <f t="shared" si="129"/>
        <v>Virginia Roanoke city</v>
      </c>
      <c r="BI4117" s="93" t="s">
        <v>197</v>
      </c>
      <c r="BJ4117" s="93" t="s">
        <v>2433</v>
      </c>
      <c r="BK4117" s="93" t="s">
        <v>438</v>
      </c>
      <c r="BL4117" s="100" t="str">
        <f>" "</f>
        <v xml:space="preserve"> </v>
      </c>
      <c r="BM4117" s="95" t="s">
        <v>305</v>
      </c>
    </row>
    <row r="4118" spans="53:65" ht="15" x14ac:dyDescent="0.25">
      <c r="BA4118" s="91" t="s">
        <v>7854</v>
      </c>
      <c r="BB4118" s="91" t="s">
        <v>361</v>
      </c>
      <c r="BC4118" s="91" t="s">
        <v>362</v>
      </c>
      <c r="BD4118" s="423"/>
      <c r="BE4118">
        <v>4109</v>
      </c>
      <c r="BF4118" s="93" t="s">
        <v>7567</v>
      </c>
      <c r="BG4118" s="311" t="s">
        <v>7853</v>
      </c>
      <c r="BH4118" s="93" t="str">
        <f t="shared" si="129"/>
        <v>Virginia Roanoke city</v>
      </c>
      <c r="BI4118" s="93" t="s">
        <v>1799</v>
      </c>
      <c r="BJ4118" s="93"/>
      <c r="BK4118" s="93" t="s">
        <v>1800</v>
      </c>
      <c r="BL4118" s="100" t="s">
        <v>1801</v>
      </c>
      <c r="BM4118" s="95" t="s">
        <v>1802</v>
      </c>
    </row>
    <row r="4119" spans="53:65" ht="15" x14ac:dyDescent="0.25">
      <c r="BA4119" s="90" t="s">
        <v>7855</v>
      </c>
      <c r="BB4119" s="90" t="s">
        <v>361</v>
      </c>
      <c r="BC4119" s="90" t="s">
        <v>362</v>
      </c>
      <c r="BD4119" s="423"/>
      <c r="BE4119">
        <v>4110</v>
      </c>
      <c r="BF4119" s="93" t="s">
        <v>7567</v>
      </c>
      <c r="BG4119" s="311" t="s">
        <v>7856</v>
      </c>
      <c r="BH4119" s="93" t="str">
        <f t="shared" si="129"/>
        <v>Virginia Rockbridge</v>
      </c>
      <c r="BI4119" s="93" t="s">
        <v>197</v>
      </c>
      <c r="BJ4119" s="93" t="s">
        <v>998</v>
      </c>
      <c r="BK4119" s="93" t="s">
        <v>438</v>
      </c>
      <c r="BL4119" s="100" t="str">
        <f>" "</f>
        <v xml:space="preserve"> </v>
      </c>
      <c r="BM4119" s="95" t="s">
        <v>308</v>
      </c>
    </row>
    <row r="4120" spans="53:65" ht="15" x14ac:dyDescent="0.25">
      <c r="BA4120" s="91" t="s">
        <v>7857</v>
      </c>
      <c r="BB4120" s="91" t="s">
        <v>361</v>
      </c>
      <c r="BC4120" s="91" t="s">
        <v>362</v>
      </c>
      <c r="BD4120" s="423"/>
      <c r="BE4120">
        <v>4111</v>
      </c>
      <c r="BF4120" s="93" t="s">
        <v>7567</v>
      </c>
      <c r="BG4120" s="311" t="s">
        <v>7856</v>
      </c>
      <c r="BH4120" s="93" t="str">
        <f t="shared" si="129"/>
        <v>Virginia Rockbridge</v>
      </c>
      <c r="BI4120" s="93" t="s">
        <v>1799</v>
      </c>
      <c r="BJ4120" s="93"/>
      <c r="BK4120" s="93" t="s">
        <v>1801</v>
      </c>
      <c r="BL4120" s="100" t="s">
        <v>1801</v>
      </c>
      <c r="BM4120" s="95" t="s">
        <v>1802</v>
      </c>
    </row>
    <row r="4121" spans="53:65" ht="15" x14ac:dyDescent="0.25">
      <c r="BA4121" s="90" t="s">
        <v>7858</v>
      </c>
      <c r="BB4121" s="90" t="s">
        <v>361</v>
      </c>
      <c r="BC4121" s="90" t="s">
        <v>362</v>
      </c>
      <c r="BD4121" s="423"/>
      <c r="BE4121">
        <v>4112</v>
      </c>
      <c r="BF4121" s="93" t="s">
        <v>7567</v>
      </c>
      <c r="BG4121" s="311" t="s">
        <v>5519</v>
      </c>
      <c r="BH4121" s="93" t="str">
        <f t="shared" si="129"/>
        <v>Virginia Rockingham</v>
      </c>
      <c r="BI4121" s="93" t="s">
        <v>197</v>
      </c>
      <c r="BJ4121" s="93" t="s">
        <v>998</v>
      </c>
      <c r="BK4121" s="93" t="s">
        <v>438</v>
      </c>
      <c r="BL4121" s="100" t="str">
        <f>" "</f>
        <v xml:space="preserve"> </v>
      </c>
      <c r="BM4121" s="95" t="s">
        <v>308</v>
      </c>
    </row>
    <row r="4122" spans="53:65" ht="15" x14ac:dyDescent="0.25">
      <c r="BA4122" s="90" t="s">
        <v>7859</v>
      </c>
      <c r="BB4122" s="90" t="s">
        <v>361</v>
      </c>
      <c r="BC4122" s="90" t="s">
        <v>362</v>
      </c>
      <c r="BD4122" s="423"/>
      <c r="BE4122">
        <v>4113</v>
      </c>
      <c r="BF4122" s="93" t="s">
        <v>7567</v>
      </c>
      <c r="BG4122" s="311" t="s">
        <v>5519</v>
      </c>
      <c r="BH4122" s="93" t="str">
        <f t="shared" si="129"/>
        <v>Virginia Rockingham</v>
      </c>
      <c r="BI4122" s="93" t="s">
        <v>1799</v>
      </c>
      <c r="BJ4122" s="93"/>
      <c r="BK4122" s="93" t="s">
        <v>1801</v>
      </c>
      <c r="BL4122" s="100" t="s">
        <v>1801</v>
      </c>
      <c r="BM4122" s="95" t="s">
        <v>1802</v>
      </c>
    </row>
    <row r="4123" spans="53:65" ht="15" x14ac:dyDescent="0.25">
      <c r="BA4123" s="91" t="s">
        <v>7860</v>
      </c>
      <c r="BB4123" s="91" t="s">
        <v>361</v>
      </c>
      <c r="BC4123" s="91" t="s">
        <v>7861</v>
      </c>
      <c r="BD4123" s="423" t="s">
        <v>1301</v>
      </c>
      <c r="BE4123">
        <v>4114</v>
      </c>
      <c r="BF4123" s="93" t="s">
        <v>7567</v>
      </c>
      <c r="BG4123" s="311" t="s">
        <v>1025</v>
      </c>
      <c r="BH4123" s="93" t="str">
        <f t="shared" si="129"/>
        <v>Virginia Russell</v>
      </c>
      <c r="BI4123" s="93" t="s">
        <v>197</v>
      </c>
      <c r="BJ4123" s="93" t="s">
        <v>5725</v>
      </c>
      <c r="BK4123" s="93" t="s">
        <v>438</v>
      </c>
      <c r="BL4123" s="100" t="str">
        <f>" "</f>
        <v xml:space="preserve"> </v>
      </c>
      <c r="BM4123" s="95" t="s">
        <v>354</v>
      </c>
    </row>
    <row r="4124" spans="53:65" ht="15" x14ac:dyDescent="0.25">
      <c r="BA4124" s="90" t="s">
        <v>7862</v>
      </c>
      <c r="BB4124" s="90" t="s">
        <v>361</v>
      </c>
      <c r="BC4124" s="90" t="s">
        <v>7863</v>
      </c>
      <c r="BD4124" s="423" t="s">
        <v>1301</v>
      </c>
      <c r="BE4124">
        <v>4115</v>
      </c>
      <c r="BF4124" s="93" t="s">
        <v>7567</v>
      </c>
      <c r="BG4124" s="311" t="s">
        <v>1025</v>
      </c>
      <c r="BH4124" s="93" t="str">
        <f t="shared" si="129"/>
        <v>Virginia Russell</v>
      </c>
      <c r="BI4124" s="93" t="s">
        <v>1799</v>
      </c>
      <c r="BJ4124" s="93"/>
      <c r="BK4124" s="93" t="s">
        <v>1801</v>
      </c>
      <c r="BL4124" s="100" t="s">
        <v>1801</v>
      </c>
      <c r="BM4124" s="95" t="s">
        <v>1802</v>
      </c>
    </row>
    <row r="4125" spans="53:65" ht="15" x14ac:dyDescent="0.25">
      <c r="BA4125" s="91" t="s">
        <v>7864</v>
      </c>
      <c r="BB4125" s="91" t="s">
        <v>361</v>
      </c>
      <c r="BC4125" s="91" t="s">
        <v>7861</v>
      </c>
      <c r="BD4125" s="423" t="s">
        <v>1301</v>
      </c>
      <c r="BE4125">
        <v>4116</v>
      </c>
      <c r="BF4125" s="93" t="s">
        <v>7567</v>
      </c>
      <c r="BG4125" s="311" t="s">
        <v>5551</v>
      </c>
      <c r="BH4125" s="93" t="str">
        <f t="shared" si="129"/>
        <v>Virginia Salem</v>
      </c>
      <c r="BI4125" s="93" t="s">
        <v>197</v>
      </c>
      <c r="BJ4125" s="93" t="s">
        <v>2433</v>
      </c>
      <c r="BK4125" s="93" t="s">
        <v>438</v>
      </c>
      <c r="BL4125" s="100" t="str">
        <f>" "</f>
        <v xml:space="preserve"> </v>
      </c>
      <c r="BM4125" s="95" t="s">
        <v>305</v>
      </c>
    </row>
    <row r="4126" spans="53:65" ht="15" x14ac:dyDescent="0.25">
      <c r="BA4126" s="91" t="s">
        <v>7865</v>
      </c>
      <c r="BB4126" s="91" t="s">
        <v>361</v>
      </c>
      <c r="BC4126" s="91" t="s">
        <v>7866</v>
      </c>
      <c r="BD4126" s="423" t="s">
        <v>1301</v>
      </c>
      <c r="BE4126">
        <v>4117</v>
      </c>
      <c r="BF4126" s="93" t="s">
        <v>7567</v>
      </c>
      <c r="BG4126" s="311" t="s">
        <v>5551</v>
      </c>
      <c r="BH4126" s="93" t="str">
        <f t="shared" si="129"/>
        <v>Virginia Salem</v>
      </c>
      <c r="BI4126" s="93" t="s">
        <v>1799</v>
      </c>
      <c r="BJ4126" s="93"/>
      <c r="BK4126" s="93" t="s">
        <v>1801</v>
      </c>
      <c r="BL4126" s="100" t="s">
        <v>1801</v>
      </c>
      <c r="BM4126" s="95" t="s">
        <v>1802</v>
      </c>
    </row>
    <row r="4127" spans="53:65" ht="15" x14ac:dyDescent="0.25">
      <c r="BA4127" s="90" t="s">
        <v>7867</v>
      </c>
      <c r="BB4127" s="90" t="s">
        <v>361</v>
      </c>
      <c r="BC4127" s="90" t="s">
        <v>7868</v>
      </c>
      <c r="BD4127" s="423" t="s">
        <v>1301</v>
      </c>
      <c r="BE4127">
        <v>4118</v>
      </c>
      <c r="BF4127" s="93" t="s">
        <v>7567</v>
      </c>
      <c r="BG4127" s="311" t="s">
        <v>1369</v>
      </c>
      <c r="BH4127" s="93" t="str">
        <f t="shared" si="129"/>
        <v>Virginia Scott</v>
      </c>
      <c r="BI4127" s="93" t="s">
        <v>197</v>
      </c>
      <c r="BJ4127" s="93" t="s">
        <v>5725</v>
      </c>
      <c r="BK4127" s="93" t="s">
        <v>438</v>
      </c>
      <c r="BL4127" s="100" t="str">
        <f>" "</f>
        <v xml:space="preserve"> </v>
      </c>
      <c r="BM4127" s="95" t="s">
        <v>354</v>
      </c>
    </row>
    <row r="4128" spans="53:65" ht="15" x14ac:dyDescent="0.25">
      <c r="BA4128" s="91" t="s">
        <v>7869</v>
      </c>
      <c r="BB4128" s="91" t="s">
        <v>361</v>
      </c>
      <c r="BC4128" s="91" t="s">
        <v>7866</v>
      </c>
      <c r="BD4128" s="423" t="s">
        <v>1301</v>
      </c>
      <c r="BE4128">
        <v>4119</v>
      </c>
      <c r="BF4128" s="93" t="s">
        <v>7567</v>
      </c>
      <c r="BG4128" s="311" t="s">
        <v>1369</v>
      </c>
      <c r="BH4128" s="93" t="str">
        <f t="shared" si="129"/>
        <v>Virginia Scott</v>
      </c>
      <c r="BI4128" s="93" t="s">
        <v>1799</v>
      </c>
      <c r="BJ4128" s="93"/>
      <c r="BK4128" s="93" t="s">
        <v>1801</v>
      </c>
      <c r="BL4128" s="100" t="s">
        <v>1801</v>
      </c>
      <c r="BM4128" s="95" t="s">
        <v>1802</v>
      </c>
    </row>
    <row r="4129" spans="53:65" ht="15" x14ac:dyDescent="0.25">
      <c r="BA4129" s="90" t="s">
        <v>7870</v>
      </c>
      <c r="BB4129" s="90" t="s">
        <v>361</v>
      </c>
      <c r="BC4129" s="90" t="s">
        <v>7871</v>
      </c>
      <c r="BD4129" s="423" t="s">
        <v>1301</v>
      </c>
      <c r="BE4129">
        <v>4120</v>
      </c>
      <c r="BF4129" s="93" t="s">
        <v>7567</v>
      </c>
      <c r="BG4129" s="311" t="s">
        <v>7872</v>
      </c>
      <c r="BH4129" s="93" t="str">
        <f t="shared" si="129"/>
        <v>Virginia Shenandoah</v>
      </c>
      <c r="BI4129" s="93" t="s">
        <v>197</v>
      </c>
      <c r="BJ4129" s="93" t="s">
        <v>998</v>
      </c>
      <c r="BK4129" s="93" t="s">
        <v>438</v>
      </c>
      <c r="BL4129" s="100" t="str">
        <f>" "</f>
        <v xml:space="preserve"> </v>
      </c>
      <c r="BM4129" s="95" t="s">
        <v>308</v>
      </c>
    </row>
    <row r="4130" spans="53:65" ht="15" x14ac:dyDescent="0.25">
      <c r="BA4130" s="90" t="s">
        <v>7873</v>
      </c>
      <c r="BB4130" s="90" t="s">
        <v>361</v>
      </c>
      <c r="BC4130" s="90" t="s">
        <v>7874</v>
      </c>
      <c r="BD4130" s="423" t="s">
        <v>1301</v>
      </c>
      <c r="BE4130">
        <v>4121</v>
      </c>
      <c r="BF4130" s="93" t="s">
        <v>7567</v>
      </c>
      <c r="BG4130" s="311" t="s">
        <v>7872</v>
      </c>
      <c r="BH4130" s="93" t="str">
        <f t="shared" si="129"/>
        <v>Virginia Shenandoah</v>
      </c>
      <c r="BI4130" s="93" t="s">
        <v>1799</v>
      </c>
      <c r="BJ4130" s="93"/>
      <c r="BK4130" s="93" t="s">
        <v>1800</v>
      </c>
      <c r="BL4130" s="100" t="s">
        <v>1801</v>
      </c>
      <c r="BM4130" s="95" t="s">
        <v>1802</v>
      </c>
    </row>
    <row r="4131" spans="53:65" ht="15" x14ac:dyDescent="0.25">
      <c r="BA4131" s="91" t="s">
        <v>7875</v>
      </c>
      <c r="BB4131" s="91" t="s">
        <v>361</v>
      </c>
      <c r="BC4131" s="91" t="s">
        <v>7876</v>
      </c>
      <c r="BD4131" s="423" t="s">
        <v>1301</v>
      </c>
      <c r="BE4131">
        <v>4122</v>
      </c>
      <c r="BF4131" s="93" t="s">
        <v>7567</v>
      </c>
      <c r="BG4131" s="311" t="s">
        <v>7877</v>
      </c>
      <c r="BH4131" s="93" t="str">
        <f t="shared" si="129"/>
        <v>Virginia Smyth</v>
      </c>
      <c r="BI4131" s="93" t="s">
        <v>197</v>
      </c>
      <c r="BJ4131" s="93" t="s">
        <v>5725</v>
      </c>
      <c r="BK4131" s="93" t="s">
        <v>438</v>
      </c>
      <c r="BL4131" s="100" t="str">
        <f>" "</f>
        <v xml:space="preserve"> </v>
      </c>
      <c r="BM4131" s="95" t="s">
        <v>354</v>
      </c>
    </row>
    <row r="4132" spans="53:65" ht="15" x14ac:dyDescent="0.25">
      <c r="BA4132" s="90" t="s">
        <v>7878</v>
      </c>
      <c r="BB4132" s="90" t="s">
        <v>361</v>
      </c>
      <c r="BC4132" s="90" t="s">
        <v>7876</v>
      </c>
      <c r="BD4132" s="423" t="s">
        <v>1301</v>
      </c>
      <c r="BE4132">
        <v>4123</v>
      </c>
      <c r="BF4132" s="93" t="s">
        <v>7567</v>
      </c>
      <c r="BG4132" s="311" t="s">
        <v>7877</v>
      </c>
      <c r="BH4132" s="93" t="str">
        <f t="shared" si="129"/>
        <v>Virginia Smyth</v>
      </c>
      <c r="BI4132" s="93" t="s">
        <v>1799</v>
      </c>
      <c r="BJ4132" s="93"/>
      <c r="BK4132" s="93" t="s">
        <v>1801</v>
      </c>
      <c r="BL4132" s="100" t="s">
        <v>1801</v>
      </c>
      <c r="BM4132" s="95" t="s">
        <v>1802</v>
      </c>
    </row>
    <row r="4133" spans="53:65" ht="15" x14ac:dyDescent="0.25">
      <c r="BA4133" s="91" t="s">
        <v>7879</v>
      </c>
      <c r="BB4133" s="91" t="s">
        <v>361</v>
      </c>
      <c r="BC4133" s="91" t="s">
        <v>7874</v>
      </c>
      <c r="BD4133" s="423" t="s">
        <v>1301</v>
      </c>
      <c r="BE4133">
        <v>4124</v>
      </c>
      <c r="BF4133" s="93" t="s">
        <v>7567</v>
      </c>
      <c r="BG4133" s="311" t="s">
        <v>7880</v>
      </c>
      <c r="BH4133" s="93" t="str">
        <f t="shared" si="129"/>
        <v>Virginia Southampton</v>
      </c>
      <c r="BI4133" s="93" t="s">
        <v>197</v>
      </c>
      <c r="BJ4133" s="93" t="s">
        <v>998</v>
      </c>
      <c r="BK4133" s="93" t="s">
        <v>438</v>
      </c>
      <c r="BL4133" s="100" t="str">
        <f>" "</f>
        <v xml:space="preserve"> </v>
      </c>
      <c r="BM4133" s="95" t="s">
        <v>308</v>
      </c>
    </row>
    <row r="4134" spans="53:65" ht="15" x14ac:dyDescent="0.25">
      <c r="BA4134" s="90" t="s">
        <v>7881</v>
      </c>
      <c r="BB4134" s="90" t="s">
        <v>361</v>
      </c>
      <c r="BC4134" s="90" t="s">
        <v>7861</v>
      </c>
      <c r="BD4134" s="423" t="s">
        <v>1301</v>
      </c>
      <c r="BE4134">
        <v>4125</v>
      </c>
      <c r="BF4134" s="93" t="s">
        <v>7567</v>
      </c>
      <c r="BG4134" s="311" t="s">
        <v>7880</v>
      </c>
      <c r="BH4134" s="93" t="str">
        <f t="shared" si="129"/>
        <v>Virginia Southampton</v>
      </c>
      <c r="BI4134" s="93" t="s">
        <v>1799</v>
      </c>
      <c r="BJ4134" s="93"/>
      <c r="BK4134" s="93" t="s">
        <v>1800</v>
      </c>
      <c r="BL4134" s="100" t="s">
        <v>1801</v>
      </c>
      <c r="BM4134" s="95" t="s">
        <v>1802</v>
      </c>
    </row>
    <row r="4135" spans="53:65" ht="15" x14ac:dyDescent="0.25">
      <c r="BA4135" s="91" t="s">
        <v>7882</v>
      </c>
      <c r="BB4135" s="91" t="s">
        <v>361</v>
      </c>
      <c r="BC4135" s="91" t="s">
        <v>7874</v>
      </c>
      <c r="BD4135" s="423" t="s">
        <v>1301</v>
      </c>
      <c r="BE4135">
        <v>4126</v>
      </c>
      <c r="BF4135" s="93" t="s">
        <v>7567</v>
      </c>
      <c r="BG4135" s="311" t="s">
        <v>7883</v>
      </c>
      <c r="BH4135" s="93" t="str">
        <f t="shared" si="129"/>
        <v>Virginia Spotsylvania</v>
      </c>
      <c r="BI4135" s="93" t="s">
        <v>197</v>
      </c>
      <c r="BJ4135" s="93" t="s">
        <v>998</v>
      </c>
      <c r="BK4135" s="93" t="s">
        <v>438</v>
      </c>
      <c r="BL4135" s="100" t="str">
        <f>" "</f>
        <v xml:space="preserve"> </v>
      </c>
      <c r="BM4135" s="95" t="s">
        <v>308</v>
      </c>
    </row>
    <row r="4136" spans="53:65" ht="15" x14ac:dyDescent="0.25">
      <c r="BA4136" s="91" t="s">
        <v>7884</v>
      </c>
      <c r="BB4136" s="91" t="s">
        <v>361</v>
      </c>
      <c r="BC4136" s="91" t="s">
        <v>7885</v>
      </c>
      <c r="BD4136" s="423" t="s">
        <v>1301</v>
      </c>
      <c r="BE4136">
        <v>4127</v>
      </c>
      <c r="BF4136" s="93" t="s">
        <v>7567</v>
      </c>
      <c r="BG4136" s="311" t="s">
        <v>7883</v>
      </c>
      <c r="BH4136" s="93" t="str">
        <f t="shared" ref="BH4136:BH4199" si="130">_xlfn.CONCAT(BF4136," ",BG4136)</f>
        <v>Virginia Spotsylvania</v>
      </c>
      <c r="BI4136" s="93" t="s">
        <v>1799</v>
      </c>
      <c r="BJ4136" s="93"/>
      <c r="BK4136" s="93" t="s">
        <v>1800</v>
      </c>
      <c r="BL4136" s="100" t="s">
        <v>1801</v>
      </c>
      <c r="BM4136" s="95" t="s">
        <v>1802</v>
      </c>
    </row>
    <row r="4137" spans="53:65" ht="15" x14ac:dyDescent="0.25">
      <c r="BA4137" s="90" t="s">
        <v>7886</v>
      </c>
      <c r="BB4137" s="90" t="s">
        <v>361</v>
      </c>
      <c r="BC4137" s="90" t="s">
        <v>7874</v>
      </c>
      <c r="BD4137" s="423" t="s">
        <v>1301</v>
      </c>
      <c r="BE4137">
        <v>4128</v>
      </c>
      <c r="BF4137" s="93" t="s">
        <v>7567</v>
      </c>
      <c r="BG4137" s="311" t="s">
        <v>3944</v>
      </c>
      <c r="BH4137" s="93" t="str">
        <f t="shared" si="130"/>
        <v>Virginia Stafford</v>
      </c>
      <c r="BI4137" s="93" t="s">
        <v>197</v>
      </c>
      <c r="BJ4137" s="93" t="s">
        <v>998</v>
      </c>
      <c r="BK4137" s="93" t="s">
        <v>438</v>
      </c>
      <c r="BL4137" s="100" t="str">
        <f>" "</f>
        <v xml:space="preserve"> </v>
      </c>
      <c r="BM4137" s="95" t="s">
        <v>308</v>
      </c>
    </row>
    <row r="4138" spans="53:65" ht="15" x14ac:dyDescent="0.25">
      <c r="BA4138" s="91" t="s">
        <v>7887</v>
      </c>
      <c r="BB4138" s="91" t="s">
        <v>361</v>
      </c>
      <c r="BC4138" s="91" t="s">
        <v>7876</v>
      </c>
      <c r="BD4138" s="423" t="s">
        <v>1301</v>
      </c>
      <c r="BE4138">
        <v>4129</v>
      </c>
      <c r="BF4138" s="93" t="s">
        <v>7567</v>
      </c>
      <c r="BG4138" s="311" t="s">
        <v>3944</v>
      </c>
      <c r="BH4138" s="93" t="str">
        <f t="shared" si="130"/>
        <v>Virginia Stafford</v>
      </c>
      <c r="BI4138" s="93" t="s">
        <v>1799</v>
      </c>
      <c r="BJ4138" s="93"/>
      <c r="BK4138" s="93" t="s">
        <v>1800</v>
      </c>
      <c r="BL4138" s="100" t="s">
        <v>1801</v>
      </c>
      <c r="BM4138" s="95" t="s">
        <v>1802</v>
      </c>
    </row>
    <row r="4139" spans="53:65" ht="15" x14ac:dyDescent="0.25">
      <c r="BA4139" s="90" t="s">
        <v>7888</v>
      </c>
      <c r="BB4139" s="90" t="s">
        <v>361</v>
      </c>
      <c r="BC4139" s="90" t="s">
        <v>7874</v>
      </c>
      <c r="BD4139" s="423" t="s">
        <v>1301</v>
      </c>
      <c r="BE4139">
        <v>4130</v>
      </c>
      <c r="BF4139" s="93" t="s">
        <v>7567</v>
      </c>
      <c r="BG4139" s="311" t="s">
        <v>7889</v>
      </c>
      <c r="BH4139" s="93" t="str">
        <f t="shared" si="130"/>
        <v>Virginia Staunton</v>
      </c>
      <c r="BI4139" s="93" t="s">
        <v>197</v>
      </c>
      <c r="BJ4139" s="93" t="s">
        <v>998</v>
      </c>
      <c r="BK4139" s="93" t="s">
        <v>438</v>
      </c>
      <c r="BL4139" s="100" t="str">
        <f>" "</f>
        <v xml:space="preserve"> </v>
      </c>
      <c r="BM4139" s="95" t="s">
        <v>308</v>
      </c>
    </row>
    <row r="4140" spans="53:65" ht="15" x14ac:dyDescent="0.25">
      <c r="BA4140" s="91" t="s">
        <v>7890</v>
      </c>
      <c r="BB4140" s="91" t="s">
        <v>361</v>
      </c>
      <c r="BC4140" s="91" t="s">
        <v>7871</v>
      </c>
      <c r="BD4140" s="423" t="s">
        <v>1301</v>
      </c>
      <c r="BE4140">
        <v>4131</v>
      </c>
      <c r="BF4140" s="93" t="s">
        <v>7567</v>
      </c>
      <c r="BG4140" s="311" t="s">
        <v>7889</v>
      </c>
      <c r="BH4140" s="93" t="str">
        <f t="shared" si="130"/>
        <v>Virginia Staunton</v>
      </c>
      <c r="BI4140" s="93" t="s">
        <v>1799</v>
      </c>
      <c r="BJ4140" s="93"/>
      <c r="BK4140" s="93" t="s">
        <v>1801</v>
      </c>
      <c r="BL4140" s="100" t="s">
        <v>1801</v>
      </c>
      <c r="BM4140" s="95" t="s">
        <v>1802</v>
      </c>
    </row>
    <row r="4141" spans="53:65" ht="15" x14ac:dyDescent="0.25">
      <c r="BA4141" s="90" t="s">
        <v>7891</v>
      </c>
      <c r="BB4141" s="90" t="s">
        <v>361</v>
      </c>
      <c r="BC4141" s="90" t="s">
        <v>7892</v>
      </c>
      <c r="BD4141" s="423" t="s">
        <v>1301</v>
      </c>
      <c r="BE4141">
        <v>4132</v>
      </c>
      <c r="BF4141" s="93" t="s">
        <v>7567</v>
      </c>
      <c r="BG4141" s="311" t="s">
        <v>4535</v>
      </c>
      <c r="BH4141" s="93" t="str">
        <f t="shared" si="130"/>
        <v>Virginia Suffolk</v>
      </c>
      <c r="BI4141" s="93" t="s">
        <v>197</v>
      </c>
      <c r="BJ4141" s="93" t="s">
        <v>998</v>
      </c>
      <c r="BK4141" s="93" t="s">
        <v>438</v>
      </c>
      <c r="BL4141" s="100" t="str">
        <f>" "</f>
        <v xml:space="preserve"> </v>
      </c>
      <c r="BM4141" s="95" t="s">
        <v>308</v>
      </c>
    </row>
    <row r="4142" spans="53:65" ht="15" x14ac:dyDescent="0.25">
      <c r="BA4142" s="91" t="s">
        <v>7893</v>
      </c>
      <c r="BB4142" s="91" t="s">
        <v>361</v>
      </c>
      <c r="BC4142" s="91" t="s">
        <v>7885</v>
      </c>
      <c r="BD4142" s="423" t="s">
        <v>1301</v>
      </c>
      <c r="BE4142">
        <v>4133</v>
      </c>
      <c r="BF4142" s="93" t="s">
        <v>7567</v>
      </c>
      <c r="BG4142" s="311" t="s">
        <v>4535</v>
      </c>
      <c r="BH4142" s="93" t="str">
        <f t="shared" si="130"/>
        <v>Virginia Suffolk</v>
      </c>
      <c r="BI4142" s="93" t="s">
        <v>1799</v>
      </c>
      <c r="BJ4142" s="93"/>
      <c r="BK4142" s="93" t="s">
        <v>1800</v>
      </c>
      <c r="BL4142" s="100" t="s">
        <v>1801</v>
      </c>
      <c r="BM4142" s="95" t="s">
        <v>1802</v>
      </c>
    </row>
    <row r="4143" spans="53:65" ht="15" x14ac:dyDescent="0.25">
      <c r="BA4143" s="90" t="s">
        <v>7894</v>
      </c>
      <c r="BB4143" s="90" t="s">
        <v>361</v>
      </c>
      <c r="BC4143" s="90" t="s">
        <v>7874</v>
      </c>
      <c r="BD4143" s="423" t="s">
        <v>1301</v>
      </c>
      <c r="BE4143">
        <v>4134</v>
      </c>
      <c r="BF4143" s="93" t="s">
        <v>7567</v>
      </c>
      <c r="BG4143" s="311" t="s">
        <v>5946</v>
      </c>
      <c r="BH4143" s="93" t="str">
        <f t="shared" si="130"/>
        <v>Virginia Surry</v>
      </c>
      <c r="BI4143" s="93" t="s">
        <v>197</v>
      </c>
      <c r="BJ4143" s="93" t="s">
        <v>998</v>
      </c>
      <c r="BK4143" s="93" t="s">
        <v>438</v>
      </c>
      <c r="BL4143" s="100" t="str">
        <f>" "</f>
        <v xml:space="preserve"> </v>
      </c>
      <c r="BM4143" s="95" t="s">
        <v>308</v>
      </c>
    </row>
    <row r="4144" spans="53:65" ht="15" x14ac:dyDescent="0.25">
      <c r="BA4144" s="91" t="s">
        <v>7895</v>
      </c>
      <c r="BB4144" s="91" t="s">
        <v>361</v>
      </c>
      <c r="BC4144" s="91" t="s">
        <v>7892</v>
      </c>
      <c r="BD4144" s="423" t="s">
        <v>1301</v>
      </c>
      <c r="BE4144">
        <v>4135</v>
      </c>
      <c r="BF4144" s="93" t="s">
        <v>7567</v>
      </c>
      <c r="BG4144" s="311" t="s">
        <v>5946</v>
      </c>
      <c r="BH4144" s="93" t="str">
        <f t="shared" si="130"/>
        <v>Virginia Surry</v>
      </c>
      <c r="BI4144" s="93" t="s">
        <v>1799</v>
      </c>
      <c r="BJ4144" s="93"/>
      <c r="BK4144" s="93" t="s">
        <v>1800</v>
      </c>
      <c r="BL4144" s="100" t="s">
        <v>1801</v>
      </c>
      <c r="BM4144" s="95" t="s">
        <v>1802</v>
      </c>
    </row>
    <row r="4145" spans="53:65" ht="15" x14ac:dyDescent="0.25">
      <c r="BA4145" s="90" t="s">
        <v>7896</v>
      </c>
      <c r="BB4145" s="90" t="s">
        <v>361</v>
      </c>
      <c r="BC4145" s="90" t="s">
        <v>7892</v>
      </c>
      <c r="BD4145" s="423" t="s">
        <v>1301</v>
      </c>
      <c r="BE4145">
        <v>4136</v>
      </c>
      <c r="BF4145" s="93" t="s">
        <v>7567</v>
      </c>
      <c r="BG4145" s="311" t="s">
        <v>1795</v>
      </c>
      <c r="BH4145" s="93" t="str">
        <f t="shared" si="130"/>
        <v>Virginia Sussex</v>
      </c>
      <c r="BI4145" s="93" t="s">
        <v>197</v>
      </c>
      <c r="BJ4145" s="93" t="s">
        <v>998</v>
      </c>
      <c r="BK4145" s="93" t="s">
        <v>438</v>
      </c>
      <c r="BL4145" s="100" t="str">
        <f>" "</f>
        <v xml:space="preserve"> </v>
      </c>
      <c r="BM4145" s="95" t="s">
        <v>308</v>
      </c>
    </row>
    <row r="4146" spans="53:65" ht="15" x14ac:dyDescent="0.25">
      <c r="BA4146" s="91" t="s">
        <v>7897</v>
      </c>
      <c r="BB4146" s="91" t="s">
        <v>361</v>
      </c>
      <c r="BC4146" s="91" t="s">
        <v>7871</v>
      </c>
      <c r="BD4146" s="423" t="s">
        <v>1301</v>
      </c>
      <c r="BE4146">
        <v>4137</v>
      </c>
      <c r="BF4146" s="93" t="s">
        <v>7567</v>
      </c>
      <c r="BG4146" s="311" t="s">
        <v>1795</v>
      </c>
      <c r="BH4146" s="93" t="str">
        <f t="shared" si="130"/>
        <v>Virginia Sussex</v>
      </c>
      <c r="BI4146" s="93" t="s">
        <v>1799</v>
      </c>
      <c r="BJ4146" s="93"/>
      <c r="BK4146" s="93" t="s">
        <v>1800</v>
      </c>
      <c r="BL4146" s="100" t="s">
        <v>1801</v>
      </c>
      <c r="BM4146" s="95" t="s">
        <v>1802</v>
      </c>
    </row>
    <row r="4147" spans="53:65" ht="15" x14ac:dyDescent="0.25">
      <c r="BA4147" s="90" t="s">
        <v>7898</v>
      </c>
      <c r="BB4147" s="90" t="s">
        <v>361</v>
      </c>
      <c r="BC4147" s="90" t="s">
        <v>7874</v>
      </c>
      <c r="BD4147" s="423" t="s">
        <v>1301</v>
      </c>
      <c r="BE4147">
        <v>4138</v>
      </c>
      <c r="BF4147" s="93" t="s">
        <v>7567</v>
      </c>
      <c r="BG4147" s="311" t="s">
        <v>3353</v>
      </c>
      <c r="BH4147" s="93" t="str">
        <f t="shared" si="130"/>
        <v>Virginia Tazewell</v>
      </c>
      <c r="BI4147" s="93" t="s">
        <v>197</v>
      </c>
      <c r="BJ4147" s="93" t="s">
        <v>5725</v>
      </c>
      <c r="BK4147" s="93" t="s">
        <v>438</v>
      </c>
      <c r="BL4147" s="100" t="str">
        <f>" "</f>
        <v xml:space="preserve"> </v>
      </c>
      <c r="BM4147" s="95" t="s">
        <v>354</v>
      </c>
    </row>
    <row r="4148" spans="53:65" ht="15" x14ac:dyDescent="0.25">
      <c r="BA4148" s="91" t="s">
        <v>7899</v>
      </c>
      <c r="BB4148" s="91" t="s">
        <v>361</v>
      </c>
      <c r="BC4148" s="91" t="s">
        <v>7861</v>
      </c>
      <c r="BD4148" s="423" t="s">
        <v>1301</v>
      </c>
      <c r="BE4148">
        <v>4139</v>
      </c>
      <c r="BF4148" s="93" t="s">
        <v>7567</v>
      </c>
      <c r="BG4148" s="311" t="s">
        <v>3353</v>
      </c>
      <c r="BH4148" s="93" t="str">
        <f t="shared" si="130"/>
        <v>Virginia Tazewell</v>
      </c>
      <c r="BI4148" s="93" t="s">
        <v>1799</v>
      </c>
      <c r="BJ4148" s="93"/>
      <c r="BK4148" s="93" t="s">
        <v>1801</v>
      </c>
      <c r="BL4148" s="100" t="s">
        <v>1801</v>
      </c>
      <c r="BM4148" s="95" t="s">
        <v>1802</v>
      </c>
    </row>
    <row r="4149" spans="53:65" ht="15" x14ac:dyDescent="0.25">
      <c r="BA4149" s="90" t="s">
        <v>7900</v>
      </c>
      <c r="BB4149" s="90" t="s">
        <v>361</v>
      </c>
      <c r="BC4149" s="90" t="s">
        <v>7868</v>
      </c>
      <c r="BD4149" s="423" t="s">
        <v>1301</v>
      </c>
      <c r="BE4149">
        <v>4140</v>
      </c>
      <c r="BF4149" s="93" t="s">
        <v>7567</v>
      </c>
      <c r="BG4149" s="311" t="s">
        <v>7901</v>
      </c>
      <c r="BH4149" s="93" t="str">
        <f t="shared" si="130"/>
        <v>Virginia Virginia Beach</v>
      </c>
      <c r="BI4149" s="93" t="s">
        <v>197</v>
      </c>
      <c r="BJ4149" s="93" t="s">
        <v>998</v>
      </c>
      <c r="BK4149" s="93" t="s">
        <v>438</v>
      </c>
      <c r="BL4149" s="100" t="str">
        <f>" "</f>
        <v xml:space="preserve"> </v>
      </c>
      <c r="BM4149" s="95" t="s">
        <v>308</v>
      </c>
    </row>
    <row r="4150" spans="53:65" ht="15" x14ac:dyDescent="0.25">
      <c r="BA4150" s="91" t="s">
        <v>7902</v>
      </c>
      <c r="BB4150" s="91" t="s">
        <v>361</v>
      </c>
      <c r="BC4150" s="91" t="s">
        <v>7892</v>
      </c>
      <c r="BD4150" s="423" t="s">
        <v>1301</v>
      </c>
      <c r="BE4150">
        <v>4141</v>
      </c>
      <c r="BF4150" s="93" t="s">
        <v>7567</v>
      </c>
      <c r="BG4150" s="311" t="s">
        <v>7901</v>
      </c>
      <c r="BH4150" s="93" t="str">
        <f t="shared" si="130"/>
        <v>Virginia Virginia Beach</v>
      </c>
      <c r="BI4150" s="93" t="s">
        <v>1799</v>
      </c>
      <c r="BJ4150" s="93"/>
      <c r="BK4150" s="93" t="s">
        <v>1800</v>
      </c>
      <c r="BL4150" s="100" t="s">
        <v>1801</v>
      </c>
      <c r="BM4150" s="95" t="s">
        <v>1802</v>
      </c>
    </row>
    <row r="4151" spans="53:65" ht="15" x14ac:dyDescent="0.25">
      <c r="BA4151" s="90" t="s">
        <v>7903</v>
      </c>
      <c r="BB4151" s="90" t="s">
        <v>361</v>
      </c>
      <c r="BC4151" s="90" t="s">
        <v>7861</v>
      </c>
      <c r="BD4151" s="423" t="s">
        <v>1301</v>
      </c>
      <c r="BE4151">
        <v>4142</v>
      </c>
      <c r="BF4151" s="93" t="s">
        <v>7567</v>
      </c>
      <c r="BG4151" s="311" t="s">
        <v>2846</v>
      </c>
      <c r="BH4151" s="93" t="str">
        <f t="shared" si="130"/>
        <v>Virginia Warren</v>
      </c>
      <c r="BI4151" s="93" t="s">
        <v>197</v>
      </c>
      <c r="BJ4151" s="93" t="s">
        <v>998</v>
      </c>
      <c r="BK4151" s="93" t="s">
        <v>438</v>
      </c>
      <c r="BL4151" s="100" t="str">
        <f>" "</f>
        <v xml:space="preserve"> </v>
      </c>
      <c r="BM4151" s="95" t="s">
        <v>308</v>
      </c>
    </row>
    <row r="4152" spans="53:65" ht="15" x14ac:dyDescent="0.25">
      <c r="BA4152" s="91" t="s">
        <v>7904</v>
      </c>
      <c r="BB4152" s="91" t="s">
        <v>361</v>
      </c>
      <c r="BC4152" s="91" t="s">
        <v>7861</v>
      </c>
      <c r="BD4152" s="423" t="s">
        <v>1301</v>
      </c>
      <c r="BE4152">
        <v>4143</v>
      </c>
      <c r="BF4152" s="93" t="s">
        <v>7567</v>
      </c>
      <c r="BG4152" s="311" t="s">
        <v>2846</v>
      </c>
      <c r="BH4152" s="93" t="str">
        <f t="shared" si="130"/>
        <v>Virginia Warren</v>
      </c>
      <c r="BI4152" s="93" t="s">
        <v>1799</v>
      </c>
      <c r="BJ4152" s="93"/>
      <c r="BK4152" s="93" t="s">
        <v>1800</v>
      </c>
      <c r="BL4152" s="100" t="s">
        <v>1801</v>
      </c>
      <c r="BM4152" s="95" t="s">
        <v>1802</v>
      </c>
    </row>
    <row r="4153" spans="53:65" ht="15" x14ac:dyDescent="0.25">
      <c r="BA4153" s="90" t="s">
        <v>7905</v>
      </c>
      <c r="BB4153" s="90" t="s">
        <v>361</v>
      </c>
      <c r="BC4153" s="90" t="s">
        <v>7861</v>
      </c>
      <c r="BD4153" s="423" t="s">
        <v>1301</v>
      </c>
      <c r="BE4153">
        <v>4144</v>
      </c>
      <c r="BF4153" s="93" t="s">
        <v>7567</v>
      </c>
      <c r="BG4153" s="311" t="s">
        <v>1083</v>
      </c>
      <c r="BH4153" s="93" t="str">
        <f t="shared" si="130"/>
        <v>Virginia Washington</v>
      </c>
      <c r="BI4153" s="93" t="s">
        <v>197</v>
      </c>
      <c r="BJ4153" s="93" t="s">
        <v>5725</v>
      </c>
      <c r="BK4153" s="93" t="s">
        <v>438</v>
      </c>
      <c r="BL4153" s="100" t="str">
        <f>" "</f>
        <v xml:space="preserve"> </v>
      </c>
      <c r="BM4153" s="95" t="s">
        <v>354</v>
      </c>
    </row>
    <row r="4154" spans="53:65" ht="15" x14ac:dyDescent="0.25">
      <c r="BA4154" s="91" t="s">
        <v>7906</v>
      </c>
      <c r="BB4154" s="91" t="s">
        <v>361</v>
      </c>
      <c r="BC4154" s="91" t="s">
        <v>7871</v>
      </c>
      <c r="BD4154" s="423" t="s">
        <v>1301</v>
      </c>
      <c r="BE4154">
        <v>4145</v>
      </c>
      <c r="BF4154" s="93" t="s">
        <v>7567</v>
      </c>
      <c r="BG4154" s="311" t="s">
        <v>1083</v>
      </c>
      <c r="BH4154" s="93" t="str">
        <f t="shared" si="130"/>
        <v>Virginia Washington</v>
      </c>
      <c r="BI4154" s="93" t="s">
        <v>1799</v>
      </c>
      <c r="BJ4154" s="93"/>
      <c r="BK4154" s="93" t="s">
        <v>1801</v>
      </c>
      <c r="BL4154" s="100" t="s">
        <v>1801</v>
      </c>
      <c r="BM4154" s="95" t="s">
        <v>1802</v>
      </c>
    </row>
    <row r="4155" spans="53:65" ht="15" x14ac:dyDescent="0.25">
      <c r="BA4155" s="90" t="s">
        <v>7907</v>
      </c>
      <c r="BB4155" s="90" t="s">
        <v>361</v>
      </c>
      <c r="BC4155" s="90" t="s">
        <v>7868</v>
      </c>
      <c r="BD4155" s="423" t="s">
        <v>1301</v>
      </c>
      <c r="BE4155">
        <v>4146</v>
      </c>
      <c r="BF4155" s="93" t="s">
        <v>7567</v>
      </c>
      <c r="BG4155" s="311" t="s">
        <v>7908</v>
      </c>
      <c r="BH4155" s="93" t="str">
        <f t="shared" si="130"/>
        <v>Virginia Waynesboro</v>
      </c>
      <c r="BI4155" s="93" t="s">
        <v>197</v>
      </c>
      <c r="BJ4155" s="93" t="s">
        <v>998</v>
      </c>
      <c r="BK4155" s="93" t="s">
        <v>438</v>
      </c>
      <c r="BL4155" s="100" t="str">
        <f>" "</f>
        <v xml:space="preserve"> </v>
      </c>
      <c r="BM4155" s="95" t="s">
        <v>308</v>
      </c>
    </row>
    <row r="4156" spans="53:65" ht="15" x14ac:dyDescent="0.25">
      <c r="BA4156" s="91" t="s">
        <v>7909</v>
      </c>
      <c r="BB4156" s="91" t="s">
        <v>361</v>
      </c>
      <c r="BC4156" s="91" t="s">
        <v>7874</v>
      </c>
      <c r="BD4156" s="423" t="s">
        <v>1301</v>
      </c>
      <c r="BE4156">
        <v>4147</v>
      </c>
      <c r="BF4156" s="93" t="s">
        <v>7567</v>
      </c>
      <c r="BG4156" s="311" t="s">
        <v>7908</v>
      </c>
      <c r="BH4156" s="93" t="str">
        <f t="shared" si="130"/>
        <v>Virginia Waynesboro</v>
      </c>
      <c r="BI4156" s="93" t="s">
        <v>1799</v>
      </c>
      <c r="BJ4156" s="93"/>
      <c r="BK4156" s="93" t="s">
        <v>1801</v>
      </c>
      <c r="BL4156" s="100" t="s">
        <v>1801</v>
      </c>
      <c r="BM4156" s="95" t="s">
        <v>1802</v>
      </c>
    </row>
    <row r="4157" spans="53:65" ht="15" x14ac:dyDescent="0.25">
      <c r="BA4157" s="90" t="s">
        <v>7910</v>
      </c>
      <c r="BB4157" s="90" t="s">
        <v>361</v>
      </c>
      <c r="BC4157" s="90" t="s">
        <v>7863</v>
      </c>
      <c r="BD4157" s="423" t="s">
        <v>1301</v>
      </c>
      <c r="BE4157">
        <v>4148</v>
      </c>
      <c r="BF4157" s="93" t="s">
        <v>7567</v>
      </c>
      <c r="BG4157" s="311" t="s">
        <v>6597</v>
      </c>
      <c r="BH4157" s="93" t="str">
        <f t="shared" si="130"/>
        <v>Virginia Westmoreland</v>
      </c>
      <c r="BI4157" s="93" t="s">
        <v>197</v>
      </c>
      <c r="BJ4157" s="93" t="s">
        <v>998</v>
      </c>
      <c r="BK4157" s="93" t="s">
        <v>438</v>
      </c>
      <c r="BL4157" s="100" t="str">
        <f>" "</f>
        <v xml:space="preserve"> </v>
      </c>
      <c r="BM4157" s="95" t="s">
        <v>308</v>
      </c>
    </row>
    <row r="4158" spans="53:65" ht="15" x14ac:dyDescent="0.25">
      <c r="BA4158" s="90" t="s">
        <v>7911</v>
      </c>
      <c r="BB4158" s="90" t="s">
        <v>361</v>
      </c>
      <c r="BC4158" s="90" t="s">
        <v>7861</v>
      </c>
      <c r="BD4158" s="423" t="s">
        <v>1301</v>
      </c>
      <c r="BE4158">
        <v>4149</v>
      </c>
      <c r="BF4158" s="93" t="s">
        <v>7567</v>
      </c>
      <c r="BG4158" s="311" t="s">
        <v>6597</v>
      </c>
      <c r="BH4158" s="93" t="str">
        <f t="shared" si="130"/>
        <v>Virginia Westmoreland</v>
      </c>
      <c r="BI4158" s="93" t="s">
        <v>1799</v>
      </c>
      <c r="BJ4158" s="93"/>
      <c r="BK4158" s="93" t="s">
        <v>1800</v>
      </c>
      <c r="BL4158" s="100" t="s">
        <v>1801</v>
      </c>
      <c r="BM4158" s="95" t="s">
        <v>1802</v>
      </c>
    </row>
    <row r="4159" spans="53:65" ht="15" x14ac:dyDescent="0.25">
      <c r="BA4159" s="91" t="s">
        <v>7912</v>
      </c>
      <c r="BB4159" s="91" t="s">
        <v>361</v>
      </c>
      <c r="BC4159" s="91" t="s">
        <v>7861</v>
      </c>
      <c r="BD4159" s="423" t="s">
        <v>1301</v>
      </c>
      <c r="BE4159">
        <v>4150</v>
      </c>
      <c r="BF4159" s="93" t="s">
        <v>7567</v>
      </c>
      <c r="BG4159" s="311" t="s">
        <v>6724</v>
      </c>
      <c r="BH4159" s="93" t="str">
        <f t="shared" si="130"/>
        <v>Virginia Williamsburg</v>
      </c>
      <c r="BI4159" s="93" t="s">
        <v>197</v>
      </c>
      <c r="BJ4159" s="93" t="s">
        <v>998</v>
      </c>
      <c r="BK4159" s="93" t="s">
        <v>438</v>
      </c>
      <c r="BL4159" s="100" t="str">
        <f>" "</f>
        <v xml:space="preserve"> </v>
      </c>
      <c r="BM4159" s="95" t="s">
        <v>308</v>
      </c>
    </row>
    <row r="4160" spans="53:65" ht="15" x14ac:dyDescent="0.25">
      <c r="BA4160" s="90" t="s">
        <v>7913</v>
      </c>
      <c r="BB4160" s="90" t="s">
        <v>361</v>
      </c>
      <c r="BC4160" s="90" t="s">
        <v>7863</v>
      </c>
      <c r="BD4160" s="423" t="s">
        <v>1301</v>
      </c>
      <c r="BE4160">
        <v>4151</v>
      </c>
      <c r="BF4160" s="93" t="s">
        <v>7567</v>
      </c>
      <c r="BG4160" s="311" t="s">
        <v>6724</v>
      </c>
      <c r="BH4160" s="93" t="str">
        <f t="shared" si="130"/>
        <v>Virginia Williamsburg</v>
      </c>
      <c r="BI4160" s="93" t="s">
        <v>1799</v>
      </c>
      <c r="BJ4160" s="93"/>
      <c r="BK4160" s="93" t="s">
        <v>1800</v>
      </c>
      <c r="BL4160" s="100" t="s">
        <v>1801</v>
      </c>
      <c r="BM4160" s="95" t="s">
        <v>1802</v>
      </c>
    </row>
    <row r="4161" spans="53:65" ht="15" x14ac:dyDescent="0.25">
      <c r="BA4161" s="91" t="s">
        <v>7914</v>
      </c>
      <c r="BB4161" s="91" t="s">
        <v>361</v>
      </c>
      <c r="BC4161" s="91" t="s">
        <v>3225</v>
      </c>
      <c r="BD4161" s="423" t="s">
        <v>1301</v>
      </c>
      <c r="BE4161">
        <v>4152</v>
      </c>
      <c r="BF4161" s="93" t="s">
        <v>7567</v>
      </c>
      <c r="BG4161" s="311" t="s">
        <v>7915</v>
      </c>
      <c r="BH4161" s="93" t="str">
        <f t="shared" si="130"/>
        <v>Virginia Winchester</v>
      </c>
      <c r="BI4161" s="93" t="s">
        <v>197</v>
      </c>
      <c r="BJ4161" s="93" t="s">
        <v>998</v>
      </c>
      <c r="BK4161" s="93" t="s">
        <v>438</v>
      </c>
      <c r="BL4161" s="100" t="str">
        <f>" "</f>
        <v xml:space="preserve"> </v>
      </c>
      <c r="BM4161" s="95" t="s">
        <v>308</v>
      </c>
    </row>
    <row r="4162" spans="53:65" ht="15" x14ac:dyDescent="0.25">
      <c r="BA4162" s="90" t="s">
        <v>7916</v>
      </c>
      <c r="BB4162" s="90" t="s">
        <v>361</v>
      </c>
      <c r="BC4162" s="90" t="s">
        <v>7868</v>
      </c>
      <c r="BD4162" s="423" t="s">
        <v>1301</v>
      </c>
      <c r="BE4162">
        <v>4153</v>
      </c>
      <c r="BF4162" s="93" t="s">
        <v>7567</v>
      </c>
      <c r="BG4162" s="311" t="s">
        <v>7915</v>
      </c>
      <c r="BH4162" s="93" t="str">
        <f t="shared" si="130"/>
        <v>Virginia Winchester</v>
      </c>
      <c r="BI4162" s="93" t="s">
        <v>1799</v>
      </c>
      <c r="BJ4162" s="93"/>
      <c r="BK4162" s="93" t="s">
        <v>1800</v>
      </c>
      <c r="BL4162" s="100" t="s">
        <v>1801</v>
      </c>
      <c r="BM4162" s="95" t="s">
        <v>1802</v>
      </c>
    </row>
    <row r="4163" spans="53:65" ht="15" x14ac:dyDescent="0.25">
      <c r="BA4163" s="91" t="s">
        <v>7917</v>
      </c>
      <c r="BB4163" s="91" t="s">
        <v>361</v>
      </c>
      <c r="BC4163" s="91" t="s">
        <v>7861</v>
      </c>
      <c r="BD4163" s="423" t="s">
        <v>1301</v>
      </c>
      <c r="BE4163">
        <v>4154</v>
      </c>
      <c r="BF4163" s="93" t="s">
        <v>7567</v>
      </c>
      <c r="BG4163" s="311" t="s">
        <v>7479</v>
      </c>
      <c r="BH4163" s="93" t="str">
        <f t="shared" si="130"/>
        <v>Virginia Wise</v>
      </c>
      <c r="BI4163" s="93" t="s">
        <v>197</v>
      </c>
      <c r="BJ4163" s="93" t="s">
        <v>5725</v>
      </c>
      <c r="BK4163" s="93" t="s">
        <v>438</v>
      </c>
      <c r="BL4163" s="100" t="str">
        <f>" "</f>
        <v xml:space="preserve"> </v>
      </c>
      <c r="BM4163" s="95" t="s">
        <v>354</v>
      </c>
    </row>
    <row r="4164" spans="53:65" ht="15" x14ac:dyDescent="0.25">
      <c r="BA4164" s="90" t="s">
        <v>7918</v>
      </c>
      <c r="BB4164" s="90" t="s">
        <v>361</v>
      </c>
      <c r="BC4164" s="90" t="s">
        <v>7871</v>
      </c>
      <c r="BD4164" s="423" t="s">
        <v>1301</v>
      </c>
      <c r="BE4164">
        <v>4155</v>
      </c>
      <c r="BF4164" s="93" t="s">
        <v>7567</v>
      </c>
      <c r="BG4164" s="311" t="s">
        <v>7479</v>
      </c>
      <c r="BH4164" s="93" t="str">
        <f t="shared" si="130"/>
        <v>Virginia Wise</v>
      </c>
      <c r="BI4164" s="93" t="s">
        <v>1799</v>
      </c>
      <c r="BJ4164" s="93"/>
      <c r="BK4164" s="93" t="s">
        <v>1801</v>
      </c>
      <c r="BL4164" s="100" t="s">
        <v>1801</v>
      </c>
      <c r="BM4164" s="95" t="s">
        <v>1802</v>
      </c>
    </row>
    <row r="4165" spans="53:65" ht="15" x14ac:dyDescent="0.25">
      <c r="BA4165" s="91" t="s">
        <v>7919</v>
      </c>
      <c r="BB4165" s="91" t="s">
        <v>361</v>
      </c>
      <c r="BC4165" s="91" t="s">
        <v>7874</v>
      </c>
      <c r="BD4165" s="423" t="s">
        <v>1301</v>
      </c>
      <c r="BE4165">
        <v>4156</v>
      </c>
      <c r="BF4165" s="93" t="s">
        <v>7567</v>
      </c>
      <c r="BG4165" s="311" t="s">
        <v>7920</v>
      </c>
      <c r="BH4165" s="93" t="str">
        <f t="shared" si="130"/>
        <v>Virginia Wythe</v>
      </c>
      <c r="BI4165" s="93" t="s">
        <v>197</v>
      </c>
      <c r="BJ4165" s="93" t="s">
        <v>2433</v>
      </c>
      <c r="BK4165" s="93" t="s">
        <v>438</v>
      </c>
      <c r="BL4165" s="100" t="str">
        <f>" "</f>
        <v xml:space="preserve"> </v>
      </c>
      <c r="BM4165" s="95" t="s">
        <v>305</v>
      </c>
    </row>
    <row r="4166" spans="53:65" ht="15" x14ac:dyDescent="0.25">
      <c r="BA4166" s="90" t="s">
        <v>7921</v>
      </c>
      <c r="BB4166" s="90" t="s">
        <v>361</v>
      </c>
      <c r="BC4166" s="90" t="s">
        <v>7874</v>
      </c>
      <c r="BD4166" s="423" t="s">
        <v>1301</v>
      </c>
      <c r="BE4166">
        <v>4157</v>
      </c>
      <c r="BF4166" s="93" t="s">
        <v>7567</v>
      </c>
      <c r="BG4166" s="311" t="s">
        <v>7920</v>
      </c>
      <c r="BH4166" s="93" t="str">
        <f t="shared" si="130"/>
        <v>Virginia Wythe</v>
      </c>
      <c r="BI4166" s="93" t="s">
        <v>1799</v>
      </c>
      <c r="BJ4166" s="93"/>
      <c r="BK4166" s="93" t="s">
        <v>1801</v>
      </c>
      <c r="BL4166" s="100" t="s">
        <v>1801</v>
      </c>
      <c r="BM4166" s="95" t="s">
        <v>1802</v>
      </c>
    </row>
    <row r="4167" spans="53:65" ht="15" x14ac:dyDescent="0.25">
      <c r="BA4167" s="91" t="s">
        <v>7922</v>
      </c>
      <c r="BB4167" s="91" t="s">
        <v>361</v>
      </c>
      <c r="BC4167" s="91" t="s">
        <v>7874</v>
      </c>
      <c r="BD4167" s="423" t="s">
        <v>1301</v>
      </c>
      <c r="BE4167">
        <v>4158</v>
      </c>
      <c r="BF4167" s="93" t="s">
        <v>7567</v>
      </c>
      <c r="BG4167" s="311" t="s">
        <v>4468</v>
      </c>
      <c r="BH4167" s="93" t="str">
        <f t="shared" si="130"/>
        <v>Virginia York</v>
      </c>
      <c r="BI4167" s="93" t="s">
        <v>197</v>
      </c>
      <c r="BJ4167" s="93" t="s">
        <v>998</v>
      </c>
      <c r="BK4167" s="93" t="s">
        <v>438</v>
      </c>
      <c r="BL4167" s="100" t="str">
        <f>" "</f>
        <v xml:space="preserve"> </v>
      </c>
      <c r="BM4167" s="95" t="s">
        <v>308</v>
      </c>
    </row>
    <row r="4168" spans="53:65" ht="15" x14ac:dyDescent="0.25">
      <c r="BA4168" s="90" t="s">
        <v>7923</v>
      </c>
      <c r="BB4168" s="90" t="s">
        <v>361</v>
      </c>
      <c r="BC4168" s="90" t="s">
        <v>7924</v>
      </c>
      <c r="BD4168" s="423" t="s">
        <v>1301</v>
      </c>
      <c r="BE4168">
        <v>4159</v>
      </c>
      <c r="BF4168" s="93" t="s">
        <v>7567</v>
      </c>
      <c r="BG4168" s="311" t="s">
        <v>4468</v>
      </c>
      <c r="BH4168" s="93" t="str">
        <f t="shared" si="130"/>
        <v>Virginia York</v>
      </c>
      <c r="BI4168" s="93" t="s">
        <v>1799</v>
      </c>
      <c r="BJ4168" s="93"/>
      <c r="BK4168" s="93" t="s">
        <v>1800</v>
      </c>
      <c r="BL4168" s="100" t="s">
        <v>1801</v>
      </c>
      <c r="BM4168" s="95" t="s">
        <v>1802</v>
      </c>
    </row>
    <row r="4169" spans="53:65" ht="15" x14ac:dyDescent="0.25">
      <c r="BA4169" s="91" t="s">
        <v>7925</v>
      </c>
      <c r="BB4169" s="91" t="s">
        <v>361</v>
      </c>
      <c r="BC4169" s="91" t="s">
        <v>7876</v>
      </c>
      <c r="BD4169" s="423" t="s">
        <v>1301</v>
      </c>
      <c r="BE4169">
        <v>4160</v>
      </c>
      <c r="BF4169" s="18" t="s">
        <v>1083</v>
      </c>
      <c r="BG4169" s="312" t="s">
        <v>1569</v>
      </c>
      <c r="BH4169" s="93" t="str">
        <f t="shared" si="130"/>
        <v>Washington Adams</v>
      </c>
      <c r="BI4169" s="18" t="s">
        <v>244</v>
      </c>
      <c r="BJ4169" s="18" t="s">
        <v>6416</v>
      </c>
      <c r="BK4169" s="18" t="s">
        <v>6417</v>
      </c>
      <c r="BL4169" s="100" t="s">
        <v>6418</v>
      </c>
      <c r="BM4169" s="94" t="s">
        <v>308</v>
      </c>
    </row>
    <row r="4170" spans="53:65" ht="15" x14ac:dyDescent="0.25">
      <c r="BA4170" s="90" t="s">
        <v>7926</v>
      </c>
      <c r="BB4170" s="90" t="s">
        <v>361</v>
      </c>
      <c r="BC4170" s="90" t="s">
        <v>7866</v>
      </c>
      <c r="BD4170" s="423" t="s">
        <v>1301</v>
      </c>
      <c r="BE4170">
        <v>4161</v>
      </c>
      <c r="BF4170" s="18" t="s">
        <v>1083</v>
      </c>
      <c r="BG4170" s="312" t="s">
        <v>7927</v>
      </c>
      <c r="BH4170" s="93" t="str">
        <f t="shared" si="130"/>
        <v>Washington Asotin</v>
      </c>
      <c r="BI4170" s="18" t="s">
        <v>244</v>
      </c>
      <c r="BJ4170" s="18" t="s">
        <v>6416</v>
      </c>
      <c r="BK4170" s="18" t="s">
        <v>6417</v>
      </c>
      <c r="BL4170" s="100" t="s">
        <v>6418</v>
      </c>
      <c r="BM4170" s="94" t="s">
        <v>308</v>
      </c>
    </row>
    <row r="4171" spans="53:65" ht="15" x14ac:dyDescent="0.25">
      <c r="BA4171" s="91" t="s">
        <v>7928</v>
      </c>
      <c r="BB4171" s="91" t="s">
        <v>361</v>
      </c>
      <c r="BC4171" s="91" t="s">
        <v>7861</v>
      </c>
      <c r="BD4171" s="423" t="s">
        <v>1301</v>
      </c>
      <c r="BE4171">
        <v>4162</v>
      </c>
      <c r="BF4171" s="18" t="s">
        <v>1083</v>
      </c>
      <c r="BG4171" s="312" t="s">
        <v>1192</v>
      </c>
      <c r="BH4171" s="93" t="str">
        <f t="shared" si="130"/>
        <v>Washington Benton</v>
      </c>
      <c r="BI4171" s="18" t="s">
        <v>244</v>
      </c>
      <c r="BJ4171" s="18" t="s">
        <v>6416</v>
      </c>
      <c r="BK4171" s="18" t="s">
        <v>6417</v>
      </c>
      <c r="BL4171" s="100" t="s">
        <v>6418</v>
      </c>
      <c r="BM4171" s="94" t="s">
        <v>308</v>
      </c>
    </row>
    <row r="4172" spans="53:65" ht="15" x14ac:dyDescent="0.25">
      <c r="BA4172" s="90" t="s">
        <v>7929</v>
      </c>
      <c r="BB4172" s="90" t="s">
        <v>361</v>
      </c>
      <c r="BC4172" s="90" t="s">
        <v>7866</v>
      </c>
      <c r="BD4172" s="423" t="s">
        <v>1301</v>
      </c>
      <c r="BE4172">
        <v>4163</v>
      </c>
      <c r="BF4172" s="18" t="s">
        <v>1083</v>
      </c>
      <c r="BG4172" s="312" t="s">
        <v>7930</v>
      </c>
      <c r="BH4172" s="93" t="str">
        <f t="shared" si="130"/>
        <v>Washington Chelan</v>
      </c>
      <c r="BI4172" s="18" t="s">
        <v>244</v>
      </c>
      <c r="BJ4172" s="18" t="s">
        <v>6416</v>
      </c>
      <c r="BK4172" s="18" t="s">
        <v>6417</v>
      </c>
      <c r="BL4172" s="100" t="s">
        <v>6418</v>
      </c>
      <c r="BM4172" s="94" t="s">
        <v>308</v>
      </c>
    </row>
    <row r="4173" spans="53:65" ht="15" x14ac:dyDescent="0.25">
      <c r="BA4173" s="91" t="s">
        <v>7931</v>
      </c>
      <c r="BB4173" s="91" t="s">
        <v>361</v>
      </c>
      <c r="BC4173" s="91" t="s">
        <v>7866</v>
      </c>
      <c r="BD4173" s="423" t="s">
        <v>1301</v>
      </c>
      <c r="BE4173">
        <v>4164</v>
      </c>
      <c r="BF4173" s="18" t="s">
        <v>1083</v>
      </c>
      <c r="BG4173" s="312" t="s">
        <v>7932</v>
      </c>
      <c r="BH4173" s="93" t="str">
        <f t="shared" si="130"/>
        <v>Washington Clallam</v>
      </c>
      <c r="BI4173" s="18" t="s">
        <v>244</v>
      </c>
      <c r="BJ4173" s="18" t="s">
        <v>6416</v>
      </c>
      <c r="BK4173" s="18" t="s">
        <v>6417</v>
      </c>
      <c r="BL4173" s="100" t="s">
        <v>6418</v>
      </c>
      <c r="BM4173" s="94" t="s">
        <v>308</v>
      </c>
    </row>
    <row r="4174" spans="53:65" ht="15" x14ac:dyDescent="0.25">
      <c r="BA4174" s="90" t="s">
        <v>7933</v>
      </c>
      <c r="BB4174" s="90" t="s">
        <v>361</v>
      </c>
      <c r="BC4174" s="90" t="s">
        <v>7866</v>
      </c>
      <c r="BD4174" s="423" t="s">
        <v>1301</v>
      </c>
      <c r="BE4174">
        <v>4165</v>
      </c>
      <c r="BF4174" s="18" t="s">
        <v>1083</v>
      </c>
      <c r="BG4174" s="312" t="s">
        <v>1210</v>
      </c>
      <c r="BH4174" s="93" t="str">
        <f t="shared" si="130"/>
        <v>Washington Clark</v>
      </c>
      <c r="BI4174" s="18" t="s">
        <v>244</v>
      </c>
      <c r="BJ4174" s="18" t="s">
        <v>6416</v>
      </c>
      <c r="BK4174" s="18" t="s">
        <v>6417</v>
      </c>
      <c r="BL4174" s="100" t="s">
        <v>6418</v>
      </c>
      <c r="BM4174" s="94" t="s">
        <v>308</v>
      </c>
    </row>
    <row r="4175" spans="53:65" ht="15" x14ac:dyDescent="0.25">
      <c r="BA4175" s="91" t="s">
        <v>7934</v>
      </c>
      <c r="BB4175" s="91" t="s">
        <v>361</v>
      </c>
      <c r="BC4175" s="91" t="s">
        <v>7892</v>
      </c>
      <c r="BD4175" s="423" t="s">
        <v>1301</v>
      </c>
      <c r="BE4175">
        <v>4166</v>
      </c>
      <c r="BF4175" s="18" t="s">
        <v>1083</v>
      </c>
      <c r="BG4175" s="312" t="s">
        <v>1221</v>
      </c>
      <c r="BH4175" s="93" t="str">
        <f t="shared" si="130"/>
        <v>Washington Columbia</v>
      </c>
      <c r="BI4175" s="18" t="s">
        <v>244</v>
      </c>
      <c r="BJ4175" s="18" t="s">
        <v>6416</v>
      </c>
      <c r="BK4175" s="18" t="s">
        <v>6417</v>
      </c>
      <c r="BL4175" s="100" t="s">
        <v>6418</v>
      </c>
      <c r="BM4175" s="94" t="s">
        <v>308</v>
      </c>
    </row>
    <row r="4176" spans="53:65" ht="15" x14ac:dyDescent="0.25">
      <c r="BA4176" s="90" t="s">
        <v>7935</v>
      </c>
      <c r="BB4176" s="90" t="s">
        <v>361</v>
      </c>
      <c r="BC4176" s="90" t="s">
        <v>7866</v>
      </c>
      <c r="BD4176" s="423" t="s">
        <v>1301</v>
      </c>
      <c r="BE4176">
        <v>4167</v>
      </c>
      <c r="BF4176" s="18" t="s">
        <v>1083</v>
      </c>
      <c r="BG4176" s="312" t="s">
        <v>7936</v>
      </c>
      <c r="BH4176" s="93" t="str">
        <f t="shared" si="130"/>
        <v>Washington Cowlitz</v>
      </c>
      <c r="BI4176" s="18" t="s">
        <v>244</v>
      </c>
      <c r="BJ4176" s="18" t="s">
        <v>6416</v>
      </c>
      <c r="BK4176" s="18" t="s">
        <v>6417</v>
      </c>
      <c r="BL4176" s="100" t="s">
        <v>6418</v>
      </c>
      <c r="BM4176" s="94" t="s">
        <v>308</v>
      </c>
    </row>
    <row r="4177" spans="53:65" ht="15" x14ac:dyDescent="0.25">
      <c r="BA4177" s="91" t="s">
        <v>7937</v>
      </c>
      <c r="BB4177" s="91" t="s">
        <v>361</v>
      </c>
      <c r="BC4177" s="91" t="s">
        <v>7892</v>
      </c>
      <c r="BD4177" s="423" t="s">
        <v>1301</v>
      </c>
      <c r="BE4177">
        <v>4168</v>
      </c>
      <c r="BF4177" s="18" t="s">
        <v>1083</v>
      </c>
      <c r="BG4177" s="312" t="s">
        <v>1627</v>
      </c>
      <c r="BH4177" s="93" t="str">
        <f t="shared" si="130"/>
        <v>Washington Douglas</v>
      </c>
      <c r="BI4177" s="18" t="s">
        <v>244</v>
      </c>
      <c r="BJ4177" s="18" t="s">
        <v>6416</v>
      </c>
      <c r="BK4177" s="18" t="s">
        <v>6417</v>
      </c>
      <c r="BL4177" s="100" t="s">
        <v>6418</v>
      </c>
      <c r="BM4177" s="94" t="s">
        <v>308</v>
      </c>
    </row>
    <row r="4178" spans="53:65" ht="15" x14ac:dyDescent="0.25">
      <c r="BA4178" s="90" t="s">
        <v>7938</v>
      </c>
      <c r="BB4178" s="90" t="s">
        <v>361</v>
      </c>
      <c r="BC4178" s="90" t="s">
        <v>7876</v>
      </c>
      <c r="BD4178" s="423" t="s">
        <v>1301</v>
      </c>
      <c r="BE4178">
        <v>4169</v>
      </c>
      <c r="BF4178" s="18" t="s">
        <v>1083</v>
      </c>
      <c r="BG4178" s="312" t="s">
        <v>7939</v>
      </c>
      <c r="BH4178" s="93" t="str">
        <f t="shared" si="130"/>
        <v>Washington Ferry</v>
      </c>
      <c r="BI4178" s="18" t="s">
        <v>244</v>
      </c>
      <c r="BJ4178" s="18" t="s">
        <v>6416</v>
      </c>
      <c r="BK4178" s="18" t="s">
        <v>6417</v>
      </c>
      <c r="BL4178" s="100" t="s">
        <v>6418</v>
      </c>
      <c r="BM4178" s="94" t="s">
        <v>308</v>
      </c>
    </row>
    <row r="4179" spans="53:65" ht="15" x14ac:dyDescent="0.25">
      <c r="BA4179" s="91" t="s">
        <v>7940</v>
      </c>
      <c r="BB4179" s="91" t="s">
        <v>361</v>
      </c>
      <c r="BC4179" s="91" t="s">
        <v>7871</v>
      </c>
      <c r="BD4179" s="423" t="s">
        <v>1301</v>
      </c>
      <c r="BE4179">
        <v>4170</v>
      </c>
      <c r="BF4179" s="18" t="s">
        <v>1083</v>
      </c>
      <c r="BG4179" s="312" t="s">
        <v>795</v>
      </c>
      <c r="BH4179" s="93" t="str">
        <f t="shared" si="130"/>
        <v>Washington Franklin</v>
      </c>
      <c r="BI4179" s="18" t="s">
        <v>244</v>
      </c>
      <c r="BJ4179" s="18" t="s">
        <v>6416</v>
      </c>
      <c r="BK4179" s="18" t="s">
        <v>6417</v>
      </c>
      <c r="BL4179" s="100" t="s">
        <v>6418</v>
      </c>
      <c r="BM4179" s="94" t="s">
        <v>308</v>
      </c>
    </row>
    <row r="4180" spans="53:65" ht="15" x14ac:dyDescent="0.25">
      <c r="BA4180" s="90" t="s">
        <v>7941</v>
      </c>
      <c r="BB4180" s="90" t="s">
        <v>361</v>
      </c>
      <c r="BC4180" s="90" t="s">
        <v>7892</v>
      </c>
      <c r="BD4180" s="423" t="s">
        <v>1301</v>
      </c>
      <c r="BE4180">
        <v>4171</v>
      </c>
      <c r="BF4180" s="18" t="s">
        <v>1083</v>
      </c>
      <c r="BG4180" s="312" t="s">
        <v>1642</v>
      </c>
      <c r="BH4180" s="93" t="str">
        <f t="shared" si="130"/>
        <v>Washington Garfield</v>
      </c>
      <c r="BI4180" s="18" t="s">
        <v>244</v>
      </c>
      <c r="BJ4180" s="18" t="s">
        <v>6416</v>
      </c>
      <c r="BK4180" s="18" t="s">
        <v>6417</v>
      </c>
      <c r="BL4180" s="100" t="s">
        <v>6418</v>
      </c>
      <c r="BM4180" s="94" t="s">
        <v>308</v>
      </c>
    </row>
    <row r="4181" spans="53:65" ht="15" x14ac:dyDescent="0.25">
      <c r="BA4181" s="91" t="s">
        <v>7942</v>
      </c>
      <c r="BB4181" s="91" t="s">
        <v>361</v>
      </c>
      <c r="BC4181" s="91" t="s">
        <v>7861</v>
      </c>
      <c r="BD4181" s="423" t="s">
        <v>1301</v>
      </c>
      <c r="BE4181">
        <v>4172</v>
      </c>
      <c r="BF4181" s="18" t="s">
        <v>1083</v>
      </c>
      <c r="BG4181" s="312" t="s">
        <v>1260</v>
      </c>
      <c r="BH4181" s="93" t="str">
        <f t="shared" si="130"/>
        <v>Washington Grant</v>
      </c>
      <c r="BI4181" s="18" t="s">
        <v>244</v>
      </c>
      <c r="BJ4181" s="18" t="s">
        <v>6416</v>
      </c>
      <c r="BK4181" s="18" t="s">
        <v>6417</v>
      </c>
      <c r="BL4181" s="100" t="s">
        <v>6418</v>
      </c>
      <c r="BM4181" s="94" t="s">
        <v>308</v>
      </c>
    </row>
    <row r="4182" spans="53:65" ht="15" x14ac:dyDescent="0.25">
      <c r="BA4182" s="90" t="s">
        <v>7943</v>
      </c>
      <c r="BB4182" s="90" t="s">
        <v>361</v>
      </c>
      <c r="BC4182" s="90" t="s">
        <v>7885</v>
      </c>
      <c r="BD4182" s="423" t="s">
        <v>1301</v>
      </c>
      <c r="BE4182">
        <v>4173</v>
      </c>
      <c r="BF4182" s="18" t="s">
        <v>1083</v>
      </c>
      <c r="BG4182" s="312" t="s">
        <v>7944</v>
      </c>
      <c r="BH4182" s="93" t="str">
        <f t="shared" si="130"/>
        <v>Washington Grays Harbor</v>
      </c>
      <c r="BI4182" s="18" t="s">
        <v>244</v>
      </c>
      <c r="BJ4182" s="18" t="s">
        <v>6416</v>
      </c>
      <c r="BK4182" s="18" t="s">
        <v>6417</v>
      </c>
      <c r="BL4182" s="100" t="s">
        <v>6418</v>
      </c>
      <c r="BM4182" s="94" t="s">
        <v>308</v>
      </c>
    </row>
    <row r="4183" spans="53:65" ht="15" x14ac:dyDescent="0.25">
      <c r="BA4183" s="91" t="s">
        <v>7945</v>
      </c>
      <c r="BB4183" s="91" t="s">
        <v>361</v>
      </c>
      <c r="BC4183" s="91" t="s">
        <v>7874</v>
      </c>
      <c r="BD4183" s="423" t="s">
        <v>1301</v>
      </c>
      <c r="BE4183">
        <v>4174</v>
      </c>
      <c r="BF4183" s="18" t="s">
        <v>1083</v>
      </c>
      <c r="BG4183" s="312" t="s">
        <v>7946</v>
      </c>
      <c r="BH4183" s="93" t="str">
        <f t="shared" si="130"/>
        <v>Washington Island</v>
      </c>
      <c r="BI4183" s="18" t="s">
        <v>244</v>
      </c>
      <c r="BJ4183" s="18" t="s">
        <v>6416</v>
      </c>
      <c r="BK4183" s="18" t="s">
        <v>6417</v>
      </c>
      <c r="BL4183" s="100" t="s">
        <v>6418</v>
      </c>
      <c r="BM4183" s="94" t="s">
        <v>308</v>
      </c>
    </row>
    <row r="4184" spans="53:65" ht="15" x14ac:dyDescent="0.25">
      <c r="BA4184" s="90" t="s">
        <v>7947</v>
      </c>
      <c r="BB4184" s="90" t="s">
        <v>361</v>
      </c>
      <c r="BC4184" s="90" t="s">
        <v>7868</v>
      </c>
      <c r="BD4184" s="423" t="s">
        <v>1301</v>
      </c>
      <c r="BE4184">
        <v>4175</v>
      </c>
      <c r="BF4184" s="18" t="s">
        <v>1083</v>
      </c>
      <c r="BG4184" s="312" t="s">
        <v>856</v>
      </c>
      <c r="BH4184" s="93" t="str">
        <f t="shared" si="130"/>
        <v>Washington Jefferson</v>
      </c>
      <c r="BI4184" s="18" t="s">
        <v>244</v>
      </c>
      <c r="BJ4184" s="18" t="s">
        <v>6416</v>
      </c>
      <c r="BK4184" s="18" t="s">
        <v>6417</v>
      </c>
      <c r="BL4184" s="100" t="s">
        <v>6418</v>
      </c>
      <c r="BM4184" s="94" t="s">
        <v>308</v>
      </c>
    </row>
    <row r="4185" spans="53:65" ht="15" x14ac:dyDescent="0.25">
      <c r="BA4185" s="91" t="s">
        <v>7948</v>
      </c>
      <c r="BB4185" s="91" t="s">
        <v>361</v>
      </c>
      <c r="BC4185" s="91" t="s">
        <v>7861</v>
      </c>
      <c r="BD4185" s="423" t="s">
        <v>1301</v>
      </c>
      <c r="BE4185">
        <v>4176</v>
      </c>
      <c r="BF4185" s="18" t="s">
        <v>1083</v>
      </c>
      <c r="BG4185" s="312" t="s">
        <v>7292</v>
      </c>
      <c r="BH4185" s="93" t="str">
        <f t="shared" si="130"/>
        <v>Washington King</v>
      </c>
      <c r="BI4185" s="18" t="s">
        <v>244</v>
      </c>
      <c r="BJ4185" s="18" t="s">
        <v>6416</v>
      </c>
      <c r="BK4185" s="18" t="s">
        <v>6417</v>
      </c>
      <c r="BL4185" s="100" t="s">
        <v>6418</v>
      </c>
      <c r="BM4185" s="94" t="s">
        <v>308</v>
      </c>
    </row>
    <row r="4186" spans="53:65" ht="15" x14ac:dyDescent="0.25">
      <c r="BA4186" s="90" t="s">
        <v>7949</v>
      </c>
      <c r="BB4186" s="90" t="s">
        <v>361</v>
      </c>
      <c r="BC4186" s="90" t="s">
        <v>7861</v>
      </c>
      <c r="BD4186" s="423" t="s">
        <v>1301</v>
      </c>
      <c r="BE4186">
        <v>4177</v>
      </c>
      <c r="BF4186" s="18" t="s">
        <v>1083</v>
      </c>
      <c r="BG4186" s="312" t="s">
        <v>7950</v>
      </c>
      <c r="BH4186" s="93" t="str">
        <f t="shared" si="130"/>
        <v>Washington Kitsap</v>
      </c>
      <c r="BI4186" s="18" t="s">
        <v>244</v>
      </c>
      <c r="BJ4186" s="18" t="s">
        <v>6416</v>
      </c>
      <c r="BK4186" s="18" t="s">
        <v>6417</v>
      </c>
      <c r="BL4186" s="100" t="s">
        <v>6418</v>
      </c>
      <c r="BM4186" s="94" t="s">
        <v>308</v>
      </c>
    </row>
    <row r="4187" spans="53:65" ht="15" x14ac:dyDescent="0.25">
      <c r="BA4187" s="91" t="s">
        <v>7951</v>
      </c>
      <c r="BB4187" s="91" t="s">
        <v>361</v>
      </c>
      <c r="BC4187" s="91" t="s">
        <v>7866</v>
      </c>
      <c r="BD4187" s="423" t="s">
        <v>1301</v>
      </c>
      <c r="BE4187">
        <v>4178</v>
      </c>
      <c r="BF4187" s="18" t="s">
        <v>1083</v>
      </c>
      <c r="BG4187" s="312" t="s">
        <v>7952</v>
      </c>
      <c r="BH4187" s="93" t="str">
        <f t="shared" si="130"/>
        <v>Washington Kittitas</v>
      </c>
      <c r="BI4187" s="18" t="s">
        <v>244</v>
      </c>
      <c r="BJ4187" s="18" t="s">
        <v>6416</v>
      </c>
      <c r="BK4187" s="18" t="s">
        <v>6417</v>
      </c>
      <c r="BL4187" s="100" t="s">
        <v>6418</v>
      </c>
      <c r="BM4187" s="94" t="s">
        <v>308</v>
      </c>
    </row>
    <row r="4188" spans="53:65" ht="15" x14ac:dyDescent="0.25">
      <c r="BA4188" s="90" t="s">
        <v>7953</v>
      </c>
      <c r="BB4188" s="90" t="s">
        <v>361</v>
      </c>
      <c r="BC4188" s="90" t="s">
        <v>7868</v>
      </c>
      <c r="BD4188" s="423" t="s">
        <v>1301</v>
      </c>
      <c r="BE4188">
        <v>4179</v>
      </c>
      <c r="BF4188" s="18" t="s">
        <v>1083</v>
      </c>
      <c r="BG4188" s="312" t="s">
        <v>7954</v>
      </c>
      <c r="BH4188" s="93" t="str">
        <f t="shared" si="130"/>
        <v>Washington Klickitat</v>
      </c>
      <c r="BI4188" s="18" t="s">
        <v>244</v>
      </c>
      <c r="BJ4188" s="18" t="s">
        <v>6416</v>
      </c>
      <c r="BK4188" s="18" t="s">
        <v>6417</v>
      </c>
      <c r="BL4188" s="100" t="s">
        <v>6418</v>
      </c>
      <c r="BM4188" s="94" t="s">
        <v>308</v>
      </c>
    </row>
    <row r="4189" spans="53:65" ht="15" x14ac:dyDescent="0.25">
      <c r="BA4189" s="91" t="s">
        <v>7955</v>
      </c>
      <c r="BB4189" s="91" t="s">
        <v>361</v>
      </c>
      <c r="BC4189" s="91" t="s">
        <v>7874</v>
      </c>
      <c r="BD4189" s="423" t="s">
        <v>1301</v>
      </c>
      <c r="BE4189">
        <v>4180</v>
      </c>
      <c r="BF4189" s="18" t="s">
        <v>1083</v>
      </c>
      <c r="BG4189" s="312" t="s">
        <v>4155</v>
      </c>
      <c r="BH4189" s="93" t="str">
        <f t="shared" si="130"/>
        <v>Washington Lewis</v>
      </c>
      <c r="BI4189" s="18" t="s">
        <v>244</v>
      </c>
      <c r="BJ4189" s="18" t="s">
        <v>6416</v>
      </c>
      <c r="BK4189" s="18" t="s">
        <v>6417</v>
      </c>
      <c r="BL4189" s="100" t="s">
        <v>6418</v>
      </c>
      <c r="BM4189" s="94" t="s">
        <v>308</v>
      </c>
    </row>
    <row r="4190" spans="53:65" ht="15" x14ac:dyDescent="0.25">
      <c r="BA4190" s="90" t="s">
        <v>7956</v>
      </c>
      <c r="BB4190" s="90" t="s">
        <v>361</v>
      </c>
      <c r="BC4190" s="90" t="s">
        <v>7874</v>
      </c>
      <c r="BD4190" s="423" t="s">
        <v>1301</v>
      </c>
      <c r="BE4190">
        <v>4181</v>
      </c>
      <c r="BF4190" s="18" t="s">
        <v>1083</v>
      </c>
      <c r="BG4190" s="312" t="s">
        <v>1296</v>
      </c>
      <c r="BH4190" s="93" t="str">
        <f t="shared" si="130"/>
        <v>Washington Lincoln</v>
      </c>
      <c r="BI4190" s="18" t="s">
        <v>244</v>
      </c>
      <c r="BJ4190" s="18" t="s">
        <v>6416</v>
      </c>
      <c r="BK4190" s="18" t="s">
        <v>6417</v>
      </c>
      <c r="BL4190" s="100" t="s">
        <v>6418</v>
      </c>
      <c r="BM4190" s="94" t="s">
        <v>308</v>
      </c>
    </row>
    <row r="4191" spans="53:65" ht="15" x14ac:dyDescent="0.25">
      <c r="BA4191" s="91" t="s">
        <v>7957</v>
      </c>
      <c r="BB4191" s="91" t="s">
        <v>361</v>
      </c>
      <c r="BC4191" s="91" t="s">
        <v>7892</v>
      </c>
      <c r="BD4191" s="423" t="s">
        <v>1301</v>
      </c>
      <c r="BE4191">
        <v>4182</v>
      </c>
      <c r="BF4191" s="18" t="s">
        <v>1083</v>
      </c>
      <c r="BG4191" s="312" t="s">
        <v>3276</v>
      </c>
      <c r="BH4191" s="93" t="str">
        <f t="shared" si="130"/>
        <v>Washington Mason</v>
      </c>
      <c r="BI4191" s="18" t="s">
        <v>244</v>
      </c>
      <c r="BJ4191" s="18" t="s">
        <v>6416</v>
      </c>
      <c r="BK4191" s="18" t="s">
        <v>6417</v>
      </c>
      <c r="BL4191" s="100" t="s">
        <v>6418</v>
      </c>
      <c r="BM4191" s="94" t="s">
        <v>308</v>
      </c>
    </row>
    <row r="4192" spans="53:65" ht="15" x14ac:dyDescent="0.25">
      <c r="BA4192" s="90" t="s">
        <v>7958</v>
      </c>
      <c r="BB4192" s="90" t="s">
        <v>361</v>
      </c>
      <c r="BC4192" s="90" t="s">
        <v>7892</v>
      </c>
      <c r="BD4192" s="423" t="s">
        <v>1301</v>
      </c>
      <c r="BE4192">
        <v>4183</v>
      </c>
      <c r="BF4192" s="18" t="s">
        <v>1083</v>
      </c>
      <c r="BG4192" s="312" t="s">
        <v>7959</v>
      </c>
      <c r="BH4192" s="93" t="str">
        <f t="shared" si="130"/>
        <v>Washington Okanogan</v>
      </c>
      <c r="BI4192" s="18" t="s">
        <v>244</v>
      </c>
      <c r="BJ4192" s="18" t="s">
        <v>6416</v>
      </c>
      <c r="BK4192" s="18" t="s">
        <v>6417</v>
      </c>
      <c r="BL4192" s="100" t="s">
        <v>6418</v>
      </c>
      <c r="BM4192" s="94" t="s">
        <v>308</v>
      </c>
    </row>
    <row r="4193" spans="53:65" ht="15" x14ac:dyDescent="0.25">
      <c r="BA4193" s="91" t="s">
        <v>7960</v>
      </c>
      <c r="BB4193" s="91" t="s">
        <v>361</v>
      </c>
      <c r="BC4193" s="91" t="s">
        <v>7874</v>
      </c>
      <c r="BD4193" s="423" t="s">
        <v>1301</v>
      </c>
      <c r="BE4193">
        <v>4184</v>
      </c>
      <c r="BF4193" s="18" t="s">
        <v>1083</v>
      </c>
      <c r="BG4193" s="312" t="s">
        <v>7961</v>
      </c>
      <c r="BH4193" s="93" t="str">
        <f t="shared" si="130"/>
        <v>Washington Pacific</v>
      </c>
      <c r="BI4193" s="18" t="s">
        <v>244</v>
      </c>
      <c r="BJ4193" s="18" t="s">
        <v>6416</v>
      </c>
      <c r="BK4193" s="18" t="s">
        <v>6417</v>
      </c>
      <c r="BL4193" s="100" t="s">
        <v>6418</v>
      </c>
      <c r="BM4193" s="94" t="s">
        <v>308</v>
      </c>
    </row>
    <row r="4194" spans="53:65" ht="15" x14ac:dyDescent="0.25">
      <c r="BA4194" s="91" t="s">
        <v>7962</v>
      </c>
      <c r="BB4194" s="91" t="s">
        <v>361</v>
      </c>
      <c r="BC4194" s="91" t="s">
        <v>7885</v>
      </c>
      <c r="BD4194" s="423" t="s">
        <v>1301</v>
      </c>
      <c r="BE4194">
        <v>4185</v>
      </c>
      <c r="BF4194" s="18" t="s">
        <v>1083</v>
      </c>
      <c r="BG4194" s="312" t="s">
        <v>7963</v>
      </c>
      <c r="BH4194" s="93" t="str">
        <f t="shared" si="130"/>
        <v>Washington Pend Oreille</v>
      </c>
      <c r="BI4194" s="18" t="s">
        <v>244</v>
      </c>
      <c r="BJ4194" s="18" t="s">
        <v>6416</v>
      </c>
      <c r="BK4194" s="18" t="s">
        <v>6417</v>
      </c>
      <c r="BL4194" s="100" t="s">
        <v>6418</v>
      </c>
      <c r="BM4194" s="94" t="s">
        <v>308</v>
      </c>
    </row>
    <row r="4195" spans="53:65" ht="15" x14ac:dyDescent="0.25">
      <c r="BA4195" s="90" t="s">
        <v>7964</v>
      </c>
      <c r="BB4195" s="90" t="s">
        <v>361</v>
      </c>
      <c r="BC4195" s="90" t="s">
        <v>7871</v>
      </c>
      <c r="BD4195" s="423" t="s">
        <v>1301</v>
      </c>
      <c r="BE4195">
        <v>4186</v>
      </c>
      <c r="BF4195" s="18" t="s">
        <v>1083</v>
      </c>
      <c r="BG4195" s="312" t="s">
        <v>2676</v>
      </c>
      <c r="BH4195" s="93" t="str">
        <f t="shared" si="130"/>
        <v>Washington Pierce</v>
      </c>
      <c r="BI4195" s="18" t="s">
        <v>244</v>
      </c>
      <c r="BJ4195" s="18" t="s">
        <v>6416</v>
      </c>
      <c r="BK4195" s="18" t="s">
        <v>6417</v>
      </c>
      <c r="BL4195" s="100" t="s">
        <v>6418</v>
      </c>
      <c r="BM4195" s="94" t="s">
        <v>308</v>
      </c>
    </row>
    <row r="4196" spans="53:65" ht="15" x14ac:dyDescent="0.25">
      <c r="BA4196" s="91" t="s">
        <v>7965</v>
      </c>
      <c r="BB4196" s="91" t="s">
        <v>361</v>
      </c>
      <c r="BC4196" s="91" t="s">
        <v>7861</v>
      </c>
      <c r="BD4196" s="423" t="s">
        <v>1301</v>
      </c>
      <c r="BE4196">
        <v>4187</v>
      </c>
      <c r="BF4196" s="18" t="s">
        <v>1083</v>
      </c>
      <c r="BG4196" s="312" t="s">
        <v>1737</v>
      </c>
      <c r="BH4196" s="93" t="str">
        <f t="shared" si="130"/>
        <v>Washington San Juan</v>
      </c>
      <c r="BI4196" s="18" t="s">
        <v>244</v>
      </c>
      <c r="BJ4196" s="18" t="s">
        <v>6416</v>
      </c>
      <c r="BK4196" s="18" t="s">
        <v>6417</v>
      </c>
      <c r="BL4196" s="100" t="s">
        <v>6418</v>
      </c>
      <c r="BM4196" s="94" t="s">
        <v>308</v>
      </c>
    </row>
    <row r="4197" spans="53:65" ht="15" x14ac:dyDescent="0.25">
      <c r="BA4197" s="90" t="s">
        <v>7966</v>
      </c>
      <c r="BB4197" s="90" t="s">
        <v>361</v>
      </c>
      <c r="BC4197" s="90" t="s">
        <v>7967</v>
      </c>
      <c r="BD4197" s="423" t="s">
        <v>1301</v>
      </c>
      <c r="BE4197">
        <v>4188</v>
      </c>
      <c r="BF4197" s="18" t="s">
        <v>1083</v>
      </c>
      <c r="BG4197" s="312" t="s">
        <v>7968</v>
      </c>
      <c r="BH4197" s="93" t="str">
        <f t="shared" si="130"/>
        <v>Washington Skagit</v>
      </c>
      <c r="BI4197" s="18" t="s">
        <v>244</v>
      </c>
      <c r="BJ4197" s="18" t="s">
        <v>6416</v>
      </c>
      <c r="BK4197" s="18" t="s">
        <v>6417</v>
      </c>
      <c r="BL4197" s="100" t="s">
        <v>6418</v>
      </c>
      <c r="BM4197" s="94" t="s">
        <v>308</v>
      </c>
    </row>
    <row r="4198" spans="53:65" ht="15" x14ac:dyDescent="0.25">
      <c r="BA4198" s="91" t="s">
        <v>7969</v>
      </c>
      <c r="BB4198" s="91" t="s">
        <v>361</v>
      </c>
      <c r="BC4198" s="91" t="s">
        <v>7861</v>
      </c>
      <c r="BD4198" s="423" t="s">
        <v>1301</v>
      </c>
      <c r="BE4198">
        <v>4189</v>
      </c>
      <c r="BF4198" s="18" t="s">
        <v>1083</v>
      </c>
      <c r="BG4198" s="312" t="s">
        <v>7970</v>
      </c>
      <c r="BH4198" s="93" t="str">
        <f t="shared" si="130"/>
        <v>Washington Skamania</v>
      </c>
      <c r="BI4198" s="18" t="s">
        <v>244</v>
      </c>
      <c r="BJ4198" s="18" t="s">
        <v>6416</v>
      </c>
      <c r="BK4198" s="18" t="s">
        <v>6417</v>
      </c>
      <c r="BL4198" s="100" t="s">
        <v>6418</v>
      </c>
      <c r="BM4198" s="94" t="s">
        <v>308</v>
      </c>
    </row>
    <row r="4199" spans="53:65" ht="15" x14ac:dyDescent="0.25">
      <c r="BA4199" s="90" t="s">
        <v>7971</v>
      </c>
      <c r="BB4199" s="90" t="s">
        <v>361</v>
      </c>
      <c r="BC4199" s="90" t="s">
        <v>7861</v>
      </c>
      <c r="BD4199" s="423" t="s">
        <v>1301</v>
      </c>
      <c r="BE4199">
        <v>4190</v>
      </c>
      <c r="BF4199" s="18" t="s">
        <v>1083</v>
      </c>
      <c r="BG4199" s="312" t="s">
        <v>7972</v>
      </c>
      <c r="BH4199" s="93" t="str">
        <f t="shared" si="130"/>
        <v>Washington Snohomish</v>
      </c>
      <c r="BI4199" s="18" t="s">
        <v>244</v>
      </c>
      <c r="BJ4199" s="18" t="s">
        <v>6416</v>
      </c>
      <c r="BK4199" s="18" t="s">
        <v>6417</v>
      </c>
      <c r="BL4199" s="100" t="s">
        <v>6418</v>
      </c>
      <c r="BM4199" s="94" t="s">
        <v>308</v>
      </c>
    </row>
    <row r="4200" spans="53:65" ht="15" x14ac:dyDescent="0.25">
      <c r="BA4200" s="91" t="s">
        <v>7973</v>
      </c>
      <c r="BB4200" s="91" t="s">
        <v>361</v>
      </c>
      <c r="BC4200" s="91" t="s">
        <v>7892</v>
      </c>
      <c r="BD4200" s="423" t="s">
        <v>1301</v>
      </c>
      <c r="BE4200">
        <v>4191</v>
      </c>
      <c r="BF4200" s="18" t="s">
        <v>1083</v>
      </c>
      <c r="BG4200" s="312" t="s">
        <v>7974</v>
      </c>
      <c r="BH4200" s="93" t="str">
        <f t="shared" ref="BH4200:BH4262" si="131">_xlfn.CONCAT(BF4200," ",BG4200)</f>
        <v>Washington Spokane</v>
      </c>
      <c r="BI4200" s="18" t="s">
        <v>244</v>
      </c>
      <c r="BJ4200" s="18" t="s">
        <v>2913</v>
      </c>
      <c r="BK4200" s="18" t="s">
        <v>2914</v>
      </c>
      <c r="BL4200" s="100" t="s">
        <v>1145</v>
      </c>
      <c r="BM4200" s="94" t="s">
        <v>308</v>
      </c>
    </row>
    <row r="4201" spans="53:65" ht="15" x14ac:dyDescent="0.25">
      <c r="BA4201" s="90" t="s">
        <v>7975</v>
      </c>
      <c r="BB4201" s="90" t="s">
        <v>361</v>
      </c>
      <c r="BC4201" s="90" t="s">
        <v>7871</v>
      </c>
      <c r="BD4201" s="423" t="s">
        <v>1301</v>
      </c>
      <c r="BE4201">
        <v>4192</v>
      </c>
      <c r="BF4201" s="18" t="s">
        <v>1083</v>
      </c>
      <c r="BG4201" s="312" t="s">
        <v>3948</v>
      </c>
      <c r="BH4201" s="93" t="str">
        <f t="shared" si="131"/>
        <v>Washington Stevens</v>
      </c>
      <c r="BI4201" s="18" t="s">
        <v>244</v>
      </c>
      <c r="BJ4201" s="18" t="s">
        <v>6416</v>
      </c>
      <c r="BK4201" s="18" t="s">
        <v>6417</v>
      </c>
      <c r="BL4201" s="100" t="s">
        <v>6418</v>
      </c>
      <c r="BM4201" s="94" t="s">
        <v>308</v>
      </c>
    </row>
    <row r="4202" spans="53:65" ht="15" x14ac:dyDescent="0.25">
      <c r="BA4202" s="91" t="s">
        <v>7976</v>
      </c>
      <c r="BB4202" s="91" t="s">
        <v>361</v>
      </c>
      <c r="BC4202" s="91" t="s">
        <v>7871</v>
      </c>
      <c r="BD4202" s="423" t="s">
        <v>1301</v>
      </c>
      <c r="BE4202">
        <v>4193</v>
      </c>
      <c r="BF4202" s="18" t="s">
        <v>1083</v>
      </c>
      <c r="BG4202" s="312" t="s">
        <v>5474</v>
      </c>
      <c r="BH4202" s="93" t="str">
        <f t="shared" si="131"/>
        <v>Washington Thurston</v>
      </c>
      <c r="BI4202" s="18" t="s">
        <v>244</v>
      </c>
      <c r="BJ4202" s="18" t="s">
        <v>6416</v>
      </c>
      <c r="BK4202" s="18" t="s">
        <v>6417</v>
      </c>
      <c r="BL4202" s="100" t="s">
        <v>6418</v>
      </c>
      <c r="BM4202" s="94" t="s">
        <v>308</v>
      </c>
    </row>
    <row r="4203" spans="53:65" ht="15" x14ac:dyDescent="0.25">
      <c r="BA4203" s="90" t="s">
        <v>7977</v>
      </c>
      <c r="BB4203" s="90" t="s">
        <v>361</v>
      </c>
      <c r="BC4203" s="90" t="s">
        <v>7924</v>
      </c>
      <c r="BD4203" s="423" t="s">
        <v>1301</v>
      </c>
      <c r="BE4203">
        <v>4194</v>
      </c>
      <c r="BF4203" s="18" t="s">
        <v>1083</v>
      </c>
      <c r="BG4203" s="312" t="s">
        <v>7978</v>
      </c>
      <c r="BH4203" s="93" t="str">
        <f t="shared" si="131"/>
        <v>Washington Wahkiakum</v>
      </c>
      <c r="BI4203" s="18" t="s">
        <v>244</v>
      </c>
      <c r="BJ4203" s="18" t="s">
        <v>6416</v>
      </c>
      <c r="BK4203" s="18" t="s">
        <v>6417</v>
      </c>
      <c r="BL4203" s="100" t="s">
        <v>6418</v>
      </c>
      <c r="BM4203" s="94" t="s">
        <v>308</v>
      </c>
    </row>
    <row r="4204" spans="53:65" ht="15" x14ac:dyDescent="0.25">
      <c r="BA4204" s="91" t="s">
        <v>7979</v>
      </c>
      <c r="BB4204" s="91" t="s">
        <v>361</v>
      </c>
      <c r="BC4204" s="91" t="s">
        <v>7885</v>
      </c>
      <c r="BD4204" s="423" t="s">
        <v>1301</v>
      </c>
      <c r="BE4204">
        <v>4195</v>
      </c>
      <c r="BF4204" s="18" t="s">
        <v>1083</v>
      </c>
      <c r="BG4204" s="312" t="s">
        <v>7980</v>
      </c>
      <c r="BH4204" s="93" t="str">
        <f t="shared" si="131"/>
        <v>Washington Walla Walla</v>
      </c>
      <c r="BI4204" s="18" t="s">
        <v>244</v>
      </c>
      <c r="BJ4204" s="18" t="s">
        <v>6416</v>
      </c>
      <c r="BK4204" s="18" t="s">
        <v>6417</v>
      </c>
      <c r="BL4204" s="100" t="s">
        <v>6418</v>
      </c>
      <c r="BM4204" s="94" t="s">
        <v>308</v>
      </c>
    </row>
    <row r="4205" spans="53:65" ht="15" x14ac:dyDescent="0.25">
      <c r="BA4205" s="90" t="s">
        <v>7981</v>
      </c>
      <c r="BB4205" s="90" t="s">
        <v>361</v>
      </c>
      <c r="BC4205" s="90" t="s">
        <v>7874</v>
      </c>
      <c r="BD4205" s="423" t="s">
        <v>1301</v>
      </c>
      <c r="BE4205">
        <v>4196</v>
      </c>
      <c r="BF4205" s="18" t="s">
        <v>1083</v>
      </c>
      <c r="BG4205" s="312" t="s">
        <v>7982</v>
      </c>
      <c r="BH4205" s="93" t="str">
        <f t="shared" si="131"/>
        <v>Washington Whatcom</v>
      </c>
      <c r="BI4205" s="18" t="s">
        <v>244</v>
      </c>
      <c r="BJ4205" s="18" t="s">
        <v>6416</v>
      </c>
      <c r="BK4205" s="18" t="s">
        <v>6417</v>
      </c>
      <c r="BL4205" s="100" t="s">
        <v>6418</v>
      </c>
      <c r="BM4205" s="94" t="s">
        <v>308</v>
      </c>
    </row>
    <row r="4206" spans="53:65" ht="15" x14ac:dyDescent="0.25">
      <c r="BA4206" s="90" t="s">
        <v>7981</v>
      </c>
      <c r="BB4206" s="90" t="s">
        <v>361</v>
      </c>
      <c r="BC4206" s="90" t="s">
        <v>7876</v>
      </c>
      <c r="BD4206" s="423" t="s">
        <v>1301</v>
      </c>
      <c r="BE4206">
        <v>4197</v>
      </c>
      <c r="BF4206" s="18" t="s">
        <v>1083</v>
      </c>
      <c r="BG4206" s="312" t="s">
        <v>7983</v>
      </c>
      <c r="BH4206" s="93" t="str">
        <f t="shared" si="131"/>
        <v>Washington Whitman</v>
      </c>
      <c r="BI4206" s="18" t="s">
        <v>244</v>
      </c>
      <c r="BJ4206" s="18" t="s">
        <v>6416</v>
      </c>
      <c r="BK4206" s="18" t="s">
        <v>6417</v>
      </c>
      <c r="BL4206" s="100" t="s">
        <v>6418</v>
      </c>
      <c r="BM4206" s="94" t="s">
        <v>308</v>
      </c>
    </row>
    <row r="4207" spans="53:65" ht="15" x14ac:dyDescent="0.25">
      <c r="BA4207" s="91" t="s">
        <v>7984</v>
      </c>
      <c r="BB4207" s="91" t="s">
        <v>361</v>
      </c>
      <c r="BC4207" s="91" t="s">
        <v>7861</v>
      </c>
      <c r="BD4207" s="423" t="s">
        <v>1301</v>
      </c>
      <c r="BE4207">
        <v>4198</v>
      </c>
      <c r="BF4207" s="18" t="s">
        <v>1083</v>
      </c>
      <c r="BG4207" s="312" t="s">
        <v>7985</v>
      </c>
      <c r="BH4207" s="93" t="str">
        <f t="shared" si="131"/>
        <v>Washington Yakima</v>
      </c>
      <c r="BI4207" s="18" t="s">
        <v>244</v>
      </c>
      <c r="BJ4207" s="18" t="s">
        <v>6416</v>
      </c>
      <c r="BK4207" s="18" t="s">
        <v>6417</v>
      </c>
      <c r="BL4207" s="100" t="s">
        <v>6418</v>
      </c>
      <c r="BM4207" s="94" t="s">
        <v>308</v>
      </c>
    </row>
    <row r="4208" spans="53:65" ht="15" x14ac:dyDescent="0.25">
      <c r="BA4208" s="90" t="s">
        <v>7986</v>
      </c>
      <c r="BB4208" s="90" t="s">
        <v>361</v>
      </c>
      <c r="BC4208" s="90" t="s">
        <v>7874</v>
      </c>
      <c r="BD4208" s="423" t="s">
        <v>1301</v>
      </c>
      <c r="BE4208">
        <v>4199</v>
      </c>
      <c r="BF4208" s="93" t="s">
        <v>7987</v>
      </c>
      <c r="BG4208" s="311" t="s">
        <v>396</v>
      </c>
      <c r="BH4208" s="93" t="str">
        <f t="shared" si="131"/>
        <v>West Virginia Barbour</v>
      </c>
      <c r="BI4208" s="93" t="s">
        <v>1799</v>
      </c>
      <c r="BJ4208" s="93"/>
      <c r="BK4208" s="93" t="s">
        <v>3402</v>
      </c>
      <c r="BL4208" s="100" t="s">
        <v>7988</v>
      </c>
      <c r="BM4208" s="95" t="s">
        <v>7989</v>
      </c>
    </row>
    <row r="4209" spans="53:65" ht="15" x14ac:dyDescent="0.25">
      <c r="BA4209" s="91" t="s">
        <v>7990</v>
      </c>
      <c r="BB4209" s="91" t="s">
        <v>361</v>
      </c>
      <c r="BC4209" s="91" t="s">
        <v>7892</v>
      </c>
      <c r="BD4209" s="423" t="s">
        <v>1301</v>
      </c>
      <c r="BE4209">
        <v>4200</v>
      </c>
      <c r="BF4209" s="93" t="s">
        <v>7987</v>
      </c>
      <c r="BG4209" s="311" t="s">
        <v>396</v>
      </c>
      <c r="BH4209" s="93" t="str">
        <f t="shared" si="131"/>
        <v>West Virginia Barbour</v>
      </c>
      <c r="BI4209" s="93" t="s">
        <v>446</v>
      </c>
      <c r="BJ4209" s="93" t="s">
        <v>6075</v>
      </c>
      <c r="BK4209" s="93" t="s">
        <v>6075</v>
      </c>
      <c r="BL4209" s="100" t="s">
        <v>1130</v>
      </c>
      <c r="BM4209" s="307" t="s">
        <v>7991</v>
      </c>
    </row>
    <row r="4210" spans="53:65" ht="15" x14ac:dyDescent="0.25">
      <c r="BA4210" s="90" t="s">
        <v>7992</v>
      </c>
      <c r="BB4210" s="90" t="s">
        <v>361</v>
      </c>
      <c r="BC4210" s="90" t="s">
        <v>7874</v>
      </c>
      <c r="BD4210" s="423" t="s">
        <v>1301</v>
      </c>
      <c r="BE4210">
        <v>4201</v>
      </c>
      <c r="BF4210" s="93" t="s">
        <v>7987</v>
      </c>
      <c r="BG4210" s="311" t="s">
        <v>6629</v>
      </c>
      <c r="BH4210" s="93" t="str">
        <f t="shared" si="131"/>
        <v>West Virginia Berkeley</v>
      </c>
      <c r="BI4210" s="93" t="s">
        <v>1799</v>
      </c>
      <c r="BJ4210" s="93"/>
      <c r="BK4210" s="93" t="s">
        <v>7993</v>
      </c>
      <c r="BL4210" s="100" t="s">
        <v>7988</v>
      </c>
      <c r="BM4210" s="95" t="s">
        <v>7989</v>
      </c>
    </row>
    <row r="4211" spans="53:65" ht="15" x14ac:dyDescent="0.25">
      <c r="BA4211" s="91" t="s">
        <v>7994</v>
      </c>
      <c r="BB4211" s="91" t="s">
        <v>361</v>
      </c>
      <c r="BC4211" s="91" t="s">
        <v>7868</v>
      </c>
      <c r="BD4211" s="423" t="s">
        <v>1301</v>
      </c>
      <c r="BE4211">
        <v>4202</v>
      </c>
      <c r="BF4211" s="93" t="s">
        <v>7987</v>
      </c>
      <c r="BG4211" s="311" t="s">
        <v>6629</v>
      </c>
      <c r="BH4211" s="93" t="str">
        <f t="shared" si="131"/>
        <v>West Virginia Berkeley</v>
      </c>
      <c r="BI4211" s="93" t="s">
        <v>446</v>
      </c>
      <c r="BJ4211" s="93" t="s">
        <v>6075</v>
      </c>
      <c r="BK4211" s="93" t="s">
        <v>6075</v>
      </c>
      <c r="BL4211" s="100" t="s">
        <v>1130</v>
      </c>
      <c r="BM4211" s="307" t="s">
        <v>7991</v>
      </c>
    </row>
    <row r="4212" spans="53:65" ht="15" x14ac:dyDescent="0.25">
      <c r="BA4212" s="90" t="s">
        <v>7995</v>
      </c>
      <c r="BB4212" s="90" t="s">
        <v>361</v>
      </c>
      <c r="BC4212" s="90" t="s">
        <v>7871</v>
      </c>
      <c r="BD4212" s="423" t="s">
        <v>1301</v>
      </c>
      <c r="BE4212">
        <v>4203</v>
      </c>
      <c r="BF4212" s="93" t="s">
        <v>7987</v>
      </c>
      <c r="BG4212" s="311" t="s">
        <v>1195</v>
      </c>
      <c r="BH4212" s="93" t="str">
        <f t="shared" si="131"/>
        <v>West Virginia Boone</v>
      </c>
      <c r="BI4212" s="93" t="s">
        <v>1799</v>
      </c>
      <c r="BJ4212" s="93"/>
      <c r="BK4212" s="93" t="s">
        <v>7993</v>
      </c>
      <c r="BL4212" s="100" t="s">
        <v>7988</v>
      </c>
      <c r="BM4212" s="95" t="s">
        <v>7989</v>
      </c>
    </row>
    <row r="4213" spans="53:65" ht="15" x14ac:dyDescent="0.25">
      <c r="BA4213" s="91" t="s">
        <v>7996</v>
      </c>
      <c r="BB4213" s="91" t="s">
        <v>361</v>
      </c>
      <c r="BC4213" s="91" t="s">
        <v>7861</v>
      </c>
      <c r="BD4213" s="423" t="s">
        <v>1301</v>
      </c>
      <c r="BE4213">
        <v>4204</v>
      </c>
      <c r="BF4213" s="93" t="s">
        <v>7987</v>
      </c>
      <c r="BG4213" s="311" t="s">
        <v>1195</v>
      </c>
      <c r="BH4213" s="93" t="str">
        <f t="shared" si="131"/>
        <v>West Virginia Boone</v>
      </c>
      <c r="BI4213" s="93" t="s">
        <v>446</v>
      </c>
      <c r="BJ4213" s="93" t="s">
        <v>6075</v>
      </c>
      <c r="BK4213" s="93" t="s">
        <v>6075</v>
      </c>
      <c r="BL4213" s="100" t="s">
        <v>1130</v>
      </c>
      <c r="BM4213" s="307" t="s">
        <v>7991</v>
      </c>
    </row>
    <row r="4214" spans="53:65" ht="15" x14ac:dyDescent="0.25">
      <c r="BA4214" s="90" t="s">
        <v>7997</v>
      </c>
      <c r="BB4214" s="90" t="s">
        <v>361</v>
      </c>
      <c r="BC4214" s="90" t="s">
        <v>7871</v>
      </c>
      <c r="BD4214" s="423" t="s">
        <v>1301</v>
      </c>
      <c r="BE4214">
        <v>4205</v>
      </c>
      <c r="BF4214" s="93" t="s">
        <v>7987</v>
      </c>
      <c r="BG4214" s="311" t="s">
        <v>7998</v>
      </c>
      <c r="BH4214" s="93" t="str">
        <f t="shared" si="131"/>
        <v>West Virginia Braxton</v>
      </c>
      <c r="BI4214" s="93" t="s">
        <v>1799</v>
      </c>
      <c r="BJ4214" s="93"/>
      <c r="BK4214" s="93" t="s">
        <v>7993</v>
      </c>
      <c r="BL4214" s="100" t="s">
        <v>7988</v>
      </c>
      <c r="BM4214" s="95" t="s">
        <v>7989</v>
      </c>
    </row>
    <row r="4215" spans="53:65" ht="15" x14ac:dyDescent="0.25">
      <c r="BA4215" s="91" t="s">
        <v>7999</v>
      </c>
      <c r="BB4215" s="91" t="s">
        <v>361</v>
      </c>
      <c r="BC4215" s="91" t="s">
        <v>7892</v>
      </c>
      <c r="BD4215" s="423" t="s">
        <v>1301</v>
      </c>
      <c r="BE4215">
        <v>4206</v>
      </c>
      <c r="BF4215" s="93" t="s">
        <v>7987</v>
      </c>
      <c r="BG4215" s="311" t="s">
        <v>7998</v>
      </c>
      <c r="BH4215" s="93" t="str">
        <f t="shared" si="131"/>
        <v>West Virginia Braxton</v>
      </c>
      <c r="BI4215" s="93" t="s">
        <v>446</v>
      </c>
      <c r="BJ4215" s="93" t="s">
        <v>6075</v>
      </c>
      <c r="BK4215" s="93" t="s">
        <v>6075</v>
      </c>
      <c r="BL4215" s="100" t="s">
        <v>1130</v>
      </c>
      <c r="BM4215" s="307" t="s">
        <v>7991</v>
      </c>
    </row>
    <row r="4216" spans="53:65" ht="15" x14ac:dyDescent="0.25">
      <c r="BA4216" s="90" t="s">
        <v>8000</v>
      </c>
      <c r="BB4216" s="90" t="s">
        <v>361</v>
      </c>
      <c r="BC4216" s="90" t="s">
        <v>7871</v>
      </c>
      <c r="BD4216" s="423" t="s">
        <v>1301</v>
      </c>
      <c r="BE4216">
        <v>4207</v>
      </c>
      <c r="BF4216" s="93" t="s">
        <v>7987</v>
      </c>
      <c r="BG4216" s="311" t="s">
        <v>8001</v>
      </c>
      <c r="BH4216" s="93" t="str">
        <f t="shared" si="131"/>
        <v>West Virginia Brooke</v>
      </c>
      <c r="BI4216" s="93" t="s">
        <v>446</v>
      </c>
      <c r="BJ4216" s="93" t="s">
        <v>6075</v>
      </c>
      <c r="BK4216" s="93" t="s">
        <v>6075</v>
      </c>
      <c r="BL4216" s="100" t="s">
        <v>1130</v>
      </c>
      <c r="BM4216" s="307" t="s">
        <v>7991</v>
      </c>
    </row>
    <row r="4217" spans="53:65" ht="15" x14ac:dyDescent="0.25">
      <c r="BA4217" s="90" t="s">
        <v>8002</v>
      </c>
      <c r="BB4217" s="90" t="s">
        <v>361</v>
      </c>
      <c r="BC4217" s="90" t="s">
        <v>7874</v>
      </c>
      <c r="BD4217" s="423" t="s">
        <v>1301</v>
      </c>
      <c r="BE4217">
        <v>4208</v>
      </c>
      <c r="BF4217" s="93" t="s">
        <v>7987</v>
      </c>
      <c r="BG4217" s="311" t="s">
        <v>8001</v>
      </c>
      <c r="BH4217" s="93" t="str">
        <f t="shared" si="131"/>
        <v>West Virginia Brooke</v>
      </c>
      <c r="BI4217" s="93" t="s">
        <v>394</v>
      </c>
      <c r="BJ4217" s="93"/>
      <c r="BK4217" s="93" t="s">
        <v>1761</v>
      </c>
      <c r="BL4217" s="100" t="s">
        <v>1150</v>
      </c>
      <c r="BM4217" s="95" t="s">
        <v>308</v>
      </c>
    </row>
    <row r="4218" spans="53:65" ht="15" x14ac:dyDescent="0.25">
      <c r="BA4218" s="91" t="s">
        <v>8003</v>
      </c>
      <c r="BB4218" s="91" t="s">
        <v>361</v>
      </c>
      <c r="BC4218" s="91" t="s">
        <v>7885</v>
      </c>
      <c r="BD4218" s="423" t="s">
        <v>1301</v>
      </c>
      <c r="BE4218">
        <v>4209</v>
      </c>
      <c r="BF4218" s="93" t="s">
        <v>7987</v>
      </c>
      <c r="BG4218" s="311" t="s">
        <v>8004</v>
      </c>
      <c r="BH4218" s="93" t="str">
        <f t="shared" si="131"/>
        <v>West Virginia Cabell</v>
      </c>
      <c r="BI4218" s="93" t="s">
        <v>1799</v>
      </c>
      <c r="BJ4218" s="93"/>
      <c r="BK4218" s="93" t="s">
        <v>7993</v>
      </c>
      <c r="BL4218" s="100" t="s">
        <v>7988</v>
      </c>
      <c r="BM4218" s="95" t="s">
        <v>7989</v>
      </c>
    </row>
    <row r="4219" spans="53:65" ht="15" x14ac:dyDescent="0.25">
      <c r="BA4219" s="90" t="s">
        <v>8005</v>
      </c>
      <c r="BB4219" s="90" t="s">
        <v>361</v>
      </c>
      <c r="BC4219" s="90" t="s">
        <v>7868</v>
      </c>
      <c r="BD4219" s="423" t="s">
        <v>1301</v>
      </c>
      <c r="BE4219">
        <v>4210</v>
      </c>
      <c r="BF4219" s="93" t="s">
        <v>7987</v>
      </c>
      <c r="BG4219" s="311" t="s">
        <v>8004</v>
      </c>
      <c r="BH4219" s="93" t="str">
        <f t="shared" si="131"/>
        <v>West Virginia Cabell</v>
      </c>
      <c r="BI4219" s="93" t="s">
        <v>446</v>
      </c>
      <c r="BJ4219" s="93" t="s">
        <v>6075</v>
      </c>
      <c r="BK4219" s="93" t="s">
        <v>6075</v>
      </c>
      <c r="BL4219" s="100" t="s">
        <v>1130</v>
      </c>
      <c r="BM4219" s="307" t="s">
        <v>7991</v>
      </c>
    </row>
    <row r="4220" spans="53:65" ht="15" x14ac:dyDescent="0.25">
      <c r="BA4220" s="91" t="s">
        <v>8006</v>
      </c>
      <c r="BB4220" s="91" t="s">
        <v>361</v>
      </c>
      <c r="BC4220" s="91" t="s">
        <v>7871</v>
      </c>
      <c r="BD4220" s="423" t="s">
        <v>1301</v>
      </c>
      <c r="BE4220">
        <v>4211</v>
      </c>
      <c r="BF4220" s="93" t="s">
        <v>7987</v>
      </c>
      <c r="BG4220" s="311" t="s">
        <v>504</v>
      </c>
      <c r="BH4220" s="93" t="str">
        <f t="shared" si="131"/>
        <v>West Virginia Calhoun</v>
      </c>
      <c r="BI4220" s="93" t="s">
        <v>1799</v>
      </c>
      <c r="BJ4220" s="93"/>
      <c r="BK4220" s="93" t="s">
        <v>7993</v>
      </c>
      <c r="BL4220" s="100" t="s">
        <v>7988</v>
      </c>
      <c r="BM4220" s="95" t="s">
        <v>7989</v>
      </c>
    </row>
    <row r="4221" spans="53:65" ht="15" x14ac:dyDescent="0.25">
      <c r="BA4221" s="90" t="s">
        <v>8007</v>
      </c>
      <c r="BB4221" s="90" t="s">
        <v>361</v>
      </c>
      <c r="BC4221" s="90" t="s">
        <v>7863</v>
      </c>
      <c r="BD4221" s="423" t="s">
        <v>1301</v>
      </c>
      <c r="BE4221">
        <v>4212</v>
      </c>
      <c r="BF4221" s="93" t="s">
        <v>7987</v>
      </c>
      <c r="BG4221" s="311" t="s">
        <v>504</v>
      </c>
      <c r="BH4221" s="93" t="str">
        <f t="shared" si="131"/>
        <v>West Virginia Calhoun</v>
      </c>
      <c r="BI4221" s="93" t="s">
        <v>446</v>
      </c>
      <c r="BJ4221" s="93" t="s">
        <v>6075</v>
      </c>
      <c r="BK4221" s="93" t="s">
        <v>6075</v>
      </c>
      <c r="BL4221" s="100" t="s">
        <v>1130</v>
      </c>
      <c r="BM4221" s="307" t="s">
        <v>7991</v>
      </c>
    </row>
    <row r="4222" spans="53:65" ht="15" x14ac:dyDescent="0.25">
      <c r="BA4222" s="90" t="s">
        <v>8008</v>
      </c>
      <c r="BB4222" s="90" t="s">
        <v>361</v>
      </c>
      <c r="BC4222" s="90" t="s">
        <v>7874</v>
      </c>
      <c r="BD4222" s="423" t="s">
        <v>1301</v>
      </c>
      <c r="BE4222">
        <v>4213</v>
      </c>
      <c r="BF4222" s="93" t="s">
        <v>7987</v>
      </c>
      <c r="BG4222" s="311" t="s">
        <v>596</v>
      </c>
      <c r="BH4222" s="93" t="str">
        <f t="shared" si="131"/>
        <v>West Virginia Clay</v>
      </c>
      <c r="BI4222" s="93" t="s">
        <v>1799</v>
      </c>
      <c r="BJ4222" s="93"/>
      <c r="BK4222" s="93" t="s">
        <v>7993</v>
      </c>
      <c r="BL4222" s="100" t="s">
        <v>7988</v>
      </c>
      <c r="BM4222" s="95" t="s">
        <v>7989</v>
      </c>
    </row>
    <row r="4223" spans="53:65" ht="15" x14ac:dyDescent="0.25">
      <c r="BA4223" s="91" t="s">
        <v>8009</v>
      </c>
      <c r="BB4223" s="91" t="s">
        <v>361</v>
      </c>
      <c r="BC4223" s="91" t="s">
        <v>7967</v>
      </c>
      <c r="BD4223" s="423" t="s">
        <v>1301</v>
      </c>
      <c r="BE4223">
        <v>4214</v>
      </c>
      <c r="BF4223" s="93" t="s">
        <v>7987</v>
      </c>
      <c r="BG4223" s="311" t="s">
        <v>596</v>
      </c>
      <c r="BH4223" s="93" t="str">
        <f t="shared" si="131"/>
        <v>West Virginia Clay</v>
      </c>
      <c r="BI4223" s="93" t="s">
        <v>446</v>
      </c>
      <c r="BJ4223" s="93" t="s">
        <v>6075</v>
      </c>
      <c r="BK4223" s="93" t="s">
        <v>6075</v>
      </c>
      <c r="BL4223" s="100" t="s">
        <v>1130</v>
      </c>
      <c r="BM4223" s="307" t="s">
        <v>7991</v>
      </c>
    </row>
    <row r="4224" spans="53:65" ht="15" x14ac:dyDescent="0.25">
      <c r="BA4224" s="90" t="s">
        <v>8010</v>
      </c>
      <c r="BB4224" s="90" t="s">
        <v>361</v>
      </c>
      <c r="BC4224" s="90" t="s">
        <v>7874</v>
      </c>
      <c r="BD4224" s="423" t="s">
        <v>1301</v>
      </c>
      <c r="BE4224">
        <v>4215</v>
      </c>
      <c r="BF4224" s="93" t="s">
        <v>7987</v>
      </c>
      <c r="BG4224" s="311" t="s">
        <v>8011</v>
      </c>
      <c r="BH4224" s="93" t="str">
        <f t="shared" si="131"/>
        <v>West Virginia Doddridge</v>
      </c>
      <c r="BI4224" s="93" t="s">
        <v>1799</v>
      </c>
      <c r="BJ4224" s="93"/>
      <c r="BK4224" s="93" t="s">
        <v>7993</v>
      </c>
      <c r="BL4224" s="100" t="s">
        <v>7988</v>
      </c>
      <c r="BM4224" s="95" t="s">
        <v>7989</v>
      </c>
    </row>
    <row r="4225" spans="53:65" ht="15" x14ac:dyDescent="0.25">
      <c r="BA4225" s="91" t="s">
        <v>8012</v>
      </c>
      <c r="BB4225" s="91" t="s">
        <v>361</v>
      </c>
      <c r="BC4225" s="91" t="s">
        <v>7863</v>
      </c>
      <c r="BD4225" s="423" t="s">
        <v>1301</v>
      </c>
      <c r="BE4225">
        <v>4216</v>
      </c>
      <c r="BF4225" s="93" t="s">
        <v>7987</v>
      </c>
      <c r="BG4225" s="311" t="s">
        <v>8011</v>
      </c>
      <c r="BH4225" s="93" t="str">
        <f t="shared" si="131"/>
        <v>West Virginia Doddridge</v>
      </c>
      <c r="BI4225" s="93" t="s">
        <v>446</v>
      </c>
      <c r="BJ4225" s="93" t="s">
        <v>6075</v>
      </c>
      <c r="BK4225" s="93" t="s">
        <v>6075</v>
      </c>
      <c r="BL4225" s="100" t="s">
        <v>1130</v>
      </c>
      <c r="BM4225" s="307" t="s">
        <v>7991</v>
      </c>
    </row>
    <row r="4226" spans="53:65" ht="15" x14ac:dyDescent="0.25">
      <c r="BA4226" s="91" t="s">
        <v>8013</v>
      </c>
      <c r="BB4226" s="91" t="s">
        <v>361</v>
      </c>
      <c r="BC4226" s="91" t="s">
        <v>7861</v>
      </c>
      <c r="BD4226" s="423" t="s">
        <v>1301</v>
      </c>
      <c r="BE4226">
        <v>4217</v>
      </c>
      <c r="BF4226" s="93" t="s">
        <v>7987</v>
      </c>
      <c r="BG4226" s="311" t="s">
        <v>786</v>
      </c>
      <c r="BH4226" s="93" t="str">
        <f t="shared" si="131"/>
        <v>West Virginia Fayette</v>
      </c>
      <c r="BI4226" s="93" t="s">
        <v>1799</v>
      </c>
      <c r="BJ4226" s="93"/>
      <c r="BK4226" s="93" t="s">
        <v>7993</v>
      </c>
      <c r="BL4226" s="100" t="s">
        <v>7988</v>
      </c>
      <c r="BM4226" s="95" t="s">
        <v>7989</v>
      </c>
    </row>
    <row r="4227" spans="53:65" ht="15" x14ac:dyDescent="0.25">
      <c r="BA4227" s="90" t="s">
        <v>8014</v>
      </c>
      <c r="BB4227" s="90" t="s">
        <v>361</v>
      </c>
      <c r="BC4227" s="90" t="s">
        <v>7874</v>
      </c>
      <c r="BD4227" s="423" t="s">
        <v>1301</v>
      </c>
      <c r="BE4227">
        <v>4218</v>
      </c>
      <c r="BF4227" s="93" t="s">
        <v>7987</v>
      </c>
      <c r="BG4227" s="311" t="s">
        <v>786</v>
      </c>
      <c r="BH4227" s="93" t="str">
        <f t="shared" si="131"/>
        <v>West Virginia Fayette</v>
      </c>
      <c r="BI4227" s="93" t="s">
        <v>446</v>
      </c>
      <c r="BJ4227" s="93" t="s">
        <v>6075</v>
      </c>
      <c r="BK4227" s="93" t="s">
        <v>6075</v>
      </c>
      <c r="BL4227" s="100" t="s">
        <v>1130</v>
      </c>
      <c r="BM4227" s="307" t="s">
        <v>7991</v>
      </c>
    </row>
    <row r="4228" spans="53:65" ht="15" x14ac:dyDescent="0.25">
      <c r="BA4228" s="91" t="s">
        <v>8015</v>
      </c>
      <c r="BB4228" s="91" t="s">
        <v>361</v>
      </c>
      <c r="BC4228" s="91" t="s">
        <v>7861</v>
      </c>
      <c r="BD4228" s="423" t="s">
        <v>1301</v>
      </c>
      <c r="BE4228">
        <v>4219</v>
      </c>
      <c r="BF4228" s="93" t="s">
        <v>7987</v>
      </c>
      <c r="BG4228" s="311" t="s">
        <v>2423</v>
      </c>
      <c r="BH4228" s="93" t="str">
        <f t="shared" si="131"/>
        <v>West Virginia Gilmer</v>
      </c>
      <c r="BI4228" s="93" t="s">
        <v>1799</v>
      </c>
      <c r="BJ4228" s="93"/>
      <c r="BK4228" s="93" t="s">
        <v>7993</v>
      </c>
      <c r="BL4228" s="100" t="s">
        <v>7988</v>
      </c>
      <c r="BM4228" s="95" t="s">
        <v>7989</v>
      </c>
    </row>
    <row r="4229" spans="53:65" ht="15" x14ac:dyDescent="0.25">
      <c r="BA4229" s="90" t="s">
        <v>8016</v>
      </c>
      <c r="BB4229" s="90" t="s">
        <v>361</v>
      </c>
      <c r="BC4229" s="90" t="s">
        <v>7876</v>
      </c>
      <c r="BD4229" s="423" t="s">
        <v>1301</v>
      </c>
      <c r="BE4229">
        <v>4220</v>
      </c>
      <c r="BF4229" s="93" t="s">
        <v>7987</v>
      </c>
      <c r="BG4229" s="311" t="s">
        <v>2423</v>
      </c>
      <c r="BH4229" s="93" t="str">
        <f t="shared" si="131"/>
        <v>West Virginia Gilmer</v>
      </c>
      <c r="BI4229" s="93" t="s">
        <v>446</v>
      </c>
      <c r="BJ4229" s="93" t="s">
        <v>6075</v>
      </c>
      <c r="BK4229" s="93" t="s">
        <v>6075</v>
      </c>
      <c r="BL4229" s="100" t="s">
        <v>1130</v>
      </c>
      <c r="BM4229" s="307" t="s">
        <v>7991</v>
      </c>
    </row>
    <row r="4230" spans="53:65" ht="15" x14ac:dyDescent="0.25">
      <c r="BA4230" s="91" t="s">
        <v>8017</v>
      </c>
      <c r="BB4230" s="91" t="s">
        <v>361</v>
      </c>
      <c r="BC4230" s="91" t="s">
        <v>7892</v>
      </c>
      <c r="BD4230" s="423" t="s">
        <v>1301</v>
      </c>
      <c r="BE4230">
        <v>4221</v>
      </c>
      <c r="BF4230" s="93" t="s">
        <v>7987</v>
      </c>
      <c r="BG4230" s="311" t="s">
        <v>1260</v>
      </c>
      <c r="BH4230" s="93" t="str">
        <f t="shared" si="131"/>
        <v>West Virginia Grant</v>
      </c>
      <c r="BI4230" s="93" t="s">
        <v>1799</v>
      </c>
      <c r="BJ4230" s="93"/>
      <c r="BK4230" s="93" t="s">
        <v>7993</v>
      </c>
      <c r="BL4230" s="100" t="s">
        <v>7988</v>
      </c>
      <c r="BM4230" s="95" t="s">
        <v>7989</v>
      </c>
    </row>
    <row r="4231" spans="53:65" ht="15" x14ac:dyDescent="0.25">
      <c r="BA4231" s="91" t="s">
        <v>8018</v>
      </c>
      <c r="BB4231" s="91" t="s">
        <v>361</v>
      </c>
      <c r="BC4231" s="91" t="s">
        <v>7863</v>
      </c>
      <c r="BD4231" s="423" t="s">
        <v>1301</v>
      </c>
      <c r="BE4231">
        <v>4222</v>
      </c>
      <c r="BF4231" s="93" t="s">
        <v>7987</v>
      </c>
      <c r="BG4231" s="311" t="s">
        <v>1260</v>
      </c>
      <c r="BH4231" s="93" t="str">
        <f t="shared" si="131"/>
        <v>West Virginia Grant</v>
      </c>
      <c r="BI4231" s="93" t="s">
        <v>446</v>
      </c>
      <c r="BJ4231" s="93" t="s">
        <v>6075</v>
      </c>
      <c r="BK4231" s="93" t="s">
        <v>6075</v>
      </c>
      <c r="BL4231" s="100" t="s">
        <v>1130</v>
      </c>
      <c r="BM4231" s="307" t="s">
        <v>7991</v>
      </c>
    </row>
    <row r="4232" spans="53:65" ht="15" x14ac:dyDescent="0.25">
      <c r="BA4232" s="90" t="s">
        <v>8019</v>
      </c>
      <c r="BB4232" s="90" t="s">
        <v>361</v>
      </c>
      <c r="BC4232" s="90" t="s">
        <v>7876</v>
      </c>
      <c r="BD4232" s="423" t="s">
        <v>1301</v>
      </c>
      <c r="BE4232">
        <v>4223</v>
      </c>
      <c r="BF4232" s="93" t="s">
        <v>7987</v>
      </c>
      <c r="BG4232" s="311" t="s">
        <v>8020</v>
      </c>
      <c r="BH4232" s="93" t="str">
        <f t="shared" si="131"/>
        <v>West Virginia Greenbrier</v>
      </c>
      <c r="BI4232" s="93" t="s">
        <v>1799</v>
      </c>
      <c r="BJ4232" s="93"/>
      <c r="BK4232" s="93" t="s">
        <v>7993</v>
      </c>
      <c r="BL4232" s="100" t="s">
        <v>7988</v>
      </c>
      <c r="BM4232" s="95" t="s">
        <v>7989</v>
      </c>
    </row>
    <row r="4233" spans="53:65" ht="15" x14ac:dyDescent="0.25">
      <c r="BA4233" s="91" t="s">
        <v>8021</v>
      </c>
      <c r="BB4233" s="91" t="s">
        <v>361</v>
      </c>
      <c r="BC4233" s="91" t="s">
        <v>7874</v>
      </c>
      <c r="BD4233" s="423" t="s">
        <v>1301</v>
      </c>
      <c r="BE4233">
        <v>4224</v>
      </c>
      <c r="BF4233" s="93" t="s">
        <v>7987</v>
      </c>
      <c r="BG4233" s="311" t="s">
        <v>8020</v>
      </c>
      <c r="BH4233" s="93" t="str">
        <f t="shared" si="131"/>
        <v>West Virginia Greenbrier</v>
      </c>
      <c r="BI4233" s="93" t="s">
        <v>446</v>
      </c>
      <c r="BJ4233" s="93" t="s">
        <v>6075</v>
      </c>
      <c r="BK4233" s="93" t="s">
        <v>6075</v>
      </c>
      <c r="BL4233" s="100" t="s">
        <v>1130</v>
      </c>
      <c r="BM4233" s="307" t="s">
        <v>7991</v>
      </c>
    </row>
    <row r="4234" spans="53:65" ht="15" x14ac:dyDescent="0.25">
      <c r="BA4234" s="90" t="s">
        <v>8022</v>
      </c>
      <c r="BB4234" s="90" t="s">
        <v>361</v>
      </c>
      <c r="BC4234" s="90" t="s">
        <v>7874</v>
      </c>
      <c r="BD4234" s="423" t="s">
        <v>1301</v>
      </c>
      <c r="BE4234">
        <v>4225</v>
      </c>
      <c r="BF4234" s="93" t="s">
        <v>7987</v>
      </c>
      <c r="BG4234" s="311" t="s">
        <v>4527</v>
      </c>
      <c r="BH4234" s="93" t="str">
        <f t="shared" si="131"/>
        <v>West Virginia Hampshire</v>
      </c>
      <c r="BI4234" s="93" t="s">
        <v>1799</v>
      </c>
      <c r="BJ4234" s="93"/>
      <c r="BK4234" s="93" t="s">
        <v>7993</v>
      </c>
      <c r="BL4234" s="100" t="s">
        <v>7988</v>
      </c>
      <c r="BM4234" s="95" t="s">
        <v>7989</v>
      </c>
    </row>
    <row r="4235" spans="53:65" ht="15" x14ac:dyDescent="0.25">
      <c r="BA4235" s="90" t="s">
        <v>8023</v>
      </c>
      <c r="BB4235" s="90" t="s">
        <v>361</v>
      </c>
      <c r="BC4235" s="90" t="s">
        <v>7924</v>
      </c>
      <c r="BD4235" s="423" t="s">
        <v>1301</v>
      </c>
      <c r="BE4235">
        <v>4226</v>
      </c>
      <c r="BF4235" s="93" t="s">
        <v>7987</v>
      </c>
      <c r="BG4235" s="311" t="s">
        <v>4527</v>
      </c>
      <c r="BH4235" s="93" t="str">
        <f t="shared" si="131"/>
        <v>West Virginia Hampshire</v>
      </c>
      <c r="BI4235" s="93" t="s">
        <v>446</v>
      </c>
      <c r="BJ4235" s="93" t="s">
        <v>6075</v>
      </c>
      <c r="BK4235" s="93" t="s">
        <v>6075</v>
      </c>
      <c r="BL4235" s="100" t="s">
        <v>1130</v>
      </c>
      <c r="BM4235" s="307" t="s">
        <v>7991</v>
      </c>
    </row>
    <row r="4236" spans="53:65" ht="15" x14ac:dyDescent="0.25">
      <c r="BA4236" s="91" t="s">
        <v>8024</v>
      </c>
      <c r="BB4236" s="91" t="s">
        <v>361</v>
      </c>
      <c r="BC4236" s="91" t="s">
        <v>7874</v>
      </c>
      <c r="BD4236" s="423" t="s">
        <v>1301</v>
      </c>
      <c r="BE4236">
        <v>4227</v>
      </c>
      <c r="BF4236" s="93" t="s">
        <v>7987</v>
      </c>
      <c r="BG4236" s="311" t="s">
        <v>2476</v>
      </c>
      <c r="BH4236" s="93" t="str">
        <f t="shared" si="131"/>
        <v>West Virginia Hancock</v>
      </c>
      <c r="BI4236" s="93" t="s">
        <v>446</v>
      </c>
      <c r="BJ4236" s="93" t="s">
        <v>6075</v>
      </c>
      <c r="BK4236" s="93" t="s">
        <v>6075</v>
      </c>
      <c r="BL4236" s="100" t="s">
        <v>1130</v>
      </c>
      <c r="BM4236" s="307" t="s">
        <v>7991</v>
      </c>
    </row>
    <row r="4237" spans="53:65" ht="15" x14ac:dyDescent="0.25">
      <c r="BA4237" s="91" t="s">
        <v>8025</v>
      </c>
      <c r="BB4237" s="91" t="s">
        <v>361</v>
      </c>
      <c r="BC4237" s="91" t="s">
        <v>7892</v>
      </c>
      <c r="BD4237" s="423" t="s">
        <v>1301</v>
      </c>
      <c r="BE4237">
        <v>4228</v>
      </c>
      <c r="BF4237" s="93" t="s">
        <v>7987</v>
      </c>
      <c r="BG4237" s="311" t="s">
        <v>2476</v>
      </c>
      <c r="BH4237" s="93" t="str">
        <f t="shared" si="131"/>
        <v>West Virginia Hancock</v>
      </c>
      <c r="BI4237" s="93" t="s">
        <v>394</v>
      </c>
      <c r="BJ4237" s="93"/>
      <c r="BK4237" s="93" t="s">
        <v>1761</v>
      </c>
      <c r="BL4237" s="100" t="s">
        <v>1150</v>
      </c>
      <c r="BM4237" s="95" t="s">
        <v>308</v>
      </c>
    </row>
    <row r="4238" spans="53:65" ht="15" x14ac:dyDescent="0.25">
      <c r="BA4238" s="90" t="s">
        <v>8026</v>
      </c>
      <c r="BB4238" s="90" t="s">
        <v>361</v>
      </c>
      <c r="BC4238" s="90" t="s">
        <v>7861</v>
      </c>
      <c r="BD4238" s="423" t="s">
        <v>1301</v>
      </c>
      <c r="BE4238">
        <v>4229</v>
      </c>
      <c r="BF4238" s="93" t="s">
        <v>7987</v>
      </c>
      <c r="BG4238" s="311" t="s">
        <v>8027</v>
      </c>
      <c r="BH4238" s="93" t="str">
        <f t="shared" si="131"/>
        <v>West Virginia Hardy</v>
      </c>
      <c r="BI4238" s="93" t="s">
        <v>1799</v>
      </c>
      <c r="BJ4238" s="93"/>
      <c r="BK4238" s="93" t="s">
        <v>7993</v>
      </c>
      <c r="BL4238" s="100" t="s">
        <v>7988</v>
      </c>
      <c r="BM4238" s="95" t="s">
        <v>7989</v>
      </c>
    </row>
    <row r="4239" spans="53:65" ht="15" x14ac:dyDescent="0.25">
      <c r="BA4239" s="91" t="s">
        <v>8028</v>
      </c>
      <c r="BB4239" s="91" t="s">
        <v>361</v>
      </c>
      <c r="BC4239" s="91" t="s">
        <v>7861</v>
      </c>
      <c r="BD4239" s="423" t="s">
        <v>1301</v>
      </c>
      <c r="BE4239">
        <v>4230</v>
      </c>
      <c r="BF4239" s="93" t="s">
        <v>7987</v>
      </c>
      <c r="BG4239" s="311" t="s">
        <v>8027</v>
      </c>
      <c r="BH4239" s="93" t="str">
        <f t="shared" si="131"/>
        <v>West Virginia Hardy</v>
      </c>
      <c r="BI4239" s="93" t="s">
        <v>446</v>
      </c>
      <c r="BJ4239" s="93" t="s">
        <v>6075</v>
      </c>
      <c r="BK4239" s="93" t="s">
        <v>6075</v>
      </c>
      <c r="BL4239" s="100" t="s">
        <v>1130</v>
      </c>
      <c r="BM4239" s="307" t="s">
        <v>7991</v>
      </c>
    </row>
    <row r="4240" spans="53:65" ht="15" x14ac:dyDescent="0.25">
      <c r="BA4240" s="91" t="s">
        <v>8029</v>
      </c>
      <c r="BB4240" s="91" t="s">
        <v>361</v>
      </c>
      <c r="BC4240" s="91" t="s">
        <v>7892</v>
      </c>
      <c r="BD4240" s="423" t="s">
        <v>1301</v>
      </c>
      <c r="BE4240">
        <v>4231</v>
      </c>
      <c r="BF4240" s="93" t="s">
        <v>7987</v>
      </c>
      <c r="BG4240" s="311" t="s">
        <v>3471</v>
      </c>
      <c r="BH4240" s="93" t="str">
        <f t="shared" si="131"/>
        <v>West Virginia Harrison</v>
      </c>
      <c r="BI4240" s="93" t="s">
        <v>1799</v>
      </c>
      <c r="BJ4240" s="93"/>
      <c r="BK4240" s="93" t="s">
        <v>7993</v>
      </c>
      <c r="BL4240" s="100" t="s">
        <v>7988</v>
      </c>
      <c r="BM4240" s="95" t="s">
        <v>7989</v>
      </c>
    </row>
    <row r="4241" spans="53:65" ht="15" x14ac:dyDescent="0.25">
      <c r="BA4241" s="90" t="s">
        <v>8030</v>
      </c>
      <c r="BB4241" s="90" t="s">
        <v>361</v>
      </c>
      <c r="BC4241" s="90" t="s">
        <v>7861</v>
      </c>
      <c r="BD4241" s="423" t="s">
        <v>1301</v>
      </c>
      <c r="BE4241">
        <v>4232</v>
      </c>
      <c r="BF4241" s="93" t="s">
        <v>7987</v>
      </c>
      <c r="BG4241" s="311" t="s">
        <v>3471</v>
      </c>
      <c r="BH4241" s="93" t="str">
        <f t="shared" si="131"/>
        <v>West Virginia Harrison</v>
      </c>
      <c r="BI4241" s="93" t="s">
        <v>446</v>
      </c>
      <c r="BJ4241" s="93" t="s">
        <v>6075</v>
      </c>
      <c r="BK4241" s="93" t="s">
        <v>6075</v>
      </c>
      <c r="BL4241" s="100" t="s">
        <v>1130</v>
      </c>
      <c r="BM4241" s="307" t="s">
        <v>7991</v>
      </c>
    </row>
    <row r="4242" spans="53:65" ht="15" x14ac:dyDescent="0.25">
      <c r="BA4242" s="91" t="s">
        <v>8031</v>
      </c>
      <c r="BB4242" s="91" t="s">
        <v>361</v>
      </c>
      <c r="BC4242" s="91" t="s">
        <v>7874</v>
      </c>
      <c r="BD4242" s="423" t="s">
        <v>1301</v>
      </c>
      <c r="BE4242">
        <v>4233</v>
      </c>
      <c r="BF4242" s="93" t="s">
        <v>7987</v>
      </c>
      <c r="BG4242" s="311" t="s">
        <v>848</v>
      </c>
      <c r="BH4242" s="93" t="str">
        <f t="shared" si="131"/>
        <v>West Virginia Jackson</v>
      </c>
      <c r="BI4242" s="93" t="s">
        <v>1799</v>
      </c>
      <c r="BJ4242" s="93"/>
      <c r="BK4242" s="93" t="s">
        <v>7993</v>
      </c>
      <c r="BL4242" s="100" t="s">
        <v>7988</v>
      </c>
      <c r="BM4242" s="95" t="s">
        <v>7989</v>
      </c>
    </row>
    <row r="4243" spans="53:65" ht="15" x14ac:dyDescent="0.25">
      <c r="BA4243" s="90" t="s">
        <v>8032</v>
      </c>
      <c r="BB4243" s="90" t="s">
        <v>361</v>
      </c>
      <c r="BC4243" s="90" t="s">
        <v>7861</v>
      </c>
      <c r="BD4243" s="423" t="s">
        <v>1301</v>
      </c>
      <c r="BE4243">
        <v>4234</v>
      </c>
      <c r="BF4243" s="93" t="s">
        <v>7987</v>
      </c>
      <c r="BG4243" s="311" t="s">
        <v>848</v>
      </c>
      <c r="BH4243" s="93" t="str">
        <f t="shared" si="131"/>
        <v>West Virginia Jackson</v>
      </c>
      <c r="BI4243" s="93" t="s">
        <v>446</v>
      </c>
      <c r="BJ4243" s="93" t="s">
        <v>6075</v>
      </c>
      <c r="BK4243" s="93" t="s">
        <v>6075</v>
      </c>
      <c r="BL4243" s="100" t="s">
        <v>1130</v>
      </c>
      <c r="BM4243" s="307" t="s">
        <v>7991</v>
      </c>
    </row>
    <row r="4244" spans="53:65" ht="15" x14ac:dyDescent="0.25">
      <c r="BA4244" s="90" t="s">
        <v>8033</v>
      </c>
      <c r="BB4244" s="90" t="s">
        <v>361</v>
      </c>
      <c r="BC4244" s="90" t="s">
        <v>7967</v>
      </c>
      <c r="BD4244" s="423" t="s">
        <v>1301</v>
      </c>
      <c r="BE4244">
        <v>4235</v>
      </c>
      <c r="BF4244" s="93" t="s">
        <v>7987</v>
      </c>
      <c r="BG4244" s="311" t="s">
        <v>856</v>
      </c>
      <c r="BH4244" s="93" t="str">
        <f t="shared" si="131"/>
        <v>West Virginia Jefferson</v>
      </c>
      <c r="BI4244" s="93" t="s">
        <v>446</v>
      </c>
      <c r="BJ4244" s="93" t="s">
        <v>6075</v>
      </c>
      <c r="BK4244" s="93" t="s">
        <v>6075</v>
      </c>
      <c r="BL4244" s="100" t="s">
        <v>1130</v>
      </c>
      <c r="BM4244" s="307" t="s">
        <v>7991</v>
      </c>
    </row>
    <row r="4245" spans="53:65" ht="15" x14ac:dyDescent="0.25">
      <c r="BA4245" s="91" t="s">
        <v>8034</v>
      </c>
      <c r="BB4245" s="91" t="s">
        <v>361</v>
      </c>
      <c r="BC4245" s="91" t="s">
        <v>7871</v>
      </c>
      <c r="BD4245" s="423" t="s">
        <v>1301</v>
      </c>
      <c r="BE4245">
        <v>4236</v>
      </c>
      <c r="BF4245" s="93" t="s">
        <v>7987</v>
      </c>
      <c r="BG4245" s="311" t="s">
        <v>856</v>
      </c>
      <c r="BH4245" s="93" t="str">
        <f t="shared" si="131"/>
        <v>West Virginia Jefferson</v>
      </c>
      <c r="BI4245" s="93" t="s">
        <v>394</v>
      </c>
      <c r="BJ4245" s="93" t="s">
        <v>1788</v>
      </c>
      <c r="BK4245" s="93" t="s">
        <v>1789</v>
      </c>
      <c r="BL4245" s="100" t="s">
        <v>1130</v>
      </c>
      <c r="BM4245" s="95" t="s">
        <v>308</v>
      </c>
    </row>
    <row r="4246" spans="53:65" ht="15" x14ac:dyDescent="0.25">
      <c r="BA4246" s="90" t="s">
        <v>8035</v>
      </c>
      <c r="BB4246" s="90" t="s">
        <v>361</v>
      </c>
      <c r="BC4246" s="90" t="s">
        <v>7866</v>
      </c>
      <c r="BD4246" s="423" t="s">
        <v>1301</v>
      </c>
      <c r="BE4246">
        <v>4237</v>
      </c>
      <c r="BF4246" s="93" t="s">
        <v>7987</v>
      </c>
      <c r="BG4246" s="311" t="s">
        <v>8036</v>
      </c>
      <c r="BH4246" s="93" t="str">
        <f t="shared" si="131"/>
        <v>West Virginia Kanawha</v>
      </c>
      <c r="BI4246" s="93" t="s">
        <v>1799</v>
      </c>
      <c r="BJ4246" s="93"/>
      <c r="BK4246" s="93" t="s">
        <v>7993</v>
      </c>
      <c r="BL4246" s="100" t="s">
        <v>7988</v>
      </c>
      <c r="BM4246" s="95" t="s">
        <v>7989</v>
      </c>
    </row>
    <row r="4247" spans="53:65" ht="15" x14ac:dyDescent="0.25">
      <c r="BA4247" s="91" t="s">
        <v>8037</v>
      </c>
      <c r="BB4247" s="91" t="s">
        <v>361</v>
      </c>
      <c r="BC4247" s="91" t="s">
        <v>8038</v>
      </c>
      <c r="BD4247" s="423" t="s">
        <v>1301</v>
      </c>
      <c r="BE4247">
        <v>4238</v>
      </c>
      <c r="BF4247" s="93" t="s">
        <v>7987</v>
      </c>
      <c r="BG4247" s="311" t="s">
        <v>8036</v>
      </c>
      <c r="BH4247" s="93" t="str">
        <f t="shared" si="131"/>
        <v>West Virginia Kanawha</v>
      </c>
      <c r="BI4247" s="93" t="s">
        <v>446</v>
      </c>
      <c r="BJ4247" s="93" t="s">
        <v>6075</v>
      </c>
      <c r="BK4247" s="93" t="s">
        <v>6075</v>
      </c>
      <c r="BL4247" s="100" t="s">
        <v>1130</v>
      </c>
      <c r="BM4247" s="307" t="s">
        <v>7991</v>
      </c>
    </row>
    <row r="4248" spans="53:65" ht="15" x14ac:dyDescent="0.25">
      <c r="BA4248" s="91" t="s">
        <v>8039</v>
      </c>
      <c r="BB4248" s="91" t="s">
        <v>361</v>
      </c>
      <c r="BC4248" s="91" t="s">
        <v>7874</v>
      </c>
      <c r="BD4248" s="423" t="s">
        <v>1301</v>
      </c>
      <c r="BE4248">
        <v>4239</v>
      </c>
      <c r="BF4248" s="93" t="s">
        <v>7987</v>
      </c>
      <c r="BG4248" s="311" t="s">
        <v>4155</v>
      </c>
      <c r="BH4248" s="93" t="str">
        <f t="shared" si="131"/>
        <v>West Virginia Lewis</v>
      </c>
      <c r="BI4248" s="93" t="s">
        <v>1799</v>
      </c>
      <c r="BJ4248" s="93"/>
      <c r="BK4248" s="93" t="s">
        <v>7993</v>
      </c>
      <c r="BL4248" s="100" t="s">
        <v>7988</v>
      </c>
      <c r="BM4248" s="95" t="s">
        <v>7989</v>
      </c>
    </row>
    <row r="4249" spans="53:65" ht="15" x14ac:dyDescent="0.25">
      <c r="BA4249" s="90" t="s">
        <v>8040</v>
      </c>
      <c r="BB4249" s="90" t="s">
        <v>361</v>
      </c>
      <c r="BC4249" s="90" t="s">
        <v>7874</v>
      </c>
      <c r="BD4249" s="423" t="s">
        <v>1301</v>
      </c>
      <c r="BE4249">
        <v>4240</v>
      </c>
      <c r="BF4249" s="93" t="s">
        <v>7987</v>
      </c>
      <c r="BG4249" s="311" t="s">
        <v>4155</v>
      </c>
      <c r="BH4249" s="93" t="str">
        <f t="shared" si="131"/>
        <v>West Virginia Lewis</v>
      </c>
      <c r="BI4249" s="93" t="s">
        <v>446</v>
      </c>
      <c r="BJ4249" s="93" t="s">
        <v>6075</v>
      </c>
      <c r="BK4249" s="93" t="s">
        <v>6075</v>
      </c>
      <c r="BL4249" s="100" t="s">
        <v>1130</v>
      </c>
      <c r="BM4249" s="307" t="s">
        <v>7991</v>
      </c>
    </row>
    <row r="4250" spans="53:65" ht="15" x14ac:dyDescent="0.25">
      <c r="BA4250" s="91" t="s">
        <v>8041</v>
      </c>
      <c r="BB4250" s="91" t="s">
        <v>361</v>
      </c>
      <c r="BC4250" s="91" t="s">
        <v>7876</v>
      </c>
      <c r="BD4250" s="423" t="s">
        <v>1301</v>
      </c>
      <c r="BE4250">
        <v>4241</v>
      </c>
      <c r="BF4250" s="93" t="s">
        <v>7987</v>
      </c>
      <c r="BG4250" s="311" t="s">
        <v>1296</v>
      </c>
      <c r="BH4250" s="93" t="str">
        <f t="shared" si="131"/>
        <v>West Virginia Lincoln</v>
      </c>
      <c r="BI4250" s="93" t="s">
        <v>1799</v>
      </c>
      <c r="BJ4250" s="93"/>
      <c r="BK4250" s="93" t="s">
        <v>7993</v>
      </c>
      <c r="BL4250" s="100" t="s">
        <v>7988</v>
      </c>
      <c r="BM4250" s="95" t="s">
        <v>7989</v>
      </c>
    </row>
    <row r="4251" spans="53:65" ht="15" x14ac:dyDescent="0.25">
      <c r="BA4251" s="90" t="s">
        <v>8042</v>
      </c>
      <c r="BB4251" s="90" t="s">
        <v>361</v>
      </c>
      <c r="BC4251" s="90" t="s">
        <v>7871</v>
      </c>
      <c r="BD4251" s="423" t="s">
        <v>1301</v>
      </c>
      <c r="BE4251">
        <v>4242</v>
      </c>
      <c r="BF4251" s="93" t="s">
        <v>7987</v>
      </c>
      <c r="BG4251" s="311" t="s">
        <v>1296</v>
      </c>
      <c r="BH4251" s="93" t="str">
        <f t="shared" si="131"/>
        <v>West Virginia Lincoln</v>
      </c>
      <c r="BI4251" s="93" t="s">
        <v>446</v>
      </c>
      <c r="BJ4251" s="93" t="s">
        <v>6075</v>
      </c>
      <c r="BK4251" s="93" t="s">
        <v>6075</v>
      </c>
      <c r="BL4251" s="100" t="s">
        <v>1130</v>
      </c>
      <c r="BM4251" s="307" t="s">
        <v>7991</v>
      </c>
    </row>
    <row r="4252" spans="53:65" ht="15" x14ac:dyDescent="0.25">
      <c r="BA4252" s="90" t="s">
        <v>8043</v>
      </c>
      <c r="BB4252" s="90" t="s">
        <v>361</v>
      </c>
      <c r="BC4252" s="90" t="s">
        <v>7871</v>
      </c>
      <c r="BD4252" s="423" t="s">
        <v>1301</v>
      </c>
      <c r="BE4252">
        <v>4243</v>
      </c>
      <c r="BF4252" s="93" t="s">
        <v>7987</v>
      </c>
      <c r="BG4252" s="311" t="s">
        <v>1306</v>
      </c>
      <c r="BH4252" s="93" t="str">
        <f t="shared" si="131"/>
        <v>West Virginia Logan</v>
      </c>
      <c r="BI4252" s="93" t="s">
        <v>1799</v>
      </c>
      <c r="BJ4252" s="93"/>
      <c r="BK4252" s="93" t="s">
        <v>7993</v>
      </c>
      <c r="BL4252" s="100" t="s">
        <v>7988</v>
      </c>
      <c r="BM4252" s="95" t="s">
        <v>7989</v>
      </c>
    </row>
    <row r="4253" spans="53:65" ht="15" x14ac:dyDescent="0.25">
      <c r="BA4253" s="91" t="s">
        <v>8044</v>
      </c>
      <c r="BB4253" s="91" t="s">
        <v>361</v>
      </c>
      <c r="BC4253" s="91" t="s">
        <v>7871</v>
      </c>
      <c r="BD4253" s="423" t="s">
        <v>1301</v>
      </c>
      <c r="BE4253">
        <v>4244</v>
      </c>
      <c r="BF4253" s="93" t="s">
        <v>7987</v>
      </c>
      <c r="BG4253" s="311" t="s">
        <v>1306</v>
      </c>
      <c r="BH4253" s="93" t="str">
        <f t="shared" si="131"/>
        <v>West Virginia Logan</v>
      </c>
      <c r="BI4253" s="93" t="s">
        <v>446</v>
      </c>
      <c r="BJ4253" s="93" t="s">
        <v>6075</v>
      </c>
      <c r="BK4253" s="93" t="s">
        <v>6075</v>
      </c>
      <c r="BL4253" s="100" t="s">
        <v>1130</v>
      </c>
      <c r="BM4253" s="307" t="s">
        <v>7991</v>
      </c>
    </row>
    <row r="4254" spans="53:65" ht="15" x14ac:dyDescent="0.25">
      <c r="BA4254" s="90" t="s">
        <v>8045</v>
      </c>
      <c r="BB4254" s="90" t="s">
        <v>361</v>
      </c>
      <c r="BC4254" s="90" t="s">
        <v>7892</v>
      </c>
      <c r="BD4254" s="423" t="s">
        <v>1301</v>
      </c>
      <c r="BE4254">
        <v>4245</v>
      </c>
      <c r="BF4254" s="93" t="s">
        <v>7987</v>
      </c>
      <c r="BG4254" s="311" t="s">
        <v>943</v>
      </c>
      <c r="BH4254" s="93" t="str">
        <f t="shared" si="131"/>
        <v>West Virginia Marion</v>
      </c>
      <c r="BI4254" s="93" t="s">
        <v>1799</v>
      </c>
      <c r="BJ4254" s="93"/>
      <c r="BK4254" s="93" t="s">
        <v>7993</v>
      </c>
      <c r="BL4254" s="100" t="s">
        <v>7988</v>
      </c>
      <c r="BM4254" s="95" t="s">
        <v>7989</v>
      </c>
    </row>
    <row r="4255" spans="53:65" ht="15" x14ac:dyDescent="0.25">
      <c r="BA4255" s="91" t="s">
        <v>8046</v>
      </c>
      <c r="BB4255" s="91" t="s">
        <v>361</v>
      </c>
      <c r="BC4255" s="91" t="s">
        <v>7868</v>
      </c>
      <c r="BD4255" s="423" t="s">
        <v>1301</v>
      </c>
      <c r="BE4255">
        <v>4246</v>
      </c>
      <c r="BF4255" s="93" t="s">
        <v>7987</v>
      </c>
      <c r="BG4255" s="311" t="s">
        <v>943</v>
      </c>
      <c r="BH4255" s="93" t="str">
        <f t="shared" si="131"/>
        <v>West Virginia Marion</v>
      </c>
      <c r="BI4255" s="93" t="s">
        <v>446</v>
      </c>
      <c r="BJ4255" s="93" t="s">
        <v>6075</v>
      </c>
      <c r="BK4255" s="93" t="s">
        <v>6075</v>
      </c>
      <c r="BL4255" s="100" t="s">
        <v>1130</v>
      </c>
      <c r="BM4255" s="307" t="s">
        <v>7991</v>
      </c>
    </row>
    <row r="4256" spans="53:65" ht="15" x14ac:dyDescent="0.25">
      <c r="BA4256" s="90" t="s">
        <v>8047</v>
      </c>
      <c r="BB4256" s="90" t="s">
        <v>361</v>
      </c>
      <c r="BC4256" s="90" t="s">
        <v>7866</v>
      </c>
      <c r="BD4256" s="423" t="s">
        <v>1301</v>
      </c>
      <c r="BE4256">
        <v>4247</v>
      </c>
      <c r="BF4256" s="93" t="s">
        <v>7987</v>
      </c>
      <c r="BG4256" s="311" t="s">
        <v>947</v>
      </c>
      <c r="BH4256" s="93" t="str">
        <f t="shared" si="131"/>
        <v>West Virginia Marshall</v>
      </c>
      <c r="BI4256" s="93" t="s">
        <v>446</v>
      </c>
      <c r="BJ4256" s="93" t="s">
        <v>6075</v>
      </c>
      <c r="BK4256" s="93" t="s">
        <v>6075</v>
      </c>
      <c r="BL4256" s="100" t="s">
        <v>1130</v>
      </c>
      <c r="BM4256" s="307" t="s">
        <v>7991</v>
      </c>
    </row>
    <row r="4257" spans="53:65" ht="15" x14ac:dyDescent="0.25">
      <c r="BA4257" s="91" t="s">
        <v>8048</v>
      </c>
      <c r="BB4257" s="91" t="s">
        <v>361</v>
      </c>
      <c r="BC4257" s="91" t="s">
        <v>7874</v>
      </c>
      <c r="BD4257" s="423" t="s">
        <v>1301</v>
      </c>
      <c r="BE4257">
        <v>4248</v>
      </c>
      <c r="BF4257" s="93" t="s">
        <v>7987</v>
      </c>
      <c r="BG4257" s="311" t="s">
        <v>947</v>
      </c>
      <c r="BH4257" s="93" t="str">
        <f>_xlfn.CONCAT(BF4257," ",BG4257)</f>
        <v>West Virginia Marshall</v>
      </c>
      <c r="BI4257" s="93" t="s">
        <v>1799</v>
      </c>
      <c r="BJ4257" s="93"/>
      <c r="BK4257" s="93" t="s">
        <v>7993</v>
      </c>
      <c r="BL4257" s="100" t="s">
        <v>7988</v>
      </c>
      <c r="BM4257" s="95" t="s">
        <v>7989</v>
      </c>
    </row>
    <row r="4258" spans="53:65" ht="15" x14ac:dyDescent="0.25">
      <c r="BA4258" s="91" t="s">
        <v>8049</v>
      </c>
      <c r="BB4258" s="91" t="s">
        <v>361</v>
      </c>
      <c r="BC4258" s="91" t="s">
        <v>7874</v>
      </c>
      <c r="BD4258" s="423" t="s">
        <v>1301</v>
      </c>
      <c r="BE4258">
        <v>4249</v>
      </c>
      <c r="BF4258" s="93" t="s">
        <v>7987</v>
      </c>
      <c r="BG4258" s="311" t="s">
        <v>3276</v>
      </c>
      <c r="BH4258" s="93" t="str">
        <f t="shared" si="131"/>
        <v>West Virginia Mason</v>
      </c>
      <c r="BI4258" s="93" t="s">
        <v>1799</v>
      </c>
      <c r="BJ4258" s="93"/>
      <c r="BK4258" s="93" t="s">
        <v>7993</v>
      </c>
      <c r="BL4258" s="100" t="s">
        <v>7988</v>
      </c>
      <c r="BM4258" s="95" t="s">
        <v>7989</v>
      </c>
    </row>
    <row r="4259" spans="53:65" ht="15" x14ac:dyDescent="0.25">
      <c r="BA4259" s="90" t="s">
        <v>8050</v>
      </c>
      <c r="BB4259" s="90" t="s">
        <v>361</v>
      </c>
      <c r="BC4259" s="90" t="s">
        <v>7874</v>
      </c>
      <c r="BD4259" s="423" t="s">
        <v>1301</v>
      </c>
      <c r="BE4259">
        <v>4250</v>
      </c>
      <c r="BF4259" s="93" t="s">
        <v>7987</v>
      </c>
      <c r="BG4259" s="311" t="s">
        <v>3276</v>
      </c>
      <c r="BH4259" s="93" t="str">
        <f t="shared" si="131"/>
        <v>West Virginia Mason</v>
      </c>
      <c r="BI4259" s="93" t="s">
        <v>446</v>
      </c>
      <c r="BJ4259" s="93" t="s">
        <v>6075</v>
      </c>
      <c r="BK4259" s="93" t="s">
        <v>6075</v>
      </c>
      <c r="BL4259" s="100" t="s">
        <v>1130</v>
      </c>
      <c r="BM4259" s="307" t="s">
        <v>7991</v>
      </c>
    </row>
    <row r="4260" spans="53:65" ht="15" x14ac:dyDescent="0.25">
      <c r="BA4260" s="91" t="s">
        <v>8051</v>
      </c>
      <c r="BB4260" s="91" t="s">
        <v>361</v>
      </c>
      <c r="BC4260" s="91" t="s">
        <v>7874</v>
      </c>
      <c r="BD4260" s="423" t="s">
        <v>1301</v>
      </c>
      <c r="BE4260">
        <v>4251</v>
      </c>
      <c r="BF4260" s="93" t="s">
        <v>7987</v>
      </c>
      <c r="BG4260" s="311" t="s">
        <v>5873</v>
      </c>
      <c r="BH4260" s="93" t="str">
        <f t="shared" si="131"/>
        <v>West Virginia McDowell</v>
      </c>
      <c r="BI4260" s="93" t="s">
        <v>1799</v>
      </c>
      <c r="BJ4260" s="93"/>
      <c r="BK4260" s="93" t="s">
        <v>1800</v>
      </c>
      <c r="BL4260" s="100" t="s">
        <v>7988</v>
      </c>
      <c r="BM4260" s="95" t="s">
        <v>354</v>
      </c>
    </row>
    <row r="4261" spans="53:65" ht="15" x14ac:dyDescent="0.25">
      <c r="BA4261" s="90" t="s">
        <v>8052</v>
      </c>
      <c r="BB4261" s="90" t="s">
        <v>361</v>
      </c>
      <c r="BC4261" s="90" t="s">
        <v>7861</v>
      </c>
      <c r="BD4261" s="423" t="s">
        <v>1301</v>
      </c>
      <c r="BE4261">
        <v>4252</v>
      </c>
      <c r="BF4261" s="93" t="s">
        <v>7987</v>
      </c>
      <c r="BG4261" s="311" t="s">
        <v>5873</v>
      </c>
      <c r="BH4261" s="93" t="str">
        <f t="shared" si="131"/>
        <v>West Virginia McDowell</v>
      </c>
      <c r="BI4261" s="93" t="s">
        <v>446</v>
      </c>
      <c r="BJ4261" s="93" t="s">
        <v>6075</v>
      </c>
      <c r="BK4261" s="93" t="s">
        <v>6075</v>
      </c>
      <c r="BL4261" s="100" t="s">
        <v>1130</v>
      </c>
      <c r="BM4261" s="307" t="s">
        <v>7991</v>
      </c>
    </row>
    <row r="4262" spans="53:65" ht="15" x14ac:dyDescent="0.25">
      <c r="BA4262" s="90" t="s">
        <v>8053</v>
      </c>
      <c r="BB4262" s="90" t="s">
        <v>361</v>
      </c>
      <c r="BC4262" s="90" t="s">
        <v>7871</v>
      </c>
      <c r="BD4262" s="423" t="s">
        <v>1301</v>
      </c>
      <c r="BE4262">
        <v>4253</v>
      </c>
      <c r="BF4262" s="93" t="s">
        <v>7987</v>
      </c>
      <c r="BG4262" s="311" t="s">
        <v>3294</v>
      </c>
      <c r="BH4262" s="93" t="str">
        <f t="shared" si="131"/>
        <v>West Virginia Mercer</v>
      </c>
      <c r="BI4262" s="93" t="s">
        <v>1799</v>
      </c>
      <c r="BJ4262" s="93"/>
      <c r="BK4262" s="93" t="s">
        <v>7993</v>
      </c>
      <c r="BL4262" s="100" t="s">
        <v>7988</v>
      </c>
      <c r="BM4262" s="95" t="s">
        <v>7989</v>
      </c>
    </row>
    <row r="4263" spans="53:65" ht="15" x14ac:dyDescent="0.25">
      <c r="BA4263" s="91" t="s">
        <v>8054</v>
      </c>
      <c r="BB4263" s="91" t="s">
        <v>361</v>
      </c>
      <c r="BC4263" s="91" t="s">
        <v>7874</v>
      </c>
      <c r="BD4263" s="423" t="s">
        <v>1301</v>
      </c>
      <c r="BE4263">
        <v>4254</v>
      </c>
      <c r="BF4263" s="93" t="s">
        <v>7987</v>
      </c>
      <c r="BG4263" s="311" t="s">
        <v>3294</v>
      </c>
      <c r="BH4263" s="93" t="str">
        <f t="shared" ref="BH4263:BH4322" si="132">_xlfn.CONCAT(BF4263," ",BG4263)</f>
        <v>West Virginia Mercer</v>
      </c>
      <c r="BI4263" s="93" t="s">
        <v>446</v>
      </c>
      <c r="BJ4263" s="93" t="s">
        <v>6075</v>
      </c>
      <c r="BK4263" s="93" t="s">
        <v>6075</v>
      </c>
      <c r="BL4263" s="100" t="s">
        <v>1130</v>
      </c>
      <c r="BM4263" s="307" t="s">
        <v>7991</v>
      </c>
    </row>
    <row r="4264" spans="53:65" ht="15" x14ac:dyDescent="0.25">
      <c r="BA4264" s="90" t="s">
        <v>8055</v>
      </c>
      <c r="BB4264" s="90" t="s">
        <v>361</v>
      </c>
      <c r="BC4264" s="90" t="s">
        <v>7861</v>
      </c>
      <c r="BD4264" s="423" t="s">
        <v>1301</v>
      </c>
      <c r="BE4264">
        <v>4255</v>
      </c>
      <c r="BF4264" s="93" t="s">
        <v>7987</v>
      </c>
      <c r="BG4264" s="311" t="s">
        <v>1691</v>
      </c>
      <c r="BH4264" s="93" t="str">
        <f t="shared" si="132"/>
        <v>West Virginia Mineral</v>
      </c>
      <c r="BI4264" s="93" t="s">
        <v>1799</v>
      </c>
      <c r="BJ4264" s="93"/>
      <c r="BK4264" s="93" t="s">
        <v>7993</v>
      </c>
      <c r="BL4264" s="100" t="s">
        <v>7988</v>
      </c>
      <c r="BM4264" s="95" t="s">
        <v>7989</v>
      </c>
    </row>
    <row r="4265" spans="53:65" ht="15" x14ac:dyDescent="0.25">
      <c r="BA4265" s="91" t="s">
        <v>8056</v>
      </c>
      <c r="BB4265" s="91" t="s">
        <v>361</v>
      </c>
      <c r="BC4265" s="91" t="s">
        <v>7892</v>
      </c>
      <c r="BD4265" s="423" t="s">
        <v>1301</v>
      </c>
      <c r="BE4265">
        <v>4256</v>
      </c>
      <c r="BF4265" s="93" t="s">
        <v>7987</v>
      </c>
      <c r="BG4265" s="311" t="s">
        <v>1691</v>
      </c>
      <c r="BH4265" s="93" t="str">
        <f t="shared" si="132"/>
        <v>West Virginia Mineral</v>
      </c>
      <c r="BI4265" s="93" t="s">
        <v>446</v>
      </c>
      <c r="BJ4265" s="93" t="s">
        <v>6075</v>
      </c>
      <c r="BK4265" s="93" t="s">
        <v>6075</v>
      </c>
      <c r="BL4265" s="100" t="s">
        <v>1130</v>
      </c>
      <c r="BM4265" s="307" t="s">
        <v>7991</v>
      </c>
    </row>
    <row r="4266" spans="53:65" ht="15" x14ac:dyDescent="0.25">
      <c r="BA4266" s="91" t="s">
        <v>8057</v>
      </c>
      <c r="BB4266" s="91" t="s">
        <v>361</v>
      </c>
      <c r="BC4266" s="91" t="s">
        <v>7876</v>
      </c>
      <c r="BD4266" s="423" t="s">
        <v>1301</v>
      </c>
      <c r="BE4266">
        <v>4257</v>
      </c>
      <c r="BF4266" s="93" t="s">
        <v>7987</v>
      </c>
      <c r="BG4266" s="311" t="s">
        <v>8058</v>
      </c>
      <c r="BH4266" s="93" t="str">
        <f t="shared" si="132"/>
        <v>West Virginia Mingo</v>
      </c>
      <c r="BI4266" s="93" t="s">
        <v>1799</v>
      </c>
      <c r="BJ4266" s="93"/>
      <c r="BK4266" s="93" t="s">
        <v>7993</v>
      </c>
      <c r="BL4266" s="100" t="s">
        <v>7988</v>
      </c>
      <c r="BM4266" s="95" t="s">
        <v>7989</v>
      </c>
    </row>
    <row r="4267" spans="53:65" ht="15" x14ac:dyDescent="0.25">
      <c r="BA4267" s="90" t="s">
        <v>8059</v>
      </c>
      <c r="BB4267" s="90" t="s">
        <v>361</v>
      </c>
      <c r="BC4267" s="90" t="s">
        <v>7861</v>
      </c>
      <c r="BD4267" s="423" t="s">
        <v>1301</v>
      </c>
      <c r="BE4267">
        <v>4258</v>
      </c>
      <c r="BF4267" s="93" t="s">
        <v>7987</v>
      </c>
      <c r="BG4267" s="311" t="s">
        <v>8058</v>
      </c>
      <c r="BH4267" s="93" t="str">
        <f t="shared" si="132"/>
        <v>West Virginia Mingo</v>
      </c>
      <c r="BI4267" s="93" t="s">
        <v>446</v>
      </c>
      <c r="BJ4267" s="93" t="s">
        <v>6075</v>
      </c>
      <c r="BK4267" s="93" t="s">
        <v>6075</v>
      </c>
      <c r="BL4267" s="100" t="s">
        <v>1130</v>
      </c>
      <c r="BM4267" s="307" t="s">
        <v>7991</v>
      </c>
    </row>
    <row r="4268" spans="53:65" ht="15" x14ac:dyDescent="0.25">
      <c r="BA4268" s="91" t="s">
        <v>8060</v>
      </c>
      <c r="BB4268" s="91" t="s">
        <v>361</v>
      </c>
      <c r="BC4268" s="91" t="s">
        <v>7967</v>
      </c>
      <c r="BD4268" s="423" t="s">
        <v>1301</v>
      </c>
      <c r="BE4268">
        <v>4259</v>
      </c>
      <c r="BF4268" s="93" t="s">
        <v>7987</v>
      </c>
      <c r="BG4268" s="311" t="s">
        <v>8061</v>
      </c>
      <c r="BH4268" s="93" t="str">
        <f t="shared" si="132"/>
        <v>West Virginia Monongalia</v>
      </c>
      <c r="BI4268" s="93" t="s">
        <v>1799</v>
      </c>
      <c r="BJ4268" s="93"/>
      <c r="BK4268" s="93" t="s">
        <v>7993</v>
      </c>
      <c r="BL4268" s="100" t="s">
        <v>7988</v>
      </c>
      <c r="BM4268" s="95" t="s">
        <v>7989</v>
      </c>
    </row>
    <row r="4269" spans="53:65" ht="15" x14ac:dyDescent="0.25">
      <c r="BA4269" s="90" t="s">
        <v>8062</v>
      </c>
      <c r="BB4269" s="90" t="s">
        <v>361</v>
      </c>
      <c r="BC4269" s="90" t="s">
        <v>7868</v>
      </c>
      <c r="BD4269" s="423" t="s">
        <v>1301</v>
      </c>
      <c r="BE4269">
        <v>4260</v>
      </c>
      <c r="BF4269" s="93" t="s">
        <v>7987</v>
      </c>
      <c r="BG4269" s="311" t="s">
        <v>8061</v>
      </c>
      <c r="BH4269" s="93" t="str">
        <f t="shared" si="132"/>
        <v>West Virginia Monongalia</v>
      </c>
      <c r="BI4269" s="93" t="s">
        <v>446</v>
      </c>
      <c r="BJ4269" s="93" t="s">
        <v>6075</v>
      </c>
      <c r="BK4269" s="93" t="s">
        <v>6075</v>
      </c>
      <c r="BL4269" s="100" t="s">
        <v>1130</v>
      </c>
      <c r="BM4269" s="307" t="s">
        <v>7991</v>
      </c>
    </row>
    <row r="4270" spans="53:65" ht="15" x14ac:dyDescent="0.25">
      <c r="BA4270" s="90" t="s">
        <v>8063</v>
      </c>
      <c r="BB4270" s="90" t="s">
        <v>361</v>
      </c>
      <c r="BC4270" s="90" t="s">
        <v>7861</v>
      </c>
      <c r="BD4270" s="423" t="s">
        <v>1301</v>
      </c>
      <c r="BE4270">
        <v>4261</v>
      </c>
      <c r="BF4270" s="93" t="s">
        <v>7987</v>
      </c>
      <c r="BG4270" s="311" t="s">
        <v>965</v>
      </c>
      <c r="BH4270" s="93" t="str">
        <f t="shared" si="132"/>
        <v>West Virginia Monroe</v>
      </c>
      <c r="BI4270" s="93" t="s">
        <v>1799</v>
      </c>
      <c r="BJ4270" s="93"/>
      <c r="BK4270" s="93" t="s">
        <v>7993</v>
      </c>
      <c r="BL4270" s="100" t="s">
        <v>7988</v>
      </c>
      <c r="BM4270" s="95" t="s">
        <v>7989</v>
      </c>
    </row>
    <row r="4271" spans="53:65" ht="15" x14ac:dyDescent="0.25">
      <c r="BA4271" s="91" t="s">
        <v>8064</v>
      </c>
      <c r="BB4271" s="91" t="s">
        <v>361</v>
      </c>
      <c r="BC4271" s="91" t="s">
        <v>7892</v>
      </c>
      <c r="BD4271" s="423" t="s">
        <v>1301</v>
      </c>
      <c r="BE4271">
        <v>4262</v>
      </c>
      <c r="BF4271" s="93" t="s">
        <v>7987</v>
      </c>
      <c r="BG4271" s="311" t="s">
        <v>965</v>
      </c>
      <c r="BH4271" s="93" t="str">
        <f t="shared" si="132"/>
        <v>West Virginia Monroe</v>
      </c>
      <c r="BI4271" s="93" t="s">
        <v>446</v>
      </c>
      <c r="BJ4271" s="93" t="s">
        <v>6075</v>
      </c>
      <c r="BK4271" s="93" t="s">
        <v>6075</v>
      </c>
      <c r="BL4271" s="100" t="s">
        <v>1130</v>
      </c>
      <c r="BM4271" s="307" t="s">
        <v>7991</v>
      </c>
    </row>
    <row r="4272" spans="53:65" ht="15" x14ac:dyDescent="0.25">
      <c r="BA4272" s="90" t="s">
        <v>8065</v>
      </c>
      <c r="BB4272" s="90" t="s">
        <v>361</v>
      </c>
      <c r="BC4272" s="90" t="s">
        <v>7871</v>
      </c>
      <c r="BD4272" s="423" t="s">
        <v>1301</v>
      </c>
      <c r="BE4272">
        <v>4263</v>
      </c>
      <c r="BF4272" s="93" t="s">
        <v>7987</v>
      </c>
      <c r="BG4272" s="311" t="s">
        <v>979</v>
      </c>
      <c r="BH4272" s="93" t="str">
        <f t="shared" si="132"/>
        <v>West Virginia Morgan</v>
      </c>
      <c r="BI4272" s="93" t="s">
        <v>1799</v>
      </c>
      <c r="BJ4272" s="93"/>
      <c r="BK4272" s="93" t="s">
        <v>7993</v>
      </c>
      <c r="BL4272" s="100" t="s">
        <v>7988</v>
      </c>
      <c r="BM4272" s="95" t="s">
        <v>7989</v>
      </c>
    </row>
    <row r="4273" spans="53:65" ht="15" x14ac:dyDescent="0.25">
      <c r="BA4273" s="91" t="s">
        <v>8066</v>
      </c>
      <c r="BB4273" s="91" t="s">
        <v>361</v>
      </c>
      <c r="BC4273" s="91" t="s">
        <v>7874</v>
      </c>
      <c r="BD4273" s="423" t="s">
        <v>1301</v>
      </c>
      <c r="BE4273">
        <v>4264</v>
      </c>
      <c r="BF4273" s="93" t="s">
        <v>7987</v>
      </c>
      <c r="BG4273" s="311" t="s">
        <v>979</v>
      </c>
      <c r="BH4273" s="93" t="str">
        <f t="shared" si="132"/>
        <v>West Virginia Morgan</v>
      </c>
      <c r="BI4273" s="93" t="s">
        <v>446</v>
      </c>
      <c r="BJ4273" s="93" t="s">
        <v>6075</v>
      </c>
      <c r="BK4273" s="93" t="s">
        <v>6075</v>
      </c>
      <c r="BL4273" s="100" t="s">
        <v>1130</v>
      </c>
      <c r="BM4273" s="307" t="s">
        <v>7991</v>
      </c>
    </row>
    <row r="4274" spans="53:65" ht="15" x14ac:dyDescent="0.25">
      <c r="BA4274" s="91" t="s">
        <v>8067</v>
      </c>
      <c r="BB4274" s="91" t="s">
        <v>361</v>
      </c>
      <c r="BC4274" s="91" t="s">
        <v>7924</v>
      </c>
      <c r="BD4274" s="423" t="s">
        <v>1301</v>
      </c>
      <c r="BE4274">
        <v>4265</v>
      </c>
      <c r="BF4274" s="93" t="s">
        <v>7987</v>
      </c>
      <c r="BG4274" s="311" t="s">
        <v>4212</v>
      </c>
      <c r="BH4274" s="93" t="str">
        <f t="shared" si="132"/>
        <v>West Virginia Nicholas</v>
      </c>
      <c r="BI4274" s="93" t="s">
        <v>1799</v>
      </c>
      <c r="BJ4274" s="93"/>
      <c r="BK4274" s="93" t="s">
        <v>7993</v>
      </c>
      <c r="BL4274" s="100" t="s">
        <v>7988</v>
      </c>
      <c r="BM4274" s="95" t="s">
        <v>7989</v>
      </c>
    </row>
    <row r="4275" spans="53:65" ht="15" x14ac:dyDescent="0.25">
      <c r="BA4275" s="90" t="s">
        <v>8068</v>
      </c>
      <c r="BB4275" s="90" t="s">
        <v>361</v>
      </c>
      <c r="BC4275" s="90" t="s">
        <v>7874</v>
      </c>
      <c r="BD4275" s="423" t="s">
        <v>1301</v>
      </c>
      <c r="BE4275">
        <v>4266</v>
      </c>
      <c r="BF4275" s="93" t="s">
        <v>7987</v>
      </c>
      <c r="BG4275" s="311" t="s">
        <v>4212</v>
      </c>
      <c r="BH4275" s="93" t="str">
        <f t="shared" si="132"/>
        <v>West Virginia Nicholas</v>
      </c>
      <c r="BI4275" s="93" t="s">
        <v>446</v>
      </c>
      <c r="BJ4275" s="93" t="s">
        <v>6075</v>
      </c>
      <c r="BK4275" s="93" t="s">
        <v>6075</v>
      </c>
      <c r="BL4275" s="100" t="s">
        <v>1130</v>
      </c>
      <c r="BM4275" s="307" t="s">
        <v>7991</v>
      </c>
    </row>
    <row r="4276" spans="53:65" ht="15" x14ac:dyDescent="0.25">
      <c r="BA4276" s="91" t="s">
        <v>8069</v>
      </c>
      <c r="BB4276" s="91" t="s">
        <v>361</v>
      </c>
      <c r="BC4276" s="91" t="s">
        <v>7861</v>
      </c>
      <c r="BD4276" s="423" t="s">
        <v>1301</v>
      </c>
      <c r="BE4276">
        <v>4267</v>
      </c>
      <c r="BF4276" s="93" t="s">
        <v>7987</v>
      </c>
      <c r="BG4276" s="311" t="s">
        <v>3536</v>
      </c>
      <c r="BH4276" s="93" t="str">
        <f t="shared" si="132"/>
        <v>West Virginia Ohio</v>
      </c>
      <c r="BI4276" s="93" t="s">
        <v>446</v>
      </c>
      <c r="BJ4276" s="93" t="s">
        <v>6075</v>
      </c>
      <c r="BK4276" s="93" t="s">
        <v>6075</v>
      </c>
      <c r="BL4276" s="100" t="s">
        <v>1130</v>
      </c>
      <c r="BM4276" s="307" t="s">
        <v>7991</v>
      </c>
    </row>
    <row r="4277" spans="53:65" ht="15" x14ac:dyDescent="0.25">
      <c r="BA4277" s="90" t="s">
        <v>8070</v>
      </c>
      <c r="BB4277" s="90" t="s">
        <v>361</v>
      </c>
      <c r="BC4277" s="90" t="s">
        <v>7861</v>
      </c>
      <c r="BD4277" s="423" t="s">
        <v>1301</v>
      </c>
      <c r="BE4277">
        <v>4268</v>
      </c>
      <c r="BF4277" s="93" t="s">
        <v>7987</v>
      </c>
      <c r="BG4277" s="311" t="s">
        <v>4225</v>
      </c>
      <c r="BH4277" s="93" t="str">
        <f t="shared" si="132"/>
        <v>West Virginia Pendleton</v>
      </c>
      <c r="BI4277" s="93" t="s">
        <v>1799</v>
      </c>
      <c r="BJ4277" s="93"/>
      <c r="BK4277" s="93" t="s">
        <v>7993</v>
      </c>
      <c r="BL4277" s="100" t="s">
        <v>7988</v>
      </c>
      <c r="BM4277" s="95" t="s">
        <v>7989</v>
      </c>
    </row>
    <row r="4278" spans="53:65" ht="15" x14ac:dyDescent="0.25">
      <c r="BA4278" s="91" t="s">
        <v>8071</v>
      </c>
      <c r="BB4278" s="91" t="s">
        <v>361</v>
      </c>
      <c r="BC4278" s="91" t="s">
        <v>7861</v>
      </c>
      <c r="BD4278" s="423" t="s">
        <v>1301</v>
      </c>
      <c r="BE4278">
        <v>4269</v>
      </c>
      <c r="BF4278" s="93" t="s">
        <v>7987</v>
      </c>
      <c r="BG4278" s="311" t="s">
        <v>4225</v>
      </c>
      <c r="BH4278" s="93" t="str">
        <f t="shared" si="132"/>
        <v>West Virginia Pendleton</v>
      </c>
      <c r="BI4278" s="93" t="s">
        <v>446</v>
      </c>
      <c r="BJ4278" s="93" t="s">
        <v>6075</v>
      </c>
      <c r="BK4278" s="93" t="s">
        <v>6075</v>
      </c>
      <c r="BL4278" s="100" t="s">
        <v>1130</v>
      </c>
      <c r="BM4278" s="307" t="s">
        <v>7991</v>
      </c>
    </row>
    <row r="4279" spans="53:65" ht="15" x14ac:dyDescent="0.25">
      <c r="BA4279" s="90" t="s">
        <v>8072</v>
      </c>
      <c r="BB4279" s="90" t="s">
        <v>361</v>
      </c>
      <c r="BC4279" s="90" t="s">
        <v>7861</v>
      </c>
      <c r="BD4279" s="423" t="s">
        <v>1301</v>
      </c>
      <c r="BE4279">
        <v>4270</v>
      </c>
      <c r="BF4279" s="93" t="s">
        <v>7987</v>
      </c>
      <c r="BG4279" s="311" t="s">
        <v>8073</v>
      </c>
      <c r="BH4279" s="93" t="str">
        <f t="shared" si="132"/>
        <v>West Virginia Pleasants</v>
      </c>
      <c r="BI4279" s="93" t="s">
        <v>1799</v>
      </c>
      <c r="BJ4279" s="93"/>
      <c r="BK4279" s="93" t="s">
        <v>7993</v>
      </c>
      <c r="BL4279" s="100" t="s">
        <v>7988</v>
      </c>
      <c r="BM4279" s="95" t="s">
        <v>7989</v>
      </c>
    </row>
    <row r="4280" spans="53:65" ht="15" x14ac:dyDescent="0.25">
      <c r="BA4280" s="90" t="s">
        <v>8074</v>
      </c>
      <c r="BB4280" s="90" t="s">
        <v>361</v>
      </c>
      <c r="BC4280" s="90" t="s">
        <v>7861</v>
      </c>
      <c r="BD4280" s="423" t="s">
        <v>1301</v>
      </c>
      <c r="BE4280">
        <v>4271</v>
      </c>
      <c r="BF4280" s="93" t="s">
        <v>7987</v>
      </c>
      <c r="BG4280" s="311" t="s">
        <v>8073</v>
      </c>
      <c r="BH4280" s="93" t="str">
        <f t="shared" si="132"/>
        <v>West Virginia Pleasants</v>
      </c>
      <c r="BI4280" s="93" t="s">
        <v>446</v>
      </c>
      <c r="BJ4280" s="93" t="s">
        <v>6075</v>
      </c>
      <c r="BK4280" s="93" t="s">
        <v>6075</v>
      </c>
      <c r="BL4280" s="100" t="s">
        <v>1130</v>
      </c>
      <c r="BM4280" s="307" t="s">
        <v>7991</v>
      </c>
    </row>
    <row r="4281" spans="53:65" ht="15" x14ac:dyDescent="0.25">
      <c r="BA4281" s="91" t="s">
        <v>8075</v>
      </c>
      <c r="BB4281" s="91" t="s">
        <v>361</v>
      </c>
      <c r="BC4281" s="91" t="s">
        <v>7861</v>
      </c>
      <c r="BD4281" s="423" t="s">
        <v>1301</v>
      </c>
      <c r="BE4281">
        <v>4272</v>
      </c>
      <c r="BF4281" s="93" t="s">
        <v>7987</v>
      </c>
      <c r="BG4281" s="311" t="s">
        <v>3749</v>
      </c>
      <c r="BH4281" s="93" t="str">
        <f t="shared" si="132"/>
        <v>West Virginia Pocahontas</v>
      </c>
      <c r="BI4281" s="93" t="s">
        <v>1799</v>
      </c>
      <c r="BJ4281" s="93"/>
      <c r="BK4281" s="93" t="s">
        <v>7993</v>
      </c>
      <c r="BL4281" s="100" t="s">
        <v>7988</v>
      </c>
      <c r="BM4281" s="95" t="s">
        <v>7989</v>
      </c>
    </row>
    <row r="4282" spans="53:65" ht="15" x14ac:dyDescent="0.25">
      <c r="BA4282" s="90" t="s">
        <v>8076</v>
      </c>
      <c r="BB4282" s="90" t="s">
        <v>361</v>
      </c>
      <c r="BC4282" s="90" t="s">
        <v>7861</v>
      </c>
      <c r="BD4282" s="423" t="s">
        <v>1301</v>
      </c>
      <c r="BE4282">
        <v>4273</v>
      </c>
      <c r="BF4282" s="93" t="s">
        <v>7987</v>
      </c>
      <c r="BG4282" s="311" t="s">
        <v>3749</v>
      </c>
      <c r="BH4282" s="93" t="str">
        <f t="shared" si="132"/>
        <v>West Virginia Pocahontas</v>
      </c>
      <c r="BI4282" s="93" t="s">
        <v>446</v>
      </c>
      <c r="BJ4282" s="93" t="s">
        <v>6075</v>
      </c>
      <c r="BK4282" s="93" t="s">
        <v>6075</v>
      </c>
      <c r="BL4282" s="100" t="s">
        <v>1130</v>
      </c>
      <c r="BM4282" s="307" t="s">
        <v>7991</v>
      </c>
    </row>
    <row r="4283" spans="53:65" ht="15" x14ac:dyDescent="0.25">
      <c r="BA4283" s="91" t="s">
        <v>8077</v>
      </c>
      <c r="BB4283" s="91" t="s">
        <v>361</v>
      </c>
      <c r="BC4283" s="91" t="s">
        <v>7861</v>
      </c>
      <c r="BD4283" s="423" t="s">
        <v>1301</v>
      </c>
      <c r="BE4283">
        <v>4274</v>
      </c>
      <c r="BF4283" s="93" t="s">
        <v>7987</v>
      </c>
      <c r="BG4283" s="311" t="s">
        <v>8078</v>
      </c>
      <c r="BH4283" s="93" t="str">
        <f t="shared" si="132"/>
        <v>West Virginia Preston</v>
      </c>
      <c r="BI4283" s="93" t="s">
        <v>1799</v>
      </c>
      <c r="BJ4283" s="93"/>
      <c r="BK4283" s="93" t="s">
        <v>7993</v>
      </c>
      <c r="BL4283" s="100" t="s">
        <v>7988</v>
      </c>
      <c r="BM4283" s="95" t="s">
        <v>7989</v>
      </c>
    </row>
    <row r="4284" spans="53:65" ht="15" x14ac:dyDescent="0.25">
      <c r="BA4284" s="90" t="s">
        <v>8079</v>
      </c>
      <c r="BB4284" s="90" t="s">
        <v>361</v>
      </c>
      <c r="BC4284" s="90" t="s">
        <v>7861</v>
      </c>
      <c r="BD4284" s="423" t="s">
        <v>1301</v>
      </c>
      <c r="BE4284">
        <v>4275</v>
      </c>
      <c r="BF4284" s="93" t="s">
        <v>7987</v>
      </c>
      <c r="BG4284" s="311" t="s">
        <v>8078</v>
      </c>
      <c r="BH4284" s="93" t="str">
        <f t="shared" si="132"/>
        <v>West Virginia Preston</v>
      </c>
      <c r="BI4284" s="93" t="s">
        <v>446</v>
      </c>
      <c r="BJ4284" s="93" t="s">
        <v>6075</v>
      </c>
      <c r="BK4284" s="93" t="s">
        <v>6075</v>
      </c>
      <c r="BL4284" s="100" t="s">
        <v>1130</v>
      </c>
      <c r="BM4284" s="307" t="s">
        <v>7991</v>
      </c>
    </row>
    <row r="4285" spans="53:65" ht="15" x14ac:dyDescent="0.25">
      <c r="BA4285" s="91" t="s">
        <v>8080</v>
      </c>
      <c r="BB4285" s="91" t="s">
        <v>361</v>
      </c>
      <c r="BC4285" s="91" t="s">
        <v>7861</v>
      </c>
      <c r="BD4285" s="423" t="s">
        <v>1301</v>
      </c>
      <c r="BE4285">
        <v>4276</v>
      </c>
      <c r="BF4285" s="93" t="s">
        <v>7987</v>
      </c>
      <c r="BG4285" s="311" t="s">
        <v>2065</v>
      </c>
      <c r="BH4285" s="93" t="str">
        <f t="shared" si="132"/>
        <v>West Virginia Putnam</v>
      </c>
      <c r="BI4285" s="93" t="s">
        <v>1799</v>
      </c>
      <c r="BJ4285" s="93"/>
      <c r="BK4285" s="93" t="s">
        <v>7993</v>
      </c>
      <c r="BL4285" s="100" t="s">
        <v>7988</v>
      </c>
      <c r="BM4285" s="95" t="s">
        <v>7989</v>
      </c>
    </row>
    <row r="4286" spans="53:65" ht="15" x14ac:dyDescent="0.25">
      <c r="BA4286" s="90" t="s">
        <v>8081</v>
      </c>
      <c r="BB4286" s="90" t="s">
        <v>361</v>
      </c>
      <c r="BC4286" s="90" t="s">
        <v>7861</v>
      </c>
      <c r="BD4286" s="423" t="s">
        <v>1301</v>
      </c>
      <c r="BE4286">
        <v>4277</v>
      </c>
      <c r="BF4286" s="93" t="s">
        <v>7987</v>
      </c>
      <c r="BG4286" s="311" t="s">
        <v>2065</v>
      </c>
      <c r="BH4286" s="93" t="str">
        <f t="shared" si="132"/>
        <v>West Virginia Putnam</v>
      </c>
      <c r="BI4286" s="93" t="s">
        <v>446</v>
      </c>
      <c r="BJ4286" s="93" t="s">
        <v>6075</v>
      </c>
      <c r="BK4286" s="93" t="s">
        <v>6075</v>
      </c>
      <c r="BL4286" s="100" t="s">
        <v>1130</v>
      </c>
      <c r="BM4286" s="307" t="s">
        <v>7991</v>
      </c>
    </row>
    <row r="4287" spans="53:65" ht="15" x14ac:dyDescent="0.25">
      <c r="BA4287" s="90" t="s">
        <v>8082</v>
      </c>
      <c r="BB4287" s="90" t="s">
        <v>361</v>
      </c>
      <c r="BC4287" s="90" t="s">
        <v>7861</v>
      </c>
      <c r="BD4287" s="423" t="s">
        <v>1301</v>
      </c>
      <c r="BE4287">
        <v>4278</v>
      </c>
      <c r="BF4287" s="93" t="s">
        <v>7987</v>
      </c>
      <c r="BG4287" s="311" t="s">
        <v>8083</v>
      </c>
      <c r="BH4287" s="93" t="str">
        <f t="shared" si="132"/>
        <v>West Virginia Raleigh</v>
      </c>
      <c r="BI4287" s="93" t="s">
        <v>1799</v>
      </c>
      <c r="BJ4287" s="93"/>
      <c r="BK4287" s="93" t="s">
        <v>7993</v>
      </c>
      <c r="BL4287" s="100" t="s">
        <v>7988</v>
      </c>
      <c r="BM4287" s="95" t="s">
        <v>7989</v>
      </c>
    </row>
    <row r="4288" spans="53:65" ht="15" x14ac:dyDescent="0.25">
      <c r="BA4288" s="91" t="s">
        <v>8084</v>
      </c>
      <c r="BB4288" s="91" t="s">
        <v>361</v>
      </c>
      <c r="BC4288" s="91" t="s">
        <v>7861</v>
      </c>
      <c r="BD4288" s="423" t="s">
        <v>1301</v>
      </c>
      <c r="BE4288">
        <v>4279</v>
      </c>
      <c r="BF4288" s="93" t="s">
        <v>7987</v>
      </c>
      <c r="BG4288" s="311" t="s">
        <v>8083</v>
      </c>
      <c r="BH4288" s="93" t="str">
        <f t="shared" si="132"/>
        <v>West Virginia Raleigh</v>
      </c>
      <c r="BI4288" s="93" t="s">
        <v>446</v>
      </c>
      <c r="BJ4288" s="93" t="s">
        <v>6075</v>
      </c>
      <c r="BK4288" s="93" t="s">
        <v>6075</v>
      </c>
      <c r="BL4288" s="100" t="s">
        <v>1130</v>
      </c>
      <c r="BM4288" s="307" t="s">
        <v>7991</v>
      </c>
    </row>
    <row r="4289" spans="53:65" ht="15" x14ac:dyDescent="0.25">
      <c r="BA4289" s="90" t="s">
        <v>8085</v>
      </c>
      <c r="BB4289" s="90" t="s">
        <v>361</v>
      </c>
      <c r="BC4289" s="90" t="s">
        <v>7861</v>
      </c>
      <c r="BD4289" s="423" t="s">
        <v>1301</v>
      </c>
      <c r="BE4289">
        <v>4280</v>
      </c>
      <c r="BF4289" s="93" t="s">
        <v>7987</v>
      </c>
      <c r="BG4289" s="311" t="s">
        <v>1018</v>
      </c>
      <c r="BH4289" s="93" t="str">
        <f t="shared" si="132"/>
        <v>West Virginia Randolph</v>
      </c>
      <c r="BI4289" s="93" t="s">
        <v>1799</v>
      </c>
      <c r="BJ4289" s="93"/>
      <c r="BK4289" s="93" t="s">
        <v>7993</v>
      </c>
      <c r="BL4289" s="100" t="s">
        <v>7988</v>
      </c>
      <c r="BM4289" s="95" t="s">
        <v>7989</v>
      </c>
    </row>
    <row r="4290" spans="53:65" ht="15" x14ac:dyDescent="0.25">
      <c r="BA4290" s="91" t="s">
        <v>8086</v>
      </c>
      <c r="BB4290" s="91" t="s">
        <v>361</v>
      </c>
      <c r="BC4290" s="91" t="s">
        <v>7861</v>
      </c>
      <c r="BD4290" s="423" t="s">
        <v>1301</v>
      </c>
      <c r="BE4290">
        <v>4281</v>
      </c>
      <c r="BF4290" s="93" t="s">
        <v>7987</v>
      </c>
      <c r="BG4290" s="311" t="s">
        <v>1018</v>
      </c>
      <c r="BH4290" s="93" t="str">
        <f t="shared" si="132"/>
        <v>West Virginia Randolph</v>
      </c>
      <c r="BI4290" s="93" t="s">
        <v>446</v>
      </c>
      <c r="BJ4290" s="93" t="s">
        <v>6075</v>
      </c>
      <c r="BK4290" s="93" t="s">
        <v>6075</v>
      </c>
      <c r="BL4290" s="100" t="s">
        <v>1130</v>
      </c>
      <c r="BM4290" s="307" t="s">
        <v>7991</v>
      </c>
    </row>
    <row r="4291" spans="53:65" ht="15" x14ac:dyDescent="0.25">
      <c r="BA4291" s="90" t="s">
        <v>8087</v>
      </c>
      <c r="BB4291" s="90" t="s">
        <v>361</v>
      </c>
      <c r="BC4291" s="90" t="s">
        <v>7861</v>
      </c>
      <c r="BD4291" s="423" t="s">
        <v>1301</v>
      </c>
      <c r="BF4291" s="93" t="s">
        <v>7987</v>
      </c>
      <c r="BG4291" s="311" t="s">
        <v>8088</v>
      </c>
      <c r="BH4291" s="93" t="str">
        <f t="shared" si="132"/>
        <v>West Virginia Ritchie</v>
      </c>
      <c r="BI4291" s="93" t="s">
        <v>1799</v>
      </c>
      <c r="BJ4291" s="93"/>
      <c r="BK4291" s="93" t="s">
        <v>7993</v>
      </c>
      <c r="BL4291" s="100" t="s">
        <v>7988</v>
      </c>
      <c r="BM4291" s="95" t="s">
        <v>7989</v>
      </c>
    </row>
    <row r="4292" spans="53:65" ht="15" x14ac:dyDescent="0.25">
      <c r="BA4292" s="91" t="s">
        <v>8089</v>
      </c>
      <c r="BB4292" s="91" t="s">
        <v>361</v>
      </c>
      <c r="BC4292" s="91" t="s">
        <v>7861</v>
      </c>
      <c r="BD4292" s="423" t="s">
        <v>1301</v>
      </c>
      <c r="BF4292" s="93" t="s">
        <v>7987</v>
      </c>
      <c r="BG4292" s="311" t="s">
        <v>8088</v>
      </c>
      <c r="BH4292" s="93" t="str">
        <f t="shared" si="132"/>
        <v>West Virginia Ritchie</v>
      </c>
      <c r="BI4292" s="93" t="s">
        <v>446</v>
      </c>
      <c r="BJ4292" s="93" t="s">
        <v>6075</v>
      </c>
      <c r="BK4292" s="93" t="s">
        <v>6075</v>
      </c>
      <c r="BL4292" s="100" t="s">
        <v>1130</v>
      </c>
      <c r="BM4292" s="307" t="s">
        <v>7991</v>
      </c>
    </row>
    <row r="4293" spans="53:65" ht="15" x14ac:dyDescent="0.25">
      <c r="BA4293" s="90" t="s">
        <v>8090</v>
      </c>
      <c r="BB4293" s="90" t="s">
        <v>361</v>
      </c>
      <c r="BC4293" s="90" t="s">
        <v>7861</v>
      </c>
      <c r="BD4293" s="423" t="s">
        <v>1301</v>
      </c>
      <c r="BF4293" s="93" t="s">
        <v>7987</v>
      </c>
      <c r="BG4293" s="311" t="s">
        <v>7010</v>
      </c>
      <c r="BH4293" s="93" t="str">
        <f t="shared" si="132"/>
        <v>West Virginia Roane</v>
      </c>
      <c r="BI4293" s="93" t="s">
        <v>1799</v>
      </c>
      <c r="BJ4293" s="93"/>
      <c r="BK4293" s="93" t="s">
        <v>7993</v>
      </c>
      <c r="BL4293" s="100" t="s">
        <v>7988</v>
      </c>
      <c r="BM4293" s="95" t="s">
        <v>7989</v>
      </c>
    </row>
    <row r="4294" spans="53:65" ht="15" x14ac:dyDescent="0.25">
      <c r="BA4294" s="91" t="s">
        <v>8091</v>
      </c>
      <c r="BB4294" s="91" t="s">
        <v>361</v>
      </c>
      <c r="BC4294" s="91" t="s">
        <v>7861</v>
      </c>
      <c r="BD4294" s="423" t="s">
        <v>1301</v>
      </c>
      <c r="BF4294" s="93" t="s">
        <v>7987</v>
      </c>
      <c r="BG4294" s="311" t="s">
        <v>7010</v>
      </c>
      <c r="BH4294" s="93" t="str">
        <f t="shared" si="132"/>
        <v>West Virginia Roane</v>
      </c>
      <c r="BI4294" s="93" t="s">
        <v>446</v>
      </c>
      <c r="BJ4294" s="93" t="s">
        <v>6075</v>
      </c>
      <c r="BK4294" s="93" t="s">
        <v>6075</v>
      </c>
      <c r="BL4294" s="100" t="s">
        <v>1130</v>
      </c>
      <c r="BM4294" s="307" t="s">
        <v>7991</v>
      </c>
    </row>
    <row r="4295" spans="53:65" ht="15" x14ac:dyDescent="0.25">
      <c r="BA4295" s="90" t="s">
        <v>8092</v>
      </c>
      <c r="BB4295" s="90" t="s">
        <v>361</v>
      </c>
      <c r="BC4295" s="90" t="s">
        <v>7861</v>
      </c>
      <c r="BD4295" s="423" t="s">
        <v>1301</v>
      </c>
      <c r="BF4295" s="93" t="s">
        <v>7987</v>
      </c>
      <c r="BG4295" s="311" t="s">
        <v>8093</v>
      </c>
      <c r="BH4295" s="93" t="str">
        <f t="shared" si="132"/>
        <v>West Virginia Summers</v>
      </c>
      <c r="BI4295" s="93" t="s">
        <v>1799</v>
      </c>
      <c r="BJ4295" s="93"/>
      <c r="BK4295" s="93" t="s">
        <v>7993</v>
      </c>
      <c r="BL4295" s="100" t="s">
        <v>7988</v>
      </c>
      <c r="BM4295" s="95" t="s">
        <v>7989</v>
      </c>
    </row>
    <row r="4296" spans="53:65" ht="15" x14ac:dyDescent="0.25">
      <c r="BA4296" s="91" t="s">
        <v>8094</v>
      </c>
      <c r="BB4296" s="91" t="s">
        <v>361</v>
      </c>
      <c r="BC4296" s="91" t="s">
        <v>7861</v>
      </c>
      <c r="BD4296" s="423" t="s">
        <v>1301</v>
      </c>
      <c r="BF4296" s="93" t="s">
        <v>7987</v>
      </c>
      <c r="BG4296" s="311" t="s">
        <v>8093</v>
      </c>
      <c r="BH4296" s="93" t="str">
        <f t="shared" si="132"/>
        <v>West Virginia Summers</v>
      </c>
      <c r="BI4296" s="93" t="s">
        <v>446</v>
      </c>
      <c r="BJ4296" s="93" t="s">
        <v>6075</v>
      </c>
      <c r="BK4296" s="93" t="s">
        <v>6075</v>
      </c>
      <c r="BL4296" s="100" t="s">
        <v>1130</v>
      </c>
      <c r="BM4296" s="307" t="s">
        <v>7991</v>
      </c>
    </row>
    <row r="4297" spans="53:65" ht="15" x14ac:dyDescent="0.25">
      <c r="BA4297" s="90" t="s">
        <v>8095</v>
      </c>
      <c r="BB4297" s="90" t="s">
        <v>361</v>
      </c>
      <c r="BC4297" s="90" t="s">
        <v>7861</v>
      </c>
      <c r="BD4297" s="423" t="s">
        <v>1301</v>
      </c>
      <c r="BF4297" s="93" t="s">
        <v>7987</v>
      </c>
      <c r="BG4297" s="311" t="s">
        <v>2104</v>
      </c>
      <c r="BH4297" s="93" t="str">
        <f t="shared" si="132"/>
        <v>West Virginia Taylor</v>
      </c>
      <c r="BI4297" s="93" t="s">
        <v>1799</v>
      </c>
      <c r="BJ4297" s="93"/>
      <c r="BK4297" s="93" t="s">
        <v>7993</v>
      </c>
      <c r="BL4297" s="100" t="s">
        <v>7988</v>
      </c>
      <c r="BM4297" s="95" t="s">
        <v>7989</v>
      </c>
    </row>
    <row r="4298" spans="53:65" ht="15" x14ac:dyDescent="0.25">
      <c r="BA4298" s="91" t="s">
        <v>8096</v>
      </c>
      <c r="BB4298" s="91" t="s">
        <v>361</v>
      </c>
      <c r="BC4298" s="91" t="s">
        <v>7861</v>
      </c>
      <c r="BD4298" s="423" t="s">
        <v>1301</v>
      </c>
      <c r="BF4298" s="93" t="s">
        <v>7987</v>
      </c>
      <c r="BG4298" s="311" t="s">
        <v>2104</v>
      </c>
      <c r="BH4298" s="93" t="str">
        <f t="shared" si="132"/>
        <v>West Virginia Taylor</v>
      </c>
      <c r="BI4298" s="93" t="s">
        <v>446</v>
      </c>
      <c r="BJ4298" s="93" t="s">
        <v>6075</v>
      </c>
      <c r="BK4298" s="93" t="s">
        <v>6075</v>
      </c>
      <c r="BL4298" s="100" t="s">
        <v>1130</v>
      </c>
      <c r="BM4298" s="307" t="s">
        <v>7991</v>
      </c>
    </row>
    <row r="4299" spans="53:65" ht="15" x14ac:dyDescent="0.25">
      <c r="BA4299" s="90" t="s">
        <v>8097</v>
      </c>
      <c r="BB4299" s="90" t="s">
        <v>361</v>
      </c>
      <c r="BC4299" s="90" t="s">
        <v>7861</v>
      </c>
      <c r="BD4299" s="423" t="s">
        <v>1301</v>
      </c>
      <c r="BF4299" s="93" t="s">
        <v>7987</v>
      </c>
      <c r="BG4299" s="311" t="s">
        <v>8098</v>
      </c>
      <c r="BH4299" s="93" t="str">
        <f t="shared" si="132"/>
        <v>West Virginia Tucker</v>
      </c>
      <c r="BI4299" s="93" t="s">
        <v>1799</v>
      </c>
      <c r="BJ4299" s="93"/>
      <c r="BK4299" s="93" t="s">
        <v>7993</v>
      </c>
      <c r="BL4299" s="100" t="s">
        <v>7988</v>
      </c>
      <c r="BM4299" s="95" t="s">
        <v>7989</v>
      </c>
    </row>
    <row r="4300" spans="53:65" ht="15" x14ac:dyDescent="0.25">
      <c r="BA4300" s="91" t="s">
        <v>8099</v>
      </c>
      <c r="BB4300" s="91" t="s">
        <v>361</v>
      </c>
      <c r="BC4300" s="91" t="s">
        <v>7861</v>
      </c>
      <c r="BD4300" s="423" t="s">
        <v>1301</v>
      </c>
      <c r="BF4300" s="93" t="s">
        <v>7987</v>
      </c>
      <c r="BG4300" s="311" t="s">
        <v>8098</v>
      </c>
      <c r="BH4300" s="93" t="str">
        <f t="shared" si="132"/>
        <v>West Virginia Tucker</v>
      </c>
      <c r="BI4300" s="93" t="s">
        <v>446</v>
      </c>
      <c r="BJ4300" s="93" t="s">
        <v>6075</v>
      </c>
      <c r="BK4300" s="93" t="s">
        <v>6075</v>
      </c>
      <c r="BL4300" s="100" t="s">
        <v>1130</v>
      </c>
      <c r="BM4300" s="307" t="s">
        <v>7991</v>
      </c>
    </row>
    <row r="4301" spans="53:65" ht="15" x14ac:dyDescent="0.25">
      <c r="BA4301" s="90" t="s">
        <v>8100</v>
      </c>
      <c r="BB4301" s="90" t="s">
        <v>361</v>
      </c>
      <c r="BC4301" s="90" t="s">
        <v>7861</v>
      </c>
      <c r="BD4301" s="423" t="s">
        <v>1301</v>
      </c>
      <c r="BF4301" s="93" t="s">
        <v>7987</v>
      </c>
      <c r="BG4301" s="311" t="s">
        <v>7446</v>
      </c>
      <c r="BH4301" s="93" t="str">
        <f t="shared" si="132"/>
        <v>West Virginia Tyler</v>
      </c>
      <c r="BI4301" s="93" t="s">
        <v>1799</v>
      </c>
      <c r="BJ4301" s="93"/>
      <c r="BK4301" s="93" t="s">
        <v>7993</v>
      </c>
      <c r="BL4301" s="100" t="s">
        <v>7988</v>
      </c>
      <c r="BM4301" s="95" t="s">
        <v>7989</v>
      </c>
    </row>
    <row r="4302" spans="53:65" ht="15" x14ac:dyDescent="0.25">
      <c r="BA4302" s="91" t="s">
        <v>8101</v>
      </c>
      <c r="BB4302" s="91" t="s">
        <v>361</v>
      </c>
      <c r="BC4302" s="91" t="s">
        <v>7861</v>
      </c>
      <c r="BD4302" s="423" t="s">
        <v>1301</v>
      </c>
      <c r="BF4302" s="93" t="s">
        <v>7987</v>
      </c>
      <c r="BG4302" s="311" t="s">
        <v>7446</v>
      </c>
      <c r="BH4302" s="93" t="str">
        <f t="shared" si="132"/>
        <v>West Virginia Tyler</v>
      </c>
      <c r="BI4302" s="93" t="s">
        <v>446</v>
      </c>
      <c r="BJ4302" s="93" t="s">
        <v>6075</v>
      </c>
      <c r="BK4302" s="93" t="s">
        <v>6075</v>
      </c>
      <c r="BL4302" s="100" t="s">
        <v>1130</v>
      </c>
      <c r="BM4302" s="307" t="s">
        <v>7991</v>
      </c>
    </row>
    <row r="4303" spans="53:65" ht="15" x14ac:dyDescent="0.25">
      <c r="BA4303" s="90" t="s">
        <v>8102</v>
      </c>
      <c r="BB4303" s="90" t="s">
        <v>361</v>
      </c>
      <c r="BC4303" s="90" t="s">
        <v>7861</v>
      </c>
      <c r="BD4303" s="423" t="s">
        <v>1301</v>
      </c>
      <c r="BF4303" s="93" t="s">
        <v>7987</v>
      </c>
      <c r="BG4303" s="311" t="s">
        <v>7448</v>
      </c>
      <c r="BH4303" s="93" t="str">
        <f t="shared" si="132"/>
        <v>West Virginia Upshur</v>
      </c>
      <c r="BI4303" s="93" t="s">
        <v>1799</v>
      </c>
      <c r="BJ4303" s="93"/>
      <c r="BK4303" s="93" t="s">
        <v>7993</v>
      </c>
      <c r="BL4303" s="100" t="s">
        <v>7988</v>
      </c>
      <c r="BM4303" s="95" t="s">
        <v>7989</v>
      </c>
    </row>
    <row r="4304" spans="53:65" ht="15" x14ac:dyDescent="0.25">
      <c r="BA4304" s="91" t="s">
        <v>8103</v>
      </c>
      <c r="BB4304" s="91" t="s">
        <v>361</v>
      </c>
      <c r="BC4304" s="91" t="s">
        <v>7861</v>
      </c>
      <c r="BD4304" s="423" t="s">
        <v>1301</v>
      </c>
      <c r="BF4304" s="93" t="s">
        <v>7987</v>
      </c>
      <c r="BG4304" s="311" t="s">
        <v>7448</v>
      </c>
      <c r="BH4304" s="93" t="str">
        <f t="shared" si="132"/>
        <v>West Virginia Upshur</v>
      </c>
      <c r="BI4304" s="93" t="s">
        <v>446</v>
      </c>
      <c r="BJ4304" s="93" t="s">
        <v>6075</v>
      </c>
      <c r="BK4304" s="93" t="s">
        <v>6075</v>
      </c>
      <c r="BL4304" s="100" t="s">
        <v>1130</v>
      </c>
      <c r="BM4304" s="307" t="s">
        <v>7991</v>
      </c>
    </row>
    <row r="4305" spans="53:65" ht="15" x14ac:dyDescent="0.25">
      <c r="BA4305" s="90" t="s">
        <v>8104</v>
      </c>
      <c r="BB4305" s="90" t="s">
        <v>361</v>
      </c>
      <c r="BC4305" s="90" t="s">
        <v>7861</v>
      </c>
      <c r="BD4305" s="423" t="s">
        <v>1301</v>
      </c>
      <c r="BF4305" s="93" t="s">
        <v>7987</v>
      </c>
      <c r="BG4305" s="311" t="s">
        <v>2855</v>
      </c>
      <c r="BH4305" s="93" t="str">
        <f t="shared" si="132"/>
        <v>West Virginia Wayne</v>
      </c>
      <c r="BI4305" s="93" t="s">
        <v>1799</v>
      </c>
      <c r="BJ4305" s="93"/>
      <c r="BK4305" s="93" t="s">
        <v>7993</v>
      </c>
      <c r="BL4305" s="100" t="s">
        <v>7988</v>
      </c>
      <c r="BM4305" s="95" t="s">
        <v>7989</v>
      </c>
    </row>
    <row r="4306" spans="53:65" ht="15" x14ac:dyDescent="0.25">
      <c r="BA4306" s="91" t="s">
        <v>8105</v>
      </c>
      <c r="BB4306" s="91" t="s">
        <v>361</v>
      </c>
      <c r="BC4306" s="91" t="s">
        <v>7861</v>
      </c>
      <c r="BD4306" s="423" t="s">
        <v>1301</v>
      </c>
      <c r="BF4306" s="93" t="s">
        <v>7987</v>
      </c>
      <c r="BG4306" s="311" t="s">
        <v>2855</v>
      </c>
      <c r="BH4306" s="93" t="str">
        <f t="shared" si="132"/>
        <v>West Virginia Wayne</v>
      </c>
      <c r="BI4306" s="93" t="s">
        <v>446</v>
      </c>
      <c r="BJ4306" s="93" t="s">
        <v>6075</v>
      </c>
      <c r="BK4306" s="93" t="s">
        <v>6075</v>
      </c>
      <c r="BL4306" s="100" t="s">
        <v>1130</v>
      </c>
      <c r="BM4306" s="307" t="s">
        <v>7991</v>
      </c>
    </row>
    <row r="4307" spans="53:65" ht="15" x14ac:dyDescent="0.25">
      <c r="BA4307" s="90" t="s">
        <v>8106</v>
      </c>
      <c r="BB4307" s="90" t="s">
        <v>361</v>
      </c>
      <c r="BC4307" s="90" t="s">
        <v>7861</v>
      </c>
      <c r="BD4307" s="423" t="s">
        <v>1301</v>
      </c>
      <c r="BF4307" s="93" t="s">
        <v>7987</v>
      </c>
      <c r="BG4307" s="311" t="s">
        <v>2860</v>
      </c>
      <c r="BH4307" s="93" t="str">
        <f t="shared" si="132"/>
        <v>West Virginia Webster</v>
      </c>
      <c r="BI4307" s="93" t="s">
        <v>1799</v>
      </c>
      <c r="BJ4307" s="93"/>
      <c r="BK4307" s="93" t="s">
        <v>7993</v>
      </c>
      <c r="BL4307" s="100" t="s">
        <v>7988</v>
      </c>
      <c r="BM4307" s="95" t="s">
        <v>7989</v>
      </c>
    </row>
    <row r="4308" spans="53:65" ht="15" x14ac:dyDescent="0.25">
      <c r="BA4308" s="91" t="s">
        <v>8107</v>
      </c>
      <c r="BB4308" s="91" t="s">
        <v>361</v>
      </c>
      <c r="BC4308" s="91" t="s">
        <v>7861</v>
      </c>
      <c r="BD4308" s="423" t="s">
        <v>1301</v>
      </c>
      <c r="BF4308" s="93" t="s">
        <v>7987</v>
      </c>
      <c r="BG4308" s="311" t="s">
        <v>2860</v>
      </c>
      <c r="BH4308" s="93" t="str">
        <f t="shared" si="132"/>
        <v>West Virginia Webster</v>
      </c>
      <c r="BI4308" s="93" t="s">
        <v>446</v>
      </c>
      <c r="BJ4308" s="93" t="s">
        <v>6075</v>
      </c>
      <c r="BK4308" s="93" t="s">
        <v>6075</v>
      </c>
      <c r="BL4308" s="100" t="s">
        <v>1130</v>
      </c>
      <c r="BM4308" s="307" t="s">
        <v>7991</v>
      </c>
    </row>
    <row r="4309" spans="53:65" ht="15" x14ac:dyDescent="0.25">
      <c r="BA4309" s="90" t="s">
        <v>8108</v>
      </c>
      <c r="BB4309" s="90" t="s">
        <v>361</v>
      </c>
      <c r="BC4309" s="90" t="s">
        <v>7861</v>
      </c>
      <c r="BD4309" s="423" t="s">
        <v>1301</v>
      </c>
      <c r="BF4309" s="93" t="s">
        <v>7987</v>
      </c>
      <c r="BG4309" s="311" t="s">
        <v>8109</v>
      </c>
      <c r="BH4309" s="93" t="str">
        <f t="shared" si="132"/>
        <v>West Virginia Wetzel</v>
      </c>
      <c r="BI4309" s="93" t="s">
        <v>1799</v>
      </c>
      <c r="BJ4309" s="93"/>
      <c r="BK4309" s="93" t="s">
        <v>7993</v>
      </c>
      <c r="BL4309" s="100" t="s">
        <v>7988</v>
      </c>
      <c r="BM4309" s="95" t="s">
        <v>7989</v>
      </c>
    </row>
    <row r="4310" spans="53:65" ht="15" x14ac:dyDescent="0.25">
      <c r="BA4310" s="91" t="s">
        <v>8110</v>
      </c>
      <c r="BB4310" s="91" t="s">
        <v>361</v>
      </c>
      <c r="BC4310" s="91" t="s">
        <v>7861</v>
      </c>
      <c r="BD4310" s="423" t="s">
        <v>1301</v>
      </c>
      <c r="BF4310" s="93" t="s">
        <v>7987</v>
      </c>
      <c r="BG4310" s="311" t="s">
        <v>8109</v>
      </c>
      <c r="BH4310" s="93" t="str">
        <f t="shared" si="132"/>
        <v>West Virginia Wetzel</v>
      </c>
      <c r="BI4310" s="93" t="s">
        <v>446</v>
      </c>
      <c r="BJ4310" s="93" t="s">
        <v>6075</v>
      </c>
      <c r="BK4310" s="93" t="s">
        <v>6075</v>
      </c>
      <c r="BL4310" s="100" t="s">
        <v>1130</v>
      </c>
      <c r="BM4310" s="307" t="s">
        <v>7991</v>
      </c>
    </row>
    <row r="4311" spans="53:65" ht="15" x14ac:dyDescent="0.25">
      <c r="BA4311" s="90" t="s">
        <v>8111</v>
      </c>
      <c r="BB4311" s="90" t="s">
        <v>361</v>
      </c>
      <c r="BC4311" s="90" t="s">
        <v>7861</v>
      </c>
      <c r="BD4311" s="423" t="s">
        <v>1301</v>
      </c>
      <c r="BF4311" s="93" t="s">
        <v>7987</v>
      </c>
      <c r="BG4311" s="311" t="s">
        <v>8112</v>
      </c>
      <c r="BH4311" s="93" t="str">
        <f t="shared" si="132"/>
        <v>West Virginia Wirt</v>
      </c>
      <c r="BI4311" s="93" t="s">
        <v>1799</v>
      </c>
      <c r="BJ4311" s="93"/>
      <c r="BK4311" s="93" t="s">
        <v>7993</v>
      </c>
      <c r="BL4311" s="100" t="s">
        <v>7988</v>
      </c>
      <c r="BM4311" s="95" t="s">
        <v>7989</v>
      </c>
    </row>
    <row r="4312" spans="53:65" ht="15" x14ac:dyDescent="0.25">
      <c r="BA4312" s="91" t="s">
        <v>8113</v>
      </c>
      <c r="BB4312" s="91" t="s">
        <v>361</v>
      </c>
      <c r="BC4312" s="91" t="s">
        <v>7861</v>
      </c>
      <c r="BD4312" s="423" t="s">
        <v>1301</v>
      </c>
      <c r="BF4312" s="93" t="s">
        <v>7987</v>
      </c>
      <c r="BG4312" s="311" t="s">
        <v>8112</v>
      </c>
      <c r="BH4312" s="93" t="str">
        <f t="shared" si="132"/>
        <v>West Virginia Wirt</v>
      </c>
      <c r="BI4312" s="93" t="s">
        <v>446</v>
      </c>
      <c r="BJ4312" s="93" t="s">
        <v>6075</v>
      </c>
      <c r="BK4312" s="93" t="s">
        <v>6075</v>
      </c>
      <c r="BL4312" s="100" t="s">
        <v>1130</v>
      </c>
      <c r="BM4312" s="307" t="s">
        <v>7991</v>
      </c>
    </row>
    <row r="4313" spans="53:65" ht="15" x14ac:dyDescent="0.25">
      <c r="BA4313" s="90" t="s">
        <v>8114</v>
      </c>
      <c r="BB4313" s="90" t="s">
        <v>361</v>
      </c>
      <c r="BC4313" s="90" t="s">
        <v>7861</v>
      </c>
      <c r="BD4313" s="423" t="s">
        <v>1301</v>
      </c>
      <c r="BF4313" s="93" t="s">
        <v>7987</v>
      </c>
      <c r="BG4313" s="311" t="s">
        <v>6288</v>
      </c>
      <c r="BH4313" s="93" t="str">
        <f t="shared" si="132"/>
        <v>West Virginia Wood</v>
      </c>
      <c r="BI4313" s="93" t="s">
        <v>1799</v>
      </c>
      <c r="BJ4313" s="93"/>
      <c r="BK4313" s="93" t="s">
        <v>7993</v>
      </c>
      <c r="BL4313" s="100" t="s">
        <v>7988</v>
      </c>
      <c r="BM4313" s="95" t="s">
        <v>7989</v>
      </c>
    </row>
    <row r="4314" spans="53:65" ht="15" x14ac:dyDescent="0.25">
      <c r="BA4314" s="91" t="s">
        <v>8115</v>
      </c>
      <c r="BB4314" s="91" t="s">
        <v>361</v>
      </c>
      <c r="BC4314" s="91" t="s">
        <v>7861</v>
      </c>
      <c r="BD4314" s="423" t="s">
        <v>1301</v>
      </c>
      <c r="BF4314" s="93" t="s">
        <v>7987</v>
      </c>
      <c r="BG4314" s="311" t="s">
        <v>6288</v>
      </c>
      <c r="BH4314" s="93" t="str">
        <f t="shared" si="132"/>
        <v>West Virginia Wood</v>
      </c>
      <c r="BI4314" s="93" t="s">
        <v>446</v>
      </c>
      <c r="BJ4314" s="93" t="s">
        <v>6075</v>
      </c>
      <c r="BK4314" s="93" t="s">
        <v>6075</v>
      </c>
      <c r="BL4314" s="100" t="s">
        <v>1130</v>
      </c>
      <c r="BM4314" s="307" t="s">
        <v>7991</v>
      </c>
    </row>
    <row r="4315" spans="53:65" ht="15" x14ac:dyDescent="0.25">
      <c r="BA4315" s="90" t="s">
        <v>8116</v>
      </c>
      <c r="BB4315" s="90" t="s">
        <v>361</v>
      </c>
      <c r="BC4315" s="90" t="s">
        <v>7861</v>
      </c>
      <c r="BD4315" s="423" t="s">
        <v>1301</v>
      </c>
      <c r="BF4315" s="93" t="s">
        <v>7987</v>
      </c>
      <c r="BG4315" s="311" t="s">
        <v>5710</v>
      </c>
      <c r="BH4315" s="93" t="str">
        <f t="shared" si="132"/>
        <v>West Virginia Wyoming</v>
      </c>
      <c r="BI4315" s="93" t="s">
        <v>1799</v>
      </c>
      <c r="BJ4315" s="93"/>
      <c r="BK4315" s="93" t="s">
        <v>7993</v>
      </c>
      <c r="BL4315" s="100" t="s">
        <v>7988</v>
      </c>
      <c r="BM4315" s="95" t="s">
        <v>7989</v>
      </c>
    </row>
    <row r="4316" spans="53:65" ht="15" x14ac:dyDescent="0.25">
      <c r="BA4316" s="91" t="s">
        <v>8117</v>
      </c>
      <c r="BB4316" s="91" t="s">
        <v>361</v>
      </c>
      <c r="BC4316" s="91" t="s">
        <v>7861</v>
      </c>
      <c r="BD4316" s="423" t="s">
        <v>1301</v>
      </c>
      <c r="BF4316" s="93" t="s">
        <v>7987</v>
      </c>
      <c r="BG4316" s="311" t="s">
        <v>5710</v>
      </c>
      <c r="BH4316" s="93" t="str">
        <f t="shared" si="132"/>
        <v>West Virginia Wyoming</v>
      </c>
      <c r="BI4316" s="93" t="s">
        <v>446</v>
      </c>
      <c r="BJ4316" s="93" t="s">
        <v>6075</v>
      </c>
      <c r="BK4316" s="93" t="s">
        <v>6075</v>
      </c>
      <c r="BL4316" s="100" t="s">
        <v>1130</v>
      </c>
      <c r="BM4316" s="307" t="s">
        <v>7991</v>
      </c>
    </row>
    <row r="4317" spans="53:65" ht="15" x14ac:dyDescent="0.25">
      <c r="BA4317" s="90" t="s">
        <v>8118</v>
      </c>
      <c r="BB4317" s="90" t="s">
        <v>361</v>
      </c>
      <c r="BC4317" s="90" t="s">
        <v>7861</v>
      </c>
      <c r="BD4317" s="423" t="s">
        <v>1301</v>
      </c>
      <c r="BF4317" s="93" t="s">
        <v>8119</v>
      </c>
      <c r="BG4317" s="311" t="s">
        <v>1569</v>
      </c>
      <c r="BH4317" s="93" t="str">
        <f t="shared" si="132"/>
        <v>Wisconsin Adams</v>
      </c>
      <c r="BI4317" s="93" t="s">
        <v>446</v>
      </c>
      <c r="BJ4317" s="93" t="s">
        <v>3013</v>
      </c>
      <c r="BK4317" s="93" t="s">
        <v>3013</v>
      </c>
      <c r="BL4317" s="100" t="s">
        <v>302</v>
      </c>
      <c r="BM4317" s="95" t="s">
        <v>308</v>
      </c>
    </row>
    <row r="4318" spans="53:65" ht="15" x14ac:dyDescent="0.25">
      <c r="BA4318" s="91" t="s">
        <v>8120</v>
      </c>
      <c r="BB4318" s="91" t="s">
        <v>361</v>
      </c>
      <c r="BC4318" s="91" t="s">
        <v>7861</v>
      </c>
      <c r="BD4318" s="423" t="s">
        <v>1301</v>
      </c>
      <c r="BF4318" s="93" t="s">
        <v>8119</v>
      </c>
      <c r="BG4318" s="311" t="s">
        <v>1569</v>
      </c>
      <c r="BH4318" s="93" t="str">
        <f t="shared" si="132"/>
        <v>Wisconsin Adams</v>
      </c>
      <c r="BI4318" s="93" t="s">
        <v>3016</v>
      </c>
      <c r="BJ4318" s="93" t="s">
        <v>4564</v>
      </c>
      <c r="BK4318" s="93" t="s">
        <v>3034</v>
      </c>
      <c r="BL4318" s="100" t="s">
        <v>3035</v>
      </c>
      <c r="BM4318" s="95" t="s">
        <v>308</v>
      </c>
    </row>
    <row r="4319" spans="53:65" ht="15" x14ac:dyDescent="0.25">
      <c r="BA4319" s="90" t="s">
        <v>8121</v>
      </c>
      <c r="BB4319" s="90" t="s">
        <v>361</v>
      </c>
      <c r="BC4319" s="90" t="s">
        <v>7861</v>
      </c>
      <c r="BD4319" s="423" t="s">
        <v>1301</v>
      </c>
      <c r="BF4319" s="93" t="s">
        <v>8119</v>
      </c>
      <c r="BG4319" s="311" t="s">
        <v>6079</v>
      </c>
      <c r="BH4319" s="93" t="str">
        <f t="shared" si="132"/>
        <v>Wisconsin Ashland</v>
      </c>
      <c r="BI4319" s="93" t="s">
        <v>3016</v>
      </c>
      <c r="BJ4319" s="93" t="s">
        <v>4565</v>
      </c>
      <c r="BK4319" s="93" t="s">
        <v>4565</v>
      </c>
      <c r="BL4319" s="100" t="s">
        <v>4566</v>
      </c>
      <c r="BM4319" s="95" t="s">
        <v>308</v>
      </c>
    </row>
    <row r="4320" spans="53:65" ht="15" x14ac:dyDescent="0.25">
      <c r="BA4320" s="91" t="s">
        <v>8122</v>
      </c>
      <c r="BB4320" s="91" t="s">
        <v>361</v>
      </c>
      <c r="BC4320" s="91" t="s">
        <v>7861</v>
      </c>
      <c r="BD4320" s="423" t="s">
        <v>1301</v>
      </c>
      <c r="BF4320" s="93" t="s">
        <v>8119</v>
      </c>
      <c r="BG4320" s="311" t="s">
        <v>8123</v>
      </c>
      <c r="BH4320" s="93" t="str">
        <f t="shared" si="132"/>
        <v>Wisconsin Barron</v>
      </c>
      <c r="BI4320" s="93" t="s">
        <v>3016</v>
      </c>
      <c r="BJ4320" s="93" t="s">
        <v>4565</v>
      </c>
      <c r="BK4320" s="93" t="s">
        <v>4565</v>
      </c>
      <c r="BL4320" s="100" t="s">
        <v>4566</v>
      </c>
      <c r="BM4320" s="95" t="s">
        <v>308</v>
      </c>
    </row>
    <row r="4321" spans="53:65" ht="15" x14ac:dyDescent="0.25">
      <c r="BA4321" s="90" t="s">
        <v>8124</v>
      </c>
      <c r="BB4321" s="90" t="s">
        <v>361</v>
      </c>
      <c r="BC4321" s="90" t="s">
        <v>7861</v>
      </c>
      <c r="BD4321" s="423" t="s">
        <v>1301</v>
      </c>
      <c r="BF4321" s="93" t="s">
        <v>8119</v>
      </c>
      <c r="BG4321" s="311" t="s">
        <v>8125</v>
      </c>
      <c r="BH4321" s="93" t="str">
        <f t="shared" si="132"/>
        <v>Wisconsin Bayfield</v>
      </c>
      <c r="BI4321" s="93" t="s">
        <v>3016</v>
      </c>
      <c r="BJ4321" s="93" t="s">
        <v>4565</v>
      </c>
      <c r="BK4321" s="93" t="s">
        <v>4565</v>
      </c>
      <c r="BL4321" s="100" t="s">
        <v>4566</v>
      </c>
      <c r="BM4321" s="95" t="s">
        <v>308</v>
      </c>
    </row>
    <row r="4322" spans="53:65" ht="15" x14ac:dyDescent="0.25">
      <c r="BA4322" s="91" t="s">
        <v>8126</v>
      </c>
      <c r="BB4322" s="91" t="s">
        <v>361</v>
      </c>
      <c r="BC4322" s="91" t="s">
        <v>7861</v>
      </c>
      <c r="BD4322" s="423" t="s">
        <v>1301</v>
      </c>
      <c r="BF4322" s="93" t="s">
        <v>8119</v>
      </c>
      <c r="BG4322" s="311" t="s">
        <v>3038</v>
      </c>
      <c r="BH4322" s="93" t="str">
        <f t="shared" si="132"/>
        <v>Wisconsin Brown</v>
      </c>
      <c r="BI4322" s="93" t="s">
        <v>446</v>
      </c>
      <c r="BJ4322" s="93" t="s">
        <v>3013</v>
      </c>
      <c r="BK4322" s="93" t="s">
        <v>3013</v>
      </c>
      <c r="BL4322" s="100" t="s">
        <v>302</v>
      </c>
      <c r="BM4322" s="95" t="s">
        <v>308</v>
      </c>
    </row>
    <row r="4323" spans="53:65" ht="15" x14ac:dyDescent="0.25">
      <c r="BA4323" s="90" t="s">
        <v>8127</v>
      </c>
      <c r="BB4323" s="90" t="s">
        <v>361</v>
      </c>
      <c r="BC4323" s="90" t="s">
        <v>7861</v>
      </c>
      <c r="BD4323" s="423" t="s">
        <v>1301</v>
      </c>
      <c r="BF4323" s="93" t="s">
        <v>8119</v>
      </c>
      <c r="BG4323" s="311" t="s">
        <v>3038</v>
      </c>
      <c r="BH4323" s="93" t="str">
        <f t="shared" ref="BH4323:BH4374" si="133">_xlfn.CONCAT(BF4323," ",BG4323)</f>
        <v>Wisconsin Brown</v>
      </c>
      <c r="BI4323" s="93" t="s">
        <v>3016</v>
      </c>
      <c r="BJ4323" s="93" t="s">
        <v>4564</v>
      </c>
      <c r="BK4323" s="93" t="s">
        <v>3034</v>
      </c>
      <c r="BL4323" s="100" t="s">
        <v>3035</v>
      </c>
      <c r="BM4323" s="95" t="s">
        <v>308</v>
      </c>
    </row>
    <row r="4324" spans="53:65" ht="15" x14ac:dyDescent="0.25">
      <c r="BA4324" s="91" t="s">
        <v>8128</v>
      </c>
      <c r="BB4324" s="91" t="s">
        <v>361</v>
      </c>
      <c r="BC4324" s="91" t="s">
        <v>7861</v>
      </c>
      <c r="BD4324" s="423" t="s">
        <v>1301</v>
      </c>
      <c r="BF4324" s="93" t="s">
        <v>8119</v>
      </c>
      <c r="BG4324" s="311" t="s">
        <v>5360</v>
      </c>
      <c r="BH4324" s="93" t="str">
        <f t="shared" si="133"/>
        <v>Wisconsin Buffalo</v>
      </c>
      <c r="BI4324" s="93" t="s">
        <v>446</v>
      </c>
      <c r="BJ4324" s="93" t="s">
        <v>3013</v>
      </c>
      <c r="BK4324" s="93" t="s">
        <v>3013</v>
      </c>
      <c r="BL4324" s="100" t="s">
        <v>302</v>
      </c>
      <c r="BM4324" s="95" t="s">
        <v>308</v>
      </c>
    </row>
    <row r="4325" spans="53:65" ht="15" x14ac:dyDescent="0.25">
      <c r="BA4325" s="90" t="s">
        <v>8129</v>
      </c>
      <c r="BB4325" s="90" t="s">
        <v>361</v>
      </c>
      <c r="BC4325" s="90" t="s">
        <v>7861</v>
      </c>
      <c r="BD4325" s="423" t="s">
        <v>1301</v>
      </c>
      <c r="BF4325" s="93" t="s">
        <v>8119</v>
      </c>
      <c r="BG4325" s="311" t="s">
        <v>5360</v>
      </c>
      <c r="BH4325" s="93" t="str">
        <f t="shared" si="133"/>
        <v>Wisconsin Buffalo</v>
      </c>
      <c r="BI4325" s="93" t="s">
        <v>3016</v>
      </c>
      <c r="BJ4325" s="93" t="s">
        <v>4565</v>
      </c>
      <c r="BK4325" s="93" t="s">
        <v>4565</v>
      </c>
      <c r="BL4325" s="100" t="s">
        <v>4566</v>
      </c>
      <c r="BM4325" s="95" t="s">
        <v>308</v>
      </c>
    </row>
    <row r="4326" spans="53:65" ht="15" x14ac:dyDescent="0.25">
      <c r="BA4326" s="90" t="s">
        <v>8130</v>
      </c>
      <c r="BB4326" s="90" t="s">
        <v>361</v>
      </c>
      <c r="BC4326" s="90" t="s">
        <v>7861</v>
      </c>
      <c r="BD4326" s="423" t="s">
        <v>1301</v>
      </c>
      <c r="BF4326" s="93" t="s">
        <v>8119</v>
      </c>
      <c r="BG4326" s="311" t="s">
        <v>8131</v>
      </c>
      <c r="BH4326" s="93" t="str">
        <f t="shared" si="133"/>
        <v>Wisconsin Burnett</v>
      </c>
      <c r="BI4326" s="93" t="s">
        <v>3016</v>
      </c>
      <c r="BJ4326" s="93" t="s">
        <v>4565</v>
      </c>
      <c r="BK4326" s="93" t="s">
        <v>4565</v>
      </c>
      <c r="BL4326" s="100" t="s">
        <v>4566</v>
      </c>
      <c r="BM4326" s="95" t="s">
        <v>308</v>
      </c>
    </row>
    <row r="4327" spans="53:65" ht="15" x14ac:dyDescent="0.25">
      <c r="BA4327" s="91" t="s">
        <v>8132</v>
      </c>
      <c r="BB4327" s="91" t="s">
        <v>361</v>
      </c>
      <c r="BC4327" s="91" t="s">
        <v>7861</v>
      </c>
      <c r="BD4327" s="423" t="s">
        <v>1301</v>
      </c>
      <c r="BF4327" s="93" t="s">
        <v>8119</v>
      </c>
      <c r="BG4327" s="311" t="s">
        <v>8133</v>
      </c>
      <c r="BH4327" s="93" t="str">
        <f t="shared" si="133"/>
        <v>Wisconsin Calumet</v>
      </c>
      <c r="BI4327" s="93" t="s">
        <v>446</v>
      </c>
      <c r="BJ4327" s="93" t="s">
        <v>3013</v>
      </c>
      <c r="BK4327" s="93" t="s">
        <v>3013</v>
      </c>
      <c r="BL4327" s="100" t="s">
        <v>302</v>
      </c>
      <c r="BM4327" s="95" t="s">
        <v>308</v>
      </c>
    </row>
    <row r="4328" spans="53:65" ht="15" x14ac:dyDescent="0.25">
      <c r="BA4328" s="90" t="s">
        <v>8134</v>
      </c>
      <c r="BB4328" s="90" t="s">
        <v>361</v>
      </c>
      <c r="BC4328" s="90" t="s">
        <v>7863</v>
      </c>
      <c r="BD4328" s="423" t="s">
        <v>1301</v>
      </c>
      <c r="BF4328" s="93" t="s">
        <v>8119</v>
      </c>
      <c r="BG4328" s="311" t="s">
        <v>8133</v>
      </c>
      <c r="BH4328" s="93" t="str">
        <f t="shared" si="133"/>
        <v>Wisconsin Calumet</v>
      </c>
      <c r="BI4328" s="93" t="s">
        <v>3016</v>
      </c>
      <c r="BJ4328" s="93" t="s">
        <v>4564</v>
      </c>
      <c r="BK4328" s="93" t="s">
        <v>3034</v>
      </c>
      <c r="BL4328" s="100" t="s">
        <v>3035</v>
      </c>
      <c r="BM4328" s="95" t="s">
        <v>308</v>
      </c>
    </row>
    <row r="4329" spans="53:65" ht="15" x14ac:dyDescent="0.25">
      <c r="BA4329" s="91" t="s">
        <v>8135</v>
      </c>
      <c r="BB4329" s="91" t="s">
        <v>361</v>
      </c>
      <c r="BC4329" s="91" t="s">
        <v>7863</v>
      </c>
      <c r="BD4329" s="423" t="s">
        <v>1301</v>
      </c>
      <c r="BF4329" s="93" t="s">
        <v>8119</v>
      </c>
      <c r="BG4329" s="311" t="s">
        <v>4591</v>
      </c>
      <c r="BH4329" s="93" t="str">
        <f t="shared" si="133"/>
        <v>Wisconsin Chippewa</v>
      </c>
      <c r="BI4329" s="93" t="s">
        <v>3016</v>
      </c>
      <c r="BJ4329" s="93" t="s">
        <v>4565</v>
      </c>
      <c r="BK4329" s="93" t="s">
        <v>4565</v>
      </c>
      <c r="BL4329" s="100" t="s">
        <v>4566</v>
      </c>
      <c r="BM4329" s="95" t="s">
        <v>308</v>
      </c>
    </row>
    <row r="4330" spans="53:65" ht="15" x14ac:dyDescent="0.25">
      <c r="BA4330" s="90" t="s">
        <v>8136</v>
      </c>
      <c r="BB4330" s="90" t="s">
        <v>361</v>
      </c>
      <c r="BC4330" s="90" t="s">
        <v>7863</v>
      </c>
      <c r="BD4330" s="423" t="s">
        <v>1301</v>
      </c>
      <c r="BF4330" s="93" t="s">
        <v>8119</v>
      </c>
      <c r="BG4330" s="311" t="s">
        <v>1210</v>
      </c>
      <c r="BH4330" s="93" t="str">
        <f t="shared" si="133"/>
        <v>Wisconsin Clark</v>
      </c>
      <c r="BI4330" s="93" t="s">
        <v>3016</v>
      </c>
      <c r="BJ4330" s="93" t="s">
        <v>4564</v>
      </c>
      <c r="BK4330" s="93" t="s">
        <v>3034</v>
      </c>
      <c r="BL4330" s="100" t="s">
        <v>3035</v>
      </c>
      <c r="BM4330" s="95" t="s">
        <v>308</v>
      </c>
    </row>
    <row r="4331" spans="53:65" ht="15" x14ac:dyDescent="0.25">
      <c r="BA4331" s="91" t="s">
        <v>8137</v>
      </c>
      <c r="BB4331" s="91" t="s">
        <v>361</v>
      </c>
      <c r="BC4331" s="91" t="s">
        <v>7863</v>
      </c>
      <c r="BD4331" s="423" t="s">
        <v>1301</v>
      </c>
      <c r="BF4331" s="93" t="s">
        <v>8119</v>
      </c>
      <c r="BG4331" s="311" t="s">
        <v>1221</v>
      </c>
      <c r="BH4331" s="93" t="str">
        <f t="shared" si="133"/>
        <v>Wisconsin Columbia</v>
      </c>
      <c r="BI4331" s="93" t="s">
        <v>446</v>
      </c>
      <c r="BJ4331" s="93" t="s">
        <v>3013</v>
      </c>
      <c r="BK4331" s="93" t="s">
        <v>3013</v>
      </c>
      <c r="BL4331" s="100" t="s">
        <v>302</v>
      </c>
      <c r="BM4331" s="95" t="s">
        <v>308</v>
      </c>
    </row>
    <row r="4332" spans="53:65" ht="15" x14ac:dyDescent="0.25">
      <c r="BA4332" s="90" t="s">
        <v>8138</v>
      </c>
      <c r="BB4332" s="90" t="s">
        <v>361</v>
      </c>
      <c r="BC4332" s="90" t="s">
        <v>7863</v>
      </c>
      <c r="BD4332" s="423" t="s">
        <v>1301</v>
      </c>
      <c r="BF4332" s="93" t="s">
        <v>8119</v>
      </c>
      <c r="BG4332" s="311" t="s">
        <v>1221</v>
      </c>
      <c r="BH4332" s="93" t="str">
        <f t="shared" si="133"/>
        <v>Wisconsin Columbia</v>
      </c>
      <c r="BI4332" s="93" t="s">
        <v>3016</v>
      </c>
      <c r="BJ4332" s="93" t="s">
        <v>3034</v>
      </c>
      <c r="BK4332" s="93" t="s">
        <v>3034</v>
      </c>
      <c r="BL4332" s="100" t="s">
        <v>3035</v>
      </c>
      <c r="BM4332" s="95" t="s">
        <v>308</v>
      </c>
    </row>
    <row r="4333" spans="53:65" ht="15" x14ac:dyDescent="0.25">
      <c r="BA4333" s="91" t="s">
        <v>8139</v>
      </c>
      <c r="BB4333" s="91" t="s">
        <v>361</v>
      </c>
      <c r="BC4333" s="91" t="s">
        <v>7863</v>
      </c>
      <c r="BD4333" s="423" t="s">
        <v>1301</v>
      </c>
      <c r="BF4333" s="93" t="s">
        <v>8119</v>
      </c>
      <c r="BG4333" s="311" t="s">
        <v>1230</v>
      </c>
      <c r="BH4333" s="93" t="str">
        <f t="shared" si="133"/>
        <v>Wisconsin Crawford</v>
      </c>
      <c r="BI4333" s="93" t="s">
        <v>446</v>
      </c>
      <c r="BJ4333" s="93" t="s">
        <v>3013</v>
      </c>
      <c r="BK4333" s="93" t="s">
        <v>3013</v>
      </c>
      <c r="BL4333" s="100" t="s">
        <v>302</v>
      </c>
      <c r="BM4333" s="95" t="s">
        <v>308</v>
      </c>
    </row>
    <row r="4334" spans="53:65" ht="15" x14ac:dyDescent="0.25">
      <c r="BA4334" s="90" t="s">
        <v>8140</v>
      </c>
      <c r="BB4334" s="90" t="s">
        <v>361</v>
      </c>
      <c r="BC4334" s="90" t="s">
        <v>7863</v>
      </c>
      <c r="BD4334" s="423" t="s">
        <v>1301</v>
      </c>
      <c r="BF4334" s="93" t="s">
        <v>8119</v>
      </c>
      <c r="BG4334" s="311" t="s">
        <v>1230</v>
      </c>
      <c r="BH4334" s="93" t="str">
        <f t="shared" si="133"/>
        <v>Wisconsin Crawford</v>
      </c>
      <c r="BI4334" s="18" t="s">
        <v>3016</v>
      </c>
      <c r="BJ4334" s="18" t="s">
        <v>3633</v>
      </c>
      <c r="BK4334" s="18" t="s">
        <v>3633</v>
      </c>
      <c r="BL4334" s="100" t="s">
        <v>3634</v>
      </c>
      <c r="BM4334" s="94" t="s">
        <v>1802</v>
      </c>
    </row>
    <row r="4335" spans="53:65" ht="15" x14ac:dyDescent="0.25">
      <c r="BA4335" s="91" t="s">
        <v>8141</v>
      </c>
      <c r="BB4335" s="91" t="s">
        <v>361</v>
      </c>
      <c r="BC4335" s="91" t="s">
        <v>7863</v>
      </c>
      <c r="BD4335" s="423" t="s">
        <v>1301</v>
      </c>
      <c r="BF4335" s="93" t="s">
        <v>8119</v>
      </c>
      <c r="BG4335" s="311" t="s">
        <v>8142</v>
      </c>
      <c r="BH4335" s="93" t="str">
        <f t="shared" si="133"/>
        <v>Wisconsin Dane</v>
      </c>
      <c r="BI4335" s="93" t="s">
        <v>446</v>
      </c>
      <c r="BJ4335" s="93" t="s">
        <v>3013</v>
      </c>
      <c r="BK4335" s="93" t="s">
        <v>3013</v>
      </c>
      <c r="BL4335" s="100" t="s">
        <v>302</v>
      </c>
      <c r="BM4335" s="95" t="s">
        <v>308</v>
      </c>
    </row>
    <row r="4336" spans="53:65" ht="15" x14ac:dyDescent="0.25">
      <c r="BA4336" s="90" t="s">
        <v>8143</v>
      </c>
      <c r="BB4336" s="90" t="s">
        <v>361</v>
      </c>
      <c r="BC4336" s="90" t="s">
        <v>7863</v>
      </c>
      <c r="BD4336" s="423" t="s">
        <v>1301</v>
      </c>
      <c r="BF4336" s="93" t="s">
        <v>8119</v>
      </c>
      <c r="BG4336" s="311" t="s">
        <v>8142</v>
      </c>
      <c r="BH4336" s="93" t="str">
        <f t="shared" si="133"/>
        <v>Wisconsin Dane</v>
      </c>
      <c r="BI4336" s="93" t="s">
        <v>3016</v>
      </c>
      <c r="BJ4336" s="93" t="s">
        <v>3034</v>
      </c>
      <c r="BK4336" s="93" t="s">
        <v>3034</v>
      </c>
      <c r="BL4336" s="100" t="s">
        <v>3035</v>
      </c>
      <c r="BM4336" s="95" t="s">
        <v>308</v>
      </c>
    </row>
    <row r="4337" spans="53:65" ht="15" x14ac:dyDescent="0.25">
      <c r="BA4337" s="91" t="s">
        <v>8144</v>
      </c>
      <c r="BB4337" s="91" t="s">
        <v>361</v>
      </c>
      <c r="BC4337" s="91" t="s">
        <v>7863</v>
      </c>
      <c r="BD4337" s="423" t="s">
        <v>1301</v>
      </c>
      <c r="BF4337" s="93" t="s">
        <v>8119</v>
      </c>
      <c r="BG4337" s="311" t="s">
        <v>2346</v>
      </c>
      <c r="BH4337" s="93" t="str">
        <f t="shared" si="133"/>
        <v>Wisconsin Dodge</v>
      </c>
      <c r="BI4337" s="93" t="s">
        <v>446</v>
      </c>
      <c r="BJ4337" s="93" t="s">
        <v>3013</v>
      </c>
      <c r="BK4337" s="93" t="s">
        <v>3013</v>
      </c>
      <c r="BL4337" s="100" t="s">
        <v>302</v>
      </c>
      <c r="BM4337" s="95" t="s">
        <v>308</v>
      </c>
    </row>
    <row r="4338" spans="53:65" ht="15" x14ac:dyDescent="0.25">
      <c r="BA4338" s="90" t="s">
        <v>8145</v>
      </c>
      <c r="BB4338" s="90" t="s">
        <v>361</v>
      </c>
      <c r="BC4338" s="90" t="s">
        <v>7863</v>
      </c>
      <c r="BD4338" s="423" t="s">
        <v>1301</v>
      </c>
      <c r="BF4338" s="93" t="s">
        <v>8119</v>
      </c>
      <c r="BG4338" s="311" t="s">
        <v>2346</v>
      </c>
      <c r="BH4338" s="93" t="str">
        <f t="shared" si="133"/>
        <v>Wisconsin Dodge</v>
      </c>
      <c r="BI4338" s="93" t="s">
        <v>3016</v>
      </c>
      <c r="BJ4338" s="93" t="s">
        <v>3034</v>
      </c>
      <c r="BK4338" s="93" t="s">
        <v>3034</v>
      </c>
      <c r="BL4338" s="100" t="s">
        <v>3035</v>
      </c>
      <c r="BM4338" s="95" t="s">
        <v>308</v>
      </c>
    </row>
    <row r="4339" spans="53:65" ht="15" x14ac:dyDescent="0.25">
      <c r="BA4339" s="91" t="s">
        <v>8146</v>
      </c>
      <c r="BB4339" s="91" t="s">
        <v>361</v>
      </c>
      <c r="BC4339" s="91" t="s">
        <v>7863</v>
      </c>
      <c r="BD4339" s="423" t="s">
        <v>1301</v>
      </c>
      <c r="BF4339" s="93" t="s">
        <v>8119</v>
      </c>
      <c r="BG4339" s="311" t="s">
        <v>8147</v>
      </c>
      <c r="BH4339" s="93" t="str">
        <f t="shared" si="133"/>
        <v>Wisconsin Door</v>
      </c>
      <c r="BI4339" s="93" t="s">
        <v>446</v>
      </c>
      <c r="BJ4339" s="93" t="s">
        <v>3013</v>
      </c>
      <c r="BK4339" s="93" t="s">
        <v>3013</v>
      </c>
      <c r="BL4339" s="100" t="s">
        <v>302</v>
      </c>
      <c r="BM4339" s="95" t="s">
        <v>308</v>
      </c>
    </row>
    <row r="4340" spans="53:65" ht="15" x14ac:dyDescent="0.25">
      <c r="BA4340" s="90" t="s">
        <v>8148</v>
      </c>
      <c r="BB4340" s="90" t="s">
        <v>361</v>
      </c>
      <c r="BC4340" s="90" t="s">
        <v>8149</v>
      </c>
      <c r="BD4340" s="423" t="s">
        <v>1301</v>
      </c>
      <c r="BF4340" s="93" t="s">
        <v>8119</v>
      </c>
      <c r="BG4340" s="311" t="s">
        <v>8147</v>
      </c>
      <c r="BH4340" s="93" t="str">
        <f t="shared" si="133"/>
        <v>Wisconsin Door</v>
      </c>
      <c r="BI4340" s="93" t="s">
        <v>3016</v>
      </c>
      <c r="BJ4340" s="93" t="s">
        <v>4564</v>
      </c>
      <c r="BK4340" s="93" t="s">
        <v>3034</v>
      </c>
      <c r="BL4340" s="100" t="s">
        <v>3035</v>
      </c>
      <c r="BM4340" s="95" t="s">
        <v>308</v>
      </c>
    </row>
    <row r="4341" spans="53:65" ht="15" x14ac:dyDescent="0.25">
      <c r="BA4341" s="91" t="s">
        <v>8150</v>
      </c>
      <c r="BB4341" s="91" t="s">
        <v>361</v>
      </c>
      <c r="BC4341" s="91" t="s">
        <v>8149</v>
      </c>
      <c r="BD4341" s="423" t="s">
        <v>1301</v>
      </c>
      <c r="BF4341" s="93" t="s">
        <v>8119</v>
      </c>
      <c r="BG4341" s="311" t="s">
        <v>1627</v>
      </c>
      <c r="BH4341" s="93" t="str">
        <f t="shared" si="133"/>
        <v>Wisconsin Douglas</v>
      </c>
      <c r="BI4341" s="93" t="s">
        <v>3016</v>
      </c>
      <c r="BJ4341" s="93" t="s">
        <v>4565</v>
      </c>
      <c r="BK4341" s="93" t="s">
        <v>4565</v>
      </c>
      <c r="BL4341" s="100" t="s">
        <v>4566</v>
      </c>
      <c r="BM4341" s="95" t="s">
        <v>308</v>
      </c>
    </row>
    <row r="4342" spans="53:65" ht="15" x14ac:dyDescent="0.25">
      <c r="BA4342" s="91" t="s">
        <v>8151</v>
      </c>
      <c r="BB4342" s="91" t="s">
        <v>361</v>
      </c>
      <c r="BC4342" s="91" t="s">
        <v>8149</v>
      </c>
      <c r="BD4342" s="423" t="s">
        <v>1301</v>
      </c>
      <c r="BF4342" s="93" t="s">
        <v>8119</v>
      </c>
      <c r="BG4342" s="311" t="s">
        <v>6009</v>
      </c>
      <c r="BH4342" s="93" t="str">
        <f t="shared" si="133"/>
        <v>Wisconsin Dunn</v>
      </c>
      <c r="BI4342" s="93" t="s">
        <v>3016</v>
      </c>
      <c r="BJ4342" s="93" t="s">
        <v>4565</v>
      </c>
      <c r="BK4342" s="93" t="s">
        <v>4565</v>
      </c>
      <c r="BL4342" s="100" t="s">
        <v>4566</v>
      </c>
      <c r="BM4342" s="95" t="s">
        <v>308</v>
      </c>
    </row>
    <row r="4343" spans="53:65" ht="15" x14ac:dyDescent="0.25">
      <c r="BA4343" s="90" t="s">
        <v>8152</v>
      </c>
      <c r="BB4343" s="90" t="s">
        <v>361</v>
      </c>
      <c r="BC4343" s="90" t="s">
        <v>7868</v>
      </c>
      <c r="BD4343" s="423" t="s">
        <v>1301</v>
      </c>
      <c r="BF4343" s="93" t="s">
        <v>8119</v>
      </c>
      <c r="BG4343" s="311" t="s">
        <v>8153</v>
      </c>
      <c r="BH4343" s="93" t="str">
        <f t="shared" si="133"/>
        <v>Wisconsin Eau Claire</v>
      </c>
      <c r="BI4343" s="93" t="s">
        <v>3016</v>
      </c>
      <c r="BJ4343" s="93" t="s">
        <v>4565</v>
      </c>
      <c r="BK4343" s="93" t="s">
        <v>4565</v>
      </c>
      <c r="BL4343" s="100" t="s">
        <v>4566</v>
      </c>
      <c r="BM4343" s="95" t="s">
        <v>308</v>
      </c>
    </row>
    <row r="4344" spans="53:65" ht="15" x14ac:dyDescent="0.25">
      <c r="BA4344" s="91" t="s">
        <v>8154</v>
      </c>
      <c r="BB4344" s="91" t="s">
        <v>361</v>
      </c>
      <c r="BC4344" s="91" t="s">
        <v>8038</v>
      </c>
      <c r="BD4344" s="423" t="s">
        <v>1301</v>
      </c>
      <c r="BF4344" s="93" t="s">
        <v>8119</v>
      </c>
      <c r="BG4344" s="311" t="s">
        <v>6663</v>
      </c>
      <c r="BH4344" s="93" t="str">
        <f t="shared" si="133"/>
        <v>Wisconsin Florence</v>
      </c>
      <c r="BI4344" s="93" t="s">
        <v>3016</v>
      </c>
      <c r="BJ4344" s="93" t="s">
        <v>4564</v>
      </c>
      <c r="BK4344" s="93" t="s">
        <v>3034</v>
      </c>
      <c r="BL4344" s="100" t="s">
        <v>3035</v>
      </c>
      <c r="BM4344" s="95" t="s">
        <v>308</v>
      </c>
    </row>
    <row r="4345" spans="53:65" ht="15" x14ac:dyDescent="0.25">
      <c r="BA4345" s="90" t="s">
        <v>8155</v>
      </c>
      <c r="BB4345" s="90" t="s">
        <v>361</v>
      </c>
      <c r="BC4345" s="90" t="s">
        <v>7868</v>
      </c>
      <c r="BD4345" s="423" t="s">
        <v>1301</v>
      </c>
      <c r="BF4345" s="93" t="s">
        <v>8119</v>
      </c>
      <c r="BG4345" s="311" t="s">
        <v>8156</v>
      </c>
      <c r="BH4345" s="93" t="str">
        <f t="shared" si="133"/>
        <v>Wisconsin Fond Du Lac</v>
      </c>
      <c r="BI4345" s="93" t="s">
        <v>446</v>
      </c>
      <c r="BJ4345" s="93" t="s">
        <v>3013</v>
      </c>
      <c r="BK4345" s="93" t="s">
        <v>3013</v>
      </c>
      <c r="BL4345" s="100" t="s">
        <v>302</v>
      </c>
      <c r="BM4345" s="95" t="s">
        <v>308</v>
      </c>
    </row>
    <row r="4346" spans="53:65" ht="15" x14ac:dyDescent="0.25">
      <c r="BA4346" s="91" t="s">
        <v>8157</v>
      </c>
      <c r="BB4346" s="91" t="s">
        <v>361</v>
      </c>
      <c r="BC4346" s="91" t="s">
        <v>8149</v>
      </c>
      <c r="BD4346" s="423" t="s">
        <v>1301</v>
      </c>
      <c r="BF4346" s="93" t="s">
        <v>8119</v>
      </c>
      <c r="BG4346" s="311" t="s">
        <v>8156</v>
      </c>
      <c r="BH4346" s="93" t="str">
        <f t="shared" si="133"/>
        <v>Wisconsin Fond Du Lac</v>
      </c>
      <c r="BI4346" s="93" t="s">
        <v>3016</v>
      </c>
      <c r="BJ4346" s="93" t="s">
        <v>4564</v>
      </c>
      <c r="BK4346" s="93" t="s">
        <v>3034</v>
      </c>
      <c r="BL4346" s="100" t="s">
        <v>3035</v>
      </c>
      <c r="BM4346" s="95" t="s">
        <v>308</v>
      </c>
    </row>
    <row r="4347" spans="53:65" ht="15" x14ac:dyDescent="0.25">
      <c r="BA4347" s="90" t="s">
        <v>8158</v>
      </c>
      <c r="BB4347" s="90" t="s">
        <v>361</v>
      </c>
      <c r="BC4347" s="90" t="s">
        <v>8149</v>
      </c>
      <c r="BD4347" s="423" t="s">
        <v>1301</v>
      </c>
      <c r="BF4347" s="93" t="s">
        <v>8119</v>
      </c>
      <c r="BG4347" s="311" t="s">
        <v>6525</v>
      </c>
      <c r="BH4347" s="93" t="str">
        <f t="shared" si="133"/>
        <v>Wisconsin Forest</v>
      </c>
      <c r="BI4347" s="93" t="s">
        <v>3016</v>
      </c>
      <c r="BJ4347" s="93" t="s">
        <v>4564</v>
      </c>
      <c r="BK4347" s="93" t="s">
        <v>3034</v>
      </c>
      <c r="BL4347" s="100" t="s">
        <v>3035</v>
      </c>
      <c r="BM4347" s="95" t="s">
        <v>308</v>
      </c>
    </row>
    <row r="4348" spans="53:65" ht="15" x14ac:dyDescent="0.25">
      <c r="BA4348" s="91" t="s">
        <v>8159</v>
      </c>
      <c r="BB4348" s="91" t="s">
        <v>361</v>
      </c>
      <c r="BC4348" s="91" t="s">
        <v>8149</v>
      </c>
      <c r="BD4348" s="423" t="s">
        <v>1301</v>
      </c>
      <c r="BF4348" s="93" t="s">
        <v>8119</v>
      </c>
      <c r="BG4348" s="311" t="s">
        <v>1260</v>
      </c>
      <c r="BH4348" s="93" t="str">
        <f t="shared" si="133"/>
        <v>Wisconsin Grant</v>
      </c>
      <c r="BI4348" s="93" t="s">
        <v>446</v>
      </c>
      <c r="BJ4348" s="93" t="s">
        <v>3013</v>
      </c>
      <c r="BK4348" s="93" t="s">
        <v>3013</v>
      </c>
      <c r="BL4348" s="100" t="s">
        <v>302</v>
      </c>
      <c r="BM4348" s="95" t="s">
        <v>308</v>
      </c>
    </row>
    <row r="4349" spans="53:65" ht="15" x14ac:dyDescent="0.25">
      <c r="BA4349" s="90" t="s">
        <v>8160</v>
      </c>
      <c r="BB4349" s="90" t="s">
        <v>361</v>
      </c>
      <c r="BC4349" s="90" t="s">
        <v>8149</v>
      </c>
      <c r="BD4349" s="423" t="s">
        <v>1301</v>
      </c>
      <c r="BF4349" s="93" t="s">
        <v>8119</v>
      </c>
      <c r="BG4349" s="311" t="s">
        <v>1260</v>
      </c>
      <c r="BH4349" s="93" t="str">
        <f t="shared" si="133"/>
        <v>Wisconsin Grant</v>
      </c>
      <c r="BI4349" s="93" t="s">
        <v>3016</v>
      </c>
      <c r="BJ4349" s="93" t="s">
        <v>3034</v>
      </c>
      <c r="BK4349" s="93" t="s">
        <v>3034</v>
      </c>
      <c r="BL4349" s="100" t="s">
        <v>3035</v>
      </c>
      <c r="BM4349" s="95" t="s">
        <v>308</v>
      </c>
    </row>
    <row r="4350" spans="53:65" ht="15" x14ac:dyDescent="0.25">
      <c r="BA4350" s="91" t="s">
        <v>8161</v>
      </c>
      <c r="BB4350" s="91" t="s">
        <v>361</v>
      </c>
      <c r="BC4350" s="91" t="s">
        <v>7868</v>
      </c>
      <c r="BD4350" s="423" t="s">
        <v>1301</v>
      </c>
      <c r="BF4350" s="93" t="s">
        <v>8119</v>
      </c>
      <c r="BG4350" s="311" t="s">
        <v>4088</v>
      </c>
      <c r="BH4350" s="93" t="str">
        <f t="shared" si="133"/>
        <v>Wisconsin Green</v>
      </c>
      <c r="BI4350" s="93" t="s">
        <v>446</v>
      </c>
      <c r="BJ4350" s="93" t="s">
        <v>3013</v>
      </c>
      <c r="BK4350" s="93" t="s">
        <v>3013</v>
      </c>
      <c r="BL4350" s="100" t="s">
        <v>302</v>
      </c>
      <c r="BM4350" s="95" t="s">
        <v>308</v>
      </c>
    </row>
    <row r="4351" spans="53:65" ht="15" x14ac:dyDescent="0.25">
      <c r="BA4351" s="90" t="s">
        <v>8162</v>
      </c>
      <c r="BB4351" s="90" t="s">
        <v>361</v>
      </c>
      <c r="BC4351" s="90" t="s">
        <v>7868</v>
      </c>
      <c r="BD4351" s="423" t="s">
        <v>1301</v>
      </c>
      <c r="BF4351" s="93" t="s">
        <v>8119</v>
      </c>
      <c r="BG4351" s="311" t="s">
        <v>4088</v>
      </c>
      <c r="BH4351" s="93" t="str">
        <f t="shared" si="133"/>
        <v>Wisconsin Green</v>
      </c>
      <c r="BI4351" s="93" t="s">
        <v>3016</v>
      </c>
      <c r="BJ4351" s="93" t="s">
        <v>3034</v>
      </c>
      <c r="BK4351" s="93" t="s">
        <v>3034</v>
      </c>
      <c r="BL4351" s="100" t="s">
        <v>3035</v>
      </c>
      <c r="BM4351" s="95" t="s">
        <v>308</v>
      </c>
    </row>
    <row r="4352" spans="53:65" ht="15" x14ac:dyDescent="0.25">
      <c r="BA4352" s="91" t="s">
        <v>8163</v>
      </c>
      <c r="BB4352" s="91" t="s">
        <v>361</v>
      </c>
      <c r="BC4352" s="91" t="s">
        <v>7868</v>
      </c>
      <c r="BD4352" s="423" t="s">
        <v>1301</v>
      </c>
      <c r="BF4352" s="93" t="s">
        <v>8119</v>
      </c>
      <c r="BG4352" s="311" t="s">
        <v>8164</v>
      </c>
      <c r="BH4352" s="93" t="str">
        <f t="shared" si="133"/>
        <v>Wisconsin Green Lake</v>
      </c>
      <c r="BI4352" s="93" t="s">
        <v>446</v>
      </c>
      <c r="BJ4352" s="93" t="s">
        <v>3013</v>
      </c>
      <c r="BK4352" s="93" t="s">
        <v>3013</v>
      </c>
      <c r="BL4352" s="100" t="s">
        <v>302</v>
      </c>
      <c r="BM4352" s="95" t="s">
        <v>308</v>
      </c>
    </row>
    <row r="4353" spans="53:65" ht="15" x14ac:dyDescent="0.25">
      <c r="BA4353" s="90" t="s">
        <v>8165</v>
      </c>
      <c r="BB4353" s="90" t="s">
        <v>361</v>
      </c>
      <c r="BC4353" s="90" t="s">
        <v>8149</v>
      </c>
      <c r="BD4353" s="423" t="s">
        <v>1301</v>
      </c>
      <c r="BF4353" s="93" t="s">
        <v>8119</v>
      </c>
      <c r="BG4353" s="311" t="s">
        <v>8164</v>
      </c>
      <c r="BH4353" s="93" t="str">
        <f t="shared" si="133"/>
        <v>Wisconsin Green Lake</v>
      </c>
      <c r="BI4353" s="93" t="s">
        <v>3016</v>
      </c>
      <c r="BJ4353" s="93" t="s">
        <v>4564</v>
      </c>
      <c r="BK4353" s="93" t="s">
        <v>3034</v>
      </c>
      <c r="BL4353" s="100" t="s">
        <v>3035</v>
      </c>
      <c r="BM4353" s="95" t="s">
        <v>308</v>
      </c>
    </row>
    <row r="4354" spans="53:65" ht="15" x14ac:dyDescent="0.25">
      <c r="BA4354" s="91" t="s">
        <v>8166</v>
      </c>
      <c r="BB4354" s="91" t="s">
        <v>361</v>
      </c>
      <c r="BC4354" s="91" t="s">
        <v>8149</v>
      </c>
      <c r="BD4354" s="423" t="s">
        <v>1301</v>
      </c>
      <c r="BF4354" s="93" t="s">
        <v>8119</v>
      </c>
      <c r="BG4354" s="311" t="s">
        <v>482</v>
      </c>
      <c r="BH4354" s="93" t="str">
        <f t="shared" si="133"/>
        <v>Wisconsin Iowa</v>
      </c>
      <c r="BI4354" s="93" t="s">
        <v>446</v>
      </c>
      <c r="BJ4354" s="93" t="s">
        <v>3013</v>
      </c>
      <c r="BK4354" s="93" t="s">
        <v>3013</v>
      </c>
      <c r="BL4354" s="100" t="s">
        <v>302</v>
      </c>
      <c r="BM4354" s="95" t="s">
        <v>308</v>
      </c>
    </row>
    <row r="4355" spans="53:65" ht="15" x14ac:dyDescent="0.25">
      <c r="BA4355" s="90" t="s">
        <v>8167</v>
      </c>
      <c r="BB4355" s="90" t="s">
        <v>361</v>
      </c>
      <c r="BC4355" s="90" t="s">
        <v>7868</v>
      </c>
      <c r="BD4355" s="423" t="s">
        <v>1301</v>
      </c>
      <c r="BF4355" s="93" t="s">
        <v>8119</v>
      </c>
      <c r="BG4355" s="311" t="s">
        <v>482</v>
      </c>
      <c r="BH4355" s="93" t="str">
        <f t="shared" si="133"/>
        <v>Wisconsin Iowa</v>
      </c>
      <c r="BI4355" s="93" t="s">
        <v>3016</v>
      </c>
      <c r="BJ4355" s="93" t="s">
        <v>3034</v>
      </c>
      <c r="BK4355" s="93" t="s">
        <v>3034</v>
      </c>
      <c r="BL4355" s="100" t="s">
        <v>3035</v>
      </c>
      <c r="BM4355" s="95" t="s">
        <v>308</v>
      </c>
    </row>
    <row r="4356" spans="53:65" ht="15" x14ac:dyDescent="0.25">
      <c r="BA4356" s="91" t="s">
        <v>8168</v>
      </c>
      <c r="BB4356" s="91" t="s">
        <v>361</v>
      </c>
      <c r="BC4356" s="91" t="s">
        <v>8149</v>
      </c>
      <c r="BD4356" s="423" t="s">
        <v>1301</v>
      </c>
      <c r="BF4356" s="93" t="s">
        <v>8119</v>
      </c>
      <c r="BG4356" s="311" t="s">
        <v>4641</v>
      </c>
      <c r="BH4356" s="93" t="str">
        <f t="shared" si="133"/>
        <v>Wisconsin Iron</v>
      </c>
      <c r="BI4356" s="93" t="s">
        <v>3016</v>
      </c>
      <c r="BJ4356" s="93" t="s">
        <v>4565</v>
      </c>
      <c r="BK4356" s="93" t="s">
        <v>4565</v>
      </c>
      <c r="BL4356" s="100" t="s">
        <v>4566</v>
      </c>
      <c r="BM4356" s="95" t="s">
        <v>308</v>
      </c>
    </row>
    <row r="4357" spans="53:65" ht="15" x14ac:dyDescent="0.25">
      <c r="BA4357" s="90" t="s">
        <v>8169</v>
      </c>
      <c r="BB4357" s="90" t="s">
        <v>361</v>
      </c>
      <c r="BC4357" s="90" t="s">
        <v>8149</v>
      </c>
      <c r="BD4357" s="423" t="s">
        <v>1301</v>
      </c>
      <c r="BF4357" s="93" t="s">
        <v>8119</v>
      </c>
      <c r="BG4357" s="311" t="s">
        <v>848</v>
      </c>
      <c r="BH4357" s="93" t="str">
        <f t="shared" si="133"/>
        <v>Wisconsin Jackson</v>
      </c>
      <c r="BI4357" s="93" t="s">
        <v>446</v>
      </c>
      <c r="BJ4357" s="93" t="s">
        <v>3013</v>
      </c>
      <c r="BK4357" s="93" t="s">
        <v>3013</v>
      </c>
      <c r="BL4357" s="100" t="s">
        <v>302</v>
      </c>
      <c r="BM4357" s="95" t="s">
        <v>308</v>
      </c>
    </row>
    <row r="4358" spans="53:65" ht="15" x14ac:dyDescent="0.25">
      <c r="BA4358" s="91" t="s">
        <v>8170</v>
      </c>
      <c r="BB4358" s="91" t="s">
        <v>361</v>
      </c>
      <c r="BC4358" s="91" t="s">
        <v>8038</v>
      </c>
      <c r="BD4358" s="423" t="s">
        <v>1301</v>
      </c>
      <c r="BF4358" s="93" t="s">
        <v>8119</v>
      </c>
      <c r="BG4358" s="311" t="s">
        <v>848</v>
      </c>
      <c r="BH4358" s="93" t="str">
        <f t="shared" si="133"/>
        <v>Wisconsin Jackson</v>
      </c>
      <c r="BI4358" s="93" t="s">
        <v>3016</v>
      </c>
      <c r="BJ4358" s="93" t="s">
        <v>4564</v>
      </c>
      <c r="BK4358" s="93" t="s">
        <v>3034</v>
      </c>
      <c r="BL4358" s="100" t="s">
        <v>3035</v>
      </c>
      <c r="BM4358" s="95" t="s">
        <v>308</v>
      </c>
    </row>
    <row r="4359" spans="53:65" ht="15" x14ac:dyDescent="0.25">
      <c r="BA4359" s="90" t="s">
        <v>8171</v>
      </c>
      <c r="BB4359" s="90" t="s">
        <v>361</v>
      </c>
      <c r="BC4359" s="90" t="s">
        <v>7868</v>
      </c>
      <c r="BD4359" s="423" t="s">
        <v>1301</v>
      </c>
      <c r="BF4359" s="93" t="s">
        <v>8119</v>
      </c>
      <c r="BG4359" s="311" t="s">
        <v>856</v>
      </c>
      <c r="BH4359" s="93" t="str">
        <f t="shared" si="133"/>
        <v>Wisconsin Jefferson</v>
      </c>
      <c r="BI4359" s="93" t="s">
        <v>446</v>
      </c>
      <c r="BJ4359" s="93" t="s">
        <v>3013</v>
      </c>
      <c r="BK4359" s="93" t="s">
        <v>3013</v>
      </c>
      <c r="BL4359" s="100" t="s">
        <v>302</v>
      </c>
      <c r="BM4359" s="95" t="s">
        <v>308</v>
      </c>
    </row>
    <row r="4360" spans="53:65" ht="15" x14ac:dyDescent="0.25">
      <c r="BA4360" s="91" t="s">
        <v>8172</v>
      </c>
      <c r="BB4360" s="91" t="s">
        <v>361</v>
      </c>
      <c r="BC4360" s="91" t="s">
        <v>7868</v>
      </c>
      <c r="BD4360" s="423" t="s">
        <v>1301</v>
      </c>
      <c r="BF4360" s="93" t="s">
        <v>8119</v>
      </c>
      <c r="BG4360" s="311" t="s">
        <v>856</v>
      </c>
      <c r="BH4360" s="93" t="str">
        <f t="shared" si="133"/>
        <v>Wisconsin Jefferson</v>
      </c>
      <c r="BI4360" s="93" t="s">
        <v>3016</v>
      </c>
      <c r="BJ4360" s="93" t="s">
        <v>3034</v>
      </c>
      <c r="BK4360" s="93" t="s">
        <v>3034</v>
      </c>
      <c r="BL4360" s="100" t="s">
        <v>3035</v>
      </c>
      <c r="BM4360" s="95" t="s">
        <v>308</v>
      </c>
    </row>
    <row r="4361" spans="53:65" ht="15" x14ac:dyDescent="0.25">
      <c r="BA4361" s="90" t="s">
        <v>8173</v>
      </c>
      <c r="BB4361" s="90" t="s">
        <v>361</v>
      </c>
      <c r="BC4361" s="90" t="s">
        <v>7868</v>
      </c>
      <c r="BD4361" s="423" t="s">
        <v>1301</v>
      </c>
      <c r="BF4361" s="93" t="s">
        <v>8119</v>
      </c>
      <c r="BG4361" s="311" t="s">
        <v>8174</v>
      </c>
      <c r="BH4361" s="93" t="str">
        <f t="shared" si="133"/>
        <v>Wisconsin Juneau</v>
      </c>
      <c r="BI4361" s="93" t="s">
        <v>446</v>
      </c>
      <c r="BJ4361" s="93" t="s">
        <v>3013</v>
      </c>
      <c r="BK4361" s="93" t="s">
        <v>3013</v>
      </c>
      <c r="BL4361" s="100" t="s">
        <v>302</v>
      </c>
      <c r="BM4361" s="95" t="s">
        <v>308</v>
      </c>
    </row>
    <row r="4362" spans="53:65" ht="15" x14ac:dyDescent="0.25">
      <c r="BA4362" s="91" t="s">
        <v>8175</v>
      </c>
      <c r="BB4362" s="91" t="s">
        <v>361</v>
      </c>
      <c r="BC4362" s="91" t="s">
        <v>7868</v>
      </c>
      <c r="BD4362" s="423" t="s">
        <v>1301</v>
      </c>
      <c r="BF4362" s="93" t="s">
        <v>8119</v>
      </c>
      <c r="BG4362" s="311" t="s">
        <v>8174</v>
      </c>
      <c r="BH4362" s="93" t="str">
        <f t="shared" si="133"/>
        <v>Wisconsin Juneau</v>
      </c>
      <c r="BI4362" s="93" t="s">
        <v>3016</v>
      </c>
      <c r="BJ4362" s="93" t="s">
        <v>4564</v>
      </c>
      <c r="BK4362" s="93" t="s">
        <v>3034</v>
      </c>
      <c r="BL4362" s="100" t="s">
        <v>3035</v>
      </c>
      <c r="BM4362" s="95" t="s">
        <v>308</v>
      </c>
    </row>
    <row r="4363" spans="53:65" ht="15" x14ac:dyDescent="0.25">
      <c r="BA4363" s="90" t="s">
        <v>8176</v>
      </c>
      <c r="BB4363" s="90" t="s">
        <v>361</v>
      </c>
      <c r="BC4363" s="90" t="s">
        <v>8149</v>
      </c>
      <c r="BD4363" s="423" t="s">
        <v>1301</v>
      </c>
      <c r="BF4363" s="93" t="s">
        <v>8119</v>
      </c>
      <c r="BG4363" s="311" t="s">
        <v>8177</v>
      </c>
      <c r="BH4363" s="93" t="str">
        <f t="shared" si="133"/>
        <v>Wisconsin Kenosha</v>
      </c>
      <c r="BI4363" s="93" t="s">
        <v>446</v>
      </c>
      <c r="BJ4363" s="93" t="s">
        <v>3013</v>
      </c>
      <c r="BK4363" s="93" t="s">
        <v>3013</v>
      </c>
      <c r="BL4363" s="100" t="s">
        <v>302</v>
      </c>
      <c r="BM4363" s="95" t="s">
        <v>308</v>
      </c>
    </row>
    <row r="4364" spans="53:65" ht="15" x14ac:dyDescent="0.25">
      <c r="BA4364" s="91" t="s">
        <v>8178</v>
      </c>
      <c r="BB4364" s="91" t="s">
        <v>361</v>
      </c>
      <c r="BC4364" s="91" t="s">
        <v>8149</v>
      </c>
      <c r="BD4364" s="423" t="s">
        <v>1301</v>
      </c>
      <c r="BF4364" s="93" t="s">
        <v>8119</v>
      </c>
      <c r="BG4364" s="311" t="s">
        <v>8177</v>
      </c>
      <c r="BH4364" s="93" t="str">
        <f t="shared" si="133"/>
        <v>Wisconsin Kenosha</v>
      </c>
      <c r="BI4364" s="93" t="s">
        <v>3016</v>
      </c>
      <c r="BJ4364" s="93" t="s">
        <v>3034</v>
      </c>
      <c r="BK4364" s="93" t="s">
        <v>3034</v>
      </c>
      <c r="BL4364" s="100" t="s">
        <v>3035</v>
      </c>
      <c r="BM4364" s="95" t="s">
        <v>308</v>
      </c>
    </row>
    <row r="4365" spans="53:65" ht="15" x14ac:dyDescent="0.25">
      <c r="BA4365" s="90" t="s">
        <v>8179</v>
      </c>
      <c r="BB4365" s="90" t="s">
        <v>361</v>
      </c>
      <c r="BC4365" s="90" t="s">
        <v>8038</v>
      </c>
      <c r="BD4365" s="423" t="s">
        <v>1301</v>
      </c>
      <c r="BF4365" s="93" t="s">
        <v>8119</v>
      </c>
      <c r="BG4365" s="311" t="s">
        <v>8180</v>
      </c>
      <c r="BH4365" s="93" t="str">
        <f t="shared" si="133"/>
        <v>Wisconsin Kewaunee</v>
      </c>
      <c r="BI4365" s="93" t="s">
        <v>446</v>
      </c>
      <c r="BJ4365" s="93" t="s">
        <v>3013</v>
      </c>
      <c r="BK4365" s="93" t="s">
        <v>3013</v>
      </c>
      <c r="BL4365" s="100" t="s">
        <v>302</v>
      </c>
      <c r="BM4365" s="95" t="s">
        <v>308</v>
      </c>
    </row>
    <row r="4366" spans="53:65" ht="15" x14ac:dyDescent="0.25">
      <c r="BA4366" s="91" t="s">
        <v>8181</v>
      </c>
      <c r="BB4366" s="91" t="s">
        <v>361</v>
      </c>
      <c r="BC4366" s="91" t="s">
        <v>7868</v>
      </c>
      <c r="BD4366" s="423" t="s">
        <v>1301</v>
      </c>
      <c r="BF4366" s="93" t="s">
        <v>8119</v>
      </c>
      <c r="BG4366" s="311" t="s">
        <v>8180</v>
      </c>
      <c r="BH4366" s="93" t="str">
        <f t="shared" si="133"/>
        <v>Wisconsin Kewaunee</v>
      </c>
      <c r="BI4366" s="93" t="s">
        <v>3016</v>
      </c>
      <c r="BJ4366" s="93" t="s">
        <v>4564</v>
      </c>
      <c r="BK4366" s="93" t="s">
        <v>3034</v>
      </c>
      <c r="BL4366" s="100" t="s">
        <v>3035</v>
      </c>
      <c r="BM4366" s="95" t="s">
        <v>308</v>
      </c>
    </row>
    <row r="4367" spans="53:65" ht="15" x14ac:dyDescent="0.25">
      <c r="BA4367" s="91" t="s">
        <v>8182</v>
      </c>
      <c r="BB4367" s="91" t="s">
        <v>361</v>
      </c>
      <c r="BC4367" s="91" t="s">
        <v>8149</v>
      </c>
      <c r="BD4367" s="423" t="s">
        <v>1301</v>
      </c>
      <c r="BF4367" s="93" t="s">
        <v>8119</v>
      </c>
      <c r="BG4367" s="311" t="s">
        <v>8183</v>
      </c>
      <c r="BH4367" s="93" t="str">
        <f t="shared" si="133"/>
        <v>Wisconsin La Crosse</v>
      </c>
      <c r="BI4367" s="93" t="s">
        <v>446</v>
      </c>
      <c r="BJ4367" s="93" t="s">
        <v>3013</v>
      </c>
      <c r="BK4367" s="93" t="s">
        <v>3013</v>
      </c>
      <c r="BL4367" s="100" t="s">
        <v>302</v>
      </c>
      <c r="BM4367" s="95" t="s">
        <v>308</v>
      </c>
    </row>
    <row r="4368" spans="53:65" ht="15" x14ac:dyDescent="0.25">
      <c r="BA4368" s="90" t="s">
        <v>8184</v>
      </c>
      <c r="BB4368" s="90" t="s">
        <v>361</v>
      </c>
      <c r="BC4368" s="90" t="s">
        <v>8149</v>
      </c>
      <c r="BD4368" s="423" t="s">
        <v>1301</v>
      </c>
      <c r="BF4368" s="93" t="s">
        <v>8119</v>
      </c>
      <c r="BG4368" s="311" t="s">
        <v>8183</v>
      </c>
      <c r="BH4368" s="93" t="str">
        <f t="shared" si="133"/>
        <v>Wisconsin La Crosse</v>
      </c>
      <c r="BI4368" s="93" t="s">
        <v>3016</v>
      </c>
      <c r="BJ4368" s="93" t="s">
        <v>4564</v>
      </c>
      <c r="BK4368" s="93" t="s">
        <v>3034</v>
      </c>
      <c r="BL4368" s="100" t="s">
        <v>3035</v>
      </c>
      <c r="BM4368" s="95" t="s">
        <v>308</v>
      </c>
    </row>
    <row r="4369" spans="53:65" ht="15" x14ac:dyDescent="0.25">
      <c r="BA4369" s="91" t="s">
        <v>8185</v>
      </c>
      <c r="BB4369" s="91" t="s">
        <v>361</v>
      </c>
      <c r="BC4369" s="91" t="s">
        <v>8038</v>
      </c>
      <c r="BD4369" s="423" t="s">
        <v>1301</v>
      </c>
      <c r="BF4369" s="93" t="s">
        <v>8119</v>
      </c>
      <c r="BG4369" s="311" t="s">
        <v>1289</v>
      </c>
      <c r="BH4369" s="93" t="str">
        <f t="shared" si="133"/>
        <v>Wisconsin Lafayette</v>
      </c>
      <c r="BI4369" s="93" t="s">
        <v>446</v>
      </c>
      <c r="BJ4369" s="93" t="s">
        <v>3013</v>
      </c>
      <c r="BK4369" s="93" t="s">
        <v>3013</v>
      </c>
      <c r="BL4369" s="100" t="s">
        <v>302</v>
      </c>
      <c r="BM4369" s="95" t="s">
        <v>308</v>
      </c>
    </row>
    <row r="4370" spans="53:65" ht="15" x14ac:dyDescent="0.25">
      <c r="BA4370" s="90" t="s">
        <v>8186</v>
      </c>
      <c r="BB4370" s="90" t="s">
        <v>361</v>
      </c>
      <c r="BC4370" s="90" t="s">
        <v>8149</v>
      </c>
      <c r="BD4370" s="423" t="s">
        <v>1301</v>
      </c>
      <c r="BF4370" s="93" t="s">
        <v>8119</v>
      </c>
      <c r="BG4370" s="311" t="s">
        <v>1289</v>
      </c>
      <c r="BH4370" s="93" t="str">
        <f t="shared" si="133"/>
        <v>Wisconsin Lafayette</v>
      </c>
      <c r="BI4370" s="93" t="s">
        <v>3016</v>
      </c>
      <c r="BJ4370" s="93" t="s">
        <v>3034</v>
      </c>
      <c r="BK4370" s="93" t="s">
        <v>3034</v>
      </c>
      <c r="BL4370" s="100" t="s">
        <v>3035</v>
      </c>
      <c r="BM4370" s="95" t="s">
        <v>308</v>
      </c>
    </row>
    <row r="4371" spans="53:65" ht="15" x14ac:dyDescent="0.25">
      <c r="BA4371" s="90" t="s">
        <v>8187</v>
      </c>
      <c r="BB4371" s="90" t="s">
        <v>361</v>
      </c>
      <c r="BC4371" s="90" t="s">
        <v>7868</v>
      </c>
      <c r="BD4371" s="423" t="s">
        <v>1301</v>
      </c>
      <c r="BF4371" s="93" t="s">
        <v>8119</v>
      </c>
      <c r="BG4371" s="311" t="s">
        <v>8188</v>
      </c>
      <c r="BH4371" s="93" t="str">
        <f t="shared" si="133"/>
        <v>Wisconsin Langlade</v>
      </c>
      <c r="BI4371" s="93" t="s">
        <v>3016</v>
      </c>
      <c r="BJ4371" s="93" t="s">
        <v>4564</v>
      </c>
      <c r="BK4371" s="93" t="s">
        <v>3034</v>
      </c>
      <c r="BL4371" s="100" t="s">
        <v>3035</v>
      </c>
      <c r="BM4371" s="95" t="s">
        <v>308</v>
      </c>
    </row>
    <row r="4372" spans="53:65" ht="15" x14ac:dyDescent="0.25">
      <c r="BA4372" s="91" t="s">
        <v>8189</v>
      </c>
      <c r="BB4372" s="91" t="s">
        <v>361</v>
      </c>
      <c r="BC4372" s="91" t="s">
        <v>8038</v>
      </c>
      <c r="BD4372" s="423" t="s">
        <v>1301</v>
      </c>
      <c r="BF4372" s="93" t="s">
        <v>8119</v>
      </c>
      <c r="BG4372" s="311" t="s">
        <v>1296</v>
      </c>
      <c r="BH4372" s="93" t="str">
        <f t="shared" si="133"/>
        <v>Wisconsin Lincoln</v>
      </c>
      <c r="BI4372" s="93" t="s">
        <v>3016</v>
      </c>
      <c r="BJ4372" s="93" t="s">
        <v>4564</v>
      </c>
      <c r="BK4372" s="93" t="s">
        <v>3034</v>
      </c>
      <c r="BL4372" s="100" t="s">
        <v>3035</v>
      </c>
      <c r="BM4372" s="95" t="s">
        <v>308</v>
      </c>
    </row>
    <row r="4373" spans="53:65" ht="15" x14ac:dyDescent="0.25">
      <c r="BA4373" s="90" t="s">
        <v>8190</v>
      </c>
      <c r="BB4373" s="90" t="s">
        <v>361</v>
      </c>
      <c r="BC4373" s="90" t="s">
        <v>7868</v>
      </c>
      <c r="BD4373" s="423" t="s">
        <v>1301</v>
      </c>
      <c r="BF4373" s="93" t="s">
        <v>8119</v>
      </c>
      <c r="BG4373" s="311" t="s">
        <v>8191</v>
      </c>
      <c r="BH4373" s="93" t="str">
        <f t="shared" si="133"/>
        <v>Wisconsin Manitowoc</v>
      </c>
      <c r="BI4373" s="93" t="s">
        <v>446</v>
      </c>
      <c r="BJ4373" s="93" t="s">
        <v>3013</v>
      </c>
      <c r="BK4373" s="93" t="s">
        <v>3013</v>
      </c>
      <c r="BL4373" s="100" t="s">
        <v>302</v>
      </c>
      <c r="BM4373" s="95" t="s">
        <v>308</v>
      </c>
    </row>
    <row r="4374" spans="53:65" ht="15" x14ac:dyDescent="0.25">
      <c r="BA4374" s="91" t="s">
        <v>8192</v>
      </c>
      <c r="BB4374" s="91" t="s">
        <v>361</v>
      </c>
      <c r="BC4374" s="91" t="s">
        <v>8149</v>
      </c>
      <c r="BD4374" s="423" t="s">
        <v>1301</v>
      </c>
      <c r="BF4374" s="93" t="s">
        <v>8119</v>
      </c>
      <c r="BG4374" s="311" t="s">
        <v>8191</v>
      </c>
      <c r="BH4374" s="93" t="str">
        <f t="shared" si="133"/>
        <v>Wisconsin Manitowoc</v>
      </c>
      <c r="BI4374" s="93" t="s">
        <v>3016</v>
      </c>
      <c r="BJ4374" s="93" t="s">
        <v>4564</v>
      </c>
      <c r="BK4374" s="93" t="s">
        <v>3034</v>
      </c>
      <c r="BL4374" s="100" t="s">
        <v>3035</v>
      </c>
      <c r="BM4374" s="95" t="s">
        <v>308</v>
      </c>
    </row>
    <row r="4375" spans="53:65" ht="15" x14ac:dyDescent="0.25">
      <c r="BA4375" s="90" t="s">
        <v>8193</v>
      </c>
      <c r="BB4375" s="90" t="s">
        <v>361</v>
      </c>
      <c r="BC4375" s="90" t="s">
        <v>8149</v>
      </c>
      <c r="BD4375" s="423" t="s">
        <v>1301</v>
      </c>
      <c r="BF4375" s="93" t="s">
        <v>8119</v>
      </c>
      <c r="BG4375" s="311" t="s">
        <v>8194</v>
      </c>
      <c r="BH4375" s="93" t="str">
        <f t="shared" ref="BH4375:BH4423" si="134">_xlfn.CONCAT(BF4375," ",BG4375)</f>
        <v>Wisconsin Marathon</v>
      </c>
      <c r="BI4375" s="93" t="s">
        <v>3016</v>
      </c>
      <c r="BJ4375" s="93" t="s">
        <v>4564</v>
      </c>
      <c r="BK4375" s="93" t="s">
        <v>3034</v>
      </c>
      <c r="BL4375" s="100" t="s">
        <v>3035</v>
      </c>
      <c r="BM4375" s="95" t="s">
        <v>308</v>
      </c>
    </row>
    <row r="4376" spans="53:65" ht="15" x14ac:dyDescent="0.25">
      <c r="BA4376" s="91" t="s">
        <v>8195</v>
      </c>
      <c r="BB4376" s="91" t="s">
        <v>361</v>
      </c>
      <c r="BC4376" s="91" t="s">
        <v>7868</v>
      </c>
      <c r="BD4376" s="423" t="s">
        <v>1301</v>
      </c>
      <c r="BF4376" s="93" t="s">
        <v>8119</v>
      </c>
      <c r="BG4376" s="311" t="s">
        <v>8196</v>
      </c>
      <c r="BH4376" s="93" t="str">
        <f t="shared" si="134"/>
        <v>Wisconsin Marinette</v>
      </c>
      <c r="BI4376" s="93" t="s">
        <v>3016</v>
      </c>
      <c r="BJ4376" s="93" t="s">
        <v>4564</v>
      </c>
      <c r="BK4376" s="93" t="s">
        <v>3034</v>
      </c>
      <c r="BL4376" s="100" t="s">
        <v>3035</v>
      </c>
      <c r="BM4376" s="95" t="s">
        <v>308</v>
      </c>
    </row>
    <row r="4377" spans="53:65" ht="15" x14ac:dyDescent="0.25">
      <c r="BA4377" s="91" t="s">
        <v>8197</v>
      </c>
      <c r="BB4377" s="91" t="s">
        <v>361</v>
      </c>
      <c r="BC4377" s="91" t="s">
        <v>8149</v>
      </c>
      <c r="BD4377" s="423" t="s">
        <v>1301</v>
      </c>
      <c r="BF4377" s="93" t="s">
        <v>8119</v>
      </c>
      <c r="BG4377" s="311" t="s">
        <v>4681</v>
      </c>
      <c r="BH4377" s="93" t="str">
        <f t="shared" si="134"/>
        <v>Wisconsin Marquette</v>
      </c>
      <c r="BI4377" s="93" t="s">
        <v>446</v>
      </c>
      <c r="BJ4377" s="93" t="s">
        <v>3013</v>
      </c>
      <c r="BK4377" s="93" t="s">
        <v>3013</v>
      </c>
      <c r="BL4377" s="100" t="s">
        <v>302</v>
      </c>
      <c r="BM4377" s="95" t="s">
        <v>308</v>
      </c>
    </row>
    <row r="4378" spans="53:65" ht="15" x14ac:dyDescent="0.25">
      <c r="BA4378" s="90" t="s">
        <v>8198</v>
      </c>
      <c r="BB4378" s="90" t="s">
        <v>361</v>
      </c>
      <c r="BC4378" s="90" t="s">
        <v>7868</v>
      </c>
      <c r="BD4378" s="423" t="s">
        <v>1301</v>
      </c>
      <c r="BF4378" s="93" t="s">
        <v>8119</v>
      </c>
      <c r="BG4378" s="311" t="s">
        <v>4681</v>
      </c>
      <c r="BH4378" s="93" t="str">
        <f t="shared" si="134"/>
        <v>Wisconsin Marquette</v>
      </c>
      <c r="BI4378" s="93" t="s">
        <v>3016</v>
      </c>
      <c r="BJ4378" s="93" t="s">
        <v>4564</v>
      </c>
      <c r="BK4378" s="93" t="s">
        <v>3034</v>
      </c>
      <c r="BL4378" s="100" t="s">
        <v>3035</v>
      </c>
      <c r="BM4378" s="95" t="s">
        <v>308</v>
      </c>
    </row>
    <row r="4379" spans="53:65" ht="15" x14ac:dyDescent="0.25">
      <c r="BA4379" s="91" t="s">
        <v>8199</v>
      </c>
      <c r="BB4379" s="91" t="s">
        <v>361</v>
      </c>
      <c r="BC4379" s="91" t="s">
        <v>8149</v>
      </c>
      <c r="BD4379" s="423" t="s">
        <v>1301</v>
      </c>
      <c r="BF4379" s="93" t="s">
        <v>8119</v>
      </c>
      <c r="BG4379" s="311" t="s">
        <v>4688</v>
      </c>
      <c r="BH4379" s="93" t="str">
        <f t="shared" si="134"/>
        <v>Wisconsin Menominee</v>
      </c>
      <c r="BI4379" s="93" t="s">
        <v>3016</v>
      </c>
      <c r="BJ4379" s="93" t="s">
        <v>4564</v>
      </c>
      <c r="BK4379" s="93" t="s">
        <v>3034</v>
      </c>
      <c r="BL4379" s="100" t="s">
        <v>3035</v>
      </c>
      <c r="BM4379" s="95" t="s">
        <v>308</v>
      </c>
    </row>
    <row r="4380" spans="53:65" ht="15" x14ac:dyDescent="0.25">
      <c r="BA4380" s="90" t="s">
        <v>8200</v>
      </c>
      <c r="BB4380" s="90" t="s">
        <v>361</v>
      </c>
      <c r="BC4380" s="90" t="s">
        <v>8149</v>
      </c>
      <c r="BD4380" s="423" t="s">
        <v>1301</v>
      </c>
      <c r="BF4380" s="93" t="s">
        <v>8119</v>
      </c>
      <c r="BG4380" s="311" t="s">
        <v>8201</v>
      </c>
      <c r="BH4380" s="93" t="str">
        <f t="shared" si="134"/>
        <v>Wisconsin Milwaukee</v>
      </c>
      <c r="BI4380" s="93" t="s">
        <v>446</v>
      </c>
      <c r="BJ4380" s="93" t="s">
        <v>3013</v>
      </c>
      <c r="BK4380" s="93" t="s">
        <v>3013</v>
      </c>
      <c r="BL4380" s="100" t="s">
        <v>302</v>
      </c>
      <c r="BM4380" s="95" t="s">
        <v>308</v>
      </c>
    </row>
    <row r="4381" spans="53:65" ht="15" x14ac:dyDescent="0.25">
      <c r="BA4381" s="90" t="s">
        <v>8202</v>
      </c>
      <c r="BB4381" s="90" t="s">
        <v>361</v>
      </c>
      <c r="BC4381" s="90" t="s">
        <v>8149</v>
      </c>
      <c r="BD4381" s="423" t="s">
        <v>1301</v>
      </c>
      <c r="BF4381" s="93" t="s">
        <v>8119</v>
      </c>
      <c r="BG4381" s="311" t="s">
        <v>8201</v>
      </c>
      <c r="BH4381" s="93" t="str">
        <f t="shared" si="134"/>
        <v>Wisconsin Milwaukee</v>
      </c>
      <c r="BI4381" s="93" t="s">
        <v>3016</v>
      </c>
      <c r="BJ4381" s="93" t="s">
        <v>3034</v>
      </c>
      <c r="BK4381" s="93" t="s">
        <v>3034</v>
      </c>
      <c r="BL4381" s="100" t="s">
        <v>3035</v>
      </c>
      <c r="BM4381" s="95" t="s">
        <v>308</v>
      </c>
    </row>
    <row r="4382" spans="53:65" ht="15" x14ac:dyDescent="0.25">
      <c r="BA4382" s="91" t="s">
        <v>8203</v>
      </c>
      <c r="BB4382" s="91" t="s">
        <v>361</v>
      </c>
      <c r="BC4382" s="91" t="s">
        <v>7868</v>
      </c>
      <c r="BD4382" s="423" t="s">
        <v>1301</v>
      </c>
      <c r="BF4382" s="93" t="s">
        <v>8119</v>
      </c>
      <c r="BG4382" s="311" t="s">
        <v>965</v>
      </c>
      <c r="BH4382" s="93" t="str">
        <f t="shared" si="134"/>
        <v>Wisconsin Monroe</v>
      </c>
      <c r="BI4382" s="93" t="s">
        <v>446</v>
      </c>
      <c r="BJ4382" s="93" t="s">
        <v>3013</v>
      </c>
      <c r="BK4382" s="93" t="s">
        <v>3013</v>
      </c>
      <c r="BL4382" s="100" t="s">
        <v>302</v>
      </c>
      <c r="BM4382" s="95" t="s">
        <v>308</v>
      </c>
    </row>
    <row r="4383" spans="53:65" ht="15" x14ac:dyDescent="0.25">
      <c r="BA4383" s="90" t="s">
        <v>8204</v>
      </c>
      <c r="BB4383" s="90" t="s">
        <v>361</v>
      </c>
      <c r="BC4383" s="90" t="s">
        <v>7868</v>
      </c>
      <c r="BD4383" s="423" t="s">
        <v>1301</v>
      </c>
      <c r="BF4383" s="93" t="s">
        <v>8119</v>
      </c>
      <c r="BG4383" s="311" t="s">
        <v>965</v>
      </c>
      <c r="BH4383" s="93" t="str">
        <f t="shared" si="134"/>
        <v>Wisconsin Monroe</v>
      </c>
      <c r="BI4383" s="93" t="s">
        <v>3016</v>
      </c>
      <c r="BJ4383" s="93" t="s">
        <v>4564</v>
      </c>
      <c r="BK4383" s="93" t="s">
        <v>3034</v>
      </c>
      <c r="BL4383" s="100" t="s">
        <v>3035</v>
      </c>
      <c r="BM4383" s="95" t="s">
        <v>308</v>
      </c>
    </row>
    <row r="4384" spans="53:65" ht="15" x14ac:dyDescent="0.25">
      <c r="BA4384" s="91" t="s">
        <v>8205</v>
      </c>
      <c r="BB4384" s="91" t="s">
        <v>361</v>
      </c>
      <c r="BC4384" s="91" t="s">
        <v>7868</v>
      </c>
      <c r="BD4384" s="423" t="s">
        <v>1301</v>
      </c>
      <c r="BF4384" s="93" t="s">
        <v>8119</v>
      </c>
      <c r="BG4384" s="311" t="s">
        <v>8206</v>
      </c>
      <c r="BH4384" s="93" t="str">
        <f t="shared" si="134"/>
        <v>Wisconsin Oconto</v>
      </c>
      <c r="BI4384" s="93" t="s">
        <v>3016</v>
      </c>
      <c r="BJ4384" s="93" t="s">
        <v>4564</v>
      </c>
      <c r="BK4384" s="93" t="s">
        <v>3034</v>
      </c>
      <c r="BL4384" s="100" t="s">
        <v>3035</v>
      </c>
      <c r="BM4384" s="95" t="s">
        <v>308</v>
      </c>
    </row>
    <row r="4385" spans="53:65" ht="15" x14ac:dyDescent="0.25">
      <c r="BA4385" s="91" t="s">
        <v>8207</v>
      </c>
      <c r="BB4385" s="91" t="s">
        <v>361</v>
      </c>
      <c r="BC4385" s="91" t="s">
        <v>8149</v>
      </c>
      <c r="BD4385" s="423" t="s">
        <v>1301</v>
      </c>
      <c r="BF4385" s="93" t="s">
        <v>8119</v>
      </c>
      <c r="BG4385" s="311" t="s">
        <v>2989</v>
      </c>
      <c r="BH4385" s="93" t="str">
        <f t="shared" si="134"/>
        <v>Wisconsin Oneida</v>
      </c>
      <c r="BI4385" s="93" t="s">
        <v>3016</v>
      </c>
      <c r="BJ4385" s="93" t="s">
        <v>4564</v>
      </c>
      <c r="BK4385" s="93" t="s">
        <v>3034</v>
      </c>
      <c r="BL4385" s="100" t="s">
        <v>3035</v>
      </c>
      <c r="BM4385" s="95" t="s">
        <v>308</v>
      </c>
    </row>
    <row r="4386" spans="53:65" ht="15" x14ac:dyDescent="0.25">
      <c r="BA4386" s="90" t="s">
        <v>8208</v>
      </c>
      <c r="BB4386" s="90" t="s">
        <v>361</v>
      </c>
      <c r="BC4386" s="90" t="s">
        <v>7868</v>
      </c>
      <c r="BD4386" s="423" t="s">
        <v>1301</v>
      </c>
      <c r="BF4386" s="93" t="s">
        <v>8119</v>
      </c>
      <c r="BG4386" s="311" t="s">
        <v>8209</v>
      </c>
      <c r="BH4386" s="93" t="str">
        <f t="shared" si="134"/>
        <v>Wisconsin Outagamie</v>
      </c>
      <c r="BI4386" s="93" t="s">
        <v>446</v>
      </c>
      <c r="BJ4386" s="93" t="s">
        <v>3013</v>
      </c>
      <c r="BK4386" s="93" t="s">
        <v>3013</v>
      </c>
      <c r="BL4386" s="100" t="s">
        <v>302</v>
      </c>
      <c r="BM4386" s="95" t="s">
        <v>308</v>
      </c>
    </row>
    <row r="4387" spans="53:65" ht="15" x14ac:dyDescent="0.25">
      <c r="BA4387" s="91" t="s">
        <v>8210</v>
      </c>
      <c r="BB4387" s="91" t="s">
        <v>361</v>
      </c>
      <c r="BC4387" s="91" t="s">
        <v>8038</v>
      </c>
      <c r="BD4387" s="423" t="s">
        <v>1301</v>
      </c>
      <c r="BF4387" s="93" t="s">
        <v>8119</v>
      </c>
      <c r="BG4387" s="311" t="s">
        <v>8209</v>
      </c>
      <c r="BH4387" s="93" t="str">
        <f t="shared" si="134"/>
        <v>Wisconsin Outagamie</v>
      </c>
      <c r="BI4387" s="93" t="s">
        <v>3016</v>
      </c>
      <c r="BJ4387" s="93" t="s">
        <v>4564</v>
      </c>
      <c r="BK4387" s="93" t="s">
        <v>3034</v>
      </c>
      <c r="BL4387" s="100" t="s">
        <v>3035</v>
      </c>
      <c r="BM4387" s="95" t="s">
        <v>308</v>
      </c>
    </row>
    <row r="4388" spans="53:65" ht="15" x14ac:dyDescent="0.25">
      <c r="BA4388" s="90" t="s">
        <v>8211</v>
      </c>
      <c r="BB4388" s="90" t="s">
        <v>361</v>
      </c>
      <c r="BC4388" s="90" t="s">
        <v>8149</v>
      </c>
      <c r="BD4388" s="423" t="s">
        <v>1301</v>
      </c>
      <c r="BF4388" s="93" t="s">
        <v>8119</v>
      </c>
      <c r="BG4388" s="311" t="s">
        <v>8212</v>
      </c>
      <c r="BH4388" s="93" t="str">
        <f t="shared" si="134"/>
        <v>Wisconsin Ozaukee</v>
      </c>
      <c r="BI4388" s="93" t="s">
        <v>446</v>
      </c>
      <c r="BJ4388" s="93" t="s">
        <v>3013</v>
      </c>
      <c r="BK4388" s="93" t="s">
        <v>3013</v>
      </c>
      <c r="BL4388" s="100" t="s">
        <v>302</v>
      </c>
      <c r="BM4388" s="95" t="s">
        <v>308</v>
      </c>
    </row>
    <row r="4389" spans="53:65" ht="15" x14ac:dyDescent="0.25">
      <c r="BA4389" s="90" t="s">
        <v>8213</v>
      </c>
      <c r="BB4389" s="90" t="s">
        <v>361</v>
      </c>
      <c r="BC4389" s="90" t="s">
        <v>8149</v>
      </c>
      <c r="BD4389" s="423" t="s">
        <v>1301</v>
      </c>
      <c r="BF4389" s="93" t="s">
        <v>8119</v>
      </c>
      <c r="BG4389" s="311" t="s">
        <v>8212</v>
      </c>
      <c r="BH4389" s="93" t="str">
        <f t="shared" si="134"/>
        <v>Wisconsin Ozaukee</v>
      </c>
      <c r="BI4389" s="93" t="s">
        <v>3016</v>
      </c>
      <c r="BJ4389" s="93" t="s">
        <v>3034</v>
      </c>
      <c r="BK4389" s="93" t="s">
        <v>3034</v>
      </c>
      <c r="BL4389" s="100" t="s">
        <v>3035</v>
      </c>
      <c r="BM4389" s="95" t="s">
        <v>308</v>
      </c>
    </row>
    <row r="4390" spans="53:65" ht="15" x14ac:dyDescent="0.25">
      <c r="BA4390" s="91" t="s">
        <v>8214</v>
      </c>
      <c r="BB4390" s="91" t="s">
        <v>361</v>
      </c>
      <c r="BC4390" s="91" t="s">
        <v>8149</v>
      </c>
      <c r="BD4390" s="423" t="s">
        <v>1301</v>
      </c>
      <c r="BF4390" s="93" t="s">
        <v>8119</v>
      </c>
      <c r="BG4390" s="311" t="s">
        <v>8215</v>
      </c>
      <c r="BH4390" s="93" t="str">
        <f t="shared" si="134"/>
        <v>Wisconsin Pepin</v>
      </c>
      <c r="BI4390" s="93" t="s">
        <v>3016</v>
      </c>
      <c r="BJ4390" s="93" t="s">
        <v>4565</v>
      </c>
      <c r="BK4390" s="93" t="s">
        <v>4565</v>
      </c>
      <c r="BL4390" s="100" t="s">
        <v>4566</v>
      </c>
      <c r="BM4390" s="95" t="s">
        <v>308</v>
      </c>
    </row>
    <row r="4391" spans="53:65" ht="15" x14ac:dyDescent="0.25">
      <c r="BA4391" s="90" t="s">
        <v>8216</v>
      </c>
      <c r="BB4391" s="90" t="s">
        <v>361</v>
      </c>
      <c r="BC4391" s="90" t="s">
        <v>8038</v>
      </c>
      <c r="BD4391" s="423" t="s">
        <v>1301</v>
      </c>
      <c r="BF4391" s="93" t="s">
        <v>8119</v>
      </c>
      <c r="BG4391" s="311" t="s">
        <v>2676</v>
      </c>
      <c r="BH4391" s="93" t="str">
        <f t="shared" si="134"/>
        <v>Wisconsin Pierce</v>
      </c>
      <c r="BI4391" s="93" t="s">
        <v>3016</v>
      </c>
      <c r="BJ4391" s="93" t="s">
        <v>4565</v>
      </c>
      <c r="BK4391" s="93" t="s">
        <v>4565</v>
      </c>
      <c r="BL4391" s="100" t="s">
        <v>4566</v>
      </c>
      <c r="BM4391" s="95" t="s">
        <v>308</v>
      </c>
    </row>
    <row r="4392" spans="53:65" ht="15" x14ac:dyDescent="0.25">
      <c r="BA4392" s="91" t="s">
        <v>8217</v>
      </c>
      <c r="BB4392" s="91" t="s">
        <v>361</v>
      </c>
      <c r="BC4392" s="91" t="s">
        <v>7868</v>
      </c>
      <c r="BD4392" s="423" t="s">
        <v>1301</v>
      </c>
      <c r="BF4392" s="93" t="s">
        <v>8119</v>
      </c>
      <c r="BG4392" s="311" t="s">
        <v>1351</v>
      </c>
      <c r="BH4392" s="93" t="str">
        <f t="shared" si="134"/>
        <v>Wisconsin Polk</v>
      </c>
      <c r="BI4392" s="93" t="s">
        <v>3016</v>
      </c>
      <c r="BJ4392" s="93" t="s">
        <v>4565</v>
      </c>
      <c r="BK4392" s="93" t="s">
        <v>4565</v>
      </c>
      <c r="BL4392" s="100" t="s">
        <v>4566</v>
      </c>
      <c r="BM4392" s="95" t="s">
        <v>308</v>
      </c>
    </row>
    <row r="4393" spans="53:65" ht="15" x14ac:dyDescent="0.25">
      <c r="BA4393" s="91" t="s">
        <v>8218</v>
      </c>
      <c r="BB4393" s="91" t="s">
        <v>361</v>
      </c>
      <c r="BC4393" s="91" t="s">
        <v>8149</v>
      </c>
      <c r="BD4393" s="423" t="s">
        <v>1301</v>
      </c>
      <c r="BF4393" s="93" t="s">
        <v>8119</v>
      </c>
      <c r="BG4393" s="311" t="s">
        <v>6237</v>
      </c>
      <c r="BH4393" s="93" t="str">
        <f t="shared" si="134"/>
        <v>Wisconsin Portage</v>
      </c>
      <c r="BI4393" s="93" t="s">
        <v>446</v>
      </c>
      <c r="BJ4393" s="93" t="s">
        <v>3013</v>
      </c>
      <c r="BK4393" s="93" t="s">
        <v>3013</v>
      </c>
      <c r="BL4393" s="100" t="s">
        <v>302</v>
      </c>
      <c r="BM4393" s="95" t="s">
        <v>308</v>
      </c>
    </row>
    <row r="4394" spans="53:65" ht="15" x14ac:dyDescent="0.25">
      <c r="BA4394" s="90" t="s">
        <v>8219</v>
      </c>
      <c r="BB4394" s="90" t="s">
        <v>361</v>
      </c>
      <c r="BC4394" s="90" t="s">
        <v>8149</v>
      </c>
      <c r="BD4394" s="423" t="s">
        <v>1301</v>
      </c>
      <c r="BF4394" s="93" t="s">
        <v>8119</v>
      </c>
      <c r="BG4394" s="311" t="s">
        <v>6237</v>
      </c>
      <c r="BH4394" s="93" t="str">
        <f t="shared" si="134"/>
        <v>Wisconsin Portage</v>
      </c>
      <c r="BI4394" s="93" t="s">
        <v>3016</v>
      </c>
      <c r="BJ4394" s="93" t="s">
        <v>4564</v>
      </c>
      <c r="BK4394" s="93" t="s">
        <v>3034</v>
      </c>
      <c r="BL4394" s="100" t="s">
        <v>3035</v>
      </c>
      <c r="BM4394" s="95" t="s">
        <v>308</v>
      </c>
    </row>
    <row r="4395" spans="53:65" ht="15" x14ac:dyDescent="0.25">
      <c r="BA4395" s="91" t="s">
        <v>8220</v>
      </c>
      <c r="BB4395" s="91" t="s">
        <v>361</v>
      </c>
      <c r="BC4395" s="91" t="s">
        <v>7868</v>
      </c>
      <c r="BD4395" s="423" t="s">
        <v>1301</v>
      </c>
      <c r="BF4395" s="93" t="s">
        <v>8119</v>
      </c>
      <c r="BG4395" s="311" t="s">
        <v>8221</v>
      </c>
      <c r="BH4395" s="93" t="str">
        <f t="shared" si="134"/>
        <v>Wisconsin Price</v>
      </c>
      <c r="BI4395" s="93" t="s">
        <v>3016</v>
      </c>
      <c r="BJ4395" s="93" t="s">
        <v>4564</v>
      </c>
      <c r="BK4395" s="93" t="s">
        <v>3034</v>
      </c>
      <c r="BL4395" s="100" t="s">
        <v>3035</v>
      </c>
      <c r="BM4395" s="95" t="s">
        <v>308</v>
      </c>
    </row>
    <row r="4396" spans="53:65" ht="15" x14ac:dyDescent="0.25">
      <c r="BA4396" s="90" t="s">
        <v>8222</v>
      </c>
      <c r="BB4396" s="90" t="s">
        <v>361</v>
      </c>
      <c r="BC4396" s="90" t="s">
        <v>8149</v>
      </c>
      <c r="BD4396" s="423" t="s">
        <v>1301</v>
      </c>
      <c r="BF4396" s="93" t="s">
        <v>8119</v>
      </c>
      <c r="BG4396" s="311" t="s">
        <v>8223</v>
      </c>
      <c r="BH4396" s="93" t="str">
        <f t="shared" si="134"/>
        <v>Wisconsin Racine</v>
      </c>
      <c r="BI4396" s="93" t="s">
        <v>446</v>
      </c>
      <c r="BJ4396" s="93" t="s">
        <v>3013</v>
      </c>
      <c r="BK4396" s="93" t="s">
        <v>3013</v>
      </c>
      <c r="BL4396" s="100" t="s">
        <v>302</v>
      </c>
      <c r="BM4396" s="95" t="s">
        <v>308</v>
      </c>
    </row>
    <row r="4397" spans="53:65" ht="15" x14ac:dyDescent="0.25">
      <c r="BA4397" s="90" t="s">
        <v>8224</v>
      </c>
      <c r="BB4397" s="90" t="s">
        <v>361</v>
      </c>
      <c r="BC4397" s="90" t="s">
        <v>8149</v>
      </c>
      <c r="BD4397" s="423" t="s">
        <v>1301</v>
      </c>
      <c r="BF4397" s="93" t="s">
        <v>8119</v>
      </c>
      <c r="BG4397" s="311" t="s">
        <v>8223</v>
      </c>
      <c r="BH4397" s="93" t="str">
        <f t="shared" si="134"/>
        <v>Wisconsin Racine</v>
      </c>
      <c r="BI4397" s="93" t="s">
        <v>3016</v>
      </c>
      <c r="BJ4397" s="93" t="s">
        <v>3034</v>
      </c>
      <c r="BK4397" s="93" t="s">
        <v>3034</v>
      </c>
      <c r="BL4397" s="100" t="s">
        <v>3035</v>
      </c>
      <c r="BM4397" s="95" t="s">
        <v>308</v>
      </c>
    </row>
    <row r="4398" spans="53:65" ht="15" x14ac:dyDescent="0.25">
      <c r="BA4398" s="91" t="s">
        <v>8225</v>
      </c>
      <c r="BB4398" s="91" t="s">
        <v>361</v>
      </c>
      <c r="BC4398" s="91" t="s">
        <v>8149</v>
      </c>
      <c r="BD4398" s="423" t="s">
        <v>1301</v>
      </c>
      <c r="BF4398" s="93" t="s">
        <v>8119</v>
      </c>
      <c r="BG4398" s="311" t="s">
        <v>3327</v>
      </c>
      <c r="BH4398" s="93" t="str">
        <f t="shared" si="134"/>
        <v>Wisconsin Richland</v>
      </c>
      <c r="BI4398" s="93" t="s">
        <v>446</v>
      </c>
      <c r="BJ4398" s="93" t="s">
        <v>3013</v>
      </c>
      <c r="BK4398" s="93" t="s">
        <v>3013</v>
      </c>
      <c r="BL4398" s="100" t="s">
        <v>302</v>
      </c>
      <c r="BM4398" s="95" t="s">
        <v>308</v>
      </c>
    </row>
    <row r="4399" spans="53:65" ht="15" x14ac:dyDescent="0.25">
      <c r="BA4399" s="90" t="s">
        <v>8226</v>
      </c>
      <c r="BB4399" s="90" t="s">
        <v>361</v>
      </c>
      <c r="BC4399" s="90" t="s">
        <v>7868</v>
      </c>
      <c r="BD4399" s="423" t="s">
        <v>1301</v>
      </c>
      <c r="BF4399" s="93" t="s">
        <v>8119</v>
      </c>
      <c r="BG4399" s="311" t="s">
        <v>3327</v>
      </c>
      <c r="BH4399" s="93" t="str">
        <f t="shared" si="134"/>
        <v>Wisconsin Richland</v>
      </c>
      <c r="BI4399" s="93" t="s">
        <v>3016</v>
      </c>
      <c r="BJ4399" s="93" t="s">
        <v>3034</v>
      </c>
      <c r="BK4399" s="93" t="s">
        <v>3034</v>
      </c>
      <c r="BL4399" s="100" t="s">
        <v>3035</v>
      </c>
      <c r="BM4399" s="95" t="s">
        <v>308</v>
      </c>
    </row>
    <row r="4400" spans="53:65" ht="15" x14ac:dyDescent="0.25">
      <c r="BA4400" s="91" t="s">
        <v>8227</v>
      </c>
      <c r="BB4400" s="91" t="s">
        <v>361</v>
      </c>
      <c r="BC4400" s="91" t="s">
        <v>7861</v>
      </c>
      <c r="BD4400" s="423" t="s">
        <v>1301</v>
      </c>
      <c r="BF4400" s="93" t="s">
        <v>8119</v>
      </c>
      <c r="BG4400" s="311" t="s">
        <v>4885</v>
      </c>
      <c r="BH4400" s="93" t="str">
        <f t="shared" si="134"/>
        <v>Wisconsin Rock</v>
      </c>
      <c r="BI4400" s="93" t="s">
        <v>446</v>
      </c>
      <c r="BJ4400" s="93" t="s">
        <v>3013</v>
      </c>
      <c r="BK4400" s="93" t="s">
        <v>3013</v>
      </c>
      <c r="BL4400" s="100" t="s">
        <v>302</v>
      </c>
      <c r="BM4400" s="95" t="s">
        <v>308</v>
      </c>
    </row>
    <row r="4401" spans="53:65" ht="15" x14ac:dyDescent="0.25">
      <c r="BA4401" s="91" t="s">
        <v>8228</v>
      </c>
      <c r="BB4401" s="91" t="s">
        <v>361</v>
      </c>
      <c r="BC4401" s="91" t="s">
        <v>7868</v>
      </c>
      <c r="BD4401" s="423" t="s">
        <v>1301</v>
      </c>
      <c r="BF4401" s="93" t="s">
        <v>8119</v>
      </c>
      <c r="BG4401" s="311" t="s">
        <v>4885</v>
      </c>
      <c r="BH4401" s="93" t="str">
        <f t="shared" si="134"/>
        <v>Wisconsin Rock</v>
      </c>
      <c r="BI4401" s="93" t="s">
        <v>3016</v>
      </c>
      <c r="BJ4401" s="93" t="s">
        <v>3034</v>
      </c>
      <c r="BK4401" s="93" t="s">
        <v>3034</v>
      </c>
      <c r="BL4401" s="100" t="s">
        <v>3035</v>
      </c>
      <c r="BM4401" s="95" t="s">
        <v>308</v>
      </c>
    </row>
    <row r="4402" spans="53:65" ht="15" x14ac:dyDescent="0.25">
      <c r="BA4402" s="90" t="s">
        <v>8229</v>
      </c>
      <c r="BB4402" s="90" t="s">
        <v>361</v>
      </c>
      <c r="BC4402" s="90" t="s">
        <v>8149</v>
      </c>
      <c r="BD4402" s="423" t="s">
        <v>1301</v>
      </c>
      <c r="BF4402" s="93" t="s">
        <v>8119</v>
      </c>
      <c r="BG4402" s="311" t="s">
        <v>7398</v>
      </c>
      <c r="BH4402" s="93" t="str">
        <f t="shared" si="134"/>
        <v>Wisconsin Rusk</v>
      </c>
      <c r="BI4402" s="93" t="s">
        <v>3016</v>
      </c>
      <c r="BJ4402" s="93" t="s">
        <v>4565</v>
      </c>
      <c r="BK4402" s="93" t="s">
        <v>4565</v>
      </c>
      <c r="BL4402" s="100" t="s">
        <v>4566</v>
      </c>
      <c r="BM4402" s="95" t="s">
        <v>308</v>
      </c>
    </row>
    <row r="4403" spans="53:65" ht="15" x14ac:dyDescent="0.25">
      <c r="BA4403" s="91" t="s">
        <v>8230</v>
      </c>
      <c r="BB4403" s="91" t="s">
        <v>361</v>
      </c>
      <c r="BC4403" s="91" t="s">
        <v>8149</v>
      </c>
      <c r="BD4403" s="423" t="s">
        <v>1301</v>
      </c>
      <c r="BF4403" s="93" t="s">
        <v>8119</v>
      </c>
      <c r="BG4403" s="311" t="s">
        <v>8231</v>
      </c>
      <c r="BH4403" s="93" t="str">
        <f t="shared" si="134"/>
        <v>Wisconsin Sauk</v>
      </c>
      <c r="BI4403" s="93" t="s">
        <v>446</v>
      </c>
      <c r="BJ4403" s="93" t="s">
        <v>3013</v>
      </c>
      <c r="BK4403" s="93" t="s">
        <v>3013</v>
      </c>
      <c r="BL4403" s="100" t="s">
        <v>302</v>
      </c>
      <c r="BM4403" s="95" t="s">
        <v>308</v>
      </c>
    </row>
    <row r="4404" spans="53:65" ht="15" x14ac:dyDescent="0.25">
      <c r="BA4404" s="90" t="s">
        <v>8232</v>
      </c>
      <c r="BB4404" s="90" t="s">
        <v>361</v>
      </c>
      <c r="BC4404" s="90" t="s">
        <v>7868</v>
      </c>
      <c r="BD4404" s="423" t="s">
        <v>1301</v>
      </c>
      <c r="BF4404" s="93" t="s">
        <v>8119</v>
      </c>
      <c r="BG4404" s="311" t="s">
        <v>8231</v>
      </c>
      <c r="BH4404" s="93" t="str">
        <f t="shared" si="134"/>
        <v>Wisconsin Sauk</v>
      </c>
      <c r="BI4404" s="93" t="s">
        <v>3016</v>
      </c>
      <c r="BJ4404" s="93" t="s">
        <v>3034</v>
      </c>
      <c r="BK4404" s="93" t="s">
        <v>3034</v>
      </c>
      <c r="BL4404" s="100" t="s">
        <v>3035</v>
      </c>
      <c r="BM4404" s="95" t="s">
        <v>308</v>
      </c>
    </row>
    <row r="4405" spans="53:65" ht="15" x14ac:dyDescent="0.25">
      <c r="BA4405" s="91" t="s">
        <v>8233</v>
      </c>
      <c r="BB4405" s="91" t="s">
        <v>361</v>
      </c>
      <c r="BC4405" s="91" t="s">
        <v>8038</v>
      </c>
      <c r="BD4405" s="423" t="s">
        <v>1301</v>
      </c>
      <c r="BF4405" s="93" t="s">
        <v>8119</v>
      </c>
      <c r="BG4405" s="311" t="s">
        <v>8234</v>
      </c>
      <c r="BH4405" s="93" t="str">
        <f t="shared" si="134"/>
        <v>Wisconsin Sawyer</v>
      </c>
      <c r="BI4405" s="93" t="s">
        <v>3016</v>
      </c>
      <c r="BJ4405" s="93" t="s">
        <v>4565</v>
      </c>
      <c r="BK4405" s="93" t="s">
        <v>4565</v>
      </c>
      <c r="BL4405" s="100" t="s">
        <v>4566</v>
      </c>
      <c r="BM4405" s="95" t="s">
        <v>308</v>
      </c>
    </row>
    <row r="4406" spans="53:65" ht="15" x14ac:dyDescent="0.25">
      <c r="BA4406" s="90" t="s">
        <v>8235</v>
      </c>
      <c r="BB4406" s="90" t="s">
        <v>361</v>
      </c>
      <c r="BC4406" s="90" t="s">
        <v>8149</v>
      </c>
      <c r="BD4406" s="423" t="s">
        <v>1301</v>
      </c>
      <c r="BF4406" s="93" t="s">
        <v>8119</v>
      </c>
      <c r="BG4406" s="311" t="s">
        <v>8236</v>
      </c>
      <c r="BH4406" s="93" t="str">
        <f t="shared" si="134"/>
        <v>Wisconsin Shawano</v>
      </c>
      <c r="BI4406" s="93" t="s">
        <v>3016</v>
      </c>
      <c r="BJ4406" s="93" t="s">
        <v>4564</v>
      </c>
      <c r="BK4406" s="93" t="s">
        <v>3034</v>
      </c>
      <c r="BL4406" s="100" t="s">
        <v>3035</v>
      </c>
      <c r="BM4406" s="95" t="s">
        <v>308</v>
      </c>
    </row>
    <row r="4407" spans="53:65" ht="15" x14ac:dyDescent="0.25">
      <c r="BA4407" s="90" t="s">
        <v>8237</v>
      </c>
      <c r="BB4407" s="90" t="s">
        <v>361</v>
      </c>
      <c r="BC4407" s="90" t="s">
        <v>8149</v>
      </c>
      <c r="BD4407" s="423" t="s">
        <v>1301</v>
      </c>
      <c r="BF4407" s="93" t="s">
        <v>8119</v>
      </c>
      <c r="BG4407" s="311" t="s">
        <v>8238</v>
      </c>
      <c r="BH4407" s="93" t="str">
        <f t="shared" si="134"/>
        <v>Wisconsin Sheboygan</v>
      </c>
      <c r="BI4407" s="93" t="s">
        <v>446</v>
      </c>
      <c r="BJ4407" s="93" t="s">
        <v>3013</v>
      </c>
      <c r="BK4407" s="93" t="s">
        <v>3013</v>
      </c>
      <c r="BL4407" s="100" t="s">
        <v>302</v>
      </c>
      <c r="BM4407" s="95" t="s">
        <v>308</v>
      </c>
    </row>
    <row r="4408" spans="53:65" ht="15" x14ac:dyDescent="0.25">
      <c r="BA4408" s="91" t="s">
        <v>8239</v>
      </c>
      <c r="BB4408" s="91" t="s">
        <v>361</v>
      </c>
      <c r="BC4408" s="91" t="s">
        <v>8149</v>
      </c>
      <c r="BD4408" s="423" t="s">
        <v>1301</v>
      </c>
      <c r="BF4408" s="93" t="s">
        <v>8119</v>
      </c>
      <c r="BG4408" s="311" t="s">
        <v>8238</v>
      </c>
      <c r="BH4408" s="93" t="str">
        <f t="shared" si="134"/>
        <v>Wisconsin Sheboygan</v>
      </c>
      <c r="BI4408" s="93" t="s">
        <v>3016</v>
      </c>
      <c r="BJ4408" s="93" t="s">
        <v>4564</v>
      </c>
      <c r="BK4408" s="93" t="s">
        <v>3034</v>
      </c>
      <c r="BL4408" s="100" t="s">
        <v>3035</v>
      </c>
      <c r="BM4408" s="95" t="s">
        <v>308</v>
      </c>
    </row>
    <row r="4409" spans="53:65" ht="15" x14ac:dyDescent="0.25">
      <c r="BA4409" s="90" t="s">
        <v>8240</v>
      </c>
      <c r="BB4409" s="90" t="s">
        <v>361</v>
      </c>
      <c r="BC4409" s="90" t="s">
        <v>8149</v>
      </c>
      <c r="BD4409" s="423" t="s">
        <v>1301</v>
      </c>
      <c r="BF4409" s="93" t="s">
        <v>8119</v>
      </c>
      <c r="BG4409" s="311" t="s">
        <v>8241</v>
      </c>
      <c r="BH4409" s="93" t="str">
        <f t="shared" si="134"/>
        <v>Wisconsin Saint Croix</v>
      </c>
      <c r="BI4409" s="93" t="s">
        <v>3016</v>
      </c>
      <c r="BJ4409" s="93" t="s">
        <v>4565</v>
      </c>
      <c r="BK4409" s="93" t="s">
        <v>4565</v>
      </c>
      <c r="BL4409" s="100" t="s">
        <v>4566</v>
      </c>
      <c r="BM4409" s="95" t="s">
        <v>308</v>
      </c>
    </row>
    <row r="4410" spans="53:65" ht="15" x14ac:dyDescent="0.25">
      <c r="BA4410" s="91" t="s">
        <v>8242</v>
      </c>
      <c r="BB4410" s="91" t="s">
        <v>361</v>
      </c>
      <c r="BC4410" s="91" t="s">
        <v>7868</v>
      </c>
      <c r="BD4410" s="423" t="s">
        <v>1301</v>
      </c>
      <c r="BF4410" s="93" t="s">
        <v>8119</v>
      </c>
      <c r="BG4410" s="311" t="s">
        <v>2104</v>
      </c>
      <c r="BH4410" s="93" t="str">
        <f t="shared" si="134"/>
        <v>Wisconsin Taylor</v>
      </c>
      <c r="BI4410" s="93" t="s">
        <v>3016</v>
      </c>
      <c r="BJ4410" s="93" t="s">
        <v>4564</v>
      </c>
      <c r="BK4410" s="93" t="s">
        <v>3034</v>
      </c>
      <c r="BL4410" s="100" t="s">
        <v>3035</v>
      </c>
      <c r="BM4410" s="95" t="s">
        <v>308</v>
      </c>
    </row>
    <row r="4411" spans="53:65" ht="15" x14ac:dyDescent="0.25">
      <c r="BA4411" s="90" t="s">
        <v>8243</v>
      </c>
      <c r="BB4411" s="90" t="s">
        <v>361</v>
      </c>
      <c r="BC4411" s="90" t="s">
        <v>8149</v>
      </c>
      <c r="BD4411" s="423" t="s">
        <v>1301</v>
      </c>
      <c r="BF4411" s="93" t="s">
        <v>8119</v>
      </c>
      <c r="BG4411" s="311" t="s">
        <v>8244</v>
      </c>
      <c r="BH4411" s="93" t="str">
        <f t="shared" si="134"/>
        <v>Wisconsin Trempealeau</v>
      </c>
      <c r="BI4411" s="93" t="s">
        <v>446</v>
      </c>
      <c r="BJ4411" s="93" t="s">
        <v>3013</v>
      </c>
      <c r="BK4411" s="93" t="s">
        <v>3013</v>
      </c>
      <c r="BL4411" s="100" t="s">
        <v>302</v>
      </c>
      <c r="BM4411" s="95" t="s">
        <v>308</v>
      </c>
    </row>
    <row r="4412" spans="53:65" ht="15" x14ac:dyDescent="0.25">
      <c r="BA4412" s="91" t="s">
        <v>8245</v>
      </c>
      <c r="BB4412" s="91" t="s">
        <v>361</v>
      </c>
      <c r="BC4412" s="91" t="s">
        <v>8149</v>
      </c>
      <c r="BD4412" s="423" t="s">
        <v>1301</v>
      </c>
      <c r="BF4412" s="93" t="s">
        <v>8119</v>
      </c>
      <c r="BG4412" s="311" t="s">
        <v>8244</v>
      </c>
      <c r="BH4412" s="93" t="str">
        <f t="shared" si="134"/>
        <v>Wisconsin Trempealeau</v>
      </c>
      <c r="BI4412" s="93" t="s">
        <v>3016</v>
      </c>
      <c r="BJ4412" s="93" t="s">
        <v>4565</v>
      </c>
      <c r="BK4412" s="93" t="s">
        <v>4565</v>
      </c>
      <c r="BL4412" s="100" t="s">
        <v>4566</v>
      </c>
      <c r="BM4412" s="95" t="s">
        <v>308</v>
      </c>
    </row>
    <row r="4413" spans="53:65" ht="15" x14ac:dyDescent="0.25">
      <c r="BA4413" s="90" t="s">
        <v>8246</v>
      </c>
      <c r="BB4413" s="90" t="s">
        <v>361</v>
      </c>
      <c r="BC4413" s="90" t="s">
        <v>7868</v>
      </c>
      <c r="BD4413" s="423" t="s">
        <v>1301</v>
      </c>
      <c r="BF4413" s="93" t="s">
        <v>8119</v>
      </c>
      <c r="BG4413" s="311" t="s">
        <v>4427</v>
      </c>
      <c r="BH4413" s="93" t="str">
        <f t="shared" si="134"/>
        <v>Wisconsin Vernon</v>
      </c>
      <c r="BI4413" s="93" t="s">
        <v>446</v>
      </c>
      <c r="BJ4413" s="93" t="s">
        <v>3013</v>
      </c>
      <c r="BK4413" s="93" t="s">
        <v>3013</v>
      </c>
      <c r="BL4413" s="100" t="s">
        <v>302</v>
      </c>
      <c r="BM4413" s="95" t="s">
        <v>308</v>
      </c>
    </row>
    <row r="4414" spans="53:65" ht="15" x14ac:dyDescent="0.25">
      <c r="BA4414" s="90" t="s">
        <v>8247</v>
      </c>
      <c r="BB4414" s="90" t="s">
        <v>361</v>
      </c>
      <c r="BC4414" s="90" t="s">
        <v>8149</v>
      </c>
      <c r="BD4414" s="423" t="s">
        <v>1301</v>
      </c>
      <c r="BF4414" s="93" t="s">
        <v>8119</v>
      </c>
      <c r="BG4414" s="311" t="s">
        <v>4427</v>
      </c>
      <c r="BH4414" s="93" t="str">
        <f t="shared" si="134"/>
        <v>Wisconsin Vernon</v>
      </c>
      <c r="BI4414" s="93" t="s">
        <v>3016</v>
      </c>
      <c r="BJ4414" s="93" t="s">
        <v>3034</v>
      </c>
      <c r="BK4414" s="93" t="s">
        <v>3034</v>
      </c>
      <c r="BL4414" s="100" t="s">
        <v>3035</v>
      </c>
      <c r="BM4414" s="95" t="s">
        <v>308</v>
      </c>
    </row>
    <row r="4415" spans="53:65" ht="15" x14ac:dyDescent="0.25">
      <c r="BA4415" s="91" t="s">
        <v>8248</v>
      </c>
      <c r="BB4415" s="91" t="s">
        <v>361</v>
      </c>
      <c r="BC4415" s="91" t="s">
        <v>8149</v>
      </c>
      <c r="BD4415" s="423" t="s">
        <v>1301</v>
      </c>
      <c r="BF4415" s="93" t="s">
        <v>8119</v>
      </c>
      <c r="BG4415" s="311" t="s">
        <v>8249</v>
      </c>
      <c r="BH4415" s="93" t="str">
        <f t="shared" si="134"/>
        <v>Wisconsin Vilas</v>
      </c>
      <c r="BI4415" s="93" t="s">
        <v>3016</v>
      </c>
      <c r="BJ4415" s="93" t="s">
        <v>4564</v>
      </c>
      <c r="BK4415" s="93" t="s">
        <v>3034</v>
      </c>
      <c r="BL4415" s="100" t="s">
        <v>3035</v>
      </c>
      <c r="BM4415" s="95" t="s">
        <v>308</v>
      </c>
    </row>
    <row r="4416" spans="53:65" ht="15" x14ac:dyDescent="0.25">
      <c r="BA4416" s="90" t="s">
        <v>8250</v>
      </c>
      <c r="BB4416" s="90" t="s">
        <v>361</v>
      </c>
      <c r="BC4416" s="90" t="s">
        <v>8149</v>
      </c>
      <c r="BD4416" s="423" t="s">
        <v>1301</v>
      </c>
      <c r="BF4416" s="93" t="s">
        <v>8119</v>
      </c>
      <c r="BG4416" s="311" t="s">
        <v>6833</v>
      </c>
      <c r="BH4416" s="93" t="str">
        <f t="shared" si="134"/>
        <v>Wisconsin Walworth</v>
      </c>
      <c r="BI4416" s="93" t="s">
        <v>446</v>
      </c>
      <c r="BJ4416" s="93" t="s">
        <v>3013</v>
      </c>
      <c r="BK4416" s="93" t="s">
        <v>3013</v>
      </c>
      <c r="BL4416" s="100" t="s">
        <v>302</v>
      </c>
      <c r="BM4416" s="95" t="s">
        <v>308</v>
      </c>
    </row>
    <row r="4417" spans="53:65" ht="15" x14ac:dyDescent="0.25">
      <c r="BA4417" s="91" t="s">
        <v>8251</v>
      </c>
      <c r="BB4417" s="91" t="s">
        <v>361</v>
      </c>
      <c r="BC4417" s="91" t="s">
        <v>8149</v>
      </c>
      <c r="BD4417" s="423" t="s">
        <v>1301</v>
      </c>
      <c r="BF4417" s="93" t="s">
        <v>8119</v>
      </c>
      <c r="BG4417" s="311" t="s">
        <v>6833</v>
      </c>
      <c r="BH4417" s="93" t="str">
        <f t="shared" si="134"/>
        <v>Wisconsin Walworth</v>
      </c>
      <c r="BI4417" s="93" t="s">
        <v>3016</v>
      </c>
      <c r="BJ4417" s="93" t="s">
        <v>3034</v>
      </c>
      <c r="BK4417" s="93" t="s">
        <v>3034</v>
      </c>
      <c r="BL4417" s="100" t="s">
        <v>3035</v>
      </c>
      <c r="BM4417" s="95" t="s">
        <v>308</v>
      </c>
    </row>
    <row r="4418" spans="53:65" ht="15" x14ac:dyDescent="0.25">
      <c r="BA4418" s="91" t="s">
        <v>8252</v>
      </c>
      <c r="BB4418" s="91" t="s">
        <v>361</v>
      </c>
      <c r="BC4418" s="91" t="s">
        <v>8149</v>
      </c>
      <c r="BD4418" s="423" t="s">
        <v>1301</v>
      </c>
      <c r="BF4418" s="93" t="s">
        <v>8119</v>
      </c>
      <c r="BG4418" s="311" t="s">
        <v>8253</v>
      </c>
      <c r="BH4418" s="93" t="str">
        <f t="shared" si="134"/>
        <v>Wisconsin Washburn</v>
      </c>
      <c r="BI4418" s="93" t="s">
        <v>3016</v>
      </c>
      <c r="BJ4418" s="93" t="s">
        <v>4565</v>
      </c>
      <c r="BK4418" s="93" t="s">
        <v>4565</v>
      </c>
      <c r="BL4418" s="100" t="s">
        <v>4566</v>
      </c>
      <c r="BM4418" s="95" t="s">
        <v>308</v>
      </c>
    </row>
    <row r="4419" spans="53:65" ht="15" x14ac:dyDescent="0.25">
      <c r="BA4419" s="90" t="s">
        <v>8254</v>
      </c>
      <c r="BB4419" s="90" t="s">
        <v>361</v>
      </c>
      <c r="BC4419" s="90" t="s">
        <v>7868</v>
      </c>
      <c r="BD4419" s="423" t="s">
        <v>1301</v>
      </c>
      <c r="BF4419" s="93" t="s">
        <v>8119</v>
      </c>
      <c r="BG4419" s="311" t="s">
        <v>1083</v>
      </c>
      <c r="BH4419" s="93" t="str">
        <f t="shared" si="134"/>
        <v>Wisconsin Washington</v>
      </c>
      <c r="BI4419" s="93" t="s">
        <v>446</v>
      </c>
      <c r="BJ4419" s="93" t="s">
        <v>3013</v>
      </c>
      <c r="BK4419" s="93" t="s">
        <v>3013</v>
      </c>
      <c r="BL4419" s="100" t="s">
        <v>302</v>
      </c>
      <c r="BM4419" s="95" t="s">
        <v>308</v>
      </c>
    </row>
    <row r="4420" spans="53:65" ht="15" x14ac:dyDescent="0.25">
      <c r="BA4420" s="91" t="s">
        <v>8255</v>
      </c>
      <c r="BB4420" s="91" t="s">
        <v>361</v>
      </c>
      <c r="BC4420" s="91" t="s">
        <v>8149</v>
      </c>
      <c r="BD4420" s="423" t="s">
        <v>1301</v>
      </c>
      <c r="BF4420" s="93" t="s">
        <v>8119</v>
      </c>
      <c r="BG4420" s="311" t="s">
        <v>1083</v>
      </c>
      <c r="BH4420" s="93" t="str">
        <f t="shared" si="134"/>
        <v>Wisconsin Washington</v>
      </c>
      <c r="BI4420" s="93" t="s">
        <v>3016</v>
      </c>
      <c r="BJ4420" s="93" t="s">
        <v>3034</v>
      </c>
      <c r="BK4420" s="93" t="s">
        <v>3034</v>
      </c>
      <c r="BL4420" s="100" t="s">
        <v>3035</v>
      </c>
      <c r="BM4420" s="95" t="s">
        <v>308</v>
      </c>
    </row>
    <row r="4421" spans="53:65" ht="15" x14ac:dyDescent="0.25">
      <c r="BA4421" s="90" t="s">
        <v>8256</v>
      </c>
      <c r="BB4421" s="90" t="s">
        <v>361</v>
      </c>
      <c r="BC4421" s="90" t="s">
        <v>8149</v>
      </c>
      <c r="BD4421" s="423" t="s">
        <v>1301</v>
      </c>
      <c r="BF4421" s="93" t="s">
        <v>8119</v>
      </c>
      <c r="BG4421" s="311" t="s">
        <v>8257</v>
      </c>
      <c r="BH4421" s="93" t="str">
        <f t="shared" si="134"/>
        <v>Wisconsin Waukesha</v>
      </c>
      <c r="BI4421" s="93" t="s">
        <v>446</v>
      </c>
      <c r="BJ4421" s="93" t="s">
        <v>3013</v>
      </c>
      <c r="BK4421" s="93" t="s">
        <v>3013</v>
      </c>
      <c r="BL4421" s="100" t="s">
        <v>302</v>
      </c>
      <c r="BM4421" s="95" t="s">
        <v>308</v>
      </c>
    </row>
    <row r="4422" spans="53:65" ht="15" x14ac:dyDescent="0.25">
      <c r="BA4422" s="91" t="s">
        <v>8258</v>
      </c>
      <c r="BB4422" s="91" t="s">
        <v>361</v>
      </c>
      <c r="BC4422" s="91" t="s">
        <v>8149</v>
      </c>
      <c r="BD4422" s="423" t="s">
        <v>1301</v>
      </c>
      <c r="BF4422" s="93" t="s">
        <v>8119</v>
      </c>
      <c r="BG4422" s="311" t="s">
        <v>8257</v>
      </c>
      <c r="BH4422" s="93" t="str">
        <f t="shared" si="134"/>
        <v>Wisconsin Waukesha</v>
      </c>
      <c r="BI4422" s="93" t="s">
        <v>3016</v>
      </c>
      <c r="BJ4422" s="93" t="s">
        <v>3034</v>
      </c>
      <c r="BK4422" s="93" t="s">
        <v>3034</v>
      </c>
      <c r="BL4422" s="100" t="s">
        <v>3035</v>
      </c>
      <c r="BM4422" s="95" t="s">
        <v>308</v>
      </c>
    </row>
    <row r="4423" spans="53:65" ht="15" x14ac:dyDescent="0.25">
      <c r="BA4423" s="90" t="s">
        <v>8259</v>
      </c>
      <c r="BB4423" s="90" t="s">
        <v>361</v>
      </c>
      <c r="BC4423" s="90" t="s">
        <v>7868</v>
      </c>
      <c r="BD4423" s="423" t="s">
        <v>1301</v>
      </c>
      <c r="BF4423" s="93" t="s">
        <v>8119</v>
      </c>
      <c r="BG4423" s="311" t="s">
        <v>8260</v>
      </c>
      <c r="BH4423" s="93" t="str">
        <f t="shared" si="134"/>
        <v>Wisconsin Waupaca</v>
      </c>
      <c r="BI4423" s="93" t="s">
        <v>446</v>
      </c>
      <c r="BJ4423" s="93" t="s">
        <v>3013</v>
      </c>
      <c r="BK4423" s="93" t="s">
        <v>3013</v>
      </c>
      <c r="BL4423" s="100" t="s">
        <v>302</v>
      </c>
      <c r="BM4423" s="95" t="s">
        <v>308</v>
      </c>
    </row>
    <row r="4424" spans="53:65" ht="15" x14ac:dyDescent="0.25">
      <c r="BA4424" s="90" t="s">
        <v>8261</v>
      </c>
      <c r="BB4424" s="90" t="s">
        <v>361</v>
      </c>
      <c r="BC4424" s="90" t="s">
        <v>8149</v>
      </c>
      <c r="BD4424" s="423" t="s">
        <v>1301</v>
      </c>
      <c r="BF4424" s="93" t="s">
        <v>8119</v>
      </c>
      <c r="BG4424" s="311" t="s">
        <v>8260</v>
      </c>
      <c r="BH4424" s="93" t="str">
        <f t="shared" ref="BH4424:BH4453" si="135">_xlfn.CONCAT(BF4424," ",BG4424)</f>
        <v>Wisconsin Waupaca</v>
      </c>
      <c r="BI4424" s="93" t="s">
        <v>3016</v>
      </c>
      <c r="BJ4424" s="93" t="s">
        <v>4564</v>
      </c>
      <c r="BK4424" s="93" t="s">
        <v>3034</v>
      </c>
      <c r="BL4424" s="100" t="s">
        <v>3035</v>
      </c>
      <c r="BM4424" s="95" t="s">
        <v>308</v>
      </c>
    </row>
    <row r="4425" spans="53:65" ht="15" x14ac:dyDescent="0.25">
      <c r="BA4425" s="91" t="s">
        <v>8262</v>
      </c>
      <c r="BB4425" s="91" t="s">
        <v>361</v>
      </c>
      <c r="BC4425" s="91" t="s">
        <v>8263</v>
      </c>
      <c r="BD4425" s="423" t="s">
        <v>1301</v>
      </c>
      <c r="BF4425" s="93" t="s">
        <v>8119</v>
      </c>
      <c r="BG4425" s="311" t="s">
        <v>8264</v>
      </c>
      <c r="BH4425" s="93" t="str">
        <f t="shared" si="135"/>
        <v>Wisconsin Waushara</v>
      </c>
      <c r="BI4425" s="93" t="s">
        <v>446</v>
      </c>
      <c r="BJ4425" s="93" t="s">
        <v>3013</v>
      </c>
      <c r="BK4425" s="93" t="s">
        <v>3013</v>
      </c>
      <c r="BL4425" s="100" t="s">
        <v>302</v>
      </c>
      <c r="BM4425" s="95" t="s">
        <v>308</v>
      </c>
    </row>
    <row r="4426" spans="53:65" ht="15" x14ac:dyDescent="0.25">
      <c r="BA4426" s="90" t="s">
        <v>8265</v>
      </c>
      <c r="BB4426" s="90" t="s">
        <v>361</v>
      </c>
      <c r="BC4426" s="90" t="s">
        <v>7871</v>
      </c>
      <c r="BD4426" s="423" t="s">
        <v>1301</v>
      </c>
      <c r="BF4426" s="93" t="s">
        <v>8119</v>
      </c>
      <c r="BG4426" s="311" t="s">
        <v>8264</v>
      </c>
      <c r="BH4426" s="93" t="str">
        <f t="shared" si="135"/>
        <v>Wisconsin Waushara</v>
      </c>
      <c r="BI4426" s="93" t="s">
        <v>3016</v>
      </c>
      <c r="BJ4426" s="93" t="s">
        <v>4564</v>
      </c>
      <c r="BK4426" s="93" t="s">
        <v>3034</v>
      </c>
      <c r="BL4426" s="100" t="s">
        <v>3035</v>
      </c>
      <c r="BM4426" s="95" t="s">
        <v>308</v>
      </c>
    </row>
    <row r="4427" spans="53:65" ht="15" x14ac:dyDescent="0.25">
      <c r="BA4427" s="91" t="s">
        <v>8266</v>
      </c>
      <c r="BB4427" s="91" t="s">
        <v>361</v>
      </c>
      <c r="BC4427" s="91" t="s">
        <v>7871</v>
      </c>
      <c r="BD4427" s="423" t="s">
        <v>1301</v>
      </c>
      <c r="BF4427" s="93" t="s">
        <v>8119</v>
      </c>
      <c r="BG4427" s="311" t="s">
        <v>3385</v>
      </c>
      <c r="BH4427" s="93" t="str">
        <f t="shared" si="135"/>
        <v>Wisconsin Winnebago</v>
      </c>
      <c r="BI4427" s="93" t="s">
        <v>446</v>
      </c>
      <c r="BJ4427" s="93" t="s">
        <v>3013</v>
      </c>
      <c r="BK4427" s="93" t="s">
        <v>3013</v>
      </c>
      <c r="BL4427" s="100" t="s">
        <v>302</v>
      </c>
      <c r="BM4427" s="95" t="s">
        <v>308</v>
      </c>
    </row>
    <row r="4428" spans="53:65" ht="15" x14ac:dyDescent="0.25">
      <c r="BA4428" s="91" t="s">
        <v>8267</v>
      </c>
      <c r="BB4428" s="91" t="s">
        <v>361</v>
      </c>
      <c r="BC4428" s="91" t="s">
        <v>8263</v>
      </c>
      <c r="BD4428" s="423" t="s">
        <v>1301</v>
      </c>
      <c r="BF4428" s="93" t="s">
        <v>8119</v>
      </c>
      <c r="BG4428" s="311" t="s">
        <v>3385</v>
      </c>
      <c r="BH4428" s="93" t="str">
        <f t="shared" si="135"/>
        <v>Wisconsin Winnebago</v>
      </c>
      <c r="BI4428" s="93" t="s">
        <v>3016</v>
      </c>
      <c r="BJ4428" s="93" t="s">
        <v>4564</v>
      </c>
      <c r="BK4428" s="93" t="s">
        <v>3034</v>
      </c>
      <c r="BL4428" s="100" t="s">
        <v>3035</v>
      </c>
      <c r="BM4428" s="95" t="s">
        <v>308</v>
      </c>
    </row>
    <row r="4429" spans="53:65" ht="15" x14ac:dyDescent="0.25">
      <c r="BA4429" s="90" t="s">
        <v>8268</v>
      </c>
      <c r="BB4429" s="90" t="s">
        <v>361</v>
      </c>
      <c r="BC4429" s="90" t="s">
        <v>8263</v>
      </c>
      <c r="BD4429" s="423" t="s">
        <v>1301</v>
      </c>
      <c r="BF4429" s="93" t="s">
        <v>8119</v>
      </c>
      <c r="BG4429" s="311" t="s">
        <v>6288</v>
      </c>
      <c r="BH4429" s="93" t="str">
        <f t="shared" si="135"/>
        <v>Wisconsin Wood</v>
      </c>
      <c r="BI4429" s="93" t="s">
        <v>446</v>
      </c>
      <c r="BJ4429" s="93" t="s">
        <v>3013</v>
      </c>
      <c r="BK4429" s="93" t="s">
        <v>3013</v>
      </c>
      <c r="BL4429" s="100" t="s">
        <v>302</v>
      </c>
      <c r="BM4429" s="95" t="s">
        <v>308</v>
      </c>
    </row>
    <row r="4430" spans="53:65" ht="15" x14ac:dyDescent="0.25">
      <c r="BA4430" s="91" t="s">
        <v>8269</v>
      </c>
      <c r="BB4430" s="91" t="s">
        <v>361</v>
      </c>
      <c r="BC4430" s="91" t="s">
        <v>8263</v>
      </c>
      <c r="BD4430" s="423" t="s">
        <v>1301</v>
      </c>
      <c r="BF4430" s="93" t="s">
        <v>8119</v>
      </c>
      <c r="BG4430" s="311" t="s">
        <v>6288</v>
      </c>
      <c r="BH4430" s="93" t="str">
        <f t="shared" si="135"/>
        <v>Wisconsin Wood</v>
      </c>
      <c r="BI4430" s="93" t="s">
        <v>3016</v>
      </c>
      <c r="BJ4430" s="93" t="s">
        <v>4564</v>
      </c>
      <c r="BK4430" s="93" t="s">
        <v>3034</v>
      </c>
      <c r="BL4430" s="100" t="s">
        <v>3035</v>
      </c>
      <c r="BM4430" s="95" t="s">
        <v>308</v>
      </c>
    </row>
    <row r="4431" spans="53:65" ht="15" x14ac:dyDescent="0.25">
      <c r="BA4431" s="90" t="s">
        <v>8270</v>
      </c>
      <c r="BB4431" s="90" t="s">
        <v>361</v>
      </c>
      <c r="BC4431" s="90" t="s">
        <v>8263</v>
      </c>
      <c r="BD4431" s="423" t="s">
        <v>1301</v>
      </c>
      <c r="BF4431" s="18" t="s">
        <v>5710</v>
      </c>
      <c r="BG4431" s="312" t="s">
        <v>5618</v>
      </c>
      <c r="BH4431" s="93" t="str">
        <f t="shared" si="135"/>
        <v>Wyoming Albany</v>
      </c>
      <c r="BI4431" s="18" t="s">
        <v>244</v>
      </c>
      <c r="BJ4431" s="18" t="s">
        <v>7519</v>
      </c>
      <c r="BK4431" s="18" t="s">
        <v>7520</v>
      </c>
      <c r="BL4431" s="100" t="s">
        <v>5562</v>
      </c>
      <c r="BM4431" s="94" t="s">
        <v>305</v>
      </c>
    </row>
    <row r="4432" spans="53:65" ht="15" x14ac:dyDescent="0.25">
      <c r="BA4432" s="90" t="s">
        <v>8271</v>
      </c>
      <c r="BB4432" s="90" t="s">
        <v>361</v>
      </c>
      <c r="BC4432" s="90" t="s">
        <v>8263</v>
      </c>
      <c r="BD4432" s="423" t="s">
        <v>1301</v>
      </c>
      <c r="BF4432" s="18" t="s">
        <v>5710</v>
      </c>
      <c r="BG4432" s="312" t="s">
        <v>5253</v>
      </c>
      <c r="BH4432" s="93" t="str">
        <f t="shared" si="135"/>
        <v>Wyoming Big Horn</v>
      </c>
      <c r="BI4432" s="18" t="s">
        <v>244</v>
      </c>
      <c r="BJ4432" s="18" t="s">
        <v>7519</v>
      </c>
      <c r="BK4432" s="18" t="s">
        <v>7520</v>
      </c>
      <c r="BL4432" s="100" t="s">
        <v>5562</v>
      </c>
      <c r="BM4432" s="94" t="s">
        <v>305</v>
      </c>
    </row>
    <row r="4433" spans="53:65" ht="15" x14ac:dyDescent="0.25">
      <c r="BA4433" s="91" t="s">
        <v>8272</v>
      </c>
      <c r="BB4433" s="91" t="s">
        <v>361</v>
      </c>
      <c r="BC4433" s="91" t="s">
        <v>8263</v>
      </c>
      <c r="BD4433" s="423" t="s">
        <v>1301</v>
      </c>
      <c r="BF4433" s="18" t="s">
        <v>5710</v>
      </c>
      <c r="BG4433" s="312" t="s">
        <v>4024</v>
      </c>
      <c r="BH4433" s="93" t="str">
        <f t="shared" si="135"/>
        <v>Wyoming Campbell</v>
      </c>
      <c r="BI4433" s="18" t="s">
        <v>244</v>
      </c>
      <c r="BJ4433" s="18" t="s">
        <v>7519</v>
      </c>
      <c r="BK4433" s="18" t="s">
        <v>7520</v>
      </c>
      <c r="BL4433" s="100" t="s">
        <v>5562</v>
      </c>
      <c r="BM4433" s="94" t="s">
        <v>305</v>
      </c>
    </row>
    <row r="4434" spans="53:65" ht="15" x14ac:dyDescent="0.25">
      <c r="BA4434" s="90" t="s">
        <v>8273</v>
      </c>
      <c r="BB4434" s="90" t="s">
        <v>361</v>
      </c>
      <c r="BC4434" s="90" t="s">
        <v>8263</v>
      </c>
      <c r="BD4434" s="423" t="s">
        <v>1301</v>
      </c>
      <c r="BF4434" s="18" t="s">
        <v>5710</v>
      </c>
      <c r="BG4434" s="312" t="s">
        <v>5259</v>
      </c>
      <c r="BH4434" s="93" t="str">
        <f t="shared" si="135"/>
        <v>Wyoming Carbon</v>
      </c>
      <c r="BI4434" s="18" t="s">
        <v>244</v>
      </c>
      <c r="BJ4434" s="18" t="s">
        <v>8274</v>
      </c>
      <c r="BK4434" s="18" t="s">
        <v>1650</v>
      </c>
      <c r="BL4434" s="100" t="s">
        <v>1651</v>
      </c>
      <c r="BM4434" s="94" t="s">
        <v>1125</v>
      </c>
    </row>
    <row r="4435" spans="53:65" ht="15" x14ac:dyDescent="0.25">
      <c r="BA4435" s="91" t="s">
        <v>8275</v>
      </c>
      <c r="BB4435" s="91" t="s">
        <v>361</v>
      </c>
      <c r="BC4435" s="91" t="s">
        <v>7871</v>
      </c>
      <c r="BD4435" s="423" t="s">
        <v>1301</v>
      </c>
      <c r="BF4435" s="18" t="s">
        <v>5710</v>
      </c>
      <c r="BG4435" s="312" t="s">
        <v>8276</v>
      </c>
      <c r="BH4435" s="93" t="str">
        <f t="shared" si="135"/>
        <v>Wyoming Converse</v>
      </c>
      <c r="BI4435" s="18" t="s">
        <v>244</v>
      </c>
      <c r="BJ4435" s="18" t="s">
        <v>7519</v>
      </c>
      <c r="BK4435" s="18" t="s">
        <v>7520</v>
      </c>
      <c r="BL4435" s="100" t="s">
        <v>5562</v>
      </c>
      <c r="BM4435" s="94" t="s">
        <v>305</v>
      </c>
    </row>
    <row r="4436" spans="53:65" ht="15" x14ac:dyDescent="0.25">
      <c r="BA4436" s="91" t="s">
        <v>8277</v>
      </c>
      <c r="BB4436" s="91" t="s">
        <v>361</v>
      </c>
      <c r="BC4436" s="91" t="s">
        <v>8263</v>
      </c>
      <c r="BD4436" s="423" t="s">
        <v>1301</v>
      </c>
      <c r="BF4436" s="18" t="s">
        <v>5710</v>
      </c>
      <c r="BG4436" s="312" t="s">
        <v>6427</v>
      </c>
      <c r="BH4436" s="93" t="str">
        <f t="shared" si="135"/>
        <v>Wyoming Crook</v>
      </c>
      <c r="BI4436" s="18" t="s">
        <v>244</v>
      </c>
      <c r="BJ4436" s="18" t="s">
        <v>7519</v>
      </c>
      <c r="BK4436" s="18" t="s">
        <v>7520</v>
      </c>
      <c r="BL4436" s="100" t="s">
        <v>5562</v>
      </c>
      <c r="BM4436" s="94" t="s">
        <v>305</v>
      </c>
    </row>
    <row r="4437" spans="53:65" ht="15" x14ac:dyDescent="0.25">
      <c r="BA4437" s="90" t="s">
        <v>8278</v>
      </c>
      <c r="BB4437" s="90" t="s">
        <v>361</v>
      </c>
      <c r="BC4437" s="90" t="s">
        <v>8149</v>
      </c>
      <c r="BD4437" s="423" t="s">
        <v>1301</v>
      </c>
      <c r="BF4437" s="18" t="s">
        <v>5710</v>
      </c>
      <c r="BG4437" s="312" t="s">
        <v>1639</v>
      </c>
      <c r="BH4437" s="93" t="str">
        <f t="shared" si="135"/>
        <v>Wyoming Fremont</v>
      </c>
      <c r="BI4437" s="18" t="s">
        <v>244</v>
      </c>
      <c r="BJ4437" s="18" t="s">
        <v>7519</v>
      </c>
      <c r="BK4437" s="18" t="s">
        <v>7520</v>
      </c>
      <c r="BL4437" s="100" t="s">
        <v>5562</v>
      </c>
      <c r="BM4437" s="94" t="s">
        <v>305</v>
      </c>
    </row>
    <row r="4438" spans="53:65" ht="15" x14ac:dyDescent="0.25">
      <c r="BA4438" s="91" t="s">
        <v>8279</v>
      </c>
      <c r="BB4438" s="91" t="s">
        <v>361</v>
      </c>
      <c r="BC4438" s="91" t="s">
        <v>7871</v>
      </c>
      <c r="BD4438" s="423" t="s">
        <v>1301</v>
      </c>
      <c r="BF4438" s="18" t="s">
        <v>5710</v>
      </c>
      <c r="BG4438" s="312" t="s">
        <v>8280</v>
      </c>
      <c r="BH4438" s="93" t="str">
        <f t="shared" si="135"/>
        <v>Wyoming Goshen</v>
      </c>
      <c r="BI4438" s="18" t="s">
        <v>244</v>
      </c>
      <c r="BJ4438" s="18" t="s">
        <v>7519</v>
      </c>
      <c r="BK4438" s="18" t="s">
        <v>7520</v>
      </c>
      <c r="BL4438" s="100" t="s">
        <v>5562</v>
      </c>
      <c r="BM4438" s="94" t="s">
        <v>305</v>
      </c>
    </row>
    <row r="4439" spans="53:65" ht="15" x14ac:dyDescent="0.25">
      <c r="BA4439" s="90" t="s">
        <v>8281</v>
      </c>
      <c r="BB4439" s="90" t="s">
        <v>361</v>
      </c>
      <c r="BC4439" s="90" t="s">
        <v>7871</v>
      </c>
      <c r="BD4439" s="423" t="s">
        <v>1301</v>
      </c>
      <c r="BF4439" s="18" t="s">
        <v>5710</v>
      </c>
      <c r="BG4439" s="312" t="s">
        <v>8282</v>
      </c>
      <c r="BH4439" s="93" t="str">
        <f t="shared" si="135"/>
        <v>Wyoming Hot Springs</v>
      </c>
      <c r="BI4439" s="18" t="s">
        <v>244</v>
      </c>
      <c r="BJ4439" s="18" t="s">
        <v>7519</v>
      </c>
      <c r="BK4439" s="18" t="s">
        <v>7520</v>
      </c>
      <c r="BL4439" s="100" t="s">
        <v>5562</v>
      </c>
      <c r="BM4439" s="94" t="s">
        <v>305</v>
      </c>
    </row>
    <row r="4440" spans="53:65" ht="15" x14ac:dyDescent="0.25">
      <c r="BA4440" s="90" t="s">
        <v>8283</v>
      </c>
      <c r="BB4440" s="90" t="s">
        <v>361</v>
      </c>
      <c r="BC4440" s="90" t="s">
        <v>4542</v>
      </c>
      <c r="BD4440" s="423" t="s">
        <v>1301</v>
      </c>
      <c r="BF4440" s="18" t="s">
        <v>5710</v>
      </c>
      <c r="BG4440" s="312" t="s">
        <v>1286</v>
      </c>
      <c r="BH4440" s="93" t="str">
        <f t="shared" si="135"/>
        <v>Wyoming Johnson</v>
      </c>
      <c r="BI4440" s="18" t="s">
        <v>244</v>
      </c>
      <c r="BJ4440" s="18" t="s">
        <v>7519</v>
      </c>
      <c r="BK4440" s="18" t="s">
        <v>7520</v>
      </c>
      <c r="BL4440" s="100" t="s">
        <v>5562</v>
      </c>
      <c r="BM4440" s="94" t="s">
        <v>305</v>
      </c>
    </row>
    <row r="4441" spans="53:65" ht="15" x14ac:dyDescent="0.25">
      <c r="BA4441" s="91" t="s">
        <v>8284</v>
      </c>
      <c r="BB4441" s="91" t="s">
        <v>361</v>
      </c>
      <c r="BC4441" s="91" t="s">
        <v>4542</v>
      </c>
      <c r="BD4441" s="423" t="s">
        <v>1301</v>
      </c>
      <c r="BF4441" s="18" t="s">
        <v>5710</v>
      </c>
      <c r="BG4441" s="312" t="s">
        <v>8285</v>
      </c>
      <c r="BH4441" s="93" t="str">
        <f t="shared" si="135"/>
        <v>Wyoming Laramie</v>
      </c>
      <c r="BI4441" s="18" t="s">
        <v>244</v>
      </c>
      <c r="BJ4441" s="18" t="s">
        <v>7519</v>
      </c>
      <c r="BK4441" s="18" t="s">
        <v>7520</v>
      </c>
      <c r="BL4441" s="100" t="s">
        <v>5562</v>
      </c>
      <c r="BM4441" s="94" t="s">
        <v>305</v>
      </c>
    </row>
    <row r="4442" spans="53:65" ht="15" x14ac:dyDescent="0.25">
      <c r="BA4442" s="90" t="s">
        <v>8286</v>
      </c>
      <c r="BB4442" s="90" t="s">
        <v>361</v>
      </c>
      <c r="BC4442" s="90" t="s">
        <v>7871</v>
      </c>
      <c r="BD4442" s="423" t="s">
        <v>1301</v>
      </c>
      <c r="BF4442" s="18" t="s">
        <v>5710</v>
      </c>
      <c r="BG4442" s="312" t="s">
        <v>1296</v>
      </c>
      <c r="BH4442" s="93" t="str">
        <f t="shared" si="135"/>
        <v>Wyoming Lincoln</v>
      </c>
      <c r="BI4442" s="18" t="s">
        <v>244</v>
      </c>
      <c r="BJ4442" s="18" t="s">
        <v>7519</v>
      </c>
      <c r="BK4442" s="18" t="s">
        <v>2901</v>
      </c>
      <c r="BL4442" s="100" t="s">
        <v>1150</v>
      </c>
      <c r="BM4442" s="94" t="s">
        <v>306</v>
      </c>
    </row>
    <row r="4443" spans="53:65" ht="15" x14ac:dyDescent="0.25">
      <c r="BA4443" s="91" t="s">
        <v>8287</v>
      </c>
      <c r="BB4443" s="91" t="s">
        <v>361</v>
      </c>
      <c r="BC4443" s="91" t="s">
        <v>8263</v>
      </c>
      <c r="BD4443" s="423" t="s">
        <v>1301</v>
      </c>
      <c r="BF4443" s="18" t="s">
        <v>5710</v>
      </c>
      <c r="BG4443" s="312" t="s">
        <v>8288</v>
      </c>
      <c r="BH4443" s="93" t="str">
        <f t="shared" si="135"/>
        <v>Wyoming Natrona</v>
      </c>
      <c r="BI4443" s="18" t="s">
        <v>244</v>
      </c>
      <c r="BJ4443" s="18" t="s">
        <v>7519</v>
      </c>
      <c r="BK4443" s="18" t="s">
        <v>7520</v>
      </c>
      <c r="BL4443" s="100" t="s">
        <v>5562</v>
      </c>
      <c r="BM4443" s="94" t="s">
        <v>305</v>
      </c>
    </row>
    <row r="4444" spans="53:65" ht="15" x14ac:dyDescent="0.25">
      <c r="BA4444" s="90" t="s">
        <v>8289</v>
      </c>
      <c r="BB4444" s="90" t="s">
        <v>361</v>
      </c>
      <c r="BC4444" s="90" t="s">
        <v>7871</v>
      </c>
      <c r="BD4444" s="423" t="s">
        <v>1301</v>
      </c>
      <c r="BF4444" s="18" t="s">
        <v>5710</v>
      </c>
      <c r="BG4444" s="312" t="s">
        <v>8290</v>
      </c>
      <c r="BH4444" s="93" t="str">
        <f t="shared" si="135"/>
        <v>Wyoming Niobrara</v>
      </c>
      <c r="BI4444" s="18" t="s">
        <v>244</v>
      </c>
      <c r="BJ4444" s="18" t="s">
        <v>7519</v>
      </c>
      <c r="BK4444" s="18" t="s">
        <v>7520</v>
      </c>
      <c r="BL4444" s="100" t="s">
        <v>5562</v>
      </c>
      <c r="BM4444" s="94" t="s">
        <v>305</v>
      </c>
    </row>
    <row r="4445" spans="53:65" ht="15" x14ac:dyDescent="0.25">
      <c r="BA4445" s="91" t="s">
        <v>8291</v>
      </c>
      <c r="BB4445" s="91" t="s">
        <v>361</v>
      </c>
      <c r="BC4445" s="91" t="s">
        <v>8263</v>
      </c>
      <c r="BD4445" s="423" t="s">
        <v>1301</v>
      </c>
      <c r="BF4445" s="18" t="s">
        <v>5710</v>
      </c>
      <c r="BG4445" s="312" t="s">
        <v>1711</v>
      </c>
      <c r="BH4445" s="93" t="str">
        <f t="shared" ref="BH4445" si="136">_xlfn.CONCAT(BF4445," ",BG4445)</f>
        <v>Wyoming Park</v>
      </c>
      <c r="BI4445" s="18" t="s">
        <v>244</v>
      </c>
      <c r="BJ4445" s="18" t="s">
        <v>7519</v>
      </c>
      <c r="BK4445" s="18" t="s">
        <v>7520</v>
      </c>
      <c r="BL4445" s="100" t="s">
        <v>5562</v>
      </c>
      <c r="BM4445" s="94" t="s">
        <v>305</v>
      </c>
    </row>
    <row r="4446" spans="53:65" ht="15" x14ac:dyDescent="0.25">
      <c r="BA4446" s="90" t="s">
        <v>8292</v>
      </c>
      <c r="BB4446" s="90" t="s">
        <v>361</v>
      </c>
      <c r="BC4446" s="90" t="s">
        <v>8149</v>
      </c>
      <c r="BD4446" s="423" t="s">
        <v>1301</v>
      </c>
      <c r="BF4446" s="18" t="s">
        <v>5710</v>
      </c>
      <c r="BG4446" s="312" t="s">
        <v>5195</v>
      </c>
      <c r="BH4446" s="93" t="str">
        <f t="shared" si="135"/>
        <v>Wyoming Platte</v>
      </c>
      <c r="BI4446" s="18" t="s">
        <v>244</v>
      </c>
      <c r="BJ4446" s="18" t="s">
        <v>7519</v>
      </c>
      <c r="BK4446" s="18" t="s">
        <v>7520</v>
      </c>
      <c r="BL4446" s="100" t="s">
        <v>5562</v>
      </c>
      <c r="BM4446" s="94" t="s">
        <v>305</v>
      </c>
    </row>
    <row r="4447" spans="53:65" ht="15" x14ac:dyDescent="0.25">
      <c r="BA4447" s="91" t="s">
        <v>8293</v>
      </c>
      <c r="BB4447" s="91" t="s">
        <v>361</v>
      </c>
      <c r="BC4447" s="91" t="s">
        <v>7871</v>
      </c>
      <c r="BD4447" s="423" t="s">
        <v>1301</v>
      </c>
      <c r="BF4447" s="18" t="s">
        <v>5710</v>
      </c>
      <c r="BG4447" s="312" t="s">
        <v>3938</v>
      </c>
      <c r="BH4447" s="93" t="str">
        <f t="shared" si="135"/>
        <v>Wyoming Sheridan</v>
      </c>
      <c r="BI4447" s="18" t="s">
        <v>244</v>
      </c>
      <c r="BJ4447" s="18" t="s">
        <v>7519</v>
      </c>
      <c r="BK4447" s="18" t="s">
        <v>7520</v>
      </c>
      <c r="BL4447" s="100" t="s">
        <v>5562</v>
      </c>
      <c r="BM4447" s="94" t="s">
        <v>305</v>
      </c>
    </row>
    <row r="4448" spans="53:65" ht="15" x14ac:dyDescent="0.25">
      <c r="BA4448" s="90" t="s">
        <v>8294</v>
      </c>
      <c r="BB4448" s="90" t="s">
        <v>361</v>
      </c>
      <c r="BC4448" s="90" t="s">
        <v>8263</v>
      </c>
      <c r="BD4448" s="423" t="s">
        <v>1301</v>
      </c>
      <c r="BF4448" s="18" t="s">
        <v>5710</v>
      </c>
      <c r="BG4448" s="312" t="s">
        <v>8295</v>
      </c>
      <c r="BH4448" s="93" t="str">
        <f t="shared" si="135"/>
        <v>Wyoming Sublette</v>
      </c>
      <c r="BI4448" s="18" t="s">
        <v>244</v>
      </c>
      <c r="BJ4448" s="18" t="s">
        <v>7519</v>
      </c>
      <c r="BK4448" s="18" t="s">
        <v>7520</v>
      </c>
      <c r="BL4448" s="100" t="s">
        <v>5562</v>
      </c>
      <c r="BM4448" s="94" t="s">
        <v>305</v>
      </c>
    </row>
    <row r="4449" spans="53:65" ht="15" x14ac:dyDescent="0.25">
      <c r="BA4449" s="91" t="s">
        <v>8296</v>
      </c>
      <c r="BB4449" s="91" t="s">
        <v>361</v>
      </c>
      <c r="BC4449" s="91" t="s">
        <v>8149</v>
      </c>
      <c r="BD4449" s="423" t="s">
        <v>1301</v>
      </c>
      <c r="BF4449" s="18" t="s">
        <v>5710</v>
      </c>
      <c r="BG4449" s="312" t="s">
        <v>8297</v>
      </c>
      <c r="BH4449" s="93" t="str">
        <f t="shared" si="135"/>
        <v>Wyoming Sweetwater</v>
      </c>
      <c r="BI4449" s="18" t="s">
        <v>244</v>
      </c>
      <c r="BJ4449" s="18" t="s">
        <v>8274</v>
      </c>
      <c r="BK4449" s="18" t="s">
        <v>1650</v>
      </c>
      <c r="BL4449" s="100" t="s">
        <v>1651</v>
      </c>
      <c r="BM4449" s="94" t="s">
        <v>1125</v>
      </c>
    </row>
    <row r="4450" spans="53:65" ht="15" x14ac:dyDescent="0.25">
      <c r="BA4450" s="90" t="s">
        <v>8298</v>
      </c>
      <c r="BB4450" s="90" t="s">
        <v>361</v>
      </c>
      <c r="BC4450" s="90" t="s">
        <v>7871</v>
      </c>
      <c r="BD4450" s="423" t="s">
        <v>1301</v>
      </c>
      <c r="BF4450" s="18" t="s">
        <v>5710</v>
      </c>
      <c r="BG4450" s="312" t="s">
        <v>3001</v>
      </c>
      <c r="BH4450" s="93" t="str">
        <f t="shared" si="135"/>
        <v>Wyoming Teton</v>
      </c>
      <c r="BI4450" s="18" t="s">
        <v>244</v>
      </c>
      <c r="BJ4450" s="18" t="s">
        <v>7519</v>
      </c>
      <c r="BK4450" s="18" t="s">
        <v>2901</v>
      </c>
      <c r="BL4450" s="100" t="s">
        <v>1150</v>
      </c>
      <c r="BM4450" s="94" t="s">
        <v>306</v>
      </c>
    </row>
    <row r="4451" spans="53:65" ht="15" x14ac:dyDescent="0.25">
      <c r="BA4451" s="91" t="s">
        <v>8299</v>
      </c>
      <c r="BB4451" s="91" t="s">
        <v>361</v>
      </c>
      <c r="BC4451" s="91" t="s">
        <v>7871</v>
      </c>
      <c r="BD4451" s="423" t="s">
        <v>1301</v>
      </c>
      <c r="BF4451" s="18" t="s">
        <v>5710</v>
      </c>
      <c r="BG4451" s="312" t="s">
        <v>8300</v>
      </c>
      <c r="BH4451" s="93" t="str">
        <f t="shared" si="135"/>
        <v>Wyoming Uinta</v>
      </c>
      <c r="BI4451" s="18" t="s">
        <v>244</v>
      </c>
      <c r="BJ4451" s="18" t="s">
        <v>8274</v>
      </c>
      <c r="BK4451" s="18" t="s">
        <v>1650</v>
      </c>
      <c r="BL4451" s="100" t="s">
        <v>1651</v>
      </c>
      <c r="BM4451" s="94" t="s">
        <v>1125</v>
      </c>
    </row>
    <row r="4452" spans="53:65" ht="15" x14ac:dyDescent="0.25">
      <c r="BA4452" s="90" t="s">
        <v>8301</v>
      </c>
      <c r="BB4452" s="90" t="s">
        <v>361</v>
      </c>
      <c r="BC4452" s="90" t="s">
        <v>8263</v>
      </c>
      <c r="BD4452" s="423" t="s">
        <v>1301</v>
      </c>
      <c r="BF4452" s="18" t="s">
        <v>5710</v>
      </c>
      <c r="BG4452" s="312" t="s">
        <v>8302</v>
      </c>
      <c r="BH4452" s="93" t="str">
        <f t="shared" si="135"/>
        <v>Wyoming Washakie</v>
      </c>
      <c r="BI4452" s="18" t="s">
        <v>244</v>
      </c>
      <c r="BJ4452" s="18" t="s">
        <v>7519</v>
      </c>
      <c r="BK4452" s="18" t="s">
        <v>7520</v>
      </c>
      <c r="BL4452" s="100" t="s">
        <v>5562</v>
      </c>
      <c r="BM4452" s="94" t="s">
        <v>305</v>
      </c>
    </row>
    <row r="4453" spans="53:65" ht="15" x14ac:dyDescent="0.25">
      <c r="BA4453" s="91" t="s">
        <v>8303</v>
      </c>
      <c r="BB4453" s="91" t="s">
        <v>361</v>
      </c>
      <c r="BC4453" s="91" t="s">
        <v>8263</v>
      </c>
      <c r="BD4453" s="423" t="s">
        <v>1301</v>
      </c>
      <c r="BF4453" s="18" t="s">
        <v>5710</v>
      </c>
      <c r="BG4453" s="312" t="s">
        <v>8304</v>
      </c>
      <c r="BH4453" s="93" t="str">
        <f t="shared" si="135"/>
        <v>Wyoming Weston</v>
      </c>
      <c r="BI4453" s="18" t="s">
        <v>244</v>
      </c>
      <c r="BJ4453" s="18" t="s">
        <v>7519</v>
      </c>
      <c r="BK4453" s="18" t="s">
        <v>7520</v>
      </c>
      <c r="BL4453" s="100" t="s">
        <v>5562</v>
      </c>
      <c r="BM4453" s="94" t="s">
        <v>305</v>
      </c>
    </row>
    <row r="4454" spans="53:65" ht="15" x14ac:dyDescent="0.25">
      <c r="BA4454" s="91" t="s">
        <v>8305</v>
      </c>
      <c r="BB4454" s="91" t="s">
        <v>361</v>
      </c>
      <c r="BC4454" s="91" t="s">
        <v>7871</v>
      </c>
      <c r="BD4454" s="423" t="s">
        <v>1301</v>
      </c>
      <c r="BM4454" s="47"/>
    </row>
    <row r="4455" spans="53:65" ht="15" x14ac:dyDescent="0.25">
      <c r="BA4455" s="91" t="s">
        <v>8306</v>
      </c>
      <c r="BB4455" s="91" t="s">
        <v>361</v>
      </c>
      <c r="BC4455" s="91" t="s">
        <v>8263</v>
      </c>
      <c r="BD4455" s="423" t="s">
        <v>1301</v>
      </c>
    </row>
    <row r="4456" spans="53:65" ht="15" x14ac:dyDescent="0.25">
      <c r="BA4456" s="90" t="s">
        <v>8307</v>
      </c>
      <c r="BB4456" s="90" t="s">
        <v>361</v>
      </c>
      <c r="BC4456" s="90" t="s">
        <v>8263</v>
      </c>
      <c r="BD4456" s="423" t="s">
        <v>1301</v>
      </c>
    </row>
    <row r="4457" spans="53:65" ht="15" x14ac:dyDescent="0.25">
      <c r="BA4457" s="91" t="s">
        <v>8308</v>
      </c>
      <c r="BB4457" s="91" t="s">
        <v>361</v>
      </c>
      <c r="BC4457" s="91" t="s">
        <v>8263</v>
      </c>
      <c r="BD4457" s="423" t="s">
        <v>1301</v>
      </c>
    </row>
    <row r="4458" spans="53:65" ht="15" x14ac:dyDescent="0.25">
      <c r="BA4458" s="90" t="s">
        <v>8309</v>
      </c>
      <c r="BB4458" s="90" t="s">
        <v>361</v>
      </c>
      <c r="BC4458" s="90" t="s">
        <v>7871</v>
      </c>
      <c r="BD4458" s="423" t="s">
        <v>1301</v>
      </c>
    </row>
    <row r="4459" spans="53:65" ht="15" x14ac:dyDescent="0.25">
      <c r="BA4459" s="91" t="s">
        <v>8310</v>
      </c>
      <c r="BB4459" s="91" t="s">
        <v>361</v>
      </c>
      <c r="BC4459" s="91" t="s">
        <v>8149</v>
      </c>
      <c r="BD4459" s="423" t="s">
        <v>1301</v>
      </c>
    </row>
    <row r="4460" spans="53:65" ht="15" x14ac:dyDescent="0.25">
      <c r="BA4460" s="90" t="s">
        <v>8311</v>
      </c>
      <c r="BB4460" s="90" t="s">
        <v>361</v>
      </c>
      <c r="BC4460" s="90" t="s">
        <v>4542</v>
      </c>
      <c r="BD4460" s="423" t="s">
        <v>1301</v>
      </c>
    </row>
    <row r="4461" spans="53:65" ht="15" x14ac:dyDescent="0.25">
      <c r="BA4461" s="91" t="s">
        <v>8312</v>
      </c>
      <c r="BB4461" s="91" t="s">
        <v>361</v>
      </c>
      <c r="BC4461" s="91" t="s">
        <v>7871</v>
      </c>
      <c r="BD4461" s="423" t="s">
        <v>1301</v>
      </c>
    </row>
    <row r="4462" spans="53:65" ht="15" x14ac:dyDescent="0.25">
      <c r="BA4462" s="90" t="s">
        <v>8313</v>
      </c>
      <c r="BB4462" s="90" t="s">
        <v>361</v>
      </c>
      <c r="BC4462" s="90" t="s">
        <v>8263</v>
      </c>
      <c r="BD4462" s="423" t="s">
        <v>1301</v>
      </c>
    </row>
    <row r="4463" spans="53:65" ht="15" x14ac:dyDescent="0.25">
      <c r="BA4463" s="91" t="s">
        <v>8314</v>
      </c>
      <c r="BB4463" s="91" t="s">
        <v>361</v>
      </c>
      <c r="BC4463" s="91" t="s">
        <v>8263</v>
      </c>
      <c r="BD4463" s="423" t="s">
        <v>1301</v>
      </c>
    </row>
    <row r="4464" spans="53:65" ht="15" x14ac:dyDescent="0.25">
      <c r="BA4464" s="90" t="s">
        <v>8315</v>
      </c>
      <c r="BB4464" s="90" t="s">
        <v>361</v>
      </c>
      <c r="BC4464" s="90" t="s">
        <v>8149</v>
      </c>
      <c r="BD4464" s="423" t="s">
        <v>1301</v>
      </c>
    </row>
    <row r="4465" spans="53:56" ht="15" x14ac:dyDescent="0.25">
      <c r="BA4465" s="91" t="s">
        <v>8316</v>
      </c>
      <c r="BB4465" s="91" t="s">
        <v>361</v>
      </c>
      <c r="BC4465" s="91" t="s">
        <v>8149</v>
      </c>
      <c r="BD4465" s="423" t="s">
        <v>1301</v>
      </c>
    </row>
    <row r="4466" spans="53:56" ht="15" x14ac:dyDescent="0.25">
      <c r="BA4466" s="90" t="s">
        <v>8317</v>
      </c>
      <c r="BB4466" s="90" t="s">
        <v>361</v>
      </c>
      <c r="BC4466" s="90" t="s">
        <v>4542</v>
      </c>
      <c r="BD4466" s="423" t="s">
        <v>1301</v>
      </c>
    </row>
    <row r="4467" spans="53:56" ht="15" x14ac:dyDescent="0.25">
      <c r="BA4467" s="91" t="s">
        <v>8318</v>
      </c>
      <c r="BB4467" s="91" t="s">
        <v>361</v>
      </c>
      <c r="BC4467" s="91" t="s">
        <v>4542</v>
      </c>
      <c r="BD4467" s="423" t="s">
        <v>1301</v>
      </c>
    </row>
    <row r="4468" spans="53:56" ht="15" x14ac:dyDescent="0.25">
      <c r="BA4468" s="90" t="s">
        <v>8319</v>
      </c>
      <c r="BB4468" s="90" t="s">
        <v>361</v>
      </c>
      <c r="BC4468" s="90" t="s">
        <v>4542</v>
      </c>
      <c r="BD4468" s="423" t="s">
        <v>1301</v>
      </c>
    </row>
    <row r="4469" spans="53:56" ht="15" x14ac:dyDescent="0.25">
      <c r="BA4469" s="91" t="s">
        <v>8320</v>
      </c>
      <c r="BB4469" s="91" t="s">
        <v>361</v>
      </c>
      <c r="BC4469" s="91" t="s">
        <v>4542</v>
      </c>
      <c r="BD4469" s="423" t="s">
        <v>1301</v>
      </c>
    </row>
    <row r="4470" spans="53:56" ht="15" x14ac:dyDescent="0.25">
      <c r="BA4470" s="90" t="s">
        <v>8321</v>
      </c>
      <c r="BB4470" s="90" t="s">
        <v>361</v>
      </c>
      <c r="BC4470" s="90" t="s">
        <v>4542</v>
      </c>
      <c r="BD4470" s="423" t="s">
        <v>1301</v>
      </c>
    </row>
    <row r="4471" spans="53:56" ht="15" x14ac:dyDescent="0.25">
      <c r="BA4471" s="91" t="s">
        <v>8322</v>
      </c>
      <c r="BB4471" s="91" t="s">
        <v>361</v>
      </c>
      <c r="BC4471" s="91" t="s">
        <v>4542</v>
      </c>
      <c r="BD4471" s="423" t="s">
        <v>1301</v>
      </c>
    </row>
    <row r="4472" spans="53:56" ht="15" x14ac:dyDescent="0.25">
      <c r="BA4472" s="90" t="s">
        <v>8323</v>
      </c>
      <c r="BB4472" s="90" t="s">
        <v>361</v>
      </c>
      <c r="BC4472" s="90" t="s">
        <v>8149</v>
      </c>
      <c r="BD4472" s="423" t="s">
        <v>1301</v>
      </c>
    </row>
    <row r="4473" spans="53:56" ht="15" x14ac:dyDescent="0.25">
      <c r="BA4473" s="91" t="s">
        <v>8324</v>
      </c>
      <c r="BB4473" s="91" t="s">
        <v>361</v>
      </c>
      <c r="BC4473" s="91" t="s">
        <v>7028</v>
      </c>
      <c r="BD4473" s="423" t="s">
        <v>1301</v>
      </c>
    </row>
    <row r="4474" spans="53:56" ht="15" x14ac:dyDescent="0.25">
      <c r="BA4474" s="90" t="s">
        <v>8325</v>
      </c>
      <c r="BB4474" s="90" t="s">
        <v>361</v>
      </c>
      <c r="BC4474" s="90" t="s">
        <v>8263</v>
      </c>
      <c r="BD4474" s="423" t="s">
        <v>1301</v>
      </c>
    </row>
    <row r="4475" spans="53:56" ht="15" x14ac:dyDescent="0.25">
      <c r="BA4475" s="91" t="s">
        <v>8326</v>
      </c>
      <c r="BB4475" s="91" t="s">
        <v>361</v>
      </c>
      <c r="BC4475" s="91" t="s">
        <v>7871</v>
      </c>
      <c r="BD4475" s="423" t="s">
        <v>1301</v>
      </c>
    </row>
    <row r="4476" spans="53:56" ht="15" x14ac:dyDescent="0.25">
      <c r="BA4476" s="90" t="s">
        <v>8327</v>
      </c>
      <c r="BB4476" s="90" t="s">
        <v>361</v>
      </c>
      <c r="BC4476" s="90" t="s">
        <v>4542</v>
      </c>
      <c r="BD4476" s="423" t="s">
        <v>1301</v>
      </c>
    </row>
    <row r="4477" spans="53:56" ht="15" x14ac:dyDescent="0.25">
      <c r="BA4477" s="91" t="s">
        <v>8328</v>
      </c>
      <c r="BB4477" s="91" t="s">
        <v>361</v>
      </c>
      <c r="BC4477" s="91" t="s">
        <v>8263</v>
      </c>
      <c r="BD4477" s="423" t="s">
        <v>1301</v>
      </c>
    </row>
    <row r="4478" spans="53:56" ht="15" x14ac:dyDescent="0.25">
      <c r="BA4478" s="90" t="s">
        <v>8329</v>
      </c>
      <c r="BB4478" s="90" t="s">
        <v>361</v>
      </c>
      <c r="BC4478" s="90" t="s">
        <v>8149</v>
      </c>
      <c r="BD4478" s="423" t="s">
        <v>1301</v>
      </c>
    </row>
    <row r="4479" spans="53:56" ht="15" x14ac:dyDescent="0.25">
      <c r="BA4479" s="91" t="s">
        <v>8330</v>
      </c>
      <c r="BB4479" s="91" t="s">
        <v>361</v>
      </c>
      <c r="BC4479" s="91" t="s">
        <v>8263</v>
      </c>
      <c r="BD4479" s="423" t="s">
        <v>1301</v>
      </c>
    </row>
    <row r="4480" spans="53:56" ht="15" x14ac:dyDescent="0.25">
      <c r="BA4480" s="90" t="s">
        <v>8331</v>
      </c>
      <c r="BB4480" s="90" t="s">
        <v>361</v>
      </c>
      <c r="BC4480" s="90" t="s">
        <v>8263</v>
      </c>
      <c r="BD4480" s="423" t="s">
        <v>1301</v>
      </c>
    </row>
    <row r="4481" spans="53:56" ht="15" x14ac:dyDescent="0.25">
      <c r="BA4481" s="91" t="s">
        <v>8332</v>
      </c>
      <c r="BB4481" s="91" t="s">
        <v>361</v>
      </c>
      <c r="BC4481" s="91" t="s">
        <v>8263</v>
      </c>
      <c r="BD4481" s="423" t="s">
        <v>1301</v>
      </c>
    </row>
    <row r="4482" spans="53:56" ht="15" x14ac:dyDescent="0.25">
      <c r="BA4482" s="90" t="s">
        <v>8333</v>
      </c>
      <c r="BB4482" s="90" t="s">
        <v>361</v>
      </c>
      <c r="BC4482" s="90" t="s">
        <v>8263</v>
      </c>
      <c r="BD4482" s="423" t="s">
        <v>1301</v>
      </c>
    </row>
    <row r="4483" spans="53:56" ht="15" x14ac:dyDescent="0.25">
      <c r="BA4483" s="91" t="s">
        <v>8334</v>
      </c>
      <c r="BB4483" s="91" t="s">
        <v>361</v>
      </c>
      <c r="BC4483" s="91" t="s">
        <v>8263</v>
      </c>
      <c r="BD4483" s="423" t="s">
        <v>1301</v>
      </c>
    </row>
    <row r="4484" spans="53:56" ht="15" x14ac:dyDescent="0.25">
      <c r="BA4484" s="90" t="s">
        <v>8335</v>
      </c>
      <c r="BB4484" s="90" t="s">
        <v>361</v>
      </c>
      <c r="BC4484" s="90" t="s">
        <v>4542</v>
      </c>
      <c r="BD4484" s="423" t="s">
        <v>1301</v>
      </c>
    </row>
    <row r="4485" spans="53:56" ht="15" x14ac:dyDescent="0.25">
      <c r="BA4485" s="91" t="s">
        <v>8336</v>
      </c>
      <c r="BB4485" s="91" t="s">
        <v>361</v>
      </c>
      <c r="BC4485" s="91" t="s">
        <v>4542</v>
      </c>
      <c r="BD4485" s="423" t="s">
        <v>1301</v>
      </c>
    </row>
    <row r="4486" spans="53:56" ht="15" x14ac:dyDescent="0.25">
      <c r="BA4486" s="90" t="s">
        <v>8337</v>
      </c>
      <c r="BB4486" s="90" t="s">
        <v>361</v>
      </c>
      <c r="BC4486" s="90" t="s">
        <v>8263</v>
      </c>
      <c r="BD4486" s="423" t="s">
        <v>1301</v>
      </c>
    </row>
    <row r="4487" spans="53:56" ht="15" x14ac:dyDescent="0.25">
      <c r="BA4487" s="91" t="s">
        <v>8338</v>
      </c>
      <c r="BB4487" s="91" t="s">
        <v>361</v>
      </c>
      <c r="BC4487" s="91" t="s">
        <v>8263</v>
      </c>
      <c r="BD4487" s="423" t="s">
        <v>1301</v>
      </c>
    </row>
    <row r="4488" spans="53:56" ht="15" x14ac:dyDescent="0.25">
      <c r="BA4488" s="90" t="s">
        <v>8339</v>
      </c>
      <c r="BB4488" s="90" t="s">
        <v>361</v>
      </c>
      <c r="BC4488" s="90" t="s">
        <v>8263</v>
      </c>
      <c r="BD4488" s="423" t="s">
        <v>1301</v>
      </c>
    </row>
    <row r="4489" spans="53:56" ht="15" x14ac:dyDescent="0.25">
      <c r="BA4489" s="91" t="s">
        <v>8340</v>
      </c>
      <c r="BB4489" s="91" t="s">
        <v>361</v>
      </c>
      <c r="BC4489" s="91" t="s">
        <v>8263</v>
      </c>
      <c r="BD4489" s="423" t="s">
        <v>1301</v>
      </c>
    </row>
    <row r="4490" spans="53:56" ht="15" x14ac:dyDescent="0.25">
      <c r="BA4490" s="90" t="s">
        <v>8341</v>
      </c>
      <c r="BB4490" s="90" t="s">
        <v>361</v>
      </c>
      <c r="BC4490" s="90" t="s">
        <v>8263</v>
      </c>
      <c r="BD4490" s="423" t="s">
        <v>1301</v>
      </c>
    </row>
    <row r="4491" spans="53:56" ht="15" x14ac:dyDescent="0.25">
      <c r="BA4491" s="90" t="s">
        <v>8342</v>
      </c>
      <c r="BB4491" s="90" t="s">
        <v>361</v>
      </c>
      <c r="BC4491" s="90" t="s">
        <v>4542</v>
      </c>
      <c r="BD4491" s="423" t="s">
        <v>1301</v>
      </c>
    </row>
    <row r="4492" spans="53:56" ht="15" x14ac:dyDescent="0.25">
      <c r="BA4492" s="90" t="s">
        <v>8343</v>
      </c>
      <c r="BB4492" s="90" t="s">
        <v>361</v>
      </c>
      <c r="BC4492" s="90" t="s">
        <v>8263</v>
      </c>
      <c r="BD4492" s="423" t="s">
        <v>1301</v>
      </c>
    </row>
    <row r="4493" spans="53:56" ht="15" x14ac:dyDescent="0.25">
      <c r="BA4493" s="91" t="s">
        <v>8344</v>
      </c>
      <c r="BB4493" s="91" t="s">
        <v>361</v>
      </c>
      <c r="BC4493" s="91" t="s">
        <v>4542</v>
      </c>
      <c r="BD4493" s="423" t="s">
        <v>1301</v>
      </c>
    </row>
    <row r="4494" spans="53:56" ht="15" x14ac:dyDescent="0.25">
      <c r="BA4494" s="90" t="s">
        <v>8345</v>
      </c>
      <c r="BB4494" s="90" t="s">
        <v>361</v>
      </c>
      <c r="BC4494" s="90" t="s">
        <v>8149</v>
      </c>
      <c r="BD4494" s="423" t="s">
        <v>1301</v>
      </c>
    </row>
    <row r="4495" spans="53:56" ht="15" x14ac:dyDescent="0.25">
      <c r="BA4495" s="91" t="s">
        <v>8346</v>
      </c>
      <c r="BB4495" s="91" t="s">
        <v>361</v>
      </c>
      <c r="BC4495" s="91" t="s">
        <v>8149</v>
      </c>
      <c r="BD4495" s="423" t="s">
        <v>1301</v>
      </c>
    </row>
    <row r="4496" spans="53:56" ht="15" x14ac:dyDescent="0.25">
      <c r="BA4496" s="90" t="s">
        <v>8347</v>
      </c>
      <c r="BB4496" s="90" t="s">
        <v>361</v>
      </c>
      <c r="BC4496" s="90" t="s">
        <v>8263</v>
      </c>
      <c r="BD4496" s="423" t="s">
        <v>1301</v>
      </c>
    </row>
    <row r="4497" spans="53:56" ht="15" x14ac:dyDescent="0.25">
      <c r="BA4497" s="91" t="s">
        <v>8348</v>
      </c>
      <c r="BB4497" s="91" t="s">
        <v>361</v>
      </c>
      <c r="BC4497" s="91" t="s">
        <v>8263</v>
      </c>
      <c r="BD4497" s="423" t="s">
        <v>1301</v>
      </c>
    </row>
    <row r="4498" spans="53:56" ht="15" x14ac:dyDescent="0.25">
      <c r="BA4498" s="90" t="s">
        <v>8349</v>
      </c>
      <c r="BB4498" s="90" t="s">
        <v>361</v>
      </c>
      <c r="BC4498" s="90" t="s">
        <v>7871</v>
      </c>
      <c r="BD4498" s="423" t="s">
        <v>1301</v>
      </c>
    </row>
    <row r="4499" spans="53:56" ht="15" x14ac:dyDescent="0.25">
      <c r="BA4499" s="91" t="s">
        <v>8350</v>
      </c>
      <c r="BB4499" s="91" t="s">
        <v>361</v>
      </c>
      <c r="BC4499" s="91" t="s">
        <v>8263</v>
      </c>
      <c r="BD4499" s="423" t="s">
        <v>1301</v>
      </c>
    </row>
    <row r="4500" spans="53:56" ht="15" x14ac:dyDescent="0.25">
      <c r="BA4500" s="90" t="s">
        <v>8351</v>
      </c>
      <c r="BB4500" s="90" t="s">
        <v>361</v>
      </c>
      <c r="BC4500" s="90" t="s">
        <v>8263</v>
      </c>
      <c r="BD4500" s="423" t="s">
        <v>1301</v>
      </c>
    </row>
    <row r="4501" spans="53:56" ht="15" x14ac:dyDescent="0.25">
      <c r="BA4501" s="91" t="s">
        <v>8352</v>
      </c>
      <c r="BB4501" s="91" t="s">
        <v>361</v>
      </c>
      <c r="BC4501" s="91" t="s">
        <v>8263</v>
      </c>
      <c r="BD4501" s="423" t="s">
        <v>1301</v>
      </c>
    </row>
    <row r="4502" spans="53:56" ht="15" x14ac:dyDescent="0.25">
      <c r="BA4502" s="90" t="s">
        <v>8353</v>
      </c>
      <c r="BB4502" s="90" t="s">
        <v>361</v>
      </c>
      <c r="BC4502" s="90" t="s">
        <v>8263</v>
      </c>
      <c r="BD4502" s="423" t="s">
        <v>1301</v>
      </c>
    </row>
    <row r="4503" spans="53:56" ht="15" x14ac:dyDescent="0.25">
      <c r="BA4503" s="91" t="s">
        <v>8354</v>
      </c>
      <c r="BB4503" s="91" t="s">
        <v>361</v>
      </c>
      <c r="BC4503" s="91" t="s">
        <v>8263</v>
      </c>
      <c r="BD4503" s="423" t="s">
        <v>1301</v>
      </c>
    </row>
    <row r="4504" spans="53:56" ht="15" x14ac:dyDescent="0.25">
      <c r="BA4504" s="91" t="s">
        <v>8355</v>
      </c>
      <c r="BB4504" s="91" t="s">
        <v>361</v>
      </c>
      <c r="BC4504" s="91" t="s">
        <v>8263</v>
      </c>
      <c r="BD4504" s="423" t="s">
        <v>1301</v>
      </c>
    </row>
    <row r="4505" spans="53:56" ht="15" x14ac:dyDescent="0.25">
      <c r="BA4505" s="90" t="s">
        <v>8356</v>
      </c>
      <c r="BB4505" s="90" t="s">
        <v>361</v>
      </c>
      <c r="BC4505" s="90" t="s">
        <v>3501</v>
      </c>
      <c r="BD4505" s="423" t="s">
        <v>1301</v>
      </c>
    </row>
    <row r="4506" spans="53:56" ht="15" x14ac:dyDescent="0.25">
      <c r="BA4506" s="91" t="s">
        <v>8357</v>
      </c>
      <c r="BB4506" s="91" t="s">
        <v>361</v>
      </c>
      <c r="BC4506" s="91" t="s">
        <v>3501</v>
      </c>
      <c r="BD4506" s="423" t="s">
        <v>1301</v>
      </c>
    </row>
    <row r="4507" spans="53:56" ht="15" x14ac:dyDescent="0.25">
      <c r="BA4507" s="90" t="s">
        <v>8358</v>
      </c>
      <c r="BB4507" s="90" t="s">
        <v>361</v>
      </c>
      <c r="BC4507" s="90" t="s">
        <v>3501</v>
      </c>
      <c r="BD4507" s="423" t="s">
        <v>1301</v>
      </c>
    </row>
    <row r="4508" spans="53:56" ht="15" x14ac:dyDescent="0.25">
      <c r="BA4508" s="91" t="s">
        <v>8359</v>
      </c>
      <c r="BB4508" s="91" t="s">
        <v>361</v>
      </c>
      <c r="BC4508" s="91" t="s">
        <v>3501</v>
      </c>
      <c r="BD4508" s="423" t="s">
        <v>1301</v>
      </c>
    </row>
    <row r="4509" spans="53:56" ht="15" x14ac:dyDescent="0.25">
      <c r="BA4509" s="90" t="s">
        <v>8360</v>
      </c>
      <c r="BB4509" s="90" t="s">
        <v>361</v>
      </c>
      <c r="BC4509" s="90" t="s">
        <v>3501</v>
      </c>
      <c r="BD4509" s="423" t="s">
        <v>1301</v>
      </c>
    </row>
    <row r="4510" spans="53:56" ht="15" x14ac:dyDescent="0.25">
      <c r="BA4510" s="91" t="s">
        <v>8361</v>
      </c>
      <c r="BB4510" s="91" t="s">
        <v>361</v>
      </c>
      <c r="BC4510" s="91" t="s">
        <v>3501</v>
      </c>
      <c r="BD4510" s="423" t="s">
        <v>1301</v>
      </c>
    </row>
    <row r="4511" spans="53:56" ht="15" x14ac:dyDescent="0.25">
      <c r="BA4511" s="90" t="s">
        <v>8362</v>
      </c>
      <c r="BB4511" s="90" t="s">
        <v>361</v>
      </c>
      <c r="BC4511" s="90" t="s">
        <v>3501</v>
      </c>
      <c r="BD4511" s="423" t="s">
        <v>1301</v>
      </c>
    </row>
    <row r="4512" spans="53:56" ht="15" x14ac:dyDescent="0.25">
      <c r="BA4512" s="91" t="s">
        <v>8363</v>
      </c>
      <c r="BB4512" s="91" t="s">
        <v>361</v>
      </c>
      <c r="BC4512" s="91" t="s">
        <v>3501</v>
      </c>
      <c r="BD4512" s="423" t="s">
        <v>1301</v>
      </c>
    </row>
    <row r="4513" spans="53:56" ht="15" x14ac:dyDescent="0.25">
      <c r="BA4513" s="90" t="s">
        <v>8364</v>
      </c>
      <c r="BB4513" s="90" t="s">
        <v>361</v>
      </c>
      <c r="BC4513" s="90" t="s">
        <v>3501</v>
      </c>
      <c r="BD4513" s="423" t="s">
        <v>1301</v>
      </c>
    </row>
    <row r="4514" spans="53:56" ht="15" x14ac:dyDescent="0.25">
      <c r="BA4514" s="91" t="s">
        <v>8365</v>
      </c>
      <c r="BB4514" s="91" t="s">
        <v>361</v>
      </c>
      <c r="BC4514" s="91" t="s">
        <v>3501</v>
      </c>
      <c r="BD4514" s="423" t="s">
        <v>1301</v>
      </c>
    </row>
    <row r="4515" spans="53:56" ht="15" x14ac:dyDescent="0.25">
      <c r="BA4515" s="90" t="s">
        <v>8366</v>
      </c>
      <c r="BB4515" s="90" t="s">
        <v>361</v>
      </c>
      <c r="BC4515" s="90" t="s">
        <v>4542</v>
      </c>
      <c r="BD4515" s="423" t="s">
        <v>1301</v>
      </c>
    </row>
    <row r="4516" spans="53:56" ht="15" x14ac:dyDescent="0.25">
      <c r="BA4516" s="91" t="s">
        <v>8367</v>
      </c>
      <c r="BB4516" s="91" t="s">
        <v>361</v>
      </c>
      <c r="BC4516" s="91" t="s">
        <v>3501</v>
      </c>
      <c r="BD4516" s="423" t="s">
        <v>1301</v>
      </c>
    </row>
    <row r="4517" spans="53:56" ht="15" x14ac:dyDescent="0.25">
      <c r="BA4517" s="90" t="s">
        <v>8368</v>
      </c>
      <c r="BB4517" s="90" t="s">
        <v>361</v>
      </c>
      <c r="BC4517" s="90" t="s">
        <v>3501</v>
      </c>
      <c r="BD4517" s="423" t="s">
        <v>1301</v>
      </c>
    </row>
    <row r="4518" spans="53:56" ht="15" x14ac:dyDescent="0.25">
      <c r="BA4518" s="91" t="s">
        <v>8369</v>
      </c>
      <c r="BB4518" s="91" t="s">
        <v>361</v>
      </c>
      <c r="BC4518" s="91" t="s">
        <v>3501</v>
      </c>
      <c r="BD4518" s="423" t="s">
        <v>1301</v>
      </c>
    </row>
    <row r="4519" spans="53:56" ht="15" x14ac:dyDescent="0.25">
      <c r="BA4519" s="90" t="s">
        <v>8370</v>
      </c>
      <c r="BB4519" s="90" t="s">
        <v>361</v>
      </c>
      <c r="BC4519" s="90" t="s">
        <v>3501</v>
      </c>
      <c r="BD4519" s="423" t="s">
        <v>1301</v>
      </c>
    </row>
    <row r="4520" spans="53:56" ht="15" x14ac:dyDescent="0.25">
      <c r="BA4520" s="91" t="s">
        <v>8371</v>
      </c>
      <c r="BB4520" s="91" t="s">
        <v>361</v>
      </c>
      <c r="BC4520" s="91" t="s">
        <v>3501</v>
      </c>
      <c r="BD4520" s="423" t="s">
        <v>1301</v>
      </c>
    </row>
    <row r="4521" spans="53:56" ht="15" x14ac:dyDescent="0.25">
      <c r="BA4521" s="91" t="s">
        <v>8372</v>
      </c>
      <c r="BB4521" s="91" t="s">
        <v>361</v>
      </c>
      <c r="BC4521" s="91" t="s">
        <v>3501</v>
      </c>
      <c r="BD4521" s="423" t="s">
        <v>1301</v>
      </c>
    </row>
    <row r="4522" spans="53:56" ht="15" x14ac:dyDescent="0.25">
      <c r="BA4522" s="90" t="s">
        <v>8373</v>
      </c>
      <c r="BB4522" s="90" t="s">
        <v>361</v>
      </c>
      <c r="BC4522" s="90" t="s">
        <v>4542</v>
      </c>
      <c r="BD4522" s="423" t="s">
        <v>1301</v>
      </c>
    </row>
    <row r="4523" spans="53:56" ht="15" x14ac:dyDescent="0.25">
      <c r="BA4523" s="91" t="s">
        <v>8374</v>
      </c>
      <c r="BB4523" s="91" t="s">
        <v>361</v>
      </c>
      <c r="BC4523" s="91" t="s">
        <v>3501</v>
      </c>
      <c r="BD4523" s="423" t="s">
        <v>1301</v>
      </c>
    </row>
    <row r="4524" spans="53:56" ht="15" x14ac:dyDescent="0.25">
      <c r="BA4524" s="90" t="s">
        <v>8375</v>
      </c>
      <c r="BB4524" s="90" t="s">
        <v>361</v>
      </c>
      <c r="BC4524" s="90" t="s">
        <v>3501</v>
      </c>
      <c r="BD4524" s="423" t="s">
        <v>1301</v>
      </c>
    </row>
    <row r="4525" spans="53:56" ht="15" x14ac:dyDescent="0.25">
      <c r="BA4525" s="90" t="s">
        <v>8376</v>
      </c>
      <c r="BB4525" s="90" t="s">
        <v>361</v>
      </c>
      <c r="BC4525" s="90" t="s">
        <v>3501</v>
      </c>
      <c r="BD4525" s="423" t="s">
        <v>1301</v>
      </c>
    </row>
    <row r="4526" spans="53:56" ht="15" x14ac:dyDescent="0.25">
      <c r="BA4526" s="91" t="s">
        <v>8377</v>
      </c>
      <c r="BB4526" s="91" t="s">
        <v>361</v>
      </c>
      <c r="BC4526" s="91" t="s">
        <v>3501</v>
      </c>
      <c r="BD4526" s="423" t="s">
        <v>1301</v>
      </c>
    </row>
    <row r="4527" spans="53:56" ht="15" x14ac:dyDescent="0.25">
      <c r="BA4527" s="90" t="s">
        <v>8378</v>
      </c>
      <c r="BB4527" s="90" t="s">
        <v>361</v>
      </c>
      <c r="BC4527" s="90" t="s">
        <v>3501</v>
      </c>
      <c r="BD4527" s="423" t="s">
        <v>1301</v>
      </c>
    </row>
    <row r="4528" spans="53:56" ht="15" x14ac:dyDescent="0.25">
      <c r="BA4528" s="91" t="s">
        <v>8379</v>
      </c>
      <c r="BB4528" s="91" t="s">
        <v>361</v>
      </c>
      <c r="BC4528" s="91" t="s">
        <v>4542</v>
      </c>
      <c r="BD4528" s="423" t="s">
        <v>1301</v>
      </c>
    </row>
    <row r="4529" spans="53:56" ht="15" x14ac:dyDescent="0.25">
      <c r="BA4529" s="90" t="s">
        <v>8380</v>
      </c>
      <c r="BB4529" s="90" t="s">
        <v>361</v>
      </c>
      <c r="BC4529" s="90" t="s">
        <v>3501</v>
      </c>
      <c r="BD4529" s="423" t="s">
        <v>1301</v>
      </c>
    </row>
    <row r="4530" spans="53:56" ht="15" x14ac:dyDescent="0.25">
      <c r="BA4530" s="91" t="s">
        <v>8381</v>
      </c>
      <c r="BB4530" s="91" t="s">
        <v>361</v>
      </c>
      <c r="BC4530" s="91" t="s">
        <v>3501</v>
      </c>
      <c r="BD4530" s="423" t="s">
        <v>1301</v>
      </c>
    </row>
    <row r="4531" spans="53:56" ht="15" x14ac:dyDescent="0.25">
      <c r="BA4531" s="91" t="s">
        <v>8382</v>
      </c>
      <c r="BB4531" s="91" t="s">
        <v>361</v>
      </c>
      <c r="BC4531" s="91" t="s">
        <v>3501</v>
      </c>
      <c r="BD4531" s="423" t="s">
        <v>1301</v>
      </c>
    </row>
    <row r="4532" spans="53:56" ht="15" x14ac:dyDescent="0.25">
      <c r="BA4532" s="91" t="s">
        <v>8383</v>
      </c>
      <c r="BB4532" s="91" t="s">
        <v>361</v>
      </c>
      <c r="BC4532" s="91" t="s">
        <v>3501</v>
      </c>
      <c r="BD4532" s="423" t="s">
        <v>1301</v>
      </c>
    </row>
    <row r="4533" spans="53:56" ht="15" x14ac:dyDescent="0.25">
      <c r="BA4533" s="91" t="s">
        <v>8384</v>
      </c>
      <c r="BB4533" s="91" t="s">
        <v>361</v>
      </c>
      <c r="BC4533" s="91" t="s">
        <v>3501</v>
      </c>
      <c r="BD4533" s="423" t="s">
        <v>1301</v>
      </c>
    </row>
    <row r="4534" spans="53:56" ht="15" x14ac:dyDescent="0.25">
      <c r="BA4534" s="90" t="s">
        <v>8385</v>
      </c>
      <c r="BB4534" s="90" t="s">
        <v>361</v>
      </c>
      <c r="BC4534" s="90" t="s">
        <v>3501</v>
      </c>
      <c r="BD4534" s="423" t="s">
        <v>1301</v>
      </c>
    </row>
    <row r="4535" spans="53:56" ht="15" x14ac:dyDescent="0.25">
      <c r="BA4535" s="90" t="s">
        <v>8386</v>
      </c>
      <c r="BB4535" s="90" t="s">
        <v>361</v>
      </c>
      <c r="BC4535" s="90" t="s">
        <v>3501</v>
      </c>
      <c r="BD4535" s="423" t="s">
        <v>1301</v>
      </c>
    </row>
    <row r="4536" spans="53:56" ht="15" x14ac:dyDescent="0.25">
      <c r="BA4536" s="91" t="s">
        <v>8387</v>
      </c>
      <c r="BB4536" s="91" t="s">
        <v>361</v>
      </c>
      <c r="BC4536" s="91" t="s">
        <v>3501</v>
      </c>
      <c r="BD4536" s="423" t="s">
        <v>1301</v>
      </c>
    </row>
    <row r="4537" spans="53:56" ht="15" x14ac:dyDescent="0.25">
      <c r="BA4537" s="90" t="s">
        <v>8388</v>
      </c>
      <c r="BB4537" s="90" t="s">
        <v>361</v>
      </c>
      <c r="BC4537" s="90" t="s">
        <v>3501</v>
      </c>
      <c r="BD4537" s="423" t="s">
        <v>1301</v>
      </c>
    </row>
    <row r="4538" spans="53:56" ht="15" x14ac:dyDescent="0.25">
      <c r="BA4538" s="91" t="s">
        <v>8389</v>
      </c>
      <c r="BB4538" s="91" t="s">
        <v>361</v>
      </c>
      <c r="BC4538" s="91" t="s">
        <v>3501</v>
      </c>
      <c r="BD4538" s="423" t="s">
        <v>1301</v>
      </c>
    </row>
    <row r="4539" spans="53:56" ht="15" x14ac:dyDescent="0.25">
      <c r="BA4539" s="91" t="s">
        <v>8390</v>
      </c>
      <c r="BB4539" s="91" t="s">
        <v>361</v>
      </c>
      <c r="BC4539" s="91" t="s">
        <v>3501</v>
      </c>
      <c r="BD4539" s="423" t="s">
        <v>1301</v>
      </c>
    </row>
    <row r="4540" spans="53:56" ht="15" x14ac:dyDescent="0.25">
      <c r="BA4540" s="90" t="s">
        <v>8391</v>
      </c>
      <c r="BB4540" s="90" t="s">
        <v>361</v>
      </c>
      <c r="BC4540" s="90" t="s">
        <v>3501</v>
      </c>
      <c r="BD4540" s="423" t="s">
        <v>1301</v>
      </c>
    </row>
    <row r="4541" spans="53:56" ht="15" x14ac:dyDescent="0.25">
      <c r="BA4541" s="91" t="s">
        <v>8392</v>
      </c>
      <c r="BB4541" s="91" t="s">
        <v>361</v>
      </c>
      <c r="BC4541" s="91" t="s">
        <v>3501</v>
      </c>
      <c r="BD4541" s="423" t="s">
        <v>1301</v>
      </c>
    </row>
    <row r="4542" spans="53:56" ht="15" x14ac:dyDescent="0.25">
      <c r="BA4542" s="90" t="s">
        <v>8393</v>
      </c>
      <c r="BB4542" s="90" t="s">
        <v>361</v>
      </c>
      <c r="BC4542" s="90" t="s">
        <v>3501</v>
      </c>
      <c r="BD4542" s="423" t="s">
        <v>1301</v>
      </c>
    </row>
    <row r="4543" spans="53:56" ht="15" x14ac:dyDescent="0.25">
      <c r="BA4543" s="90" t="s">
        <v>8394</v>
      </c>
      <c r="BB4543" s="90" t="s">
        <v>361</v>
      </c>
      <c r="BC4543" s="90" t="s">
        <v>3501</v>
      </c>
      <c r="BD4543" s="423" t="s">
        <v>1301</v>
      </c>
    </row>
    <row r="4544" spans="53:56" ht="15" x14ac:dyDescent="0.25">
      <c r="BA4544" s="91" t="s">
        <v>8395</v>
      </c>
      <c r="BB4544" s="91" t="s">
        <v>361</v>
      </c>
      <c r="BC4544" s="91" t="s">
        <v>3501</v>
      </c>
      <c r="BD4544" s="423" t="s">
        <v>1301</v>
      </c>
    </row>
    <row r="4545" spans="53:56" ht="15" x14ac:dyDescent="0.25">
      <c r="BA4545" s="90" t="s">
        <v>8396</v>
      </c>
      <c r="BB4545" s="90" t="s">
        <v>361</v>
      </c>
      <c r="BC4545" s="90" t="s">
        <v>3501</v>
      </c>
      <c r="BD4545" s="423" t="s">
        <v>1301</v>
      </c>
    </row>
    <row r="4546" spans="53:56" ht="15" x14ac:dyDescent="0.25">
      <c r="BA4546" s="91" t="s">
        <v>8397</v>
      </c>
      <c r="BB4546" s="91" t="s">
        <v>361</v>
      </c>
      <c r="BC4546" s="91" t="s">
        <v>3501</v>
      </c>
      <c r="BD4546" s="423" t="s">
        <v>1301</v>
      </c>
    </row>
    <row r="4547" spans="53:56" ht="15" x14ac:dyDescent="0.25">
      <c r="BA4547" s="91" t="s">
        <v>8398</v>
      </c>
      <c r="BB4547" s="91" t="s">
        <v>361</v>
      </c>
      <c r="BC4547" s="91" t="s">
        <v>3501</v>
      </c>
      <c r="BD4547" s="423" t="s">
        <v>1301</v>
      </c>
    </row>
    <row r="4548" spans="53:56" ht="15" x14ac:dyDescent="0.25">
      <c r="BA4548" s="90" t="s">
        <v>8399</v>
      </c>
      <c r="BB4548" s="90" t="s">
        <v>361</v>
      </c>
      <c r="BC4548" s="90" t="s">
        <v>3501</v>
      </c>
      <c r="BD4548" s="423" t="s">
        <v>1301</v>
      </c>
    </row>
    <row r="4549" spans="53:56" ht="15" x14ac:dyDescent="0.25">
      <c r="BA4549" s="91" t="s">
        <v>8400</v>
      </c>
      <c r="BB4549" s="91" t="s">
        <v>361</v>
      </c>
      <c r="BC4549" s="91" t="s">
        <v>4542</v>
      </c>
      <c r="BD4549" s="423" t="s">
        <v>1301</v>
      </c>
    </row>
    <row r="4550" spans="53:56" ht="15" x14ac:dyDescent="0.25">
      <c r="BA4550" s="90" t="s">
        <v>8401</v>
      </c>
      <c r="BB4550" s="90" t="s">
        <v>361</v>
      </c>
      <c r="BC4550" s="90" t="s">
        <v>3501</v>
      </c>
      <c r="BD4550" s="423" t="s">
        <v>1301</v>
      </c>
    </row>
    <row r="4551" spans="53:56" ht="15" x14ac:dyDescent="0.25">
      <c r="BA4551" s="91" t="s">
        <v>8402</v>
      </c>
      <c r="BB4551" s="91" t="s">
        <v>361</v>
      </c>
      <c r="BC4551" s="91" t="s">
        <v>3501</v>
      </c>
      <c r="BD4551" s="423" t="s">
        <v>1301</v>
      </c>
    </row>
    <row r="4552" spans="53:56" ht="15" x14ac:dyDescent="0.25">
      <c r="BA4552" s="90" t="s">
        <v>8403</v>
      </c>
      <c r="BB4552" s="90" t="s">
        <v>361</v>
      </c>
      <c r="BC4552" s="90" t="s">
        <v>3501</v>
      </c>
      <c r="BD4552" s="423" t="s">
        <v>1301</v>
      </c>
    </row>
    <row r="4553" spans="53:56" ht="15" x14ac:dyDescent="0.25">
      <c r="BA4553" s="90" t="s">
        <v>8404</v>
      </c>
      <c r="BB4553" s="90" t="s">
        <v>361</v>
      </c>
      <c r="BC4553" s="90" t="s">
        <v>3501</v>
      </c>
      <c r="BD4553" s="423" t="s">
        <v>1301</v>
      </c>
    </row>
    <row r="4554" spans="53:56" ht="15" x14ac:dyDescent="0.25">
      <c r="BA4554" s="91" t="s">
        <v>8405</v>
      </c>
      <c r="BB4554" s="91" t="s">
        <v>361</v>
      </c>
      <c r="BC4554" s="91" t="s">
        <v>3501</v>
      </c>
      <c r="BD4554" s="423" t="s">
        <v>1301</v>
      </c>
    </row>
    <row r="4555" spans="53:56" ht="15" x14ac:dyDescent="0.25">
      <c r="BA4555" s="90" t="s">
        <v>8406</v>
      </c>
      <c r="BB4555" s="90" t="s">
        <v>361</v>
      </c>
      <c r="BC4555" s="90" t="s">
        <v>4542</v>
      </c>
      <c r="BD4555" s="423" t="s">
        <v>1301</v>
      </c>
    </row>
    <row r="4556" spans="53:56" ht="15" x14ac:dyDescent="0.25">
      <c r="BA4556" s="91" t="s">
        <v>8407</v>
      </c>
      <c r="BB4556" s="91" t="s">
        <v>361</v>
      </c>
      <c r="BC4556" s="91" t="s">
        <v>3501</v>
      </c>
      <c r="BD4556" s="423" t="s">
        <v>1301</v>
      </c>
    </row>
    <row r="4557" spans="53:56" ht="15" x14ac:dyDescent="0.25">
      <c r="BA4557" s="91" t="s">
        <v>8408</v>
      </c>
      <c r="BB4557" s="91" t="s">
        <v>361</v>
      </c>
      <c r="BC4557" s="91" t="s">
        <v>8149</v>
      </c>
      <c r="BD4557" s="423" t="s">
        <v>1301</v>
      </c>
    </row>
    <row r="4558" spans="53:56" ht="15" x14ac:dyDescent="0.25">
      <c r="BA4558" s="90" t="s">
        <v>8409</v>
      </c>
      <c r="BB4558" s="90" t="s">
        <v>361</v>
      </c>
      <c r="BC4558" s="90" t="s">
        <v>3501</v>
      </c>
      <c r="BD4558" s="423" t="s">
        <v>1301</v>
      </c>
    </row>
    <row r="4559" spans="53:56" ht="15" x14ac:dyDescent="0.25">
      <c r="BA4559" s="91" t="s">
        <v>8410</v>
      </c>
      <c r="BB4559" s="91" t="s">
        <v>361</v>
      </c>
      <c r="BC4559" s="91" t="s">
        <v>3501</v>
      </c>
      <c r="BD4559" s="423" t="s">
        <v>1301</v>
      </c>
    </row>
    <row r="4560" spans="53:56" ht="15" x14ac:dyDescent="0.25">
      <c r="BA4560" s="90" t="s">
        <v>8411</v>
      </c>
      <c r="BB4560" s="90" t="s">
        <v>361</v>
      </c>
      <c r="BC4560" s="90" t="s">
        <v>3501</v>
      </c>
      <c r="BD4560" s="423" t="s">
        <v>1301</v>
      </c>
    </row>
    <row r="4561" spans="53:56" ht="15" x14ac:dyDescent="0.25">
      <c r="BA4561" s="90" t="s">
        <v>8412</v>
      </c>
      <c r="BB4561" s="90" t="s">
        <v>361</v>
      </c>
      <c r="BC4561" s="90" t="s">
        <v>3501</v>
      </c>
      <c r="BD4561" s="423" t="s">
        <v>1301</v>
      </c>
    </row>
    <row r="4562" spans="53:56" ht="15" x14ac:dyDescent="0.25">
      <c r="BA4562" s="91" t="s">
        <v>8413</v>
      </c>
      <c r="BB4562" s="91" t="s">
        <v>361</v>
      </c>
      <c r="BC4562" s="91" t="s">
        <v>3501</v>
      </c>
      <c r="BD4562" s="423" t="s">
        <v>1301</v>
      </c>
    </row>
    <row r="4563" spans="53:56" ht="15" x14ac:dyDescent="0.25">
      <c r="BA4563" s="90" t="s">
        <v>8414</v>
      </c>
      <c r="BB4563" s="90" t="s">
        <v>361</v>
      </c>
      <c r="BC4563" s="90" t="s">
        <v>3501</v>
      </c>
      <c r="BD4563" s="423" t="s">
        <v>1301</v>
      </c>
    </row>
    <row r="4564" spans="53:56" ht="15" x14ac:dyDescent="0.25">
      <c r="BA4564" s="91" t="s">
        <v>8415</v>
      </c>
      <c r="BB4564" s="91" t="s">
        <v>361</v>
      </c>
      <c r="BC4564" s="91" t="s">
        <v>3501</v>
      </c>
      <c r="BD4564" s="423" t="s">
        <v>1301</v>
      </c>
    </row>
    <row r="4565" spans="53:56" ht="15" x14ac:dyDescent="0.25">
      <c r="BA4565" s="91" t="s">
        <v>8416</v>
      </c>
      <c r="BB4565" s="91" t="s">
        <v>361</v>
      </c>
      <c r="BC4565" s="91" t="s">
        <v>3501</v>
      </c>
      <c r="BD4565" s="423" t="s">
        <v>1301</v>
      </c>
    </row>
    <row r="4566" spans="53:56" ht="15" x14ac:dyDescent="0.25">
      <c r="BA4566" s="90" t="s">
        <v>8417</v>
      </c>
      <c r="BB4566" s="90" t="s">
        <v>361</v>
      </c>
      <c r="BC4566" s="90" t="s">
        <v>3501</v>
      </c>
      <c r="BD4566" s="423" t="s">
        <v>1301</v>
      </c>
    </row>
    <row r="4567" spans="53:56" ht="15" x14ac:dyDescent="0.25">
      <c r="BA4567" s="91" t="s">
        <v>8418</v>
      </c>
      <c r="BB4567" s="91" t="s">
        <v>361</v>
      </c>
      <c r="BC4567" s="91" t="s">
        <v>3501</v>
      </c>
      <c r="BD4567" s="423" t="s">
        <v>1301</v>
      </c>
    </row>
    <row r="4568" spans="53:56" ht="15" x14ac:dyDescent="0.25">
      <c r="BA4568" s="90" t="s">
        <v>8419</v>
      </c>
      <c r="BB4568" s="90" t="s">
        <v>361</v>
      </c>
      <c r="BC4568" s="90" t="s">
        <v>6117</v>
      </c>
      <c r="BD4568" s="423" t="s">
        <v>1301</v>
      </c>
    </row>
    <row r="4569" spans="53:56" ht="15" x14ac:dyDescent="0.25">
      <c r="BA4569" s="91" t="s">
        <v>8420</v>
      </c>
      <c r="BB4569" s="91" t="s">
        <v>361</v>
      </c>
      <c r="BC4569" s="91" t="s">
        <v>7876</v>
      </c>
      <c r="BD4569" s="423" t="s">
        <v>1301</v>
      </c>
    </row>
    <row r="4570" spans="53:56" ht="15" x14ac:dyDescent="0.25">
      <c r="BA4570" s="90" t="s">
        <v>8421</v>
      </c>
      <c r="BB4570" s="90" t="s">
        <v>361</v>
      </c>
      <c r="BC4570" s="90" t="s">
        <v>6117</v>
      </c>
      <c r="BD4570" s="423" t="s">
        <v>1301</v>
      </c>
    </row>
    <row r="4571" spans="53:56" ht="15" x14ac:dyDescent="0.25">
      <c r="BA4571" s="90" t="s">
        <v>8422</v>
      </c>
      <c r="BB4571" s="90" t="s">
        <v>361</v>
      </c>
      <c r="BC4571" s="90" t="s">
        <v>6117</v>
      </c>
      <c r="BD4571" s="423" t="s">
        <v>1301</v>
      </c>
    </row>
    <row r="4572" spans="53:56" ht="15" x14ac:dyDescent="0.25">
      <c r="BA4572" s="91" t="s">
        <v>8423</v>
      </c>
      <c r="BB4572" s="91" t="s">
        <v>361</v>
      </c>
      <c r="BC4572" s="91" t="s">
        <v>3225</v>
      </c>
      <c r="BD4572" s="423" t="s">
        <v>1301</v>
      </c>
    </row>
    <row r="4573" spans="53:56" ht="15" x14ac:dyDescent="0.25">
      <c r="BA4573" s="90" t="s">
        <v>8424</v>
      </c>
      <c r="BB4573" s="90" t="s">
        <v>361</v>
      </c>
      <c r="BC4573" s="90" t="s">
        <v>6117</v>
      </c>
      <c r="BD4573" s="423" t="s">
        <v>1301</v>
      </c>
    </row>
    <row r="4574" spans="53:56" ht="15" x14ac:dyDescent="0.25">
      <c r="BA4574" s="91" t="s">
        <v>8425</v>
      </c>
      <c r="BB4574" s="91" t="s">
        <v>361</v>
      </c>
      <c r="BC4574" s="91" t="s">
        <v>6117</v>
      </c>
      <c r="BD4574" s="423" t="s">
        <v>1301</v>
      </c>
    </row>
    <row r="4575" spans="53:56" ht="15" x14ac:dyDescent="0.25">
      <c r="BA4575" s="91" t="s">
        <v>8426</v>
      </c>
      <c r="BB4575" s="91" t="s">
        <v>361</v>
      </c>
      <c r="BC4575" s="91" t="s">
        <v>7967</v>
      </c>
      <c r="BD4575" s="423" t="s">
        <v>1301</v>
      </c>
    </row>
    <row r="4576" spans="53:56" ht="15" x14ac:dyDescent="0.25">
      <c r="BA4576" s="90" t="s">
        <v>8427</v>
      </c>
      <c r="BB4576" s="90" t="s">
        <v>361</v>
      </c>
      <c r="BC4576" s="90" t="s">
        <v>6117</v>
      </c>
      <c r="BD4576" s="423" t="s">
        <v>1301</v>
      </c>
    </row>
    <row r="4577" spans="53:56" ht="15" x14ac:dyDescent="0.25">
      <c r="BA4577" s="91" t="s">
        <v>8428</v>
      </c>
      <c r="BB4577" s="91" t="s">
        <v>361</v>
      </c>
      <c r="BC4577" s="91" t="s">
        <v>6117</v>
      </c>
      <c r="BD4577" s="423" t="s">
        <v>1301</v>
      </c>
    </row>
    <row r="4578" spans="53:56" ht="15" x14ac:dyDescent="0.25">
      <c r="BA4578" s="90" t="s">
        <v>8429</v>
      </c>
      <c r="BB4578" s="90" t="s">
        <v>361</v>
      </c>
      <c r="BC4578" s="90" t="s">
        <v>3225</v>
      </c>
      <c r="BD4578" s="423" t="s">
        <v>1301</v>
      </c>
    </row>
    <row r="4579" spans="53:56" ht="15" x14ac:dyDescent="0.25">
      <c r="BA4579" s="90" t="s">
        <v>8430</v>
      </c>
      <c r="BB4579" s="90" t="s">
        <v>361</v>
      </c>
      <c r="BC4579" s="90" t="s">
        <v>6117</v>
      </c>
      <c r="BD4579" s="423" t="s">
        <v>1301</v>
      </c>
    </row>
    <row r="4580" spans="53:56" ht="15" x14ac:dyDescent="0.25">
      <c r="BA4580" s="90" t="s">
        <v>8431</v>
      </c>
      <c r="BB4580" s="90" t="s">
        <v>361</v>
      </c>
      <c r="BC4580" s="90" t="s">
        <v>3225</v>
      </c>
      <c r="BD4580" s="423" t="s">
        <v>1301</v>
      </c>
    </row>
    <row r="4581" spans="53:56" ht="15" x14ac:dyDescent="0.25">
      <c r="BA4581" s="90" t="s">
        <v>8432</v>
      </c>
      <c r="BB4581" s="90" t="s">
        <v>361</v>
      </c>
      <c r="BC4581" s="90" t="s">
        <v>6117</v>
      </c>
      <c r="BD4581" s="423" t="s">
        <v>1301</v>
      </c>
    </row>
    <row r="4582" spans="53:56" ht="15" x14ac:dyDescent="0.25">
      <c r="BA4582" s="91" t="s">
        <v>8433</v>
      </c>
      <c r="BB4582" s="91" t="s">
        <v>361</v>
      </c>
      <c r="BC4582" s="91" t="s">
        <v>3225</v>
      </c>
      <c r="BD4582" s="423" t="s">
        <v>1301</v>
      </c>
    </row>
    <row r="4583" spans="53:56" ht="15" x14ac:dyDescent="0.25">
      <c r="BA4583" s="91" t="s">
        <v>8434</v>
      </c>
      <c r="BB4583" s="91" t="s">
        <v>361</v>
      </c>
      <c r="BC4583" s="91" t="s">
        <v>7876</v>
      </c>
      <c r="BD4583" s="423" t="s">
        <v>1301</v>
      </c>
    </row>
    <row r="4584" spans="53:56" ht="15" x14ac:dyDescent="0.25">
      <c r="BA4584" s="90" t="s">
        <v>8435</v>
      </c>
      <c r="BB4584" s="90" t="s">
        <v>361</v>
      </c>
      <c r="BC4584" s="90" t="s">
        <v>3225</v>
      </c>
      <c r="BD4584" s="423" t="s">
        <v>1301</v>
      </c>
    </row>
    <row r="4585" spans="53:56" ht="15" x14ac:dyDescent="0.25">
      <c r="BA4585" s="91" t="s">
        <v>8436</v>
      </c>
      <c r="BB4585" s="91" t="s">
        <v>361</v>
      </c>
      <c r="BC4585" s="91" t="s">
        <v>6117</v>
      </c>
      <c r="BD4585" s="423" t="s">
        <v>1301</v>
      </c>
    </row>
    <row r="4586" spans="53:56" ht="15" x14ac:dyDescent="0.25">
      <c r="BA4586" s="90" t="s">
        <v>8437</v>
      </c>
      <c r="BB4586" s="90" t="s">
        <v>361</v>
      </c>
      <c r="BC4586" s="90" t="s">
        <v>3225</v>
      </c>
      <c r="BD4586" s="423" t="s">
        <v>1301</v>
      </c>
    </row>
    <row r="4587" spans="53:56" ht="15" x14ac:dyDescent="0.25">
      <c r="BA4587" s="90" t="s">
        <v>8438</v>
      </c>
      <c r="BB4587" s="90" t="s">
        <v>361</v>
      </c>
      <c r="BC4587" s="90" t="s">
        <v>3225</v>
      </c>
      <c r="BD4587" s="423" t="s">
        <v>1301</v>
      </c>
    </row>
    <row r="4588" spans="53:56" ht="15" x14ac:dyDescent="0.25">
      <c r="BA4588" s="91" t="s">
        <v>8439</v>
      </c>
      <c r="BB4588" s="91" t="s">
        <v>361</v>
      </c>
      <c r="BC4588" s="91" t="s">
        <v>7876</v>
      </c>
      <c r="BD4588" s="423" t="s">
        <v>1301</v>
      </c>
    </row>
    <row r="4589" spans="53:56" ht="15" x14ac:dyDescent="0.25">
      <c r="BA4589" s="91" t="s">
        <v>8439</v>
      </c>
      <c r="BB4589" s="91" t="s">
        <v>361</v>
      </c>
      <c r="BC4589" s="91" t="s">
        <v>3225</v>
      </c>
      <c r="BD4589" s="423" t="s">
        <v>1301</v>
      </c>
    </row>
    <row r="4590" spans="53:56" ht="15" x14ac:dyDescent="0.25">
      <c r="BA4590" s="90" t="s">
        <v>8440</v>
      </c>
      <c r="BB4590" s="90" t="s">
        <v>361</v>
      </c>
      <c r="BC4590" s="90" t="s">
        <v>7876</v>
      </c>
      <c r="BD4590" s="423" t="s">
        <v>1301</v>
      </c>
    </row>
    <row r="4591" spans="53:56" ht="15" x14ac:dyDescent="0.25">
      <c r="BA4591" s="91" t="s">
        <v>8441</v>
      </c>
      <c r="BB4591" s="91" t="s">
        <v>361</v>
      </c>
      <c r="BC4591" s="91" t="s">
        <v>3225</v>
      </c>
      <c r="BD4591" s="423" t="s">
        <v>1301</v>
      </c>
    </row>
    <row r="4592" spans="53:56" ht="15" x14ac:dyDescent="0.25">
      <c r="BA4592" s="90" t="s">
        <v>8442</v>
      </c>
      <c r="BB4592" s="90" t="s">
        <v>361</v>
      </c>
      <c r="BC4592" s="90" t="s">
        <v>7876</v>
      </c>
      <c r="BD4592" s="423" t="s">
        <v>1301</v>
      </c>
    </row>
    <row r="4593" spans="53:56" ht="15" x14ac:dyDescent="0.25">
      <c r="BA4593" s="91" t="s">
        <v>8443</v>
      </c>
      <c r="BB4593" s="91" t="s">
        <v>361</v>
      </c>
      <c r="BC4593" s="91" t="s">
        <v>3225</v>
      </c>
      <c r="BD4593" s="423" t="s">
        <v>1301</v>
      </c>
    </row>
    <row r="4594" spans="53:56" ht="15" x14ac:dyDescent="0.25">
      <c r="BA4594" s="90" t="s">
        <v>8444</v>
      </c>
      <c r="BB4594" s="90" t="s">
        <v>361</v>
      </c>
      <c r="BC4594" s="90" t="s">
        <v>7876</v>
      </c>
      <c r="BD4594" s="423" t="s">
        <v>1301</v>
      </c>
    </row>
    <row r="4595" spans="53:56" ht="15" x14ac:dyDescent="0.25">
      <c r="BA4595" s="91" t="s">
        <v>8445</v>
      </c>
      <c r="BB4595" s="91" t="s">
        <v>361</v>
      </c>
      <c r="BC4595" s="91" t="s">
        <v>6117</v>
      </c>
      <c r="BD4595" s="423" t="s">
        <v>1301</v>
      </c>
    </row>
    <row r="4596" spans="53:56" ht="15" x14ac:dyDescent="0.25">
      <c r="BA4596" s="90" t="s">
        <v>8446</v>
      </c>
      <c r="BB4596" s="90" t="s">
        <v>361</v>
      </c>
      <c r="BC4596" s="90" t="s">
        <v>3225</v>
      </c>
      <c r="BD4596" s="423" t="s">
        <v>1301</v>
      </c>
    </row>
    <row r="4597" spans="53:56" ht="15" x14ac:dyDescent="0.25">
      <c r="BA4597" s="91" t="s">
        <v>8447</v>
      </c>
      <c r="BB4597" s="91" t="s">
        <v>361</v>
      </c>
      <c r="BC4597" s="91" t="s">
        <v>3225</v>
      </c>
      <c r="BD4597" s="423" t="s">
        <v>1301</v>
      </c>
    </row>
    <row r="4598" spans="53:56" ht="15" x14ac:dyDescent="0.25">
      <c r="BA4598" s="90" t="s">
        <v>8448</v>
      </c>
      <c r="BB4598" s="90" t="s">
        <v>361</v>
      </c>
      <c r="BC4598" s="90" t="s">
        <v>3225</v>
      </c>
      <c r="BD4598" s="423" t="s">
        <v>1301</v>
      </c>
    </row>
    <row r="4599" spans="53:56" ht="15" x14ac:dyDescent="0.25">
      <c r="BA4599" s="91" t="s">
        <v>8449</v>
      </c>
      <c r="BB4599" s="91" t="s">
        <v>361</v>
      </c>
      <c r="BC4599" s="91" t="s">
        <v>3225</v>
      </c>
      <c r="BD4599" s="423" t="s">
        <v>1301</v>
      </c>
    </row>
    <row r="4600" spans="53:56" ht="15" x14ac:dyDescent="0.25">
      <c r="BA4600" s="90" t="s">
        <v>8450</v>
      </c>
      <c r="BB4600" s="90" t="s">
        <v>361</v>
      </c>
      <c r="BC4600" s="90" t="s">
        <v>7967</v>
      </c>
      <c r="BD4600" s="423" t="s">
        <v>1301</v>
      </c>
    </row>
    <row r="4601" spans="53:56" ht="15" x14ac:dyDescent="0.25">
      <c r="BA4601" s="91" t="s">
        <v>8451</v>
      </c>
      <c r="BB4601" s="91" t="s">
        <v>361</v>
      </c>
      <c r="BC4601" s="91" t="s">
        <v>6117</v>
      </c>
      <c r="BD4601" s="423" t="s">
        <v>1301</v>
      </c>
    </row>
    <row r="4602" spans="53:56" ht="15" x14ac:dyDescent="0.25">
      <c r="BA4602" s="90" t="s">
        <v>8452</v>
      </c>
      <c r="BB4602" s="90" t="s">
        <v>361</v>
      </c>
      <c r="BC4602" s="90" t="s">
        <v>6117</v>
      </c>
      <c r="BD4602" s="423" t="s">
        <v>1301</v>
      </c>
    </row>
    <row r="4603" spans="53:56" ht="15" x14ac:dyDescent="0.25">
      <c r="BA4603" s="91" t="s">
        <v>8453</v>
      </c>
      <c r="BB4603" s="91" t="s">
        <v>361</v>
      </c>
      <c r="BC4603" s="91" t="s">
        <v>6117</v>
      </c>
      <c r="BD4603" s="423" t="s">
        <v>1301</v>
      </c>
    </row>
    <row r="4604" spans="53:56" ht="15" x14ac:dyDescent="0.25">
      <c r="BA4604" s="90" t="s">
        <v>8454</v>
      </c>
      <c r="BB4604" s="90" t="s">
        <v>361</v>
      </c>
      <c r="BC4604" s="90" t="s">
        <v>6117</v>
      </c>
      <c r="BD4604" s="423" t="s">
        <v>1301</v>
      </c>
    </row>
    <row r="4605" spans="53:56" ht="15" x14ac:dyDescent="0.25">
      <c r="BA4605" s="91" t="s">
        <v>8455</v>
      </c>
      <c r="BB4605" s="91" t="s">
        <v>361</v>
      </c>
      <c r="BC4605" s="91" t="s">
        <v>7967</v>
      </c>
      <c r="BD4605" s="423" t="s">
        <v>1301</v>
      </c>
    </row>
    <row r="4606" spans="53:56" ht="15" x14ac:dyDescent="0.25">
      <c r="BA4606" s="90" t="s">
        <v>8456</v>
      </c>
      <c r="BB4606" s="90" t="s">
        <v>361</v>
      </c>
      <c r="BC4606" s="90" t="s">
        <v>3225</v>
      </c>
      <c r="BD4606" s="423" t="s">
        <v>1301</v>
      </c>
    </row>
    <row r="4607" spans="53:56" ht="15" x14ac:dyDescent="0.25">
      <c r="BA4607" s="91" t="s">
        <v>8457</v>
      </c>
      <c r="BB4607" s="91" t="s">
        <v>361</v>
      </c>
      <c r="BC4607" s="91" t="s">
        <v>3225</v>
      </c>
      <c r="BD4607" s="423" t="s">
        <v>1301</v>
      </c>
    </row>
    <row r="4608" spans="53:56" ht="15" x14ac:dyDescent="0.25">
      <c r="BA4608" s="90" t="s">
        <v>8458</v>
      </c>
      <c r="BB4608" s="90" t="s">
        <v>361</v>
      </c>
      <c r="BC4608" s="90" t="s">
        <v>7876</v>
      </c>
      <c r="BD4608" s="423" t="s">
        <v>1301</v>
      </c>
    </row>
    <row r="4609" spans="53:56" ht="15" x14ac:dyDescent="0.25">
      <c r="BA4609" s="91" t="s">
        <v>8459</v>
      </c>
      <c r="BB4609" s="91" t="s">
        <v>361</v>
      </c>
      <c r="BC4609" s="91" t="s">
        <v>2199</v>
      </c>
      <c r="BD4609" s="423" t="s">
        <v>1301</v>
      </c>
    </row>
    <row r="4610" spans="53:56" ht="15" x14ac:dyDescent="0.25">
      <c r="BA4610" s="90" t="s">
        <v>8460</v>
      </c>
      <c r="BB4610" s="90" t="s">
        <v>361</v>
      </c>
      <c r="BC4610" s="90" t="s">
        <v>2199</v>
      </c>
      <c r="BD4610" s="423" t="s">
        <v>1301</v>
      </c>
    </row>
    <row r="4611" spans="53:56" ht="15" x14ac:dyDescent="0.25">
      <c r="BA4611" s="91" t="s">
        <v>8461</v>
      </c>
      <c r="BB4611" s="91" t="s">
        <v>361</v>
      </c>
      <c r="BC4611" s="91" t="s">
        <v>6117</v>
      </c>
      <c r="BD4611" s="423" t="s">
        <v>1301</v>
      </c>
    </row>
    <row r="4612" spans="53:56" ht="15" x14ac:dyDescent="0.25">
      <c r="BA4612" s="90" t="s">
        <v>8462</v>
      </c>
      <c r="BB4612" s="90" t="s">
        <v>361</v>
      </c>
      <c r="BC4612" s="90" t="s">
        <v>3225</v>
      </c>
      <c r="BD4612" s="423" t="s">
        <v>1301</v>
      </c>
    </row>
    <row r="4613" spans="53:56" ht="15" x14ac:dyDescent="0.25">
      <c r="BA4613" s="91" t="s">
        <v>8463</v>
      </c>
      <c r="BB4613" s="91" t="s">
        <v>361</v>
      </c>
      <c r="BC4613" s="91" t="s">
        <v>2199</v>
      </c>
      <c r="BD4613" s="423" t="s">
        <v>1301</v>
      </c>
    </row>
    <row r="4614" spans="53:56" ht="15" x14ac:dyDescent="0.25">
      <c r="BA4614" s="90" t="s">
        <v>8464</v>
      </c>
      <c r="BB4614" s="90" t="s">
        <v>361</v>
      </c>
      <c r="BC4614" s="90" t="s">
        <v>6117</v>
      </c>
      <c r="BD4614" s="423" t="s">
        <v>1301</v>
      </c>
    </row>
    <row r="4615" spans="53:56" ht="15" x14ac:dyDescent="0.25">
      <c r="BA4615" s="91" t="s">
        <v>8465</v>
      </c>
      <c r="BB4615" s="91" t="s">
        <v>361</v>
      </c>
      <c r="BC4615" s="91" t="s">
        <v>2199</v>
      </c>
      <c r="BD4615" s="423" t="s">
        <v>1301</v>
      </c>
    </row>
    <row r="4616" spans="53:56" ht="15" x14ac:dyDescent="0.25">
      <c r="BA4616" s="90" t="s">
        <v>8466</v>
      </c>
      <c r="BB4616" s="90" t="s">
        <v>361</v>
      </c>
      <c r="BC4616" s="90" t="s">
        <v>2199</v>
      </c>
      <c r="BD4616" s="423" t="s">
        <v>1301</v>
      </c>
    </row>
    <row r="4617" spans="53:56" ht="15" x14ac:dyDescent="0.25">
      <c r="BA4617" s="91" t="s">
        <v>8467</v>
      </c>
      <c r="BB4617" s="91" t="s">
        <v>361</v>
      </c>
      <c r="BC4617" s="91" t="s">
        <v>7876</v>
      </c>
      <c r="BD4617" s="423" t="s">
        <v>1301</v>
      </c>
    </row>
    <row r="4618" spans="53:56" ht="15" x14ac:dyDescent="0.25">
      <c r="BA4618" s="90" t="s">
        <v>8468</v>
      </c>
      <c r="BB4618" s="90" t="s">
        <v>361</v>
      </c>
      <c r="BC4618" s="90" t="s">
        <v>6117</v>
      </c>
      <c r="BD4618" s="423" t="s">
        <v>1301</v>
      </c>
    </row>
    <row r="4619" spans="53:56" ht="15" x14ac:dyDescent="0.25">
      <c r="BA4619" s="91" t="s">
        <v>8469</v>
      </c>
      <c r="BB4619" s="91" t="s">
        <v>361</v>
      </c>
      <c r="BC4619" s="91" t="s">
        <v>3225</v>
      </c>
      <c r="BD4619" s="423" t="s">
        <v>1301</v>
      </c>
    </row>
    <row r="4620" spans="53:56" ht="15" x14ac:dyDescent="0.25">
      <c r="BA4620" s="91" t="s">
        <v>8470</v>
      </c>
      <c r="BB4620" s="91" t="s">
        <v>361</v>
      </c>
      <c r="BC4620" s="91" t="s">
        <v>6117</v>
      </c>
      <c r="BD4620" s="423" t="s">
        <v>1301</v>
      </c>
    </row>
    <row r="4621" spans="53:56" ht="15" x14ac:dyDescent="0.25">
      <c r="BA4621" s="90" t="s">
        <v>8471</v>
      </c>
      <c r="BB4621" s="90" t="s">
        <v>361</v>
      </c>
      <c r="BC4621" s="90" t="s">
        <v>7876</v>
      </c>
      <c r="BD4621" s="423" t="s">
        <v>1301</v>
      </c>
    </row>
    <row r="4622" spans="53:56" ht="15" x14ac:dyDescent="0.25">
      <c r="BA4622" s="91" t="s">
        <v>8472</v>
      </c>
      <c r="BB4622" s="91" t="s">
        <v>361</v>
      </c>
      <c r="BC4622" s="91" t="s">
        <v>7967</v>
      </c>
      <c r="BD4622" s="423" t="s">
        <v>1301</v>
      </c>
    </row>
    <row r="4623" spans="53:56" ht="15" x14ac:dyDescent="0.25">
      <c r="BA4623" s="90" t="s">
        <v>8473</v>
      </c>
      <c r="BB4623" s="90" t="s">
        <v>361</v>
      </c>
      <c r="BC4623" s="90" t="s">
        <v>3225</v>
      </c>
      <c r="BD4623" s="423" t="s">
        <v>1301</v>
      </c>
    </row>
    <row r="4624" spans="53:56" ht="15" x14ac:dyDescent="0.25">
      <c r="BA4624" s="91" t="s">
        <v>8474</v>
      </c>
      <c r="BB4624" s="91" t="s">
        <v>361</v>
      </c>
      <c r="BC4624" s="91" t="s">
        <v>7876</v>
      </c>
      <c r="BD4624" s="423" t="s">
        <v>1301</v>
      </c>
    </row>
    <row r="4625" spans="53:56" ht="15" x14ac:dyDescent="0.25">
      <c r="BA4625" s="90" t="s">
        <v>8475</v>
      </c>
      <c r="BB4625" s="90" t="s">
        <v>361</v>
      </c>
      <c r="BC4625" s="90" t="s">
        <v>2199</v>
      </c>
      <c r="BD4625" s="423" t="s">
        <v>1301</v>
      </c>
    </row>
    <row r="4626" spans="53:56" ht="15" x14ac:dyDescent="0.25">
      <c r="BA4626" s="91" t="s">
        <v>8476</v>
      </c>
      <c r="BB4626" s="91" t="s">
        <v>361</v>
      </c>
      <c r="BC4626" s="91" t="s">
        <v>7876</v>
      </c>
      <c r="BD4626" s="423" t="s">
        <v>1301</v>
      </c>
    </row>
    <row r="4627" spans="53:56" ht="15" x14ac:dyDescent="0.25">
      <c r="BA4627" s="90" t="s">
        <v>8477</v>
      </c>
      <c r="BB4627" s="90" t="s">
        <v>361</v>
      </c>
      <c r="BC4627" s="90" t="s">
        <v>2199</v>
      </c>
      <c r="BD4627" s="423" t="s">
        <v>1301</v>
      </c>
    </row>
    <row r="4628" spans="53:56" ht="15" x14ac:dyDescent="0.25">
      <c r="BA4628" s="91" t="s">
        <v>8478</v>
      </c>
      <c r="BB4628" s="91" t="s">
        <v>361</v>
      </c>
      <c r="BC4628" s="91" t="s">
        <v>3225</v>
      </c>
      <c r="BD4628" s="423" t="s">
        <v>1301</v>
      </c>
    </row>
    <row r="4629" spans="53:56" ht="15" x14ac:dyDescent="0.25">
      <c r="BA4629" s="90" t="s">
        <v>8479</v>
      </c>
      <c r="BB4629" s="90" t="s">
        <v>361</v>
      </c>
      <c r="BC4629" s="90" t="s">
        <v>6117</v>
      </c>
      <c r="BD4629" s="423" t="s">
        <v>1301</v>
      </c>
    </row>
    <row r="4630" spans="53:56" ht="15" x14ac:dyDescent="0.25">
      <c r="BA4630" s="91" t="s">
        <v>8480</v>
      </c>
      <c r="BB4630" s="91" t="s">
        <v>361</v>
      </c>
      <c r="BC4630" s="91" t="s">
        <v>2199</v>
      </c>
      <c r="BD4630" s="423" t="s">
        <v>1301</v>
      </c>
    </row>
    <row r="4631" spans="53:56" ht="15" x14ac:dyDescent="0.25">
      <c r="BA4631" s="90" t="s">
        <v>8481</v>
      </c>
      <c r="BB4631" s="90" t="s">
        <v>361</v>
      </c>
      <c r="BC4631" s="90" t="s">
        <v>6117</v>
      </c>
      <c r="BD4631" s="423" t="s">
        <v>1301</v>
      </c>
    </row>
    <row r="4632" spans="53:56" ht="15" x14ac:dyDescent="0.25">
      <c r="BA4632" s="91" t="s">
        <v>8482</v>
      </c>
      <c r="BB4632" s="91" t="s">
        <v>361</v>
      </c>
      <c r="BC4632" s="91" t="s">
        <v>2199</v>
      </c>
      <c r="BD4632" s="423" t="s">
        <v>1301</v>
      </c>
    </row>
    <row r="4633" spans="53:56" ht="15" x14ac:dyDescent="0.25">
      <c r="BA4633" s="90" t="s">
        <v>8483</v>
      </c>
      <c r="BB4633" s="90" t="s">
        <v>361</v>
      </c>
      <c r="BC4633" s="90" t="s">
        <v>2199</v>
      </c>
      <c r="BD4633" s="423" t="s">
        <v>1301</v>
      </c>
    </row>
    <row r="4634" spans="53:56" ht="15" x14ac:dyDescent="0.25">
      <c r="BA4634" s="91" t="s">
        <v>8484</v>
      </c>
      <c r="BB4634" s="91" t="s">
        <v>361</v>
      </c>
      <c r="BC4634" s="91" t="s">
        <v>7876</v>
      </c>
      <c r="BD4634" s="423" t="s">
        <v>1301</v>
      </c>
    </row>
    <row r="4635" spans="53:56" ht="15" x14ac:dyDescent="0.25">
      <c r="BA4635" s="90" t="s">
        <v>8485</v>
      </c>
      <c r="BB4635" s="90" t="s">
        <v>361</v>
      </c>
      <c r="BC4635" s="90" t="s">
        <v>6117</v>
      </c>
      <c r="BD4635" s="423" t="s">
        <v>1301</v>
      </c>
    </row>
    <row r="4636" spans="53:56" ht="15" x14ac:dyDescent="0.25">
      <c r="BA4636" s="91" t="s">
        <v>8486</v>
      </c>
      <c r="BB4636" s="91" t="s">
        <v>361</v>
      </c>
      <c r="BC4636" s="91" t="s">
        <v>6117</v>
      </c>
      <c r="BD4636" s="423" t="s">
        <v>1301</v>
      </c>
    </row>
    <row r="4637" spans="53:56" ht="15" x14ac:dyDescent="0.25">
      <c r="BA4637" s="90" t="s">
        <v>8487</v>
      </c>
      <c r="BB4637" s="90" t="s">
        <v>361</v>
      </c>
      <c r="BC4637" s="90" t="s">
        <v>3225</v>
      </c>
      <c r="BD4637" s="423" t="s">
        <v>1301</v>
      </c>
    </row>
    <row r="4638" spans="53:56" ht="15" x14ac:dyDescent="0.25">
      <c r="BA4638" s="91" t="s">
        <v>8488</v>
      </c>
      <c r="BB4638" s="91" t="s">
        <v>361</v>
      </c>
      <c r="BC4638" s="91" t="s">
        <v>8489</v>
      </c>
      <c r="BD4638" s="423" t="s">
        <v>1301</v>
      </c>
    </row>
    <row r="4639" spans="53:56" ht="15" x14ac:dyDescent="0.25">
      <c r="BA4639" s="90" t="s">
        <v>8490</v>
      </c>
      <c r="BB4639" s="90" t="s">
        <v>361</v>
      </c>
      <c r="BC4639" s="90" t="s">
        <v>8489</v>
      </c>
      <c r="BD4639" s="423" t="s">
        <v>1301</v>
      </c>
    </row>
    <row r="4640" spans="53:56" ht="15" x14ac:dyDescent="0.25">
      <c r="BA4640" s="91" t="s">
        <v>8491</v>
      </c>
      <c r="BB4640" s="91" t="s">
        <v>361</v>
      </c>
      <c r="BC4640" s="91" t="s">
        <v>8489</v>
      </c>
      <c r="BD4640" s="423" t="s">
        <v>1301</v>
      </c>
    </row>
    <row r="4641" spans="53:56" ht="15" x14ac:dyDescent="0.25">
      <c r="BA4641" s="90" t="s">
        <v>8492</v>
      </c>
      <c r="BB4641" s="90" t="s">
        <v>361</v>
      </c>
      <c r="BC4641" s="90" t="s">
        <v>8489</v>
      </c>
      <c r="BD4641" s="423" t="s">
        <v>1301</v>
      </c>
    </row>
    <row r="4642" spans="53:56" ht="15" x14ac:dyDescent="0.25">
      <c r="BA4642" s="91" t="s">
        <v>8493</v>
      </c>
      <c r="BB4642" s="91" t="s">
        <v>361</v>
      </c>
      <c r="BC4642" s="91" t="s">
        <v>8489</v>
      </c>
      <c r="BD4642" s="423" t="s">
        <v>1301</v>
      </c>
    </row>
    <row r="4643" spans="53:56" ht="15" x14ac:dyDescent="0.25">
      <c r="BA4643" s="90" t="s">
        <v>8494</v>
      </c>
      <c r="BB4643" s="90" t="s">
        <v>361</v>
      </c>
      <c r="BC4643" s="90" t="s">
        <v>2199</v>
      </c>
      <c r="BD4643" s="423" t="s">
        <v>1301</v>
      </c>
    </row>
    <row r="4644" spans="53:56" ht="15" x14ac:dyDescent="0.25">
      <c r="BA4644" s="91" t="s">
        <v>8495</v>
      </c>
      <c r="BB4644" s="91" t="s">
        <v>361</v>
      </c>
      <c r="BC4644" s="91" t="s">
        <v>1401</v>
      </c>
      <c r="BD4644" s="423" t="s">
        <v>1301</v>
      </c>
    </row>
    <row r="4645" spans="53:56" ht="15" x14ac:dyDescent="0.25">
      <c r="BA4645" s="90" t="s">
        <v>8496</v>
      </c>
      <c r="BB4645" s="90" t="s">
        <v>361</v>
      </c>
      <c r="BC4645" s="90" t="s">
        <v>1401</v>
      </c>
      <c r="BD4645" s="423" t="s">
        <v>1301</v>
      </c>
    </row>
    <row r="4646" spans="53:56" ht="15" x14ac:dyDescent="0.25">
      <c r="BA4646" s="91" t="s">
        <v>8497</v>
      </c>
      <c r="BB4646" s="91" t="s">
        <v>361</v>
      </c>
      <c r="BC4646" s="91" t="s">
        <v>1401</v>
      </c>
      <c r="BD4646" s="423" t="s">
        <v>1301</v>
      </c>
    </row>
    <row r="4647" spans="53:56" ht="15" x14ac:dyDescent="0.25">
      <c r="BA4647" s="90" t="s">
        <v>8498</v>
      </c>
      <c r="BB4647" s="90" t="s">
        <v>361</v>
      </c>
      <c r="BC4647" s="90" t="s">
        <v>1401</v>
      </c>
      <c r="BD4647" s="423" t="s">
        <v>1301</v>
      </c>
    </row>
    <row r="4648" spans="53:56" ht="15" x14ac:dyDescent="0.25">
      <c r="BA4648" s="91" t="s">
        <v>8499</v>
      </c>
      <c r="BB4648" s="91" t="s">
        <v>361</v>
      </c>
      <c r="BC4648" s="91" t="s">
        <v>8489</v>
      </c>
      <c r="BD4648" s="423" t="s">
        <v>1301</v>
      </c>
    </row>
    <row r="4649" spans="53:56" ht="15" x14ac:dyDescent="0.25">
      <c r="BA4649" s="90" t="s">
        <v>8500</v>
      </c>
      <c r="BB4649" s="90" t="s">
        <v>361</v>
      </c>
      <c r="BC4649" s="90" t="s">
        <v>8489</v>
      </c>
      <c r="BD4649" s="423" t="s">
        <v>1301</v>
      </c>
    </row>
    <row r="4650" spans="53:56" ht="15" x14ac:dyDescent="0.25">
      <c r="BA4650" s="91" t="s">
        <v>8501</v>
      </c>
      <c r="BB4650" s="91" t="s">
        <v>361</v>
      </c>
      <c r="BC4650" s="91" t="s">
        <v>1401</v>
      </c>
      <c r="BD4650" s="423" t="s">
        <v>1301</v>
      </c>
    </row>
    <row r="4651" spans="53:56" ht="15" x14ac:dyDescent="0.25">
      <c r="BA4651" s="90" t="s">
        <v>8502</v>
      </c>
      <c r="BB4651" s="90" t="s">
        <v>361</v>
      </c>
      <c r="BC4651" s="90" t="s">
        <v>8489</v>
      </c>
      <c r="BD4651" s="423" t="s">
        <v>1301</v>
      </c>
    </row>
    <row r="4652" spans="53:56" ht="15" x14ac:dyDescent="0.25">
      <c r="BA4652" s="91" t="s">
        <v>8503</v>
      </c>
      <c r="BB4652" s="91" t="s">
        <v>361</v>
      </c>
      <c r="BC4652" s="91" t="s">
        <v>8504</v>
      </c>
      <c r="BD4652" s="423" t="s">
        <v>1301</v>
      </c>
    </row>
    <row r="4653" spans="53:56" ht="15" x14ac:dyDescent="0.25">
      <c r="BA4653" s="90" t="s">
        <v>8505</v>
      </c>
      <c r="BB4653" s="90" t="s">
        <v>361</v>
      </c>
      <c r="BC4653" s="90" t="s">
        <v>8489</v>
      </c>
      <c r="BD4653" s="423" t="s">
        <v>1301</v>
      </c>
    </row>
    <row r="4654" spans="53:56" ht="15" x14ac:dyDescent="0.25">
      <c r="BA4654" s="91" t="s">
        <v>8506</v>
      </c>
      <c r="BB4654" s="91" t="s">
        <v>361</v>
      </c>
      <c r="BC4654" s="91" t="s">
        <v>8489</v>
      </c>
      <c r="BD4654" s="423" t="s">
        <v>1301</v>
      </c>
    </row>
    <row r="4655" spans="53:56" ht="15" x14ac:dyDescent="0.25">
      <c r="BA4655" s="90" t="s">
        <v>8507</v>
      </c>
      <c r="BB4655" s="90" t="s">
        <v>361</v>
      </c>
      <c r="BC4655" s="90" t="s">
        <v>1401</v>
      </c>
      <c r="BD4655" s="423" t="s">
        <v>1301</v>
      </c>
    </row>
    <row r="4656" spans="53:56" ht="15" x14ac:dyDescent="0.25">
      <c r="BA4656" s="91" t="s">
        <v>8508</v>
      </c>
      <c r="BB4656" s="91" t="s">
        <v>361</v>
      </c>
      <c r="BC4656" s="91" t="s">
        <v>8504</v>
      </c>
      <c r="BD4656" s="423" t="s">
        <v>1301</v>
      </c>
    </row>
    <row r="4657" spans="53:56" ht="15" x14ac:dyDescent="0.25">
      <c r="BA4657" s="90" t="s">
        <v>8509</v>
      </c>
      <c r="BB4657" s="90" t="s">
        <v>361</v>
      </c>
      <c r="BC4657" s="90" t="s">
        <v>2199</v>
      </c>
      <c r="BD4657" s="423" t="s">
        <v>1301</v>
      </c>
    </row>
    <row r="4658" spans="53:56" ht="15" x14ac:dyDescent="0.25">
      <c r="BA4658" s="91" t="s">
        <v>8510</v>
      </c>
      <c r="BB4658" s="91" t="s">
        <v>361</v>
      </c>
      <c r="BC4658" s="91" t="s">
        <v>8489</v>
      </c>
      <c r="BD4658" s="423" t="s">
        <v>1301</v>
      </c>
    </row>
    <row r="4659" spans="53:56" ht="15" x14ac:dyDescent="0.25">
      <c r="BA4659" s="90" t="s">
        <v>8511</v>
      </c>
      <c r="BB4659" s="90" t="s">
        <v>361</v>
      </c>
      <c r="BC4659" s="90" t="s">
        <v>1401</v>
      </c>
      <c r="BD4659" s="423" t="s">
        <v>1301</v>
      </c>
    </row>
    <row r="4660" spans="53:56" ht="15" x14ac:dyDescent="0.25">
      <c r="BA4660" s="91" t="s">
        <v>8512</v>
      </c>
      <c r="BB4660" s="91" t="s">
        <v>361</v>
      </c>
      <c r="BC4660" s="91" t="s">
        <v>2199</v>
      </c>
      <c r="BD4660" s="423" t="s">
        <v>1301</v>
      </c>
    </row>
    <row r="4661" spans="53:56" ht="15" x14ac:dyDescent="0.25">
      <c r="BA4661" s="90" t="s">
        <v>8513</v>
      </c>
      <c r="BB4661" s="90" t="s">
        <v>361</v>
      </c>
      <c r="BC4661" s="90" t="s">
        <v>8489</v>
      </c>
      <c r="BD4661" s="423" t="s">
        <v>1301</v>
      </c>
    </row>
    <row r="4662" spans="53:56" ht="15" x14ac:dyDescent="0.25">
      <c r="BA4662" s="91" t="s">
        <v>8514</v>
      </c>
      <c r="BB4662" s="91" t="s">
        <v>361</v>
      </c>
      <c r="BC4662" s="91" t="s">
        <v>8489</v>
      </c>
      <c r="BD4662" s="423" t="s">
        <v>1301</v>
      </c>
    </row>
    <row r="4663" spans="53:56" ht="15" x14ac:dyDescent="0.25">
      <c r="BA4663" s="90" t="s">
        <v>8515</v>
      </c>
      <c r="BB4663" s="90" t="s">
        <v>361</v>
      </c>
      <c r="BC4663" s="90" t="s">
        <v>8489</v>
      </c>
      <c r="BD4663" s="423" t="s">
        <v>1301</v>
      </c>
    </row>
    <row r="4664" spans="53:56" ht="15" x14ac:dyDescent="0.25">
      <c r="BA4664" s="91" t="s">
        <v>8516</v>
      </c>
      <c r="BB4664" s="91" t="s">
        <v>361</v>
      </c>
      <c r="BC4664" s="91" t="s">
        <v>2199</v>
      </c>
      <c r="BD4664" s="423" t="s">
        <v>1301</v>
      </c>
    </row>
    <row r="4665" spans="53:56" ht="15" x14ac:dyDescent="0.25">
      <c r="BA4665" s="90" t="s">
        <v>8517</v>
      </c>
      <c r="BB4665" s="90" t="s">
        <v>361</v>
      </c>
      <c r="BC4665" s="90" t="s">
        <v>1401</v>
      </c>
      <c r="BD4665" s="423" t="s">
        <v>1301</v>
      </c>
    </row>
    <row r="4666" spans="53:56" ht="15" x14ac:dyDescent="0.25">
      <c r="BA4666" s="91" t="s">
        <v>8518</v>
      </c>
      <c r="BB4666" s="91" t="s">
        <v>361</v>
      </c>
      <c r="BC4666" s="91" t="s">
        <v>8504</v>
      </c>
      <c r="BD4666" s="423" t="s">
        <v>1301</v>
      </c>
    </row>
    <row r="4667" spans="53:56" ht="15" x14ac:dyDescent="0.25">
      <c r="BA4667" s="90" t="s">
        <v>8519</v>
      </c>
      <c r="BB4667" s="90" t="s">
        <v>361</v>
      </c>
      <c r="BC4667" s="90" t="s">
        <v>1401</v>
      </c>
      <c r="BD4667" s="423" t="s">
        <v>1301</v>
      </c>
    </row>
    <row r="4668" spans="53:56" ht="15" x14ac:dyDescent="0.25">
      <c r="BA4668" s="91" t="s">
        <v>8520</v>
      </c>
      <c r="BB4668" s="91" t="s">
        <v>361</v>
      </c>
      <c r="BC4668" s="91" t="s">
        <v>8504</v>
      </c>
      <c r="BD4668" s="423" t="s">
        <v>1301</v>
      </c>
    </row>
    <row r="4669" spans="53:56" ht="15" x14ac:dyDescent="0.25">
      <c r="BA4669" s="90" t="s">
        <v>8521</v>
      </c>
      <c r="BB4669" s="90" t="s">
        <v>361</v>
      </c>
      <c r="BC4669" s="90" t="s">
        <v>2199</v>
      </c>
      <c r="BD4669" s="423" t="s">
        <v>1301</v>
      </c>
    </row>
    <row r="4670" spans="53:56" ht="15" x14ac:dyDescent="0.25">
      <c r="BA4670" s="91" t="s">
        <v>8522</v>
      </c>
      <c r="BB4670" s="91" t="s">
        <v>361</v>
      </c>
      <c r="BC4670" s="91" t="s">
        <v>2199</v>
      </c>
      <c r="BD4670" s="423" t="s">
        <v>1301</v>
      </c>
    </row>
    <row r="4671" spans="53:56" ht="15" x14ac:dyDescent="0.25">
      <c r="BA4671" s="91" t="s">
        <v>8523</v>
      </c>
      <c r="BB4671" s="91" t="s">
        <v>361</v>
      </c>
      <c r="BC4671" s="91" t="s">
        <v>2199</v>
      </c>
      <c r="BD4671" s="423" t="s">
        <v>1301</v>
      </c>
    </row>
    <row r="4672" spans="53:56" ht="15" x14ac:dyDescent="0.25">
      <c r="BA4672" s="90" t="s">
        <v>8524</v>
      </c>
      <c r="BB4672" s="90" t="s">
        <v>361</v>
      </c>
      <c r="BC4672" s="90" t="s">
        <v>2199</v>
      </c>
      <c r="BD4672" s="423" t="s">
        <v>1301</v>
      </c>
    </row>
    <row r="4673" spans="53:56" ht="15" x14ac:dyDescent="0.25">
      <c r="BA4673" s="91" t="s">
        <v>8525</v>
      </c>
      <c r="BB4673" s="91" t="s">
        <v>361</v>
      </c>
      <c r="BC4673" s="91" t="s">
        <v>1401</v>
      </c>
      <c r="BD4673" s="423" t="s">
        <v>1301</v>
      </c>
    </row>
    <row r="4674" spans="53:56" ht="15" x14ac:dyDescent="0.25">
      <c r="BA4674" s="90" t="s">
        <v>8526</v>
      </c>
      <c r="BB4674" s="90" t="s">
        <v>361</v>
      </c>
      <c r="BC4674" s="90" t="s">
        <v>2199</v>
      </c>
      <c r="BD4674" s="423" t="s">
        <v>1301</v>
      </c>
    </row>
    <row r="4675" spans="53:56" ht="15" x14ac:dyDescent="0.25">
      <c r="BA4675" s="90" t="s">
        <v>8527</v>
      </c>
      <c r="BB4675" s="90" t="s">
        <v>361</v>
      </c>
      <c r="BC4675" s="90" t="s">
        <v>8504</v>
      </c>
      <c r="BD4675" s="423" t="s">
        <v>1301</v>
      </c>
    </row>
    <row r="4676" spans="53:56" ht="15" x14ac:dyDescent="0.25">
      <c r="BA4676" s="91" t="s">
        <v>8528</v>
      </c>
      <c r="BB4676" s="91" t="s">
        <v>361</v>
      </c>
      <c r="BC4676" s="91" t="s">
        <v>2199</v>
      </c>
      <c r="BD4676" s="423" t="s">
        <v>1301</v>
      </c>
    </row>
    <row r="4677" spans="53:56" ht="15" x14ac:dyDescent="0.25">
      <c r="BA4677" s="90" t="s">
        <v>8529</v>
      </c>
      <c r="BB4677" s="90" t="s">
        <v>361</v>
      </c>
      <c r="BC4677" s="90" t="s">
        <v>8489</v>
      </c>
      <c r="BD4677" s="423" t="s">
        <v>1301</v>
      </c>
    </row>
    <row r="4678" spans="53:56" ht="15" x14ac:dyDescent="0.25">
      <c r="BA4678" s="91" t="s">
        <v>8530</v>
      </c>
      <c r="BB4678" s="91" t="s">
        <v>361</v>
      </c>
      <c r="BC4678" s="91" t="s">
        <v>1401</v>
      </c>
      <c r="BD4678" s="423" t="s">
        <v>1301</v>
      </c>
    </row>
    <row r="4679" spans="53:56" ht="15" x14ac:dyDescent="0.25">
      <c r="BA4679" s="90" t="s">
        <v>8531</v>
      </c>
      <c r="BB4679" s="90" t="s">
        <v>361</v>
      </c>
      <c r="BC4679" s="90" t="s">
        <v>8489</v>
      </c>
      <c r="BD4679" s="423" t="s">
        <v>1301</v>
      </c>
    </row>
    <row r="4680" spans="53:56" ht="15" x14ac:dyDescent="0.25">
      <c r="BA4680" s="91" t="s">
        <v>8532</v>
      </c>
      <c r="BB4680" s="91" t="s">
        <v>361</v>
      </c>
      <c r="BC4680" s="91" t="s">
        <v>2199</v>
      </c>
      <c r="BD4680" s="423" t="s">
        <v>1301</v>
      </c>
    </row>
    <row r="4681" spans="53:56" ht="15" x14ac:dyDescent="0.25">
      <c r="BA4681" s="91" t="s">
        <v>8533</v>
      </c>
      <c r="BB4681" s="91" t="s">
        <v>361</v>
      </c>
      <c r="BC4681" s="91" t="s">
        <v>1401</v>
      </c>
      <c r="BD4681" s="423" t="s">
        <v>1301</v>
      </c>
    </row>
    <row r="4682" spans="53:56" ht="15" x14ac:dyDescent="0.25">
      <c r="BA4682" s="90" t="s">
        <v>8534</v>
      </c>
      <c r="BB4682" s="90" t="s">
        <v>361</v>
      </c>
      <c r="BC4682" s="90" t="s">
        <v>8489</v>
      </c>
      <c r="BD4682" s="423" t="s">
        <v>1301</v>
      </c>
    </row>
    <row r="4683" spans="53:56" ht="15" x14ac:dyDescent="0.25">
      <c r="BA4683" s="91" t="s">
        <v>8535</v>
      </c>
      <c r="BB4683" s="91" t="s">
        <v>361</v>
      </c>
      <c r="BC4683" s="91" t="s">
        <v>8489</v>
      </c>
      <c r="BD4683" s="423" t="s">
        <v>1301</v>
      </c>
    </row>
    <row r="4684" spans="53:56" ht="15" x14ac:dyDescent="0.25">
      <c r="BA4684" s="90" t="s">
        <v>8536</v>
      </c>
      <c r="BB4684" s="90" t="s">
        <v>361</v>
      </c>
      <c r="BC4684" s="90" t="s">
        <v>2199</v>
      </c>
      <c r="BD4684" s="423" t="s">
        <v>1301</v>
      </c>
    </row>
    <row r="4685" spans="53:56" ht="15" x14ac:dyDescent="0.25">
      <c r="BA4685" s="90" t="s">
        <v>8537</v>
      </c>
      <c r="BB4685" s="90" t="s">
        <v>361</v>
      </c>
      <c r="BC4685" s="90" t="s">
        <v>2199</v>
      </c>
      <c r="BD4685" s="423" t="s">
        <v>1301</v>
      </c>
    </row>
    <row r="4686" spans="53:56" ht="15" x14ac:dyDescent="0.25">
      <c r="BA4686" s="91" t="s">
        <v>8538</v>
      </c>
      <c r="BB4686" s="91" t="s">
        <v>361</v>
      </c>
      <c r="BC4686" s="91" t="s">
        <v>8489</v>
      </c>
      <c r="BD4686" s="423" t="s">
        <v>1301</v>
      </c>
    </row>
    <row r="4687" spans="53:56" ht="15" x14ac:dyDescent="0.25">
      <c r="BA4687" s="90" t="s">
        <v>8539</v>
      </c>
      <c r="BB4687" s="90" t="s">
        <v>361</v>
      </c>
      <c r="BC4687" s="90" t="s">
        <v>2199</v>
      </c>
      <c r="BD4687" s="423" t="s">
        <v>1301</v>
      </c>
    </row>
    <row r="4688" spans="53:56" ht="15" x14ac:dyDescent="0.25">
      <c r="BA4688" s="91" t="s">
        <v>8540</v>
      </c>
      <c r="BB4688" s="91" t="s">
        <v>361</v>
      </c>
      <c r="BC4688" s="91" t="s">
        <v>8504</v>
      </c>
      <c r="BD4688" s="423" t="s">
        <v>1301</v>
      </c>
    </row>
    <row r="4689" spans="53:56" ht="15" x14ac:dyDescent="0.25">
      <c r="BA4689" s="91" t="s">
        <v>8541</v>
      </c>
      <c r="BB4689" s="91" t="s">
        <v>361</v>
      </c>
      <c r="BC4689" s="91" t="s">
        <v>1401</v>
      </c>
      <c r="BD4689" s="423" t="s">
        <v>1301</v>
      </c>
    </row>
    <row r="4690" spans="53:56" ht="15" x14ac:dyDescent="0.25">
      <c r="BA4690" s="90" t="s">
        <v>8542</v>
      </c>
      <c r="BB4690" s="90" t="s">
        <v>361</v>
      </c>
      <c r="BC4690" s="90" t="s">
        <v>8504</v>
      </c>
      <c r="BD4690" s="423" t="s">
        <v>1301</v>
      </c>
    </row>
    <row r="4691" spans="53:56" ht="15" x14ac:dyDescent="0.25">
      <c r="BA4691" s="91" t="s">
        <v>8543</v>
      </c>
      <c r="BB4691" s="91" t="s">
        <v>361</v>
      </c>
      <c r="BC4691" s="91" t="s">
        <v>1401</v>
      </c>
      <c r="BD4691" s="423" t="s">
        <v>1301</v>
      </c>
    </row>
    <row r="4692" spans="53:56" ht="15" x14ac:dyDescent="0.25">
      <c r="BA4692" s="90" t="s">
        <v>8544</v>
      </c>
      <c r="BB4692" s="90" t="s">
        <v>361</v>
      </c>
      <c r="BC4692" s="90" t="s">
        <v>1401</v>
      </c>
      <c r="BD4692" s="423" t="s">
        <v>1301</v>
      </c>
    </row>
    <row r="4693" spans="53:56" ht="15" x14ac:dyDescent="0.25">
      <c r="BA4693" s="90" t="s">
        <v>8545</v>
      </c>
      <c r="BB4693" s="90" t="s">
        <v>361</v>
      </c>
      <c r="BC4693" s="90" t="s">
        <v>1401</v>
      </c>
      <c r="BD4693" s="423" t="s">
        <v>1301</v>
      </c>
    </row>
    <row r="4694" spans="53:56" ht="15" x14ac:dyDescent="0.25">
      <c r="BA4694" s="91" t="s">
        <v>8546</v>
      </c>
      <c r="BB4694" s="91" t="s">
        <v>361</v>
      </c>
      <c r="BC4694" s="91" t="s">
        <v>8489</v>
      </c>
      <c r="BD4694" s="423" t="s">
        <v>1301</v>
      </c>
    </row>
    <row r="4695" spans="53:56" ht="15" x14ac:dyDescent="0.25">
      <c r="BA4695" s="90" t="s">
        <v>8547</v>
      </c>
      <c r="BB4695" s="90" t="s">
        <v>361</v>
      </c>
      <c r="BC4695" s="90" t="s">
        <v>8504</v>
      </c>
      <c r="BD4695" s="423" t="s">
        <v>1301</v>
      </c>
    </row>
    <row r="4696" spans="53:56" ht="15" x14ac:dyDescent="0.25">
      <c r="BA4696" s="91" t="s">
        <v>8548</v>
      </c>
      <c r="BB4696" s="91" t="s">
        <v>361</v>
      </c>
      <c r="BC4696" s="91" t="s">
        <v>2199</v>
      </c>
      <c r="BD4696" s="423" t="s">
        <v>1301</v>
      </c>
    </row>
    <row r="4697" spans="53:56" ht="15" x14ac:dyDescent="0.25">
      <c r="BA4697" s="91" t="s">
        <v>8549</v>
      </c>
      <c r="BB4697" s="91" t="s">
        <v>361</v>
      </c>
      <c r="BC4697" s="91" t="s">
        <v>2199</v>
      </c>
      <c r="BD4697" s="423" t="s">
        <v>1301</v>
      </c>
    </row>
    <row r="4698" spans="53:56" ht="15" x14ac:dyDescent="0.25">
      <c r="BA4698" s="90" t="s">
        <v>8550</v>
      </c>
      <c r="BB4698" s="90" t="s">
        <v>361</v>
      </c>
      <c r="BC4698" s="90" t="s">
        <v>1401</v>
      </c>
      <c r="BD4698" s="423" t="s">
        <v>1301</v>
      </c>
    </row>
    <row r="4699" spans="53:56" ht="15" x14ac:dyDescent="0.25">
      <c r="BA4699" s="91" t="s">
        <v>8551</v>
      </c>
      <c r="BB4699" s="91" t="s">
        <v>361</v>
      </c>
      <c r="BC4699" s="91" t="s">
        <v>2199</v>
      </c>
      <c r="BD4699" s="423" t="s">
        <v>1301</v>
      </c>
    </row>
    <row r="4700" spans="53:56" ht="15" x14ac:dyDescent="0.25">
      <c r="BA4700" s="90" t="s">
        <v>8552</v>
      </c>
      <c r="BB4700" s="90" t="s">
        <v>361</v>
      </c>
      <c r="BC4700" s="90" t="s">
        <v>8489</v>
      </c>
      <c r="BD4700" s="423" t="s">
        <v>1301</v>
      </c>
    </row>
    <row r="4701" spans="53:56" ht="15" x14ac:dyDescent="0.25">
      <c r="BA4701" s="91" t="s">
        <v>8553</v>
      </c>
      <c r="BB4701" s="91" t="s">
        <v>361</v>
      </c>
      <c r="BC4701" s="91" t="s">
        <v>8489</v>
      </c>
      <c r="BD4701" s="423" t="s">
        <v>1301</v>
      </c>
    </row>
    <row r="4702" spans="53:56" ht="15" x14ac:dyDescent="0.25">
      <c r="BA4702" s="90" t="s">
        <v>8554</v>
      </c>
      <c r="BB4702" s="90" t="s">
        <v>361</v>
      </c>
      <c r="BC4702" s="90" t="s">
        <v>1401</v>
      </c>
      <c r="BD4702" s="423" t="s">
        <v>1301</v>
      </c>
    </row>
    <row r="4703" spans="53:56" ht="15" x14ac:dyDescent="0.25">
      <c r="BA4703" s="90" t="s">
        <v>8555</v>
      </c>
      <c r="BB4703" s="90" t="s">
        <v>361</v>
      </c>
      <c r="BC4703" s="90" t="s">
        <v>8489</v>
      </c>
      <c r="BD4703" s="423" t="s">
        <v>1301</v>
      </c>
    </row>
    <row r="4704" spans="53:56" ht="15" x14ac:dyDescent="0.25">
      <c r="BA4704" s="91" t="s">
        <v>8556</v>
      </c>
      <c r="BB4704" s="91" t="s">
        <v>361</v>
      </c>
      <c r="BC4704" s="91" t="s">
        <v>1401</v>
      </c>
      <c r="BD4704" s="423" t="s">
        <v>1301</v>
      </c>
    </row>
    <row r="4705" spans="53:56" ht="15" x14ac:dyDescent="0.25">
      <c r="BA4705" s="90" t="s">
        <v>8557</v>
      </c>
      <c r="BB4705" s="90" t="s">
        <v>361</v>
      </c>
      <c r="BC4705" s="90" t="s">
        <v>1401</v>
      </c>
      <c r="BD4705" s="423" t="s">
        <v>1301</v>
      </c>
    </row>
    <row r="4706" spans="53:56" ht="15" x14ac:dyDescent="0.25">
      <c r="BA4706" s="91" t="s">
        <v>8558</v>
      </c>
      <c r="BB4706" s="91" t="s">
        <v>361</v>
      </c>
      <c r="BC4706" s="91" t="s">
        <v>8489</v>
      </c>
      <c r="BD4706" s="423" t="s">
        <v>1301</v>
      </c>
    </row>
    <row r="4707" spans="53:56" ht="15" x14ac:dyDescent="0.25">
      <c r="BA4707" s="91" t="s">
        <v>8559</v>
      </c>
      <c r="BB4707" s="91" t="s">
        <v>361</v>
      </c>
      <c r="BC4707" s="91" t="s">
        <v>1401</v>
      </c>
      <c r="BD4707" s="423" t="s">
        <v>1301</v>
      </c>
    </row>
    <row r="4708" spans="53:56" ht="15" x14ac:dyDescent="0.25">
      <c r="BA4708" s="90" t="s">
        <v>8560</v>
      </c>
      <c r="BB4708" s="90" t="s">
        <v>361</v>
      </c>
      <c r="BC4708" s="90" t="s">
        <v>2199</v>
      </c>
      <c r="BD4708" s="423" t="s">
        <v>1301</v>
      </c>
    </row>
    <row r="4709" spans="53:56" ht="15" x14ac:dyDescent="0.25">
      <c r="BA4709" s="91" t="s">
        <v>8561</v>
      </c>
      <c r="BB4709" s="91" t="s">
        <v>361</v>
      </c>
      <c r="BC4709" s="91" t="s">
        <v>1401</v>
      </c>
      <c r="BD4709" s="423" t="s">
        <v>1301</v>
      </c>
    </row>
    <row r="4710" spans="53:56" ht="15" x14ac:dyDescent="0.25">
      <c r="BA4710" s="90" t="s">
        <v>8562</v>
      </c>
      <c r="BB4710" s="90" t="s">
        <v>361</v>
      </c>
      <c r="BC4710" s="90" t="s">
        <v>2199</v>
      </c>
      <c r="BD4710" s="423" t="s">
        <v>1301</v>
      </c>
    </row>
    <row r="4711" spans="53:56" ht="15" x14ac:dyDescent="0.25">
      <c r="BA4711" s="90" t="s">
        <v>8563</v>
      </c>
      <c r="BB4711" s="90" t="s">
        <v>361</v>
      </c>
      <c r="BC4711" s="90" t="s">
        <v>1401</v>
      </c>
      <c r="BD4711" s="423" t="s">
        <v>1301</v>
      </c>
    </row>
    <row r="4712" spans="53:56" ht="15" x14ac:dyDescent="0.25">
      <c r="BA4712" s="91" t="s">
        <v>8564</v>
      </c>
      <c r="BB4712" s="91" t="s">
        <v>361</v>
      </c>
      <c r="BC4712" s="91" t="s">
        <v>8489</v>
      </c>
      <c r="BD4712" s="423" t="s">
        <v>1301</v>
      </c>
    </row>
    <row r="4713" spans="53:56" ht="15" x14ac:dyDescent="0.25">
      <c r="BA4713" s="90" t="s">
        <v>8565</v>
      </c>
      <c r="BB4713" s="90" t="s">
        <v>361</v>
      </c>
      <c r="BC4713" s="90" t="s">
        <v>2199</v>
      </c>
      <c r="BD4713" s="423" t="s">
        <v>1301</v>
      </c>
    </row>
    <row r="4714" spans="53:56" ht="15" x14ac:dyDescent="0.25">
      <c r="BA4714" s="91" t="s">
        <v>8566</v>
      </c>
      <c r="BB4714" s="91" t="s">
        <v>361</v>
      </c>
      <c r="BC4714" s="91" t="s">
        <v>2199</v>
      </c>
      <c r="BD4714" s="423" t="s">
        <v>1301</v>
      </c>
    </row>
    <row r="4715" spans="53:56" ht="15" x14ac:dyDescent="0.25">
      <c r="BA4715" s="91" t="s">
        <v>8567</v>
      </c>
      <c r="BB4715" s="91" t="s">
        <v>361</v>
      </c>
      <c r="BC4715" s="91" t="s">
        <v>1401</v>
      </c>
      <c r="BD4715" s="423" t="s">
        <v>1301</v>
      </c>
    </row>
    <row r="4716" spans="53:56" ht="15" x14ac:dyDescent="0.25">
      <c r="BA4716" s="90" t="s">
        <v>8568</v>
      </c>
      <c r="BB4716" s="90" t="s">
        <v>361</v>
      </c>
      <c r="BC4716" s="90" t="s">
        <v>2199</v>
      </c>
      <c r="BD4716" s="423" t="s">
        <v>1301</v>
      </c>
    </row>
    <row r="4717" spans="53:56" ht="15" x14ac:dyDescent="0.25">
      <c r="BA4717" s="91" t="s">
        <v>8569</v>
      </c>
      <c r="BB4717" s="91" t="s">
        <v>361</v>
      </c>
      <c r="BC4717" s="91" t="s">
        <v>2199</v>
      </c>
      <c r="BD4717" s="423" t="s">
        <v>1301</v>
      </c>
    </row>
    <row r="4718" spans="53:56" ht="15" x14ac:dyDescent="0.25">
      <c r="BA4718" s="90" t="s">
        <v>8570</v>
      </c>
      <c r="BB4718" s="90" t="s">
        <v>361</v>
      </c>
      <c r="BC4718" s="90" t="s">
        <v>2199</v>
      </c>
      <c r="BD4718" s="423" t="s">
        <v>1301</v>
      </c>
    </row>
    <row r="4719" spans="53:56" ht="15" x14ac:dyDescent="0.25">
      <c r="BA4719" s="90" t="s">
        <v>8571</v>
      </c>
      <c r="BB4719" s="90" t="s">
        <v>361</v>
      </c>
      <c r="BC4719" s="90" t="s">
        <v>8572</v>
      </c>
      <c r="BD4719" s="423" t="s">
        <v>1301</v>
      </c>
    </row>
    <row r="4720" spans="53:56" ht="15" x14ac:dyDescent="0.25">
      <c r="BA4720" s="91" t="s">
        <v>8573</v>
      </c>
      <c r="BB4720" s="91" t="s">
        <v>361</v>
      </c>
      <c r="BC4720" s="91" t="s">
        <v>8574</v>
      </c>
      <c r="BD4720" s="423" t="s">
        <v>1301</v>
      </c>
    </row>
    <row r="4721" spans="53:56" ht="15" x14ac:dyDescent="0.25">
      <c r="BA4721" s="90" t="s">
        <v>8575</v>
      </c>
      <c r="BB4721" s="90" t="s">
        <v>361</v>
      </c>
      <c r="BC4721" s="90" t="s">
        <v>8574</v>
      </c>
      <c r="BD4721" s="423" t="s">
        <v>1301</v>
      </c>
    </row>
    <row r="4722" spans="53:56" ht="15" x14ac:dyDescent="0.25">
      <c r="BA4722" s="91" t="s">
        <v>8576</v>
      </c>
      <c r="BB4722" s="91" t="s">
        <v>361</v>
      </c>
      <c r="BC4722" s="91" t="s">
        <v>8574</v>
      </c>
      <c r="BD4722" s="423" t="s">
        <v>1301</v>
      </c>
    </row>
    <row r="4723" spans="53:56" ht="15" x14ac:dyDescent="0.25">
      <c r="BA4723" s="90" t="s">
        <v>8577</v>
      </c>
      <c r="BB4723" s="90" t="s">
        <v>361</v>
      </c>
      <c r="BC4723" s="90" t="s">
        <v>8574</v>
      </c>
      <c r="BD4723" s="423" t="s">
        <v>1301</v>
      </c>
    </row>
    <row r="4724" spans="53:56" ht="15" x14ac:dyDescent="0.25">
      <c r="BA4724" s="91" t="s">
        <v>8578</v>
      </c>
      <c r="BB4724" s="91" t="s">
        <v>361</v>
      </c>
      <c r="BC4724" s="91" t="s">
        <v>8572</v>
      </c>
      <c r="BD4724" s="423" t="s">
        <v>1301</v>
      </c>
    </row>
    <row r="4725" spans="53:56" ht="15" x14ac:dyDescent="0.25">
      <c r="BA4725" s="91" t="s">
        <v>8579</v>
      </c>
      <c r="BB4725" s="91" t="s">
        <v>361</v>
      </c>
      <c r="BC4725" s="91" t="s">
        <v>8580</v>
      </c>
      <c r="BD4725" s="423" t="s">
        <v>1301</v>
      </c>
    </row>
    <row r="4726" spans="53:56" ht="15" x14ac:dyDescent="0.25">
      <c r="BA4726" s="90" t="s">
        <v>8581</v>
      </c>
      <c r="BB4726" s="90" t="s">
        <v>361</v>
      </c>
      <c r="BC4726" s="90" t="s">
        <v>8572</v>
      </c>
      <c r="BD4726" s="423" t="s">
        <v>1301</v>
      </c>
    </row>
    <row r="4727" spans="53:56" ht="15" x14ac:dyDescent="0.25">
      <c r="BA4727" s="91" t="s">
        <v>8582</v>
      </c>
      <c r="BB4727" s="91" t="s">
        <v>361</v>
      </c>
      <c r="BC4727" s="91" t="s">
        <v>8572</v>
      </c>
      <c r="BD4727" s="423" t="s">
        <v>1301</v>
      </c>
    </row>
    <row r="4728" spans="53:56" ht="15" x14ac:dyDescent="0.25">
      <c r="BA4728" s="90" t="s">
        <v>8583</v>
      </c>
      <c r="BB4728" s="90" t="s">
        <v>361</v>
      </c>
      <c r="BC4728" s="90" t="s">
        <v>8572</v>
      </c>
      <c r="BD4728" s="423" t="s">
        <v>1301</v>
      </c>
    </row>
    <row r="4729" spans="53:56" ht="15" x14ac:dyDescent="0.25">
      <c r="BA4729" s="90" t="s">
        <v>8584</v>
      </c>
      <c r="BB4729" s="90" t="s">
        <v>361</v>
      </c>
      <c r="BC4729" s="90" t="s">
        <v>8585</v>
      </c>
      <c r="BD4729" s="423" t="s">
        <v>1301</v>
      </c>
    </row>
    <row r="4730" spans="53:56" ht="15" x14ac:dyDescent="0.25">
      <c r="BA4730" s="91" t="s">
        <v>8586</v>
      </c>
      <c r="BB4730" s="91" t="s">
        <v>361</v>
      </c>
      <c r="BC4730" s="91" t="s">
        <v>8574</v>
      </c>
      <c r="BD4730" s="423" t="s">
        <v>1301</v>
      </c>
    </row>
    <row r="4731" spans="53:56" ht="15" x14ac:dyDescent="0.25">
      <c r="BA4731" s="90" t="s">
        <v>8587</v>
      </c>
      <c r="BB4731" s="90" t="s">
        <v>361</v>
      </c>
      <c r="BC4731" s="90" t="s">
        <v>8574</v>
      </c>
      <c r="BD4731" s="423" t="s">
        <v>1301</v>
      </c>
    </row>
    <row r="4732" spans="53:56" ht="15" x14ac:dyDescent="0.25">
      <c r="BA4732" s="91" t="s">
        <v>8588</v>
      </c>
      <c r="BB4732" s="91" t="s">
        <v>361</v>
      </c>
      <c r="BC4732" s="91" t="s">
        <v>8585</v>
      </c>
      <c r="BD4732" s="423" t="s">
        <v>1301</v>
      </c>
    </row>
    <row r="4733" spans="53:56" ht="15" x14ac:dyDescent="0.25">
      <c r="BA4733" s="91" t="s">
        <v>8589</v>
      </c>
      <c r="BB4733" s="91" t="s">
        <v>361</v>
      </c>
      <c r="BC4733" s="91" t="s">
        <v>8580</v>
      </c>
      <c r="BD4733" s="423" t="s">
        <v>1301</v>
      </c>
    </row>
    <row r="4734" spans="53:56" ht="15" x14ac:dyDescent="0.25">
      <c r="BA4734" s="90" t="s">
        <v>8590</v>
      </c>
      <c r="BB4734" s="90" t="s">
        <v>361</v>
      </c>
      <c r="BC4734" s="90" t="s">
        <v>8585</v>
      </c>
      <c r="BD4734" s="423" t="s">
        <v>1301</v>
      </c>
    </row>
    <row r="4735" spans="53:56" ht="15" x14ac:dyDescent="0.25">
      <c r="BA4735" s="91" t="s">
        <v>8591</v>
      </c>
      <c r="BB4735" s="91" t="s">
        <v>361</v>
      </c>
      <c r="BC4735" s="91" t="s">
        <v>8572</v>
      </c>
      <c r="BD4735" s="423" t="s">
        <v>1301</v>
      </c>
    </row>
    <row r="4736" spans="53:56" ht="15" x14ac:dyDescent="0.25">
      <c r="BA4736" s="90" t="s">
        <v>8592</v>
      </c>
      <c r="BB4736" s="90" t="s">
        <v>361</v>
      </c>
      <c r="BC4736" s="90" t="s">
        <v>8593</v>
      </c>
      <c r="BD4736" s="423" t="s">
        <v>1301</v>
      </c>
    </row>
    <row r="4737" spans="53:56" ht="15" x14ac:dyDescent="0.25">
      <c r="BA4737" s="90" t="s">
        <v>8594</v>
      </c>
      <c r="BB4737" s="90" t="s">
        <v>361</v>
      </c>
      <c r="BC4737" s="90" t="s">
        <v>8572</v>
      </c>
      <c r="BD4737" s="423" t="s">
        <v>1301</v>
      </c>
    </row>
    <row r="4738" spans="53:56" ht="15" x14ac:dyDescent="0.25">
      <c r="BA4738" s="91" t="s">
        <v>8595</v>
      </c>
      <c r="BB4738" s="91" t="s">
        <v>361</v>
      </c>
      <c r="BC4738" s="91" t="s">
        <v>8580</v>
      </c>
      <c r="BD4738" s="423" t="s">
        <v>1301</v>
      </c>
    </row>
    <row r="4739" spans="53:56" ht="15" x14ac:dyDescent="0.25">
      <c r="BA4739" s="90" t="s">
        <v>8596</v>
      </c>
      <c r="BB4739" s="90" t="s">
        <v>361</v>
      </c>
      <c r="BC4739" s="90" t="s">
        <v>8585</v>
      </c>
      <c r="BD4739" s="423" t="s">
        <v>1301</v>
      </c>
    </row>
    <row r="4740" spans="53:56" ht="15" x14ac:dyDescent="0.25">
      <c r="BA4740" s="91" t="s">
        <v>8597</v>
      </c>
      <c r="BB4740" s="91" t="s">
        <v>361</v>
      </c>
      <c r="BC4740" s="91" t="s">
        <v>8580</v>
      </c>
      <c r="BD4740" s="423" t="s">
        <v>1301</v>
      </c>
    </row>
    <row r="4741" spans="53:56" ht="15" x14ac:dyDescent="0.25">
      <c r="BA4741" s="91" t="s">
        <v>8598</v>
      </c>
      <c r="BB4741" s="91" t="s">
        <v>361</v>
      </c>
      <c r="BC4741" s="91" t="s">
        <v>8593</v>
      </c>
      <c r="BD4741" s="423" t="s">
        <v>1301</v>
      </c>
    </row>
    <row r="4742" spans="53:56" ht="15" x14ac:dyDescent="0.25">
      <c r="BA4742" s="90" t="s">
        <v>8599</v>
      </c>
      <c r="BB4742" s="90" t="s">
        <v>361</v>
      </c>
      <c r="BC4742" s="90" t="s">
        <v>8593</v>
      </c>
      <c r="BD4742" s="423" t="s">
        <v>1301</v>
      </c>
    </row>
    <row r="4743" spans="53:56" ht="15" x14ac:dyDescent="0.25">
      <c r="BA4743" s="91" t="s">
        <v>8600</v>
      </c>
      <c r="BB4743" s="91" t="s">
        <v>361</v>
      </c>
      <c r="BC4743" s="91" t="s">
        <v>8572</v>
      </c>
      <c r="BD4743" s="423" t="s">
        <v>1301</v>
      </c>
    </row>
    <row r="4744" spans="53:56" ht="15" x14ac:dyDescent="0.25">
      <c r="BA4744" s="90" t="s">
        <v>8601</v>
      </c>
      <c r="BB4744" s="90" t="s">
        <v>361</v>
      </c>
      <c r="BC4744" s="90" t="s">
        <v>8585</v>
      </c>
      <c r="BD4744" s="423" t="s">
        <v>1301</v>
      </c>
    </row>
    <row r="4745" spans="53:56" ht="15" x14ac:dyDescent="0.25">
      <c r="BA4745" s="91" t="s">
        <v>8602</v>
      </c>
      <c r="BB4745" s="91" t="s">
        <v>361</v>
      </c>
      <c r="BC4745" s="91" t="s">
        <v>8603</v>
      </c>
      <c r="BD4745" s="423" t="s">
        <v>1301</v>
      </c>
    </row>
    <row r="4746" spans="53:56" ht="15" x14ac:dyDescent="0.25">
      <c r="BA4746" s="90" t="s">
        <v>8604</v>
      </c>
      <c r="BB4746" s="90" t="s">
        <v>361</v>
      </c>
      <c r="BC4746" s="90" t="s">
        <v>8605</v>
      </c>
      <c r="BD4746" s="423" t="s">
        <v>1301</v>
      </c>
    </row>
    <row r="4747" spans="53:56" ht="15" x14ac:dyDescent="0.25">
      <c r="BA4747" s="91" t="s">
        <v>8606</v>
      </c>
      <c r="BB4747" s="91" t="s">
        <v>361</v>
      </c>
      <c r="BC4747" s="91" t="s">
        <v>8593</v>
      </c>
      <c r="BD4747" s="423" t="s">
        <v>1301</v>
      </c>
    </row>
    <row r="4748" spans="53:56" ht="15" x14ac:dyDescent="0.25">
      <c r="BA4748" s="90" t="s">
        <v>8607</v>
      </c>
      <c r="BB4748" s="90" t="s">
        <v>361</v>
      </c>
      <c r="BC4748" s="90" t="s">
        <v>8593</v>
      </c>
      <c r="BD4748" s="423" t="s">
        <v>1301</v>
      </c>
    </row>
    <row r="4749" spans="53:56" ht="15" x14ac:dyDescent="0.25">
      <c r="BA4749" s="90" t="s">
        <v>8608</v>
      </c>
      <c r="BB4749" s="90" t="s">
        <v>361</v>
      </c>
      <c r="BC4749" s="90" t="s">
        <v>8572</v>
      </c>
      <c r="BD4749" s="423" t="s">
        <v>1301</v>
      </c>
    </row>
    <row r="4750" spans="53:56" ht="15" x14ac:dyDescent="0.25">
      <c r="BA4750" s="91" t="s">
        <v>8609</v>
      </c>
      <c r="BB4750" s="91" t="s">
        <v>361</v>
      </c>
      <c r="BC4750" s="91" t="s">
        <v>8572</v>
      </c>
      <c r="BD4750" s="423" t="s">
        <v>1301</v>
      </c>
    </row>
    <row r="4751" spans="53:56" ht="15" x14ac:dyDescent="0.25">
      <c r="BA4751" s="90" t="s">
        <v>8610</v>
      </c>
      <c r="BB4751" s="90" t="s">
        <v>361</v>
      </c>
      <c r="BC4751" s="90" t="s">
        <v>8585</v>
      </c>
      <c r="BD4751" s="423" t="s">
        <v>1301</v>
      </c>
    </row>
    <row r="4752" spans="53:56" ht="15" x14ac:dyDescent="0.25">
      <c r="BA4752" s="91" t="s">
        <v>8611</v>
      </c>
      <c r="BB4752" s="91" t="s">
        <v>361</v>
      </c>
      <c r="BC4752" s="91" t="s">
        <v>8603</v>
      </c>
      <c r="BD4752" s="423" t="s">
        <v>1301</v>
      </c>
    </row>
    <row r="4753" spans="53:56" ht="15" x14ac:dyDescent="0.25">
      <c r="BA4753" s="90" t="s">
        <v>8612</v>
      </c>
      <c r="BB4753" s="90" t="s">
        <v>361</v>
      </c>
      <c r="BC4753" s="90" t="s">
        <v>8572</v>
      </c>
      <c r="BD4753" s="423" t="s">
        <v>1301</v>
      </c>
    </row>
    <row r="4754" spans="53:56" ht="15" x14ac:dyDescent="0.25">
      <c r="BA4754" s="91" t="s">
        <v>8613</v>
      </c>
      <c r="BB4754" s="91" t="s">
        <v>361</v>
      </c>
      <c r="BC4754" s="91" t="s">
        <v>8574</v>
      </c>
      <c r="BD4754" s="423" t="s">
        <v>1301</v>
      </c>
    </row>
    <row r="4755" spans="53:56" ht="15" x14ac:dyDescent="0.25">
      <c r="BA4755" s="90" t="s">
        <v>8614</v>
      </c>
      <c r="BB4755" s="90" t="s">
        <v>361</v>
      </c>
      <c r="BC4755" s="90" t="s">
        <v>8615</v>
      </c>
      <c r="BD4755" s="423" t="s">
        <v>1301</v>
      </c>
    </row>
    <row r="4756" spans="53:56" ht="15" x14ac:dyDescent="0.25">
      <c r="BA4756" s="91" t="s">
        <v>8616</v>
      </c>
      <c r="BB4756" s="91" t="s">
        <v>361</v>
      </c>
      <c r="BC4756" s="91" t="s">
        <v>8572</v>
      </c>
      <c r="BD4756" s="423" t="s">
        <v>1301</v>
      </c>
    </row>
    <row r="4757" spans="53:56" ht="15" x14ac:dyDescent="0.25">
      <c r="BA4757" s="90" t="s">
        <v>8617</v>
      </c>
      <c r="BB4757" s="90" t="s">
        <v>361</v>
      </c>
      <c r="BC4757" s="90" t="s">
        <v>8603</v>
      </c>
      <c r="BD4757" s="423" t="s">
        <v>1301</v>
      </c>
    </row>
    <row r="4758" spans="53:56" ht="15" x14ac:dyDescent="0.25">
      <c r="BA4758" s="91" t="s">
        <v>8618</v>
      </c>
      <c r="BB4758" s="91" t="s">
        <v>361</v>
      </c>
      <c r="BC4758" s="91" t="s">
        <v>8580</v>
      </c>
      <c r="BD4758" s="423" t="s">
        <v>1301</v>
      </c>
    </row>
    <row r="4759" spans="53:56" ht="15" x14ac:dyDescent="0.25">
      <c r="BA4759" s="90" t="s">
        <v>8619</v>
      </c>
      <c r="BB4759" s="90" t="s">
        <v>361</v>
      </c>
      <c r="BC4759" s="90" t="s">
        <v>8574</v>
      </c>
      <c r="BD4759" s="423" t="s">
        <v>1301</v>
      </c>
    </row>
    <row r="4760" spans="53:56" ht="15" x14ac:dyDescent="0.25">
      <c r="BA4760" s="91" t="s">
        <v>8620</v>
      </c>
      <c r="BB4760" s="91" t="s">
        <v>361</v>
      </c>
      <c r="BC4760" s="91" t="s">
        <v>8585</v>
      </c>
      <c r="BD4760" s="423" t="s">
        <v>1301</v>
      </c>
    </row>
    <row r="4761" spans="53:56" ht="15" x14ac:dyDescent="0.25">
      <c r="BA4761" s="90" t="s">
        <v>8621</v>
      </c>
      <c r="BB4761" s="90" t="s">
        <v>361</v>
      </c>
      <c r="BC4761" s="90" t="s">
        <v>8603</v>
      </c>
      <c r="BD4761" s="423" t="s">
        <v>1301</v>
      </c>
    </row>
    <row r="4762" spans="53:56" ht="15" x14ac:dyDescent="0.25">
      <c r="BA4762" s="91" t="s">
        <v>8622</v>
      </c>
      <c r="BB4762" s="91" t="s">
        <v>361</v>
      </c>
      <c r="BC4762" s="91" t="s">
        <v>8580</v>
      </c>
      <c r="BD4762" s="423" t="s">
        <v>1301</v>
      </c>
    </row>
    <row r="4763" spans="53:56" ht="15" x14ac:dyDescent="0.25">
      <c r="BA4763" s="90" t="s">
        <v>8623</v>
      </c>
      <c r="BB4763" s="90" t="s">
        <v>361</v>
      </c>
      <c r="BC4763" s="90" t="s">
        <v>8580</v>
      </c>
      <c r="BD4763" s="423" t="s">
        <v>1301</v>
      </c>
    </row>
    <row r="4764" spans="53:56" ht="15" x14ac:dyDescent="0.25">
      <c r="BA4764" s="91" t="s">
        <v>8624</v>
      </c>
      <c r="BB4764" s="91" t="s">
        <v>361</v>
      </c>
      <c r="BC4764" s="91" t="s">
        <v>8593</v>
      </c>
      <c r="BD4764" s="423" t="s">
        <v>1301</v>
      </c>
    </row>
    <row r="4765" spans="53:56" ht="15" x14ac:dyDescent="0.25">
      <c r="BA4765" s="90" t="s">
        <v>8625</v>
      </c>
      <c r="BB4765" s="90" t="s">
        <v>361</v>
      </c>
      <c r="BC4765" s="90" t="s">
        <v>8572</v>
      </c>
      <c r="BD4765" s="423" t="s">
        <v>1301</v>
      </c>
    </row>
    <row r="4766" spans="53:56" ht="15" x14ac:dyDescent="0.25">
      <c r="BA4766" s="90" t="s">
        <v>8626</v>
      </c>
      <c r="BB4766" s="90" t="s">
        <v>361</v>
      </c>
      <c r="BC4766" s="90" t="s">
        <v>8574</v>
      </c>
      <c r="BD4766" s="423" t="s">
        <v>1301</v>
      </c>
    </row>
    <row r="4767" spans="53:56" ht="15" x14ac:dyDescent="0.25">
      <c r="BA4767" s="91" t="s">
        <v>8626</v>
      </c>
      <c r="BB4767" s="91" t="s">
        <v>361</v>
      </c>
      <c r="BC4767" s="91" t="s">
        <v>8572</v>
      </c>
      <c r="BD4767" s="423" t="s">
        <v>1301</v>
      </c>
    </row>
    <row r="4768" spans="53:56" ht="15" x14ac:dyDescent="0.25">
      <c r="BA4768" s="90" t="s">
        <v>8627</v>
      </c>
      <c r="BB4768" s="90" t="s">
        <v>361</v>
      </c>
      <c r="BC4768" s="90" t="s">
        <v>8574</v>
      </c>
      <c r="BD4768" s="423" t="s">
        <v>1301</v>
      </c>
    </row>
    <row r="4769" spans="53:56" ht="15" x14ac:dyDescent="0.25">
      <c r="BA4769" s="91" t="s">
        <v>8628</v>
      </c>
      <c r="BB4769" s="91" t="s">
        <v>361</v>
      </c>
      <c r="BC4769" s="91" t="s">
        <v>8572</v>
      </c>
      <c r="BD4769" s="423" t="s">
        <v>1301</v>
      </c>
    </row>
    <row r="4770" spans="53:56" ht="15" x14ac:dyDescent="0.25">
      <c r="BA4770" s="90" t="s">
        <v>8629</v>
      </c>
      <c r="BB4770" s="90" t="s">
        <v>361</v>
      </c>
      <c r="BC4770" s="90" t="s">
        <v>8580</v>
      </c>
      <c r="BD4770" s="423" t="s">
        <v>1301</v>
      </c>
    </row>
    <row r="4771" spans="53:56" ht="15" x14ac:dyDescent="0.25">
      <c r="BA4771" s="91" t="s">
        <v>8630</v>
      </c>
      <c r="BB4771" s="91" t="s">
        <v>361</v>
      </c>
      <c r="BC4771" s="91" t="s">
        <v>8572</v>
      </c>
      <c r="BD4771" s="423" t="s">
        <v>1301</v>
      </c>
    </row>
    <row r="4772" spans="53:56" ht="15" x14ac:dyDescent="0.25">
      <c r="BA4772" s="90" t="s">
        <v>8631</v>
      </c>
      <c r="BB4772" s="90" t="s">
        <v>361</v>
      </c>
      <c r="BC4772" s="90" t="s">
        <v>8585</v>
      </c>
      <c r="BD4772" s="423" t="s">
        <v>1301</v>
      </c>
    </row>
    <row r="4773" spans="53:56" ht="15" x14ac:dyDescent="0.25">
      <c r="BA4773" s="91" t="s">
        <v>8632</v>
      </c>
      <c r="BB4773" s="91" t="s">
        <v>361</v>
      </c>
      <c r="BC4773" s="91" t="s">
        <v>8593</v>
      </c>
      <c r="BD4773" s="423" t="s">
        <v>1301</v>
      </c>
    </row>
    <row r="4774" spans="53:56" ht="15" x14ac:dyDescent="0.25">
      <c r="BA4774" s="90" t="s">
        <v>8633</v>
      </c>
      <c r="BB4774" s="90" t="s">
        <v>361</v>
      </c>
      <c r="BC4774" s="90" t="s">
        <v>8572</v>
      </c>
      <c r="BD4774" s="423" t="s">
        <v>1301</v>
      </c>
    </row>
    <row r="4775" spans="53:56" ht="15" x14ac:dyDescent="0.25">
      <c r="BA4775" s="91" t="s">
        <v>8634</v>
      </c>
      <c r="BB4775" s="91" t="s">
        <v>361</v>
      </c>
      <c r="BC4775" s="91" t="s">
        <v>8572</v>
      </c>
      <c r="BD4775" s="423" t="s">
        <v>1301</v>
      </c>
    </row>
    <row r="4776" spans="53:56" ht="15" x14ac:dyDescent="0.25">
      <c r="BA4776" s="90" t="s">
        <v>8635</v>
      </c>
      <c r="BB4776" s="90" t="s">
        <v>361</v>
      </c>
      <c r="BC4776" s="90" t="s">
        <v>8572</v>
      </c>
      <c r="BD4776" s="423" t="s">
        <v>1301</v>
      </c>
    </row>
    <row r="4777" spans="53:56" ht="15" x14ac:dyDescent="0.25">
      <c r="BA4777" s="91" t="s">
        <v>8636</v>
      </c>
      <c r="BB4777" s="91" t="s">
        <v>361</v>
      </c>
      <c r="BC4777" s="91" t="s">
        <v>8574</v>
      </c>
      <c r="BD4777" s="423" t="s">
        <v>1301</v>
      </c>
    </row>
    <row r="4778" spans="53:56" ht="15" x14ac:dyDescent="0.25">
      <c r="BA4778" s="90" t="s">
        <v>8637</v>
      </c>
      <c r="BB4778" s="90" t="s">
        <v>361</v>
      </c>
      <c r="BC4778" s="90" t="s">
        <v>8580</v>
      </c>
      <c r="BD4778" s="423" t="s">
        <v>1301</v>
      </c>
    </row>
    <row r="4779" spans="53:56" ht="15" x14ac:dyDescent="0.25">
      <c r="BA4779" s="91" t="s">
        <v>8638</v>
      </c>
      <c r="BB4779" s="91" t="s">
        <v>361</v>
      </c>
      <c r="BC4779" s="91" t="s">
        <v>8572</v>
      </c>
      <c r="BD4779" s="423" t="s">
        <v>1301</v>
      </c>
    </row>
    <row r="4780" spans="53:56" ht="15" x14ac:dyDescent="0.25">
      <c r="BA4780" s="90" t="s">
        <v>8639</v>
      </c>
      <c r="BB4780" s="90" t="s">
        <v>361</v>
      </c>
      <c r="BC4780" s="90" t="s">
        <v>8593</v>
      </c>
      <c r="BD4780" s="423" t="s">
        <v>1301</v>
      </c>
    </row>
    <row r="4781" spans="53:56" ht="15" x14ac:dyDescent="0.25">
      <c r="BA4781" s="91" t="s">
        <v>8640</v>
      </c>
      <c r="BB4781" s="91" t="s">
        <v>361</v>
      </c>
      <c r="BC4781" s="91" t="s">
        <v>8603</v>
      </c>
      <c r="BD4781" s="423" t="s">
        <v>1301</v>
      </c>
    </row>
    <row r="4782" spans="53:56" ht="15" x14ac:dyDescent="0.25">
      <c r="BA4782" s="90" t="s">
        <v>8641</v>
      </c>
      <c r="BB4782" s="90" t="s">
        <v>361</v>
      </c>
      <c r="BC4782" s="90" t="s">
        <v>8580</v>
      </c>
      <c r="BD4782" s="423" t="s">
        <v>1301</v>
      </c>
    </row>
    <row r="4783" spans="53:56" ht="15" x14ac:dyDescent="0.25">
      <c r="BA4783" s="91" t="s">
        <v>8642</v>
      </c>
      <c r="BB4783" s="91" t="s">
        <v>361</v>
      </c>
      <c r="BC4783" s="91" t="s">
        <v>8572</v>
      </c>
      <c r="BD4783" s="423" t="s">
        <v>1301</v>
      </c>
    </row>
    <row r="4784" spans="53:56" ht="15" x14ac:dyDescent="0.25">
      <c r="BA4784" s="90" t="s">
        <v>8643</v>
      </c>
      <c r="BB4784" s="90" t="s">
        <v>361</v>
      </c>
      <c r="BC4784" s="90" t="s">
        <v>8580</v>
      </c>
      <c r="BD4784" s="423" t="s">
        <v>1301</v>
      </c>
    </row>
    <row r="4785" spans="53:56" ht="15" x14ac:dyDescent="0.25">
      <c r="BA4785" s="91" t="s">
        <v>8644</v>
      </c>
      <c r="BB4785" s="91" t="s">
        <v>361</v>
      </c>
      <c r="BC4785" s="91" t="s">
        <v>8572</v>
      </c>
      <c r="BD4785" s="423" t="s">
        <v>1301</v>
      </c>
    </row>
    <row r="4786" spans="53:56" ht="15" x14ac:dyDescent="0.25">
      <c r="BA4786" s="91" t="s">
        <v>8645</v>
      </c>
      <c r="BB4786" s="91" t="s">
        <v>361</v>
      </c>
      <c r="BC4786" s="91" t="s">
        <v>8572</v>
      </c>
      <c r="BD4786" s="423" t="s">
        <v>1301</v>
      </c>
    </row>
    <row r="4787" spans="53:56" ht="15" x14ac:dyDescent="0.25">
      <c r="BA4787" s="90" t="s">
        <v>8646</v>
      </c>
      <c r="BB4787" s="90" t="s">
        <v>361</v>
      </c>
      <c r="BC4787" s="90" t="s">
        <v>8574</v>
      </c>
      <c r="BD4787" s="423" t="s">
        <v>1301</v>
      </c>
    </row>
    <row r="4788" spans="53:56" ht="15" x14ac:dyDescent="0.25">
      <c r="BA4788" s="91" t="s">
        <v>8647</v>
      </c>
      <c r="BB4788" s="91" t="s">
        <v>361</v>
      </c>
      <c r="BC4788" s="91" t="s">
        <v>8572</v>
      </c>
      <c r="BD4788" s="423" t="s">
        <v>1301</v>
      </c>
    </row>
    <row r="4789" spans="53:56" ht="15" x14ac:dyDescent="0.25">
      <c r="BA4789" s="90" t="s">
        <v>8648</v>
      </c>
      <c r="BB4789" s="90" t="s">
        <v>361</v>
      </c>
      <c r="BC4789" s="90" t="s">
        <v>8574</v>
      </c>
      <c r="BD4789" s="423" t="s">
        <v>1301</v>
      </c>
    </row>
    <row r="4790" spans="53:56" ht="15" x14ac:dyDescent="0.25">
      <c r="BA4790" s="91" t="s">
        <v>8649</v>
      </c>
      <c r="BB4790" s="91" t="s">
        <v>361</v>
      </c>
      <c r="BC4790" s="91" t="s">
        <v>8580</v>
      </c>
      <c r="BD4790" s="423" t="s">
        <v>1301</v>
      </c>
    </row>
    <row r="4791" spans="53:56" ht="15" x14ac:dyDescent="0.25">
      <c r="BA4791" s="90" t="s">
        <v>8650</v>
      </c>
      <c r="BB4791" s="90" t="s">
        <v>361</v>
      </c>
      <c r="BC4791" s="90" t="s">
        <v>8580</v>
      </c>
      <c r="BD4791" s="423" t="s">
        <v>1301</v>
      </c>
    </row>
    <row r="4792" spans="53:56" ht="15" x14ac:dyDescent="0.25">
      <c r="BA4792" s="91" t="s">
        <v>8651</v>
      </c>
      <c r="BB4792" s="91" t="s">
        <v>361</v>
      </c>
      <c r="BC4792" s="91" t="s">
        <v>8572</v>
      </c>
      <c r="BD4792" s="423" t="s">
        <v>1301</v>
      </c>
    </row>
    <row r="4793" spans="53:56" ht="15" x14ac:dyDescent="0.25">
      <c r="BA4793" s="90" t="s">
        <v>8652</v>
      </c>
      <c r="BB4793" s="90" t="s">
        <v>361</v>
      </c>
      <c r="BC4793" s="90" t="s">
        <v>8574</v>
      </c>
      <c r="BD4793" s="423" t="s">
        <v>1301</v>
      </c>
    </row>
    <row r="4794" spans="53:56" ht="15" x14ac:dyDescent="0.25">
      <c r="BA4794" s="91" t="s">
        <v>8653</v>
      </c>
      <c r="BB4794" s="91" t="s">
        <v>361</v>
      </c>
      <c r="BC4794" s="91" t="s">
        <v>8574</v>
      </c>
      <c r="BD4794" s="423" t="s">
        <v>1301</v>
      </c>
    </row>
    <row r="4795" spans="53:56" ht="15" x14ac:dyDescent="0.25">
      <c r="BA4795" s="90" t="s">
        <v>8654</v>
      </c>
      <c r="BB4795" s="90" t="s">
        <v>361</v>
      </c>
      <c r="BC4795" s="90" t="s">
        <v>8572</v>
      </c>
      <c r="BD4795" s="423" t="s">
        <v>1301</v>
      </c>
    </row>
    <row r="4796" spans="53:56" ht="15" x14ac:dyDescent="0.25">
      <c r="BA4796" s="91" t="s">
        <v>8655</v>
      </c>
      <c r="BB4796" s="91" t="s">
        <v>361</v>
      </c>
      <c r="BC4796" s="91" t="s">
        <v>8572</v>
      </c>
      <c r="BD4796" s="423" t="s">
        <v>1301</v>
      </c>
    </row>
    <row r="4797" spans="53:56" ht="15" x14ac:dyDescent="0.25">
      <c r="BA4797" s="90" t="s">
        <v>8656</v>
      </c>
      <c r="BB4797" s="90" t="s">
        <v>361</v>
      </c>
      <c r="BC4797" s="90" t="s">
        <v>8580</v>
      </c>
      <c r="BD4797" s="423" t="s">
        <v>1301</v>
      </c>
    </row>
    <row r="4798" spans="53:56" ht="15" x14ac:dyDescent="0.25">
      <c r="BA4798" s="91" t="s">
        <v>8657</v>
      </c>
      <c r="BB4798" s="91" t="s">
        <v>361</v>
      </c>
      <c r="BC4798" s="91" t="s">
        <v>8585</v>
      </c>
      <c r="BD4798" s="423" t="s">
        <v>1301</v>
      </c>
    </row>
    <row r="4799" spans="53:56" ht="15" x14ac:dyDescent="0.25">
      <c r="BA4799" s="90" t="s">
        <v>8658</v>
      </c>
      <c r="BB4799" s="90" t="s">
        <v>361</v>
      </c>
      <c r="BC4799" s="90" t="s">
        <v>8605</v>
      </c>
      <c r="BD4799" s="423" t="s">
        <v>1301</v>
      </c>
    </row>
    <row r="4800" spans="53:56" ht="15" x14ac:dyDescent="0.25">
      <c r="BA4800" s="91" t="s">
        <v>8659</v>
      </c>
      <c r="BB4800" s="91" t="s">
        <v>361</v>
      </c>
      <c r="BC4800" s="91" t="s">
        <v>8660</v>
      </c>
      <c r="BD4800" s="423" t="s">
        <v>1301</v>
      </c>
    </row>
    <row r="4801" spans="53:56" ht="15" x14ac:dyDescent="0.25">
      <c r="BA4801" s="90" t="s">
        <v>8661</v>
      </c>
      <c r="BB4801" s="90" t="s">
        <v>361</v>
      </c>
      <c r="BC4801" s="90" t="s">
        <v>8572</v>
      </c>
      <c r="BD4801" s="423" t="s">
        <v>1301</v>
      </c>
    </row>
    <row r="4802" spans="53:56" ht="15" x14ac:dyDescent="0.25">
      <c r="BA4802" s="91" t="s">
        <v>8662</v>
      </c>
      <c r="BB4802" s="91" t="s">
        <v>361</v>
      </c>
      <c r="BC4802" s="91" t="s">
        <v>8580</v>
      </c>
      <c r="BD4802" s="423" t="s">
        <v>1301</v>
      </c>
    </row>
    <row r="4803" spans="53:56" ht="15" x14ac:dyDescent="0.25">
      <c r="BA4803" s="90" t="s">
        <v>8663</v>
      </c>
      <c r="BB4803" s="90" t="s">
        <v>361</v>
      </c>
      <c r="BC4803" s="90" t="s">
        <v>8660</v>
      </c>
      <c r="BD4803" s="423" t="s">
        <v>1301</v>
      </c>
    </row>
    <row r="4804" spans="53:56" ht="15" x14ac:dyDescent="0.25">
      <c r="BA4804" s="91" t="s">
        <v>8664</v>
      </c>
      <c r="BB4804" s="91" t="s">
        <v>361</v>
      </c>
      <c r="BC4804" s="91" t="s">
        <v>8574</v>
      </c>
      <c r="BD4804" s="423" t="s">
        <v>1301</v>
      </c>
    </row>
    <row r="4805" spans="53:56" ht="15" x14ac:dyDescent="0.25">
      <c r="BA4805" s="90" t="s">
        <v>8665</v>
      </c>
      <c r="BB4805" s="90" t="s">
        <v>361</v>
      </c>
      <c r="BC4805" s="90" t="s">
        <v>8580</v>
      </c>
      <c r="BD4805" s="423" t="s">
        <v>1301</v>
      </c>
    </row>
    <row r="4806" spans="53:56" ht="15" x14ac:dyDescent="0.25">
      <c r="BA4806" s="91" t="s">
        <v>8666</v>
      </c>
      <c r="BB4806" s="91" t="s">
        <v>361</v>
      </c>
      <c r="BC4806" s="91" t="s">
        <v>8580</v>
      </c>
      <c r="BD4806" s="423" t="s">
        <v>1301</v>
      </c>
    </row>
    <row r="4807" spans="53:56" ht="15" x14ac:dyDescent="0.25">
      <c r="BA4807" s="90" t="s">
        <v>8667</v>
      </c>
      <c r="BB4807" s="90" t="s">
        <v>361</v>
      </c>
      <c r="BC4807" s="90" t="s">
        <v>8585</v>
      </c>
      <c r="BD4807" s="423" t="s">
        <v>1301</v>
      </c>
    </row>
    <row r="4808" spans="53:56" ht="15" x14ac:dyDescent="0.25">
      <c r="BA4808" s="91" t="s">
        <v>8668</v>
      </c>
      <c r="BB4808" s="91" t="s">
        <v>361</v>
      </c>
      <c r="BC4808" s="91" t="s">
        <v>8585</v>
      </c>
      <c r="BD4808" s="423" t="s">
        <v>1301</v>
      </c>
    </row>
    <row r="4809" spans="53:56" ht="15" x14ac:dyDescent="0.25">
      <c r="BA4809" s="90" t="s">
        <v>8669</v>
      </c>
      <c r="BB4809" s="90" t="s">
        <v>361</v>
      </c>
      <c r="BC4809" s="90" t="s">
        <v>8580</v>
      </c>
      <c r="BD4809" s="423" t="s">
        <v>1301</v>
      </c>
    </row>
    <row r="4810" spans="53:56" ht="15" x14ac:dyDescent="0.25">
      <c r="BA4810" s="91" t="s">
        <v>8670</v>
      </c>
      <c r="BB4810" s="91" t="s">
        <v>361</v>
      </c>
      <c r="BC4810" s="91" t="s">
        <v>8660</v>
      </c>
      <c r="BD4810" s="423" t="s">
        <v>1301</v>
      </c>
    </row>
    <row r="4811" spans="53:56" ht="15" x14ac:dyDescent="0.25">
      <c r="BA4811" s="90" t="s">
        <v>8671</v>
      </c>
      <c r="BB4811" s="90" t="s">
        <v>361</v>
      </c>
      <c r="BC4811" s="90" t="s">
        <v>8572</v>
      </c>
      <c r="BD4811" s="423" t="s">
        <v>1301</v>
      </c>
    </row>
    <row r="4812" spans="53:56" ht="15" x14ac:dyDescent="0.25">
      <c r="BA4812" s="91" t="s">
        <v>8672</v>
      </c>
      <c r="BB4812" s="91" t="s">
        <v>361</v>
      </c>
      <c r="BC4812" s="91" t="s">
        <v>8572</v>
      </c>
      <c r="BD4812" s="423" t="s">
        <v>1301</v>
      </c>
    </row>
    <row r="4813" spans="53:56" ht="15" x14ac:dyDescent="0.25">
      <c r="BA4813" s="90" t="s">
        <v>8673</v>
      </c>
      <c r="BB4813" s="90" t="s">
        <v>361</v>
      </c>
      <c r="BC4813" s="90" t="s">
        <v>8574</v>
      </c>
      <c r="BD4813" s="423" t="s">
        <v>1301</v>
      </c>
    </row>
    <row r="4814" spans="53:56" ht="15" x14ac:dyDescent="0.25">
      <c r="BA4814" s="91" t="s">
        <v>8674</v>
      </c>
      <c r="BB4814" s="91" t="s">
        <v>361</v>
      </c>
      <c r="BC4814" s="91" t="s">
        <v>8574</v>
      </c>
      <c r="BD4814" s="423" t="s">
        <v>1301</v>
      </c>
    </row>
    <row r="4815" spans="53:56" ht="15" x14ac:dyDescent="0.25">
      <c r="BA4815" s="90" t="s">
        <v>8675</v>
      </c>
      <c r="BB4815" s="90" t="s">
        <v>361</v>
      </c>
      <c r="BC4815" s="90" t="s">
        <v>8593</v>
      </c>
      <c r="BD4815" s="423" t="s">
        <v>1301</v>
      </c>
    </row>
    <row r="4816" spans="53:56" ht="15" x14ac:dyDescent="0.25">
      <c r="BA4816" s="91" t="s">
        <v>8676</v>
      </c>
      <c r="BB4816" s="91" t="s">
        <v>361</v>
      </c>
      <c r="BC4816" s="91" t="s">
        <v>8580</v>
      </c>
      <c r="BD4816" s="423" t="s">
        <v>1301</v>
      </c>
    </row>
    <row r="4817" spans="53:56" ht="15" x14ac:dyDescent="0.25">
      <c r="BA4817" s="90" t="s">
        <v>8677</v>
      </c>
      <c r="BB4817" s="90" t="s">
        <v>361</v>
      </c>
      <c r="BC4817" s="90" t="s">
        <v>8678</v>
      </c>
      <c r="BD4817" s="423" t="s">
        <v>1301</v>
      </c>
    </row>
    <row r="4818" spans="53:56" ht="15" x14ac:dyDescent="0.25">
      <c r="BA4818" s="91" t="s">
        <v>8679</v>
      </c>
      <c r="BB4818" s="91" t="s">
        <v>361</v>
      </c>
      <c r="BC4818" s="91" t="s">
        <v>8580</v>
      </c>
      <c r="BD4818" s="423" t="s">
        <v>1301</v>
      </c>
    </row>
    <row r="4819" spans="53:56" ht="15" x14ac:dyDescent="0.25">
      <c r="BA4819" s="90" t="s">
        <v>8680</v>
      </c>
      <c r="BB4819" s="90" t="s">
        <v>361</v>
      </c>
      <c r="BC4819" s="90" t="s">
        <v>8580</v>
      </c>
      <c r="BD4819" s="423" t="s">
        <v>1301</v>
      </c>
    </row>
    <row r="4820" spans="53:56" ht="15" x14ac:dyDescent="0.25">
      <c r="BA4820" s="91" t="s">
        <v>8681</v>
      </c>
      <c r="BB4820" s="91" t="s">
        <v>361</v>
      </c>
      <c r="BC4820" s="91" t="s">
        <v>8678</v>
      </c>
      <c r="BD4820" s="423" t="s">
        <v>1301</v>
      </c>
    </row>
    <row r="4821" spans="53:56" ht="15" x14ac:dyDescent="0.25">
      <c r="BA4821" s="90" t="s">
        <v>8682</v>
      </c>
      <c r="BB4821" s="90" t="s">
        <v>361</v>
      </c>
      <c r="BC4821" s="90" t="s">
        <v>8574</v>
      </c>
      <c r="BD4821" s="423" t="s">
        <v>1301</v>
      </c>
    </row>
    <row r="4822" spans="53:56" ht="15" x14ac:dyDescent="0.25">
      <c r="BA4822" s="90" t="s">
        <v>8683</v>
      </c>
      <c r="BB4822" s="90" t="s">
        <v>361</v>
      </c>
      <c r="BC4822" s="90" t="s">
        <v>8615</v>
      </c>
      <c r="BD4822" s="423" t="s">
        <v>1301</v>
      </c>
    </row>
    <row r="4823" spans="53:56" ht="15" x14ac:dyDescent="0.25">
      <c r="BA4823" s="91" t="s">
        <v>8684</v>
      </c>
      <c r="BB4823" s="91" t="s">
        <v>361</v>
      </c>
      <c r="BC4823" s="91" t="s">
        <v>8574</v>
      </c>
      <c r="BD4823" s="423" t="s">
        <v>1301</v>
      </c>
    </row>
    <row r="4824" spans="53:56" ht="15" x14ac:dyDescent="0.25">
      <c r="BA4824" s="90" t="s">
        <v>8685</v>
      </c>
      <c r="BB4824" s="90" t="s">
        <v>361</v>
      </c>
      <c r="BC4824" s="90" t="s">
        <v>8585</v>
      </c>
      <c r="BD4824" s="423" t="s">
        <v>1301</v>
      </c>
    </row>
    <row r="4825" spans="53:56" ht="15" x14ac:dyDescent="0.25">
      <c r="BA4825" s="91" t="s">
        <v>8686</v>
      </c>
      <c r="BB4825" s="91" t="s">
        <v>361</v>
      </c>
      <c r="BC4825" s="91" t="s">
        <v>8572</v>
      </c>
      <c r="BD4825" s="423" t="s">
        <v>1301</v>
      </c>
    </row>
    <row r="4826" spans="53:56" ht="15" x14ac:dyDescent="0.25">
      <c r="BA4826" s="91" t="s">
        <v>8687</v>
      </c>
      <c r="BB4826" s="91" t="s">
        <v>361</v>
      </c>
      <c r="BC4826" s="91" t="s">
        <v>8572</v>
      </c>
      <c r="BD4826" s="423" t="s">
        <v>1301</v>
      </c>
    </row>
    <row r="4827" spans="53:56" ht="15" x14ac:dyDescent="0.25">
      <c r="BA4827" s="90" t="s">
        <v>8688</v>
      </c>
      <c r="BB4827" s="90" t="s">
        <v>361</v>
      </c>
      <c r="BC4827" s="90" t="s">
        <v>8678</v>
      </c>
      <c r="BD4827" s="423" t="s">
        <v>1301</v>
      </c>
    </row>
    <row r="4828" spans="53:56" ht="15" x14ac:dyDescent="0.25">
      <c r="BA4828" s="91" t="s">
        <v>8689</v>
      </c>
      <c r="BB4828" s="91" t="s">
        <v>361</v>
      </c>
      <c r="BC4828" s="91" t="s">
        <v>8660</v>
      </c>
      <c r="BD4828" s="423" t="s">
        <v>1301</v>
      </c>
    </row>
    <row r="4829" spans="53:56" ht="15" x14ac:dyDescent="0.25">
      <c r="BA4829" s="90" t="s">
        <v>8690</v>
      </c>
      <c r="BB4829" s="90" t="s">
        <v>361</v>
      </c>
      <c r="BC4829" s="90" t="s">
        <v>8574</v>
      </c>
      <c r="BD4829" s="423" t="s">
        <v>1301</v>
      </c>
    </row>
    <row r="4830" spans="53:56" ht="15" x14ac:dyDescent="0.25">
      <c r="BA4830" s="90" t="s">
        <v>8691</v>
      </c>
      <c r="BB4830" s="90" t="s">
        <v>361</v>
      </c>
      <c r="BC4830" s="90" t="s">
        <v>8605</v>
      </c>
      <c r="BD4830" s="423" t="s">
        <v>1301</v>
      </c>
    </row>
    <row r="4831" spans="53:56" ht="15" x14ac:dyDescent="0.25">
      <c r="BA4831" s="91" t="s">
        <v>8692</v>
      </c>
      <c r="BB4831" s="91" t="s">
        <v>361</v>
      </c>
      <c r="BC4831" s="91" t="s">
        <v>8593</v>
      </c>
      <c r="BD4831" s="423" t="s">
        <v>1301</v>
      </c>
    </row>
    <row r="4832" spans="53:56" ht="15" x14ac:dyDescent="0.25">
      <c r="BA4832" s="90" t="s">
        <v>8693</v>
      </c>
      <c r="BB4832" s="90" t="s">
        <v>361</v>
      </c>
      <c r="BC4832" s="90" t="s">
        <v>8572</v>
      </c>
      <c r="BD4832" s="423" t="s">
        <v>1301</v>
      </c>
    </row>
    <row r="4833" spans="53:56" ht="15" x14ac:dyDescent="0.25">
      <c r="BA4833" s="91" t="s">
        <v>8694</v>
      </c>
      <c r="BB4833" s="91" t="s">
        <v>361</v>
      </c>
      <c r="BC4833" s="91" t="s">
        <v>8574</v>
      </c>
      <c r="BD4833" s="423" t="s">
        <v>1301</v>
      </c>
    </row>
    <row r="4834" spans="53:56" ht="15" x14ac:dyDescent="0.25">
      <c r="BA4834" s="91" t="s">
        <v>8695</v>
      </c>
      <c r="BB4834" s="91" t="s">
        <v>361</v>
      </c>
      <c r="BC4834" s="91" t="s">
        <v>8605</v>
      </c>
      <c r="BD4834" s="423" t="s">
        <v>1301</v>
      </c>
    </row>
    <row r="4835" spans="53:56" ht="15" x14ac:dyDescent="0.25">
      <c r="BA4835" s="90" t="s">
        <v>8696</v>
      </c>
      <c r="BB4835" s="90" t="s">
        <v>361</v>
      </c>
      <c r="BC4835" s="90" t="s">
        <v>8585</v>
      </c>
      <c r="BD4835" s="423" t="s">
        <v>1301</v>
      </c>
    </row>
    <row r="4836" spans="53:56" ht="15" x14ac:dyDescent="0.25">
      <c r="BA4836" s="91" t="s">
        <v>8697</v>
      </c>
      <c r="BB4836" s="91" t="s">
        <v>361</v>
      </c>
      <c r="BC4836" s="91" t="s">
        <v>8572</v>
      </c>
      <c r="BD4836" s="423" t="s">
        <v>1301</v>
      </c>
    </row>
    <row r="4837" spans="53:56" ht="15" x14ac:dyDescent="0.25">
      <c r="BA4837" s="90" t="s">
        <v>8698</v>
      </c>
      <c r="BB4837" s="90" t="s">
        <v>361</v>
      </c>
      <c r="BC4837" s="90" t="s">
        <v>8615</v>
      </c>
      <c r="BD4837" s="423" t="s">
        <v>1301</v>
      </c>
    </row>
    <row r="4838" spans="53:56" ht="15" x14ac:dyDescent="0.25">
      <c r="BA4838" s="90" t="s">
        <v>8699</v>
      </c>
      <c r="BB4838" s="90" t="s">
        <v>361</v>
      </c>
      <c r="BC4838" s="90" t="s">
        <v>8574</v>
      </c>
      <c r="BD4838" s="423" t="s">
        <v>1301</v>
      </c>
    </row>
    <row r="4839" spans="53:56" ht="15" x14ac:dyDescent="0.25">
      <c r="BA4839" s="91" t="s">
        <v>8700</v>
      </c>
      <c r="BB4839" s="91" t="s">
        <v>361</v>
      </c>
      <c r="BC4839" s="91" t="s">
        <v>8580</v>
      </c>
      <c r="BD4839" s="423" t="s">
        <v>1301</v>
      </c>
    </row>
    <row r="4840" spans="53:56" ht="15" x14ac:dyDescent="0.25">
      <c r="BA4840" s="90" t="s">
        <v>8701</v>
      </c>
      <c r="BB4840" s="90" t="s">
        <v>361</v>
      </c>
      <c r="BC4840" s="90" t="s">
        <v>8572</v>
      </c>
      <c r="BD4840" s="423" t="s">
        <v>1301</v>
      </c>
    </row>
    <row r="4841" spans="53:56" ht="15" x14ac:dyDescent="0.25">
      <c r="BA4841" s="91" t="s">
        <v>8702</v>
      </c>
      <c r="BB4841" s="91" t="s">
        <v>361</v>
      </c>
      <c r="BC4841" s="91" t="s">
        <v>8572</v>
      </c>
      <c r="BD4841" s="423" t="s">
        <v>1301</v>
      </c>
    </row>
    <row r="4842" spans="53:56" ht="15" x14ac:dyDescent="0.25">
      <c r="BA4842" s="91" t="s">
        <v>8703</v>
      </c>
      <c r="BB4842" s="91" t="s">
        <v>361</v>
      </c>
      <c r="BC4842" s="91" t="s">
        <v>8572</v>
      </c>
      <c r="BD4842" s="423" t="s">
        <v>1301</v>
      </c>
    </row>
    <row r="4843" spans="53:56" ht="15" x14ac:dyDescent="0.25">
      <c r="BA4843" s="90" t="s">
        <v>8704</v>
      </c>
      <c r="BB4843" s="90" t="s">
        <v>361</v>
      </c>
      <c r="BC4843" s="90" t="s">
        <v>8572</v>
      </c>
      <c r="BD4843" s="423" t="s">
        <v>1301</v>
      </c>
    </row>
    <row r="4844" spans="53:56" ht="15" x14ac:dyDescent="0.25">
      <c r="BA4844" s="91" t="s">
        <v>8705</v>
      </c>
      <c r="BB4844" s="91" t="s">
        <v>361</v>
      </c>
      <c r="BC4844" s="91" t="s">
        <v>8572</v>
      </c>
      <c r="BD4844" s="423" t="s">
        <v>1301</v>
      </c>
    </row>
    <row r="4845" spans="53:56" ht="15" x14ac:dyDescent="0.25">
      <c r="BA4845" s="90" t="s">
        <v>8706</v>
      </c>
      <c r="BB4845" s="90" t="s">
        <v>361</v>
      </c>
      <c r="BC4845" s="90" t="s">
        <v>8572</v>
      </c>
      <c r="BD4845" s="423" t="s">
        <v>1301</v>
      </c>
    </row>
    <row r="4846" spans="53:56" ht="15" x14ac:dyDescent="0.25">
      <c r="BA4846" s="91" t="s">
        <v>8707</v>
      </c>
      <c r="BB4846" s="91" t="s">
        <v>361</v>
      </c>
      <c r="BC4846" s="91" t="s">
        <v>8572</v>
      </c>
      <c r="BD4846" s="423" t="s">
        <v>1301</v>
      </c>
    </row>
    <row r="4847" spans="53:56" ht="15" x14ac:dyDescent="0.25">
      <c r="BA4847" s="90" t="s">
        <v>8708</v>
      </c>
      <c r="BB4847" s="90" t="s">
        <v>361</v>
      </c>
      <c r="BC4847" s="90" t="s">
        <v>8572</v>
      </c>
      <c r="BD4847" s="423" t="s">
        <v>1301</v>
      </c>
    </row>
    <row r="4848" spans="53:56" ht="15" x14ac:dyDescent="0.25">
      <c r="BA4848" s="90" t="s">
        <v>8709</v>
      </c>
      <c r="BB4848" s="90" t="s">
        <v>361</v>
      </c>
      <c r="BC4848" s="90" t="s">
        <v>8572</v>
      </c>
      <c r="BD4848" s="423" t="s">
        <v>1301</v>
      </c>
    </row>
    <row r="4849" spans="53:56" ht="15" x14ac:dyDescent="0.25">
      <c r="BA4849" s="91" t="s">
        <v>8710</v>
      </c>
      <c r="BB4849" s="91" t="s">
        <v>361</v>
      </c>
      <c r="BC4849" s="91" t="s">
        <v>8572</v>
      </c>
      <c r="BD4849" s="423" t="s">
        <v>1301</v>
      </c>
    </row>
    <row r="4850" spans="53:56" ht="15" x14ac:dyDescent="0.25">
      <c r="BA4850" s="90" t="s">
        <v>8711</v>
      </c>
      <c r="BB4850" s="90" t="s">
        <v>361</v>
      </c>
      <c r="BC4850" s="90" t="s">
        <v>8572</v>
      </c>
      <c r="BD4850" s="423" t="s">
        <v>1301</v>
      </c>
    </row>
    <row r="4851" spans="53:56" ht="15" x14ac:dyDescent="0.25">
      <c r="BA4851" s="91" t="s">
        <v>8712</v>
      </c>
      <c r="BB4851" s="91" t="s">
        <v>361</v>
      </c>
      <c r="BC4851" s="91" t="s">
        <v>8572</v>
      </c>
      <c r="BD4851" s="423" t="s">
        <v>1301</v>
      </c>
    </row>
    <row r="4852" spans="53:56" ht="15" x14ac:dyDescent="0.25">
      <c r="BA4852" s="91" t="s">
        <v>8713</v>
      </c>
      <c r="BB4852" s="91" t="s">
        <v>361</v>
      </c>
      <c r="BC4852" s="91" t="s">
        <v>8572</v>
      </c>
      <c r="BD4852" s="423" t="s">
        <v>1301</v>
      </c>
    </row>
    <row r="4853" spans="53:56" ht="15" x14ac:dyDescent="0.25">
      <c r="BA4853" s="90" t="s">
        <v>8714</v>
      </c>
      <c r="BB4853" s="90" t="s">
        <v>361</v>
      </c>
      <c r="BC4853" s="90" t="s">
        <v>8572</v>
      </c>
      <c r="BD4853" s="423" t="s">
        <v>1301</v>
      </c>
    </row>
    <row r="4854" spans="53:56" ht="15" x14ac:dyDescent="0.25">
      <c r="BA4854" s="91" t="s">
        <v>8715</v>
      </c>
      <c r="BB4854" s="91" t="s">
        <v>361</v>
      </c>
      <c r="BC4854" s="91" t="s">
        <v>8572</v>
      </c>
      <c r="BD4854" s="423" t="s">
        <v>1301</v>
      </c>
    </row>
    <row r="4855" spans="53:56" ht="15" x14ac:dyDescent="0.25">
      <c r="BA4855" s="90" t="s">
        <v>8716</v>
      </c>
      <c r="BB4855" s="90" t="s">
        <v>361</v>
      </c>
      <c r="BC4855" s="90" t="s">
        <v>8572</v>
      </c>
      <c r="BD4855" s="423" t="s">
        <v>1301</v>
      </c>
    </row>
    <row r="4856" spans="53:56" ht="15" x14ac:dyDescent="0.25">
      <c r="BA4856" s="90" t="s">
        <v>8717</v>
      </c>
      <c r="BB4856" s="90" t="s">
        <v>361</v>
      </c>
      <c r="BC4856" s="90" t="s">
        <v>8572</v>
      </c>
      <c r="BD4856" s="423" t="s">
        <v>1301</v>
      </c>
    </row>
    <row r="4857" spans="53:56" ht="15" x14ac:dyDescent="0.25">
      <c r="BA4857" s="90" t="s">
        <v>8718</v>
      </c>
      <c r="BB4857" s="90" t="s">
        <v>361</v>
      </c>
      <c r="BC4857" s="90" t="s">
        <v>8572</v>
      </c>
      <c r="BD4857" s="423" t="s">
        <v>1301</v>
      </c>
    </row>
    <row r="4858" spans="53:56" ht="15" x14ac:dyDescent="0.25">
      <c r="BA4858" s="91" t="s">
        <v>8719</v>
      </c>
      <c r="BB4858" s="91" t="s">
        <v>361</v>
      </c>
      <c r="BC4858" s="91" t="s">
        <v>8572</v>
      </c>
      <c r="BD4858" s="423" t="s">
        <v>1301</v>
      </c>
    </row>
    <row r="4859" spans="53:56" ht="15" x14ac:dyDescent="0.25">
      <c r="BA4859" s="90" t="s">
        <v>8720</v>
      </c>
      <c r="BB4859" s="90" t="s">
        <v>361</v>
      </c>
      <c r="BC4859" s="90" t="s">
        <v>8572</v>
      </c>
      <c r="BD4859" s="423" t="s">
        <v>1301</v>
      </c>
    </row>
    <row r="4860" spans="53:56" ht="15" x14ac:dyDescent="0.25">
      <c r="BA4860" s="91" t="s">
        <v>8721</v>
      </c>
      <c r="BB4860" s="91" t="s">
        <v>361</v>
      </c>
      <c r="BC4860" s="91" t="s">
        <v>8572</v>
      </c>
      <c r="BD4860" s="423" t="s">
        <v>1301</v>
      </c>
    </row>
    <row r="4861" spans="53:56" ht="15" x14ac:dyDescent="0.25">
      <c r="BA4861" s="91" t="s">
        <v>8722</v>
      </c>
      <c r="BB4861" s="91" t="s">
        <v>361</v>
      </c>
      <c r="BC4861" s="91" t="s">
        <v>8572</v>
      </c>
      <c r="BD4861" s="423" t="s">
        <v>1301</v>
      </c>
    </row>
    <row r="4862" spans="53:56" ht="15" x14ac:dyDescent="0.25">
      <c r="BA4862" s="91" t="s">
        <v>8723</v>
      </c>
      <c r="BB4862" s="91" t="s">
        <v>361</v>
      </c>
      <c r="BC4862" s="91" t="s">
        <v>8572</v>
      </c>
      <c r="BD4862" s="423" t="s">
        <v>1301</v>
      </c>
    </row>
    <row r="4863" spans="53:56" ht="15" x14ac:dyDescent="0.25">
      <c r="BA4863" s="90" t="s">
        <v>8724</v>
      </c>
      <c r="BB4863" s="90" t="s">
        <v>361</v>
      </c>
      <c r="BC4863" s="90" t="s">
        <v>8572</v>
      </c>
      <c r="BD4863" s="423" t="s">
        <v>1301</v>
      </c>
    </row>
    <row r="4864" spans="53:56" ht="15" x14ac:dyDescent="0.25">
      <c r="BA4864" s="91" t="s">
        <v>8725</v>
      </c>
      <c r="BB4864" s="91" t="s">
        <v>361</v>
      </c>
      <c r="BC4864" s="91" t="s">
        <v>8572</v>
      </c>
      <c r="BD4864" s="423" t="s">
        <v>1301</v>
      </c>
    </row>
    <row r="4865" spans="53:56" ht="15" x14ac:dyDescent="0.25">
      <c r="BA4865" s="90" t="s">
        <v>8726</v>
      </c>
      <c r="BB4865" s="90" t="s">
        <v>361</v>
      </c>
      <c r="BC4865" s="90" t="s">
        <v>8572</v>
      </c>
      <c r="BD4865" s="423" t="s">
        <v>1301</v>
      </c>
    </row>
    <row r="4866" spans="53:56" ht="15" x14ac:dyDescent="0.25">
      <c r="BA4866" s="91" t="s">
        <v>8727</v>
      </c>
      <c r="BB4866" s="91" t="s">
        <v>361</v>
      </c>
      <c r="BC4866" s="91" t="s">
        <v>8572</v>
      </c>
      <c r="BD4866" s="423" t="s">
        <v>1301</v>
      </c>
    </row>
    <row r="4867" spans="53:56" ht="15" x14ac:dyDescent="0.25">
      <c r="BA4867" s="90" t="s">
        <v>8728</v>
      </c>
      <c r="BB4867" s="90" t="s">
        <v>361</v>
      </c>
      <c r="BC4867" s="90" t="s">
        <v>8572</v>
      </c>
      <c r="BD4867" s="423" t="s">
        <v>1301</v>
      </c>
    </row>
    <row r="4868" spans="53:56" ht="15" x14ac:dyDescent="0.25">
      <c r="BA4868" s="90" t="s">
        <v>8729</v>
      </c>
      <c r="BB4868" s="90" t="s">
        <v>361</v>
      </c>
      <c r="BC4868" s="90" t="s">
        <v>8572</v>
      </c>
      <c r="BD4868" s="423" t="s">
        <v>1301</v>
      </c>
    </row>
    <row r="4869" spans="53:56" ht="15" x14ac:dyDescent="0.25">
      <c r="BA4869" s="91" t="s">
        <v>8730</v>
      </c>
      <c r="BB4869" s="91" t="s">
        <v>361</v>
      </c>
      <c r="BC4869" s="91" t="s">
        <v>8572</v>
      </c>
      <c r="BD4869" s="423" t="s">
        <v>1301</v>
      </c>
    </row>
    <row r="4870" spans="53:56" ht="15" x14ac:dyDescent="0.25">
      <c r="BA4870" s="90" t="s">
        <v>8731</v>
      </c>
      <c r="BB4870" s="90" t="s">
        <v>361</v>
      </c>
      <c r="BC4870" s="90" t="s">
        <v>8605</v>
      </c>
      <c r="BD4870" s="423" t="s">
        <v>1301</v>
      </c>
    </row>
    <row r="4871" spans="53:56" ht="15" x14ac:dyDescent="0.25">
      <c r="BA4871" s="91" t="s">
        <v>8732</v>
      </c>
      <c r="BB4871" s="91" t="s">
        <v>361</v>
      </c>
      <c r="BC4871" s="91" t="s">
        <v>8580</v>
      </c>
      <c r="BD4871" s="423" t="s">
        <v>1301</v>
      </c>
    </row>
    <row r="4872" spans="53:56" ht="15" x14ac:dyDescent="0.25">
      <c r="BA4872" s="91" t="s">
        <v>8733</v>
      </c>
      <c r="BB4872" s="91" t="s">
        <v>361</v>
      </c>
      <c r="BC4872" s="91" t="s">
        <v>8605</v>
      </c>
      <c r="BD4872" s="423" t="s">
        <v>1301</v>
      </c>
    </row>
    <row r="4873" spans="53:56" ht="15" x14ac:dyDescent="0.25">
      <c r="BA4873" s="90" t="s">
        <v>8734</v>
      </c>
      <c r="BB4873" s="90" t="s">
        <v>361</v>
      </c>
      <c r="BC4873" s="90" t="s">
        <v>8605</v>
      </c>
      <c r="BD4873" s="423" t="s">
        <v>1301</v>
      </c>
    </row>
    <row r="4874" spans="53:56" ht="15" x14ac:dyDescent="0.25">
      <c r="BA4874" s="91" t="s">
        <v>8735</v>
      </c>
      <c r="BB4874" s="91" t="s">
        <v>361</v>
      </c>
      <c r="BC4874" s="91" t="s">
        <v>8736</v>
      </c>
      <c r="BD4874" s="423" t="s">
        <v>1301</v>
      </c>
    </row>
    <row r="4875" spans="53:56" ht="15" x14ac:dyDescent="0.25">
      <c r="BA4875" s="90" t="s">
        <v>8737</v>
      </c>
      <c r="BB4875" s="90" t="s">
        <v>361</v>
      </c>
      <c r="BC4875" s="90" t="s">
        <v>8605</v>
      </c>
      <c r="BD4875" s="423" t="s">
        <v>1301</v>
      </c>
    </row>
    <row r="4876" spans="53:56" ht="15" x14ac:dyDescent="0.25">
      <c r="BA4876" s="90" t="s">
        <v>8738</v>
      </c>
      <c r="BB4876" s="90" t="s">
        <v>361</v>
      </c>
      <c r="BC4876" s="90" t="s">
        <v>8605</v>
      </c>
      <c r="BD4876" s="423" t="s">
        <v>1301</v>
      </c>
    </row>
    <row r="4877" spans="53:56" ht="15" x14ac:dyDescent="0.25">
      <c r="BA4877" s="91" t="s">
        <v>8739</v>
      </c>
      <c r="BB4877" s="91" t="s">
        <v>361</v>
      </c>
      <c r="BC4877" s="91" t="s">
        <v>8585</v>
      </c>
      <c r="BD4877" s="423" t="s">
        <v>1301</v>
      </c>
    </row>
    <row r="4878" spans="53:56" ht="15" x14ac:dyDescent="0.25">
      <c r="BA4878" s="90" t="s">
        <v>8740</v>
      </c>
      <c r="BB4878" s="90" t="s">
        <v>361</v>
      </c>
      <c r="BC4878" s="90" t="s">
        <v>8736</v>
      </c>
      <c r="BD4878" s="423" t="s">
        <v>1301</v>
      </c>
    </row>
    <row r="4879" spans="53:56" ht="15" x14ac:dyDescent="0.25">
      <c r="BA4879" s="91" t="s">
        <v>8741</v>
      </c>
      <c r="BB4879" s="91" t="s">
        <v>361</v>
      </c>
      <c r="BC4879" s="91" t="s">
        <v>8605</v>
      </c>
      <c r="BD4879" s="423" t="s">
        <v>1301</v>
      </c>
    </row>
    <row r="4880" spans="53:56" ht="15" x14ac:dyDescent="0.25">
      <c r="BA4880" s="91" t="s">
        <v>8742</v>
      </c>
      <c r="BB4880" s="91" t="s">
        <v>361</v>
      </c>
      <c r="BC4880" s="91" t="s">
        <v>8585</v>
      </c>
      <c r="BD4880" s="423" t="s">
        <v>1301</v>
      </c>
    </row>
    <row r="4881" spans="53:56" ht="15" x14ac:dyDescent="0.25">
      <c r="BA4881" s="90" t="s">
        <v>8743</v>
      </c>
      <c r="BB4881" s="90" t="s">
        <v>361</v>
      </c>
      <c r="BC4881" s="90" t="s">
        <v>7924</v>
      </c>
      <c r="BD4881" s="423" t="s">
        <v>1301</v>
      </c>
    </row>
    <row r="4882" spans="53:56" ht="15" x14ac:dyDescent="0.25">
      <c r="BA4882" s="91" t="s">
        <v>8744</v>
      </c>
      <c r="BB4882" s="91" t="s">
        <v>361</v>
      </c>
      <c r="BC4882" s="91" t="s">
        <v>8605</v>
      </c>
      <c r="BD4882" s="423" t="s">
        <v>1301</v>
      </c>
    </row>
    <row r="4883" spans="53:56" ht="15" x14ac:dyDescent="0.25">
      <c r="BA4883" s="90" t="s">
        <v>8745</v>
      </c>
      <c r="BB4883" s="90" t="s">
        <v>361</v>
      </c>
      <c r="BC4883" s="90" t="s">
        <v>7866</v>
      </c>
      <c r="BD4883" s="423" t="s">
        <v>1301</v>
      </c>
    </row>
    <row r="4884" spans="53:56" ht="15" x14ac:dyDescent="0.25">
      <c r="BA4884" s="90" t="s">
        <v>8746</v>
      </c>
      <c r="BB4884" s="90" t="s">
        <v>361</v>
      </c>
      <c r="BC4884" s="90" t="s">
        <v>8605</v>
      </c>
      <c r="BD4884" s="423" t="s">
        <v>1301</v>
      </c>
    </row>
    <row r="4885" spans="53:56" ht="15" x14ac:dyDescent="0.25">
      <c r="BA4885" s="91" t="s">
        <v>8747</v>
      </c>
      <c r="BB4885" s="91" t="s">
        <v>361</v>
      </c>
      <c r="BC4885" s="91" t="s">
        <v>8605</v>
      </c>
      <c r="BD4885" s="423" t="s">
        <v>1301</v>
      </c>
    </row>
    <row r="4886" spans="53:56" ht="15" x14ac:dyDescent="0.25">
      <c r="BA4886" s="90" t="s">
        <v>8748</v>
      </c>
      <c r="BB4886" s="90" t="s">
        <v>361</v>
      </c>
      <c r="BC4886" s="90" t="s">
        <v>7924</v>
      </c>
      <c r="BD4886" s="423" t="s">
        <v>1301</v>
      </c>
    </row>
    <row r="4887" spans="53:56" ht="15" x14ac:dyDescent="0.25">
      <c r="BA4887" s="91" t="s">
        <v>8749</v>
      </c>
      <c r="BB4887" s="91" t="s">
        <v>361</v>
      </c>
      <c r="BC4887" s="91" t="s">
        <v>8605</v>
      </c>
      <c r="BD4887" s="423" t="s">
        <v>1301</v>
      </c>
    </row>
    <row r="4888" spans="53:56" ht="15" x14ac:dyDescent="0.25">
      <c r="BA4888" s="91" t="s">
        <v>8750</v>
      </c>
      <c r="BB4888" s="91" t="s">
        <v>361</v>
      </c>
      <c r="BC4888" s="91" t="s">
        <v>8751</v>
      </c>
      <c r="BD4888" s="423" t="s">
        <v>1301</v>
      </c>
    </row>
    <row r="4889" spans="53:56" ht="15" x14ac:dyDescent="0.25">
      <c r="BA4889" s="91" t="s">
        <v>8750</v>
      </c>
      <c r="BB4889" s="91" t="s">
        <v>361</v>
      </c>
      <c r="BC4889" s="91" t="s">
        <v>8605</v>
      </c>
      <c r="BD4889" s="423" t="s">
        <v>1301</v>
      </c>
    </row>
    <row r="4890" spans="53:56" ht="15" x14ac:dyDescent="0.25">
      <c r="BA4890" s="90" t="s">
        <v>8752</v>
      </c>
      <c r="BB4890" s="90" t="s">
        <v>361</v>
      </c>
      <c r="BC4890" s="90" t="s">
        <v>8605</v>
      </c>
      <c r="BD4890" s="423" t="s">
        <v>1301</v>
      </c>
    </row>
    <row r="4891" spans="53:56" ht="15" x14ac:dyDescent="0.25">
      <c r="BA4891" s="91" t="s">
        <v>8753</v>
      </c>
      <c r="BB4891" s="91" t="s">
        <v>361</v>
      </c>
      <c r="BC4891" s="91" t="s">
        <v>8751</v>
      </c>
      <c r="BD4891" s="423" t="s">
        <v>1301</v>
      </c>
    </row>
    <row r="4892" spans="53:56" ht="15" x14ac:dyDescent="0.25">
      <c r="BA4892" s="90" t="s">
        <v>8754</v>
      </c>
      <c r="BB4892" s="90" t="s">
        <v>361</v>
      </c>
      <c r="BC4892" s="90" t="s">
        <v>8736</v>
      </c>
      <c r="BD4892" s="423" t="s">
        <v>1301</v>
      </c>
    </row>
    <row r="4893" spans="53:56" ht="15" x14ac:dyDescent="0.25">
      <c r="BA4893" s="91" t="s">
        <v>8755</v>
      </c>
      <c r="BB4893" s="91" t="s">
        <v>361</v>
      </c>
      <c r="BC4893" s="91" t="s">
        <v>7924</v>
      </c>
      <c r="BD4893" s="423" t="s">
        <v>1301</v>
      </c>
    </row>
    <row r="4894" spans="53:56" ht="15" x14ac:dyDescent="0.25">
      <c r="BA4894" s="90" t="s">
        <v>8756</v>
      </c>
      <c r="BB4894" s="90" t="s">
        <v>361</v>
      </c>
      <c r="BC4894" s="90" t="s">
        <v>8736</v>
      </c>
      <c r="BD4894" s="423" t="s">
        <v>1301</v>
      </c>
    </row>
    <row r="4895" spans="53:56" ht="15" x14ac:dyDescent="0.25">
      <c r="BA4895" s="90" t="s">
        <v>8757</v>
      </c>
      <c r="BB4895" s="90" t="s">
        <v>361</v>
      </c>
      <c r="BC4895" s="90" t="s">
        <v>8605</v>
      </c>
      <c r="BD4895" s="423" t="s">
        <v>1301</v>
      </c>
    </row>
    <row r="4896" spans="53:56" ht="15" x14ac:dyDescent="0.25">
      <c r="BA4896" s="91" t="s">
        <v>8758</v>
      </c>
      <c r="BB4896" s="91" t="s">
        <v>361</v>
      </c>
      <c r="BC4896" s="91" t="s">
        <v>7885</v>
      </c>
      <c r="BD4896" s="423" t="s">
        <v>1301</v>
      </c>
    </row>
    <row r="4897" spans="53:56" ht="15" x14ac:dyDescent="0.25">
      <c r="BA4897" s="90" t="s">
        <v>8759</v>
      </c>
      <c r="BB4897" s="90" t="s">
        <v>361</v>
      </c>
      <c r="BC4897" s="90" t="s">
        <v>8751</v>
      </c>
      <c r="BD4897" s="423" t="s">
        <v>1301</v>
      </c>
    </row>
    <row r="4898" spans="53:56" ht="15" x14ac:dyDescent="0.25">
      <c r="BA4898" s="91" t="s">
        <v>8760</v>
      </c>
      <c r="BB4898" s="91" t="s">
        <v>361</v>
      </c>
      <c r="BC4898" s="91" t="s">
        <v>8660</v>
      </c>
      <c r="BD4898" s="423" t="s">
        <v>1301</v>
      </c>
    </row>
    <row r="4899" spans="53:56" ht="15" x14ac:dyDescent="0.25">
      <c r="BA4899" s="90" t="s">
        <v>8761</v>
      </c>
      <c r="BB4899" s="90" t="s">
        <v>361</v>
      </c>
      <c r="BC4899" s="90" t="s">
        <v>7924</v>
      </c>
      <c r="BD4899" s="423" t="s">
        <v>1301</v>
      </c>
    </row>
    <row r="4900" spans="53:56" ht="15" x14ac:dyDescent="0.25">
      <c r="BA4900" s="91" t="s">
        <v>8762</v>
      </c>
      <c r="BB4900" s="91" t="s">
        <v>361</v>
      </c>
      <c r="BC4900" s="91" t="s">
        <v>8585</v>
      </c>
      <c r="BD4900" s="423" t="s">
        <v>1301</v>
      </c>
    </row>
    <row r="4901" spans="53:56" ht="15" x14ac:dyDescent="0.25">
      <c r="BA4901" s="90" t="s">
        <v>8763</v>
      </c>
      <c r="BB4901" s="90" t="s">
        <v>361</v>
      </c>
      <c r="BC4901" s="90" t="s">
        <v>7924</v>
      </c>
      <c r="BD4901" s="423" t="s">
        <v>1301</v>
      </c>
    </row>
    <row r="4902" spans="53:56" ht="15" x14ac:dyDescent="0.25">
      <c r="BA4902" s="91" t="s">
        <v>8764</v>
      </c>
      <c r="BB4902" s="91" t="s">
        <v>361</v>
      </c>
      <c r="BC4902" s="91" t="s">
        <v>8751</v>
      </c>
      <c r="BD4902" s="423" t="s">
        <v>1301</v>
      </c>
    </row>
    <row r="4903" spans="53:56" ht="15" x14ac:dyDescent="0.25">
      <c r="BA4903" s="90" t="s">
        <v>8765</v>
      </c>
      <c r="BB4903" s="90" t="s">
        <v>361</v>
      </c>
      <c r="BC4903" s="90" t="s">
        <v>7924</v>
      </c>
      <c r="BD4903" s="423" t="s">
        <v>1301</v>
      </c>
    </row>
    <row r="4904" spans="53:56" ht="15" x14ac:dyDescent="0.25">
      <c r="BA4904" s="91" t="s">
        <v>8766</v>
      </c>
      <c r="BB4904" s="91" t="s">
        <v>361</v>
      </c>
      <c r="BC4904" s="91" t="s">
        <v>8605</v>
      </c>
      <c r="BD4904" s="423" t="s">
        <v>1301</v>
      </c>
    </row>
    <row r="4905" spans="53:56" ht="15" x14ac:dyDescent="0.25">
      <c r="BA4905" s="90" t="s">
        <v>8767</v>
      </c>
      <c r="BB4905" s="90" t="s">
        <v>361</v>
      </c>
      <c r="BC4905" s="90" t="s">
        <v>7866</v>
      </c>
      <c r="BD4905" s="423" t="s">
        <v>1301</v>
      </c>
    </row>
    <row r="4906" spans="53:56" ht="15" x14ac:dyDescent="0.25">
      <c r="BA4906" s="91" t="s">
        <v>8768</v>
      </c>
      <c r="BB4906" s="91" t="s">
        <v>361</v>
      </c>
      <c r="BC4906" s="91" t="s">
        <v>8751</v>
      </c>
      <c r="BD4906" s="423" t="s">
        <v>1301</v>
      </c>
    </row>
    <row r="4907" spans="53:56" ht="15" x14ac:dyDescent="0.25">
      <c r="BA4907" s="90" t="s">
        <v>8769</v>
      </c>
      <c r="BB4907" s="90" t="s">
        <v>361</v>
      </c>
      <c r="BC4907" s="90" t="s">
        <v>8605</v>
      </c>
      <c r="BD4907" s="423" t="s">
        <v>1301</v>
      </c>
    </row>
    <row r="4908" spans="53:56" ht="15" x14ac:dyDescent="0.25">
      <c r="BA4908" s="91" t="s">
        <v>8770</v>
      </c>
      <c r="BB4908" s="91" t="s">
        <v>361</v>
      </c>
      <c r="BC4908" s="91" t="s">
        <v>7924</v>
      </c>
      <c r="BD4908" s="423" t="s">
        <v>1301</v>
      </c>
    </row>
    <row r="4909" spans="53:56" ht="15" x14ac:dyDescent="0.25">
      <c r="BA4909" s="90" t="s">
        <v>8771</v>
      </c>
      <c r="BB4909" s="90" t="s">
        <v>361</v>
      </c>
      <c r="BC4909" s="90" t="s">
        <v>8736</v>
      </c>
      <c r="BD4909" s="423" t="s">
        <v>1301</v>
      </c>
    </row>
    <row r="4910" spans="53:56" ht="15" x14ac:dyDescent="0.25">
      <c r="BA4910" s="91" t="s">
        <v>8772</v>
      </c>
      <c r="BB4910" s="91" t="s">
        <v>361</v>
      </c>
      <c r="BC4910" s="91" t="s">
        <v>8736</v>
      </c>
      <c r="BD4910" s="423" t="s">
        <v>1301</v>
      </c>
    </row>
    <row r="4911" spans="53:56" ht="15" x14ac:dyDescent="0.25">
      <c r="BA4911" s="90" t="s">
        <v>8773</v>
      </c>
      <c r="BB4911" s="90" t="s">
        <v>361</v>
      </c>
      <c r="BC4911" s="90" t="s">
        <v>8585</v>
      </c>
      <c r="BD4911" s="423" t="s">
        <v>1301</v>
      </c>
    </row>
    <row r="4912" spans="53:56" ht="15" x14ac:dyDescent="0.25">
      <c r="BA4912" s="91" t="s">
        <v>8774</v>
      </c>
      <c r="BB4912" s="91" t="s">
        <v>361</v>
      </c>
      <c r="BC4912" s="91" t="s">
        <v>7924</v>
      </c>
      <c r="BD4912" s="423" t="s">
        <v>1301</v>
      </c>
    </row>
    <row r="4913" spans="53:56" ht="15" x14ac:dyDescent="0.25">
      <c r="BA4913" s="90" t="s">
        <v>8775</v>
      </c>
      <c r="BB4913" s="90" t="s">
        <v>361</v>
      </c>
      <c r="BC4913" s="90" t="s">
        <v>7924</v>
      </c>
      <c r="BD4913" s="423" t="s">
        <v>1301</v>
      </c>
    </row>
    <row r="4914" spans="53:56" ht="15" x14ac:dyDescent="0.25">
      <c r="BA4914" s="91" t="s">
        <v>8776</v>
      </c>
      <c r="BB4914" s="91" t="s">
        <v>361</v>
      </c>
      <c r="BC4914" s="91" t="s">
        <v>8751</v>
      </c>
      <c r="BD4914" s="423" t="s">
        <v>1301</v>
      </c>
    </row>
    <row r="4915" spans="53:56" ht="15" x14ac:dyDescent="0.25">
      <c r="BA4915" s="90" t="s">
        <v>8777</v>
      </c>
      <c r="BB4915" s="90" t="s">
        <v>361</v>
      </c>
      <c r="BC4915" s="90" t="s">
        <v>8605</v>
      </c>
      <c r="BD4915" s="423" t="s">
        <v>1301</v>
      </c>
    </row>
    <row r="4916" spans="53:56" ht="15" x14ac:dyDescent="0.25">
      <c r="BA4916" s="91" t="s">
        <v>8778</v>
      </c>
      <c r="BB4916" s="91" t="s">
        <v>361</v>
      </c>
      <c r="BC4916" s="91" t="s">
        <v>7967</v>
      </c>
      <c r="BD4916" s="423" t="s">
        <v>1301</v>
      </c>
    </row>
    <row r="4917" spans="53:56" ht="15" x14ac:dyDescent="0.25">
      <c r="BA4917" s="90" t="s">
        <v>8779</v>
      </c>
      <c r="BB4917" s="90" t="s">
        <v>361</v>
      </c>
      <c r="BC4917" s="90" t="s">
        <v>8605</v>
      </c>
      <c r="BD4917" s="423" t="s">
        <v>1301</v>
      </c>
    </row>
    <row r="4918" spans="53:56" ht="15" x14ac:dyDescent="0.25">
      <c r="BA4918" s="90" t="s">
        <v>8780</v>
      </c>
      <c r="BB4918" s="90" t="s">
        <v>361</v>
      </c>
      <c r="BC4918" s="90" t="s">
        <v>8585</v>
      </c>
      <c r="BD4918" s="423" t="s">
        <v>1301</v>
      </c>
    </row>
    <row r="4919" spans="53:56" ht="15" x14ac:dyDescent="0.25">
      <c r="BA4919" s="90" t="s">
        <v>8781</v>
      </c>
      <c r="BB4919" s="90" t="s">
        <v>361</v>
      </c>
      <c r="BC4919" s="90" t="s">
        <v>8751</v>
      </c>
      <c r="BD4919" s="423" t="s">
        <v>1301</v>
      </c>
    </row>
    <row r="4920" spans="53:56" ht="15" x14ac:dyDescent="0.25">
      <c r="BA4920" s="91" t="s">
        <v>8782</v>
      </c>
      <c r="BB4920" s="91" t="s">
        <v>361</v>
      </c>
      <c r="BC4920" s="91" t="s">
        <v>7967</v>
      </c>
      <c r="BD4920" s="423" t="s">
        <v>1301</v>
      </c>
    </row>
    <row r="4921" spans="53:56" ht="15" x14ac:dyDescent="0.25">
      <c r="BA4921" s="90" t="s">
        <v>8783</v>
      </c>
      <c r="BB4921" s="90" t="s">
        <v>361</v>
      </c>
      <c r="BC4921" s="90" t="s">
        <v>8751</v>
      </c>
      <c r="BD4921" s="423" t="s">
        <v>1301</v>
      </c>
    </row>
    <row r="4922" spans="53:56" ht="15" x14ac:dyDescent="0.25">
      <c r="BA4922" s="91" t="s">
        <v>8784</v>
      </c>
      <c r="BB4922" s="91" t="s">
        <v>361</v>
      </c>
      <c r="BC4922" s="91" t="s">
        <v>8605</v>
      </c>
      <c r="BD4922" s="423" t="s">
        <v>1301</v>
      </c>
    </row>
    <row r="4923" spans="53:56" ht="15" x14ac:dyDescent="0.25">
      <c r="BA4923" s="90" t="s">
        <v>8785</v>
      </c>
      <c r="BB4923" s="90" t="s">
        <v>361</v>
      </c>
      <c r="BC4923" s="90" t="s">
        <v>8605</v>
      </c>
      <c r="BD4923" s="423" t="s">
        <v>1301</v>
      </c>
    </row>
    <row r="4924" spans="53:56" ht="15" x14ac:dyDescent="0.25">
      <c r="BA4924" s="91" t="s">
        <v>8786</v>
      </c>
      <c r="BB4924" s="91" t="s">
        <v>361</v>
      </c>
      <c r="BC4924" s="91" t="s">
        <v>8585</v>
      </c>
      <c r="BD4924" s="423" t="s">
        <v>1301</v>
      </c>
    </row>
    <row r="4925" spans="53:56" ht="15" x14ac:dyDescent="0.25">
      <c r="BA4925" s="90" t="s">
        <v>8787</v>
      </c>
      <c r="BB4925" s="90" t="s">
        <v>361</v>
      </c>
      <c r="BC4925" s="90" t="s">
        <v>8751</v>
      </c>
      <c r="BD4925" s="423" t="s">
        <v>1301</v>
      </c>
    </row>
    <row r="4926" spans="53:56" ht="15" x14ac:dyDescent="0.25">
      <c r="BA4926" s="91" t="s">
        <v>8788</v>
      </c>
      <c r="BB4926" s="91" t="s">
        <v>361</v>
      </c>
      <c r="BC4926" s="91" t="s">
        <v>8736</v>
      </c>
      <c r="BD4926" s="423" t="s">
        <v>1301</v>
      </c>
    </row>
    <row r="4927" spans="53:56" ht="15" x14ac:dyDescent="0.25">
      <c r="BA4927" s="90" t="s">
        <v>8789</v>
      </c>
      <c r="BB4927" s="90" t="s">
        <v>361</v>
      </c>
      <c r="BC4927" s="90" t="s">
        <v>8736</v>
      </c>
      <c r="BD4927" s="423" t="s">
        <v>1301</v>
      </c>
    </row>
    <row r="4928" spans="53:56" ht="15" x14ac:dyDescent="0.25">
      <c r="BA4928" s="91" t="s">
        <v>8790</v>
      </c>
      <c r="BB4928" s="91" t="s">
        <v>361</v>
      </c>
      <c r="BC4928" s="91" t="s">
        <v>8605</v>
      </c>
      <c r="BD4928" s="423" t="s">
        <v>1301</v>
      </c>
    </row>
    <row r="4929" spans="53:56" ht="15" x14ac:dyDescent="0.25">
      <c r="BA4929" s="90" t="s">
        <v>8791</v>
      </c>
      <c r="BB4929" s="90" t="s">
        <v>361</v>
      </c>
      <c r="BC4929" s="90" t="s">
        <v>8585</v>
      </c>
      <c r="BD4929" s="423" t="s">
        <v>1301</v>
      </c>
    </row>
    <row r="4930" spans="53:56" ht="15" x14ac:dyDescent="0.25">
      <c r="BA4930" s="91" t="s">
        <v>8792</v>
      </c>
      <c r="BB4930" s="91" t="s">
        <v>361</v>
      </c>
      <c r="BC4930" s="91" t="s">
        <v>8605</v>
      </c>
      <c r="BD4930" s="423" t="s">
        <v>1301</v>
      </c>
    </row>
    <row r="4931" spans="53:56" ht="15" x14ac:dyDescent="0.25">
      <c r="BA4931" s="90" t="s">
        <v>8793</v>
      </c>
      <c r="BB4931" s="90" t="s">
        <v>361</v>
      </c>
      <c r="BC4931" s="90" t="s">
        <v>8736</v>
      </c>
      <c r="BD4931" s="423" t="s">
        <v>1301</v>
      </c>
    </row>
    <row r="4932" spans="53:56" ht="15" x14ac:dyDescent="0.25">
      <c r="BA4932" s="91" t="s">
        <v>8794</v>
      </c>
      <c r="BB4932" s="91" t="s">
        <v>361</v>
      </c>
      <c r="BC4932" s="91" t="s">
        <v>8751</v>
      </c>
      <c r="BD4932" s="423" t="s">
        <v>1301</v>
      </c>
    </row>
    <row r="4933" spans="53:56" ht="15" x14ac:dyDescent="0.25">
      <c r="BA4933" s="90" t="s">
        <v>8795</v>
      </c>
      <c r="BB4933" s="90" t="s">
        <v>361</v>
      </c>
      <c r="BC4933" s="90" t="s">
        <v>8751</v>
      </c>
      <c r="BD4933" s="423" t="s">
        <v>1301</v>
      </c>
    </row>
    <row r="4934" spans="53:56" ht="15" x14ac:dyDescent="0.25">
      <c r="BA4934" s="91" t="s">
        <v>8796</v>
      </c>
      <c r="BB4934" s="91" t="s">
        <v>361</v>
      </c>
      <c r="BC4934" s="91" t="s">
        <v>8585</v>
      </c>
      <c r="BD4934" s="423" t="s">
        <v>1301</v>
      </c>
    </row>
    <row r="4935" spans="53:56" ht="15" x14ac:dyDescent="0.25">
      <c r="BA4935" s="90" t="s">
        <v>8797</v>
      </c>
      <c r="BB4935" s="90" t="s">
        <v>361</v>
      </c>
      <c r="BC4935" s="90" t="s">
        <v>8585</v>
      </c>
      <c r="BD4935" s="423" t="s">
        <v>1301</v>
      </c>
    </row>
    <row r="4936" spans="53:56" ht="15" x14ac:dyDescent="0.25">
      <c r="BA4936" s="91" t="s">
        <v>8798</v>
      </c>
      <c r="BB4936" s="91" t="s">
        <v>361</v>
      </c>
      <c r="BC4936" s="91" t="s">
        <v>7866</v>
      </c>
      <c r="BD4936" s="423" t="s">
        <v>1301</v>
      </c>
    </row>
    <row r="4937" spans="53:56" ht="15" x14ac:dyDescent="0.25">
      <c r="BA4937" s="90" t="s">
        <v>8799</v>
      </c>
      <c r="BB4937" s="90" t="s">
        <v>361</v>
      </c>
      <c r="BC4937" s="90" t="s">
        <v>8660</v>
      </c>
      <c r="BD4937" s="423" t="s">
        <v>1301</v>
      </c>
    </row>
    <row r="4938" spans="53:56" ht="15" x14ac:dyDescent="0.25">
      <c r="BA4938" s="91" t="s">
        <v>8800</v>
      </c>
      <c r="BB4938" s="91" t="s">
        <v>361</v>
      </c>
      <c r="BC4938" s="91" t="s">
        <v>8605</v>
      </c>
      <c r="BD4938" s="423" t="s">
        <v>1301</v>
      </c>
    </row>
    <row r="4939" spans="53:56" ht="15" x14ac:dyDescent="0.25">
      <c r="BA4939" s="90" t="s">
        <v>8801</v>
      </c>
      <c r="BB4939" s="90" t="s">
        <v>361</v>
      </c>
      <c r="BC4939" s="90" t="s">
        <v>7924</v>
      </c>
      <c r="BD4939" s="423" t="s">
        <v>1301</v>
      </c>
    </row>
    <row r="4940" spans="53:56" ht="15" x14ac:dyDescent="0.25">
      <c r="BA4940" s="91" t="s">
        <v>8802</v>
      </c>
      <c r="BB4940" s="91" t="s">
        <v>361</v>
      </c>
      <c r="BC4940" s="91" t="s">
        <v>8751</v>
      </c>
      <c r="BD4940" s="423" t="s">
        <v>1301</v>
      </c>
    </row>
    <row r="4941" spans="53:56" ht="15" x14ac:dyDescent="0.25">
      <c r="BA4941" s="90" t="s">
        <v>8803</v>
      </c>
      <c r="BB4941" s="90" t="s">
        <v>361</v>
      </c>
      <c r="BC4941" s="90" t="s">
        <v>8605</v>
      </c>
      <c r="BD4941" s="423" t="s">
        <v>1301</v>
      </c>
    </row>
    <row r="4942" spans="53:56" ht="15" x14ac:dyDescent="0.25">
      <c r="BA4942" s="91" t="s">
        <v>8804</v>
      </c>
      <c r="BB4942" s="91" t="s">
        <v>361</v>
      </c>
      <c r="BC4942" s="91" t="s">
        <v>8585</v>
      </c>
      <c r="BD4942" s="423" t="s">
        <v>1301</v>
      </c>
    </row>
    <row r="4943" spans="53:56" ht="15" x14ac:dyDescent="0.25">
      <c r="BA4943" s="90" t="s">
        <v>8805</v>
      </c>
      <c r="BB4943" s="90" t="s">
        <v>361</v>
      </c>
      <c r="BC4943" s="90" t="s">
        <v>8605</v>
      </c>
      <c r="BD4943" s="423" t="s">
        <v>1301</v>
      </c>
    </row>
    <row r="4944" spans="53:56" ht="15" x14ac:dyDescent="0.25">
      <c r="BA4944" s="91" t="s">
        <v>8806</v>
      </c>
      <c r="BB4944" s="91" t="s">
        <v>361</v>
      </c>
      <c r="BC4944" s="91" t="s">
        <v>8751</v>
      </c>
      <c r="BD4944" s="423" t="s">
        <v>1301</v>
      </c>
    </row>
    <row r="4945" spans="53:56" ht="15" x14ac:dyDescent="0.25">
      <c r="BA4945" s="90" t="s">
        <v>8807</v>
      </c>
      <c r="BB4945" s="90" t="s">
        <v>361</v>
      </c>
      <c r="BC4945" s="90" t="s">
        <v>8585</v>
      </c>
      <c r="BD4945" s="423" t="s">
        <v>1301</v>
      </c>
    </row>
    <row r="4946" spans="53:56" ht="15" x14ac:dyDescent="0.25">
      <c r="BA4946" s="91" t="s">
        <v>8808</v>
      </c>
      <c r="BB4946" s="91" t="s">
        <v>361</v>
      </c>
      <c r="BC4946" s="91" t="s">
        <v>8605</v>
      </c>
      <c r="BD4946" s="423" t="s">
        <v>1301</v>
      </c>
    </row>
    <row r="4947" spans="53:56" ht="15" x14ac:dyDescent="0.25">
      <c r="BA4947" s="90" t="s">
        <v>8809</v>
      </c>
      <c r="BB4947" s="90" t="s">
        <v>361</v>
      </c>
      <c r="BC4947" s="90" t="s">
        <v>8605</v>
      </c>
      <c r="BD4947" s="423" t="s">
        <v>1301</v>
      </c>
    </row>
    <row r="4948" spans="53:56" ht="15" x14ac:dyDescent="0.25">
      <c r="BA4948" s="91" t="s">
        <v>8810</v>
      </c>
      <c r="BB4948" s="91" t="s">
        <v>361</v>
      </c>
      <c r="BC4948" s="91" t="s">
        <v>8580</v>
      </c>
      <c r="BD4948" s="423" t="s">
        <v>1301</v>
      </c>
    </row>
    <row r="4949" spans="53:56" ht="15" x14ac:dyDescent="0.25">
      <c r="BA4949" s="90" t="s">
        <v>8811</v>
      </c>
      <c r="BB4949" s="90" t="s">
        <v>361</v>
      </c>
      <c r="BC4949" s="90" t="s">
        <v>7866</v>
      </c>
      <c r="BD4949" s="423" t="s">
        <v>1301</v>
      </c>
    </row>
    <row r="4950" spans="53:56" ht="15" x14ac:dyDescent="0.25">
      <c r="BA4950" s="91" t="s">
        <v>8812</v>
      </c>
      <c r="BB4950" s="91" t="s">
        <v>361</v>
      </c>
      <c r="BC4950" s="91" t="s">
        <v>8605</v>
      </c>
      <c r="BD4950" s="423" t="s">
        <v>1301</v>
      </c>
    </row>
    <row r="4951" spans="53:56" ht="15" x14ac:dyDescent="0.25">
      <c r="BA4951" s="90" t="s">
        <v>8813</v>
      </c>
      <c r="BB4951" s="90" t="s">
        <v>361</v>
      </c>
      <c r="BC4951" s="90" t="s">
        <v>8751</v>
      </c>
      <c r="BD4951" s="423" t="s">
        <v>1301</v>
      </c>
    </row>
    <row r="4952" spans="53:56" ht="15" x14ac:dyDescent="0.25">
      <c r="BA4952" s="91" t="s">
        <v>8814</v>
      </c>
      <c r="BB4952" s="91" t="s">
        <v>361</v>
      </c>
      <c r="BC4952" s="91" t="s">
        <v>8585</v>
      </c>
      <c r="BD4952" s="423" t="s">
        <v>1301</v>
      </c>
    </row>
    <row r="4953" spans="53:56" ht="15" x14ac:dyDescent="0.25">
      <c r="BA4953" s="90" t="s">
        <v>8815</v>
      </c>
      <c r="BB4953" s="90" t="s">
        <v>361</v>
      </c>
      <c r="BC4953" s="90" t="s">
        <v>8736</v>
      </c>
      <c r="BD4953" s="423" t="s">
        <v>1301</v>
      </c>
    </row>
    <row r="4954" spans="53:56" ht="15" x14ac:dyDescent="0.25">
      <c r="BA4954" s="91" t="s">
        <v>8816</v>
      </c>
      <c r="BB4954" s="91" t="s">
        <v>361</v>
      </c>
      <c r="BC4954" s="91" t="s">
        <v>8585</v>
      </c>
      <c r="BD4954" s="423" t="s">
        <v>1301</v>
      </c>
    </row>
    <row r="4955" spans="53:56" ht="15" x14ac:dyDescent="0.25">
      <c r="BA4955" s="91" t="s">
        <v>8817</v>
      </c>
      <c r="BB4955" s="91" t="s">
        <v>361</v>
      </c>
      <c r="BC4955" s="91" t="s">
        <v>8605</v>
      </c>
      <c r="BD4955" s="423" t="s">
        <v>1301</v>
      </c>
    </row>
    <row r="4956" spans="53:56" ht="15" x14ac:dyDescent="0.25">
      <c r="BA4956" s="91" t="s">
        <v>8818</v>
      </c>
      <c r="BB4956" s="91" t="s">
        <v>361</v>
      </c>
      <c r="BC4956" s="91" t="s">
        <v>7967</v>
      </c>
      <c r="BD4956" s="423" t="s">
        <v>1301</v>
      </c>
    </row>
    <row r="4957" spans="53:56" ht="15" x14ac:dyDescent="0.25">
      <c r="BA4957" s="90" t="s">
        <v>8819</v>
      </c>
      <c r="BB4957" s="90" t="s">
        <v>361</v>
      </c>
      <c r="BC4957" s="90" t="s">
        <v>8580</v>
      </c>
      <c r="BD4957" s="423" t="s">
        <v>1301</v>
      </c>
    </row>
    <row r="4958" spans="53:56" ht="15" x14ac:dyDescent="0.25">
      <c r="BA4958" s="91" t="s">
        <v>8820</v>
      </c>
      <c r="BB4958" s="91" t="s">
        <v>361</v>
      </c>
      <c r="BC4958" s="91" t="s">
        <v>8605</v>
      </c>
      <c r="BD4958" s="423" t="s">
        <v>1301</v>
      </c>
    </row>
    <row r="4959" spans="53:56" ht="15" x14ac:dyDescent="0.25">
      <c r="BA4959" s="90" t="s">
        <v>8821</v>
      </c>
      <c r="BB4959" s="90" t="s">
        <v>361</v>
      </c>
      <c r="BC4959" s="90" t="s">
        <v>7924</v>
      </c>
      <c r="BD4959" s="423" t="s">
        <v>1301</v>
      </c>
    </row>
    <row r="4960" spans="53:56" ht="15" x14ac:dyDescent="0.25">
      <c r="BA4960" s="91" t="s">
        <v>8822</v>
      </c>
      <c r="BB4960" s="91" t="s">
        <v>361</v>
      </c>
      <c r="BC4960" s="91" t="s">
        <v>8605</v>
      </c>
      <c r="BD4960" s="423" t="s">
        <v>1301</v>
      </c>
    </row>
    <row r="4961" spans="53:56" ht="15" x14ac:dyDescent="0.25">
      <c r="BA4961" s="90" t="s">
        <v>8823</v>
      </c>
      <c r="BB4961" s="90" t="s">
        <v>361</v>
      </c>
      <c r="BC4961" s="90" t="s">
        <v>8605</v>
      </c>
      <c r="BD4961" s="423" t="s">
        <v>1301</v>
      </c>
    </row>
    <row r="4962" spans="53:56" ht="15" x14ac:dyDescent="0.25">
      <c r="BA4962" s="91" t="s">
        <v>8824</v>
      </c>
      <c r="BB4962" s="91" t="s">
        <v>361</v>
      </c>
      <c r="BC4962" s="91" t="s">
        <v>8605</v>
      </c>
      <c r="BD4962" s="423" t="s">
        <v>1301</v>
      </c>
    </row>
    <row r="4963" spans="53:56" ht="15" x14ac:dyDescent="0.25">
      <c r="BA4963" s="90" t="s">
        <v>8825</v>
      </c>
      <c r="BB4963" s="90" t="s">
        <v>361</v>
      </c>
      <c r="BC4963" s="90" t="s">
        <v>8605</v>
      </c>
      <c r="BD4963" s="423" t="s">
        <v>1301</v>
      </c>
    </row>
    <row r="4964" spans="53:56" ht="15" x14ac:dyDescent="0.25">
      <c r="BA4964" s="91" t="s">
        <v>8826</v>
      </c>
      <c r="BB4964" s="91" t="s">
        <v>361</v>
      </c>
      <c r="BC4964" s="91" t="s">
        <v>7924</v>
      </c>
      <c r="BD4964" s="423" t="s">
        <v>1301</v>
      </c>
    </row>
    <row r="4965" spans="53:56" ht="15" x14ac:dyDescent="0.25">
      <c r="BA4965" s="90" t="s">
        <v>8827</v>
      </c>
      <c r="BB4965" s="90" t="s">
        <v>361</v>
      </c>
      <c r="BC4965" s="90" t="s">
        <v>7885</v>
      </c>
      <c r="BD4965" s="423" t="s">
        <v>1301</v>
      </c>
    </row>
    <row r="4966" spans="53:56" ht="15" x14ac:dyDescent="0.25">
      <c r="BA4966" s="90" t="s">
        <v>8827</v>
      </c>
      <c r="BB4966" s="90" t="s">
        <v>361</v>
      </c>
      <c r="BC4966" s="90" t="s">
        <v>7866</v>
      </c>
      <c r="BD4966" s="423" t="s">
        <v>1301</v>
      </c>
    </row>
    <row r="4967" spans="53:56" ht="15" x14ac:dyDescent="0.25">
      <c r="BA4967" s="91" t="s">
        <v>8828</v>
      </c>
      <c r="BB4967" s="91" t="s">
        <v>361</v>
      </c>
      <c r="BC4967" s="91" t="s">
        <v>8751</v>
      </c>
      <c r="BD4967" s="423" t="s">
        <v>1301</v>
      </c>
    </row>
    <row r="4968" spans="53:56" ht="15" x14ac:dyDescent="0.25">
      <c r="BA4968" s="90" t="s">
        <v>8829</v>
      </c>
      <c r="BB4968" s="90" t="s">
        <v>361</v>
      </c>
      <c r="BC4968" s="90" t="s">
        <v>8605</v>
      </c>
      <c r="BD4968" s="423" t="s">
        <v>1301</v>
      </c>
    </row>
    <row r="4969" spans="53:56" ht="15" x14ac:dyDescent="0.25">
      <c r="BA4969" s="91" t="s">
        <v>8830</v>
      </c>
      <c r="BB4969" s="91" t="s">
        <v>361</v>
      </c>
      <c r="BC4969" s="91" t="s">
        <v>8605</v>
      </c>
      <c r="BD4969" s="423" t="s">
        <v>1301</v>
      </c>
    </row>
    <row r="4970" spans="53:56" ht="15" x14ac:dyDescent="0.25">
      <c r="BA4970" s="90" t="s">
        <v>8831</v>
      </c>
      <c r="BB4970" s="90" t="s">
        <v>361</v>
      </c>
      <c r="BC4970" s="90" t="s">
        <v>7924</v>
      </c>
      <c r="BD4970" s="423" t="s">
        <v>1301</v>
      </c>
    </row>
    <row r="4971" spans="53:56" ht="15" x14ac:dyDescent="0.25">
      <c r="BA4971" s="91" t="s">
        <v>8832</v>
      </c>
      <c r="BB4971" s="91" t="s">
        <v>361</v>
      </c>
      <c r="BC4971" s="91" t="s">
        <v>7892</v>
      </c>
      <c r="BD4971" s="423" t="s">
        <v>1301</v>
      </c>
    </row>
    <row r="4972" spans="53:56" ht="15" x14ac:dyDescent="0.25">
      <c r="BA4972" s="90" t="s">
        <v>8833</v>
      </c>
      <c r="BB4972" s="90" t="s">
        <v>361</v>
      </c>
      <c r="BC4972" s="90" t="s">
        <v>8660</v>
      </c>
      <c r="BD4972" s="423" t="s">
        <v>1301</v>
      </c>
    </row>
    <row r="4973" spans="53:56" ht="15" x14ac:dyDescent="0.25">
      <c r="BA4973" s="91" t="s">
        <v>8834</v>
      </c>
      <c r="BB4973" s="91" t="s">
        <v>361</v>
      </c>
      <c r="BC4973" s="91" t="s">
        <v>8605</v>
      </c>
      <c r="BD4973" s="423" t="s">
        <v>1301</v>
      </c>
    </row>
    <row r="4974" spans="53:56" ht="15" x14ac:dyDescent="0.25">
      <c r="BA4974" s="90" t="s">
        <v>8835</v>
      </c>
      <c r="BB4974" s="90" t="s">
        <v>361</v>
      </c>
      <c r="BC4974" s="90" t="s">
        <v>8660</v>
      </c>
      <c r="BD4974" s="423" t="s">
        <v>1301</v>
      </c>
    </row>
    <row r="4975" spans="53:56" ht="15" x14ac:dyDescent="0.25">
      <c r="BA4975" s="91" t="s">
        <v>8836</v>
      </c>
      <c r="BB4975" s="91" t="s">
        <v>361</v>
      </c>
      <c r="BC4975" s="91" t="s">
        <v>8585</v>
      </c>
      <c r="BD4975" s="423" t="s">
        <v>1301</v>
      </c>
    </row>
    <row r="4976" spans="53:56" ht="15" x14ac:dyDescent="0.25">
      <c r="BA4976" s="91" t="s">
        <v>8837</v>
      </c>
      <c r="BB4976" s="91" t="s">
        <v>361</v>
      </c>
      <c r="BC4976" s="91" t="s">
        <v>7924</v>
      </c>
      <c r="BD4976" s="423" t="s">
        <v>1301</v>
      </c>
    </row>
    <row r="4977" spans="53:56" ht="15" x14ac:dyDescent="0.25">
      <c r="BA4977" s="90" t="s">
        <v>8838</v>
      </c>
      <c r="BB4977" s="90" t="s">
        <v>361</v>
      </c>
      <c r="BC4977" s="90" t="s">
        <v>7924</v>
      </c>
      <c r="BD4977" s="423" t="s">
        <v>1301</v>
      </c>
    </row>
    <row r="4978" spans="53:56" ht="15" x14ac:dyDescent="0.25">
      <c r="BA4978" s="91" t="s">
        <v>8839</v>
      </c>
      <c r="BB4978" s="91" t="s">
        <v>361</v>
      </c>
      <c r="BC4978" s="91" t="s">
        <v>8605</v>
      </c>
      <c r="BD4978" s="423" t="s">
        <v>1301</v>
      </c>
    </row>
    <row r="4979" spans="53:56" ht="15" x14ac:dyDescent="0.25">
      <c r="BA4979" s="90" t="s">
        <v>8840</v>
      </c>
      <c r="BB4979" s="90" t="s">
        <v>361</v>
      </c>
      <c r="BC4979" s="90" t="s">
        <v>7885</v>
      </c>
      <c r="BD4979" s="423" t="s">
        <v>1301</v>
      </c>
    </row>
    <row r="4980" spans="53:56" ht="15" x14ac:dyDescent="0.25">
      <c r="BA4980" s="90" t="s">
        <v>8841</v>
      </c>
      <c r="BB4980" s="90" t="s">
        <v>361</v>
      </c>
      <c r="BC4980" s="90" t="s">
        <v>8605</v>
      </c>
      <c r="BD4980" s="423" t="s">
        <v>1301</v>
      </c>
    </row>
    <row r="4981" spans="53:56" ht="15" x14ac:dyDescent="0.25">
      <c r="BA4981" s="91" t="s">
        <v>8842</v>
      </c>
      <c r="BB4981" s="91" t="s">
        <v>361</v>
      </c>
      <c r="BC4981" s="91" t="s">
        <v>8751</v>
      </c>
      <c r="BD4981" s="423" t="s">
        <v>1301</v>
      </c>
    </row>
    <row r="4982" spans="53:56" ht="15" x14ac:dyDescent="0.25">
      <c r="BA4982" s="90" t="s">
        <v>8843</v>
      </c>
      <c r="BB4982" s="90" t="s">
        <v>361</v>
      </c>
      <c r="BC4982" s="90" t="s">
        <v>8736</v>
      </c>
      <c r="BD4982" s="423" t="s">
        <v>1301</v>
      </c>
    </row>
    <row r="4983" spans="53:56" ht="15" x14ac:dyDescent="0.25">
      <c r="BA4983" s="91" t="s">
        <v>8844</v>
      </c>
      <c r="BB4983" s="91" t="s">
        <v>361</v>
      </c>
      <c r="BC4983" s="91" t="s">
        <v>8751</v>
      </c>
      <c r="BD4983" s="423" t="s">
        <v>1301</v>
      </c>
    </row>
    <row r="4984" spans="53:56" ht="15" x14ac:dyDescent="0.25">
      <c r="BA4984" s="91" t="s">
        <v>8845</v>
      </c>
      <c r="BB4984" s="91" t="s">
        <v>361</v>
      </c>
      <c r="BC4984" s="91" t="s">
        <v>8605</v>
      </c>
      <c r="BD4984" s="423" t="s">
        <v>1301</v>
      </c>
    </row>
    <row r="4985" spans="53:56" ht="15" x14ac:dyDescent="0.25">
      <c r="BA4985" s="90" t="s">
        <v>8846</v>
      </c>
      <c r="BB4985" s="90" t="s">
        <v>361</v>
      </c>
      <c r="BC4985" s="90" t="s">
        <v>8605</v>
      </c>
      <c r="BD4985" s="423" t="s">
        <v>1301</v>
      </c>
    </row>
    <row r="4986" spans="53:56" ht="15" x14ac:dyDescent="0.25">
      <c r="BA4986" s="91" t="s">
        <v>8847</v>
      </c>
      <c r="BB4986" s="91" t="s">
        <v>361</v>
      </c>
      <c r="BC4986" s="91" t="s">
        <v>8605</v>
      </c>
      <c r="BD4986" s="423" t="s">
        <v>1301</v>
      </c>
    </row>
    <row r="4987" spans="53:56" ht="15" x14ac:dyDescent="0.25">
      <c r="BA4987" s="90" t="s">
        <v>8848</v>
      </c>
      <c r="BB4987" s="90" t="s">
        <v>361</v>
      </c>
      <c r="BC4987" s="90" t="s">
        <v>8605</v>
      </c>
      <c r="BD4987" s="423" t="s">
        <v>1301</v>
      </c>
    </row>
    <row r="4988" spans="53:56" ht="15" x14ac:dyDescent="0.25">
      <c r="BA4988" s="90" t="s">
        <v>8849</v>
      </c>
      <c r="BB4988" s="90" t="s">
        <v>361</v>
      </c>
      <c r="BC4988" s="90" t="s">
        <v>8605</v>
      </c>
      <c r="BD4988" s="423" t="s">
        <v>1301</v>
      </c>
    </row>
    <row r="4989" spans="53:56" ht="15" x14ac:dyDescent="0.25">
      <c r="BA4989" s="91" t="s">
        <v>8850</v>
      </c>
      <c r="BB4989" s="91" t="s">
        <v>361</v>
      </c>
      <c r="BC4989" s="91" t="s">
        <v>7924</v>
      </c>
      <c r="BD4989" s="423" t="s">
        <v>1301</v>
      </c>
    </row>
    <row r="4990" spans="53:56" ht="15" x14ac:dyDescent="0.25">
      <c r="BA4990" s="90" t="s">
        <v>8851</v>
      </c>
      <c r="BB4990" s="90" t="s">
        <v>361</v>
      </c>
      <c r="BC4990" s="90" t="s">
        <v>8605</v>
      </c>
      <c r="BD4990" s="423" t="s">
        <v>1301</v>
      </c>
    </row>
    <row r="4991" spans="53:56" ht="15" x14ac:dyDescent="0.25">
      <c r="BA4991" s="91" t="s">
        <v>8852</v>
      </c>
      <c r="BB4991" s="91" t="s">
        <v>361</v>
      </c>
      <c r="BC4991" s="91" t="s">
        <v>8585</v>
      </c>
      <c r="BD4991" s="423" t="s">
        <v>1301</v>
      </c>
    </row>
    <row r="4992" spans="53:56" ht="15" x14ac:dyDescent="0.25">
      <c r="BA4992" s="91" t="s">
        <v>8853</v>
      </c>
      <c r="BB4992" s="91" t="s">
        <v>361</v>
      </c>
      <c r="BC4992" s="91" t="s">
        <v>7924</v>
      </c>
      <c r="BD4992" s="423" t="s">
        <v>1301</v>
      </c>
    </row>
    <row r="4993" spans="53:56" ht="15" x14ac:dyDescent="0.25">
      <c r="BA4993" s="90" t="s">
        <v>8854</v>
      </c>
      <c r="BB4993" s="90" t="s">
        <v>361</v>
      </c>
      <c r="BC4993" s="90" t="s">
        <v>8605</v>
      </c>
      <c r="BD4993" s="423" t="s">
        <v>1301</v>
      </c>
    </row>
    <row r="4994" spans="53:56" ht="15" x14ac:dyDescent="0.25">
      <c r="BA4994" s="91" t="s">
        <v>8855</v>
      </c>
      <c r="BB4994" s="91" t="s">
        <v>361</v>
      </c>
      <c r="BC4994" s="91" t="s">
        <v>7924</v>
      </c>
      <c r="BD4994" s="423" t="s">
        <v>1301</v>
      </c>
    </row>
    <row r="4995" spans="53:56" ht="15" x14ac:dyDescent="0.25">
      <c r="BA4995" s="90" t="s">
        <v>8856</v>
      </c>
      <c r="BB4995" s="90" t="s">
        <v>361</v>
      </c>
      <c r="BC4995" s="90" t="s">
        <v>7924</v>
      </c>
      <c r="BD4995" s="423" t="s">
        <v>1301</v>
      </c>
    </row>
    <row r="4996" spans="53:56" ht="15" x14ac:dyDescent="0.25">
      <c r="BA4996" s="90" t="s">
        <v>8857</v>
      </c>
      <c r="BB4996" s="90" t="s">
        <v>361</v>
      </c>
      <c r="BC4996" s="90" t="s">
        <v>8736</v>
      </c>
      <c r="BD4996" s="423" t="s">
        <v>1301</v>
      </c>
    </row>
    <row r="4997" spans="53:56" ht="15" x14ac:dyDescent="0.25">
      <c r="BA4997" s="91" t="s">
        <v>8858</v>
      </c>
      <c r="BB4997" s="91" t="s">
        <v>361</v>
      </c>
      <c r="BC4997" s="91" t="s">
        <v>8605</v>
      </c>
      <c r="BD4997" s="423" t="s">
        <v>1301</v>
      </c>
    </row>
    <row r="4998" spans="53:56" ht="15" x14ac:dyDescent="0.25">
      <c r="BA4998" s="90" t="s">
        <v>8859</v>
      </c>
      <c r="BB4998" s="90" t="s">
        <v>361</v>
      </c>
      <c r="BC4998" s="90" t="s">
        <v>8751</v>
      </c>
      <c r="BD4998" s="423" t="s">
        <v>1301</v>
      </c>
    </row>
    <row r="4999" spans="53:56" ht="15" x14ac:dyDescent="0.25">
      <c r="BA4999" s="91" t="s">
        <v>8860</v>
      </c>
      <c r="BB4999" s="91" t="s">
        <v>361</v>
      </c>
      <c r="BC4999" s="91" t="s">
        <v>8605</v>
      </c>
      <c r="BD4999" s="423" t="s">
        <v>1301</v>
      </c>
    </row>
    <row r="5000" spans="53:56" ht="15" x14ac:dyDescent="0.25">
      <c r="BA5000" s="91" t="s">
        <v>8861</v>
      </c>
      <c r="BB5000" s="91" t="s">
        <v>361</v>
      </c>
      <c r="BC5000" s="91" t="s">
        <v>8580</v>
      </c>
      <c r="BD5000" s="423" t="s">
        <v>1301</v>
      </c>
    </row>
    <row r="5001" spans="53:56" ht="15" x14ac:dyDescent="0.25">
      <c r="BA5001" s="90" t="s">
        <v>8862</v>
      </c>
      <c r="BB5001" s="90" t="s">
        <v>361</v>
      </c>
      <c r="BC5001" s="90" t="s">
        <v>8605</v>
      </c>
      <c r="BD5001" s="423" t="s">
        <v>1301</v>
      </c>
    </row>
    <row r="5002" spans="53:56" ht="15" x14ac:dyDescent="0.25">
      <c r="BA5002" s="91" t="s">
        <v>8863</v>
      </c>
      <c r="BB5002" s="91" t="s">
        <v>361</v>
      </c>
      <c r="BC5002" s="91" t="s">
        <v>8605</v>
      </c>
      <c r="BD5002" s="423" t="s">
        <v>1301</v>
      </c>
    </row>
    <row r="5003" spans="53:56" ht="15" x14ac:dyDescent="0.25">
      <c r="BA5003" s="90" t="s">
        <v>8864</v>
      </c>
      <c r="BB5003" s="90" t="s">
        <v>361</v>
      </c>
      <c r="BC5003" s="90" t="s">
        <v>8605</v>
      </c>
      <c r="BD5003" s="423" t="s">
        <v>1301</v>
      </c>
    </row>
    <row r="5004" spans="53:56" ht="15" x14ac:dyDescent="0.25">
      <c r="BA5004" s="91" t="s">
        <v>8865</v>
      </c>
      <c r="BB5004" s="91" t="s">
        <v>361</v>
      </c>
      <c r="BC5004" s="91" t="s">
        <v>8605</v>
      </c>
      <c r="BD5004" s="423" t="s">
        <v>1301</v>
      </c>
    </row>
    <row r="5005" spans="53:56" ht="15" x14ac:dyDescent="0.25">
      <c r="BA5005" s="90" t="s">
        <v>8866</v>
      </c>
      <c r="BB5005" s="90" t="s">
        <v>361</v>
      </c>
      <c r="BC5005" s="90" t="s">
        <v>8605</v>
      </c>
      <c r="BD5005" s="423" t="s">
        <v>1301</v>
      </c>
    </row>
    <row r="5006" spans="53:56" ht="15" x14ac:dyDescent="0.25">
      <c r="BA5006" s="90" t="s">
        <v>8867</v>
      </c>
      <c r="BB5006" s="90" t="s">
        <v>361</v>
      </c>
      <c r="BC5006" s="90" t="s">
        <v>8605</v>
      </c>
      <c r="BD5006" s="423" t="s">
        <v>1301</v>
      </c>
    </row>
    <row r="5007" spans="53:56" ht="15" x14ac:dyDescent="0.25">
      <c r="BA5007" s="91" t="s">
        <v>8868</v>
      </c>
      <c r="BB5007" s="91" t="s">
        <v>361</v>
      </c>
      <c r="BC5007" s="91" t="s">
        <v>8605</v>
      </c>
      <c r="BD5007" s="423" t="s">
        <v>1301</v>
      </c>
    </row>
    <row r="5008" spans="53:56" ht="15" x14ac:dyDescent="0.25">
      <c r="BA5008" s="90" t="s">
        <v>8869</v>
      </c>
      <c r="BB5008" s="90" t="s">
        <v>361</v>
      </c>
      <c r="BC5008" s="90" t="s">
        <v>8605</v>
      </c>
      <c r="BD5008" s="423" t="s">
        <v>1301</v>
      </c>
    </row>
    <row r="5009" spans="53:56" ht="15" x14ac:dyDescent="0.25">
      <c r="BA5009" s="91" t="s">
        <v>8870</v>
      </c>
      <c r="BB5009" s="91" t="s">
        <v>361</v>
      </c>
      <c r="BC5009" s="91" t="s">
        <v>8605</v>
      </c>
      <c r="BD5009" s="423" t="s">
        <v>1301</v>
      </c>
    </row>
    <row r="5010" spans="53:56" ht="15" x14ac:dyDescent="0.25">
      <c r="BA5010" s="91" t="s">
        <v>8871</v>
      </c>
      <c r="BB5010" s="91" t="s">
        <v>361</v>
      </c>
      <c r="BC5010" s="91" t="s">
        <v>8872</v>
      </c>
      <c r="BD5010" s="423" t="s">
        <v>1301</v>
      </c>
    </row>
    <row r="5011" spans="53:56" ht="15" x14ac:dyDescent="0.25">
      <c r="BA5011" s="90" t="s">
        <v>8873</v>
      </c>
      <c r="BB5011" s="90" t="s">
        <v>361</v>
      </c>
      <c r="BC5011" s="90" t="s">
        <v>8872</v>
      </c>
      <c r="BD5011" s="423" t="s">
        <v>1301</v>
      </c>
    </row>
    <row r="5012" spans="53:56" ht="15" x14ac:dyDescent="0.25">
      <c r="BA5012" s="91" t="s">
        <v>8874</v>
      </c>
      <c r="BB5012" s="91" t="s">
        <v>361</v>
      </c>
      <c r="BC5012" s="91" t="s">
        <v>8872</v>
      </c>
      <c r="BD5012" s="423" t="s">
        <v>1301</v>
      </c>
    </row>
    <row r="5013" spans="53:56" ht="15" x14ac:dyDescent="0.25">
      <c r="BA5013" s="90" t="s">
        <v>8875</v>
      </c>
      <c r="BB5013" s="90" t="s">
        <v>361</v>
      </c>
      <c r="BC5013" s="90" t="s">
        <v>8872</v>
      </c>
      <c r="BD5013" s="423" t="s">
        <v>1301</v>
      </c>
    </row>
    <row r="5014" spans="53:56" ht="15" x14ac:dyDescent="0.25">
      <c r="BA5014" s="90" t="s">
        <v>8876</v>
      </c>
      <c r="BB5014" s="90" t="s">
        <v>361</v>
      </c>
      <c r="BC5014" s="90" t="s">
        <v>8872</v>
      </c>
      <c r="BD5014" s="423" t="s">
        <v>1301</v>
      </c>
    </row>
    <row r="5015" spans="53:56" ht="15" x14ac:dyDescent="0.25">
      <c r="BA5015" s="91" t="s">
        <v>8877</v>
      </c>
      <c r="BB5015" s="91" t="s">
        <v>361</v>
      </c>
      <c r="BC5015" s="91" t="s">
        <v>8872</v>
      </c>
      <c r="BD5015" s="423" t="s">
        <v>1301</v>
      </c>
    </row>
    <row r="5016" spans="53:56" ht="15" x14ac:dyDescent="0.25">
      <c r="BA5016" s="90" t="s">
        <v>8878</v>
      </c>
      <c r="BB5016" s="90" t="s">
        <v>361</v>
      </c>
      <c r="BC5016" s="90" t="s">
        <v>8872</v>
      </c>
      <c r="BD5016" s="423" t="s">
        <v>1301</v>
      </c>
    </row>
    <row r="5017" spans="53:56" ht="15" x14ac:dyDescent="0.25">
      <c r="BA5017" s="91" t="s">
        <v>8879</v>
      </c>
      <c r="BB5017" s="91" t="s">
        <v>361</v>
      </c>
      <c r="BC5017" s="91" t="s">
        <v>8504</v>
      </c>
      <c r="BD5017" s="423" t="s">
        <v>1301</v>
      </c>
    </row>
    <row r="5018" spans="53:56" ht="15" x14ac:dyDescent="0.25">
      <c r="BA5018" s="91" t="s">
        <v>8880</v>
      </c>
      <c r="BB5018" s="91" t="s">
        <v>361</v>
      </c>
      <c r="BC5018" s="91" t="s">
        <v>8736</v>
      </c>
      <c r="BD5018" s="423" t="s">
        <v>1301</v>
      </c>
    </row>
    <row r="5019" spans="53:56" ht="15" x14ac:dyDescent="0.25">
      <c r="BA5019" s="90" t="s">
        <v>8881</v>
      </c>
      <c r="BB5019" s="90" t="s">
        <v>361</v>
      </c>
      <c r="BC5019" s="90" t="s">
        <v>8872</v>
      </c>
      <c r="BD5019" s="423" t="s">
        <v>1301</v>
      </c>
    </row>
    <row r="5020" spans="53:56" ht="15" x14ac:dyDescent="0.25">
      <c r="BA5020" s="91" t="s">
        <v>8882</v>
      </c>
      <c r="BB5020" s="91" t="s">
        <v>361</v>
      </c>
      <c r="BC5020" s="91" t="s">
        <v>8872</v>
      </c>
      <c r="BD5020" s="423" t="s">
        <v>1301</v>
      </c>
    </row>
    <row r="5021" spans="53:56" ht="15" x14ac:dyDescent="0.25">
      <c r="BA5021" s="90" t="s">
        <v>8883</v>
      </c>
      <c r="BB5021" s="90" t="s">
        <v>361</v>
      </c>
      <c r="BC5021" s="90" t="s">
        <v>8504</v>
      </c>
      <c r="BD5021" s="423" t="s">
        <v>1301</v>
      </c>
    </row>
    <row r="5022" spans="53:56" ht="15" x14ac:dyDescent="0.25">
      <c r="BA5022" s="90" t="s">
        <v>8884</v>
      </c>
      <c r="BB5022" s="90" t="s">
        <v>361</v>
      </c>
      <c r="BC5022" s="90" t="s">
        <v>8504</v>
      </c>
      <c r="BD5022" s="423" t="s">
        <v>1301</v>
      </c>
    </row>
    <row r="5023" spans="53:56" ht="15" x14ac:dyDescent="0.25">
      <c r="BA5023" s="91" t="s">
        <v>8885</v>
      </c>
      <c r="BB5023" s="91" t="s">
        <v>361</v>
      </c>
      <c r="BC5023" s="91" t="s">
        <v>8872</v>
      </c>
      <c r="BD5023" s="423" t="s">
        <v>1301</v>
      </c>
    </row>
    <row r="5024" spans="53:56" ht="15" x14ac:dyDescent="0.25">
      <c r="BA5024" s="90" t="s">
        <v>8886</v>
      </c>
      <c r="BB5024" s="90" t="s">
        <v>361</v>
      </c>
      <c r="BC5024" s="90" t="s">
        <v>8872</v>
      </c>
      <c r="BD5024" s="423" t="s">
        <v>1301</v>
      </c>
    </row>
    <row r="5025" spans="53:56" ht="15" x14ac:dyDescent="0.25">
      <c r="BA5025" s="91" t="s">
        <v>8887</v>
      </c>
      <c r="BB5025" s="91" t="s">
        <v>361</v>
      </c>
      <c r="BC5025" s="91" t="s">
        <v>8504</v>
      </c>
      <c r="BD5025" s="423" t="s">
        <v>1301</v>
      </c>
    </row>
    <row r="5026" spans="53:56" ht="15" x14ac:dyDescent="0.25">
      <c r="BA5026" s="90" t="s">
        <v>8888</v>
      </c>
      <c r="BB5026" s="90" t="s">
        <v>361</v>
      </c>
      <c r="BC5026" s="90" t="s">
        <v>8872</v>
      </c>
      <c r="BD5026" s="423" t="s">
        <v>1301</v>
      </c>
    </row>
    <row r="5027" spans="53:56" ht="15" x14ac:dyDescent="0.25">
      <c r="BA5027" s="91" t="s">
        <v>8889</v>
      </c>
      <c r="BB5027" s="91" t="s">
        <v>361</v>
      </c>
      <c r="BC5027" s="91" t="s">
        <v>8872</v>
      </c>
      <c r="BD5027" s="423" t="s">
        <v>1301</v>
      </c>
    </row>
    <row r="5028" spans="53:56" ht="15" x14ac:dyDescent="0.25">
      <c r="BA5028" s="91" t="s">
        <v>8890</v>
      </c>
      <c r="BB5028" s="91" t="s">
        <v>361</v>
      </c>
      <c r="BC5028" s="91" t="s">
        <v>8736</v>
      </c>
      <c r="BD5028" s="423" t="s">
        <v>1301</v>
      </c>
    </row>
    <row r="5029" spans="53:56" ht="15" x14ac:dyDescent="0.25">
      <c r="BA5029" s="90" t="s">
        <v>8891</v>
      </c>
      <c r="BB5029" s="90" t="s">
        <v>361</v>
      </c>
      <c r="BC5029" s="90" t="s">
        <v>8504</v>
      </c>
      <c r="BD5029" s="423" t="s">
        <v>1301</v>
      </c>
    </row>
    <row r="5030" spans="53:56" ht="15" x14ac:dyDescent="0.25">
      <c r="BA5030" s="91" t="s">
        <v>8892</v>
      </c>
      <c r="BB5030" s="91" t="s">
        <v>361</v>
      </c>
      <c r="BC5030" s="91" t="s">
        <v>8872</v>
      </c>
      <c r="BD5030" s="423" t="s">
        <v>1301</v>
      </c>
    </row>
    <row r="5031" spans="53:56" ht="15" x14ac:dyDescent="0.25">
      <c r="BA5031" s="90" t="s">
        <v>8893</v>
      </c>
      <c r="BB5031" s="90" t="s">
        <v>361</v>
      </c>
      <c r="BC5031" s="90" t="s">
        <v>8504</v>
      </c>
      <c r="BD5031" s="423" t="s">
        <v>1301</v>
      </c>
    </row>
    <row r="5032" spans="53:56" ht="15" x14ac:dyDescent="0.25">
      <c r="BA5032" s="90" t="s">
        <v>8894</v>
      </c>
      <c r="BB5032" s="90" t="s">
        <v>361</v>
      </c>
      <c r="BC5032" s="90" t="s">
        <v>8872</v>
      </c>
      <c r="BD5032" s="423" t="s">
        <v>1301</v>
      </c>
    </row>
    <row r="5033" spans="53:56" ht="15" x14ac:dyDescent="0.25">
      <c r="BA5033" s="91" t="s">
        <v>8895</v>
      </c>
      <c r="BB5033" s="91" t="s">
        <v>361</v>
      </c>
      <c r="BC5033" s="91" t="s">
        <v>8504</v>
      </c>
      <c r="BD5033" s="423" t="s">
        <v>1301</v>
      </c>
    </row>
    <row r="5034" spans="53:56" ht="15" x14ac:dyDescent="0.25">
      <c r="BA5034" s="90" t="s">
        <v>8896</v>
      </c>
      <c r="BB5034" s="90" t="s">
        <v>361</v>
      </c>
      <c r="BC5034" s="90" t="s">
        <v>8736</v>
      </c>
      <c r="BD5034" s="423" t="s">
        <v>1301</v>
      </c>
    </row>
    <row r="5035" spans="53:56" ht="15" x14ac:dyDescent="0.25">
      <c r="BA5035" s="91" t="s">
        <v>8897</v>
      </c>
      <c r="BB5035" s="91" t="s">
        <v>361</v>
      </c>
      <c r="BC5035" s="91" t="s">
        <v>8736</v>
      </c>
      <c r="BD5035" s="423" t="s">
        <v>1301</v>
      </c>
    </row>
    <row r="5036" spans="53:56" ht="15" x14ac:dyDescent="0.25">
      <c r="BA5036" s="91" t="s">
        <v>8898</v>
      </c>
      <c r="BB5036" s="91" t="s">
        <v>361</v>
      </c>
      <c r="BC5036" s="91" t="s">
        <v>8872</v>
      </c>
      <c r="BD5036" s="423" t="s">
        <v>1301</v>
      </c>
    </row>
    <row r="5037" spans="53:56" ht="15" x14ac:dyDescent="0.25">
      <c r="BA5037" s="90" t="s">
        <v>8899</v>
      </c>
      <c r="BB5037" s="90" t="s">
        <v>361</v>
      </c>
      <c r="BC5037" s="90" t="s">
        <v>8504</v>
      </c>
      <c r="BD5037" s="423" t="s">
        <v>1301</v>
      </c>
    </row>
    <row r="5038" spans="53:56" ht="15" x14ac:dyDescent="0.25">
      <c r="BA5038" s="91" t="s">
        <v>8900</v>
      </c>
      <c r="BB5038" s="91" t="s">
        <v>361</v>
      </c>
      <c r="BC5038" s="91" t="s">
        <v>8736</v>
      </c>
      <c r="BD5038" s="423" t="s">
        <v>1301</v>
      </c>
    </row>
    <row r="5039" spans="53:56" ht="15" x14ac:dyDescent="0.25">
      <c r="BA5039" s="90" t="s">
        <v>8901</v>
      </c>
      <c r="BB5039" s="90" t="s">
        <v>361</v>
      </c>
      <c r="BC5039" s="90" t="s">
        <v>8872</v>
      </c>
      <c r="BD5039" s="423" t="s">
        <v>1301</v>
      </c>
    </row>
    <row r="5040" spans="53:56" ht="15" x14ac:dyDescent="0.25">
      <c r="BA5040" s="91" t="s">
        <v>8902</v>
      </c>
      <c r="BB5040" s="91" t="s">
        <v>361</v>
      </c>
      <c r="BC5040" s="91" t="s">
        <v>8504</v>
      </c>
      <c r="BD5040" s="423" t="s">
        <v>1301</v>
      </c>
    </row>
    <row r="5041" spans="53:56" ht="15" x14ac:dyDescent="0.25">
      <c r="BA5041" s="90" t="s">
        <v>8903</v>
      </c>
      <c r="BB5041" s="90" t="s">
        <v>361</v>
      </c>
      <c r="BC5041" s="90" t="s">
        <v>8872</v>
      </c>
      <c r="BD5041" s="423" t="s">
        <v>1301</v>
      </c>
    </row>
    <row r="5042" spans="53:56" ht="15" x14ac:dyDescent="0.25">
      <c r="BA5042" s="90" t="s">
        <v>8904</v>
      </c>
      <c r="BB5042" s="90" t="s">
        <v>361</v>
      </c>
      <c r="BC5042" s="90" t="s">
        <v>8504</v>
      </c>
      <c r="BD5042" s="423" t="s">
        <v>1301</v>
      </c>
    </row>
    <row r="5043" spans="53:56" ht="15" x14ac:dyDescent="0.25">
      <c r="BA5043" s="91" t="s">
        <v>8905</v>
      </c>
      <c r="BB5043" s="91" t="s">
        <v>361</v>
      </c>
      <c r="BC5043" s="91" t="s">
        <v>8872</v>
      </c>
      <c r="BD5043" s="423" t="s">
        <v>1301</v>
      </c>
    </row>
    <row r="5044" spans="53:56" ht="15" x14ac:dyDescent="0.25">
      <c r="BA5044" s="90" t="s">
        <v>8906</v>
      </c>
      <c r="BB5044" s="90" t="s">
        <v>361</v>
      </c>
      <c r="BC5044" s="90" t="s">
        <v>8872</v>
      </c>
      <c r="BD5044" s="423" t="s">
        <v>1301</v>
      </c>
    </row>
    <row r="5045" spans="53:56" ht="15" x14ac:dyDescent="0.25">
      <c r="BA5045" s="91" t="s">
        <v>8907</v>
      </c>
      <c r="BB5045" s="91" t="s">
        <v>361</v>
      </c>
      <c r="BC5045" s="91" t="s">
        <v>8872</v>
      </c>
      <c r="BD5045" s="423" t="s">
        <v>1301</v>
      </c>
    </row>
    <row r="5046" spans="53:56" ht="15" x14ac:dyDescent="0.25">
      <c r="BA5046" s="91" t="s">
        <v>8908</v>
      </c>
      <c r="BB5046" s="91" t="s">
        <v>361</v>
      </c>
      <c r="BC5046" s="91" t="s">
        <v>8504</v>
      </c>
      <c r="BD5046" s="423" t="s">
        <v>1301</v>
      </c>
    </row>
    <row r="5047" spans="53:56" ht="15" x14ac:dyDescent="0.25">
      <c r="BA5047" s="90" t="s">
        <v>8909</v>
      </c>
      <c r="BB5047" s="90" t="s">
        <v>361</v>
      </c>
      <c r="BC5047" s="90" t="s">
        <v>8872</v>
      </c>
      <c r="BD5047" s="423" t="s">
        <v>1301</v>
      </c>
    </row>
    <row r="5048" spans="53:56" ht="15" x14ac:dyDescent="0.25">
      <c r="BA5048" s="90" t="s">
        <v>8910</v>
      </c>
      <c r="BB5048" s="90" t="s">
        <v>361</v>
      </c>
      <c r="BC5048" s="90" t="s">
        <v>8872</v>
      </c>
      <c r="BD5048" s="423" t="s">
        <v>1301</v>
      </c>
    </row>
    <row r="5049" spans="53:56" ht="15" x14ac:dyDescent="0.25">
      <c r="BA5049" s="91" t="s">
        <v>8911</v>
      </c>
      <c r="BB5049" s="91" t="s">
        <v>361</v>
      </c>
      <c r="BC5049" s="91" t="s">
        <v>8504</v>
      </c>
      <c r="BD5049" s="423" t="s">
        <v>1301</v>
      </c>
    </row>
    <row r="5050" spans="53:56" ht="15" x14ac:dyDescent="0.25">
      <c r="BA5050" s="90" t="s">
        <v>8912</v>
      </c>
      <c r="BB5050" s="90" t="s">
        <v>361</v>
      </c>
      <c r="BC5050" s="90" t="s">
        <v>8872</v>
      </c>
      <c r="BD5050" s="423" t="s">
        <v>1301</v>
      </c>
    </row>
    <row r="5051" spans="53:56" ht="15" x14ac:dyDescent="0.25">
      <c r="BA5051" s="91" t="s">
        <v>8913</v>
      </c>
      <c r="BB5051" s="91" t="s">
        <v>361</v>
      </c>
      <c r="BC5051" s="91" t="s">
        <v>8504</v>
      </c>
      <c r="BD5051" s="423" t="s">
        <v>1301</v>
      </c>
    </row>
    <row r="5052" spans="53:56" ht="15" x14ac:dyDescent="0.25">
      <c r="BA5052" s="90" t="s">
        <v>8914</v>
      </c>
      <c r="BB5052" s="90" t="s">
        <v>361</v>
      </c>
      <c r="BC5052" s="90" t="s">
        <v>8504</v>
      </c>
      <c r="BD5052" s="423" t="s">
        <v>1301</v>
      </c>
    </row>
    <row r="5053" spans="53:56" ht="15" x14ac:dyDescent="0.25">
      <c r="BA5053" s="91" t="s">
        <v>8915</v>
      </c>
      <c r="BB5053" s="91" t="s">
        <v>361</v>
      </c>
      <c r="BC5053" s="91" t="s">
        <v>8504</v>
      </c>
      <c r="BD5053" s="423" t="s">
        <v>1301</v>
      </c>
    </row>
    <row r="5054" spans="53:56" ht="15" x14ac:dyDescent="0.25">
      <c r="BA5054" s="90" t="s">
        <v>8916</v>
      </c>
      <c r="BB5054" s="90" t="s">
        <v>361</v>
      </c>
      <c r="BC5054" s="90" t="s">
        <v>8736</v>
      </c>
      <c r="BD5054" s="423" t="s">
        <v>1301</v>
      </c>
    </row>
    <row r="5055" spans="53:56" ht="15" x14ac:dyDescent="0.25">
      <c r="BA5055" s="91" t="s">
        <v>8917</v>
      </c>
      <c r="BB5055" s="91" t="s">
        <v>361</v>
      </c>
      <c r="BC5055" s="91" t="s">
        <v>8504</v>
      </c>
      <c r="BD5055" s="423" t="s">
        <v>1301</v>
      </c>
    </row>
    <row r="5056" spans="53:56" ht="15" x14ac:dyDescent="0.25">
      <c r="BA5056" s="90" t="s">
        <v>8918</v>
      </c>
      <c r="BB5056" s="90" t="s">
        <v>361</v>
      </c>
      <c r="BC5056" s="90" t="s">
        <v>8872</v>
      </c>
      <c r="BD5056" s="423" t="s">
        <v>1301</v>
      </c>
    </row>
    <row r="5057" spans="53:56" ht="15" x14ac:dyDescent="0.25">
      <c r="BA5057" s="91" t="s">
        <v>8919</v>
      </c>
      <c r="BB5057" s="91" t="s">
        <v>361</v>
      </c>
      <c r="BC5057" s="91" t="s">
        <v>8872</v>
      </c>
      <c r="BD5057" s="423" t="s">
        <v>1301</v>
      </c>
    </row>
    <row r="5058" spans="53:56" ht="15" x14ac:dyDescent="0.25">
      <c r="BA5058" s="90" t="s">
        <v>8920</v>
      </c>
      <c r="BB5058" s="90" t="s">
        <v>361</v>
      </c>
      <c r="BC5058" s="90" t="s">
        <v>8504</v>
      </c>
      <c r="BD5058" s="423" t="s">
        <v>1301</v>
      </c>
    </row>
    <row r="5059" spans="53:56" ht="15" x14ac:dyDescent="0.25">
      <c r="BA5059" s="91" t="s">
        <v>8921</v>
      </c>
      <c r="BB5059" s="91" t="s">
        <v>361</v>
      </c>
      <c r="BC5059" s="91" t="s">
        <v>8504</v>
      </c>
      <c r="BD5059" s="423" t="s">
        <v>1301</v>
      </c>
    </row>
    <row r="5060" spans="53:56" ht="15" x14ac:dyDescent="0.25">
      <c r="BA5060" s="90" t="s">
        <v>8922</v>
      </c>
      <c r="BB5060" s="90" t="s">
        <v>361</v>
      </c>
      <c r="BC5060" s="90" t="s">
        <v>1401</v>
      </c>
      <c r="BD5060" s="423" t="s">
        <v>1301</v>
      </c>
    </row>
    <row r="5061" spans="53:56" ht="15" x14ac:dyDescent="0.25">
      <c r="BA5061" s="91" t="s">
        <v>8923</v>
      </c>
      <c r="BB5061" s="91" t="s">
        <v>361</v>
      </c>
      <c r="BC5061" s="91" t="s">
        <v>8872</v>
      </c>
      <c r="BD5061" s="423" t="s">
        <v>1301</v>
      </c>
    </row>
    <row r="5062" spans="53:56" ht="15" x14ac:dyDescent="0.25">
      <c r="BA5062" s="90" t="s">
        <v>8924</v>
      </c>
      <c r="BB5062" s="90" t="s">
        <v>361</v>
      </c>
      <c r="BC5062" s="90" t="s">
        <v>8872</v>
      </c>
      <c r="BD5062" s="423" t="s">
        <v>1301</v>
      </c>
    </row>
    <row r="5063" spans="53:56" ht="15" x14ac:dyDescent="0.25">
      <c r="BA5063" s="91" t="s">
        <v>8925</v>
      </c>
      <c r="BB5063" s="91" t="s">
        <v>361</v>
      </c>
      <c r="BC5063" s="91" t="s">
        <v>8504</v>
      </c>
      <c r="BD5063" s="423" t="s">
        <v>1301</v>
      </c>
    </row>
    <row r="5064" spans="53:56" ht="15" x14ac:dyDescent="0.25">
      <c r="BA5064" s="90" t="s">
        <v>8926</v>
      </c>
      <c r="BB5064" s="90" t="s">
        <v>361</v>
      </c>
      <c r="BC5064" s="90" t="s">
        <v>8872</v>
      </c>
      <c r="BD5064" s="423" t="s">
        <v>1301</v>
      </c>
    </row>
    <row r="5065" spans="53:56" ht="15" x14ac:dyDescent="0.25">
      <c r="BA5065" s="91" t="s">
        <v>8927</v>
      </c>
      <c r="BB5065" s="91" t="s">
        <v>361</v>
      </c>
      <c r="BC5065" s="91" t="s">
        <v>8504</v>
      </c>
      <c r="BD5065" s="423" t="s">
        <v>1301</v>
      </c>
    </row>
    <row r="5066" spans="53:56" ht="15" x14ac:dyDescent="0.25">
      <c r="BA5066" s="90" t="s">
        <v>8928</v>
      </c>
      <c r="BB5066" s="90" t="s">
        <v>361</v>
      </c>
      <c r="BC5066" s="90" t="s">
        <v>8872</v>
      </c>
      <c r="BD5066" s="423" t="s">
        <v>1301</v>
      </c>
    </row>
    <row r="5067" spans="53:56" ht="15" x14ac:dyDescent="0.25">
      <c r="BA5067" s="91" t="s">
        <v>8929</v>
      </c>
      <c r="BB5067" s="91" t="s">
        <v>361</v>
      </c>
      <c r="BC5067" s="91" t="s">
        <v>8504</v>
      </c>
      <c r="BD5067" s="423" t="s">
        <v>1301</v>
      </c>
    </row>
    <row r="5068" spans="53:56" ht="15" x14ac:dyDescent="0.25">
      <c r="BA5068" s="90" t="s">
        <v>8930</v>
      </c>
      <c r="BB5068" s="90" t="s">
        <v>361</v>
      </c>
      <c r="BC5068" s="90" t="s">
        <v>8504</v>
      </c>
      <c r="BD5068" s="423" t="s">
        <v>1301</v>
      </c>
    </row>
    <row r="5069" spans="53:56" ht="15" x14ac:dyDescent="0.25">
      <c r="BA5069" s="91" t="s">
        <v>8931</v>
      </c>
      <c r="BB5069" s="91" t="s">
        <v>361</v>
      </c>
      <c r="BC5069" s="91" t="s">
        <v>8872</v>
      </c>
      <c r="BD5069" s="423" t="s">
        <v>1301</v>
      </c>
    </row>
    <row r="5070" spans="53:56" ht="15" x14ac:dyDescent="0.25">
      <c r="BA5070" s="90" t="s">
        <v>8932</v>
      </c>
      <c r="BB5070" s="90" t="s">
        <v>361</v>
      </c>
      <c r="BC5070" s="90" t="s">
        <v>8504</v>
      </c>
      <c r="BD5070" s="423" t="s">
        <v>1301</v>
      </c>
    </row>
    <row r="5071" spans="53:56" ht="15" x14ac:dyDescent="0.25">
      <c r="BA5071" s="91" t="s">
        <v>8933</v>
      </c>
      <c r="BB5071" s="91" t="s">
        <v>361</v>
      </c>
      <c r="BC5071" s="91" t="s">
        <v>8504</v>
      </c>
      <c r="BD5071" s="423" t="s">
        <v>1301</v>
      </c>
    </row>
    <row r="5072" spans="53:56" ht="15" x14ac:dyDescent="0.25">
      <c r="BA5072" s="90" t="s">
        <v>8934</v>
      </c>
      <c r="BB5072" s="90" t="s">
        <v>361</v>
      </c>
      <c r="BC5072" s="90" t="s">
        <v>8504</v>
      </c>
      <c r="BD5072" s="423" t="s">
        <v>1301</v>
      </c>
    </row>
    <row r="5073" spans="53:56" ht="15" x14ac:dyDescent="0.25">
      <c r="BA5073" s="91" t="s">
        <v>8935</v>
      </c>
      <c r="BB5073" s="91" t="s">
        <v>361</v>
      </c>
      <c r="BC5073" s="91" t="s">
        <v>8504</v>
      </c>
      <c r="BD5073" s="423" t="s">
        <v>1301</v>
      </c>
    </row>
    <row r="5074" spans="53:56" ht="15" x14ac:dyDescent="0.25">
      <c r="BA5074" s="90" t="s">
        <v>8936</v>
      </c>
      <c r="BB5074" s="90" t="s">
        <v>361</v>
      </c>
      <c r="BC5074" s="90" t="s">
        <v>8504</v>
      </c>
      <c r="BD5074" s="423" t="s">
        <v>1301</v>
      </c>
    </row>
    <row r="5075" spans="53:56" ht="15" x14ac:dyDescent="0.25">
      <c r="BA5075" s="91" t="s">
        <v>8937</v>
      </c>
      <c r="BB5075" s="91" t="s">
        <v>361</v>
      </c>
      <c r="BC5075" s="91" t="s">
        <v>8872</v>
      </c>
      <c r="BD5075" s="423" t="s">
        <v>1301</v>
      </c>
    </row>
    <row r="5076" spans="53:56" ht="15" x14ac:dyDescent="0.25">
      <c r="BA5076" s="90" t="s">
        <v>8938</v>
      </c>
      <c r="BB5076" s="90" t="s">
        <v>361</v>
      </c>
      <c r="BC5076" s="90" t="s">
        <v>8504</v>
      </c>
      <c r="BD5076" s="423" t="s">
        <v>1301</v>
      </c>
    </row>
    <row r="5077" spans="53:56" ht="15" x14ac:dyDescent="0.25">
      <c r="BA5077" s="91" t="s">
        <v>8939</v>
      </c>
      <c r="BB5077" s="91" t="s">
        <v>361</v>
      </c>
      <c r="BC5077" s="91" t="s">
        <v>8872</v>
      </c>
      <c r="BD5077" s="423" t="s">
        <v>1301</v>
      </c>
    </row>
    <row r="5078" spans="53:56" ht="15" x14ac:dyDescent="0.25">
      <c r="BA5078" s="90" t="s">
        <v>8940</v>
      </c>
      <c r="BB5078" s="90" t="s">
        <v>361</v>
      </c>
      <c r="BC5078" s="90" t="s">
        <v>8872</v>
      </c>
      <c r="BD5078" s="423" t="s">
        <v>1301</v>
      </c>
    </row>
    <row r="5079" spans="53:56" ht="15" x14ac:dyDescent="0.25">
      <c r="BA5079" s="91" t="s">
        <v>8941</v>
      </c>
      <c r="BB5079" s="91" t="s">
        <v>361</v>
      </c>
      <c r="BC5079" s="91" t="s">
        <v>8872</v>
      </c>
      <c r="BD5079" s="423" t="s">
        <v>1301</v>
      </c>
    </row>
    <row r="5080" spans="53:56" ht="15" x14ac:dyDescent="0.25">
      <c r="BA5080" s="90" t="s">
        <v>8942</v>
      </c>
      <c r="BB5080" s="90" t="s">
        <v>361</v>
      </c>
      <c r="BC5080" s="90" t="s">
        <v>8504</v>
      </c>
      <c r="BD5080" s="423" t="s">
        <v>1301</v>
      </c>
    </row>
    <row r="5081" spans="53:56" ht="15" x14ac:dyDescent="0.25">
      <c r="BA5081" s="91" t="s">
        <v>8943</v>
      </c>
      <c r="BB5081" s="91" t="s">
        <v>361</v>
      </c>
      <c r="BC5081" s="91" t="s">
        <v>8504</v>
      </c>
      <c r="BD5081" s="423" t="s">
        <v>1301</v>
      </c>
    </row>
    <row r="5082" spans="53:56" ht="15" x14ac:dyDescent="0.25">
      <c r="BA5082" s="90" t="s">
        <v>8944</v>
      </c>
      <c r="BB5082" s="90" t="s">
        <v>361</v>
      </c>
      <c r="BC5082" s="90" t="s">
        <v>8504</v>
      </c>
      <c r="BD5082" s="423" t="s">
        <v>1301</v>
      </c>
    </row>
    <row r="5083" spans="53:56" ht="15" x14ac:dyDescent="0.25">
      <c r="BA5083" s="91" t="s">
        <v>8945</v>
      </c>
      <c r="BB5083" s="91" t="s">
        <v>361</v>
      </c>
      <c r="BC5083" s="91" t="s">
        <v>8872</v>
      </c>
      <c r="BD5083" s="423" t="s">
        <v>1301</v>
      </c>
    </row>
    <row r="5084" spans="53:56" ht="15" x14ac:dyDescent="0.25">
      <c r="BA5084" s="90" t="s">
        <v>8946</v>
      </c>
      <c r="BB5084" s="90" t="s">
        <v>361</v>
      </c>
      <c r="BC5084" s="90" t="s">
        <v>8504</v>
      </c>
      <c r="BD5084" s="423" t="s">
        <v>1301</v>
      </c>
    </row>
    <row r="5085" spans="53:56" ht="15" x14ac:dyDescent="0.25">
      <c r="BA5085" s="91" t="s">
        <v>8947</v>
      </c>
      <c r="BB5085" s="91" t="s">
        <v>361</v>
      </c>
      <c r="BC5085" s="91" t="s">
        <v>8504</v>
      </c>
      <c r="BD5085" s="423" t="s">
        <v>1301</v>
      </c>
    </row>
    <row r="5086" spans="53:56" ht="15" x14ac:dyDescent="0.25">
      <c r="BA5086" s="90" t="s">
        <v>8948</v>
      </c>
      <c r="BB5086" s="90" t="s">
        <v>361</v>
      </c>
      <c r="BC5086" s="90" t="s">
        <v>8872</v>
      </c>
      <c r="BD5086" s="423" t="s">
        <v>1301</v>
      </c>
    </row>
    <row r="5087" spans="53:56" ht="15" x14ac:dyDescent="0.25">
      <c r="BA5087" s="91" t="s">
        <v>8949</v>
      </c>
      <c r="BB5087" s="91" t="s">
        <v>361</v>
      </c>
      <c r="BC5087" s="91" t="s">
        <v>8504</v>
      </c>
      <c r="BD5087" s="423" t="s">
        <v>1301</v>
      </c>
    </row>
    <row r="5088" spans="53:56" ht="15" x14ac:dyDescent="0.25">
      <c r="BA5088" s="90" t="s">
        <v>8950</v>
      </c>
      <c r="BB5088" s="90" t="s">
        <v>361</v>
      </c>
      <c r="BC5088" s="90" t="s">
        <v>8504</v>
      </c>
      <c r="BD5088" s="423" t="s">
        <v>1301</v>
      </c>
    </row>
    <row r="5089" spans="53:56" ht="15" x14ac:dyDescent="0.25">
      <c r="BA5089" s="91" t="s">
        <v>8951</v>
      </c>
      <c r="BB5089" s="91" t="s">
        <v>361</v>
      </c>
      <c r="BC5089" s="91" t="s">
        <v>8872</v>
      </c>
      <c r="BD5089" s="423" t="s">
        <v>1301</v>
      </c>
    </row>
    <row r="5090" spans="53:56" ht="15" x14ac:dyDescent="0.25">
      <c r="BA5090" s="90" t="s">
        <v>8952</v>
      </c>
      <c r="BB5090" s="90" t="s">
        <v>361</v>
      </c>
      <c r="BC5090" s="90" t="s">
        <v>8504</v>
      </c>
      <c r="BD5090" s="423" t="s">
        <v>1301</v>
      </c>
    </row>
    <row r="5091" spans="53:56" ht="15" x14ac:dyDescent="0.25">
      <c r="BA5091" s="91" t="s">
        <v>8953</v>
      </c>
      <c r="BB5091" s="91" t="s">
        <v>361</v>
      </c>
      <c r="BC5091" s="91" t="s">
        <v>8872</v>
      </c>
      <c r="BD5091" s="423" t="s">
        <v>1301</v>
      </c>
    </row>
    <row r="5092" spans="53:56" ht="15" x14ac:dyDescent="0.25">
      <c r="BA5092" s="90" t="s">
        <v>8954</v>
      </c>
      <c r="BB5092" s="90" t="s">
        <v>361</v>
      </c>
      <c r="BC5092" s="90" t="s">
        <v>8504</v>
      </c>
      <c r="BD5092" s="423" t="s">
        <v>1301</v>
      </c>
    </row>
    <row r="5093" spans="53:56" ht="15" x14ac:dyDescent="0.25">
      <c r="BA5093" s="91" t="s">
        <v>8955</v>
      </c>
      <c r="BB5093" s="91" t="s">
        <v>361</v>
      </c>
      <c r="BC5093" s="91" t="s">
        <v>8872</v>
      </c>
      <c r="BD5093" s="423" t="s">
        <v>1301</v>
      </c>
    </row>
    <row r="5094" spans="53:56" ht="15" x14ac:dyDescent="0.25">
      <c r="BA5094" s="90" t="s">
        <v>8956</v>
      </c>
      <c r="BB5094" s="90" t="s">
        <v>361</v>
      </c>
      <c r="BC5094" s="90" t="s">
        <v>8872</v>
      </c>
      <c r="BD5094" s="423" t="s">
        <v>1301</v>
      </c>
    </row>
    <row r="5095" spans="53:56" ht="15" x14ac:dyDescent="0.25">
      <c r="BA5095" s="91" t="s">
        <v>8957</v>
      </c>
      <c r="BB5095" s="91" t="s">
        <v>361</v>
      </c>
      <c r="BC5095" s="91" t="s">
        <v>8872</v>
      </c>
      <c r="BD5095" s="423" t="s">
        <v>1301</v>
      </c>
    </row>
    <row r="5096" spans="53:56" ht="15" x14ac:dyDescent="0.25">
      <c r="BA5096" s="90" t="s">
        <v>8958</v>
      </c>
      <c r="BB5096" s="90" t="s">
        <v>361</v>
      </c>
      <c r="BC5096" s="90" t="s">
        <v>8504</v>
      </c>
      <c r="BD5096" s="423" t="s">
        <v>1301</v>
      </c>
    </row>
    <row r="5097" spans="53:56" ht="15" x14ac:dyDescent="0.25">
      <c r="BA5097" s="91" t="s">
        <v>8959</v>
      </c>
      <c r="BB5097" s="91" t="s">
        <v>361</v>
      </c>
      <c r="BC5097" s="91" t="s">
        <v>8504</v>
      </c>
      <c r="BD5097" s="423" t="s">
        <v>1301</v>
      </c>
    </row>
    <row r="5098" spans="53:56" ht="15" x14ac:dyDescent="0.25">
      <c r="BA5098" s="90" t="s">
        <v>8960</v>
      </c>
      <c r="BB5098" s="90" t="s">
        <v>361</v>
      </c>
      <c r="BC5098" s="90" t="s">
        <v>8504</v>
      </c>
      <c r="BD5098" s="423" t="s">
        <v>1301</v>
      </c>
    </row>
    <row r="5099" spans="53:56" ht="15" x14ac:dyDescent="0.25">
      <c r="BA5099" s="91" t="s">
        <v>8961</v>
      </c>
      <c r="BB5099" s="91" t="s">
        <v>361</v>
      </c>
      <c r="BC5099" s="91" t="s">
        <v>8504</v>
      </c>
      <c r="BD5099" s="423" t="s">
        <v>1301</v>
      </c>
    </row>
    <row r="5100" spans="53:56" ht="15" x14ac:dyDescent="0.25">
      <c r="BA5100" s="90" t="s">
        <v>8962</v>
      </c>
      <c r="BB5100" s="90" t="s">
        <v>361</v>
      </c>
      <c r="BC5100" s="90" t="s">
        <v>8872</v>
      </c>
      <c r="BD5100" s="423" t="s">
        <v>1301</v>
      </c>
    </row>
    <row r="5101" spans="53:56" ht="15" x14ac:dyDescent="0.25">
      <c r="BA5101" s="91" t="s">
        <v>8963</v>
      </c>
      <c r="BB5101" s="91" t="s">
        <v>361</v>
      </c>
      <c r="BC5101" s="91" t="s">
        <v>8504</v>
      </c>
      <c r="BD5101" s="423" t="s">
        <v>1301</v>
      </c>
    </row>
    <row r="5102" spans="53:56" ht="15" x14ac:dyDescent="0.25">
      <c r="BA5102" s="90" t="s">
        <v>8964</v>
      </c>
      <c r="BB5102" s="90" t="s">
        <v>361</v>
      </c>
      <c r="BC5102" s="90" t="s">
        <v>8660</v>
      </c>
      <c r="BD5102" s="423" t="s">
        <v>1301</v>
      </c>
    </row>
    <row r="5103" spans="53:56" ht="15" x14ac:dyDescent="0.25">
      <c r="BA5103" s="91" t="s">
        <v>8965</v>
      </c>
      <c r="BB5103" s="91" t="s">
        <v>361</v>
      </c>
      <c r="BC5103" s="91" t="s">
        <v>8038</v>
      </c>
      <c r="BD5103" s="423" t="s">
        <v>1301</v>
      </c>
    </row>
    <row r="5104" spans="53:56" ht="15" x14ac:dyDescent="0.25">
      <c r="BA5104" s="90" t="s">
        <v>8966</v>
      </c>
      <c r="BB5104" s="90" t="s">
        <v>361</v>
      </c>
      <c r="BC5104" s="90" t="s">
        <v>8967</v>
      </c>
      <c r="BD5104" s="423" t="s">
        <v>1301</v>
      </c>
    </row>
    <row r="5105" spans="53:56" ht="15" x14ac:dyDescent="0.25">
      <c r="BA5105" s="91" t="s">
        <v>8968</v>
      </c>
      <c r="BB5105" s="91" t="s">
        <v>361</v>
      </c>
      <c r="BC5105" s="91" t="s">
        <v>8660</v>
      </c>
      <c r="BD5105" s="423" t="s">
        <v>1301</v>
      </c>
    </row>
    <row r="5106" spans="53:56" ht="15" x14ac:dyDescent="0.25">
      <c r="BA5106" s="90" t="s">
        <v>8969</v>
      </c>
      <c r="BB5106" s="90" t="s">
        <v>361</v>
      </c>
      <c r="BC5106" s="90" t="s">
        <v>8967</v>
      </c>
      <c r="BD5106" s="423" t="s">
        <v>1301</v>
      </c>
    </row>
    <row r="5107" spans="53:56" ht="15" x14ac:dyDescent="0.25">
      <c r="BA5107" s="91" t="s">
        <v>8970</v>
      </c>
      <c r="BB5107" s="91" t="s">
        <v>361</v>
      </c>
      <c r="BC5107" s="91" t="s">
        <v>8967</v>
      </c>
      <c r="BD5107" s="423" t="s">
        <v>1301</v>
      </c>
    </row>
    <row r="5108" spans="53:56" ht="15" x14ac:dyDescent="0.25">
      <c r="BA5108" s="90" t="s">
        <v>8971</v>
      </c>
      <c r="BB5108" s="90" t="s">
        <v>361</v>
      </c>
      <c r="BC5108" s="90" t="s">
        <v>8972</v>
      </c>
      <c r="BD5108" s="423" t="s">
        <v>1301</v>
      </c>
    </row>
    <row r="5109" spans="53:56" ht="15" x14ac:dyDescent="0.25">
      <c r="BA5109" s="91" t="s">
        <v>8973</v>
      </c>
      <c r="BB5109" s="91" t="s">
        <v>361</v>
      </c>
      <c r="BC5109" s="91" t="s">
        <v>8593</v>
      </c>
      <c r="BD5109" s="423" t="s">
        <v>1301</v>
      </c>
    </row>
    <row r="5110" spans="53:56" ht="15" x14ac:dyDescent="0.25">
      <c r="BA5110" s="90" t="s">
        <v>8974</v>
      </c>
      <c r="BB5110" s="90" t="s">
        <v>361</v>
      </c>
      <c r="BC5110" s="90" t="s">
        <v>8038</v>
      </c>
      <c r="BD5110" s="423" t="s">
        <v>1301</v>
      </c>
    </row>
    <row r="5111" spans="53:56" ht="15" x14ac:dyDescent="0.25">
      <c r="BA5111" s="91" t="s">
        <v>8975</v>
      </c>
      <c r="BB5111" s="91" t="s">
        <v>361</v>
      </c>
      <c r="BC5111" s="91" t="s">
        <v>8038</v>
      </c>
      <c r="BD5111" s="423" t="s">
        <v>1301</v>
      </c>
    </row>
    <row r="5112" spans="53:56" ht="15" x14ac:dyDescent="0.25">
      <c r="BA5112" s="90" t="s">
        <v>8976</v>
      </c>
      <c r="BB5112" s="90" t="s">
        <v>361</v>
      </c>
      <c r="BC5112" s="90" t="s">
        <v>8967</v>
      </c>
      <c r="BD5112" s="423" t="s">
        <v>1301</v>
      </c>
    </row>
    <row r="5113" spans="53:56" ht="15" x14ac:dyDescent="0.25">
      <c r="BA5113" s="91" t="s">
        <v>8977</v>
      </c>
      <c r="BB5113" s="91" t="s">
        <v>361</v>
      </c>
      <c r="BC5113" s="91" t="s">
        <v>8972</v>
      </c>
      <c r="BD5113" s="423" t="s">
        <v>1301</v>
      </c>
    </row>
    <row r="5114" spans="53:56" ht="15" x14ac:dyDescent="0.25">
      <c r="BA5114" s="90" t="s">
        <v>8978</v>
      </c>
      <c r="BB5114" s="90" t="s">
        <v>361</v>
      </c>
      <c r="BC5114" s="90" t="s">
        <v>8972</v>
      </c>
      <c r="BD5114" s="423" t="s">
        <v>1301</v>
      </c>
    </row>
    <row r="5115" spans="53:56" ht="15" x14ac:dyDescent="0.25">
      <c r="BA5115" s="91" t="s">
        <v>8979</v>
      </c>
      <c r="BB5115" s="91" t="s">
        <v>361</v>
      </c>
      <c r="BC5115" s="91" t="s">
        <v>8972</v>
      </c>
      <c r="BD5115" s="423" t="s">
        <v>1301</v>
      </c>
    </row>
    <row r="5116" spans="53:56" ht="15" x14ac:dyDescent="0.25">
      <c r="BA5116" s="90" t="s">
        <v>8980</v>
      </c>
      <c r="BB5116" s="90" t="s">
        <v>361</v>
      </c>
      <c r="BC5116" s="90" t="s">
        <v>7924</v>
      </c>
      <c r="BD5116" s="423" t="s">
        <v>1301</v>
      </c>
    </row>
    <row r="5117" spans="53:56" ht="15" x14ac:dyDescent="0.25">
      <c r="BA5117" s="91" t="s">
        <v>8981</v>
      </c>
      <c r="BB5117" s="91" t="s">
        <v>361</v>
      </c>
      <c r="BC5117" s="91" t="s">
        <v>8972</v>
      </c>
      <c r="BD5117" s="423" t="s">
        <v>1301</v>
      </c>
    </row>
    <row r="5118" spans="53:56" ht="15" x14ac:dyDescent="0.25">
      <c r="BA5118" s="91" t="s">
        <v>8982</v>
      </c>
      <c r="BB5118" s="91" t="s">
        <v>361</v>
      </c>
      <c r="BC5118" s="91" t="s">
        <v>8972</v>
      </c>
      <c r="BD5118" s="423" t="s">
        <v>1301</v>
      </c>
    </row>
    <row r="5119" spans="53:56" ht="15" x14ac:dyDescent="0.25">
      <c r="BA5119" s="90" t="s">
        <v>8983</v>
      </c>
      <c r="BB5119" s="90" t="s">
        <v>361</v>
      </c>
      <c r="BC5119" s="90" t="s">
        <v>8038</v>
      </c>
      <c r="BD5119" s="423" t="s">
        <v>1301</v>
      </c>
    </row>
    <row r="5120" spans="53:56" ht="15" x14ac:dyDescent="0.25">
      <c r="BA5120" s="91" t="s">
        <v>8984</v>
      </c>
      <c r="BB5120" s="91" t="s">
        <v>361</v>
      </c>
      <c r="BC5120" s="91" t="s">
        <v>8038</v>
      </c>
      <c r="BD5120" s="423" t="s">
        <v>1301</v>
      </c>
    </row>
    <row r="5121" spans="53:56" ht="15" x14ac:dyDescent="0.25">
      <c r="BA5121" s="90" t="s">
        <v>8985</v>
      </c>
      <c r="BB5121" s="90" t="s">
        <v>361</v>
      </c>
      <c r="BC5121" s="90" t="s">
        <v>8038</v>
      </c>
      <c r="BD5121" s="423" t="s">
        <v>1301</v>
      </c>
    </row>
    <row r="5122" spans="53:56" ht="15" x14ac:dyDescent="0.25">
      <c r="BA5122" s="91" t="s">
        <v>8986</v>
      </c>
      <c r="BB5122" s="91" t="s">
        <v>361</v>
      </c>
      <c r="BC5122" s="91" t="s">
        <v>8038</v>
      </c>
      <c r="BD5122" s="423" t="s">
        <v>1301</v>
      </c>
    </row>
    <row r="5123" spans="53:56" ht="15" x14ac:dyDescent="0.25">
      <c r="BA5123" s="90" t="s">
        <v>8987</v>
      </c>
      <c r="BB5123" s="90" t="s">
        <v>361</v>
      </c>
      <c r="BC5123" s="90" t="s">
        <v>8972</v>
      </c>
      <c r="BD5123" s="423" t="s">
        <v>1301</v>
      </c>
    </row>
    <row r="5124" spans="53:56" ht="15" x14ac:dyDescent="0.25">
      <c r="BA5124" s="91" t="s">
        <v>8988</v>
      </c>
      <c r="BB5124" s="91" t="s">
        <v>361</v>
      </c>
      <c r="BC5124" s="91" t="s">
        <v>8038</v>
      </c>
      <c r="BD5124" s="423" t="s">
        <v>1301</v>
      </c>
    </row>
    <row r="5125" spans="53:56" ht="15" x14ac:dyDescent="0.25">
      <c r="BA5125" s="90" t="s">
        <v>8989</v>
      </c>
      <c r="BB5125" s="90" t="s">
        <v>361</v>
      </c>
      <c r="BC5125" s="90" t="s">
        <v>8038</v>
      </c>
      <c r="BD5125" s="423" t="s">
        <v>1301</v>
      </c>
    </row>
    <row r="5126" spans="53:56" ht="15" x14ac:dyDescent="0.25">
      <c r="BA5126" s="90" t="s">
        <v>8990</v>
      </c>
      <c r="BB5126" s="90" t="s">
        <v>361</v>
      </c>
      <c r="BC5126" s="90" t="s">
        <v>8038</v>
      </c>
      <c r="BD5126" s="423" t="s">
        <v>1301</v>
      </c>
    </row>
    <row r="5127" spans="53:56" ht="15" x14ac:dyDescent="0.25">
      <c r="BA5127" s="91" t="s">
        <v>8991</v>
      </c>
      <c r="BB5127" s="91" t="s">
        <v>361</v>
      </c>
      <c r="BC5127" s="91" t="s">
        <v>8660</v>
      </c>
      <c r="BD5127" s="423" t="s">
        <v>1301</v>
      </c>
    </row>
    <row r="5128" spans="53:56" ht="15" x14ac:dyDescent="0.25">
      <c r="BA5128" s="90" t="s">
        <v>8992</v>
      </c>
      <c r="BB5128" s="90" t="s">
        <v>361</v>
      </c>
      <c r="BC5128" s="90" t="s">
        <v>8972</v>
      </c>
      <c r="BD5128" s="423" t="s">
        <v>1301</v>
      </c>
    </row>
    <row r="5129" spans="53:56" ht="15" x14ac:dyDescent="0.25">
      <c r="BA5129" s="91" t="s">
        <v>8993</v>
      </c>
      <c r="BB5129" s="91" t="s">
        <v>361</v>
      </c>
      <c r="BC5129" s="91" t="s">
        <v>8972</v>
      </c>
      <c r="BD5129" s="423" t="s">
        <v>1301</v>
      </c>
    </row>
    <row r="5130" spans="53:56" ht="15" x14ac:dyDescent="0.25">
      <c r="BA5130" s="90" t="s">
        <v>8994</v>
      </c>
      <c r="BB5130" s="90" t="s">
        <v>361</v>
      </c>
      <c r="BC5130" s="90" t="s">
        <v>8972</v>
      </c>
      <c r="BD5130" s="423" t="s">
        <v>1301</v>
      </c>
    </row>
    <row r="5131" spans="53:56" ht="15" x14ac:dyDescent="0.25">
      <c r="BA5131" s="91" t="s">
        <v>8995</v>
      </c>
      <c r="BB5131" s="91" t="s">
        <v>361</v>
      </c>
      <c r="BC5131" s="91" t="s">
        <v>8972</v>
      </c>
      <c r="BD5131" s="423" t="s">
        <v>1301</v>
      </c>
    </row>
    <row r="5132" spans="53:56" ht="15" x14ac:dyDescent="0.25">
      <c r="BA5132" s="91" t="s">
        <v>8996</v>
      </c>
      <c r="BB5132" s="91" t="s">
        <v>361</v>
      </c>
      <c r="BC5132" s="91" t="s">
        <v>8038</v>
      </c>
      <c r="BD5132" s="423" t="s">
        <v>1301</v>
      </c>
    </row>
    <row r="5133" spans="53:56" ht="15" x14ac:dyDescent="0.25">
      <c r="BA5133" s="90" t="s">
        <v>8997</v>
      </c>
      <c r="BB5133" s="90" t="s">
        <v>361</v>
      </c>
      <c r="BC5133" s="90" t="s">
        <v>8038</v>
      </c>
      <c r="BD5133" s="423" t="s">
        <v>1301</v>
      </c>
    </row>
    <row r="5134" spans="53:56" ht="15" x14ac:dyDescent="0.25">
      <c r="BA5134" s="91" t="s">
        <v>8998</v>
      </c>
      <c r="BB5134" s="91" t="s">
        <v>361</v>
      </c>
      <c r="BC5134" s="91" t="s">
        <v>7924</v>
      </c>
      <c r="BD5134" s="423" t="s">
        <v>1301</v>
      </c>
    </row>
    <row r="5135" spans="53:56" ht="15" x14ac:dyDescent="0.25">
      <c r="BA5135" s="90" t="s">
        <v>8999</v>
      </c>
      <c r="BB5135" s="90" t="s">
        <v>361</v>
      </c>
      <c r="BC5135" s="90" t="s">
        <v>8972</v>
      </c>
      <c r="BD5135" s="423" t="s">
        <v>1301</v>
      </c>
    </row>
    <row r="5136" spans="53:56" ht="15" x14ac:dyDescent="0.25">
      <c r="BA5136" s="90" t="s">
        <v>9000</v>
      </c>
      <c r="BB5136" s="90" t="s">
        <v>361</v>
      </c>
      <c r="BC5136" s="90" t="s">
        <v>8660</v>
      </c>
      <c r="BD5136" s="423" t="s">
        <v>1301</v>
      </c>
    </row>
    <row r="5137" spans="53:56" ht="15" x14ac:dyDescent="0.25">
      <c r="BA5137" s="91" t="s">
        <v>9001</v>
      </c>
      <c r="BB5137" s="91" t="s">
        <v>361</v>
      </c>
      <c r="BC5137" s="91" t="s">
        <v>8660</v>
      </c>
      <c r="BD5137" s="423" t="s">
        <v>1301</v>
      </c>
    </row>
    <row r="5138" spans="53:56" ht="15" x14ac:dyDescent="0.25">
      <c r="BA5138" s="90" t="s">
        <v>9002</v>
      </c>
      <c r="BB5138" s="90" t="s">
        <v>361</v>
      </c>
      <c r="BC5138" s="90" t="s">
        <v>8038</v>
      </c>
      <c r="BD5138" s="423" t="s">
        <v>1301</v>
      </c>
    </row>
    <row r="5139" spans="53:56" ht="15" x14ac:dyDescent="0.25">
      <c r="BA5139" s="91" t="s">
        <v>9003</v>
      </c>
      <c r="BB5139" s="91" t="s">
        <v>361</v>
      </c>
      <c r="BC5139" s="91" t="s">
        <v>8038</v>
      </c>
      <c r="BD5139" s="423" t="s">
        <v>1301</v>
      </c>
    </row>
    <row r="5140" spans="53:56" ht="15" x14ac:dyDescent="0.25">
      <c r="BA5140" s="91" t="s">
        <v>9004</v>
      </c>
      <c r="BB5140" s="91" t="s">
        <v>361</v>
      </c>
      <c r="BC5140" s="91" t="s">
        <v>8593</v>
      </c>
      <c r="BD5140" s="423" t="s">
        <v>1301</v>
      </c>
    </row>
    <row r="5141" spans="53:56" ht="15" x14ac:dyDescent="0.25">
      <c r="BA5141" s="90" t="s">
        <v>9005</v>
      </c>
      <c r="BB5141" s="90" t="s">
        <v>361</v>
      </c>
      <c r="BC5141" s="90" t="s">
        <v>8038</v>
      </c>
      <c r="BD5141" s="423" t="s">
        <v>1301</v>
      </c>
    </row>
    <row r="5142" spans="53:56" ht="15" x14ac:dyDescent="0.25">
      <c r="BA5142" s="91" t="s">
        <v>9006</v>
      </c>
      <c r="BB5142" s="91" t="s">
        <v>361</v>
      </c>
      <c r="BC5142" s="91" t="s">
        <v>8972</v>
      </c>
      <c r="BD5142" s="423" t="s">
        <v>1301</v>
      </c>
    </row>
    <row r="5143" spans="53:56" ht="15" x14ac:dyDescent="0.25">
      <c r="BA5143" s="90" t="s">
        <v>9007</v>
      </c>
      <c r="BB5143" s="90" t="s">
        <v>361</v>
      </c>
      <c r="BC5143" s="90" t="s">
        <v>8038</v>
      </c>
      <c r="BD5143" s="423" t="s">
        <v>1301</v>
      </c>
    </row>
    <row r="5144" spans="53:56" ht="15" x14ac:dyDescent="0.25">
      <c r="BA5144" s="90" t="s">
        <v>9008</v>
      </c>
      <c r="BB5144" s="90" t="s">
        <v>361</v>
      </c>
      <c r="BC5144" s="90" t="s">
        <v>8972</v>
      </c>
      <c r="BD5144" s="423" t="s">
        <v>1301</v>
      </c>
    </row>
    <row r="5145" spans="53:56" ht="15" x14ac:dyDescent="0.25">
      <c r="BA5145" s="91" t="s">
        <v>9009</v>
      </c>
      <c r="BB5145" s="91" t="s">
        <v>361</v>
      </c>
      <c r="BC5145" s="91" t="s">
        <v>8972</v>
      </c>
      <c r="BD5145" s="423" t="s">
        <v>1301</v>
      </c>
    </row>
    <row r="5146" spans="53:56" ht="15" x14ac:dyDescent="0.25">
      <c r="BA5146" s="90" t="s">
        <v>9010</v>
      </c>
      <c r="BB5146" s="90" t="s">
        <v>361</v>
      </c>
      <c r="BC5146" s="90" t="s">
        <v>8972</v>
      </c>
      <c r="BD5146" s="423" t="s">
        <v>1301</v>
      </c>
    </row>
    <row r="5147" spans="53:56" ht="15" x14ac:dyDescent="0.25">
      <c r="BA5147" s="91" t="s">
        <v>9011</v>
      </c>
      <c r="BB5147" s="91" t="s">
        <v>361</v>
      </c>
      <c r="BC5147" s="91" t="s">
        <v>7924</v>
      </c>
      <c r="BD5147" s="423" t="s">
        <v>1301</v>
      </c>
    </row>
    <row r="5148" spans="53:56" ht="15" x14ac:dyDescent="0.25">
      <c r="BA5148" s="91" t="s">
        <v>9012</v>
      </c>
      <c r="BB5148" s="91" t="s">
        <v>361</v>
      </c>
      <c r="BC5148" s="91" t="s">
        <v>8972</v>
      </c>
      <c r="BD5148" s="423" t="s">
        <v>1301</v>
      </c>
    </row>
    <row r="5149" spans="53:56" ht="15" x14ac:dyDescent="0.25">
      <c r="BA5149" s="90" t="s">
        <v>9013</v>
      </c>
      <c r="BB5149" s="90" t="s">
        <v>361</v>
      </c>
      <c r="BC5149" s="90" t="s">
        <v>8660</v>
      </c>
      <c r="BD5149" s="423" t="s">
        <v>1301</v>
      </c>
    </row>
    <row r="5150" spans="53:56" ht="15" x14ac:dyDescent="0.25">
      <c r="BA5150" s="91" t="s">
        <v>9014</v>
      </c>
      <c r="BB5150" s="91" t="s">
        <v>361</v>
      </c>
      <c r="BC5150" s="91" t="s">
        <v>8972</v>
      </c>
      <c r="BD5150" s="423" t="s">
        <v>1301</v>
      </c>
    </row>
    <row r="5151" spans="53:56" ht="15" x14ac:dyDescent="0.25">
      <c r="BA5151" s="90" t="s">
        <v>9015</v>
      </c>
      <c r="BB5151" s="90" t="s">
        <v>361</v>
      </c>
      <c r="BC5151" s="90" t="s">
        <v>8593</v>
      </c>
      <c r="BD5151" s="423" t="s">
        <v>1301</v>
      </c>
    </row>
    <row r="5152" spans="53:56" ht="15" x14ac:dyDescent="0.25">
      <c r="BA5152" s="90" t="s">
        <v>9016</v>
      </c>
      <c r="BB5152" s="90" t="s">
        <v>361</v>
      </c>
      <c r="BC5152" s="90" t="s">
        <v>8038</v>
      </c>
      <c r="BD5152" s="423" t="s">
        <v>1301</v>
      </c>
    </row>
    <row r="5153" spans="53:56" ht="15" x14ac:dyDescent="0.25">
      <c r="BA5153" s="91" t="s">
        <v>9017</v>
      </c>
      <c r="BB5153" s="91" t="s">
        <v>361</v>
      </c>
      <c r="BC5153" s="91" t="s">
        <v>8038</v>
      </c>
      <c r="BD5153" s="423" t="s">
        <v>1301</v>
      </c>
    </row>
    <row r="5154" spans="53:56" ht="15" x14ac:dyDescent="0.25">
      <c r="BA5154" s="90" t="s">
        <v>9018</v>
      </c>
      <c r="BB5154" s="90" t="s">
        <v>361</v>
      </c>
      <c r="BC5154" s="90" t="s">
        <v>7924</v>
      </c>
      <c r="BD5154" s="423" t="s">
        <v>1301</v>
      </c>
    </row>
    <row r="5155" spans="53:56" ht="15" x14ac:dyDescent="0.25">
      <c r="BA5155" s="91" t="s">
        <v>9019</v>
      </c>
      <c r="BB5155" s="91" t="s">
        <v>361</v>
      </c>
      <c r="BC5155" s="91" t="s">
        <v>7924</v>
      </c>
      <c r="BD5155" s="423" t="s">
        <v>1301</v>
      </c>
    </row>
    <row r="5156" spans="53:56" ht="15" x14ac:dyDescent="0.25">
      <c r="BA5156" s="90" t="s">
        <v>9020</v>
      </c>
      <c r="BB5156" s="90" t="s">
        <v>361</v>
      </c>
      <c r="BC5156" s="90" t="s">
        <v>8660</v>
      </c>
      <c r="BD5156" s="423" t="s">
        <v>1301</v>
      </c>
    </row>
    <row r="5157" spans="53:56" ht="15" x14ac:dyDescent="0.25">
      <c r="BA5157" s="91" t="s">
        <v>9021</v>
      </c>
      <c r="BB5157" s="91" t="s">
        <v>361</v>
      </c>
      <c r="BC5157" s="91" t="s">
        <v>7924</v>
      </c>
      <c r="BD5157" s="423" t="s">
        <v>1301</v>
      </c>
    </row>
    <row r="5158" spans="53:56" ht="15" x14ac:dyDescent="0.25">
      <c r="BA5158" s="91" t="s">
        <v>9022</v>
      </c>
      <c r="BB5158" s="91" t="s">
        <v>361</v>
      </c>
      <c r="BC5158" s="91" t="s">
        <v>8967</v>
      </c>
      <c r="BD5158" s="423" t="s">
        <v>1301</v>
      </c>
    </row>
    <row r="5159" spans="53:56" ht="15" x14ac:dyDescent="0.25">
      <c r="BA5159" s="90" t="s">
        <v>9023</v>
      </c>
      <c r="BB5159" s="90" t="s">
        <v>361</v>
      </c>
      <c r="BC5159" s="90" t="s">
        <v>8967</v>
      </c>
      <c r="BD5159" s="423" t="s">
        <v>1301</v>
      </c>
    </row>
    <row r="5160" spans="53:56" ht="15" x14ac:dyDescent="0.25">
      <c r="BA5160" s="91" t="s">
        <v>9024</v>
      </c>
      <c r="BB5160" s="91" t="s">
        <v>361</v>
      </c>
      <c r="BC5160" s="91" t="s">
        <v>8972</v>
      </c>
      <c r="BD5160" s="423" t="s">
        <v>1301</v>
      </c>
    </row>
    <row r="5161" spans="53:56" ht="15" x14ac:dyDescent="0.25">
      <c r="BA5161" s="90" t="s">
        <v>9025</v>
      </c>
      <c r="BB5161" s="90" t="s">
        <v>361</v>
      </c>
      <c r="BC5161" s="90" t="s">
        <v>8660</v>
      </c>
      <c r="BD5161" s="423" t="s">
        <v>1301</v>
      </c>
    </row>
    <row r="5162" spans="53:56" ht="15" x14ac:dyDescent="0.25">
      <c r="BA5162" s="90" t="s">
        <v>9026</v>
      </c>
      <c r="BB5162" s="90" t="s">
        <v>361</v>
      </c>
      <c r="BC5162" s="90" t="s">
        <v>8660</v>
      </c>
      <c r="BD5162" s="423" t="s">
        <v>1301</v>
      </c>
    </row>
    <row r="5163" spans="53:56" ht="15" x14ac:dyDescent="0.25">
      <c r="BA5163" s="91" t="s">
        <v>9027</v>
      </c>
      <c r="BB5163" s="91" t="s">
        <v>361</v>
      </c>
      <c r="BC5163" s="91" t="s">
        <v>7924</v>
      </c>
      <c r="BD5163" s="423" t="s">
        <v>1301</v>
      </c>
    </row>
    <row r="5164" spans="53:56" ht="15" x14ac:dyDescent="0.25">
      <c r="BA5164" s="91" t="s">
        <v>9028</v>
      </c>
      <c r="BB5164" s="91" t="s">
        <v>361</v>
      </c>
      <c r="BC5164" s="91" t="s">
        <v>7924</v>
      </c>
      <c r="BD5164" s="423" t="s">
        <v>1301</v>
      </c>
    </row>
    <row r="5165" spans="53:56" ht="15" x14ac:dyDescent="0.25">
      <c r="BA5165" s="91" t="s">
        <v>9029</v>
      </c>
      <c r="BB5165" s="91" t="s">
        <v>361</v>
      </c>
      <c r="BC5165" s="91" t="s">
        <v>8972</v>
      </c>
      <c r="BD5165" s="423" t="s">
        <v>1301</v>
      </c>
    </row>
    <row r="5166" spans="53:56" ht="15" x14ac:dyDescent="0.25">
      <c r="BA5166" s="90" t="s">
        <v>9030</v>
      </c>
      <c r="BB5166" s="90" t="s">
        <v>361</v>
      </c>
      <c r="BC5166" s="90" t="s">
        <v>8967</v>
      </c>
      <c r="BD5166" s="423" t="s">
        <v>1301</v>
      </c>
    </row>
    <row r="5167" spans="53:56" ht="15" x14ac:dyDescent="0.25">
      <c r="BA5167" s="91" t="s">
        <v>9031</v>
      </c>
      <c r="BB5167" s="91" t="s">
        <v>361</v>
      </c>
      <c r="BC5167" s="91" t="s">
        <v>8660</v>
      </c>
      <c r="BD5167" s="423" t="s">
        <v>1301</v>
      </c>
    </row>
    <row r="5168" spans="53:56" ht="15" x14ac:dyDescent="0.25">
      <c r="BA5168" s="90" t="s">
        <v>9032</v>
      </c>
      <c r="BB5168" s="90" t="s">
        <v>361</v>
      </c>
      <c r="BC5168" s="90" t="s">
        <v>8660</v>
      </c>
      <c r="BD5168" s="423" t="s">
        <v>1301</v>
      </c>
    </row>
    <row r="5169" spans="53:56" ht="15" x14ac:dyDescent="0.25">
      <c r="BA5169" s="91" t="s">
        <v>9033</v>
      </c>
      <c r="BB5169" s="91" t="s">
        <v>361</v>
      </c>
      <c r="BC5169" s="91" t="s">
        <v>8972</v>
      </c>
      <c r="BD5169" s="423" t="s">
        <v>1301</v>
      </c>
    </row>
    <row r="5170" spans="53:56" ht="15" x14ac:dyDescent="0.25">
      <c r="BA5170" s="90" t="s">
        <v>9034</v>
      </c>
      <c r="BB5170" s="90" t="s">
        <v>361</v>
      </c>
      <c r="BC5170" s="90" t="s">
        <v>7924</v>
      </c>
      <c r="BD5170" s="423" t="s">
        <v>1301</v>
      </c>
    </row>
    <row r="5171" spans="53:56" ht="15" x14ac:dyDescent="0.25">
      <c r="BA5171" s="90" t="s">
        <v>9035</v>
      </c>
      <c r="BB5171" s="90" t="s">
        <v>361</v>
      </c>
      <c r="BC5171" s="90" t="s">
        <v>8967</v>
      </c>
      <c r="BD5171" s="423" t="s">
        <v>1301</v>
      </c>
    </row>
    <row r="5172" spans="53:56" ht="15" x14ac:dyDescent="0.25">
      <c r="BA5172" s="91" t="s">
        <v>9036</v>
      </c>
      <c r="BB5172" s="91" t="s">
        <v>361</v>
      </c>
      <c r="BC5172" s="91" t="s">
        <v>8038</v>
      </c>
      <c r="BD5172" s="423" t="s">
        <v>1301</v>
      </c>
    </row>
    <row r="5173" spans="53:56" ht="15" x14ac:dyDescent="0.25">
      <c r="BA5173" s="90" t="s">
        <v>9037</v>
      </c>
      <c r="BB5173" s="90" t="s">
        <v>361</v>
      </c>
      <c r="BC5173" s="90" t="s">
        <v>8038</v>
      </c>
      <c r="BD5173" s="423" t="s">
        <v>1301</v>
      </c>
    </row>
    <row r="5174" spans="53:56" ht="15" x14ac:dyDescent="0.25">
      <c r="BA5174" s="91" t="s">
        <v>9038</v>
      </c>
      <c r="BB5174" s="91" t="s">
        <v>361</v>
      </c>
      <c r="BC5174" s="91" t="s">
        <v>8038</v>
      </c>
      <c r="BD5174" s="423" t="s">
        <v>1301</v>
      </c>
    </row>
    <row r="5175" spans="53:56" ht="15" x14ac:dyDescent="0.25">
      <c r="BA5175" s="91" t="s">
        <v>9039</v>
      </c>
      <c r="BB5175" s="91" t="s">
        <v>361</v>
      </c>
      <c r="BC5175" s="91" t="s">
        <v>8967</v>
      </c>
      <c r="BD5175" s="423" t="s">
        <v>1301</v>
      </c>
    </row>
    <row r="5176" spans="53:56" ht="15" x14ac:dyDescent="0.25">
      <c r="BA5176" s="90" t="s">
        <v>9040</v>
      </c>
      <c r="BB5176" s="90" t="s">
        <v>361</v>
      </c>
      <c r="BC5176" s="90" t="s">
        <v>8660</v>
      </c>
      <c r="BD5176" s="423" t="s">
        <v>1301</v>
      </c>
    </row>
    <row r="5177" spans="53:56" ht="15" x14ac:dyDescent="0.25">
      <c r="BA5177" s="91" t="s">
        <v>9041</v>
      </c>
      <c r="BB5177" s="91" t="s">
        <v>361</v>
      </c>
      <c r="BC5177" s="91" t="s">
        <v>8038</v>
      </c>
      <c r="BD5177" s="423" t="s">
        <v>1301</v>
      </c>
    </row>
    <row r="5178" spans="53:56" ht="15" x14ac:dyDescent="0.25">
      <c r="BA5178" s="91" t="s">
        <v>9042</v>
      </c>
      <c r="BB5178" s="91" t="s">
        <v>361</v>
      </c>
      <c r="BC5178" s="91" t="s">
        <v>8660</v>
      </c>
      <c r="BD5178" s="423" t="s">
        <v>1301</v>
      </c>
    </row>
    <row r="5179" spans="53:56" ht="15" x14ac:dyDescent="0.25">
      <c r="BA5179" s="90" t="s">
        <v>9043</v>
      </c>
      <c r="BB5179" s="90" t="s">
        <v>361</v>
      </c>
      <c r="BC5179" s="90" t="s">
        <v>8660</v>
      </c>
      <c r="BD5179" s="423" t="s">
        <v>1301</v>
      </c>
    </row>
    <row r="5180" spans="53:56" ht="15" x14ac:dyDescent="0.25">
      <c r="BA5180" s="91" t="s">
        <v>9044</v>
      </c>
      <c r="BB5180" s="91" t="s">
        <v>361</v>
      </c>
      <c r="BC5180" s="91" t="s">
        <v>8967</v>
      </c>
      <c r="BD5180" s="423" t="s">
        <v>1301</v>
      </c>
    </row>
    <row r="5181" spans="53:56" ht="15" x14ac:dyDescent="0.25">
      <c r="BA5181" s="90" t="s">
        <v>9045</v>
      </c>
      <c r="BB5181" s="90" t="s">
        <v>361</v>
      </c>
      <c r="BC5181" s="90" t="s">
        <v>8038</v>
      </c>
      <c r="BD5181" s="423" t="s">
        <v>1301</v>
      </c>
    </row>
    <row r="5182" spans="53:56" ht="15" x14ac:dyDescent="0.25">
      <c r="BA5182" s="91" t="s">
        <v>9046</v>
      </c>
      <c r="BB5182" s="91" t="s">
        <v>361</v>
      </c>
      <c r="BC5182" s="91" t="s">
        <v>8038</v>
      </c>
      <c r="BD5182" s="423" t="s">
        <v>1301</v>
      </c>
    </row>
    <row r="5183" spans="53:56" ht="15" x14ac:dyDescent="0.25">
      <c r="BA5183" s="90" t="s">
        <v>9047</v>
      </c>
      <c r="BB5183" s="90" t="s">
        <v>361</v>
      </c>
      <c r="BC5183" s="90" t="s">
        <v>8972</v>
      </c>
      <c r="BD5183" s="423" t="s">
        <v>1301</v>
      </c>
    </row>
    <row r="5184" spans="53:56" ht="15" x14ac:dyDescent="0.25">
      <c r="BA5184" s="90" t="s">
        <v>9048</v>
      </c>
      <c r="BB5184" s="90" t="s">
        <v>361</v>
      </c>
      <c r="BC5184" s="90" t="s">
        <v>7924</v>
      </c>
      <c r="BD5184" s="423" t="s">
        <v>1301</v>
      </c>
    </row>
    <row r="5185" spans="53:56" ht="15" x14ac:dyDescent="0.25">
      <c r="BA5185" s="91" t="s">
        <v>9049</v>
      </c>
      <c r="BB5185" s="91" t="s">
        <v>361</v>
      </c>
      <c r="BC5185" s="91" t="s">
        <v>8972</v>
      </c>
      <c r="BD5185" s="423" t="s">
        <v>1301</v>
      </c>
    </row>
    <row r="5186" spans="53:56" ht="15" x14ac:dyDescent="0.25">
      <c r="BA5186" s="90" t="s">
        <v>9050</v>
      </c>
      <c r="BB5186" s="90" t="s">
        <v>361</v>
      </c>
      <c r="BC5186" s="90" t="s">
        <v>8972</v>
      </c>
      <c r="BD5186" s="423" t="s">
        <v>1301</v>
      </c>
    </row>
    <row r="5187" spans="53:56" ht="15" x14ac:dyDescent="0.25">
      <c r="BA5187" s="91" t="s">
        <v>9051</v>
      </c>
      <c r="BB5187" s="91" t="s">
        <v>361</v>
      </c>
      <c r="BC5187" s="91" t="s">
        <v>8038</v>
      </c>
      <c r="BD5187" s="423" t="s">
        <v>1301</v>
      </c>
    </row>
    <row r="5188" spans="53:56" ht="15" x14ac:dyDescent="0.25">
      <c r="BA5188" s="91" t="s">
        <v>9052</v>
      </c>
      <c r="BB5188" s="91" t="s">
        <v>361</v>
      </c>
      <c r="BC5188" s="91" t="s">
        <v>7924</v>
      </c>
      <c r="BD5188" s="423" t="s">
        <v>1301</v>
      </c>
    </row>
    <row r="5189" spans="53:56" ht="15" x14ac:dyDescent="0.25">
      <c r="BA5189" s="90" t="s">
        <v>9053</v>
      </c>
      <c r="BB5189" s="90" t="s">
        <v>361</v>
      </c>
      <c r="BC5189" s="90" t="s">
        <v>8038</v>
      </c>
      <c r="BD5189" s="423" t="s">
        <v>1301</v>
      </c>
    </row>
    <row r="5190" spans="53:56" ht="15" x14ac:dyDescent="0.25">
      <c r="BA5190" s="91" t="s">
        <v>9054</v>
      </c>
      <c r="BB5190" s="91" t="s">
        <v>361</v>
      </c>
      <c r="BC5190" s="91" t="s">
        <v>7924</v>
      </c>
      <c r="BD5190" s="423" t="s">
        <v>1301</v>
      </c>
    </row>
    <row r="5191" spans="53:56" ht="15" x14ac:dyDescent="0.25">
      <c r="BA5191" s="90" t="s">
        <v>9055</v>
      </c>
      <c r="BB5191" s="90" t="s">
        <v>361</v>
      </c>
      <c r="BC5191" s="90" t="s">
        <v>8972</v>
      </c>
      <c r="BD5191" s="423" t="s">
        <v>1301</v>
      </c>
    </row>
    <row r="5192" spans="53:56" ht="15" x14ac:dyDescent="0.25">
      <c r="BA5192" s="90" t="s">
        <v>9056</v>
      </c>
      <c r="BB5192" s="90" t="s">
        <v>361</v>
      </c>
      <c r="BC5192" s="90" t="s">
        <v>8593</v>
      </c>
      <c r="BD5192" s="423" t="s">
        <v>1301</v>
      </c>
    </row>
    <row r="5193" spans="53:56" ht="15" x14ac:dyDescent="0.25">
      <c r="BA5193" s="91" t="s">
        <v>9057</v>
      </c>
      <c r="BB5193" s="91" t="s">
        <v>361</v>
      </c>
      <c r="BC5193" s="91" t="s">
        <v>8967</v>
      </c>
      <c r="BD5193" s="423" t="s">
        <v>1301</v>
      </c>
    </row>
    <row r="5194" spans="53:56" ht="15" x14ac:dyDescent="0.25">
      <c r="BA5194" s="90" t="s">
        <v>9058</v>
      </c>
      <c r="BB5194" s="90" t="s">
        <v>361</v>
      </c>
      <c r="BC5194" s="90" t="s">
        <v>8972</v>
      </c>
      <c r="BD5194" s="423" t="s">
        <v>1301</v>
      </c>
    </row>
    <row r="5195" spans="53:56" ht="15" x14ac:dyDescent="0.25">
      <c r="BA5195" s="91" t="s">
        <v>9059</v>
      </c>
      <c r="BB5195" s="91" t="s">
        <v>361</v>
      </c>
      <c r="BC5195" s="91" t="s">
        <v>8972</v>
      </c>
      <c r="BD5195" s="423" t="s">
        <v>1301</v>
      </c>
    </row>
    <row r="5196" spans="53:56" ht="15" x14ac:dyDescent="0.25">
      <c r="BA5196" s="90" t="s">
        <v>9060</v>
      </c>
      <c r="BB5196" s="90" t="s">
        <v>361</v>
      </c>
      <c r="BC5196" s="90" t="s">
        <v>8972</v>
      </c>
      <c r="BD5196" s="423" t="s">
        <v>1301</v>
      </c>
    </row>
    <row r="5197" spans="53:56" ht="15" x14ac:dyDescent="0.25">
      <c r="BA5197" s="91" t="s">
        <v>9061</v>
      </c>
      <c r="BB5197" s="91" t="s">
        <v>361</v>
      </c>
      <c r="BC5197" s="91" t="s">
        <v>8972</v>
      </c>
      <c r="BD5197" s="423" t="s">
        <v>1301</v>
      </c>
    </row>
    <row r="5198" spans="53:56" ht="15" x14ac:dyDescent="0.25">
      <c r="BA5198" s="90" t="s">
        <v>9062</v>
      </c>
      <c r="BB5198" s="90" t="s">
        <v>361</v>
      </c>
      <c r="BC5198" s="90" t="s">
        <v>8972</v>
      </c>
      <c r="BD5198" s="423" t="s">
        <v>1301</v>
      </c>
    </row>
    <row r="5199" spans="53:56" ht="15" x14ac:dyDescent="0.25">
      <c r="BA5199" s="91" t="s">
        <v>9063</v>
      </c>
      <c r="BB5199" s="91" t="s">
        <v>361</v>
      </c>
      <c r="BC5199" s="91" t="s">
        <v>8972</v>
      </c>
      <c r="BD5199" s="423" t="s">
        <v>1301</v>
      </c>
    </row>
    <row r="5200" spans="53:56" ht="15" x14ac:dyDescent="0.25">
      <c r="BA5200" s="90" t="s">
        <v>9064</v>
      </c>
      <c r="BB5200" s="90" t="s">
        <v>361</v>
      </c>
      <c r="BC5200" s="90" t="s">
        <v>8972</v>
      </c>
      <c r="BD5200" s="423" t="s">
        <v>1301</v>
      </c>
    </row>
    <row r="5201" spans="53:56" ht="15" x14ac:dyDescent="0.25">
      <c r="BA5201" s="91" t="s">
        <v>9065</v>
      </c>
      <c r="BB5201" s="91" t="s">
        <v>361</v>
      </c>
      <c r="BC5201" s="91" t="s">
        <v>9066</v>
      </c>
      <c r="BD5201" s="423" t="s">
        <v>1301</v>
      </c>
    </row>
    <row r="5202" spans="53:56" ht="15" x14ac:dyDescent="0.25">
      <c r="BA5202" s="90" t="s">
        <v>9067</v>
      </c>
      <c r="BB5202" s="90" t="s">
        <v>361</v>
      </c>
      <c r="BC5202" s="90" t="s">
        <v>9068</v>
      </c>
      <c r="BD5202" s="423" t="s">
        <v>1301</v>
      </c>
    </row>
    <row r="5203" spans="53:56" ht="15" x14ac:dyDescent="0.25">
      <c r="BA5203" s="91" t="s">
        <v>9069</v>
      </c>
      <c r="BB5203" s="91" t="s">
        <v>361</v>
      </c>
      <c r="BC5203" s="91" t="s">
        <v>9066</v>
      </c>
      <c r="BD5203" s="423" t="s">
        <v>1301</v>
      </c>
    </row>
    <row r="5204" spans="53:56" ht="15" x14ac:dyDescent="0.25">
      <c r="BA5204" s="90" t="s">
        <v>9070</v>
      </c>
      <c r="BB5204" s="90" t="s">
        <v>361</v>
      </c>
      <c r="BC5204" s="90" t="s">
        <v>9068</v>
      </c>
      <c r="BD5204" s="423" t="s">
        <v>1301</v>
      </c>
    </row>
    <row r="5205" spans="53:56" ht="15" x14ac:dyDescent="0.25">
      <c r="BA5205" s="91" t="s">
        <v>9071</v>
      </c>
      <c r="BB5205" s="91" t="s">
        <v>361</v>
      </c>
      <c r="BC5205" s="91" t="s">
        <v>9066</v>
      </c>
      <c r="BD5205" s="423" t="s">
        <v>1301</v>
      </c>
    </row>
    <row r="5206" spans="53:56" ht="15" x14ac:dyDescent="0.25">
      <c r="BA5206" s="90" t="s">
        <v>9072</v>
      </c>
      <c r="BB5206" s="90" t="s">
        <v>361</v>
      </c>
      <c r="BC5206" s="90" t="s">
        <v>9073</v>
      </c>
      <c r="BD5206" s="423" t="s">
        <v>1301</v>
      </c>
    </row>
    <row r="5207" spans="53:56" ht="15" x14ac:dyDescent="0.25">
      <c r="BA5207" s="91" t="s">
        <v>9074</v>
      </c>
      <c r="BB5207" s="91" t="s">
        <v>361</v>
      </c>
      <c r="BC5207" s="91" t="s">
        <v>9075</v>
      </c>
      <c r="BD5207" s="423" t="s">
        <v>1301</v>
      </c>
    </row>
    <row r="5208" spans="53:56" ht="15" x14ac:dyDescent="0.25">
      <c r="BA5208" s="90" t="s">
        <v>9076</v>
      </c>
      <c r="BB5208" s="90" t="s">
        <v>361</v>
      </c>
      <c r="BC5208" s="90" t="s">
        <v>9066</v>
      </c>
      <c r="BD5208" s="423" t="s">
        <v>1301</v>
      </c>
    </row>
    <row r="5209" spans="53:56" ht="15" x14ac:dyDescent="0.25">
      <c r="BA5209" s="90" t="s">
        <v>9077</v>
      </c>
      <c r="BB5209" s="90" t="s">
        <v>361</v>
      </c>
      <c r="BC5209" s="90" t="s">
        <v>9075</v>
      </c>
      <c r="BD5209" s="423" t="s">
        <v>1301</v>
      </c>
    </row>
    <row r="5210" spans="53:56" ht="15" x14ac:dyDescent="0.25">
      <c r="BA5210" s="91" t="s">
        <v>9078</v>
      </c>
      <c r="BB5210" s="91" t="s">
        <v>361</v>
      </c>
      <c r="BC5210" s="91" t="s">
        <v>9073</v>
      </c>
      <c r="BD5210" s="423" t="s">
        <v>1301</v>
      </c>
    </row>
    <row r="5211" spans="53:56" ht="15" x14ac:dyDescent="0.25">
      <c r="BA5211" s="90" t="s">
        <v>9079</v>
      </c>
      <c r="BB5211" s="90" t="s">
        <v>361</v>
      </c>
      <c r="BC5211" s="90" t="s">
        <v>9068</v>
      </c>
      <c r="BD5211" s="423" t="s">
        <v>1301</v>
      </c>
    </row>
    <row r="5212" spans="53:56" ht="15" x14ac:dyDescent="0.25">
      <c r="BA5212" s="91" t="s">
        <v>9080</v>
      </c>
      <c r="BB5212" s="91" t="s">
        <v>361</v>
      </c>
      <c r="BC5212" s="91" t="s">
        <v>9068</v>
      </c>
      <c r="BD5212" s="423" t="s">
        <v>1301</v>
      </c>
    </row>
    <row r="5213" spans="53:56" ht="15" x14ac:dyDescent="0.25">
      <c r="BA5213" s="90" t="s">
        <v>9081</v>
      </c>
      <c r="BB5213" s="90" t="s">
        <v>361</v>
      </c>
      <c r="BC5213" s="90" t="s">
        <v>9068</v>
      </c>
      <c r="BD5213" s="423" t="s">
        <v>1301</v>
      </c>
    </row>
    <row r="5214" spans="53:56" ht="15" x14ac:dyDescent="0.25">
      <c r="BA5214" s="91" t="s">
        <v>9082</v>
      </c>
      <c r="BB5214" s="91" t="s">
        <v>361</v>
      </c>
      <c r="BC5214" s="91" t="s">
        <v>9075</v>
      </c>
      <c r="BD5214" s="423" t="s">
        <v>1301</v>
      </c>
    </row>
    <row r="5215" spans="53:56" ht="15" x14ac:dyDescent="0.25">
      <c r="BA5215" s="90" t="s">
        <v>9083</v>
      </c>
      <c r="BB5215" s="90" t="s">
        <v>361</v>
      </c>
      <c r="BC5215" s="90" t="s">
        <v>9066</v>
      </c>
      <c r="BD5215" s="423" t="s">
        <v>1301</v>
      </c>
    </row>
    <row r="5216" spans="53:56" ht="15" x14ac:dyDescent="0.25">
      <c r="BA5216" s="91" t="s">
        <v>9084</v>
      </c>
      <c r="BB5216" s="91" t="s">
        <v>361</v>
      </c>
      <c r="BC5216" s="91" t="s">
        <v>9066</v>
      </c>
      <c r="BD5216" s="423" t="s">
        <v>1301</v>
      </c>
    </row>
    <row r="5217" spans="53:56" ht="15" x14ac:dyDescent="0.25">
      <c r="BA5217" s="90" t="s">
        <v>9085</v>
      </c>
      <c r="BB5217" s="90" t="s">
        <v>361</v>
      </c>
      <c r="BC5217" s="90" t="s">
        <v>9066</v>
      </c>
      <c r="BD5217" s="423" t="s">
        <v>1301</v>
      </c>
    </row>
    <row r="5218" spans="53:56" ht="15" x14ac:dyDescent="0.25">
      <c r="BA5218" s="91" t="s">
        <v>9086</v>
      </c>
      <c r="BB5218" s="91" t="s">
        <v>361</v>
      </c>
      <c r="BC5218" s="91" t="s">
        <v>9073</v>
      </c>
      <c r="BD5218" s="423" t="s">
        <v>1301</v>
      </c>
    </row>
    <row r="5219" spans="53:56" ht="15" x14ac:dyDescent="0.25">
      <c r="BA5219" s="90" t="s">
        <v>9087</v>
      </c>
      <c r="BB5219" s="90" t="s">
        <v>361</v>
      </c>
      <c r="BC5219" s="90" t="s">
        <v>9088</v>
      </c>
      <c r="BD5219" s="423" t="s">
        <v>1301</v>
      </c>
    </row>
    <row r="5220" spans="53:56" ht="15" x14ac:dyDescent="0.25">
      <c r="BA5220" s="91" t="s">
        <v>9089</v>
      </c>
      <c r="BB5220" s="91" t="s">
        <v>361</v>
      </c>
      <c r="BC5220" s="91" t="s">
        <v>9066</v>
      </c>
      <c r="BD5220" s="423" t="s">
        <v>1301</v>
      </c>
    </row>
    <row r="5221" spans="53:56" ht="15" x14ac:dyDescent="0.25">
      <c r="BA5221" s="90" t="s">
        <v>9090</v>
      </c>
      <c r="BB5221" s="90" t="s">
        <v>361</v>
      </c>
      <c r="BC5221" s="90" t="s">
        <v>9066</v>
      </c>
      <c r="BD5221" s="423" t="s">
        <v>1301</v>
      </c>
    </row>
    <row r="5222" spans="53:56" ht="15" x14ac:dyDescent="0.25">
      <c r="BA5222" s="91" t="s">
        <v>9091</v>
      </c>
      <c r="BB5222" s="91" t="s">
        <v>361</v>
      </c>
      <c r="BC5222" s="91" t="s">
        <v>9066</v>
      </c>
      <c r="BD5222" s="423" t="s">
        <v>1301</v>
      </c>
    </row>
    <row r="5223" spans="53:56" ht="15" x14ac:dyDescent="0.25">
      <c r="BA5223" s="90" t="s">
        <v>9092</v>
      </c>
      <c r="BB5223" s="90" t="s">
        <v>361</v>
      </c>
      <c r="BC5223" s="90" t="s">
        <v>9066</v>
      </c>
      <c r="BD5223" s="423" t="s">
        <v>1301</v>
      </c>
    </row>
    <row r="5224" spans="53:56" ht="15" x14ac:dyDescent="0.25">
      <c r="BA5224" s="91" t="s">
        <v>9093</v>
      </c>
      <c r="BB5224" s="91" t="s">
        <v>361</v>
      </c>
      <c r="BC5224" s="91" t="s">
        <v>9066</v>
      </c>
      <c r="BD5224" s="423" t="s">
        <v>1301</v>
      </c>
    </row>
    <row r="5225" spans="53:56" ht="15" x14ac:dyDescent="0.25">
      <c r="BA5225" s="90" t="s">
        <v>9094</v>
      </c>
      <c r="BB5225" s="90" t="s">
        <v>361</v>
      </c>
      <c r="BC5225" s="90" t="s">
        <v>9066</v>
      </c>
      <c r="BD5225" s="423" t="s">
        <v>1301</v>
      </c>
    </row>
    <row r="5226" spans="53:56" ht="15" x14ac:dyDescent="0.25">
      <c r="BA5226" s="91" t="s">
        <v>9095</v>
      </c>
      <c r="BB5226" s="91" t="s">
        <v>361</v>
      </c>
      <c r="BC5226" s="91" t="s">
        <v>9068</v>
      </c>
      <c r="BD5226" s="423" t="s">
        <v>1301</v>
      </c>
    </row>
    <row r="5227" spans="53:56" ht="15" x14ac:dyDescent="0.25">
      <c r="BA5227" s="90" t="s">
        <v>9096</v>
      </c>
      <c r="BB5227" s="90" t="s">
        <v>361</v>
      </c>
      <c r="BC5227" s="90" t="s">
        <v>9075</v>
      </c>
      <c r="BD5227" s="423" t="s">
        <v>1301</v>
      </c>
    </row>
    <row r="5228" spans="53:56" ht="15" x14ac:dyDescent="0.25">
      <c r="BA5228" s="91" t="s">
        <v>9097</v>
      </c>
      <c r="BB5228" s="91" t="s">
        <v>361</v>
      </c>
      <c r="BC5228" s="91" t="s">
        <v>9066</v>
      </c>
      <c r="BD5228" s="423" t="s">
        <v>1301</v>
      </c>
    </row>
    <row r="5229" spans="53:56" ht="15" x14ac:dyDescent="0.25">
      <c r="BA5229" s="90" t="s">
        <v>9098</v>
      </c>
      <c r="BB5229" s="90" t="s">
        <v>361</v>
      </c>
      <c r="BC5229" s="90" t="s">
        <v>9075</v>
      </c>
      <c r="BD5229" s="423" t="s">
        <v>1301</v>
      </c>
    </row>
    <row r="5230" spans="53:56" ht="15" x14ac:dyDescent="0.25">
      <c r="BA5230" s="91" t="s">
        <v>9099</v>
      </c>
      <c r="BB5230" s="91" t="s">
        <v>361</v>
      </c>
      <c r="BC5230" s="91" t="s">
        <v>9068</v>
      </c>
      <c r="BD5230" s="423" t="s">
        <v>1301</v>
      </c>
    </row>
    <row r="5231" spans="53:56" ht="15" x14ac:dyDescent="0.25">
      <c r="BA5231" s="90" t="s">
        <v>9100</v>
      </c>
      <c r="BB5231" s="90" t="s">
        <v>361</v>
      </c>
      <c r="BC5231" s="90" t="s">
        <v>9101</v>
      </c>
      <c r="BD5231" s="423" t="s">
        <v>1301</v>
      </c>
    </row>
    <row r="5232" spans="53:56" ht="15" x14ac:dyDescent="0.25">
      <c r="BA5232" s="91" t="s">
        <v>9102</v>
      </c>
      <c r="BB5232" s="91" t="s">
        <v>361</v>
      </c>
      <c r="BC5232" s="91" t="s">
        <v>9101</v>
      </c>
      <c r="BD5232" s="423" t="s">
        <v>1301</v>
      </c>
    </row>
    <row r="5233" spans="53:56" ht="15" x14ac:dyDescent="0.25">
      <c r="BA5233" s="90" t="s">
        <v>9103</v>
      </c>
      <c r="BB5233" s="90" t="s">
        <v>361</v>
      </c>
      <c r="BC5233" s="90" t="s">
        <v>9066</v>
      </c>
      <c r="BD5233" s="423" t="s">
        <v>1301</v>
      </c>
    </row>
    <row r="5234" spans="53:56" ht="15" x14ac:dyDescent="0.25">
      <c r="BA5234" s="91" t="s">
        <v>9104</v>
      </c>
      <c r="BB5234" s="91" t="s">
        <v>361</v>
      </c>
      <c r="BC5234" s="91" t="s">
        <v>9066</v>
      </c>
      <c r="BD5234" s="423" t="s">
        <v>1301</v>
      </c>
    </row>
    <row r="5235" spans="53:56" ht="15" x14ac:dyDescent="0.25">
      <c r="BA5235" s="90" t="s">
        <v>9105</v>
      </c>
      <c r="BB5235" s="90" t="s">
        <v>361</v>
      </c>
      <c r="BC5235" s="90" t="s">
        <v>9106</v>
      </c>
      <c r="BD5235" s="423" t="s">
        <v>1301</v>
      </c>
    </row>
    <row r="5236" spans="53:56" ht="15" x14ac:dyDescent="0.25">
      <c r="BA5236" s="91" t="s">
        <v>9107</v>
      </c>
      <c r="BB5236" s="91" t="s">
        <v>361</v>
      </c>
      <c r="BC5236" s="91" t="s">
        <v>9066</v>
      </c>
      <c r="BD5236" s="423" t="s">
        <v>1301</v>
      </c>
    </row>
    <row r="5237" spans="53:56" ht="15" x14ac:dyDescent="0.25">
      <c r="BA5237" s="90" t="s">
        <v>9108</v>
      </c>
      <c r="BB5237" s="90" t="s">
        <v>361</v>
      </c>
      <c r="BC5237" s="90" t="s">
        <v>9066</v>
      </c>
      <c r="BD5237" s="423" t="s">
        <v>1301</v>
      </c>
    </row>
    <row r="5238" spans="53:56" ht="15" x14ac:dyDescent="0.25">
      <c r="BA5238" s="91" t="s">
        <v>9109</v>
      </c>
      <c r="BB5238" s="91" t="s">
        <v>361</v>
      </c>
      <c r="BC5238" s="91" t="s">
        <v>9068</v>
      </c>
      <c r="BD5238" s="423" t="s">
        <v>1301</v>
      </c>
    </row>
    <row r="5239" spans="53:56" ht="15" x14ac:dyDescent="0.25">
      <c r="BA5239" s="90" t="s">
        <v>9110</v>
      </c>
      <c r="BB5239" s="90" t="s">
        <v>361</v>
      </c>
      <c r="BC5239" s="90" t="s">
        <v>9066</v>
      </c>
      <c r="BD5239" s="423" t="s">
        <v>1301</v>
      </c>
    </row>
    <row r="5240" spans="53:56" ht="15" x14ac:dyDescent="0.25">
      <c r="BA5240" s="91" t="s">
        <v>9111</v>
      </c>
      <c r="BB5240" s="91" t="s">
        <v>361</v>
      </c>
      <c r="BC5240" s="91" t="s">
        <v>9068</v>
      </c>
      <c r="BD5240" s="423" t="s">
        <v>1301</v>
      </c>
    </row>
    <row r="5241" spans="53:56" ht="15" x14ac:dyDescent="0.25">
      <c r="BA5241" s="90" t="s">
        <v>9112</v>
      </c>
      <c r="BB5241" s="90" t="s">
        <v>361</v>
      </c>
      <c r="BC5241" s="90" t="s">
        <v>9066</v>
      </c>
      <c r="BD5241" s="423" t="s">
        <v>1301</v>
      </c>
    </row>
    <row r="5242" spans="53:56" ht="15" x14ac:dyDescent="0.25">
      <c r="BA5242" s="91" t="s">
        <v>9113</v>
      </c>
      <c r="BB5242" s="91" t="s">
        <v>361</v>
      </c>
      <c r="BC5242" s="91" t="s">
        <v>9068</v>
      </c>
      <c r="BD5242" s="423" t="s">
        <v>1301</v>
      </c>
    </row>
    <row r="5243" spans="53:56" ht="15" x14ac:dyDescent="0.25">
      <c r="BA5243" s="90" t="s">
        <v>9114</v>
      </c>
      <c r="BB5243" s="90" t="s">
        <v>361</v>
      </c>
      <c r="BC5243" s="90" t="s">
        <v>9066</v>
      </c>
      <c r="BD5243" s="423" t="s">
        <v>1301</v>
      </c>
    </row>
    <row r="5244" spans="53:56" ht="15" x14ac:dyDescent="0.25">
      <c r="BA5244" s="91" t="s">
        <v>9115</v>
      </c>
      <c r="BB5244" s="91" t="s">
        <v>361</v>
      </c>
      <c r="BC5244" s="91" t="s">
        <v>9101</v>
      </c>
      <c r="BD5244" s="423" t="s">
        <v>1301</v>
      </c>
    </row>
    <row r="5245" spans="53:56" ht="15" x14ac:dyDescent="0.25">
      <c r="BA5245" s="90" t="s">
        <v>9116</v>
      </c>
      <c r="BB5245" s="90" t="s">
        <v>361</v>
      </c>
      <c r="BC5245" s="90" t="s">
        <v>9066</v>
      </c>
      <c r="BD5245" s="423" t="s">
        <v>1301</v>
      </c>
    </row>
    <row r="5246" spans="53:56" ht="15" x14ac:dyDescent="0.25">
      <c r="BA5246" s="91" t="s">
        <v>9117</v>
      </c>
      <c r="BB5246" s="91" t="s">
        <v>361</v>
      </c>
      <c r="BC5246" s="91" t="s">
        <v>9106</v>
      </c>
      <c r="BD5246" s="423" t="s">
        <v>1301</v>
      </c>
    </row>
    <row r="5247" spans="53:56" ht="15" x14ac:dyDescent="0.25">
      <c r="BA5247" s="90" t="s">
        <v>9118</v>
      </c>
      <c r="BB5247" s="90" t="s">
        <v>361</v>
      </c>
      <c r="BC5247" s="90" t="s">
        <v>9106</v>
      </c>
      <c r="BD5247" s="423" t="s">
        <v>1301</v>
      </c>
    </row>
    <row r="5248" spans="53:56" ht="15" x14ac:dyDescent="0.25">
      <c r="BA5248" s="91" t="s">
        <v>9119</v>
      </c>
      <c r="BB5248" s="91" t="s">
        <v>361</v>
      </c>
      <c r="BC5248" s="91" t="s">
        <v>9101</v>
      </c>
      <c r="BD5248" s="423" t="s">
        <v>1301</v>
      </c>
    </row>
    <row r="5249" spans="53:56" ht="15" x14ac:dyDescent="0.25">
      <c r="BA5249" s="90" t="s">
        <v>9120</v>
      </c>
      <c r="BB5249" s="90" t="s">
        <v>361</v>
      </c>
      <c r="BC5249" s="90" t="s">
        <v>9075</v>
      </c>
      <c r="BD5249" s="423" t="s">
        <v>1301</v>
      </c>
    </row>
    <row r="5250" spans="53:56" ht="15" x14ac:dyDescent="0.25">
      <c r="BA5250" s="91" t="s">
        <v>9121</v>
      </c>
      <c r="BB5250" s="91" t="s">
        <v>361</v>
      </c>
      <c r="BC5250" s="91" t="s">
        <v>9073</v>
      </c>
      <c r="BD5250" s="423" t="s">
        <v>1301</v>
      </c>
    </row>
    <row r="5251" spans="53:56" ht="15" x14ac:dyDescent="0.25">
      <c r="BA5251" s="90" t="s">
        <v>9122</v>
      </c>
      <c r="BB5251" s="90" t="s">
        <v>361</v>
      </c>
      <c r="BC5251" s="90" t="s">
        <v>9066</v>
      </c>
      <c r="BD5251" s="423" t="s">
        <v>1301</v>
      </c>
    </row>
    <row r="5252" spans="53:56" ht="15" x14ac:dyDescent="0.25">
      <c r="BA5252" s="91" t="s">
        <v>9123</v>
      </c>
      <c r="BB5252" s="91" t="s">
        <v>361</v>
      </c>
      <c r="BC5252" s="91" t="s">
        <v>9066</v>
      </c>
      <c r="BD5252" s="423" t="s">
        <v>1301</v>
      </c>
    </row>
    <row r="5253" spans="53:56" ht="15" x14ac:dyDescent="0.25">
      <c r="BA5253" s="90" t="s">
        <v>9124</v>
      </c>
      <c r="BB5253" s="90" t="s">
        <v>361</v>
      </c>
      <c r="BC5253" s="90" t="s">
        <v>9101</v>
      </c>
      <c r="BD5253" s="423" t="s">
        <v>1301</v>
      </c>
    </row>
    <row r="5254" spans="53:56" ht="15" x14ac:dyDescent="0.25">
      <c r="BA5254" s="91" t="s">
        <v>9125</v>
      </c>
      <c r="BB5254" s="91" t="s">
        <v>361</v>
      </c>
      <c r="BC5254" s="91" t="s">
        <v>9066</v>
      </c>
      <c r="BD5254" s="423" t="s">
        <v>1301</v>
      </c>
    </row>
    <row r="5255" spans="53:56" ht="15" x14ac:dyDescent="0.25">
      <c r="BA5255" s="90" t="s">
        <v>9126</v>
      </c>
      <c r="BB5255" s="90" t="s">
        <v>361</v>
      </c>
      <c r="BC5255" s="90" t="s">
        <v>9066</v>
      </c>
      <c r="BD5255" s="423" t="s">
        <v>1301</v>
      </c>
    </row>
    <row r="5256" spans="53:56" ht="15" x14ac:dyDescent="0.25">
      <c r="BA5256" s="91" t="s">
        <v>9127</v>
      </c>
      <c r="BB5256" s="91" t="s">
        <v>361</v>
      </c>
      <c r="BC5256" s="91" t="s">
        <v>9066</v>
      </c>
      <c r="BD5256" s="423" t="s">
        <v>1301</v>
      </c>
    </row>
    <row r="5257" spans="53:56" ht="15" x14ac:dyDescent="0.25">
      <c r="BA5257" s="90" t="s">
        <v>9128</v>
      </c>
      <c r="BB5257" s="90" t="s">
        <v>361</v>
      </c>
      <c r="BC5257" s="90" t="s">
        <v>9066</v>
      </c>
      <c r="BD5257" s="423" t="s">
        <v>1301</v>
      </c>
    </row>
    <row r="5258" spans="53:56" ht="15" x14ac:dyDescent="0.25">
      <c r="BA5258" s="91" t="s">
        <v>9129</v>
      </c>
      <c r="BB5258" s="91" t="s">
        <v>361</v>
      </c>
      <c r="BC5258" s="91" t="s">
        <v>9106</v>
      </c>
      <c r="BD5258" s="423" t="s">
        <v>1301</v>
      </c>
    </row>
    <row r="5259" spans="53:56" ht="15" x14ac:dyDescent="0.25">
      <c r="BA5259" s="90" t="s">
        <v>9130</v>
      </c>
      <c r="BB5259" s="90" t="s">
        <v>361</v>
      </c>
      <c r="BC5259" s="90" t="s">
        <v>9075</v>
      </c>
      <c r="BD5259" s="423" t="s">
        <v>1301</v>
      </c>
    </row>
    <row r="5260" spans="53:56" ht="15" x14ac:dyDescent="0.25">
      <c r="BA5260" s="91" t="s">
        <v>9131</v>
      </c>
      <c r="BB5260" s="91" t="s">
        <v>361</v>
      </c>
      <c r="BC5260" s="91" t="s">
        <v>9075</v>
      </c>
      <c r="BD5260" s="423" t="s">
        <v>1301</v>
      </c>
    </row>
    <row r="5261" spans="53:56" ht="15" x14ac:dyDescent="0.25">
      <c r="BA5261" s="90" t="s">
        <v>9132</v>
      </c>
      <c r="BB5261" s="90" t="s">
        <v>361</v>
      </c>
      <c r="BC5261" s="90" t="s">
        <v>9066</v>
      </c>
      <c r="BD5261" s="423" t="s">
        <v>1301</v>
      </c>
    </row>
    <row r="5262" spans="53:56" ht="15" x14ac:dyDescent="0.25">
      <c r="BA5262" s="91" t="s">
        <v>9133</v>
      </c>
      <c r="BB5262" s="91" t="s">
        <v>361</v>
      </c>
      <c r="BC5262" s="91" t="s">
        <v>9066</v>
      </c>
      <c r="BD5262" s="423" t="s">
        <v>1301</v>
      </c>
    </row>
    <row r="5263" spans="53:56" ht="15" x14ac:dyDescent="0.25">
      <c r="BA5263" s="90" t="s">
        <v>9134</v>
      </c>
      <c r="BB5263" s="90" t="s">
        <v>361</v>
      </c>
      <c r="BC5263" s="90" t="s">
        <v>9066</v>
      </c>
      <c r="BD5263" s="423" t="s">
        <v>1301</v>
      </c>
    </row>
    <row r="5264" spans="53:56" ht="15" x14ac:dyDescent="0.25">
      <c r="BA5264" s="91" t="s">
        <v>9135</v>
      </c>
      <c r="BB5264" s="91" t="s">
        <v>361</v>
      </c>
      <c r="BC5264" s="91" t="s">
        <v>9073</v>
      </c>
      <c r="BD5264" s="423" t="s">
        <v>1301</v>
      </c>
    </row>
    <row r="5265" spans="53:56" ht="15" x14ac:dyDescent="0.25">
      <c r="BA5265" s="90" t="s">
        <v>9136</v>
      </c>
      <c r="BB5265" s="90" t="s">
        <v>361</v>
      </c>
      <c r="BC5265" s="90" t="s">
        <v>9073</v>
      </c>
      <c r="BD5265" s="423" t="s">
        <v>1301</v>
      </c>
    </row>
    <row r="5266" spans="53:56" ht="15" x14ac:dyDescent="0.25">
      <c r="BA5266" s="91" t="s">
        <v>9137</v>
      </c>
      <c r="BB5266" s="91" t="s">
        <v>361</v>
      </c>
      <c r="BC5266" s="91" t="s">
        <v>9073</v>
      </c>
      <c r="BD5266" s="423" t="s">
        <v>1301</v>
      </c>
    </row>
    <row r="5267" spans="53:56" ht="15" x14ac:dyDescent="0.25">
      <c r="BA5267" s="90" t="s">
        <v>9138</v>
      </c>
      <c r="BB5267" s="90" t="s">
        <v>361</v>
      </c>
      <c r="BC5267" s="90" t="s">
        <v>4951</v>
      </c>
      <c r="BD5267" s="423" t="s">
        <v>1301</v>
      </c>
    </row>
    <row r="5268" spans="53:56" ht="15" x14ac:dyDescent="0.25">
      <c r="BA5268" s="91" t="s">
        <v>9139</v>
      </c>
      <c r="BB5268" s="91" t="s">
        <v>361</v>
      </c>
      <c r="BC5268" s="91" t="s">
        <v>9101</v>
      </c>
      <c r="BD5268" s="423" t="s">
        <v>1301</v>
      </c>
    </row>
    <row r="5269" spans="53:56" ht="15" x14ac:dyDescent="0.25">
      <c r="BA5269" s="90" t="s">
        <v>9140</v>
      </c>
      <c r="BB5269" s="90" t="s">
        <v>361</v>
      </c>
      <c r="BC5269" s="90" t="s">
        <v>9066</v>
      </c>
      <c r="BD5269" s="423" t="s">
        <v>1301</v>
      </c>
    </row>
    <row r="5270" spans="53:56" ht="15" x14ac:dyDescent="0.25">
      <c r="BA5270" s="91" t="s">
        <v>9141</v>
      </c>
      <c r="BB5270" s="91" t="s">
        <v>361</v>
      </c>
      <c r="BC5270" s="91" t="s">
        <v>4951</v>
      </c>
      <c r="BD5270" s="423" t="s">
        <v>1301</v>
      </c>
    </row>
    <row r="5271" spans="53:56" ht="15" x14ac:dyDescent="0.25">
      <c r="BA5271" s="90" t="s">
        <v>9142</v>
      </c>
      <c r="BB5271" s="90" t="s">
        <v>361</v>
      </c>
      <c r="BC5271" s="90" t="s">
        <v>9073</v>
      </c>
      <c r="BD5271" s="423" t="s">
        <v>1301</v>
      </c>
    </row>
    <row r="5272" spans="53:56" ht="15" x14ac:dyDescent="0.25">
      <c r="BA5272" s="91" t="s">
        <v>9143</v>
      </c>
      <c r="BB5272" s="91" t="s">
        <v>361</v>
      </c>
      <c r="BC5272" s="91" t="s">
        <v>9073</v>
      </c>
      <c r="BD5272" s="423" t="s">
        <v>1301</v>
      </c>
    </row>
    <row r="5273" spans="53:56" ht="15" x14ac:dyDescent="0.25">
      <c r="BA5273" s="91" t="s">
        <v>9144</v>
      </c>
      <c r="BB5273" s="91" t="s">
        <v>361</v>
      </c>
      <c r="BC5273" s="91" t="s">
        <v>9073</v>
      </c>
      <c r="BD5273" s="423" t="s">
        <v>1301</v>
      </c>
    </row>
    <row r="5274" spans="53:56" ht="15" x14ac:dyDescent="0.25">
      <c r="BA5274" s="90" t="s">
        <v>9145</v>
      </c>
      <c r="BB5274" s="90" t="s">
        <v>361</v>
      </c>
      <c r="BC5274" s="90" t="s">
        <v>9073</v>
      </c>
      <c r="BD5274" s="423" t="s">
        <v>1301</v>
      </c>
    </row>
    <row r="5275" spans="53:56" ht="15" x14ac:dyDescent="0.25">
      <c r="BA5275" s="91" t="s">
        <v>9146</v>
      </c>
      <c r="BB5275" s="91" t="s">
        <v>361</v>
      </c>
      <c r="BC5275" s="91" t="s">
        <v>9066</v>
      </c>
      <c r="BD5275" s="423" t="s">
        <v>1301</v>
      </c>
    </row>
    <row r="5276" spans="53:56" ht="15" x14ac:dyDescent="0.25">
      <c r="BA5276" s="90" t="s">
        <v>9147</v>
      </c>
      <c r="BB5276" s="90" t="s">
        <v>361</v>
      </c>
      <c r="BC5276" s="90" t="s">
        <v>9066</v>
      </c>
      <c r="BD5276" s="423" t="s">
        <v>1301</v>
      </c>
    </row>
    <row r="5277" spans="53:56" ht="15" x14ac:dyDescent="0.25">
      <c r="BA5277" s="90" t="s">
        <v>9148</v>
      </c>
      <c r="BB5277" s="90" t="s">
        <v>361</v>
      </c>
      <c r="BC5277" s="90" t="s">
        <v>9066</v>
      </c>
      <c r="BD5277" s="423" t="s">
        <v>1301</v>
      </c>
    </row>
    <row r="5278" spans="53:56" ht="15" x14ac:dyDescent="0.25">
      <c r="BA5278" s="91" t="s">
        <v>9149</v>
      </c>
      <c r="BB5278" s="91" t="s">
        <v>361</v>
      </c>
      <c r="BC5278" s="91" t="s">
        <v>9075</v>
      </c>
      <c r="BD5278" s="423" t="s">
        <v>1301</v>
      </c>
    </row>
    <row r="5279" spans="53:56" ht="15" x14ac:dyDescent="0.25">
      <c r="BA5279" s="90" t="s">
        <v>9150</v>
      </c>
      <c r="BB5279" s="90" t="s">
        <v>361</v>
      </c>
      <c r="BC5279" s="90" t="s">
        <v>9073</v>
      </c>
      <c r="BD5279" s="423" t="s">
        <v>1301</v>
      </c>
    </row>
    <row r="5280" spans="53:56" ht="15" x14ac:dyDescent="0.25">
      <c r="BA5280" s="91" t="s">
        <v>9151</v>
      </c>
      <c r="BB5280" s="91" t="s">
        <v>361</v>
      </c>
      <c r="BC5280" s="91" t="s">
        <v>9068</v>
      </c>
      <c r="BD5280" s="423" t="s">
        <v>1301</v>
      </c>
    </row>
    <row r="5281" spans="53:56" ht="15" x14ac:dyDescent="0.25">
      <c r="BA5281" s="91" t="s">
        <v>9152</v>
      </c>
      <c r="BB5281" s="91" t="s">
        <v>361</v>
      </c>
      <c r="BC5281" s="91" t="s">
        <v>9073</v>
      </c>
      <c r="BD5281" s="423" t="s">
        <v>1301</v>
      </c>
    </row>
    <row r="5282" spans="53:56" ht="15" x14ac:dyDescent="0.25">
      <c r="BA5282" s="90" t="s">
        <v>9153</v>
      </c>
      <c r="BB5282" s="90" t="s">
        <v>361</v>
      </c>
      <c r="BC5282" s="90" t="s">
        <v>9066</v>
      </c>
      <c r="BD5282" s="423" t="s">
        <v>1301</v>
      </c>
    </row>
    <row r="5283" spans="53:56" ht="15" x14ac:dyDescent="0.25">
      <c r="BA5283" s="91" t="s">
        <v>9154</v>
      </c>
      <c r="BB5283" s="91" t="s">
        <v>361</v>
      </c>
      <c r="BC5283" s="91" t="s">
        <v>9101</v>
      </c>
      <c r="BD5283" s="423" t="s">
        <v>1301</v>
      </c>
    </row>
    <row r="5284" spans="53:56" ht="15" x14ac:dyDescent="0.25">
      <c r="BA5284" s="90" t="s">
        <v>9155</v>
      </c>
      <c r="BB5284" s="90" t="s">
        <v>361</v>
      </c>
      <c r="BC5284" s="90" t="s">
        <v>9075</v>
      </c>
      <c r="BD5284" s="423" t="s">
        <v>1301</v>
      </c>
    </row>
    <row r="5285" spans="53:56" ht="15" x14ac:dyDescent="0.25">
      <c r="BA5285" s="90" t="s">
        <v>9156</v>
      </c>
      <c r="BB5285" s="90" t="s">
        <v>361</v>
      </c>
      <c r="BC5285" s="90" t="s">
        <v>9073</v>
      </c>
      <c r="BD5285" s="423" t="s">
        <v>1301</v>
      </c>
    </row>
    <row r="5286" spans="53:56" ht="15" x14ac:dyDescent="0.25">
      <c r="BA5286" s="91" t="s">
        <v>9157</v>
      </c>
      <c r="BB5286" s="91" t="s">
        <v>361</v>
      </c>
      <c r="BC5286" s="91" t="s">
        <v>9073</v>
      </c>
      <c r="BD5286" s="423" t="s">
        <v>1301</v>
      </c>
    </row>
    <row r="5287" spans="53:56" ht="15" x14ac:dyDescent="0.25">
      <c r="BA5287" s="90" t="s">
        <v>9158</v>
      </c>
      <c r="BB5287" s="90" t="s">
        <v>361</v>
      </c>
      <c r="BC5287" s="90" t="s">
        <v>9101</v>
      </c>
      <c r="BD5287" s="423" t="s">
        <v>1301</v>
      </c>
    </row>
    <row r="5288" spans="53:56" ht="15" x14ac:dyDescent="0.25">
      <c r="BA5288" s="90" t="s">
        <v>9159</v>
      </c>
      <c r="BB5288" s="90" t="s">
        <v>361</v>
      </c>
      <c r="BC5288" s="90" t="s">
        <v>9066</v>
      </c>
      <c r="BD5288" s="423" t="s">
        <v>1301</v>
      </c>
    </row>
    <row r="5289" spans="53:56" ht="15" x14ac:dyDescent="0.25">
      <c r="BA5289" s="91" t="s">
        <v>9160</v>
      </c>
      <c r="BB5289" s="91" t="s">
        <v>361</v>
      </c>
      <c r="BC5289" s="91" t="s">
        <v>9106</v>
      </c>
      <c r="BD5289" s="423" t="s">
        <v>1301</v>
      </c>
    </row>
    <row r="5290" spans="53:56" ht="15" x14ac:dyDescent="0.25">
      <c r="BA5290" s="91" t="s">
        <v>9161</v>
      </c>
      <c r="BB5290" s="91" t="s">
        <v>361</v>
      </c>
      <c r="BC5290" s="91" t="s">
        <v>9106</v>
      </c>
      <c r="BD5290" s="423" t="s">
        <v>1301</v>
      </c>
    </row>
    <row r="5291" spans="53:56" ht="15" x14ac:dyDescent="0.25">
      <c r="BA5291" s="90" t="s">
        <v>9162</v>
      </c>
      <c r="BB5291" s="90" t="s">
        <v>361</v>
      </c>
      <c r="BC5291" s="90" t="s">
        <v>9101</v>
      </c>
      <c r="BD5291" s="423" t="s">
        <v>1301</v>
      </c>
    </row>
    <row r="5292" spans="53:56" ht="15" x14ac:dyDescent="0.25">
      <c r="BA5292" s="91" t="s">
        <v>9163</v>
      </c>
      <c r="BB5292" s="91" t="s">
        <v>361</v>
      </c>
      <c r="BC5292" s="91" t="s">
        <v>9066</v>
      </c>
      <c r="BD5292" s="423" t="s">
        <v>1301</v>
      </c>
    </row>
    <row r="5293" spans="53:56" ht="15" x14ac:dyDescent="0.25">
      <c r="BA5293" s="90" t="s">
        <v>9164</v>
      </c>
      <c r="BB5293" s="90" t="s">
        <v>361</v>
      </c>
      <c r="BC5293" s="90" t="s">
        <v>9066</v>
      </c>
      <c r="BD5293" s="423" t="s">
        <v>1301</v>
      </c>
    </row>
    <row r="5294" spans="53:56" ht="15" x14ac:dyDescent="0.25">
      <c r="BA5294" s="90" t="s">
        <v>9165</v>
      </c>
      <c r="BB5294" s="90" t="s">
        <v>361</v>
      </c>
      <c r="BC5294" s="90" t="s">
        <v>9066</v>
      </c>
      <c r="BD5294" s="423" t="s">
        <v>1301</v>
      </c>
    </row>
    <row r="5295" spans="53:56" ht="15" x14ac:dyDescent="0.25">
      <c r="BA5295" s="91" t="s">
        <v>9166</v>
      </c>
      <c r="BB5295" s="91" t="s">
        <v>361</v>
      </c>
      <c r="BC5295" s="91" t="s">
        <v>9068</v>
      </c>
      <c r="BD5295" s="423" t="s">
        <v>1301</v>
      </c>
    </row>
    <row r="5296" spans="53:56" ht="15" x14ac:dyDescent="0.25">
      <c r="BA5296" s="90" t="s">
        <v>9167</v>
      </c>
      <c r="BB5296" s="90" t="s">
        <v>361</v>
      </c>
      <c r="BC5296" s="90" t="s">
        <v>9073</v>
      </c>
      <c r="BD5296" s="423" t="s">
        <v>1301</v>
      </c>
    </row>
    <row r="5297" spans="53:56" ht="15" x14ac:dyDescent="0.25">
      <c r="BA5297" s="91" t="s">
        <v>9168</v>
      </c>
      <c r="BB5297" s="91" t="s">
        <v>361</v>
      </c>
      <c r="BC5297" s="91" t="s">
        <v>9075</v>
      </c>
      <c r="BD5297" s="423" t="s">
        <v>1301</v>
      </c>
    </row>
    <row r="5298" spans="53:56" ht="15" x14ac:dyDescent="0.25">
      <c r="BA5298" s="91" t="s">
        <v>9169</v>
      </c>
      <c r="BB5298" s="91" t="s">
        <v>361</v>
      </c>
      <c r="BC5298" s="91" t="s">
        <v>9066</v>
      </c>
      <c r="BD5298" s="423" t="s">
        <v>1301</v>
      </c>
    </row>
    <row r="5299" spans="53:56" ht="15" x14ac:dyDescent="0.25">
      <c r="BA5299" s="90" t="s">
        <v>9170</v>
      </c>
      <c r="BB5299" s="90" t="s">
        <v>361</v>
      </c>
      <c r="BC5299" s="90" t="s">
        <v>9066</v>
      </c>
      <c r="BD5299" s="423" t="s">
        <v>1301</v>
      </c>
    </row>
    <row r="5300" spans="53:56" ht="15" x14ac:dyDescent="0.25">
      <c r="BA5300" s="91" t="s">
        <v>9171</v>
      </c>
      <c r="BB5300" s="91" t="s">
        <v>361</v>
      </c>
      <c r="BC5300" s="91" t="s">
        <v>9106</v>
      </c>
      <c r="BD5300" s="423" t="s">
        <v>1301</v>
      </c>
    </row>
    <row r="5301" spans="53:56" ht="15" x14ac:dyDescent="0.25">
      <c r="BA5301" s="90" t="s">
        <v>9172</v>
      </c>
      <c r="BB5301" s="90" t="s">
        <v>361</v>
      </c>
      <c r="BC5301" s="90" t="s">
        <v>9075</v>
      </c>
      <c r="BD5301" s="423" t="s">
        <v>1301</v>
      </c>
    </row>
    <row r="5302" spans="53:56" ht="15" x14ac:dyDescent="0.25">
      <c r="BA5302" s="90" t="s">
        <v>9173</v>
      </c>
      <c r="BB5302" s="90" t="s">
        <v>361</v>
      </c>
      <c r="BC5302" s="90" t="s">
        <v>9101</v>
      </c>
      <c r="BD5302" s="423" t="s">
        <v>1301</v>
      </c>
    </row>
    <row r="5303" spans="53:56" ht="15" x14ac:dyDescent="0.25">
      <c r="BA5303" s="91" t="s">
        <v>9174</v>
      </c>
      <c r="BB5303" s="91" t="s">
        <v>361</v>
      </c>
      <c r="BC5303" s="91" t="s">
        <v>9066</v>
      </c>
      <c r="BD5303" s="423" t="s">
        <v>1301</v>
      </c>
    </row>
    <row r="5304" spans="53:56" ht="15" x14ac:dyDescent="0.25">
      <c r="BA5304" s="90" t="s">
        <v>9175</v>
      </c>
      <c r="BB5304" s="90" t="s">
        <v>361</v>
      </c>
      <c r="BC5304" s="90" t="s">
        <v>9066</v>
      </c>
      <c r="BD5304" s="423" t="s">
        <v>1301</v>
      </c>
    </row>
    <row r="5305" spans="53:56" ht="15" x14ac:dyDescent="0.25">
      <c r="BA5305" s="91" t="s">
        <v>9176</v>
      </c>
      <c r="BB5305" s="91" t="s">
        <v>361</v>
      </c>
      <c r="BC5305" s="91" t="s">
        <v>9101</v>
      </c>
      <c r="BD5305" s="423" t="s">
        <v>1301</v>
      </c>
    </row>
    <row r="5306" spans="53:56" ht="15" x14ac:dyDescent="0.25">
      <c r="BA5306" s="90" t="s">
        <v>9177</v>
      </c>
      <c r="BB5306" s="90" t="s">
        <v>361</v>
      </c>
      <c r="BC5306" s="90" t="s">
        <v>9073</v>
      </c>
      <c r="BD5306" s="423" t="s">
        <v>1301</v>
      </c>
    </row>
    <row r="5307" spans="53:56" ht="15" x14ac:dyDescent="0.25">
      <c r="BA5307" s="91" t="s">
        <v>9178</v>
      </c>
      <c r="BB5307" s="91" t="s">
        <v>361</v>
      </c>
      <c r="BC5307" s="91" t="s">
        <v>9101</v>
      </c>
      <c r="BD5307" s="423" t="s">
        <v>1301</v>
      </c>
    </row>
    <row r="5308" spans="53:56" ht="15" x14ac:dyDescent="0.25">
      <c r="BA5308" s="91" t="s">
        <v>9179</v>
      </c>
      <c r="BB5308" s="91" t="s">
        <v>361</v>
      </c>
      <c r="BC5308" s="91" t="s">
        <v>9073</v>
      </c>
      <c r="BD5308" s="423" t="s">
        <v>1301</v>
      </c>
    </row>
    <row r="5309" spans="53:56" ht="15" x14ac:dyDescent="0.25">
      <c r="BA5309" s="90" t="s">
        <v>9180</v>
      </c>
      <c r="BB5309" s="90" t="s">
        <v>361</v>
      </c>
      <c r="BC5309" s="90" t="s">
        <v>9066</v>
      </c>
      <c r="BD5309" s="423" t="s">
        <v>1301</v>
      </c>
    </row>
    <row r="5310" spans="53:56" ht="15" x14ac:dyDescent="0.25">
      <c r="BA5310" s="91" t="s">
        <v>9181</v>
      </c>
      <c r="BB5310" s="91" t="s">
        <v>361</v>
      </c>
      <c r="BC5310" s="91" t="s">
        <v>9066</v>
      </c>
      <c r="BD5310" s="423" t="s">
        <v>1301</v>
      </c>
    </row>
    <row r="5311" spans="53:56" ht="15" x14ac:dyDescent="0.25">
      <c r="BA5311" s="90" t="s">
        <v>9182</v>
      </c>
      <c r="BB5311" s="90" t="s">
        <v>361</v>
      </c>
      <c r="BC5311" s="90" t="s">
        <v>9066</v>
      </c>
      <c r="BD5311" s="423" t="s">
        <v>1301</v>
      </c>
    </row>
    <row r="5312" spans="53:56" ht="15" x14ac:dyDescent="0.25">
      <c r="BA5312" s="90" t="s">
        <v>9183</v>
      </c>
      <c r="BB5312" s="90" t="s">
        <v>361</v>
      </c>
      <c r="BC5312" s="90" t="s">
        <v>9066</v>
      </c>
      <c r="BD5312" s="423" t="s">
        <v>1301</v>
      </c>
    </row>
    <row r="5313" spans="53:56" ht="15" x14ac:dyDescent="0.25">
      <c r="BA5313" s="91" t="s">
        <v>9184</v>
      </c>
      <c r="BB5313" s="91" t="s">
        <v>361</v>
      </c>
      <c r="BC5313" s="91" t="s">
        <v>9066</v>
      </c>
      <c r="BD5313" s="423" t="s">
        <v>1301</v>
      </c>
    </row>
    <row r="5314" spans="53:56" ht="15" x14ac:dyDescent="0.25">
      <c r="BA5314" s="90" t="s">
        <v>9185</v>
      </c>
      <c r="BB5314" s="90" t="s">
        <v>361</v>
      </c>
      <c r="BC5314" s="90" t="s">
        <v>9066</v>
      </c>
      <c r="BD5314" s="423" t="s">
        <v>1301</v>
      </c>
    </row>
    <row r="5315" spans="53:56" ht="15" x14ac:dyDescent="0.25">
      <c r="BA5315" s="91" t="s">
        <v>9186</v>
      </c>
      <c r="BB5315" s="91" t="s">
        <v>361</v>
      </c>
      <c r="BC5315" s="91" t="s">
        <v>9066</v>
      </c>
      <c r="BD5315" s="423" t="s">
        <v>1301</v>
      </c>
    </row>
    <row r="5316" spans="53:56" ht="15" x14ac:dyDescent="0.25">
      <c r="BA5316" s="91" t="s">
        <v>9187</v>
      </c>
      <c r="BB5316" s="91" t="s">
        <v>361</v>
      </c>
      <c r="BC5316" s="91" t="s">
        <v>9066</v>
      </c>
      <c r="BD5316" s="423" t="s">
        <v>1301</v>
      </c>
    </row>
    <row r="5317" spans="53:56" ht="15" x14ac:dyDescent="0.25">
      <c r="BA5317" s="90" t="s">
        <v>9188</v>
      </c>
      <c r="BB5317" s="90" t="s">
        <v>361</v>
      </c>
      <c r="BC5317" s="90" t="s">
        <v>9066</v>
      </c>
      <c r="BD5317" s="423" t="s">
        <v>1301</v>
      </c>
    </row>
    <row r="5318" spans="53:56" ht="15" x14ac:dyDescent="0.25">
      <c r="BA5318" s="91" t="s">
        <v>9189</v>
      </c>
      <c r="BB5318" s="91" t="s">
        <v>361</v>
      </c>
      <c r="BC5318" s="91" t="s">
        <v>9066</v>
      </c>
      <c r="BD5318" s="423" t="s">
        <v>1301</v>
      </c>
    </row>
    <row r="5319" spans="53:56" ht="15" x14ac:dyDescent="0.25">
      <c r="BA5319" s="90" t="s">
        <v>9190</v>
      </c>
      <c r="BB5319" s="90" t="s">
        <v>361</v>
      </c>
      <c r="BC5319" s="90" t="s">
        <v>9066</v>
      </c>
      <c r="BD5319" s="423" t="s">
        <v>1301</v>
      </c>
    </row>
    <row r="5320" spans="53:56" ht="15" x14ac:dyDescent="0.25">
      <c r="BA5320" s="90" t="s">
        <v>9191</v>
      </c>
      <c r="BB5320" s="90" t="s">
        <v>361</v>
      </c>
      <c r="BC5320" s="90" t="s">
        <v>9066</v>
      </c>
      <c r="BD5320" s="423" t="s">
        <v>1301</v>
      </c>
    </row>
    <row r="5321" spans="53:56" ht="15" x14ac:dyDescent="0.25">
      <c r="BA5321" s="91" t="s">
        <v>9192</v>
      </c>
      <c r="BB5321" s="91" t="s">
        <v>361</v>
      </c>
      <c r="BC5321" s="91" t="s">
        <v>9066</v>
      </c>
      <c r="BD5321" s="423" t="s">
        <v>1301</v>
      </c>
    </row>
    <row r="5322" spans="53:56" ht="15" x14ac:dyDescent="0.25">
      <c r="BA5322" s="90" t="s">
        <v>9193</v>
      </c>
      <c r="BB5322" s="90" t="s">
        <v>361</v>
      </c>
      <c r="BC5322" s="90" t="s">
        <v>9066</v>
      </c>
      <c r="BD5322" s="423" t="s">
        <v>1301</v>
      </c>
    </row>
    <row r="5323" spans="53:56" ht="15" x14ac:dyDescent="0.25">
      <c r="BA5323" s="91" t="s">
        <v>9194</v>
      </c>
      <c r="BB5323" s="91" t="s">
        <v>361</v>
      </c>
      <c r="BC5323" s="91" t="s">
        <v>9066</v>
      </c>
      <c r="BD5323" s="423" t="s">
        <v>1301</v>
      </c>
    </row>
    <row r="5324" spans="53:56" ht="15" x14ac:dyDescent="0.25">
      <c r="BA5324" s="91" t="s">
        <v>9195</v>
      </c>
      <c r="BB5324" s="91" t="s">
        <v>361</v>
      </c>
      <c r="BC5324" s="91" t="s">
        <v>9066</v>
      </c>
      <c r="BD5324" s="423" t="s">
        <v>1301</v>
      </c>
    </row>
    <row r="5325" spans="53:56" ht="15" x14ac:dyDescent="0.25">
      <c r="BA5325" s="90" t="s">
        <v>9196</v>
      </c>
      <c r="BB5325" s="90" t="s">
        <v>361</v>
      </c>
      <c r="BC5325" s="90" t="s">
        <v>9066</v>
      </c>
      <c r="BD5325" s="423" t="s">
        <v>1301</v>
      </c>
    </row>
    <row r="5326" spans="53:56" ht="15" x14ac:dyDescent="0.25">
      <c r="BA5326" s="91" t="s">
        <v>9197</v>
      </c>
      <c r="BB5326" s="91" t="s">
        <v>361</v>
      </c>
      <c r="BC5326" s="91" t="s">
        <v>9066</v>
      </c>
      <c r="BD5326" s="423" t="s">
        <v>1301</v>
      </c>
    </row>
    <row r="5327" spans="53:56" ht="15" x14ac:dyDescent="0.25">
      <c r="BA5327" s="90" t="s">
        <v>9198</v>
      </c>
      <c r="BB5327" s="90" t="s">
        <v>361</v>
      </c>
      <c r="BC5327" s="90" t="s">
        <v>9066</v>
      </c>
      <c r="BD5327" s="423" t="s">
        <v>1301</v>
      </c>
    </row>
    <row r="5328" spans="53:56" ht="15" x14ac:dyDescent="0.25">
      <c r="BA5328" s="90" t="s">
        <v>9199</v>
      </c>
      <c r="BB5328" s="90" t="s">
        <v>361</v>
      </c>
      <c r="BC5328" s="90" t="s">
        <v>9066</v>
      </c>
      <c r="BD5328" s="423" t="s">
        <v>1301</v>
      </c>
    </row>
    <row r="5329" spans="53:56" ht="15" x14ac:dyDescent="0.25">
      <c r="BA5329" s="91" t="s">
        <v>9200</v>
      </c>
      <c r="BB5329" s="91" t="s">
        <v>361</v>
      </c>
      <c r="BC5329" s="91" t="s">
        <v>9066</v>
      </c>
      <c r="BD5329" s="423" t="s">
        <v>1301</v>
      </c>
    </row>
    <row r="5330" spans="53:56" ht="15" x14ac:dyDescent="0.25">
      <c r="BA5330" s="90" t="s">
        <v>9201</v>
      </c>
      <c r="BB5330" s="90" t="s">
        <v>361</v>
      </c>
      <c r="BC5330" s="90" t="s">
        <v>9066</v>
      </c>
      <c r="BD5330" s="423" t="s">
        <v>1301</v>
      </c>
    </row>
    <row r="5331" spans="53:56" ht="15" x14ac:dyDescent="0.25">
      <c r="BA5331" s="91" t="s">
        <v>9202</v>
      </c>
      <c r="BB5331" s="91" t="s">
        <v>361</v>
      </c>
      <c r="BC5331" s="91" t="s">
        <v>9066</v>
      </c>
      <c r="BD5331" s="423" t="s">
        <v>1301</v>
      </c>
    </row>
    <row r="5332" spans="53:56" ht="15" x14ac:dyDescent="0.25">
      <c r="BA5332" s="91" t="s">
        <v>9203</v>
      </c>
      <c r="BB5332" s="91" t="s">
        <v>361</v>
      </c>
      <c r="BC5332" s="91" t="s">
        <v>9066</v>
      </c>
      <c r="BD5332" s="423" t="s">
        <v>1301</v>
      </c>
    </row>
    <row r="5333" spans="53:56" ht="15" x14ac:dyDescent="0.25">
      <c r="BA5333" s="90" t="s">
        <v>9204</v>
      </c>
      <c r="BB5333" s="90" t="s">
        <v>361</v>
      </c>
      <c r="BC5333" s="90" t="s">
        <v>9066</v>
      </c>
      <c r="BD5333" s="423" t="s">
        <v>1301</v>
      </c>
    </row>
    <row r="5334" spans="53:56" ht="15" x14ac:dyDescent="0.25">
      <c r="BA5334" s="91" t="s">
        <v>9205</v>
      </c>
      <c r="BB5334" s="91" t="s">
        <v>361</v>
      </c>
      <c r="BC5334" s="91" t="s">
        <v>9066</v>
      </c>
      <c r="BD5334" s="423" t="s">
        <v>1301</v>
      </c>
    </row>
    <row r="5335" spans="53:56" ht="15" x14ac:dyDescent="0.25">
      <c r="BA5335" s="90" t="s">
        <v>9206</v>
      </c>
      <c r="BB5335" s="90" t="s">
        <v>361</v>
      </c>
      <c r="BC5335" s="90" t="s">
        <v>9066</v>
      </c>
      <c r="BD5335" s="423" t="s">
        <v>1301</v>
      </c>
    </row>
    <row r="5336" spans="53:56" ht="15" x14ac:dyDescent="0.25">
      <c r="BA5336" s="90" t="s">
        <v>9207</v>
      </c>
      <c r="BB5336" s="90" t="s">
        <v>361</v>
      </c>
      <c r="BC5336" s="90" t="s">
        <v>9066</v>
      </c>
      <c r="BD5336" s="423" t="s">
        <v>1301</v>
      </c>
    </row>
    <row r="5337" spans="53:56" ht="15" x14ac:dyDescent="0.25">
      <c r="BA5337" s="91" t="s">
        <v>9208</v>
      </c>
      <c r="BB5337" s="91" t="s">
        <v>361</v>
      </c>
      <c r="BC5337" s="91" t="s">
        <v>9066</v>
      </c>
      <c r="BD5337" s="423" t="s">
        <v>1301</v>
      </c>
    </row>
    <row r="5338" spans="53:56" ht="15" x14ac:dyDescent="0.25">
      <c r="BA5338" s="90" t="s">
        <v>9209</v>
      </c>
      <c r="BB5338" s="90" t="s">
        <v>361</v>
      </c>
      <c r="BC5338" s="90" t="s">
        <v>9066</v>
      </c>
      <c r="BD5338" s="423" t="s">
        <v>1301</v>
      </c>
    </row>
    <row r="5339" spans="53:56" ht="15" x14ac:dyDescent="0.25">
      <c r="BA5339" s="90" t="s">
        <v>9210</v>
      </c>
      <c r="BB5339" s="90" t="s">
        <v>361</v>
      </c>
      <c r="BC5339" s="90" t="s">
        <v>9066</v>
      </c>
      <c r="BD5339" s="423" t="s">
        <v>1301</v>
      </c>
    </row>
    <row r="5340" spans="53:56" ht="15" x14ac:dyDescent="0.25">
      <c r="BA5340" s="91" t="s">
        <v>9211</v>
      </c>
      <c r="BB5340" s="91" t="s">
        <v>361</v>
      </c>
      <c r="BC5340" s="91" t="s">
        <v>9066</v>
      </c>
      <c r="BD5340" s="423" t="s">
        <v>1301</v>
      </c>
    </row>
    <row r="5341" spans="53:56" ht="15" x14ac:dyDescent="0.25">
      <c r="BA5341" s="91" t="s">
        <v>9212</v>
      </c>
      <c r="BB5341" s="91" t="s">
        <v>361</v>
      </c>
      <c r="BC5341" s="91" t="s">
        <v>9066</v>
      </c>
      <c r="BD5341" s="423" t="s">
        <v>1301</v>
      </c>
    </row>
    <row r="5342" spans="53:56" ht="15" x14ac:dyDescent="0.25">
      <c r="BA5342" s="90" t="s">
        <v>9213</v>
      </c>
      <c r="BB5342" s="90" t="s">
        <v>361</v>
      </c>
      <c r="BC5342" s="90" t="s">
        <v>9066</v>
      </c>
      <c r="BD5342" s="423" t="s">
        <v>1301</v>
      </c>
    </row>
    <row r="5343" spans="53:56" ht="15" x14ac:dyDescent="0.25">
      <c r="BA5343" s="91" t="s">
        <v>9214</v>
      </c>
      <c r="BB5343" s="91" t="s">
        <v>361</v>
      </c>
      <c r="BC5343" s="91" t="s">
        <v>9066</v>
      </c>
      <c r="BD5343" s="423" t="s">
        <v>1301</v>
      </c>
    </row>
    <row r="5344" spans="53:56" ht="15" x14ac:dyDescent="0.25">
      <c r="BA5344" s="90" t="s">
        <v>9215</v>
      </c>
      <c r="BB5344" s="90" t="s">
        <v>361</v>
      </c>
      <c r="BC5344" s="90" t="s">
        <v>9066</v>
      </c>
      <c r="BD5344" s="423" t="s">
        <v>1301</v>
      </c>
    </row>
    <row r="5345" spans="53:56" ht="15" x14ac:dyDescent="0.25">
      <c r="BA5345" s="90" t="s">
        <v>9216</v>
      </c>
      <c r="BB5345" s="90" t="s">
        <v>361</v>
      </c>
      <c r="BC5345" s="90" t="s">
        <v>9066</v>
      </c>
      <c r="BD5345" s="423" t="s">
        <v>1301</v>
      </c>
    </row>
    <row r="5346" spans="53:56" ht="15" x14ac:dyDescent="0.25">
      <c r="BA5346" s="91" t="s">
        <v>9217</v>
      </c>
      <c r="BB5346" s="91" t="s">
        <v>361</v>
      </c>
      <c r="BC5346" s="91" t="s">
        <v>9066</v>
      </c>
      <c r="BD5346" s="423" t="s">
        <v>1301</v>
      </c>
    </row>
    <row r="5347" spans="53:56" ht="15" x14ac:dyDescent="0.25">
      <c r="BA5347" s="90" t="s">
        <v>9218</v>
      </c>
      <c r="BB5347" s="90" t="s">
        <v>361</v>
      </c>
      <c r="BC5347" s="90" t="s">
        <v>9066</v>
      </c>
      <c r="BD5347" s="423" t="s">
        <v>1301</v>
      </c>
    </row>
    <row r="5348" spans="53:56" ht="15" x14ac:dyDescent="0.25">
      <c r="BA5348" s="91" t="s">
        <v>9219</v>
      </c>
      <c r="BB5348" s="91" t="s">
        <v>361</v>
      </c>
      <c r="BC5348" s="91" t="s">
        <v>9066</v>
      </c>
      <c r="BD5348" s="423" t="s">
        <v>1301</v>
      </c>
    </row>
    <row r="5349" spans="53:56" ht="15" x14ac:dyDescent="0.25">
      <c r="BA5349" s="91" t="s">
        <v>9220</v>
      </c>
      <c r="BB5349" s="91" t="s">
        <v>361</v>
      </c>
      <c r="BC5349" s="91" t="s">
        <v>9066</v>
      </c>
      <c r="BD5349" s="423" t="s">
        <v>1301</v>
      </c>
    </row>
    <row r="5350" spans="53:56" ht="15" x14ac:dyDescent="0.25">
      <c r="BA5350" s="90" t="s">
        <v>9221</v>
      </c>
      <c r="BB5350" s="90" t="s">
        <v>361</v>
      </c>
      <c r="BC5350" s="90" t="s">
        <v>9066</v>
      </c>
      <c r="BD5350" s="423" t="s">
        <v>1301</v>
      </c>
    </row>
    <row r="5351" spans="53:56" ht="15" x14ac:dyDescent="0.25">
      <c r="BA5351" s="91" t="s">
        <v>9222</v>
      </c>
      <c r="BB5351" s="91" t="s">
        <v>361</v>
      </c>
      <c r="BC5351" s="91" t="s">
        <v>9066</v>
      </c>
      <c r="BD5351" s="423" t="s">
        <v>1301</v>
      </c>
    </row>
    <row r="5352" spans="53:56" ht="15" x14ac:dyDescent="0.25">
      <c r="BA5352" s="90" t="s">
        <v>9223</v>
      </c>
      <c r="BB5352" s="90" t="s">
        <v>361</v>
      </c>
      <c r="BC5352" s="90" t="s">
        <v>9066</v>
      </c>
      <c r="BD5352" s="423" t="s">
        <v>1301</v>
      </c>
    </row>
    <row r="5353" spans="53:56" ht="15" x14ac:dyDescent="0.25">
      <c r="BA5353" s="91" t="s">
        <v>9224</v>
      </c>
      <c r="BB5353" s="91" t="s">
        <v>361</v>
      </c>
      <c r="BC5353" s="91" t="s">
        <v>9066</v>
      </c>
      <c r="BD5353" s="423" t="s">
        <v>1301</v>
      </c>
    </row>
    <row r="5354" spans="53:56" ht="15" x14ac:dyDescent="0.25">
      <c r="BA5354" s="90" t="s">
        <v>9225</v>
      </c>
      <c r="BB5354" s="90" t="s">
        <v>361</v>
      </c>
      <c r="BC5354" s="90" t="s">
        <v>9066</v>
      </c>
      <c r="BD5354" s="423" t="s">
        <v>1301</v>
      </c>
    </row>
    <row r="5355" spans="53:56" ht="15" x14ac:dyDescent="0.25">
      <c r="BA5355" s="91" t="s">
        <v>9226</v>
      </c>
      <c r="BB5355" s="91" t="s">
        <v>361</v>
      </c>
      <c r="BC5355" s="91" t="s">
        <v>9066</v>
      </c>
      <c r="BD5355" s="423" t="s">
        <v>1301</v>
      </c>
    </row>
    <row r="5356" spans="53:56" ht="15" x14ac:dyDescent="0.25">
      <c r="BA5356" s="90" t="s">
        <v>9227</v>
      </c>
      <c r="BB5356" s="90" t="s">
        <v>361</v>
      </c>
      <c r="BC5356" s="90" t="s">
        <v>9073</v>
      </c>
      <c r="BD5356" s="423" t="s">
        <v>1301</v>
      </c>
    </row>
    <row r="5357" spans="53:56" ht="15" x14ac:dyDescent="0.25">
      <c r="BA5357" s="91" t="s">
        <v>9228</v>
      </c>
      <c r="BB5357" s="91" t="s">
        <v>361</v>
      </c>
      <c r="BC5357" s="91" t="s">
        <v>9073</v>
      </c>
      <c r="BD5357" s="423" t="s">
        <v>1301</v>
      </c>
    </row>
    <row r="5358" spans="53:56" ht="15" x14ac:dyDescent="0.25">
      <c r="BA5358" s="90" t="s">
        <v>9229</v>
      </c>
      <c r="BB5358" s="90" t="s">
        <v>361</v>
      </c>
      <c r="BC5358" s="90" t="s">
        <v>9073</v>
      </c>
      <c r="BD5358" s="423" t="s">
        <v>1301</v>
      </c>
    </row>
    <row r="5359" spans="53:56" ht="15" x14ac:dyDescent="0.25">
      <c r="BA5359" s="91" t="s">
        <v>9230</v>
      </c>
      <c r="BB5359" s="91" t="s">
        <v>361</v>
      </c>
      <c r="BC5359" s="91" t="s">
        <v>9073</v>
      </c>
      <c r="BD5359" s="423" t="s">
        <v>1301</v>
      </c>
    </row>
    <row r="5360" spans="53:56" ht="15" x14ac:dyDescent="0.25">
      <c r="BA5360" s="90" t="s">
        <v>9231</v>
      </c>
      <c r="BB5360" s="90" t="s">
        <v>361</v>
      </c>
      <c r="BC5360" s="90" t="s">
        <v>9073</v>
      </c>
      <c r="BD5360" s="423" t="s">
        <v>1301</v>
      </c>
    </row>
    <row r="5361" spans="53:56" ht="15" x14ac:dyDescent="0.25">
      <c r="BA5361" s="91" t="s">
        <v>9232</v>
      </c>
      <c r="BB5361" s="91" t="s">
        <v>361</v>
      </c>
      <c r="BC5361" s="91" t="s">
        <v>9073</v>
      </c>
      <c r="BD5361" s="423" t="s">
        <v>1301</v>
      </c>
    </row>
    <row r="5362" spans="53:56" ht="15" x14ac:dyDescent="0.25">
      <c r="BA5362" s="90" t="s">
        <v>9233</v>
      </c>
      <c r="BB5362" s="90" t="s">
        <v>361</v>
      </c>
      <c r="BC5362" s="90" t="s">
        <v>9234</v>
      </c>
      <c r="BD5362" s="423" t="s">
        <v>1301</v>
      </c>
    </row>
    <row r="5363" spans="53:56" ht="15" x14ac:dyDescent="0.25">
      <c r="BA5363" s="91" t="s">
        <v>9235</v>
      </c>
      <c r="BB5363" s="91" t="s">
        <v>361</v>
      </c>
      <c r="BC5363" s="91" t="s">
        <v>4951</v>
      </c>
      <c r="BD5363" s="423" t="s">
        <v>1301</v>
      </c>
    </row>
    <row r="5364" spans="53:56" ht="15" x14ac:dyDescent="0.25">
      <c r="BA5364" s="90" t="s">
        <v>9236</v>
      </c>
      <c r="BB5364" s="90" t="s">
        <v>361</v>
      </c>
      <c r="BC5364" s="90" t="s">
        <v>8678</v>
      </c>
      <c r="BD5364" s="423" t="s">
        <v>1301</v>
      </c>
    </row>
    <row r="5365" spans="53:56" ht="15" x14ac:dyDescent="0.25">
      <c r="BA5365" s="91" t="s">
        <v>9237</v>
      </c>
      <c r="BB5365" s="91" t="s">
        <v>361</v>
      </c>
      <c r="BC5365" s="91" t="s">
        <v>9238</v>
      </c>
      <c r="BD5365" s="423" t="s">
        <v>1301</v>
      </c>
    </row>
    <row r="5366" spans="53:56" ht="15" x14ac:dyDescent="0.25">
      <c r="BA5366" s="90" t="s">
        <v>9239</v>
      </c>
      <c r="BB5366" s="90" t="s">
        <v>361</v>
      </c>
      <c r="BC5366" s="90" t="s">
        <v>9240</v>
      </c>
      <c r="BD5366" s="423" t="s">
        <v>1301</v>
      </c>
    </row>
    <row r="5367" spans="53:56" ht="15" x14ac:dyDescent="0.25">
      <c r="BA5367" s="91" t="s">
        <v>9241</v>
      </c>
      <c r="BB5367" s="91" t="s">
        <v>361</v>
      </c>
      <c r="BC5367" s="91" t="s">
        <v>9068</v>
      </c>
      <c r="BD5367" s="423" t="s">
        <v>1301</v>
      </c>
    </row>
    <row r="5368" spans="53:56" ht="15" x14ac:dyDescent="0.25">
      <c r="BA5368" s="90" t="s">
        <v>9242</v>
      </c>
      <c r="BB5368" s="90" t="s">
        <v>361</v>
      </c>
      <c r="BC5368" s="90" t="s">
        <v>9240</v>
      </c>
      <c r="BD5368" s="423" t="s">
        <v>1301</v>
      </c>
    </row>
    <row r="5369" spans="53:56" ht="15" x14ac:dyDescent="0.25">
      <c r="BA5369" s="91" t="s">
        <v>9243</v>
      </c>
      <c r="BB5369" s="91" t="s">
        <v>361</v>
      </c>
      <c r="BC5369" s="91" t="s">
        <v>9234</v>
      </c>
      <c r="BD5369" s="423" t="s">
        <v>1301</v>
      </c>
    </row>
    <row r="5370" spans="53:56" ht="15" x14ac:dyDescent="0.25">
      <c r="BA5370" s="90" t="s">
        <v>9244</v>
      </c>
      <c r="BB5370" s="90" t="s">
        <v>361</v>
      </c>
      <c r="BC5370" s="90" t="s">
        <v>9068</v>
      </c>
      <c r="BD5370" s="423" t="s">
        <v>1301</v>
      </c>
    </row>
    <row r="5371" spans="53:56" ht="15" x14ac:dyDescent="0.25">
      <c r="BA5371" s="91" t="s">
        <v>9245</v>
      </c>
      <c r="BB5371" s="91" t="s">
        <v>361</v>
      </c>
      <c r="BC5371" s="91" t="s">
        <v>9238</v>
      </c>
      <c r="BD5371" s="423" t="s">
        <v>1301</v>
      </c>
    </row>
    <row r="5372" spans="53:56" ht="15" x14ac:dyDescent="0.25">
      <c r="BA5372" s="90" t="s">
        <v>9246</v>
      </c>
      <c r="BB5372" s="90" t="s">
        <v>361</v>
      </c>
      <c r="BC5372" s="90" t="s">
        <v>9247</v>
      </c>
      <c r="BD5372" s="423" t="s">
        <v>1301</v>
      </c>
    </row>
    <row r="5373" spans="53:56" ht="15" x14ac:dyDescent="0.25">
      <c r="BA5373" s="91" t="s">
        <v>9248</v>
      </c>
      <c r="BB5373" s="91" t="s">
        <v>361</v>
      </c>
      <c r="BC5373" s="91" t="s">
        <v>9247</v>
      </c>
      <c r="BD5373" s="423" t="s">
        <v>1301</v>
      </c>
    </row>
    <row r="5374" spans="53:56" ht="15" x14ac:dyDescent="0.25">
      <c r="BA5374" s="90" t="s">
        <v>9249</v>
      </c>
      <c r="BB5374" s="90" t="s">
        <v>361</v>
      </c>
      <c r="BC5374" s="90" t="s">
        <v>9075</v>
      </c>
      <c r="BD5374" s="423" t="s">
        <v>1301</v>
      </c>
    </row>
    <row r="5375" spans="53:56" ht="15" x14ac:dyDescent="0.25">
      <c r="BA5375" s="91" t="s">
        <v>9250</v>
      </c>
      <c r="BB5375" s="91" t="s">
        <v>361</v>
      </c>
      <c r="BC5375" s="91" t="s">
        <v>9234</v>
      </c>
      <c r="BD5375" s="423" t="s">
        <v>1301</v>
      </c>
    </row>
    <row r="5376" spans="53:56" ht="15" x14ac:dyDescent="0.25">
      <c r="BA5376" s="90" t="s">
        <v>9251</v>
      </c>
      <c r="BB5376" s="90" t="s">
        <v>361</v>
      </c>
      <c r="BC5376" s="90" t="s">
        <v>4951</v>
      </c>
      <c r="BD5376" s="423" t="s">
        <v>1301</v>
      </c>
    </row>
    <row r="5377" spans="53:56" ht="15" x14ac:dyDescent="0.25">
      <c r="BA5377" s="91" t="s">
        <v>9252</v>
      </c>
      <c r="BB5377" s="91" t="s">
        <v>361</v>
      </c>
      <c r="BC5377" s="91" t="s">
        <v>9234</v>
      </c>
      <c r="BD5377" s="423" t="s">
        <v>1301</v>
      </c>
    </row>
    <row r="5378" spans="53:56" ht="15" x14ac:dyDescent="0.25">
      <c r="BA5378" s="91" t="s">
        <v>9253</v>
      </c>
      <c r="BB5378" s="91" t="s">
        <v>361</v>
      </c>
      <c r="BC5378" s="91" t="s">
        <v>9247</v>
      </c>
      <c r="BD5378" s="423" t="s">
        <v>1301</v>
      </c>
    </row>
    <row r="5379" spans="53:56" ht="15" x14ac:dyDescent="0.25">
      <c r="BA5379" s="91" t="s">
        <v>9254</v>
      </c>
      <c r="BB5379" s="91" t="s">
        <v>361</v>
      </c>
      <c r="BC5379" s="91" t="s">
        <v>8678</v>
      </c>
      <c r="BD5379" s="423" t="s">
        <v>1301</v>
      </c>
    </row>
    <row r="5380" spans="53:56" ht="15" x14ac:dyDescent="0.25">
      <c r="BA5380" s="91" t="s">
        <v>9255</v>
      </c>
      <c r="BB5380" s="91" t="s">
        <v>361</v>
      </c>
      <c r="BC5380" s="91" t="s">
        <v>9238</v>
      </c>
      <c r="BD5380" s="423" t="s">
        <v>1301</v>
      </c>
    </row>
    <row r="5381" spans="53:56" ht="15" x14ac:dyDescent="0.25">
      <c r="BA5381" s="90" t="s">
        <v>9256</v>
      </c>
      <c r="BB5381" s="90" t="s">
        <v>361</v>
      </c>
      <c r="BC5381" s="90" t="s">
        <v>9238</v>
      </c>
      <c r="BD5381" s="423" t="s">
        <v>1301</v>
      </c>
    </row>
    <row r="5382" spans="53:56" ht="15" x14ac:dyDescent="0.25">
      <c r="BA5382" s="91" t="s">
        <v>9257</v>
      </c>
      <c r="BB5382" s="91" t="s">
        <v>361</v>
      </c>
      <c r="BC5382" s="91" t="s">
        <v>9240</v>
      </c>
      <c r="BD5382" s="423" t="s">
        <v>1301</v>
      </c>
    </row>
    <row r="5383" spans="53:56" ht="15" x14ac:dyDescent="0.25">
      <c r="BA5383" s="90" t="s">
        <v>9258</v>
      </c>
      <c r="BB5383" s="90" t="s">
        <v>361</v>
      </c>
      <c r="BC5383" s="90" t="s">
        <v>4951</v>
      </c>
      <c r="BD5383" s="423" t="s">
        <v>1301</v>
      </c>
    </row>
    <row r="5384" spans="53:56" ht="15" x14ac:dyDescent="0.25">
      <c r="BA5384" s="91" t="s">
        <v>9259</v>
      </c>
      <c r="BB5384" s="91" t="s">
        <v>361</v>
      </c>
      <c r="BC5384" s="91" t="s">
        <v>9247</v>
      </c>
      <c r="BD5384" s="423" t="s">
        <v>1301</v>
      </c>
    </row>
    <row r="5385" spans="53:56" ht="15" x14ac:dyDescent="0.25">
      <c r="BA5385" s="90" t="s">
        <v>9260</v>
      </c>
      <c r="BB5385" s="90" t="s">
        <v>361</v>
      </c>
      <c r="BC5385" s="90" t="s">
        <v>8678</v>
      </c>
      <c r="BD5385" s="423" t="s">
        <v>1301</v>
      </c>
    </row>
    <row r="5386" spans="53:56" ht="15" x14ac:dyDescent="0.25">
      <c r="BA5386" s="91" t="s">
        <v>9261</v>
      </c>
      <c r="BB5386" s="91" t="s">
        <v>361</v>
      </c>
      <c r="BC5386" s="91" t="s">
        <v>9234</v>
      </c>
      <c r="BD5386" s="423" t="s">
        <v>1301</v>
      </c>
    </row>
    <row r="5387" spans="53:56" ht="15" x14ac:dyDescent="0.25">
      <c r="BA5387" s="90" t="s">
        <v>9262</v>
      </c>
      <c r="BB5387" s="90" t="s">
        <v>361</v>
      </c>
      <c r="BC5387" s="90" t="s">
        <v>8678</v>
      </c>
      <c r="BD5387" s="423" t="s">
        <v>1301</v>
      </c>
    </row>
    <row r="5388" spans="53:56" ht="15" x14ac:dyDescent="0.25">
      <c r="BA5388" s="91" t="s">
        <v>9263</v>
      </c>
      <c r="BB5388" s="91" t="s">
        <v>361</v>
      </c>
      <c r="BC5388" s="91" t="s">
        <v>9234</v>
      </c>
      <c r="BD5388" s="423" t="s">
        <v>1301</v>
      </c>
    </row>
    <row r="5389" spans="53:56" ht="15" x14ac:dyDescent="0.25">
      <c r="BA5389" s="90" t="s">
        <v>9264</v>
      </c>
      <c r="BB5389" s="90" t="s">
        <v>361</v>
      </c>
      <c r="BC5389" s="90" t="s">
        <v>4951</v>
      </c>
      <c r="BD5389" s="423" t="s">
        <v>1301</v>
      </c>
    </row>
    <row r="5390" spans="53:56" ht="15" x14ac:dyDescent="0.25">
      <c r="BA5390" s="91" t="s">
        <v>9265</v>
      </c>
      <c r="BB5390" s="91" t="s">
        <v>361</v>
      </c>
      <c r="BC5390" s="91" t="s">
        <v>9247</v>
      </c>
      <c r="BD5390" s="423" t="s">
        <v>1301</v>
      </c>
    </row>
    <row r="5391" spans="53:56" ht="15" x14ac:dyDescent="0.25">
      <c r="BA5391" s="90" t="s">
        <v>9266</v>
      </c>
      <c r="BB5391" s="90" t="s">
        <v>361</v>
      </c>
      <c r="BC5391" s="90" t="s">
        <v>9238</v>
      </c>
      <c r="BD5391" s="423" t="s">
        <v>1301</v>
      </c>
    </row>
    <row r="5392" spans="53:56" ht="15" x14ac:dyDescent="0.25">
      <c r="BA5392" s="91" t="s">
        <v>9267</v>
      </c>
      <c r="BB5392" s="91" t="s">
        <v>361</v>
      </c>
      <c r="BC5392" s="91" t="s">
        <v>9247</v>
      </c>
      <c r="BD5392" s="423" t="s">
        <v>1301</v>
      </c>
    </row>
    <row r="5393" spans="53:56" ht="15" x14ac:dyDescent="0.25">
      <c r="BA5393" s="90" t="s">
        <v>9268</v>
      </c>
      <c r="BB5393" s="90" t="s">
        <v>361</v>
      </c>
      <c r="BC5393" s="90" t="s">
        <v>9247</v>
      </c>
      <c r="BD5393" s="423" t="s">
        <v>1301</v>
      </c>
    </row>
    <row r="5394" spans="53:56" ht="15" x14ac:dyDescent="0.25">
      <c r="BA5394" s="91" t="s">
        <v>9269</v>
      </c>
      <c r="BB5394" s="91" t="s">
        <v>361</v>
      </c>
      <c r="BC5394" s="91" t="s">
        <v>9238</v>
      </c>
      <c r="BD5394" s="423" t="s">
        <v>1301</v>
      </c>
    </row>
    <row r="5395" spans="53:56" ht="15" x14ac:dyDescent="0.25">
      <c r="BA5395" s="90" t="s">
        <v>9270</v>
      </c>
      <c r="BB5395" s="90" t="s">
        <v>361</v>
      </c>
      <c r="BC5395" s="90" t="s">
        <v>9247</v>
      </c>
      <c r="BD5395" s="423" t="s">
        <v>1301</v>
      </c>
    </row>
    <row r="5396" spans="53:56" ht="15" x14ac:dyDescent="0.25">
      <c r="BA5396" s="91" t="s">
        <v>9271</v>
      </c>
      <c r="BB5396" s="91" t="s">
        <v>361</v>
      </c>
      <c r="BC5396" s="91" t="s">
        <v>9234</v>
      </c>
      <c r="BD5396" s="423" t="s">
        <v>1301</v>
      </c>
    </row>
    <row r="5397" spans="53:56" ht="15" x14ac:dyDescent="0.25">
      <c r="BA5397" s="90" t="s">
        <v>9272</v>
      </c>
      <c r="BB5397" s="90" t="s">
        <v>361</v>
      </c>
      <c r="BC5397" s="90" t="s">
        <v>9238</v>
      </c>
      <c r="BD5397" s="423" t="s">
        <v>1301</v>
      </c>
    </row>
    <row r="5398" spans="53:56" ht="15" x14ac:dyDescent="0.25">
      <c r="BA5398" s="91" t="s">
        <v>9273</v>
      </c>
      <c r="BB5398" s="91" t="s">
        <v>361</v>
      </c>
      <c r="BC5398" s="91" t="s">
        <v>9234</v>
      </c>
      <c r="BD5398" s="423" t="s">
        <v>1301</v>
      </c>
    </row>
    <row r="5399" spans="53:56" ht="15" x14ac:dyDescent="0.25">
      <c r="BA5399" s="90" t="s">
        <v>9274</v>
      </c>
      <c r="BB5399" s="90" t="s">
        <v>361</v>
      </c>
      <c r="BC5399" s="90" t="s">
        <v>9234</v>
      </c>
      <c r="BD5399" s="423" t="s">
        <v>1301</v>
      </c>
    </row>
    <row r="5400" spans="53:56" ht="15" x14ac:dyDescent="0.25">
      <c r="BA5400" s="91" t="s">
        <v>9275</v>
      </c>
      <c r="BB5400" s="91" t="s">
        <v>361</v>
      </c>
      <c r="BC5400" s="91" t="s">
        <v>9247</v>
      </c>
      <c r="BD5400" s="423" t="s">
        <v>1301</v>
      </c>
    </row>
    <row r="5401" spans="53:56" ht="15" x14ac:dyDescent="0.25">
      <c r="BA5401" s="90" t="s">
        <v>9276</v>
      </c>
      <c r="BB5401" s="90" t="s">
        <v>361</v>
      </c>
      <c r="BC5401" s="90" t="s">
        <v>4951</v>
      </c>
      <c r="BD5401" s="423" t="s">
        <v>1301</v>
      </c>
    </row>
    <row r="5402" spans="53:56" ht="15" x14ac:dyDescent="0.25">
      <c r="BA5402" s="91" t="s">
        <v>9277</v>
      </c>
      <c r="BB5402" s="91" t="s">
        <v>361</v>
      </c>
      <c r="BC5402" s="91" t="s">
        <v>9247</v>
      </c>
      <c r="BD5402" s="423" t="s">
        <v>1301</v>
      </c>
    </row>
    <row r="5403" spans="53:56" ht="15" x14ac:dyDescent="0.25">
      <c r="BA5403" s="90" t="s">
        <v>9278</v>
      </c>
      <c r="BB5403" s="90" t="s">
        <v>361</v>
      </c>
      <c r="BC5403" s="90" t="s">
        <v>9234</v>
      </c>
      <c r="BD5403" s="423" t="s">
        <v>1301</v>
      </c>
    </row>
    <row r="5404" spans="53:56" ht="15" x14ac:dyDescent="0.25">
      <c r="BA5404" s="91" t="s">
        <v>9279</v>
      </c>
      <c r="BB5404" s="91" t="s">
        <v>361</v>
      </c>
      <c r="BC5404" s="91" t="s">
        <v>9234</v>
      </c>
      <c r="BD5404" s="423" t="s">
        <v>1301</v>
      </c>
    </row>
    <row r="5405" spans="53:56" ht="15" x14ac:dyDescent="0.25">
      <c r="BA5405" s="90" t="s">
        <v>9280</v>
      </c>
      <c r="BB5405" s="90" t="s">
        <v>361</v>
      </c>
      <c r="BC5405" s="90" t="s">
        <v>9247</v>
      </c>
      <c r="BD5405" s="423" t="s">
        <v>1301</v>
      </c>
    </row>
    <row r="5406" spans="53:56" ht="15" x14ac:dyDescent="0.25">
      <c r="BA5406" s="91" t="s">
        <v>9281</v>
      </c>
      <c r="BB5406" s="91" t="s">
        <v>361</v>
      </c>
      <c r="BC5406" s="91" t="s">
        <v>4951</v>
      </c>
      <c r="BD5406" s="423" t="s">
        <v>1301</v>
      </c>
    </row>
    <row r="5407" spans="53:56" ht="15" x14ac:dyDescent="0.25">
      <c r="BA5407" s="90" t="s">
        <v>9282</v>
      </c>
      <c r="BB5407" s="90" t="s">
        <v>361</v>
      </c>
      <c r="BC5407" s="90" t="s">
        <v>4951</v>
      </c>
      <c r="BD5407" s="423" t="s">
        <v>1301</v>
      </c>
    </row>
    <row r="5408" spans="53:56" ht="15" x14ac:dyDescent="0.25">
      <c r="BA5408" s="91" t="s">
        <v>9283</v>
      </c>
      <c r="BB5408" s="91" t="s">
        <v>361</v>
      </c>
      <c r="BC5408" s="91" t="s">
        <v>9240</v>
      </c>
      <c r="BD5408" s="423" t="s">
        <v>1301</v>
      </c>
    </row>
    <row r="5409" spans="53:56" ht="15" x14ac:dyDescent="0.25">
      <c r="BA5409" s="90" t="s">
        <v>9284</v>
      </c>
      <c r="BB5409" s="90" t="s">
        <v>361</v>
      </c>
      <c r="BC5409" s="90" t="s">
        <v>4951</v>
      </c>
      <c r="BD5409" s="423" t="s">
        <v>1301</v>
      </c>
    </row>
    <row r="5410" spans="53:56" ht="15" x14ac:dyDescent="0.25">
      <c r="BA5410" s="91" t="s">
        <v>9285</v>
      </c>
      <c r="BB5410" s="91" t="s">
        <v>361</v>
      </c>
      <c r="BC5410" s="91" t="s">
        <v>9238</v>
      </c>
      <c r="BD5410" s="423" t="s">
        <v>1301</v>
      </c>
    </row>
    <row r="5411" spans="53:56" ht="15" x14ac:dyDescent="0.25">
      <c r="BA5411" s="90" t="s">
        <v>9286</v>
      </c>
      <c r="BB5411" s="90" t="s">
        <v>361</v>
      </c>
      <c r="BC5411" s="90" t="s">
        <v>9238</v>
      </c>
      <c r="BD5411" s="423" t="s">
        <v>1301</v>
      </c>
    </row>
    <row r="5412" spans="53:56" ht="15" x14ac:dyDescent="0.25">
      <c r="BA5412" s="91" t="s">
        <v>9287</v>
      </c>
      <c r="BB5412" s="91" t="s">
        <v>361</v>
      </c>
      <c r="BC5412" s="91" t="s">
        <v>9068</v>
      </c>
      <c r="BD5412" s="423" t="s">
        <v>1301</v>
      </c>
    </row>
    <row r="5413" spans="53:56" ht="15" x14ac:dyDescent="0.25">
      <c r="BA5413" s="90" t="s">
        <v>9288</v>
      </c>
      <c r="BB5413" s="90" t="s">
        <v>361</v>
      </c>
      <c r="BC5413" s="90" t="s">
        <v>9238</v>
      </c>
      <c r="BD5413" s="423" t="s">
        <v>1301</v>
      </c>
    </row>
    <row r="5414" spans="53:56" ht="15" x14ac:dyDescent="0.25">
      <c r="BA5414" s="91" t="s">
        <v>9289</v>
      </c>
      <c r="BB5414" s="91" t="s">
        <v>361</v>
      </c>
      <c r="BC5414" s="91" t="s">
        <v>9238</v>
      </c>
      <c r="BD5414" s="423" t="s">
        <v>1301</v>
      </c>
    </row>
    <row r="5415" spans="53:56" ht="15" x14ac:dyDescent="0.25">
      <c r="BA5415" s="90" t="s">
        <v>9290</v>
      </c>
      <c r="BB5415" s="90" t="s">
        <v>361</v>
      </c>
      <c r="BC5415" s="90" t="s">
        <v>9238</v>
      </c>
      <c r="BD5415" s="423" t="s">
        <v>1301</v>
      </c>
    </row>
    <row r="5416" spans="53:56" ht="15" x14ac:dyDescent="0.25">
      <c r="BA5416" s="90" t="s">
        <v>9291</v>
      </c>
      <c r="BB5416" s="90" t="s">
        <v>361</v>
      </c>
      <c r="BC5416" s="90" t="s">
        <v>9238</v>
      </c>
      <c r="BD5416" s="423" t="s">
        <v>1301</v>
      </c>
    </row>
    <row r="5417" spans="53:56" ht="15" x14ac:dyDescent="0.25">
      <c r="BA5417" s="91" t="s">
        <v>9292</v>
      </c>
      <c r="BB5417" s="91" t="s">
        <v>361</v>
      </c>
      <c r="BC5417" s="91" t="s">
        <v>8678</v>
      </c>
      <c r="BD5417" s="423" t="s">
        <v>1301</v>
      </c>
    </row>
    <row r="5418" spans="53:56" ht="15" x14ac:dyDescent="0.25">
      <c r="BA5418" s="90" t="s">
        <v>9293</v>
      </c>
      <c r="BB5418" s="90" t="s">
        <v>361</v>
      </c>
      <c r="BC5418" s="90" t="s">
        <v>8678</v>
      </c>
      <c r="BD5418" s="423" t="s">
        <v>1301</v>
      </c>
    </row>
    <row r="5419" spans="53:56" ht="15" x14ac:dyDescent="0.25">
      <c r="BA5419" s="91" t="s">
        <v>9294</v>
      </c>
      <c r="BB5419" s="91" t="s">
        <v>361</v>
      </c>
      <c r="BC5419" s="91" t="s">
        <v>9247</v>
      </c>
      <c r="BD5419" s="423" t="s">
        <v>1301</v>
      </c>
    </row>
    <row r="5420" spans="53:56" ht="15" x14ac:dyDescent="0.25">
      <c r="BA5420" s="90" t="s">
        <v>9295</v>
      </c>
      <c r="BB5420" s="90" t="s">
        <v>361</v>
      </c>
      <c r="BC5420" s="90" t="s">
        <v>8678</v>
      </c>
      <c r="BD5420" s="423" t="s">
        <v>1301</v>
      </c>
    </row>
    <row r="5421" spans="53:56" ht="15" x14ac:dyDescent="0.25">
      <c r="BA5421" s="91" t="s">
        <v>9296</v>
      </c>
      <c r="BB5421" s="91" t="s">
        <v>361</v>
      </c>
      <c r="BC5421" s="91" t="s">
        <v>9234</v>
      </c>
      <c r="BD5421" s="423" t="s">
        <v>1301</v>
      </c>
    </row>
    <row r="5422" spans="53:56" ht="15" x14ac:dyDescent="0.25">
      <c r="BA5422" s="90" t="s">
        <v>9297</v>
      </c>
      <c r="BB5422" s="90" t="s">
        <v>361</v>
      </c>
      <c r="BC5422" s="90" t="s">
        <v>9240</v>
      </c>
      <c r="BD5422" s="423" t="s">
        <v>1301</v>
      </c>
    </row>
    <row r="5423" spans="53:56" ht="15" x14ac:dyDescent="0.25">
      <c r="BA5423" s="91" t="s">
        <v>9298</v>
      </c>
      <c r="BB5423" s="91" t="s">
        <v>361</v>
      </c>
      <c r="BC5423" s="91" t="s">
        <v>4951</v>
      </c>
      <c r="BD5423" s="423" t="s">
        <v>1301</v>
      </c>
    </row>
    <row r="5424" spans="53:56" ht="15" x14ac:dyDescent="0.25">
      <c r="BA5424" s="90" t="s">
        <v>9299</v>
      </c>
      <c r="BB5424" s="90" t="s">
        <v>361</v>
      </c>
      <c r="BC5424" s="90" t="s">
        <v>9238</v>
      </c>
      <c r="BD5424" s="423" t="s">
        <v>1301</v>
      </c>
    </row>
    <row r="5425" spans="53:56" ht="15" x14ac:dyDescent="0.25">
      <c r="BA5425" s="91" t="s">
        <v>9300</v>
      </c>
      <c r="BB5425" s="91" t="s">
        <v>361</v>
      </c>
      <c r="BC5425" s="91" t="s">
        <v>9234</v>
      </c>
      <c r="BD5425" s="423" t="s">
        <v>1301</v>
      </c>
    </row>
    <row r="5426" spans="53:56" ht="15" x14ac:dyDescent="0.25">
      <c r="BA5426" s="90" t="s">
        <v>9301</v>
      </c>
      <c r="BB5426" s="90" t="s">
        <v>361</v>
      </c>
      <c r="BC5426" s="90" t="s">
        <v>9247</v>
      </c>
      <c r="BD5426" s="423" t="s">
        <v>1301</v>
      </c>
    </row>
    <row r="5427" spans="53:56" ht="15" x14ac:dyDescent="0.25">
      <c r="BA5427" s="90" t="s">
        <v>9302</v>
      </c>
      <c r="BB5427" s="90" t="s">
        <v>361</v>
      </c>
      <c r="BC5427" s="90" t="s">
        <v>8678</v>
      </c>
      <c r="BD5427" s="423" t="s">
        <v>1301</v>
      </c>
    </row>
    <row r="5428" spans="53:56" ht="15" x14ac:dyDescent="0.25">
      <c r="BA5428" s="91" t="s">
        <v>9303</v>
      </c>
      <c r="BB5428" s="91" t="s">
        <v>361</v>
      </c>
      <c r="BC5428" s="91" t="s">
        <v>9234</v>
      </c>
      <c r="BD5428" s="423" t="s">
        <v>1301</v>
      </c>
    </row>
    <row r="5429" spans="53:56" ht="15" x14ac:dyDescent="0.25">
      <c r="BA5429" s="90" t="s">
        <v>9304</v>
      </c>
      <c r="BB5429" s="90" t="s">
        <v>361</v>
      </c>
      <c r="BC5429" s="90" t="s">
        <v>9234</v>
      </c>
      <c r="BD5429" s="423" t="s">
        <v>1301</v>
      </c>
    </row>
    <row r="5430" spans="53:56" ht="15" x14ac:dyDescent="0.25">
      <c r="BA5430" s="91" t="s">
        <v>9305</v>
      </c>
      <c r="BB5430" s="91" t="s">
        <v>361</v>
      </c>
      <c r="BC5430" s="91" t="s">
        <v>8678</v>
      </c>
      <c r="BD5430" s="423" t="s">
        <v>1301</v>
      </c>
    </row>
    <row r="5431" spans="53:56" ht="15" x14ac:dyDescent="0.25">
      <c r="BA5431" s="91" t="s">
        <v>9306</v>
      </c>
      <c r="BB5431" s="91" t="s">
        <v>361</v>
      </c>
      <c r="BC5431" s="91" t="s">
        <v>9238</v>
      </c>
      <c r="BD5431" s="423" t="s">
        <v>1301</v>
      </c>
    </row>
    <row r="5432" spans="53:56" ht="15" x14ac:dyDescent="0.25">
      <c r="BA5432" s="90" t="s">
        <v>9307</v>
      </c>
      <c r="BB5432" s="90" t="s">
        <v>361</v>
      </c>
      <c r="BC5432" s="90" t="s">
        <v>9247</v>
      </c>
      <c r="BD5432" s="423" t="s">
        <v>1301</v>
      </c>
    </row>
    <row r="5433" spans="53:56" ht="15" x14ac:dyDescent="0.25">
      <c r="BA5433" s="91" t="s">
        <v>9308</v>
      </c>
      <c r="BB5433" s="91" t="s">
        <v>361</v>
      </c>
      <c r="BC5433" s="91" t="s">
        <v>8678</v>
      </c>
      <c r="BD5433" s="423" t="s">
        <v>1301</v>
      </c>
    </row>
    <row r="5434" spans="53:56" ht="15" x14ac:dyDescent="0.25">
      <c r="BA5434" s="90" t="s">
        <v>9309</v>
      </c>
      <c r="BB5434" s="90" t="s">
        <v>361</v>
      </c>
      <c r="BC5434" s="90" t="s">
        <v>8678</v>
      </c>
      <c r="BD5434" s="423" t="s">
        <v>1301</v>
      </c>
    </row>
    <row r="5435" spans="53:56" ht="15" x14ac:dyDescent="0.25">
      <c r="BA5435" s="90" t="s">
        <v>9310</v>
      </c>
      <c r="BB5435" s="90" t="s">
        <v>361</v>
      </c>
      <c r="BC5435" s="90" t="s">
        <v>8615</v>
      </c>
      <c r="BD5435" s="423" t="s">
        <v>1301</v>
      </c>
    </row>
    <row r="5436" spans="53:56" ht="15" x14ac:dyDescent="0.25">
      <c r="BA5436" s="91" t="s">
        <v>9311</v>
      </c>
      <c r="BB5436" s="91" t="s">
        <v>361</v>
      </c>
      <c r="BC5436" s="91" t="s">
        <v>8678</v>
      </c>
      <c r="BD5436" s="423" t="s">
        <v>1301</v>
      </c>
    </row>
    <row r="5437" spans="53:56" ht="15" x14ac:dyDescent="0.25">
      <c r="BA5437" s="90" t="s">
        <v>9312</v>
      </c>
      <c r="BB5437" s="90" t="s">
        <v>361</v>
      </c>
      <c r="BC5437" s="90" t="s">
        <v>9068</v>
      </c>
      <c r="BD5437" s="423" t="s">
        <v>1301</v>
      </c>
    </row>
    <row r="5438" spans="53:56" ht="15" x14ac:dyDescent="0.25">
      <c r="BA5438" s="91" t="s">
        <v>9313</v>
      </c>
      <c r="BB5438" s="91" t="s">
        <v>361</v>
      </c>
      <c r="BC5438" s="91" t="s">
        <v>9234</v>
      </c>
      <c r="BD5438" s="423" t="s">
        <v>1301</v>
      </c>
    </row>
    <row r="5439" spans="53:56" ht="15" x14ac:dyDescent="0.25">
      <c r="BA5439" s="91" t="s">
        <v>9314</v>
      </c>
      <c r="BB5439" s="91" t="s">
        <v>361</v>
      </c>
      <c r="BC5439" s="91" t="s">
        <v>9240</v>
      </c>
      <c r="BD5439" s="423" t="s">
        <v>1301</v>
      </c>
    </row>
    <row r="5440" spans="53:56" ht="15" x14ac:dyDescent="0.25">
      <c r="BA5440" s="90" t="s">
        <v>9315</v>
      </c>
      <c r="BB5440" s="90" t="s">
        <v>361</v>
      </c>
      <c r="BC5440" s="90" t="s">
        <v>9316</v>
      </c>
      <c r="BD5440" s="423" t="s">
        <v>1301</v>
      </c>
    </row>
    <row r="5441" spans="53:56" ht="15" x14ac:dyDescent="0.25">
      <c r="BA5441" s="91" t="s">
        <v>9317</v>
      </c>
      <c r="BB5441" s="91" t="s">
        <v>361</v>
      </c>
      <c r="BC5441" s="91" t="s">
        <v>9075</v>
      </c>
      <c r="BD5441" s="423" t="s">
        <v>1301</v>
      </c>
    </row>
    <row r="5442" spans="53:56" ht="15" x14ac:dyDescent="0.25">
      <c r="BA5442" s="90" t="s">
        <v>9318</v>
      </c>
      <c r="BB5442" s="90" t="s">
        <v>361</v>
      </c>
      <c r="BC5442" s="90" t="s">
        <v>9247</v>
      </c>
      <c r="BD5442" s="423" t="s">
        <v>1301</v>
      </c>
    </row>
    <row r="5443" spans="53:56" ht="15" x14ac:dyDescent="0.25">
      <c r="BA5443" s="90" t="s">
        <v>9319</v>
      </c>
      <c r="BB5443" s="90" t="s">
        <v>361</v>
      </c>
      <c r="BC5443" s="90" t="s">
        <v>9238</v>
      </c>
      <c r="BD5443" s="423" t="s">
        <v>1301</v>
      </c>
    </row>
    <row r="5444" spans="53:56" ht="15" x14ac:dyDescent="0.25">
      <c r="BA5444" s="91" t="s">
        <v>9320</v>
      </c>
      <c r="BB5444" s="91" t="s">
        <v>361</v>
      </c>
      <c r="BC5444" s="91" t="s">
        <v>9234</v>
      </c>
      <c r="BD5444" s="423" t="s">
        <v>1301</v>
      </c>
    </row>
    <row r="5445" spans="53:56" ht="15" x14ac:dyDescent="0.25">
      <c r="BA5445" s="90" t="s">
        <v>9321</v>
      </c>
      <c r="BB5445" s="90" t="s">
        <v>361</v>
      </c>
      <c r="BC5445" s="90" t="s">
        <v>9075</v>
      </c>
      <c r="BD5445" s="423" t="s">
        <v>1301</v>
      </c>
    </row>
    <row r="5446" spans="53:56" ht="15" x14ac:dyDescent="0.25">
      <c r="BA5446" s="91" t="s">
        <v>9322</v>
      </c>
      <c r="BB5446" s="91" t="s">
        <v>361</v>
      </c>
      <c r="BC5446" s="91" t="s">
        <v>9247</v>
      </c>
      <c r="BD5446" s="423" t="s">
        <v>1301</v>
      </c>
    </row>
    <row r="5447" spans="53:56" ht="15" x14ac:dyDescent="0.25">
      <c r="BA5447" s="90" t="s">
        <v>9323</v>
      </c>
      <c r="BB5447" s="90" t="s">
        <v>361</v>
      </c>
      <c r="BC5447" s="90" t="s">
        <v>8678</v>
      </c>
      <c r="BD5447" s="423" t="s">
        <v>1301</v>
      </c>
    </row>
    <row r="5448" spans="53:56" ht="15" x14ac:dyDescent="0.25">
      <c r="BA5448" s="91" t="s">
        <v>9324</v>
      </c>
      <c r="BB5448" s="91" t="s">
        <v>361</v>
      </c>
      <c r="BC5448" s="91" t="s">
        <v>9238</v>
      </c>
      <c r="BD5448" s="423" t="s">
        <v>1301</v>
      </c>
    </row>
    <row r="5449" spans="53:56" ht="15" x14ac:dyDescent="0.25">
      <c r="BA5449" s="91" t="s">
        <v>9325</v>
      </c>
      <c r="BB5449" s="91" t="s">
        <v>361</v>
      </c>
      <c r="BC5449" s="91" t="s">
        <v>8615</v>
      </c>
      <c r="BD5449" s="423" t="s">
        <v>1301</v>
      </c>
    </row>
    <row r="5450" spans="53:56" ht="15" x14ac:dyDescent="0.25">
      <c r="BA5450" s="90" t="s">
        <v>9326</v>
      </c>
      <c r="BB5450" s="90" t="s">
        <v>361</v>
      </c>
      <c r="BC5450" s="90" t="s">
        <v>8678</v>
      </c>
      <c r="BD5450" s="423" t="s">
        <v>1301</v>
      </c>
    </row>
    <row r="5451" spans="53:56" ht="15" x14ac:dyDescent="0.25">
      <c r="BA5451" s="91" t="s">
        <v>9327</v>
      </c>
      <c r="BB5451" s="91" t="s">
        <v>361</v>
      </c>
      <c r="BC5451" s="91" t="s">
        <v>9234</v>
      </c>
      <c r="BD5451" s="423" t="s">
        <v>1301</v>
      </c>
    </row>
    <row r="5452" spans="53:56" ht="15" x14ac:dyDescent="0.25">
      <c r="BA5452" s="90" t="s">
        <v>9328</v>
      </c>
      <c r="BB5452" s="90" t="s">
        <v>361</v>
      </c>
      <c r="BC5452" s="90" t="s">
        <v>9240</v>
      </c>
      <c r="BD5452" s="423" t="s">
        <v>1301</v>
      </c>
    </row>
    <row r="5453" spans="53:56" ht="15" x14ac:dyDescent="0.25">
      <c r="BA5453" s="90" t="s">
        <v>9329</v>
      </c>
      <c r="BB5453" s="90" t="s">
        <v>361</v>
      </c>
      <c r="BC5453" s="90" t="s">
        <v>9238</v>
      </c>
      <c r="BD5453" s="423" t="s">
        <v>1301</v>
      </c>
    </row>
    <row r="5454" spans="53:56" ht="15" x14ac:dyDescent="0.25">
      <c r="BA5454" s="91" t="s">
        <v>9330</v>
      </c>
      <c r="BB5454" s="91" t="s">
        <v>361</v>
      </c>
      <c r="BC5454" s="91" t="s">
        <v>9234</v>
      </c>
      <c r="BD5454" s="423" t="s">
        <v>1301</v>
      </c>
    </row>
    <row r="5455" spans="53:56" ht="15" x14ac:dyDescent="0.25">
      <c r="BA5455" s="90" t="s">
        <v>9331</v>
      </c>
      <c r="BB5455" s="90" t="s">
        <v>361</v>
      </c>
      <c r="BC5455" s="90" t="s">
        <v>9247</v>
      </c>
      <c r="BD5455" s="423" t="s">
        <v>1301</v>
      </c>
    </row>
    <row r="5456" spans="53:56" ht="15" x14ac:dyDescent="0.25">
      <c r="BA5456" s="91" t="s">
        <v>9332</v>
      </c>
      <c r="BB5456" s="91" t="s">
        <v>361</v>
      </c>
      <c r="BC5456" s="91" t="s">
        <v>9247</v>
      </c>
      <c r="BD5456" s="423" t="s">
        <v>1301</v>
      </c>
    </row>
    <row r="5457" spans="53:56" ht="15" x14ac:dyDescent="0.25">
      <c r="BA5457" s="91" t="s">
        <v>9333</v>
      </c>
      <c r="BB5457" s="91" t="s">
        <v>361</v>
      </c>
      <c r="BC5457" s="91" t="s">
        <v>9075</v>
      </c>
      <c r="BD5457" s="423" t="s">
        <v>1301</v>
      </c>
    </row>
    <row r="5458" spans="53:56" ht="15" x14ac:dyDescent="0.25">
      <c r="BA5458" s="90" t="s">
        <v>9334</v>
      </c>
      <c r="BB5458" s="90" t="s">
        <v>361</v>
      </c>
      <c r="BC5458" s="90" t="s">
        <v>9075</v>
      </c>
      <c r="BD5458" s="423" t="s">
        <v>1301</v>
      </c>
    </row>
    <row r="5459" spans="53:56" ht="15" x14ac:dyDescent="0.25">
      <c r="BA5459" s="91" t="s">
        <v>9335</v>
      </c>
      <c r="BB5459" s="91" t="s">
        <v>361</v>
      </c>
      <c r="BC5459" s="91" t="s">
        <v>8678</v>
      </c>
      <c r="BD5459" s="423" t="s">
        <v>1301</v>
      </c>
    </row>
    <row r="5460" spans="53:56" ht="15" x14ac:dyDescent="0.25">
      <c r="BA5460" s="90" t="s">
        <v>9336</v>
      </c>
      <c r="BB5460" s="90" t="s">
        <v>361</v>
      </c>
      <c r="BC5460" s="90" t="s">
        <v>8678</v>
      </c>
      <c r="BD5460" s="423" t="s">
        <v>1301</v>
      </c>
    </row>
    <row r="5461" spans="53:56" ht="15" x14ac:dyDescent="0.25">
      <c r="BA5461" s="90" t="s">
        <v>9337</v>
      </c>
      <c r="BB5461" s="90" t="s">
        <v>361</v>
      </c>
      <c r="BC5461" s="90" t="s">
        <v>8678</v>
      </c>
      <c r="BD5461" s="423" t="s">
        <v>1301</v>
      </c>
    </row>
    <row r="5462" spans="53:56" ht="15" x14ac:dyDescent="0.25">
      <c r="BA5462" s="91" t="s">
        <v>9338</v>
      </c>
      <c r="BB5462" s="91" t="s">
        <v>361</v>
      </c>
      <c r="BC5462" s="91" t="s">
        <v>9238</v>
      </c>
      <c r="BD5462" s="423" t="s">
        <v>1301</v>
      </c>
    </row>
    <row r="5463" spans="53:56" ht="15" x14ac:dyDescent="0.25">
      <c r="BA5463" s="91" t="s">
        <v>9339</v>
      </c>
      <c r="BB5463" s="91" t="s">
        <v>361</v>
      </c>
      <c r="BC5463" s="91" t="s">
        <v>9068</v>
      </c>
      <c r="BD5463" s="423" t="s">
        <v>1301</v>
      </c>
    </row>
    <row r="5464" spans="53:56" ht="15" x14ac:dyDescent="0.25">
      <c r="BA5464" s="90" t="s">
        <v>9340</v>
      </c>
      <c r="BB5464" s="90" t="s">
        <v>361</v>
      </c>
      <c r="BC5464" s="90" t="s">
        <v>9238</v>
      </c>
      <c r="BD5464" s="423" t="s">
        <v>1301</v>
      </c>
    </row>
    <row r="5465" spans="53:56" ht="15" x14ac:dyDescent="0.25">
      <c r="BA5465" s="91" t="s">
        <v>9341</v>
      </c>
      <c r="BB5465" s="91" t="s">
        <v>361</v>
      </c>
      <c r="BC5465" s="91" t="s">
        <v>9234</v>
      </c>
      <c r="BD5465" s="423" t="s">
        <v>1301</v>
      </c>
    </row>
    <row r="5466" spans="53:56" ht="15" x14ac:dyDescent="0.25">
      <c r="BA5466" s="91" t="s">
        <v>9342</v>
      </c>
      <c r="BB5466" s="91" t="s">
        <v>361</v>
      </c>
      <c r="BC5466" s="91" t="s">
        <v>9238</v>
      </c>
      <c r="BD5466" s="423" t="s">
        <v>1301</v>
      </c>
    </row>
    <row r="5467" spans="53:56" ht="15" x14ac:dyDescent="0.25">
      <c r="BA5467" s="90" t="s">
        <v>9343</v>
      </c>
      <c r="BB5467" s="90" t="s">
        <v>361</v>
      </c>
      <c r="BC5467" s="90" t="s">
        <v>9247</v>
      </c>
      <c r="BD5467" s="423" t="s">
        <v>1301</v>
      </c>
    </row>
    <row r="5468" spans="53:56" ht="15" x14ac:dyDescent="0.25">
      <c r="BA5468" s="91" t="s">
        <v>9344</v>
      </c>
      <c r="BB5468" s="91" t="s">
        <v>361</v>
      </c>
      <c r="BC5468" s="91" t="s">
        <v>9234</v>
      </c>
      <c r="BD5468" s="423" t="s">
        <v>1301</v>
      </c>
    </row>
    <row r="5469" spans="53:56" ht="15" x14ac:dyDescent="0.25">
      <c r="BA5469" s="90" t="s">
        <v>9345</v>
      </c>
      <c r="BB5469" s="90" t="s">
        <v>361</v>
      </c>
      <c r="BC5469" s="90" t="s">
        <v>9247</v>
      </c>
      <c r="BD5469" s="423" t="s">
        <v>1301</v>
      </c>
    </row>
    <row r="5470" spans="53:56" ht="15" x14ac:dyDescent="0.25">
      <c r="BA5470" s="90" t="s">
        <v>9346</v>
      </c>
      <c r="BB5470" s="90" t="s">
        <v>361</v>
      </c>
      <c r="BC5470" s="90" t="s">
        <v>8678</v>
      </c>
      <c r="BD5470" s="423" t="s">
        <v>1301</v>
      </c>
    </row>
    <row r="5471" spans="53:56" ht="15" x14ac:dyDescent="0.25">
      <c r="BA5471" s="91" t="s">
        <v>9347</v>
      </c>
      <c r="BB5471" s="91" t="s">
        <v>361</v>
      </c>
      <c r="BC5471" s="91" t="s">
        <v>9075</v>
      </c>
      <c r="BD5471" s="423" t="s">
        <v>1301</v>
      </c>
    </row>
    <row r="5472" spans="53:56" ht="15" x14ac:dyDescent="0.25">
      <c r="BA5472" s="90" t="s">
        <v>9348</v>
      </c>
      <c r="BB5472" s="90" t="s">
        <v>361</v>
      </c>
      <c r="BC5472" s="90" t="s">
        <v>4951</v>
      </c>
      <c r="BD5472" s="423" t="s">
        <v>1301</v>
      </c>
    </row>
    <row r="5473" spans="53:56" ht="15" x14ac:dyDescent="0.25">
      <c r="BA5473" s="91" t="s">
        <v>9349</v>
      </c>
      <c r="BB5473" s="91" t="s">
        <v>361</v>
      </c>
      <c r="BC5473" s="91" t="s">
        <v>9316</v>
      </c>
      <c r="BD5473" s="423" t="s">
        <v>1301</v>
      </c>
    </row>
    <row r="5474" spans="53:56" ht="15" x14ac:dyDescent="0.25">
      <c r="BA5474" s="91" t="s">
        <v>9350</v>
      </c>
      <c r="BB5474" s="91" t="s">
        <v>361</v>
      </c>
      <c r="BC5474" s="91" t="s">
        <v>9234</v>
      </c>
      <c r="BD5474" s="423" t="s">
        <v>1301</v>
      </c>
    </row>
    <row r="5475" spans="53:56" ht="15" x14ac:dyDescent="0.25">
      <c r="BA5475" s="90" t="s">
        <v>9351</v>
      </c>
      <c r="BB5475" s="90" t="s">
        <v>361</v>
      </c>
      <c r="BC5475" s="90" t="s">
        <v>9238</v>
      </c>
      <c r="BD5475" s="423" t="s">
        <v>1301</v>
      </c>
    </row>
    <row r="5476" spans="53:56" ht="15" x14ac:dyDescent="0.25">
      <c r="BA5476" s="91" t="s">
        <v>9352</v>
      </c>
      <c r="BB5476" s="91" t="s">
        <v>361</v>
      </c>
      <c r="BC5476" s="91" t="s">
        <v>9247</v>
      </c>
      <c r="BD5476" s="423" t="s">
        <v>1301</v>
      </c>
    </row>
    <row r="5477" spans="53:56" ht="15" x14ac:dyDescent="0.25">
      <c r="BA5477" s="90" t="s">
        <v>9353</v>
      </c>
      <c r="BB5477" s="90" t="s">
        <v>361</v>
      </c>
      <c r="BC5477" s="90" t="s">
        <v>9234</v>
      </c>
      <c r="BD5477" s="423" t="s">
        <v>1301</v>
      </c>
    </row>
    <row r="5478" spans="53:56" ht="15" x14ac:dyDescent="0.25">
      <c r="BA5478" s="90" t="s">
        <v>9354</v>
      </c>
      <c r="BB5478" s="90" t="s">
        <v>361</v>
      </c>
      <c r="BC5478" s="90" t="s">
        <v>8615</v>
      </c>
      <c r="BD5478" s="423" t="s">
        <v>1301</v>
      </c>
    </row>
    <row r="5479" spans="53:56" ht="15" x14ac:dyDescent="0.25">
      <c r="BA5479" s="91" t="s">
        <v>9355</v>
      </c>
      <c r="BB5479" s="91" t="s">
        <v>361</v>
      </c>
      <c r="BC5479" s="91" t="s">
        <v>8678</v>
      </c>
      <c r="BD5479" s="423" t="s">
        <v>1301</v>
      </c>
    </row>
    <row r="5480" spans="53:56" ht="15" x14ac:dyDescent="0.25">
      <c r="BA5480" s="90" t="s">
        <v>9356</v>
      </c>
      <c r="BB5480" s="90" t="s">
        <v>361</v>
      </c>
      <c r="BC5480" s="90" t="s">
        <v>8678</v>
      </c>
      <c r="BD5480" s="423" t="s">
        <v>1301</v>
      </c>
    </row>
    <row r="5481" spans="53:56" ht="15" x14ac:dyDescent="0.25">
      <c r="BA5481" s="91" t="s">
        <v>9357</v>
      </c>
      <c r="BB5481" s="91" t="s">
        <v>361</v>
      </c>
      <c r="BC5481" s="91" t="s">
        <v>9075</v>
      </c>
      <c r="BD5481" s="423" t="s">
        <v>1301</v>
      </c>
    </row>
    <row r="5482" spans="53:56" ht="15" x14ac:dyDescent="0.25">
      <c r="BA5482" s="91" t="s">
        <v>9358</v>
      </c>
      <c r="BB5482" s="91" t="s">
        <v>361</v>
      </c>
      <c r="BC5482" s="91" t="s">
        <v>9238</v>
      </c>
      <c r="BD5482" s="423" t="s">
        <v>1301</v>
      </c>
    </row>
    <row r="5483" spans="53:56" ht="15" x14ac:dyDescent="0.25">
      <c r="BA5483" s="90" t="s">
        <v>9359</v>
      </c>
      <c r="BB5483" s="90" t="s">
        <v>361</v>
      </c>
      <c r="BC5483" s="90" t="s">
        <v>9234</v>
      </c>
      <c r="BD5483" s="423" t="s">
        <v>1301</v>
      </c>
    </row>
    <row r="5484" spans="53:56" ht="15" x14ac:dyDescent="0.25">
      <c r="BA5484" s="91" t="s">
        <v>9360</v>
      </c>
      <c r="BB5484" s="91" t="s">
        <v>361</v>
      </c>
      <c r="BC5484" s="91" t="s">
        <v>9234</v>
      </c>
      <c r="BD5484" s="423" t="s">
        <v>1301</v>
      </c>
    </row>
    <row r="5485" spans="53:56" ht="15" x14ac:dyDescent="0.25">
      <c r="BA5485" s="90" t="s">
        <v>9361</v>
      </c>
      <c r="BB5485" s="90" t="s">
        <v>361</v>
      </c>
      <c r="BC5485" s="90" t="s">
        <v>9234</v>
      </c>
      <c r="BD5485" s="423" t="s">
        <v>1301</v>
      </c>
    </row>
    <row r="5486" spans="53:56" ht="15" x14ac:dyDescent="0.25">
      <c r="BA5486" s="91" t="s">
        <v>9362</v>
      </c>
      <c r="BB5486" s="91" t="s">
        <v>361</v>
      </c>
      <c r="BC5486" s="91" t="s">
        <v>9234</v>
      </c>
      <c r="BD5486" s="423" t="s">
        <v>1301</v>
      </c>
    </row>
    <row r="5487" spans="53:56" ht="15" x14ac:dyDescent="0.25">
      <c r="BA5487" s="90" t="s">
        <v>9363</v>
      </c>
      <c r="BB5487" s="90" t="s">
        <v>361</v>
      </c>
      <c r="BC5487" s="90" t="s">
        <v>9234</v>
      </c>
      <c r="BD5487" s="423" t="s">
        <v>1301</v>
      </c>
    </row>
    <row r="5488" spans="53:56" ht="15" x14ac:dyDescent="0.25">
      <c r="BA5488" s="90" t="s">
        <v>9364</v>
      </c>
      <c r="BB5488" s="90" t="s">
        <v>361</v>
      </c>
      <c r="BC5488" s="90" t="s">
        <v>9234</v>
      </c>
      <c r="BD5488" s="423" t="s">
        <v>1301</v>
      </c>
    </row>
    <row r="5489" spans="53:56" ht="15" x14ac:dyDescent="0.25">
      <c r="BA5489" s="91" t="s">
        <v>9365</v>
      </c>
      <c r="BB5489" s="91" t="s">
        <v>361</v>
      </c>
      <c r="BC5489" s="91" t="s">
        <v>9234</v>
      </c>
      <c r="BD5489" s="423" t="s">
        <v>1301</v>
      </c>
    </row>
    <row r="5490" spans="53:56" ht="15" x14ac:dyDescent="0.25">
      <c r="BA5490" s="90" t="s">
        <v>9366</v>
      </c>
      <c r="BB5490" s="90" t="s">
        <v>361</v>
      </c>
      <c r="BC5490" s="90" t="s">
        <v>9234</v>
      </c>
      <c r="BD5490" s="423" t="s">
        <v>1301</v>
      </c>
    </row>
    <row r="5491" spans="53:56" ht="15" x14ac:dyDescent="0.25">
      <c r="BA5491" s="91" t="s">
        <v>9367</v>
      </c>
      <c r="BB5491" s="91" t="s">
        <v>361</v>
      </c>
      <c r="BC5491" s="91" t="s">
        <v>9234</v>
      </c>
      <c r="BD5491" s="423" t="s">
        <v>1301</v>
      </c>
    </row>
    <row r="5492" spans="53:56" ht="15" x14ac:dyDescent="0.25">
      <c r="BA5492" s="91" t="s">
        <v>9368</v>
      </c>
      <c r="BB5492" s="91" t="s">
        <v>361</v>
      </c>
      <c r="BC5492" s="91" t="s">
        <v>9234</v>
      </c>
      <c r="BD5492" s="423" t="s">
        <v>1301</v>
      </c>
    </row>
    <row r="5493" spans="53:56" ht="15" x14ac:dyDescent="0.25">
      <c r="BA5493" s="90" t="s">
        <v>9369</v>
      </c>
      <c r="BB5493" s="90" t="s">
        <v>361</v>
      </c>
      <c r="BC5493" s="90" t="s">
        <v>9234</v>
      </c>
      <c r="BD5493" s="423" t="s">
        <v>1301</v>
      </c>
    </row>
    <row r="5494" spans="53:56" ht="15" x14ac:dyDescent="0.25">
      <c r="BA5494" s="91" t="s">
        <v>9370</v>
      </c>
      <c r="BB5494" s="91" t="s">
        <v>361</v>
      </c>
      <c r="BC5494" s="91" t="s">
        <v>9234</v>
      </c>
      <c r="BD5494" s="423" t="s">
        <v>1301</v>
      </c>
    </row>
    <row r="5495" spans="53:56" ht="15" x14ac:dyDescent="0.25">
      <c r="BA5495" s="90" t="s">
        <v>9371</v>
      </c>
      <c r="BB5495" s="90" t="s">
        <v>361</v>
      </c>
      <c r="BC5495" s="90" t="s">
        <v>9234</v>
      </c>
      <c r="BD5495" s="423" t="s">
        <v>1301</v>
      </c>
    </row>
    <row r="5496" spans="53:56" ht="15" x14ac:dyDescent="0.25">
      <c r="BA5496" s="90" t="s">
        <v>9372</v>
      </c>
      <c r="BB5496" s="90" t="s">
        <v>361</v>
      </c>
      <c r="BC5496" s="90" t="s">
        <v>9234</v>
      </c>
      <c r="BD5496" s="423" t="s">
        <v>1301</v>
      </c>
    </row>
    <row r="5497" spans="53:56" ht="15" x14ac:dyDescent="0.25">
      <c r="BA5497" s="91" t="s">
        <v>9373</v>
      </c>
      <c r="BB5497" s="91" t="s">
        <v>361</v>
      </c>
      <c r="BC5497" s="91" t="s">
        <v>9234</v>
      </c>
      <c r="BD5497" s="423" t="s">
        <v>1301</v>
      </c>
    </row>
    <row r="5498" spans="53:56" ht="15" x14ac:dyDescent="0.25">
      <c r="BA5498" s="90" t="s">
        <v>9374</v>
      </c>
      <c r="BB5498" s="90" t="s">
        <v>361</v>
      </c>
      <c r="BC5498" s="90" t="s">
        <v>9234</v>
      </c>
      <c r="BD5498" s="423" t="s">
        <v>1301</v>
      </c>
    </row>
    <row r="5499" spans="53:56" ht="15" x14ac:dyDescent="0.25">
      <c r="BA5499" s="91" t="s">
        <v>9375</v>
      </c>
      <c r="BB5499" s="91" t="s">
        <v>361</v>
      </c>
      <c r="BC5499" s="91" t="s">
        <v>9234</v>
      </c>
      <c r="BD5499" s="423" t="s">
        <v>1301</v>
      </c>
    </row>
    <row r="5500" spans="53:56" ht="15" x14ac:dyDescent="0.25">
      <c r="BA5500" s="91" t="s">
        <v>9376</v>
      </c>
      <c r="BB5500" s="91" t="s">
        <v>361</v>
      </c>
      <c r="BC5500" s="91" t="s">
        <v>9234</v>
      </c>
      <c r="BD5500" s="423" t="s">
        <v>1301</v>
      </c>
    </row>
    <row r="5501" spans="53:56" ht="15" x14ac:dyDescent="0.25">
      <c r="BA5501" s="90" t="s">
        <v>9377</v>
      </c>
      <c r="BB5501" s="90" t="s">
        <v>361</v>
      </c>
      <c r="BC5501" s="90" t="s">
        <v>9234</v>
      </c>
      <c r="BD5501" s="423" t="s">
        <v>1301</v>
      </c>
    </row>
    <row r="5502" spans="53:56" ht="15" x14ac:dyDescent="0.25">
      <c r="BA5502" s="91" t="s">
        <v>9378</v>
      </c>
      <c r="BB5502" s="91" t="s">
        <v>361</v>
      </c>
      <c r="BC5502" s="91" t="s">
        <v>9234</v>
      </c>
      <c r="BD5502" s="423" t="s">
        <v>1301</v>
      </c>
    </row>
    <row r="5503" spans="53:56" ht="15" x14ac:dyDescent="0.25">
      <c r="BA5503" s="90" t="s">
        <v>9379</v>
      </c>
      <c r="BB5503" s="90" t="s">
        <v>361</v>
      </c>
      <c r="BC5503" s="90" t="s">
        <v>9234</v>
      </c>
      <c r="BD5503" s="423" t="s">
        <v>1301</v>
      </c>
    </row>
    <row r="5504" spans="53:56" ht="15" x14ac:dyDescent="0.25">
      <c r="BA5504" s="91" t="s">
        <v>9380</v>
      </c>
      <c r="BB5504" s="91" t="s">
        <v>361</v>
      </c>
      <c r="BC5504" s="91" t="s">
        <v>9234</v>
      </c>
      <c r="BD5504" s="423" t="s">
        <v>1301</v>
      </c>
    </row>
    <row r="5505" spans="53:56" ht="15" x14ac:dyDescent="0.25">
      <c r="BA5505" s="90" t="s">
        <v>9381</v>
      </c>
      <c r="BB5505" s="90" t="s">
        <v>361</v>
      </c>
      <c r="BC5505" s="90" t="s">
        <v>9234</v>
      </c>
      <c r="BD5505" s="423" t="s">
        <v>1301</v>
      </c>
    </row>
    <row r="5506" spans="53:56" ht="15" x14ac:dyDescent="0.25">
      <c r="BA5506" s="91" t="s">
        <v>9382</v>
      </c>
      <c r="BB5506" s="91" t="s">
        <v>361</v>
      </c>
      <c r="BC5506" s="91" t="s">
        <v>9234</v>
      </c>
      <c r="BD5506" s="423" t="s">
        <v>1301</v>
      </c>
    </row>
    <row r="5507" spans="53:56" ht="15" x14ac:dyDescent="0.25">
      <c r="BA5507" s="90" t="s">
        <v>9383</v>
      </c>
      <c r="BB5507" s="90" t="s">
        <v>361</v>
      </c>
      <c r="BC5507" s="90" t="s">
        <v>9234</v>
      </c>
      <c r="BD5507" s="423" t="s">
        <v>1301</v>
      </c>
    </row>
    <row r="5508" spans="53:56" ht="15" x14ac:dyDescent="0.25">
      <c r="BA5508" s="91" t="s">
        <v>9384</v>
      </c>
      <c r="BB5508" s="91" t="s">
        <v>361</v>
      </c>
      <c r="BC5508" s="91" t="s">
        <v>9234</v>
      </c>
      <c r="BD5508" s="423" t="s">
        <v>1301</v>
      </c>
    </row>
    <row r="5509" spans="53:56" ht="15" x14ac:dyDescent="0.25">
      <c r="BA5509" s="90" t="s">
        <v>9385</v>
      </c>
      <c r="BB5509" s="90" t="s">
        <v>361</v>
      </c>
      <c r="BC5509" s="90" t="s">
        <v>9234</v>
      </c>
      <c r="BD5509" s="423" t="s">
        <v>1301</v>
      </c>
    </row>
    <row r="5510" spans="53:56" ht="15" x14ac:dyDescent="0.25">
      <c r="BA5510" s="90" t="s">
        <v>9386</v>
      </c>
      <c r="BB5510" s="90" t="s">
        <v>361</v>
      </c>
      <c r="BC5510" s="90" t="s">
        <v>9234</v>
      </c>
      <c r="BD5510" s="423" t="s">
        <v>1301</v>
      </c>
    </row>
    <row r="5511" spans="53:56" ht="15" x14ac:dyDescent="0.25">
      <c r="BA5511" s="91" t="s">
        <v>9387</v>
      </c>
      <c r="BB5511" s="91" t="s">
        <v>361</v>
      </c>
      <c r="BC5511" s="91" t="s">
        <v>9234</v>
      </c>
      <c r="BD5511" s="423" t="s">
        <v>1301</v>
      </c>
    </row>
    <row r="5512" spans="53:56" ht="15" x14ac:dyDescent="0.25">
      <c r="BA5512" s="90" t="s">
        <v>9388</v>
      </c>
      <c r="BB5512" s="90" t="s">
        <v>361</v>
      </c>
      <c r="BC5512" s="90" t="s">
        <v>9234</v>
      </c>
      <c r="BD5512" s="423" t="s">
        <v>1301</v>
      </c>
    </row>
    <row r="5513" spans="53:56" ht="15" x14ac:dyDescent="0.25">
      <c r="BA5513" s="91" t="s">
        <v>9389</v>
      </c>
      <c r="BB5513" s="91" t="s">
        <v>361</v>
      </c>
      <c r="BC5513" s="91" t="s">
        <v>9234</v>
      </c>
      <c r="BD5513" s="423" t="s">
        <v>1301</v>
      </c>
    </row>
    <row r="5514" spans="53:56" ht="15" x14ac:dyDescent="0.25">
      <c r="BA5514" s="90" t="s">
        <v>9390</v>
      </c>
      <c r="BB5514" s="90" t="s">
        <v>361</v>
      </c>
      <c r="BC5514" s="90" t="s">
        <v>9234</v>
      </c>
      <c r="BD5514" s="423" t="s">
        <v>1301</v>
      </c>
    </row>
    <row r="5515" spans="53:56" ht="15" x14ac:dyDescent="0.25">
      <c r="BA5515" s="91" t="s">
        <v>9391</v>
      </c>
      <c r="BB5515" s="91" t="s">
        <v>361</v>
      </c>
      <c r="BC5515" s="91" t="s">
        <v>9234</v>
      </c>
      <c r="BD5515" s="423" t="s">
        <v>1301</v>
      </c>
    </row>
    <row r="5516" spans="53:56" ht="15" x14ac:dyDescent="0.25">
      <c r="BA5516" s="90" t="s">
        <v>9392</v>
      </c>
      <c r="BB5516" s="90" t="s">
        <v>361</v>
      </c>
      <c r="BC5516" s="90" t="s">
        <v>9234</v>
      </c>
      <c r="BD5516" s="423" t="s">
        <v>1301</v>
      </c>
    </row>
    <row r="5517" spans="53:56" ht="15" x14ac:dyDescent="0.25">
      <c r="BA5517" s="91" t="s">
        <v>9393</v>
      </c>
      <c r="BB5517" s="91" t="s">
        <v>361</v>
      </c>
      <c r="BC5517" s="91" t="s">
        <v>9234</v>
      </c>
      <c r="BD5517" s="423" t="s">
        <v>1301</v>
      </c>
    </row>
    <row r="5518" spans="53:56" ht="15" x14ac:dyDescent="0.25">
      <c r="BA5518" s="90" t="s">
        <v>9394</v>
      </c>
      <c r="BB5518" s="90" t="s">
        <v>361</v>
      </c>
      <c r="BC5518" s="90" t="s">
        <v>9234</v>
      </c>
      <c r="BD5518" s="423" t="s">
        <v>1301</v>
      </c>
    </row>
    <row r="5519" spans="53:56" ht="15" x14ac:dyDescent="0.25">
      <c r="BA5519" s="91" t="s">
        <v>9395</v>
      </c>
      <c r="BB5519" s="91" t="s">
        <v>361</v>
      </c>
      <c r="BC5519" s="91" t="s">
        <v>9234</v>
      </c>
      <c r="BD5519" s="423" t="s">
        <v>1301</v>
      </c>
    </row>
    <row r="5520" spans="53:56" ht="15" x14ac:dyDescent="0.25">
      <c r="BA5520" s="90" t="s">
        <v>9396</v>
      </c>
      <c r="BB5520" s="90" t="s">
        <v>361</v>
      </c>
      <c r="BC5520" s="90" t="s">
        <v>9234</v>
      </c>
      <c r="BD5520" s="423" t="s">
        <v>1301</v>
      </c>
    </row>
    <row r="5521" spans="53:56" ht="15" x14ac:dyDescent="0.25">
      <c r="BA5521" s="91" t="s">
        <v>9397</v>
      </c>
      <c r="BB5521" s="91" t="s">
        <v>361</v>
      </c>
      <c r="BC5521" s="91" t="s">
        <v>9234</v>
      </c>
      <c r="BD5521" s="423" t="s">
        <v>1301</v>
      </c>
    </row>
    <row r="5522" spans="53:56" ht="15" x14ac:dyDescent="0.25">
      <c r="BA5522" s="90" t="s">
        <v>9398</v>
      </c>
      <c r="BB5522" s="90" t="s">
        <v>361</v>
      </c>
      <c r="BC5522" s="90" t="s">
        <v>9234</v>
      </c>
      <c r="BD5522" s="423" t="s">
        <v>1301</v>
      </c>
    </row>
    <row r="5523" spans="53:56" ht="15" x14ac:dyDescent="0.25">
      <c r="BA5523" s="91" t="s">
        <v>9399</v>
      </c>
      <c r="BB5523" s="91" t="s">
        <v>361</v>
      </c>
      <c r="BC5523" s="91" t="s">
        <v>9234</v>
      </c>
      <c r="BD5523" s="423" t="s">
        <v>1301</v>
      </c>
    </row>
    <row r="5524" spans="53:56" ht="15" x14ac:dyDescent="0.25">
      <c r="BA5524" s="90" t="s">
        <v>9400</v>
      </c>
      <c r="BB5524" s="90" t="s">
        <v>361</v>
      </c>
      <c r="BC5524" s="90" t="s">
        <v>9234</v>
      </c>
      <c r="BD5524" s="423" t="s">
        <v>1301</v>
      </c>
    </row>
    <row r="5525" spans="53:56" ht="15" x14ac:dyDescent="0.25">
      <c r="BA5525" s="91" t="s">
        <v>9401</v>
      </c>
      <c r="BB5525" s="91" t="s">
        <v>361</v>
      </c>
      <c r="BC5525" s="91" t="s">
        <v>9234</v>
      </c>
      <c r="BD5525" s="423" t="s">
        <v>1301</v>
      </c>
    </row>
    <row r="5526" spans="53:56" ht="15" x14ac:dyDescent="0.25">
      <c r="BA5526" s="90" t="s">
        <v>9402</v>
      </c>
      <c r="BB5526" s="90" t="s">
        <v>361</v>
      </c>
      <c r="BC5526" s="90" t="s">
        <v>9234</v>
      </c>
      <c r="BD5526" s="423" t="s">
        <v>1301</v>
      </c>
    </row>
    <row r="5527" spans="53:56" ht="15" x14ac:dyDescent="0.25">
      <c r="BA5527" s="91" t="s">
        <v>9403</v>
      </c>
      <c r="BB5527" s="91" t="s">
        <v>361</v>
      </c>
      <c r="BC5527" s="91" t="s">
        <v>9234</v>
      </c>
      <c r="BD5527" s="423" t="s">
        <v>1301</v>
      </c>
    </row>
    <row r="5528" spans="53:56" ht="15" x14ac:dyDescent="0.25">
      <c r="BA5528" s="90" t="s">
        <v>9404</v>
      </c>
      <c r="BB5528" s="90" t="s">
        <v>361</v>
      </c>
      <c r="BC5528" s="90" t="s">
        <v>9234</v>
      </c>
      <c r="BD5528" s="423" t="s">
        <v>1301</v>
      </c>
    </row>
    <row r="5529" spans="53:56" ht="15" x14ac:dyDescent="0.25">
      <c r="BA5529" s="91" t="s">
        <v>9405</v>
      </c>
      <c r="BB5529" s="91" t="s">
        <v>361</v>
      </c>
      <c r="BC5529" s="91" t="s">
        <v>9234</v>
      </c>
      <c r="BD5529" s="423" t="s">
        <v>1301</v>
      </c>
    </row>
    <row r="5530" spans="53:56" ht="15" x14ac:dyDescent="0.25">
      <c r="BA5530" s="90" t="s">
        <v>9406</v>
      </c>
      <c r="BB5530" s="90" t="s">
        <v>361</v>
      </c>
      <c r="BC5530" s="90" t="s">
        <v>9106</v>
      </c>
      <c r="BD5530" s="423" t="s">
        <v>1301</v>
      </c>
    </row>
    <row r="5531" spans="53:56" ht="15" x14ac:dyDescent="0.25">
      <c r="BA5531" s="91" t="s">
        <v>9407</v>
      </c>
      <c r="BB5531" s="91" t="s">
        <v>361</v>
      </c>
      <c r="BC5531" s="91" t="s">
        <v>9106</v>
      </c>
      <c r="BD5531" s="423" t="s">
        <v>1301</v>
      </c>
    </row>
    <row r="5532" spans="53:56" ht="15" x14ac:dyDescent="0.25">
      <c r="BA5532" s="90" t="s">
        <v>9408</v>
      </c>
      <c r="BB5532" s="90" t="s">
        <v>361</v>
      </c>
      <c r="BC5532" s="90" t="s">
        <v>9106</v>
      </c>
      <c r="BD5532" s="423" t="s">
        <v>1301</v>
      </c>
    </row>
    <row r="5533" spans="53:56" ht="15" x14ac:dyDescent="0.25">
      <c r="BA5533" s="91" t="s">
        <v>9409</v>
      </c>
      <c r="BB5533" s="91" t="s">
        <v>361</v>
      </c>
      <c r="BC5533" s="91" t="s">
        <v>9106</v>
      </c>
      <c r="BD5533" s="423" t="s">
        <v>1301</v>
      </c>
    </row>
    <row r="5534" spans="53:56" ht="15" x14ac:dyDescent="0.25">
      <c r="BA5534" s="90" t="s">
        <v>9410</v>
      </c>
      <c r="BB5534" s="90" t="s">
        <v>361</v>
      </c>
      <c r="BC5534" s="90" t="s">
        <v>9101</v>
      </c>
      <c r="BD5534" s="423" t="s">
        <v>1301</v>
      </c>
    </row>
    <row r="5535" spans="53:56" ht="15" x14ac:dyDescent="0.25">
      <c r="BA5535" s="91" t="s">
        <v>9411</v>
      </c>
      <c r="BB5535" s="91" t="s">
        <v>361</v>
      </c>
      <c r="BC5535" s="91" t="s">
        <v>9088</v>
      </c>
      <c r="BD5535" s="423" t="s">
        <v>1301</v>
      </c>
    </row>
    <row r="5536" spans="53:56" ht="15" x14ac:dyDescent="0.25">
      <c r="BA5536" s="90" t="s">
        <v>9412</v>
      </c>
      <c r="BB5536" s="90" t="s">
        <v>361</v>
      </c>
      <c r="BC5536" s="90" t="s">
        <v>9088</v>
      </c>
      <c r="BD5536" s="423" t="s">
        <v>1301</v>
      </c>
    </row>
    <row r="5537" spans="53:56" ht="15" x14ac:dyDescent="0.25">
      <c r="BA5537" s="91" t="s">
        <v>9413</v>
      </c>
      <c r="BB5537" s="91" t="s">
        <v>361</v>
      </c>
      <c r="BC5537" s="91" t="s">
        <v>9088</v>
      </c>
      <c r="BD5537" s="423" t="s">
        <v>1301</v>
      </c>
    </row>
    <row r="5538" spans="53:56" ht="15" x14ac:dyDescent="0.25">
      <c r="BA5538" s="90" t="s">
        <v>9414</v>
      </c>
      <c r="BB5538" s="90" t="s">
        <v>361</v>
      </c>
      <c r="BC5538" s="90" t="s">
        <v>9106</v>
      </c>
      <c r="BD5538" s="423" t="s">
        <v>1301</v>
      </c>
    </row>
    <row r="5539" spans="53:56" ht="15" x14ac:dyDescent="0.25">
      <c r="BA5539" s="91" t="s">
        <v>9415</v>
      </c>
      <c r="BB5539" s="91" t="s">
        <v>361</v>
      </c>
      <c r="BC5539" s="91" t="s">
        <v>9088</v>
      </c>
      <c r="BD5539" s="423" t="s">
        <v>1301</v>
      </c>
    </row>
    <row r="5540" spans="53:56" ht="15" x14ac:dyDescent="0.25">
      <c r="BA5540" s="90" t="s">
        <v>9416</v>
      </c>
      <c r="BB5540" s="90" t="s">
        <v>361</v>
      </c>
      <c r="BC5540" s="90" t="s">
        <v>9106</v>
      </c>
      <c r="BD5540" s="423" t="s">
        <v>1301</v>
      </c>
    </row>
    <row r="5541" spans="53:56" ht="15" x14ac:dyDescent="0.25">
      <c r="BA5541" s="91" t="s">
        <v>9417</v>
      </c>
      <c r="BB5541" s="91" t="s">
        <v>361</v>
      </c>
      <c r="BC5541" s="91" t="s">
        <v>9088</v>
      </c>
      <c r="BD5541" s="423" t="s">
        <v>1301</v>
      </c>
    </row>
    <row r="5542" spans="53:56" ht="15" x14ac:dyDescent="0.25">
      <c r="BA5542" s="90" t="s">
        <v>9418</v>
      </c>
      <c r="BB5542" s="90" t="s">
        <v>361</v>
      </c>
      <c r="BC5542" s="90" t="s">
        <v>9088</v>
      </c>
      <c r="BD5542" s="423" t="s">
        <v>1301</v>
      </c>
    </row>
    <row r="5543" spans="53:56" ht="15" x14ac:dyDescent="0.25">
      <c r="BA5543" s="91" t="s">
        <v>9419</v>
      </c>
      <c r="BB5543" s="91" t="s">
        <v>361</v>
      </c>
      <c r="BC5543" s="91" t="s">
        <v>9106</v>
      </c>
      <c r="BD5543" s="423" t="s">
        <v>1301</v>
      </c>
    </row>
    <row r="5544" spans="53:56" ht="15" x14ac:dyDescent="0.25">
      <c r="BA5544" s="90" t="s">
        <v>9420</v>
      </c>
      <c r="BB5544" s="90" t="s">
        <v>361</v>
      </c>
      <c r="BC5544" s="90" t="s">
        <v>9088</v>
      </c>
      <c r="BD5544" s="423" t="s">
        <v>1301</v>
      </c>
    </row>
    <row r="5545" spans="53:56" ht="15" x14ac:dyDescent="0.25">
      <c r="BA5545" s="91" t="s">
        <v>9421</v>
      </c>
      <c r="BB5545" s="91" t="s">
        <v>361</v>
      </c>
      <c r="BC5545" s="91" t="s">
        <v>9106</v>
      </c>
      <c r="BD5545" s="423" t="s">
        <v>1301</v>
      </c>
    </row>
    <row r="5546" spans="53:56" ht="15" x14ac:dyDescent="0.25">
      <c r="BA5546" s="90" t="s">
        <v>9422</v>
      </c>
      <c r="BB5546" s="90" t="s">
        <v>361</v>
      </c>
      <c r="BC5546" s="90" t="s">
        <v>9101</v>
      </c>
      <c r="BD5546" s="423" t="s">
        <v>1301</v>
      </c>
    </row>
    <row r="5547" spans="53:56" ht="15" x14ac:dyDescent="0.25">
      <c r="BA5547" s="91" t="s">
        <v>9423</v>
      </c>
      <c r="BB5547" s="91" t="s">
        <v>361</v>
      </c>
      <c r="BC5547" s="91" t="s">
        <v>9106</v>
      </c>
      <c r="BD5547" s="423" t="s">
        <v>1301</v>
      </c>
    </row>
    <row r="5548" spans="53:56" ht="15" x14ac:dyDescent="0.25">
      <c r="BA5548" s="90" t="s">
        <v>9424</v>
      </c>
      <c r="BB5548" s="90" t="s">
        <v>361</v>
      </c>
      <c r="BC5548" s="90" t="s">
        <v>9088</v>
      </c>
      <c r="BD5548" s="423" t="s">
        <v>1301</v>
      </c>
    </row>
    <row r="5549" spans="53:56" ht="15" x14ac:dyDescent="0.25">
      <c r="BA5549" s="91" t="s">
        <v>9425</v>
      </c>
      <c r="BB5549" s="91" t="s">
        <v>361</v>
      </c>
      <c r="BC5549" s="91" t="s">
        <v>9106</v>
      </c>
      <c r="BD5549" s="423" t="s">
        <v>1301</v>
      </c>
    </row>
    <row r="5550" spans="53:56" ht="15" x14ac:dyDescent="0.25">
      <c r="BA5550" s="90" t="s">
        <v>9426</v>
      </c>
      <c r="BB5550" s="90" t="s">
        <v>361</v>
      </c>
      <c r="BC5550" s="90" t="s">
        <v>9106</v>
      </c>
      <c r="BD5550" s="423" t="s">
        <v>1301</v>
      </c>
    </row>
    <row r="5551" spans="53:56" ht="15" x14ac:dyDescent="0.25">
      <c r="BA5551" s="91" t="s">
        <v>9427</v>
      </c>
      <c r="BB5551" s="91" t="s">
        <v>361</v>
      </c>
      <c r="BC5551" s="91" t="s">
        <v>9106</v>
      </c>
      <c r="BD5551" s="423" t="s">
        <v>1301</v>
      </c>
    </row>
    <row r="5552" spans="53:56" ht="15" x14ac:dyDescent="0.25">
      <c r="BA5552" s="90" t="s">
        <v>9428</v>
      </c>
      <c r="BB5552" s="90" t="s">
        <v>361</v>
      </c>
      <c r="BC5552" s="90" t="s">
        <v>9101</v>
      </c>
      <c r="BD5552" s="423" t="s">
        <v>1301</v>
      </c>
    </row>
    <row r="5553" spans="53:56" ht="15" x14ac:dyDescent="0.25">
      <c r="BA5553" s="91" t="s">
        <v>9429</v>
      </c>
      <c r="BB5553" s="91" t="s">
        <v>361</v>
      </c>
      <c r="BC5553" s="91" t="s">
        <v>9088</v>
      </c>
      <c r="BD5553" s="423" t="s">
        <v>1301</v>
      </c>
    </row>
    <row r="5554" spans="53:56" ht="15" x14ac:dyDescent="0.25">
      <c r="BA5554" s="90" t="s">
        <v>9430</v>
      </c>
      <c r="BB5554" s="90" t="s">
        <v>361</v>
      </c>
      <c r="BC5554" s="90" t="s">
        <v>9106</v>
      </c>
      <c r="BD5554" s="423" t="s">
        <v>1301</v>
      </c>
    </row>
    <row r="5555" spans="53:56" ht="15" x14ac:dyDescent="0.25">
      <c r="BA5555" s="91" t="s">
        <v>9431</v>
      </c>
      <c r="BB5555" s="91" t="s">
        <v>361</v>
      </c>
      <c r="BC5555" s="91" t="s">
        <v>9101</v>
      </c>
      <c r="BD5555" s="423" t="s">
        <v>1301</v>
      </c>
    </row>
    <row r="5556" spans="53:56" ht="15" x14ac:dyDescent="0.25">
      <c r="BA5556" s="90" t="s">
        <v>9432</v>
      </c>
      <c r="BB5556" s="90" t="s">
        <v>361</v>
      </c>
      <c r="BC5556" s="90" t="s">
        <v>9101</v>
      </c>
      <c r="BD5556" s="423" t="s">
        <v>1301</v>
      </c>
    </row>
    <row r="5557" spans="53:56" ht="15" x14ac:dyDescent="0.25">
      <c r="BA5557" s="91" t="s">
        <v>9433</v>
      </c>
      <c r="BB5557" s="91" t="s">
        <v>361</v>
      </c>
      <c r="BC5557" s="91" t="s">
        <v>9101</v>
      </c>
      <c r="BD5557" s="423" t="s">
        <v>1301</v>
      </c>
    </row>
    <row r="5558" spans="53:56" ht="15" x14ac:dyDescent="0.25">
      <c r="BA5558" s="90" t="s">
        <v>9434</v>
      </c>
      <c r="BB5558" s="90" t="s">
        <v>361</v>
      </c>
      <c r="BC5558" s="90" t="s">
        <v>9106</v>
      </c>
      <c r="BD5558" s="423" t="s">
        <v>1301</v>
      </c>
    </row>
    <row r="5559" spans="53:56" ht="15" x14ac:dyDescent="0.25">
      <c r="BA5559" s="91" t="s">
        <v>9435</v>
      </c>
      <c r="BB5559" s="91" t="s">
        <v>361</v>
      </c>
      <c r="BC5559" s="91" t="s">
        <v>9106</v>
      </c>
      <c r="BD5559" s="423" t="s">
        <v>1301</v>
      </c>
    </row>
    <row r="5560" spans="53:56" ht="15" x14ac:dyDescent="0.25">
      <c r="BA5560" s="90" t="s">
        <v>9436</v>
      </c>
      <c r="BB5560" s="90" t="s">
        <v>361</v>
      </c>
      <c r="BC5560" s="90" t="s">
        <v>9088</v>
      </c>
      <c r="BD5560" s="423" t="s">
        <v>1301</v>
      </c>
    </row>
    <row r="5561" spans="53:56" ht="15" x14ac:dyDescent="0.25">
      <c r="BA5561" s="91" t="s">
        <v>9437</v>
      </c>
      <c r="BB5561" s="91" t="s">
        <v>361</v>
      </c>
      <c r="BC5561" s="91" t="s">
        <v>9106</v>
      </c>
      <c r="BD5561" s="423" t="s">
        <v>1301</v>
      </c>
    </row>
    <row r="5562" spans="53:56" ht="15" x14ac:dyDescent="0.25">
      <c r="BA5562" s="90" t="s">
        <v>9438</v>
      </c>
      <c r="BB5562" s="90" t="s">
        <v>361</v>
      </c>
      <c r="BC5562" s="90" t="s">
        <v>9101</v>
      </c>
      <c r="BD5562" s="423" t="s">
        <v>1301</v>
      </c>
    </row>
    <row r="5563" spans="53:56" ht="15" x14ac:dyDescent="0.25">
      <c r="BA5563" s="91" t="s">
        <v>9439</v>
      </c>
      <c r="BB5563" s="91" t="s">
        <v>361</v>
      </c>
      <c r="BC5563" s="91" t="s">
        <v>9106</v>
      </c>
      <c r="BD5563" s="423" t="s">
        <v>1301</v>
      </c>
    </row>
    <row r="5564" spans="53:56" ht="15" x14ac:dyDescent="0.25">
      <c r="BA5564" s="90" t="s">
        <v>9440</v>
      </c>
      <c r="BB5564" s="90" t="s">
        <v>361</v>
      </c>
      <c r="BC5564" s="90" t="s">
        <v>9088</v>
      </c>
      <c r="BD5564" s="423" t="s">
        <v>1301</v>
      </c>
    </row>
    <row r="5565" spans="53:56" ht="15" x14ac:dyDescent="0.25">
      <c r="BA5565" s="91" t="s">
        <v>9441</v>
      </c>
      <c r="BB5565" s="91" t="s">
        <v>361</v>
      </c>
      <c r="BC5565" s="91" t="s">
        <v>9106</v>
      </c>
      <c r="BD5565" s="423" t="s">
        <v>1301</v>
      </c>
    </row>
    <row r="5566" spans="53:56" ht="15" x14ac:dyDescent="0.25">
      <c r="BA5566" s="90" t="s">
        <v>9442</v>
      </c>
      <c r="BB5566" s="90" t="s">
        <v>361</v>
      </c>
      <c r="BC5566" s="90" t="s">
        <v>9101</v>
      </c>
      <c r="BD5566" s="423" t="s">
        <v>1301</v>
      </c>
    </row>
    <row r="5567" spans="53:56" ht="15" x14ac:dyDescent="0.25">
      <c r="BA5567" s="91" t="s">
        <v>9443</v>
      </c>
      <c r="BB5567" s="91" t="s">
        <v>361</v>
      </c>
      <c r="BC5567" s="91" t="s">
        <v>9106</v>
      </c>
      <c r="BD5567" s="423" t="s">
        <v>1301</v>
      </c>
    </row>
    <row r="5568" spans="53:56" ht="15" x14ac:dyDescent="0.25">
      <c r="BA5568" s="90" t="s">
        <v>9444</v>
      </c>
      <c r="BB5568" s="90" t="s">
        <v>361</v>
      </c>
      <c r="BC5568" s="90" t="s">
        <v>9101</v>
      </c>
      <c r="BD5568" s="423" t="s">
        <v>1301</v>
      </c>
    </row>
    <row r="5569" spans="53:56" ht="15" x14ac:dyDescent="0.25">
      <c r="BA5569" s="91" t="s">
        <v>9445</v>
      </c>
      <c r="BB5569" s="91" t="s">
        <v>361</v>
      </c>
      <c r="BC5569" s="91" t="s">
        <v>9088</v>
      </c>
      <c r="BD5569" s="423" t="s">
        <v>1301</v>
      </c>
    </row>
    <row r="5570" spans="53:56" ht="15" x14ac:dyDescent="0.25">
      <c r="BA5570" s="90" t="s">
        <v>9446</v>
      </c>
      <c r="BB5570" s="90" t="s">
        <v>361</v>
      </c>
      <c r="BC5570" s="90" t="s">
        <v>9088</v>
      </c>
      <c r="BD5570" s="423" t="s">
        <v>1301</v>
      </c>
    </row>
    <row r="5571" spans="53:56" ht="15" x14ac:dyDescent="0.25">
      <c r="BA5571" s="91" t="s">
        <v>9447</v>
      </c>
      <c r="BB5571" s="91" t="s">
        <v>361</v>
      </c>
      <c r="BC5571" s="91" t="s">
        <v>9106</v>
      </c>
      <c r="BD5571" s="423" t="s">
        <v>1301</v>
      </c>
    </row>
    <row r="5572" spans="53:56" ht="15" x14ac:dyDescent="0.25">
      <c r="BA5572" s="90" t="s">
        <v>9448</v>
      </c>
      <c r="BB5572" s="90" t="s">
        <v>361</v>
      </c>
      <c r="BC5572" s="90" t="s">
        <v>9101</v>
      </c>
      <c r="BD5572" s="423" t="s">
        <v>1301</v>
      </c>
    </row>
    <row r="5573" spans="53:56" ht="15" x14ac:dyDescent="0.25">
      <c r="BA5573" s="91" t="s">
        <v>9449</v>
      </c>
      <c r="BB5573" s="91" t="s">
        <v>361</v>
      </c>
      <c r="BC5573" s="91" t="s">
        <v>9101</v>
      </c>
      <c r="BD5573" s="423" t="s">
        <v>1301</v>
      </c>
    </row>
    <row r="5574" spans="53:56" ht="15" x14ac:dyDescent="0.25">
      <c r="BA5574" s="90" t="s">
        <v>9450</v>
      </c>
      <c r="BB5574" s="90" t="s">
        <v>361</v>
      </c>
      <c r="BC5574" s="90" t="s">
        <v>9106</v>
      </c>
      <c r="BD5574" s="423" t="s">
        <v>1301</v>
      </c>
    </row>
    <row r="5575" spans="53:56" ht="15" x14ac:dyDescent="0.25">
      <c r="BA5575" s="91" t="s">
        <v>9451</v>
      </c>
      <c r="BB5575" s="91" t="s">
        <v>361</v>
      </c>
      <c r="BC5575" s="91" t="s">
        <v>9101</v>
      </c>
      <c r="BD5575" s="423" t="s">
        <v>1301</v>
      </c>
    </row>
    <row r="5576" spans="53:56" ht="15" x14ac:dyDescent="0.25">
      <c r="BA5576" s="90" t="s">
        <v>9452</v>
      </c>
      <c r="BB5576" s="90" t="s">
        <v>361</v>
      </c>
      <c r="BC5576" s="90" t="s">
        <v>9106</v>
      </c>
      <c r="BD5576" s="423" t="s">
        <v>1301</v>
      </c>
    </row>
    <row r="5577" spans="53:56" ht="15" x14ac:dyDescent="0.25">
      <c r="BA5577" s="91" t="s">
        <v>9453</v>
      </c>
      <c r="BB5577" s="91" t="s">
        <v>361</v>
      </c>
      <c r="BC5577" s="91" t="s">
        <v>9101</v>
      </c>
      <c r="BD5577" s="423" t="s">
        <v>1301</v>
      </c>
    </row>
    <row r="5578" spans="53:56" ht="15" x14ac:dyDescent="0.25">
      <c r="BA5578" s="90" t="s">
        <v>9454</v>
      </c>
      <c r="BB5578" s="90" t="s">
        <v>361</v>
      </c>
      <c r="BC5578" s="90" t="s">
        <v>9088</v>
      </c>
      <c r="BD5578" s="423" t="s">
        <v>1301</v>
      </c>
    </row>
    <row r="5579" spans="53:56" ht="15" x14ac:dyDescent="0.25">
      <c r="BA5579" s="90" t="s">
        <v>9455</v>
      </c>
      <c r="BB5579" s="90" t="s">
        <v>361</v>
      </c>
      <c r="BC5579" s="90" t="s">
        <v>9101</v>
      </c>
      <c r="BD5579" s="423" t="s">
        <v>1301</v>
      </c>
    </row>
    <row r="5580" spans="53:56" ht="15" x14ac:dyDescent="0.25">
      <c r="BA5580" s="91" t="s">
        <v>9456</v>
      </c>
      <c r="BB5580" s="91" t="s">
        <v>361</v>
      </c>
      <c r="BC5580" s="91" t="s">
        <v>9106</v>
      </c>
      <c r="BD5580" s="423" t="s">
        <v>1301</v>
      </c>
    </row>
    <row r="5581" spans="53:56" ht="15" x14ac:dyDescent="0.25">
      <c r="BA5581" s="90" t="s">
        <v>9457</v>
      </c>
      <c r="BB5581" s="90" t="s">
        <v>361</v>
      </c>
      <c r="BC5581" s="90" t="s">
        <v>9106</v>
      </c>
      <c r="BD5581" s="423" t="s">
        <v>1301</v>
      </c>
    </row>
    <row r="5582" spans="53:56" ht="15" x14ac:dyDescent="0.25">
      <c r="BA5582" s="91" t="s">
        <v>9458</v>
      </c>
      <c r="BB5582" s="91" t="s">
        <v>361</v>
      </c>
      <c r="BC5582" s="91" t="s">
        <v>9106</v>
      </c>
      <c r="BD5582" s="423" t="s">
        <v>1301</v>
      </c>
    </row>
    <row r="5583" spans="53:56" ht="15" x14ac:dyDescent="0.25">
      <c r="BA5583" s="91" t="s">
        <v>9459</v>
      </c>
      <c r="BB5583" s="91" t="s">
        <v>361</v>
      </c>
      <c r="BC5583" s="91" t="s">
        <v>9106</v>
      </c>
      <c r="BD5583" s="423" t="s">
        <v>1301</v>
      </c>
    </row>
    <row r="5584" spans="53:56" ht="15" x14ac:dyDescent="0.25">
      <c r="BA5584" s="90" t="s">
        <v>9460</v>
      </c>
      <c r="BB5584" s="90" t="s">
        <v>361</v>
      </c>
      <c r="BC5584" s="90" t="s">
        <v>9101</v>
      </c>
      <c r="BD5584" s="423" t="s">
        <v>1301</v>
      </c>
    </row>
    <row r="5585" spans="53:56" ht="15" x14ac:dyDescent="0.25">
      <c r="BA5585" s="90" t="s">
        <v>9461</v>
      </c>
      <c r="BB5585" s="90" t="s">
        <v>361</v>
      </c>
      <c r="BC5585" s="90" t="s">
        <v>9101</v>
      </c>
      <c r="BD5585" s="423" t="s">
        <v>1301</v>
      </c>
    </row>
    <row r="5586" spans="53:56" ht="15" x14ac:dyDescent="0.25">
      <c r="BA5586" s="91" t="s">
        <v>9462</v>
      </c>
      <c r="BB5586" s="91" t="s">
        <v>361</v>
      </c>
      <c r="BC5586" s="91" t="s">
        <v>9106</v>
      </c>
      <c r="BD5586" s="423" t="s">
        <v>1301</v>
      </c>
    </row>
    <row r="5587" spans="53:56" ht="15" x14ac:dyDescent="0.25">
      <c r="BA5587" s="90" t="s">
        <v>9463</v>
      </c>
      <c r="BB5587" s="90" t="s">
        <v>361</v>
      </c>
      <c r="BC5587" s="90" t="s">
        <v>9106</v>
      </c>
      <c r="BD5587" s="423" t="s">
        <v>1301</v>
      </c>
    </row>
    <row r="5588" spans="53:56" ht="15" x14ac:dyDescent="0.25">
      <c r="BA5588" s="90" t="s">
        <v>9464</v>
      </c>
      <c r="BB5588" s="90" t="s">
        <v>361</v>
      </c>
      <c r="BC5588" s="90" t="s">
        <v>9101</v>
      </c>
      <c r="BD5588" s="423" t="s">
        <v>1301</v>
      </c>
    </row>
    <row r="5589" spans="53:56" ht="15" x14ac:dyDescent="0.25">
      <c r="BA5589" s="91" t="s">
        <v>9465</v>
      </c>
      <c r="BB5589" s="91" t="s">
        <v>361</v>
      </c>
      <c r="BC5589" s="91" t="s">
        <v>9101</v>
      </c>
      <c r="BD5589" s="423" t="s">
        <v>1301</v>
      </c>
    </row>
    <row r="5590" spans="53:56" ht="15" x14ac:dyDescent="0.25">
      <c r="BA5590" s="90" t="s">
        <v>9466</v>
      </c>
      <c r="BB5590" s="90" t="s">
        <v>361</v>
      </c>
      <c r="BC5590" s="90" t="s">
        <v>9088</v>
      </c>
      <c r="BD5590" s="423" t="s">
        <v>1301</v>
      </c>
    </row>
    <row r="5591" spans="53:56" ht="15" x14ac:dyDescent="0.25">
      <c r="BA5591" s="91" t="s">
        <v>9467</v>
      </c>
      <c r="BB5591" s="91" t="s">
        <v>361</v>
      </c>
      <c r="BC5591" s="91" t="s">
        <v>9106</v>
      </c>
      <c r="BD5591" s="423" t="s">
        <v>1301</v>
      </c>
    </row>
    <row r="5592" spans="53:56" ht="15" x14ac:dyDescent="0.25">
      <c r="BA5592" s="91" t="s">
        <v>9468</v>
      </c>
      <c r="BB5592" s="91" t="s">
        <v>361</v>
      </c>
      <c r="BC5592" s="91" t="s">
        <v>9088</v>
      </c>
      <c r="BD5592" s="423" t="s">
        <v>1301</v>
      </c>
    </row>
    <row r="5593" spans="53:56" ht="15" x14ac:dyDescent="0.25">
      <c r="BA5593" s="90" t="s">
        <v>9469</v>
      </c>
      <c r="BB5593" s="90" t="s">
        <v>361</v>
      </c>
      <c r="BC5593" s="90" t="s">
        <v>9088</v>
      </c>
      <c r="BD5593" s="423" t="s">
        <v>1301</v>
      </c>
    </row>
    <row r="5594" spans="53:56" ht="15" x14ac:dyDescent="0.25">
      <c r="BA5594" s="91" t="s">
        <v>9470</v>
      </c>
      <c r="BB5594" s="91" t="s">
        <v>361</v>
      </c>
      <c r="BC5594" s="91" t="s">
        <v>9101</v>
      </c>
      <c r="BD5594" s="423" t="s">
        <v>1301</v>
      </c>
    </row>
    <row r="5595" spans="53:56" ht="15" x14ac:dyDescent="0.25">
      <c r="BA5595" s="90" t="s">
        <v>9471</v>
      </c>
      <c r="BB5595" s="90" t="s">
        <v>361</v>
      </c>
      <c r="BC5595" s="90" t="s">
        <v>9101</v>
      </c>
      <c r="BD5595" s="423" t="s">
        <v>1301</v>
      </c>
    </row>
    <row r="5596" spans="53:56" ht="15" x14ac:dyDescent="0.25">
      <c r="BA5596" s="90" t="s">
        <v>9472</v>
      </c>
      <c r="BB5596" s="90" t="s">
        <v>361</v>
      </c>
      <c r="BC5596" s="90" t="s">
        <v>9106</v>
      </c>
      <c r="BD5596" s="423" t="s">
        <v>1301</v>
      </c>
    </row>
    <row r="5597" spans="53:56" ht="15" x14ac:dyDescent="0.25">
      <c r="BA5597" s="91" t="s">
        <v>9473</v>
      </c>
      <c r="BB5597" s="91" t="s">
        <v>361</v>
      </c>
      <c r="BC5597" s="91" t="s">
        <v>9106</v>
      </c>
      <c r="BD5597" s="423" t="s">
        <v>1301</v>
      </c>
    </row>
    <row r="5598" spans="53:56" ht="15" x14ac:dyDescent="0.25">
      <c r="BA5598" s="90" t="s">
        <v>9474</v>
      </c>
      <c r="BB5598" s="90" t="s">
        <v>361</v>
      </c>
      <c r="BC5598" s="90" t="s">
        <v>9101</v>
      </c>
      <c r="BD5598" s="423" t="s">
        <v>1301</v>
      </c>
    </row>
    <row r="5599" spans="53:56" ht="15" x14ac:dyDescent="0.25">
      <c r="BA5599" s="91" t="s">
        <v>9475</v>
      </c>
      <c r="BB5599" s="91" t="s">
        <v>361</v>
      </c>
      <c r="BC5599" s="91" t="s">
        <v>9106</v>
      </c>
      <c r="BD5599" s="423" t="s">
        <v>1301</v>
      </c>
    </row>
    <row r="5600" spans="53:56" ht="15" x14ac:dyDescent="0.25">
      <c r="BA5600" s="90" t="s">
        <v>9476</v>
      </c>
      <c r="BB5600" s="90" t="s">
        <v>361</v>
      </c>
      <c r="BC5600" s="90" t="s">
        <v>9106</v>
      </c>
      <c r="BD5600" s="423" t="s">
        <v>1301</v>
      </c>
    </row>
    <row r="5601" spans="53:56" ht="15" x14ac:dyDescent="0.25">
      <c r="BA5601" s="91" t="s">
        <v>9477</v>
      </c>
      <c r="BB5601" s="91" t="s">
        <v>361</v>
      </c>
      <c r="BC5601" s="91" t="s">
        <v>9088</v>
      </c>
      <c r="BD5601" s="423" t="s">
        <v>1301</v>
      </c>
    </row>
    <row r="5602" spans="53:56" ht="15" x14ac:dyDescent="0.25">
      <c r="BA5602" s="91" t="s">
        <v>9478</v>
      </c>
      <c r="BB5602" s="91" t="s">
        <v>361</v>
      </c>
      <c r="BC5602" s="91" t="s">
        <v>9106</v>
      </c>
      <c r="BD5602" s="423" t="s">
        <v>1301</v>
      </c>
    </row>
    <row r="5603" spans="53:56" ht="15" x14ac:dyDescent="0.25">
      <c r="BA5603" s="90" t="s">
        <v>9479</v>
      </c>
      <c r="BB5603" s="90" t="s">
        <v>361</v>
      </c>
      <c r="BC5603" s="90" t="s">
        <v>9101</v>
      </c>
      <c r="BD5603" s="423" t="s">
        <v>1301</v>
      </c>
    </row>
    <row r="5604" spans="53:56" ht="15" x14ac:dyDescent="0.25">
      <c r="BA5604" s="91" t="s">
        <v>9480</v>
      </c>
      <c r="BB5604" s="91" t="s">
        <v>361</v>
      </c>
      <c r="BC5604" s="91" t="s">
        <v>9316</v>
      </c>
      <c r="BD5604" s="423" t="s">
        <v>1301</v>
      </c>
    </row>
    <row r="5605" spans="53:56" ht="15" x14ac:dyDescent="0.25">
      <c r="BA5605" s="90" t="s">
        <v>9481</v>
      </c>
      <c r="BB5605" s="90" t="s">
        <v>361</v>
      </c>
      <c r="BC5605" s="90" t="s">
        <v>9088</v>
      </c>
      <c r="BD5605" s="423" t="s">
        <v>1301</v>
      </c>
    </row>
    <row r="5606" spans="53:56" ht="15" x14ac:dyDescent="0.25">
      <c r="BA5606" s="90" t="s">
        <v>9482</v>
      </c>
      <c r="BB5606" s="90" t="s">
        <v>361</v>
      </c>
      <c r="BC5606" s="90" t="s">
        <v>9088</v>
      </c>
      <c r="BD5606" s="423" t="s">
        <v>1301</v>
      </c>
    </row>
    <row r="5607" spans="53:56" ht="15" x14ac:dyDescent="0.25">
      <c r="BA5607" s="91" t="s">
        <v>9483</v>
      </c>
      <c r="BB5607" s="91" t="s">
        <v>361</v>
      </c>
      <c r="BC5607" s="91" t="s">
        <v>9088</v>
      </c>
      <c r="BD5607" s="423" t="s">
        <v>1301</v>
      </c>
    </row>
    <row r="5608" spans="53:56" ht="15" x14ac:dyDescent="0.25">
      <c r="BA5608" s="90" t="s">
        <v>9484</v>
      </c>
      <c r="BB5608" s="90" t="s">
        <v>361</v>
      </c>
      <c r="BC5608" s="90" t="s">
        <v>9485</v>
      </c>
      <c r="BD5608" s="423" t="s">
        <v>1301</v>
      </c>
    </row>
    <row r="5609" spans="53:56" ht="15" x14ac:dyDescent="0.25">
      <c r="BA5609" s="91" t="s">
        <v>9486</v>
      </c>
      <c r="BB5609" s="91" t="s">
        <v>361</v>
      </c>
      <c r="BC5609" s="91" t="s">
        <v>9088</v>
      </c>
      <c r="BD5609" s="423" t="s">
        <v>1301</v>
      </c>
    </row>
    <row r="5610" spans="53:56" ht="15" x14ac:dyDescent="0.25">
      <c r="BA5610" s="91" t="s">
        <v>9487</v>
      </c>
      <c r="BB5610" s="91" t="s">
        <v>361</v>
      </c>
      <c r="BC5610" s="91" t="s">
        <v>9316</v>
      </c>
      <c r="BD5610" s="423" t="s">
        <v>1301</v>
      </c>
    </row>
    <row r="5611" spans="53:56" ht="15" x14ac:dyDescent="0.25">
      <c r="BA5611" s="90" t="s">
        <v>9488</v>
      </c>
      <c r="BB5611" s="90" t="s">
        <v>361</v>
      </c>
      <c r="BC5611" s="90" t="s">
        <v>9316</v>
      </c>
      <c r="BD5611" s="423" t="s">
        <v>1301</v>
      </c>
    </row>
    <row r="5612" spans="53:56" ht="15" x14ac:dyDescent="0.25">
      <c r="BA5612" s="91" t="s">
        <v>9489</v>
      </c>
      <c r="BB5612" s="91" t="s">
        <v>361</v>
      </c>
      <c r="BC5612" s="91" t="s">
        <v>9316</v>
      </c>
      <c r="BD5612" s="423" t="s">
        <v>1301</v>
      </c>
    </row>
    <row r="5613" spans="53:56" ht="15" x14ac:dyDescent="0.25">
      <c r="BA5613" s="90" t="s">
        <v>9490</v>
      </c>
      <c r="BB5613" s="90" t="s">
        <v>361</v>
      </c>
      <c r="BC5613" s="90" t="s">
        <v>9316</v>
      </c>
      <c r="BD5613" s="423" t="s">
        <v>1301</v>
      </c>
    </row>
    <row r="5614" spans="53:56" ht="15" x14ac:dyDescent="0.25">
      <c r="BA5614" s="90" t="s">
        <v>9491</v>
      </c>
      <c r="BB5614" s="90" t="s">
        <v>361</v>
      </c>
      <c r="BC5614" s="90" t="s">
        <v>9485</v>
      </c>
      <c r="BD5614" s="423" t="s">
        <v>1301</v>
      </c>
    </row>
    <row r="5615" spans="53:56" ht="15" x14ac:dyDescent="0.25">
      <c r="BA5615" s="91" t="s">
        <v>9492</v>
      </c>
      <c r="BB5615" s="91" t="s">
        <v>361</v>
      </c>
      <c r="BC5615" s="91" t="s">
        <v>9088</v>
      </c>
      <c r="BD5615" s="423" t="s">
        <v>1301</v>
      </c>
    </row>
    <row r="5616" spans="53:56" ht="15" x14ac:dyDescent="0.25">
      <c r="BA5616" s="90" t="s">
        <v>9493</v>
      </c>
      <c r="BB5616" s="90" t="s">
        <v>361</v>
      </c>
      <c r="BC5616" s="90" t="s">
        <v>9494</v>
      </c>
      <c r="BD5616" s="423" t="s">
        <v>1301</v>
      </c>
    </row>
    <row r="5617" spans="53:56" ht="15" x14ac:dyDescent="0.25">
      <c r="BA5617" s="91" t="s">
        <v>9495</v>
      </c>
      <c r="BB5617" s="91" t="s">
        <v>361</v>
      </c>
      <c r="BC5617" s="91" t="s">
        <v>9316</v>
      </c>
      <c r="BD5617" s="423" t="s">
        <v>1301</v>
      </c>
    </row>
    <row r="5618" spans="53:56" ht="15" x14ac:dyDescent="0.25">
      <c r="BA5618" s="91" t="s">
        <v>9496</v>
      </c>
      <c r="BB5618" s="91" t="s">
        <v>361</v>
      </c>
      <c r="BC5618" s="91" t="s">
        <v>9494</v>
      </c>
      <c r="BD5618" s="423" t="s">
        <v>1301</v>
      </c>
    </row>
    <row r="5619" spans="53:56" ht="15" x14ac:dyDescent="0.25">
      <c r="BA5619" s="90" t="s">
        <v>9497</v>
      </c>
      <c r="BB5619" s="90" t="s">
        <v>361</v>
      </c>
      <c r="BC5619" s="90" t="s">
        <v>8603</v>
      </c>
      <c r="BD5619" s="423" t="s">
        <v>1301</v>
      </c>
    </row>
    <row r="5620" spans="53:56" ht="15" x14ac:dyDescent="0.25">
      <c r="BA5620" s="91" t="s">
        <v>9498</v>
      </c>
      <c r="BB5620" s="91" t="s">
        <v>361</v>
      </c>
      <c r="BC5620" s="91" t="s">
        <v>9485</v>
      </c>
      <c r="BD5620" s="423" t="s">
        <v>1301</v>
      </c>
    </row>
    <row r="5621" spans="53:56" ht="15" x14ac:dyDescent="0.25">
      <c r="BA5621" s="90" t="s">
        <v>9499</v>
      </c>
      <c r="BB5621" s="90" t="s">
        <v>361</v>
      </c>
      <c r="BC5621" s="90" t="s">
        <v>9316</v>
      </c>
      <c r="BD5621" s="423" t="s">
        <v>1301</v>
      </c>
    </row>
    <row r="5622" spans="53:56" ht="15" x14ac:dyDescent="0.25">
      <c r="BA5622" s="91" t="s">
        <v>9500</v>
      </c>
      <c r="BB5622" s="91" t="s">
        <v>361</v>
      </c>
      <c r="BC5622" s="91" t="s">
        <v>9316</v>
      </c>
      <c r="BD5622" s="423" t="s">
        <v>1301</v>
      </c>
    </row>
    <row r="5623" spans="53:56" ht="15" x14ac:dyDescent="0.25">
      <c r="BA5623" s="90" t="s">
        <v>9501</v>
      </c>
      <c r="BB5623" s="90" t="s">
        <v>361</v>
      </c>
      <c r="BC5623" s="90" t="s">
        <v>9316</v>
      </c>
      <c r="BD5623" s="423" t="s">
        <v>1301</v>
      </c>
    </row>
    <row r="5624" spans="53:56" ht="15" x14ac:dyDescent="0.25">
      <c r="BA5624" s="90" t="s">
        <v>9502</v>
      </c>
      <c r="BB5624" s="90" t="s">
        <v>361</v>
      </c>
      <c r="BC5624" s="90" t="s">
        <v>9088</v>
      </c>
      <c r="BD5624" s="423" t="s">
        <v>1301</v>
      </c>
    </row>
    <row r="5625" spans="53:56" ht="15" x14ac:dyDescent="0.25">
      <c r="BA5625" s="91" t="s">
        <v>9503</v>
      </c>
      <c r="BB5625" s="91" t="s">
        <v>361</v>
      </c>
      <c r="BC5625" s="91" t="s">
        <v>9316</v>
      </c>
      <c r="BD5625" s="423" t="s">
        <v>1301</v>
      </c>
    </row>
    <row r="5626" spans="53:56" ht="15" x14ac:dyDescent="0.25">
      <c r="BA5626" s="90" t="s">
        <v>9504</v>
      </c>
      <c r="BB5626" s="90" t="s">
        <v>361</v>
      </c>
      <c r="BC5626" s="90" t="s">
        <v>9485</v>
      </c>
      <c r="BD5626" s="423" t="s">
        <v>1301</v>
      </c>
    </row>
    <row r="5627" spans="53:56" ht="15" x14ac:dyDescent="0.25">
      <c r="BA5627" s="91" t="s">
        <v>9505</v>
      </c>
      <c r="BB5627" s="91" t="s">
        <v>361</v>
      </c>
      <c r="BC5627" s="91" t="s">
        <v>9494</v>
      </c>
      <c r="BD5627" s="423" t="s">
        <v>1301</v>
      </c>
    </row>
    <row r="5628" spans="53:56" ht="15" x14ac:dyDescent="0.25">
      <c r="BA5628" s="91" t="s">
        <v>9506</v>
      </c>
      <c r="BB5628" s="91" t="s">
        <v>361</v>
      </c>
      <c r="BC5628" s="91" t="s">
        <v>9316</v>
      </c>
      <c r="BD5628" s="423" t="s">
        <v>1301</v>
      </c>
    </row>
    <row r="5629" spans="53:56" ht="15" x14ac:dyDescent="0.25">
      <c r="BA5629" s="90" t="s">
        <v>9507</v>
      </c>
      <c r="BB5629" s="90" t="s">
        <v>361</v>
      </c>
      <c r="BC5629" s="90" t="s">
        <v>9316</v>
      </c>
      <c r="BD5629" s="423" t="s">
        <v>1301</v>
      </c>
    </row>
    <row r="5630" spans="53:56" ht="15" x14ac:dyDescent="0.25">
      <c r="BA5630" s="91" t="s">
        <v>9508</v>
      </c>
      <c r="BB5630" s="91" t="s">
        <v>361</v>
      </c>
      <c r="BC5630" s="91" t="s">
        <v>9316</v>
      </c>
      <c r="BD5630" s="423" t="s">
        <v>1301</v>
      </c>
    </row>
    <row r="5631" spans="53:56" ht="15" x14ac:dyDescent="0.25">
      <c r="BA5631" s="90" t="s">
        <v>9509</v>
      </c>
      <c r="BB5631" s="90" t="s">
        <v>361</v>
      </c>
      <c r="BC5631" s="90" t="s">
        <v>9316</v>
      </c>
      <c r="BD5631" s="423" t="s">
        <v>1301</v>
      </c>
    </row>
    <row r="5632" spans="53:56" ht="15" x14ac:dyDescent="0.25">
      <c r="BA5632" s="91" t="s">
        <v>9510</v>
      </c>
      <c r="BB5632" s="91" t="s">
        <v>361</v>
      </c>
      <c r="BC5632" s="91" t="s">
        <v>9238</v>
      </c>
      <c r="BD5632" s="423" t="s">
        <v>1301</v>
      </c>
    </row>
    <row r="5633" spans="53:56" ht="15" x14ac:dyDescent="0.25">
      <c r="BA5633" s="90" t="s">
        <v>9511</v>
      </c>
      <c r="BB5633" s="90" t="s">
        <v>361</v>
      </c>
      <c r="BC5633" s="90" t="s">
        <v>9240</v>
      </c>
      <c r="BD5633" s="423" t="s">
        <v>1301</v>
      </c>
    </row>
    <row r="5634" spans="53:56" ht="15" x14ac:dyDescent="0.25">
      <c r="BA5634" s="91" t="s">
        <v>9512</v>
      </c>
      <c r="BB5634" s="91" t="s">
        <v>361</v>
      </c>
      <c r="BC5634" s="91" t="s">
        <v>9494</v>
      </c>
      <c r="BD5634" s="423" t="s">
        <v>1301</v>
      </c>
    </row>
    <row r="5635" spans="53:56" ht="15" x14ac:dyDescent="0.25">
      <c r="BA5635" s="90" t="s">
        <v>9513</v>
      </c>
      <c r="BB5635" s="90" t="s">
        <v>361</v>
      </c>
      <c r="BC5635" s="90" t="s">
        <v>9316</v>
      </c>
      <c r="BD5635" s="423" t="s">
        <v>1301</v>
      </c>
    </row>
    <row r="5636" spans="53:56" ht="15" x14ac:dyDescent="0.25">
      <c r="BA5636" s="91" t="s">
        <v>9514</v>
      </c>
      <c r="BB5636" s="91" t="s">
        <v>361</v>
      </c>
      <c r="BC5636" s="91" t="s">
        <v>9316</v>
      </c>
      <c r="BD5636" s="423" t="s">
        <v>1301</v>
      </c>
    </row>
    <row r="5637" spans="53:56" ht="15" x14ac:dyDescent="0.25">
      <c r="BA5637" s="91" t="s">
        <v>9515</v>
      </c>
      <c r="BB5637" s="91" t="s">
        <v>361</v>
      </c>
      <c r="BC5637" s="91" t="s">
        <v>9485</v>
      </c>
      <c r="BD5637" s="423" t="s">
        <v>1301</v>
      </c>
    </row>
    <row r="5638" spans="53:56" ht="15" x14ac:dyDescent="0.25">
      <c r="BA5638" s="90" t="s">
        <v>9516</v>
      </c>
      <c r="BB5638" s="90" t="s">
        <v>361</v>
      </c>
      <c r="BC5638" s="90" t="s">
        <v>9240</v>
      </c>
      <c r="BD5638" s="423" t="s">
        <v>1301</v>
      </c>
    </row>
    <row r="5639" spans="53:56" ht="15" x14ac:dyDescent="0.25">
      <c r="BA5639" s="91" t="s">
        <v>9517</v>
      </c>
      <c r="BB5639" s="91" t="s">
        <v>361</v>
      </c>
      <c r="BC5639" s="91" t="s">
        <v>9316</v>
      </c>
      <c r="BD5639" s="423" t="s">
        <v>1301</v>
      </c>
    </row>
    <row r="5640" spans="53:56" ht="15" x14ac:dyDescent="0.25">
      <c r="BA5640" s="90" t="s">
        <v>9518</v>
      </c>
      <c r="BB5640" s="90" t="s">
        <v>361</v>
      </c>
      <c r="BC5640" s="90" t="s">
        <v>9494</v>
      </c>
      <c r="BD5640" s="423" t="s">
        <v>1301</v>
      </c>
    </row>
    <row r="5641" spans="53:56" ht="15" x14ac:dyDescent="0.25">
      <c r="BA5641" s="90" t="s">
        <v>9519</v>
      </c>
      <c r="BB5641" s="90" t="s">
        <v>361</v>
      </c>
      <c r="BC5641" s="90" t="s">
        <v>9494</v>
      </c>
      <c r="BD5641" s="423" t="s">
        <v>1301</v>
      </c>
    </row>
    <row r="5642" spans="53:56" ht="15" x14ac:dyDescent="0.25">
      <c r="BA5642" s="91" t="s">
        <v>9520</v>
      </c>
      <c r="BB5642" s="91" t="s">
        <v>361</v>
      </c>
      <c r="BC5642" s="91" t="s">
        <v>9238</v>
      </c>
      <c r="BD5642" s="423" t="s">
        <v>1301</v>
      </c>
    </row>
    <row r="5643" spans="53:56" ht="15" x14ac:dyDescent="0.25">
      <c r="BA5643" s="90" t="s">
        <v>9521</v>
      </c>
      <c r="BB5643" s="90" t="s">
        <v>361</v>
      </c>
      <c r="BC5643" s="90" t="s">
        <v>8615</v>
      </c>
      <c r="BD5643" s="423" t="s">
        <v>1301</v>
      </c>
    </row>
    <row r="5644" spans="53:56" ht="15" x14ac:dyDescent="0.25">
      <c r="BA5644" s="91" t="s">
        <v>9522</v>
      </c>
      <c r="BB5644" s="91" t="s">
        <v>361</v>
      </c>
      <c r="BC5644" s="91" t="s">
        <v>8603</v>
      </c>
      <c r="BD5644" s="423" t="s">
        <v>1301</v>
      </c>
    </row>
    <row r="5645" spans="53:56" ht="15" x14ac:dyDescent="0.25">
      <c r="BA5645" s="91" t="s">
        <v>9523</v>
      </c>
      <c r="BB5645" s="91" t="s">
        <v>361</v>
      </c>
      <c r="BC5645" s="91" t="s">
        <v>8603</v>
      </c>
      <c r="BD5645" s="423" t="s">
        <v>1301</v>
      </c>
    </row>
    <row r="5646" spans="53:56" ht="15" x14ac:dyDescent="0.25">
      <c r="BA5646" s="90" t="s">
        <v>9524</v>
      </c>
      <c r="BB5646" s="90" t="s">
        <v>361</v>
      </c>
      <c r="BC5646" s="90" t="s">
        <v>8603</v>
      </c>
      <c r="BD5646" s="423" t="s">
        <v>1301</v>
      </c>
    </row>
    <row r="5647" spans="53:56" ht="15" x14ac:dyDescent="0.25">
      <c r="BA5647" s="91" t="s">
        <v>9525</v>
      </c>
      <c r="BB5647" s="91" t="s">
        <v>361</v>
      </c>
      <c r="BC5647" s="91" t="s">
        <v>8603</v>
      </c>
      <c r="BD5647" s="423" t="s">
        <v>1301</v>
      </c>
    </row>
    <row r="5648" spans="53:56" ht="15" x14ac:dyDescent="0.25">
      <c r="BA5648" s="90" t="s">
        <v>9526</v>
      </c>
      <c r="BB5648" s="90" t="s">
        <v>361</v>
      </c>
      <c r="BC5648" s="90" t="s">
        <v>8603</v>
      </c>
      <c r="BD5648" s="423" t="s">
        <v>1301</v>
      </c>
    </row>
    <row r="5649" spans="53:56" ht="15" x14ac:dyDescent="0.25">
      <c r="BA5649" s="91" t="s">
        <v>9527</v>
      </c>
      <c r="BB5649" s="91" t="s">
        <v>361</v>
      </c>
      <c r="BC5649" s="91" t="s">
        <v>9316</v>
      </c>
      <c r="BD5649" s="423" t="s">
        <v>1301</v>
      </c>
    </row>
    <row r="5650" spans="53:56" ht="15" x14ac:dyDescent="0.25">
      <c r="BA5650" s="90" t="s">
        <v>9528</v>
      </c>
      <c r="BB5650" s="90" t="s">
        <v>361</v>
      </c>
      <c r="BC5650" s="90" t="s">
        <v>9316</v>
      </c>
      <c r="BD5650" s="423" t="s">
        <v>1301</v>
      </c>
    </row>
    <row r="5651" spans="53:56" ht="15" x14ac:dyDescent="0.25">
      <c r="BA5651" s="91" t="s">
        <v>9529</v>
      </c>
      <c r="BB5651" s="91" t="s">
        <v>361</v>
      </c>
      <c r="BC5651" s="91" t="s">
        <v>9240</v>
      </c>
      <c r="BD5651" s="423" t="s">
        <v>1301</v>
      </c>
    </row>
    <row r="5652" spans="53:56" ht="15" x14ac:dyDescent="0.25">
      <c r="BA5652" s="90" t="s">
        <v>9530</v>
      </c>
      <c r="BB5652" s="90" t="s">
        <v>361</v>
      </c>
      <c r="BC5652" s="90" t="s">
        <v>9316</v>
      </c>
      <c r="BD5652" s="423" t="s">
        <v>1301</v>
      </c>
    </row>
    <row r="5653" spans="53:56" ht="15" x14ac:dyDescent="0.25">
      <c r="BA5653" s="91" t="s">
        <v>9531</v>
      </c>
      <c r="BB5653" s="91" t="s">
        <v>361</v>
      </c>
      <c r="BC5653" s="91" t="s">
        <v>8967</v>
      </c>
      <c r="BD5653" s="423" t="s">
        <v>1301</v>
      </c>
    </row>
    <row r="5654" spans="53:56" ht="15" x14ac:dyDescent="0.25">
      <c r="BA5654" s="90" t="s">
        <v>9532</v>
      </c>
      <c r="BB5654" s="90" t="s">
        <v>361</v>
      </c>
      <c r="BC5654" s="90" t="s">
        <v>8615</v>
      </c>
      <c r="BD5654" s="423" t="s">
        <v>1301</v>
      </c>
    </row>
    <row r="5655" spans="53:56" ht="15" x14ac:dyDescent="0.25">
      <c r="BA5655" s="91" t="s">
        <v>9533</v>
      </c>
      <c r="BB5655" s="91" t="s">
        <v>361</v>
      </c>
      <c r="BC5655" s="91" t="s">
        <v>9494</v>
      </c>
      <c r="BD5655" s="423" t="s">
        <v>1301</v>
      </c>
    </row>
    <row r="5656" spans="53:56" ht="15" x14ac:dyDescent="0.25">
      <c r="BA5656" s="90" t="s">
        <v>9534</v>
      </c>
      <c r="BB5656" s="90" t="s">
        <v>361</v>
      </c>
      <c r="BC5656" s="90" t="s">
        <v>9485</v>
      </c>
      <c r="BD5656" s="423" t="s">
        <v>1301</v>
      </c>
    </row>
    <row r="5657" spans="53:56" ht="15" x14ac:dyDescent="0.25">
      <c r="BA5657" s="91" t="s">
        <v>9535</v>
      </c>
      <c r="BB5657" s="91" t="s">
        <v>361</v>
      </c>
      <c r="BC5657" s="91" t="s">
        <v>9494</v>
      </c>
      <c r="BD5657" s="423" t="s">
        <v>1301</v>
      </c>
    </row>
    <row r="5658" spans="53:56" ht="15" x14ac:dyDescent="0.25">
      <c r="BA5658" s="90" t="s">
        <v>9536</v>
      </c>
      <c r="BB5658" s="90" t="s">
        <v>361</v>
      </c>
      <c r="BC5658" s="90" t="s">
        <v>9485</v>
      </c>
      <c r="BD5658" s="423" t="s">
        <v>1301</v>
      </c>
    </row>
    <row r="5659" spans="53:56" ht="15" x14ac:dyDescent="0.25">
      <c r="BA5659" s="91" t="s">
        <v>9537</v>
      </c>
      <c r="BB5659" s="91" t="s">
        <v>361</v>
      </c>
      <c r="BC5659" s="91" t="s">
        <v>8603</v>
      </c>
      <c r="BD5659" s="423" t="s">
        <v>1301</v>
      </c>
    </row>
    <row r="5660" spans="53:56" ht="15" x14ac:dyDescent="0.25">
      <c r="BA5660" s="90" t="s">
        <v>9538</v>
      </c>
      <c r="BB5660" s="90" t="s">
        <v>361</v>
      </c>
      <c r="BC5660" s="90" t="s">
        <v>9316</v>
      </c>
      <c r="BD5660" s="423" t="s">
        <v>1301</v>
      </c>
    </row>
    <row r="5661" spans="53:56" ht="15" x14ac:dyDescent="0.25">
      <c r="BA5661" s="91" t="s">
        <v>9539</v>
      </c>
      <c r="BB5661" s="91" t="s">
        <v>361</v>
      </c>
      <c r="BC5661" s="91" t="s">
        <v>9485</v>
      </c>
      <c r="BD5661" s="423" t="s">
        <v>1301</v>
      </c>
    </row>
    <row r="5662" spans="53:56" ht="15" x14ac:dyDescent="0.25">
      <c r="BA5662" s="90" t="s">
        <v>9540</v>
      </c>
      <c r="BB5662" s="90" t="s">
        <v>361</v>
      </c>
      <c r="BC5662" s="90" t="s">
        <v>9316</v>
      </c>
      <c r="BD5662" s="423" t="s">
        <v>1301</v>
      </c>
    </row>
    <row r="5663" spans="53:56" ht="15" x14ac:dyDescent="0.25">
      <c r="BA5663" s="91" t="s">
        <v>9541</v>
      </c>
      <c r="BB5663" s="91" t="s">
        <v>361</v>
      </c>
      <c r="BC5663" s="91" t="s">
        <v>9494</v>
      </c>
      <c r="BD5663" s="423" t="s">
        <v>1301</v>
      </c>
    </row>
    <row r="5664" spans="53:56" ht="15" x14ac:dyDescent="0.25">
      <c r="BA5664" s="90" t="s">
        <v>9542</v>
      </c>
      <c r="BB5664" s="90" t="s">
        <v>361</v>
      </c>
      <c r="BC5664" s="90" t="s">
        <v>9494</v>
      </c>
      <c r="BD5664" s="423" t="s">
        <v>1301</v>
      </c>
    </row>
    <row r="5665" spans="53:56" ht="15" x14ac:dyDescent="0.25">
      <c r="BA5665" s="91" t="s">
        <v>9543</v>
      </c>
      <c r="BB5665" s="91" t="s">
        <v>361</v>
      </c>
      <c r="BC5665" s="91" t="s">
        <v>9316</v>
      </c>
      <c r="BD5665" s="423" t="s">
        <v>1301</v>
      </c>
    </row>
    <row r="5666" spans="53:56" ht="15" x14ac:dyDescent="0.25">
      <c r="BA5666" s="90" t="s">
        <v>9544</v>
      </c>
      <c r="BB5666" s="90" t="s">
        <v>361</v>
      </c>
      <c r="BC5666" s="90" t="s">
        <v>9316</v>
      </c>
      <c r="BD5666" s="423" t="s">
        <v>1301</v>
      </c>
    </row>
    <row r="5667" spans="53:56" ht="15" x14ac:dyDescent="0.25">
      <c r="BA5667" s="91" t="s">
        <v>9545</v>
      </c>
      <c r="BB5667" s="91" t="s">
        <v>361</v>
      </c>
      <c r="BC5667" s="91" t="s">
        <v>9485</v>
      </c>
      <c r="BD5667" s="423" t="s">
        <v>1301</v>
      </c>
    </row>
    <row r="5668" spans="53:56" ht="15" x14ac:dyDescent="0.25">
      <c r="BA5668" s="90" t="s">
        <v>9546</v>
      </c>
      <c r="BB5668" s="90" t="s">
        <v>361</v>
      </c>
      <c r="BC5668" s="90" t="s">
        <v>9316</v>
      </c>
      <c r="BD5668" s="423" t="s">
        <v>1301</v>
      </c>
    </row>
    <row r="5669" spans="53:56" ht="15" x14ac:dyDescent="0.25">
      <c r="BA5669" s="91" t="s">
        <v>9547</v>
      </c>
      <c r="BB5669" s="91" t="s">
        <v>361</v>
      </c>
      <c r="BC5669" s="91" t="s">
        <v>9240</v>
      </c>
      <c r="BD5669" s="423" t="s">
        <v>1301</v>
      </c>
    </row>
    <row r="5670" spans="53:56" ht="15" x14ac:dyDescent="0.25">
      <c r="BA5670" s="90" t="s">
        <v>9548</v>
      </c>
      <c r="BB5670" s="90" t="s">
        <v>361</v>
      </c>
      <c r="BC5670" s="90" t="s">
        <v>9316</v>
      </c>
      <c r="BD5670" s="423" t="s">
        <v>1301</v>
      </c>
    </row>
    <row r="5671" spans="53:56" ht="15" x14ac:dyDescent="0.25">
      <c r="BA5671" s="91" t="s">
        <v>9549</v>
      </c>
      <c r="BB5671" s="91" t="s">
        <v>361</v>
      </c>
      <c r="BC5671" s="91" t="s">
        <v>9088</v>
      </c>
      <c r="BD5671" s="423" t="s">
        <v>1301</v>
      </c>
    </row>
    <row r="5672" spans="53:56" ht="15" x14ac:dyDescent="0.25">
      <c r="BA5672" s="90" t="s">
        <v>9550</v>
      </c>
      <c r="BB5672" s="90" t="s">
        <v>361</v>
      </c>
      <c r="BC5672" s="90" t="s">
        <v>8603</v>
      </c>
      <c r="BD5672" s="423" t="s">
        <v>1301</v>
      </c>
    </row>
    <row r="5673" spans="53:56" ht="15" x14ac:dyDescent="0.25">
      <c r="BA5673" s="91" t="s">
        <v>9551</v>
      </c>
      <c r="BB5673" s="91" t="s">
        <v>361</v>
      </c>
      <c r="BC5673" s="91" t="s">
        <v>8603</v>
      </c>
      <c r="BD5673" s="423" t="s">
        <v>1301</v>
      </c>
    </row>
    <row r="5674" spans="53:56" ht="15" x14ac:dyDescent="0.25">
      <c r="BA5674" s="90" t="s">
        <v>9552</v>
      </c>
      <c r="BB5674" s="90" t="s">
        <v>361</v>
      </c>
      <c r="BC5674" s="90" t="s">
        <v>8967</v>
      </c>
      <c r="BD5674" s="423" t="s">
        <v>1301</v>
      </c>
    </row>
    <row r="5675" spans="53:56" ht="15" x14ac:dyDescent="0.25">
      <c r="BA5675" s="91" t="s">
        <v>9553</v>
      </c>
      <c r="BB5675" s="91" t="s">
        <v>361</v>
      </c>
      <c r="BC5675" s="91" t="s">
        <v>9088</v>
      </c>
      <c r="BD5675" s="423" t="s">
        <v>1301</v>
      </c>
    </row>
    <row r="5676" spans="53:56" ht="15" x14ac:dyDescent="0.25">
      <c r="BA5676" s="90" t="s">
        <v>9554</v>
      </c>
      <c r="BB5676" s="90" t="s">
        <v>361</v>
      </c>
      <c r="BC5676" s="90" t="s">
        <v>9316</v>
      </c>
      <c r="BD5676" s="423" t="s">
        <v>1301</v>
      </c>
    </row>
    <row r="5677" spans="53:56" ht="15" x14ac:dyDescent="0.25">
      <c r="BA5677" s="91" t="s">
        <v>9555</v>
      </c>
      <c r="BB5677" s="91" t="s">
        <v>361</v>
      </c>
      <c r="BC5677" s="91" t="s">
        <v>8603</v>
      </c>
      <c r="BD5677" s="423" t="s">
        <v>1301</v>
      </c>
    </row>
    <row r="5678" spans="53:56" ht="15" x14ac:dyDescent="0.25">
      <c r="BA5678" s="90" t="s">
        <v>9556</v>
      </c>
      <c r="BB5678" s="90" t="s">
        <v>361</v>
      </c>
      <c r="BC5678" s="90" t="s">
        <v>9485</v>
      </c>
      <c r="BD5678" s="423" t="s">
        <v>1301</v>
      </c>
    </row>
    <row r="5679" spans="53:56" ht="15" x14ac:dyDescent="0.25">
      <c r="BA5679" s="91" t="s">
        <v>9557</v>
      </c>
      <c r="BB5679" s="91" t="s">
        <v>361</v>
      </c>
      <c r="BC5679" s="91" t="s">
        <v>9485</v>
      </c>
      <c r="BD5679" s="423" t="s">
        <v>1301</v>
      </c>
    </row>
    <row r="5680" spans="53:56" ht="15" x14ac:dyDescent="0.25">
      <c r="BA5680" s="90" t="s">
        <v>9558</v>
      </c>
      <c r="BB5680" s="90" t="s">
        <v>361</v>
      </c>
      <c r="BC5680" s="90" t="s">
        <v>9494</v>
      </c>
      <c r="BD5680" s="423" t="s">
        <v>1301</v>
      </c>
    </row>
    <row r="5681" spans="53:56" ht="15" x14ac:dyDescent="0.25">
      <c r="BA5681" s="91" t="s">
        <v>9559</v>
      </c>
      <c r="BB5681" s="91" t="s">
        <v>361</v>
      </c>
      <c r="BC5681" s="91" t="s">
        <v>9485</v>
      </c>
      <c r="BD5681" s="423" t="s">
        <v>1301</v>
      </c>
    </row>
    <row r="5682" spans="53:56" ht="15" x14ac:dyDescent="0.25">
      <c r="BA5682" s="90" t="s">
        <v>9560</v>
      </c>
      <c r="BB5682" s="90" t="s">
        <v>361</v>
      </c>
      <c r="BC5682" s="90" t="s">
        <v>8967</v>
      </c>
      <c r="BD5682" s="423" t="s">
        <v>1301</v>
      </c>
    </row>
    <row r="5683" spans="53:56" ht="15" x14ac:dyDescent="0.25">
      <c r="BA5683" s="91" t="s">
        <v>9561</v>
      </c>
      <c r="BB5683" s="91" t="s">
        <v>361</v>
      </c>
      <c r="BC5683" s="91" t="s">
        <v>9485</v>
      </c>
      <c r="BD5683" s="423" t="s">
        <v>1301</v>
      </c>
    </row>
    <row r="5684" spans="53:56" ht="15" x14ac:dyDescent="0.25">
      <c r="BA5684" s="90" t="s">
        <v>9562</v>
      </c>
      <c r="BB5684" s="90" t="s">
        <v>361</v>
      </c>
      <c r="BC5684" s="90" t="s">
        <v>9494</v>
      </c>
      <c r="BD5684" s="423" t="s">
        <v>1301</v>
      </c>
    </row>
    <row r="5685" spans="53:56" ht="15" x14ac:dyDescent="0.25">
      <c r="BA5685" s="91" t="s">
        <v>9563</v>
      </c>
      <c r="BB5685" s="91" t="s">
        <v>361</v>
      </c>
      <c r="BC5685" s="91" t="s">
        <v>9088</v>
      </c>
      <c r="BD5685" s="423" t="s">
        <v>1301</v>
      </c>
    </row>
    <row r="5686" spans="53:56" ht="15" x14ac:dyDescent="0.25">
      <c r="BA5686" s="90" t="s">
        <v>9564</v>
      </c>
      <c r="BB5686" s="90" t="s">
        <v>361</v>
      </c>
      <c r="BC5686" s="90" t="s">
        <v>8603</v>
      </c>
      <c r="BD5686" s="423" t="s">
        <v>1301</v>
      </c>
    </row>
    <row r="5687" spans="53:56" ht="15" x14ac:dyDescent="0.25">
      <c r="BA5687" s="91" t="s">
        <v>9565</v>
      </c>
      <c r="BB5687" s="91" t="s">
        <v>361</v>
      </c>
      <c r="BC5687" s="91" t="s">
        <v>9088</v>
      </c>
      <c r="BD5687" s="423" t="s">
        <v>1301</v>
      </c>
    </row>
    <row r="5688" spans="53:56" ht="15" x14ac:dyDescent="0.25">
      <c r="BA5688" s="90" t="s">
        <v>9566</v>
      </c>
      <c r="BB5688" s="90" t="s">
        <v>361</v>
      </c>
      <c r="BC5688" s="90" t="s">
        <v>9316</v>
      </c>
      <c r="BD5688" s="423" t="s">
        <v>1301</v>
      </c>
    </row>
    <row r="5689" spans="53:56" ht="15" x14ac:dyDescent="0.25">
      <c r="BA5689" s="91" t="s">
        <v>9567</v>
      </c>
      <c r="BB5689" s="91" t="s">
        <v>361</v>
      </c>
      <c r="BC5689" s="91" t="s">
        <v>9494</v>
      </c>
      <c r="BD5689" s="423" t="s">
        <v>1301</v>
      </c>
    </row>
    <row r="5690" spans="53:56" ht="15" x14ac:dyDescent="0.25">
      <c r="BA5690" s="90" t="s">
        <v>9568</v>
      </c>
      <c r="BB5690" s="90" t="s">
        <v>361</v>
      </c>
      <c r="BC5690" s="90" t="s">
        <v>9494</v>
      </c>
      <c r="BD5690" s="423" t="s">
        <v>1301</v>
      </c>
    </row>
    <row r="5691" spans="53:56" ht="15" x14ac:dyDescent="0.25">
      <c r="BA5691" s="91" t="s">
        <v>9569</v>
      </c>
      <c r="BB5691" s="91" t="s">
        <v>361</v>
      </c>
      <c r="BC5691" s="91" t="s">
        <v>9494</v>
      </c>
      <c r="BD5691" s="423" t="s">
        <v>1301</v>
      </c>
    </row>
    <row r="5692" spans="53:56" ht="15" x14ac:dyDescent="0.25">
      <c r="BA5692" s="90" t="s">
        <v>9570</v>
      </c>
      <c r="BB5692" s="90" t="s">
        <v>361</v>
      </c>
      <c r="BC5692" s="90" t="s">
        <v>9494</v>
      </c>
      <c r="BD5692" s="423" t="s">
        <v>1301</v>
      </c>
    </row>
    <row r="5693" spans="53:56" ht="15" x14ac:dyDescent="0.25">
      <c r="BA5693" s="91" t="s">
        <v>9571</v>
      </c>
      <c r="BB5693" s="91" t="s">
        <v>361</v>
      </c>
      <c r="BC5693" s="91" t="s">
        <v>9494</v>
      </c>
      <c r="BD5693" s="423" t="s">
        <v>1301</v>
      </c>
    </row>
    <row r="5694" spans="53:56" ht="15" x14ac:dyDescent="0.25">
      <c r="BA5694" s="90" t="s">
        <v>9572</v>
      </c>
      <c r="BB5694" s="90" t="s">
        <v>361</v>
      </c>
      <c r="BC5694" s="90" t="s">
        <v>9494</v>
      </c>
      <c r="BD5694" s="423" t="s">
        <v>1301</v>
      </c>
    </row>
    <row r="5695" spans="53:56" ht="15" x14ac:dyDescent="0.25">
      <c r="BA5695" s="91" t="s">
        <v>9573</v>
      </c>
      <c r="BB5695" s="91" t="s">
        <v>361</v>
      </c>
      <c r="BC5695" s="91" t="s">
        <v>9494</v>
      </c>
      <c r="BD5695" s="423" t="s">
        <v>1301</v>
      </c>
    </row>
    <row r="5696" spans="53:56" ht="15" x14ac:dyDescent="0.25">
      <c r="BA5696" s="90" t="s">
        <v>9574</v>
      </c>
      <c r="BB5696" s="90" t="s">
        <v>361</v>
      </c>
      <c r="BC5696" s="90" t="s">
        <v>9494</v>
      </c>
      <c r="BD5696" s="423" t="s">
        <v>1301</v>
      </c>
    </row>
    <row r="5697" spans="53:56" ht="15" x14ac:dyDescent="0.25">
      <c r="BA5697" s="91" t="s">
        <v>9575</v>
      </c>
      <c r="BB5697" s="91" t="s">
        <v>6473</v>
      </c>
      <c r="BC5697" s="91" t="s">
        <v>9576</v>
      </c>
      <c r="BD5697" s="423" t="s">
        <v>1301</v>
      </c>
    </row>
    <row r="5698" spans="53:56" ht="15" x14ac:dyDescent="0.25">
      <c r="BA5698" s="90" t="s">
        <v>9577</v>
      </c>
      <c r="BB5698" s="90" t="s">
        <v>6473</v>
      </c>
      <c r="BC5698" s="90" t="s">
        <v>9576</v>
      </c>
      <c r="BD5698" s="423" t="s">
        <v>1301</v>
      </c>
    </row>
    <row r="5699" spans="53:56" ht="15" x14ac:dyDescent="0.25">
      <c r="BA5699" s="91" t="s">
        <v>9578</v>
      </c>
      <c r="BB5699" s="91" t="s">
        <v>6473</v>
      </c>
      <c r="BC5699" s="91" t="s">
        <v>3225</v>
      </c>
      <c r="BD5699" s="423" t="s">
        <v>1301</v>
      </c>
    </row>
    <row r="5700" spans="53:56" ht="15" x14ac:dyDescent="0.25">
      <c r="BA5700" s="90" t="s">
        <v>9579</v>
      </c>
      <c r="BB5700" s="90" t="s">
        <v>6473</v>
      </c>
      <c r="BC5700" s="90" t="s">
        <v>9576</v>
      </c>
      <c r="BD5700" s="423" t="s">
        <v>1301</v>
      </c>
    </row>
    <row r="5701" spans="53:56" ht="15" x14ac:dyDescent="0.25">
      <c r="BA5701" s="91" t="s">
        <v>9580</v>
      </c>
      <c r="BB5701" s="91" t="s">
        <v>6473</v>
      </c>
      <c r="BC5701" s="91" t="s">
        <v>9581</v>
      </c>
      <c r="BD5701" s="423" t="s">
        <v>1301</v>
      </c>
    </row>
    <row r="5702" spans="53:56" ht="15" x14ac:dyDescent="0.25">
      <c r="BA5702" s="90" t="s">
        <v>9582</v>
      </c>
      <c r="BB5702" s="90" t="s">
        <v>6473</v>
      </c>
      <c r="BC5702" s="90" t="s">
        <v>9581</v>
      </c>
      <c r="BD5702" s="423" t="s">
        <v>1301</v>
      </c>
    </row>
    <row r="5703" spans="53:56" ht="15" x14ac:dyDescent="0.25">
      <c r="BA5703" s="91" t="s">
        <v>9583</v>
      </c>
      <c r="BB5703" s="91" t="s">
        <v>6473</v>
      </c>
      <c r="BC5703" s="91" t="s">
        <v>9576</v>
      </c>
      <c r="BD5703" s="423" t="s">
        <v>1301</v>
      </c>
    </row>
    <row r="5704" spans="53:56" ht="15" x14ac:dyDescent="0.25">
      <c r="BA5704" s="90" t="s">
        <v>9584</v>
      </c>
      <c r="BB5704" s="90" t="s">
        <v>6473</v>
      </c>
      <c r="BC5704" s="90" t="s">
        <v>9576</v>
      </c>
      <c r="BD5704" s="423" t="s">
        <v>1301</v>
      </c>
    </row>
    <row r="5705" spans="53:56" ht="15" x14ac:dyDescent="0.25">
      <c r="BA5705" s="91" t="s">
        <v>9585</v>
      </c>
      <c r="BB5705" s="91" t="s">
        <v>6473</v>
      </c>
      <c r="BC5705" s="91" t="s">
        <v>9586</v>
      </c>
      <c r="BD5705" s="423" t="s">
        <v>1301</v>
      </c>
    </row>
    <row r="5706" spans="53:56" ht="15" x14ac:dyDescent="0.25">
      <c r="BA5706" s="90" t="s">
        <v>9587</v>
      </c>
      <c r="BB5706" s="90" t="s">
        <v>6473</v>
      </c>
      <c r="BC5706" s="90" t="s">
        <v>9581</v>
      </c>
      <c r="BD5706" s="423" t="s">
        <v>1301</v>
      </c>
    </row>
    <row r="5707" spans="53:56" ht="15" x14ac:dyDescent="0.25">
      <c r="BA5707" s="91" t="s">
        <v>9588</v>
      </c>
      <c r="BB5707" s="91" t="s">
        <v>6473</v>
      </c>
      <c r="BC5707" s="91" t="s">
        <v>9581</v>
      </c>
      <c r="BD5707" s="423" t="s">
        <v>1301</v>
      </c>
    </row>
    <row r="5708" spans="53:56" ht="15" x14ac:dyDescent="0.25">
      <c r="BA5708" s="90" t="s">
        <v>9589</v>
      </c>
      <c r="BB5708" s="90" t="s">
        <v>6473</v>
      </c>
      <c r="BC5708" s="90" t="s">
        <v>9581</v>
      </c>
      <c r="BD5708" s="423" t="s">
        <v>1301</v>
      </c>
    </row>
    <row r="5709" spans="53:56" ht="15" x14ac:dyDescent="0.25">
      <c r="BA5709" s="90" t="s">
        <v>9590</v>
      </c>
      <c r="BB5709" s="90" t="s">
        <v>6473</v>
      </c>
      <c r="BC5709" s="90" t="s">
        <v>9581</v>
      </c>
      <c r="BD5709" s="423" t="s">
        <v>1301</v>
      </c>
    </row>
    <row r="5710" spans="53:56" ht="15" x14ac:dyDescent="0.25">
      <c r="BA5710" s="91" t="s">
        <v>9591</v>
      </c>
      <c r="BB5710" s="91" t="s">
        <v>6473</v>
      </c>
      <c r="BC5710" s="91" t="s">
        <v>3225</v>
      </c>
      <c r="BD5710" s="423" t="s">
        <v>1301</v>
      </c>
    </row>
    <row r="5711" spans="53:56" ht="15" x14ac:dyDescent="0.25">
      <c r="BA5711" s="90" t="s">
        <v>9592</v>
      </c>
      <c r="BB5711" s="90" t="s">
        <v>6473</v>
      </c>
      <c r="BC5711" s="90" t="s">
        <v>9581</v>
      </c>
      <c r="BD5711" s="423" t="s">
        <v>1301</v>
      </c>
    </row>
    <row r="5712" spans="53:56" ht="15" x14ac:dyDescent="0.25">
      <c r="BA5712" s="91" t="s">
        <v>9593</v>
      </c>
      <c r="BB5712" s="91" t="s">
        <v>6473</v>
      </c>
      <c r="BC5712" s="91" t="s">
        <v>3225</v>
      </c>
      <c r="BD5712" s="423" t="s">
        <v>1301</v>
      </c>
    </row>
    <row r="5713" spans="53:56" ht="15" x14ac:dyDescent="0.25">
      <c r="BA5713" s="90" t="s">
        <v>9594</v>
      </c>
      <c r="BB5713" s="90" t="s">
        <v>6473</v>
      </c>
      <c r="BC5713" s="90" t="s">
        <v>3225</v>
      </c>
      <c r="BD5713" s="423" t="s">
        <v>1301</v>
      </c>
    </row>
    <row r="5714" spans="53:56" ht="15" x14ac:dyDescent="0.25">
      <c r="BA5714" s="91" t="s">
        <v>9595</v>
      </c>
      <c r="BB5714" s="91" t="s">
        <v>6473</v>
      </c>
      <c r="BC5714" s="91" t="s">
        <v>9581</v>
      </c>
      <c r="BD5714" s="423" t="s">
        <v>1301</v>
      </c>
    </row>
    <row r="5715" spans="53:56" ht="15" x14ac:dyDescent="0.25">
      <c r="BA5715" s="90" t="s">
        <v>9596</v>
      </c>
      <c r="BB5715" s="90" t="s">
        <v>6473</v>
      </c>
      <c r="BC5715" s="90" t="s">
        <v>9581</v>
      </c>
      <c r="BD5715" s="423" t="s">
        <v>1301</v>
      </c>
    </row>
    <row r="5716" spans="53:56" ht="15" x14ac:dyDescent="0.25">
      <c r="BA5716" s="91" t="s">
        <v>9597</v>
      </c>
      <c r="BB5716" s="91" t="s">
        <v>6473</v>
      </c>
      <c r="BC5716" s="91" t="s">
        <v>9581</v>
      </c>
      <c r="BD5716" s="423" t="s">
        <v>1301</v>
      </c>
    </row>
    <row r="5717" spans="53:56" ht="15" x14ac:dyDescent="0.25">
      <c r="BA5717" s="90" t="s">
        <v>9598</v>
      </c>
      <c r="BB5717" s="90" t="s">
        <v>6473</v>
      </c>
      <c r="BC5717" s="90" t="s">
        <v>9576</v>
      </c>
      <c r="BD5717" s="423" t="s">
        <v>1301</v>
      </c>
    </row>
    <row r="5718" spans="53:56" ht="15" x14ac:dyDescent="0.25">
      <c r="BA5718" s="91" t="s">
        <v>9599</v>
      </c>
      <c r="BB5718" s="91" t="s">
        <v>6473</v>
      </c>
      <c r="BC5718" s="91" t="s">
        <v>9581</v>
      </c>
      <c r="BD5718" s="423" t="s">
        <v>1301</v>
      </c>
    </row>
    <row r="5719" spans="53:56" ht="15" x14ac:dyDescent="0.25">
      <c r="BA5719" s="90" t="s">
        <v>9600</v>
      </c>
      <c r="BB5719" s="90" t="s">
        <v>6473</v>
      </c>
      <c r="BC5719" s="90" t="s">
        <v>3225</v>
      </c>
      <c r="BD5719" s="423" t="s">
        <v>1301</v>
      </c>
    </row>
    <row r="5720" spans="53:56" ht="15" x14ac:dyDescent="0.25">
      <c r="BA5720" s="91" t="s">
        <v>9601</v>
      </c>
      <c r="BB5720" s="91" t="s">
        <v>6473</v>
      </c>
      <c r="BC5720" s="91" t="s">
        <v>9581</v>
      </c>
      <c r="BD5720" s="423" t="s">
        <v>1301</v>
      </c>
    </row>
    <row r="5721" spans="53:56" ht="15" x14ac:dyDescent="0.25">
      <c r="BA5721" s="90" t="s">
        <v>9602</v>
      </c>
      <c r="BB5721" s="90" t="s">
        <v>6473</v>
      </c>
      <c r="BC5721" s="90" t="s">
        <v>9581</v>
      </c>
      <c r="BD5721" s="423" t="s">
        <v>1301</v>
      </c>
    </row>
    <row r="5722" spans="53:56" ht="15" x14ac:dyDescent="0.25">
      <c r="BA5722" s="91" t="s">
        <v>9603</v>
      </c>
      <c r="BB5722" s="91" t="s">
        <v>6473</v>
      </c>
      <c r="BC5722" s="91" t="s">
        <v>9581</v>
      </c>
      <c r="BD5722" s="423" t="s">
        <v>1301</v>
      </c>
    </row>
    <row r="5723" spans="53:56" ht="15" x14ac:dyDescent="0.25">
      <c r="BA5723" s="90" t="s">
        <v>9604</v>
      </c>
      <c r="BB5723" s="90" t="s">
        <v>6473</v>
      </c>
      <c r="BC5723" s="90" t="s">
        <v>3225</v>
      </c>
      <c r="BD5723" s="423" t="s">
        <v>1301</v>
      </c>
    </row>
    <row r="5724" spans="53:56" ht="15" x14ac:dyDescent="0.25">
      <c r="BA5724" s="91" t="s">
        <v>9605</v>
      </c>
      <c r="BB5724" s="91" t="s">
        <v>6473</v>
      </c>
      <c r="BC5724" s="91" t="s">
        <v>9581</v>
      </c>
      <c r="BD5724" s="423" t="s">
        <v>1301</v>
      </c>
    </row>
    <row r="5725" spans="53:56" ht="15" x14ac:dyDescent="0.25">
      <c r="BA5725" s="90" t="s">
        <v>9606</v>
      </c>
      <c r="BB5725" s="90" t="s">
        <v>6473</v>
      </c>
      <c r="BC5725" s="90" t="s">
        <v>9581</v>
      </c>
      <c r="BD5725" s="423" t="s">
        <v>1301</v>
      </c>
    </row>
    <row r="5726" spans="53:56" ht="15" x14ac:dyDescent="0.25">
      <c r="BA5726" s="90" t="s">
        <v>9607</v>
      </c>
      <c r="BB5726" s="90" t="s">
        <v>6473</v>
      </c>
      <c r="BC5726" s="90" t="s">
        <v>3225</v>
      </c>
      <c r="BD5726" s="423" t="s">
        <v>1301</v>
      </c>
    </row>
    <row r="5727" spans="53:56" ht="15" x14ac:dyDescent="0.25">
      <c r="BA5727" s="91" t="s">
        <v>9608</v>
      </c>
      <c r="BB5727" s="91" t="s">
        <v>6473</v>
      </c>
      <c r="BC5727" s="91" t="s">
        <v>9581</v>
      </c>
      <c r="BD5727" s="423" t="s">
        <v>1301</v>
      </c>
    </row>
    <row r="5728" spans="53:56" ht="15" x14ac:dyDescent="0.25">
      <c r="BA5728" s="90" t="s">
        <v>9609</v>
      </c>
      <c r="BB5728" s="90" t="s">
        <v>6473</v>
      </c>
      <c r="BC5728" s="90" t="s">
        <v>3225</v>
      </c>
      <c r="BD5728" s="423" t="s">
        <v>1301</v>
      </c>
    </row>
    <row r="5729" spans="53:56" ht="15" x14ac:dyDescent="0.25">
      <c r="BA5729" s="91" t="s">
        <v>9610</v>
      </c>
      <c r="BB5729" s="91" t="s">
        <v>6473</v>
      </c>
      <c r="BC5729" s="91" t="s">
        <v>9576</v>
      </c>
      <c r="BD5729" s="423" t="s">
        <v>1301</v>
      </c>
    </row>
    <row r="5730" spans="53:56" ht="15" x14ac:dyDescent="0.25">
      <c r="BA5730" s="91" t="s">
        <v>9611</v>
      </c>
      <c r="BB5730" s="91" t="s">
        <v>6473</v>
      </c>
      <c r="BC5730" s="91" t="s">
        <v>9576</v>
      </c>
      <c r="BD5730" s="423" t="s">
        <v>1301</v>
      </c>
    </row>
    <row r="5731" spans="53:56" ht="15" x14ac:dyDescent="0.25">
      <c r="BA5731" s="90" t="s">
        <v>9612</v>
      </c>
      <c r="BB5731" s="90" t="s">
        <v>6473</v>
      </c>
      <c r="BC5731" s="90" t="s">
        <v>9581</v>
      </c>
      <c r="BD5731" s="423" t="s">
        <v>1301</v>
      </c>
    </row>
    <row r="5732" spans="53:56" ht="15" x14ac:dyDescent="0.25">
      <c r="BA5732" s="91" t="s">
        <v>9613</v>
      </c>
      <c r="BB5732" s="91" t="s">
        <v>6473</v>
      </c>
      <c r="BC5732" s="91" t="s">
        <v>9581</v>
      </c>
      <c r="BD5732" s="423" t="s">
        <v>1301</v>
      </c>
    </row>
    <row r="5733" spans="53:56" ht="15" x14ac:dyDescent="0.25">
      <c r="BA5733" s="90" t="s">
        <v>9614</v>
      </c>
      <c r="BB5733" s="90" t="s">
        <v>6473</v>
      </c>
      <c r="BC5733" s="90" t="s">
        <v>9581</v>
      </c>
      <c r="BD5733" s="423" t="s">
        <v>1301</v>
      </c>
    </row>
    <row r="5734" spans="53:56" ht="15" x14ac:dyDescent="0.25">
      <c r="BA5734" s="90" t="s">
        <v>9615</v>
      </c>
      <c r="BB5734" s="90" t="s">
        <v>6473</v>
      </c>
      <c r="BC5734" s="90" t="s">
        <v>9581</v>
      </c>
      <c r="BD5734" s="423" t="s">
        <v>1301</v>
      </c>
    </row>
    <row r="5735" spans="53:56" ht="15" x14ac:dyDescent="0.25">
      <c r="BA5735" s="91" t="s">
        <v>9616</v>
      </c>
      <c r="BB5735" s="91" t="s">
        <v>6473</v>
      </c>
      <c r="BC5735" s="91" t="s">
        <v>9581</v>
      </c>
      <c r="BD5735" s="423" t="s">
        <v>1301</v>
      </c>
    </row>
    <row r="5736" spans="53:56" ht="15" x14ac:dyDescent="0.25">
      <c r="BA5736" s="90" t="s">
        <v>9617</v>
      </c>
      <c r="BB5736" s="90" t="s">
        <v>6473</v>
      </c>
      <c r="BC5736" s="90" t="s">
        <v>9576</v>
      </c>
      <c r="BD5736" s="423" t="s">
        <v>1301</v>
      </c>
    </row>
    <row r="5737" spans="53:56" ht="15" x14ac:dyDescent="0.25">
      <c r="BA5737" s="91" t="s">
        <v>9618</v>
      </c>
      <c r="BB5737" s="91" t="s">
        <v>6473</v>
      </c>
      <c r="BC5737" s="91" t="s">
        <v>9581</v>
      </c>
      <c r="BD5737" s="423" t="s">
        <v>1301</v>
      </c>
    </row>
    <row r="5738" spans="53:56" ht="15" x14ac:dyDescent="0.25">
      <c r="BA5738" s="91" t="s">
        <v>9619</v>
      </c>
      <c r="BB5738" s="91" t="s">
        <v>6473</v>
      </c>
      <c r="BC5738" s="91" t="s">
        <v>9576</v>
      </c>
      <c r="BD5738" s="423" t="s">
        <v>1301</v>
      </c>
    </row>
    <row r="5739" spans="53:56" ht="15" x14ac:dyDescent="0.25">
      <c r="BA5739" s="90" t="s">
        <v>9620</v>
      </c>
      <c r="BB5739" s="90" t="s">
        <v>6473</v>
      </c>
      <c r="BC5739" s="90" t="s">
        <v>3225</v>
      </c>
      <c r="BD5739" s="423" t="s">
        <v>1301</v>
      </c>
    </row>
    <row r="5740" spans="53:56" ht="15" x14ac:dyDescent="0.25">
      <c r="BA5740" s="91" t="s">
        <v>9621</v>
      </c>
      <c r="BB5740" s="91" t="s">
        <v>6473</v>
      </c>
      <c r="BC5740" s="91" t="s">
        <v>3225</v>
      </c>
      <c r="BD5740" s="423" t="s">
        <v>1301</v>
      </c>
    </row>
    <row r="5741" spans="53:56" ht="15" x14ac:dyDescent="0.25">
      <c r="BA5741" s="90" t="s">
        <v>9622</v>
      </c>
      <c r="BB5741" s="90" t="s">
        <v>6473</v>
      </c>
      <c r="BC5741" s="90" t="s">
        <v>3225</v>
      </c>
      <c r="BD5741" s="423" t="s">
        <v>1301</v>
      </c>
    </row>
    <row r="5742" spans="53:56" ht="15" x14ac:dyDescent="0.25">
      <c r="BA5742" s="91" t="s">
        <v>9623</v>
      </c>
      <c r="BB5742" s="91" t="s">
        <v>6473</v>
      </c>
      <c r="BC5742" s="91" t="s">
        <v>9581</v>
      </c>
      <c r="BD5742" s="423" t="s">
        <v>1301</v>
      </c>
    </row>
    <row r="5743" spans="53:56" ht="15" x14ac:dyDescent="0.25">
      <c r="BA5743" s="90" t="s">
        <v>9624</v>
      </c>
      <c r="BB5743" s="90" t="s">
        <v>6473</v>
      </c>
      <c r="BC5743" s="90" t="s">
        <v>3225</v>
      </c>
      <c r="BD5743" s="423" t="s">
        <v>1301</v>
      </c>
    </row>
    <row r="5744" spans="53:56" ht="15" x14ac:dyDescent="0.25">
      <c r="BA5744" s="90" t="s">
        <v>9625</v>
      </c>
      <c r="BB5744" s="90" t="s">
        <v>6473</v>
      </c>
      <c r="BC5744" s="90" t="s">
        <v>9576</v>
      </c>
      <c r="BD5744" s="423" t="s">
        <v>1301</v>
      </c>
    </row>
    <row r="5745" spans="53:56" ht="15" x14ac:dyDescent="0.25">
      <c r="BA5745" s="91" t="s">
        <v>9626</v>
      </c>
      <c r="BB5745" s="91" t="s">
        <v>6473</v>
      </c>
      <c r="BC5745" s="91" t="s">
        <v>3225</v>
      </c>
      <c r="BD5745" s="423" t="s">
        <v>1301</v>
      </c>
    </row>
    <row r="5746" spans="53:56" ht="15" x14ac:dyDescent="0.25">
      <c r="BA5746" s="90" t="s">
        <v>9627</v>
      </c>
      <c r="BB5746" s="90" t="s">
        <v>6473</v>
      </c>
      <c r="BC5746" s="90" t="s">
        <v>9576</v>
      </c>
      <c r="BD5746" s="423" t="s">
        <v>1301</v>
      </c>
    </row>
    <row r="5747" spans="53:56" ht="15" x14ac:dyDescent="0.25">
      <c r="BA5747" s="91" t="s">
        <v>9628</v>
      </c>
      <c r="BB5747" s="91" t="s">
        <v>6473</v>
      </c>
      <c r="BC5747" s="91" t="s">
        <v>9629</v>
      </c>
      <c r="BD5747" s="423" t="s">
        <v>1301</v>
      </c>
    </row>
    <row r="5748" spans="53:56" ht="15" x14ac:dyDescent="0.25">
      <c r="BA5748" s="91" t="s">
        <v>9630</v>
      </c>
      <c r="BB5748" s="91" t="s">
        <v>6473</v>
      </c>
      <c r="BC5748" s="91" t="s">
        <v>3225</v>
      </c>
      <c r="BD5748" s="423" t="s">
        <v>1301</v>
      </c>
    </row>
    <row r="5749" spans="53:56" ht="15" x14ac:dyDescent="0.25">
      <c r="BA5749" s="90" t="s">
        <v>9631</v>
      </c>
      <c r="BB5749" s="90" t="s">
        <v>6473</v>
      </c>
      <c r="BC5749" s="90" t="s">
        <v>9581</v>
      </c>
      <c r="BD5749" s="423" t="s">
        <v>1301</v>
      </c>
    </row>
    <row r="5750" spans="53:56" ht="15" x14ac:dyDescent="0.25">
      <c r="BA5750" s="91" t="s">
        <v>9632</v>
      </c>
      <c r="BB5750" s="91" t="s">
        <v>6473</v>
      </c>
      <c r="BC5750" s="91" t="s">
        <v>9581</v>
      </c>
      <c r="BD5750" s="423" t="s">
        <v>1301</v>
      </c>
    </row>
    <row r="5751" spans="53:56" ht="15" x14ac:dyDescent="0.25">
      <c r="BA5751" s="90" t="s">
        <v>9633</v>
      </c>
      <c r="BB5751" s="90" t="s">
        <v>6473</v>
      </c>
      <c r="BC5751" s="90" t="s">
        <v>9576</v>
      </c>
      <c r="BD5751" s="423" t="s">
        <v>1301</v>
      </c>
    </row>
    <row r="5752" spans="53:56" ht="15" x14ac:dyDescent="0.25">
      <c r="BA5752" s="90" t="s">
        <v>9634</v>
      </c>
      <c r="BB5752" s="90" t="s">
        <v>6473</v>
      </c>
      <c r="BC5752" s="90" t="s">
        <v>3225</v>
      </c>
      <c r="BD5752" s="423" t="s">
        <v>1301</v>
      </c>
    </row>
    <row r="5753" spans="53:56" ht="15" x14ac:dyDescent="0.25">
      <c r="BA5753" s="91" t="s">
        <v>9635</v>
      </c>
      <c r="BB5753" s="91" t="s">
        <v>6473</v>
      </c>
      <c r="BC5753" s="91" t="s">
        <v>9629</v>
      </c>
      <c r="BD5753" s="423" t="s">
        <v>1301</v>
      </c>
    </row>
    <row r="5754" spans="53:56" ht="15" x14ac:dyDescent="0.25">
      <c r="BA5754" s="90" t="s">
        <v>9636</v>
      </c>
      <c r="BB5754" s="90" t="s">
        <v>6473</v>
      </c>
      <c r="BC5754" s="90" t="s">
        <v>9629</v>
      </c>
      <c r="BD5754" s="423" t="s">
        <v>1301</v>
      </c>
    </row>
    <row r="5755" spans="53:56" ht="15" x14ac:dyDescent="0.25">
      <c r="BA5755" s="91" t="s">
        <v>9637</v>
      </c>
      <c r="BB5755" s="91" t="s">
        <v>6473</v>
      </c>
      <c r="BC5755" s="91" t="s">
        <v>9581</v>
      </c>
      <c r="BD5755" s="423" t="s">
        <v>1301</v>
      </c>
    </row>
    <row r="5756" spans="53:56" ht="15" x14ac:dyDescent="0.25">
      <c r="BA5756" s="90" t="s">
        <v>9638</v>
      </c>
      <c r="BB5756" s="90" t="s">
        <v>6473</v>
      </c>
      <c r="BC5756" s="90" t="s">
        <v>9629</v>
      </c>
      <c r="BD5756" s="423" t="s">
        <v>1301</v>
      </c>
    </row>
    <row r="5757" spans="53:56" ht="15" x14ac:dyDescent="0.25">
      <c r="BA5757" s="91" t="s">
        <v>9639</v>
      </c>
      <c r="BB5757" s="91" t="s">
        <v>6473</v>
      </c>
      <c r="BC5757" s="91" t="s">
        <v>9576</v>
      </c>
      <c r="BD5757" s="423" t="s">
        <v>1301</v>
      </c>
    </row>
    <row r="5758" spans="53:56" ht="15" x14ac:dyDescent="0.25">
      <c r="BA5758" s="91" t="s">
        <v>9640</v>
      </c>
      <c r="BB5758" s="91" t="s">
        <v>6473</v>
      </c>
      <c r="BC5758" s="91" t="s">
        <v>9581</v>
      </c>
      <c r="BD5758" s="423" t="s">
        <v>1301</v>
      </c>
    </row>
    <row r="5759" spans="53:56" ht="15" x14ac:dyDescent="0.25">
      <c r="BA5759" s="90" t="s">
        <v>9641</v>
      </c>
      <c r="BB5759" s="90" t="s">
        <v>6473</v>
      </c>
      <c r="BC5759" s="90" t="s">
        <v>9581</v>
      </c>
      <c r="BD5759" s="423" t="s">
        <v>1301</v>
      </c>
    </row>
    <row r="5760" spans="53:56" ht="15" x14ac:dyDescent="0.25">
      <c r="BA5760" s="91" t="s">
        <v>9642</v>
      </c>
      <c r="BB5760" s="91" t="s">
        <v>6473</v>
      </c>
      <c r="BC5760" s="91" t="s">
        <v>9576</v>
      </c>
      <c r="BD5760" s="423" t="s">
        <v>1301</v>
      </c>
    </row>
    <row r="5761" spans="53:56" ht="15" x14ac:dyDescent="0.25">
      <c r="BA5761" s="90" t="s">
        <v>9643</v>
      </c>
      <c r="BB5761" s="90" t="s">
        <v>6473</v>
      </c>
      <c r="BC5761" s="90" t="s">
        <v>3225</v>
      </c>
      <c r="BD5761" s="423" t="s">
        <v>1301</v>
      </c>
    </row>
    <row r="5762" spans="53:56" ht="15" x14ac:dyDescent="0.25">
      <c r="BA5762" s="90" t="s">
        <v>9644</v>
      </c>
      <c r="BB5762" s="90" t="s">
        <v>6473</v>
      </c>
      <c r="BC5762" s="90" t="s">
        <v>9576</v>
      </c>
      <c r="BD5762" s="423" t="s">
        <v>1301</v>
      </c>
    </row>
    <row r="5763" spans="53:56" ht="15" x14ac:dyDescent="0.25">
      <c r="BA5763" s="91" t="s">
        <v>9645</v>
      </c>
      <c r="BB5763" s="91" t="s">
        <v>6473</v>
      </c>
      <c r="BC5763" s="91" t="s">
        <v>9581</v>
      </c>
      <c r="BD5763" s="423" t="s">
        <v>1301</v>
      </c>
    </row>
    <row r="5764" spans="53:56" ht="15" x14ac:dyDescent="0.25">
      <c r="BA5764" s="90" t="s">
        <v>9646</v>
      </c>
      <c r="BB5764" s="90" t="s">
        <v>6473</v>
      </c>
      <c r="BC5764" s="90" t="s">
        <v>9629</v>
      </c>
      <c r="BD5764" s="423" t="s">
        <v>1301</v>
      </c>
    </row>
    <row r="5765" spans="53:56" ht="15" x14ac:dyDescent="0.25">
      <c r="BA5765" s="91" t="s">
        <v>9647</v>
      </c>
      <c r="BB5765" s="91" t="s">
        <v>6473</v>
      </c>
      <c r="BC5765" s="91" t="s">
        <v>9581</v>
      </c>
      <c r="BD5765" s="423" t="s">
        <v>1301</v>
      </c>
    </row>
    <row r="5766" spans="53:56" ht="15" x14ac:dyDescent="0.25">
      <c r="BA5766" s="91" t="s">
        <v>9648</v>
      </c>
      <c r="BB5766" s="91" t="s">
        <v>6473</v>
      </c>
      <c r="BC5766" s="91" t="s">
        <v>9629</v>
      </c>
      <c r="BD5766" s="423" t="s">
        <v>1301</v>
      </c>
    </row>
    <row r="5767" spans="53:56" ht="15" x14ac:dyDescent="0.25">
      <c r="BA5767" s="90" t="s">
        <v>9649</v>
      </c>
      <c r="BB5767" s="90" t="s">
        <v>6473</v>
      </c>
      <c r="BC5767" s="90" t="s">
        <v>9581</v>
      </c>
      <c r="BD5767" s="423" t="s">
        <v>1301</v>
      </c>
    </row>
    <row r="5768" spans="53:56" ht="15" x14ac:dyDescent="0.25">
      <c r="BA5768" s="91" t="s">
        <v>9650</v>
      </c>
      <c r="BB5768" s="91" t="s">
        <v>6473</v>
      </c>
      <c r="BC5768" s="91" t="s">
        <v>9629</v>
      </c>
      <c r="BD5768" s="423" t="s">
        <v>1301</v>
      </c>
    </row>
    <row r="5769" spans="53:56" ht="15" x14ac:dyDescent="0.25">
      <c r="BA5769" s="90" t="s">
        <v>9651</v>
      </c>
      <c r="BB5769" s="90" t="s">
        <v>6473</v>
      </c>
      <c r="BC5769" s="90" t="s">
        <v>9581</v>
      </c>
      <c r="BD5769" s="423" t="s">
        <v>1301</v>
      </c>
    </row>
    <row r="5770" spans="53:56" ht="15" x14ac:dyDescent="0.25">
      <c r="BA5770" s="91" t="s">
        <v>9652</v>
      </c>
      <c r="BB5770" s="91" t="s">
        <v>6473</v>
      </c>
      <c r="BC5770" s="91" t="s">
        <v>9629</v>
      </c>
      <c r="BD5770" s="423" t="s">
        <v>1301</v>
      </c>
    </row>
    <row r="5771" spans="53:56" ht="15" x14ac:dyDescent="0.25">
      <c r="BA5771" s="90" t="s">
        <v>9653</v>
      </c>
      <c r="BB5771" s="90" t="s">
        <v>6473</v>
      </c>
      <c r="BC5771" s="90" t="s">
        <v>9581</v>
      </c>
      <c r="BD5771" s="423" t="s">
        <v>1301</v>
      </c>
    </row>
    <row r="5772" spans="53:56" ht="15" x14ac:dyDescent="0.25">
      <c r="BA5772" s="90" t="s">
        <v>9654</v>
      </c>
      <c r="BB5772" s="90" t="s">
        <v>6473</v>
      </c>
      <c r="BC5772" s="90" t="s">
        <v>9581</v>
      </c>
      <c r="BD5772" s="423" t="s">
        <v>1301</v>
      </c>
    </row>
    <row r="5773" spans="53:56" ht="15" x14ac:dyDescent="0.25">
      <c r="BA5773" s="91" t="s">
        <v>9655</v>
      </c>
      <c r="BB5773" s="91" t="s">
        <v>6473</v>
      </c>
      <c r="BC5773" s="91" t="s">
        <v>9581</v>
      </c>
      <c r="BD5773" s="423" t="s">
        <v>1301</v>
      </c>
    </row>
    <row r="5774" spans="53:56" ht="15" x14ac:dyDescent="0.25">
      <c r="BA5774" s="90" t="s">
        <v>9656</v>
      </c>
      <c r="BB5774" s="90" t="s">
        <v>6473</v>
      </c>
      <c r="BC5774" s="90" t="s">
        <v>9581</v>
      </c>
      <c r="BD5774" s="423" t="s">
        <v>1301</v>
      </c>
    </row>
    <row r="5775" spans="53:56" ht="15" x14ac:dyDescent="0.25">
      <c r="BA5775" s="91" t="s">
        <v>9657</v>
      </c>
      <c r="BB5775" s="91" t="s">
        <v>6473</v>
      </c>
      <c r="BC5775" s="91" t="s">
        <v>9581</v>
      </c>
      <c r="BD5775" s="423" t="s">
        <v>1301</v>
      </c>
    </row>
    <row r="5776" spans="53:56" ht="15" x14ac:dyDescent="0.25">
      <c r="BA5776" s="91" t="s">
        <v>9658</v>
      </c>
      <c r="BB5776" s="91" t="s">
        <v>6473</v>
      </c>
      <c r="BC5776" s="91" t="s">
        <v>9581</v>
      </c>
      <c r="BD5776" s="423" t="s">
        <v>1301</v>
      </c>
    </row>
    <row r="5777" spans="53:56" ht="15" x14ac:dyDescent="0.25">
      <c r="BA5777" s="90" t="s">
        <v>9659</v>
      </c>
      <c r="BB5777" s="90" t="s">
        <v>6473</v>
      </c>
      <c r="BC5777" s="90" t="s">
        <v>9581</v>
      </c>
      <c r="BD5777" s="423" t="s">
        <v>1301</v>
      </c>
    </row>
    <row r="5778" spans="53:56" ht="15" x14ac:dyDescent="0.25">
      <c r="BA5778" s="91" t="s">
        <v>9660</v>
      </c>
      <c r="BB5778" s="91" t="s">
        <v>6473</v>
      </c>
      <c r="BC5778" s="91" t="s">
        <v>9581</v>
      </c>
      <c r="BD5778" s="423" t="s">
        <v>1301</v>
      </c>
    </row>
    <row r="5779" spans="53:56" ht="15" x14ac:dyDescent="0.25">
      <c r="BA5779" s="90" t="s">
        <v>9661</v>
      </c>
      <c r="BB5779" s="90" t="s">
        <v>6473</v>
      </c>
      <c r="BC5779" s="90" t="s">
        <v>9581</v>
      </c>
      <c r="BD5779" s="423" t="s">
        <v>1301</v>
      </c>
    </row>
    <row r="5780" spans="53:56" ht="15" x14ac:dyDescent="0.25">
      <c r="BA5780" s="90" t="s">
        <v>9662</v>
      </c>
      <c r="BB5780" s="90" t="s">
        <v>6473</v>
      </c>
      <c r="BC5780" s="90" t="s">
        <v>9581</v>
      </c>
      <c r="BD5780" s="423" t="s">
        <v>1301</v>
      </c>
    </row>
    <row r="5781" spans="53:56" ht="15" x14ac:dyDescent="0.25">
      <c r="BA5781" s="91" t="s">
        <v>9663</v>
      </c>
      <c r="BB5781" s="91" t="s">
        <v>6473</v>
      </c>
      <c r="BC5781" s="91" t="s">
        <v>9581</v>
      </c>
      <c r="BD5781" s="423" t="s">
        <v>1301</v>
      </c>
    </row>
    <row r="5782" spans="53:56" ht="15" x14ac:dyDescent="0.25">
      <c r="BA5782" s="90" t="s">
        <v>9664</v>
      </c>
      <c r="BB5782" s="90" t="s">
        <v>6473</v>
      </c>
      <c r="BC5782" s="90" t="s">
        <v>9581</v>
      </c>
      <c r="BD5782" s="423" t="s">
        <v>1301</v>
      </c>
    </row>
    <row r="5783" spans="53:56" ht="15" x14ac:dyDescent="0.25">
      <c r="BA5783" s="91" t="s">
        <v>9665</v>
      </c>
      <c r="BB5783" s="91" t="s">
        <v>6473</v>
      </c>
      <c r="BC5783" s="91" t="s">
        <v>9581</v>
      </c>
      <c r="BD5783" s="423" t="s">
        <v>1301</v>
      </c>
    </row>
    <row r="5784" spans="53:56" ht="15" x14ac:dyDescent="0.25">
      <c r="BA5784" s="91" t="s">
        <v>9666</v>
      </c>
      <c r="BB5784" s="91" t="s">
        <v>6473</v>
      </c>
      <c r="BC5784" s="91" t="s">
        <v>9581</v>
      </c>
      <c r="BD5784" s="423" t="s">
        <v>1301</v>
      </c>
    </row>
    <row r="5785" spans="53:56" ht="15" x14ac:dyDescent="0.25">
      <c r="BA5785" s="90" t="s">
        <v>9667</v>
      </c>
      <c r="BB5785" s="90" t="s">
        <v>6473</v>
      </c>
      <c r="BC5785" s="90" t="s">
        <v>9581</v>
      </c>
      <c r="BD5785" s="423" t="s">
        <v>1301</v>
      </c>
    </row>
    <row r="5786" spans="53:56" ht="15" x14ac:dyDescent="0.25">
      <c r="BA5786" s="91" t="s">
        <v>9668</v>
      </c>
      <c r="BB5786" s="91" t="s">
        <v>6473</v>
      </c>
      <c r="BC5786" s="91" t="s">
        <v>9581</v>
      </c>
      <c r="BD5786" s="423" t="s">
        <v>1301</v>
      </c>
    </row>
    <row r="5787" spans="53:56" ht="15" x14ac:dyDescent="0.25">
      <c r="BA5787" s="90" t="s">
        <v>9669</v>
      </c>
      <c r="BB5787" s="90" t="s">
        <v>6473</v>
      </c>
      <c r="BC5787" s="90" t="s">
        <v>9581</v>
      </c>
      <c r="BD5787" s="423" t="s">
        <v>1301</v>
      </c>
    </row>
    <row r="5788" spans="53:56" ht="15" x14ac:dyDescent="0.25">
      <c r="BA5788" s="91" t="s">
        <v>9670</v>
      </c>
      <c r="BB5788" s="91" t="s">
        <v>6473</v>
      </c>
      <c r="BC5788" s="91" t="s">
        <v>9581</v>
      </c>
      <c r="BD5788" s="423" t="s">
        <v>1301</v>
      </c>
    </row>
    <row r="5789" spans="53:56" ht="15" x14ac:dyDescent="0.25">
      <c r="BA5789" s="90" t="s">
        <v>9671</v>
      </c>
      <c r="BB5789" s="90" t="s">
        <v>6473</v>
      </c>
      <c r="BC5789" s="90" t="s">
        <v>9581</v>
      </c>
      <c r="BD5789" s="423" t="s">
        <v>1301</v>
      </c>
    </row>
    <row r="5790" spans="53:56" ht="15" x14ac:dyDescent="0.25">
      <c r="BA5790" s="90" t="s">
        <v>9672</v>
      </c>
      <c r="BB5790" s="90" t="s">
        <v>6473</v>
      </c>
      <c r="BC5790" s="90" t="s">
        <v>9581</v>
      </c>
      <c r="BD5790" s="423" t="s">
        <v>1301</v>
      </c>
    </row>
    <row r="5791" spans="53:56" ht="15" x14ac:dyDescent="0.25">
      <c r="BA5791" s="91" t="s">
        <v>9673</v>
      </c>
      <c r="BB5791" s="91" t="s">
        <v>6473</v>
      </c>
      <c r="BC5791" s="91" t="s">
        <v>9581</v>
      </c>
      <c r="BD5791" s="423" t="s">
        <v>1301</v>
      </c>
    </row>
    <row r="5792" spans="53:56" ht="15" x14ac:dyDescent="0.25">
      <c r="BA5792" s="90" t="s">
        <v>9674</v>
      </c>
      <c r="BB5792" s="90" t="s">
        <v>6473</v>
      </c>
      <c r="BC5792" s="90" t="s">
        <v>9581</v>
      </c>
      <c r="BD5792" s="423" t="s">
        <v>1301</v>
      </c>
    </row>
    <row r="5793" spans="53:56" ht="15" x14ac:dyDescent="0.25">
      <c r="BA5793" s="91" t="s">
        <v>9675</v>
      </c>
      <c r="BB5793" s="91" t="s">
        <v>6473</v>
      </c>
      <c r="BC5793" s="91" t="s">
        <v>9581</v>
      </c>
      <c r="BD5793" s="423" t="s">
        <v>1301</v>
      </c>
    </row>
    <row r="5794" spans="53:56" ht="15" x14ac:dyDescent="0.25">
      <c r="BA5794" s="91" t="s">
        <v>9676</v>
      </c>
      <c r="BB5794" s="91" t="s">
        <v>6473</v>
      </c>
      <c r="BC5794" s="91" t="s">
        <v>9581</v>
      </c>
      <c r="BD5794" s="423" t="s">
        <v>1301</v>
      </c>
    </row>
    <row r="5795" spans="53:56" ht="15" x14ac:dyDescent="0.25">
      <c r="BA5795" s="90" t="s">
        <v>9677</v>
      </c>
      <c r="BB5795" s="90" t="s">
        <v>6473</v>
      </c>
      <c r="BC5795" s="90" t="s">
        <v>9581</v>
      </c>
      <c r="BD5795" s="423" t="s">
        <v>1301</v>
      </c>
    </row>
    <row r="5796" spans="53:56" ht="15" x14ac:dyDescent="0.25">
      <c r="BA5796" s="91" t="s">
        <v>9678</v>
      </c>
      <c r="BB5796" s="91" t="s">
        <v>6473</v>
      </c>
      <c r="BC5796" s="91" t="s">
        <v>9581</v>
      </c>
      <c r="BD5796" s="423" t="s">
        <v>1301</v>
      </c>
    </row>
    <row r="5797" spans="53:56" ht="15" x14ac:dyDescent="0.25">
      <c r="BA5797" s="90" t="s">
        <v>9679</v>
      </c>
      <c r="BB5797" s="90" t="s">
        <v>6473</v>
      </c>
      <c r="BC5797" s="90" t="s">
        <v>9581</v>
      </c>
      <c r="BD5797" s="423" t="s">
        <v>1301</v>
      </c>
    </row>
    <row r="5798" spans="53:56" ht="15" x14ac:dyDescent="0.25">
      <c r="BA5798" s="91" t="s">
        <v>9680</v>
      </c>
      <c r="BB5798" s="91" t="s">
        <v>6473</v>
      </c>
      <c r="BC5798" s="91" t="s">
        <v>9581</v>
      </c>
      <c r="BD5798" s="423" t="s">
        <v>1301</v>
      </c>
    </row>
    <row r="5799" spans="53:56" ht="15" x14ac:dyDescent="0.25">
      <c r="BA5799" s="90" t="s">
        <v>9681</v>
      </c>
      <c r="BB5799" s="90" t="s">
        <v>6473</v>
      </c>
      <c r="BC5799" s="90" t="s">
        <v>9581</v>
      </c>
      <c r="BD5799" s="423" t="s">
        <v>1301</v>
      </c>
    </row>
    <row r="5800" spans="53:56" ht="15" x14ac:dyDescent="0.25">
      <c r="BA5800" s="91" t="s">
        <v>9682</v>
      </c>
      <c r="BB5800" s="91" t="s">
        <v>6473</v>
      </c>
      <c r="BC5800" s="91" t="s">
        <v>9581</v>
      </c>
      <c r="BD5800" s="423" t="s">
        <v>1301</v>
      </c>
    </row>
    <row r="5801" spans="53:56" ht="15" x14ac:dyDescent="0.25">
      <c r="BA5801" s="90" t="s">
        <v>9683</v>
      </c>
      <c r="BB5801" s="90" t="s">
        <v>6473</v>
      </c>
      <c r="BC5801" s="90" t="s">
        <v>9581</v>
      </c>
      <c r="BD5801" s="423" t="s">
        <v>1301</v>
      </c>
    </row>
    <row r="5802" spans="53:56" ht="15" x14ac:dyDescent="0.25">
      <c r="BA5802" s="91" t="s">
        <v>9684</v>
      </c>
      <c r="BB5802" s="91" t="s">
        <v>6473</v>
      </c>
      <c r="BC5802" s="91" t="s">
        <v>9581</v>
      </c>
      <c r="BD5802" s="423" t="s">
        <v>1301</v>
      </c>
    </row>
    <row r="5803" spans="53:56" ht="15" x14ac:dyDescent="0.25">
      <c r="BA5803" s="90" t="s">
        <v>9685</v>
      </c>
      <c r="BB5803" s="90" t="s">
        <v>6473</v>
      </c>
      <c r="BC5803" s="90" t="s">
        <v>9581</v>
      </c>
      <c r="BD5803" s="423" t="s">
        <v>1301</v>
      </c>
    </row>
    <row r="5804" spans="53:56" ht="15" x14ac:dyDescent="0.25">
      <c r="BA5804" s="91" t="s">
        <v>9686</v>
      </c>
      <c r="BB5804" s="91" t="s">
        <v>6473</v>
      </c>
      <c r="BC5804" s="91" t="s">
        <v>9581</v>
      </c>
      <c r="BD5804" s="423" t="s">
        <v>1301</v>
      </c>
    </row>
    <row r="5805" spans="53:56" ht="15" x14ac:dyDescent="0.25">
      <c r="BA5805" s="90" t="s">
        <v>9687</v>
      </c>
      <c r="BB5805" s="90" t="s">
        <v>6473</v>
      </c>
      <c r="BC5805" s="90" t="s">
        <v>9581</v>
      </c>
      <c r="BD5805" s="423" t="s">
        <v>1301</v>
      </c>
    </row>
    <row r="5806" spans="53:56" ht="15" x14ac:dyDescent="0.25">
      <c r="BA5806" s="91" t="s">
        <v>9688</v>
      </c>
      <c r="BB5806" s="91" t="s">
        <v>6473</v>
      </c>
      <c r="BC5806" s="91" t="s">
        <v>9581</v>
      </c>
      <c r="BD5806" s="423" t="s">
        <v>1301</v>
      </c>
    </row>
    <row r="5807" spans="53:56" ht="15" x14ac:dyDescent="0.25">
      <c r="BA5807" s="90" t="s">
        <v>9689</v>
      </c>
      <c r="BB5807" s="90" t="s">
        <v>6473</v>
      </c>
      <c r="BC5807" s="90" t="s">
        <v>9581</v>
      </c>
      <c r="BD5807" s="423" t="s">
        <v>1301</v>
      </c>
    </row>
    <row r="5808" spans="53:56" ht="15" x14ac:dyDescent="0.25">
      <c r="BA5808" s="91" t="s">
        <v>9690</v>
      </c>
      <c r="BB5808" s="91" t="s">
        <v>6473</v>
      </c>
      <c r="BC5808" s="91" t="s">
        <v>9581</v>
      </c>
      <c r="BD5808" s="423" t="s">
        <v>1301</v>
      </c>
    </row>
    <row r="5809" spans="53:56" ht="15" x14ac:dyDescent="0.25">
      <c r="BA5809" s="90" t="s">
        <v>9691</v>
      </c>
      <c r="BB5809" s="90" t="s">
        <v>6473</v>
      </c>
      <c r="BC5809" s="90" t="s">
        <v>9581</v>
      </c>
      <c r="BD5809" s="423" t="s">
        <v>1301</v>
      </c>
    </row>
    <row r="5810" spans="53:56" ht="15" x14ac:dyDescent="0.25">
      <c r="BA5810" s="91" t="s">
        <v>9692</v>
      </c>
      <c r="BB5810" s="91" t="s">
        <v>6473</v>
      </c>
      <c r="BC5810" s="91" t="s">
        <v>9581</v>
      </c>
      <c r="BD5810" s="423" t="s">
        <v>1301</v>
      </c>
    </row>
    <row r="5811" spans="53:56" ht="15" x14ac:dyDescent="0.25">
      <c r="BA5811" s="90" t="s">
        <v>9693</v>
      </c>
      <c r="BB5811" s="90" t="s">
        <v>6473</v>
      </c>
      <c r="BC5811" s="90" t="s">
        <v>9581</v>
      </c>
      <c r="BD5811" s="423" t="s">
        <v>1301</v>
      </c>
    </row>
    <row r="5812" spans="53:56" ht="15" x14ac:dyDescent="0.25">
      <c r="BA5812" s="91" t="s">
        <v>9694</v>
      </c>
      <c r="BB5812" s="91" t="s">
        <v>6473</v>
      </c>
      <c r="BC5812" s="91" t="s">
        <v>9581</v>
      </c>
      <c r="BD5812" s="423" t="s">
        <v>1301</v>
      </c>
    </row>
    <row r="5813" spans="53:56" ht="15" x14ac:dyDescent="0.25">
      <c r="BA5813" s="90" t="s">
        <v>9695</v>
      </c>
      <c r="BB5813" s="90" t="s">
        <v>6473</v>
      </c>
      <c r="BC5813" s="90" t="s">
        <v>9581</v>
      </c>
      <c r="BD5813" s="423" t="s">
        <v>1301</v>
      </c>
    </row>
    <row r="5814" spans="53:56" ht="15" x14ac:dyDescent="0.25">
      <c r="BA5814" s="91" t="s">
        <v>9696</v>
      </c>
      <c r="BB5814" s="91" t="s">
        <v>6473</v>
      </c>
      <c r="BC5814" s="91" t="s">
        <v>9581</v>
      </c>
      <c r="BD5814" s="423" t="s">
        <v>1301</v>
      </c>
    </row>
    <row r="5815" spans="53:56" ht="15" x14ac:dyDescent="0.25">
      <c r="BA5815" s="90" t="s">
        <v>9697</v>
      </c>
      <c r="BB5815" s="90" t="s">
        <v>6473</v>
      </c>
      <c r="BC5815" s="90" t="s">
        <v>9581</v>
      </c>
      <c r="BD5815" s="423" t="s">
        <v>1301</v>
      </c>
    </row>
    <row r="5816" spans="53:56" ht="15" x14ac:dyDescent="0.25">
      <c r="BA5816" s="91" t="s">
        <v>9698</v>
      </c>
      <c r="BB5816" s="91" t="s">
        <v>6473</v>
      </c>
      <c r="BC5816" s="91" t="s">
        <v>9581</v>
      </c>
      <c r="BD5816" s="423" t="s">
        <v>1301</v>
      </c>
    </row>
    <row r="5817" spans="53:56" ht="15" x14ac:dyDescent="0.25">
      <c r="BA5817" s="90" t="s">
        <v>9699</v>
      </c>
      <c r="BB5817" s="90" t="s">
        <v>6473</v>
      </c>
      <c r="BC5817" s="90" t="s">
        <v>9581</v>
      </c>
      <c r="BD5817" s="423" t="s">
        <v>1301</v>
      </c>
    </row>
    <row r="5818" spans="53:56" ht="15" x14ac:dyDescent="0.25">
      <c r="BA5818" s="91" t="s">
        <v>9700</v>
      </c>
      <c r="BB5818" s="91" t="s">
        <v>6473</v>
      </c>
      <c r="BC5818" s="91" t="s">
        <v>9581</v>
      </c>
      <c r="BD5818" s="423" t="s">
        <v>1301</v>
      </c>
    </row>
    <row r="5819" spans="53:56" ht="15" x14ac:dyDescent="0.25">
      <c r="BA5819" s="90" t="s">
        <v>9701</v>
      </c>
      <c r="BB5819" s="90" t="s">
        <v>6473</v>
      </c>
      <c r="BC5819" s="90" t="s">
        <v>9581</v>
      </c>
      <c r="BD5819" s="423" t="s">
        <v>1301</v>
      </c>
    </row>
    <row r="5820" spans="53:56" ht="15" x14ac:dyDescent="0.25">
      <c r="BA5820" s="91" t="s">
        <v>9702</v>
      </c>
      <c r="BB5820" s="91" t="s">
        <v>6473</v>
      </c>
      <c r="BC5820" s="91" t="s">
        <v>9581</v>
      </c>
      <c r="BD5820" s="423" t="s">
        <v>1301</v>
      </c>
    </row>
    <row r="5821" spans="53:56" ht="15" x14ac:dyDescent="0.25">
      <c r="BA5821" s="90" t="s">
        <v>9703</v>
      </c>
      <c r="BB5821" s="90" t="s">
        <v>6473</v>
      </c>
      <c r="BC5821" s="90" t="s">
        <v>9581</v>
      </c>
      <c r="BD5821" s="423" t="s">
        <v>1301</v>
      </c>
    </row>
    <row r="5822" spans="53:56" ht="15" x14ac:dyDescent="0.25">
      <c r="BA5822" s="91" t="s">
        <v>9704</v>
      </c>
      <c r="BB5822" s="91" t="s">
        <v>6473</v>
      </c>
      <c r="BC5822" s="91" t="s">
        <v>9581</v>
      </c>
      <c r="BD5822" s="423" t="s">
        <v>1301</v>
      </c>
    </row>
    <row r="5823" spans="53:56" ht="15" x14ac:dyDescent="0.25">
      <c r="BA5823" s="90" t="s">
        <v>9705</v>
      </c>
      <c r="BB5823" s="90" t="s">
        <v>6473</v>
      </c>
      <c r="BC5823" s="90" t="s">
        <v>9581</v>
      </c>
      <c r="BD5823" s="423" t="s">
        <v>1301</v>
      </c>
    </row>
    <row r="5824" spans="53:56" ht="15" x14ac:dyDescent="0.25">
      <c r="BA5824" s="91" t="s">
        <v>9706</v>
      </c>
      <c r="BB5824" s="91" t="s">
        <v>6473</v>
      </c>
      <c r="BC5824" s="91" t="s">
        <v>9581</v>
      </c>
      <c r="BD5824" s="423" t="s">
        <v>1301</v>
      </c>
    </row>
    <row r="5825" spans="53:56" ht="15" x14ac:dyDescent="0.25">
      <c r="BA5825" s="90" t="s">
        <v>9707</v>
      </c>
      <c r="BB5825" s="90" t="s">
        <v>6473</v>
      </c>
      <c r="BC5825" s="90" t="s">
        <v>9581</v>
      </c>
      <c r="BD5825" s="423" t="s">
        <v>1301</v>
      </c>
    </row>
    <row r="5826" spans="53:56" ht="15" x14ac:dyDescent="0.25">
      <c r="BA5826" s="91" t="s">
        <v>9708</v>
      </c>
      <c r="BB5826" s="91" t="s">
        <v>6473</v>
      </c>
      <c r="BC5826" s="91" t="s">
        <v>9581</v>
      </c>
      <c r="BD5826" s="423" t="s">
        <v>1301</v>
      </c>
    </row>
    <row r="5827" spans="53:56" ht="15" x14ac:dyDescent="0.25">
      <c r="BA5827" s="90" t="s">
        <v>9709</v>
      </c>
      <c r="BB5827" s="90" t="s">
        <v>6473</v>
      </c>
      <c r="BC5827" s="90" t="s">
        <v>9581</v>
      </c>
      <c r="BD5827" s="423" t="s">
        <v>1301</v>
      </c>
    </row>
    <row r="5828" spans="53:56" ht="15" x14ac:dyDescent="0.25">
      <c r="BA5828" s="91" t="s">
        <v>9710</v>
      </c>
      <c r="BB5828" s="91" t="s">
        <v>6473</v>
      </c>
      <c r="BC5828" s="91" t="s">
        <v>9581</v>
      </c>
      <c r="BD5828" s="423" t="s">
        <v>1301</v>
      </c>
    </row>
    <row r="5829" spans="53:56" ht="15" x14ac:dyDescent="0.25">
      <c r="BA5829" s="90" t="s">
        <v>9711</v>
      </c>
      <c r="BB5829" s="90" t="s">
        <v>6473</v>
      </c>
      <c r="BC5829" s="90" t="s">
        <v>9581</v>
      </c>
      <c r="BD5829" s="423" t="s">
        <v>1301</v>
      </c>
    </row>
    <row r="5830" spans="53:56" ht="15" x14ac:dyDescent="0.25">
      <c r="BA5830" s="91" t="s">
        <v>9712</v>
      </c>
      <c r="BB5830" s="91" t="s">
        <v>6473</v>
      </c>
      <c r="BC5830" s="91" t="s">
        <v>9581</v>
      </c>
      <c r="BD5830" s="423" t="s">
        <v>1301</v>
      </c>
    </row>
    <row r="5831" spans="53:56" ht="15" x14ac:dyDescent="0.25">
      <c r="BA5831" s="90" t="s">
        <v>9713</v>
      </c>
      <c r="BB5831" s="90" t="s">
        <v>6473</v>
      </c>
      <c r="BC5831" s="90" t="s">
        <v>9581</v>
      </c>
      <c r="BD5831" s="423" t="s">
        <v>1301</v>
      </c>
    </row>
    <row r="5832" spans="53:56" ht="15" x14ac:dyDescent="0.25">
      <c r="BA5832" s="91" t="s">
        <v>9714</v>
      </c>
      <c r="BB5832" s="91" t="s">
        <v>6473</v>
      </c>
      <c r="BC5832" s="91" t="s">
        <v>9581</v>
      </c>
      <c r="BD5832" s="423" t="s">
        <v>1301</v>
      </c>
    </row>
    <row r="5833" spans="53:56" ht="15" x14ac:dyDescent="0.25">
      <c r="BA5833" s="90" t="s">
        <v>9715</v>
      </c>
      <c r="BB5833" s="90" t="s">
        <v>6473</v>
      </c>
      <c r="BC5833" s="90" t="s">
        <v>9581</v>
      </c>
      <c r="BD5833" s="423" t="s">
        <v>1301</v>
      </c>
    </row>
    <row r="5834" spans="53:56" ht="15" x14ac:dyDescent="0.25">
      <c r="BA5834" s="91" t="s">
        <v>9716</v>
      </c>
      <c r="BB5834" s="91" t="s">
        <v>6473</v>
      </c>
      <c r="BC5834" s="91" t="s">
        <v>9581</v>
      </c>
      <c r="BD5834" s="423" t="s">
        <v>1301</v>
      </c>
    </row>
    <row r="5835" spans="53:56" ht="15" x14ac:dyDescent="0.25">
      <c r="BA5835" s="90" t="s">
        <v>9717</v>
      </c>
      <c r="BB5835" s="90" t="s">
        <v>6473</v>
      </c>
      <c r="BC5835" s="90" t="s">
        <v>9581</v>
      </c>
      <c r="BD5835" s="423" t="s">
        <v>1301</v>
      </c>
    </row>
    <row r="5836" spans="53:56" ht="15" x14ac:dyDescent="0.25">
      <c r="BA5836" s="91" t="s">
        <v>9718</v>
      </c>
      <c r="BB5836" s="91" t="s">
        <v>6473</v>
      </c>
      <c r="BC5836" s="91" t="s">
        <v>9581</v>
      </c>
      <c r="BD5836" s="423" t="s">
        <v>1301</v>
      </c>
    </row>
    <row r="5837" spans="53:56" ht="15" x14ac:dyDescent="0.25">
      <c r="BA5837" s="90" t="s">
        <v>9719</v>
      </c>
      <c r="BB5837" s="90" t="s">
        <v>6473</v>
      </c>
      <c r="BC5837" s="90" t="s">
        <v>9581</v>
      </c>
      <c r="BD5837" s="423" t="s">
        <v>1301</v>
      </c>
    </row>
    <row r="5838" spans="53:56" ht="15" x14ac:dyDescent="0.25">
      <c r="BA5838" s="91" t="s">
        <v>9720</v>
      </c>
      <c r="BB5838" s="91" t="s">
        <v>6473</v>
      </c>
      <c r="BC5838" s="91" t="s">
        <v>9581</v>
      </c>
      <c r="BD5838" s="423" t="s">
        <v>1301</v>
      </c>
    </row>
    <row r="5839" spans="53:56" ht="15" x14ac:dyDescent="0.25">
      <c r="BA5839" s="90" t="s">
        <v>9721</v>
      </c>
      <c r="BB5839" s="90" t="s">
        <v>6473</v>
      </c>
      <c r="BC5839" s="90" t="s">
        <v>9581</v>
      </c>
      <c r="BD5839" s="423" t="s">
        <v>1301</v>
      </c>
    </row>
    <row r="5840" spans="53:56" ht="15" x14ac:dyDescent="0.25">
      <c r="BA5840" s="91" t="s">
        <v>9722</v>
      </c>
      <c r="BB5840" s="91" t="s">
        <v>6473</v>
      </c>
      <c r="BC5840" s="91" t="s">
        <v>9581</v>
      </c>
      <c r="BD5840" s="423" t="s">
        <v>1301</v>
      </c>
    </row>
    <row r="5841" spans="53:56" ht="15" x14ac:dyDescent="0.25">
      <c r="BA5841" s="90" t="s">
        <v>9723</v>
      </c>
      <c r="BB5841" s="90" t="s">
        <v>6473</v>
      </c>
      <c r="BC5841" s="90" t="s">
        <v>9581</v>
      </c>
      <c r="BD5841" s="423" t="s">
        <v>1301</v>
      </c>
    </row>
    <row r="5842" spans="53:56" ht="15" x14ac:dyDescent="0.25">
      <c r="BA5842" s="91" t="s">
        <v>9724</v>
      </c>
      <c r="BB5842" s="91" t="s">
        <v>6473</v>
      </c>
      <c r="BC5842" s="91" t="s">
        <v>9581</v>
      </c>
      <c r="BD5842" s="423" t="s">
        <v>1301</v>
      </c>
    </row>
    <row r="5843" spans="53:56" ht="15" x14ac:dyDescent="0.25">
      <c r="BA5843" s="90" t="s">
        <v>9725</v>
      </c>
      <c r="BB5843" s="90" t="s">
        <v>6473</v>
      </c>
      <c r="BC5843" s="90" t="s">
        <v>9581</v>
      </c>
      <c r="BD5843" s="423" t="s">
        <v>1301</v>
      </c>
    </row>
    <row r="5844" spans="53:56" ht="15" x14ac:dyDescent="0.25">
      <c r="BA5844" s="91" t="s">
        <v>9726</v>
      </c>
      <c r="BB5844" s="91" t="s">
        <v>6473</v>
      </c>
      <c r="BC5844" s="91" t="s">
        <v>9581</v>
      </c>
      <c r="BD5844" s="423" t="s">
        <v>1301</v>
      </c>
    </row>
    <row r="5845" spans="53:56" ht="15" x14ac:dyDescent="0.25">
      <c r="BA5845" s="90" t="s">
        <v>9727</v>
      </c>
      <c r="BB5845" s="90" t="s">
        <v>6473</v>
      </c>
      <c r="BC5845" s="90" t="s">
        <v>9581</v>
      </c>
      <c r="BD5845" s="423" t="s">
        <v>1301</v>
      </c>
    </row>
    <row r="5846" spans="53:56" ht="15" x14ac:dyDescent="0.25">
      <c r="BA5846" s="91" t="s">
        <v>9728</v>
      </c>
      <c r="BB5846" s="91" t="s">
        <v>6473</v>
      </c>
      <c r="BC5846" s="91" t="s">
        <v>9581</v>
      </c>
      <c r="BD5846" s="423" t="s">
        <v>1301</v>
      </c>
    </row>
    <row r="5847" spans="53:56" ht="15" x14ac:dyDescent="0.25">
      <c r="BA5847" s="90" t="s">
        <v>9729</v>
      </c>
      <c r="BB5847" s="90" t="s">
        <v>6473</v>
      </c>
      <c r="BC5847" s="90" t="s">
        <v>9581</v>
      </c>
      <c r="BD5847" s="423" t="s">
        <v>1301</v>
      </c>
    </row>
    <row r="5848" spans="53:56" ht="15" x14ac:dyDescent="0.25">
      <c r="BA5848" s="91" t="s">
        <v>9730</v>
      </c>
      <c r="BB5848" s="91" t="s">
        <v>6473</v>
      </c>
      <c r="BC5848" s="91" t="s">
        <v>9581</v>
      </c>
      <c r="BD5848" s="423" t="s">
        <v>1301</v>
      </c>
    </row>
    <row r="5849" spans="53:56" ht="15" x14ac:dyDescent="0.25">
      <c r="BA5849" s="90" t="s">
        <v>9731</v>
      </c>
      <c r="BB5849" s="90" t="s">
        <v>6473</v>
      </c>
      <c r="BC5849" s="90" t="s">
        <v>9581</v>
      </c>
      <c r="BD5849" s="423" t="s">
        <v>1301</v>
      </c>
    </row>
    <row r="5850" spans="53:56" ht="15" x14ac:dyDescent="0.25">
      <c r="BA5850" s="91" t="s">
        <v>9732</v>
      </c>
      <c r="BB5850" s="91" t="s">
        <v>6473</v>
      </c>
      <c r="BC5850" s="91" t="s">
        <v>9581</v>
      </c>
      <c r="BD5850" s="423" t="s">
        <v>1301</v>
      </c>
    </row>
    <row r="5851" spans="53:56" ht="15" x14ac:dyDescent="0.25">
      <c r="BA5851" s="90" t="s">
        <v>9733</v>
      </c>
      <c r="BB5851" s="90" t="s">
        <v>6473</v>
      </c>
      <c r="BC5851" s="90" t="s">
        <v>9581</v>
      </c>
      <c r="BD5851" s="423" t="s">
        <v>1301</v>
      </c>
    </row>
    <row r="5852" spans="53:56" ht="15" x14ac:dyDescent="0.25">
      <c r="BA5852" s="91" t="s">
        <v>9734</v>
      </c>
      <c r="BB5852" s="91" t="s">
        <v>6473</v>
      </c>
      <c r="BC5852" s="91" t="s">
        <v>9581</v>
      </c>
      <c r="BD5852" s="423" t="s">
        <v>1301</v>
      </c>
    </row>
    <row r="5853" spans="53:56" ht="15" x14ac:dyDescent="0.25">
      <c r="BA5853" s="90" t="s">
        <v>9735</v>
      </c>
      <c r="BB5853" s="90" t="s">
        <v>6473</v>
      </c>
      <c r="BC5853" s="90" t="s">
        <v>9581</v>
      </c>
      <c r="BD5853" s="423" t="s">
        <v>1301</v>
      </c>
    </row>
    <row r="5854" spans="53:56" ht="15" x14ac:dyDescent="0.25">
      <c r="BA5854" s="91" t="s">
        <v>9736</v>
      </c>
      <c r="BB5854" s="91" t="s">
        <v>6473</v>
      </c>
      <c r="BC5854" s="91" t="s">
        <v>9581</v>
      </c>
      <c r="BD5854" s="423" t="s">
        <v>1301</v>
      </c>
    </row>
    <row r="5855" spans="53:56" ht="15" x14ac:dyDescent="0.25">
      <c r="BA5855" s="90" t="s">
        <v>9737</v>
      </c>
      <c r="BB5855" s="90" t="s">
        <v>6473</v>
      </c>
      <c r="BC5855" s="90" t="s">
        <v>9581</v>
      </c>
      <c r="BD5855" s="423" t="s">
        <v>1301</v>
      </c>
    </row>
    <row r="5856" spans="53:56" ht="15" x14ac:dyDescent="0.25">
      <c r="BA5856" s="91" t="s">
        <v>9738</v>
      </c>
      <c r="BB5856" s="91" t="s">
        <v>6473</v>
      </c>
      <c r="BC5856" s="91" t="s">
        <v>9581</v>
      </c>
      <c r="BD5856" s="423" t="s">
        <v>1301</v>
      </c>
    </row>
    <row r="5857" spans="53:56" ht="15" x14ac:dyDescent="0.25">
      <c r="BA5857" s="90" t="s">
        <v>9739</v>
      </c>
      <c r="BB5857" s="90" t="s">
        <v>6473</v>
      </c>
      <c r="BC5857" s="90" t="s">
        <v>9581</v>
      </c>
      <c r="BD5857" s="423" t="s">
        <v>1301</v>
      </c>
    </row>
    <row r="5858" spans="53:56" ht="15" x14ac:dyDescent="0.25">
      <c r="BA5858" s="91" t="s">
        <v>9740</v>
      </c>
      <c r="BB5858" s="91" t="s">
        <v>6473</v>
      </c>
      <c r="BC5858" s="91" t="s">
        <v>9581</v>
      </c>
      <c r="BD5858" s="423" t="s">
        <v>1301</v>
      </c>
    </row>
    <row r="5859" spans="53:56" ht="15" x14ac:dyDescent="0.25">
      <c r="BA5859" s="90" t="s">
        <v>9741</v>
      </c>
      <c r="BB5859" s="90" t="s">
        <v>6473</v>
      </c>
      <c r="BC5859" s="90" t="s">
        <v>9581</v>
      </c>
      <c r="BD5859" s="423" t="s">
        <v>1301</v>
      </c>
    </row>
    <row r="5860" spans="53:56" ht="15" x14ac:dyDescent="0.25">
      <c r="BA5860" s="91" t="s">
        <v>9742</v>
      </c>
      <c r="BB5860" s="91" t="s">
        <v>6473</v>
      </c>
      <c r="BC5860" s="91" t="s">
        <v>9581</v>
      </c>
      <c r="BD5860" s="423" t="s">
        <v>1301</v>
      </c>
    </row>
    <row r="5861" spans="53:56" ht="15" x14ac:dyDescent="0.25">
      <c r="BA5861" s="90" t="s">
        <v>9743</v>
      </c>
      <c r="BB5861" s="90" t="s">
        <v>6473</v>
      </c>
      <c r="BC5861" s="90" t="s">
        <v>9581</v>
      </c>
      <c r="BD5861" s="423" t="s">
        <v>1301</v>
      </c>
    </row>
    <row r="5862" spans="53:56" ht="15" x14ac:dyDescent="0.25">
      <c r="BA5862" s="91" t="s">
        <v>9744</v>
      </c>
      <c r="BB5862" s="91" t="s">
        <v>6473</v>
      </c>
      <c r="BC5862" s="91" t="s">
        <v>9581</v>
      </c>
      <c r="BD5862" s="423" t="s">
        <v>1301</v>
      </c>
    </row>
    <row r="5863" spans="53:56" ht="15" x14ac:dyDescent="0.25">
      <c r="BA5863" s="90" t="s">
        <v>9745</v>
      </c>
      <c r="BB5863" s="90" t="s">
        <v>6473</v>
      </c>
      <c r="BC5863" s="90" t="s">
        <v>9581</v>
      </c>
      <c r="BD5863" s="423" t="s">
        <v>1301</v>
      </c>
    </row>
    <row r="5864" spans="53:56" ht="15" x14ac:dyDescent="0.25">
      <c r="BA5864" s="91" t="s">
        <v>9746</v>
      </c>
      <c r="BB5864" s="91" t="s">
        <v>6473</v>
      </c>
      <c r="BC5864" s="91" t="s">
        <v>9581</v>
      </c>
      <c r="BD5864" s="423" t="s">
        <v>1301</v>
      </c>
    </row>
    <row r="5865" spans="53:56" ht="15" x14ac:dyDescent="0.25">
      <c r="BA5865" s="90" t="s">
        <v>9747</v>
      </c>
      <c r="BB5865" s="90" t="s">
        <v>6473</v>
      </c>
      <c r="BC5865" s="90" t="s">
        <v>9581</v>
      </c>
      <c r="BD5865" s="423" t="s">
        <v>1301</v>
      </c>
    </row>
    <row r="5866" spans="53:56" ht="15" x14ac:dyDescent="0.25">
      <c r="BA5866" s="91" t="s">
        <v>9748</v>
      </c>
      <c r="BB5866" s="91" t="s">
        <v>6473</v>
      </c>
      <c r="BC5866" s="91" t="s">
        <v>9581</v>
      </c>
      <c r="BD5866" s="423" t="s">
        <v>1301</v>
      </c>
    </row>
    <row r="5867" spans="53:56" ht="15" x14ac:dyDescent="0.25">
      <c r="BA5867" s="90" t="s">
        <v>9749</v>
      </c>
      <c r="BB5867" s="90" t="s">
        <v>6473</v>
      </c>
      <c r="BC5867" s="90" t="s">
        <v>9581</v>
      </c>
      <c r="BD5867" s="423" t="s">
        <v>1301</v>
      </c>
    </row>
    <row r="5868" spans="53:56" ht="15" x14ac:dyDescent="0.25">
      <c r="BA5868" s="91" t="s">
        <v>9750</v>
      </c>
      <c r="BB5868" s="91" t="s">
        <v>6473</v>
      </c>
      <c r="BC5868" s="91" t="s">
        <v>9581</v>
      </c>
      <c r="BD5868" s="423" t="s">
        <v>1301</v>
      </c>
    </row>
    <row r="5869" spans="53:56" ht="15" x14ac:dyDescent="0.25">
      <c r="BA5869" s="90" t="s">
        <v>9751</v>
      </c>
      <c r="BB5869" s="90" t="s">
        <v>6473</v>
      </c>
      <c r="BC5869" s="90" t="s">
        <v>9581</v>
      </c>
      <c r="BD5869" s="423" t="s">
        <v>1301</v>
      </c>
    </row>
    <row r="5870" spans="53:56" ht="15" x14ac:dyDescent="0.25">
      <c r="BA5870" s="91" t="s">
        <v>9752</v>
      </c>
      <c r="BB5870" s="91" t="s">
        <v>6473</v>
      </c>
      <c r="BC5870" s="91" t="s">
        <v>9581</v>
      </c>
      <c r="BD5870" s="423" t="s">
        <v>1301</v>
      </c>
    </row>
    <row r="5871" spans="53:56" ht="15" x14ac:dyDescent="0.25">
      <c r="BA5871" s="90" t="s">
        <v>9753</v>
      </c>
      <c r="BB5871" s="90" t="s">
        <v>6473</v>
      </c>
      <c r="BC5871" s="90" t="s">
        <v>9581</v>
      </c>
      <c r="BD5871" s="423" t="s">
        <v>1301</v>
      </c>
    </row>
    <row r="5872" spans="53:56" ht="15" x14ac:dyDescent="0.25">
      <c r="BA5872" s="90" t="s">
        <v>9754</v>
      </c>
      <c r="BB5872" s="90" t="s">
        <v>6473</v>
      </c>
      <c r="BC5872" s="90" t="s">
        <v>9581</v>
      </c>
      <c r="BD5872" s="423" t="s">
        <v>1301</v>
      </c>
    </row>
    <row r="5873" spans="53:56" ht="15" x14ac:dyDescent="0.25">
      <c r="BA5873" s="91" t="s">
        <v>9755</v>
      </c>
      <c r="BB5873" s="91" t="s">
        <v>6473</v>
      </c>
      <c r="BC5873" s="91" t="s">
        <v>9581</v>
      </c>
      <c r="BD5873" s="423" t="s">
        <v>1301</v>
      </c>
    </row>
    <row r="5874" spans="53:56" ht="15" x14ac:dyDescent="0.25">
      <c r="BA5874" s="90" t="s">
        <v>9756</v>
      </c>
      <c r="BB5874" s="90" t="s">
        <v>6473</v>
      </c>
      <c r="BC5874" s="90" t="s">
        <v>9581</v>
      </c>
      <c r="BD5874" s="423" t="s">
        <v>1301</v>
      </c>
    </row>
    <row r="5875" spans="53:56" ht="15" x14ac:dyDescent="0.25">
      <c r="BA5875" s="90" t="s">
        <v>9757</v>
      </c>
      <c r="BB5875" s="90" t="s">
        <v>6473</v>
      </c>
      <c r="BC5875" s="90" t="s">
        <v>9581</v>
      </c>
      <c r="BD5875" s="423" t="s">
        <v>1301</v>
      </c>
    </row>
    <row r="5876" spans="53:56" ht="15" x14ac:dyDescent="0.25">
      <c r="BA5876" s="91" t="s">
        <v>9758</v>
      </c>
      <c r="BB5876" s="91" t="s">
        <v>6473</v>
      </c>
      <c r="BC5876" s="91" t="s">
        <v>9581</v>
      </c>
      <c r="BD5876" s="423" t="s">
        <v>1301</v>
      </c>
    </row>
    <row r="5877" spans="53:56" ht="15" x14ac:dyDescent="0.25">
      <c r="BA5877" s="91" t="s">
        <v>9759</v>
      </c>
      <c r="BB5877" s="91" t="s">
        <v>6473</v>
      </c>
      <c r="BC5877" s="91" t="s">
        <v>9581</v>
      </c>
      <c r="BD5877" s="423" t="s">
        <v>1301</v>
      </c>
    </row>
    <row r="5878" spans="53:56" ht="15" x14ac:dyDescent="0.25">
      <c r="BA5878" s="90" t="s">
        <v>9760</v>
      </c>
      <c r="BB5878" s="90" t="s">
        <v>6473</v>
      </c>
      <c r="BC5878" s="90" t="s">
        <v>9581</v>
      </c>
      <c r="BD5878" s="423" t="s">
        <v>1301</v>
      </c>
    </row>
    <row r="5879" spans="53:56" ht="15" x14ac:dyDescent="0.25">
      <c r="BA5879" s="91" t="s">
        <v>9761</v>
      </c>
      <c r="BB5879" s="91" t="s">
        <v>6473</v>
      </c>
      <c r="BC5879" s="91" t="s">
        <v>9581</v>
      </c>
      <c r="BD5879" s="423" t="s">
        <v>1301</v>
      </c>
    </row>
    <row r="5880" spans="53:56" ht="15" x14ac:dyDescent="0.25">
      <c r="BA5880" s="90" t="s">
        <v>9762</v>
      </c>
      <c r="BB5880" s="90" t="s">
        <v>6473</v>
      </c>
      <c r="BC5880" s="90" t="s">
        <v>9581</v>
      </c>
      <c r="BD5880" s="423" t="s">
        <v>1301</v>
      </c>
    </row>
    <row r="5881" spans="53:56" ht="15" x14ac:dyDescent="0.25">
      <c r="BA5881" s="90" t="s">
        <v>9763</v>
      </c>
      <c r="BB5881" s="90" t="s">
        <v>6473</v>
      </c>
      <c r="BC5881" s="90" t="s">
        <v>9581</v>
      </c>
      <c r="BD5881" s="423" t="s">
        <v>1301</v>
      </c>
    </row>
    <row r="5882" spans="53:56" ht="15" x14ac:dyDescent="0.25">
      <c r="BA5882" s="91" t="s">
        <v>9764</v>
      </c>
      <c r="BB5882" s="91" t="s">
        <v>6473</v>
      </c>
      <c r="BC5882" s="91" t="s">
        <v>9581</v>
      </c>
      <c r="BD5882" s="423" t="s">
        <v>1301</v>
      </c>
    </row>
    <row r="5883" spans="53:56" ht="15" x14ac:dyDescent="0.25">
      <c r="BA5883" s="91" t="s">
        <v>9765</v>
      </c>
      <c r="BB5883" s="91" t="s">
        <v>6473</v>
      </c>
      <c r="BC5883" s="91" t="s">
        <v>9581</v>
      </c>
      <c r="BD5883" s="423" t="s">
        <v>1301</v>
      </c>
    </row>
    <row r="5884" spans="53:56" ht="15" x14ac:dyDescent="0.25">
      <c r="BA5884" s="90" t="s">
        <v>9766</v>
      </c>
      <c r="BB5884" s="90" t="s">
        <v>6473</v>
      </c>
      <c r="BC5884" s="90" t="s">
        <v>9581</v>
      </c>
      <c r="BD5884" s="423" t="s">
        <v>1301</v>
      </c>
    </row>
    <row r="5885" spans="53:56" ht="15" x14ac:dyDescent="0.25">
      <c r="BA5885" s="90" t="s">
        <v>9767</v>
      </c>
      <c r="BB5885" s="90" t="s">
        <v>6473</v>
      </c>
      <c r="BC5885" s="90" t="s">
        <v>9581</v>
      </c>
      <c r="BD5885" s="423" t="s">
        <v>1301</v>
      </c>
    </row>
    <row r="5886" spans="53:56" ht="15" x14ac:dyDescent="0.25">
      <c r="BA5886" s="91" t="s">
        <v>9768</v>
      </c>
      <c r="BB5886" s="91" t="s">
        <v>6473</v>
      </c>
      <c r="BC5886" s="91" t="s">
        <v>3225</v>
      </c>
      <c r="BD5886" s="423" t="s">
        <v>1301</v>
      </c>
    </row>
    <row r="5887" spans="53:56" ht="15" x14ac:dyDescent="0.25">
      <c r="BA5887" s="91" t="s">
        <v>9769</v>
      </c>
      <c r="BB5887" s="91" t="s">
        <v>6473</v>
      </c>
      <c r="BC5887" s="91" t="s">
        <v>7868</v>
      </c>
      <c r="BD5887" s="423" t="s">
        <v>1301</v>
      </c>
    </row>
    <row r="5888" spans="53:56" ht="15" x14ac:dyDescent="0.25">
      <c r="BA5888" s="90" t="s">
        <v>9770</v>
      </c>
      <c r="BB5888" s="90" t="s">
        <v>6473</v>
      </c>
      <c r="BC5888" s="90" t="s">
        <v>3225</v>
      </c>
      <c r="BD5888" s="423" t="s">
        <v>1301</v>
      </c>
    </row>
    <row r="5889" spans="53:56" ht="15" x14ac:dyDescent="0.25">
      <c r="BA5889" s="91" t="s">
        <v>9771</v>
      </c>
      <c r="BB5889" s="91" t="s">
        <v>6473</v>
      </c>
      <c r="BC5889" s="91" t="s">
        <v>3225</v>
      </c>
      <c r="BD5889" s="423" t="s">
        <v>1301</v>
      </c>
    </row>
    <row r="5890" spans="53:56" ht="15" x14ac:dyDescent="0.25">
      <c r="BA5890" s="90" t="s">
        <v>9772</v>
      </c>
      <c r="BB5890" s="90" t="s">
        <v>6473</v>
      </c>
      <c r="BC5890" s="90" t="s">
        <v>3225</v>
      </c>
      <c r="BD5890" s="423" t="s">
        <v>1301</v>
      </c>
    </row>
    <row r="5891" spans="53:56" ht="15" x14ac:dyDescent="0.25">
      <c r="BA5891" s="90" t="s">
        <v>9773</v>
      </c>
      <c r="BB5891" s="90" t="s">
        <v>6473</v>
      </c>
      <c r="BC5891" s="90" t="s">
        <v>3225</v>
      </c>
      <c r="BD5891" s="423" t="s">
        <v>1301</v>
      </c>
    </row>
    <row r="5892" spans="53:56" ht="15" x14ac:dyDescent="0.25">
      <c r="BA5892" s="91" t="s">
        <v>9774</v>
      </c>
      <c r="BB5892" s="91" t="s">
        <v>6473</v>
      </c>
      <c r="BC5892" s="91" t="s">
        <v>7868</v>
      </c>
      <c r="BD5892" s="423" t="s">
        <v>1301</v>
      </c>
    </row>
    <row r="5893" spans="53:56" ht="15" x14ac:dyDescent="0.25">
      <c r="BA5893" s="90" t="s">
        <v>9775</v>
      </c>
      <c r="BB5893" s="90" t="s">
        <v>6473</v>
      </c>
      <c r="BC5893" s="90" t="s">
        <v>7868</v>
      </c>
      <c r="BD5893" s="423" t="s">
        <v>1301</v>
      </c>
    </row>
    <row r="5894" spans="53:56" ht="15" x14ac:dyDescent="0.25">
      <c r="BA5894" s="91" t="s">
        <v>9776</v>
      </c>
      <c r="BB5894" s="91" t="s">
        <v>6473</v>
      </c>
      <c r="BC5894" s="91" t="s">
        <v>3225</v>
      </c>
      <c r="BD5894" s="423" t="s">
        <v>1301</v>
      </c>
    </row>
    <row r="5895" spans="53:56" ht="15" x14ac:dyDescent="0.25">
      <c r="BA5895" s="90" t="s">
        <v>9777</v>
      </c>
      <c r="BB5895" s="90" t="s">
        <v>6473</v>
      </c>
      <c r="BC5895" s="90" t="s">
        <v>7868</v>
      </c>
      <c r="BD5895" s="423" t="s">
        <v>1301</v>
      </c>
    </row>
    <row r="5896" spans="53:56" ht="15" x14ac:dyDescent="0.25">
      <c r="BA5896" s="91" t="s">
        <v>9778</v>
      </c>
      <c r="BB5896" s="91" t="s">
        <v>6473</v>
      </c>
      <c r="BC5896" s="91" t="s">
        <v>3225</v>
      </c>
      <c r="BD5896" s="423" t="s">
        <v>1301</v>
      </c>
    </row>
    <row r="5897" spans="53:56" ht="15" x14ac:dyDescent="0.25">
      <c r="BA5897" s="91" t="s">
        <v>9779</v>
      </c>
      <c r="BB5897" s="91" t="s">
        <v>6473</v>
      </c>
      <c r="BC5897" s="91" t="s">
        <v>7868</v>
      </c>
      <c r="BD5897" s="423" t="s">
        <v>1301</v>
      </c>
    </row>
    <row r="5898" spans="53:56" ht="15" x14ac:dyDescent="0.25">
      <c r="BA5898" s="90" t="s">
        <v>9780</v>
      </c>
      <c r="BB5898" s="90" t="s">
        <v>6473</v>
      </c>
      <c r="BC5898" s="90" t="s">
        <v>3225</v>
      </c>
      <c r="BD5898" s="423" t="s">
        <v>1301</v>
      </c>
    </row>
    <row r="5899" spans="53:56" ht="15" x14ac:dyDescent="0.25">
      <c r="BA5899" s="91" t="s">
        <v>9781</v>
      </c>
      <c r="BB5899" s="91" t="s">
        <v>6473</v>
      </c>
      <c r="BC5899" s="91" t="s">
        <v>3225</v>
      </c>
      <c r="BD5899" s="423" t="s">
        <v>1301</v>
      </c>
    </row>
    <row r="5900" spans="53:56" ht="15" x14ac:dyDescent="0.25">
      <c r="BA5900" s="90" t="s">
        <v>9782</v>
      </c>
      <c r="BB5900" s="90" t="s">
        <v>6473</v>
      </c>
      <c r="BC5900" s="90" t="s">
        <v>7868</v>
      </c>
      <c r="BD5900" s="423" t="s">
        <v>1301</v>
      </c>
    </row>
    <row r="5901" spans="53:56" ht="15" x14ac:dyDescent="0.25">
      <c r="BA5901" s="90" t="s">
        <v>9783</v>
      </c>
      <c r="BB5901" s="90" t="s">
        <v>6473</v>
      </c>
      <c r="BC5901" s="90" t="s">
        <v>7868</v>
      </c>
      <c r="BD5901" s="423" t="s">
        <v>1301</v>
      </c>
    </row>
    <row r="5902" spans="53:56" ht="15" x14ac:dyDescent="0.25">
      <c r="BA5902" s="91" t="s">
        <v>9784</v>
      </c>
      <c r="BB5902" s="91" t="s">
        <v>6473</v>
      </c>
      <c r="BC5902" s="91" t="s">
        <v>3225</v>
      </c>
      <c r="BD5902" s="423" t="s">
        <v>1301</v>
      </c>
    </row>
    <row r="5903" spans="53:56" ht="15" x14ac:dyDescent="0.25">
      <c r="BA5903" s="90" t="s">
        <v>9785</v>
      </c>
      <c r="BB5903" s="90" t="s">
        <v>6473</v>
      </c>
      <c r="BC5903" s="90" t="s">
        <v>3225</v>
      </c>
      <c r="BD5903" s="423" t="s">
        <v>1301</v>
      </c>
    </row>
    <row r="5904" spans="53:56" ht="15" x14ac:dyDescent="0.25">
      <c r="BA5904" s="91" t="s">
        <v>9786</v>
      </c>
      <c r="BB5904" s="91" t="s">
        <v>6473</v>
      </c>
      <c r="BC5904" s="91" t="s">
        <v>3225</v>
      </c>
      <c r="BD5904" s="423" t="s">
        <v>1301</v>
      </c>
    </row>
    <row r="5905" spans="53:56" ht="15" x14ac:dyDescent="0.25">
      <c r="BA5905" s="91" t="s">
        <v>9787</v>
      </c>
      <c r="BB5905" s="91" t="s">
        <v>6473</v>
      </c>
      <c r="BC5905" s="91" t="s">
        <v>3225</v>
      </c>
      <c r="BD5905" s="423" t="s">
        <v>1301</v>
      </c>
    </row>
    <row r="5906" spans="53:56" ht="15" x14ac:dyDescent="0.25">
      <c r="BA5906" s="90" t="s">
        <v>9788</v>
      </c>
      <c r="BB5906" s="90" t="s">
        <v>6473</v>
      </c>
      <c r="BC5906" s="90" t="s">
        <v>3225</v>
      </c>
      <c r="BD5906" s="423" t="s">
        <v>1301</v>
      </c>
    </row>
    <row r="5907" spans="53:56" ht="15" x14ac:dyDescent="0.25">
      <c r="BA5907" s="91" t="s">
        <v>9789</v>
      </c>
      <c r="BB5907" s="91" t="s">
        <v>6473</v>
      </c>
      <c r="BC5907" s="91" t="s">
        <v>7868</v>
      </c>
      <c r="BD5907" s="423" t="s">
        <v>1301</v>
      </c>
    </row>
    <row r="5908" spans="53:56" ht="15" x14ac:dyDescent="0.25">
      <c r="BA5908" s="90" t="s">
        <v>9790</v>
      </c>
      <c r="BB5908" s="90" t="s">
        <v>6473</v>
      </c>
      <c r="BC5908" s="90" t="s">
        <v>3225</v>
      </c>
      <c r="BD5908" s="423" t="s">
        <v>1301</v>
      </c>
    </row>
    <row r="5909" spans="53:56" ht="15" x14ac:dyDescent="0.25">
      <c r="BA5909" s="91" t="s">
        <v>9791</v>
      </c>
      <c r="BB5909" s="91" t="s">
        <v>6473</v>
      </c>
      <c r="BC5909" s="91" t="s">
        <v>7868</v>
      </c>
      <c r="BD5909" s="423" t="s">
        <v>1301</v>
      </c>
    </row>
    <row r="5910" spans="53:56" ht="15" x14ac:dyDescent="0.25">
      <c r="BA5910" s="90" t="s">
        <v>9792</v>
      </c>
      <c r="BB5910" s="90" t="s">
        <v>6473</v>
      </c>
      <c r="BC5910" s="90" t="s">
        <v>7868</v>
      </c>
      <c r="BD5910" s="423" t="s">
        <v>1301</v>
      </c>
    </row>
    <row r="5911" spans="53:56" ht="15" x14ac:dyDescent="0.25">
      <c r="BA5911" s="90" t="s">
        <v>9793</v>
      </c>
      <c r="BB5911" s="90" t="s">
        <v>6473</v>
      </c>
      <c r="BC5911" s="90" t="s">
        <v>3225</v>
      </c>
      <c r="BD5911" s="423" t="s">
        <v>1301</v>
      </c>
    </row>
    <row r="5912" spans="53:56" ht="15" x14ac:dyDescent="0.25">
      <c r="BA5912" s="91" t="s">
        <v>9794</v>
      </c>
      <c r="BB5912" s="91" t="s">
        <v>6473</v>
      </c>
      <c r="BC5912" s="91" t="s">
        <v>3225</v>
      </c>
      <c r="BD5912" s="423" t="s">
        <v>1301</v>
      </c>
    </row>
    <row r="5913" spans="53:56" ht="15" x14ac:dyDescent="0.25">
      <c r="BA5913" s="90" t="s">
        <v>9795</v>
      </c>
      <c r="BB5913" s="90" t="s">
        <v>6473</v>
      </c>
      <c r="BC5913" s="90" t="s">
        <v>7868</v>
      </c>
      <c r="BD5913" s="423" t="s">
        <v>1301</v>
      </c>
    </row>
    <row r="5914" spans="53:56" ht="15" x14ac:dyDescent="0.25">
      <c r="BA5914" s="91" t="s">
        <v>9796</v>
      </c>
      <c r="BB5914" s="91" t="s">
        <v>6473</v>
      </c>
      <c r="BC5914" s="91" t="s">
        <v>3225</v>
      </c>
      <c r="BD5914" s="423" t="s">
        <v>1301</v>
      </c>
    </row>
    <row r="5915" spans="53:56" ht="15" x14ac:dyDescent="0.25">
      <c r="BA5915" s="91" t="s">
        <v>9797</v>
      </c>
      <c r="BB5915" s="91" t="s">
        <v>6473</v>
      </c>
      <c r="BC5915" s="91" t="s">
        <v>7868</v>
      </c>
      <c r="BD5915" s="423" t="s">
        <v>1301</v>
      </c>
    </row>
    <row r="5916" spans="53:56" ht="15" x14ac:dyDescent="0.25">
      <c r="BA5916" s="90" t="s">
        <v>9798</v>
      </c>
      <c r="BB5916" s="90" t="s">
        <v>6473</v>
      </c>
      <c r="BC5916" s="90" t="s">
        <v>3225</v>
      </c>
      <c r="BD5916" s="423" t="s">
        <v>1301</v>
      </c>
    </row>
    <row r="5917" spans="53:56" ht="15" x14ac:dyDescent="0.25">
      <c r="BA5917" s="91" t="s">
        <v>9799</v>
      </c>
      <c r="BB5917" s="91" t="s">
        <v>6473</v>
      </c>
      <c r="BC5917" s="91" t="s">
        <v>7868</v>
      </c>
      <c r="BD5917" s="423" t="s">
        <v>1301</v>
      </c>
    </row>
    <row r="5918" spans="53:56" ht="15" x14ac:dyDescent="0.25">
      <c r="BA5918" s="91" t="s">
        <v>9800</v>
      </c>
      <c r="BB5918" s="91" t="s">
        <v>6473</v>
      </c>
      <c r="BC5918" s="91" t="s">
        <v>3225</v>
      </c>
      <c r="BD5918" s="423" t="s">
        <v>1301</v>
      </c>
    </row>
    <row r="5919" spans="53:56" ht="15" x14ac:dyDescent="0.25">
      <c r="BA5919" s="90" t="s">
        <v>9801</v>
      </c>
      <c r="BB5919" s="90" t="s">
        <v>6473</v>
      </c>
      <c r="BC5919" s="90" t="s">
        <v>3225</v>
      </c>
      <c r="BD5919" s="423" t="s">
        <v>1301</v>
      </c>
    </row>
    <row r="5920" spans="53:56" ht="15" x14ac:dyDescent="0.25">
      <c r="BA5920" s="90" t="s">
        <v>9802</v>
      </c>
      <c r="BB5920" s="90" t="s">
        <v>6473</v>
      </c>
      <c r="BC5920" s="90" t="s">
        <v>7868</v>
      </c>
      <c r="BD5920" s="423" t="s">
        <v>1301</v>
      </c>
    </row>
    <row r="5921" spans="53:56" ht="15" x14ac:dyDescent="0.25">
      <c r="BA5921" s="91" t="s">
        <v>9803</v>
      </c>
      <c r="BB5921" s="91" t="s">
        <v>6473</v>
      </c>
      <c r="BC5921" s="91" t="s">
        <v>3225</v>
      </c>
      <c r="BD5921" s="423" t="s">
        <v>1301</v>
      </c>
    </row>
    <row r="5922" spans="53:56" ht="15" x14ac:dyDescent="0.25">
      <c r="BA5922" s="90" t="s">
        <v>9804</v>
      </c>
      <c r="BB5922" s="90" t="s">
        <v>6473</v>
      </c>
      <c r="BC5922" s="90" t="s">
        <v>7868</v>
      </c>
      <c r="BD5922" s="423" t="s">
        <v>1301</v>
      </c>
    </row>
    <row r="5923" spans="53:56" ht="15" x14ac:dyDescent="0.25">
      <c r="BA5923" s="91" t="s">
        <v>9805</v>
      </c>
      <c r="BB5923" s="91" t="s">
        <v>6473</v>
      </c>
      <c r="BC5923" s="91" t="s">
        <v>7868</v>
      </c>
      <c r="BD5923" s="423" t="s">
        <v>1301</v>
      </c>
    </row>
    <row r="5924" spans="53:56" ht="15" x14ac:dyDescent="0.25">
      <c r="BA5924" s="91" t="s">
        <v>9806</v>
      </c>
      <c r="BB5924" s="91" t="s">
        <v>6473</v>
      </c>
      <c r="BC5924" s="91" t="s">
        <v>7868</v>
      </c>
      <c r="BD5924" s="423" t="s">
        <v>1301</v>
      </c>
    </row>
    <row r="5925" spans="53:56" ht="15" x14ac:dyDescent="0.25">
      <c r="BA5925" s="90" t="s">
        <v>9807</v>
      </c>
      <c r="BB5925" s="90" t="s">
        <v>6473</v>
      </c>
      <c r="BC5925" s="90" t="s">
        <v>7868</v>
      </c>
      <c r="BD5925" s="423" t="s">
        <v>1301</v>
      </c>
    </row>
    <row r="5926" spans="53:56" ht="15" x14ac:dyDescent="0.25">
      <c r="BA5926" s="91" t="s">
        <v>9808</v>
      </c>
      <c r="BB5926" s="91" t="s">
        <v>6473</v>
      </c>
      <c r="BC5926" s="91" t="s">
        <v>3225</v>
      </c>
      <c r="BD5926" s="423" t="s">
        <v>1301</v>
      </c>
    </row>
    <row r="5927" spans="53:56" ht="15" x14ac:dyDescent="0.25">
      <c r="BA5927" s="90" t="s">
        <v>9809</v>
      </c>
      <c r="BB5927" s="90" t="s">
        <v>6473</v>
      </c>
      <c r="BC5927" s="90" t="s">
        <v>7868</v>
      </c>
      <c r="BD5927" s="423" t="s">
        <v>1301</v>
      </c>
    </row>
    <row r="5928" spans="53:56" ht="15" x14ac:dyDescent="0.25">
      <c r="BA5928" s="90" t="s">
        <v>9810</v>
      </c>
      <c r="BB5928" s="90" t="s">
        <v>6473</v>
      </c>
      <c r="BC5928" s="90" t="s">
        <v>3225</v>
      </c>
      <c r="BD5928" s="423" t="s">
        <v>1301</v>
      </c>
    </row>
    <row r="5929" spans="53:56" ht="15" x14ac:dyDescent="0.25">
      <c r="BA5929" s="91" t="s">
        <v>9811</v>
      </c>
      <c r="BB5929" s="91" t="s">
        <v>6473</v>
      </c>
      <c r="BC5929" s="91" t="s">
        <v>7868</v>
      </c>
      <c r="BD5929" s="423" t="s">
        <v>1301</v>
      </c>
    </row>
    <row r="5930" spans="53:56" ht="15" x14ac:dyDescent="0.25">
      <c r="BA5930" s="90" t="s">
        <v>9812</v>
      </c>
      <c r="BB5930" s="90" t="s">
        <v>6473</v>
      </c>
      <c r="BC5930" s="90" t="s">
        <v>3225</v>
      </c>
      <c r="BD5930" s="423" t="s">
        <v>1301</v>
      </c>
    </row>
    <row r="5931" spans="53:56" ht="15" x14ac:dyDescent="0.25">
      <c r="BA5931" s="91" t="s">
        <v>9813</v>
      </c>
      <c r="BB5931" s="91" t="s">
        <v>6473</v>
      </c>
      <c r="BC5931" s="91" t="s">
        <v>3225</v>
      </c>
      <c r="BD5931" s="423" t="s">
        <v>1301</v>
      </c>
    </row>
    <row r="5932" spans="53:56" ht="15" x14ac:dyDescent="0.25">
      <c r="BA5932" s="91" t="s">
        <v>9814</v>
      </c>
      <c r="BB5932" s="91" t="s">
        <v>6473</v>
      </c>
      <c r="BC5932" s="91" t="s">
        <v>7868</v>
      </c>
      <c r="BD5932" s="423" t="s">
        <v>1301</v>
      </c>
    </row>
    <row r="5933" spans="53:56" ht="15" x14ac:dyDescent="0.25">
      <c r="BA5933" s="90" t="s">
        <v>9815</v>
      </c>
      <c r="BB5933" s="90" t="s">
        <v>6473</v>
      </c>
      <c r="BC5933" s="90" t="s">
        <v>3225</v>
      </c>
      <c r="BD5933" s="423" t="s">
        <v>1301</v>
      </c>
    </row>
    <row r="5934" spans="53:56" ht="15" x14ac:dyDescent="0.25">
      <c r="BA5934" s="91" t="s">
        <v>9816</v>
      </c>
      <c r="BB5934" s="91" t="s">
        <v>6473</v>
      </c>
      <c r="BC5934" s="91" t="s">
        <v>7868</v>
      </c>
      <c r="BD5934" s="423" t="s">
        <v>1301</v>
      </c>
    </row>
    <row r="5935" spans="53:56" ht="15" x14ac:dyDescent="0.25">
      <c r="BA5935" s="90" t="s">
        <v>9817</v>
      </c>
      <c r="BB5935" s="90" t="s">
        <v>6473</v>
      </c>
      <c r="BC5935" s="90" t="s">
        <v>3225</v>
      </c>
      <c r="BD5935" s="423" t="s">
        <v>1301</v>
      </c>
    </row>
    <row r="5936" spans="53:56" ht="15" x14ac:dyDescent="0.25">
      <c r="BA5936" s="90" t="s">
        <v>9818</v>
      </c>
      <c r="BB5936" s="90" t="s">
        <v>6473</v>
      </c>
      <c r="BC5936" s="90" t="s">
        <v>3225</v>
      </c>
      <c r="BD5936" s="423" t="s">
        <v>1301</v>
      </c>
    </row>
    <row r="5937" spans="53:56" ht="15" x14ac:dyDescent="0.25">
      <c r="BA5937" s="91" t="s">
        <v>9819</v>
      </c>
      <c r="BB5937" s="91" t="s">
        <v>6473</v>
      </c>
      <c r="BC5937" s="91" t="s">
        <v>3225</v>
      </c>
      <c r="BD5937" s="423" t="s">
        <v>1301</v>
      </c>
    </row>
    <row r="5938" spans="53:56" ht="15" x14ac:dyDescent="0.25">
      <c r="BA5938" s="90" t="s">
        <v>9820</v>
      </c>
      <c r="BB5938" s="90" t="s">
        <v>6473</v>
      </c>
      <c r="BC5938" s="90" t="s">
        <v>3225</v>
      </c>
      <c r="BD5938" s="423" t="s">
        <v>1301</v>
      </c>
    </row>
    <row r="5939" spans="53:56" ht="15" x14ac:dyDescent="0.25">
      <c r="BA5939" s="91" t="s">
        <v>9821</v>
      </c>
      <c r="BB5939" s="91" t="s">
        <v>6473</v>
      </c>
      <c r="BC5939" s="91" t="s">
        <v>7868</v>
      </c>
      <c r="BD5939" s="423" t="s">
        <v>1301</v>
      </c>
    </row>
    <row r="5940" spans="53:56" ht="15" x14ac:dyDescent="0.25">
      <c r="BA5940" s="90" t="s">
        <v>9822</v>
      </c>
      <c r="BB5940" s="90" t="s">
        <v>6473</v>
      </c>
      <c r="BC5940" s="90" t="s">
        <v>3225</v>
      </c>
      <c r="BD5940" s="423" t="s">
        <v>1301</v>
      </c>
    </row>
    <row r="5941" spans="53:56" ht="15" x14ac:dyDescent="0.25">
      <c r="BA5941" s="91" t="s">
        <v>9823</v>
      </c>
      <c r="BB5941" s="91" t="s">
        <v>6473</v>
      </c>
      <c r="BC5941" s="91" t="s">
        <v>3225</v>
      </c>
      <c r="BD5941" s="423" t="s">
        <v>1301</v>
      </c>
    </row>
    <row r="5942" spans="53:56" ht="15" x14ac:dyDescent="0.25">
      <c r="BA5942" s="91" t="s">
        <v>9824</v>
      </c>
      <c r="BB5942" s="91" t="s">
        <v>6473</v>
      </c>
      <c r="BC5942" s="91" t="s">
        <v>3225</v>
      </c>
      <c r="BD5942" s="423" t="s">
        <v>1301</v>
      </c>
    </row>
    <row r="5943" spans="53:56" ht="15" x14ac:dyDescent="0.25">
      <c r="BA5943" s="90" t="s">
        <v>9825</v>
      </c>
      <c r="BB5943" s="90" t="s">
        <v>6473</v>
      </c>
      <c r="BC5943" s="90" t="s">
        <v>3225</v>
      </c>
      <c r="BD5943" s="423" t="s">
        <v>1301</v>
      </c>
    </row>
    <row r="5944" spans="53:56" ht="15" x14ac:dyDescent="0.25">
      <c r="BA5944" s="91" t="s">
        <v>9826</v>
      </c>
      <c r="BB5944" s="91" t="s">
        <v>6473</v>
      </c>
      <c r="BC5944" s="91" t="s">
        <v>7868</v>
      </c>
      <c r="BD5944" s="423" t="s">
        <v>1301</v>
      </c>
    </row>
    <row r="5945" spans="53:56" ht="15" x14ac:dyDescent="0.25">
      <c r="BA5945" s="90" t="s">
        <v>9827</v>
      </c>
      <c r="BB5945" s="90" t="s">
        <v>6473</v>
      </c>
      <c r="BC5945" s="90" t="s">
        <v>3225</v>
      </c>
      <c r="BD5945" s="423" t="s">
        <v>1301</v>
      </c>
    </row>
    <row r="5946" spans="53:56" ht="15" x14ac:dyDescent="0.25">
      <c r="BA5946" s="90" t="s">
        <v>9828</v>
      </c>
      <c r="BB5946" s="90" t="s">
        <v>6473</v>
      </c>
      <c r="BC5946" s="90" t="s">
        <v>9586</v>
      </c>
      <c r="BD5946" s="423" t="s">
        <v>1301</v>
      </c>
    </row>
    <row r="5947" spans="53:56" ht="15" x14ac:dyDescent="0.25">
      <c r="BA5947" s="91" t="s">
        <v>9829</v>
      </c>
      <c r="BB5947" s="91" t="s">
        <v>6473</v>
      </c>
      <c r="BC5947" s="91" t="s">
        <v>9586</v>
      </c>
      <c r="BD5947" s="423" t="s">
        <v>1301</v>
      </c>
    </row>
    <row r="5948" spans="53:56" ht="15" x14ac:dyDescent="0.25">
      <c r="BA5948" s="90" t="s">
        <v>9830</v>
      </c>
      <c r="BB5948" s="90" t="s">
        <v>6473</v>
      </c>
      <c r="BC5948" s="90" t="s">
        <v>4170</v>
      </c>
      <c r="BD5948" s="423" t="s">
        <v>1301</v>
      </c>
    </row>
    <row r="5949" spans="53:56" ht="15" x14ac:dyDescent="0.25">
      <c r="BA5949" s="91" t="s">
        <v>9831</v>
      </c>
      <c r="BB5949" s="91" t="s">
        <v>6473</v>
      </c>
      <c r="BC5949" s="91" t="s">
        <v>3225</v>
      </c>
      <c r="BD5949" s="423" t="s">
        <v>1301</v>
      </c>
    </row>
    <row r="5950" spans="53:56" ht="15" x14ac:dyDescent="0.25">
      <c r="BA5950" s="90" t="s">
        <v>9832</v>
      </c>
      <c r="BB5950" s="90" t="s">
        <v>6473</v>
      </c>
      <c r="BC5950" s="90" t="s">
        <v>9586</v>
      </c>
      <c r="BD5950" s="423" t="s">
        <v>1301</v>
      </c>
    </row>
    <row r="5951" spans="53:56" ht="15" x14ac:dyDescent="0.25">
      <c r="BA5951" s="91" t="s">
        <v>9833</v>
      </c>
      <c r="BB5951" s="91" t="s">
        <v>6473</v>
      </c>
      <c r="BC5951" s="91" t="s">
        <v>9586</v>
      </c>
      <c r="BD5951" s="423" t="s">
        <v>1301</v>
      </c>
    </row>
    <row r="5952" spans="53:56" ht="15" x14ac:dyDescent="0.25">
      <c r="BA5952" s="90" t="s">
        <v>9834</v>
      </c>
      <c r="BB5952" s="90" t="s">
        <v>6473</v>
      </c>
      <c r="BC5952" s="90" t="s">
        <v>9586</v>
      </c>
      <c r="BD5952" s="423" t="s">
        <v>1301</v>
      </c>
    </row>
    <row r="5953" spans="53:56" ht="15" x14ac:dyDescent="0.25">
      <c r="BA5953" s="91" t="s">
        <v>9835</v>
      </c>
      <c r="BB5953" s="91" t="s">
        <v>6473</v>
      </c>
      <c r="BC5953" s="91" t="s">
        <v>9586</v>
      </c>
      <c r="BD5953" s="423" t="s">
        <v>1301</v>
      </c>
    </row>
    <row r="5954" spans="53:56" ht="15" x14ac:dyDescent="0.25">
      <c r="BA5954" s="90" t="s">
        <v>9836</v>
      </c>
      <c r="BB5954" s="90" t="s">
        <v>6473</v>
      </c>
      <c r="BC5954" s="90" t="s">
        <v>3225</v>
      </c>
      <c r="BD5954" s="423" t="s">
        <v>1301</v>
      </c>
    </row>
    <row r="5955" spans="53:56" ht="15" x14ac:dyDescent="0.25">
      <c r="BA5955" s="91" t="s">
        <v>9837</v>
      </c>
      <c r="BB5955" s="91" t="s">
        <v>6473</v>
      </c>
      <c r="BC5955" s="91" t="s">
        <v>9586</v>
      </c>
      <c r="BD5955" s="423" t="s">
        <v>1301</v>
      </c>
    </row>
    <row r="5956" spans="53:56" ht="15" x14ac:dyDescent="0.25">
      <c r="BA5956" s="90" t="s">
        <v>9838</v>
      </c>
      <c r="BB5956" s="90" t="s">
        <v>6473</v>
      </c>
      <c r="BC5956" s="90" t="s">
        <v>9586</v>
      </c>
      <c r="BD5956" s="423" t="s">
        <v>1301</v>
      </c>
    </row>
    <row r="5957" spans="53:56" ht="15" x14ac:dyDescent="0.25">
      <c r="BA5957" s="91" t="s">
        <v>9839</v>
      </c>
      <c r="BB5957" s="91" t="s">
        <v>6473</v>
      </c>
      <c r="BC5957" s="91" t="s">
        <v>9586</v>
      </c>
      <c r="BD5957" s="423" t="s">
        <v>1301</v>
      </c>
    </row>
    <row r="5958" spans="53:56" ht="15" x14ac:dyDescent="0.25">
      <c r="BA5958" s="90" t="s">
        <v>9840</v>
      </c>
      <c r="BB5958" s="90" t="s">
        <v>6473</v>
      </c>
      <c r="BC5958" s="90" t="s">
        <v>3225</v>
      </c>
      <c r="BD5958" s="423" t="s">
        <v>1301</v>
      </c>
    </row>
    <row r="5959" spans="53:56" ht="15" x14ac:dyDescent="0.25">
      <c r="BA5959" s="91" t="s">
        <v>9841</v>
      </c>
      <c r="BB5959" s="91" t="s">
        <v>6473</v>
      </c>
      <c r="BC5959" s="91" t="s">
        <v>4170</v>
      </c>
      <c r="BD5959" s="423" t="s">
        <v>1301</v>
      </c>
    </row>
    <row r="5960" spans="53:56" ht="15" x14ac:dyDescent="0.25">
      <c r="BA5960" s="90" t="s">
        <v>9842</v>
      </c>
      <c r="BB5960" s="90" t="s">
        <v>6473</v>
      </c>
      <c r="BC5960" s="90" t="s">
        <v>9586</v>
      </c>
      <c r="BD5960" s="423" t="s">
        <v>1301</v>
      </c>
    </row>
    <row r="5961" spans="53:56" ht="15" x14ac:dyDescent="0.25">
      <c r="BA5961" s="91" t="s">
        <v>9843</v>
      </c>
      <c r="BB5961" s="91" t="s">
        <v>6473</v>
      </c>
      <c r="BC5961" s="91" t="s">
        <v>3225</v>
      </c>
      <c r="BD5961" s="423" t="s">
        <v>1301</v>
      </c>
    </row>
    <row r="5962" spans="53:56" ht="15" x14ac:dyDescent="0.25">
      <c r="BA5962" s="90" t="s">
        <v>9844</v>
      </c>
      <c r="BB5962" s="90" t="s">
        <v>6473</v>
      </c>
      <c r="BC5962" s="90" t="s">
        <v>9586</v>
      </c>
      <c r="BD5962" s="423" t="s">
        <v>1301</v>
      </c>
    </row>
    <row r="5963" spans="53:56" ht="15" x14ac:dyDescent="0.25">
      <c r="BA5963" s="91" t="s">
        <v>9845</v>
      </c>
      <c r="BB5963" s="91" t="s">
        <v>6473</v>
      </c>
      <c r="BC5963" s="91" t="s">
        <v>3225</v>
      </c>
      <c r="BD5963" s="423" t="s">
        <v>1301</v>
      </c>
    </row>
    <row r="5964" spans="53:56" ht="15" x14ac:dyDescent="0.25">
      <c r="BA5964" s="90" t="s">
        <v>9846</v>
      </c>
      <c r="BB5964" s="90" t="s">
        <v>6473</v>
      </c>
      <c r="BC5964" s="90" t="s">
        <v>9586</v>
      </c>
      <c r="BD5964" s="423" t="s">
        <v>1301</v>
      </c>
    </row>
    <row r="5965" spans="53:56" ht="15" x14ac:dyDescent="0.25">
      <c r="BA5965" s="91" t="s">
        <v>9847</v>
      </c>
      <c r="BB5965" s="91" t="s">
        <v>6473</v>
      </c>
      <c r="BC5965" s="91" t="s">
        <v>9586</v>
      </c>
      <c r="BD5965" s="423" t="s">
        <v>1301</v>
      </c>
    </row>
    <row r="5966" spans="53:56" ht="15" x14ac:dyDescent="0.25">
      <c r="BA5966" s="90" t="s">
        <v>9848</v>
      </c>
      <c r="BB5966" s="90" t="s">
        <v>6473</v>
      </c>
      <c r="BC5966" s="90" t="s">
        <v>3225</v>
      </c>
      <c r="BD5966" s="423" t="s">
        <v>1301</v>
      </c>
    </row>
    <row r="5967" spans="53:56" ht="15" x14ac:dyDescent="0.25">
      <c r="BA5967" s="91" t="s">
        <v>9849</v>
      </c>
      <c r="BB5967" s="91" t="s">
        <v>6473</v>
      </c>
      <c r="BC5967" s="91" t="s">
        <v>9586</v>
      </c>
      <c r="BD5967" s="423" t="s">
        <v>1301</v>
      </c>
    </row>
    <row r="5968" spans="53:56" ht="15" x14ac:dyDescent="0.25">
      <c r="BA5968" s="90" t="s">
        <v>9850</v>
      </c>
      <c r="BB5968" s="90" t="s">
        <v>6473</v>
      </c>
      <c r="BC5968" s="90" t="s">
        <v>3225</v>
      </c>
      <c r="BD5968" s="423" t="s">
        <v>1301</v>
      </c>
    </row>
    <row r="5969" spans="53:56" ht="15" x14ac:dyDescent="0.25">
      <c r="BA5969" s="91" t="s">
        <v>9851</v>
      </c>
      <c r="BB5969" s="91" t="s">
        <v>6473</v>
      </c>
      <c r="BC5969" s="91" t="s">
        <v>9586</v>
      </c>
      <c r="BD5969" s="423" t="s">
        <v>1301</v>
      </c>
    </row>
    <row r="5970" spans="53:56" ht="15" x14ac:dyDescent="0.25">
      <c r="BA5970" s="90" t="s">
        <v>9852</v>
      </c>
      <c r="BB5970" s="90" t="s">
        <v>6473</v>
      </c>
      <c r="BC5970" s="90" t="s">
        <v>9586</v>
      </c>
      <c r="BD5970" s="423" t="s">
        <v>1301</v>
      </c>
    </row>
    <row r="5971" spans="53:56" ht="15" x14ac:dyDescent="0.25">
      <c r="BA5971" s="91" t="s">
        <v>9853</v>
      </c>
      <c r="BB5971" s="91" t="s">
        <v>6473</v>
      </c>
      <c r="BC5971" s="91" t="s">
        <v>9586</v>
      </c>
      <c r="BD5971" s="423" t="s">
        <v>1301</v>
      </c>
    </row>
    <row r="5972" spans="53:56" ht="15" x14ac:dyDescent="0.25">
      <c r="BA5972" s="90" t="s">
        <v>9854</v>
      </c>
      <c r="BB5972" s="90" t="s">
        <v>6473</v>
      </c>
      <c r="BC5972" s="90" t="s">
        <v>9586</v>
      </c>
      <c r="BD5972" s="423" t="s">
        <v>1301</v>
      </c>
    </row>
    <row r="5973" spans="53:56" ht="15" x14ac:dyDescent="0.25">
      <c r="BA5973" s="91" t="s">
        <v>9855</v>
      </c>
      <c r="BB5973" s="91" t="s">
        <v>6473</v>
      </c>
      <c r="BC5973" s="91" t="s">
        <v>9586</v>
      </c>
      <c r="BD5973" s="423" t="s">
        <v>1301</v>
      </c>
    </row>
    <row r="5974" spans="53:56" ht="15" x14ac:dyDescent="0.25">
      <c r="BA5974" s="90" t="s">
        <v>9856</v>
      </c>
      <c r="BB5974" s="90" t="s">
        <v>6473</v>
      </c>
      <c r="BC5974" s="90" t="s">
        <v>9586</v>
      </c>
      <c r="BD5974" s="423" t="s">
        <v>1301</v>
      </c>
    </row>
    <row r="5975" spans="53:56" ht="15" x14ac:dyDescent="0.25">
      <c r="BA5975" s="91" t="s">
        <v>9857</v>
      </c>
      <c r="BB5975" s="91" t="s">
        <v>6473</v>
      </c>
      <c r="BC5975" s="91" t="s">
        <v>9586</v>
      </c>
      <c r="BD5975" s="423" t="s">
        <v>1301</v>
      </c>
    </row>
    <row r="5976" spans="53:56" ht="15" x14ac:dyDescent="0.25">
      <c r="BA5976" s="90" t="s">
        <v>9858</v>
      </c>
      <c r="BB5976" s="90" t="s">
        <v>6473</v>
      </c>
      <c r="BC5976" s="90" t="s">
        <v>9586</v>
      </c>
      <c r="BD5976" s="423" t="s">
        <v>1301</v>
      </c>
    </row>
    <row r="5977" spans="53:56" ht="15" x14ac:dyDescent="0.25">
      <c r="BA5977" s="91" t="s">
        <v>9859</v>
      </c>
      <c r="BB5977" s="91" t="s">
        <v>6473</v>
      </c>
      <c r="BC5977" s="91" t="s">
        <v>9586</v>
      </c>
      <c r="BD5977" s="423" t="s">
        <v>1301</v>
      </c>
    </row>
    <row r="5978" spans="53:56" ht="15" x14ac:dyDescent="0.25">
      <c r="BA5978" s="90" t="s">
        <v>9860</v>
      </c>
      <c r="BB5978" s="90" t="s">
        <v>6473</v>
      </c>
      <c r="BC5978" s="90" t="s">
        <v>9586</v>
      </c>
      <c r="BD5978" s="423" t="s">
        <v>1301</v>
      </c>
    </row>
    <row r="5979" spans="53:56" ht="15" x14ac:dyDescent="0.25">
      <c r="BA5979" s="91" t="s">
        <v>9861</v>
      </c>
      <c r="BB5979" s="91" t="s">
        <v>6473</v>
      </c>
      <c r="BC5979" s="91" t="s">
        <v>9586</v>
      </c>
      <c r="BD5979" s="423" t="s">
        <v>1301</v>
      </c>
    </row>
    <row r="5980" spans="53:56" ht="15" x14ac:dyDescent="0.25">
      <c r="BA5980" s="90" t="s">
        <v>9862</v>
      </c>
      <c r="BB5980" s="90" t="s">
        <v>6473</v>
      </c>
      <c r="BC5980" s="90" t="s">
        <v>9586</v>
      </c>
      <c r="BD5980" s="423" t="s">
        <v>1301</v>
      </c>
    </row>
    <row r="5981" spans="53:56" ht="15" x14ac:dyDescent="0.25">
      <c r="BA5981" s="91" t="s">
        <v>9863</v>
      </c>
      <c r="BB5981" s="91" t="s">
        <v>6473</v>
      </c>
      <c r="BC5981" s="91" t="s">
        <v>9629</v>
      </c>
      <c r="BD5981" s="423" t="s">
        <v>1301</v>
      </c>
    </row>
    <row r="5982" spans="53:56" ht="15" x14ac:dyDescent="0.25">
      <c r="BA5982" s="90" t="s">
        <v>9864</v>
      </c>
      <c r="BB5982" s="90" t="s">
        <v>6473</v>
      </c>
      <c r="BC5982" s="90" t="s">
        <v>9586</v>
      </c>
      <c r="BD5982" s="423" t="s">
        <v>1301</v>
      </c>
    </row>
    <row r="5983" spans="53:56" ht="15" x14ac:dyDescent="0.25">
      <c r="BA5983" s="91" t="s">
        <v>9865</v>
      </c>
      <c r="BB5983" s="91" t="s">
        <v>6473</v>
      </c>
      <c r="BC5983" s="91" t="s">
        <v>9586</v>
      </c>
      <c r="BD5983" s="423" t="s">
        <v>1301</v>
      </c>
    </row>
    <row r="5984" spans="53:56" ht="15" x14ac:dyDescent="0.25">
      <c r="BA5984" s="90" t="s">
        <v>9866</v>
      </c>
      <c r="BB5984" s="90" t="s">
        <v>6473</v>
      </c>
      <c r="BC5984" s="90" t="s">
        <v>9586</v>
      </c>
      <c r="BD5984" s="423" t="s">
        <v>1301</v>
      </c>
    </row>
    <row r="5985" spans="53:56" ht="15" x14ac:dyDescent="0.25">
      <c r="BA5985" s="91" t="s">
        <v>9867</v>
      </c>
      <c r="BB5985" s="91" t="s">
        <v>6473</v>
      </c>
      <c r="BC5985" s="91" t="s">
        <v>9586</v>
      </c>
      <c r="BD5985" s="423" t="s">
        <v>1301</v>
      </c>
    </row>
    <row r="5986" spans="53:56" ht="15" x14ac:dyDescent="0.25">
      <c r="BA5986" s="90" t="s">
        <v>9868</v>
      </c>
      <c r="BB5986" s="90" t="s">
        <v>6473</v>
      </c>
      <c r="BC5986" s="90" t="s">
        <v>9586</v>
      </c>
      <c r="BD5986" s="423" t="s">
        <v>1301</v>
      </c>
    </row>
    <row r="5987" spans="53:56" ht="15" x14ac:dyDescent="0.25">
      <c r="BA5987" s="91" t="s">
        <v>9869</v>
      </c>
      <c r="BB5987" s="91" t="s">
        <v>6473</v>
      </c>
      <c r="BC5987" s="91" t="s">
        <v>9586</v>
      </c>
      <c r="BD5987" s="423" t="s">
        <v>1301</v>
      </c>
    </row>
    <row r="5988" spans="53:56" ht="15" x14ac:dyDescent="0.25">
      <c r="BA5988" s="90" t="s">
        <v>9870</v>
      </c>
      <c r="BB5988" s="90" t="s">
        <v>6473</v>
      </c>
      <c r="BC5988" s="90" t="s">
        <v>9586</v>
      </c>
      <c r="BD5988" s="423" t="s">
        <v>1301</v>
      </c>
    </row>
    <row r="5989" spans="53:56" ht="15" x14ac:dyDescent="0.25">
      <c r="BA5989" s="91" t="s">
        <v>9871</v>
      </c>
      <c r="BB5989" s="91" t="s">
        <v>6473</v>
      </c>
      <c r="BC5989" s="91" t="s">
        <v>9586</v>
      </c>
      <c r="BD5989" s="423" t="s">
        <v>1301</v>
      </c>
    </row>
    <row r="5990" spans="53:56" ht="15" x14ac:dyDescent="0.25">
      <c r="BA5990" s="90" t="s">
        <v>9872</v>
      </c>
      <c r="BB5990" s="90" t="s">
        <v>6473</v>
      </c>
      <c r="BC5990" s="90" t="s">
        <v>9586</v>
      </c>
      <c r="BD5990" s="423" t="s">
        <v>1301</v>
      </c>
    </row>
    <row r="5991" spans="53:56" ht="15" x14ac:dyDescent="0.25">
      <c r="BA5991" s="91" t="s">
        <v>9873</v>
      </c>
      <c r="BB5991" s="91" t="s">
        <v>6473</v>
      </c>
      <c r="BC5991" s="91" t="s">
        <v>9586</v>
      </c>
      <c r="BD5991" s="423" t="s">
        <v>1301</v>
      </c>
    </row>
    <row r="5992" spans="53:56" ht="15" x14ac:dyDescent="0.25">
      <c r="BA5992" s="90" t="s">
        <v>9874</v>
      </c>
      <c r="BB5992" s="90" t="s">
        <v>6473</v>
      </c>
      <c r="BC5992" s="90" t="s">
        <v>9586</v>
      </c>
      <c r="BD5992" s="423" t="s">
        <v>1301</v>
      </c>
    </row>
    <row r="5993" spans="53:56" ht="15" x14ac:dyDescent="0.25">
      <c r="BA5993" s="91" t="s">
        <v>9875</v>
      </c>
      <c r="BB5993" s="91" t="s">
        <v>6473</v>
      </c>
      <c r="BC5993" s="91" t="s">
        <v>9586</v>
      </c>
      <c r="BD5993" s="423" t="s">
        <v>1301</v>
      </c>
    </row>
    <row r="5994" spans="53:56" ht="15" x14ac:dyDescent="0.25">
      <c r="BA5994" s="90" t="s">
        <v>9876</v>
      </c>
      <c r="BB5994" s="90" t="s">
        <v>6473</v>
      </c>
      <c r="BC5994" s="90" t="s">
        <v>9586</v>
      </c>
      <c r="BD5994" s="423" t="s">
        <v>1301</v>
      </c>
    </row>
    <row r="5995" spans="53:56" ht="15" x14ac:dyDescent="0.25">
      <c r="BA5995" s="91" t="s">
        <v>9877</v>
      </c>
      <c r="BB5995" s="91" t="s">
        <v>6473</v>
      </c>
      <c r="BC5995" s="91" t="s">
        <v>9586</v>
      </c>
      <c r="BD5995" s="423" t="s">
        <v>1301</v>
      </c>
    </row>
    <row r="5996" spans="53:56" ht="15" x14ac:dyDescent="0.25">
      <c r="BA5996" s="90" t="s">
        <v>9878</v>
      </c>
      <c r="BB5996" s="90" t="s">
        <v>6473</v>
      </c>
      <c r="BC5996" s="90" t="s">
        <v>9586</v>
      </c>
      <c r="BD5996" s="423" t="s">
        <v>1301</v>
      </c>
    </row>
    <row r="5997" spans="53:56" ht="15" x14ac:dyDescent="0.25">
      <c r="BA5997" s="91" t="s">
        <v>9879</v>
      </c>
      <c r="BB5997" s="91" t="s">
        <v>6473</v>
      </c>
      <c r="BC5997" s="91" t="s">
        <v>9586</v>
      </c>
      <c r="BD5997" s="423" t="s">
        <v>1301</v>
      </c>
    </row>
    <row r="5998" spans="53:56" ht="15" x14ac:dyDescent="0.25">
      <c r="BA5998" s="90" t="s">
        <v>9880</v>
      </c>
      <c r="BB5998" s="90" t="s">
        <v>6473</v>
      </c>
      <c r="BC5998" s="90" t="s">
        <v>9586</v>
      </c>
      <c r="BD5998" s="423" t="s">
        <v>1301</v>
      </c>
    </row>
    <row r="5999" spans="53:56" ht="15" x14ac:dyDescent="0.25">
      <c r="BA5999" s="91" t="s">
        <v>9881</v>
      </c>
      <c r="BB5999" s="91" t="s">
        <v>6473</v>
      </c>
      <c r="BC5999" s="91" t="s">
        <v>9586</v>
      </c>
      <c r="BD5999" s="423" t="s">
        <v>1301</v>
      </c>
    </row>
    <row r="6000" spans="53:56" ht="15" x14ac:dyDescent="0.25">
      <c r="BA6000" s="90" t="s">
        <v>9882</v>
      </c>
      <c r="BB6000" s="90" t="s">
        <v>6473</v>
      </c>
      <c r="BC6000" s="90" t="s">
        <v>9586</v>
      </c>
      <c r="BD6000" s="423" t="s">
        <v>1301</v>
      </c>
    </row>
    <row r="6001" spans="53:56" ht="15" x14ac:dyDescent="0.25">
      <c r="BA6001" s="91" t="s">
        <v>9883</v>
      </c>
      <c r="BB6001" s="91" t="s">
        <v>6473</v>
      </c>
      <c r="BC6001" s="91" t="s">
        <v>9586</v>
      </c>
      <c r="BD6001" s="423" t="s">
        <v>1301</v>
      </c>
    </row>
    <row r="6002" spans="53:56" ht="15" x14ac:dyDescent="0.25">
      <c r="BA6002" s="90" t="s">
        <v>9884</v>
      </c>
      <c r="BB6002" s="90" t="s">
        <v>6473</v>
      </c>
      <c r="BC6002" s="90" t="s">
        <v>9586</v>
      </c>
      <c r="BD6002" s="423" t="s">
        <v>1301</v>
      </c>
    </row>
    <row r="6003" spans="53:56" ht="15" x14ac:dyDescent="0.25">
      <c r="BA6003" s="91" t="s">
        <v>9885</v>
      </c>
      <c r="BB6003" s="91" t="s">
        <v>6473</v>
      </c>
      <c r="BC6003" s="91" t="s">
        <v>9586</v>
      </c>
      <c r="BD6003" s="423" t="s">
        <v>1301</v>
      </c>
    </row>
    <row r="6004" spans="53:56" ht="15" x14ac:dyDescent="0.25">
      <c r="BA6004" s="90" t="s">
        <v>9886</v>
      </c>
      <c r="BB6004" s="90" t="s">
        <v>6473</v>
      </c>
      <c r="BC6004" s="90" t="s">
        <v>9586</v>
      </c>
      <c r="BD6004" s="423" t="s">
        <v>1301</v>
      </c>
    </row>
    <row r="6005" spans="53:56" ht="15" x14ac:dyDescent="0.25">
      <c r="BA6005" s="91" t="s">
        <v>9887</v>
      </c>
      <c r="BB6005" s="91" t="s">
        <v>6473</v>
      </c>
      <c r="BC6005" s="91" t="s">
        <v>9586</v>
      </c>
      <c r="BD6005" s="423" t="s">
        <v>1301</v>
      </c>
    </row>
    <row r="6006" spans="53:56" ht="15" x14ac:dyDescent="0.25">
      <c r="BA6006" s="90" t="s">
        <v>9888</v>
      </c>
      <c r="BB6006" s="90" t="s">
        <v>6473</v>
      </c>
      <c r="BC6006" s="90" t="s">
        <v>3225</v>
      </c>
      <c r="BD6006" s="423" t="s">
        <v>1301</v>
      </c>
    </row>
    <row r="6007" spans="53:56" ht="15" x14ac:dyDescent="0.25">
      <c r="BA6007" s="91" t="s">
        <v>9889</v>
      </c>
      <c r="BB6007" s="91" t="s">
        <v>6473</v>
      </c>
      <c r="BC6007" s="91" t="s">
        <v>9586</v>
      </c>
      <c r="BD6007" s="423" t="s">
        <v>1301</v>
      </c>
    </row>
    <row r="6008" spans="53:56" ht="15" x14ac:dyDescent="0.25">
      <c r="BA6008" s="90" t="s">
        <v>9890</v>
      </c>
      <c r="BB6008" s="90" t="s">
        <v>6473</v>
      </c>
      <c r="BC6008" s="90" t="s">
        <v>9629</v>
      </c>
      <c r="BD6008" s="423" t="s">
        <v>1301</v>
      </c>
    </row>
    <row r="6009" spans="53:56" ht="15" x14ac:dyDescent="0.25">
      <c r="BA6009" s="91" t="s">
        <v>9891</v>
      </c>
      <c r="BB6009" s="91" t="s">
        <v>6473</v>
      </c>
      <c r="BC6009" s="91" t="s">
        <v>9586</v>
      </c>
      <c r="BD6009" s="423" t="s">
        <v>1301</v>
      </c>
    </row>
    <row r="6010" spans="53:56" ht="15" x14ac:dyDescent="0.25">
      <c r="BA6010" s="90" t="s">
        <v>9892</v>
      </c>
      <c r="BB6010" s="90" t="s">
        <v>6473</v>
      </c>
      <c r="BC6010" s="90" t="s">
        <v>9586</v>
      </c>
      <c r="BD6010" s="423" t="s">
        <v>1301</v>
      </c>
    </row>
    <row r="6011" spans="53:56" ht="15" x14ac:dyDescent="0.25">
      <c r="BA6011" s="91" t="s">
        <v>9893</v>
      </c>
      <c r="BB6011" s="91" t="s">
        <v>6473</v>
      </c>
      <c r="BC6011" s="91" t="s">
        <v>3225</v>
      </c>
      <c r="BD6011" s="423" t="s">
        <v>1301</v>
      </c>
    </row>
    <row r="6012" spans="53:56" ht="15" x14ac:dyDescent="0.25">
      <c r="BA6012" s="90" t="s">
        <v>9894</v>
      </c>
      <c r="BB6012" s="90" t="s">
        <v>6473</v>
      </c>
      <c r="BC6012" s="90" t="s">
        <v>9586</v>
      </c>
      <c r="BD6012" s="423" t="s">
        <v>1301</v>
      </c>
    </row>
    <row r="6013" spans="53:56" ht="15" x14ac:dyDescent="0.25">
      <c r="BA6013" s="91" t="s">
        <v>9895</v>
      </c>
      <c r="BB6013" s="91" t="s">
        <v>6473</v>
      </c>
      <c r="BC6013" s="91" t="s">
        <v>4170</v>
      </c>
      <c r="BD6013" s="423" t="s">
        <v>1301</v>
      </c>
    </row>
    <row r="6014" spans="53:56" ht="15" x14ac:dyDescent="0.25">
      <c r="BA6014" s="90" t="s">
        <v>9896</v>
      </c>
      <c r="BB6014" s="90" t="s">
        <v>6473</v>
      </c>
      <c r="BC6014" s="90" t="s">
        <v>9586</v>
      </c>
      <c r="BD6014" s="423" t="s">
        <v>1301</v>
      </c>
    </row>
    <row r="6015" spans="53:56" ht="15" x14ac:dyDescent="0.25">
      <c r="BA6015" s="91" t="s">
        <v>9897</v>
      </c>
      <c r="BB6015" s="91" t="s">
        <v>6473</v>
      </c>
      <c r="BC6015" s="91" t="s">
        <v>9586</v>
      </c>
      <c r="BD6015" s="423" t="s">
        <v>1301</v>
      </c>
    </row>
    <row r="6016" spans="53:56" ht="15" x14ac:dyDescent="0.25">
      <c r="BA6016" s="90" t="s">
        <v>9898</v>
      </c>
      <c r="BB6016" s="90" t="s">
        <v>6473</v>
      </c>
      <c r="BC6016" s="90" t="s">
        <v>9586</v>
      </c>
      <c r="BD6016" s="423" t="s">
        <v>1301</v>
      </c>
    </row>
    <row r="6017" spans="53:56" ht="15" x14ac:dyDescent="0.25">
      <c r="BA6017" s="91" t="s">
        <v>9899</v>
      </c>
      <c r="BB6017" s="91" t="s">
        <v>6473</v>
      </c>
      <c r="BC6017" s="91" t="s">
        <v>9586</v>
      </c>
      <c r="BD6017" s="423" t="s">
        <v>1301</v>
      </c>
    </row>
    <row r="6018" spans="53:56" ht="15" x14ac:dyDescent="0.25">
      <c r="BA6018" s="90" t="s">
        <v>9900</v>
      </c>
      <c r="BB6018" s="90" t="s">
        <v>6473</v>
      </c>
      <c r="BC6018" s="90" t="s">
        <v>9586</v>
      </c>
      <c r="BD6018" s="423" t="s">
        <v>1301</v>
      </c>
    </row>
    <row r="6019" spans="53:56" ht="15" x14ac:dyDescent="0.25">
      <c r="BA6019" s="91" t="s">
        <v>9901</v>
      </c>
      <c r="BB6019" s="91" t="s">
        <v>6473</v>
      </c>
      <c r="BC6019" s="91" t="s">
        <v>4170</v>
      </c>
      <c r="BD6019" s="423" t="s">
        <v>1301</v>
      </c>
    </row>
    <row r="6020" spans="53:56" ht="15" x14ac:dyDescent="0.25">
      <c r="BA6020" s="90" t="s">
        <v>9902</v>
      </c>
      <c r="BB6020" s="90" t="s">
        <v>6473</v>
      </c>
      <c r="BC6020" s="90" t="s">
        <v>4170</v>
      </c>
      <c r="BD6020" s="423" t="s">
        <v>1301</v>
      </c>
    </row>
    <row r="6021" spans="53:56" ht="15" x14ac:dyDescent="0.25">
      <c r="BA6021" s="90" t="s">
        <v>9903</v>
      </c>
      <c r="BB6021" s="90" t="s">
        <v>6473</v>
      </c>
      <c r="BC6021" s="90" t="s">
        <v>4170</v>
      </c>
      <c r="BD6021" s="423" t="s">
        <v>1301</v>
      </c>
    </row>
    <row r="6022" spans="53:56" ht="15" x14ac:dyDescent="0.25">
      <c r="BA6022" s="91" t="s">
        <v>9904</v>
      </c>
      <c r="BB6022" s="91" t="s">
        <v>6473</v>
      </c>
      <c r="BC6022" s="91" t="s">
        <v>4170</v>
      </c>
      <c r="BD6022" s="423" t="s">
        <v>1301</v>
      </c>
    </row>
    <row r="6023" spans="53:56" ht="15" x14ac:dyDescent="0.25">
      <c r="BA6023" s="90" t="s">
        <v>9905</v>
      </c>
      <c r="BB6023" s="90" t="s">
        <v>6473</v>
      </c>
      <c r="BC6023" s="90" t="s">
        <v>9906</v>
      </c>
      <c r="BD6023" s="423" t="s">
        <v>1301</v>
      </c>
    </row>
    <row r="6024" spans="53:56" ht="15" x14ac:dyDescent="0.25">
      <c r="BA6024" s="91" t="s">
        <v>9907</v>
      </c>
      <c r="BB6024" s="91" t="s">
        <v>6473</v>
      </c>
      <c r="BC6024" s="91" t="s">
        <v>9906</v>
      </c>
      <c r="BD6024" s="423" t="s">
        <v>1301</v>
      </c>
    </row>
    <row r="6025" spans="53:56" ht="15" x14ac:dyDescent="0.25">
      <c r="BA6025" s="91" t="s">
        <v>9908</v>
      </c>
      <c r="BB6025" s="91" t="s">
        <v>6473</v>
      </c>
      <c r="BC6025" s="91" t="s">
        <v>4170</v>
      </c>
      <c r="BD6025" s="423" t="s">
        <v>1301</v>
      </c>
    </row>
    <row r="6026" spans="53:56" ht="15" x14ac:dyDescent="0.25">
      <c r="BA6026" s="90" t="s">
        <v>9909</v>
      </c>
      <c r="BB6026" s="90" t="s">
        <v>6473</v>
      </c>
      <c r="BC6026" s="90" t="s">
        <v>4170</v>
      </c>
      <c r="BD6026" s="423" t="s">
        <v>1301</v>
      </c>
    </row>
    <row r="6027" spans="53:56" ht="15" x14ac:dyDescent="0.25">
      <c r="BA6027" s="91" t="s">
        <v>9910</v>
      </c>
      <c r="BB6027" s="91" t="s">
        <v>6473</v>
      </c>
      <c r="BC6027" s="91" t="s">
        <v>4170</v>
      </c>
      <c r="BD6027" s="423" t="s">
        <v>1301</v>
      </c>
    </row>
    <row r="6028" spans="53:56" ht="15" x14ac:dyDescent="0.25">
      <c r="BA6028" s="90" t="s">
        <v>9911</v>
      </c>
      <c r="BB6028" s="90" t="s">
        <v>6473</v>
      </c>
      <c r="BC6028" s="90" t="s">
        <v>9906</v>
      </c>
      <c r="BD6028" s="423" t="s">
        <v>1301</v>
      </c>
    </row>
    <row r="6029" spans="53:56" ht="15" x14ac:dyDescent="0.25">
      <c r="BA6029" s="90" t="s">
        <v>9912</v>
      </c>
      <c r="BB6029" s="90" t="s">
        <v>6473</v>
      </c>
      <c r="BC6029" s="90" t="s">
        <v>9906</v>
      </c>
      <c r="BD6029" s="423" t="s">
        <v>1301</v>
      </c>
    </row>
    <row r="6030" spans="53:56" ht="15" x14ac:dyDescent="0.25">
      <c r="BA6030" s="91" t="s">
        <v>9913</v>
      </c>
      <c r="BB6030" s="91" t="s">
        <v>6473</v>
      </c>
      <c r="BC6030" s="91" t="s">
        <v>9906</v>
      </c>
      <c r="BD6030" s="423" t="s">
        <v>1301</v>
      </c>
    </row>
    <row r="6031" spans="53:56" ht="15" x14ac:dyDescent="0.25">
      <c r="BA6031" s="90" t="s">
        <v>9914</v>
      </c>
      <c r="BB6031" s="90" t="s">
        <v>6473</v>
      </c>
      <c r="BC6031" s="90" t="s">
        <v>7885</v>
      </c>
      <c r="BD6031" s="423" t="s">
        <v>1301</v>
      </c>
    </row>
    <row r="6032" spans="53:56" ht="15" x14ac:dyDescent="0.25">
      <c r="BA6032" s="91" t="s">
        <v>9915</v>
      </c>
      <c r="BB6032" s="91" t="s">
        <v>6473</v>
      </c>
      <c r="BC6032" s="91" t="s">
        <v>9906</v>
      </c>
      <c r="BD6032" s="423" t="s">
        <v>1301</v>
      </c>
    </row>
    <row r="6033" spans="53:56" ht="15" x14ac:dyDescent="0.25">
      <c r="BA6033" s="91" t="s">
        <v>9916</v>
      </c>
      <c r="BB6033" s="91" t="s">
        <v>6473</v>
      </c>
      <c r="BC6033" s="91" t="s">
        <v>4170</v>
      </c>
      <c r="BD6033" s="423" t="s">
        <v>1301</v>
      </c>
    </row>
    <row r="6034" spans="53:56" ht="15" x14ac:dyDescent="0.25">
      <c r="BA6034" s="90" t="s">
        <v>9917</v>
      </c>
      <c r="BB6034" s="90" t="s">
        <v>6473</v>
      </c>
      <c r="BC6034" s="90" t="s">
        <v>9906</v>
      </c>
      <c r="BD6034" s="423" t="s">
        <v>1301</v>
      </c>
    </row>
    <row r="6035" spans="53:56" ht="15" x14ac:dyDescent="0.25">
      <c r="BA6035" s="91" t="s">
        <v>9918</v>
      </c>
      <c r="BB6035" s="91" t="s">
        <v>6473</v>
      </c>
      <c r="BC6035" s="91" t="s">
        <v>4170</v>
      </c>
      <c r="BD6035" s="423" t="s">
        <v>1301</v>
      </c>
    </row>
    <row r="6036" spans="53:56" ht="15" x14ac:dyDescent="0.25">
      <c r="BA6036" s="90" t="s">
        <v>9919</v>
      </c>
      <c r="BB6036" s="90" t="s">
        <v>6473</v>
      </c>
      <c r="BC6036" s="90" t="s">
        <v>4170</v>
      </c>
      <c r="BD6036" s="423" t="s">
        <v>1301</v>
      </c>
    </row>
    <row r="6037" spans="53:56" ht="15" x14ac:dyDescent="0.25">
      <c r="BA6037" s="90" t="s">
        <v>9920</v>
      </c>
      <c r="BB6037" s="90" t="s">
        <v>6473</v>
      </c>
      <c r="BC6037" s="90" t="s">
        <v>4170</v>
      </c>
      <c r="BD6037" s="423" t="s">
        <v>1301</v>
      </c>
    </row>
    <row r="6038" spans="53:56" ht="15" x14ac:dyDescent="0.25">
      <c r="BA6038" s="91" t="s">
        <v>9921</v>
      </c>
      <c r="BB6038" s="91" t="s">
        <v>6473</v>
      </c>
      <c r="BC6038" s="91" t="s">
        <v>4170</v>
      </c>
      <c r="BD6038" s="423" t="s">
        <v>1301</v>
      </c>
    </row>
    <row r="6039" spans="53:56" ht="15" x14ac:dyDescent="0.25">
      <c r="BA6039" s="90" t="s">
        <v>9922</v>
      </c>
      <c r="BB6039" s="90" t="s">
        <v>6473</v>
      </c>
      <c r="BC6039" s="90" t="s">
        <v>9906</v>
      </c>
      <c r="BD6039" s="423" t="s">
        <v>1301</v>
      </c>
    </row>
    <row r="6040" spans="53:56" ht="15" x14ac:dyDescent="0.25">
      <c r="BA6040" s="91" t="s">
        <v>9923</v>
      </c>
      <c r="BB6040" s="91" t="s">
        <v>6473</v>
      </c>
      <c r="BC6040" s="91" t="s">
        <v>4170</v>
      </c>
      <c r="BD6040" s="423" t="s">
        <v>1301</v>
      </c>
    </row>
    <row r="6041" spans="53:56" ht="15" x14ac:dyDescent="0.25">
      <c r="BA6041" s="90" t="s">
        <v>9924</v>
      </c>
      <c r="BB6041" s="90" t="s">
        <v>6473</v>
      </c>
      <c r="BC6041" s="90" t="s">
        <v>4170</v>
      </c>
      <c r="BD6041" s="423" t="s">
        <v>1301</v>
      </c>
    </row>
    <row r="6042" spans="53:56" ht="15" x14ac:dyDescent="0.25">
      <c r="BA6042" s="91" t="s">
        <v>9925</v>
      </c>
      <c r="BB6042" s="91" t="s">
        <v>6473</v>
      </c>
      <c r="BC6042" s="91" t="s">
        <v>4170</v>
      </c>
      <c r="BD6042" s="423" t="s">
        <v>1301</v>
      </c>
    </row>
    <row r="6043" spans="53:56" ht="15" x14ac:dyDescent="0.25">
      <c r="BA6043" s="91" t="s">
        <v>9926</v>
      </c>
      <c r="BB6043" s="91" t="s">
        <v>6473</v>
      </c>
      <c r="BC6043" s="91" t="s">
        <v>4170</v>
      </c>
      <c r="BD6043" s="423" t="s">
        <v>1301</v>
      </c>
    </row>
    <row r="6044" spans="53:56" ht="15" x14ac:dyDescent="0.25">
      <c r="BA6044" s="90" t="s">
        <v>9927</v>
      </c>
      <c r="BB6044" s="90" t="s">
        <v>6473</v>
      </c>
      <c r="BC6044" s="90" t="s">
        <v>9906</v>
      </c>
      <c r="BD6044" s="423" t="s">
        <v>1301</v>
      </c>
    </row>
    <row r="6045" spans="53:56" ht="15" x14ac:dyDescent="0.25">
      <c r="BA6045" s="91" t="s">
        <v>9928</v>
      </c>
      <c r="BB6045" s="91" t="s">
        <v>6473</v>
      </c>
      <c r="BC6045" s="91" t="s">
        <v>4170</v>
      </c>
      <c r="BD6045" s="423" t="s">
        <v>1301</v>
      </c>
    </row>
    <row r="6046" spans="53:56" ht="15" x14ac:dyDescent="0.25">
      <c r="BA6046" s="90" t="s">
        <v>9929</v>
      </c>
      <c r="BB6046" s="90" t="s">
        <v>6473</v>
      </c>
      <c r="BC6046" s="90" t="s">
        <v>4170</v>
      </c>
      <c r="BD6046" s="423" t="s">
        <v>1301</v>
      </c>
    </row>
    <row r="6047" spans="53:56" ht="15" x14ac:dyDescent="0.25">
      <c r="BA6047" s="90" t="s">
        <v>9930</v>
      </c>
      <c r="BB6047" s="90" t="s">
        <v>6473</v>
      </c>
      <c r="BC6047" s="90" t="s">
        <v>4170</v>
      </c>
      <c r="BD6047" s="423" t="s">
        <v>1301</v>
      </c>
    </row>
    <row r="6048" spans="53:56" ht="15" x14ac:dyDescent="0.25">
      <c r="BA6048" s="91" t="s">
        <v>9931</v>
      </c>
      <c r="BB6048" s="91" t="s">
        <v>6473</v>
      </c>
      <c r="BC6048" s="91" t="s">
        <v>9906</v>
      </c>
      <c r="BD6048" s="423" t="s">
        <v>1301</v>
      </c>
    </row>
    <row r="6049" spans="53:56" ht="15" x14ac:dyDescent="0.25">
      <c r="BA6049" s="90" t="s">
        <v>9932</v>
      </c>
      <c r="BB6049" s="90" t="s">
        <v>6473</v>
      </c>
      <c r="BC6049" s="90" t="s">
        <v>4170</v>
      </c>
      <c r="BD6049" s="423" t="s">
        <v>1301</v>
      </c>
    </row>
    <row r="6050" spans="53:56" ht="15" x14ac:dyDescent="0.25">
      <c r="BA6050" s="91" t="s">
        <v>9933</v>
      </c>
      <c r="BB6050" s="91" t="s">
        <v>6473</v>
      </c>
      <c r="BC6050" s="91" t="s">
        <v>4170</v>
      </c>
      <c r="BD6050" s="423" t="s">
        <v>1301</v>
      </c>
    </row>
    <row r="6051" spans="53:56" ht="15" x14ac:dyDescent="0.25">
      <c r="BA6051" s="91" t="s">
        <v>9934</v>
      </c>
      <c r="BB6051" s="91" t="s">
        <v>6473</v>
      </c>
      <c r="BC6051" s="91" t="s">
        <v>4170</v>
      </c>
      <c r="BD6051" s="423" t="s">
        <v>1301</v>
      </c>
    </row>
    <row r="6052" spans="53:56" ht="15" x14ac:dyDescent="0.25">
      <c r="BA6052" s="90" t="s">
        <v>9935</v>
      </c>
      <c r="BB6052" s="90" t="s">
        <v>6473</v>
      </c>
      <c r="BC6052" s="90" t="s">
        <v>9906</v>
      </c>
      <c r="BD6052" s="423" t="s">
        <v>1301</v>
      </c>
    </row>
    <row r="6053" spans="53:56" ht="15" x14ac:dyDescent="0.25">
      <c r="BA6053" s="91" t="s">
        <v>9936</v>
      </c>
      <c r="BB6053" s="91" t="s">
        <v>6473</v>
      </c>
      <c r="BC6053" s="91" t="s">
        <v>4170</v>
      </c>
      <c r="BD6053" s="423" t="s">
        <v>1301</v>
      </c>
    </row>
    <row r="6054" spans="53:56" ht="15" x14ac:dyDescent="0.25">
      <c r="BA6054" s="90" t="s">
        <v>9937</v>
      </c>
      <c r="BB6054" s="90" t="s">
        <v>6473</v>
      </c>
      <c r="BC6054" s="90" t="s">
        <v>4170</v>
      </c>
      <c r="BD6054" s="423" t="s">
        <v>1301</v>
      </c>
    </row>
    <row r="6055" spans="53:56" ht="15" x14ac:dyDescent="0.25">
      <c r="BA6055" s="90" t="s">
        <v>9938</v>
      </c>
      <c r="BB6055" s="90" t="s">
        <v>6473</v>
      </c>
      <c r="BC6055" s="90" t="s">
        <v>4170</v>
      </c>
      <c r="BD6055" s="423" t="s">
        <v>1301</v>
      </c>
    </row>
    <row r="6056" spans="53:56" ht="15" x14ac:dyDescent="0.25">
      <c r="BA6056" s="91" t="s">
        <v>9939</v>
      </c>
      <c r="BB6056" s="91" t="s">
        <v>6473</v>
      </c>
      <c r="BC6056" s="91" t="s">
        <v>4170</v>
      </c>
      <c r="BD6056" s="423" t="s">
        <v>1301</v>
      </c>
    </row>
    <row r="6057" spans="53:56" ht="15" x14ac:dyDescent="0.25">
      <c r="BA6057" s="90" t="s">
        <v>9940</v>
      </c>
      <c r="BB6057" s="90" t="s">
        <v>6473</v>
      </c>
      <c r="BC6057" s="90" t="s">
        <v>4170</v>
      </c>
      <c r="BD6057" s="423" t="s">
        <v>1301</v>
      </c>
    </row>
    <row r="6058" spans="53:56" ht="15" x14ac:dyDescent="0.25">
      <c r="BA6058" s="91" t="s">
        <v>9941</v>
      </c>
      <c r="BB6058" s="91" t="s">
        <v>6473</v>
      </c>
      <c r="BC6058" s="91" t="s">
        <v>4170</v>
      </c>
      <c r="BD6058" s="423" t="s">
        <v>1301</v>
      </c>
    </row>
    <row r="6059" spans="53:56" ht="15" x14ac:dyDescent="0.25">
      <c r="BA6059" s="90" t="s">
        <v>9942</v>
      </c>
      <c r="BB6059" s="90" t="s">
        <v>6473</v>
      </c>
      <c r="BC6059" s="90" t="s">
        <v>9629</v>
      </c>
      <c r="BD6059" s="423" t="s">
        <v>1301</v>
      </c>
    </row>
    <row r="6060" spans="53:56" ht="15" x14ac:dyDescent="0.25">
      <c r="BA6060" s="91" t="s">
        <v>9943</v>
      </c>
      <c r="BB6060" s="91" t="s">
        <v>6473</v>
      </c>
      <c r="BC6060" s="91" t="s">
        <v>9629</v>
      </c>
      <c r="BD6060" s="423" t="s">
        <v>1301</v>
      </c>
    </row>
    <row r="6061" spans="53:56" ht="15" x14ac:dyDescent="0.25">
      <c r="BA6061" s="91" t="s">
        <v>9944</v>
      </c>
      <c r="BB6061" s="91" t="s">
        <v>6473</v>
      </c>
      <c r="BC6061" s="91" t="s">
        <v>9629</v>
      </c>
      <c r="BD6061" s="423" t="s">
        <v>1301</v>
      </c>
    </row>
    <row r="6062" spans="53:56" ht="15" x14ac:dyDescent="0.25">
      <c r="BA6062" s="90" t="s">
        <v>9945</v>
      </c>
      <c r="BB6062" s="90" t="s">
        <v>6473</v>
      </c>
      <c r="BC6062" s="90" t="s">
        <v>9629</v>
      </c>
      <c r="BD6062" s="423" t="s">
        <v>1301</v>
      </c>
    </row>
    <row r="6063" spans="53:56" ht="15" x14ac:dyDescent="0.25">
      <c r="BA6063" s="91" t="s">
        <v>9946</v>
      </c>
      <c r="BB6063" s="91" t="s">
        <v>6473</v>
      </c>
      <c r="BC6063" s="91" t="s">
        <v>9629</v>
      </c>
      <c r="BD6063" s="423" t="s">
        <v>1301</v>
      </c>
    </row>
    <row r="6064" spans="53:56" ht="15" x14ac:dyDescent="0.25">
      <c r="BA6064" s="90" t="s">
        <v>9947</v>
      </c>
      <c r="BB6064" s="90" t="s">
        <v>6473</v>
      </c>
      <c r="BC6064" s="90" t="s">
        <v>9629</v>
      </c>
      <c r="BD6064" s="423" t="s">
        <v>1301</v>
      </c>
    </row>
    <row r="6065" spans="53:56" ht="15" x14ac:dyDescent="0.25">
      <c r="BA6065" s="90" t="s">
        <v>9948</v>
      </c>
      <c r="BB6065" s="90" t="s">
        <v>6473</v>
      </c>
      <c r="BC6065" s="90" t="s">
        <v>9949</v>
      </c>
      <c r="BD6065" s="423" t="s">
        <v>1301</v>
      </c>
    </row>
    <row r="6066" spans="53:56" ht="15" x14ac:dyDescent="0.25">
      <c r="BA6066" s="91" t="s">
        <v>9950</v>
      </c>
      <c r="BB6066" s="91" t="s">
        <v>6473</v>
      </c>
      <c r="BC6066" s="91" t="s">
        <v>9629</v>
      </c>
      <c r="BD6066" s="423" t="s">
        <v>1301</v>
      </c>
    </row>
    <row r="6067" spans="53:56" ht="15" x14ac:dyDescent="0.25">
      <c r="BA6067" s="90" t="s">
        <v>9951</v>
      </c>
      <c r="BB6067" s="90" t="s">
        <v>6473</v>
      </c>
      <c r="BC6067" s="90" t="s">
        <v>9629</v>
      </c>
      <c r="BD6067" s="423" t="s">
        <v>1301</v>
      </c>
    </row>
    <row r="6068" spans="53:56" ht="15" x14ac:dyDescent="0.25">
      <c r="BA6068" s="91" t="s">
        <v>9952</v>
      </c>
      <c r="BB6068" s="91" t="s">
        <v>6473</v>
      </c>
      <c r="BC6068" s="91" t="s">
        <v>9629</v>
      </c>
      <c r="BD6068" s="423" t="s">
        <v>1301</v>
      </c>
    </row>
    <row r="6069" spans="53:56" ht="15" x14ac:dyDescent="0.25">
      <c r="BA6069" s="91" t="s">
        <v>9953</v>
      </c>
      <c r="BB6069" s="91" t="s">
        <v>6473</v>
      </c>
      <c r="BC6069" s="91" t="s">
        <v>9629</v>
      </c>
      <c r="BD6069" s="423" t="s">
        <v>1301</v>
      </c>
    </row>
    <row r="6070" spans="53:56" ht="15" x14ac:dyDescent="0.25">
      <c r="BA6070" s="90" t="s">
        <v>9954</v>
      </c>
      <c r="BB6070" s="90" t="s">
        <v>6473</v>
      </c>
      <c r="BC6070" s="90" t="s">
        <v>9629</v>
      </c>
      <c r="BD6070" s="423" t="s">
        <v>1301</v>
      </c>
    </row>
    <row r="6071" spans="53:56" ht="15" x14ac:dyDescent="0.25">
      <c r="BA6071" s="91" t="s">
        <v>9955</v>
      </c>
      <c r="BB6071" s="91" t="s">
        <v>6473</v>
      </c>
      <c r="BC6071" s="91" t="s">
        <v>9629</v>
      </c>
      <c r="BD6071" s="423" t="s">
        <v>1301</v>
      </c>
    </row>
    <row r="6072" spans="53:56" ht="15" x14ac:dyDescent="0.25">
      <c r="BA6072" s="90" t="s">
        <v>9956</v>
      </c>
      <c r="BB6072" s="90" t="s">
        <v>6473</v>
      </c>
      <c r="BC6072" s="90" t="s">
        <v>9629</v>
      </c>
      <c r="BD6072" s="423" t="s">
        <v>1301</v>
      </c>
    </row>
    <row r="6073" spans="53:56" ht="15" x14ac:dyDescent="0.25">
      <c r="BA6073" s="91" t="s">
        <v>9957</v>
      </c>
      <c r="BB6073" s="91" t="s">
        <v>6473</v>
      </c>
      <c r="BC6073" s="91" t="s">
        <v>9629</v>
      </c>
      <c r="BD6073" s="423" t="s">
        <v>1301</v>
      </c>
    </row>
    <row r="6074" spans="53:56" ht="15" x14ac:dyDescent="0.25">
      <c r="BA6074" s="90" t="s">
        <v>9958</v>
      </c>
      <c r="BB6074" s="90" t="s">
        <v>6473</v>
      </c>
      <c r="BC6074" s="90" t="s">
        <v>9629</v>
      </c>
      <c r="BD6074" s="423" t="s">
        <v>1301</v>
      </c>
    </row>
    <row r="6075" spans="53:56" ht="15" x14ac:dyDescent="0.25">
      <c r="BA6075" s="90" t="s">
        <v>9959</v>
      </c>
      <c r="BB6075" s="90" t="s">
        <v>6473</v>
      </c>
      <c r="BC6075" s="90" t="s">
        <v>9629</v>
      </c>
      <c r="BD6075" s="423" t="s">
        <v>1301</v>
      </c>
    </row>
    <row r="6076" spans="53:56" ht="15" x14ac:dyDescent="0.25">
      <c r="BA6076" s="91" t="s">
        <v>9960</v>
      </c>
      <c r="BB6076" s="91" t="s">
        <v>6473</v>
      </c>
      <c r="BC6076" s="91" t="s">
        <v>9629</v>
      </c>
      <c r="BD6076" s="423" t="s">
        <v>1301</v>
      </c>
    </row>
    <row r="6077" spans="53:56" ht="15" x14ac:dyDescent="0.25">
      <c r="BA6077" s="90" t="s">
        <v>9961</v>
      </c>
      <c r="BB6077" s="90" t="s">
        <v>6473</v>
      </c>
      <c r="BC6077" s="90" t="s">
        <v>9629</v>
      </c>
      <c r="BD6077" s="423" t="s">
        <v>1301</v>
      </c>
    </row>
    <row r="6078" spans="53:56" ht="15" x14ac:dyDescent="0.25">
      <c r="BA6078" s="91" t="s">
        <v>9962</v>
      </c>
      <c r="BB6078" s="91" t="s">
        <v>6473</v>
      </c>
      <c r="BC6078" s="91" t="s">
        <v>9629</v>
      </c>
      <c r="BD6078" s="423" t="s">
        <v>1301</v>
      </c>
    </row>
    <row r="6079" spans="53:56" ht="15" x14ac:dyDescent="0.25">
      <c r="BA6079" s="91" t="s">
        <v>9963</v>
      </c>
      <c r="BB6079" s="91" t="s">
        <v>6473</v>
      </c>
      <c r="BC6079" s="91" t="s">
        <v>9629</v>
      </c>
      <c r="BD6079" s="423" t="s">
        <v>1301</v>
      </c>
    </row>
    <row r="6080" spans="53:56" ht="15" x14ac:dyDescent="0.25">
      <c r="BA6080" s="90" t="s">
        <v>9964</v>
      </c>
      <c r="BB6080" s="90" t="s">
        <v>6473</v>
      </c>
      <c r="BC6080" s="90" t="s">
        <v>9629</v>
      </c>
      <c r="BD6080" s="423" t="s">
        <v>1301</v>
      </c>
    </row>
    <row r="6081" spans="53:56" ht="15" x14ac:dyDescent="0.25">
      <c r="BA6081" s="91" t="s">
        <v>9965</v>
      </c>
      <c r="BB6081" s="91" t="s">
        <v>6473</v>
      </c>
      <c r="BC6081" s="91" t="s">
        <v>9949</v>
      </c>
      <c r="BD6081" s="423" t="s">
        <v>1301</v>
      </c>
    </row>
    <row r="6082" spans="53:56" ht="15" x14ac:dyDescent="0.25">
      <c r="BA6082" s="90" t="s">
        <v>9966</v>
      </c>
      <c r="BB6082" s="90" t="s">
        <v>6473</v>
      </c>
      <c r="BC6082" s="90" t="s">
        <v>9586</v>
      </c>
      <c r="BD6082" s="423" t="s">
        <v>1301</v>
      </c>
    </row>
    <row r="6083" spans="53:56" ht="15" x14ac:dyDescent="0.25">
      <c r="BA6083" s="91" t="s">
        <v>9967</v>
      </c>
      <c r="BB6083" s="91" t="s">
        <v>6473</v>
      </c>
      <c r="BC6083" s="91" t="s">
        <v>9629</v>
      </c>
      <c r="BD6083" s="423" t="s">
        <v>1301</v>
      </c>
    </row>
    <row r="6084" spans="53:56" ht="15" x14ac:dyDescent="0.25">
      <c r="BA6084" s="90" t="s">
        <v>9968</v>
      </c>
      <c r="BB6084" s="90" t="s">
        <v>6473</v>
      </c>
      <c r="BC6084" s="90" t="s">
        <v>9629</v>
      </c>
      <c r="BD6084" s="423" t="s">
        <v>1301</v>
      </c>
    </row>
    <row r="6085" spans="53:56" ht="15" x14ac:dyDescent="0.25">
      <c r="BA6085" s="90" t="s">
        <v>9969</v>
      </c>
      <c r="BB6085" s="90" t="s">
        <v>6473</v>
      </c>
      <c r="BC6085" s="90" t="s">
        <v>9629</v>
      </c>
      <c r="BD6085" s="423" t="s">
        <v>1301</v>
      </c>
    </row>
    <row r="6086" spans="53:56" ht="15" x14ac:dyDescent="0.25">
      <c r="BA6086" s="91" t="s">
        <v>9970</v>
      </c>
      <c r="BB6086" s="91" t="s">
        <v>6473</v>
      </c>
      <c r="BC6086" s="91" t="s">
        <v>9629</v>
      </c>
      <c r="BD6086" s="423" t="s">
        <v>1301</v>
      </c>
    </row>
    <row r="6087" spans="53:56" ht="15" x14ac:dyDescent="0.25">
      <c r="BA6087" s="91" t="s">
        <v>9971</v>
      </c>
      <c r="BB6087" s="91" t="s">
        <v>6473</v>
      </c>
      <c r="BC6087" s="91" t="s">
        <v>9629</v>
      </c>
      <c r="BD6087" s="423" t="s">
        <v>1301</v>
      </c>
    </row>
    <row r="6088" spans="53:56" ht="15" x14ac:dyDescent="0.25">
      <c r="BA6088" s="91" t="s">
        <v>9972</v>
      </c>
      <c r="BB6088" s="91" t="s">
        <v>6473</v>
      </c>
      <c r="BC6088" s="91" t="s">
        <v>9629</v>
      </c>
      <c r="BD6088" s="423" t="s">
        <v>1301</v>
      </c>
    </row>
    <row r="6089" spans="53:56" ht="15" x14ac:dyDescent="0.25">
      <c r="BA6089" s="90" t="s">
        <v>9973</v>
      </c>
      <c r="BB6089" s="90" t="s">
        <v>6473</v>
      </c>
      <c r="BC6089" s="90" t="s">
        <v>9629</v>
      </c>
      <c r="BD6089" s="423" t="s">
        <v>1301</v>
      </c>
    </row>
    <row r="6090" spans="53:56" ht="15" x14ac:dyDescent="0.25">
      <c r="BA6090" s="91" t="s">
        <v>9974</v>
      </c>
      <c r="BB6090" s="91" t="s">
        <v>6473</v>
      </c>
      <c r="BC6090" s="91" t="s">
        <v>9629</v>
      </c>
      <c r="BD6090" s="423" t="s">
        <v>1301</v>
      </c>
    </row>
    <row r="6091" spans="53:56" ht="15" x14ac:dyDescent="0.25">
      <c r="BA6091" s="90" t="s">
        <v>9975</v>
      </c>
      <c r="BB6091" s="90" t="s">
        <v>6473</v>
      </c>
      <c r="BC6091" s="90" t="s">
        <v>9629</v>
      </c>
      <c r="BD6091" s="423" t="s">
        <v>1301</v>
      </c>
    </row>
    <row r="6092" spans="53:56" ht="15" x14ac:dyDescent="0.25">
      <c r="BA6092" s="91" t="s">
        <v>9976</v>
      </c>
      <c r="BB6092" s="91" t="s">
        <v>6473</v>
      </c>
      <c r="BC6092" s="91" t="s">
        <v>9629</v>
      </c>
      <c r="BD6092" s="423" t="s">
        <v>1301</v>
      </c>
    </row>
    <row r="6093" spans="53:56" ht="15" x14ac:dyDescent="0.25">
      <c r="BA6093" s="90" t="s">
        <v>9977</v>
      </c>
      <c r="BB6093" s="90" t="s">
        <v>6473</v>
      </c>
      <c r="BC6093" s="90" t="s">
        <v>9629</v>
      </c>
      <c r="BD6093" s="423" t="s">
        <v>1301</v>
      </c>
    </row>
    <row r="6094" spans="53:56" ht="15" x14ac:dyDescent="0.25">
      <c r="BA6094" s="91" t="s">
        <v>9978</v>
      </c>
      <c r="BB6094" s="91" t="s">
        <v>6473</v>
      </c>
      <c r="BC6094" s="91" t="s">
        <v>9629</v>
      </c>
      <c r="BD6094" s="423" t="s">
        <v>1301</v>
      </c>
    </row>
    <row r="6095" spans="53:56" ht="15" x14ac:dyDescent="0.25">
      <c r="BA6095" s="90" t="s">
        <v>9979</v>
      </c>
      <c r="BB6095" s="90" t="s">
        <v>6473</v>
      </c>
      <c r="BC6095" s="90" t="s">
        <v>9629</v>
      </c>
      <c r="BD6095" s="423" t="s">
        <v>1301</v>
      </c>
    </row>
    <row r="6096" spans="53:56" ht="15" x14ac:dyDescent="0.25">
      <c r="BA6096" s="91" t="s">
        <v>9980</v>
      </c>
      <c r="BB6096" s="91" t="s">
        <v>6473</v>
      </c>
      <c r="BC6096" s="91" t="s">
        <v>9629</v>
      </c>
      <c r="BD6096" s="423" t="s">
        <v>1301</v>
      </c>
    </row>
    <row r="6097" spans="53:56" ht="15" x14ac:dyDescent="0.25">
      <c r="BA6097" s="90" t="s">
        <v>9981</v>
      </c>
      <c r="BB6097" s="90" t="s">
        <v>6473</v>
      </c>
      <c r="BC6097" s="90" t="s">
        <v>9629</v>
      </c>
      <c r="BD6097" s="423" t="s">
        <v>1301</v>
      </c>
    </row>
    <row r="6098" spans="53:56" ht="15" x14ac:dyDescent="0.25">
      <c r="BA6098" s="91" t="s">
        <v>9982</v>
      </c>
      <c r="BB6098" s="91" t="s">
        <v>6473</v>
      </c>
      <c r="BC6098" s="91" t="s">
        <v>9629</v>
      </c>
      <c r="BD6098" s="423" t="s">
        <v>1301</v>
      </c>
    </row>
    <row r="6099" spans="53:56" ht="15" x14ac:dyDescent="0.25">
      <c r="BA6099" s="90" t="s">
        <v>9983</v>
      </c>
      <c r="BB6099" s="90" t="s">
        <v>6473</v>
      </c>
      <c r="BC6099" s="90" t="s">
        <v>9949</v>
      </c>
      <c r="BD6099" s="423" t="s">
        <v>1301</v>
      </c>
    </row>
    <row r="6100" spans="53:56" ht="15" x14ac:dyDescent="0.25">
      <c r="BA6100" s="91" t="s">
        <v>9984</v>
      </c>
      <c r="BB6100" s="91" t="s">
        <v>6473</v>
      </c>
      <c r="BC6100" s="91" t="s">
        <v>9629</v>
      </c>
      <c r="BD6100" s="423" t="s">
        <v>1301</v>
      </c>
    </row>
    <row r="6101" spans="53:56" ht="15" x14ac:dyDescent="0.25">
      <c r="BA6101" s="90" t="s">
        <v>9985</v>
      </c>
      <c r="BB6101" s="90" t="s">
        <v>6473</v>
      </c>
      <c r="BC6101" s="90" t="s">
        <v>9629</v>
      </c>
      <c r="BD6101" s="423" t="s">
        <v>1301</v>
      </c>
    </row>
    <row r="6102" spans="53:56" ht="15" x14ac:dyDescent="0.25">
      <c r="BA6102" s="91" t="s">
        <v>9986</v>
      </c>
      <c r="BB6102" s="91" t="s">
        <v>6473</v>
      </c>
      <c r="BC6102" s="91" t="s">
        <v>9629</v>
      </c>
      <c r="BD6102" s="423" t="s">
        <v>1301</v>
      </c>
    </row>
    <row r="6103" spans="53:56" ht="15" x14ac:dyDescent="0.25">
      <c r="BA6103" s="90" t="s">
        <v>9987</v>
      </c>
      <c r="BB6103" s="90" t="s">
        <v>6473</v>
      </c>
      <c r="BC6103" s="90" t="s">
        <v>9629</v>
      </c>
      <c r="BD6103" s="423" t="s">
        <v>1301</v>
      </c>
    </row>
    <row r="6104" spans="53:56" ht="15" x14ac:dyDescent="0.25">
      <c r="BA6104" s="91" t="s">
        <v>9988</v>
      </c>
      <c r="BB6104" s="91" t="s">
        <v>6473</v>
      </c>
      <c r="BC6104" s="91" t="s">
        <v>9629</v>
      </c>
      <c r="BD6104" s="423" t="s">
        <v>1301</v>
      </c>
    </row>
    <row r="6105" spans="53:56" ht="15" x14ac:dyDescent="0.25">
      <c r="BA6105" s="90" t="s">
        <v>9989</v>
      </c>
      <c r="BB6105" s="90" t="s">
        <v>6473</v>
      </c>
      <c r="BC6105" s="90" t="s">
        <v>9629</v>
      </c>
      <c r="BD6105" s="423" t="s">
        <v>1301</v>
      </c>
    </row>
    <row r="6106" spans="53:56" ht="15" x14ac:dyDescent="0.25">
      <c r="BA6106" s="91" t="s">
        <v>9990</v>
      </c>
      <c r="BB6106" s="91" t="s">
        <v>6473</v>
      </c>
      <c r="BC6106" s="91" t="s">
        <v>9629</v>
      </c>
      <c r="BD6106" s="423" t="s">
        <v>1301</v>
      </c>
    </row>
    <row r="6107" spans="53:56" ht="15" x14ac:dyDescent="0.25">
      <c r="BA6107" s="90" t="s">
        <v>9991</v>
      </c>
      <c r="BB6107" s="90" t="s">
        <v>6473</v>
      </c>
      <c r="BC6107" s="90" t="s">
        <v>9629</v>
      </c>
      <c r="BD6107" s="423" t="s">
        <v>1301</v>
      </c>
    </row>
    <row r="6108" spans="53:56" ht="15" x14ac:dyDescent="0.25">
      <c r="BA6108" s="91" t="s">
        <v>9992</v>
      </c>
      <c r="BB6108" s="91" t="s">
        <v>6473</v>
      </c>
      <c r="BC6108" s="91" t="s">
        <v>9629</v>
      </c>
      <c r="BD6108" s="423" t="s">
        <v>1301</v>
      </c>
    </row>
    <row r="6109" spans="53:56" ht="15" x14ac:dyDescent="0.25">
      <c r="BA6109" s="90" t="s">
        <v>9993</v>
      </c>
      <c r="BB6109" s="90" t="s">
        <v>6473</v>
      </c>
      <c r="BC6109" s="90" t="s">
        <v>9629</v>
      </c>
      <c r="BD6109" s="423" t="s">
        <v>1301</v>
      </c>
    </row>
    <row r="6110" spans="53:56" ht="15" x14ac:dyDescent="0.25">
      <c r="BA6110" s="91" t="s">
        <v>9994</v>
      </c>
      <c r="BB6110" s="91" t="s">
        <v>6473</v>
      </c>
      <c r="BC6110" s="91" t="s">
        <v>9629</v>
      </c>
      <c r="BD6110" s="423" t="s">
        <v>1301</v>
      </c>
    </row>
    <row r="6111" spans="53:56" ht="15" x14ac:dyDescent="0.25">
      <c r="BA6111" s="90" t="s">
        <v>9995</v>
      </c>
      <c r="BB6111" s="90" t="s">
        <v>6473</v>
      </c>
      <c r="BC6111" s="90" t="s">
        <v>9629</v>
      </c>
      <c r="BD6111" s="423" t="s">
        <v>1301</v>
      </c>
    </row>
    <row r="6112" spans="53:56" ht="15" x14ac:dyDescent="0.25">
      <c r="BA6112" s="91" t="s">
        <v>9996</v>
      </c>
      <c r="BB6112" s="91" t="s">
        <v>6473</v>
      </c>
      <c r="BC6112" s="91" t="s">
        <v>9949</v>
      </c>
      <c r="BD6112" s="423" t="s">
        <v>1301</v>
      </c>
    </row>
    <row r="6113" spans="53:56" ht="15" x14ac:dyDescent="0.25">
      <c r="BA6113" s="90" t="s">
        <v>9997</v>
      </c>
      <c r="BB6113" s="90" t="s">
        <v>6473</v>
      </c>
      <c r="BC6113" s="90" t="s">
        <v>9629</v>
      </c>
      <c r="BD6113" s="423" t="s">
        <v>1301</v>
      </c>
    </row>
    <row r="6114" spans="53:56" ht="15" x14ac:dyDescent="0.25">
      <c r="BA6114" s="91" t="s">
        <v>9998</v>
      </c>
      <c r="BB6114" s="91" t="s">
        <v>6473</v>
      </c>
      <c r="BC6114" s="91" t="s">
        <v>9629</v>
      </c>
      <c r="BD6114" s="423" t="s">
        <v>1301</v>
      </c>
    </row>
    <row r="6115" spans="53:56" ht="15" x14ac:dyDescent="0.25">
      <c r="BA6115" s="90" t="s">
        <v>9999</v>
      </c>
      <c r="BB6115" s="90" t="s">
        <v>6473</v>
      </c>
      <c r="BC6115" s="90" t="s">
        <v>9629</v>
      </c>
      <c r="BD6115" s="423" t="s">
        <v>1301</v>
      </c>
    </row>
    <row r="6116" spans="53:56" ht="15" x14ac:dyDescent="0.25">
      <c r="BA6116" s="91" t="s">
        <v>10000</v>
      </c>
      <c r="BB6116" s="91" t="s">
        <v>6473</v>
      </c>
      <c r="BC6116" s="91" t="s">
        <v>9629</v>
      </c>
      <c r="BD6116" s="423" t="s">
        <v>1301</v>
      </c>
    </row>
    <row r="6117" spans="53:56" ht="15" x14ac:dyDescent="0.25">
      <c r="BA6117" s="90" t="s">
        <v>10001</v>
      </c>
      <c r="BB6117" s="90" t="s">
        <v>6473</v>
      </c>
      <c r="BC6117" s="90" t="s">
        <v>9629</v>
      </c>
      <c r="BD6117" s="423" t="s">
        <v>1301</v>
      </c>
    </row>
    <row r="6118" spans="53:56" ht="15" x14ac:dyDescent="0.25">
      <c r="BA6118" s="91" t="s">
        <v>10002</v>
      </c>
      <c r="BB6118" s="91" t="s">
        <v>6473</v>
      </c>
      <c r="BC6118" s="91" t="s">
        <v>9629</v>
      </c>
      <c r="BD6118" s="423" t="s">
        <v>1301</v>
      </c>
    </row>
    <row r="6119" spans="53:56" ht="15" x14ac:dyDescent="0.25">
      <c r="BA6119" s="90" t="s">
        <v>10003</v>
      </c>
      <c r="BB6119" s="90" t="s">
        <v>6473</v>
      </c>
      <c r="BC6119" s="90" t="s">
        <v>9629</v>
      </c>
      <c r="BD6119" s="423" t="s">
        <v>1301</v>
      </c>
    </row>
    <row r="6120" spans="53:56" ht="15" x14ac:dyDescent="0.25">
      <c r="BA6120" s="91" t="s">
        <v>10004</v>
      </c>
      <c r="BB6120" s="91" t="s">
        <v>6473</v>
      </c>
      <c r="BC6120" s="91" t="s">
        <v>10005</v>
      </c>
      <c r="BD6120" s="423" t="s">
        <v>1301</v>
      </c>
    </row>
    <row r="6121" spans="53:56" ht="15" x14ac:dyDescent="0.25">
      <c r="BA6121" s="90" t="s">
        <v>10006</v>
      </c>
      <c r="BB6121" s="90" t="s">
        <v>6473</v>
      </c>
      <c r="BC6121" s="90" t="s">
        <v>9949</v>
      </c>
      <c r="BD6121" s="423" t="s">
        <v>1301</v>
      </c>
    </row>
    <row r="6122" spans="53:56" ht="15" x14ac:dyDescent="0.25">
      <c r="BA6122" s="91" t="s">
        <v>10007</v>
      </c>
      <c r="BB6122" s="91" t="s">
        <v>6473</v>
      </c>
      <c r="BC6122" s="91" t="s">
        <v>9629</v>
      </c>
      <c r="BD6122" s="423" t="s">
        <v>1301</v>
      </c>
    </row>
    <row r="6123" spans="53:56" ht="15" x14ac:dyDescent="0.25">
      <c r="BA6123" s="90" t="s">
        <v>10008</v>
      </c>
      <c r="BB6123" s="90" t="s">
        <v>6473</v>
      </c>
      <c r="BC6123" s="90" t="s">
        <v>9629</v>
      </c>
      <c r="BD6123" s="423" t="s">
        <v>1301</v>
      </c>
    </row>
    <row r="6124" spans="53:56" ht="15" x14ac:dyDescent="0.25">
      <c r="BA6124" s="91" t="s">
        <v>10009</v>
      </c>
      <c r="BB6124" s="91" t="s">
        <v>6473</v>
      </c>
      <c r="BC6124" s="91" t="s">
        <v>9629</v>
      </c>
      <c r="BD6124" s="423" t="s">
        <v>1301</v>
      </c>
    </row>
    <row r="6125" spans="53:56" ht="15" x14ac:dyDescent="0.25">
      <c r="BA6125" s="90" t="s">
        <v>10010</v>
      </c>
      <c r="BB6125" s="90" t="s">
        <v>6473</v>
      </c>
      <c r="BC6125" s="90" t="s">
        <v>9949</v>
      </c>
      <c r="BD6125" s="423" t="s">
        <v>1301</v>
      </c>
    </row>
    <row r="6126" spans="53:56" ht="15" x14ac:dyDescent="0.25">
      <c r="BA6126" s="91" t="s">
        <v>10011</v>
      </c>
      <c r="BB6126" s="91" t="s">
        <v>6473</v>
      </c>
      <c r="BC6126" s="91" t="s">
        <v>9629</v>
      </c>
      <c r="BD6126" s="423" t="s">
        <v>1301</v>
      </c>
    </row>
    <row r="6127" spans="53:56" ht="15" x14ac:dyDescent="0.25">
      <c r="BA6127" s="90" t="s">
        <v>10012</v>
      </c>
      <c r="BB6127" s="90" t="s">
        <v>6473</v>
      </c>
      <c r="BC6127" s="90" t="s">
        <v>9629</v>
      </c>
      <c r="BD6127" s="423" t="s">
        <v>1301</v>
      </c>
    </row>
    <row r="6128" spans="53:56" ht="15" x14ac:dyDescent="0.25">
      <c r="BA6128" s="91" t="s">
        <v>10013</v>
      </c>
      <c r="BB6128" s="91" t="s">
        <v>6473</v>
      </c>
      <c r="BC6128" s="91" t="s">
        <v>9629</v>
      </c>
      <c r="BD6128" s="423" t="s">
        <v>1301</v>
      </c>
    </row>
    <row r="6129" spans="53:56" ht="15" x14ac:dyDescent="0.25">
      <c r="BA6129" s="90" t="s">
        <v>10014</v>
      </c>
      <c r="BB6129" s="90" t="s">
        <v>6473</v>
      </c>
      <c r="BC6129" s="90" t="s">
        <v>9629</v>
      </c>
      <c r="BD6129" s="423" t="s">
        <v>1301</v>
      </c>
    </row>
    <row r="6130" spans="53:56" ht="15" x14ac:dyDescent="0.25">
      <c r="BA6130" s="91" t="s">
        <v>10015</v>
      </c>
      <c r="BB6130" s="91" t="s">
        <v>6473</v>
      </c>
      <c r="BC6130" s="91" t="s">
        <v>9629</v>
      </c>
      <c r="BD6130" s="423" t="s">
        <v>1301</v>
      </c>
    </row>
    <row r="6131" spans="53:56" ht="15" x14ac:dyDescent="0.25">
      <c r="BA6131" s="90" t="s">
        <v>10016</v>
      </c>
      <c r="BB6131" s="90" t="s">
        <v>6473</v>
      </c>
      <c r="BC6131" s="90" t="s">
        <v>9629</v>
      </c>
      <c r="BD6131" s="423" t="s">
        <v>1301</v>
      </c>
    </row>
    <row r="6132" spans="53:56" ht="15" x14ac:dyDescent="0.25">
      <c r="BA6132" s="91" t="s">
        <v>10017</v>
      </c>
      <c r="BB6132" s="91" t="s">
        <v>6473</v>
      </c>
      <c r="BC6132" s="91" t="s">
        <v>9629</v>
      </c>
      <c r="BD6132" s="423" t="s">
        <v>1301</v>
      </c>
    </row>
    <row r="6133" spans="53:56" ht="15" x14ac:dyDescent="0.25">
      <c r="BA6133" s="90" t="s">
        <v>10018</v>
      </c>
      <c r="BB6133" s="90" t="s">
        <v>6473</v>
      </c>
      <c r="BC6133" s="90" t="s">
        <v>9629</v>
      </c>
      <c r="BD6133" s="423" t="s">
        <v>1301</v>
      </c>
    </row>
    <row r="6134" spans="53:56" ht="15" x14ac:dyDescent="0.25">
      <c r="BA6134" s="91" t="s">
        <v>10019</v>
      </c>
      <c r="BB6134" s="91" t="s">
        <v>6473</v>
      </c>
      <c r="BC6134" s="91" t="s">
        <v>9629</v>
      </c>
      <c r="BD6134" s="423" t="s">
        <v>1301</v>
      </c>
    </row>
    <row r="6135" spans="53:56" ht="15" x14ac:dyDescent="0.25">
      <c r="BA6135" s="90" t="s">
        <v>10020</v>
      </c>
      <c r="BB6135" s="90" t="s">
        <v>6473</v>
      </c>
      <c r="BC6135" s="90" t="s">
        <v>9629</v>
      </c>
      <c r="BD6135" s="423" t="s">
        <v>1301</v>
      </c>
    </row>
    <row r="6136" spans="53:56" ht="15" x14ac:dyDescent="0.25">
      <c r="BA6136" s="91" t="s">
        <v>10021</v>
      </c>
      <c r="BB6136" s="91" t="s">
        <v>6473</v>
      </c>
      <c r="BC6136" s="91" t="s">
        <v>9629</v>
      </c>
      <c r="BD6136" s="423" t="s">
        <v>1301</v>
      </c>
    </row>
    <row r="6137" spans="53:56" ht="15" x14ac:dyDescent="0.25">
      <c r="BA6137" s="90" t="s">
        <v>10022</v>
      </c>
      <c r="BB6137" s="90" t="s">
        <v>6473</v>
      </c>
      <c r="BC6137" s="90" t="s">
        <v>10005</v>
      </c>
      <c r="BD6137" s="423" t="s">
        <v>1301</v>
      </c>
    </row>
    <row r="6138" spans="53:56" ht="15" x14ac:dyDescent="0.25">
      <c r="BA6138" s="91" t="s">
        <v>10023</v>
      </c>
      <c r="BB6138" s="91" t="s">
        <v>6473</v>
      </c>
      <c r="BC6138" s="91" t="s">
        <v>10005</v>
      </c>
      <c r="BD6138" s="423" t="s">
        <v>1301</v>
      </c>
    </row>
    <row r="6139" spans="53:56" ht="15" x14ac:dyDescent="0.25">
      <c r="BA6139" s="90" t="s">
        <v>10024</v>
      </c>
      <c r="BB6139" s="90" t="s">
        <v>6473</v>
      </c>
      <c r="BC6139" s="90" t="s">
        <v>10005</v>
      </c>
      <c r="BD6139" s="423" t="s">
        <v>1301</v>
      </c>
    </row>
    <row r="6140" spans="53:56" ht="15" x14ac:dyDescent="0.25">
      <c r="BA6140" s="91" t="s">
        <v>10025</v>
      </c>
      <c r="BB6140" s="91" t="s">
        <v>6473</v>
      </c>
      <c r="BC6140" s="91" t="s">
        <v>8872</v>
      </c>
      <c r="BD6140" s="423" t="s">
        <v>1301</v>
      </c>
    </row>
    <row r="6141" spans="53:56" ht="15" x14ac:dyDescent="0.25">
      <c r="BA6141" s="90" t="s">
        <v>10026</v>
      </c>
      <c r="BB6141" s="90" t="s">
        <v>6473</v>
      </c>
      <c r="BC6141" s="90" t="s">
        <v>10005</v>
      </c>
      <c r="BD6141" s="423" t="s">
        <v>1301</v>
      </c>
    </row>
    <row r="6142" spans="53:56" ht="15" x14ac:dyDescent="0.25">
      <c r="BA6142" s="91" t="s">
        <v>10027</v>
      </c>
      <c r="BB6142" s="91" t="s">
        <v>6473</v>
      </c>
      <c r="BC6142" s="91" t="s">
        <v>10005</v>
      </c>
      <c r="BD6142" s="423" t="s">
        <v>1301</v>
      </c>
    </row>
    <row r="6143" spans="53:56" ht="15" x14ac:dyDescent="0.25">
      <c r="BA6143" s="90" t="s">
        <v>10028</v>
      </c>
      <c r="BB6143" s="90" t="s">
        <v>6473</v>
      </c>
      <c r="BC6143" s="90" t="s">
        <v>10029</v>
      </c>
      <c r="BD6143" s="423" t="s">
        <v>1301</v>
      </c>
    </row>
    <row r="6144" spans="53:56" ht="15" x14ac:dyDescent="0.25">
      <c r="BA6144" s="91" t="s">
        <v>10030</v>
      </c>
      <c r="BB6144" s="91" t="s">
        <v>6473</v>
      </c>
      <c r="BC6144" s="91" t="s">
        <v>8872</v>
      </c>
      <c r="BD6144" s="423" t="s">
        <v>1301</v>
      </c>
    </row>
    <row r="6145" spans="53:56" ht="15" x14ac:dyDescent="0.25">
      <c r="BA6145" s="90" t="s">
        <v>10031</v>
      </c>
      <c r="BB6145" s="90" t="s">
        <v>6473</v>
      </c>
      <c r="BC6145" s="90" t="s">
        <v>10005</v>
      </c>
      <c r="BD6145" s="423" t="s">
        <v>1301</v>
      </c>
    </row>
    <row r="6146" spans="53:56" ht="15" x14ac:dyDescent="0.25">
      <c r="BA6146" s="91" t="s">
        <v>10032</v>
      </c>
      <c r="BB6146" s="91" t="s">
        <v>6473</v>
      </c>
      <c r="BC6146" s="91" t="s">
        <v>10005</v>
      </c>
      <c r="BD6146" s="423" t="s">
        <v>1301</v>
      </c>
    </row>
    <row r="6147" spans="53:56" ht="15" x14ac:dyDescent="0.25">
      <c r="BA6147" s="90" t="s">
        <v>10033</v>
      </c>
      <c r="BB6147" s="90" t="s">
        <v>6473</v>
      </c>
      <c r="BC6147" s="90" t="s">
        <v>10005</v>
      </c>
      <c r="BD6147" s="423" t="s">
        <v>1301</v>
      </c>
    </row>
    <row r="6148" spans="53:56" ht="15" x14ac:dyDescent="0.25">
      <c r="BA6148" s="91" t="s">
        <v>10034</v>
      </c>
      <c r="BB6148" s="91" t="s">
        <v>6473</v>
      </c>
      <c r="BC6148" s="91" t="s">
        <v>10035</v>
      </c>
      <c r="BD6148" s="423" t="s">
        <v>1301</v>
      </c>
    </row>
    <row r="6149" spans="53:56" ht="15" x14ac:dyDescent="0.25">
      <c r="BA6149" s="90" t="s">
        <v>10036</v>
      </c>
      <c r="BB6149" s="90" t="s">
        <v>6473</v>
      </c>
      <c r="BC6149" s="90" t="s">
        <v>10029</v>
      </c>
      <c r="BD6149" s="423" t="s">
        <v>1301</v>
      </c>
    </row>
    <row r="6150" spans="53:56" ht="15" x14ac:dyDescent="0.25">
      <c r="BA6150" s="91" t="s">
        <v>10037</v>
      </c>
      <c r="BB6150" s="91" t="s">
        <v>6473</v>
      </c>
      <c r="BC6150" s="91" t="s">
        <v>10005</v>
      </c>
      <c r="BD6150" s="423" t="s">
        <v>1301</v>
      </c>
    </row>
    <row r="6151" spans="53:56" ht="15" x14ac:dyDescent="0.25">
      <c r="BA6151" s="90" t="s">
        <v>10038</v>
      </c>
      <c r="BB6151" s="90" t="s">
        <v>6473</v>
      </c>
      <c r="BC6151" s="90" t="s">
        <v>10005</v>
      </c>
      <c r="BD6151" s="423" t="s">
        <v>1301</v>
      </c>
    </row>
    <row r="6152" spans="53:56" ht="15" x14ac:dyDescent="0.25">
      <c r="BA6152" s="91" t="s">
        <v>10039</v>
      </c>
      <c r="BB6152" s="91" t="s">
        <v>6473</v>
      </c>
      <c r="BC6152" s="91" t="s">
        <v>10005</v>
      </c>
      <c r="BD6152" s="423" t="s">
        <v>1301</v>
      </c>
    </row>
    <row r="6153" spans="53:56" ht="15" x14ac:dyDescent="0.25">
      <c r="BA6153" s="90" t="s">
        <v>10040</v>
      </c>
      <c r="BB6153" s="90" t="s">
        <v>6473</v>
      </c>
      <c r="BC6153" s="90" t="s">
        <v>10005</v>
      </c>
      <c r="BD6153" s="423" t="s">
        <v>1301</v>
      </c>
    </row>
    <row r="6154" spans="53:56" ht="15" x14ac:dyDescent="0.25">
      <c r="BA6154" s="91" t="s">
        <v>10041</v>
      </c>
      <c r="BB6154" s="91" t="s">
        <v>6473</v>
      </c>
      <c r="BC6154" s="91" t="s">
        <v>10005</v>
      </c>
      <c r="BD6154" s="423" t="s">
        <v>1301</v>
      </c>
    </row>
    <row r="6155" spans="53:56" ht="15" x14ac:dyDescent="0.25">
      <c r="BA6155" s="90" t="s">
        <v>10042</v>
      </c>
      <c r="BB6155" s="90" t="s">
        <v>6473</v>
      </c>
      <c r="BC6155" s="90" t="s">
        <v>10005</v>
      </c>
      <c r="BD6155" s="423" t="s">
        <v>1301</v>
      </c>
    </row>
    <row r="6156" spans="53:56" ht="15" x14ac:dyDescent="0.25">
      <c r="BA6156" s="91" t="s">
        <v>10043</v>
      </c>
      <c r="BB6156" s="91" t="s">
        <v>6473</v>
      </c>
      <c r="BC6156" s="91" t="s">
        <v>8872</v>
      </c>
      <c r="BD6156" s="423" t="s">
        <v>1301</v>
      </c>
    </row>
    <row r="6157" spans="53:56" ht="15" x14ac:dyDescent="0.25">
      <c r="BA6157" s="90" t="s">
        <v>10044</v>
      </c>
      <c r="BB6157" s="90" t="s">
        <v>6473</v>
      </c>
      <c r="BC6157" s="90" t="s">
        <v>10005</v>
      </c>
      <c r="BD6157" s="423" t="s">
        <v>1301</v>
      </c>
    </row>
    <row r="6158" spans="53:56" ht="15" x14ac:dyDescent="0.25">
      <c r="BA6158" s="90" t="s">
        <v>10045</v>
      </c>
      <c r="BB6158" s="90" t="s">
        <v>6473</v>
      </c>
      <c r="BC6158" s="90" t="s">
        <v>10005</v>
      </c>
      <c r="BD6158" s="423" t="s">
        <v>1301</v>
      </c>
    </row>
    <row r="6159" spans="53:56" ht="15" x14ac:dyDescent="0.25">
      <c r="BA6159" s="91" t="s">
        <v>10046</v>
      </c>
      <c r="BB6159" s="91" t="s">
        <v>6473</v>
      </c>
      <c r="BC6159" s="91" t="s">
        <v>8872</v>
      </c>
      <c r="BD6159" s="423" t="s">
        <v>1301</v>
      </c>
    </row>
    <row r="6160" spans="53:56" ht="15" x14ac:dyDescent="0.25">
      <c r="BA6160" s="90" t="s">
        <v>10047</v>
      </c>
      <c r="BB6160" s="90" t="s">
        <v>6473</v>
      </c>
      <c r="BC6160" s="90" t="s">
        <v>10005</v>
      </c>
      <c r="BD6160" s="423" t="s">
        <v>1301</v>
      </c>
    </row>
    <row r="6161" spans="53:56" ht="15" x14ac:dyDescent="0.25">
      <c r="BA6161" s="91" t="s">
        <v>10048</v>
      </c>
      <c r="BB6161" s="91" t="s">
        <v>6473</v>
      </c>
      <c r="BC6161" s="91" t="s">
        <v>9949</v>
      </c>
      <c r="BD6161" s="423" t="s">
        <v>1301</v>
      </c>
    </row>
    <row r="6162" spans="53:56" ht="15" x14ac:dyDescent="0.25">
      <c r="BA6162" s="90" t="s">
        <v>10049</v>
      </c>
      <c r="BB6162" s="90" t="s">
        <v>6473</v>
      </c>
      <c r="BC6162" s="90" t="s">
        <v>10029</v>
      </c>
      <c r="BD6162" s="423" t="s">
        <v>1301</v>
      </c>
    </row>
    <row r="6163" spans="53:56" ht="15" x14ac:dyDescent="0.25">
      <c r="BA6163" s="91" t="s">
        <v>10050</v>
      </c>
      <c r="BB6163" s="91" t="s">
        <v>6473</v>
      </c>
      <c r="BC6163" s="91" t="s">
        <v>10029</v>
      </c>
      <c r="BD6163" s="423" t="s">
        <v>1301</v>
      </c>
    </row>
    <row r="6164" spans="53:56" ht="15" x14ac:dyDescent="0.25">
      <c r="BA6164" s="90" t="s">
        <v>10051</v>
      </c>
      <c r="BB6164" s="90" t="s">
        <v>6473</v>
      </c>
      <c r="BC6164" s="90" t="s">
        <v>10005</v>
      </c>
      <c r="BD6164" s="423" t="s">
        <v>1301</v>
      </c>
    </row>
    <row r="6165" spans="53:56" ht="15" x14ac:dyDescent="0.25">
      <c r="BA6165" s="91" t="s">
        <v>10052</v>
      </c>
      <c r="BB6165" s="91" t="s">
        <v>6473</v>
      </c>
      <c r="BC6165" s="91" t="s">
        <v>8872</v>
      </c>
      <c r="BD6165" s="423" t="s">
        <v>1301</v>
      </c>
    </row>
    <row r="6166" spans="53:56" ht="15" x14ac:dyDescent="0.25">
      <c r="BA6166" s="90" t="s">
        <v>10053</v>
      </c>
      <c r="BB6166" s="90" t="s">
        <v>6473</v>
      </c>
      <c r="BC6166" s="90" t="s">
        <v>10005</v>
      </c>
      <c r="BD6166" s="423" t="s">
        <v>1301</v>
      </c>
    </row>
    <row r="6167" spans="53:56" ht="15" x14ac:dyDescent="0.25">
      <c r="BA6167" s="91" t="s">
        <v>10054</v>
      </c>
      <c r="BB6167" s="91" t="s">
        <v>6473</v>
      </c>
      <c r="BC6167" s="91" t="s">
        <v>10005</v>
      </c>
      <c r="BD6167" s="423" t="s">
        <v>1301</v>
      </c>
    </row>
    <row r="6168" spans="53:56" ht="15" x14ac:dyDescent="0.25">
      <c r="BA6168" s="90" t="s">
        <v>10055</v>
      </c>
      <c r="BB6168" s="90" t="s">
        <v>6473</v>
      </c>
      <c r="BC6168" s="90" t="s">
        <v>8872</v>
      </c>
      <c r="BD6168" s="423" t="s">
        <v>1301</v>
      </c>
    </row>
    <row r="6169" spans="53:56" ht="15" x14ac:dyDescent="0.25">
      <c r="BA6169" s="90" t="s">
        <v>10056</v>
      </c>
      <c r="BB6169" s="90" t="s">
        <v>6473</v>
      </c>
      <c r="BC6169" s="90" t="s">
        <v>10005</v>
      </c>
      <c r="BD6169" s="423" t="s">
        <v>1301</v>
      </c>
    </row>
    <row r="6170" spans="53:56" ht="15" x14ac:dyDescent="0.25">
      <c r="BA6170" s="91" t="s">
        <v>10057</v>
      </c>
      <c r="BB6170" s="91" t="s">
        <v>6473</v>
      </c>
      <c r="BC6170" s="91" t="s">
        <v>10005</v>
      </c>
      <c r="BD6170" s="423" t="s">
        <v>1301</v>
      </c>
    </row>
    <row r="6171" spans="53:56" ht="15" x14ac:dyDescent="0.25">
      <c r="BA6171" s="90" t="s">
        <v>10058</v>
      </c>
      <c r="BB6171" s="90" t="s">
        <v>6473</v>
      </c>
      <c r="BC6171" s="90" t="s">
        <v>10005</v>
      </c>
      <c r="BD6171" s="423" t="s">
        <v>1301</v>
      </c>
    </row>
    <row r="6172" spans="53:56" ht="15" x14ac:dyDescent="0.25">
      <c r="BA6172" s="91" t="s">
        <v>10059</v>
      </c>
      <c r="BB6172" s="91" t="s">
        <v>6473</v>
      </c>
      <c r="BC6172" s="91" t="s">
        <v>10005</v>
      </c>
      <c r="BD6172" s="423" t="s">
        <v>1301</v>
      </c>
    </row>
    <row r="6173" spans="53:56" ht="15" x14ac:dyDescent="0.25">
      <c r="BA6173" s="90" t="s">
        <v>10060</v>
      </c>
      <c r="BB6173" s="90" t="s">
        <v>6473</v>
      </c>
      <c r="BC6173" s="90" t="s">
        <v>10005</v>
      </c>
      <c r="BD6173" s="423" t="s">
        <v>1301</v>
      </c>
    </row>
    <row r="6174" spans="53:56" ht="15" x14ac:dyDescent="0.25">
      <c r="BA6174" s="91" t="s">
        <v>10061</v>
      </c>
      <c r="BB6174" s="91" t="s">
        <v>6473</v>
      </c>
      <c r="BC6174" s="91" t="s">
        <v>10005</v>
      </c>
      <c r="BD6174" s="423" t="s">
        <v>1301</v>
      </c>
    </row>
    <row r="6175" spans="53:56" ht="15" x14ac:dyDescent="0.25">
      <c r="BA6175" s="91" t="s">
        <v>10062</v>
      </c>
      <c r="BB6175" s="91" t="s">
        <v>6473</v>
      </c>
      <c r="BC6175" s="91" t="s">
        <v>10005</v>
      </c>
      <c r="BD6175" s="423" t="s">
        <v>1301</v>
      </c>
    </row>
    <row r="6176" spans="53:56" ht="15" x14ac:dyDescent="0.25">
      <c r="BA6176" s="90" t="s">
        <v>10063</v>
      </c>
      <c r="BB6176" s="90" t="s">
        <v>6473</v>
      </c>
      <c r="BC6176" s="90" t="s">
        <v>10035</v>
      </c>
      <c r="BD6176" s="423" t="s">
        <v>1301</v>
      </c>
    </row>
    <row r="6177" spans="53:56" ht="15" x14ac:dyDescent="0.25">
      <c r="BA6177" s="91" t="s">
        <v>10064</v>
      </c>
      <c r="BB6177" s="91" t="s">
        <v>6473</v>
      </c>
      <c r="BC6177" s="91" t="s">
        <v>10005</v>
      </c>
      <c r="BD6177" s="423" t="s">
        <v>1301</v>
      </c>
    </row>
    <row r="6178" spans="53:56" ht="15" x14ac:dyDescent="0.25">
      <c r="BA6178" s="90" t="s">
        <v>10065</v>
      </c>
      <c r="BB6178" s="90" t="s">
        <v>6473</v>
      </c>
      <c r="BC6178" s="90" t="s">
        <v>10005</v>
      </c>
      <c r="BD6178" s="423" t="s">
        <v>1301</v>
      </c>
    </row>
    <row r="6179" spans="53:56" ht="15" x14ac:dyDescent="0.25">
      <c r="BA6179" s="90" t="s">
        <v>10066</v>
      </c>
      <c r="BB6179" s="90" t="s">
        <v>6473</v>
      </c>
      <c r="BC6179" s="90" t="s">
        <v>10035</v>
      </c>
      <c r="BD6179" s="423" t="s">
        <v>1301</v>
      </c>
    </row>
    <row r="6180" spans="53:56" ht="15" x14ac:dyDescent="0.25">
      <c r="BA6180" s="91" t="s">
        <v>10067</v>
      </c>
      <c r="BB6180" s="91" t="s">
        <v>6473</v>
      </c>
      <c r="BC6180" s="91" t="s">
        <v>10005</v>
      </c>
      <c r="BD6180" s="423" t="s">
        <v>1301</v>
      </c>
    </row>
    <row r="6181" spans="53:56" ht="15" x14ac:dyDescent="0.25">
      <c r="BA6181" s="90" t="s">
        <v>10068</v>
      </c>
      <c r="BB6181" s="90" t="s">
        <v>6473</v>
      </c>
      <c r="BC6181" s="90" t="s">
        <v>10005</v>
      </c>
      <c r="BD6181" s="423" t="s">
        <v>1301</v>
      </c>
    </row>
    <row r="6182" spans="53:56" ht="15" x14ac:dyDescent="0.25">
      <c r="BA6182" s="91" t="s">
        <v>10069</v>
      </c>
      <c r="BB6182" s="91" t="s">
        <v>6473</v>
      </c>
      <c r="BC6182" s="91" t="s">
        <v>10029</v>
      </c>
      <c r="BD6182" s="423" t="s">
        <v>1301</v>
      </c>
    </row>
    <row r="6183" spans="53:56" ht="15" x14ac:dyDescent="0.25">
      <c r="BA6183" s="91" t="s">
        <v>10070</v>
      </c>
      <c r="BB6183" s="91" t="s">
        <v>6473</v>
      </c>
      <c r="BC6183" s="91" t="s">
        <v>10005</v>
      </c>
      <c r="BD6183" s="423" t="s">
        <v>1301</v>
      </c>
    </row>
    <row r="6184" spans="53:56" ht="15" x14ac:dyDescent="0.25">
      <c r="BA6184" s="90" t="s">
        <v>10071</v>
      </c>
      <c r="BB6184" s="90" t="s">
        <v>6473</v>
      </c>
      <c r="BC6184" s="90" t="s">
        <v>10029</v>
      </c>
      <c r="BD6184" s="423" t="s">
        <v>1301</v>
      </c>
    </row>
    <row r="6185" spans="53:56" ht="15" x14ac:dyDescent="0.25">
      <c r="BA6185" s="91" t="s">
        <v>10072</v>
      </c>
      <c r="BB6185" s="91" t="s">
        <v>6473</v>
      </c>
      <c r="BC6185" s="91" t="s">
        <v>10005</v>
      </c>
      <c r="BD6185" s="423" t="s">
        <v>1301</v>
      </c>
    </row>
    <row r="6186" spans="53:56" ht="15" x14ac:dyDescent="0.25">
      <c r="BA6186" s="90" t="s">
        <v>10073</v>
      </c>
      <c r="BB6186" s="90" t="s">
        <v>6473</v>
      </c>
      <c r="BC6186" s="90" t="s">
        <v>8872</v>
      </c>
      <c r="BD6186" s="423" t="s">
        <v>1301</v>
      </c>
    </row>
    <row r="6187" spans="53:56" ht="15" x14ac:dyDescent="0.25">
      <c r="BA6187" s="90" t="s">
        <v>10074</v>
      </c>
      <c r="BB6187" s="90" t="s">
        <v>6473</v>
      </c>
      <c r="BC6187" s="90" t="s">
        <v>10005</v>
      </c>
      <c r="BD6187" s="423" t="s">
        <v>1301</v>
      </c>
    </row>
    <row r="6188" spans="53:56" ht="15" x14ac:dyDescent="0.25">
      <c r="BA6188" s="91" t="s">
        <v>10075</v>
      </c>
      <c r="BB6188" s="91" t="s">
        <v>6473</v>
      </c>
      <c r="BC6188" s="91" t="s">
        <v>8872</v>
      </c>
      <c r="BD6188" s="423" t="s">
        <v>1301</v>
      </c>
    </row>
    <row r="6189" spans="53:56" ht="15" x14ac:dyDescent="0.25">
      <c r="BA6189" s="90" t="s">
        <v>10076</v>
      </c>
      <c r="BB6189" s="90" t="s">
        <v>6473</v>
      </c>
      <c r="BC6189" s="90" t="s">
        <v>8872</v>
      </c>
      <c r="BD6189" s="423" t="s">
        <v>1301</v>
      </c>
    </row>
    <row r="6190" spans="53:56" ht="15" x14ac:dyDescent="0.25">
      <c r="BA6190" s="91" t="s">
        <v>10077</v>
      </c>
      <c r="BB6190" s="91" t="s">
        <v>6473</v>
      </c>
      <c r="BC6190" s="91" t="s">
        <v>10005</v>
      </c>
      <c r="BD6190" s="423" t="s">
        <v>1301</v>
      </c>
    </row>
    <row r="6191" spans="53:56" ht="15" x14ac:dyDescent="0.25">
      <c r="BA6191" s="90" t="s">
        <v>10078</v>
      </c>
      <c r="BB6191" s="90" t="s">
        <v>6473</v>
      </c>
      <c r="BC6191" s="90" t="s">
        <v>10005</v>
      </c>
      <c r="BD6191" s="423" t="s">
        <v>1301</v>
      </c>
    </row>
    <row r="6192" spans="53:56" ht="15" x14ac:dyDescent="0.25">
      <c r="BA6192" s="90" t="s">
        <v>10079</v>
      </c>
      <c r="BB6192" s="90" t="s">
        <v>6473</v>
      </c>
      <c r="BC6192" s="90" t="s">
        <v>10029</v>
      </c>
      <c r="BD6192" s="423" t="s">
        <v>1301</v>
      </c>
    </row>
    <row r="6193" spans="53:56" ht="15" x14ac:dyDescent="0.25">
      <c r="BA6193" s="91" t="s">
        <v>10080</v>
      </c>
      <c r="BB6193" s="91" t="s">
        <v>6473</v>
      </c>
      <c r="BC6193" s="91" t="s">
        <v>9949</v>
      </c>
      <c r="BD6193" s="423" t="s">
        <v>1301</v>
      </c>
    </row>
    <row r="6194" spans="53:56" ht="15" x14ac:dyDescent="0.25">
      <c r="BA6194" s="90" t="s">
        <v>10081</v>
      </c>
      <c r="BB6194" s="90" t="s">
        <v>6473</v>
      </c>
      <c r="BC6194" s="90" t="s">
        <v>10029</v>
      </c>
      <c r="BD6194" s="423" t="s">
        <v>1301</v>
      </c>
    </row>
    <row r="6195" spans="53:56" ht="15" x14ac:dyDescent="0.25">
      <c r="BA6195" s="91" t="s">
        <v>10082</v>
      </c>
      <c r="BB6195" s="91" t="s">
        <v>6473</v>
      </c>
      <c r="BC6195" s="91" t="s">
        <v>8872</v>
      </c>
      <c r="BD6195" s="423" t="s">
        <v>1301</v>
      </c>
    </row>
    <row r="6196" spans="53:56" ht="15" x14ac:dyDescent="0.25">
      <c r="BA6196" s="91" t="s">
        <v>10083</v>
      </c>
      <c r="BB6196" s="91" t="s">
        <v>6473</v>
      </c>
      <c r="BC6196" s="91" t="s">
        <v>10005</v>
      </c>
      <c r="BD6196" s="423" t="s">
        <v>1301</v>
      </c>
    </row>
    <row r="6197" spans="53:56" ht="15" x14ac:dyDescent="0.25">
      <c r="BA6197" s="90" t="s">
        <v>10084</v>
      </c>
      <c r="BB6197" s="90" t="s">
        <v>6473</v>
      </c>
      <c r="BC6197" s="90" t="s">
        <v>8872</v>
      </c>
      <c r="BD6197" s="423" t="s">
        <v>1301</v>
      </c>
    </row>
    <row r="6198" spans="53:56" ht="15" x14ac:dyDescent="0.25">
      <c r="BA6198" s="91" t="s">
        <v>10085</v>
      </c>
      <c r="BB6198" s="91" t="s">
        <v>6473</v>
      </c>
      <c r="BC6198" s="91" t="s">
        <v>9629</v>
      </c>
      <c r="BD6198" s="423" t="s">
        <v>1301</v>
      </c>
    </row>
    <row r="6199" spans="53:56" ht="15" x14ac:dyDescent="0.25">
      <c r="BA6199" s="90" t="s">
        <v>10086</v>
      </c>
      <c r="BB6199" s="90" t="s">
        <v>6473</v>
      </c>
      <c r="BC6199" s="90" t="s">
        <v>8872</v>
      </c>
      <c r="BD6199" s="423" t="s">
        <v>1301</v>
      </c>
    </row>
    <row r="6200" spans="53:56" ht="15" x14ac:dyDescent="0.25">
      <c r="BA6200" s="90" t="s">
        <v>10087</v>
      </c>
      <c r="BB6200" s="90" t="s">
        <v>6473</v>
      </c>
      <c r="BC6200" s="90" t="s">
        <v>8872</v>
      </c>
      <c r="BD6200" s="423" t="s">
        <v>1301</v>
      </c>
    </row>
    <row r="6201" spans="53:56" ht="15" x14ac:dyDescent="0.25">
      <c r="BA6201" s="91" t="s">
        <v>10088</v>
      </c>
      <c r="BB6201" s="91" t="s">
        <v>6473</v>
      </c>
      <c r="BC6201" s="91" t="s">
        <v>10005</v>
      </c>
      <c r="BD6201" s="423" t="s">
        <v>1301</v>
      </c>
    </row>
    <row r="6202" spans="53:56" ht="15" x14ac:dyDescent="0.25">
      <c r="BA6202" s="90" t="s">
        <v>10089</v>
      </c>
      <c r="BB6202" s="90" t="s">
        <v>6473</v>
      </c>
      <c r="BC6202" s="90" t="s">
        <v>8872</v>
      </c>
      <c r="BD6202" s="423" t="s">
        <v>1301</v>
      </c>
    </row>
    <row r="6203" spans="53:56" ht="15" x14ac:dyDescent="0.25">
      <c r="BA6203" s="91" t="s">
        <v>10090</v>
      </c>
      <c r="BB6203" s="91" t="s">
        <v>6473</v>
      </c>
      <c r="BC6203" s="91" t="s">
        <v>10035</v>
      </c>
      <c r="BD6203" s="423" t="s">
        <v>1301</v>
      </c>
    </row>
    <row r="6204" spans="53:56" ht="15" x14ac:dyDescent="0.25">
      <c r="BA6204" s="91" t="s">
        <v>10091</v>
      </c>
      <c r="BB6204" s="91" t="s">
        <v>6473</v>
      </c>
      <c r="BC6204" s="91" t="s">
        <v>10092</v>
      </c>
      <c r="BD6204" s="423" t="s">
        <v>1301</v>
      </c>
    </row>
    <row r="6205" spans="53:56" ht="15" x14ac:dyDescent="0.25">
      <c r="BA6205" s="90" t="s">
        <v>10093</v>
      </c>
      <c r="BB6205" s="90" t="s">
        <v>6473</v>
      </c>
      <c r="BC6205" s="90" t="s">
        <v>10092</v>
      </c>
      <c r="BD6205" s="423" t="s">
        <v>1301</v>
      </c>
    </row>
    <row r="6206" spans="53:56" ht="15" x14ac:dyDescent="0.25">
      <c r="BA6206" s="91" t="s">
        <v>10094</v>
      </c>
      <c r="BB6206" s="91" t="s">
        <v>6473</v>
      </c>
      <c r="BC6206" s="91" t="s">
        <v>10092</v>
      </c>
      <c r="BD6206" s="423" t="s">
        <v>1301</v>
      </c>
    </row>
    <row r="6207" spans="53:56" ht="15" x14ac:dyDescent="0.25">
      <c r="BA6207" s="90" t="s">
        <v>10095</v>
      </c>
      <c r="BB6207" s="90" t="s">
        <v>6473</v>
      </c>
      <c r="BC6207" s="90" t="s">
        <v>8872</v>
      </c>
      <c r="BD6207" s="423" t="s">
        <v>1301</v>
      </c>
    </row>
    <row r="6208" spans="53:56" ht="15" x14ac:dyDescent="0.25">
      <c r="BA6208" s="90" t="s">
        <v>10096</v>
      </c>
      <c r="BB6208" s="90" t="s">
        <v>6473</v>
      </c>
      <c r="BC6208" s="90" t="s">
        <v>8872</v>
      </c>
      <c r="BD6208" s="423" t="s">
        <v>1301</v>
      </c>
    </row>
    <row r="6209" spans="53:56" ht="15" x14ac:dyDescent="0.25">
      <c r="BA6209" s="91" t="s">
        <v>10097</v>
      </c>
      <c r="BB6209" s="91" t="s">
        <v>6473</v>
      </c>
      <c r="BC6209" s="91" t="s">
        <v>10092</v>
      </c>
      <c r="BD6209" s="423" t="s">
        <v>1301</v>
      </c>
    </row>
    <row r="6210" spans="53:56" ht="15" x14ac:dyDescent="0.25">
      <c r="BA6210" s="90" t="s">
        <v>10098</v>
      </c>
      <c r="BB6210" s="90" t="s">
        <v>6473</v>
      </c>
      <c r="BC6210" s="90" t="s">
        <v>10099</v>
      </c>
      <c r="BD6210" s="423" t="s">
        <v>1301</v>
      </c>
    </row>
    <row r="6211" spans="53:56" ht="15" x14ac:dyDescent="0.25">
      <c r="BA6211" s="91" t="s">
        <v>10100</v>
      </c>
      <c r="BB6211" s="91" t="s">
        <v>6473</v>
      </c>
      <c r="BC6211" s="91" t="s">
        <v>8872</v>
      </c>
      <c r="BD6211" s="423" t="s">
        <v>1301</v>
      </c>
    </row>
    <row r="6212" spans="53:56" ht="15" x14ac:dyDescent="0.25">
      <c r="BA6212" s="90" t="s">
        <v>10101</v>
      </c>
      <c r="BB6212" s="90" t="s">
        <v>6473</v>
      </c>
      <c r="BC6212" s="90" t="s">
        <v>10092</v>
      </c>
      <c r="BD6212" s="423" t="s">
        <v>1301</v>
      </c>
    </row>
    <row r="6213" spans="53:56" ht="15" x14ac:dyDescent="0.25">
      <c r="BA6213" s="91" t="s">
        <v>10102</v>
      </c>
      <c r="BB6213" s="91" t="s">
        <v>6473</v>
      </c>
      <c r="BC6213" s="91" t="s">
        <v>10103</v>
      </c>
      <c r="BD6213" s="423" t="s">
        <v>1301</v>
      </c>
    </row>
    <row r="6214" spans="53:56" ht="15" x14ac:dyDescent="0.25">
      <c r="BA6214" s="91" t="s">
        <v>10104</v>
      </c>
      <c r="BB6214" s="91" t="s">
        <v>6473</v>
      </c>
      <c r="BC6214" s="91" t="s">
        <v>10103</v>
      </c>
      <c r="BD6214" s="423" t="s">
        <v>1301</v>
      </c>
    </row>
    <row r="6215" spans="53:56" ht="15" x14ac:dyDescent="0.25">
      <c r="BA6215" s="90" t="s">
        <v>10105</v>
      </c>
      <c r="BB6215" s="90" t="s">
        <v>6473</v>
      </c>
      <c r="BC6215" s="90" t="s">
        <v>8872</v>
      </c>
      <c r="BD6215" s="423" t="s">
        <v>1301</v>
      </c>
    </row>
    <row r="6216" spans="53:56" ht="15" x14ac:dyDescent="0.25">
      <c r="BA6216" s="91" t="s">
        <v>10106</v>
      </c>
      <c r="BB6216" s="91" t="s">
        <v>6473</v>
      </c>
      <c r="BC6216" s="91" t="s">
        <v>10092</v>
      </c>
      <c r="BD6216" s="423" t="s">
        <v>1301</v>
      </c>
    </row>
    <row r="6217" spans="53:56" ht="15" x14ac:dyDescent="0.25">
      <c r="BA6217" s="90" t="s">
        <v>10107</v>
      </c>
      <c r="BB6217" s="90" t="s">
        <v>6473</v>
      </c>
      <c r="BC6217" s="90" t="s">
        <v>10092</v>
      </c>
      <c r="BD6217" s="423" t="s">
        <v>1301</v>
      </c>
    </row>
    <row r="6218" spans="53:56" ht="15" x14ac:dyDescent="0.25">
      <c r="BA6218" s="90" t="s">
        <v>10108</v>
      </c>
      <c r="BB6218" s="90" t="s">
        <v>6473</v>
      </c>
      <c r="BC6218" s="90" t="s">
        <v>10092</v>
      </c>
      <c r="BD6218" s="423" t="s">
        <v>1301</v>
      </c>
    </row>
    <row r="6219" spans="53:56" ht="15" x14ac:dyDescent="0.25">
      <c r="BA6219" s="91" t="s">
        <v>10109</v>
      </c>
      <c r="BB6219" s="91" t="s">
        <v>6473</v>
      </c>
      <c r="BC6219" s="91" t="s">
        <v>8872</v>
      </c>
      <c r="BD6219" s="423" t="s">
        <v>1301</v>
      </c>
    </row>
    <row r="6220" spans="53:56" ht="15" x14ac:dyDescent="0.25">
      <c r="BA6220" s="90" t="s">
        <v>10110</v>
      </c>
      <c r="BB6220" s="90" t="s">
        <v>6473</v>
      </c>
      <c r="BC6220" s="90" t="s">
        <v>10035</v>
      </c>
      <c r="BD6220" s="423" t="s">
        <v>1301</v>
      </c>
    </row>
    <row r="6221" spans="53:56" ht="15" x14ac:dyDescent="0.25">
      <c r="BA6221" s="91" t="s">
        <v>10111</v>
      </c>
      <c r="BB6221" s="91" t="s">
        <v>6473</v>
      </c>
      <c r="BC6221" s="91" t="s">
        <v>10035</v>
      </c>
      <c r="BD6221" s="423" t="s">
        <v>1301</v>
      </c>
    </row>
    <row r="6222" spans="53:56" ht="15" x14ac:dyDescent="0.25">
      <c r="BA6222" s="91" t="s">
        <v>10112</v>
      </c>
      <c r="BB6222" s="91" t="s">
        <v>6473</v>
      </c>
      <c r="BC6222" s="91" t="s">
        <v>8872</v>
      </c>
      <c r="BD6222" s="423" t="s">
        <v>1301</v>
      </c>
    </row>
    <row r="6223" spans="53:56" ht="15" x14ac:dyDescent="0.25">
      <c r="BA6223" s="90" t="s">
        <v>10113</v>
      </c>
      <c r="BB6223" s="90" t="s">
        <v>6473</v>
      </c>
      <c r="BC6223" s="90" t="s">
        <v>10092</v>
      </c>
      <c r="BD6223" s="423" t="s">
        <v>1301</v>
      </c>
    </row>
    <row r="6224" spans="53:56" ht="15" x14ac:dyDescent="0.25">
      <c r="BA6224" s="91" t="s">
        <v>10114</v>
      </c>
      <c r="BB6224" s="91" t="s">
        <v>6473</v>
      </c>
      <c r="BC6224" s="91" t="s">
        <v>10035</v>
      </c>
      <c r="BD6224" s="423" t="s">
        <v>1301</v>
      </c>
    </row>
    <row r="6225" spans="53:56" ht="15" x14ac:dyDescent="0.25">
      <c r="BA6225" s="90" t="s">
        <v>10115</v>
      </c>
      <c r="BB6225" s="90" t="s">
        <v>6473</v>
      </c>
      <c r="BC6225" s="90" t="s">
        <v>10092</v>
      </c>
      <c r="BD6225" s="423" t="s">
        <v>1301</v>
      </c>
    </row>
    <row r="6226" spans="53:56" ht="15" x14ac:dyDescent="0.25">
      <c r="BA6226" s="90" t="s">
        <v>10116</v>
      </c>
      <c r="BB6226" s="90" t="s">
        <v>6473</v>
      </c>
      <c r="BC6226" s="90" t="s">
        <v>8872</v>
      </c>
      <c r="BD6226" s="423" t="s">
        <v>1301</v>
      </c>
    </row>
    <row r="6227" spans="53:56" ht="15" x14ac:dyDescent="0.25">
      <c r="BA6227" s="91" t="s">
        <v>10117</v>
      </c>
      <c r="BB6227" s="91" t="s">
        <v>6473</v>
      </c>
      <c r="BC6227" s="91" t="s">
        <v>10103</v>
      </c>
      <c r="BD6227" s="423" t="s">
        <v>1301</v>
      </c>
    </row>
    <row r="6228" spans="53:56" ht="15" x14ac:dyDescent="0.25">
      <c r="BA6228" s="90" t="s">
        <v>10118</v>
      </c>
      <c r="BB6228" s="90" t="s">
        <v>6473</v>
      </c>
      <c r="BC6228" s="90" t="s">
        <v>8872</v>
      </c>
      <c r="BD6228" s="423" t="s">
        <v>1301</v>
      </c>
    </row>
    <row r="6229" spans="53:56" ht="15" x14ac:dyDescent="0.25">
      <c r="BA6229" s="91" t="s">
        <v>10119</v>
      </c>
      <c r="BB6229" s="91" t="s">
        <v>6473</v>
      </c>
      <c r="BC6229" s="91" t="s">
        <v>8872</v>
      </c>
      <c r="BD6229" s="423" t="s">
        <v>1301</v>
      </c>
    </row>
    <row r="6230" spans="53:56" ht="15" x14ac:dyDescent="0.25">
      <c r="BA6230" s="90" t="s">
        <v>10120</v>
      </c>
      <c r="BB6230" s="90" t="s">
        <v>6473</v>
      </c>
      <c r="BC6230" s="90" t="s">
        <v>8872</v>
      </c>
      <c r="BD6230" s="423" t="s">
        <v>1301</v>
      </c>
    </row>
    <row r="6231" spans="53:56" ht="15" x14ac:dyDescent="0.25">
      <c r="BA6231" s="91" t="s">
        <v>10121</v>
      </c>
      <c r="BB6231" s="91" t="s">
        <v>6473</v>
      </c>
      <c r="BC6231" s="91" t="s">
        <v>10035</v>
      </c>
      <c r="BD6231" s="423" t="s">
        <v>1301</v>
      </c>
    </row>
    <row r="6232" spans="53:56" ht="15" x14ac:dyDescent="0.25">
      <c r="BA6232" s="91" t="s">
        <v>10122</v>
      </c>
      <c r="BB6232" s="91" t="s">
        <v>6473</v>
      </c>
      <c r="BC6232" s="91" t="s">
        <v>10092</v>
      </c>
      <c r="BD6232" s="423" t="s">
        <v>1301</v>
      </c>
    </row>
    <row r="6233" spans="53:56" ht="15" x14ac:dyDescent="0.25">
      <c r="BA6233" s="90" t="s">
        <v>10123</v>
      </c>
      <c r="BB6233" s="90" t="s">
        <v>6473</v>
      </c>
      <c r="BC6233" s="90" t="s">
        <v>10092</v>
      </c>
      <c r="BD6233" s="423" t="s">
        <v>1301</v>
      </c>
    </row>
    <row r="6234" spans="53:56" ht="15" x14ac:dyDescent="0.25">
      <c r="BA6234" s="91" t="s">
        <v>10124</v>
      </c>
      <c r="BB6234" s="91" t="s">
        <v>6473</v>
      </c>
      <c r="BC6234" s="91" t="s">
        <v>10029</v>
      </c>
      <c r="BD6234" s="423" t="s">
        <v>1301</v>
      </c>
    </row>
    <row r="6235" spans="53:56" ht="15" x14ac:dyDescent="0.25">
      <c r="BA6235" s="90" t="s">
        <v>10125</v>
      </c>
      <c r="BB6235" s="90" t="s">
        <v>6473</v>
      </c>
      <c r="BC6235" s="90" t="s">
        <v>10029</v>
      </c>
      <c r="BD6235" s="423" t="s">
        <v>1301</v>
      </c>
    </row>
    <row r="6236" spans="53:56" ht="15" x14ac:dyDescent="0.25">
      <c r="BA6236" s="90" t="s">
        <v>10126</v>
      </c>
      <c r="BB6236" s="90" t="s">
        <v>6473</v>
      </c>
      <c r="BC6236" s="90" t="s">
        <v>10029</v>
      </c>
      <c r="BD6236" s="423" t="s">
        <v>1301</v>
      </c>
    </row>
    <row r="6237" spans="53:56" ht="15" x14ac:dyDescent="0.25">
      <c r="BA6237" s="91" t="s">
        <v>10127</v>
      </c>
      <c r="BB6237" s="91" t="s">
        <v>6473</v>
      </c>
      <c r="BC6237" s="91" t="s">
        <v>10029</v>
      </c>
      <c r="BD6237" s="423" t="s">
        <v>1301</v>
      </c>
    </row>
    <row r="6238" spans="53:56" ht="15" x14ac:dyDescent="0.25">
      <c r="BA6238" s="90" t="s">
        <v>10128</v>
      </c>
      <c r="BB6238" s="90" t="s">
        <v>6473</v>
      </c>
      <c r="BC6238" s="90" t="s">
        <v>10029</v>
      </c>
      <c r="BD6238" s="423" t="s">
        <v>1301</v>
      </c>
    </row>
    <row r="6239" spans="53:56" ht="15" x14ac:dyDescent="0.25">
      <c r="BA6239" s="91" t="s">
        <v>10129</v>
      </c>
      <c r="BB6239" s="91" t="s">
        <v>6473</v>
      </c>
      <c r="BC6239" s="91" t="s">
        <v>10029</v>
      </c>
      <c r="BD6239" s="423" t="s">
        <v>1301</v>
      </c>
    </row>
    <row r="6240" spans="53:56" ht="15" x14ac:dyDescent="0.25">
      <c r="BA6240" s="90" t="s">
        <v>10130</v>
      </c>
      <c r="BB6240" s="90" t="s">
        <v>6473</v>
      </c>
      <c r="BC6240" s="90" t="s">
        <v>10029</v>
      </c>
      <c r="BD6240" s="423" t="s">
        <v>1301</v>
      </c>
    </row>
    <row r="6241" spans="53:56" ht="15" x14ac:dyDescent="0.25">
      <c r="BA6241" s="91" t="s">
        <v>10131</v>
      </c>
      <c r="BB6241" s="91" t="s">
        <v>6473</v>
      </c>
      <c r="BC6241" s="91" t="s">
        <v>10029</v>
      </c>
      <c r="BD6241" s="423" t="s">
        <v>1301</v>
      </c>
    </row>
    <row r="6242" spans="53:56" ht="15" x14ac:dyDescent="0.25">
      <c r="BA6242" s="90" t="s">
        <v>10132</v>
      </c>
      <c r="BB6242" s="90" t="s">
        <v>6473</v>
      </c>
      <c r="BC6242" s="90" t="s">
        <v>10005</v>
      </c>
      <c r="BD6242" s="423" t="s">
        <v>1301</v>
      </c>
    </row>
    <row r="6243" spans="53:56" ht="15" x14ac:dyDescent="0.25">
      <c r="BA6243" s="91" t="s">
        <v>10133</v>
      </c>
      <c r="BB6243" s="91" t="s">
        <v>6473</v>
      </c>
      <c r="BC6243" s="91" t="s">
        <v>10029</v>
      </c>
      <c r="BD6243" s="423" t="s">
        <v>1301</v>
      </c>
    </row>
    <row r="6244" spans="53:56" ht="15" x14ac:dyDescent="0.25">
      <c r="BA6244" s="90" t="s">
        <v>10134</v>
      </c>
      <c r="BB6244" s="90" t="s">
        <v>6473</v>
      </c>
      <c r="BC6244" s="90" t="s">
        <v>10029</v>
      </c>
      <c r="BD6244" s="423" t="s">
        <v>1301</v>
      </c>
    </row>
    <row r="6245" spans="53:56" ht="15" x14ac:dyDescent="0.25">
      <c r="BA6245" s="91" t="s">
        <v>10135</v>
      </c>
      <c r="BB6245" s="91" t="s">
        <v>6473</v>
      </c>
      <c r="BC6245" s="91" t="s">
        <v>9629</v>
      </c>
      <c r="BD6245" s="423" t="s">
        <v>1301</v>
      </c>
    </row>
    <row r="6246" spans="53:56" ht="15" x14ac:dyDescent="0.25">
      <c r="BA6246" s="90" t="s">
        <v>10136</v>
      </c>
      <c r="BB6246" s="90" t="s">
        <v>6473</v>
      </c>
      <c r="BC6246" s="90" t="s">
        <v>4170</v>
      </c>
      <c r="BD6246" s="423" t="s">
        <v>1301</v>
      </c>
    </row>
    <row r="6247" spans="53:56" ht="15" x14ac:dyDescent="0.25">
      <c r="BA6247" s="91" t="s">
        <v>10137</v>
      </c>
      <c r="BB6247" s="91" t="s">
        <v>6473</v>
      </c>
      <c r="BC6247" s="91" t="s">
        <v>10029</v>
      </c>
      <c r="BD6247" s="423" t="s">
        <v>1301</v>
      </c>
    </row>
    <row r="6248" spans="53:56" ht="15" x14ac:dyDescent="0.25">
      <c r="BA6248" s="90" t="s">
        <v>10138</v>
      </c>
      <c r="BB6248" s="90" t="s">
        <v>6473</v>
      </c>
      <c r="BC6248" s="90" t="s">
        <v>4170</v>
      </c>
      <c r="BD6248" s="423" t="s">
        <v>1301</v>
      </c>
    </row>
    <row r="6249" spans="53:56" ht="15" x14ac:dyDescent="0.25">
      <c r="BA6249" s="91" t="s">
        <v>10139</v>
      </c>
      <c r="BB6249" s="91" t="s">
        <v>6473</v>
      </c>
      <c r="BC6249" s="91" t="s">
        <v>10029</v>
      </c>
      <c r="BD6249" s="423" t="s">
        <v>1301</v>
      </c>
    </row>
    <row r="6250" spans="53:56" ht="15" x14ac:dyDescent="0.25">
      <c r="BA6250" s="90" t="s">
        <v>10140</v>
      </c>
      <c r="BB6250" s="90" t="s">
        <v>6473</v>
      </c>
      <c r="BC6250" s="90" t="s">
        <v>4170</v>
      </c>
      <c r="BD6250" s="423" t="s">
        <v>1301</v>
      </c>
    </row>
    <row r="6251" spans="53:56" ht="15" x14ac:dyDescent="0.25">
      <c r="BA6251" s="91" t="s">
        <v>10141</v>
      </c>
      <c r="BB6251" s="91" t="s">
        <v>6473</v>
      </c>
      <c r="BC6251" s="91" t="s">
        <v>10005</v>
      </c>
      <c r="BD6251" s="423" t="s">
        <v>1301</v>
      </c>
    </row>
    <row r="6252" spans="53:56" ht="15" x14ac:dyDescent="0.25">
      <c r="BA6252" s="90" t="s">
        <v>10142</v>
      </c>
      <c r="BB6252" s="90" t="s">
        <v>6473</v>
      </c>
      <c r="BC6252" s="90" t="s">
        <v>10029</v>
      </c>
      <c r="BD6252" s="423" t="s">
        <v>1301</v>
      </c>
    </row>
    <row r="6253" spans="53:56" ht="15" x14ac:dyDescent="0.25">
      <c r="BA6253" s="91" t="s">
        <v>10143</v>
      </c>
      <c r="BB6253" s="91" t="s">
        <v>6473</v>
      </c>
      <c r="BC6253" s="91" t="s">
        <v>10029</v>
      </c>
      <c r="BD6253" s="423" t="s">
        <v>1301</v>
      </c>
    </row>
    <row r="6254" spans="53:56" ht="15" x14ac:dyDescent="0.25">
      <c r="BA6254" s="90" t="s">
        <v>10144</v>
      </c>
      <c r="BB6254" s="90" t="s">
        <v>6473</v>
      </c>
      <c r="BC6254" s="90" t="s">
        <v>10029</v>
      </c>
      <c r="BD6254" s="423" t="s">
        <v>1301</v>
      </c>
    </row>
    <row r="6255" spans="53:56" ht="15" x14ac:dyDescent="0.25">
      <c r="BA6255" s="91" t="s">
        <v>10145</v>
      </c>
      <c r="BB6255" s="91" t="s">
        <v>6473</v>
      </c>
      <c r="BC6255" s="91" t="s">
        <v>4170</v>
      </c>
      <c r="BD6255" s="423" t="s">
        <v>1301</v>
      </c>
    </row>
    <row r="6256" spans="53:56" ht="15" x14ac:dyDescent="0.25">
      <c r="BA6256" s="90" t="s">
        <v>10146</v>
      </c>
      <c r="BB6256" s="90" t="s">
        <v>6473</v>
      </c>
      <c r="BC6256" s="90" t="s">
        <v>4170</v>
      </c>
      <c r="BD6256" s="423" t="s">
        <v>1301</v>
      </c>
    </row>
    <row r="6257" spans="53:56" ht="15" x14ac:dyDescent="0.25">
      <c r="BA6257" s="91" t="s">
        <v>10147</v>
      </c>
      <c r="BB6257" s="91" t="s">
        <v>6473</v>
      </c>
      <c r="BC6257" s="91" t="s">
        <v>4170</v>
      </c>
      <c r="BD6257" s="423" t="s">
        <v>1301</v>
      </c>
    </row>
    <row r="6258" spans="53:56" ht="15" x14ac:dyDescent="0.25">
      <c r="BA6258" s="90" t="s">
        <v>10148</v>
      </c>
      <c r="BB6258" s="90" t="s">
        <v>6473</v>
      </c>
      <c r="BC6258" s="90" t="s">
        <v>10029</v>
      </c>
      <c r="BD6258" s="423" t="s">
        <v>1301</v>
      </c>
    </row>
    <row r="6259" spans="53:56" ht="15" x14ac:dyDescent="0.25">
      <c r="BA6259" s="91" t="s">
        <v>10149</v>
      </c>
      <c r="BB6259" s="91" t="s">
        <v>6473</v>
      </c>
      <c r="BC6259" s="91" t="s">
        <v>10029</v>
      </c>
      <c r="BD6259" s="423" t="s">
        <v>1301</v>
      </c>
    </row>
    <row r="6260" spans="53:56" ht="15" x14ac:dyDescent="0.25">
      <c r="BA6260" s="90" t="s">
        <v>10150</v>
      </c>
      <c r="BB6260" s="90" t="s">
        <v>6473</v>
      </c>
      <c r="BC6260" s="90" t="s">
        <v>10029</v>
      </c>
      <c r="BD6260" s="423" t="s">
        <v>1301</v>
      </c>
    </row>
    <row r="6261" spans="53:56" ht="15" x14ac:dyDescent="0.25">
      <c r="BA6261" s="91" t="s">
        <v>10151</v>
      </c>
      <c r="BB6261" s="91" t="s">
        <v>6473</v>
      </c>
      <c r="BC6261" s="91" t="s">
        <v>10029</v>
      </c>
      <c r="BD6261" s="423" t="s">
        <v>1301</v>
      </c>
    </row>
    <row r="6262" spans="53:56" ht="15" x14ac:dyDescent="0.25">
      <c r="BA6262" s="90" t="s">
        <v>10152</v>
      </c>
      <c r="BB6262" s="90" t="s">
        <v>6473</v>
      </c>
      <c r="BC6262" s="90" t="s">
        <v>10005</v>
      </c>
      <c r="BD6262" s="423" t="s">
        <v>1301</v>
      </c>
    </row>
    <row r="6263" spans="53:56" ht="15" x14ac:dyDescent="0.25">
      <c r="BA6263" s="91" t="s">
        <v>10152</v>
      </c>
      <c r="BB6263" s="91" t="s">
        <v>6473</v>
      </c>
      <c r="BC6263" s="91" t="s">
        <v>9629</v>
      </c>
      <c r="BD6263" s="423" t="s">
        <v>1301</v>
      </c>
    </row>
    <row r="6264" spans="53:56" ht="15" x14ac:dyDescent="0.25">
      <c r="BA6264" s="90" t="s">
        <v>10153</v>
      </c>
      <c r="BB6264" s="90" t="s">
        <v>6473</v>
      </c>
      <c r="BC6264" s="90" t="s">
        <v>10029</v>
      </c>
      <c r="BD6264" s="423" t="s">
        <v>1301</v>
      </c>
    </row>
    <row r="6265" spans="53:56" ht="15" x14ac:dyDescent="0.25">
      <c r="BA6265" s="91" t="s">
        <v>10154</v>
      </c>
      <c r="BB6265" s="91" t="s">
        <v>6473</v>
      </c>
      <c r="BC6265" s="91" t="s">
        <v>10029</v>
      </c>
      <c r="BD6265" s="423" t="s">
        <v>1301</v>
      </c>
    </row>
    <row r="6266" spans="53:56" ht="15" x14ac:dyDescent="0.25">
      <c r="BA6266" s="90" t="s">
        <v>10155</v>
      </c>
      <c r="BB6266" s="90" t="s">
        <v>6473</v>
      </c>
      <c r="BC6266" s="90" t="s">
        <v>10029</v>
      </c>
      <c r="BD6266" s="423" t="s">
        <v>1301</v>
      </c>
    </row>
    <row r="6267" spans="53:56" ht="15" x14ac:dyDescent="0.25">
      <c r="BA6267" s="91" t="s">
        <v>10156</v>
      </c>
      <c r="BB6267" s="91" t="s">
        <v>6473</v>
      </c>
      <c r="BC6267" s="91" t="s">
        <v>10005</v>
      </c>
      <c r="BD6267" s="423" t="s">
        <v>1301</v>
      </c>
    </row>
    <row r="6268" spans="53:56" ht="15" x14ac:dyDescent="0.25">
      <c r="BA6268" s="90" t="s">
        <v>10157</v>
      </c>
      <c r="BB6268" s="90" t="s">
        <v>6473</v>
      </c>
      <c r="BC6268" s="90" t="s">
        <v>10029</v>
      </c>
      <c r="BD6268" s="423" t="s">
        <v>1301</v>
      </c>
    </row>
    <row r="6269" spans="53:56" ht="15" x14ac:dyDescent="0.25">
      <c r="BA6269" s="91" t="s">
        <v>10158</v>
      </c>
      <c r="BB6269" s="91" t="s">
        <v>6473</v>
      </c>
      <c r="BC6269" s="91" t="s">
        <v>10029</v>
      </c>
      <c r="BD6269" s="423" t="s">
        <v>1301</v>
      </c>
    </row>
    <row r="6270" spans="53:56" ht="15" x14ac:dyDescent="0.25">
      <c r="BA6270" s="90" t="s">
        <v>10159</v>
      </c>
      <c r="BB6270" s="90" t="s">
        <v>6473</v>
      </c>
      <c r="BC6270" s="90" t="s">
        <v>4170</v>
      </c>
      <c r="BD6270" s="423" t="s">
        <v>1301</v>
      </c>
    </row>
    <row r="6271" spans="53:56" ht="15" x14ac:dyDescent="0.25">
      <c r="BA6271" s="91" t="s">
        <v>10160</v>
      </c>
      <c r="BB6271" s="91" t="s">
        <v>6473</v>
      </c>
      <c r="BC6271" s="91" t="s">
        <v>10005</v>
      </c>
      <c r="BD6271" s="423" t="s">
        <v>1301</v>
      </c>
    </row>
    <row r="6272" spans="53:56" ht="15" x14ac:dyDescent="0.25">
      <c r="BA6272" s="90" t="s">
        <v>10160</v>
      </c>
      <c r="BB6272" s="90" t="s">
        <v>6473</v>
      </c>
      <c r="BC6272" s="90" t="s">
        <v>9629</v>
      </c>
      <c r="BD6272" s="423" t="s">
        <v>1301</v>
      </c>
    </row>
    <row r="6273" spans="53:56" ht="15" x14ac:dyDescent="0.25">
      <c r="BA6273" s="91" t="s">
        <v>10161</v>
      </c>
      <c r="BB6273" s="91" t="s">
        <v>6473</v>
      </c>
      <c r="BC6273" s="91" t="s">
        <v>10029</v>
      </c>
      <c r="BD6273" s="423" t="s">
        <v>1301</v>
      </c>
    </row>
    <row r="6274" spans="53:56" ht="15" x14ac:dyDescent="0.25">
      <c r="BA6274" s="90" t="s">
        <v>10162</v>
      </c>
      <c r="BB6274" s="90" t="s">
        <v>6473</v>
      </c>
      <c r="BC6274" s="90" t="s">
        <v>10029</v>
      </c>
      <c r="BD6274" s="423" t="s">
        <v>1301</v>
      </c>
    </row>
    <row r="6275" spans="53:56" ht="15" x14ac:dyDescent="0.25">
      <c r="BA6275" s="91" t="s">
        <v>10163</v>
      </c>
      <c r="BB6275" s="91" t="s">
        <v>6473</v>
      </c>
      <c r="BC6275" s="91" t="s">
        <v>10005</v>
      </c>
      <c r="BD6275" s="423" t="s">
        <v>1301</v>
      </c>
    </row>
    <row r="6276" spans="53:56" ht="15" x14ac:dyDescent="0.25">
      <c r="BA6276" s="90" t="s">
        <v>10164</v>
      </c>
      <c r="BB6276" s="90" t="s">
        <v>6473</v>
      </c>
      <c r="BC6276" s="90" t="s">
        <v>10029</v>
      </c>
      <c r="BD6276" s="423" t="s">
        <v>1301</v>
      </c>
    </row>
    <row r="6277" spans="53:56" ht="15" x14ac:dyDescent="0.25">
      <c r="BA6277" s="91" t="s">
        <v>10165</v>
      </c>
      <c r="BB6277" s="91" t="s">
        <v>6473</v>
      </c>
      <c r="BC6277" s="91" t="s">
        <v>4170</v>
      </c>
      <c r="BD6277" s="423" t="s">
        <v>1301</v>
      </c>
    </row>
    <row r="6278" spans="53:56" ht="15" x14ac:dyDescent="0.25">
      <c r="BA6278" s="90" t="s">
        <v>10166</v>
      </c>
      <c r="BB6278" s="90" t="s">
        <v>6473</v>
      </c>
      <c r="BC6278" s="90" t="s">
        <v>10029</v>
      </c>
      <c r="BD6278" s="423" t="s">
        <v>1301</v>
      </c>
    </row>
    <row r="6279" spans="53:56" ht="15" x14ac:dyDescent="0.25">
      <c r="BA6279" s="91" t="s">
        <v>10167</v>
      </c>
      <c r="BB6279" s="91" t="s">
        <v>6473</v>
      </c>
      <c r="BC6279" s="91" t="s">
        <v>10029</v>
      </c>
      <c r="BD6279" s="423" t="s">
        <v>1301</v>
      </c>
    </row>
    <row r="6280" spans="53:56" ht="15" x14ac:dyDescent="0.25">
      <c r="BA6280" s="90" t="s">
        <v>10167</v>
      </c>
      <c r="BB6280" s="90" t="s">
        <v>6473</v>
      </c>
      <c r="BC6280" s="90" t="s">
        <v>10005</v>
      </c>
      <c r="BD6280" s="423" t="s">
        <v>1301</v>
      </c>
    </row>
    <row r="6281" spans="53:56" ht="15" x14ac:dyDescent="0.25">
      <c r="BA6281" s="91" t="s">
        <v>10168</v>
      </c>
      <c r="BB6281" s="91" t="s">
        <v>6473</v>
      </c>
      <c r="BC6281" s="91" t="s">
        <v>10029</v>
      </c>
      <c r="BD6281" s="423" t="s">
        <v>1301</v>
      </c>
    </row>
    <row r="6282" spans="53:56" ht="15" x14ac:dyDescent="0.25">
      <c r="BA6282" s="90" t="s">
        <v>10169</v>
      </c>
      <c r="BB6282" s="90" t="s">
        <v>6473</v>
      </c>
      <c r="BC6282" s="90" t="s">
        <v>4170</v>
      </c>
      <c r="BD6282" s="423" t="s">
        <v>1301</v>
      </c>
    </row>
    <row r="6283" spans="53:56" ht="15" x14ac:dyDescent="0.25">
      <c r="BA6283" s="91" t="s">
        <v>10170</v>
      </c>
      <c r="BB6283" s="91" t="s">
        <v>6473</v>
      </c>
      <c r="BC6283" s="91" t="s">
        <v>10171</v>
      </c>
      <c r="BD6283" s="423" t="s">
        <v>1301</v>
      </c>
    </row>
    <row r="6284" spans="53:56" ht="15" x14ac:dyDescent="0.25">
      <c r="BA6284" s="91" t="s">
        <v>10172</v>
      </c>
      <c r="BB6284" s="91" t="s">
        <v>6473</v>
      </c>
      <c r="BC6284" s="91" t="s">
        <v>10171</v>
      </c>
      <c r="BD6284" s="423" t="s">
        <v>1301</v>
      </c>
    </row>
    <row r="6285" spans="53:56" ht="15" x14ac:dyDescent="0.25">
      <c r="BA6285" s="90" t="s">
        <v>10173</v>
      </c>
      <c r="BB6285" s="90" t="s">
        <v>6473</v>
      </c>
      <c r="BC6285" s="90" t="s">
        <v>10171</v>
      </c>
      <c r="BD6285" s="423" t="s">
        <v>1301</v>
      </c>
    </row>
    <row r="6286" spans="53:56" ht="15" x14ac:dyDescent="0.25">
      <c r="BA6286" s="90" t="s">
        <v>10174</v>
      </c>
      <c r="BB6286" s="90" t="s">
        <v>6473</v>
      </c>
      <c r="BC6286" s="90" t="s">
        <v>10171</v>
      </c>
      <c r="BD6286" s="423" t="s">
        <v>1301</v>
      </c>
    </row>
    <row r="6287" spans="53:56" ht="15" x14ac:dyDescent="0.25">
      <c r="BA6287" s="91" t="s">
        <v>10175</v>
      </c>
      <c r="BB6287" s="91" t="s">
        <v>6473</v>
      </c>
      <c r="BC6287" s="91" t="s">
        <v>10171</v>
      </c>
      <c r="BD6287" s="423" t="s">
        <v>1301</v>
      </c>
    </row>
    <row r="6288" spans="53:56" ht="15" x14ac:dyDescent="0.25">
      <c r="BA6288" s="90" t="s">
        <v>10176</v>
      </c>
      <c r="BB6288" s="90" t="s">
        <v>6473</v>
      </c>
      <c r="BC6288" s="90" t="s">
        <v>10171</v>
      </c>
      <c r="BD6288" s="423" t="s">
        <v>1301</v>
      </c>
    </row>
    <row r="6289" spans="53:56" ht="15" x14ac:dyDescent="0.25">
      <c r="BA6289" s="91" t="s">
        <v>10177</v>
      </c>
      <c r="BB6289" s="91" t="s">
        <v>6473</v>
      </c>
      <c r="BC6289" s="91" t="s">
        <v>10171</v>
      </c>
      <c r="BD6289" s="423" t="s">
        <v>1301</v>
      </c>
    </row>
    <row r="6290" spans="53:56" ht="15" x14ac:dyDescent="0.25">
      <c r="BA6290" s="90" t="s">
        <v>10178</v>
      </c>
      <c r="BB6290" s="90" t="s">
        <v>6473</v>
      </c>
      <c r="BC6290" s="90" t="s">
        <v>10171</v>
      </c>
      <c r="BD6290" s="423" t="s">
        <v>1301</v>
      </c>
    </row>
    <row r="6291" spans="53:56" ht="15" x14ac:dyDescent="0.25">
      <c r="BA6291" s="91" t="s">
        <v>10179</v>
      </c>
      <c r="BB6291" s="91" t="s">
        <v>6473</v>
      </c>
      <c r="BC6291" s="91" t="s">
        <v>10171</v>
      </c>
      <c r="BD6291" s="423" t="s">
        <v>1301</v>
      </c>
    </row>
    <row r="6292" spans="53:56" ht="15" x14ac:dyDescent="0.25">
      <c r="BA6292" s="90" t="s">
        <v>10180</v>
      </c>
      <c r="BB6292" s="90" t="s">
        <v>6473</v>
      </c>
      <c r="BC6292" s="90" t="s">
        <v>10171</v>
      </c>
      <c r="BD6292" s="423" t="s">
        <v>1301</v>
      </c>
    </row>
    <row r="6293" spans="53:56" ht="15" x14ac:dyDescent="0.25">
      <c r="BA6293" s="91" t="s">
        <v>10181</v>
      </c>
      <c r="BB6293" s="91" t="s">
        <v>6473</v>
      </c>
      <c r="BC6293" s="91" t="s">
        <v>10171</v>
      </c>
      <c r="BD6293" s="423" t="s">
        <v>1301</v>
      </c>
    </row>
    <row r="6294" spans="53:56" ht="15" x14ac:dyDescent="0.25">
      <c r="BA6294" s="90" t="s">
        <v>10182</v>
      </c>
      <c r="BB6294" s="90" t="s">
        <v>6473</v>
      </c>
      <c r="BC6294" s="90" t="s">
        <v>10171</v>
      </c>
      <c r="BD6294" s="423" t="s">
        <v>1301</v>
      </c>
    </row>
    <row r="6295" spans="53:56" ht="15" x14ac:dyDescent="0.25">
      <c r="BA6295" s="91" t="s">
        <v>10183</v>
      </c>
      <c r="BB6295" s="91" t="s">
        <v>6473</v>
      </c>
      <c r="BC6295" s="91" t="s">
        <v>10171</v>
      </c>
      <c r="BD6295" s="423" t="s">
        <v>1301</v>
      </c>
    </row>
    <row r="6296" spans="53:56" ht="15" x14ac:dyDescent="0.25">
      <c r="BA6296" s="90" t="s">
        <v>10184</v>
      </c>
      <c r="BB6296" s="90" t="s">
        <v>6473</v>
      </c>
      <c r="BC6296" s="90" t="s">
        <v>10185</v>
      </c>
      <c r="BD6296" s="423" t="s">
        <v>1301</v>
      </c>
    </row>
    <row r="6297" spans="53:56" ht="15" x14ac:dyDescent="0.25">
      <c r="BA6297" s="91" t="s">
        <v>10186</v>
      </c>
      <c r="BB6297" s="91" t="s">
        <v>6473</v>
      </c>
      <c r="BC6297" s="91" t="s">
        <v>10171</v>
      </c>
      <c r="BD6297" s="423" t="s">
        <v>1301</v>
      </c>
    </row>
    <row r="6298" spans="53:56" ht="15" x14ac:dyDescent="0.25">
      <c r="BA6298" s="90" t="s">
        <v>10187</v>
      </c>
      <c r="BB6298" s="90" t="s">
        <v>6473</v>
      </c>
      <c r="BC6298" s="90" t="s">
        <v>10171</v>
      </c>
      <c r="BD6298" s="423" t="s">
        <v>1301</v>
      </c>
    </row>
    <row r="6299" spans="53:56" ht="15" x14ac:dyDescent="0.25">
      <c r="BA6299" s="91" t="s">
        <v>10188</v>
      </c>
      <c r="BB6299" s="91" t="s">
        <v>6473</v>
      </c>
      <c r="BC6299" s="91" t="s">
        <v>10171</v>
      </c>
      <c r="BD6299" s="423" t="s">
        <v>1301</v>
      </c>
    </row>
    <row r="6300" spans="53:56" ht="15" x14ac:dyDescent="0.25">
      <c r="BA6300" s="90" t="s">
        <v>10189</v>
      </c>
      <c r="BB6300" s="90" t="s">
        <v>6473</v>
      </c>
      <c r="BC6300" s="90" t="s">
        <v>10171</v>
      </c>
      <c r="BD6300" s="423" t="s">
        <v>1301</v>
      </c>
    </row>
    <row r="6301" spans="53:56" ht="15" x14ac:dyDescent="0.25">
      <c r="BA6301" s="91" t="s">
        <v>10190</v>
      </c>
      <c r="BB6301" s="91" t="s">
        <v>6473</v>
      </c>
      <c r="BC6301" s="91" t="s">
        <v>10171</v>
      </c>
      <c r="BD6301" s="423" t="s">
        <v>1301</v>
      </c>
    </row>
    <row r="6302" spans="53:56" ht="15" x14ac:dyDescent="0.25">
      <c r="BA6302" s="90" t="s">
        <v>10191</v>
      </c>
      <c r="BB6302" s="90" t="s">
        <v>6473</v>
      </c>
      <c r="BC6302" s="90" t="s">
        <v>10185</v>
      </c>
      <c r="BD6302" s="423" t="s">
        <v>1301</v>
      </c>
    </row>
    <row r="6303" spans="53:56" ht="15" x14ac:dyDescent="0.25">
      <c r="BA6303" s="91" t="s">
        <v>10192</v>
      </c>
      <c r="BB6303" s="91" t="s">
        <v>6473</v>
      </c>
      <c r="BC6303" s="91" t="s">
        <v>10171</v>
      </c>
      <c r="BD6303" s="423" t="s">
        <v>1301</v>
      </c>
    </row>
    <row r="6304" spans="53:56" ht="15" x14ac:dyDescent="0.25">
      <c r="BA6304" s="90" t="s">
        <v>10193</v>
      </c>
      <c r="BB6304" s="90" t="s">
        <v>6473</v>
      </c>
      <c r="BC6304" s="90" t="s">
        <v>10171</v>
      </c>
      <c r="BD6304" s="423" t="s">
        <v>1301</v>
      </c>
    </row>
    <row r="6305" spans="53:56" ht="15" x14ac:dyDescent="0.25">
      <c r="BA6305" s="91" t="s">
        <v>10194</v>
      </c>
      <c r="BB6305" s="91" t="s">
        <v>6473</v>
      </c>
      <c r="BC6305" s="91" t="s">
        <v>10171</v>
      </c>
      <c r="BD6305" s="423" t="s">
        <v>1301</v>
      </c>
    </row>
    <row r="6306" spans="53:56" ht="15" x14ac:dyDescent="0.25">
      <c r="BA6306" s="90" t="s">
        <v>10195</v>
      </c>
      <c r="BB6306" s="90" t="s">
        <v>6473</v>
      </c>
      <c r="BC6306" s="90" t="s">
        <v>10171</v>
      </c>
      <c r="BD6306" s="423" t="s">
        <v>1301</v>
      </c>
    </row>
    <row r="6307" spans="53:56" ht="15" x14ac:dyDescent="0.25">
      <c r="BA6307" s="91" t="s">
        <v>10196</v>
      </c>
      <c r="BB6307" s="91" t="s">
        <v>6473</v>
      </c>
      <c r="BC6307" s="91" t="s">
        <v>10171</v>
      </c>
      <c r="BD6307" s="423" t="s">
        <v>1301</v>
      </c>
    </row>
    <row r="6308" spans="53:56" ht="15" x14ac:dyDescent="0.25">
      <c r="BA6308" s="90" t="s">
        <v>10197</v>
      </c>
      <c r="BB6308" s="90" t="s">
        <v>6473</v>
      </c>
      <c r="BC6308" s="90" t="s">
        <v>10171</v>
      </c>
      <c r="BD6308" s="423" t="s">
        <v>1301</v>
      </c>
    </row>
    <row r="6309" spans="53:56" ht="15" x14ac:dyDescent="0.25">
      <c r="BA6309" s="91" t="s">
        <v>10198</v>
      </c>
      <c r="BB6309" s="91" t="s">
        <v>6473</v>
      </c>
      <c r="BC6309" s="91" t="s">
        <v>10171</v>
      </c>
      <c r="BD6309" s="423" t="s">
        <v>1301</v>
      </c>
    </row>
    <row r="6310" spans="53:56" ht="15" x14ac:dyDescent="0.25">
      <c r="BA6310" s="90" t="s">
        <v>10199</v>
      </c>
      <c r="BB6310" s="90" t="s">
        <v>6473</v>
      </c>
      <c r="BC6310" s="90" t="s">
        <v>10171</v>
      </c>
      <c r="BD6310" s="423" t="s">
        <v>1301</v>
      </c>
    </row>
    <row r="6311" spans="53:56" ht="15" x14ac:dyDescent="0.25">
      <c r="BA6311" s="91" t="s">
        <v>10200</v>
      </c>
      <c r="BB6311" s="91" t="s">
        <v>6473</v>
      </c>
      <c r="BC6311" s="91" t="s">
        <v>9949</v>
      </c>
      <c r="BD6311" s="423" t="s">
        <v>1301</v>
      </c>
    </row>
    <row r="6312" spans="53:56" ht="15" x14ac:dyDescent="0.25">
      <c r="BA6312" s="90" t="s">
        <v>10201</v>
      </c>
      <c r="BB6312" s="90" t="s">
        <v>6473</v>
      </c>
      <c r="BC6312" s="90" t="s">
        <v>10171</v>
      </c>
      <c r="BD6312" s="423" t="s">
        <v>1301</v>
      </c>
    </row>
    <row r="6313" spans="53:56" ht="15" x14ac:dyDescent="0.25">
      <c r="BA6313" s="91" t="s">
        <v>10202</v>
      </c>
      <c r="BB6313" s="91" t="s">
        <v>6473</v>
      </c>
      <c r="BC6313" s="91" t="s">
        <v>10171</v>
      </c>
      <c r="BD6313" s="423" t="s">
        <v>1301</v>
      </c>
    </row>
    <row r="6314" spans="53:56" ht="15" x14ac:dyDescent="0.25">
      <c r="BA6314" s="90" t="s">
        <v>10203</v>
      </c>
      <c r="BB6314" s="90" t="s">
        <v>6473</v>
      </c>
      <c r="BC6314" s="90" t="s">
        <v>10171</v>
      </c>
      <c r="BD6314" s="423" t="s">
        <v>1301</v>
      </c>
    </row>
    <row r="6315" spans="53:56" ht="15" x14ac:dyDescent="0.25">
      <c r="BA6315" s="91" t="s">
        <v>10204</v>
      </c>
      <c r="BB6315" s="91" t="s">
        <v>6473</v>
      </c>
      <c r="BC6315" s="91" t="s">
        <v>10171</v>
      </c>
      <c r="BD6315" s="423" t="s">
        <v>1301</v>
      </c>
    </row>
    <row r="6316" spans="53:56" ht="15" x14ac:dyDescent="0.25">
      <c r="BA6316" s="91" t="s">
        <v>10205</v>
      </c>
      <c r="BB6316" s="91" t="s">
        <v>6473</v>
      </c>
      <c r="BC6316" s="91" t="s">
        <v>10185</v>
      </c>
      <c r="BD6316" s="423" t="s">
        <v>1301</v>
      </c>
    </row>
    <row r="6317" spans="53:56" ht="15" x14ac:dyDescent="0.25">
      <c r="BA6317" s="90" t="s">
        <v>10206</v>
      </c>
      <c r="BB6317" s="90" t="s">
        <v>6473</v>
      </c>
      <c r="BC6317" s="90" t="s">
        <v>10171</v>
      </c>
      <c r="BD6317" s="423" t="s">
        <v>1301</v>
      </c>
    </row>
    <row r="6318" spans="53:56" ht="15" x14ac:dyDescent="0.25">
      <c r="BA6318" s="91" t="s">
        <v>10207</v>
      </c>
      <c r="BB6318" s="91" t="s">
        <v>6473</v>
      </c>
      <c r="BC6318" s="91" t="s">
        <v>10171</v>
      </c>
      <c r="BD6318" s="423" t="s">
        <v>1301</v>
      </c>
    </row>
    <row r="6319" spans="53:56" ht="15" x14ac:dyDescent="0.25">
      <c r="BA6319" s="90" t="s">
        <v>10208</v>
      </c>
      <c r="BB6319" s="90" t="s">
        <v>6473</v>
      </c>
      <c r="BC6319" s="90" t="s">
        <v>10171</v>
      </c>
      <c r="BD6319" s="423" t="s">
        <v>1301</v>
      </c>
    </row>
    <row r="6320" spans="53:56" ht="15" x14ac:dyDescent="0.25">
      <c r="BA6320" s="90" t="s">
        <v>10209</v>
      </c>
      <c r="BB6320" s="90" t="s">
        <v>6473</v>
      </c>
      <c r="BC6320" s="90" t="s">
        <v>10185</v>
      </c>
      <c r="BD6320" s="423" t="s">
        <v>1301</v>
      </c>
    </row>
    <row r="6321" spans="53:56" ht="15" x14ac:dyDescent="0.25">
      <c r="BA6321" s="91" t="s">
        <v>10210</v>
      </c>
      <c r="BB6321" s="91" t="s">
        <v>6473</v>
      </c>
      <c r="BC6321" s="91" t="s">
        <v>10171</v>
      </c>
      <c r="BD6321" s="423" t="s">
        <v>1301</v>
      </c>
    </row>
    <row r="6322" spans="53:56" ht="15" x14ac:dyDescent="0.25">
      <c r="BA6322" s="90" t="s">
        <v>10211</v>
      </c>
      <c r="BB6322" s="90" t="s">
        <v>6473</v>
      </c>
      <c r="BC6322" s="90" t="s">
        <v>10171</v>
      </c>
      <c r="BD6322" s="423" t="s">
        <v>1301</v>
      </c>
    </row>
    <row r="6323" spans="53:56" ht="15" x14ac:dyDescent="0.25">
      <c r="BA6323" s="91" t="s">
        <v>10212</v>
      </c>
      <c r="BB6323" s="91" t="s">
        <v>6473</v>
      </c>
      <c r="BC6323" s="91" t="s">
        <v>10171</v>
      </c>
      <c r="BD6323" s="423" t="s">
        <v>1301</v>
      </c>
    </row>
    <row r="6324" spans="53:56" ht="15" x14ac:dyDescent="0.25">
      <c r="BA6324" s="91" t="s">
        <v>10213</v>
      </c>
      <c r="BB6324" s="91" t="s">
        <v>6473</v>
      </c>
      <c r="BC6324" s="91" t="s">
        <v>10171</v>
      </c>
      <c r="BD6324" s="423" t="s">
        <v>1301</v>
      </c>
    </row>
    <row r="6325" spans="53:56" ht="15" x14ac:dyDescent="0.25">
      <c r="BA6325" s="90" t="s">
        <v>10214</v>
      </c>
      <c r="BB6325" s="90" t="s">
        <v>6473</v>
      </c>
      <c r="BC6325" s="90" t="s">
        <v>10215</v>
      </c>
      <c r="BD6325" s="423" t="s">
        <v>1301</v>
      </c>
    </row>
    <row r="6326" spans="53:56" ht="15" x14ac:dyDescent="0.25">
      <c r="BA6326" s="91" t="s">
        <v>10216</v>
      </c>
      <c r="BB6326" s="91" t="s">
        <v>6473</v>
      </c>
      <c r="BC6326" s="91" t="s">
        <v>10215</v>
      </c>
      <c r="BD6326" s="423" t="s">
        <v>1301</v>
      </c>
    </row>
    <row r="6327" spans="53:56" ht="15" x14ac:dyDescent="0.25">
      <c r="BA6327" s="91" t="s">
        <v>10217</v>
      </c>
      <c r="BB6327" s="91" t="s">
        <v>6473</v>
      </c>
      <c r="BC6327" s="91" t="s">
        <v>10215</v>
      </c>
      <c r="BD6327" s="423" t="s">
        <v>1301</v>
      </c>
    </row>
    <row r="6328" spans="53:56" ht="15" x14ac:dyDescent="0.25">
      <c r="BA6328" s="90" t="s">
        <v>10218</v>
      </c>
      <c r="BB6328" s="90" t="s">
        <v>6473</v>
      </c>
      <c r="BC6328" s="90" t="s">
        <v>10215</v>
      </c>
      <c r="BD6328" s="423" t="s">
        <v>1301</v>
      </c>
    </row>
    <row r="6329" spans="53:56" ht="15" x14ac:dyDescent="0.25">
      <c r="BA6329" s="90" t="s">
        <v>10219</v>
      </c>
      <c r="BB6329" s="90" t="s">
        <v>6473</v>
      </c>
      <c r="BC6329" s="90" t="s">
        <v>10215</v>
      </c>
      <c r="BD6329" s="423" t="s">
        <v>1301</v>
      </c>
    </row>
    <row r="6330" spans="53:56" ht="15" x14ac:dyDescent="0.25">
      <c r="BA6330" s="91" t="s">
        <v>10220</v>
      </c>
      <c r="BB6330" s="91" t="s">
        <v>6473</v>
      </c>
      <c r="BC6330" s="91" t="s">
        <v>10215</v>
      </c>
      <c r="BD6330" s="423" t="s">
        <v>1301</v>
      </c>
    </row>
    <row r="6331" spans="53:56" ht="15" x14ac:dyDescent="0.25">
      <c r="BA6331" s="90" t="s">
        <v>10221</v>
      </c>
      <c r="BB6331" s="90" t="s">
        <v>6473</v>
      </c>
      <c r="BC6331" s="90" t="s">
        <v>10222</v>
      </c>
      <c r="BD6331" s="423" t="s">
        <v>1301</v>
      </c>
    </row>
    <row r="6332" spans="53:56" ht="15" x14ac:dyDescent="0.25">
      <c r="BA6332" s="91" t="s">
        <v>10223</v>
      </c>
      <c r="BB6332" s="91" t="s">
        <v>6473</v>
      </c>
      <c r="BC6332" s="91" t="s">
        <v>10222</v>
      </c>
      <c r="BD6332" s="423" t="s">
        <v>1301</v>
      </c>
    </row>
    <row r="6333" spans="53:56" ht="15" x14ac:dyDescent="0.25">
      <c r="BA6333" s="91" t="s">
        <v>10224</v>
      </c>
      <c r="BB6333" s="91" t="s">
        <v>6473</v>
      </c>
      <c r="BC6333" s="91" t="s">
        <v>10215</v>
      </c>
      <c r="BD6333" s="423" t="s">
        <v>1301</v>
      </c>
    </row>
    <row r="6334" spans="53:56" ht="15" x14ac:dyDescent="0.25">
      <c r="BA6334" s="90" t="s">
        <v>10225</v>
      </c>
      <c r="BB6334" s="90" t="s">
        <v>6473</v>
      </c>
      <c r="BC6334" s="90" t="s">
        <v>6513</v>
      </c>
      <c r="BD6334" s="423" t="s">
        <v>1301</v>
      </c>
    </row>
    <row r="6335" spans="53:56" ht="15" x14ac:dyDescent="0.25">
      <c r="BA6335" s="91" t="s">
        <v>10226</v>
      </c>
      <c r="BB6335" s="91" t="s">
        <v>6473</v>
      </c>
      <c r="BC6335" s="91" t="s">
        <v>6513</v>
      </c>
      <c r="BD6335" s="423" t="s">
        <v>1301</v>
      </c>
    </row>
    <row r="6336" spans="53:56" ht="15" x14ac:dyDescent="0.25">
      <c r="BA6336" s="90" t="s">
        <v>10227</v>
      </c>
      <c r="BB6336" s="90" t="s">
        <v>6473</v>
      </c>
      <c r="BC6336" s="90" t="s">
        <v>9576</v>
      </c>
      <c r="BD6336" s="423" t="s">
        <v>1301</v>
      </c>
    </row>
    <row r="6337" spans="53:56" ht="15" x14ac:dyDescent="0.25">
      <c r="BA6337" s="90" t="s">
        <v>10228</v>
      </c>
      <c r="BB6337" s="90" t="s">
        <v>6473</v>
      </c>
      <c r="BC6337" s="90" t="s">
        <v>10215</v>
      </c>
      <c r="BD6337" s="423" t="s">
        <v>1301</v>
      </c>
    </row>
    <row r="6338" spans="53:56" ht="15" x14ac:dyDescent="0.25">
      <c r="BA6338" s="91" t="s">
        <v>10229</v>
      </c>
      <c r="BB6338" s="91" t="s">
        <v>6473</v>
      </c>
      <c r="BC6338" s="91" t="s">
        <v>9576</v>
      </c>
      <c r="BD6338" s="423" t="s">
        <v>1301</v>
      </c>
    </row>
    <row r="6339" spans="53:56" ht="15" x14ac:dyDescent="0.25">
      <c r="BA6339" s="91" t="s">
        <v>10229</v>
      </c>
      <c r="BB6339" s="91" t="s">
        <v>6473</v>
      </c>
      <c r="BC6339" s="91" t="s">
        <v>10215</v>
      </c>
      <c r="BD6339" s="423" t="s">
        <v>1301</v>
      </c>
    </row>
    <row r="6340" spans="53:56" ht="15" x14ac:dyDescent="0.25">
      <c r="BA6340" s="90" t="s">
        <v>10230</v>
      </c>
      <c r="BB6340" s="90" t="s">
        <v>6473</v>
      </c>
      <c r="BC6340" s="90" t="s">
        <v>10215</v>
      </c>
      <c r="BD6340" s="423" t="s">
        <v>1301</v>
      </c>
    </row>
    <row r="6341" spans="53:56" ht="15" x14ac:dyDescent="0.25">
      <c r="BA6341" s="91" t="s">
        <v>10231</v>
      </c>
      <c r="BB6341" s="91" t="s">
        <v>6473</v>
      </c>
      <c r="BC6341" s="91" t="s">
        <v>6513</v>
      </c>
      <c r="BD6341" s="423" t="s">
        <v>1301</v>
      </c>
    </row>
    <row r="6342" spans="53:56" ht="15" x14ac:dyDescent="0.25">
      <c r="BA6342" s="90" t="s">
        <v>10232</v>
      </c>
      <c r="BB6342" s="90" t="s">
        <v>6473</v>
      </c>
      <c r="BC6342" s="90" t="s">
        <v>9576</v>
      </c>
      <c r="BD6342" s="423" t="s">
        <v>1301</v>
      </c>
    </row>
    <row r="6343" spans="53:56" ht="15" x14ac:dyDescent="0.25">
      <c r="BA6343" s="91" t="s">
        <v>10233</v>
      </c>
      <c r="BB6343" s="91" t="s">
        <v>6473</v>
      </c>
      <c r="BC6343" s="91" t="s">
        <v>6513</v>
      </c>
      <c r="BD6343" s="423" t="s">
        <v>1301</v>
      </c>
    </row>
    <row r="6344" spans="53:56" ht="15" x14ac:dyDescent="0.25">
      <c r="BA6344" s="91" t="s">
        <v>10234</v>
      </c>
      <c r="BB6344" s="91" t="s">
        <v>6473</v>
      </c>
      <c r="BC6344" s="91" t="s">
        <v>6513</v>
      </c>
      <c r="BD6344" s="423" t="s">
        <v>1301</v>
      </c>
    </row>
    <row r="6345" spans="53:56" ht="15" x14ac:dyDescent="0.25">
      <c r="BA6345" s="90" t="s">
        <v>10235</v>
      </c>
      <c r="BB6345" s="90" t="s">
        <v>6473</v>
      </c>
      <c r="BC6345" s="90" t="s">
        <v>6513</v>
      </c>
      <c r="BD6345" s="423" t="s">
        <v>1301</v>
      </c>
    </row>
    <row r="6346" spans="53:56" ht="15" x14ac:dyDescent="0.25">
      <c r="BA6346" s="91" t="s">
        <v>10236</v>
      </c>
      <c r="BB6346" s="91" t="s">
        <v>6473</v>
      </c>
      <c r="BC6346" s="91" t="s">
        <v>6513</v>
      </c>
      <c r="BD6346" s="423" t="s">
        <v>1301</v>
      </c>
    </row>
    <row r="6347" spans="53:56" ht="15" x14ac:dyDescent="0.25">
      <c r="BA6347" s="90" t="s">
        <v>10237</v>
      </c>
      <c r="BB6347" s="90" t="s">
        <v>6473</v>
      </c>
      <c r="BC6347" s="90" t="s">
        <v>10222</v>
      </c>
      <c r="BD6347" s="423" t="s">
        <v>1301</v>
      </c>
    </row>
    <row r="6348" spans="53:56" ht="15" x14ac:dyDescent="0.25">
      <c r="BA6348" s="90" t="s">
        <v>10238</v>
      </c>
      <c r="BB6348" s="90" t="s">
        <v>6473</v>
      </c>
      <c r="BC6348" s="90" t="s">
        <v>10215</v>
      </c>
      <c r="BD6348" s="423" t="s">
        <v>1301</v>
      </c>
    </row>
    <row r="6349" spans="53:56" ht="15" x14ac:dyDescent="0.25">
      <c r="BA6349" s="91" t="s">
        <v>10239</v>
      </c>
      <c r="BB6349" s="91" t="s">
        <v>6473</v>
      </c>
      <c r="BC6349" s="91" t="s">
        <v>6513</v>
      </c>
      <c r="BD6349" s="423" t="s">
        <v>1301</v>
      </c>
    </row>
    <row r="6350" spans="53:56" ht="15" x14ac:dyDescent="0.25">
      <c r="BA6350" s="90" t="s">
        <v>10240</v>
      </c>
      <c r="BB6350" s="90" t="s">
        <v>6473</v>
      </c>
      <c r="BC6350" s="90" t="s">
        <v>6513</v>
      </c>
      <c r="BD6350" s="423" t="s">
        <v>1301</v>
      </c>
    </row>
    <row r="6351" spans="53:56" ht="15" x14ac:dyDescent="0.25">
      <c r="BA6351" s="91" t="s">
        <v>10241</v>
      </c>
      <c r="BB6351" s="91" t="s">
        <v>6473</v>
      </c>
      <c r="BC6351" s="91" t="s">
        <v>9576</v>
      </c>
      <c r="BD6351" s="423" t="s">
        <v>1301</v>
      </c>
    </row>
    <row r="6352" spans="53:56" ht="15" x14ac:dyDescent="0.25">
      <c r="BA6352" s="91" t="s">
        <v>10242</v>
      </c>
      <c r="BB6352" s="91" t="s">
        <v>6473</v>
      </c>
      <c r="BC6352" s="91" t="s">
        <v>6513</v>
      </c>
      <c r="BD6352" s="423" t="s">
        <v>1301</v>
      </c>
    </row>
    <row r="6353" spans="53:56" ht="15" x14ac:dyDescent="0.25">
      <c r="BA6353" s="90" t="s">
        <v>10243</v>
      </c>
      <c r="BB6353" s="90" t="s">
        <v>6473</v>
      </c>
      <c r="BC6353" s="90" t="s">
        <v>10215</v>
      </c>
      <c r="BD6353" s="423" t="s">
        <v>1301</v>
      </c>
    </row>
    <row r="6354" spans="53:56" ht="15" x14ac:dyDescent="0.25">
      <c r="BA6354" s="91" t="s">
        <v>10244</v>
      </c>
      <c r="BB6354" s="91" t="s">
        <v>6473</v>
      </c>
      <c r="BC6354" s="91" t="s">
        <v>9576</v>
      </c>
      <c r="BD6354" s="423" t="s">
        <v>1301</v>
      </c>
    </row>
    <row r="6355" spans="53:56" ht="15" x14ac:dyDescent="0.25">
      <c r="BA6355" s="90" t="s">
        <v>10245</v>
      </c>
      <c r="BB6355" s="90" t="s">
        <v>6473</v>
      </c>
      <c r="BC6355" s="90" t="s">
        <v>10215</v>
      </c>
      <c r="BD6355" s="423" t="s">
        <v>1301</v>
      </c>
    </row>
    <row r="6356" spans="53:56" ht="15" x14ac:dyDescent="0.25">
      <c r="BA6356" s="90" t="s">
        <v>10246</v>
      </c>
      <c r="BB6356" s="90" t="s">
        <v>6473</v>
      </c>
      <c r="BC6356" s="90" t="s">
        <v>10215</v>
      </c>
      <c r="BD6356" s="423" t="s">
        <v>1301</v>
      </c>
    </row>
    <row r="6357" spans="53:56" ht="15" x14ac:dyDescent="0.25">
      <c r="BA6357" s="91" t="s">
        <v>10247</v>
      </c>
      <c r="BB6357" s="91" t="s">
        <v>6473</v>
      </c>
      <c r="BC6357" s="91" t="s">
        <v>6513</v>
      </c>
      <c r="BD6357" s="423" t="s">
        <v>1301</v>
      </c>
    </row>
    <row r="6358" spans="53:56" ht="15" x14ac:dyDescent="0.25">
      <c r="BA6358" s="90" t="s">
        <v>10248</v>
      </c>
      <c r="BB6358" s="90" t="s">
        <v>6473</v>
      </c>
      <c r="BC6358" s="90" t="s">
        <v>6513</v>
      </c>
      <c r="BD6358" s="423" t="s">
        <v>1301</v>
      </c>
    </row>
    <row r="6359" spans="53:56" ht="15" x14ac:dyDescent="0.25">
      <c r="BA6359" s="91" t="s">
        <v>10249</v>
      </c>
      <c r="BB6359" s="91" t="s">
        <v>6473</v>
      </c>
      <c r="BC6359" s="91" t="s">
        <v>6513</v>
      </c>
      <c r="BD6359" s="423" t="s">
        <v>1301</v>
      </c>
    </row>
    <row r="6360" spans="53:56" ht="15" x14ac:dyDescent="0.25">
      <c r="BA6360" s="91" t="s">
        <v>10250</v>
      </c>
      <c r="BB6360" s="91" t="s">
        <v>6473</v>
      </c>
      <c r="BC6360" s="91" t="s">
        <v>6513</v>
      </c>
      <c r="BD6360" s="423" t="s">
        <v>1301</v>
      </c>
    </row>
    <row r="6361" spans="53:56" ht="15" x14ac:dyDescent="0.25">
      <c r="BA6361" s="90" t="s">
        <v>10251</v>
      </c>
      <c r="BB6361" s="90" t="s">
        <v>6473</v>
      </c>
      <c r="BC6361" s="90" t="s">
        <v>6513</v>
      </c>
      <c r="BD6361" s="423" t="s">
        <v>1301</v>
      </c>
    </row>
    <row r="6362" spans="53:56" ht="15" x14ac:dyDescent="0.25">
      <c r="BA6362" s="91" t="s">
        <v>10252</v>
      </c>
      <c r="BB6362" s="91" t="s">
        <v>6473</v>
      </c>
      <c r="BC6362" s="91" t="s">
        <v>6513</v>
      </c>
      <c r="BD6362" s="423" t="s">
        <v>1301</v>
      </c>
    </row>
    <row r="6363" spans="53:56" ht="15" x14ac:dyDescent="0.25">
      <c r="BA6363" s="90" t="s">
        <v>10253</v>
      </c>
      <c r="BB6363" s="90" t="s">
        <v>6473</v>
      </c>
      <c r="BC6363" s="90" t="s">
        <v>6513</v>
      </c>
      <c r="BD6363" s="423" t="s">
        <v>1301</v>
      </c>
    </row>
    <row r="6364" spans="53:56" ht="15" x14ac:dyDescent="0.25">
      <c r="BA6364" s="90" t="s">
        <v>10254</v>
      </c>
      <c r="BB6364" s="90" t="s">
        <v>6473</v>
      </c>
      <c r="BC6364" s="90" t="s">
        <v>10215</v>
      </c>
      <c r="BD6364" s="423" t="s">
        <v>1301</v>
      </c>
    </row>
    <row r="6365" spans="53:56" ht="15" x14ac:dyDescent="0.25">
      <c r="BA6365" s="91" t="s">
        <v>10255</v>
      </c>
      <c r="BB6365" s="91" t="s">
        <v>6473</v>
      </c>
      <c r="BC6365" s="91" t="s">
        <v>10215</v>
      </c>
      <c r="BD6365" s="423" t="s">
        <v>1301</v>
      </c>
    </row>
    <row r="6366" spans="53:56" ht="15" x14ac:dyDescent="0.25">
      <c r="BA6366" s="90" t="s">
        <v>10256</v>
      </c>
      <c r="BB6366" s="90" t="s">
        <v>6473</v>
      </c>
      <c r="BC6366" s="90" t="s">
        <v>10215</v>
      </c>
      <c r="BD6366" s="423" t="s">
        <v>1301</v>
      </c>
    </row>
    <row r="6367" spans="53:56" ht="15" x14ac:dyDescent="0.25">
      <c r="BA6367" s="91" t="s">
        <v>10257</v>
      </c>
      <c r="BB6367" s="91" t="s">
        <v>6473</v>
      </c>
      <c r="BC6367" s="91" t="s">
        <v>6513</v>
      </c>
      <c r="BD6367" s="423" t="s">
        <v>1301</v>
      </c>
    </row>
    <row r="6368" spans="53:56" ht="15" x14ac:dyDescent="0.25">
      <c r="BA6368" s="90" t="s">
        <v>10258</v>
      </c>
      <c r="BB6368" s="90" t="s">
        <v>6473</v>
      </c>
      <c r="BC6368" s="90" t="s">
        <v>10215</v>
      </c>
      <c r="BD6368" s="423" t="s">
        <v>1301</v>
      </c>
    </row>
    <row r="6369" spans="53:56" ht="15" x14ac:dyDescent="0.25">
      <c r="BA6369" s="91" t="s">
        <v>10259</v>
      </c>
      <c r="BB6369" s="91" t="s">
        <v>6473</v>
      </c>
      <c r="BC6369" s="91" t="s">
        <v>6513</v>
      </c>
      <c r="BD6369" s="423" t="s">
        <v>1301</v>
      </c>
    </row>
    <row r="6370" spans="53:56" ht="15" x14ac:dyDescent="0.25">
      <c r="BA6370" s="91" t="s">
        <v>10260</v>
      </c>
      <c r="BB6370" s="91" t="s">
        <v>6473</v>
      </c>
      <c r="BC6370" s="91" t="s">
        <v>10215</v>
      </c>
      <c r="BD6370" s="423" t="s">
        <v>1301</v>
      </c>
    </row>
    <row r="6371" spans="53:56" ht="15" x14ac:dyDescent="0.25">
      <c r="BA6371" s="90" t="s">
        <v>10261</v>
      </c>
      <c r="BB6371" s="90" t="s">
        <v>6473</v>
      </c>
      <c r="BC6371" s="90" t="s">
        <v>9949</v>
      </c>
      <c r="BD6371" s="423" t="s">
        <v>1301</v>
      </c>
    </row>
    <row r="6372" spans="53:56" ht="15" x14ac:dyDescent="0.25">
      <c r="BA6372" s="91" t="s">
        <v>10262</v>
      </c>
      <c r="BB6372" s="91" t="s">
        <v>6473</v>
      </c>
      <c r="BC6372" s="91" t="s">
        <v>9949</v>
      </c>
      <c r="BD6372" s="423" t="s">
        <v>1301</v>
      </c>
    </row>
    <row r="6373" spans="53:56" ht="15" x14ac:dyDescent="0.25">
      <c r="BA6373" s="90" t="s">
        <v>10263</v>
      </c>
      <c r="BB6373" s="90" t="s">
        <v>6473</v>
      </c>
      <c r="BC6373" s="90" t="s">
        <v>10005</v>
      </c>
      <c r="BD6373" s="423" t="s">
        <v>1301</v>
      </c>
    </row>
    <row r="6374" spans="53:56" ht="15" x14ac:dyDescent="0.25">
      <c r="BA6374" s="90" t="s">
        <v>10264</v>
      </c>
      <c r="BB6374" s="90" t="s">
        <v>6473</v>
      </c>
      <c r="BC6374" s="90" t="s">
        <v>9949</v>
      </c>
      <c r="BD6374" s="423" t="s">
        <v>1301</v>
      </c>
    </row>
    <row r="6375" spans="53:56" ht="15" x14ac:dyDescent="0.25">
      <c r="BA6375" s="91" t="s">
        <v>10265</v>
      </c>
      <c r="BB6375" s="91" t="s">
        <v>6473</v>
      </c>
      <c r="BC6375" s="91" t="s">
        <v>10185</v>
      </c>
      <c r="BD6375" s="423" t="s">
        <v>1301</v>
      </c>
    </row>
    <row r="6376" spans="53:56" ht="15" x14ac:dyDescent="0.25">
      <c r="BA6376" s="90" t="s">
        <v>10266</v>
      </c>
      <c r="BB6376" s="90" t="s">
        <v>6473</v>
      </c>
      <c r="BC6376" s="90" t="s">
        <v>10185</v>
      </c>
      <c r="BD6376" s="423" t="s">
        <v>1301</v>
      </c>
    </row>
    <row r="6377" spans="53:56" ht="15" x14ac:dyDescent="0.25">
      <c r="BA6377" s="91" t="s">
        <v>10267</v>
      </c>
      <c r="BB6377" s="91" t="s">
        <v>6473</v>
      </c>
      <c r="BC6377" s="91" t="s">
        <v>9949</v>
      </c>
      <c r="BD6377" s="423" t="s">
        <v>1301</v>
      </c>
    </row>
    <row r="6378" spans="53:56" ht="15" x14ac:dyDescent="0.25">
      <c r="BA6378" s="91" t="s">
        <v>10268</v>
      </c>
      <c r="BB6378" s="91" t="s">
        <v>6473</v>
      </c>
      <c r="BC6378" s="91" t="s">
        <v>9949</v>
      </c>
      <c r="BD6378" s="423" t="s">
        <v>1301</v>
      </c>
    </row>
    <row r="6379" spans="53:56" ht="15" x14ac:dyDescent="0.25">
      <c r="BA6379" s="90" t="s">
        <v>10269</v>
      </c>
      <c r="BB6379" s="90" t="s">
        <v>6473</v>
      </c>
      <c r="BC6379" s="90" t="s">
        <v>10099</v>
      </c>
      <c r="BD6379" s="423" t="s">
        <v>1301</v>
      </c>
    </row>
    <row r="6380" spans="53:56" ht="15" x14ac:dyDescent="0.25">
      <c r="BA6380" s="91" t="s">
        <v>10270</v>
      </c>
      <c r="BB6380" s="91" t="s">
        <v>6473</v>
      </c>
      <c r="BC6380" s="91" t="s">
        <v>9949</v>
      </c>
      <c r="BD6380" s="423" t="s">
        <v>1301</v>
      </c>
    </row>
    <row r="6381" spans="53:56" ht="15" x14ac:dyDescent="0.25">
      <c r="BA6381" s="90" t="s">
        <v>10271</v>
      </c>
      <c r="BB6381" s="90" t="s">
        <v>6473</v>
      </c>
      <c r="BC6381" s="90" t="s">
        <v>10185</v>
      </c>
      <c r="BD6381" s="423" t="s">
        <v>1301</v>
      </c>
    </row>
    <row r="6382" spans="53:56" ht="15" x14ac:dyDescent="0.25">
      <c r="BA6382" s="90" t="s">
        <v>10272</v>
      </c>
      <c r="BB6382" s="90" t="s">
        <v>6473</v>
      </c>
      <c r="BC6382" s="90" t="s">
        <v>10185</v>
      </c>
      <c r="BD6382" s="423" t="s">
        <v>1301</v>
      </c>
    </row>
    <row r="6383" spans="53:56" ht="15" x14ac:dyDescent="0.25">
      <c r="BA6383" s="91" t="s">
        <v>10273</v>
      </c>
      <c r="BB6383" s="91" t="s">
        <v>6473</v>
      </c>
      <c r="BC6383" s="91" t="s">
        <v>9949</v>
      </c>
      <c r="BD6383" s="423" t="s">
        <v>1301</v>
      </c>
    </row>
    <row r="6384" spans="53:56" ht="15" x14ac:dyDescent="0.25">
      <c r="BA6384" s="90" t="s">
        <v>10274</v>
      </c>
      <c r="BB6384" s="90" t="s">
        <v>6473</v>
      </c>
      <c r="BC6384" s="90" t="s">
        <v>9949</v>
      </c>
      <c r="BD6384" s="423" t="s">
        <v>1301</v>
      </c>
    </row>
    <row r="6385" spans="53:56" ht="15" x14ac:dyDescent="0.25">
      <c r="BA6385" s="91" t="s">
        <v>10275</v>
      </c>
      <c r="BB6385" s="91" t="s">
        <v>6473</v>
      </c>
      <c r="BC6385" s="91" t="s">
        <v>10185</v>
      </c>
      <c r="BD6385" s="423" t="s">
        <v>1301</v>
      </c>
    </row>
    <row r="6386" spans="53:56" ht="15" x14ac:dyDescent="0.25">
      <c r="BA6386" s="91" t="s">
        <v>10276</v>
      </c>
      <c r="BB6386" s="91" t="s">
        <v>6473</v>
      </c>
      <c r="BC6386" s="91" t="s">
        <v>10185</v>
      </c>
      <c r="BD6386" s="423" t="s">
        <v>1301</v>
      </c>
    </row>
    <row r="6387" spans="53:56" ht="15" x14ac:dyDescent="0.25">
      <c r="BA6387" s="90" t="s">
        <v>10277</v>
      </c>
      <c r="BB6387" s="90" t="s">
        <v>6473</v>
      </c>
      <c r="BC6387" s="90" t="s">
        <v>9949</v>
      </c>
      <c r="BD6387" s="423" t="s">
        <v>1301</v>
      </c>
    </row>
    <row r="6388" spans="53:56" ht="15" x14ac:dyDescent="0.25">
      <c r="BA6388" s="91" t="s">
        <v>10278</v>
      </c>
      <c r="BB6388" s="91" t="s">
        <v>6473</v>
      </c>
      <c r="BC6388" s="91" t="s">
        <v>9949</v>
      </c>
      <c r="BD6388" s="423" t="s">
        <v>1301</v>
      </c>
    </row>
    <row r="6389" spans="53:56" ht="15" x14ac:dyDescent="0.25">
      <c r="BA6389" s="90" t="s">
        <v>10279</v>
      </c>
      <c r="BB6389" s="90" t="s">
        <v>6473</v>
      </c>
      <c r="BC6389" s="90" t="s">
        <v>9949</v>
      </c>
      <c r="BD6389" s="423" t="s">
        <v>1301</v>
      </c>
    </row>
    <row r="6390" spans="53:56" ht="15" x14ac:dyDescent="0.25">
      <c r="BA6390" s="91" t="s">
        <v>10280</v>
      </c>
      <c r="BB6390" s="91" t="s">
        <v>6473</v>
      </c>
      <c r="BC6390" s="91" t="s">
        <v>10185</v>
      </c>
      <c r="BD6390" s="423" t="s">
        <v>1301</v>
      </c>
    </row>
    <row r="6391" spans="53:56" ht="15" x14ac:dyDescent="0.25">
      <c r="BA6391" s="90" t="s">
        <v>10281</v>
      </c>
      <c r="BB6391" s="90" t="s">
        <v>6473</v>
      </c>
      <c r="BC6391" s="90" t="s">
        <v>10185</v>
      </c>
      <c r="BD6391" s="423" t="s">
        <v>1301</v>
      </c>
    </row>
    <row r="6392" spans="53:56" ht="15" x14ac:dyDescent="0.25">
      <c r="BA6392" s="91" t="s">
        <v>10282</v>
      </c>
      <c r="BB6392" s="91" t="s">
        <v>6473</v>
      </c>
      <c r="BC6392" s="91" t="s">
        <v>10185</v>
      </c>
      <c r="BD6392" s="423" t="s">
        <v>1301</v>
      </c>
    </row>
    <row r="6393" spans="53:56" ht="15" x14ac:dyDescent="0.25">
      <c r="BA6393" s="90" t="s">
        <v>10283</v>
      </c>
      <c r="BB6393" s="90" t="s">
        <v>6473</v>
      </c>
      <c r="BC6393" s="90" t="s">
        <v>10185</v>
      </c>
      <c r="BD6393" s="423" t="s">
        <v>1301</v>
      </c>
    </row>
    <row r="6394" spans="53:56" ht="15" x14ac:dyDescent="0.25">
      <c r="BA6394" s="91" t="s">
        <v>10284</v>
      </c>
      <c r="BB6394" s="91" t="s">
        <v>6473</v>
      </c>
      <c r="BC6394" s="91" t="s">
        <v>10185</v>
      </c>
      <c r="BD6394" s="423" t="s">
        <v>1301</v>
      </c>
    </row>
    <row r="6395" spans="53:56" ht="15" x14ac:dyDescent="0.25">
      <c r="BA6395" s="90" t="s">
        <v>10285</v>
      </c>
      <c r="BB6395" s="90" t="s">
        <v>6473</v>
      </c>
      <c r="BC6395" s="90" t="s">
        <v>9949</v>
      </c>
      <c r="BD6395" s="423" t="s">
        <v>1301</v>
      </c>
    </row>
    <row r="6396" spans="53:56" ht="15" x14ac:dyDescent="0.25">
      <c r="BA6396" s="91" t="s">
        <v>10286</v>
      </c>
      <c r="BB6396" s="91" t="s">
        <v>6473</v>
      </c>
      <c r="BC6396" s="91" t="s">
        <v>9949</v>
      </c>
      <c r="BD6396" s="423" t="s">
        <v>1301</v>
      </c>
    </row>
    <row r="6397" spans="53:56" ht="15" x14ac:dyDescent="0.25">
      <c r="BA6397" s="90" t="s">
        <v>10287</v>
      </c>
      <c r="BB6397" s="90" t="s">
        <v>6473</v>
      </c>
      <c r="BC6397" s="90" t="s">
        <v>10099</v>
      </c>
      <c r="BD6397" s="423" t="s">
        <v>1301</v>
      </c>
    </row>
    <row r="6398" spans="53:56" ht="15" x14ac:dyDescent="0.25">
      <c r="BA6398" s="91" t="s">
        <v>10288</v>
      </c>
      <c r="BB6398" s="91" t="s">
        <v>6473</v>
      </c>
      <c r="BC6398" s="91" t="s">
        <v>10185</v>
      </c>
      <c r="BD6398" s="423" t="s">
        <v>1301</v>
      </c>
    </row>
    <row r="6399" spans="53:56" ht="15" x14ac:dyDescent="0.25">
      <c r="BA6399" s="90" t="s">
        <v>10289</v>
      </c>
      <c r="BB6399" s="90" t="s">
        <v>6473</v>
      </c>
      <c r="BC6399" s="90" t="s">
        <v>10185</v>
      </c>
      <c r="BD6399" s="423" t="s">
        <v>1301</v>
      </c>
    </row>
    <row r="6400" spans="53:56" ht="15" x14ac:dyDescent="0.25">
      <c r="BA6400" s="91" t="s">
        <v>10290</v>
      </c>
      <c r="BB6400" s="91" t="s">
        <v>6473</v>
      </c>
      <c r="BC6400" s="91" t="s">
        <v>9949</v>
      </c>
      <c r="BD6400" s="423" t="s">
        <v>1301</v>
      </c>
    </row>
    <row r="6401" spans="53:56" ht="15" x14ac:dyDescent="0.25">
      <c r="BA6401" s="90" t="s">
        <v>10291</v>
      </c>
      <c r="BB6401" s="90" t="s">
        <v>6473</v>
      </c>
      <c r="BC6401" s="90" t="s">
        <v>9949</v>
      </c>
      <c r="BD6401" s="423" t="s">
        <v>1301</v>
      </c>
    </row>
    <row r="6402" spans="53:56" ht="15" x14ac:dyDescent="0.25">
      <c r="BA6402" s="91" t="s">
        <v>10292</v>
      </c>
      <c r="BB6402" s="91" t="s">
        <v>6473</v>
      </c>
      <c r="BC6402" s="91" t="s">
        <v>10005</v>
      </c>
      <c r="BD6402" s="423" t="s">
        <v>1301</v>
      </c>
    </row>
    <row r="6403" spans="53:56" ht="15" x14ac:dyDescent="0.25">
      <c r="BA6403" s="90" t="s">
        <v>10293</v>
      </c>
      <c r="BB6403" s="90" t="s">
        <v>6473</v>
      </c>
      <c r="BC6403" s="90" t="s">
        <v>10185</v>
      </c>
      <c r="BD6403" s="423" t="s">
        <v>1301</v>
      </c>
    </row>
    <row r="6404" spans="53:56" ht="15" x14ac:dyDescent="0.25">
      <c r="BA6404" s="91" t="s">
        <v>10294</v>
      </c>
      <c r="BB6404" s="91" t="s">
        <v>6473</v>
      </c>
      <c r="BC6404" s="91" t="s">
        <v>9949</v>
      </c>
      <c r="BD6404" s="423" t="s">
        <v>1301</v>
      </c>
    </row>
    <row r="6405" spans="53:56" ht="15" x14ac:dyDescent="0.25">
      <c r="BA6405" s="90" t="s">
        <v>10295</v>
      </c>
      <c r="BB6405" s="90" t="s">
        <v>6473</v>
      </c>
      <c r="BC6405" s="90" t="s">
        <v>9949</v>
      </c>
      <c r="BD6405" s="423" t="s">
        <v>1301</v>
      </c>
    </row>
    <row r="6406" spans="53:56" ht="15" x14ac:dyDescent="0.25">
      <c r="BA6406" s="91" t="s">
        <v>10296</v>
      </c>
      <c r="BB6406" s="91" t="s">
        <v>6473</v>
      </c>
      <c r="BC6406" s="91" t="s">
        <v>9949</v>
      </c>
      <c r="BD6406" s="423" t="s">
        <v>1301</v>
      </c>
    </row>
    <row r="6407" spans="53:56" ht="15" x14ac:dyDescent="0.25">
      <c r="BA6407" s="90" t="s">
        <v>10297</v>
      </c>
      <c r="BB6407" s="90" t="s">
        <v>6473</v>
      </c>
      <c r="BC6407" s="90" t="s">
        <v>10185</v>
      </c>
      <c r="BD6407" s="423" t="s">
        <v>1301</v>
      </c>
    </row>
    <row r="6408" spans="53:56" ht="15" x14ac:dyDescent="0.25">
      <c r="BA6408" s="91" t="s">
        <v>10298</v>
      </c>
      <c r="BB6408" s="91" t="s">
        <v>6473</v>
      </c>
      <c r="BC6408" s="91" t="s">
        <v>10185</v>
      </c>
      <c r="BD6408" s="423" t="s">
        <v>1301</v>
      </c>
    </row>
    <row r="6409" spans="53:56" ht="15" x14ac:dyDescent="0.25">
      <c r="BA6409" s="90" t="s">
        <v>10299</v>
      </c>
      <c r="BB6409" s="90" t="s">
        <v>6473</v>
      </c>
      <c r="BC6409" s="90" t="s">
        <v>10005</v>
      </c>
      <c r="BD6409" s="423" t="s">
        <v>1301</v>
      </c>
    </row>
    <row r="6410" spans="53:56" ht="15" x14ac:dyDescent="0.25">
      <c r="BA6410" s="91" t="s">
        <v>10300</v>
      </c>
      <c r="BB6410" s="91" t="s">
        <v>6473</v>
      </c>
      <c r="BC6410" s="91" t="s">
        <v>10185</v>
      </c>
      <c r="BD6410" s="423" t="s">
        <v>1301</v>
      </c>
    </row>
    <row r="6411" spans="53:56" ht="15" x14ac:dyDescent="0.25">
      <c r="BA6411" s="90" t="s">
        <v>10301</v>
      </c>
      <c r="BB6411" s="90" t="s">
        <v>6473</v>
      </c>
      <c r="BC6411" s="90" t="s">
        <v>10185</v>
      </c>
      <c r="BD6411" s="423" t="s">
        <v>1301</v>
      </c>
    </row>
    <row r="6412" spans="53:56" ht="15" x14ac:dyDescent="0.25">
      <c r="BA6412" s="91" t="s">
        <v>10302</v>
      </c>
      <c r="BB6412" s="91" t="s">
        <v>6473</v>
      </c>
      <c r="BC6412" s="91" t="s">
        <v>9949</v>
      </c>
      <c r="BD6412" s="423" t="s">
        <v>1301</v>
      </c>
    </row>
    <row r="6413" spans="53:56" ht="15" x14ac:dyDescent="0.25">
      <c r="BA6413" s="90" t="s">
        <v>10303</v>
      </c>
      <c r="BB6413" s="90" t="s">
        <v>6473</v>
      </c>
      <c r="BC6413" s="90" t="s">
        <v>10185</v>
      </c>
      <c r="BD6413" s="423" t="s">
        <v>1301</v>
      </c>
    </row>
    <row r="6414" spans="53:56" ht="15" x14ac:dyDescent="0.25">
      <c r="BA6414" s="91" t="s">
        <v>10304</v>
      </c>
      <c r="BB6414" s="91" t="s">
        <v>6473</v>
      </c>
      <c r="BC6414" s="91" t="s">
        <v>9949</v>
      </c>
      <c r="BD6414" s="423" t="s">
        <v>1301</v>
      </c>
    </row>
    <row r="6415" spans="53:56" ht="15" x14ac:dyDescent="0.25">
      <c r="BA6415" s="90" t="s">
        <v>10305</v>
      </c>
      <c r="BB6415" s="90" t="s">
        <v>6473</v>
      </c>
      <c r="BC6415" s="90" t="s">
        <v>9949</v>
      </c>
      <c r="BD6415" s="423" t="s">
        <v>1301</v>
      </c>
    </row>
    <row r="6416" spans="53:56" ht="15" x14ac:dyDescent="0.25">
      <c r="BA6416" s="91" t="s">
        <v>10306</v>
      </c>
      <c r="BB6416" s="91" t="s">
        <v>6473</v>
      </c>
      <c r="BC6416" s="91" t="s">
        <v>9949</v>
      </c>
      <c r="BD6416" s="423" t="s">
        <v>1301</v>
      </c>
    </row>
    <row r="6417" spans="53:56" ht="15" x14ac:dyDescent="0.25">
      <c r="BA6417" s="90" t="s">
        <v>10307</v>
      </c>
      <c r="BB6417" s="90" t="s">
        <v>6473</v>
      </c>
      <c r="BC6417" s="90" t="s">
        <v>10308</v>
      </c>
      <c r="BD6417" s="423" t="s">
        <v>1301</v>
      </c>
    </row>
    <row r="6418" spans="53:56" ht="15" x14ac:dyDescent="0.25">
      <c r="BA6418" s="91" t="s">
        <v>10309</v>
      </c>
      <c r="BB6418" s="91" t="s">
        <v>6473</v>
      </c>
      <c r="BC6418" s="91" t="s">
        <v>6513</v>
      </c>
      <c r="BD6418" s="423" t="s">
        <v>1301</v>
      </c>
    </row>
    <row r="6419" spans="53:56" ht="15" x14ac:dyDescent="0.25">
      <c r="BA6419" s="90" t="s">
        <v>10310</v>
      </c>
      <c r="BB6419" s="90" t="s">
        <v>6473</v>
      </c>
      <c r="BC6419" s="90" t="s">
        <v>6117</v>
      </c>
      <c r="BD6419" s="423" t="s">
        <v>1301</v>
      </c>
    </row>
    <row r="6420" spans="53:56" ht="15" x14ac:dyDescent="0.25">
      <c r="BA6420" s="91" t="s">
        <v>10311</v>
      </c>
      <c r="BB6420" s="91" t="s">
        <v>6473</v>
      </c>
      <c r="BC6420" s="91" t="s">
        <v>6117</v>
      </c>
      <c r="BD6420" s="423" t="s">
        <v>1301</v>
      </c>
    </row>
    <row r="6421" spans="53:56" ht="15" x14ac:dyDescent="0.25">
      <c r="BA6421" s="90" t="s">
        <v>10312</v>
      </c>
      <c r="BB6421" s="90" t="s">
        <v>6473</v>
      </c>
      <c r="BC6421" s="90" t="s">
        <v>10222</v>
      </c>
      <c r="BD6421" s="423" t="s">
        <v>1301</v>
      </c>
    </row>
    <row r="6422" spans="53:56" ht="15" x14ac:dyDescent="0.25">
      <c r="BA6422" s="91" t="s">
        <v>10313</v>
      </c>
      <c r="BB6422" s="91" t="s">
        <v>6473</v>
      </c>
      <c r="BC6422" s="91" t="s">
        <v>10222</v>
      </c>
      <c r="BD6422" s="423" t="s">
        <v>1301</v>
      </c>
    </row>
    <row r="6423" spans="53:56" ht="15" x14ac:dyDescent="0.25">
      <c r="BA6423" s="90" t="s">
        <v>10314</v>
      </c>
      <c r="BB6423" s="90" t="s">
        <v>6473</v>
      </c>
      <c r="BC6423" s="90" t="s">
        <v>10308</v>
      </c>
      <c r="BD6423" s="423" t="s">
        <v>1301</v>
      </c>
    </row>
    <row r="6424" spans="53:56" ht="15" x14ac:dyDescent="0.25">
      <c r="BA6424" s="91" t="s">
        <v>10315</v>
      </c>
      <c r="BB6424" s="91" t="s">
        <v>6473</v>
      </c>
      <c r="BC6424" s="91" t="s">
        <v>10308</v>
      </c>
      <c r="BD6424" s="423" t="s">
        <v>1301</v>
      </c>
    </row>
    <row r="6425" spans="53:56" ht="15" x14ac:dyDescent="0.25">
      <c r="BA6425" s="90" t="s">
        <v>10316</v>
      </c>
      <c r="BB6425" s="90" t="s">
        <v>6473</v>
      </c>
      <c r="BC6425" s="90" t="s">
        <v>10099</v>
      </c>
      <c r="BD6425" s="423" t="s">
        <v>1301</v>
      </c>
    </row>
    <row r="6426" spans="53:56" ht="15" x14ac:dyDescent="0.25">
      <c r="BA6426" s="91" t="s">
        <v>10317</v>
      </c>
      <c r="BB6426" s="91" t="s">
        <v>6473</v>
      </c>
      <c r="BC6426" s="91" t="s">
        <v>10099</v>
      </c>
      <c r="BD6426" s="423" t="s">
        <v>1301</v>
      </c>
    </row>
    <row r="6427" spans="53:56" ht="15" x14ac:dyDescent="0.25">
      <c r="BA6427" s="90" t="s">
        <v>10318</v>
      </c>
      <c r="BB6427" s="90" t="s">
        <v>6473</v>
      </c>
      <c r="BC6427" s="90" t="s">
        <v>10308</v>
      </c>
      <c r="BD6427" s="423" t="s">
        <v>1301</v>
      </c>
    </row>
    <row r="6428" spans="53:56" ht="15" x14ac:dyDescent="0.25">
      <c r="BA6428" s="91" t="s">
        <v>10319</v>
      </c>
      <c r="BB6428" s="91" t="s">
        <v>6473</v>
      </c>
      <c r="BC6428" s="91" t="s">
        <v>10185</v>
      </c>
      <c r="BD6428" s="423" t="s">
        <v>1301</v>
      </c>
    </row>
    <row r="6429" spans="53:56" ht="15" x14ac:dyDescent="0.25">
      <c r="BA6429" s="90" t="s">
        <v>10320</v>
      </c>
      <c r="BB6429" s="90" t="s">
        <v>6473</v>
      </c>
      <c r="BC6429" s="90" t="s">
        <v>10222</v>
      </c>
      <c r="BD6429" s="423" t="s">
        <v>1301</v>
      </c>
    </row>
    <row r="6430" spans="53:56" ht="15" x14ac:dyDescent="0.25">
      <c r="BA6430" s="91" t="s">
        <v>10321</v>
      </c>
      <c r="BB6430" s="91" t="s">
        <v>6473</v>
      </c>
      <c r="BC6430" s="91" t="s">
        <v>10222</v>
      </c>
      <c r="BD6430" s="423" t="s">
        <v>1301</v>
      </c>
    </row>
    <row r="6431" spans="53:56" ht="15" x14ac:dyDescent="0.25">
      <c r="BA6431" s="90" t="s">
        <v>10322</v>
      </c>
      <c r="BB6431" s="90" t="s">
        <v>6473</v>
      </c>
      <c r="BC6431" s="90" t="s">
        <v>6117</v>
      </c>
      <c r="BD6431" s="423" t="s">
        <v>1301</v>
      </c>
    </row>
    <row r="6432" spans="53:56" ht="15" x14ac:dyDescent="0.25">
      <c r="BA6432" s="91" t="s">
        <v>10323</v>
      </c>
      <c r="BB6432" s="91" t="s">
        <v>6473</v>
      </c>
      <c r="BC6432" s="91" t="s">
        <v>10185</v>
      </c>
      <c r="BD6432" s="423" t="s">
        <v>1301</v>
      </c>
    </row>
    <row r="6433" spans="53:56" ht="15" x14ac:dyDescent="0.25">
      <c r="BA6433" s="90" t="s">
        <v>10324</v>
      </c>
      <c r="BB6433" s="90" t="s">
        <v>6473</v>
      </c>
      <c r="BC6433" s="90" t="s">
        <v>10185</v>
      </c>
      <c r="BD6433" s="423" t="s">
        <v>1301</v>
      </c>
    </row>
    <row r="6434" spans="53:56" ht="15" x14ac:dyDescent="0.25">
      <c r="BA6434" s="91" t="s">
        <v>10325</v>
      </c>
      <c r="BB6434" s="91" t="s">
        <v>6473</v>
      </c>
      <c r="BC6434" s="91" t="s">
        <v>10326</v>
      </c>
      <c r="BD6434" s="423" t="s">
        <v>1301</v>
      </c>
    </row>
    <row r="6435" spans="53:56" ht="15" x14ac:dyDescent="0.25">
      <c r="BA6435" s="90" t="s">
        <v>10327</v>
      </c>
      <c r="BB6435" s="90" t="s">
        <v>6473</v>
      </c>
      <c r="BC6435" s="90" t="s">
        <v>10185</v>
      </c>
      <c r="BD6435" s="423" t="s">
        <v>1301</v>
      </c>
    </row>
    <row r="6436" spans="53:56" ht="15" x14ac:dyDescent="0.25">
      <c r="BA6436" s="91" t="s">
        <v>10328</v>
      </c>
      <c r="BB6436" s="91" t="s">
        <v>6473</v>
      </c>
      <c r="BC6436" s="91" t="s">
        <v>10222</v>
      </c>
      <c r="BD6436" s="423" t="s">
        <v>1301</v>
      </c>
    </row>
    <row r="6437" spans="53:56" ht="15" x14ac:dyDescent="0.25">
      <c r="BA6437" s="90" t="s">
        <v>10329</v>
      </c>
      <c r="BB6437" s="90" t="s">
        <v>6473</v>
      </c>
      <c r="BC6437" s="90" t="s">
        <v>6117</v>
      </c>
      <c r="BD6437" s="423" t="s">
        <v>1301</v>
      </c>
    </row>
    <row r="6438" spans="53:56" ht="15" x14ac:dyDescent="0.25">
      <c r="BA6438" s="91" t="s">
        <v>10330</v>
      </c>
      <c r="BB6438" s="91" t="s">
        <v>6473</v>
      </c>
      <c r="BC6438" s="91" t="s">
        <v>10308</v>
      </c>
      <c r="BD6438" s="423" t="s">
        <v>1301</v>
      </c>
    </row>
    <row r="6439" spans="53:56" ht="15" x14ac:dyDescent="0.25">
      <c r="BA6439" s="90" t="s">
        <v>10331</v>
      </c>
      <c r="BB6439" s="90" t="s">
        <v>6473</v>
      </c>
      <c r="BC6439" s="90" t="s">
        <v>10308</v>
      </c>
      <c r="BD6439" s="423" t="s">
        <v>1301</v>
      </c>
    </row>
    <row r="6440" spans="53:56" ht="15" x14ac:dyDescent="0.25">
      <c r="BA6440" s="91" t="s">
        <v>10332</v>
      </c>
      <c r="BB6440" s="91" t="s">
        <v>6473</v>
      </c>
      <c r="BC6440" s="91" t="s">
        <v>10308</v>
      </c>
      <c r="BD6440" s="423" t="s">
        <v>1301</v>
      </c>
    </row>
    <row r="6441" spans="53:56" ht="15" x14ac:dyDescent="0.25">
      <c r="BA6441" s="90" t="s">
        <v>10333</v>
      </c>
      <c r="BB6441" s="90" t="s">
        <v>6473</v>
      </c>
      <c r="BC6441" s="90" t="s">
        <v>10308</v>
      </c>
      <c r="BD6441" s="423" t="s">
        <v>1301</v>
      </c>
    </row>
    <row r="6442" spans="53:56" ht="15" x14ac:dyDescent="0.25">
      <c r="BA6442" s="91" t="s">
        <v>10334</v>
      </c>
      <c r="BB6442" s="91" t="s">
        <v>6473</v>
      </c>
      <c r="BC6442" s="91" t="s">
        <v>6117</v>
      </c>
      <c r="BD6442" s="423" t="s">
        <v>1301</v>
      </c>
    </row>
    <row r="6443" spans="53:56" ht="15" x14ac:dyDescent="0.25">
      <c r="BA6443" s="90" t="s">
        <v>10335</v>
      </c>
      <c r="BB6443" s="90" t="s">
        <v>6473</v>
      </c>
      <c r="BC6443" s="90" t="s">
        <v>10308</v>
      </c>
      <c r="BD6443" s="423" t="s">
        <v>1301</v>
      </c>
    </row>
    <row r="6444" spans="53:56" ht="15" x14ac:dyDescent="0.25">
      <c r="BA6444" s="91" t="s">
        <v>10336</v>
      </c>
      <c r="BB6444" s="91" t="s">
        <v>6473</v>
      </c>
      <c r="BC6444" s="91" t="s">
        <v>6117</v>
      </c>
      <c r="BD6444" s="423" t="s">
        <v>1301</v>
      </c>
    </row>
    <row r="6445" spans="53:56" ht="15" x14ac:dyDescent="0.25">
      <c r="BA6445" s="90" t="s">
        <v>10337</v>
      </c>
      <c r="BB6445" s="90" t="s">
        <v>6473</v>
      </c>
      <c r="BC6445" s="90" t="s">
        <v>6117</v>
      </c>
      <c r="BD6445" s="423" t="s">
        <v>1301</v>
      </c>
    </row>
    <row r="6446" spans="53:56" ht="15" x14ac:dyDescent="0.25">
      <c r="BA6446" s="91" t="s">
        <v>10338</v>
      </c>
      <c r="BB6446" s="91" t="s">
        <v>6473</v>
      </c>
      <c r="BC6446" s="91" t="s">
        <v>6117</v>
      </c>
      <c r="BD6446" s="423" t="s">
        <v>1301</v>
      </c>
    </row>
    <row r="6447" spans="53:56" ht="15" x14ac:dyDescent="0.25">
      <c r="BA6447" s="90" t="s">
        <v>10339</v>
      </c>
      <c r="BB6447" s="90" t="s">
        <v>6473</v>
      </c>
      <c r="BC6447" s="90" t="s">
        <v>6117</v>
      </c>
      <c r="BD6447" s="423" t="s">
        <v>1301</v>
      </c>
    </row>
    <row r="6448" spans="53:56" ht="15" x14ac:dyDescent="0.25">
      <c r="BA6448" s="91" t="s">
        <v>10340</v>
      </c>
      <c r="BB6448" s="91" t="s">
        <v>6473</v>
      </c>
      <c r="BC6448" s="91" t="s">
        <v>10099</v>
      </c>
      <c r="BD6448" s="423" t="s">
        <v>1301</v>
      </c>
    </row>
    <row r="6449" spans="53:56" ht="15" x14ac:dyDescent="0.25">
      <c r="BA6449" s="90" t="s">
        <v>10341</v>
      </c>
      <c r="BB6449" s="90" t="s">
        <v>6473</v>
      </c>
      <c r="BC6449" s="90" t="s">
        <v>10222</v>
      </c>
      <c r="BD6449" s="423" t="s">
        <v>1301</v>
      </c>
    </row>
    <row r="6450" spans="53:56" ht="15" x14ac:dyDescent="0.25">
      <c r="BA6450" s="91" t="s">
        <v>10342</v>
      </c>
      <c r="BB6450" s="91" t="s">
        <v>6473</v>
      </c>
      <c r="BC6450" s="91" t="s">
        <v>10222</v>
      </c>
      <c r="BD6450" s="423" t="s">
        <v>1301</v>
      </c>
    </row>
    <row r="6451" spans="53:56" ht="15" x14ac:dyDescent="0.25">
      <c r="BA6451" s="90" t="s">
        <v>10343</v>
      </c>
      <c r="BB6451" s="90" t="s">
        <v>6473</v>
      </c>
      <c r="BC6451" s="90" t="s">
        <v>10185</v>
      </c>
      <c r="BD6451" s="423" t="s">
        <v>1301</v>
      </c>
    </row>
    <row r="6452" spans="53:56" ht="15" x14ac:dyDescent="0.25">
      <c r="BA6452" s="91" t="s">
        <v>10344</v>
      </c>
      <c r="BB6452" s="91" t="s">
        <v>6473</v>
      </c>
      <c r="BC6452" s="91" t="s">
        <v>10308</v>
      </c>
      <c r="BD6452" s="423" t="s">
        <v>1301</v>
      </c>
    </row>
    <row r="6453" spans="53:56" ht="15" x14ac:dyDescent="0.25">
      <c r="BA6453" s="91" t="s">
        <v>10345</v>
      </c>
      <c r="BB6453" s="91" t="s">
        <v>6473</v>
      </c>
      <c r="BC6453" s="91" t="s">
        <v>10308</v>
      </c>
      <c r="BD6453" s="423" t="s">
        <v>1301</v>
      </c>
    </row>
    <row r="6454" spans="53:56" ht="15" x14ac:dyDescent="0.25">
      <c r="BA6454" s="90" t="s">
        <v>10346</v>
      </c>
      <c r="BB6454" s="90" t="s">
        <v>6473</v>
      </c>
      <c r="BC6454" s="90" t="s">
        <v>6117</v>
      </c>
      <c r="BD6454" s="423" t="s">
        <v>1301</v>
      </c>
    </row>
    <row r="6455" spans="53:56" ht="15" x14ac:dyDescent="0.25">
      <c r="BA6455" s="91" t="s">
        <v>10347</v>
      </c>
      <c r="BB6455" s="91" t="s">
        <v>6473</v>
      </c>
      <c r="BC6455" s="91" t="s">
        <v>6117</v>
      </c>
      <c r="BD6455" s="423" t="s">
        <v>1301</v>
      </c>
    </row>
    <row r="6456" spans="53:56" ht="15" x14ac:dyDescent="0.25">
      <c r="BA6456" s="90" t="s">
        <v>10348</v>
      </c>
      <c r="BB6456" s="90" t="s">
        <v>6473</v>
      </c>
      <c r="BC6456" s="90" t="s">
        <v>6117</v>
      </c>
      <c r="BD6456" s="423" t="s">
        <v>1301</v>
      </c>
    </row>
    <row r="6457" spans="53:56" ht="15" x14ac:dyDescent="0.25">
      <c r="BA6457" s="91" t="s">
        <v>10349</v>
      </c>
      <c r="BB6457" s="91" t="s">
        <v>6473</v>
      </c>
      <c r="BC6457" s="91" t="s">
        <v>6117</v>
      </c>
      <c r="BD6457" s="423" t="s">
        <v>1301</v>
      </c>
    </row>
    <row r="6458" spans="53:56" ht="15" x14ac:dyDescent="0.25">
      <c r="BA6458" s="90" t="s">
        <v>10350</v>
      </c>
      <c r="BB6458" s="90" t="s">
        <v>6473</v>
      </c>
      <c r="BC6458" s="90" t="s">
        <v>6117</v>
      </c>
      <c r="BD6458" s="423" t="s">
        <v>1301</v>
      </c>
    </row>
    <row r="6459" spans="53:56" ht="15" x14ac:dyDescent="0.25">
      <c r="BA6459" s="91" t="s">
        <v>10351</v>
      </c>
      <c r="BB6459" s="91" t="s">
        <v>6473</v>
      </c>
      <c r="BC6459" s="91" t="s">
        <v>10099</v>
      </c>
      <c r="BD6459" s="423" t="s">
        <v>1301</v>
      </c>
    </row>
    <row r="6460" spans="53:56" ht="15" x14ac:dyDescent="0.25">
      <c r="BA6460" s="90" t="s">
        <v>10352</v>
      </c>
      <c r="BB6460" s="90" t="s">
        <v>6473</v>
      </c>
      <c r="BC6460" s="90" t="s">
        <v>6117</v>
      </c>
      <c r="BD6460" s="423" t="s">
        <v>1301</v>
      </c>
    </row>
    <row r="6461" spans="53:56" ht="15" x14ac:dyDescent="0.25">
      <c r="BA6461" s="91" t="s">
        <v>10353</v>
      </c>
      <c r="BB6461" s="91" t="s">
        <v>6473</v>
      </c>
      <c r="BC6461" s="91" t="s">
        <v>10308</v>
      </c>
      <c r="BD6461" s="423" t="s">
        <v>1301</v>
      </c>
    </row>
    <row r="6462" spans="53:56" ht="15" x14ac:dyDescent="0.25">
      <c r="BA6462" s="90" t="s">
        <v>10354</v>
      </c>
      <c r="BB6462" s="90" t="s">
        <v>6473</v>
      </c>
      <c r="BC6462" s="90" t="s">
        <v>10308</v>
      </c>
      <c r="BD6462" s="423" t="s">
        <v>1301</v>
      </c>
    </row>
    <row r="6463" spans="53:56" ht="15" x14ac:dyDescent="0.25">
      <c r="BA6463" s="91" t="s">
        <v>10355</v>
      </c>
      <c r="BB6463" s="91" t="s">
        <v>6473</v>
      </c>
      <c r="BC6463" s="91" t="s">
        <v>10308</v>
      </c>
      <c r="BD6463" s="423" t="s">
        <v>1301</v>
      </c>
    </row>
    <row r="6464" spans="53:56" ht="15" x14ac:dyDescent="0.25">
      <c r="BA6464" s="90" t="s">
        <v>10356</v>
      </c>
      <c r="BB6464" s="90" t="s">
        <v>6473</v>
      </c>
      <c r="BC6464" s="90" t="s">
        <v>10185</v>
      </c>
      <c r="BD6464" s="423" t="s">
        <v>1301</v>
      </c>
    </row>
    <row r="6465" spans="53:56" ht="15" x14ac:dyDescent="0.25">
      <c r="BA6465" s="91" t="s">
        <v>10357</v>
      </c>
      <c r="BB6465" s="91" t="s">
        <v>6473</v>
      </c>
      <c r="BC6465" s="91" t="s">
        <v>10222</v>
      </c>
      <c r="BD6465" s="423" t="s">
        <v>1301</v>
      </c>
    </row>
    <row r="6466" spans="53:56" ht="15" x14ac:dyDescent="0.25">
      <c r="BA6466" s="90" t="s">
        <v>10358</v>
      </c>
      <c r="BB6466" s="90" t="s">
        <v>6473</v>
      </c>
      <c r="BC6466" s="90" t="s">
        <v>9066</v>
      </c>
      <c r="BD6466" s="423" t="s">
        <v>1301</v>
      </c>
    </row>
    <row r="6467" spans="53:56" ht="15" x14ac:dyDescent="0.25">
      <c r="BA6467" s="90" t="s">
        <v>10359</v>
      </c>
      <c r="BB6467" s="90" t="s">
        <v>6473</v>
      </c>
      <c r="BC6467" s="90" t="s">
        <v>6117</v>
      </c>
      <c r="BD6467" s="423" t="s">
        <v>1301</v>
      </c>
    </row>
    <row r="6468" spans="53:56" ht="15" x14ac:dyDescent="0.25">
      <c r="BA6468" s="91" t="s">
        <v>10360</v>
      </c>
      <c r="BB6468" s="91" t="s">
        <v>6473</v>
      </c>
      <c r="BC6468" s="91" t="s">
        <v>10222</v>
      </c>
      <c r="BD6468" s="423" t="s">
        <v>1301</v>
      </c>
    </row>
    <row r="6469" spans="53:56" ht="15" x14ac:dyDescent="0.25">
      <c r="BA6469" s="90" t="s">
        <v>10361</v>
      </c>
      <c r="BB6469" s="90" t="s">
        <v>6473</v>
      </c>
      <c r="BC6469" s="90" t="s">
        <v>10222</v>
      </c>
      <c r="BD6469" s="423" t="s">
        <v>1301</v>
      </c>
    </row>
    <row r="6470" spans="53:56" ht="15" x14ac:dyDescent="0.25">
      <c r="BA6470" s="91" t="s">
        <v>10362</v>
      </c>
      <c r="BB6470" s="91" t="s">
        <v>6473</v>
      </c>
      <c r="BC6470" s="91" t="s">
        <v>6117</v>
      </c>
      <c r="BD6470" s="423" t="s">
        <v>1301</v>
      </c>
    </row>
    <row r="6471" spans="53:56" ht="15" x14ac:dyDescent="0.25">
      <c r="BA6471" s="90" t="s">
        <v>10363</v>
      </c>
      <c r="BB6471" s="90" t="s">
        <v>6473</v>
      </c>
      <c r="BC6471" s="90" t="s">
        <v>10222</v>
      </c>
      <c r="BD6471" s="423" t="s">
        <v>1301</v>
      </c>
    </row>
    <row r="6472" spans="53:56" ht="15" x14ac:dyDescent="0.25">
      <c r="BA6472" s="91" t="s">
        <v>10364</v>
      </c>
      <c r="BB6472" s="91" t="s">
        <v>6473</v>
      </c>
      <c r="BC6472" s="91" t="s">
        <v>9066</v>
      </c>
      <c r="BD6472" s="423" t="s">
        <v>1301</v>
      </c>
    </row>
    <row r="6473" spans="53:56" ht="15" x14ac:dyDescent="0.25">
      <c r="BA6473" s="91" t="s">
        <v>10365</v>
      </c>
      <c r="BB6473" s="91" t="s">
        <v>6473</v>
      </c>
      <c r="BC6473" s="91" t="s">
        <v>9066</v>
      </c>
      <c r="BD6473" s="423" t="s">
        <v>1301</v>
      </c>
    </row>
    <row r="6474" spans="53:56" ht="15" x14ac:dyDescent="0.25">
      <c r="BA6474" s="90" t="s">
        <v>10366</v>
      </c>
      <c r="BB6474" s="90" t="s">
        <v>6473</v>
      </c>
      <c r="BC6474" s="90" t="s">
        <v>9066</v>
      </c>
      <c r="BD6474" s="423" t="s">
        <v>1301</v>
      </c>
    </row>
    <row r="6475" spans="53:56" ht="15" x14ac:dyDescent="0.25">
      <c r="BA6475" s="91" t="s">
        <v>10367</v>
      </c>
      <c r="BB6475" s="91" t="s">
        <v>6473</v>
      </c>
      <c r="BC6475" s="91" t="s">
        <v>9066</v>
      </c>
      <c r="BD6475" s="423" t="s">
        <v>1301</v>
      </c>
    </row>
    <row r="6476" spans="53:56" ht="15" x14ac:dyDescent="0.25">
      <c r="BA6476" s="90" t="s">
        <v>10368</v>
      </c>
      <c r="BB6476" s="90" t="s">
        <v>6473</v>
      </c>
      <c r="BC6476" s="90" t="s">
        <v>9066</v>
      </c>
      <c r="BD6476" s="423" t="s">
        <v>1301</v>
      </c>
    </row>
    <row r="6477" spans="53:56" ht="15" x14ac:dyDescent="0.25">
      <c r="BA6477" s="90" t="s">
        <v>10369</v>
      </c>
      <c r="BB6477" s="90" t="s">
        <v>6473</v>
      </c>
      <c r="BC6477" s="90" t="s">
        <v>9066</v>
      </c>
      <c r="BD6477" s="423" t="s">
        <v>1301</v>
      </c>
    </row>
    <row r="6478" spans="53:56" ht="15" x14ac:dyDescent="0.25">
      <c r="BA6478" s="91" t="s">
        <v>10370</v>
      </c>
      <c r="BB6478" s="91" t="s">
        <v>6473</v>
      </c>
      <c r="BC6478" s="91" t="s">
        <v>6117</v>
      </c>
      <c r="BD6478" s="423" t="s">
        <v>1301</v>
      </c>
    </row>
    <row r="6479" spans="53:56" ht="15" x14ac:dyDescent="0.25">
      <c r="BA6479" s="90" t="s">
        <v>10371</v>
      </c>
      <c r="BB6479" s="90" t="s">
        <v>6473</v>
      </c>
      <c r="BC6479" s="90" t="s">
        <v>9066</v>
      </c>
      <c r="BD6479" s="423" t="s">
        <v>1301</v>
      </c>
    </row>
    <row r="6480" spans="53:56" ht="15" x14ac:dyDescent="0.25">
      <c r="BA6480" s="91" t="s">
        <v>10372</v>
      </c>
      <c r="BB6480" s="91" t="s">
        <v>6473</v>
      </c>
      <c r="BC6480" s="91" t="s">
        <v>6117</v>
      </c>
      <c r="BD6480" s="423" t="s">
        <v>1301</v>
      </c>
    </row>
    <row r="6481" spans="53:56" ht="15" x14ac:dyDescent="0.25">
      <c r="BA6481" s="91" t="s">
        <v>10373</v>
      </c>
      <c r="BB6481" s="91" t="s">
        <v>6473</v>
      </c>
      <c r="BC6481" s="91" t="s">
        <v>9066</v>
      </c>
      <c r="BD6481" s="423" t="s">
        <v>1301</v>
      </c>
    </row>
    <row r="6482" spans="53:56" ht="15" x14ac:dyDescent="0.25">
      <c r="BA6482" s="90" t="s">
        <v>10374</v>
      </c>
      <c r="BB6482" s="90" t="s">
        <v>6473</v>
      </c>
      <c r="BC6482" s="90" t="s">
        <v>10222</v>
      </c>
      <c r="BD6482" s="423" t="s">
        <v>1301</v>
      </c>
    </row>
    <row r="6483" spans="53:56" ht="15" x14ac:dyDescent="0.25">
      <c r="BA6483" s="91" t="s">
        <v>10375</v>
      </c>
      <c r="BB6483" s="91" t="s">
        <v>6473</v>
      </c>
      <c r="BC6483" s="91" t="s">
        <v>9066</v>
      </c>
      <c r="BD6483" s="423" t="s">
        <v>1301</v>
      </c>
    </row>
    <row r="6484" spans="53:56" ht="15" x14ac:dyDescent="0.25">
      <c r="BA6484" s="90" t="s">
        <v>10376</v>
      </c>
      <c r="BB6484" s="90" t="s">
        <v>6473</v>
      </c>
      <c r="BC6484" s="90" t="s">
        <v>10222</v>
      </c>
      <c r="BD6484" s="423" t="s">
        <v>1301</v>
      </c>
    </row>
    <row r="6485" spans="53:56" ht="15" x14ac:dyDescent="0.25">
      <c r="BA6485" s="90" t="s">
        <v>10377</v>
      </c>
      <c r="BB6485" s="90" t="s">
        <v>6473</v>
      </c>
      <c r="BC6485" s="90" t="s">
        <v>9066</v>
      </c>
      <c r="BD6485" s="423" t="s">
        <v>1301</v>
      </c>
    </row>
    <row r="6486" spans="53:56" ht="15" x14ac:dyDescent="0.25">
      <c r="BA6486" s="91" t="s">
        <v>10378</v>
      </c>
      <c r="BB6486" s="91" t="s">
        <v>6473</v>
      </c>
      <c r="BC6486" s="91" t="s">
        <v>9066</v>
      </c>
      <c r="BD6486" s="423" t="s">
        <v>1301</v>
      </c>
    </row>
    <row r="6487" spans="53:56" ht="15" x14ac:dyDescent="0.25">
      <c r="BA6487" s="90" t="s">
        <v>10379</v>
      </c>
      <c r="BB6487" s="90" t="s">
        <v>6473</v>
      </c>
      <c r="BC6487" s="90" t="s">
        <v>9066</v>
      </c>
      <c r="BD6487" s="423" t="s">
        <v>1301</v>
      </c>
    </row>
    <row r="6488" spans="53:56" ht="15" x14ac:dyDescent="0.25">
      <c r="BA6488" s="91" t="s">
        <v>10380</v>
      </c>
      <c r="BB6488" s="91" t="s">
        <v>6473</v>
      </c>
      <c r="BC6488" s="91" t="s">
        <v>9066</v>
      </c>
      <c r="BD6488" s="423" t="s">
        <v>1301</v>
      </c>
    </row>
    <row r="6489" spans="53:56" ht="15" x14ac:dyDescent="0.25">
      <c r="BA6489" s="91" t="s">
        <v>10381</v>
      </c>
      <c r="BB6489" s="91" t="s">
        <v>6473</v>
      </c>
      <c r="BC6489" s="91" t="s">
        <v>10222</v>
      </c>
      <c r="BD6489" s="423" t="s">
        <v>1301</v>
      </c>
    </row>
    <row r="6490" spans="53:56" ht="15" x14ac:dyDescent="0.25">
      <c r="BA6490" s="90" t="s">
        <v>10382</v>
      </c>
      <c r="BB6490" s="90" t="s">
        <v>6473</v>
      </c>
      <c r="BC6490" s="90" t="s">
        <v>10222</v>
      </c>
      <c r="BD6490" s="423" t="s">
        <v>1301</v>
      </c>
    </row>
    <row r="6491" spans="53:56" ht="15" x14ac:dyDescent="0.25">
      <c r="BA6491" s="91" t="s">
        <v>10383</v>
      </c>
      <c r="BB6491" s="91" t="s">
        <v>6473</v>
      </c>
      <c r="BC6491" s="91" t="s">
        <v>10222</v>
      </c>
      <c r="BD6491" s="423" t="s">
        <v>1301</v>
      </c>
    </row>
    <row r="6492" spans="53:56" ht="15" x14ac:dyDescent="0.25">
      <c r="BA6492" s="90" t="s">
        <v>10384</v>
      </c>
      <c r="BB6492" s="90" t="s">
        <v>6473</v>
      </c>
      <c r="BC6492" s="90" t="s">
        <v>10222</v>
      </c>
      <c r="BD6492" s="423" t="s">
        <v>1301</v>
      </c>
    </row>
    <row r="6493" spans="53:56" ht="15" x14ac:dyDescent="0.25">
      <c r="BA6493" s="90" t="s">
        <v>10385</v>
      </c>
      <c r="BB6493" s="90" t="s">
        <v>6473</v>
      </c>
      <c r="BC6493" s="90" t="s">
        <v>6117</v>
      </c>
      <c r="BD6493" s="423" t="s">
        <v>1301</v>
      </c>
    </row>
    <row r="6494" spans="53:56" ht="15" x14ac:dyDescent="0.25">
      <c r="BA6494" s="91" t="s">
        <v>10386</v>
      </c>
      <c r="BB6494" s="91" t="s">
        <v>6473</v>
      </c>
      <c r="BC6494" s="91" t="s">
        <v>9066</v>
      </c>
      <c r="BD6494" s="423" t="s">
        <v>1301</v>
      </c>
    </row>
    <row r="6495" spans="53:56" ht="15" x14ac:dyDescent="0.25">
      <c r="BA6495" s="90" t="s">
        <v>10387</v>
      </c>
      <c r="BB6495" s="90" t="s">
        <v>6473</v>
      </c>
      <c r="BC6495" s="90" t="s">
        <v>10222</v>
      </c>
      <c r="BD6495" s="423" t="s">
        <v>1301</v>
      </c>
    </row>
    <row r="6496" spans="53:56" ht="15" x14ac:dyDescent="0.25">
      <c r="BA6496" s="91" t="s">
        <v>10388</v>
      </c>
      <c r="BB6496" s="91" t="s">
        <v>6473</v>
      </c>
      <c r="BC6496" s="91" t="s">
        <v>9066</v>
      </c>
      <c r="BD6496" s="423" t="s">
        <v>1301</v>
      </c>
    </row>
    <row r="6497" spans="53:56" ht="15" x14ac:dyDescent="0.25">
      <c r="BA6497" s="91" t="s">
        <v>10389</v>
      </c>
      <c r="BB6497" s="91" t="s">
        <v>6473</v>
      </c>
      <c r="BC6497" s="91" t="s">
        <v>9066</v>
      </c>
      <c r="BD6497" s="423" t="s">
        <v>1301</v>
      </c>
    </row>
    <row r="6498" spans="53:56" ht="15" x14ac:dyDescent="0.25">
      <c r="BA6498" s="90" t="s">
        <v>10390</v>
      </c>
      <c r="BB6498" s="90" t="s">
        <v>6473</v>
      </c>
      <c r="BC6498" s="90" t="s">
        <v>9066</v>
      </c>
      <c r="BD6498" s="423" t="s">
        <v>1301</v>
      </c>
    </row>
    <row r="6499" spans="53:56" ht="15" x14ac:dyDescent="0.25">
      <c r="BA6499" s="91" t="s">
        <v>10391</v>
      </c>
      <c r="BB6499" s="91" t="s">
        <v>6473</v>
      </c>
      <c r="BC6499" s="91" t="s">
        <v>9066</v>
      </c>
      <c r="BD6499" s="423" t="s">
        <v>1301</v>
      </c>
    </row>
    <row r="6500" spans="53:56" ht="15" x14ac:dyDescent="0.25">
      <c r="BA6500" s="90" t="s">
        <v>10392</v>
      </c>
      <c r="BB6500" s="90" t="s">
        <v>6473</v>
      </c>
      <c r="BC6500" s="90" t="s">
        <v>9066</v>
      </c>
      <c r="BD6500" s="423" t="s">
        <v>1301</v>
      </c>
    </row>
    <row r="6501" spans="53:56" ht="15" x14ac:dyDescent="0.25">
      <c r="BA6501" s="90" t="s">
        <v>10393</v>
      </c>
      <c r="BB6501" s="90" t="s">
        <v>6473</v>
      </c>
      <c r="BC6501" s="90" t="s">
        <v>9066</v>
      </c>
      <c r="BD6501" s="423" t="s">
        <v>1301</v>
      </c>
    </row>
    <row r="6502" spans="53:56" ht="15" x14ac:dyDescent="0.25">
      <c r="BA6502" s="91" t="s">
        <v>10394</v>
      </c>
      <c r="BB6502" s="91" t="s">
        <v>6473</v>
      </c>
      <c r="BC6502" s="91" t="s">
        <v>9066</v>
      </c>
      <c r="BD6502" s="423" t="s">
        <v>1301</v>
      </c>
    </row>
    <row r="6503" spans="53:56" ht="15" x14ac:dyDescent="0.25">
      <c r="BA6503" s="90" t="s">
        <v>10395</v>
      </c>
      <c r="BB6503" s="90" t="s">
        <v>6473</v>
      </c>
      <c r="BC6503" s="90" t="s">
        <v>9066</v>
      </c>
      <c r="BD6503" s="423" t="s">
        <v>1301</v>
      </c>
    </row>
    <row r="6504" spans="53:56" ht="15" x14ac:dyDescent="0.25">
      <c r="BA6504" s="91" t="s">
        <v>10396</v>
      </c>
      <c r="BB6504" s="91" t="s">
        <v>6473</v>
      </c>
      <c r="BC6504" s="91" t="s">
        <v>9066</v>
      </c>
      <c r="BD6504" s="423" t="s">
        <v>1301</v>
      </c>
    </row>
    <row r="6505" spans="53:56" ht="15" x14ac:dyDescent="0.25">
      <c r="BA6505" s="90" t="s">
        <v>10397</v>
      </c>
      <c r="BB6505" s="90" t="s">
        <v>6473</v>
      </c>
      <c r="BC6505" s="90" t="s">
        <v>9066</v>
      </c>
      <c r="BD6505" s="423" t="s">
        <v>1301</v>
      </c>
    </row>
    <row r="6506" spans="53:56" ht="15" x14ac:dyDescent="0.25">
      <c r="BA6506" s="91" t="s">
        <v>10398</v>
      </c>
      <c r="BB6506" s="91" t="s">
        <v>6473</v>
      </c>
      <c r="BC6506" s="91" t="s">
        <v>9066</v>
      </c>
      <c r="BD6506" s="423" t="s">
        <v>1301</v>
      </c>
    </row>
    <row r="6507" spans="53:56" ht="15" x14ac:dyDescent="0.25">
      <c r="BA6507" s="91" t="s">
        <v>10399</v>
      </c>
      <c r="BB6507" s="91" t="s">
        <v>6473</v>
      </c>
      <c r="BC6507" s="91" t="s">
        <v>9066</v>
      </c>
      <c r="BD6507" s="423" t="s">
        <v>1301</v>
      </c>
    </row>
    <row r="6508" spans="53:56" ht="15" x14ac:dyDescent="0.25">
      <c r="BA6508" s="90" t="s">
        <v>10400</v>
      </c>
      <c r="BB6508" s="90" t="s">
        <v>6473</v>
      </c>
      <c r="BC6508" s="90" t="s">
        <v>9066</v>
      </c>
      <c r="BD6508" s="423" t="s">
        <v>1301</v>
      </c>
    </row>
    <row r="6509" spans="53:56" ht="15" x14ac:dyDescent="0.25">
      <c r="BA6509" s="91" t="s">
        <v>10401</v>
      </c>
      <c r="BB6509" s="91" t="s">
        <v>6473</v>
      </c>
      <c r="BC6509" s="91" t="s">
        <v>9066</v>
      </c>
      <c r="BD6509" s="423" t="s">
        <v>1301</v>
      </c>
    </row>
    <row r="6510" spans="53:56" ht="15" x14ac:dyDescent="0.25">
      <c r="BA6510" s="90" t="s">
        <v>10402</v>
      </c>
      <c r="BB6510" s="90" t="s">
        <v>6473</v>
      </c>
      <c r="BC6510" s="90" t="s">
        <v>9066</v>
      </c>
      <c r="BD6510" s="423" t="s">
        <v>1301</v>
      </c>
    </row>
    <row r="6511" spans="53:56" ht="15" x14ac:dyDescent="0.25">
      <c r="BA6511" s="90" t="s">
        <v>10403</v>
      </c>
      <c r="BB6511" s="90" t="s">
        <v>6473</v>
      </c>
      <c r="BC6511" s="90" t="s">
        <v>9066</v>
      </c>
      <c r="BD6511" s="423" t="s">
        <v>1301</v>
      </c>
    </row>
    <row r="6512" spans="53:56" ht="15" x14ac:dyDescent="0.25">
      <c r="BA6512" s="91" t="s">
        <v>10404</v>
      </c>
      <c r="BB6512" s="91" t="s">
        <v>6473</v>
      </c>
      <c r="BC6512" s="91" t="s">
        <v>9066</v>
      </c>
      <c r="BD6512" s="423" t="s">
        <v>1301</v>
      </c>
    </row>
    <row r="6513" spans="53:56" ht="15" x14ac:dyDescent="0.25">
      <c r="BA6513" s="90" t="s">
        <v>10405</v>
      </c>
      <c r="BB6513" s="90" t="s">
        <v>6473</v>
      </c>
      <c r="BC6513" s="90" t="s">
        <v>9066</v>
      </c>
      <c r="BD6513" s="423" t="s">
        <v>1301</v>
      </c>
    </row>
    <row r="6514" spans="53:56" ht="15" x14ac:dyDescent="0.25">
      <c r="BA6514" s="91" t="s">
        <v>10406</v>
      </c>
      <c r="BB6514" s="91" t="s">
        <v>6473</v>
      </c>
      <c r="BC6514" s="91" t="s">
        <v>9066</v>
      </c>
      <c r="BD6514" s="423" t="s">
        <v>1301</v>
      </c>
    </row>
    <row r="6515" spans="53:56" ht="15" x14ac:dyDescent="0.25">
      <c r="BA6515" s="91" t="s">
        <v>10407</v>
      </c>
      <c r="BB6515" s="91" t="s">
        <v>6473</v>
      </c>
      <c r="BC6515" s="91" t="s">
        <v>9066</v>
      </c>
      <c r="BD6515" s="423" t="s">
        <v>1301</v>
      </c>
    </row>
    <row r="6516" spans="53:56" ht="15" x14ac:dyDescent="0.25">
      <c r="BA6516" s="90" t="s">
        <v>10408</v>
      </c>
      <c r="BB6516" s="90" t="s">
        <v>6473</v>
      </c>
      <c r="BC6516" s="90" t="s">
        <v>9066</v>
      </c>
      <c r="BD6516" s="423" t="s">
        <v>1301</v>
      </c>
    </row>
    <row r="6517" spans="53:56" ht="15" x14ac:dyDescent="0.25">
      <c r="BA6517" s="91" t="s">
        <v>10409</v>
      </c>
      <c r="BB6517" s="91" t="s">
        <v>6473</v>
      </c>
      <c r="BC6517" s="91" t="s">
        <v>9066</v>
      </c>
      <c r="BD6517" s="423" t="s">
        <v>1301</v>
      </c>
    </row>
    <row r="6518" spans="53:56" ht="15" x14ac:dyDescent="0.25">
      <c r="BA6518" s="90" t="s">
        <v>10410</v>
      </c>
      <c r="BB6518" s="90" t="s">
        <v>6473</v>
      </c>
      <c r="BC6518" s="90" t="s">
        <v>9066</v>
      </c>
      <c r="BD6518" s="423" t="s">
        <v>1301</v>
      </c>
    </row>
    <row r="6519" spans="53:56" ht="15" x14ac:dyDescent="0.25">
      <c r="BA6519" s="90" t="s">
        <v>10411</v>
      </c>
      <c r="BB6519" s="90" t="s">
        <v>6473</v>
      </c>
      <c r="BC6519" s="90" t="s">
        <v>9066</v>
      </c>
      <c r="BD6519" s="423" t="s">
        <v>1301</v>
      </c>
    </row>
    <row r="6520" spans="53:56" ht="15" x14ac:dyDescent="0.25">
      <c r="BA6520" s="91" t="s">
        <v>10412</v>
      </c>
      <c r="BB6520" s="91" t="s">
        <v>6473</v>
      </c>
      <c r="BC6520" s="91" t="s">
        <v>9066</v>
      </c>
      <c r="BD6520" s="423" t="s">
        <v>1301</v>
      </c>
    </row>
    <row r="6521" spans="53:56" ht="15" x14ac:dyDescent="0.25">
      <c r="BA6521" s="90" t="s">
        <v>10413</v>
      </c>
      <c r="BB6521" s="90" t="s">
        <v>6473</v>
      </c>
      <c r="BC6521" s="90" t="s">
        <v>9066</v>
      </c>
      <c r="BD6521" s="423" t="s">
        <v>1301</v>
      </c>
    </row>
    <row r="6522" spans="53:56" ht="15" x14ac:dyDescent="0.25">
      <c r="BA6522" s="91" t="s">
        <v>10414</v>
      </c>
      <c r="BB6522" s="91" t="s">
        <v>6473</v>
      </c>
      <c r="BC6522" s="91" t="s">
        <v>9066</v>
      </c>
      <c r="BD6522" s="423" t="s">
        <v>1301</v>
      </c>
    </row>
    <row r="6523" spans="53:56" ht="15" x14ac:dyDescent="0.25">
      <c r="BA6523" s="91" t="s">
        <v>10415</v>
      </c>
      <c r="BB6523" s="91" t="s">
        <v>6473</v>
      </c>
      <c r="BC6523" s="91" t="s">
        <v>9066</v>
      </c>
      <c r="BD6523" s="423" t="s">
        <v>1301</v>
      </c>
    </row>
    <row r="6524" spans="53:56" ht="15" x14ac:dyDescent="0.25">
      <c r="BA6524" s="90" t="s">
        <v>10416</v>
      </c>
      <c r="BB6524" s="90" t="s">
        <v>6473</v>
      </c>
      <c r="BC6524" s="90" t="s">
        <v>9066</v>
      </c>
      <c r="BD6524" s="423" t="s">
        <v>1301</v>
      </c>
    </row>
    <row r="6525" spans="53:56" ht="15" x14ac:dyDescent="0.25">
      <c r="BA6525" s="91" t="s">
        <v>10417</v>
      </c>
      <c r="BB6525" s="91" t="s">
        <v>6473</v>
      </c>
      <c r="BC6525" s="91" t="s">
        <v>9066</v>
      </c>
      <c r="BD6525" s="423" t="s">
        <v>1301</v>
      </c>
    </row>
    <row r="6526" spans="53:56" ht="15" x14ac:dyDescent="0.25">
      <c r="BA6526" s="90" t="s">
        <v>10418</v>
      </c>
      <c r="BB6526" s="90" t="s">
        <v>6473</v>
      </c>
      <c r="BC6526" s="90" t="s">
        <v>9066</v>
      </c>
      <c r="BD6526" s="423" t="s">
        <v>1301</v>
      </c>
    </row>
    <row r="6527" spans="53:56" ht="15" x14ac:dyDescent="0.25">
      <c r="BA6527" s="90" t="s">
        <v>10419</v>
      </c>
      <c r="BB6527" s="90" t="s">
        <v>6473</v>
      </c>
      <c r="BC6527" s="90" t="s">
        <v>9066</v>
      </c>
      <c r="BD6527" s="423" t="s">
        <v>1301</v>
      </c>
    </row>
    <row r="6528" spans="53:56" ht="15" x14ac:dyDescent="0.25">
      <c r="BA6528" s="91" t="s">
        <v>10420</v>
      </c>
      <c r="BB6528" s="91" t="s">
        <v>6473</v>
      </c>
      <c r="BC6528" s="91" t="s">
        <v>9066</v>
      </c>
      <c r="BD6528" s="423" t="s">
        <v>1301</v>
      </c>
    </row>
    <row r="6529" spans="53:56" ht="15" x14ac:dyDescent="0.25">
      <c r="BA6529" s="90" t="s">
        <v>10421</v>
      </c>
      <c r="BB6529" s="90" t="s">
        <v>6473</v>
      </c>
      <c r="BC6529" s="90" t="s">
        <v>9066</v>
      </c>
      <c r="BD6529" s="423" t="s">
        <v>1301</v>
      </c>
    </row>
    <row r="6530" spans="53:56" ht="15" x14ac:dyDescent="0.25">
      <c r="BA6530" s="91" t="s">
        <v>10422</v>
      </c>
      <c r="BB6530" s="91" t="s">
        <v>6473</v>
      </c>
      <c r="BC6530" s="91" t="s">
        <v>9066</v>
      </c>
      <c r="BD6530" s="423" t="s">
        <v>1301</v>
      </c>
    </row>
    <row r="6531" spans="53:56" ht="15" x14ac:dyDescent="0.25">
      <c r="BA6531" s="91" t="s">
        <v>10423</v>
      </c>
      <c r="BB6531" s="91" t="s">
        <v>6473</v>
      </c>
      <c r="BC6531" s="91" t="s">
        <v>9066</v>
      </c>
      <c r="BD6531" s="423" t="s">
        <v>1301</v>
      </c>
    </row>
    <row r="6532" spans="53:56" ht="15" x14ac:dyDescent="0.25">
      <c r="BA6532" s="90" t="s">
        <v>10424</v>
      </c>
      <c r="BB6532" s="90" t="s">
        <v>6473</v>
      </c>
      <c r="BC6532" s="90" t="s">
        <v>9066</v>
      </c>
      <c r="BD6532" s="423" t="s">
        <v>1301</v>
      </c>
    </row>
    <row r="6533" spans="53:56" ht="15" x14ac:dyDescent="0.25">
      <c r="BA6533" s="91" t="s">
        <v>10425</v>
      </c>
      <c r="BB6533" s="91" t="s">
        <v>6473</v>
      </c>
      <c r="BC6533" s="91" t="s">
        <v>10426</v>
      </c>
      <c r="BD6533" s="423" t="s">
        <v>1301</v>
      </c>
    </row>
    <row r="6534" spans="53:56" ht="15" x14ac:dyDescent="0.25">
      <c r="BA6534" s="90" t="s">
        <v>10427</v>
      </c>
      <c r="BB6534" s="90" t="s">
        <v>6473</v>
      </c>
      <c r="BC6534" s="90" t="s">
        <v>10426</v>
      </c>
      <c r="BD6534" s="423" t="s">
        <v>1301</v>
      </c>
    </row>
    <row r="6535" spans="53:56" ht="15" x14ac:dyDescent="0.25">
      <c r="BA6535" s="90" t="s">
        <v>10428</v>
      </c>
      <c r="BB6535" s="90" t="s">
        <v>6473</v>
      </c>
      <c r="BC6535" s="90" t="s">
        <v>10426</v>
      </c>
      <c r="BD6535" s="423" t="s">
        <v>1301</v>
      </c>
    </row>
    <row r="6536" spans="53:56" ht="15" x14ac:dyDescent="0.25">
      <c r="BA6536" s="91" t="s">
        <v>10429</v>
      </c>
      <c r="BB6536" s="91" t="s">
        <v>6473</v>
      </c>
      <c r="BC6536" s="91" t="s">
        <v>10430</v>
      </c>
      <c r="BD6536" s="423" t="s">
        <v>1301</v>
      </c>
    </row>
    <row r="6537" spans="53:56" ht="15" x14ac:dyDescent="0.25">
      <c r="BA6537" s="90" t="s">
        <v>10431</v>
      </c>
      <c r="BB6537" s="90" t="s">
        <v>6473</v>
      </c>
      <c r="BC6537" s="90" t="s">
        <v>10029</v>
      </c>
      <c r="BD6537" s="423" t="s">
        <v>1301</v>
      </c>
    </row>
    <row r="6538" spans="53:56" ht="15" x14ac:dyDescent="0.25">
      <c r="BA6538" s="91" t="s">
        <v>10432</v>
      </c>
      <c r="BB6538" s="91" t="s">
        <v>6473</v>
      </c>
      <c r="BC6538" s="91" t="s">
        <v>9906</v>
      </c>
      <c r="BD6538" s="423" t="s">
        <v>1301</v>
      </c>
    </row>
    <row r="6539" spans="53:56" ht="15" x14ac:dyDescent="0.25">
      <c r="BA6539" s="91" t="s">
        <v>10433</v>
      </c>
      <c r="BB6539" s="91" t="s">
        <v>6473</v>
      </c>
      <c r="BC6539" s="91" t="s">
        <v>10035</v>
      </c>
      <c r="BD6539" s="423" t="s">
        <v>1301</v>
      </c>
    </row>
    <row r="6540" spans="53:56" ht="15" x14ac:dyDescent="0.25">
      <c r="BA6540" s="90" t="s">
        <v>10434</v>
      </c>
      <c r="BB6540" s="90" t="s">
        <v>6473</v>
      </c>
      <c r="BC6540" s="90" t="s">
        <v>10426</v>
      </c>
      <c r="BD6540" s="423" t="s">
        <v>1301</v>
      </c>
    </row>
    <row r="6541" spans="53:56" ht="15" x14ac:dyDescent="0.25">
      <c r="BA6541" s="91" t="s">
        <v>10435</v>
      </c>
      <c r="BB6541" s="91" t="s">
        <v>6473</v>
      </c>
      <c r="BC6541" s="91" t="s">
        <v>10029</v>
      </c>
      <c r="BD6541" s="423" t="s">
        <v>1301</v>
      </c>
    </row>
    <row r="6542" spans="53:56" ht="15" x14ac:dyDescent="0.25">
      <c r="BA6542" s="90" t="s">
        <v>10436</v>
      </c>
      <c r="BB6542" s="90" t="s">
        <v>6473</v>
      </c>
      <c r="BC6542" s="90" t="s">
        <v>10035</v>
      </c>
      <c r="BD6542" s="423" t="s">
        <v>1301</v>
      </c>
    </row>
    <row r="6543" spans="53:56" ht="15" x14ac:dyDescent="0.25">
      <c r="BA6543" s="90" t="s">
        <v>10437</v>
      </c>
      <c r="BB6543" s="90" t="s">
        <v>6473</v>
      </c>
      <c r="BC6543" s="90" t="s">
        <v>10430</v>
      </c>
      <c r="BD6543" s="423" t="s">
        <v>1301</v>
      </c>
    </row>
    <row r="6544" spans="53:56" ht="15" x14ac:dyDescent="0.25">
      <c r="BA6544" s="91" t="s">
        <v>10438</v>
      </c>
      <c r="BB6544" s="91" t="s">
        <v>6473</v>
      </c>
      <c r="BC6544" s="91" t="s">
        <v>10430</v>
      </c>
      <c r="BD6544" s="423" t="s">
        <v>1301</v>
      </c>
    </row>
    <row r="6545" spans="53:56" ht="15" x14ac:dyDescent="0.25">
      <c r="BA6545" s="90" t="s">
        <v>10439</v>
      </c>
      <c r="BB6545" s="90" t="s">
        <v>6473</v>
      </c>
      <c r="BC6545" s="90" t="s">
        <v>10430</v>
      </c>
      <c r="BD6545" s="423" t="s">
        <v>1301</v>
      </c>
    </row>
    <row r="6546" spans="53:56" ht="15" x14ac:dyDescent="0.25">
      <c r="BA6546" s="91" t="s">
        <v>10440</v>
      </c>
      <c r="BB6546" s="91" t="s">
        <v>6473</v>
      </c>
      <c r="BC6546" s="91" t="s">
        <v>10029</v>
      </c>
      <c r="BD6546" s="423" t="s">
        <v>1301</v>
      </c>
    </row>
    <row r="6547" spans="53:56" ht="15" x14ac:dyDescent="0.25">
      <c r="BA6547" s="90" t="s">
        <v>10441</v>
      </c>
      <c r="BB6547" s="90" t="s">
        <v>6473</v>
      </c>
      <c r="BC6547" s="90" t="s">
        <v>10426</v>
      </c>
      <c r="BD6547" s="423" t="s">
        <v>1301</v>
      </c>
    </row>
    <row r="6548" spans="53:56" ht="15" x14ac:dyDescent="0.25">
      <c r="BA6548" s="90" t="s">
        <v>10442</v>
      </c>
      <c r="BB6548" s="90" t="s">
        <v>6473</v>
      </c>
      <c r="BC6548" s="90" t="s">
        <v>10035</v>
      </c>
      <c r="BD6548" s="423" t="s">
        <v>1301</v>
      </c>
    </row>
    <row r="6549" spans="53:56" ht="15" x14ac:dyDescent="0.25">
      <c r="BA6549" s="90" t="s">
        <v>10443</v>
      </c>
      <c r="BB6549" s="90" t="s">
        <v>6473</v>
      </c>
      <c r="BC6549" s="90" t="s">
        <v>10029</v>
      </c>
      <c r="BD6549" s="423" t="s">
        <v>1301</v>
      </c>
    </row>
    <row r="6550" spans="53:56" ht="15" x14ac:dyDescent="0.25">
      <c r="BA6550" s="91" t="s">
        <v>10444</v>
      </c>
      <c r="BB6550" s="91" t="s">
        <v>6473</v>
      </c>
      <c r="BC6550" s="91" t="s">
        <v>10029</v>
      </c>
      <c r="BD6550" s="423" t="s">
        <v>1301</v>
      </c>
    </row>
    <row r="6551" spans="53:56" ht="15" x14ac:dyDescent="0.25">
      <c r="BA6551" s="90" t="s">
        <v>10445</v>
      </c>
      <c r="BB6551" s="90" t="s">
        <v>6473</v>
      </c>
      <c r="BC6551" s="90" t="s">
        <v>10426</v>
      </c>
      <c r="BD6551" s="423" t="s">
        <v>1301</v>
      </c>
    </row>
    <row r="6552" spans="53:56" ht="15" x14ac:dyDescent="0.25">
      <c r="BA6552" s="91" t="s">
        <v>10446</v>
      </c>
      <c r="BB6552" s="91" t="s">
        <v>6473</v>
      </c>
      <c r="BC6552" s="91" t="s">
        <v>9906</v>
      </c>
      <c r="BD6552" s="423" t="s">
        <v>1301</v>
      </c>
    </row>
    <row r="6553" spans="53:56" ht="15" x14ac:dyDescent="0.25">
      <c r="BA6553" s="90" t="s">
        <v>10447</v>
      </c>
      <c r="BB6553" s="90" t="s">
        <v>6473</v>
      </c>
      <c r="BC6553" s="90" t="s">
        <v>10430</v>
      </c>
      <c r="BD6553" s="423" t="s">
        <v>1301</v>
      </c>
    </row>
    <row r="6554" spans="53:56" ht="15" x14ac:dyDescent="0.25">
      <c r="BA6554" s="91" t="s">
        <v>10448</v>
      </c>
      <c r="BB6554" s="91" t="s">
        <v>6473</v>
      </c>
      <c r="BC6554" s="91" t="s">
        <v>10426</v>
      </c>
      <c r="BD6554" s="423" t="s">
        <v>1301</v>
      </c>
    </row>
    <row r="6555" spans="53:56" ht="15" x14ac:dyDescent="0.25">
      <c r="BA6555" s="90" t="s">
        <v>10449</v>
      </c>
      <c r="BB6555" s="90" t="s">
        <v>6473</v>
      </c>
      <c r="BC6555" s="90" t="s">
        <v>10029</v>
      </c>
      <c r="BD6555" s="423" t="s">
        <v>1301</v>
      </c>
    </row>
    <row r="6556" spans="53:56" ht="15" x14ac:dyDescent="0.25">
      <c r="BA6556" s="91" t="s">
        <v>10450</v>
      </c>
      <c r="BB6556" s="91" t="s">
        <v>6473</v>
      </c>
      <c r="BC6556" s="91" t="s">
        <v>10426</v>
      </c>
      <c r="BD6556" s="423" t="s">
        <v>1301</v>
      </c>
    </row>
    <row r="6557" spans="53:56" ht="15" x14ac:dyDescent="0.25">
      <c r="BA6557" s="90" t="s">
        <v>10451</v>
      </c>
      <c r="BB6557" s="90" t="s">
        <v>6473</v>
      </c>
      <c r="BC6557" s="90" t="s">
        <v>10430</v>
      </c>
      <c r="BD6557" s="423" t="s">
        <v>1301</v>
      </c>
    </row>
    <row r="6558" spans="53:56" ht="15" x14ac:dyDescent="0.25">
      <c r="BA6558" s="91" t="s">
        <v>10452</v>
      </c>
      <c r="BB6558" s="91" t="s">
        <v>6473</v>
      </c>
      <c r="BC6558" s="91" t="s">
        <v>10035</v>
      </c>
      <c r="BD6558" s="423" t="s">
        <v>1301</v>
      </c>
    </row>
    <row r="6559" spans="53:56" ht="15" x14ac:dyDescent="0.25">
      <c r="BA6559" s="90" t="s">
        <v>10453</v>
      </c>
      <c r="BB6559" s="90" t="s">
        <v>6473</v>
      </c>
      <c r="BC6559" s="90" t="s">
        <v>10029</v>
      </c>
      <c r="BD6559" s="423" t="s">
        <v>1301</v>
      </c>
    </row>
    <row r="6560" spans="53:56" ht="15" x14ac:dyDescent="0.25">
      <c r="BA6560" s="91" t="s">
        <v>10454</v>
      </c>
      <c r="BB6560" s="91" t="s">
        <v>6473</v>
      </c>
      <c r="BC6560" s="91" t="s">
        <v>10029</v>
      </c>
      <c r="BD6560" s="423" t="s">
        <v>1301</v>
      </c>
    </row>
    <row r="6561" spans="53:56" ht="15" x14ac:dyDescent="0.25">
      <c r="BA6561" s="90" t="s">
        <v>10455</v>
      </c>
      <c r="BB6561" s="90" t="s">
        <v>6473</v>
      </c>
      <c r="BC6561" s="90" t="s">
        <v>10029</v>
      </c>
      <c r="BD6561" s="423" t="s">
        <v>1301</v>
      </c>
    </row>
    <row r="6562" spans="53:56" ht="15" x14ac:dyDescent="0.25">
      <c r="BA6562" s="91" t="s">
        <v>10456</v>
      </c>
      <c r="BB6562" s="91" t="s">
        <v>6473</v>
      </c>
      <c r="BC6562" s="91" t="s">
        <v>10035</v>
      </c>
      <c r="BD6562" s="423" t="s">
        <v>1301</v>
      </c>
    </row>
    <row r="6563" spans="53:56" ht="15" x14ac:dyDescent="0.25">
      <c r="BA6563" s="90" t="s">
        <v>10457</v>
      </c>
      <c r="BB6563" s="90" t="s">
        <v>6473</v>
      </c>
      <c r="BC6563" s="90" t="s">
        <v>10029</v>
      </c>
      <c r="BD6563" s="423" t="s">
        <v>1301</v>
      </c>
    </row>
    <row r="6564" spans="53:56" ht="15" x14ac:dyDescent="0.25">
      <c r="BA6564" s="91" t="s">
        <v>10458</v>
      </c>
      <c r="BB6564" s="91" t="s">
        <v>6473</v>
      </c>
      <c r="BC6564" s="91" t="s">
        <v>10430</v>
      </c>
      <c r="BD6564" s="423" t="s">
        <v>1301</v>
      </c>
    </row>
    <row r="6565" spans="53:56" ht="15" x14ac:dyDescent="0.25">
      <c r="BA6565" s="90" t="s">
        <v>10459</v>
      </c>
      <c r="BB6565" s="90" t="s">
        <v>6473</v>
      </c>
      <c r="BC6565" s="90" t="s">
        <v>10426</v>
      </c>
      <c r="BD6565" s="423" t="s">
        <v>1301</v>
      </c>
    </row>
    <row r="6566" spans="53:56" ht="15" x14ac:dyDescent="0.25">
      <c r="BA6566" s="91" t="s">
        <v>10460</v>
      </c>
      <c r="BB6566" s="91" t="s">
        <v>6473</v>
      </c>
      <c r="BC6566" s="91" t="s">
        <v>9906</v>
      </c>
      <c r="BD6566" s="423" t="s">
        <v>1301</v>
      </c>
    </row>
    <row r="6567" spans="53:56" ht="15" x14ac:dyDescent="0.25">
      <c r="BA6567" s="90" t="s">
        <v>10461</v>
      </c>
      <c r="BB6567" s="90" t="s">
        <v>6473</v>
      </c>
      <c r="BC6567" s="90" t="s">
        <v>10035</v>
      </c>
      <c r="BD6567" s="423" t="s">
        <v>1301</v>
      </c>
    </row>
    <row r="6568" spans="53:56" ht="15" x14ac:dyDescent="0.25">
      <c r="BA6568" s="91" t="s">
        <v>10462</v>
      </c>
      <c r="BB6568" s="91" t="s">
        <v>6473</v>
      </c>
      <c r="BC6568" s="91" t="s">
        <v>10430</v>
      </c>
      <c r="BD6568" s="423" t="s">
        <v>1301</v>
      </c>
    </row>
    <row r="6569" spans="53:56" ht="15" x14ac:dyDescent="0.25">
      <c r="BA6569" s="90" t="s">
        <v>10463</v>
      </c>
      <c r="BB6569" s="90" t="s">
        <v>6473</v>
      </c>
      <c r="BC6569" s="90" t="s">
        <v>10430</v>
      </c>
      <c r="BD6569" s="423" t="s">
        <v>1301</v>
      </c>
    </row>
    <row r="6570" spans="53:56" ht="15" x14ac:dyDescent="0.25">
      <c r="BA6570" s="91" t="s">
        <v>10464</v>
      </c>
      <c r="BB6570" s="91" t="s">
        <v>6473</v>
      </c>
      <c r="BC6570" s="91" t="s">
        <v>9906</v>
      </c>
      <c r="BD6570" s="423" t="s">
        <v>1301</v>
      </c>
    </row>
    <row r="6571" spans="53:56" ht="15" x14ac:dyDescent="0.25">
      <c r="BA6571" s="90" t="s">
        <v>10465</v>
      </c>
      <c r="BB6571" s="90" t="s">
        <v>6473</v>
      </c>
      <c r="BC6571" s="90" t="s">
        <v>10035</v>
      </c>
      <c r="BD6571" s="423" t="s">
        <v>1301</v>
      </c>
    </row>
    <row r="6572" spans="53:56" ht="15" x14ac:dyDescent="0.25">
      <c r="BA6572" s="91" t="s">
        <v>10466</v>
      </c>
      <c r="BB6572" s="91" t="s">
        <v>6473</v>
      </c>
      <c r="BC6572" s="91" t="s">
        <v>10430</v>
      </c>
      <c r="BD6572" s="423" t="s">
        <v>1301</v>
      </c>
    </row>
    <row r="6573" spans="53:56" ht="15" x14ac:dyDescent="0.25">
      <c r="BA6573" s="90" t="s">
        <v>10467</v>
      </c>
      <c r="BB6573" s="90" t="s">
        <v>6473</v>
      </c>
      <c r="BC6573" s="90" t="s">
        <v>9906</v>
      </c>
      <c r="BD6573" s="423" t="s">
        <v>1301</v>
      </c>
    </row>
    <row r="6574" spans="53:56" ht="15" x14ac:dyDescent="0.25">
      <c r="BA6574" s="91" t="s">
        <v>10468</v>
      </c>
      <c r="BB6574" s="91" t="s">
        <v>6473</v>
      </c>
      <c r="BC6574" s="91" t="s">
        <v>10430</v>
      </c>
      <c r="BD6574" s="423" t="s">
        <v>1301</v>
      </c>
    </row>
    <row r="6575" spans="53:56" ht="15" x14ac:dyDescent="0.25">
      <c r="BA6575" s="90" t="s">
        <v>10469</v>
      </c>
      <c r="BB6575" s="90" t="s">
        <v>6473</v>
      </c>
      <c r="BC6575" s="90" t="s">
        <v>10035</v>
      </c>
      <c r="BD6575" s="423" t="s">
        <v>1301</v>
      </c>
    </row>
    <row r="6576" spans="53:56" ht="15" x14ac:dyDescent="0.25">
      <c r="BA6576" s="91" t="s">
        <v>10470</v>
      </c>
      <c r="BB6576" s="91" t="s">
        <v>6473</v>
      </c>
      <c r="BC6576" s="91" t="s">
        <v>10426</v>
      </c>
      <c r="BD6576" s="423" t="s">
        <v>1301</v>
      </c>
    </row>
    <row r="6577" spans="53:56" ht="15" x14ac:dyDescent="0.25">
      <c r="BA6577" s="90" t="s">
        <v>10471</v>
      </c>
      <c r="BB6577" s="90" t="s">
        <v>6473</v>
      </c>
      <c r="BC6577" s="90" t="s">
        <v>10035</v>
      </c>
      <c r="BD6577" s="423" t="s">
        <v>1301</v>
      </c>
    </row>
    <row r="6578" spans="53:56" ht="15" x14ac:dyDescent="0.25">
      <c r="BA6578" s="91" t="s">
        <v>10472</v>
      </c>
      <c r="BB6578" s="91" t="s">
        <v>6473</v>
      </c>
      <c r="BC6578" s="91" t="s">
        <v>9906</v>
      </c>
      <c r="BD6578" s="423" t="s">
        <v>1301</v>
      </c>
    </row>
    <row r="6579" spans="53:56" ht="15" x14ac:dyDescent="0.25">
      <c r="BA6579" s="90" t="s">
        <v>10473</v>
      </c>
      <c r="BB6579" s="90" t="s">
        <v>6473</v>
      </c>
      <c r="BC6579" s="90" t="s">
        <v>10426</v>
      </c>
      <c r="BD6579" s="423" t="s">
        <v>1301</v>
      </c>
    </row>
    <row r="6580" spans="53:56" ht="15" x14ac:dyDescent="0.25">
      <c r="BA6580" s="91" t="s">
        <v>10474</v>
      </c>
      <c r="BB6580" s="91" t="s">
        <v>6473</v>
      </c>
      <c r="BC6580" s="91" t="s">
        <v>10035</v>
      </c>
      <c r="BD6580" s="423" t="s">
        <v>1301</v>
      </c>
    </row>
    <row r="6581" spans="53:56" ht="15" x14ac:dyDescent="0.25">
      <c r="BA6581" s="90" t="s">
        <v>10475</v>
      </c>
      <c r="BB6581" s="90" t="s">
        <v>6473</v>
      </c>
      <c r="BC6581" s="90" t="s">
        <v>9906</v>
      </c>
      <c r="BD6581" s="423" t="s">
        <v>1301</v>
      </c>
    </row>
    <row r="6582" spans="53:56" ht="15" x14ac:dyDescent="0.25">
      <c r="BA6582" s="91" t="s">
        <v>10476</v>
      </c>
      <c r="BB6582" s="91" t="s">
        <v>6473</v>
      </c>
      <c r="BC6582" s="91" t="s">
        <v>10029</v>
      </c>
      <c r="BD6582" s="423" t="s">
        <v>1301</v>
      </c>
    </row>
    <row r="6583" spans="53:56" ht="15" x14ac:dyDescent="0.25">
      <c r="BA6583" s="91" t="s">
        <v>10477</v>
      </c>
      <c r="BB6583" s="91" t="s">
        <v>6473</v>
      </c>
      <c r="BC6583" s="91" t="s">
        <v>10430</v>
      </c>
      <c r="BD6583" s="423" t="s">
        <v>1301</v>
      </c>
    </row>
    <row r="6584" spans="53:56" ht="15" x14ac:dyDescent="0.25">
      <c r="BA6584" s="90" t="s">
        <v>10478</v>
      </c>
      <c r="BB6584" s="90" t="s">
        <v>6473</v>
      </c>
      <c r="BC6584" s="90" t="s">
        <v>9906</v>
      </c>
      <c r="BD6584" s="423" t="s">
        <v>1301</v>
      </c>
    </row>
    <row r="6585" spans="53:56" ht="15" x14ac:dyDescent="0.25">
      <c r="BA6585" s="91" t="s">
        <v>10479</v>
      </c>
      <c r="BB6585" s="91" t="s">
        <v>6473</v>
      </c>
      <c r="BC6585" s="91" t="s">
        <v>10035</v>
      </c>
      <c r="BD6585" s="423" t="s">
        <v>1301</v>
      </c>
    </row>
    <row r="6586" spans="53:56" ht="15" x14ac:dyDescent="0.25">
      <c r="BA6586" s="90" t="s">
        <v>10480</v>
      </c>
      <c r="BB6586" s="90" t="s">
        <v>6473</v>
      </c>
      <c r="BC6586" s="90" t="s">
        <v>9906</v>
      </c>
      <c r="BD6586" s="423" t="s">
        <v>1301</v>
      </c>
    </row>
    <row r="6587" spans="53:56" ht="15" x14ac:dyDescent="0.25">
      <c r="BA6587" s="91" t="s">
        <v>10481</v>
      </c>
      <c r="BB6587" s="91" t="s">
        <v>6473</v>
      </c>
      <c r="BC6587" s="91" t="s">
        <v>10426</v>
      </c>
      <c r="BD6587" s="423" t="s">
        <v>1301</v>
      </c>
    </row>
    <row r="6588" spans="53:56" ht="15" x14ac:dyDescent="0.25">
      <c r="BA6588" s="90" t="s">
        <v>10482</v>
      </c>
      <c r="BB6588" s="90" t="s">
        <v>6473</v>
      </c>
      <c r="BC6588" s="90" t="s">
        <v>10430</v>
      </c>
      <c r="BD6588" s="423" t="s">
        <v>1301</v>
      </c>
    </row>
    <row r="6589" spans="53:56" ht="15" x14ac:dyDescent="0.25">
      <c r="BA6589" s="91" t="s">
        <v>10483</v>
      </c>
      <c r="BB6589" s="91" t="s">
        <v>6473</v>
      </c>
      <c r="BC6589" s="91" t="s">
        <v>10029</v>
      </c>
      <c r="BD6589" s="423" t="s">
        <v>1301</v>
      </c>
    </row>
    <row r="6590" spans="53:56" ht="15" x14ac:dyDescent="0.25">
      <c r="BA6590" s="90" t="s">
        <v>10484</v>
      </c>
      <c r="BB6590" s="90" t="s">
        <v>6473</v>
      </c>
      <c r="BC6590" s="90" t="s">
        <v>10485</v>
      </c>
      <c r="BD6590" s="423" t="s">
        <v>1301</v>
      </c>
    </row>
    <row r="6591" spans="53:56" ht="15" x14ac:dyDescent="0.25">
      <c r="BA6591" s="91" t="s">
        <v>10486</v>
      </c>
      <c r="BB6591" s="91" t="s">
        <v>6473</v>
      </c>
      <c r="BC6591" s="91" t="s">
        <v>9906</v>
      </c>
      <c r="BD6591" s="423" t="s">
        <v>1301</v>
      </c>
    </row>
    <row r="6592" spans="53:56" ht="15" x14ac:dyDescent="0.25">
      <c r="BA6592" s="90" t="s">
        <v>10486</v>
      </c>
      <c r="BB6592" s="90" t="s">
        <v>6473</v>
      </c>
      <c r="BC6592" s="90" t="s">
        <v>10430</v>
      </c>
      <c r="BD6592" s="423" t="s">
        <v>1301</v>
      </c>
    </row>
    <row r="6593" spans="53:56" ht="15" x14ac:dyDescent="0.25">
      <c r="BA6593" s="91" t="s">
        <v>10487</v>
      </c>
      <c r="BB6593" s="91" t="s">
        <v>6473</v>
      </c>
      <c r="BC6593" s="91" t="s">
        <v>9906</v>
      </c>
      <c r="BD6593" s="423" t="s">
        <v>1301</v>
      </c>
    </row>
    <row r="6594" spans="53:56" ht="15" x14ac:dyDescent="0.25">
      <c r="BA6594" s="90" t="s">
        <v>10488</v>
      </c>
      <c r="BB6594" s="90" t="s">
        <v>6473</v>
      </c>
      <c r="BC6594" s="90" t="s">
        <v>10035</v>
      </c>
      <c r="BD6594" s="423" t="s">
        <v>1301</v>
      </c>
    </row>
    <row r="6595" spans="53:56" ht="15" x14ac:dyDescent="0.25">
      <c r="BA6595" s="91" t="s">
        <v>10489</v>
      </c>
      <c r="BB6595" s="91" t="s">
        <v>6473</v>
      </c>
      <c r="BC6595" s="91" t="s">
        <v>10035</v>
      </c>
      <c r="BD6595" s="423" t="s">
        <v>1301</v>
      </c>
    </row>
    <row r="6596" spans="53:56" ht="15" x14ac:dyDescent="0.25">
      <c r="BA6596" s="90" t="s">
        <v>10490</v>
      </c>
      <c r="BB6596" s="90" t="s">
        <v>6473</v>
      </c>
      <c r="BC6596" s="90" t="s">
        <v>10426</v>
      </c>
      <c r="BD6596" s="423" t="s">
        <v>1301</v>
      </c>
    </row>
    <row r="6597" spans="53:56" ht="15" x14ac:dyDescent="0.25">
      <c r="BA6597" s="91" t="s">
        <v>10491</v>
      </c>
      <c r="BB6597" s="91" t="s">
        <v>6473</v>
      </c>
      <c r="BC6597" s="91" t="s">
        <v>10430</v>
      </c>
      <c r="BD6597" s="423" t="s">
        <v>1301</v>
      </c>
    </row>
    <row r="6598" spans="53:56" ht="15" x14ac:dyDescent="0.25">
      <c r="BA6598" s="90" t="s">
        <v>10492</v>
      </c>
      <c r="BB6598" s="90" t="s">
        <v>6473</v>
      </c>
      <c r="BC6598" s="90" t="s">
        <v>10426</v>
      </c>
      <c r="BD6598" s="423" t="s">
        <v>1301</v>
      </c>
    </row>
    <row r="6599" spans="53:56" ht="15" x14ac:dyDescent="0.25">
      <c r="BA6599" s="91" t="s">
        <v>10493</v>
      </c>
      <c r="BB6599" s="91" t="s">
        <v>6473</v>
      </c>
      <c r="BC6599" s="91" t="s">
        <v>10430</v>
      </c>
      <c r="BD6599" s="423" t="s">
        <v>1301</v>
      </c>
    </row>
    <row r="6600" spans="53:56" ht="15" x14ac:dyDescent="0.25">
      <c r="BA6600" s="90" t="s">
        <v>10494</v>
      </c>
      <c r="BB6600" s="90" t="s">
        <v>6473</v>
      </c>
      <c r="BC6600" s="90" t="s">
        <v>10426</v>
      </c>
      <c r="BD6600" s="423" t="s">
        <v>1301</v>
      </c>
    </row>
    <row r="6601" spans="53:56" ht="15" x14ac:dyDescent="0.25">
      <c r="BA6601" s="91" t="s">
        <v>10495</v>
      </c>
      <c r="BB6601" s="91" t="s">
        <v>6473</v>
      </c>
      <c r="BC6601" s="91" t="s">
        <v>7885</v>
      </c>
      <c r="BD6601" s="423" t="s">
        <v>1301</v>
      </c>
    </row>
    <row r="6602" spans="53:56" ht="15" x14ac:dyDescent="0.25">
      <c r="BA6602" s="90" t="s">
        <v>10496</v>
      </c>
      <c r="BB6602" s="90" t="s">
        <v>6473</v>
      </c>
      <c r="BC6602" s="90" t="s">
        <v>7885</v>
      </c>
      <c r="BD6602" s="423" t="s">
        <v>1301</v>
      </c>
    </row>
    <row r="6603" spans="53:56" ht="15" x14ac:dyDescent="0.25">
      <c r="BA6603" s="91" t="s">
        <v>10497</v>
      </c>
      <c r="BB6603" s="91" t="s">
        <v>6473</v>
      </c>
      <c r="BC6603" s="91" t="s">
        <v>10035</v>
      </c>
      <c r="BD6603" s="423" t="s">
        <v>1301</v>
      </c>
    </row>
    <row r="6604" spans="53:56" ht="15" x14ac:dyDescent="0.25">
      <c r="BA6604" s="90" t="s">
        <v>10498</v>
      </c>
      <c r="BB6604" s="90" t="s">
        <v>6473</v>
      </c>
      <c r="BC6604" s="90" t="s">
        <v>10426</v>
      </c>
      <c r="BD6604" s="423" t="s">
        <v>1301</v>
      </c>
    </row>
    <row r="6605" spans="53:56" ht="15" x14ac:dyDescent="0.25">
      <c r="BA6605" s="91" t="s">
        <v>10499</v>
      </c>
      <c r="BB6605" s="91" t="s">
        <v>6473</v>
      </c>
      <c r="BC6605" s="91" t="s">
        <v>9906</v>
      </c>
      <c r="BD6605" s="423" t="s">
        <v>1301</v>
      </c>
    </row>
    <row r="6606" spans="53:56" ht="15" x14ac:dyDescent="0.25">
      <c r="BA6606" s="90" t="s">
        <v>10500</v>
      </c>
      <c r="BB6606" s="90" t="s">
        <v>6473</v>
      </c>
      <c r="BC6606" s="90" t="s">
        <v>9906</v>
      </c>
      <c r="BD6606" s="423" t="s">
        <v>1301</v>
      </c>
    </row>
    <row r="6607" spans="53:56" ht="15" x14ac:dyDescent="0.25">
      <c r="BA6607" s="90" t="s">
        <v>10501</v>
      </c>
      <c r="BB6607" s="90" t="s">
        <v>6473</v>
      </c>
      <c r="BC6607" s="90" t="s">
        <v>10035</v>
      </c>
      <c r="BD6607" s="423" t="s">
        <v>1301</v>
      </c>
    </row>
    <row r="6608" spans="53:56" ht="15" x14ac:dyDescent="0.25">
      <c r="BA6608" s="91" t="s">
        <v>10502</v>
      </c>
      <c r="BB6608" s="91" t="s">
        <v>6473</v>
      </c>
      <c r="BC6608" s="91" t="s">
        <v>10029</v>
      </c>
      <c r="BD6608" s="423" t="s">
        <v>1301</v>
      </c>
    </row>
    <row r="6609" spans="53:56" ht="15" x14ac:dyDescent="0.25">
      <c r="BA6609" s="90" t="s">
        <v>10503</v>
      </c>
      <c r="BB6609" s="90" t="s">
        <v>6473</v>
      </c>
      <c r="BC6609" s="90" t="s">
        <v>10326</v>
      </c>
      <c r="BD6609" s="423" t="s">
        <v>1301</v>
      </c>
    </row>
    <row r="6610" spans="53:56" ht="15" x14ac:dyDescent="0.25">
      <c r="BA6610" s="91" t="s">
        <v>10504</v>
      </c>
      <c r="BB6610" s="91" t="s">
        <v>6473</v>
      </c>
      <c r="BC6610" s="91" t="s">
        <v>10505</v>
      </c>
      <c r="BD6610" s="423" t="s">
        <v>1301</v>
      </c>
    </row>
    <row r="6611" spans="53:56" ht="15" x14ac:dyDescent="0.25">
      <c r="BA6611" s="90" t="s">
        <v>10506</v>
      </c>
      <c r="BB6611" s="90" t="s">
        <v>6473</v>
      </c>
      <c r="BC6611" s="90" t="s">
        <v>10326</v>
      </c>
      <c r="BD6611" s="423" t="s">
        <v>1301</v>
      </c>
    </row>
    <row r="6612" spans="53:56" ht="15" x14ac:dyDescent="0.25">
      <c r="BA6612" s="91" t="s">
        <v>10507</v>
      </c>
      <c r="BB6612" s="91" t="s">
        <v>6473</v>
      </c>
      <c r="BC6612" s="91" t="s">
        <v>10326</v>
      </c>
      <c r="BD6612" s="423" t="s">
        <v>1301</v>
      </c>
    </row>
    <row r="6613" spans="53:56" ht="15" x14ac:dyDescent="0.25">
      <c r="BA6613" s="90" t="s">
        <v>10508</v>
      </c>
      <c r="BB6613" s="90" t="s">
        <v>6473</v>
      </c>
      <c r="BC6613" s="90" t="s">
        <v>10326</v>
      </c>
      <c r="BD6613" s="423" t="s">
        <v>1301</v>
      </c>
    </row>
    <row r="6614" spans="53:56" ht="15" x14ac:dyDescent="0.25">
      <c r="BA6614" s="91" t="s">
        <v>10509</v>
      </c>
      <c r="BB6614" s="91" t="s">
        <v>6473</v>
      </c>
      <c r="BC6614" s="91" t="s">
        <v>10326</v>
      </c>
      <c r="BD6614" s="423" t="s">
        <v>1301</v>
      </c>
    </row>
    <row r="6615" spans="53:56" ht="15" x14ac:dyDescent="0.25">
      <c r="BA6615" s="90" t="s">
        <v>10510</v>
      </c>
      <c r="BB6615" s="90" t="s">
        <v>6473</v>
      </c>
      <c r="BC6615" s="90" t="s">
        <v>10092</v>
      </c>
      <c r="BD6615" s="423" t="s">
        <v>1301</v>
      </c>
    </row>
    <row r="6616" spans="53:56" ht="15" x14ac:dyDescent="0.25">
      <c r="BA6616" s="91" t="s">
        <v>10511</v>
      </c>
      <c r="BB6616" s="91" t="s">
        <v>6473</v>
      </c>
      <c r="BC6616" s="91" t="s">
        <v>10326</v>
      </c>
      <c r="BD6616" s="423" t="s">
        <v>1301</v>
      </c>
    </row>
    <row r="6617" spans="53:56" ht="15" x14ac:dyDescent="0.25">
      <c r="BA6617" s="90" t="s">
        <v>10512</v>
      </c>
      <c r="BB6617" s="90" t="s">
        <v>6473</v>
      </c>
      <c r="BC6617" s="90" t="s">
        <v>10326</v>
      </c>
      <c r="BD6617" s="423" t="s">
        <v>1301</v>
      </c>
    </row>
    <row r="6618" spans="53:56" ht="15" x14ac:dyDescent="0.25">
      <c r="BA6618" s="91" t="s">
        <v>10513</v>
      </c>
      <c r="BB6618" s="91" t="s">
        <v>6473</v>
      </c>
      <c r="BC6618" s="91" t="s">
        <v>10326</v>
      </c>
      <c r="BD6618" s="423" t="s">
        <v>1301</v>
      </c>
    </row>
    <row r="6619" spans="53:56" ht="15" x14ac:dyDescent="0.25">
      <c r="BA6619" s="90" t="s">
        <v>10514</v>
      </c>
      <c r="BB6619" s="90" t="s">
        <v>6473</v>
      </c>
      <c r="BC6619" s="90" t="s">
        <v>10326</v>
      </c>
      <c r="BD6619" s="423" t="s">
        <v>1301</v>
      </c>
    </row>
    <row r="6620" spans="53:56" ht="15" x14ac:dyDescent="0.25">
      <c r="BA6620" s="91" t="s">
        <v>10515</v>
      </c>
      <c r="BB6620" s="91" t="s">
        <v>6473</v>
      </c>
      <c r="BC6620" s="91" t="s">
        <v>10326</v>
      </c>
      <c r="BD6620" s="423" t="s">
        <v>1301</v>
      </c>
    </row>
    <row r="6621" spans="53:56" ht="15" x14ac:dyDescent="0.25">
      <c r="BA6621" s="91" t="s">
        <v>10516</v>
      </c>
      <c r="BB6621" s="91" t="s">
        <v>6473</v>
      </c>
      <c r="BC6621" s="91" t="s">
        <v>10092</v>
      </c>
      <c r="BD6621" s="423" t="s">
        <v>1301</v>
      </c>
    </row>
    <row r="6622" spans="53:56" ht="15" x14ac:dyDescent="0.25">
      <c r="BA6622" s="90" t="s">
        <v>10517</v>
      </c>
      <c r="BB6622" s="90" t="s">
        <v>6473</v>
      </c>
      <c r="BC6622" s="90" t="s">
        <v>10326</v>
      </c>
      <c r="BD6622" s="423" t="s">
        <v>1301</v>
      </c>
    </row>
    <row r="6623" spans="53:56" ht="15" x14ac:dyDescent="0.25">
      <c r="BA6623" s="91" t="s">
        <v>10518</v>
      </c>
      <c r="BB6623" s="91" t="s">
        <v>6473</v>
      </c>
      <c r="BC6623" s="91" t="s">
        <v>10326</v>
      </c>
      <c r="BD6623" s="423" t="s">
        <v>1301</v>
      </c>
    </row>
    <row r="6624" spans="53:56" ht="15" x14ac:dyDescent="0.25">
      <c r="BA6624" s="90" t="s">
        <v>10519</v>
      </c>
      <c r="BB6624" s="90" t="s">
        <v>6473</v>
      </c>
      <c r="BC6624" s="90" t="s">
        <v>10326</v>
      </c>
      <c r="BD6624" s="423" t="s">
        <v>1301</v>
      </c>
    </row>
    <row r="6625" spans="53:56" ht="15" x14ac:dyDescent="0.25">
      <c r="BA6625" s="90" t="s">
        <v>10520</v>
      </c>
      <c r="BB6625" s="90" t="s">
        <v>6473</v>
      </c>
      <c r="BC6625" s="90" t="s">
        <v>10326</v>
      </c>
      <c r="BD6625" s="423" t="s">
        <v>1301</v>
      </c>
    </row>
    <row r="6626" spans="53:56" ht="15" x14ac:dyDescent="0.25">
      <c r="BA6626" s="90" t="s">
        <v>10521</v>
      </c>
      <c r="BB6626" s="90" t="s">
        <v>6473</v>
      </c>
      <c r="BC6626" s="90" t="s">
        <v>10326</v>
      </c>
      <c r="BD6626" s="423" t="s">
        <v>1301</v>
      </c>
    </row>
    <row r="6627" spans="53:56" ht="15" x14ac:dyDescent="0.25">
      <c r="BA6627" s="91" t="s">
        <v>10522</v>
      </c>
      <c r="BB6627" s="91" t="s">
        <v>6473</v>
      </c>
      <c r="BC6627" s="91" t="s">
        <v>10326</v>
      </c>
      <c r="BD6627" s="423" t="s">
        <v>1301</v>
      </c>
    </row>
    <row r="6628" spans="53:56" ht="15" x14ac:dyDescent="0.25">
      <c r="BA6628" s="90" t="s">
        <v>10523</v>
      </c>
      <c r="BB6628" s="90" t="s">
        <v>6473</v>
      </c>
      <c r="BC6628" s="90" t="s">
        <v>10505</v>
      </c>
      <c r="BD6628" s="423" t="s">
        <v>1301</v>
      </c>
    </row>
    <row r="6629" spans="53:56" ht="15" x14ac:dyDescent="0.25">
      <c r="BA6629" s="91" t="s">
        <v>10524</v>
      </c>
      <c r="BB6629" s="91" t="s">
        <v>6473</v>
      </c>
      <c r="BC6629" s="91" t="s">
        <v>10505</v>
      </c>
      <c r="BD6629" s="423" t="s">
        <v>1301</v>
      </c>
    </row>
    <row r="6630" spans="53:56" ht="15" x14ac:dyDescent="0.25">
      <c r="BA6630" s="91" t="s">
        <v>10525</v>
      </c>
      <c r="BB6630" s="91" t="s">
        <v>6473</v>
      </c>
      <c r="BC6630" s="91" t="s">
        <v>10326</v>
      </c>
      <c r="BD6630" s="423" t="s">
        <v>1301</v>
      </c>
    </row>
    <row r="6631" spans="53:56" ht="15" x14ac:dyDescent="0.25">
      <c r="BA6631" s="90" t="s">
        <v>10526</v>
      </c>
      <c r="BB6631" s="90" t="s">
        <v>6473</v>
      </c>
      <c r="BC6631" s="90" t="s">
        <v>10326</v>
      </c>
      <c r="BD6631" s="423" t="s">
        <v>1301</v>
      </c>
    </row>
    <row r="6632" spans="53:56" ht="15" x14ac:dyDescent="0.25">
      <c r="BA6632" s="91" t="s">
        <v>10527</v>
      </c>
      <c r="BB6632" s="91" t="s">
        <v>6473</v>
      </c>
      <c r="BC6632" s="91" t="s">
        <v>10326</v>
      </c>
      <c r="BD6632" s="423" t="s">
        <v>1301</v>
      </c>
    </row>
    <row r="6633" spans="53:56" ht="15" x14ac:dyDescent="0.25">
      <c r="BA6633" s="90" t="s">
        <v>10528</v>
      </c>
      <c r="BB6633" s="90" t="s">
        <v>6473</v>
      </c>
      <c r="BC6633" s="90" t="s">
        <v>10485</v>
      </c>
      <c r="BD6633" s="423" t="s">
        <v>1301</v>
      </c>
    </row>
    <row r="6634" spans="53:56" ht="15" x14ac:dyDescent="0.25">
      <c r="BA6634" s="90" t="s">
        <v>10529</v>
      </c>
      <c r="BB6634" s="90" t="s">
        <v>6473</v>
      </c>
      <c r="BC6634" s="90" t="s">
        <v>10485</v>
      </c>
      <c r="BD6634" s="423" t="s">
        <v>1301</v>
      </c>
    </row>
    <row r="6635" spans="53:56" ht="15" x14ac:dyDescent="0.25">
      <c r="BA6635" s="91" t="s">
        <v>10530</v>
      </c>
      <c r="BB6635" s="91" t="s">
        <v>6473</v>
      </c>
      <c r="BC6635" s="91" t="s">
        <v>10485</v>
      </c>
      <c r="BD6635" s="423" t="s">
        <v>1301</v>
      </c>
    </row>
    <row r="6636" spans="53:56" ht="15" x14ac:dyDescent="0.25">
      <c r="BA6636" s="90" t="s">
        <v>10531</v>
      </c>
      <c r="BB6636" s="90" t="s">
        <v>6473</v>
      </c>
      <c r="BC6636" s="90" t="s">
        <v>10485</v>
      </c>
      <c r="BD6636" s="423" t="s">
        <v>1301</v>
      </c>
    </row>
    <row r="6637" spans="53:56" ht="15" x14ac:dyDescent="0.25">
      <c r="BA6637" s="91" t="s">
        <v>10532</v>
      </c>
      <c r="BB6637" s="91" t="s">
        <v>6473</v>
      </c>
      <c r="BC6637" s="91" t="s">
        <v>10485</v>
      </c>
      <c r="BD6637" s="423" t="s">
        <v>1301</v>
      </c>
    </row>
    <row r="6638" spans="53:56" ht="15" x14ac:dyDescent="0.25">
      <c r="BA6638" s="91" t="s">
        <v>10533</v>
      </c>
      <c r="BB6638" s="91" t="s">
        <v>6473</v>
      </c>
      <c r="BC6638" s="91" t="s">
        <v>10485</v>
      </c>
      <c r="BD6638" s="423" t="s">
        <v>1301</v>
      </c>
    </row>
    <row r="6639" spans="53:56" ht="15" x14ac:dyDescent="0.25">
      <c r="BA6639" s="90" t="s">
        <v>10534</v>
      </c>
      <c r="BB6639" s="90" t="s">
        <v>6473</v>
      </c>
      <c r="BC6639" s="90" t="s">
        <v>10035</v>
      </c>
      <c r="BD6639" s="423" t="s">
        <v>1301</v>
      </c>
    </row>
    <row r="6640" spans="53:56" ht="15" x14ac:dyDescent="0.25">
      <c r="BA6640" s="91" t="s">
        <v>10535</v>
      </c>
      <c r="BB6640" s="91" t="s">
        <v>6473</v>
      </c>
      <c r="BC6640" s="91" t="s">
        <v>8489</v>
      </c>
      <c r="BD6640" s="423" t="s">
        <v>1301</v>
      </c>
    </row>
    <row r="6641" spans="53:56" ht="15" x14ac:dyDescent="0.25">
      <c r="BA6641" s="90" t="s">
        <v>10536</v>
      </c>
      <c r="BB6641" s="90" t="s">
        <v>6473</v>
      </c>
      <c r="BC6641" s="90" t="s">
        <v>10485</v>
      </c>
      <c r="BD6641" s="423" t="s">
        <v>1301</v>
      </c>
    </row>
    <row r="6642" spans="53:56" ht="15" x14ac:dyDescent="0.25">
      <c r="BA6642" s="90" t="s">
        <v>10537</v>
      </c>
      <c r="BB6642" s="90" t="s">
        <v>6473</v>
      </c>
      <c r="BC6642" s="90" t="s">
        <v>10035</v>
      </c>
      <c r="BD6642" s="423" t="s">
        <v>1301</v>
      </c>
    </row>
    <row r="6643" spans="53:56" ht="15" x14ac:dyDescent="0.25">
      <c r="BA6643" s="91" t="s">
        <v>10538</v>
      </c>
      <c r="BB6643" s="91" t="s">
        <v>6473</v>
      </c>
      <c r="BC6643" s="91" t="s">
        <v>10485</v>
      </c>
      <c r="BD6643" s="423" t="s">
        <v>1301</v>
      </c>
    </row>
    <row r="6644" spans="53:56" ht="15" x14ac:dyDescent="0.25">
      <c r="BA6644" s="90" t="s">
        <v>10539</v>
      </c>
      <c r="BB6644" s="90" t="s">
        <v>6473</v>
      </c>
      <c r="BC6644" s="90" t="s">
        <v>10485</v>
      </c>
      <c r="BD6644" s="423" t="s">
        <v>1301</v>
      </c>
    </row>
    <row r="6645" spans="53:56" ht="15" x14ac:dyDescent="0.25">
      <c r="BA6645" s="91" t="s">
        <v>10540</v>
      </c>
      <c r="BB6645" s="91" t="s">
        <v>6473</v>
      </c>
      <c r="BC6645" s="91" t="s">
        <v>10485</v>
      </c>
      <c r="BD6645" s="423" t="s">
        <v>1301</v>
      </c>
    </row>
    <row r="6646" spans="53:56" ht="15" x14ac:dyDescent="0.25">
      <c r="BA6646" s="90" t="s">
        <v>10541</v>
      </c>
      <c r="BB6646" s="90" t="s">
        <v>6473</v>
      </c>
      <c r="BC6646" s="90" t="s">
        <v>10485</v>
      </c>
      <c r="BD6646" s="423" t="s">
        <v>1301</v>
      </c>
    </row>
    <row r="6647" spans="53:56" ht="15" x14ac:dyDescent="0.25">
      <c r="BA6647" s="91" t="s">
        <v>10542</v>
      </c>
      <c r="BB6647" s="91" t="s">
        <v>6473</v>
      </c>
      <c r="BC6647" s="91" t="s">
        <v>10035</v>
      </c>
      <c r="BD6647" s="423" t="s">
        <v>1301</v>
      </c>
    </row>
    <row r="6648" spans="53:56" ht="15" x14ac:dyDescent="0.25">
      <c r="BA6648" s="91" t="s">
        <v>10543</v>
      </c>
      <c r="BB6648" s="91" t="s">
        <v>6473</v>
      </c>
      <c r="BC6648" s="91" t="s">
        <v>10485</v>
      </c>
      <c r="BD6648" s="423" t="s">
        <v>1301</v>
      </c>
    </row>
    <row r="6649" spans="53:56" ht="15" x14ac:dyDescent="0.25">
      <c r="BA6649" s="90" t="s">
        <v>10544</v>
      </c>
      <c r="BB6649" s="90" t="s">
        <v>6473</v>
      </c>
      <c r="BC6649" s="90" t="s">
        <v>10035</v>
      </c>
      <c r="BD6649" s="423" t="s">
        <v>1301</v>
      </c>
    </row>
    <row r="6650" spans="53:56" ht="15" x14ac:dyDescent="0.25">
      <c r="BA6650" s="91" t="s">
        <v>10545</v>
      </c>
      <c r="BB6650" s="91" t="s">
        <v>6473</v>
      </c>
      <c r="BC6650" s="91" t="s">
        <v>10035</v>
      </c>
      <c r="BD6650" s="423" t="s">
        <v>1301</v>
      </c>
    </row>
    <row r="6651" spans="53:56" ht="15" x14ac:dyDescent="0.25">
      <c r="BA6651" s="90" t="s">
        <v>10546</v>
      </c>
      <c r="BB6651" s="90" t="s">
        <v>6473</v>
      </c>
      <c r="BC6651" s="90" t="s">
        <v>10485</v>
      </c>
      <c r="BD6651" s="423" t="s">
        <v>1301</v>
      </c>
    </row>
    <row r="6652" spans="53:56" ht="15" x14ac:dyDescent="0.25">
      <c r="BA6652" s="90" t="s">
        <v>10547</v>
      </c>
      <c r="BB6652" s="90" t="s">
        <v>6473</v>
      </c>
      <c r="BC6652" s="90" t="s">
        <v>10035</v>
      </c>
      <c r="BD6652" s="423" t="s">
        <v>1301</v>
      </c>
    </row>
    <row r="6653" spans="53:56" ht="15" x14ac:dyDescent="0.25">
      <c r="BA6653" s="91" t="s">
        <v>10548</v>
      </c>
      <c r="BB6653" s="91" t="s">
        <v>6473</v>
      </c>
      <c r="BC6653" s="91" t="s">
        <v>10035</v>
      </c>
      <c r="BD6653" s="423" t="s">
        <v>1301</v>
      </c>
    </row>
    <row r="6654" spans="53:56" ht="15" x14ac:dyDescent="0.25">
      <c r="BA6654" s="90" t="s">
        <v>10549</v>
      </c>
      <c r="BB6654" s="90" t="s">
        <v>6473</v>
      </c>
      <c r="BC6654" s="90" t="s">
        <v>10035</v>
      </c>
      <c r="BD6654" s="423" t="s">
        <v>1301</v>
      </c>
    </row>
    <row r="6655" spans="53:56" ht="15" x14ac:dyDescent="0.25">
      <c r="BA6655" s="91" t="s">
        <v>10550</v>
      </c>
      <c r="BB6655" s="91" t="s">
        <v>6473</v>
      </c>
      <c r="BC6655" s="91" t="s">
        <v>10035</v>
      </c>
      <c r="BD6655" s="423" t="s">
        <v>1301</v>
      </c>
    </row>
    <row r="6656" spans="53:56" ht="15" x14ac:dyDescent="0.25">
      <c r="BA6656" s="91" t="s">
        <v>10551</v>
      </c>
      <c r="BB6656" s="91" t="s">
        <v>6473</v>
      </c>
      <c r="BC6656" s="91" t="s">
        <v>10035</v>
      </c>
      <c r="BD6656" s="423" t="s">
        <v>1301</v>
      </c>
    </row>
    <row r="6657" spans="53:56" ht="15" x14ac:dyDescent="0.25">
      <c r="BA6657" s="90" t="s">
        <v>10552</v>
      </c>
      <c r="BB6657" s="90" t="s">
        <v>6473</v>
      </c>
      <c r="BC6657" s="90" t="s">
        <v>10485</v>
      </c>
      <c r="BD6657" s="423" t="s">
        <v>1301</v>
      </c>
    </row>
    <row r="6658" spans="53:56" ht="15" x14ac:dyDescent="0.25">
      <c r="BA6658" s="91" t="s">
        <v>10553</v>
      </c>
      <c r="BB6658" s="91" t="s">
        <v>6473</v>
      </c>
      <c r="BC6658" s="91" t="s">
        <v>10035</v>
      </c>
      <c r="BD6658" s="423" t="s">
        <v>1301</v>
      </c>
    </row>
    <row r="6659" spans="53:56" ht="15" x14ac:dyDescent="0.25">
      <c r="BA6659" s="90" t="s">
        <v>10554</v>
      </c>
      <c r="BB6659" s="90" t="s">
        <v>6473</v>
      </c>
      <c r="BC6659" s="90" t="s">
        <v>10485</v>
      </c>
      <c r="BD6659" s="423" t="s">
        <v>1301</v>
      </c>
    </row>
    <row r="6660" spans="53:56" ht="15" x14ac:dyDescent="0.25">
      <c r="BA6660" s="90" t="s">
        <v>10555</v>
      </c>
      <c r="BB6660" s="90" t="s">
        <v>6473</v>
      </c>
      <c r="BC6660" s="90" t="s">
        <v>10035</v>
      </c>
      <c r="BD6660" s="423" t="s">
        <v>1301</v>
      </c>
    </row>
    <row r="6661" spans="53:56" ht="15" x14ac:dyDescent="0.25">
      <c r="BA6661" s="91" t="s">
        <v>10556</v>
      </c>
      <c r="BB6661" s="91" t="s">
        <v>6473</v>
      </c>
      <c r="BC6661" s="91" t="s">
        <v>10035</v>
      </c>
      <c r="BD6661" s="423" t="s">
        <v>1301</v>
      </c>
    </row>
    <row r="6662" spans="53:56" ht="15" x14ac:dyDescent="0.25">
      <c r="BA6662" s="90" t="s">
        <v>10557</v>
      </c>
      <c r="BB6662" s="90" t="s">
        <v>6473</v>
      </c>
      <c r="BC6662" s="90" t="s">
        <v>8489</v>
      </c>
      <c r="BD6662" s="423" t="s">
        <v>1301</v>
      </c>
    </row>
    <row r="6663" spans="53:56" ht="15" x14ac:dyDescent="0.25">
      <c r="BA6663" s="91" t="s">
        <v>10558</v>
      </c>
      <c r="BB6663" s="91" t="s">
        <v>6473</v>
      </c>
      <c r="BC6663" s="91" t="s">
        <v>10035</v>
      </c>
      <c r="BD6663" s="423" t="s">
        <v>1301</v>
      </c>
    </row>
    <row r="6664" spans="53:56" ht="15" x14ac:dyDescent="0.25">
      <c r="BA6664" s="90" t="s">
        <v>10559</v>
      </c>
      <c r="BB6664" s="90" t="s">
        <v>6473</v>
      </c>
      <c r="BC6664" s="90" t="s">
        <v>10035</v>
      </c>
      <c r="BD6664" s="423" t="s">
        <v>1301</v>
      </c>
    </row>
    <row r="6665" spans="53:56" ht="15" x14ac:dyDescent="0.25">
      <c r="BA6665" s="91" t="s">
        <v>10560</v>
      </c>
      <c r="BB6665" s="91" t="s">
        <v>6473</v>
      </c>
      <c r="BC6665" s="91" t="s">
        <v>10485</v>
      </c>
      <c r="BD6665" s="423" t="s">
        <v>1301</v>
      </c>
    </row>
    <row r="6666" spans="53:56" ht="15" x14ac:dyDescent="0.25">
      <c r="BA6666" s="91" t="s">
        <v>10561</v>
      </c>
      <c r="BB6666" s="91" t="s">
        <v>6473</v>
      </c>
      <c r="BC6666" s="91" t="s">
        <v>10485</v>
      </c>
      <c r="BD6666" s="423" t="s">
        <v>1301</v>
      </c>
    </row>
    <row r="6667" spans="53:56" ht="15" x14ac:dyDescent="0.25">
      <c r="BA6667" s="90" t="s">
        <v>10562</v>
      </c>
      <c r="BB6667" s="90" t="s">
        <v>6473</v>
      </c>
      <c r="BC6667" s="90" t="s">
        <v>10485</v>
      </c>
      <c r="BD6667" s="423" t="s">
        <v>1301</v>
      </c>
    </row>
    <row r="6668" spans="53:56" ht="15" x14ac:dyDescent="0.25">
      <c r="BA6668" s="91" t="s">
        <v>10563</v>
      </c>
      <c r="BB6668" s="91" t="s">
        <v>6473</v>
      </c>
      <c r="BC6668" s="91" t="s">
        <v>10485</v>
      </c>
      <c r="BD6668" s="423" t="s">
        <v>1301</v>
      </c>
    </row>
    <row r="6669" spans="53:56" ht="15" x14ac:dyDescent="0.25">
      <c r="BA6669" s="90" t="s">
        <v>10564</v>
      </c>
      <c r="BB6669" s="90" t="s">
        <v>6473</v>
      </c>
      <c r="BC6669" s="90" t="s">
        <v>10035</v>
      </c>
      <c r="BD6669" s="423" t="s">
        <v>1301</v>
      </c>
    </row>
    <row r="6670" spans="53:56" ht="15" x14ac:dyDescent="0.25">
      <c r="BA6670" s="90" t="s">
        <v>10565</v>
      </c>
      <c r="BB6670" s="90" t="s">
        <v>6473</v>
      </c>
      <c r="BC6670" s="90" t="s">
        <v>10485</v>
      </c>
      <c r="BD6670" s="423" t="s">
        <v>1301</v>
      </c>
    </row>
    <row r="6671" spans="53:56" ht="15" x14ac:dyDescent="0.25">
      <c r="BA6671" s="91" t="s">
        <v>10566</v>
      </c>
      <c r="BB6671" s="91" t="s">
        <v>6473</v>
      </c>
      <c r="BC6671" s="91" t="s">
        <v>10035</v>
      </c>
      <c r="BD6671" s="423" t="s">
        <v>1301</v>
      </c>
    </row>
    <row r="6672" spans="53:56" ht="15" x14ac:dyDescent="0.25">
      <c r="BA6672" s="90" t="s">
        <v>10567</v>
      </c>
      <c r="BB6672" s="90" t="s">
        <v>6473</v>
      </c>
      <c r="BC6672" s="90" t="s">
        <v>10485</v>
      </c>
      <c r="BD6672" s="423" t="s">
        <v>1301</v>
      </c>
    </row>
    <row r="6673" spans="53:56" ht="15" x14ac:dyDescent="0.25">
      <c r="BA6673" s="91" t="s">
        <v>10568</v>
      </c>
      <c r="BB6673" s="91" t="s">
        <v>6473</v>
      </c>
      <c r="BC6673" s="91" t="s">
        <v>10485</v>
      </c>
      <c r="BD6673" s="423" t="s">
        <v>1301</v>
      </c>
    </row>
    <row r="6674" spans="53:56" ht="15" x14ac:dyDescent="0.25">
      <c r="BA6674" s="90" t="s">
        <v>10568</v>
      </c>
      <c r="BB6674" s="90" t="s">
        <v>6473</v>
      </c>
      <c r="BC6674" s="90" t="s">
        <v>10035</v>
      </c>
      <c r="BD6674" s="423" t="s">
        <v>1301</v>
      </c>
    </row>
    <row r="6675" spans="53:56" ht="15" x14ac:dyDescent="0.25">
      <c r="BA6675" s="91" t="s">
        <v>10569</v>
      </c>
      <c r="BB6675" s="91" t="s">
        <v>6473</v>
      </c>
      <c r="BC6675" s="91" t="s">
        <v>10035</v>
      </c>
      <c r="BD6675" s="423" t="s">
        <v>1301</v>
      </c>
    </row>
    <row r="6676" spans="53:56" ht="15" x14ac:dyDescent="0.25">
      <c r="BA6676" s="90" t="s">
        <v>10570</v>
      </c>
      <c r="BB6676" s="90" t="s">
        <v>6473</v>
      </c>
      <c r="BC6676" s="90" t="s">
        <v>10035</v>
      </c>
      <c r="BD6676" s="423" t="s">
        <v>1301</v>
      </c>
    </row>
    <row r="6677" spans="53:56" ht="15" x14ac:dyDescent="0.25">
      <c r="BA6677" s="91" t="s">
        <v>10571</v>
      </c>
      <c r="BB6677" s="91" t="s">
        <v>6473</v>
      </c>
      <c r="BC6677" s="91" t="s">
        <v>10485</v>
      </c>
      <c r="BD6677" s="423" t="s">
        <v>1301</v>
      </c>
    </row>
    <row r="6678" spans="53:56" ht="15" x14ac:dyDescent="0.25">
      <c r="BA6678" s="90" t="s">
        <v>10572</v>
      </c>
      <c r="BB6678" s="90" t="s">
        <v>6473</v>
      </c>
      <c r="BC6678" s="90" t="s">
        <v>10485</v>
      </c>
      <c r="BD6678" s="423" t="s">
        <v>1301</v>
      </c>
    </row>
    <row r="6679" spans="53:56" ht="15" x14ac:dyDescent="0.25">
      <c r="BA6679" s="90" t="s">
        <v>10572</v>
      </c>
      <c r="BB6679" s="90" t="s">
        <v>6473</v>
      </c>
      <c r="BC6679" s="90" t="s">
        <v>10430</v>
      </c>
      <c r="BD6679" s="423" t="s">
        <v>1301</v>
      </c>
    </row>
    <row r="6680" spans="53:56" ht="15" x14ac:dyDescent="0.25">
      <c r="BA6680" s="91" t="s">
        <v>10573</v>
      </c>
      <c r="BB6680" s="91" t="s">
        <v>6473</v>
      </c>
      <c r="BC6680" s="91" t="s">
        <v>10485</v>
      </c>
      <c r="BD6680" s="423" t="s">
        <v>1301</v>
      </c>
    </row>
    <row r="6681" spans="53:56" ht="15" x14ac:dyDescent="0.25">
      <c r="BA6681" s="90" t="s">
        <v>10573</v>
      </c>
      <c r="BB6681" s="90" t="s">
        <v>6473</v>
      </c>
      <c r="BC6681" s="90" t="s">
        <v>10035</v>
      </c>
      <c r="BD6681" s="423" t="s">
        <v>1301</v>
      </c>
    </row>
    <row r="6682" spans="53:56" ht="15" x14ac:dyDescent="0.25">
      <c r="BA6682" s="91" t="s">
        <v>10574</v>
      </c>
      <c r="BB6682" s="91" t="s">
        <v>6473</v>
      </c>
      <c r="BC6682" s="91" t="s">
        <v>10485</v>
      </c>
      <c r="BD6682" s="423" t="s">
        <v>1301</v>
      </c>
    </row>
    <row r="6683" spans="53:56" ht="15" x14ac:dyDescent="0.25">
      <c r="BA6683" s="91" t="s">
        <v>10575</v>
      </c>
      <c r="BB6683" s="91" t="s">
        <v>6473</v>
      </c>
      <c r="BC6683" s="91" t="s">
        <v>10485</v>
      </c>
      <c r="BD6683" s="423" t="s">
        <v>1301</v>
      </c>
    </row>
    <row r="6684" spans="53:56" ht="15" x14ac:dyDescent="0.25">
      <c r="BA6684" s="90" t="s">
        <v>10576</v>
      </c>
      <c r="BB6684" s="90" t="s">
        <v>6473</v>
      </c>
      <c r="BC6684" s="90" t="s">
        <v>10035</v>
      </c>
      <c r="BD6684" s="423" t="s">
        <v>1301</v>
      </c>
    </row>
    <row r="6685" spans="53:56" ht="15" x14ac:dyDescent="0.25">
      <c r="BA6685" s="91" t="s">
        <v>10577</v>
      </c>
      <c r="BB6685" s="91" t="s">
        <v>6473</v>
      </c>
      <c r="BC6685" s="91" t="s">
        <v>10485</v>
      </c>
      <c r="BD6685" s="423" t="s">
        <v>1301</v>
      </c>
    </row>
    <row r="6686" spans="53:56" ht="15" x14ac:dyDescent="0.25">
      <c r="BA6686" s="90" t="s">
        <v>10578</v>
      </c>
      <c r="BB6686" s="90" t="s">
        <v>6473</v>
      </c>
      <c r="BC6686" s="90" t="s">
        <v>10035</v>
      </c>
      <c r="BD6686" s="423" t="s">
        <v>1301</v>
      </c>
    </row>
    <row r="6687" spans="53:56" ht="15" x14ac:dyDescent="0.25">
      <c r="BA6687" s="90" t="s">
        <v>10579</v>
      </c>
      <c r="BB6687" s="90" t="s">
        <v>6473</v>
      </c>
      <c r="BC6687" s="90" t="s">
        <v>10485</v>
      </c>
      <c r="BD6687" s="423" t="s">
        <v>1301</v>
      </c>
    </row>
    <row r="6688" spans="53:56" ht="15" x14ac:dyDescent="0.25">
      <c r="BA6688" s="91" t="s">
        <v>10580</v>
      </c>
      <c r="BB6688" s="91" t="s">
        <v>6473</v>
      </c>
      <c r="BC6688" s="91" t="s">
        <v>10485</v>
      </c>
      <c r="BD6688" s="423" t="s">
        <v>1301</v>
      </c>
    </row>
    <row r="6689" spans="53:56" ht="15" x14ac:dyDescent="0.25">
      <c r="BA6689" s="90" t="s">
        <v>10581</v>
      </c>
      <c r="BB6689" s="90" t="s">
        <v>6473</v>
      </c>
      <c r="BC6689" s="90" t="s">
        <v>10035</v>
      </c>
      <c r="BD6689" s="423" t="s">
        <v>1301</v>
      </c>
    </row>
    <row r="6690" spans="53:56" ht="15" x14ac:dyDescent="0.25">
      <c r="BA6690" s="91" t="s">
        <v>10582</v>
      </c>
      <c r="BB6690" s="91" t="s">
        <v>6473</v>
      </c>
      <c r="BC6690" s="91" t="s">
        <v>10430</v>
      </c>
      <c r="BD6690" s="423" t="s">
        <v>1301</v>
      </c>
    </row>
    <row r="6691" spans="53:56" ht="15" x14ac:dyDescent="0.25">
      <c r="BA6691" s="91" t="s">
        <v>10583</v>
      </c>
      <c r="BB6691" s="91" t="s">
        <v>6473</v>
      </c>
      <c r="BC6691" s="91" t="s">
        <v>10035</v>
      </c>
      <c r="BD6691" s="423" t="s">
        <v>1301</v>
      </c>
    </row>
    <row r="6692" spans="53:56" ht="15" x14ac:dyDescent="0.25">
      <c r="BA6692" s="90" t="s">
        <v>10584</v>
      </c>
      <c r="BB6692" s="90" t="s">
        <v>6473</v>
      </c>
      <c r="BC6692" s="90" t="s">
        <v>10035</v>
      </c>
      <c r="BD6692" s="423" t="s">
        <v>1301</v>
      </c>
    </row>
    <row r="6693" spans="53:56" ht="15" x14ac:dyDescent="0.25">
      <c r="BA6693" s="91" t="s">
        <v>10585</v>
      </c>
      <c r="BB6693" s="91" t="s">
        <v>6473</v>
      </c>
      <c r="BC6693" s="91" t="s">
        <v>10485</v>
      </c>
      <c r="BD6693" s="423" t="s">
        <v>1301</v>
      </c>
    </row>
    <row r="6694" spans="53:56" ht="15" x14ac:dyDescent="0.25">
      <c r="BA6694" s="90" t="s">
        <v>10586</v>
      </c>
      <c r="BB6694" s="90" t="s">
        <v>6473</v>
      </c>
      <c r="BC6694" s="90" t="s">
        <v>10035</v>
      </c>
      <c r="BD6694" s="423" t="s">
        <v>1301</v>
      </c>
    </row>
    <row r="6695" spans="53:56" ht="15" x14ac:dyDescent="0.25">
      <c r="BA6695" s="90" t="s">
        <v>10587</v>
      </c>
      <c r="BB6695" s="90" t="s">
        <v>6473</v>
      </c>
      <c r="BC6695" s="90" t="s">
        <v>10485</v>
      </c>
      <c r="BD6695" s="423" t="s">
        <v>1301</v>
      </c>
    </row>
    <row r="6696" spans="53:56" ht="15" x14ac:dyDescent="0.25">
      <c r="BA6696" s="91" t="s">
        <v>10588</v>
      </c>
      <c r="BB6696" s="91" t="s">
        <v>6473</v>
      </c>
      <c r="BC6696" s="91" t="s">
        <v>8967</v>
      </c>
      <c r="BD6696" s="423" t="s">
        <v>1301</v>
      </c>
    </row>
    <row r="6697" spans="53:56" ht="15" x14ac:dyDescent="0.25">
      <c r="BA6697" s="90" t="s">
        <v>10589</v>
      </c>
      <c r="BB6697" s="90" t="s">
        <v>6473</v>
      </c>
      <c r="BC6697" s="90" t="s">
        <v>10590</v>
      </c>
      <c r="BD6697" s="423" t="s">
        <v>1301</v>
      </c>
    </row>
    <row r="6698" spans="53:56" ht="15" x14ac:dyDescent="0.25">
      <c r="BA6698" s="91" t="s">
        <v>10591</v>
      </c>
      <c r="BB6698" s="91" t="s">
        <v>6473</v>
      </c>
      <c r="BC6698" s="91" t="s">
        <v>8967</v>
      </c>
      <c r="BD6698" s="423" t="s">
        <v>1301</v>
      </c>
    </row>
    <row r="6699" spans="53:56" ht="15" x14ac:dyDescent="0.25">
      <c r="BA6699" s="90" t="s">
        <v>10592</v>
      </c>
      <c r="BB6699" s="90" t="s">
        <v>6473</v>
      </c>
      <c r="BC6699" s="90" t="s">
        <v>8967</v>
      </c>
      <c r="BD6699" s="423" t="s">
        <v>1301</v>
      </c>
    </row>
    <row r="6700" spans="53:56" ht="15" x14ac:dyDescent="0.25">
      <c r="BA6700" s="91" t="s">
        <v>10593</v>
      </c>
      <c r="BB6700" s="91" t="s">
        <v>6473</v>
      </c>
      <c r="BC6700" s="91" t="s">
        <v>10590</v>
      </c>
      <c r="BD6700" s="423" t="s">
        <v>1301</v>
      </c>
    </row>
    <row r="6701" spans="53:56" ht="15" x14ac:dyDescent="0.25">
      <c r="BA6701" s="90" t="s">
        <v>10594</v>
      </c>
      <c r="BB6701" s="90" t="s">
        <v>6473</v>
      </c>
      <c r="BC6701" s="90" t="s">
        <v>10505</v>
      </c>
      <c r="BD6701" s="423" t="s">
        <v>1301</v>
      </c>
    </row>
    <row r="6702" spans="53:56" ht="15" x14ac:dyDescent="0.25">
      <c r="BA6702" s="91" t="s">
        <v>10595</v>
      </c>
      <c r="BB6702" s="91" t="s">
        <v>6473</v>
      </c>
      <c r="BC6702" s="91" t="s">
        <v>8967</v>
      </c>
      <c r="BD6702" s="423" t="s">
        <v>1301</v>
      </c>
    </row>
    <row r="6703" spans="53:56" ht="15" x14ac:dyDescent="0.25">
      <c r="BA6703" s="90" t="s">
        <v>10596</v>
      </c>
      <c r="BB6703" s="90" t="s">
        <v>6473</v>
      </c>
      <c r="BC6703" s="90" t="s">
        <v>8967</v>
      </c>
      <c r="BD6703" s="423" t="s">
        <v>1301</v>
      </c>
    </row>
    <row r="6704" spans="53:56" ht="15" x14ac:dyDescent="0.25">
      <c r="BA6704" s="91" t="s">
        <v>10597</v>
      </c>
      <c r="BB6704" s="91" t="s">
        <v>6473</v>
      </c>
      <c r="BC6704" s="91" t="s">
        <v>8967</v>
      </c>
      <c r="BD6704" s="423" t="s">
        <v>1301</v>
      </c>
    </row>
    <row r="6705" spans="53:56" ht="15" x14ac:dyDescent="0.25">
      <c r="BA6705" s="90" t="s">
        <v>10598</v>
      </c>
      <c r="BB6705" s="90" t="s">
        <v>6473</v>
      </c>
      <c r="BC6705" s="90" t="s">
        <v>8967</v>
      </c>
      <c r="BD6705" s="423" t="s">
        <v>1301</v>
      </c>
    </row>
    <row r="6706" spans="53:56" ht="15" x14ac:dyDescent="0.25">
      <c r="BA6706" s="91" t="s">
        <v>10599</v>
      </c>
      <c r="BB6706" s="91" t="s">
        <v>6473</v>
      </c>
      <c r="BC6706" s="91" t="s">
        <v>10505</v>
      </c>
      <c r="BD6706" s="423" t="s">
        <v>1301</v>
      </c>
    </row>
    <row r="6707" spans="53:56" ht="15" x14ac:dyDescent="0.25">
      <c r="BA6707" s="90" t="s">
        <v>10600</v>
      </c>
      <c r="BB6707" s="90" t="s">
        <v>6473</v>
      </c>
      <c r="BC6707" s="90" t="s">
        <v>10505</v>
      </c>
      <c r="BD6707" s="423" t="s">
        <v>1301</v>
      </c>
    </row>
    <row r="6708" spans="53:56" ht="15" x14ac:dyDescent="0.25">
      <c r="BA6708" s="91" t="s">
        <v>10601</v>
      </c>
      <c r="BB6708" s="91" t="s">
        <v>6473</v>
      </c>
      <c r="BC6708" s="91" t="s">
        <v>10590</v>
      </c>
      <c r="BD6708" s="423" t="s">
        <v>1301</v>
      </c>
    </row>
    <row r="6709" spans="53:56" ht="15" x14ac:dyDescent="0.25">
      <c r="BA6709" s="90" t="s">
        <v>10602</v>
      </c>
      <c r="BB6709" s="90" t="s">
        <v>6473</v>
      </c>
      <c r="BC6709" s="90" t="s">
        <v>10590</v>
      </c>
      <c r="BD6709" s="423" t="s">
        <v>1301</v>
      </c>
    </row>
    <row r="6710" spans="53:56" ht="15" x14ac:dyDescent="0.25">
      <c r="BA6710" s="91" t="s">
        <v>10603</v>
      </c>
      <c r="BB6710" s="91" t="s">
        <v>6473</v>
      </c>
      <c r="BC6710" s="91" t="s">
        <v>10505</v>
      </c>
      <c r="BD6710" s="423" t="s">
        <v>1301</v>
      </c>
    </row>
    <row r="6711" spans="53:56" ht="15" x14ac:dyDescent="0.25">
      <c r="BA6711" s="90" t="s">
        <v>10604</v>
      </c>
      <c r="BB6711" s="90" t="s">
        <v>6473</v>
      </c>
      <c r="BC6711" s="90" t="s">
        <v>8967</v>
      </c>
      <c r="BD6711" s="423" t="s">
        <v>1301</v>
      </c>
    </row>
    <row r="6712" spans="53:56" ht="15" x14ac:dyDescent="0.25">
      <c r="BA6712" s="91" t="s">
        <v>10605</v>
      </c>
      <c r="BB6712" s="91" t="s">
        <v>6473</v>
      </c>
      <c r="BC6712" s="91" t="s">
        <v>8967</v>
      </c>
      <c r="BD6712" s="423" t="s">
        <v>1301</v>
      </c>
    </row>
    <row r="6713" spans="53:56" ht="15" x14ac:dyDescent="0.25">
      <c r="BA6713" s="90" t="s">
        <v>10606</v>
      </c>
      <c r="BB6713" s="90" t="s">
        <v>6473</v>
      </c>
      <c r="BC6713" s="90" t="s">
        <v>8967</v>
      </c>
      <c r="BD6713" s="423" t="s">
        <v>1301</v>
      </c>
    </row>
    <row r="6714" spans="53:56" ht="15" x14ac:dyDescent="0.25">
      <c r="BA6714" s="91" t="s">
        <v>10607</v>
      </c>
      <c r="BB6714" s="91" t="s">
        <v>6473</v>
      </c>
      <c r="BC6714" s="91" t="s">
        <v>8967</v>
      </c>
      <c r="BD6714" s="423" t="s">
        <v>1301</v>
      </c>
    </row>
    <row r="6715" spans="53:56" ht="15" x14ac:dyDescent="0.25">
      <c r="BA6715" s="91" t="s">
        <v>10608</v>
      </c>
      <c r="BB6715" s="91" t="s">
        <v>6473</v>
      </c>
      <c r="BC6715" s="91" t="s">
        <v>8967</v>
      </c>
      <c r="BD6715" s="423" t="s">
        <v>1301</v>
      </c>
    </row>
    <row r="6716" spans="53:56" ht="15" x14ac:dyDescent="0.25">
      <c r="BA6716" s="91" t="s">
        <v>10609</v>
      </c>
      <c r="BB6716" s="91" t="s">
        <v>6473</v>
      </c>
      <c r="BC6716" s="91" t="s">
        <v>8967</v>
      </c>
      <c r="BD6716" s="423" t="s">
        <v>1301</v>
      </c>
    </row>
    <row r="6717" spans="53:56" ht="15" x14ac:dyDescent="0.25">
      <c r="BA6717" s="90" t="s">
        <v>10610</v>
      </c>
      <c r="BB6717" s="90" t="s">
        <v>6473</v>
      </c>
      <c r="BC6717" s="90" t="s">
        <v>8967</v>
      </c>
      <c r="BD6717" s="423" t="s">
        <v>1301</v>
      </c>
    </row>
    <row r="6718" spans="53:56" ht="15" x14ac:dyDescent="0.25">
      <c r="BA6718" s="91" t="s">
        <v>10611</v>
      </c>
      <c r="BB6718" s="91" t="s">
        <v>6473</v>
      </c>
      <c r="BC6718" s="91" t="s">
        <v>10505</v>
      </c>
      <c r="BD6718" s="423" t="s">
        <v>1301</v>
      </c>
    </row>
    <row r="6719" spans="53:56" ht="15" x14ac:dyDescent="0.25">
      <c r="BA6719" s="90" t="s">
        <v>10612</v>
      </c>
      <c r="BB6719" s="90" t="s">
        <v>6473</v>
      </c>
      <c r="BC6719" s="90" t="s">
        <v>8967</v>
      </c>
      <c r="BD6719" s="423" t="s">
        <v>1301</v>
      </c>
    </row>
    <row r="6720" spans="53:56" ht="15" x14ac:dyDescent="0.25">
      <c r="BA6720" s="91" t="s">
        <v>10613</v>
      </c>
      <c r="BB6720" s="91" t="s">
        <v>6473</v>
      </c>
      <c r="BC6720" s="91" t="s">
        <v>8967</v>
      </c>
      <c r="BD6720" s="423" t="s">
        <v>1301</v>
      </c>
    </row>
    <row r="6721" spans="53:56" ht="15" x14ac:dyDescent="0.25">
      <c r="BA6721" s="90" t="s">
        <v>10614</v>
      </c>
      <c r="BB6721" s="90" t="s">
        <v>6473</v>
      </c>
      <c r="BC6721" s="90" t="s">
        <v>8967</v>
      </c>
      <c r="BD6721" s="423" t="s">
        <v>1301</v>
      </c>
    </row>
    <row r="6722" spans="53:56" ht="15" x14ac:dyDescent="0.25">
      <c r="BA6722" s="91" t="s">
        <v>10615</v>
      </c>
      <c r="BB6722" s="91" t="s">
        <v>6473</v>
      </c>
      <c r="BC6722" s="91" t="s">
        <v>10505</v>
      </c>
      <c r="BD6722" s="423" t="s">
        <v>1301</v>
      </c>
    </row>
    <row r="6723" spans="53:56" ht="15" x14ac:dyDescent="0.25">
      <c r="BA6723" s="90" t="s">
        <v>10616</v>
      </c>
      <c r="BB6723" s="90" t="s">
        <v>6473</v>
      </c>
      <c r="BC6723" s="90" t="s">
        <v>8967</v>
      </c>
      <c r="BD6723" s="423" t="s">
        <v>1301</v>
      </c>
    </row>
    <row r="6724" spans="53:56" ht="15" x14ac:dyDescent="0.25">
      <c r="BA6724" s="91" t="s">
        <v>10617</v>
      </c>
      <c r="BB6724" s="91" t="s">
        <v>6473</v>
      </c>
      <c r="BC6724" s="91" t="s">
        <v>8967</v>
      </c>
      <c r="BD6724" s="423" t="s">
        <v>1301</v>
      </c>
    </row>
    <row r="6725" spans="53:56" ht="15" x14ac:dyDescent="0.25">
      <c r="BA6725" s="90" t="s">
        <v>10618</v>
      </c>
      <c r="BB6725" s="90" t="s">
        <v>6473</v>
      </c>
      <c r="BC6725" s="90" t="s">
        <v>10590</v>
      </c>
      <c r="BD6725" s="423" t="s">
        <v>1301</v>
      </c>
    </row>
    <row r="6726" spans="53:56" ht="15" x14ac:dyDescent="0.25">
      <c r="BA6726" s="91" t="s">
        <v>10619</v>
      </c>
      <c r="BB6726" s="91" t="s">
        <v>6473</v>
      </c>
      <c r="BC6726" s="91" t="s">
        <v>8967</v>
      </c>
      <c r="BD6726" s="423" t="s">
        <v>1301</v>
      </c>
    </row>
    <row r="6727" spans="53:56" ht="15" x14ac:dyDescent="0.25">
      <c r="BA6727" s="90" t="s">
        <v>10620</v>
      </c>
      <c r="BB6727" s="90" t="s">
        <v>6473</v>
      </c>
      <c r="BC6727" s="90" t="s">
        <v>10590</v>
      </c>
      <c r="BD6727" s="423" t="s">
        <v>1301</v>
      </c>
    </row>
    <row r="6728" spans="53:56" ht="15" x14ac:dyDescent="0.25">
      <c r="BA6728" s="91" t="s">
        <v>10621</v>
      </c>
      <c r="BB6728" s="91" t="s">
        <v>6473</v>
      </c>
      <c r="BC6728" s="91" t="s">
        <v>10505</v>
      </c>
      <c r="BD6728" s="423" t="s">
        <v>1301</v>
      </c>
    </row>
    <row r="6729" spans="53:56" ht="15" x14ac:dyDescent="0.25">
      <c r="BA6729" s="90" t="s">
        <v>10622</v>
      </c>
      <c r="BB6729" s="90" t="s">
        <v>6473</v>
      </c>
      <c r="BC6729" s="90" t="s">
        <v>8967</v>
      </c>
      <c r="BD6729" s="423" t="s">
        <v>1301</v>
      </c>
    </row>
    <row r="6730" spans="53:56" ht="15" x14ac:dyDescent="0.25">
      <c r="BA6730" s="91" t="s">
        <v>10623</v>
      </c>
      <c r="BB6730" s="91" t="s">
        <v>6473</v>
      </c>
      <c r="BC6730" s="91" t="s">
        <v>3786</v>
      </c>
      <c r="BD6730" s="423" t="s">
        <v>1301</v>
      </c>
    </row>
    <row r="6731" spans="53:56" ht="15" x14ac:dyDescent="0.25">
      <c r="BA6731" s="90" t="s">
        <v>10624</v>
      </c>
      <c r="BB6731" s="90" t="s">
        <v>6473</v>
      </c>
      <c r="BC6731" s="90" t="s">
        <v>10625</v>
      </c>
      <c r="BD6731" s="423" t="s">
        <v>1301</v>
      </c>
    </row>
    <row r="6732" spans="53:56" ht="15" x14ac:dyDescent="0.25">
      <c r="BA6732" s="91" t="s">
        <v>10626</v>
      </c>
      <c r="BB6732" s="91" t="s">
        <v>6473</v>
      </c>
      <c r="BC6732" s="91" t="s">
        <v>10627</v>
      </c>
      <c r="BD6732" s="423" t="s">
        <v>1301</v>
      </c>
    </row>
    <row r="6733" spans="53:56" ht="15" x14ac:dyDescent="0.25">
      <c r="BA6733" s="90" t="s">
        <v>10628</v>
      </c>
      <c r="BB6733" s="90" t="s">
        <v>6473</v>
      </c>
      <c r="BC6733" s="90" t="s">
        <v>10625</v>
      </c>
      <c r="BD6733" s="423" t="s">
        <v>1301</v>
      </c>
    </row>
    <row r="6734" spans="53:56" ht="15" x14ac:dyDescent="0.25">
      <c r="BA6734" s="91" t="s">
        <v>10629</v>
      </c>
      <c r="BB6734" s="91" t="s">
        <v>6473</v>
      </c>
      <c r="BC6734" s="91" t="s">
        <v>10630</v>
      </c>
      <c r="BD6734" s="423" t="s">
        <v>1301</v>
      </c>
    </row>
    <row r="6735" spans="53:56" ht="15" x14ac:dyDescent="0.25">
      <c r="BA6735" s="90" t="s">
        <v>10631</v>
      </c>
      <c r="BB6735" s="90" t="s">
        <v>6473</v>
      </c>
      <c r="BC6735" s="90" t="s">
        <v>10632</v>
      </c>
      <c r="BD6735" s="423" t="s">
        <v>1301</v>
      </c>
    </row>
    <row r="6736" spans="53:56" ht="15" x14ac:dyDescent="0.25">
      <c r="BA6736" s="91" t="s">
        <v>10633</v>
      </c>
      <c r="BB6736" s="91" t="s">
        <v>6473</v>
      </c>
      <c r="BC6736" s="91" t="s">
        <v>3786</v>
      </c>
      <c r="BD6736" s="423" t="s">
        <v>1301</v>
      </c>
    </row>
    <row r="6737" spans="53:56" ht="15" x14ac:dyDescent="0.25">
      <c r="BA6737" s="90" t="s">
        <v>10634</v>
      </c>
      <c r="BB6737" s="90" t="s">
        <v>6473</v>
      </c>
      <c r="BC6737" s="90" t="s">
        <v>3786</v>
      </c>
      <c r="BD6737" s="423" t="s">
        <v>1301</v>
      </c>
    </row>
    <row r="6738" spans="53:56" ht="15" x14ac:dyDescent="0.25">
      <c r="BA6738" s="91" t="s">
        <v>10635</v>
      </c>
      <c r="BB6738" s="91" t="s">
        <v>6473</v>
      </c>
      <c r="BC6738" s="91" t="s">
        <v>10625</v>
      </c>
      <c r="BD6738" s="423" t="s">
        <v>1301</v>
      </c>
    </row>
    <row r="6739" spans="53:56" ht="15" x14ac:dyDescent="0.25">
      <c r="BA6739" s="90" t="s">
        <v>10636</v>
      </c>
      <c r="BB6739" s="90" t="s">
        <v>6473</v>
      </c>
      <c r="BC6739" s="90" t="s">
        <v>10627</v>
      </c>
      <c r="BD6739" s="423" t="s">
        <v>1301</v>
      </c>
    </row>
    <row r="6740" spans="53:56" ht="15" x14ac:dyDescent="0.25">
      <c r="BA6740" s="91" t="s">
        <v>10637</v>
      </c>
      <c r="BB6740" s="91" t="s">
        <v>6473</v>
      </c>
      <c r="BC6740" s="91" t="s">
        <v>3786</v>
      </c>
      <c r="BD6740" s="423" t="s">
        <v>1301</v>
      </c>
    </row>
    <row r="6741" spans="53:56" ht="15" x14ac:dyDescent="0.25">
      <c r="BA6741" s="90" t="s">
        <v>10638</v>
      </c>
      <c r="BB6741" s="90" t="s">
        <v>6473</v>
      </c>
      <c r="BC6741" s="90" t="s">
        <v>3786</v>
      </c>
      <c r="BD6741" s="423" t="s">
        <v>1301</v>
      </c>
    </row>
    <row r="6742" spans="53:56" ht="15" x14ac:dyDescent="0.25">
      <c r="BA6742" s="91" t="s">
        <v>10639</v>
      </c>
      <c r="BB6742" s="91" t="s">
        <v>6473</v>
      </c>
      <c r="BC6742" s="91" t="s">
        <v>3786</v>
      </c>
      <c r="BD6742" s="423" t="s">
        <v>1301</v>
      </c>
    </row>
    <row r="6743" spans="53:56" ht="15" x14ac:dyDescent="0.25">
      <c r="BA6743" s="90" t="s">
        <v>10640</v>
      </c>
      <c r="BB6743" s="90" t="s">
        <v>6473</v>
      </c>
      <c r="BC6743" s="90" t="s">
        <v>10641</v>
      </c>
      <c r="BD6743" s="423" t="s">
        <v>1301</v>
      </c>
    </row>
    <row r="6744" spans="53:56" ht="15" x14ac:dyDescent="0.25">
      <c r="BA6744" s="90" t="s">
        <v>10642</v>
      </c>
      <c r="BB6744" s="90" t="s">
        <v>6473</v>
      </c>
      <c r="BC6744" s="90" t="s">
        <v>3786</v>
      </c>
      <c r="BD6744" s="423" t="s">
        <v>1301</v>
      </c>
    </row>
    <row r="6745" spans="53:56" ht="15" x14ac:dyDescent="0.25">
      <c r="BA6745" s="91" t="s">
        <v>10642</v>
      </c>
      <c r="BB6745" s="91" t="s">
        <v>6473</v>
      </c>
      <c r="BC6745" s="91" t="s">
        <v>10627</v>
      </c>
      <c r="BD6745" s="423" t="s">
        <v>1301</v>
      </c>
    </row>
    <row r="6746" spans="53:56" ht="15" x14ac:dyDescent="0.25">
      <c r="BA6746" s="90" t="s">
        <v>10643</v>
      </c>
      <c r="BB6746" s="90" t="s">
        <v>6473</v>
      </c>
      <c r="BC6746" s="90" t="s">
        <v>10627</v>
      </c>
      <c r="BD6746" s="423" t="s">
        <v>1301</v>
      </c>
    </row>
    <row r="6747" spans="53:56" ht="15" x14ac:dyDescent="0.25">
      <c r="BA6747" s="91" t="s">
        <v>10644</v>
      </c>
      <c r="BB6747" s="91" t="s">
        <v>6473</v>
      </c>
      <c r="BC6747" s="91" t="s">
        <v>10645</v>
      </c>
      <c r="BD6747" s="423" t="s">
        <v>1301</v>
      </c>
    </row>
    <row r="6748" spans="53:56" ht="15" x14ac:dyDescent="0.25">
      <c r="BA6748" s="90" t="s">
        <v>10646</v>
      </c>
      <c r="BB6748" s="90" t="s">
        <v>6473</v>
      </c>
      <c r="BC6748" s="90" t="s">
        <v>10630</v>
      </c>
      <c r="BD6748" s="423" t="s">
        <v>1301</v>
      </c>
    </row>
    <row r="6749" spans="53:56" ht="15" x14ac:dyDescent="0.25">
      <c r="BA6749" s="91" t="s">
        <v>10647</v>
      </c>
      <c r="BB6749" s="91" t="s">
        <v>6473</v>
      </c>
      <c r="BC6749" s="91" t="s">
        <v>3768</v>
      </c>
      <c r="BD6749" s="423" t="s">
        <v>1301</v>
      </c>
    </row>
    <row r="6750" spans="53:56" ht="15" x14ac:dyDescent="0.25">
      <c r="BA6750" s="90" t="s">
        <v>10648</v>
      </c>
      <c r="BB6750" s="90" t="s">
        <v>6473</v>
      </c>
      <c r="BC6750" s="90" t="s">
        <v>10632</v>
      </c>
      <c r="BD6750" s="423" t="s">
        <v>1301</v>
      </c>
    </row>
    <row r="6751" spans="53:56" ht="15" x14ac:dyDescent="0.25">
      <c r="BA6751" s="91" t="s">
        <v>10649</v>
      </c>
      <c r="BB6751" s="91" t="s">
        <v>6473</v>
      </c>
      <c r="BC6751" s="91" t="s">
        <v>10641</v>
      </c>
      <c r="BD6751" s="423" t="s">
        <v>1301</v>
      </c>
    </row>
    <row r="6752" spans="53:56" ht="15" x14ac:dyDescent="0.25">
      <c r="BA6752" s="90" t="s">
        <v>10650</v>
      </c>
      <c r="BB6752" s="90" t="s">
        <v>6473</v>
      </c>
      <c r="BC6752" s="90" t="s">
        <v>10651</v>
      </c>
      <c r="BD6752" s="423" t="s">
        <v>1301</v>
      </c>
    </row>
    <row r="6753" spans="53:56" ht="15" x14ac:dyDescent="0.25">
      <c r="BA6753" s="91" t="s">
        <v>10652</v>
      </c>
      <c r="BB6753" s="91" t="s">
        <v>6473</v>
      </c>
      <c r="BC6753" s="91" t="s">
        <v>10630</v>
      </c>
      <c r="BD6753" s="423" t="s">
        <v>1301</v>
      </c>
    </row>
    <row r="6754" spans="53:56" ht="15" x14ac:dyDescent="0.25">
      <c r="BA6754" s="90" t="s">
        <v>10653</v>
      </c>
      <c r="BB6754" s="90" t="s">
        <v>6473</v>
      </c>
      <c r="BC6754" s="90" t="s">
        <v>10632</v>
      </c>
      <c r="BD6754" s="423" t="s">
        <v>1301</v>
      </c>
    </row>
    <row r="6755" spans="53:56" ht="15" x14ac:dyDescent="0.25">
      <c r="BA6755" s="91" t="s">
        <v>10654</v>
      </c>
      <c r="BB6755" s="91" t="s">
        <v>6473</v>
      </c>
      <c r="BC6755" s="91" t="s">
        <v>3786</v>
      </c>
      <c r="BD6755" s="423" t="s">
        <v>1301</v>
      </c>
    </row>
    <row r="6756" spans="53:56" ht="15" x14ac:dyDescent="0.25">
      <c r="BA6756" s="90" t="s">
        <v>10655</v>
      </c>
      <c r="BB6756" s="90" t="s">
        <v>6473</v>
      </c>
      <c r="BC6756" s="90" t="s">
        <v>10627</v>
      </c>
      <c r="BD6756" s="423" t="s">
        <v>1301</v>
      </c>
    </row>
    <row r="6757" spans="53:56" ht="15" x14ac:dyDescent="0.25">
      <c r="BA6757" s="91" t="s">
        <v>10656</v>
      </c>
      <c r="BB6757" s="91" t="s">
        <v>6473</v>
      </c>
      <c r="BC6757" s="91" t="s">
        <v>3786</v>
      </c>
      <c r="BD6757" s="423" t="s">
        <v>1301</v>
      </c>
    </row>
    <row r="6758" spans="53:56" ht="15" x14ac:dyDescent="0.25">
      <c r="BA6758" s="90" t="s">
        <v>10657</v>
      </c>
      <c r="BB6758" s="90" t="s">
        <v>6473</v>
      </c>
      <c r="BC6758" s="90" t="s">
        <v>10630</v>
      </c>
      <c r="BD6758" s="423" t="s">
        <v>1301</v>
      </c>
    </row>
    <row r="6759" spans="53:56" ht="15" x14ac:dyDescent="0.25">
      <c r="BA6759" s="91" t="s">
        <v>10658</v>
      </c>
      <c r="BB6759" s="91" t="s">
        <v>6473</v>
      </c>
      <c r="BC6759" s="91" t="s">
        <v>10625</v>
      </c>
      <c r="BD6759" s="423" t="s">
        <v>1301</v>
      </c>
    </row>
    <row r="6760" spans="53:56" ht="15" x14ac:dyDescent="0.25">
      <c r="BA6760" s="90" t="s">
        <v>10659</v>
      </c>
      <c r="BB6760" s="90" t="s">
        <v>6473</v>
      </c>
      <c r="BC6760" s="90" t="s">
        <v>10630</v>
      </c>
      <c r="BD6760" s="423" t="s">
        <v>1301</v>
      </c>
    </row>
    <row r="6761" spans="53:56" ht="15" x14ac:dyDescent="0.25">
      <c r="BA6761" s="91" t="s">
        <v>10660</v>
      </c>
      <c r="BB6761" s="91" t="s">
        <v>6473</v>
      </c>
      <c r="BC6761" s="91" t="s">
        <v>10632</v>
      </c>
      <c r="BD6761" s="423" t="s">
        <v>1301</v>
      </c>
    </row>
    <row r="6762" spans="53:56" ht="15" x14ac:dyDescent="0.25">
      <c r="BA6762" s="90" t="s">
        <v>10661</v>
      </c>
      <c r="BB6762" s="90" t="s">
        <v>6473</v>
      </c>
      <c r="BC6762" s="90" t="s">
        <v>10630</v>
      </c>
      <c r="BD6762" s="423" t="s">
        <v>1301</v>
      </c>
    </row>
    <row r="6763" spans="53:56" ht="15" x14ac:dyDescent="0.25">
      <c r="BA6763" s="91" t="s">
        <v>10662</v>
      </c>
      <c r="BB6763" s="91" t="s">
        <v>6473</v>
      </c>
      <c r="BC6763" s="91" t="s">
        <v>10630</v>
      </c>
      <c r="BD6763" s="423" t="s">
        <v>1301</v>
      </c>
    </row>
    <row r="6764" spans="53:56" ht="15" x14ac:dyDescent="0.25">
      <c r="BA6764" s="90" t="s">
        <v>10663</v>
      </c>
      <c r="BB6764" s="90" t="s">
        <v>6473</v>
      </c>
      <c r="BC6764" s="90" t="s">
        <v>10630</v>
      </c>
      <c r="BD6764" s="423" t="s">
        <v>1301</v>
      </c>
    </row>
    <row r="6765" spans="53:56" ht="15" x14ac:dyDescent="0.25">
      <c r="BA6765" s="91" t="s">
        <v>10664</v>
      </c>
      <c r="BB6765" s="91" t="s">
        <v>6473</v>
      </c>
      <c r="BC6765" s="91" t="s">
        <v>10641</v>
      </c>
      <c r="BD6765" s="423" t="s">
        <v>1301</v>
      </c>
    </row>
    <row r="6766" spans="53:56" ht="15" x14ac:dyDescent="0.25">
      <c r="BA6766" s="90" t="s">
        <v>10665</v>
      </c>
      <c r="BB6766" s="90" t="s">
        <v>6473</v>
      </c>
      <c r="BC6766" s="90" t="s">
        <v>10630</v>
      </c>
      <c r="BD6766" s="423" t="s">
        <v>1301</v>
      </c>
    </row>
    <row r="6767" spans="53:56" ht="15" x14ac:dyDescent="0.25">
      <c r="BA6767" s="91" t="s">
        <v>10666</v>
      </c>
      <c r="BB6767" s="91" t="s">
        <v>6473</v>
      </c>
      <c r="BC6767" s="91" t="s">
        <v>10632</v>
      </c>
      <c r="BD6767" s="423" t="s">
        <v>1301</v>
      </c>
    </row>
    <row r="6768" spans="53:56" ht="15" x14ac:dyDescent="0.25">
      <c r="BA6768" s="90" t="s">
        <v>10667</v>
      </c>
      <c r="BB6768" s="90" t="s">
        <v>6473</v>
      </c>
      <c r="BC6768" s="90" t="s">
        <v>10627</v>
      </c>
      <c r="BD6768" s="423" t="s">
        <v>1301</v>
      </c>
    </row>
    <row r="6769" spans="53:56" ht="15" x14ac:dyDescent="0.25">
      <c r="BA6769" s="91" t="s">
        <v>10668</v>
      </c>
      <c r="BB6769" s="91" t="s">
        <v>6473</v>
      </c>
      <c r="BC6769" s="91" t="s">
        <v>10627</v>
      </c>
      <c r="BD6769" s="423" t="s">
        <v>1301</v>
      </c>
    </row>
    <row r="6770" spans="53:56" ht="15" x14ac:dyDescent="0.25">
      <c r="BA6770" s="90" t="s">
        <v>10669</v>
      </c>
      <c r="BB6770" s="90" t="s">
        <v>6473</v>
      </c>
      <c r="BC6770" s="90" t="s">
        <v>10632</v>
      </c>
      <c r="BD6770" s="423" t="s">
        <v>1301</v>
      </c>
    </row>
    <row r="6771" spans="53:56" ht="15" x14ac:dyDescent="0.25">
      <c r="BA6771" s="91" t="s">
        <v>10670</v>
      </c>
      <c r="BB6771" s="91" t="s">
        <v>6473</v>
      </c>
      <c r="BC6771" s="91" t="s">
        <v>10627</v>
      </c>
      <c r="BD6771" s="423" t="s">
        <v>1301</v>
      </c>
    </row>
    <row r="6772" spans="53:56" ht="15" x14ac:dyDescent="0.25">
      <c r="BA6772" s="91" t="s">
        <v>10671</v>
      </c>
      <c r="BB6772" s="91" t="s">
        <v>6473</v>
      </c>
      <c r="BC6772" s="91" t="s">
        <v>10627</v>
      </c>
      <c r="BD6772" s="423" t="s">
        <v>1301</v>
      </c>
    </row>
    <row r="6773" spans="53:56" ht="15" x14ac:dyDescent="0.25">
      <c r="BA6773" s="90" t="s">
        <v>10672</v>
      </c>
      <c r="BB6773" s="90" t="s">
        <v>6473</v>
      </c>
      <c r="BC6773" s="90" t="s">
        <v>3786</v>
      </c>
      <c r="BD6773" s="423" t="s">
        <v>1301</v>
      </c>
    </row>
    <row r="6774" spans="53:56" ht="15" x14ac:dyDescent="0.25">
      <c r="BA6774" s="91" t="s">
        <v>10673</v>
      </c>
      <c r="BB6774" s="91" t="s">
        <v>6473</v>
      </c>
      <c r="BC6774" s="91" t="s">
        <v>10625</v>
      </c>
      <c r="BD6774" s="423" t="s">
        <v>1301</v>
      </c>
    </row>
    <row r="6775" spans="53:56" ht="15" x14ac:dyDescent="0.25">
      <c r="BA6775" s="90" t="s">
        <v>10674</v>
      </c>
      <c r="BB6775" s="90" t="s">
        <v>6473</v>
      </c>
      <c r="BC6775" s="90" t="s">
        <v>10632</v>
      </c>
      <c r="BD6775" s="423" t="s">
        <v>1301</v>
      </c>
    </row>
    <row r="6776" spans="53:56" ht="15" x14ac:dyDescent="0.25">
      <c r="BA6776" s="90" t="s">
        <v>10675</v>
      </c>
      <c r="BB6776" s="90" t="s">
        <v>6473</v>
      </c>
      <c r="BC6776" s="90" t="s">
        <v>10627</v>
      </c>
      <c r="BD6776" s="423" t="s">
        <v>1301</v>
      </c>
    </row>
    <row r="6777" spans="53:56" ht="15" x14ac:dyDescent="0.25">
      <c r="BA6777" s="91" t="s">
        <v>10676</v>
      </c>
      <c r="BB6777" s="91" t="s">
        <v>6473</v>
      </c>
      <c r="BC6777" s="91" t="s">
        <v>10632</v>
      </c>
      <c r="BD6777" s="423" t="s">
        <v>1301</v>
      </c>
    </row>
    <row r="6778" spans="53:56" ht="15" x14ac:dyDescent="0.25">
      <c r="BA6778" s="90" t="s">
        <v>10677</v>
      </c>
      <c r="BB6778" s="90" t="s">
        <v>6473</v>
      </c>
      <c r="BC6778" s="90" t="s">
        <v>10630</v>
      </c>
      <c r="BD6778" s="423" t="s">
        <v>1301</v>
      </c>
    </row>
    <row r="6779" spans="53:56" ht="15" x14ac:dyDescent="0.25">
      <c r="BA6779" s="91" t="s">
        <v>10678</v>
      </c>
      <c r="BB6779" s="91" t="s">
        <v>6473</v>
      </c>
      <c r="BC6779" s="91" t="s">
        <v>10641</v>
      </c>
      <c r="BD6779" s="423" t="s">
        <v>1301</v>
      </c>
    </row>
    <row r="6780" spans="53:56" ht="15" x14ac:dyDescent="0.25">
      <c r="BA6780" s="91" t="s">
        <v>10679</v>
      </c>
      <c r="BB6780" s="91" t="s">
        <v>6473</v>
      </c>
      <c r="BC6780" s="91" t="s">
        <v>3786</v>
      </c>
      <c r="BD6780" s="423" t="s">
        <v>1301</v>
      </c>
    </row>
    <row r="6781" spans="53:56" ht="15" x14ac:dyDescent="0.25">
      <c r="BA6781" s="91" t="s">
        <v>10680</v>
      </c>
      <c r="BB6781" s="91" t="s">
        <v>6473</v>
      </c>
      <c r="BC6781" s="91" t="s">
        <v>10625</v>
      </c>
      <c r="BD6781" s="423" t="s">
        <v>1301</v>
      </c>
    </row>
    <row r="6782" spans="53:56" ht="15" x14ac:dyDescent="0.25">
      <c r="BA6782" s="90" t="s">
        <v>10681</v>
      </c>
      <c r="BB6782" s="90" t="s">
        <v>6473</v>
      </c>
      <c r="BC6782" s="90" t="s">
        <v>10430</v>
      </c>
      <c r="BD6782" s="423" t="s">
        <v>1301</v>
      </c>
    </row>
    <row r="6783" spans="53:56" ht="15" x14ac:dyDescent="0.25">
      <c r="BA6783" s="91" t="s">
        <v>10682</v>
      </c>
      <c r="BB6783" s="91" t="s">
        <v>6473</v>
      </c>
      <c r="BC6783" s="91" t="s">
        <v>10632</v>
      </c>
      <c r="BD6783" s="423" t="s">
        <v>1301</v>
      </c>
    </row>
    <row r="6784" spans="53:56" ht="15" x14ac:dyDescent="0.25">
      <c r="BA6784" s="90" t="s">
        <v>10683</v>
      </c>
      <c r="BB6784" s="90" t="s">
        <v>6473</v>
      </c>
      <c r="BC6784" s="90" t="s">
        <v>10625</v>
      </c>
      <c r="BD6784" s="423" t="s">
        <v>1301</v>
      </c>
    </row>
    <row r="6785" spans="53:56" ht="15" x14ac:dyDescent="0.25">
      <c r="BA6785" s="90" t="s">
        <v>10684</v>
      </c>
      <c r="BB6785" s="90" t="s">
        <v>6473</v>
      </c>
      <c r="BC6785" s="90" t="s">
        <v>3786</v>
      </c>
      <c r="BD6785" s="423" t="s">
        <v>1301</v>
      </c>
    </row>
    <row r="6786" spans="53:56" ht="15" x14ac:dyDescent="0.25">
      <c r="BA6786" s="91" t="s">
        <v>10685</v>
      </c>
      <c r="BB6786" s="91" t="s">
        <v>6473</v>
      </c>
      <c r="BC6786" s="91" t="s">
        <v>10641</v>
      </c>
      <c r="BD6786" s="423" t="s">
        <v>1301</v>
      </c>
    </row>
    <row r="6787" spans="53:56" ht="15" x14ac:dyDescent="0.25">
      <c r="BA6787" s="90" t="s">
        <v>10686</v>
      </c>
      <c r="BB6787" s="90" t="s">
        <v>6473</v>
      </c>
      <c r="BC6787" s="90" t="s">
        <v>10630</v>
      </c>
      <c r="BD6787" s="423" t="s">
        <v>1301</v>
      </c>
    </row>
    <row r="6788" spans="53:56" ht="15" x14ac:dyDescent="0.25">
      <c r="BA6788" s="91" t="s">
        <v>10687</v>
      </c>
      <c r="BB6788" s="91" t="s">
        <v>6473</v>
      </c>
      <c r="BC6788" s="91" t="s">
        <v>10641</v>
      </c>
      <c r="BD6788" s="423" t="s">
        <v>1301</v>
      </c>
    </row>
    <row r="6789" spans="53:56" ht="15" x14ac:dyDescent="0.25">
      <c r="BA6789" s="91" t="s">
        <v>10688</v>
      </c>
      <c r="BB6789" s="91" t="s">
        <v>6473</v>
      </c>
      <c r="BC6789" s="91" t="s">
        <v>10641</v>
      </c>
      <c r="BD6789" s="423" t="s">
        <v>1301</v>
      </c>
    </row>
    <row r="6790" spans="53:56" ht="15" x14ac:dyDescent="0.25">
      <c r="BA6790" s="90" t="s">
        <v>10689</v>
      </c>
      <c r="BB6790" s="90" t="s">
        <v>6473</v>
      </c>
      <c r="BC6790" s="90" t="s">
        <v>10430</v>
      </c>
      <c r="BD6790" s="423" t="s">
        <v>1301</v>
      </c>
    </row>
    <row r="6791" spans="53:56" ht="15" x14ac:dyDescent="0.25">
      <c r="BA6791" s="91" t="s">
        <v>10690</v>
      </c>
      <c r="BB6791" s="91" t="s">
        <v>6473</v>
      </c>
      <c r="BC6791" s="91" t="s">
        <v>10630</v>
      </c>
      <c r="BD6791" s="423" t="s">
        <v>1301</v>
      </c>
    </row>
    <row r="6792" spans="53:56" ht="15" x14ac:dyDescent="0.25">
      <c r="BA6792" s="90" t="s">
        <v>10691</v>
      </c>
      <c r="BB6792" s="90" t="s">
        <v>6473</v>
      </c>
      <c r="BC6792" s="90" t="s">
        <v>10632</v>
      </c>
      <c r="BD6792" s="423" t="s">
        <v>1301</v>
      </c>
    </row>
    <row r="6793" spans="53:56" ht="15" x14ac:dyDescent="0.25">
      <c r="BA6793" s="91" t="s">
        <v>10692</v>
      </c>
      <c r="BB6793" s="91" t="s">
        <v>6473</v>
      </c>
      <c r="BC6793" s="91" t="s">
        <v>10625</v>
      </c>
      <c r="BD6793" s="423" t="s">
        <v>1301</v>
      </c>
    </row>
    <row r="6794" spans="53:56" ht="15" x14ac:dyDescent="0.25">
      <c r="BA6794" s="90" t="s">
        <v>10693</v>
      </c>
      <c r="BB6794" s="90" t="s">
        <v>6473</v>
      </c>
      <c r="BC6794" s="90" t="s">
        <v>10627</v>
      </c>
      <c r="BD6794" s="423" t="s">
        <v>1301</v>
      </c>
    </row>
    <row r="6795" spans="53:56" ht="15" x14ac:dyDescent="0.25">
      <c r="BA6795" s="90" t="s">
        <v>10694</v>
      </c>
      <c r="BB6795" s="90" t="s">
        <v>6473</v>
      </c>
      <c r="BC6795" s="90" t="s">
        <v>3786</v>
      </c>
      <c r="BD6795" s="423" t="s">
        <v>1301</v>
      </c>
    </row>
    <row r="6796" spans="53:56" ht="15" x14ac:dyDescent="0.25">
      <c r="BA6796" s="91" t="s">
        <v>10695</v>
      </c>
      <c r="BB6796" s="91" t="s">
        <v>6473</v>
      </c>
      <c r="BC6796" s="91" t="s">
        <v>10430</v>
      </c>
      <c r="BD6796" s="423" t="s">
        <v>1301</v>
      </c>
    </row>
    <row r="6797" spans="53:56" ht="15" x14ac:dyDescent="0.25">
      <c r="BA6797" s="90" t="s">
        <v>10696</v>
      </c>
      <c r="BB6797" s="90" t="s">
        <v>6473</v>
      </c>
      <c r="BC6797" s="90" t="s">
        <v>10627</v>
      </c>
      <c r="BD6797" s="423" t="s">
        <v>1301</v>
      </c>
    </row>
    <row r="6798" spans="53:56" ht="15" x14ac:dyDescent="0.25">
      <c r="BA6798" s="91" t="s">
        <v>10697</v>
      </c>
      <c r="BB6798" s="91" t="s">
        <v>6473</v>
      </c>
      <c r="BC6798" s="91" t="s">
        <v>10632</v>
      </c>
      <c r="BD6798" s="423" t="s">
        <v>1301</v>
      </c>
    </row>
    <row r="6799" spans="53:56" ht="15" x14ac:dyDescent="0.25">
      <c r="BA6799" s="91" t="s">
        <v>10698</v>
      </c>
      <c r="BB6799" s="91" t="s">
        <v>6473</v>
      </c>
      <c r="BC6799" s="91" t="s">
        <v>10632</v>
      </c>
      <c r="BD6799" s="423" t="s">
        <v>1301</v>
      </c>
    </row>
    <row r="6800" spans="53:56" ht="15" x14ac:dyDescent="0.25">
      <c r="BA6800" s="90" t="s">
        <v>10699</v>
      </c>
      <c r="BB6800" s="90" t="s">
        <v>6473</v>
      </c>
      <c r="BC6800" s="90" t="s">
        <v>3786</v>
      </c>
      <c r="BD6800" s="423" t="s">
        <v>1301</v>
      </c>
    </row>
    <row r="6801" spans="53:56" ht="15" x14ac:dyDescent="0.25">
      <c r="BA6801" s="91" t="s">
        <v>10700</v>
      </c>
      <c r="BB6801" s="91" t="s">
        <v>6473</v>
      </c>
      <c r="BC6801" s="91" t="s">
        <v>10632</v>
      </c>
      <c r="BD6801" s="423" t="s">
        <v>1301</v>
      </c>
    </row>
    <row r="6802" spans="53:56" ht="15" x14ac:dyDescent="0.25">
      <c r="BA6802" s="90" t="s">
        <v>10701</v>
      </c>
      <c r="BB6802" s="90" t="s">
        <v>6473</v>
      </c>
      <c r="BC6802" s="90" t="s">
        <v>3786</v>
      </c>
      <c r="BD6802" s="423" t="s">
        <v>1301</v>
      </c>
    </row>
    <row r="6803" spans="53:56" ht="15" x14ac:dyDescent="0.25">
      <c r="BA6803" s="90" t="s">
        <v>10702</v>
      </c>
      <c r="BB6803" s="90" t="s">
        <v>6473</v>
      </c>
      <c r="BC6803" s="90" t="s">
        <v>10627</v>
      </c>
      <c r="BD6803" s="423" t="s">
        <v>1301</v>
      </c>
    </row>
    <row r="6804" spans="53:56" ht="15" x14ac:dyDescent="0.25">
      <c r="BA6804" s="91" t="s">
        <v>10703</v>
      </c>
      <c r="BB6804" s="91" t="s">
        <v>6473</v>
      </c>
      <c r="BC6804" s="91" t="s">
        <v>10632</v>
      </c>
      <c r="BD6804" s="423" t="s">
        <v>1301</v>
      </c>
    </row>
    <row r="6805" spans="53:56" ht="15" x14ac:dyDescent="0.25">
      <c r="BA6805" s="90" t="s">
        <v>10704</v>
      </c>
      <c r="BB6805" s="90" t="s">
        <v>6473</v>
      </c>
      <c r="BC6805" s="90" t="s">
        <v>10625</v>
      </c>
      <c r="BD6805" s="423" t="s">
        <v>1301</v>
      </c>
    </row>
    <row r="6806" spans="53:56" ht="15" x14ac:dyDescent="0.25">
      <c r="BA6806" s="91" t="s">
        <v>10705</v>
      </c>
      <c r="BB6806" s="91" t="s">
        <v>6473</v>
      </c>
      <c r="BC6806" s="91" t="s">
        <v>10641</v>
      </c>
      <c r="BD6806" s="423" t="s">
        <v>1301</v>
      </c>
    </row>
    <row r="6807" spans="53:56" ht="15" x14ac:dyDescent="0.25">
      <c r="BA6807" s="91" t="s">
        <v>10706</v>
      </c>
      <c r="BB6807" s="91" t="s">
        <v>6473</v>
      </c>
      <c r="BC6807" s="91" t="s">
        <v>10627</v>
      </c>
      <c r="BD6807" s="423" t="s">
        <v>1301</v>
      </c>
    </row>
    <row r="6808" spans="53:56" ht="15" x14ac:dyDescent="0.25">
      <c r="BA6808" s="90" t="s">
        <v>10707</v>
      </c>
      <c r="BB6808" s="90" t="s">
        <v>6473</v>
      </c>
      <c r="BC6808" s="90" t="s">
        <v>10627</v>
      </c>
      <c r="BD6808" s="423" t="s">
        <v>1301</v>
      </c>
    </row>
    <row r="6809" spans="53:56" ht="15" x14ac:dyDescent="0.25">
      <c r="BA6809" s="91" t="s">
        <v>10708</v>
      </c>
      <c r="BB6809" s="91" t="s">
        <v>6473</v>
      </c>
      <c r="BC6809" s="91" t="s">
        <v>10630</v>
      </c>
      <c r="BD6809" s="423" t="s">
        <v>1301</v>
      </c>
    </row>
    <row r="6810" spans="53:56" ht="15" x14ac:dyDescent="0.25">
      <c r="BA6810" s="90" t="s">
        <v>10709</v>
      </c>
      <c r="BB6810" s="90" t="s">
        <v>6473</v>
      </c>
      <c r="BC6810" s="90" t="s">
        <v>3786</v>
      </c>
      <c r="BD6810" s="423" t="s">
        <v>1301</v>
      </c>
    </row>
    <row r="6811" spans="53:56" ht="15" x14ac:dyDescent="0.25">
      <c r="BA6811" s="90" t="s">
        <v>10710</v>
      </c>
      <c r="BB6811" s="90" t="s">
        <v>6473</v>
      </c>
      <c r="BC6811" s="90" t="s">
        <v>10641</v>
      </c>
      <c r="BD6811" s="423" t="s">
        <v>1301</v>
      </c>
    </row>
    <row r="6812" spans="53:56" ht="15" x14ac:dyDescent="0.25">
      <c r="BA6812" s="91" t="s">
        <v>10711</v>
      </c>
      <c r="BB6812" s="91" t="s">
        <v>6473</v>
      </c>
      <c r="BC6812" s="91" t="s">
        <v>10627</v>
      </c>
      <c r="BD6812" s="423" t="s">
        <v>1301</v>
      </c>
    </row>
    <row r="6813" spans="53:56" ht="15" x14ac:dyDescent="0.25">
      <c r="BA6813" s="90" t="s">
        <v>10712</v>
      </c>
      <c r="BB6813" s="90" t="s">
        <v>6473</v>
      </c>
      <c r="BC6813" s="90" t="s">
        <v>10625</v>
      </c>
      <c r="BD6813" s="423" t="s">
        <v>1301</v>
      </c>
    </row>
    <row r="6814" spans="53:56" ht="15" x14ac:dyDescent="0.25">
      <c r="BA6814" s="91" t="s">
        <v>10713</v>
      </c>
      <c r="BB6814" s="91" t="s">
        <v>6473</v>
      </c>
      <c r="BC6814" s="91" t="s">
        <v>10627</v>
      </c>
      <c r="BD6814" s="423" t="s">
        <v>1301</v>
      </c>
    </row>
    <row r="6815" spans="53:56" ht="15" x14ac:dyDescent="0.25">
      <c r="BA6815" s="90" t="s">
        <v>10714</v>
      </c>
      <c r="BB6815" s="90" t="s">
        <v>6473</v>
      </c>
      <c r="BC6815" s="90" t="s">
        <v>10641</v>
      </c>
      <c r="BD6815" s="423" t="s">
        <v>1301</v>
      </c>
    </row>
    <row r="6816" spans="53:56" ht="15" x14ac:dyDescent="0.25">
      <c r="BA6816" s="91" t="s">
        <v>10715</v>
      </c>
      <c r="BB6816" s="91" t="s">
        <v>6473</v>
      </c>
      <c r="BC6816" s="91" t="s">
        <v>10627</v>
      </c>
      <c r="BD6816" s="423" t="s">
        <v>1301</v>
      </c>
    </row>
    <row r="6817" spans="53:56" ht="15" x14ac:dyDescent="0.25">
      <c r="BA6817" s="91" t="s">
        <v>10716</v>
      </c>
      <c r="BB6817" s="91" t="s">
        <v>6473</v>
      </c>
      <c r="BC6817" s="91" t="s">
        <v>10627</v>
      </c>
      <c r="BD6817" s="423" t="s">
        <v>1301</v>
      </c>
    </row>
    <row r="6818" spans="53:56" ht="15" x14ac:dyDescent="0.25">
      <c r="BA6818" s="90" t="s">
        <v>10717</v>
      </c>
      <c r="BB6818" s="90" t="s">
        <v>6473</v>
      </c>
      <c r="BC6818" s="90" t="s">
        <v>3786</v>
      </c>
      <c r="BD6818" s="423" t="s">
        <v>1301</v>
      </c>
    </row>
    <row r="6819" spans="53:56" ht="15" x14ac:dyDescent="0.25">
      <c r="BA6819" s="91" t="s">
        <v>10718</v>
      </c>
      <c r="BB6819" s="91" t="s">
        <v>6473</v>
      </c>
      <c r="BC6819" s="91" t="s">
        <v>10632</v>
      </c>
      <c r="BD6819" s="423" t="s">
        <v>1301</v>
      </c>
    </row>
    <row r="6820" spans="53:56" ht="15" x14ac:dyDescent="0.25">
      <c r="BA6820" s="91" t="s">
        <v>10719</v>
      </c>
      <c r="BB6820" s="91" t="s">
        <v>6473</v>
      </c>
      <c r="BC6820" s="91" t="s">
        <v>3786</v>
      </c>
      <c r="BD6820" s="423" t="s">
        <v>1301</v>
      </c>
    </row>
    <row r="6821" spans="53:56" ht="15" x14ac:dyDescent="0.25">
      <c r="BA6821" s="90" t="s">
        <v>10720</v>
      </c>
      <c r="BB6821" s="90" t="s">
        <v>6473</v>
      </c>
      <c r="BC6821" s="90" t="s">
        <v>3786</v>
      </c>
      <c r="BD6821" s="423" t="s">
        <v>1301</v>
      </c>
    </row>
    <row r="6822" spans="53:56" ht="15" x14ac:dyDescent="0.25">
      <c r="BA6822" s="90" t="s">
        <v>10721</v>
      </c>
      <c r="BB6822" s="90" t="s">
        <v>6473</v>
      </c>
      <c r="BC6822" s="90" t="s">
        <v>10641</v>
      </c>
      <c r="BD6822" s="423" t="s">
        <v>1301</v>
      </c>
    </row>
    <row r="6823" spans="53:56" ht="15" x14ac:dyDescent="0.25">
      <c r="BA6823" s="91" t="s">
        <v>10722</v>
      </c>
      <c r="BB6823" s="91" t="s">
        <v>6473</v>
      </c>
      <c r="BC6823" s="91" t="s">
        <v>10630</v>
      </c>
      <c r="BD6823" s="423" t="s">
        <v>1301</v>
      </c>
    </row>
    <row r="6824" spans="53:56" ht="15" x14ac:dyDescent="0.25">
      <c r="BA6824" s="90" t="s">
        <v>10723</v>
      </c>
      <c r="BB6824" s="90" t="s">
        <v>6473</v>
      </c>
      <c r="BC6824" s="90" t="s">
        <v>10630</v>
      </c>
      <c r="BD6824" s="423" t="s">
        <v>1301</v>
      </c>
    </row>
    <row r="6825" spans="53:56" ht="15" x14ac:dyDescent="0.25">
      <c r="BA6825" s="91" t="s">
        <v>10724</v>
      </c>
      <c r="BB6825" s="91" t="s">
        <v>6473</v>
      </c>
      <c r="BC6825" s="91" t="s">
        <v>10625</v>
      </c>
      <c r="BD6825" s="423" t="s">
        <v>1301</v>
      </c>
    </row>
    <row r="6826" spans="53:56" ht="15" x14ac:dyDescent="0.25">
      <c r="BA6826" s="91" t="s">
        <v>10725</v>
      </c>
      <c r="BB6826" s="91" t="s">
        <v>6473</v>
      </c>
      <c r="BC6826" s="91" t="s">
        <v>10630</v>
      </c>
      <c r="BD6826" s="423" t="s">
        <v>1301</v>
      </c>
    </row>
    <row r="6827" spans="53:56" ht="15" x14ac:dyDescent="0.25">
      <c r="BA6827" s="90" t="s">
        <v>10726</v>
      </c>
      <c r="BB6827" s="90" t="s">
        <v>6473</v>
      </c>
      <c r="BC6827" s="90" t="s">
        <v>10630</v>
      </c>
      <c r="BD6827" s="423" t="s">
        <v>1301</v>
      </c>
    </row>
    <row r="6828" spans="53:56" ht="15" x14ac:dyDescent="0.25">
      <c r="BA6828" s="91" t="s">
        <v>10727</v>
      </c>
      <c r="BB6828" s="91" t="s">
        <v>6473</v>
      </c>
      <c r="BC6828" s="91" t="s">
        <v>10630</v>
      </c>
      <c r="BD6828" s="423" t="s">
        <v>1301</v>
      </c>
    </row>
    <row r="6829" spans="53:56" ht="15" x14ac:dyDescent="0.25">
      <c r="BA6829" s="90" t="s">
        <v>10728</v>
      </c>
      <c r="BB6829" s="90" t="s">
        <v>6473</v>
      </c>
      <c r="BC6829" s="90" t="s">
        <v>10630</v>
      </c>
      <c r="BD6829" s="423" t="s">
        <v>1301</v>
      </c>
    </row>
    <row r="6830" spans="53:56" ht="15" x14ac:dyDescent="0.25">
      <c r="BA6830" s="90" t="s">
        <v>10729</v>
      </c>
      <c r="BB6830" s="90" t="s">
        <v>6473</v>
      </c>
      <c r="BC6830" s="90" t="s">
        <v>10630</v>
      </c>
      <c r="BD6830" s="423" t="s">
        <v>1301</v>
      </c>
    </row>
    <row r="6831" spans="53:56" ht="15" x14ac:dyDescent="0.25">
      <c r="BA6831" s="91" t="s">
        <v>10730</v>
      </c>
      <c r="BB6831" s="91" t="s">
        <v>6473</v>
      </c>
      <c r="BC6831" s="91" t="s">
        <v>10630</v>
      </c>
      <c r="BD6831" s="423" t="s">
        <v>1301</v>
      </c>
    </row>
    <row r="6832" spans="53:56" ht="15" x14ac:dyDescent="0.25">
      <c r="BA6832" s="90" t="s">
        <v>10731</v>
      </c>
      <c r="BB6832" s="90" t="s">
        <v>6473</v>
      </c>
      <c r="BC6832" s="90" t="s">
        <v>10630</v>
      </c>
      <c r="BD6832" s="423" t="s">
        <v>1301</v>
      </c>
    </row>
    <row r="6833" spans="53:56" ht="15" x14ac:dyDescent="0.25">
      <c r="BA6833" s="91" t="s">
        <v>10732</v>
      </c>
      <c r="BB6833" s="91" t="s">
        <v>6473</v>
      </c>
      <c r="BC6833" s="91" t="s">
        <v>10630</v>
      </c>
      <c r="BD6833" s="423" t="s">
        <v>1301</v>
      </c>
    </row>
    <row r="6834" spans="53:56" ht="15" x14ac:dyDescent="0.25">
      <c r="BA6834" s="91" t="s">
        <v>10733</v>
      </c>
      <c r="BB6834" s="91" t="s">
        <v>6473</v>
      </c>
      <c r="BC6834" s="91" t="s">
        <v>10630</v>
      </c>
      <c r="BD6834" s="423" t="s">
        <v>1301</v>
      </c>
    </row>
    <row r="6835" spans="53:56" ht="15" x14ac:dyDescent="0.25">
      <c r="BA6835" s="90" t="s">
        <v>10734</v>
      </c>
      <c r="BB6835" s="90" t="s">
        <v>6473</v>
      </c>
      <c r="BC6835" s="90" t="s">
        <v>10630</v>
      </c>
      <c r="BD6835" s="423" t="s">
        <v>1301</v>
      </c>
    </row>
    <row r="6836" spans="53:56" ht="15" x14ac:dyDescent="0.25">
      <c r="BA6836" s="91" t="s">
        <v>10735</v>
      </c>
      <c r="BB6836" s="91" t="s">
        <v>6473</v>
      </c>
      <c r="BC6836" s="91" t="s">
        <v>10630</v>
      </c>
      <c r="BD6836" s="423" t="s">
        <v>1301</v>
      </c>
    </row>
    <row r="6837" spans="53:56" ht="15" x14ac:dyDescent="0.25">
      <c r="BA6837" s="90" t="s">
        <v>10736</v>
      </c>
      <c r="BB6837" s="90" t="s">
        <v>6473</v>
      </c>
      <c r="BC6837" s="90" t="s">
        <v>10630</v>
      </c>
      <c r="BD6837" s="423" t="s">
        <v>1301</v>
      </c>
    </row>
    <row r="6838" spans="53:56" ht="15" x14ac:dyDescent="0.25">
      <c r="BA6838" s="91" t="s">
        <v>10737</v>
      </c>
      <c r="BB6838" s="91" t="s">
        <v>6473</v>
      </c>
      <c r="BC6838" s="91" t="s">
        <v>10630</v>
      </c>
      <c r="BD6838" s="423" t="s">
        <v>1301</v>
      </c>
    </row>
    <row r="6839" spans="53:56" ht="15" x14ac:dyDescent="0.25">
      <c r="BA6839" s="90" t="s">
        <v>10738</v>
      </c>
      <c r="BB6839" s="90" t="s">
        <v>6473</v>
      </c>
      <c r="BC6839" s="90" t="s">
        <v>10630</v>
      </c>
      <c r="BD6839" s="423" t="s">
        <v>1301</v>
      </c>
    </row>
    <row r="6840" spans="53:56" ht="15" x14ac:dyDescent="0.25">
      <c r="BA6840" s="90" t="s">
        <v>10739</v>
      </c>
      <c r="BB6840" s="90" t="s">
        <v>6473</v>
      </c>
      <c r="BC6840" s="90" t="s">
        <v>10630</v>
      </c>
      <c r="BD6840" s="423" t="s">
        <v>1301</v>
      </c>
    </row>
    <row r="6841" spans="53:56" ht="15" x14ac:dyDescent="0.25">
      <c r="BA6841" s="91" t="s">
        <v>10740</v>
      </c>
      <c r="BB6841" s="91" t="s">
        <v>6473</v>
      </c>
      <c r="BC6841" s="91" t="s">
        <v>10630</v>
      </c>
      <c r="BD6841" s="423" t="s">
        <v>1301</v>
      </c>
    </row>
    <row r="6842" spans="53:56" ht="15" x14ac:dyDescent="0.25">
      <c r="BA6842" s="90" t="s">
        <v>10741</v>
      </c>
      <c r="BB6842" s="90" t="s">
        <v>6473</v>
      </c>
      <c r="BC6842" s="90" t="s">
        <v>10630</v>
      </c>
      <c r="BD6842" s="423" t="s">
        <v>1301</v>
      </c>
    </row>
    <row r="6843" spans="53:56" ht="15" x14ac:dyDescent="0.25">
      <c r="BA6843" s="91" t="s">
        <v>10742</v>
      </c>
      <c r="BB6843" s="91" t="s">
        <v>6473</v>
      </c>
      <c r="BC6843" s="91" t="s">
        <v>10630</v>
      </c>
      <c r="BD6843" s="423" t="s">
        <v>1301</v>
      </c>
    </row>
    <row r="6844" spans="53:56" ht="15" x14ac:dyDescent="0.25">
      <c r="BA6844" s="91" t="s">
        <v>10743</v>
      </c>
      <c r="BB6844" s="91" t="s">
        <v>6473</v>
      </c>
      <c r="BC6844" s="91" t="s">
        <v>10630</v>
      </c>
      <c r="BD6844" s="423" t="s">
        <v>1301</v>
      </c>
    </row>
    <row r="6845" spans="53:56" ht="15" x14ac:dyDescent="0.25">
      <c r="BA6845" s="90" t="s">
        <v>10744</v>
      </c>
      <c r="BB6845" s="90" t="s">
        <v>6473</v>
      </c>
      <c r="BC6845" s="90" t="s">
        <v>10630</v>
      </c>
      <c r="BD6845" s="423" t="s">
        <v>1301</v>
      </c>
    </row>
    <row r="6846" spans="53:56" ht="15" x14ac:dyDescent="0.25">
      <c r="BA6846" s="91" t="s">
        <v>10745</v>
      </c>
      <c r="BB6846" s="91" t="s">
        <v>6473</v>
      </c>
      <c r="BC6846" s="91" t="s">
        <v>10630</v>
      </c>
      <c r="BD6846" s="423" t="s">
        <v>1301</v>
      </c>
    </row>
    <row r="6847" spans="53:56" ht="15" x14ac:dyDescent="0.25">
      <c r="BA6847" s="90" t="s">
        <v>10746</v>
      </c>
      <c r="BB6847" s="90" t="s">
        <v>6473</v>
      </c>
      <c r="BC6847" s="90" t="s">
        <v>10630</v>
      </c>
      <c r="BD6847" s="423" t="s">
        <v>1301</v>
      </c>
    </row>
    <row r="6848" spans="53:56" ht="15" x14ac:dyDescent="0.25">
      <c r="BA6848" s="90" t="s">
        <v>10747</v>
      </c>
      <c r="BB6848" s="90" t="s">
        <v>6473</v>
      </c>
      <c r="BC6848" s="90" t="s">
        <v>10630</v>
      </c>
      <c r="BD6848" s="423" t="s">
        <v>1301</v>
      </c>
    </row>
    <row r="6849" spans="53:56" ht="15" x14ac:dyDescent="0.25">
      <c r="BA6849" s="90" t="s">
        <v>10748</v>
      </c>
      <c r="BB6849" s="90" t="s">
        <v>6473</v>
      </c>
      <c r="BC6849" s="90" t="s">
        <v>10630</v>
      </c>
      <c r="BD6849" s="423" t="s">
        <v>1301</v>
      </c>
    </row>
    <row r="6850" spans="53:56" ht="15" x14ac:dyDescent="0.25">
      <c r="BA6850" s="91" t="s">
        <v>10749</v>
      </c>
      <c r="BB6850" s="91" t="s">
        <v>6473</v>
      </c>
      <c r="BC6850" s="91" t="s">
        <v>10630</v>
      </c>
      <c r="BD6850" s="423" t="s">
        <v>1301</v>
      </c>
    </row>
    <row r="6851" spans="53:56" ht="15" x14ac:dyDescent="0.25">
      <c r="BA6851" s="90" t="s">
        <v>10750</v>
      </c>
      <c r="BB6851" s="90" t="s">
        <v>6473</v>
      </c>
      <c r="BC6851" s="90" t="s">
        <v>10630</v>
      </c>
      <c r="BD6851" s="423" t="s">
        <v>1301</v>
      </c>
    </row>
    <row r="6852" spans="53:56" ht="15" x14ac:dyDescent="0.25">
      <c r="BA6852" s="91" t="s">
        <v>10751</v>
      </c>
      <c r="BB6852" s="91" t="s">
        <v>6473</v>
      </c>
      <c r="BC6852" s="91" t="s">
        <v>10630</v>
      </c>
      <c r="BD6852" s="423" t="s">
        <v>1301</v>
      </c>
    </row>
    <row r="6853" spans="53:56" ht="15" x14ac:dyDescent="0.25">
      <c r="BA6853" s="90" t="s">
        <v>10752</v>
      </c>
      <c r="BB6853" s="90" t="s">
        <v>6473</v>
      </c>
      <c r="BC6853" s="90" t="s">
        <v>1401</v>
      </c>
      <c r="BD6853" s="423" t="s">
        <v>1301</v>
      </c>
    </row>
    <row r="6854" spans="53:56" ht="15" x14ac:dyDescent="0.25">
      <c r="BA6854" s="90" t="s">
        <v>10753</v>
      </c>
      <c r="BB6854" s="90" t="s">
        <v>6473</v>
      </c>
      <c r="BC6854" s="90" t="s">
        <v>1401</v>
      </c>
      <c r="BD6854" s="423" t="s">
        <v>1301</v>
      </c>
    </row>
    <row r="6855" spans="53:56" ht="15" x14ac:dyDescent="0.25">
      <c r="BA6855" s="91" t="s">
        <v>10754</v>
      </c>
      <c r="BB6855" s="91" t="s">
        <v>6473</v>
      </c>
      <c r="BC6855" s="91" t="s">
        <v>1401</v>
      </c>
      <c r="BD6855" s="423" t="s">
        <v>1301</v>
      </c>
    </row>
    <row r="6856" spans="53:56" ht="15" x14ac:dyDescent="0.25">
      <c r="BA6856" s="90" t="s">
        <v>10755</v>
      </c>
      <c r="BB6856" s="90" t="s">
        <v>6473</v>
      </c>
      <c r="BC6856" s="90" t="s">
        <v>9906</v>
      </c>
      <c r="BD6856" s="423" t="s">
        <v>1301</v>
      </c>
    </row>
    <row r="6857" spans="53:56" ht="15" x14ac:dyDescent="0.25">
      <c r="BA6857" s="91" t="s">
        <v>10756</v>
      </c>
      <c r="BB6857" s="91" t="s">
        <v>6473</v>
      </c>
      <c r="BC6857" s="91" t="s">
        <v>7885</v>
      </c>
      <c r="BD6857" s="423" t="s">
        <v>1301</v>
      </c>
    </row>
    <row r="6858" spans="53:56" ht="15" x14ac:dyDescent="0.25">
      <c r="BA6858" s="90" t="s">
        <v>10757</v>
      </c>
      <c r="BB6858" s="90" t="s">
        <v>6473</v>
      </c>
      <c r="BC6858" s="90" t="s">
        <v>10430</v>
      </c>
      <c r="BD6858" s="423" t="s">
        <v>1301</v>
      </c>
    </row>
    <row r="6859" spans="53:56" ht="15" x14ac:dyDescent="0.25">
      <c r="BA6859" s="91" t="s">
        <v>10758</v>
      </c>
      <c r="BB6859" s="91" t="s">
        <v>6473</v>
      </c>
      <c r="BC6859" s="91" t="s">
        <v>1401</v>
      </c>
      <c r="BD6859" s="423" t="s">
        <v>1301</v>
      </c>
    </row>
    <row r="6860" spans="53:56" ht="15" x14ac:dyDescent="0.25">
      <c r="BA6860" s="90" t="s">
        <v>10759</v>
      </c>
      <c r="BB6860" s="90" t="s">
        <v>6473</v>
      </c>
      <c r="BC6860" s="90" t="s">
        <v>7885</v>
      </c>
      <c r="BD6860" s="423" t="s">
        <v>1301</v>
      </c>
    </row>
    <row r="6861" spans="53:56" ht="15" x14ac:dyDescent="0.25">
      <c r="BA6861" s="91" t="s">
        <v>10760</v>
      </c>
      <c r="BB6861" s="91" t="s">
        <v>6473</v>
      </c>
      <c r="BC6861" s="91" t="s">
        <v>1401</v>
      </c>
      <c r="BD6861" s="423" t="s">
        <v>1301</v>
      </c>
    </row>
    <row r="6862" spans="53:56" ht="15" x14ac:dyDescent="0.25">
      <c r="BA6862" s="90" t="s">
        <v>10761</v>
      </c>
      <c r="BB6862" s="90" t="s">
        <v>6473</v>
      </c>
      <c r="BC6862" s="90" t="s">
        <v>3786</v>
      </c>
      <c r="BD6862" s="423" t="s">
        <v>1301</v>
      </c>
    </row>
    <row r="6863" spans="53:56" ht="15" x14ac:dyDescent="0.25">
      <c r="BA6863" s="91" t="s">
        <v>10762</v>
      </c>
      <c r="BB6863" s="91" t="s">
        <v>6473</v>
      </c>
      <c r="BC6863" s="91" t="s">
        <v>1401</v>
      </c>
      <c r="BD6863" s="423" t="s">
        <v>1301</v>
      </c>
    </row>
    <row r="6864" spans="53:56" ht="15" x14ac:dyDescent="0.25">
      <c r="BA6864" s="90" t="s">
        <v>10763</v>
      </c>
      <c r="BB6864" s="90" t="s">
        <v>6473</v>
      </c>
      <c r="BC6864" s="90" t="s">
        <v>1401</v>
      </c>
      <c r="BD6864" s="423" t="s">
        <v>1301</v>
      </c>
    </row>
    <row r="6865" spans="53:56" ht="15" x14ac:dyDescent="0.25">
      <c r="BA6865" s="91" t="s">
        <v>10764</v>
      </c>
      <c r="BB6865" s="91" t="s">
        <v>6473</v>
      </c>
      <c r="BC6865" s="91" t="s">
        <v>1401</v>
      </c>
      <c r="BD6865" s="423" t="s">
        <v>1301</v>
      </c>
    </row>
    <row r="6866" spans="53:56" ht="15" x14ac:dyDescent="0.25">
      <c r="BA6866" s="90" t="s">
        <v>10765</v>
      </c>
      <c r="BB6866" s="90" t="s">
        <v>6473</v>
      </c>
      <c r="BC6866" s="90" t="s">
        <v>1401</v>
      </c>
      <c r="BD6866" s="423" t="s">
        <v>1301</v>
      </c>
    </row>
    <row r="6867" spans="53:56" ht="15" x14ac:dyDescent="0.25">
      <c r="BA6867" s="91" t="s">
        <v>10766</v>
      </c>
      <c r="BB6867" s="91" t="s">
        <v>6473</v>
      </c>
      <c r="BC6867" s="91" t="s">
        <v>7885</v>
      </c>
      <c r="BD6867" s="423" t="s">
        <v>1301</v>
      </c>
    </row>
    <row r="6868" spans="53:56" ht="15" x14ac:dyDescent="0.25">
      <c r="BA6868" s="90" t="s">
        <v>10767</v>
      </c>
      <c r="BB6868" s="90" t="s">
        <v>6473</v>
      </c>
      <c r="BC6868" s="90" t="s">
        <v>1401</v>
      </c>
      <c r="BD6868" s="423" t="s">
        <v>1301</v>
      </c>
    </row>
    <row r="6869" spans="53:56" ht="15" x14ac:dyDescent="0.25">
      <c r="BA6869" s="91" t="s">
        <v>10768</v>
      </c>
      <c r="BB6869" s="91" t="s">
        <v>6473</v>
      </c>
      <c r="BC6869" s="91" t="s">
        <v>1401</v>
      </c>
      <c r="BD6869" s="423" t="s">
        <v>1301</v>
      </c>
    </row>
    <row r="6870" spans="53:56" ht="15" x14ac:dyDescent="0.25">
      <c r="BA6870" s="90" t="s">
        <v>10769</v>
      </c>
      <c r="BB6870" s="90" t="s">
        <v>6473</v>
      </c>
      <c r="BC6870" s="90" t="s">
        <v>7885</v>
      </c>
      <c r="BD6870" s="423" t="s">
        <v>1301</v>
      </c>
    </row>
    <row r="6871" spans="53:56" ht="15" x14ac:dyDescent="0.25">
      <c r="BA6871" s="91" t="s">
        <v>10770</v>
      </c>
      <c r="BB6871" s="91" t="s">
        <v>6473</v>
      </c>
      <c r="BC6871" s="91" t="s">
        <v>7885</v>
      </c>
      <c r="BD6871" s="423" t="s">
        <v>1301</v>
      </c>
    </row>
    <row r="6872" spans="53:56" ht="15" x14ac:dyDescent="0.25">
      <c r="BA6872" s="90" t="s">
        <v>10771</v>
      </c>
      <c r="BB6872" s="90" t="s">
        <v>6473</v>
      </c>
      <c r="BC6872" s="90" t="s">
        <v>1401</v>
      </c>
      <c r="BD6872" s="423" t="s">
        <v>1301</v>
      </c>
    </row>
    <row r="6873" spans="53:56" ht="15" x14ac:dyDescent="0.25">
      <c r="BA6873" s="91" t="s">
        <v>10772</v>
      </c>
      <c r="BB6873" s="91" t="s">
        <v>6473</v>
      </c>
      <c r="BC6873" s="91" t="s">
        <v>1401</v>
      </c>
      <c r="BD6873" s="423" t="s">
        <v>1301</v>
      </c>
    </row>
    <row r="6874" spans="53:56" ht="15" x14ac:dyDescent="0.25">
      <c r="BA6874" s="90" t="s">
        <v>10773</v>
      </c>
      <c r="BB6874" s="90" t="s">
        <v>6473</v>
      </c>
      <c r="BC6874" s="90" t="s">
        <v>7885</v>
      </c>
      <c r="BD6874" s="423" t="s">
        <v>1301</v>
      </c>
    </row>
    <row r="6875" spans="53:56" ht="15" x14ac:dyDescent="0.25">
      <c r="BA6875" s="91" t="s">
        <v>10774</v>
      </c>
      <c r="BB6875" s="91" t="s">
        <v>6473</v>
      </c>
      <c r="BC6875" s="91" t="s">
        <v>1401</v>
      </c>
      <c r="BD6875" s="423" t="s">
        <v>1301</v>
      </c>
    </row>
    <row r="6876" spans="53:56" ht="15" x14ac:dyDescent="0.25">
      <c r="BA6876" s="90" t="s">
        <v>10775</v>
      </c>
      <c r="BB6876" s="90" t="s">
        <v>6473</v>
      </c>
      <c r="BC6876" s="90" t="s">
        <v>1401</v>
      </c>
      <c r="BD6876" s="423" t="s">
        <v>1301</v>
      </c>
    </row>
    <row r="6877" spans="53:56" ht="15" x14ac:dyDescent="0.25">
      <c r="BA6877" s="91" t="s">
        <v>10776</v>
      </c>
      <c r="BB6877" s="91" t="s">
        <v>6473</v>
      </c>
      <c r="BC6877" s="91" t="s">
        <v>1401</v>
      </c>
      <c r="BD6877" s="423" t="s">
        <v>1301</v>
      </c>
    </row>
    <row r="6878" spans="53:56" ht="15" x14ac:dyDescent="0.25">
      <c r="BA6878" s="90" t="s">
        <v>10777</v>
      </c>
      <c r="BB6878" s="90" t="s">
        <v>6473</v>
      </c>
      <c r="BC6878" s="90" t="s">
        <v>7885</v>
      </c>
      <c r="BD6878" s="423" t="s">
        <v>1301</v>
      </c>
    </row>
    <row r="6879" spans="53:56" ht="15" x14ac:dyDescent="0.25">
      <c r="BA6879" s="91" t="s">
        <v>10778</v>
      </c>
      <c r="BB6879" s="91" t="s">
        <v>6473</v>
      </c>
      <c r="BC6879" s="91" t="s">
        <v>10430</v>
      </c>
      <c r="BD6879" s="423" t="s">
        <v>1301</v>
      </c>
    </row>
    <row r="6880" spans="53:56" ht="15" x14ac:dyDescent="0.25">
      <c r="BA6880" s="90" t="s">
        <v>10779</v>
      </c>
      <c r="BB6880" s="90" t="s">
        <v>6473</v>
      </c>
      <c r="BC6880" s="90" t="s">
        <v>3786</v>
      </c>
      <c r="BD6880" s="423" t="s">
        <v>1301</v>
      </c>
    </row>
    <row r="6881" spans="53:56" ht="15" x14ac:dyDescent="0.25">
      <c r="BA6881" s="91" t="s">
        <v>10780</v>
      </c>
      <c r="BB6881" s="91" t="s">
        <v>6473</v>
      </c>
      <c r="BC6881" s="91" t="s">
        <v>3786</v>
      </c>
      <c r="BD6881" s="423" t="s">
        <v>1301</v>
      </c>
    </row>
    <row r="6882" spans="53:56" ht="15" x14ac:dyDescent="0.25">
      <c r="BA6882" s="91" t="s">
        <v>10781</v>
      </c>
      <c r="BB6882" s="91" t="s">
        <v>6473</v>
      </c>
      <c r="BC6882" s="91" t="s">
        <v>10430</v>
      </c>
      <c r="BD6882" s="423" t="s">
        <v>1301</v>
      </c>
    </row>
    <row r="6883" spans="53:56" ht="15" x14ac:dyDescent="0.25">
      <c r="BA6883" s="90" t="s">
        <v>10782</v>
      </c>
      <c r="BB6883" s="90" t="s">
        <v>6473</v>
      </c>
      <c r="BC6883" s="90" t="s">
        <v>10430</v>
      </c>
      <c r="BD6883" s="423" t="s">
        <v>1301</v>
      </c>
    </row>
    <row r="6884" spans="53:56" ht="15" x14ac:dyDescent="0.25">
      <c r="BA6884" s="91" t="s">
        <v>10783</v>
      </c>
      <c r="BB6884" s="91" t="s">
        <v>6473</v>
      </c>
      <c r="BC6884" s="91" t="s">
        <v>1401</v>
      </c>
      <c r="BD6884" s="423" t="s">
        <v>1301</v>
      </c>
    </row>
    <row r="6885" spans="53:56" ht="15" x14ac:dyDescent="0.25">
      <c r="BA6885" s="90" t="s">
        <v>10784</v>
      </c>
      <c r="BB6885" s="90" t="s">
        <v>6473</v>
      </c>
      <c r="BC6885" s="90" t="s">
        <v>1401</v>
      </c>
      <c r="BD6885" s="423" t="s">
        <v>1301</v>
      </c>
    </row>
    <row r="6886" spans="53:56" ht="15" x14ac:dyDescent="0.25">
      <c r="BA6886" s="91" t="s">
        <v>10785</v>
      </c>
      <c r="BB6886" s="91" t="s">
        <v>6473</v>
      </c>
      <c r="BC6886" s="91" t="s">
        <v>1401</v>
      </c>
      <c r="BD6886" s="423" t="s">
        <v>1301</v>
      </c>
    </row>
    <row r="6887" spans="53:56" ht="15" x14ac:dyDescent="0.25">
      <c r="BA6887" s="91" t="s">
        <v>10786</v>
      </c>
      <c r="BB6887" s="91" t="s">
        <v>6473</v>
      </c>
      <c r="BC6887" s="91" t="s">
        <v>10430</v>
      </c>
      <c r="BD6887" s="423" t="s">
        <v>1301</v>
      </c>
    </row>
    <row r="6888" spans="53:56" ht="15" x14ac:dyDescent="0.25">
      <c r="BA6888" s="90" t="s">
        <v>10787</v>
      </c>
      <c r="BB6888" s="90" t="s">
        <v>6473</v>
      </c>
      <c r="BC6888" s="90" t="s">
        <v>1401</v>
      </c>
      <c r="BD6888" s="423" t="s">
        <v>1301</v>
      </c>
    </row>
    <row r="6889" spans="53:56" ht="15" x14ac:dyDescent="0.25">
      <c r="BA6889" s="91" t="s">
        <v>10788</v>
      </c>
      <c r="BB6889" s="91" t="s">
        <v>6473</v>
      </c>
      <c r="BC6889" s="91" t="s">
        <v>1401</v>
      </c>
      <c r="BD6889" s="423" t="s">
        <v>1301</v>
      </c>
    </row>
    <row r="6890" spans="53:56" ht="15" x14ac:dyDescent="0.25">
      <c r="BA6890" s="90" t="s">
        <v>10789</v>
      </c>
      <c r="BB6890" s="90" t="s">
        <v>6473</v>
      </c>
      <c r="BC6890" s="90" t="s">
        <v>1401</v>
      </c>
      <c r="BD6890" s="423" t="s">
        <v>1301</v>
      </c>
    </row>
    <row r="6891" spans="53:56" ht="15" x14ac:dyDescent="0.25">
      <c r="BA6891" s="91" t="s">
        <v>10790</v>
      </c>
      <c r="BB6891" s="91" t="s">
        <v>6473</v>
      </c>
      <c r="BC6891" s="91" t="s">
        <v>10430</v>
      </c>
      <c r="BD6891" s="423" t="s">
        <v>1301</v>
      </c>
    </row>
    <row r="6892" spans="53:56" ht="15" x14ac:dyDescent="0.25">
      <c r="BA6892" s="90" t="s">
        <v>10791</v>
      </c>
      <c r="BB6892" s="90" t="s">
        <v>6473</v>
      </c>
      <c r="BC6892" s="90" t="s">
        <v>1401</v>
      </c>
      <c r="BD6892" s="423" t="s">
        <v>1301</v>
      </c>
    </row>
    <row r="6893" spans="53:56" ht="15" x14ac:dyDescent="0.25">
      <c r="BA6893" s="91" t="s">
        <v>10792</v>
      </c>
      <c r="BB6893" s="91" t="s">
        <v>6473</v>
      </c>
      <c r="BC6893" s="91" t="s">
        <v>10430</v>
      </c>
      <c r="BD6893" s="423" t="s">
        <v>1301</v>
      </c>
    </row>
    <row r="6894" spans="53:56" ht="15" x14ac:dyDescent="0.25">
      <c r="BA6894" s="90" t="s">
        <v>10793</v>
      </c>
      <c r="BB6894" s="90" t="s">
        <v>6473</v>
      </c>
      <c r="BC6894" s="90" t="s">
        <v>1401</v>
      </c>
      <c r="BD6894" s="423" t="s">
        <v>1301</v>
      </c>
    </row>
    <row r="6895" spans="53:56" ht="15" x14ac:dyDescent="0.25">
      <c r="BA6895" s="91" t="s">
        <v>10794</v>
      </c>
      <c r="BB6895" s="91" t="s">
        <v>6473</v>
      </c>
      <c r="BC6895" s="91" t="s">
        <v>3786</v>
      </c>
      <c r="BD6895" s="423" t="s">
        <v>1301</v>
      </c>
    </row>
    <row r="6896" spans="53:56" ht="15" x14ac:dyDescent="0.25">
      <c r="BA6896" s="90" t="s">
        <v>10795</v>
      </c>
      <c r="BB6896" s="90" t="s">
        <v>6473</v>
      </c>
      <c r="BC6896" s="90" t="s">
        <v>10430</v>
      </c>
      <c r="BD6896" s="423" t="s">
        <v>1301</v>
      </c>
    </row>
    <row r="6897" spans="53:56" ht="15" x14ac:dyDescent="0.25">
      <c r="BA6897" s="91" t="s">
        <v>10796</v>
      </c>
      <c r="BB6897" s="91" t="s">
        <v>6473</v>
      </c>
      <c r="BC6897" s="91" t="s">
        <v>1401</v>
      </c>
      <c r="BD6897" s="423" t="s">
        <v>1301</v>
      </c>
    </row>
    <row r="6898" spans="53:56" ht="15" x14ac:dyDescent="0.25">
      <c r="BA6898" s="90" t="s">
        <v>10797</v>
      </c>
      <c r="BB6898" s="90" t="s">
        <v>6473</v>
      </c>
      <c r="BC6898" s="90" t="s">
        <v>1401</v>
      </c>
      <c r="BD6898" s="423" t="s">
        <v>1301</v>
      </c>
    </row>
    <row r="6899" spans="53:56" ht="15" x14ac:dyDescent="0.25">
      <c r="BA6899" s="91" t="s">
        <v>10798</v>
      </c>
      <c r="BB6899" s="91" t="s">
        <v>6473</v>
      </c>
      <c r="BC6899" s="91" t="s">
        <v>1401</v>
      </c>
      <c r="BD6899" s="423" t="s">
        <v>1301</v>
      </c>
    </row>
    <row r="6900" spans="53:56" ht="15" x14ac:dyDescent="0.25">
      <c r="BA6900" s="90" t="s">
        <v>10799</v>
      </c>
      <c r="BB6900" s="90" t="s">
        <v>6473</v>
      </c>
      <c r="BC6900" s="90" t="s">
        <v>10430</v>
      </c>
      <c r="BD6900" s="423" t="s">
        <v>1301</v>
      </c>
    </row>
    <row r="6901" spans="53:56" ht="15" x14ac:dyDescent="0.25">
      <c r="BA6901" s="91" t="s">
        <v>10800</v>
      </c>
      <c r="BB6901" s="91" t="s">
        <v>6473</v>
      </c>
      <c r="BC6901" s="91" t="s">
        <v>1401</v>
      </c>
      <c r="BD6901" s="423" t="s">
        <v>1301</v>
      </c>
    </row>
    <row r="6902" spans="53:56" ht="15" x14ac:dyDescent="0.25">
      <c r="BA6902" s="90" t="s">
        <v>10801</v>
      </c>
      <c r="BB6902" s="90" t="s">
        <v>6473</v>
      </c>
      <c r="BC6902" s="90" t="s">
        <v>3786</v>
      </c>
      <c r="BD6902" s="423" t="s">
        <v>1301</v>
      </c>
    </row>
    <row r="6903" spans="53:56" ht="15" x14ac:dyDescent="0.25">
      <c r="BA6903" s="91" t="s">
        <v>10802</v>
      </c>
      <c r="BB6903" s="91" t="s">
        <v>6473</v>
      </c>
      <c r="BC6903" s="91" t="s">
        <v>7885</v>
      </c>
      <c r="BD6903" s="423" t="s">
        <v>1301</v>
      </c>
    </row>
    <row r="6904" spans="53:56" ht="15" x14ac:dyDescent="0.25">
      <c r="BA6904" s="90" t="s">
        <v>10803</v>
      </c>
      <c r="BB6904" s="90" t="s">
        <v>6473</v>
      </c>
      <c r="BC6904" s="90" t="s">
        <v>1401</v>
      </c>
      <c r="BD6904" s="423" t="s">
        <v>1301</v>
      </c>
    </row>
    <row r="6905" spans="53:56" ht="15" x14ac:dyDescent="0.25">
      <c r="BA6905" s="91" t="s">
        <v>10804</v>
      </c>
      <c r="BB6905" s="91" t="s">
        <v>6473</v>
      </c>
      <c r="BC6905" s="91" t="s">
        <v>1401</v>
      </c>
      <c r="BD6905" s="423" t="s">
        <v>1301</v>
      </c>
    </row>
    <row r="6906" spans="53:56" ht="15" x14ac:dyDescent="0.25">
      <c r="BA6906" s="90" t="s">
        <v>10805</v>
      </c>
      <c r="BB6906" s="90" t="s">
        <v>6473</v>
      </c>
      <c r="BC6906" s="90" t="s">
        <v>1401</v>
      </c>
      <c r="BD6906" s="423" t="s">
        <v>1301</v>
      </c>
    </row>
    <row r="6907" spans="53:56" ht="15" x14ac:dyDescent="0.25">
      <c r="BA6907" s="91" t="s">
        <v>10806</v>
      </c>
      <c r="BB6907" s="91" t="s">
        <v>6473</v>
      </c>
      <c r="BC6907" s="91" t="s">
        <v>1401</v>
      </c>
      <c r="BD6907" s="423" t="s">
        <v>1301</v>
      </c>
    </row>
    <row r="6908" spans="53:56" ht="15" x14ac:dyDescent="0.25">
      <c r="BA6908" s="90" t="s">
        <v>10807</v>
      </c>
      <c r="BB6908" s="90" t="s">
        <v>6473</v>
      </c>
      <c r="BC6908" s="90" t="s">
        <v>1401</v>
      </c>
      <c r="BD6908" s="423" t="s">
        <v>1301</v>
      </c>
    </row>
    <row r="6909" spans="53:56" ht="15" x14ac:dyDescent="0.25">
      <c r="BA6909" s="91" t="s">
        <v>10808</v>
      </c>
      <c r="BB6909" s="91" t="s">
        <v>6473</v>
      </c>
      <c r="BC6909" s="91" t="s">
        <v>10809</v>
      </c>
      <c r="BD6909" s="423" t="s">
        <v>1301</v>
      </c>
    </row>
    <row r="6910" spans="53:56" ht="15" x14ac:dyDescent="0.25">
      <c r="BA6910" s="90" t="s">
        <v>10810</v>
      </c>
      <c r="BB6910" s="90" t="s">
        <v>6473</v>
      </c>
      <c r="BC6910" s="90" t="s">
        <v>3768</v>
      </c>
      <c r="BD6910" s="423" t="s">
        <v>1301</v>
      </c>
    </row>
    <row r="6911" spans="53:56" ht="15" x14ac:dyDescent="0.25">
      <c r="BA6911" s="91" t="s">
        <v>10811</v>
      </c>
      <c r="BB6911" s="91" t="s">
        <v>6473</v>
      </c>
      <c r="BC6911" s="91" t="s">
        <v>10809</v>
      </c>
      <c r="BD6911" s="423" t="s">
        <v>1301</v>
      </c>
    </row>
    <row r="6912" spans="53:56" ht="15" x14ac:dyDescent="0.25">
      <c r="BA6912" s="90" t="s">
        <v>10812</v>
      </c>
      <c r="BB6912" s="90" t="s">
        <v>6473</v>
      </c>
      <c r="BC6912" s="90" t="s">
        <v>10809</v>
      </c>
      <c r="BD6912" s="423" t="s">
        <v>1301</v>
      </c>
    </row>
    <row r="6913" spans="53:56" ht="15" x14ac:dyDescent="0.25">
      <c r="BA6913" s="91" t="s">
        <v>10813</v>
      </c>
      <c r="BB6913" s="91" t="s">
        <v>6473</v>
      </c>
      <c r="BC6913" s="91" t="s">
        <v>10809</v>
      </c>
      <c r="BD6913" s="423" t="s">
        <v>1301</v>
      </c>
    </row>
    <row r="6914" spans="53:56" ht="15" x14ac:dyDescent="0.25">
      <c r="BA6914" s="90" t="s">
        <v>10814</v>
      </c>
      <c r="BB6914" s="90" t="s">
        <v>6473</v>
      </c>
      <c r="BC6914" s="90" t="s">
        <v>10809</v>
      </c>
      <c r="BD6914" s="423" t="s">
        <v>1301</v>
      </c>
    </row>
    <row r="6915" spans="53:56" ht="15" x14ac:dyDescent="0.25">
      <c r="BA6915" s="91" t="s">
        <v>10815</v>
      </c>
      <c r="BB6915" s="91" t="s">
        <v>6473</v>
      </c>
      <c r="BC6915" s="91" t="s">
        <v>3768</v>
      </c>
      <c r="BD6915" s="423" t="s">
        <v>1301</v>
      </c>
    </row>
    <row r="6916" spans="53:56" ht="15" x14ac:dyDescent="0.25">
      <c r="BA6916" s="90" t="s">
        <v>10816</v>
      </c>
      <c r="BB6916" s="90" t="s">
        <v>6473</v>
      </c>
      <c r="BC6916" s="90" t="s">
        <v>10809</v>
      </c>
      <c r="BD6916" s="423" t="s">
        <v>1301</v>
      </c>
    </row>
    <row r="6917" spans="53:56" ht="15" x14ac:dyDescent="0.25">
      <c r="BA6917" s="91" t="s">
        <v>10817</v>
      </c>
      <c r="BB6917" s="91" t="s">
        <v>6473</v>
      </c>
      <c r="BC6917" s="91" t="s">
        <v>3768</v>
      </c>
      <c r="BD6917" s="423" t="s">
        <v>1301</v>
      </c>
    </row>
    <row r="6918" spans="53:56" ht="15" x14ac:dyDescent="0.25">
      <c r="BA6918" s="90" t="s">
        <v>10818</v>
      </c>
      <c r="BB6918" s="90" t="s">
        <v>6473</v>
      </c>
      <c r="BC6918" s="90" t="s">
        <v>3768</v>
      </c>
      <c r="BD6918" s="423" t="s">
        <v>1301</v>
      </c>
    </row>
    <row r="6919" spans="53:56" ht="15" x14ac:dyDescent="0.25">
      <c r="BA6919" s="91" t="s">
        <v>10819</v>
      </c>
      <c r="BB6919" s="91" t="s">
        <v>6473</v>
      </c>
      <c r="BC6919" s="91" t="s">
        <v>3768</v>
      </c>
      <c r="BD6919" s="423" t="s">
        <v>1301</v>
      </c>
    </row>
    <row r="6920" spans="53:56" ht="15" x14ac:dyDescent="0.25">
      <c r="BA6920" s="90" t="s">
        <v>10820</v>
      </c>
      <c r="BB6920" s="90" t="s">
        <v>6473</v>
      </c>
      <c r="BC6920" s="90" t="s">
        <v>3768</v>
      </c>
      <c r="BD6920" s="423" t="s">
        <v>1301</v>
      </c>
    </row>
    <row r="6921" spans="53:56" ht="15" x14ac:dyDescent="0.25">
      <c r="BA6921" s="91" t="s">
        <v>10821</v>
      </c>
      <c r="BB6921" s="91" t="s">
        <v>6473</v>
      </c>
      <c r="BC6921" s="91" t="s">
        <v>3768</v>
      </c>
      <c r="BD6921" s="423" t="s">
        <v>1301</v>
      </c>
    </row>
    <row r="6922" spans="53:56" ht="15" x14ac:dyDescent="0.25">
      <c r="BA6922" s="90" t="s">
        <v>10822</v>
      </c>
      <c r="BB6922" s="90" t="s">
        <v>6473</v>
      </c>
      <c r="BC6922" s="90" t="s">
        <v>10809</v>
      </c>
      <c r="BD6922" s="423" t="s">
        <v>1301</v>
      </c>
    </row>
    <row r="6923" spans="53:56" ht="15" x14ac:dyDescent="0.25">
      <c r="BA6923" s="91" t="s">
        <v>10822</v>
      </c>
      <c r="BB6923" s="91" t="s">
        <v>6473</v>
      </c>
      <c r="BC6923" s="91" t="s">
        <v>3768</v>
      </c>
      <c r="BD6923" s="423" t="s">
        <v>1301</v>
      </c>
    </row>
    <row r="6924" spans="53:56" ht="15" x14ac:dyDescent="0.25">
      <c r="BA6924" s="91" t="s">
        <v>10823</v>
      </c>
      <c r="BB6924" s="91" t="s">
        <v>6473</v>
      </c>
      <c r="BC6924" s="91" t="s">
        <v>3768</v>
      </c>
      <c r="BD6924" s="423" t="s">
        <v>1301</v>
      </c>
    </row>
    <row r="6925" spans="53:56" ht="15" x14ac:dyDescent="0.25">
      <c r="BA6925" s="90" t="s">
        <v>10824</v>
      </c>
      <c r="BB6925" s="90" t="s">
        <v>6473</v>
      </c>
      <c r="BC6925" s="90" t="s">
        <v>3768</v>
      </c>
      <c r="BD6925" s="423" t="s">
        <v>1301</v>
      </c>
    </row>
    <row r="6926" spans="53:56" ht="15" x14ac:dyDescent="0.25">
      <c r="BA6926" s="90" t="s">
        <v>10825</v>
      </c>
      <c r="BB6926" s="90" t="s">
        <v>6473</v>
      </c>
      <c r="BC6926" s="90" t="s">
        <v>3768</v>
      </c>
      <c r="BD6926" s="423" t="s">
        <v>1301</v>
      </c>
    </row>
    <row r="6927" spans="53:56" ht="15" x14ac:dyDescent="0.25">
      <c r="BA6927" s="91" t="s">
        <v>10826</v>
      </c>
      <c r="BB6927" s="91" t="s">
        <v>6473</v>
      </c>
      <c r="BC6927" s="91" t="s">
        <v>10809</v>
      </c>
      <c r="BD6927" s="423" t="s">
        <v>1301</v>
      </c>
    </row>
    <row r="6928" spans="53:56" ht="15" x14ac:dyDescent="0.25">
      <c r="BA6928" s="91" t="s">
        <v>10827</v>
      </c>
      <c r="BB6928" s="91" t="s">
        <v>6473</v>
      </c>
      <c r="BC6928" s="91" t="s">
        <v>3768</v>
      </c>
      <c r="BD6928" s="423" t="s">
        <v>1301</v>
      </c>
    </row>
    <row r="6929" spans="53:56" ht="15" x14ac:dyDescent="0.25">
      <c r="BA6929" s="90" t="s">
        <v>10828</v>
      </c>
      <c r="BB6929" s="90" t="s">
        <v>6473</v>
      </c>
      <c r="BC6929" s="90" t="s">
        <v>3768</v>
      </c>
      <c r="BD6929" s="423" t="s">
        <v>1301</v>
      </c>
    </row>
    <row r="6930" spans="53:56" ht="15" x14ac:dyDescent="0.25">
      <c r="BA6930" s="91" t="s">
        <v>10829</v>
      </c>
      <c r="BB6930" s="91" t="s">
        <v>6473</v>
      </c>
      <c r="BC6930" s="91" t="s">
        <v>3768</v>
      </c>
      <c r="BD6930" s="423" t="s">
        <v>1301</v>
      </c>
    </row>
    <row r="6931" spans="53:56" ht="15" x14ac:dyDescent="0.25">
      <c r="BA6931" s="90" t="s">
        <v>10830</v>
      </c>
      <c r="BB6931" s="90" t="s">
        <v>6473</v>
      </c>
      <c r="BC6931" s="90" t="s">
        <v>10809</v>
      </c>
      <c r="BD6931" s="423" t="s">
        <v>1301</v>
      </c>
    </row>
    <row r="6932" spans="53:56" ht="15" x14ac:dyDescent="0.25">
      <c r="BA6932" s="90" t="s">
        <v>10831</v>
      </c>
      <c r="BB6932" s="90" t="s">
        <v>6473</v>
      </c>
      <c r="BC6932" s="90" t="s">
        <v>10809</v>
      </c>
      <c r="BD6932" s="423" t="s">
        <v>1301</v>
      </c>
    </row>
    <row r="6933" spans="53:56" ht="15" x14ac:dyDescent="0.25">
      <c r="BA6933" s="91" t="s">
        <v>10832</v>
      </c>
      <c r="BB6933" s="91" t="s">
        <v>6473</v>
      </c>
      <c r="BC6933" s="91" t="s">
        <v>10809</v>
      </c>
      <c r="BD6933" s="423" t="s">
        <v>1301</v>
      </c>
    </row>
    <row r="6934" spans="53:56" ht="15" x14ac:dyDescent="0.25">
      <c r="BA6934" s="90" t="s">
        <v>10833</v>
      </c>
      <c r="BB6934" s="90" t="s">
        <v>6473</v>
      </c>
      <c r="BC6934" s="90" t="s">
        <v>3768</v>
      </c>
      <c r="BD6934" s="423" t="s">
        <v>1301</v>
      </c>
    </row>
    <row r="6935" spans="53:56" ht="15" x14ac:dyDescent="0.25">
      <c r="BA6935" s="91" t="s">
        <v>10834</v>
      </c>
      <c r="BB6935" s="91" t="s">
        <v>6473</v>
      </c>
      <c r="BC6935" s="91" t="s">
        <v>3768</v>
      </c>
      <c r="BD6935" s="423" t="s">
        <v>1301</v>
      </c>
    </row>
    <row r="6936" spans="53:56" ht="15" x14ac:dyDescent="0.25">
      <c r="BA6936" s="91" t="s">
        <v>10835</v>
      </c>
      <c r="BB6936" s="91" t="s">
        <v>6473</v>
      </c>
      <c r="BC6936" s="91" t="s">
        <v>3768</v>
      </c>
      <c r="BD6936" s="423" t="s">
        <v>1301</v>
      </c>
    </row>
    <row r="6937" spans="53:56" ht="15" x14ac:dyDescent="0.25">
      <c r="BA6937" s="90" t="s">
        <v>10836</v>
      </c>
      <c r="BB6937" s="90" t="s">
        <v>6473</v>
      </c>
      <c r="BC6937" s="90" t="s">
        <v>3768</v>
      </c>
      <c r="BD6937" s="423" t="s">
        <v>1301</v>
      </c>
    </row>
    <row r="6938" spans="53:56" ht="15" x14ac:dyDescent="0.25">
      <c r="BA6938" s="91" t="s">
        <v>10837</v>
      </c>
      <c r="BB6938" s="91" t="s">
        <v>6473</v>
      </c>
      <c r="BC6938" s="91" t="s">
        <v>3768</v>
      </c>
      <c r="BD6938" s="423" t="s">
        <v>1301</v>
      </c>
    </row>
    <row r="6939" spans="53:56" ht="15" x14ac:dyDescent="0.25">
      <c r="BA6939" s="91" t="s">
        <v>10838</v>
      </c>
      <c r="BB6939" s="91" t="s">
        <v>6473</v>
      </c>
      <c r="BC6939" s="91" t="s">
        <v>3768</v>
      </c>
      <c r="BD6939" s="423" t="s">
        <v>1301</v>
      </c>
    </row>
    <row r="6940" spans="53:56" ht="15" x14ac:dyDescent="0.25">
      <c r="BA6940" s="90" t="s">
        <v>10839</v>
      </c>
      <c r="BB6940" s="90" t="s">
        <v>6473</v>
      </c>
      <c r="BC6940" s="90" t="s">
        <v>10809</v>
      </c>
      <c r="BD6940" s="423" t="s">
        <v>1301</v>
      </c>
    </row>
    <row r="6941" spans="53:56" ht="15" x14ac:dyDescent="0.25">
      <c r="BA6941" s="90" t="s">
        <v>10840</v>
      </c>
      <c r="BB6941" s="90" t="s">
        <v>6473</v>
      </c>
      <c r="BC6941" s="90" t="s">
        <v>3768</v>
      </c>
      <c r="BD6941" s="423" t="s">
        <v>1301</v>
      </c>
    </row>
    <row r="6942" spans="53:56" ht="15" x14ac:dyDescent="0.25">
      <c r="BA6942" s="91" t="s">
        <v>10841</v>
      </c>
      <c r="BB6942" s="91" t="s">
        <v>6473</v>
      </c>
      <c r="BC6942" s="91" t="s">
        <v>10809</v>
      </c>
      <c r="BD6942" s="423" t="s">
        <v>1301</v>
      </c>
    </row>
    <row r="6943" spans="53:56" ht="15" x14ac:dyDescent="0.25">
      <c r="BA6943" s="90" t="s">
        <v>10842</v>
      </c>
      <c r="BB6943" s="90" t="s">
        <v>6473</v>
      </c>
      <c r="BC6943" s="90" t="s">
        <v>3768</v>
      </c>
      <c r="BD6943" s="423" t="s">
        <v>1301</v>
      </c>
    </row>
    <row r="6944" spans="53:56" ht="15" x14ac:dyDescent="0.25">
      <c r="BA6944" s="91" t="s">
        <v>10843</v>
      </c>
      <c r="BB6944" s="91" t="s">
        <v>6473</v>
      </c>
      <c r="BC6944" s="91" t="s">
        <v>10809</v>
      </c>
      <c r="BD6944" s="423" t="s">
        <v>1301</v>
      </c>
    </row>
    <row r="6945" spans="53:56" ht="15" x14ac:dyDescent="0.25">
      <c r="BA6945" s="91" t="s">
        <v>10844</v>
      </c>
      <c r="BB6945" s="91" t="s">
        <v>6473</v>
      </c>
      <c r="BC6945" s="91" t="s">
        <v>10809</v>
      </c>
      <c r="BD6945" s="423" t="s">
        <v>1301</v>
      </c>
    </row>
    <row r="6946" spans="53:56" ht="15" x14ac:dyDescent="0.25">
      <c r="BA6946" s="90" t="s">
        <v>10845</v>
      </c>
      <c r="BB6946" s="90" t="s">
        <v>6473</v>
      </c>
      <c r="BC6946" s="90" t="s">
        <v>3768</v>
      </c>
      <c r="BD6946" s="423" t="s">
        <v>1301</v>
      </c>
    </row>
    <row r="6947" spans="53:56" ht="15" x14ac:dyDescent="0.25">
      <c r="BA6947" s="91" t="s">
        <v>10846</v>
      </c>
      <c r="BB6947" s="91" t="s">
        <v>6473</v>
      </c>
      <c r="BC6947" s="91" t="s">
        <v>3768</v>
      </c>
      <c r="BD6947" s="423" t="s">
        <v>1301</v>
      </c>
    </row>
    <row r="6948" spans="53:56" ht="15" x14ac:dyDescent="0.25">
      <c r="BA6948" s="90" t="s">
        <v>10847</v>
      </c>
      <c r="BB6948" s="90" t="s">
        <v>6473</v>
      </c>
      <c r="BC6948" s="90" t="s">
        <v>3768</v>
      </c>
      <c r="BD6948" s="423" t="s">
        <v>1301</v>
      </c>
    </row>
    <row r="6949" spans="53:56" ht="15" x14ac:dyDescent="0.25">
      <c r="BA6949" s="90" t="s">
        <v>10848</v>
      </c>
      <c r="BB6949" s="90" t="s">
        <v>6473</v>
      </c>
      <c r="BC6949" s="90" t="s">
        <v>3768</v>
      </c>
      <c r="BD6949" s="423" t="s">
        <v>1301</v>
      </c>
    </row>
    <row r="6950" spans="53:56" ht="15" x14ac:dyDescent="0.25">
      <c r="BA6950" s="91" t="s">
        <v>10849</v>
      </c>
      <c r="BB6950" s="91" t="s">
        <v>6473</v>
      </c>
      <c r="BC6950" s="91" t="s">
        <v>10809</v>
      </c>
      <c r="BD6950" s="423" t="s">
        <v>1301</v>
      </c>
    </row>
    <row r="6951" spans="53:56" ht="15" x14ac:dyDescent="0.25">
      <c r="BA6951" s="90" t="s">
        <v>10850</v>
      </c>
      <c r="BB6951" s="90" t="s">
        <v>6473</v>
      </c>
      <c r="BC6951" s="90" t="s">
        <v>3768</v>
      </c>
      <c r="BD6951" s="423" t="s">
        <v>1301</v>
      </c>
    </row>
    <row r="6952" spans="53:56" ht="15" x14ac:dyDescent="0.25">
      <c r="BA6952" s="91" t="s">
        <v>10851</v>
      </c>
      <c r="BB6952" s="91" t="s">
        <v>6473</v>
      </c>
      <c r="BC6952" s="91" t="s">
        <v>10809</v>
      </c>
      <c r="BD6952" s="423" t="s">
        <v>1301</v>
      </c>
    </row>
    <row r="6953" spans="53:56" ht="15" x14ac:dyDescent="0.25">
      <c r="BA6953" s="91" t="s">
        <v>10852</v>
      </c>
      <c r="BB6953" s="91" t="s">
        <v>6473</v>
      </c>
      <c r="BC6953" s="91" t="s">
        <v>3768</v>
      </c>
      <c r="BD6953" s="423" t="s">
        <v>1301</v>
      </c>
    </row>
    <row r="6954" spans="53:56" ht="15" x14ac:dyDescent="0.25">
      <c r="BA6954" s="90" t="s">
        <v>10853</v>
      </c>
      <c r="BB6954" s="90" t="s">
        <v>6473</v>
      </c>
      <c r="BC6954" s="90" t="s">
        <v>3768</v>
      </c>
      <c r="BD6954" s="423" t="s">
        <v>1301</v>
      </c>
    </row>
    <row r="6955" spans="53:56" ht="15" x14ac:dyDescent="0.25">
      <c r="BA6955" s="91" t="s">
        <v>10854</v>
      </c>
      <c r="BB6955" s="91" t="s">
        <v>6473</v>
      </c>
      <c r="BC6955" s="91" t="s">
        <v>3768</v>
      </c>
      <c r="BD6955" s="423" t="s">
        <v>1301</v>
      </c>
    </row>
    <row r="6956" spans="53:56" ht="15" x14ac:dyDescent="0.25">
      <c r="BA6956" s="90" t="s">
        <v>10855</v>
      </c>
      <c r="BB6956" s="90" t="s">
        <v>6473</v>
      </c>
      <c r="BC6956" s="90" t="s">
        <v>3768</v>
      </c>
      <c r="BD6956" s="423" t="s">
        <v>1301</v>
      </c>
    </row>
    <row r="6957" spans="53:56" ht="15" x14ac:dyDescent="0.25">
      <c r="BA6957" s="90" t="s">
        <v>10856</v>
      </c>
      <c r="BB6957" s="90" t="s">
        <v>6473</v>
      </c>
      <c r="BC6957" s="90" t="s">
        <v>3768</v>
      </c>
      <c r="BD6957" s="423" t="s">
        <v>1301</v>
      </c>
    </row>
    <row r="6958" spans="53:56" ht="15" x14ac:dyDescent="0.25">
      <c r="BA6958" s="91" t="s">
        <v>10857</v>
      </c>
      <c r="BB6958" s="91" t="s">
        <v>6473</v>
      </c>
      <c r="BC6958" s="91" t="s">
        <v>3768</v>
      </c>
      <c r="BD6958" s="423" t="s">
        <v>1301</v>
      </c>
    </row>
    <row r="6959" spans="53:56" ht="15" x14ac:dyDescent="0.25">
      <c r="BA6959" s="90" t="s">
        <v>10858</v>
      </c>
      <c r="BB6959" s="90" t="s">
        <v>6473</v>
      </c>
      <c r="BC6959" s="90" t="s">
        <v>3768</v>
      </c>
      <c r="BD6959" s="423" t="s">
        <v>1301</v>
      </c>
    </row>
    <row r="6960" spans="53:56" ht="15" x14ac:dyDescent="0.25">
      <c r="BA6960" s="91" t="s">
        <v>10859</v>
      </c>
      <c r="BB6960" s="91" t="s">
        <v>6473</v>
      </c>
      <c r="BC6960" s="91" t="s">
        <v>3768</v>
      </c>
      <c r="BD6960" s="423" t="s">
        <v>1301</v>
      </c>
    </row>
    <row r="6961" spans="53:56" ht="15" x14ac:dyDescent="0.25">
      <c r="BA6961" s="91" t="s">
        <v>10860</v>
      </c>
      <c r="BB6961" s="91" t="s">
        <v>6473</v>
      </c>
      <c r="BC6961" s="91" t="s">
        <v>3768</v>
      </c>
      <c r="BD6961" s="423" t="s">
        <v>1301</v>
      </c>
    </row>
    <row r="6962" spans="53:56" ht="15" x14ac:dyDescent="0.25">
      <c r="BA6962" s="90" t="s">
        <v>10861</v>
      </c>
      <c r="BB6962" s="90" t="s">
        <v>6473</v>
      </c>
      <c r="BC6962" s="90" t="s">
        <v>3768</v>
      </c>
      <c r="BD6962" s="423" t="s">
        <v>1301</v>
      </c>
    </row>
    <row r="6963" spans="53:56" ht="15" x14ac:dyDescent="0.25">
      <c r="BA6963" s="91" t="s">
        <v>10862</v>
      </c>
      <c r="BB6963" s="91" t="s">
        <v>6473</v>
      </c>
      <c r="BC6963" s="91" t="s">
        <v>3768</v>
      </c>
      <c r="BD6963" s="423" t="s">
        <v>1301</v>
      </c>
    </row>
    <row r="6964" spans="53:56" ht="15" x14ac:dyDescent="0.25">
      <c r="BA6964" s="90" t="s">
        <v>10863</v>
      </c>
      <c r="BB6964" s="90" t="s">
        <v>6473</v>
      </c>
      <c r="BC6964" s="90" t="s">
        <v>3768</v>
      </c>
      <c r="BD6964" s="423" t="s">
        <v>1301</v>
      </c>
    </row>
    <row r="6965" spans="53:56" ht="15" x14ac:dyDescent="0.25">
      <c r="BA6965" s="90" t="s">
        <v>10864</v>
      </c>
      <c r="BB6965" s="90" t="s">
        <v>6473</v>
      </c>
      <c r="BC6965" s="90" t="s">
        <v>3768</v>
      </c>
      <c r="BD6965" s="423" t="s">
        <v>1301</v>
      </c>
    </row>
    <row r="6966" spans="53:56" ht="15" x14ac:dyDescent="0.25">
      <c r="BA6966" s="91" t="s">
        <v>10865</v>
      </c>
      <c r="BB6966" s="91" t="s">
        <v>6473</v>
      </c>
      <c r="BC6966" s="91" t="s">
        <v>3768</v>
      </c>
      <c r="BD6966" s="423" t="s">
        <v>1301</v>
      </c>
    </row>
    <row r="6967" spans="53:56" ht="15" x14ac:dyDescent="0.25">
      <c r="BA6967" s="90" t="s">
        <v>10866</v>
      </c>
      <c r="BB6967" s="90" t="s">
        <v>6473</v>
      </c>
      <c r="BC6967" s="90" t="s">
        <v>10809</v>
      </c>
      <c r="BD6967" s="423" t="s">
        <v>1301</v>
      </c>
    </row>
    <row r="6968" spans="53:56" ht="15" x14ac:dyDescent="0.25">
      <c r="BA6968" s="91" t="s">
        <v>10867</v>
      </c>
      <c r="BB6968" s="91" t="s">
        <v>6473</v>
      </c>
      <c r="BC6968" s="91" t="s">
        <v>10809</v>
      </c>
      <c r="BD6968" s="423" t="s">
        <v>1301</v>
      </c>
    </row>
    <row r="6969" spans="53:56" ht="15" x14ac:dyDescent="0.25">
      <c r="BA6969" s="90" t="s">
        <v>10868</v>
      </c>
      <c r="BB6969" s="90" t="s">
        <v>6473</v>
      </c>
      <c r="BC6969" s="90" t="s">
        <v>3768</v>
      </c>
      <c r="BD6969" s="423" t="s">
        <v>1301</v>
      </c>
    </row>
    <row r="6970" spans="53:56" ht="15" x14ac:dyDescent="0.25">
      <c r="BA6970" s="91" t="s">
        <v>10869</v>
      </c>
      <c r="BB6970" s="91" t="s">
        <v>6473</v>
      </c>
      <c r="BC6970" s="91" t="s">
        <v>3768</v>
      </c>
      <c r="BD6970" s="423" t="s">
        <v>1301</v>
      </c>
    </row>
    <row r="6971" spans="53:56" ht="15" x14ac:dyDescent="0.25">
      <c r="BA6971" s="91" t="s">
        <v>10870</v>
      </c>
      <c r="BB6971" s="91" t="s">
        <v>6473</v>
      </c>
      <c r="BC6971" s="91" t="s">
        <v>3768</v>
      </c>
      <c r="BD6971" s="423" t="s">
        <v>1301</v>
      </c>
    </row>
    <row r="6972" spans="53:56" ht="15" x14ac:dyDescent="0.25">
      <c r="BA6972" s="90" t="s">
        <v>10871</v>
      </c>
      <c r="BB6972" s="90" t="s">
        <v>6473</v>
      </c>
      <c r="BC6972" s="90" t="s">
        <v>3768</v>
      </c>
      <c r="BD6972" s="423" t="s">
        <v>1301</v>
      </c>
    </row>
    <row r="6973" spans="53:56" ht="15" x14ac:dyDescent="0.25">
      <c r="BA6973" s="91" t="s">
        <v>10872</v>
      </c>
      <c r="BB6973" s="91" t="s">
        <v>6473</v>
      </c>
      <c r="BC6973" s="91" t="s">
        <v>3768</v>
      </c>
      <c r="BD6973" s="423" t="s">
        <v>1301</v>
      </c>
    </row>
    <row r="6974" spans="53:56" ht="15" x14ac:dyDescent="0.25">
      <c r="BA6974" s="90" t="s">
        <v>10873</v>
      </c>
      <c r="BB6974" s="90" t="s">
        <v>6473</v>
      </c>
      <c r="BC6974" s="90" t="s">
        <v>3768</v>
      </c>
      <c r="BD6974" s="423" t="s">
        <v>1301</v>
      </c>
    </row>
    <row r="6975" spans="53:56" ht="15" x14ac:dyDescent="0.25">
      <c r="BA6975" s="91" t="s">
        <v>10874</v>
      </c>
      <c r="BB6975" s="91" t="s">
        <v>6473</v>
      </c>
      <c r="BC6975" s="91" t="s">
        <v>3768</v>
      </c>
      <c r="BD6975" s="423" t="s">
        <v>1301</v>
      </c>
    </row>
    <row r="6976" spans="53:56" ht="15" x14ac:dyDescent="0.25">
      <c r="BA6976" s="90" t="s">
        <v>10875</v>
      </c>
      <c r="BB6976" s="90" t="s">
        <v>6473</v>
      </c>
      <c r="BC6976" s="90" t="s">
        <v>3768</v>
      </c>
      <c r="BD6976" s="423" t="s">
        <v>1301</v>
      </c>
    </row>
    <row r="6977" spans="53:56" ht="15" x14ac:dyDescent="0.25">
      <c r="BA6977" s="90" t="s">
        <v>10876</v>
      </c>
      <c r="BB6977" s="90" t="s">
        <v>6473</v>
      </c>
      <c r="BC6977" s="90" t="s">
        <v>3768</v>
      </c>
      <c r="BD6977" s="423" t="s">
        <v>1301</v>
      </c>
    </row>
    <row r="6978" spans="53:56" ht="15" x14ac:dyDescent="0.25">
      <c r="BA6978" s="90" t="s">
        <v>10877</v>
      </c>
      <c r="BB6978" s="90" t="s">
        <v>6473</v>
      </c>
      <c r="BC6978" s="90" t="s">
        <v>3768</v>
      </c>
      <c r="BD6978" s="423" t="s">
        <v>1301</v>
      </c>
    </row>
    <row r="6979" spans="53:56" ht="15" x14ac:dyDescent="0.25">
      <c r="BA6979" s="91" t="s">
        <v>10878</v>
      </c>
      <c r="BB6979" s="91" t="s">
        <v>6473</v>
      </c>
      <c r="BC6979" s="91" t="s">
        <v>10651</v>
      </c>
      <c r="BD6979" s="423" t="s">
        <v>1301</v>
      </c>
    </row>
    <row r="6980" spans="53:56" ht="15" x14ac:dyDescent="0.25">
      <c r="BA6980" s="91" t="s">
        <v>10879</v>
      </c>
      <c r="BB6980" s="91" t="s">
        <v>6473</v>
      </c>
      <c r="BC6980" s="91" t="s">
        <v>10651</v>
      </c>
      <c r="BD6980" s="423" t="s">
        <v>1301</v>
      </c>
    </row>
    <row r="6981" spans="53:56" ht="15" x14ac:dyDescent="0.25">
      <c r="BA6981" s="90" t="s">
        <v>10880</v>
      </c>
      <c r="BB6981" s="90" t="s">
        <v>6473</v>
      </c>
      <c r="BC6981" s="90" t="s">
        <v>10651</v>
      </c>
      <c r="BD6981" s="423" t="s">
        <v>1301</v>
      </c>
    </row>
    <row r="6982" spans="53:56" ht="15" x14ac:dyDescent="0.25">
      <c r="BA6982" s="91" t="s">
        <v>10881</v>
      </c>
      <c r="BB6982" s="91" t="s">
        <v>6473</v>
      </c>
      <c r="BC6982" s="91" t="s">
        <v>10651</v>
      </c>
      <c r="BD6982" s="423" t="s">
        <v>1301</v>
      </c>
    </row>
    <row r="6983" spans="53:56" ht="15" x14ac:dyDescent="0.25">
      <c r="BA6983" s="90" t="s">
        <v>10882</v>
      </c>
      <c r="BB6983" s="90" t="s">
        <v>6473</v>
      </c>
      <c r="BC6983" s="90" t="s">
        <v>10651</v>
      </c>
      <c r="BD6983" s="423" t="s">
        <v>1301</v>
      </c>
    </row>
    <row r="6984" spans="53:56" ht="15" x14ac:dyDescent="0.25">
      <c r="BA6984" s="90" t="s">
        <v>10883</v>
      </c>
      <c r="BB6984" s="90" t="s">
        <v>6473</v>
      </c>
      <c r="BC6984" s="90" t="s">
        <v>10651</v>
      </c>
      <c r="BD6984" s="423" t="s">
        <v>1301</v>
      </c>
    </row>
    <row r="6985" spans="53:56" ht="15" x14ac:dyDescent="0.25">
      <c r="BA6985" s="91" t="s">
        <v>10884</v>
      </c>
      <c r="BB6985" s="91" t="s">
        <v>6473</v>
      </c>
      <c r="BC6985" s="91" t="s">
        <v>10651</v>
      </c>
      <c r="BD6985" s="423" t="s">
        <v>1301</v>
      </c>
    </row>
    <row r="6986" spans="53:56" ht="15" x14ac:dyDescent="0.25">
      <c r="BA6986" s="90" t="s">
        <v>10885</v>
      </c>
      <c r="BB6986" s="90" t="s">
        <v>6473</v>
      </c>
      <c r="BC6986" s="90" t="s">
        <v>10651</v>
      </c>
      <c r="BD6986" s="423" t="s">
        <v>1301</v>
      </c>
    </row>
    <row r="6987" spans="53:56" ht="15" x14ac:dyDescent="0.25">
      <c r="BA6987" s="91" t="s">
        <v>10886</v>
      </c>
      <c r="BB6987" s="91" t="s">
        <v>6473</v>
      </c>
      <c r="BC6987" s="91" t="s">
        <v>10651</v>
      </c>
      <c r="BD6987" s="423" t="s">
        <v>1301</v>
      </c>
    </row>
    <row r="6988" spans="53:56" ht="15" x14ac:dyDescent="0.25">
      <c r="BA6988" s="90" t="s">
        <v>10887</v>
      </c>
      <c r="BB6988" s="90" t="s">
        <v>6473</v>
      </c>
      <c r="BC6988" s="90" t="s">
        <v>10651</v>
      </c>
      <c r="BD6988" s="423" t="s">
        <v>1301</v>
      </c>
    </row>
    <row r="6989" spans="53:56" ht="15" x14ac:dyDescent="0.25">
      <c r="BA6989" s="91" t="s">
        <v>10888</v>
      </c>
      <c r="BB6989" s="91" t="s">
        <v>6473</v>
      </c>
      <c r="BC6989" s="91" t="s">
        <v>10651</v>
      </c>
      <c r="BD6989" s="423" t="s">
        <v>1301</v>
      </c>
    </row>
    <row r="6990" spans="53:56" ht="15" x14ac:dyDescent="0.25">
      <c r="BA6990" s="91" t="s">
        <v>10889</v>
      </c>
      <c r="BB6990" s="91" t="s">
        <v>6473</v>
      </c>
      <c r="BC6990" s="91" t="s">
        <v>10651</v>
      </c>
      <c r="BD6990" s="423" t="s">
        <v>1301</v>
      </c>
    </row>
    <row r="6991" spans="53:56" ht="15" x14ac:dyDescent="0.25">
      <c r="BA6991" s="90" t="s">
        <v>10890</v>
      </c>
      <c r="BB6991" s="90" t="s">
        <v>6473</v>
      </c>
      <c r="BC6991" s="90" t="s">
        <v>10651</v>
      </c>
      <c r="BD6991" s="423" t="s">
        <v>1301</v>
      </c>
    </row>
    <row r="6992" spans="53:56" ht="15" x14ac:dyDescent="0.25">
      <c r="BA6992" s="91" t="s">
        <v>10891</v>
      </c>
      <c r="BB6992" s="91" t="s">
        <v>6473</v>
      </c>
      <c r="BC6992" s="91" t="s">
        <v>10651</v>
      </c>
      <c r="BD6992" s="423" t="s">
        <v>1301</v>
      </c>
    </row>
    <row r="6993" spans="53:56" ht="15" x14ac:dyDescent="0.25">
      <c r="BA6993" s="90" t="s">
        <v>10892</v>
      </c>
      <c r="BB6993" s="90" t="s">
        <v>6473</v>
      </c>
      <c r="BC6993" s="90" t="s">
        <v>10651</v>
      </c>
      <c r="BD6993" s="423" t="s">
        <v>1301</v>
      </c>
    </row>
    <row r="6994" spans="53:56" ht="15" x14ac:dyDescent="0.25">
      <c r="BA6994" s="90" t="s">
        <v>10893</v>
      </c>
      <c r="BB6994" s="90" t="s">
        <v>6473</v>
      </c>
      <c r="BC6994" s="90" t="s">
        <v>10651</v>
      </c>
      <c r="BD6994" s="423" t="s">
        <v>1301</v>
      </c>
    </row>
    <row r="6995" spans="53:56" ht="15" x14ac:dyDescent="0.25">
      <c r="BA6995" s="91" t="s">
        <v>10894</v>
      </c>
      <c r="BB6995" s="91" t="s">
        <v>6473</v>
      </c>
      <c r="BC6995" s="91" t="s">
        <v>10651</v>
      </c>
      <c r="BD6995" s="423" t="s">
        <v>1301</v>
      </c>
    </row>
    <row r="6996" spans="53:56" ht="15" x14ac:dyDescent="0.25">
      <c r="BA6996" s="90" t="s">
        <v>10895</v>
      </c>
      <c r="BB6996" s="90" t="s">
        <v>6473</v>
      </c>
      <c r="BC6996" s="90" t="s">
        <v>10651</v>
      </c>
      <c r="BD6996" s="423" t="s">
        <v>1301</v>
      </c>
    </row>
    <row r="6997" spans="53:56" ht="15" x14ac:dyDescent="0.25">
      <c r="BA6997" s="91" t="s">
        <v>10896</v>
      </c>
      <c r="BB6997" s="91" t="s">
        <v>6473</v>
      </c>
      <c r="BC6997" s="91" t="s">
        <v>10651</v>
      </c>
      <c r="BD6997" s="423" t="s">
        <v>1301</v>
      </c>
    </row>
    <row r="6998" spans="53:56" ht="15" x14ac:dyDescent="0.25">
      <c r="BA6998" s="91" t="s">
        <v>10897</v>
      </c>
      <c r="BB6998" s="91" t="s">
        <v>6473</v>
      </c>
      <c r="BC6998" s="91" t="s">
        <v>10651</v>
      </c>
      <c r="BD6998" s="423" t="s">
        <v>1301</v>
      </c>
    </row>
    <row r="6999" spans="53:56" ht="15" x14ac:dyDescent="0.25">
      <c r="BA6999" s="90" t="s">
        <v>10898</v>
      </c>
      <c r="BB6999" s="90" t="s">
        <v>6473</v>
      </c>
      <c r="BC6999" s="90" t="s">
        <v>10651</v>
      </c>
      <c r="BD6999" s="423" t="s">
        <v>1301</v>
      </c>
    </row>
    <row r="7000" spans="53:56" ht="15" x14ac:dyDescent="0.25">
      <c r="BA7000" s="91" t="s">
        <v>10899</v>
      </c>
      <c r="BB7000" s="91" t="s">
        <v>6473</v>
      </c>
      <c r="BC7000" s="91" t="s">
        <v>10651</v>
      </c>
      <c r="BD7000" s="423" t="s">
        <v>1301</v>
      </c>
    </row>
    <row r="7001" spans="53:56" ht="15" x14ac:dyDescent="0.25">
      <c r="BA7001" s="90" t="s">
        <v>10900</v>
      </c>
      <c r="BB7001" s="90" t="s">
        <v>6473</v>
      </c>
      <c r="BC7001" s="90" t="s">
        <v>10651</v>
      </c>
      <c r="BD7001" s="423" t="s">
        <v>1301</v>
      </c>
    </row>
    <row r="7002" spans="53:56" ht="15" x14ac:dyDescent="0.25">
      <c r="BA7002" s="90" t="s">
        <v>10901</v>
      </c>
      <c r="BB7002" s="90" t="s">
        <v>6473</v>
      </c>
      <c r="BC7002" s="90" t="s">
        <v>10651</v>
      </c>
      <c r="BD7002" s="423" t="s">
        <v>1301</v>
      </c>
    </row>
    <row r="7003" spans="53:56" ht="15" x14ac:dyDescent="0.25">
      <c r="BA7003" s="91" t="s">
        <v>10902</v>
      </c>
      <c r="BB7003" s="91" t="s">
        <v>6473</v>
      </c>
      <c r="BC7003" s="91" t="s">
        <v>10651</v>
      </c>
      <c r="BD7003" s="423" t="s">
        <v>1301</v>
      </c>
    </row>
    <row r="7004" spans="53:56" ht="15" x14ac:dyDescent="0.25">
      <c r="BA7004" s="90" t="s">
        <v>10903</v>
      </c>
      <c r="BB7004" s="90" t="s">
        <v>6473</v>
      </c>
      <c r="BC7004" s="90" t="s">
        <v>10651</v>
      </c>
      <c r="BD7004" s="423" t="s">
        <v>1301</v>
      </c>
    </row>
    <row r="7005" spans="53:56" ht="15" x14ac:dyDescent="0.25">
      <c r="BA7005" s="91" t="s">
        <v>10904</v>
      </c>
      <c r="BB7005" s="91" t="s">
        <v>6473</v>
      </c>
      <c r="BC7005" s="91" t="s">
        <v>10651</v>
      </c>
      <c r="BD7005" s="423" t="s">
        <v>1301</v>
      </c>
    </row>
    <row r="7006" spans="53:56" ht="15" x14ac:dyDescent="0.25">
      <c r="BA7006" s="90" t="s">
        <v>10905</v>
      </c>
      <c r="BB7006" s="90" t="s">
        <v>6473</v>
      </c>
      <c r="BC7006" s="90" t="s">
        <v>10651</v>
      </c>
      <c r="BD7006" s="423" t="s">
        <v>1301</v>
      </c>
    </row>
    <row r="7007" spans="53:56" ht="15" x14ac:dyDescent="0.25">
      <c r="BA7007" s="91" t="s">
        <v>10906</v>
      </c>
      <c r="BB7007" s="91" t="s">
        <v>6473</v>
      </c>
      <c r="BC7007" s="91" t="s">
        <v>10651</v>
      </c>
      <c r="BD7007" s="423" t="s">
        <v>1301</v>
      </c>
    </row>
    <row r="7008" spans="53:56" ht="15" x14ac:dyDescent="0.25">
      <c r="BA7008" s="91" t="s">
        <v>10907</v>
      </c>
      <c r="BB7008" s="91" t="s">
        <v>6473</v>
      </c>
      <c r="BC7008" s="91" t="s">
        <v>10651</v>
      </c>
      <c r="BD7008" s="423" t="s">
        <v>1301</v>
      </c>
    </row>
    <row r="7009" spans="53:56" ht="15" x14ac:dyDescent="0.25">
      <c r="BA7009" s="90" t="s">
        <v>10908</v>
      </c>
      <c r="BB7009" s="90" t="s">
        <v>6473</v>
      </c>
      <c r="BC7009" s="90" t="s">
        <v>10651</v>
      </c>
      <c r="BD7009" s="423" t="s">
        <v>1301</v>
      </c>
    </row>
    <row r="7010" spans="53:56" ht="15" x14ac:dyDescent="0.25">
      <c r="BA7010" s="91" t="s">
        <v>10909</v>
      </c>
      <c r="BB7010" s="91" t="s">
        <v>6473</v>
      </c>
      <c r="BC7010" s="91" t="s">
        <v>10651</v>
      </c>
      <c r="BD7010" s="423" t="s">
        <v>1301</v>
      </c>
    </row>
    <row r="7011" spans="53:56" ht="15" x14ac:dyDescent="0.25">
      <c r="BA7011" s="90" t="s">
        <v>10910</v>
      </c>
      <c r="BB7011" s="90" t="s">
        <v>6473</v>
      </c>
      <c r="BC7011" s="90" t="s">
        <v>10651</v>
      </c>
      <c r="BD7011" s="423" t="s">
        <v>1301</v>
      </c>
    </row>
    <row r="7012" spans="53:56" ht="15" x14ac:dyDescent="0.25">
      <c r="BA7012" s="91" t="s">
        <v>10911</v>
      </c>
      <c r="BB7012" s="91" t="s">
        <v>6473</v>
      </c>
      <c r="BC7012" s="91" t="s">
        <v>10651</v>
      </c>
      <c r="BD7012" s="423" t="s">
        <v>1301</v>
      </c>
    </row>
    <row r="7013" spans="53:56" ht="15" x14ac:dyDescent="0.25">
      <c r="BA7013" s="90" t="s">
        <v>10912</v>
      </c>
      <c r="BB7013" s="90" t="s">
        <v>6473</v>
      </c>
      <c r="BC7013" s="90" t="s">
        <v>10651</v>
      </c>
      <c r="BD7013" s="423" t="s">
        <v>1301</v>
      </c>
    </row>
    <row r="7014" spans="53:56" ht="15" x14ac:dyDescent="0.25">
      <c r="BA7014" s="91" t="s">
        <v>10913</v>
      </c>
      <c r="BB7014" s="91" t="s">
        <v>6473</v>
      </c>
      <c r="BC7014" s="91" t="s">
        <v>10651</v>
      </c>
      <c r="BD7014" s="423" t="s">
        <v>1301</v>
      </c>
    </row>
    <row r="7015" spans="53:56" ht="15" x14ac:dyDescent="0.25">
      <c r="BA7015" s="90" t="s">
        <v>10914</v>
      </c>
      <c r="BB7015" s="90" t="s">
        <v>6473</v>
      </c>
      <c r="BC7015" s="90" t="s">
        <v>10651</v>
      </c>
      <c r="BD7015" s="423" t="s">
        <v>1301</v>
      </c>
    </row>
    <row r="7016" spans="53:56" ht="15" x14ac:dyDescent="0.25">
      <c r="BA7016" s="91" t="s">
        <v>10915</v>
      </c>
      <c r="BB7016" s="91" t="s">
        <v>6473</v>
      </c>
      <c r="BC7016" s="91" t="s">
        <v>10651</v>
      </c>
      <c r="BD7016" s="423" t="s">
        <v>1301</v>
      </c>
    </row>
    <row r="7017" spans="53:56" ht="15" x14ac:dyDescent="0.25">
      <c r="BA7017" s="90" t="s">
        <v>10916</v>
      </c>
      <c r="BB7017" s="90" t="s">
        <v>6473</v>
      </c>
      <c r="BC7017" s="90" t="s">
        <v>10651</v>
      </c>
      <c r="BD7017" s="423" t="s">
        <v>1301</v>
      </c>
    </row>
    <row r="7018" spans="53:56" ht="15" x14ac:dyDescent="0.25">
      <c r="BA7018" s="91" t="s">
        <v>10917</v>
      </c>
      <c r="BB7018" s="91" t="s">
        <v>6473</v>
      </c>
      <c r="BC7018" s="91" t="s">
        <v>10651</v>
      </c>
      <c r="BD7018" s="423" t="s">
        <v>1301</v>
      </c>
    </row>
    <row r="7019" spans="53:56" ht="15" x14ac:dyDescent="0.25">
      <c r="BA7019" s="90" t="s">
        <v>10918</v>
      </c>
      <c r="BB7019" s="90" t="s">
        <v>6473</v>
      </c>
      <c r="BC7019" s="90" t="s">
        <v>10651</v>
      </c>
      <c r="BD7019" s="423" t="s">
        <v>1301</v>
      </c>
    </row>
    <row r="7020" spans="53:56" ht="15" x14ac:dyDescent="0.25">
      <c r="BA7020" s="91" t="s">
        <v>10919</v>
      </c>
      <c r="BB7020" s="91" t="s">
        <v>6473</v>
      </c>
      <c r="BC7020" s="91" t="s">
        <v>10651</v>
      </c>
      <c r="BD7020" s="423" t="s">
        <v>1301</v>
      </c>
    </row>
    <row r="7021" spans="53:56" ht="15" x14ac:dyDescent="0.25">
      <c r="BA7021" s="90" t="s">
        <v>10920</v>
      </c>
      <c r="BB7021" s="90" t="s">
        <v>6473</v>
      </c>
      <c r="BC7021" s="90" t="s">
        <v>10651</v>
      </c>
      <c r="BD7021" s="423" t="s">
        <v>1301</v>
      </c>
    </row>
    <row r="7022" spans="53:56" ht="15" x14ac:dyDescent="0.25">
      <c r="BA7022" s="91" t="s">
        <v>10921</v>
      </c>
      <c r="BB7022" s="91" t="s">
        <v>6473</v>
      </c>
      <c r="BC7022" s="91" t="s">
        <v>10651</v>
      </c>
      <c r="BD7022" s="423" t="s">
        <v>1301</v>
      </c>
    </row>
    <row r="7023" spans="53:56" ht="15" x14ac:dyDescent="0.25">
      <c r="BA7023" s="91" t="s">
        <v>10922</v>
      </c>
      <c r="BB7023" s="91" t="s">
        <v>6473</v>
      </c>
      <c r="BC7023" s="91" t="s">
        <v>10651</v>
      </c>
      <c r="BD7023" s="423" t="s">
        <v>1301</v>
      </c>
    </row>
    <row r="7024" spans="53:56" ht="15" x14ac:dyDescent="0.25">
      <c r="BA7024" s="90" t="s">
        <v>10923</v>
      </c>
      <c r="BB7024" s="90" t="s">
        <v>6473</v>
      </c>
      <c r="BC7024" s="90" t="s">
        <v>10651</v>
      </c>
      <c r="BD7024" s="423" t="s">
        <v>1301</v>
      </c>
    </row>
    <row r="7025" spans="53:56" ht="15" x14ac:dyDescent="0.25">
      <c r="BA7025" s="91" t="s">
        <v>10924</v>
      </c>
      <c r="BB7025" s="91" t="s">
        <v>6473</v>
      </c>
      <c r="BC7025" s="91" t="s">
        <v>10651</v>
      </c>
      <c r="BD7025" s="423" t="s">
        <v>1301</v>
      </c>
    </row>
    <row r="7026" spans="53:56" ht="15" x14ac:dyDescent="0.25">
      <c r="BA7026" s="90" t="s">
        <v>10925</v>
      </c>
      <c r="BB7026" s="90" t="s">
        <v>6473</v>
      </c>
      <c r="BC7026" s="90" t="s">
        <v>10651</v>
      </c>
      <c r="BD7026" s="423" t="s">
        <v>1301</v>
      </c>
    </row>
    <row r="7027" spans="53:56" ht="15" x14ac:dyDescent="0.25">
      <c r="BA7027" s="91" t="s">
        <v>10926</v>
      </c>
      <c r="BB7027" s="91" t="s">
        <v>6473</v>
      </c>
      <c r="BC7027" s="91" t="s">
        <v>10651</v>
      </c>
      <c r="BD7027" s="423" t="s">
        <v>1301</v>
      </c>
    </row>
    <row r="7028" spans="53:56" ht="15" x14ac:dyDescent="0.25">
      <c r="BA7028" s="90" t="s">
        <v>10927</v>
      </c>
      <c r="BB7028" s="90" t="s">
        <v>6473</v>
      </c>
      <c r="BC7028" s="90" t="s">
        <v>10651</v>
      </c>
      <c r="BD7028" s="423" t="s">
        <v>1301</v>
      </c>
    </row>
    <row r="7029" spans="53:56" ht="15" x14ac:dyDescent="0.25">
      <c r="BA7029" s="91" t="s">
        <v>10928</v>
      </c>
      <c r="BB7029" s="91" t="s">
        <v>6473</v>
      </c>
      <c r="BC7029" s="91" t="s">
        <v>10651</v>
      </c>
      <c r="BD7029" s="423" t="s">
        <v>1301</v>
      </c>
    </row>
    <row r="7030" spans="53:56" ht="15" x14ac:dyDescent="0.25">
      <c r="BA7030" s="90" t="s">
        <v>10929</v>
      </c>
      <c r="BB7030" s="90" t="s">
        <v>6473</v>
      </c>
      <c r="BC7030" s="90" t="s">
        <v>10651</v>
      </c>
      <c r="BD7030" s="423" t="s">
        <v>1301</v>
      </c>
    </row>
    <row r="7031" spans="53:56" ht="15" x14ac:dyDescent="0.25">
      <c r="BA7031" s="91" t="s">
        <v>10930</v>
      </c>
      <c r="BB7031" s="91" t="s">
        <v>6473</v>
      </c>
      <c r="BC7031" s="91" t="s">
        <v>10651</v>
      </c>
      <c r="BD7031" s="423" t="s">
        <v>1301</v>
      </c>
    </row>
    <row r="7032" spans="53:56" ht="15" x14ac:dyDescent="0.25">
      <c r="BA7032" s="90" t="s">
        <v>10931</v>
      </c>
      <c r="BB7032" s="90" t="s">
        <v>6473</v>
      </c>
      <c r="BC7032" s="90" t="s">
        <v>10651</v>
      </c>
      <c r="BD7032" s="423" t="s">
        <v>1301</v>
      </c>
    </row>
    <row r="7033" spans="53:56" ht="15" x14ac:dyDescent="0.25">
      <c r="BA7033" s="91" t="s">
        <v>10932</v>
      </c>
      <c r="BB7033" s="91" t="s">
        <v>6473</v>
      </c>
      <c r="BC7033" s="91" t="s">
        <v>10651</v>
      </c>
      <c r="BD7033" s="423" t="s">
        <v>1301</v>
      </c>
    </row>
    <row r="7034" spans="53:56" ht="15" x14ac:dyDescent="0.25">
      <c r="BA7034" s="90" t="s">
        <v>10933</v>
      </c>
      <c r="BB7034" s="90" t="s">
        <v>6473</v>
      </c>
      <c r="BC7034" s="90" t="s">
        <v>10651</v>
      </c>
      <c r="BD7034" s="423" t="s">
        <v>1301</v>
      </c>
    </row>
    <row r="7035" spans="53:56" ht="15" x14ac:dyDescent="0.25">
      <c r="BA7035" s="91" t="s">
        <v>10934</v>
      </c>
      <c r="BB7035" s="91" t="s">
        <v>6473</v>
      </c>
      <c r="BC7035" s="91" t="s">
        <v>10651</v>
      </c>
      <c r="BD7035" s="423" t="s">
        <v>1301</v>
      </c>
    </row>
    <row r="7036" spans="53:56" ht="15" x14ac:dyDescent="0.25">
      <c r="BA7036" s="90" t="s">
        <v>10935</v>
      </c>
      <c r="BB7036" s="90" t="s">
        <v>6473</v>
      </c>
      <c r="BC7036" s="90" t="s">
        <v>10651</v>
      </c>
      <c r="BD7036" s="423" t="s">
        <v>1301</v>
      </c>
    </row>
    <row r="7037" spans="53:56" ht="15" x14ac:dyDescent="0.25">
      <c r="BA7037" s="91" t="s">
        <v>10936</v>
      </c>
      <c r="BB7037" s="91" t="s">
        <v>6473</v>
      </c>
      <c r="BC7037" s="91" t="s">
        <v>10651</v>
      </c>
      <c r="BD7037" s="423" t="s">
        <v>1301</v>
      </c>
    </row>
    <row r="7038" spans="53:56" ht="15" x14ac:dyDescent="0.25">
      <c r="BA7038" s="90" t="s">
        <v>10937</v>
      </c>
      <c r="BB7038" s="90" t="s">
        <v>6473</v>
      </c>
      <c r="BC7038" s="90" t="s">
        <v>10651</v>
      </c>
      <c r="BD7038" s="423" t="s">
        <v>1301</v>
      </c>
    </row>
    <row r="7039" spans="53:56" ht="15" x14ac:dyDescent="0.25">
      <c r="BA7039" s="91" t="s">
        <v>10938</v>
      </c>
      <c r="BB7039" s="91" t="s">
        <v>6473</v>
      </c>
      <c r="BC7039" s="91" t="s">
        <v>10651</v>
      </c>
      <c r="BD7039" s="423" t="s">
        <v>1301</v>
      </c>
    </row>
    <row r="7040" spans="53:56" ht="15" x14ac:dyDescent="0.25">
      <c r="BA7040" s="90" t="s">
        <v>10939</v>
      </c>
      <c r="BB7040" s="90" t="s">
        <v>6473</v>
      </c>
      <c r="BC7040" s="90" t="s">
        <v>10651</v>
      </c>
      <c r="BD7040" s="423" t="s">
        <v>1301</v>
      </c>
    </row>
    <row r="7041" spans="53:56" ht="15" x14ac:dyDescent="0.25">
      <c r="BA7041" s="91" t="s">
        <v>10940</v>
      </c>
      <c r="BB7041" s="91" t="s">
        <v>6473</v>
      </c>
      <c r="BC7041" s="91" t="s">
        <v>10651</v>
      </c>
      <c r="BD7041" s="423" t="s">
        <v>1301</v>
      </c>
    </row>
    <row r="7042" spans="53:56" ht="15" x14ac:dyDescent="0.25">
      <c r="BA7042" s="90" t="s">
        <v>10941</v>
      </c>
      <c r="BB7042" s="90" t="s">
        <v>6473</v>
      </c>
      <c r="BC7042" s="90" t="s">
        <v>10651</v>
      </c>
      <c r="BD7042" s="423" t="s">
        <v>1301</v>
      </c>
    </row>
    <row r="7043" spans="53:56" ht="15" x14ac:dyDescent="0.25">
      <c r="BA7043" s="91" t="s">
        <v>10942</v>
      </c>
      <c r="BB7043" s="91" t="s">
        <v>6473</v>
      </c>
      <c r="BC7043" s="91" t="s">
        <v>10651</v>
      </c>
      <c r="BD7043" s="423" t="s">
        <v>1301</v>
      </c>
    </row>
    <row r="7044" spans="53:56" ht="15" x14ac:dyDescent="0.25">
      <c r="BA7044" s="90" t="s">
        <v>10943</v>
      </c>
      <c r="BB7044" s="90" t="s">
        <v>6473</v>
      </c>
      <c r="BC7044" s="90" t="s">
        <v>10651</v>
      </c>
      <c r="BD7044" s="423" t="s">
        <v>1301</v>
      </c>
    </row>
    <row r="7045" spans="53:56" ht="15" x14ac:dyDescent="0.25">
      <c r="BA7045" s="91" t="s">
        <v>10944</v>
      </c>
      <c r="BB7045" s="91" t="s">
        <v>6473</v>
      </c>
      <c r="BC7045" s="91" t="s">
        <v>10651</v>
      </c>
      <c r="BD7045" s="423" t="s">
        <v>1301</v>
      </c>
    </row>
    <row r="7046" spans="53:56" ht="15" x14ac:dyDescent="0.25">
      <c r="BA7046" s="90" t="s">
        <v>10945</v>
      </c>
      <c r="BB7046" s="90" t="s">
        <v>6473</v>
      </c>
      <c r="BC7046" s="90" t="s">
        <v>10651</v>
      </c>
      <c r="BD7046" s="423" t="s">
        <v>1301</v>
      </c>
    </row>
    <row r="7047" spans="53:56" ht="15" x14ac:dyDescent="0.25">
      <c r="BA7047" s="91" t="s">
        <v>10946</v>
      </c>
      <c r="BB7047" s="91" t="s">
        <v>6473</v>
      </c>
      <c r="BC7047" s="91" t="s">
        <v>10651</v>
      </c>
      <c r="BD7047" s="423" t="s">
        <v>1301</v>
      </c>
    </row>
    <row r="7048" spans="53:56" ht="15" x14ac:dyDescent="0.25">
      <c r="BA7048" s="90" t="s">
        <v>10947</v>
      </c>
      <c r="BB7048" s="90" t="s">
        <v>6473</v>
      </c>
      <c r="BC7048" s="90" t="s">
        <v>10651</v>
      </c>
      <c r="BD7048" s="423" t="s">
        <v>1301</v>
      </c>
    </row>
    <row r="7049" spans="53:56" ht="15" x14ac:dyDescent="0.25">
      <c r="BA7049" s="91" t="s">
        <v>10948</v>
      </c>
      <c r="BB7049" s="91" t="s">
        <v>6473</v>
      </c>
      <c r="BC7049" s="91" t="s">
        <v>10651</v>
      </c>
      <c r="BD7049" s="423" t="s">
        <v>1301</v>
      </c>
    </row>
    <row r="7050" spans="53:56" ht="15" x14ac:dyDescent="0.25">
      <c r="BA7050" s="90" t="s">
        <v>10949</v>
      </c>
      <c r="BB7050" s="90" t="s">
        <v>6473</v>
      </c>
      <c r="BC7050" s="90" t="s">
        <v>10651</v>
      </c>
      <c r="BD7050" s="423" t="s">
        <v>1301</v>
      </c>
    </row>
    <row r="7051" spans="53:56" ht="15" x14ac:dyDescent="0.25">
      <c r="BA7051" s="91" t="s">
        <v>10950</v>
      </c>
      <c r="BB7051" s="91" t="s">
        <v>6473</v>
      </c>
      <c r="BC7051" s="91" t="s">
        <v>10651</v>
      </c>
      <c r="BD7051" s="423" t="s">
        <v>1301</v>
      </c>
    </row>
    <row r="7052" spans="53:56" ht="15" x14ac:dyDescent="0.25">
      <c r="BA7052" s="90" t="s">
        <v>10951</v>
      </c>
      <c r="BB7052" s="90" t="s">
        <v>6473</v>
      </c>
      <c r="BC7052" s="90" t="s">
        <v>10952</v>
      </c>
      <c r="BD7052" s="423" t="s">
        <v>1301</v>
      </c>
    </row>
    <row r="7053" spans="53:56" ht="15" x14ac:dyDescent="0.25">
      <c r="BA7053" s="91" t="s">
        <v>10953</v>
      </c>
      <c r="BB7053" s="91" t="s">
        <v>6473</v>
      </c>
      <c r="BC7053" s="91" t="s">
        <v>10952</v>
      </c>
      <c r="BD7053" s="423" t="s">
        <v>1301</v>
      </c>
    </row>
    <row r="7054" spans="53:56" ht="15" x14ac:dyDescent="0.25">
      <c r="BA7054" s="91" t="s">
        <v>10954</v>
      </c>
      <c r="BB7054" s="91" t="s">
        <v>6473</v>
      </c>
      <c r="BC7054" s="91" t="s">
        <v>10952</v>
      </c>
      <c r="BD7054" s="423" t="s">
        <v>1301</v>
      </c>
    </row>
    <row r="7055" spans="53:56" ht="15" x14ac:dyDescent="0.25">
      <c r="BA7055" s="90" t="s">
        <v>10955</v>
      </c>
      <c r="BB7055" s="90" t="s">
        <v>6473</v>
      </c>
      <c r="BC7055" s="90" t="s">
        <v>10952</v>
      </c>
      <c r="BD7055" s="423" t="s">
        <v>1301</v>
      </c>
    </row>
    <row r="7056" spans="53:56" ht="15" x14ac:dyDescent="0.25">
      <c r="BA7056" s="91" t="s">
        <v>10956</v>
      </c>
      <c r="BB7056" s="91" t="s">
        <v>6473</v>
      </c>
      <c r="BC7056" s="91" t="s">
        <v>10952</v>
      </c>
      <c r="BD7056" s="423" t="s">
        <v>1301</v>
      </c>
    </row>
    <row r="7057" spans="53:56" ht="15" x14ac:dyDescent="0.25">
      <c r="BA7057" s="90" t="s">
        <v>10957</v>
      </c>
      <c r="BB7057" s="90" t="s">
        <v>6473</v>
      </c>
      <c r="BC7057" s="90" t="s">
        <v>8489</v>
      </c>
      <c r="BD7057" s="423" t="s">
        <v>1301</v>
      </c>
    </row>
    <row r="7058" spans="53:56" ht="15" x14ac:dyDescent="0.25">
      <c r="BA7058" s="91" t="s">
        <v>10958</v>
      </c>
      <c r="BB7058" s="91" t="s">
        <v>6473</v>
      </c>
      <c r="BC7058" s="91" t="s">
        <v>10952</v>
      </c>
      <c r="BD7058" s="423" t="s">
        <v>1301</v>
      </c>
    </row>
    <row r="7059" spans="53:56" ht="15" x14ac:dyDescent="0.25">
      <c r="BA7059" s="90" t="s">
        <v>10959</v>
      </c>
      <c r="BB7059" s="90" t="s">
        <v>6473</v>
      </c>
      <c r="BC7059" s="90" t="s">
        <v>10952</v>
      </c>
      <c r="BD7059" s="423" t="s">
        <v>1301</v>
      </c>
    </row>
    <row r="7060" spans="53:56" ht="15" x14ac:dyDescent="0.25">
      <c r="BA7060" s="91" t="s">
        <v>10960</v>
      </c>
      <c r="BB7060" s="91" t="s">
        <v>6473</v>
      </c>
      <c r="BC7060" s="91" t="s">
        <v>10590</v>
      </c>
      <c r="BD7060" s="423" t="s">
        <v>1301</v>
      </c>
    </row>
    <row r="7061" spans="53:56" ht="15" x14ac:dyDescent="0.25">
      <c r="BA7061" s="90" t="s">
        <v>10961</v>
      </c>
      <c r="BB7061" s="90" t="s">
        <v>6473</v>
      </c>
      <c r="BC7061" s="90" t="s">
        <v>8489</v>
      </c>
      <c r="BD7061" s="423" t="s">
        <v>1301</v>
      </c>
    </row>
    <row r="7062" spans="53:56" ht="15" x14ac:dyDescent="0.25">
      <c r="BA7062" s="91" t="s">
        <v>10962</v>
      </c>
      <c r="BB7062" s="91" t="s">
        <v>6473</v>
      </c>
      <c r="BC7062" s="91" t="s">
        <v>10952</v>
      </c>
      <c r="BD7062" s="423" t="s">
        <v>1301</v>
      </c>
    </row>
    <row r="7063" spans="53:56" ht="15" x14ac:dyDescent="0.25">
      <c r="BA7063" s="90" t="s">
        <v>10963</v>
      </c>
      <c r="BB7063" s="90" t="s">
        <v>6473</v>
      </c>
      <c r="BC7063" s="90" t="s">
        <v>10952</v>
      </c>
      <c r="BD7063" s="423" t="s">
        <v>1301</v>
      </c>
    </row>
    <row r="7064" spans="53:56" ht="15" x14ac:dyDescent="0.25">
      <c r="BA7064" s="91" t="s">
        <v>10964</v>
      </c>
      <c r="BB7064" s="91" t="s">
        <v>6473</v>
      </c>
      <c r="BC7064" s="91" t="s">
        <v>10505</v>
      </c>
      <c r="BD7064" s="423" t="s">
        <v>1301</v>
      </c>
    </row>
    <row r="7065" spans="53:56" ht="15" x14ac:dyDescent="0.25">
      <c r="BA7065" s="90" t="s">
        <v>10965</v>
      </c>
      <c r="BB7065" s="90" t="s">
        <v>6473</v>
      </c>
      <c r="BC7065" s="90" t="s">
        <v>10645</v>
      </c>
      <c r="BD7065" s="423" t="s">
        <v>1301</v>
      </c>
    </row>
    <row r="7066" spans="53:56" ht="15" x14ac:dyDescent="0.25">
      <c r="BA7066" s="91" t="s">
        <v>10966</v>
      </c>
      <c r="BB7066" s="91" t="s">
        <v>6473</v>
      </c>
      <c r="BC7066" s="91" t="s">
        <v>3501</v>
      </c>
      <c r="BD7066" s="423" t="s">
        <v>1301</v>
      </c>
    </row>
    <row r="7067" spans="53:56" ht="15" x14ac:dyDescent="0.25">
      <c r="BA7067" s="90" t="s">
        <v>10967</v>
      </c>
      <c r="BB7067" s="90" t="s">
        <v>6473</v>
      </c>
      <c r="BC7067" s="90" t="s">
        <v>8489</v>
      </c>
      <c r="BD7067" s="423" t="s">
        <v>1301</v>
      </c>
    </row>
    <row r="7068" spans="53:56" ht="15" x14ac:dyDescent="0.25">
      <c r="BA7068" s="91" t="s">
        <v>10968</v>
      </c>
      <c r="BB7068" s="91" t="s">
        <v>6473</v>
      </c>
      <c r="BC7068" s="91" t="s">
        <v>10590</v>
      </c>
      <c r="BD7068" s="423" t="s">
        <v>1301</v>
      </c>
    </row>
    <row r="7069" spans="53:56" ht="15" x14ac:dyDescent="0.25">
      <c r="BA7069" s="90" t="s">
        <v>10969</v>
      </c>
      <c r="BB7069" s="90" t="s">
        <v>6473</v>
      </c>
      <c r="BC7069" s="90" t="s">
        <v>10952</v>
      </c>
      <c r="BD7069" s="423" t="s">
        <v>1301</v>
      </c>
    </row>
    <row r="7070" spans="53:56" ht="15" x14ac:dyDescent="0.25">
      <c r="BA7070" s="91" t="s">
        <v>10970</v>
      </c>
      <c r="BB7070" s="91" t="s">
        <v>6473</v>
      </c>
      <c r="BC7070" s="91" t="s">
        <v>8489</v>
      </c>
      <c r="BD7070" s="423" t="s">
        <v>1301</v>
      </c>
    </row>
    <row r="7071" spans="53:56" ht="15" x14ac:dyDescent="0.25">
      <c r="BA7071" s="90" t="s">
        <v>10971</v>
      </c>
      <c r="BB7071" s="90" t="s">
        <v>6473</v>
      </c>
      <c r="BC7071" s="90" t="s">
        <v>10952</v>
      </c>
      <c r="BD7071" s="423" t="s">
        <v>1301</v>
      </c>
    </row>
    <row r="7072" spans="53:56" ht="15" x14ac:dyDescent="0.25">
      <c r="BA7072" s="91" t="s">
        <v>10972</v>
      </c>
      <c r="BB7072" s="91" t="s">
        <v>6473</v>
      </c>
      <c r="BC7072" s="91" t="s">
        <v>10952</v>
      </c>
      <c r="BD7072" s="423" t="s">
        <v>1301</v>
      </c>
    </row>
    <row r="7073" spans="53:56" ht="15" x14ac:dyDescent="0.25">
      <c r="BA7073" s="90" t="s">
        <v>10973</v>
      </c>
      <c r="BB7073" s="90" t="s">
        <v>6473</v>
      </c>
      <c r="BC7073" s="90" t="s">
        <v>10952</v>
      </c>
      <c r="BD7073" s="423" t="s">
        <v>1301</v>
      </c>
    </row>
    <row r="7074" spans="53:56" ht="15" x14ac:dyDescent="0.25">
      <c r="BA7074" s="91" t="s">
        <v>10974</v>
      </c>
      <c r="BB7074" s="91" t="s">
        <v>6473</v>
      </c>
      <c r="BC7074" s="91" t="s">
        <v>10590</v>
      </c>
      <c r="BD7074" s="423" t="s">
        <v>1301</v>
      </c>
    </row>
    <row r="7075" spans="53:56" ht="15" x14ac:dyDescent="0.25">
      <c r="BA7075" s="90" t="s">
        <v>10975</v>
      </c>
      <c r="BB7075" s="90" t="s">
        <v>6473</v>
      </c>
      <c r="BC7075" s="90" t="s">
        <v>10952</v>
      </c>
      <c r="BD7075" s="423" t="s">
        <v>1301</v>
      </c>
    </row>
    <row r="7076" spans="53:56" ht="15" x14ac:dyDescent="0.25">
      <c r="BA7076" s="91" t="s">
        <v>10976</v>
      </c>
      <c r="BB7076" s="91" t="s">
        <v>6473</v>
      </c>
      <c r="BC7076" s="91" t="s">
        <v>8489</v>
      </c>
      <c r="BD7076" s="423" t="s">
        <v>1301</v>
      </c>
    </row>
    <row r="7077" spans="53:56" ht="15" x14ac:dyDescent="0.25">
      <c r="BA7077" s="90" t="s">
        <v>10977</v>
      </c>
      <c r="BB7077" s="90" t="s">
        <v>6473</v>
      </c>
      <c r="BC7077" s="90" t="s">
        <v>8489</v>
      </c>
      <c r="BD7077" s="423" t="s">
        <v>1301</v>
      </c>
    </row>
    <row r="7078" spans="53:56" ht="15" x14ac:dyDescent="0.25">
      <c r="BA7078" s="91" t="s">
        <v>10978</v>
      </c>
      <c r="BB7078" s="91" t="s">
        <v>6473</v>
      </c>
      <c r="BC7078" s="91" t="s">
        <v>8489</v>
      </c>
      <c r="BD7078" s="423" t="s">
        <v>1301</v>
      </c>
    </row>
    <row r="7079" spans="53:56" ht="15" x14ac:dyDescent="0.25">
      <c r="BA7079" s="90" t="s">
        <v>10979</v>
      </c>
      <c r="BB7079" s="90" t="s">
        <v>6473</v>
      </c>
      <c r="BC7079" s="90" t="s">
        <v>10645</v>
      </c>
      <c r="BD7079" s="423" t="s">
        <v>1301</v>
      </c>
    </row>
    <row r="7080" spans="53:56" ht="15" x14ac:dyDescent="0.25">
      <c r="BA7080" s="91" t="s">
        <v>10980</v>
      </c>
      <c r="BB7080" s="91" t="s">
        <v>6473</v>
      </c>
      <c r="BC7080" s="91" t="s">
        <v>8489</v>
      </c>
      <c r="BD7080" s="423" t="s">
        <v>1301</v>
      </c>
    </row>
    <row r="7081" spans="53:56" ht="15" x14ac:dyDescent="0.25">
      <c r="BA7081" s="90" t="s">
        <v>10981</v>
      </c>
      <c r="BB7081" s="90" t="s">
        <v>6473</v>
      </c>
      <c r="BC7081" s="90" t="s">
        <v>8489</v>
      </c>
      <c r="BD7081" s="423" t="s">
        <v>1301</v>
      </c>
    </row>
    <row r="7082" spans="53:56" ht="15" x14ac:dyDescent="0.25">
      <c r="BA7082" s="91" t="s">
        <v>10982</v>
      </c>
      <c r="BB7082" s="91" t="s">
        <v>6473</v>
      </c>
      <c r="BC7082" s="91" t="s">
        <v>10952</v>
      </c>
      <c r="BD7082" s="423" t="s">
        <v>1301</v>
      </c>
    </row>
    <row r="7083" spans="53:56" ht="15" x14ac:dyDescent="0.25">
      <c r="BA7083" s="90" t="s">
        <v>10983</v>
      </c>
      <c r="BB7083" s="90" t="s">
        <v>6473</v>
      </c>
      <c r="BC7083" s="90" t="s">
        <v>10952</v>
      </c>
      <c r="BD7083" s="423" t="s">
        <v>1301</v>
      </c>
    </row>
    <row r="7084" spans="53:56" ht="15" x14ac:dyDescent="0.25">
      <c r="BA7084" s="91" t="s">
        <v>10984</v>
      </c>
      <c r="BB7084" s="91" t="s">
        <v>6473</v>
      </c>
      <c r="BC7084" s="91" t="s">
        <v>10952</v>
      </c>
      <c r="BD7084" s="423" t="s">
        <v>1301</v>
      </c>
    </row>
    <row r="7085" spans="53:56" ht="15" x14ac:dyDescent="0.25">
      <c r="BA7085" s="90" t="s">
        <v>10985</v>
      </c>
      <c r="BB7085" s="90" t="s">
        <v>6473</v>
      </c>
      <c r="BC7085" s="90" t="s">
        <v>3501</v>
      </c>
      <c r="BD7085" s="423" t="s">
        <v>1301</v>
      </c>
    </row>
    <row r="7086" spans="53:56" ht="15" x14ac:dyDescent="0.25">
      <c r="BA7086" s="91" t="s">
        <v>10986</v>
      </c>
      <c r="BB7086" s="91" t="s">
        <v>6473</v>
      </c>
      <c r="BC7086" s="91" t="s">
        <v>10952</v>
      </c>
      <c r="BD7086" s="423" t="s">
        <v>1301</v>
      </c>
    </row>
    <row r="7087" spans="53:56" ht="15" x14ac:dyDescent="0.25">
      <c r="BA7087" s="90" t="s">
        <v>10987</v>
      </c>
      <c r="BB7087" s="90" t="s">
        <v>6473</v>
      </c>
      <c r="BC7087" s="90" t="s">
        <v>8489</v>
      </c>
      <c r="BD7087" s="423" t="s">
        <v>1301</v>
      </c>
    </row>
    <row r="7088" spans="53:56" ht="15" x14ac:dyDescent="0.25">
      <c r="BA7088" s="90" t="s">
        <v>10988</v>
      </c>
      <c r="BB7088" s="90" t="s">
        <v>6473</v>
      </c>
      <c r="BC7088" s="90" t="s">
        <v>10952</v>
      </c>
      <c r="BD7088" s="423" t="s">
        <v>1301</v>
      </c>
    </row>
    <row r="7089" spans="53:56" ht="15" x14ac:dyDescent="0.25">
      <c r="BA7089" s="91" t="s">
        <v>10989</v>
      </c>
      <c r="BB7089" s="91" t="s">
        <v>6473</v>
      </c>
      <c r="BC7089" s="91" t="s">
        <v>10952</v>
      </c>
      <c r="BD7089" s="423" t="s">
        <v>1301</v>
      </c>
    </row>
    <row r="7090" spans="53:56" ht="15" x14ac:dyDescent="0.25">
      <c r="BA7090" s="90" t="s">
        <v>10990</v>
      </c>
      <c r="BB7090" s="90" t="s">
        <v>6473</v>
      </c>
      <c r="BC7090" s="90" t="s">
        <v>8489</v>
      </c>
      <c r="BD7090" s="423" t="s">
        <v>1301</v>
      </c>
    </row>
    <row r="7091" spans="53:56" ht="15" x14ac:dyDescent="0.25">
      <c r="BA7091" s="91" t="s">
        <v>10991</v>
      </c>
      <c r="BB7091" s="91" t="s">
        <v>6473</v>
      </c>
      <c r="BC7091" s="91" t="s">
        <v>8967</v>
      </c>
      <c r="BD7091" s="423" t="s">
        <v>1301</v>
      </c>
    </row>
    <row r="7092" spans="53:56" ht="15" x14ac:dyDescent="0.25">
      <c r="BA7092" s="91" t="s">
        <v>10992</v>
      </c>
      <c r="BB7092" s="91" t="s">
        <v>6473</v>
      </c>
      <c r="BC7092" s="91" t="s">
        <v>8489</v>
      </c>
      <c r="BD7092" s="423" t="s">
        <v>1301</v>
      </c>
    </row>
    <row r="7093" spans="53:56" ht="15" x14ac:dyDescent="0.25">
      <c r="BA7093" s="90" t="s">
        <v>10993</v>
      </c>
      <c r="BB7093" s="90" t="s">
        <v>6473</v>
      </c>
      <c r="BC7093" s="90" t="s">
        <v>3501</v>
      </c>
      <c r="BD7093" s="423" t="s">
        <v>1301</v>
      </c>
    </row>
    <row r="7094" spans="53:56" ht="15" x14ac:dyDescent="0.25">
      <c r="BA7094" s="91" t="s">
        <v>10994</v>
      </c>
      <c r="BB7094" s="91" t="s">
        <v>6473</v>
      </c>
      <c r="BC7094" s="91" t="s">
        <v>10952</v>
      </c>
      <c r="BD7094" s="423" t="s">
        <v>1301</v>
      </c>
    </row>
    <row r="7095" spans="53:56" ht="15" x14ac:dyDescent="0.25">
      <c r="BA7095" s="90" t="s">
        <v>10995</v>
      </c>
      <c r="BB7095" s="90" t="s">
        <v>6473</v>
      </c>
      <c r="BC7095" s="90" t="s">
        <v>3501</v>
      </c>
      <c r="BD7095" s="423" t="s">
        <v>1301</v>
      </c>
    </row>
    <row r="7096" spans="53:56" ht="15" x14ac:dyDescent="0.25">
      <c r="BA7096" s="91" t="s">
        <v>10996</v>
      </c>
      <c r="BB7096" s="91" t="s">
        <v>6473</v>
      </c>
      <c r="BC7096" s="91" t="s">
        <v>10952</v>
      </c>
      <c r="BD7096" s="423" t="s">
        <v>1301</v>
      </c>
    </row>
    <row r="7097" spans="53:56" ht="15" x14ac:dyDescent="0.25">
      <c r="BA7097" s="90" t="s">
        <v>10997</v>
      </c>
      <c r="BB7097" s="90" t="s">
        <v>6473</v>
      </c>
      <c r="BC7097" s="90" t="s">
        <v>10645</v>
      </c>
      <c r="BD7097" s="423" t="s">
        <v>1301</v>
      </c>
    </row>
    <row r="7098" spans="53:56" ht="15" x14ac:dyDescent="0.25">
      <c r="BA7098" s="90" t="s">
        <v>10998</v>
      </c>
      <c r="BB7098" s="90" t="s">
        <v>6473</v>
      </c>
      <c r="BC7098" s="90" t="s">
        <v>8489</v>
      </c>
      <c r="BD7098" s="423" t="s">
        <v>1301</v>
      </c>
    </row>
    <row r="7099" spans="53:56" ht="15" x14ac:dyDescent="0.25">
      <c r="BA7099" s="91" t="s">
        <v>10999</v>
      </c>
      <c r="BB7099" s="91" t="s">
        <v>6473</v>
      </c>
      <c r="BC7099" s="91" t="s">
        <v>10952</v>
      </c>
      <c r="BD7099" s="423" t="s">
        <v>1301</v>
      </c>
    </row>
    <row r="7100" spans="53:56" ht="15" x14ac:dyDescent="0.25">
      <c r="BA7100" s="90" t="s">
        <v>11000</v>
      </c>
      <c r="BB7100" s="90" t="s">
        <v>6473</v>
      </c>
      <c r="BC7100" s="90" t="s">
        <v>10952</v>
      </c>
      <c r="BD7100" s="423" t="s">
        <v>1301</v>
      </c>
    </row>
    <row r="7101" spans="53:56" ht="15" x14ac:dyDescent="0.25">
      <c r="BA7101" s="91" t="s">
        <v>11001</v>
      </c>
      <c r="BB7101" s="91" t="s">
        <v>6473</v>
      </c>
      <c r="BC7101" s="91" t="s">
        <v>10645</v>
      </c>
      <c r="BD7101" s="423" t="s">
        <v>1301</v>
      </c>
    </row>
    <row r="7102" spans="53:56" ht="15" x14ac:dyDescent="0.25">
      <c r="BA7102" s="91" t="s">
        <v>11002</v>
      </c>
      <c r="BB7102" s="91" t="s">
        <v>6473</v>
      </c>
      <c r="BC7102" s="91" t="s">
        <v>8489</v>
      </c>
      <c r="BD7102" s="423" t="s">
        <v>1301</v>
      </c>
    </row>
    <row r="7103" spans="53:56" ht="15" x14ac:dyDescent="0.25">
      <c r="BA7103" s="91" t="s">
        <v>11003</v>
      </c>
      <c r="BB7103" s="91" t="s">
        <v>6473</v>
      </c>
      <c r="BC7103" s="91" t="s">
        <v>8489</v>
      </c>
      <c r="BD7103" s="423" t="s">
        <v>1301</v>
      </c>
    </row>
    <row r="7104" spans="53:56" ht="15" x14ac:dyDescent="0.25">
      <c r="BA7104" s="90" t="s">
        <v>11004</v>
      </c>
      <c r="BB7104" s="90" t="s">
        <v>6473</v>
      </c>
      <c r="BC7104" s="90" t="s">
        <v>10645</v>
      </c>
      <c r="BD7104" s="423" t="s">
        <v>1301</v>
      </c>
    </row>
    <row r="7105" spans="53:56" ht="15" x14ac:dyDescent="0.25">
      <c r="BA7105" s="91" t="s">
        <v>11005</v>
      </c>
      <c r="BB7105" s="91" t="s">
        <v>6473</v>
      </c>
      <c r="BC7105" s="91" t="s">
        <v>5723</v>
      </c>
      <c r="BD7105" s="423" t="s">
        <v>1301</v>
      </c>
    </row>
    <row r="7106" spans="53:56" ht="15" x14ac:dyDescent="0.25">
      <c r="BA7106" s="90" t="s">
        <v>11006</v>
      </c>
      <c r="BB7106" s="90" t="s">
        <v>6473</v>
      </c>
      <c r="BC7106" s="90" t="s">
        <v>11007</v>
      </c>
      <c r="BD7106" s="423" t="s">
        <v>1301</v>
      </c>
    </row>
    <row r="7107" spans="53:56" ht="15" x14ac:dyDescent="0.25">
      <c r="BA7107" s="90" t="s">
        <v>11008</v>
      </c>
      <c r="BB7107" s="90" t="s">
        <v>6473</v>
      </c>
      <c r="BC7107" s="90" t="s">
        <v>11007</v>
      </c>
      <c r="BD7107" s="423" t="s">
        <v>1301</v>
      </c>
    </row>
    <row r="7108" spans="53:56" ht="15" x14ac:dyDescent="0.25">
      <c r="BA7108" s="91" t="s">
        <v>11009</v>
      </c>
      <c r="BB7108" s="91" t="s">
        <v>6473</v>
      </c>
      <c r="BC7108" s="91" t="s">
        <v>7871</v>
      </c>
      <c r="BD7108" s="423" t="s">
        <v>1301</v>
      </c>
    </row>
    <row r="7109" spans="53:56" ht="15" x14ac:dyDescent="0.25">
      <c r="BA7109" s="90" t="s">
        <v>11010</v>
      </c>
      <c r="BB7109" s="90" t="s">
        <v>6473</v>
      </c>
      <c r="BC7109" s="90" t="s">
        <v>7871</v>
      </c>
      <c r="BD7109" s="423" t="s">
        <v>1301</v>
      </c>
    </row>
    <row r="7110" spans="53:56" ht="15" x14ac:dyDescent="0.25">
      <c r="BA7110" s="91" t="s">
        <v>11011</v>
      </c>
      <c r="BB7110" s="91" t="s">
        <v>6473</v>
      </c>
      <c r="BC7110" s="91" t="s">
        <v>7871</v>
      </c>
      <c r="BD7110" s="423" t="s">
        <v>1301</v>
      </c>
    </row>
    <row r="7111" spans="53:56" ht="15" x14ac:dyDescent="0.25">
      <c r="BA7111" s="91" t="s">
        <v>11012</v>
      </c>
      <c r="BB7111" s="91" t="s">
        <v>6473</v>
      </c>
      <c r="BC7111" s="91" t="s">
        <v>11013</v>
      </c>
      <c r="BD7111" s="423" t="s">
        <v>1301</v>
      </c>
    </row>
    <row r="7112" spans="53:56" ht="15" x14ac:dyDescent="0.25">
      <c r="BA7112" s="90" t="s">
        <v>11014</v>
      </c>
      <c r="BB7112" s="90" t="s">
        <v>6473</v>
      </c>
      <c r="BC7112" s="90" t="s">
        <v>11013</v>
      </c>
      <c r="BD7112" s="423" t="s">
        <v>1301</v>
      </c>
    </row>
    <row r="7113" spans="53:56" ht="15" x14ac:dyDescent="0.25">
      <c r="BA7113" s="91" t="s">
        <v>11015</v>
      </c>
      <c r="BB7113" s="91" t="s">
        <v>6473</v>
      </c>
      <c r="BC7113" s="91" t="s">
        <v>10645</v>
      </c>
      <c r="BD7113" s="423" t="s">
        <v>1301</v>
      </c>
    </row>
    <row r="7114" spans="53:56" ht="15" x14ac:dyDescent="0.25">
      <c r="BA7114" s="90" t="s">
        <v>11016</v>
      </c>
      <c r="BB7114" s="90" t="s">
        <v>6473</v>
      </c>
      <c r="BC7114" s="90" t="s">
        <v>10645</v>
      </c>
      <c r="BD7114" s="423" t="s">
        <v>1301</v>
      </c>
    </row>
    <row r="7115" spans="53:56" ht="15" x14ac:dyDescent="0.25">
      <c r="BA7115" s="90" t="s">
        <v>11017</v>
      </c>
      <c r="BB7115" s="90" t="s">
        <v>6473</v>
      </c>
      <c r="BC7115" s="90" t="s">
        <v>10645</v>
      </c>
      <c r="BD7115" s="423" t="s">
        <v>1301</v>
      </c>
    </row>
    <row r="7116" spans="53:56" ht="15" x14ac:dyDescent="0.25">
      <c r="BA7116" s="91" t="s">
        <v>11018</v>
      </c>
      <c r="BB7116" s="91" t="s">
        <v>6473</v>
      </c>
      <c r="BC7116" s="91" t="s">
        <v>11007</v>
      </c>
      <c r="BD7116" s="423" t="s">
        <v>1301</v>
      </c>
    </row>
    <row r="7117" spans="53:56" ht="15" x14ac:dyDescent="0.25">
      <c r="BA7117" s="90" t="s">
        <v>11019</v>
      </c>
      <c r="BB7117" s="90" t="s">
        <v>6473</v>
      </c>
      <c r="BC7117" s="90" t="s">
        <v>10645</v>
      </c>
      <c r="BD7117" s="423" t="s">
        <v>1301</v>
      </c>
    </row>
    <row r="7118" spans="53:56" ht="15" x14ac:dyDescent="0.25">
      <c r="BA7118" s="91" t="s">
        <v>11020</v>
      </c>
      <c r="BB7118" s="91" t="s">
        <v>6473</v>
      </c>
      <c r="BC7118" s="91" t="s">
        <v>5723</v>
      </c>
      <c r="BD7118" s="423" t="s">
        <v>1301</v>
      </c>
    </row>
    <row r="7119" spans="53:56" ht="15" x14ac:dyDescent="0.25">
      <c r="BA7119" s="90" t="s">
        <v>11021</v>
      </c>
      <c r="BB7119" s="90" t="s">
        <v>6473</v>
      </c>
      <c r="BC7119" s="90" t="s">
        <v>10645</v>
      </c>
      <c r="BD7119" s="423" t="s">
        <v>1301</v>
      </c>
    </row>
    <row r="7120" spans="53:56" ht="15" x14ac:dyDescent="0.25">
      <c r="BA7120" s="91" t="s">
        <v>11022</v>
      </c>
      <c r="BB7120" s="91" t="s">
        <v>6473</v>
      </c>
      <c r="BC7120" s="91" t="s">
        <v>11007</v>
      </c>
      <c r="BD7120" s="423" t="s">
        <v>1301</v>
      </c>
    </row>
    <row r="7121" spans="53:56" ht="15" x14ac:dyDescent="0.25">
      <c r="BA7121" s="91" t="s">
        <v>11023</v>
      </c>
      <c r="BB7121" s="91" t="s">
        <v>6473</v>
      </c>
      <c r="BC7121" s="91" t="s">
        <v>10645</v>
      </c>
      <c r="BD7121" s="423" t="s">
        <v>1301</v>
      </c>
    </row>
    <row r="7122" spans="53:56" ht="15" x14ac:dyDescent="0.25">
      <c r="BA7122" s="90" t="s">
        <v>11024</v>
      </c>
      <c r="BB7122" s="90" t="s">
        <v>6473</v>
      </c>
      <c r="BC7122" s="90" t="s">
        <v>11007</v>
      </c>
      <c r="BD7122" s="423" t="s">
        <v>1301</v>
      </c>
    </row>
    <row r="7123" spans="53:56" ht="15" x14ac:dyDescent="0.25">
      <c r="BA7123" s="91" t="s">
        <v>11025</v>
      </c>
      <c r="BB7123" s="91" t="s">
        <v>6473</v>
      </c>
      <c r="BC7123" s="91" t="s">
        <v>10645</v>
      </c>
      <c r="BD7123" s="423" t="s">
        <v>1301</v>
      </c>
    </row>
    <row r="7124" spans="53:56" ht="15" x14ac:dyDescent="0.25">
      <c r="BA7124" s="90" t="s">
        <v>11026</v>
      </c>
      <c r="BB7124" s="90" t="s">
        <v>6473</v>
      </c>
      <c r="BC7124" s="90" t="s">
        <v>5723</v>
      </c>
      <c r="BD7124" s="423" t="s">
        <v>1301</v>
      </c>
    </row>
    <row r="7125" spans="53:56" ht="15" x14ac:dyDescent="0.25">
      <c r="BA7125" s="90" t="s">
        <v>11027</v>
      </c>
      <c r="BB7125" s="90" t="s">
        <v>6473</v>
      </c>
      <c r="BC7125" s="90" t="s">
        <v>10645</v>
      </c>
      <c r="BD7125" s="423" t="s">
        <v>1301</v>
      </c>
    </row>
    <row r="7126" spans="53:56" ht="15" x14ac:dyDescent="0.25">
      <c r="BA7126" s="91" t="s">
        <v>11028</v>
      </c>
      <c r="BB7126" s="91" t="s">
        <v>6473</v>
      </c>
      <c r="BC7126" s="91" t="s">
        <v>5723</v>
      </c>
      <c r="BD7126" s="423" t="s">
        <v>1301</v>
      </c>
    </row>
    <row r="7127" spans="53:56" ht="15" x14ac:dyDescent="0.25">
      <c r="BA7127" s="90" t="s">
        <v>11029</v>
      </c>
      <c r="BB7127" s="90" t="s">
        <v>6473</v>
      </c>
      <c r="BC7127" s="90" t="s">
        <v>7871</v>
      </c>
      <c r="BD7127" s="423" t="s">
        <v>1301</v>
      </c>
    </row>
    <row r="7128" spans="53:56" ht="15" x14ac:dyDescent="0.25">
      <c r="BA7128" s="91" t="s">
        <v>11030</v>
      </c>
      <c r="BB7128" s="91" t="s">
        <v>6473</v>
      </c>
      <c r="BC7128" s="91" t="s">
        <v>10645</v>
      </c>
      <c r="BD7128" s="423" t="s">
        <v>1301</v>
      </c>
    </row>
    <row r="7129" spans="53:56" ht="15" x14ac:dyDescent="0.25">
      <c r="BA7129" s="91" t="s">
        <v>11031</v>
      </c>
      <c r="BB7129" s="91" t="s">
        <v>6473</v>
      </c>
      <c r="BC7129" s="91" t="s">
        <v>11007</v>
      </c>
      <c r="BD7129" s="423" t="s">
        <v>1301</v>
      </c>
    </row>
    <row r="7130" spans="53:56" ht="15" x14ac:dyDescent="0.25">
      <c r="BA7130" s="90" t="s">
        <v>11032</v>
      </c>
      <c r="BB7130" s="90" t="s">
        <v>6473</v>
      </c>
      <c r="BC7130" s="90" t="s">
        <v>11007</v>
      </c>
      <c r="BD7130" s="423" t="s">
        <v>1301</v>
      </c>
    </row>
    <row r="7131" spans="53:56" ht="15" x14ac:dyDescent="0.25">
      <c r="BA7131" s="91" t="s">
        <v>11033</v>
      </c>
      <c r="BB7131" s="91" t="s">
        <v>6473</v>
      </c>
      <c r="BC7131" s="91" t="s">
        <v>11007</v>
      </c>
      <c r="BD7131" s="423" t="s">
        <v>1301</v>
      </c>
    </row>
    <row r="7132" spans="53:56" ht="15" x14ac:dyDescent="0.25">
      <c r="BA7132" s="90" t="s">
        <v>11034</v>
      </c>
      <c r="BB7132" s="90" t="s">
        <v>6473</v>
      </c>
      <c r="BC7132" s="90" t="s">
        <v>5723</v>
      </c>
      <c r="BD7132" s="423" t="s">
        <v>1301</v>
      </c>
    </row>
    <row r="7133" spans="53:56" ht="15" x14ac:dyDescent="0.25">
      <c r="BA7133" s="90" t="s">
        <v>11035</v>
      </c>
      <c r="BB7133" s="90" t="s">
        <v>6473</v>
      </c>
      <c r="BC7133" s="90" t="s">
        <v>5723</v>
      </c>
      <c r="BD7133" s="423" t="s">
        <v>1301</v>
      </c>
    </row>
    <row r="7134" spans="53:56" ht="15" x14ac:dyDescent="0.25">
      <c r="BA7134" s="91" t="s">
        <v>11036</v>
      </c>
      <c r="BB7134" s="91" t="s">
        <v>6473</v>
      </c>
      <c r="BC7134" s="91" t="s">
        <v>7871</v>
      </c>
      <c r="BD7134" s="423" t="s">
        <v>1301</v>
      </c>
    </row>
    <row r="7135" spans="53:56" ht="15" x14ac:dyDescent="0.25">
      <c r="BA7135" s="90" t="s">
        <v>11037</v>
      </c>
      <c r="BB7135" s="90" t="s">
        <v>6473</v>
      </c>
      <c r="BC7135" s="90" t="s">
        <v>10645</v>
      </c>
      <c r="BD7135" s="423" t="s">
        <v>1301</v>
      </c>
    </row>
    <row r="7136" spans="53:56" ht="15" x14ac:dyDescent="0.25">
      <c r="BA7136" s="91" t="s">
        <v>11038</v>
      </c>
      <c r="BB7136" s="91" t="s">
        <v>6473</v>
      </c>
      <c r="BC7136" s="91" t="s">
        <v>10645</v>
      </c>
      <c r="BD7136" s="423" t="s">
        <v>1301</v>
      </c>
    </row>
    <row r="7137" spans="53:56" ht="15" x14ac:dyDescent="0.25">
      <c r="BA7137" s="90" t="s">
        <v>11039</v>
      </c>
      <c r="BB7137" s="90" t="s">
        <v>6473</v>
      </c>
      <c r="BC7137" s="90" t="s">
        <v>10645</v>
      </c>
      <c r="BD7137" s="423" t="s">
        <v>1301</v>
      </c>
    </row>
    <row r="7138" spans="53:56" ht="15" x14ac:dyDescent="0.25">
      <c r="BA7138" s="90" t="s">
        <v>11040</v>
      </c>
      <c r="BB7138" s="90" t="s">
        <v>6473</v>
      </c>
      <c r="BC7138" s="90" t="s">
        <v>11007</v>
      </c>
      <c r="BD7138" s="423" t="s">
        <v>1301</v>
      </c>
    </row>
    <row r="7139" spans="53:56" ht="15" x14ac:dyDescent="0.25">
      <c r="BA7139" s="91" t="s">
        <v>11041</v>
      </c>
      <c r="BB7139" s="91" t="s">
        <v>6473</v>
      </c>
      <c r="BC7139" s="91" t="s">
        <v>5723</v>
      </c>
      <c r="BD7139" s="423" t="s">
        <v>1301</v>
      </c>
    </row>
    <row r="7140" spans="53:56" ht="15" x14ac:dyDescent="0.25">
      <c r="BA7140" s="90" t="s">
        <v>11042</v>
      </c>
      <c r="BB7140" s="90" t="s">
        <v>6473</v>
      </c>
      <c r="BC7140" s="90" t="s">
        <v>5723</v>
      </c>
      <c r="BD7140" s="423" t="s">
        <v>1301</v>
      </c>
    </row>
    <row r="7141" spans="53:56" ht="15" x14ac:dyDescent="0.25">
      <c r="BA7141" s="91" t="s">
        <v>11043</v>
      </c>
      <c r="BB7141" s="91" t="s">
        <v>6473</v>
      </c>
      <c r="BC7141" s="91" t="s">
        <v>10645</v>
      </c>
      <c r="BD7141" s="423" t="s">
        <v>1301</v>
      </c>
    </row>
    <row r="7142" spans="53:56" ht="15" x14ac:dyDescent="0.25">
      <c r="BA7142" s="91" t="s">
        <v>11044</v>
      </c>
      <c r="BB7142" s="91" t="s">
        <v>6473</v>
      </c>
      <c r="BC7142" s="91" t="s">
        <v>7871</v>
      </c>
      <c r="BD7142" s="423" t="s">
        <v>1301</v>
      </c>
    </row>
    <row r="7143" spans="53:56" ht="15" x14ac:dyDescent="0.25">
      <c r="BA7143" s="90" t="s">
        <v>11045</v>
      </c>
      <c r="BB7143" s="90" t="s">
        <v>6473</v>
      </c>
      <c r="BC7143" s="90" t="s">
        <v>7871</v>
      </c>
      <c r="BD7143" s="423" t="s">
        <v>1301</v>
      </c>
    </row>
    <row r="7144" spans="53:56" ht="15" x14ac:dyDescent="0.25">
      <c r="BA7144" s="90" t="s">
        <v>11046</v>
      </c>
      <c r="BB7144" s="90" t="s">
        <v>6473</v>
      </c>
      <c r="BC7144" s="90" t="s">
        <v>10645</v>
      </c>
      <c r="BD7144" s="423" t="s">
        <v>1301</v>
      </c>
    </row>
    <row r="7145" spans="53:56" ht="15" x14ac:dyDescent="0.25">
      <c r="BA7145" s="91" t="s">
        <v>11047</v>
      </c>
      <c r="BB7145" s="91" t="s">
        <v>6473</v>
      </c>
      <c r="BC7145" s="91" t="s">
        <v>11007</v>
      </c>
      <c r="BD7145" s="423" t="s">
        <v>1301</v>
      </c>
    </row>
    <row r="7146" spans="53:56" ht="15" x14ac:dyDescent="0.25">
      <c r="BA7146" s="90" t="s">
        <v>11048</v>
      </c>
      <c r="BB7146" s="90" t="s">
        <v>6473</v>
      </c>
      <c r="BC7146" s="90" t="s">
        <v>11007</v>
      </c>
      <c r="BD7146" s="423" t="s">
        <v>1301</v>
      </c>
    </row>
    <row r="7147" spans="53:56" ht="15" x14ac:dyDescent="0.25">
      <c r="BA7147" s="90" t="s">
        <v>11049</v>
      </c>
      <c r="BB7147" s="90" t="s">
        <v>6473</v>
      </c>
      <c r="BC7147" s="90" t="s">
        <v>11007</v>
      </c>
      <c r="BD7147" s="423" t="s">
        <v>1301</v>
      </c>
    </row>
    <row r="7148" spans="53:56" ht="15" x14ac:dyDescent="0.25">
      <c r="BA7148" s="90" t="s">
        <v>11050</v>
      </c>
      <c r="BB7148" s="90" t="s">
        <v>6473</v>
      </c>
      <c r="BC7148" s="90" t="s">
        <v>10645</v>
      </c>
      <c r="BD7148" s="423" t="s">
        <v>1301</v>
      </c>
    </row>
    <row r="7149" spans="53:56" ht="15" x14ac:dyDescent="0.25">
      <c r="BA7149" s="91" t="s">
        <v>11051</v>
      </c>
      <c r="BB7149" s="91" t="s">
        <v>6473</v>
      </c>
      <c r="BC7149" s="91" t="s">
        <v>10645</v>
      </c>
      <c r="BD7149" s="423" t="s">
        <v>1301</v>
      </c>
    </row>
    <row r="7150" spans="53:56" ht="15" x14ac:dyDescent="0.25">
      <c r="BA7150" s="90" t="s">
        <v>11052</v>
      </c>
      <c r="BB7150" s="90" t="s">
        <v>6473</v>
      </c>
      <c r="BC7150" s="90" t="s">
        <v>10645</v>
      </c>
      <c r="BD7150" s="423" t="s">
        <v>1301</v>
      </c>
    </row>
    <row r="7151" spans="53:56" ht="15" x14ac:dyDescent="0.25">
      <c r="BA7151" s="91" t="s">
        <v>11053</v>
      </c>
      <c r="BB7151" s="91" t="s">
        <v>6473</v>
      </c>
      <c r="BC7151" s="91" t="s">
        <v>10645</v>
      </c>
      <c r="BD7151" s="423" t="s">
        <v>1301</v>
      </c>
    </row>
    <row r="7152" spans="53:56" ht="15" x14ac:dyDescent="0.25">
      <c r="BA7152" s="91" t="s">
        <v>11054</v>
      </c>
      <c r="BB7152" s="91" t="s">
        <v>6473</v>
      </c>
      <c r="BC7152" s="91" t="s">
        <v>11007</v>
      </c>
      <c r="BD7152" s="423" t="s">
        <v>1301</v>
      </c>
    </row>
    <row r="7153" spans="53:56" ht="15" x14ac:dyDescent="0.25">
      <c r="BA7153" s="90" t="s">
        <v>11055</v>
      </c>
      <c r="BB7153" s="90" t="s">
        <v>6473</v>
      </c>
      <c r="BC7153" s="90" t="s">
        <v>10645</v>
      </c>
      <c r="BD7153" s="423" t="s">
        <v>1301</v>
      </c>
    </row>
    <row r="7154" spans="53:56" ht="15" x14ac:dyDescent="0.25">
      <c r="BA7154" s="91" t="s">
        <v>11056</v>
      </c>
      <c r="BB7154" s="91" t="s">
        <v>6473</v>
      </c>
      <c r="BC7154" s="91" t="s">
        <v>11007</v>
      </c>
      <c r="BD7154" s="423" t="s">
        <v>1301</v>
      </c>
    </row>
    <row r="7155" spans="53:56" ht="15" x14ac:dyDescent="0.25">
      <c r="BA7155" s="90" t="s">
        <v>11057</v>
      </c>
      <c r="BB7155" s="90" t="s">
        <v>6473</v>
      </c>
      <c r="BC7155" s="90" t="s">
        <v>10645</v>
      </c>
      <c r="BD7155" s="423" t="s">
        <v>1301</v>
      </c>
    </row>
    <row r="7156" spans="53:56" ht="15" x14ac:dyDescent="0.25">
      <c r="BA7156" s="90" t="s">
        <v>11058</v>
      </c>
      <c r="BB7156" s="90" t="s">
        <v>6473</v>
      </c>
      <c r="BC7156" s="90" t="s">
        <v>7871</v>
      </c>
      <c r="BD7156" s="423" t="s">
        <v>1301</v>
      </c>
    </row>
    <row r="7157" spans="53:56" ht="15" x14ac:dyDescent="0.25">
      <c r="BA7157" s="91" t="s">
        <v>11059</v>
      </c>
      <c r="BB7157" s="91" t="s">
        <v>6473</v>
      </c>
      <c r="BC7157" s="91" t="s">
        <v>5723</v>
      </c>
      <c r="BD7157" s="423" t="s">
        <v>1301</v>
      </c>
    </row>
    <row r="7158" spans="53:56" ht="15" x14ac:dyDescent="0.25">
      <c r="BA7158" s="90" t="s">
        <v>11060</v>
      </c>
      <c r="BB7158" s="90" t="s">
        <v>6473</v>
      </c>
      <c r="BC7158" s="90" t="s">
        <v>10645</v>
      </c>
      <c r="BD7158" s="423" t="s">
        <v>1301</v>
      </c>
    </row>
    <row r="7159" spans="53:56" ht="15" x14ac:dyDescent="0.25">
      <c r="BA7159" s="91" t="s">
        <v>11061</v>
      </c>
      <c r="BB7159" s="91" t="s">
        <v>6473</v>
      </c>
      <c r="BC7159" s="91" t="s">
        <v>11007</v>
      </c>
      <c r="BD7159" s="423" t="s">
        <v>1301</v>
      </c>
    </row>
    <row r="7160" spans="53:56" ht="15" x14ac:dyDescent="0.25">
      <c r="BA7160" s="90" t="s">
        <v>11062</v>
      </c>
      <c r="BB7160" s="90" t="s">
        <v>6473</v>
      </c>
      <c r="BC7160" s="90" t="s">
        <v>5723</v>
      </c>
      <c r="BD7160" s="423" t="s">
        <v>1301</v>
      </c>
    </row>
    <row r="7161" spans="53:56" ht="15" x14ac:dyDescent="0.25">
      <c r="BA7161" s="91" t="s">
        <v>11063</v>
      </c>
      <c r="BB7161" s="91" t="s">
        <v>6473</v>
      </c>
      <c r="BC7161" s="91" t="s">
        <v>11013</v>
      </c>
      <c r="BD7161" s="423" t="s">
        <v>1301</v>
      </c>
    </row>
    <row r="7162" spans="53:56" ht="15" x14ac:dyDescent="0.25">
      <c r="BA7162" s="90" t="s">
        <v>11064</v>
      </c>
      <c r="BB7162" s="90" t="s">
        <v>6473</v>
      </c>
      <c r="BC7162" s="90" t="s">
        <v>5723</v>
      </c>
      <c r="BD7162" s="423" t="s">
        <v>1301</v>
      </c>
    </row>
    <row r="7163" spans="53:56" ht="15" x14ac:dyDescent="0.25">
      <c r="BA7163" s="91" t="s">
        <v>11065</v>
      </c>
      <c r="BB7163" s="91" t="s">
        <v>6473</v>
      </c>
      <c r="BC7163" s="91" t="s">
        <v>5723</v>
      </c>
      <c r="BD7163" s="423" t="s">
        <v>1301</v>
      </c>
    </row>
    <row r="7164" spans="53:56" ht="15" x14ac:dyDescent="0.25">
      <c r="BA7164" s="90" t="s">
        <v>11066</v>
      </c>
      <c r="BB7164" s="90" t="s">
        <v>6473</v>
      </c>
      <c r="BC7164" s="90" t="s">
        <v>5723</v>
      </c>
      <c r="BD7164" s="423" t="s">
        <v>1301</v>
      </c>
    </row>
    <row r="7165" spans="53:56" ht="15" x14ac:dyDescent="0.25">
      <c r="BA7165" s="91" t="s">
        <v>11067</v>
      </c>
      <c r="BB7165" s="91" t="s">
        <v>6473</v>
      </c>
      <c r="BC7165" s="91" t="s">
        <v>7871</v>
      </c>
      <c r="BD7165" s="423" t="s">
        <v>1301</v>
      </c>
    </row>
    <row r="7166" spans="53:56" ht="15" x14ac:dyDescent="0.25">
      <c r="BA7166" s="90" t="s">
        <v>11068</v>
      </c>
      <c r="BB7166" s="90" t="s">
        <v>6473</v>
      </c>
      <c r="BC7166" s="90" t="s">
        <v>5723</v>
      </c>
      <c r="BD7166" s="423" t="s">
        <v>1301</v>
      </c>
    </row>
    <row r="7167" spans="53:56" ht="15" x14ac:dyDescent="0.25">
      <c r="BA7167" s="91" t="s">
        <v>11069</v>
      </c>
      <c r="BB7167" s="91" t="s">
        <v>6473</v>
      </c>
      <c r="BC7167" s="91" t="s">
        <v>11070</v>
      </c>
      <c r="BD7167" s="423" t="s">
        <v>1301</v>
      </c>
    </row>
    <row r="7168" spans="53:56" ht="15" x14ac:dyDescent="0.25">
      <c r="BA7168" s="90" t="s">
        <v>11071</v>
      </c>
      <c r="BB7168" s="90" t="s">
        <v>6473</v>
      </c>
      <c r="BC7168" s="90" t="s">
        <v>7871</v>
      </c>
      <c r="BD7168" s="423" t="s">
        <v>1301</v>
      </c>
    </row>
    <row r="7169" spans="53:56" ht="15" x14ac:dyDescent="0.25">
      <c r="BA7169" s="91" t="s">
        <v>11072</v>
      </c>
      <c r="BB7169" s="91" t="s">
        <v>6473</v>
      </c>
      <c r="BC7169" s="91" t="s">
        <v>11070</v>
      </c>
      <c r="BD7169" s="423" t="s">
        <v>1301</v>
      </c>
    </row>
    <row r="7170" spans="53:56" ht="15" x14ac:dyDescent="0.25">
      <c r="BA7170" s="90" t="s">
        <v>11073</v>
      </c>
      <c r="BB7170" s="90" t="s">
        <v>6473</v>
      </c>
      <c r="BC7170" s="90" t="s">
        <v>11070</v>
      </c>
      <c r="BD7170" s="423" t="s">
        <v>1301</v>
      </c>
    </row>
    <row r="7171" spans="53:56" ht="15" x14ac:dyDescent="0.25">
      <c r="BA7171" s="91" t="s">
        <v>11074</v>
      </c>
      <c r="BB7171" s="91" t="s">
        <v>6473</v>
      </c>
      <c r="BC7171" s="91" t="s">
        <v>11070</v>
      </c>
      <c r="BD7171" s="423" t="s">
        <v>1301</v>
      </c>
    </row>
    <row r="7172" spans="53:56" ht="15" x14ac:dyDescent="0.25">
      <c r="BA7172" s="90" t="s">
        <v>11075</v>
      </c>
      <c r="BB7172" s="90" t="s">
        <v>6473</v>
      </c>
      <c r="BC7172" s="90" t="s">
        <v>11070</v>
      </c>
      <c r="BD7172" s="423" t="s">
        <v>1301</v>
      </c>
    </row>
    <row r="7173" spans="53:56" ht="15" x14ac:dyDescent="0.25">
      <c r="BA7173" s="91" t="s">
        <v>11076</v>
      </c>
      <c r="BB7173" s="91" t="s">
        <v>6473</v>
      </c>
      <c r="BC7173" s="91" t="s">
        <v>7871</v>
      </c>
      <c r="BD7173" s="423" t="s">
        <v>1301</v>
      </c>
    </row>
    <row r="7174" spans="53:56" ht="15" x14ac:dyDescent="0.25">
      <c r="BA7174" s="90" t="s">
        <v>11077</v>
      </c>
      <c r="BB7174" s="90" t="s">
        <v>6473</v>
      </c>
      <c r="BC7174" s="90" t="s">
        <v>11070</v>
      </c>
      <c r="BD7174" s="423" t="s">
        <v>1301</v>
      </c>
    </row>
    <row r="7175" spans="53:56" ht="15" x14ac:dyDescent="0.25">
      <c r="BA7175" s="91" t="s">
        <v>11078</v>
      </c>
      <c r="BB7175" s="91" t="s">
        <v>6473</v>
      </c>
      <c r="BC7175" s="91" t="s">
        <v>11070</v>
      </c>
      <c r="BD7175" s="423" t="s">
        <v>1301</v>
      </c>
    </row>
    <row r="7176" spans="53:56" ht="15" x14ac:dyDescent="0.25">
      <c r="BA7176" s="90" t="s">
        <v>11079</v>
      </c>
      <c r="BB7176" s="90" t="s">
        <v>6473</v>
      </c>
      <c r="BC7176" s="90" t="s">
        <v>11070</v>
      </c>
      <c r="BD7176" s="423" t="s">
        <v>1301</v>
      </c>
    </row>
    <row r="7177" spans="53:56" ht="15" x14ac:dyDescent="0.25">
      <c r="BA7177" s="91" t="s">
        <v>11080</v>
      </c>
      <c r="BB7177" s="91" t="s">
        <v>6473</v>
      </c>
      <c r="BC7177" s="91" t="s">
        <v>11070</v>
      </c>
      <c r="BD7177" s="423" t="s">
        <v>1301</v>
      </c>
    </row>
    <row r="7178" spans="53:56" ht="15" x14ac:dyDescent="0.25">
      <c r="BA7178" s="90" t="s">
        <v>11081</v>
      </c>
      <c r="BB7178" s="90" t="s">
        <v>6473</v>
      </c>
      <c r="BC7178" s="90" t="s">
        <v>11070</v>
      </c>
      <c r="BD7178" s="423" t="s">
        <v>1301</v>
      </c>
    </row>
    <row r="7179" spans="53:56" ht="15" x14ac:dyDescent="0.25">
      <c r="BA7179" s="91" t="s">
        <v>11082</v>
      </c>
      <c r="BB7179" s="91" t="s">
        <v>6473</v>
      </c>
      <c r="BC7179" s="91" t="s">
        <v>11070</v>
      </c>
      <c r="BD7179" s="423" t="s">
        <v>1301</v>
      </c>
    </row>
    <row r="7180" spans="53:56" ht="15" x14ac:dyDescent="0.25">
      <c r="BA7180" s="90" t="s">
        <v>11083</v>
      </c>
      <c r="BB7180" s="90" t="s">
        <v>6473</v>
      </c>
      <c r="BC7180" s="90" t="s">
        <v>11070</v>
      </c>
      <c r="BD7180" s="423" t="s">
        <v>1301</v>
      </c>
    </row>
    <row r="7181" spans="53:56" ht="15" x14ac:dyDescent="0.25">
      <c r="BA7181" s="91" t="s">
        <v>11084</v>
      </c>
      <c r="BB7181" s="91" t="s">
        <v>6473</v>
      </c>
      <c r="BC7181" s="91" t="s">
        <v>11070</v>
      </c>
      <c r="BD7181" s="423" t="s">
        <v>1301</v>
      </c>
    </row>
    <row r="7182" spans="53:56" ht="15" x14ac:dyDescent="0.25">
      <c r="BA7182" s="90" t="s">
        <v>11085</v>
      </c>
      <c r="BB7182" s="90" t="s">
        <v>6473</v>
      </c>
      <c r="BC7182" s="90" t="s">
        <v>11070</v>
      </c>
      <c r="BD7182" s="423" t="s">
        <v>1301</v>
      </c>
    </row>
    <row r="7183" spans="53:56" ht="15" x14ac:dyDescent="0.25">
      <c r="BA7183" s="91" t="s">
        <v>11086</v>
      </c>
      <c r="BB7183" s="91" t="s">
        <v>6473</v>
      </c>
      <c r="BC7183" s="91" t="s">
        <v>11070</v>
      </c>
      <c r="BD7183" s="423" t="s">
        <v>1301</v>
      </c>
    </row>
    <row r="7184" spans="53:56" ht="15" x14ac:dyDescent="0.25">
      <c r="BA7184" s="90" t="s">
        <v>11087</v>
      </c>
      <c r="BB7184" s="90" t="s">
        <v>6473</v>
      </c>
      <c r="BC7184" s="90" t="s">
        <v>11070</v>
      </c>
      <c r="BD7184" s="423" t="s">
        <v>1301</v>
      </c>
    </row>
    <row r="7185" spans="53:56" ht="15" x14ac:dyDescent="0.25">
      <c r="BA7185" s="91" t="s">
        <v>11088</v>
      </c>
      <c r="BB7185" s="91" t="s">
        <v>6473</v>
      </c>
      <c r="BC7185" s="91" t="s">
        <v>11070</v>
      </c>
      <c r="BD7185" s="423" t="s">
        <v>1301</v>
      </c>
    </row>
    <row r="7186" spans="53:56" ht="15" x14ac:dyDescent="0.25">
      <c r="BA7186" s="90" t="s">
        <v>11089</v>
      </c>
      <c r="BB7186" s="90" t="s">
        <v>6473</v>
      </c>
      <c r="BC7186" s="90" t="s">
        <v>11070</v>
      </c>
      <c r="BD7186" s="423" t="s">
        <v>1301</v>
      </c>
    </row>
    <row r="7187" spans="53:56" ht="15" x14ac:dyDescent="0.25">
      <c r="BA7187" s="91" t="s">
        <v>11090</v>
      </c>
      <c r="BB7187" s="91" t="s">
        <v>6473</v>
      </c>
      <c r="BC7187" s="91" t="s">
        <v>11070</v>
      </c>
      <c r="BD7187" s="423" t="s">
        <v>1301</v>
      </c>
    </row>
    <row r="7188" spans="53:56" ht="15" x14ac:dyDescent="0.25">
      <c r="BA7188" s="90" t="s">
        <v>11091</v>
      </c>
      <c r="BB7188" s="90" t="s">
        <v>6473</v>
      </c>
      <c r="BC7188" s="90" t="s">
        <v>11070</v>
      </c>
      <c r="BD7188" s="423" t="s">
        <v>1301</v>
      </c>
    </row>
    <row r="7189" spans="53:56" ht="15" x14ac:dyDescent="0.25">
      <c r="BA7189" s="91" t="s">
        <v>11092</v>
      </c>
      <c r="BB7189" s="91" t="s">
        <v>6473</v>
      </c>
      <c r="BC7189" s="91" t="s">
        <v>11070</v>
      </c>
      <c r="BD7189" s="423" t="s">
        <v>1301</v>
      </c>
    </row>
    <row r="7190" spans="53:56" ht="15" x14ac:dyDescent="0.25">
      <c r="BA7190" s="90" t="s">
        <v>11093</v>
      </c>
      <c r="BB7190" s="90" t="s">
        <v>6473</v>
      </c>
      <c r="BC7190" s="90" t="s">
        <v>11070</v>
      </c>
      <c r="BD7190" s="423" t="s">
        <v>1301</v>
      </c>
    </row>
    <row r="7191" spans="53:56" ht="15" x14ac:dyDescent="0.25">
      <c r="BA7191" s="91" t="s">
        <v>11094</v>
      </c>
      <c r="BB7191" s="91" t="s">
        <v>6473</v>
      </c>
      <c r="BC7191" s="91" t="s">
        <v>11070</v>
      </c>
      <c r="BD7191" s="423" t="s">
        <v>1301</v>
      </c>
    </row>
    <row r="7192" spans="53:56" ht="15" x14ac:dyDescent="0.25">
      <c r="BA7192" s="90" t="s">
        <v>11095</v>
      </c>
      <c r="BB7192" s="90" t="s">
        <v>6473</v>
      </c>
      <c r="BC7192" s="90" t="s">
        <v>11070</v>
      </c>
      <c r="BD7192" s="423" t="s">
        <v>1301</v>
      </c>
    </row>
    <row r="7193" spans="53:56" ht="15" x14ac:dyDescent="0.25">
      <c r="BA7193" s="91" t="s">
        <v>11096</v>
      </c>
      <c r="BB7193" s="91" t="s">
        <v>6473</v>
      </c>
      <c r="BC7193" s="91" t="s">
        <v>11070</v>
      </c>
      <c r="BD7193" s="423" t="s">
        <v>1301</v>
      </c>
    </row>
    <row r="7194" spans="53:56" ht="15" x14ac:dyDescent="0.25">
      <c r="BA7194" s="90" t="s">
        <v>11097</v>
      </c>
      <c r="BB7194" s="90" t="s">
        <v>6473</v>
      </c>
      <c r="BC7194" s="90" t="s">
        <v>11070</v>
      </c>
      <c r="BD7194" s="423" t="s">
        <v>1301</v>
      </c>
    </row>
    <row r="7195" spans="53:56" ht="15" x14ac:dyDescent="0.25">
      <c r="BA7195" s="91" t="s">
        <v>11098</v>
      </c>
      <c r="BB7195" s="91" t="s">
        <v>6473</v>
      </c>
      <c r="BC7195" s="91" t="s">
        <v>11070</v>
      </c>
      <c r="BD7195" s="423" t="s">
        <v>1301</v>
      </c>
    </row>
    <row r="7196" spans="53:56" ht="15" x14ac:dyDescent="0.25">
      <c r="BA7196" s="90" t="s">
        <v>11099</v>
      </c>
      <c r="BB7196" s="90" t="s">
        <v>6473</v>
      </c>
      <c r="BC7196" s="90" t="s">
        <v>11070</v>
      </c>
      <c r="BD7196" s="423" t="s">
        <v>1301</v>
      </c>
    </row>
    <row r="7197" spans="53:56" ht="15" x14ac:dyDescent="0.25">
      <c r="BA7197" s="91" t="s">
        <v>11100</v>
      </c>
      <c r="BB7197" s="91" t="s">
        <v>6473</v>
      </c>
      <c r="BC7197" s="91" t="s">
        <v>11070</v>
      </c>
      <c r="BD7197" s="423" t="s">
        <v>1301</v>
      </c>
    </row>
    <row r="7198" spans="53:56" ht="15" x14ac:dyDescent="0.25">
      <c r="BA7198" s="90" t="s">
        <v>11101</v>
      </c>
      <c r="BB7198" s="90" t="s">
        <v>6473</v>
      </c>
      <c r="BC7198" s="90" t="s">
        <v>11070</v>
      </c>
      <c r="BD7198" s="423" t="s">
        <v>1301</v>
      </c>
    </row>
    <row r="7199" spans="53:56" ht="15" x14ac:dyDescent="0.25">
      <c r="BA7199" s="91" t="s">
        <v>11102</v>
      </c>
      <c r="BB7199" s="91" t="s">
        <v>6473</v>
      </c>
      <c r="BC7199" s="91" t="s">
        <v>11070</v>
      </c>
      <c r="BD7199" s="423" t="s">
        <v>1301</v>
      </c>
    </row>
    <row r="7200" spans="53:56" ht="15" x14ac:dyDescent="0.25">
      <c r="BA7200" s="90" t="s">
        <v>11103</v>
      </c>
      <c r="BB7200" s="90" t="s">
        <v>6473</v>
      </c>
      <c r="BC7200" s="90" t="s">
        <v>11070</v>
      </c>
      <c r="BD7200" s="423" t="s">
        <v>1301</v>
      </c>
    </row>
    <row r="7201" spans="53:56" ht="15" x14ac:dyDescent="0.25">
      <c r="BA7201" s="91" t="s">
        <v>11104</v>
      </c>
      <c r="BB7201" s="91" t="s">
        <v>6473</v>
      </c>
      <c r="BC7201" s="91" t="s">
        <v>11070</v>
      </c>
      <c r="BD7201" s="423" t="s">
        <v>1301</v>
      </c>
    </row>
    <row r="7202" spans="53:56" ht="15" x14ac:dyDescent="0.25">
      <c r="BA7202" s="90" t="s">
        <v>11105</v>
      </c>
      <c r="BB7202" s="90" t="s">
        <v>6473</v>
      </c>
      <c r="BC7202" s="90" t="s">
        <v>11070</v>
      </c>
      <c r="BD7202" s="423" t="s">
        <v>1301</v>
      </c>
    </row>
    <row r="7203" spans="53:56" ht="15" x14ac:dyDescent="0.25">
      <c r="BA7203" s="91" t="s">
        <v>11106</v>
      </c>
      <c r="BB7203" s="91" t="s">
        <v>6473</v>
      </c>
      <c r="BC7203" s="91" t="s">
        <v>11070</v>
      </c>
      <c r="BD7203" s="423" t="s">
        <v>1301</v>
      </c>
    </row>
    <row r="7204" spans="53:56" ht="15" x14ac:dyDescent="0.25">
      <c r="BA7204" s="90" t="s">
        <v>11107</v>
      </c>
      <c r="BB7204" s="90" t="s">
        <v>6473</v>
      </c>
      <c r="BC7204" s="90" t="s">
        <v>11070</v>
      </c>
      <c r="BD7204" s="423" t="s">
        <v>1301</v>
      </c>
    </row>
    <row r="7205" spans="53:56" ht="15" x14ac:dyDescent="0.25">
      <c r="BA7205" s="91" t="s">
        <v>11108</v>
      </c>
      <c r="BB7205" s="91" t="s">
        <v>6473</v>
      </c>
      <c r="BC7205" s="91" t="s">
        <v>11070</v>
      </c>
      <c r="BD7205" s="423" t="s">
        <v>1301</v>
      </c>
    </row>
    <row r="7206" spans="53:56" ht="15" x14ac:dyDescent="0.25">
      <c r="BA7206" s="90" t="s">
        <v>11109</v>
      </c>
      <c r="BB7206" s="90" t="s">
        <v>6473</v>
      </c>
      <c r="BC7206" s="90" t="s">
        <v>11070</v>
      </c>
      <c r="BD7206" s="423" t="s">
        <v>1301</v>
      </c>
    </row>
    <row r="7207" spans="53:56" ht="15" x14ac:dyDescent="0.25">
      <c r="BA7207" s="91" t="s">
        <v>11110</v>
      </c>
      <c r="BB7207" s="91" t="s">
        <v>6473</v>
      </c>
      <c r="BC7207" s="91" t="s">
        <v>11070</v>
      </c>
      <c r="BD7207" s="423" t="s">
        <v>1301</v>
      </c>
    </row>
    <row r="7208" spans="53:56" ht="15" x14ac:dyDescent="0.25">
      <c r="BA7208" s="90" t="s">
        <v>11111</v>
      </c>
      <c r="BB7208" s="90" t="s">
        <v>6473</v>
      </c>
      <c r="BC7208" s="90" t="s">
        <v>11070</v>
      </c>
      <c r="BD7208" s="423" t="s">
        <v>1301</v>
      </c>
    </row>
    <row r="7209" spans="53:56" ht="15" x14ac:dyDescent="0.25">
      <c r="BA7209" s="91" t="s">
        <v>11112</v>
      </c>
      <c r="BB7209" s="91" t="s">
        <v>6473</v>
      </c>
      <c r="BC7209" s="91" t="s">
        <v>11070</v>
      </c>
      <c r="BD7209" s="423" t="s">
        <v>1301</v>
      </c>
    </row>
    <row r="7210" spans="53:56" ht="15" x14ac:dyDescent="0.25">
      <c r="BA7210" s="90" t="s">
        <v>11113</v>
      </c>
      <c r="BB7210" s="90" t="s">
        <v>6473</v>
      </c>
      <c r="BC7210" s="90" t="s">
        <v>11070</v>
      </c>
      <c r="BD7210" s="423" t="s">
        <v>1301</v>
      </c>
    </row>
    <row r="7211" spans="53:56" ht="15" x14ac:dyDescent="0.25">
      <c r="BA7211" s="91" t="s">
        <v>11114</v>
      </c>
      <c r="BB7211" s="91" t="s">
        <v>6473</v>
      </c>
      <c r="BC7211" s="91" t="s">
        <v>11070</v>
      </c>
      <c r="BD7211" s="423" t="s">
        <v>1301</v>
      </c>
    </row>
    <row r="7212" spans="53:56" ht="15" x14ac:dyDescent="0.25">
      <c r="BA7212" s="90" t="s">
        <v>11115</v>
      </c>
      <c r="BB7212" s="90" t="s">
        <v>6473</v>
      </c>
      <c r="BC7212" s="90" t="s">
        <v>11070</v>
      </c>
      <c r="BD7212" s="423" t="s">
        <v>1301</v>
      </c>
    </row>
    <row r="7213" spans="53:56" ht="15" x14ac:dyDescent="0.25">
      <c r="BA7213" s="91" t="s">
        <v>11116</v>
      </c>
      <c r="BB7213" s="91" t="s">
        <v>6473</v>
      </c>
      <c r="BC7213" s="91" t="s">
        <v>11070</v>
      </c>
      <c r="BD7213" s="423" t="s">
        <v>1301</v>
      </c>
    </row>
    <row r="7214" spans="53:56" ht="15" x14ac:dyDescent="0.25">
      <c r="BA7214" s="90" t="s">
        <v>11117</v>
      </c>
      <c r="BB7214" s="90" t="s">
        <v>6473</v>
      </c>
      <c r="BC7214" s="90" t="s">
        <v>11070</v>
      </c>
      <c r="BD7214" s="423" t="s">
        <v>1301</v>
      </c>
    </row>
    <row r="7215" spans="53:56" ht="15" x14ac:dyDescent="0.25">
      <c r="BA7215" s="91" t="s">
        <v>11118</v>
      </c>
      <c r="BB7215" s="91" t="s">
        <v>6473</v>
      </c>
      <c r="BC7215" s="91" t="s">
        <v>11070</v>
      </c>
      <c r="BD7215" s="423" t="s">
        <v>1301</v>
      </c>
    </row>
    <row r="7216" spans="53:56" ht="15" x14ac:dyDescent="0.25">
      <c r="BA7216" s="90" t="s">
        <v>11119</v>
      </c>
      <c r="BB7216" s="90" t="s">
        <v>6473</v>
      </c>
      <c r="BC7216" s="90" t="s">
        <v>11070</v>
      </c>
      <c r="BD7216" s="423" t="s">
        <v>1301</v>
      </c>
    </row>
    <row r="7217" spans="53:56" ht="15" x14ac:dyDescent="0.25">
      <c r="BA7217" s="91" t="s">
        <v>11120</v>
      </c>
      <c r="BB7217" s="91" t="s">
        <v>6473</v>
      </c>
      <c r="BC7217" s="91" t="s">
        <v>11121</v>
      </c>
      <c r="BD7217" s="423" t="s">
        <v>1301</v>
      </c>
    </row>
    <row r="7218" spans="53:56" ht="15" x14ac:dyDescent="0.25">
      <c r="BA7218" s="90" t="s">
        <v>11122</v>
      </c>
      <c r="BB7218" s="90" t="s">
        <v>6473</v>
      </c>
      <c r="BC7218" s="90" t="s">
        <v>11123</v>
      </c>
      <c r="BD7218" s="423" t="s">
        <v>1301</v>
      </c>
    </row>
    <row r="7219" spans="53:56" ht="15" x14ac:dyDescent="0.25">
      <c r="BA7219" s="91" t="s">
        <v>11124</v>
      </c>
      <c r="BB7219" s="91" t="s">
        <v>6473</v>
      </c>
      <c r="BC7219" s="91" t="s">
        <v>11123</v>
      </c>
      <c r="BD7219" s="423" t="s">
        <v>1301</v>
      </c>
    </row>
    <row r="7220" spans="53:56" ht="15" x14ac:dyDescent="0.25">
      <c r="BA7220" s="90" t="s">
        <v>11125</v>
      </c>
      <c r="BB7220" s="90" t="s">
        <v>6473</v>
      </c>
      <c r="BC7220" s="90" t="s">
        <v>11123</v>
      </c>
      <c r="BD7220" s="423" t="s">
        <v>1301</v>
      </c>
    </row>
    <row r="7221" spans="53:56" ht="15" x14ac:dyDescent="0.25">
      <c r="BA7221" s="91" t="s">
        <v>11126</v>
      </c>
      <c r="BB7221" s="91" t="s">
        <v>6473</v>
      </c>
      <c r="BC7221" s="91" t="s">
        <v>11121</v>
      </c>
      <c r="BD7221" s="423" t="s">
        <v>1301</v>
      </c>
    </row>
    <row r="7222" spans="53:56" ht="15" x14ac:dyDescent="0.25">
      <c r="BA7222" s="90" t="s">
        <v>11127</v>
      </c>
      <c r="BB7222" s="90" t="s">
        <v>6473</v>
      </c>
      <c r="BC7222" s="90" t="s">
        <v>11128</v>
      </c>
      <c r="BD7222" s="423" t="s">
        <v>1301</v>
      </c>
    </row>
    <row r="7223" spans="53:56" ht="15" x14ac:dyDescent="0.25">
      <c r="BA7223" s="91" t="s">
        <v>11129</v>
      </c>
      <c r="BB7223" s="91" t="s">
        <v>6473</v>
      </c>
      <c r="BC7223" s="91" t="s">
        <v>11123</v>
      </c>
      <c r="BD7223" s="423" t="s">
        <v>1301</v>
      </c>
    </row>
    <row r="7224" spans="53:56" ht="15" x14ac:dyDescent="0.25">
      <c r="BA7224" s="90" t="s">
        <v>11130</v>
      </c>
      <c r="BB7224" s="90" t="s">
        <v>6473</v>
      </c>
      <c r="BC7224" s="90" t="s">
        <v>11123</v>
      </c>
      <c r="BD7224" s="423" t="s">
        <v>1301</v>
      </c>
    </row>
    <row r="7225" spans="53:56" ht="15" x14ac:dyDescent="0.25">
      <c r="BA7225" s="91" t="s">
        <v>11131</v>
      </c>
      <c r="BB7225" s="91" t="s">
        <v>6473</v>
      </c>
      <c r="BC7225" s="91" t="s">
        <v>11123</v>
      </c>
      <c r="BD7225" s="423" t="s">
        <v>1301</v>
      </c>
    </row>
    <row r="7226" spans="53:56" ht="15" x14ac:dyDescent="0.25">
      <c r="BA7226" s="90" t="s">
        <v>11132</v>
      </c>
      <c r="BB7226" s="90" t="s">
        <v>6473</v>
      </c>
      <c r="BC7226" s="90" t="s">
        <v>11121</v>
      </c>
      <c r="BD7226" s="423" t="s">
        <v>1301</v>
      </c>
    </row>
    <row r="7227" spans="53:56" ht="15" x14ac:dyDescent="0.25">
      <c r="BA7227" s="90" t="s">
        <v>11132</v>
      </c>
      <c r="BB7227" s="90" t="s">
        <v>6473</v>
      </c>
      <c r="BC7227" s="90" t="s">
        <v>11123</v>
      </c>
      <c r="BD7227" s="423" t="s">
        <v>1301</v>
      </c>
    </row>
    <row r="7228" spans="53:56" ht="15" x14ac:dyDescent="0.25">
      <c r="BA7228" s="91" t="s">
        <v>11133</v>
      </c>
      <c r="BB7228" s="91" t="s">
        <v>6473</v>
      </c>
      <c r="BC7228" s="91" t="s">
        <v>11123</v>
      </c>
      <c r="BD7228" s="423" t="s">
        <v>1301</v>
      </c>
    </row>
    <row r="7229" spans="53:56" ht="15" x14ac:dyDescent="0.25">
      <c r="BA7229" s="90" t="s">
        <v>11134</v>
      </c>
      <c r="BB7229" s="90" t="s">
        <v>6473</v>
      </c>
      <c r="BC7229" s="90" t="s">
        <v>11123</v>
      </c>
      <c r="BD7229" s="423" t="s">
        <v>1301</v>
      </c>
    </row>
    <row r="7230" spans="53:56" ht="15" x14ac:dyDescent="0.25">
      <c r="BA7230" s="90" t="s">
        <v>11135</v>
      </c>
      <c r="BB7230" s="90" t="s">
        <v>6473</v>
      </c>
      <c r="BC7230" s="90" t="s">
        <v>11123</v>
      </c>
      <c r="BD7230" s="423" t="s">
        <v>1301</v>
      </c>
    </row>
    <row r="7231" spans="53:56" ht="15" x14ac:dyDescent="0.25">
      <c r="BA7231" s="91" t="s">
        <v>11136</v>
      </c>
      <c r="BB7231" s="91" t="s">
        <v>6473</v>
      </c>
      <c r="BC7231" s="91" t="s">
        <v>11121</v>
      </c>
      <c r="BD7231" s="423" t="s">
        <v>1301</v>
      </c>
    </row>
    <row r="7232" spans="53:56" ht="15" x14ac:dyDescent="0.25">
      <c r="BA7232" s="90" t="s">
        <v>11137</v>
      </c>
      <c r="BB7232" s="90" t="s">
        <v>6473</v>
      </c>
      <c r="BC7232" s="90" t="s">
        <v>11128</v>
      </c>
      <c r="BD7232" s="423" t="s">
        <v>1301</v>
      </c>
    </row>
    <row r="7233" spans="53:56" ht="15" x14ac:dyDescent="0.25">
      <c r="BA7233" s="91" t="s">
        <v>11138</v>
      </c>
      <c r="BB7233" s="91" t="s">
        <v>6473</v>
      </c>
      <c r="BC7233" s="91" t="s">
        <v>11121</v>
      </c>
      <c r="BD7233" s="423" t="s">
        <v>1301</v>
      </c>
    </row>
    <row r="7234" spans="53:56" ht="15" x14ac:dyDescent="0.25">
      <c r="BA7234" s="90" t="s">
        <v>11139</v>
      </c>
      <c r="BB7234" s="90" t="s">
        <v>6473</v>
      </c>
      <c r="BC7234" s="90" t="s">
        <v>11121</v>
      </c>
      <c r="BD7234" s="423" t="s">
        <v>1301</v>
      </c>
    </row>
    <row r="7235" spans="53:56" ht="15" x14ac:dyDescent="0.25">
      <c r="BA7235" s="91" t="s">
        <v>11140</v>
      </c>
      <c r="BB7235" s="91" t="s">
        <v>6473</v>
      </c>
      <c r="BC7235" s="91" t="s">
        <v>11121</v>
      </c>
      <c r="BD7235" s="423" t="s">
        <v>1301</v>
      </c>
    </row>
    <row r="7236" spans="53:56" ht="15" x14ac:dyDescent="0.25">
      <c r="BA7236" s="91" t="s">
        <v>11141</v>
      </c>
      <c r="BB7236" s="91" t="s">
        <v>6473</v>
      </c>
      <c r="BC7236" s="91" t="s">
        <v>11123</v>
      </c>
      <c r="BD7236" s="423" t="s">
        <v>1301</v>
      </c>
    </row>
    <row r="7237" spans="53:56" ht="15" x14ac:dyDescent="0.25">
      <c r="BA7237" s="90" t="s">
        <v>11142</v>
      </c>
      <c r="BB7237" s="90" t="s">
        <v>6473</v>
      </c>
      <c r="BC7237" s="90" t="s">
        <v>11121</v>
      </c>
      <c r="BD7237" s="423" t="s">
        <v>1301</v>
      </c>
    </row>
    <row r="7238" spans="53:56" ht="15" x14ac:dyDescent="0.25">
      <c r="BA7238" s="91" t="s">
        <v>11143</v>
      </c>
      <c r="BB7238" s="91" t="s">
        <v>6473</v>
      </c>
      <c r="BC7238" s="91" t="s">
        <v>11121</v>
      </c>
      <c r="BD7238" s="423" t="s">
        <v>1301</v>
      </c>
    </row>
    <row r="7239" spans="53:56" ht="15" x14ac:dyDescent="0.25">
      <c r="BA7239" s="90" t="s">
        <v>11144</v>
      </c>
      <c r="BB7239" s="90" t="s">
        <v>6473</v>
      </c>
      <c r="BC7239" s="90" t="s">
        <v>11123</v>
      </c>
      <c r="BD7239" s="423" t="s">
        <v>1301</v>
      </c>
    </row>
    <row r="7240" spans="53:56" ht="15" x14ac:dyDescent="0.25">
      <c r="BA7240" s="90" t="s">
        <v>11145</v>
      </c>
      <c r="BB7240" s="90" t="s">
        <v>6473</v>
      </c>
      <c r="BC7240" s="90" t="s">
        <v>11146</v>
      </c>
      <c r="BD7240" s="423" t="s">
        <v>1301</v>
      </c>
    </row>
    <row r="7241" spans="53:56" ht="15" x14ac:dyDescent="0.25">
      <c r="BA7241" s="91" t="s">
        <v>11147</v>
      </c>
      <c r="BB7241" s="91" t="s">
        <v>6473</v>
      </c>
      <c r="BC7241" s="91" t="s">
        <v>11123</v>
      </c>
      <c r="BD7241" s="423" t="s">
        <v>1301</v>
      </c>
    </row>
    <row r="7242" spans="53:56" ht="15" x14ac:dyDescent="0.25">
      <c r="BA7242" s="90" t="s">
        <v>11148</v>
      </c>
      <c r="BB7242" s="90" t="s">
        <v>6473</v>
      </c>
      <c r="BC7242" s="90" t="s">
        <v>7866</v>
      </c>
      <c r="BD7242" s="423" t="s">
        <v>1301</v>
      </c>
    </row>
    <row r="7243" spans="53:56" ht="15" x14ac:dyDescent="0.25">
      <c r="BA7243" s="91" t="s">
        <v>11149</v>
      </c>
      <c r="BB7243" s="91" t="s">
        <v>6473</v>
      </c>
      <c r="BC7243" s="91" t="s">
        <v>11123</v>
      </c>
      <c r="BD7243" s="423" t="s">
        <v>1301</v>
      </c>
    </row>
    <row r="7244" spans="53:56" ht="15" x14ac:dyDescent="0.25">
      <c r="BA7244" s="91" t="s">
        <v>11150</v>
      </c>
      <c r="BB7244" s="91" t="s">
        <v>6473</v>
      </c>
      <c r="BC7244" s="91" t="s">
        <v>11123</v>
      </c>
      <c r="BD7244" s="423" t="s">
        <v>1301</v>
      </c>
    </row>
    <row r="7245" spans="53:56" ht="15" x14ac:dyDescent="0.25">
      <c r="BA7245" s="90" t="s">
        <v>11151</v>
      </c>
      <c r="BB7245" s="90" t="s">
        <v>6473</v>
      </c>
      <c r="BC7245" s="90" t="s">
        <v>11123</v>
      </c>
      <c r="BD7245" s="423" t="s">
        <v>1301</v>
      </c>
    </row>
    <row r="7246" spans="53:56" ht="15" x14ac:dyDescent="0.25">
      <c r="BA7246" s="91" t="s">
        <v>11152</v>
      </c>
      <c r="BB7246" s="91" t="s">
        <v>6473</v>
      </c>
      <c r="BC7246" s="91" t="s">
        <v>11123</v>
      </c>
      <c r="BD7246" s="423" t="s">
        <v>1301</v>
      </c>
    </row>
    <row r="7247" spans="53:56" ht="15" x14ac:dyDescent="0.25">
      <c r="BA7247" s="90" t="s">
        <v>11153</v>
      </c>
      <c r="BB7247" s="90" t="s">
        <v>6473</v>
      </c>
      <c r="BC7247" s="90" t="s">
        <v>11121</v>
      </c>
      <c r="BD7247" s="423" t="s">
        <v>1301</v>
      </c>
    </row>
    <row r="7248" spans="53:56" ht="15" x14ac:dyDescent="0.25">
      <c r="BA7248" s="91" t="s">
        <v>11154</v>
      </c>
      <c r="BB7248" s="91" t="s">
        <v>6473</v>
      </c>
      <c r="BC7248" s="91" t="s">
        <v>11121</v>
      </c>
      <c r="BD7248" s="423" t="s">
        <v>1301</v>
      </c>
    </row>
    <row r="7249" spans="53:56" ht="15" x14ac:dyDescent="0.25">
      <c r="BA7249" s="90" t="s">
        <v>11155</v>
      </c>
      <c r="BB7249" s="90" t="s">
        <v>6473</v>
      </c>
      <c r="BC7249" s="90" t="s">
        <v>11123</v>
      </c>
      <c r="BD7249" s="423" t="s">
        <v>1301</v>
      </c>
    </row>
    <row r="7250" spans="53:56" ht="15" x14ac:dyDescent="0.25">
      <c r="BA7250" s="90" t="s">
        <v>11156</v>
      </c>
      <c r="BB7250" s="90" t="s">
        <v>6473</v>
      </c>
      <c r="BC7250" s="90" t="s">
        <v>11121</v>
      </c>
      <c r="BD7250" s="423" t="s">
        <v>1301</v>
      </c>
    </row>
    <row r="7251" spans="53:56" ht="15" x14ac:dyDescent="0.25">
      <c r="BA7251" s="91" t="s">
        <v>11157</v>
      </c>
      <c r="BB7251" s="91" t="s">
        <v>6473</v>
      </c>
      <c r="BC7251" s="91" t="s">
        <v>11121</v>
      </c>
      <c r="BD7251" s="423" t="s">
        <v>1301</v>
      </c>
    </row>
    <row r="7252" spans="53:56" ht="15" x14ac:dyDescent="0.25">
      <c r="BA7252" s="90" t="s">
        <v>11158</v>
      </c>
      <c r="BB7252" s="90" t="s">
        <v>6473</v>
      </c>
      <c r="BC7252" s="90" t="s">
        <v>11121</v>
      </c>
      <c r="BD7252" s="423" t="s">
        <v>1301</v>
      </c>
    </row>
    <row r="7253" spans="53:56" ht="15" x14ac:dyDescent="0.25">
      <c r="BA7253" s="91" t="s">
        <v>11159</v>
      </c>
      <c r="BB7253" s="91" t="s">
        <v>6473</v>
      </c>
      <c r="BC7253" s="91" t="s">
        <v>7866</v>
      </c>
      <c r="BD7253" s="423" t="s">
        <v>1301</v>
      </c>
    </row>
    <row r="7254" spans="53:56" ht="15" x14ac:dyDescent="0.25">
      <c r="BA7254" s="91" t="s">
        <v>11160</v>
      </c>
      <c r="BB7254" s="91" t="s">
        <v>6473</v>
      </c>
      <c r="BC7254" s="91" t="s">
        <v>11123</v>
      </c>
      <c r="BD7254" s="423" t="s">
        <v>1301</v>
      </c>
    </row>
    <row r="7255" spans="53:56" ht="15" x14ac:dyDescent="0.25">
      <c r="BA7255" s="90" t="s">
        <v>11161</v>
      </c>
      <c r="BB7255" s="90" t="s">
        <v>6473</v>
      </c>
      <c r="BC7255" s="90" t="s">
        <v>11162</v>
      </c>
      <c r="BD7255" s="423" t="s">
        <v>1301</v>
      </c>
    </row>
    <row r="7256" spans="53:56" ht="15" x14ac:dyDescent="0.25">
      <c r="BA7256" s="91" t="s">
        <v>11163</v>
      </c>
      <c r="BB7256" s="91" t="s">
        <v>6473</v>
      </c>
      <c r="BC7256" s="91" t="s">
        <v>9234</v>
      </c>
      <c r="BD7256" s="423" t="s">
        <v>1301</v>
      </c>
    </row>
    <row r="7257" spans="53:56" ht="15" x14ac:dyDescent="0.25">
      <c r="BA7257" s="90" t="s">
        <v>11164</v>
      </c>
      <c r="BB7257" s="90" t="s">
        <v>6473</v>
      </c>
      <c r="BC7257" s="90" t="s">
        <v>11121</v>
      </c>
      <c r="BD7257" s="423" t="s">
        <v>1301</v>
      </c>
    </row>
    <row r="7258" spans="53:56" ht="15" x14ac:dyDescent="0.25">
      <c r="BA7258" s="90" t="s">
        <v>11165</v>
      </c>
      <c r="BB7258" s="90" t="s">
        <v>6473</v>
      </c>
      <c r="BC7258" s="90" t="s">
        <v>11121</v>
      </c>
      <c r="BD7258" s="423" t="s">
        <v>1301</v>
      </c>
    </row>
    <row r="7259" spans="53:56" ht="15" x14ac:dyDescent="0.25">
      <c r="BA7259" s="91" t="s">
        <v>11166</v>
      </c>
      <c r="BB7259" s="91" t="s">
        <v>6473</v>
      </c>
      <c r="BC7259" s="91" t="s">
        <v>11121</v>
      </c>
      <c r="BD7259" s="423" t="s">
        <v>1301</v>
      </c>
    </row>
    <row r="7260" spans="53:56" ht="15" x14ac:dyDescent="0.25">
      <c r="BA7260" s="90" t="s">
        <v>11167</v>
      </c>
      <c r="BB7260" s="90" t="s">
        <v>6473</v>
      </c>
      <c r="BC7260" s="90" t="s">
        <v>11123</v>
      </c>
      <c r="BD7260" s="423" t="s">
        <v>1301</v>
      </c>
    </row>
    <row r="7261" spans="53:56" ht="15" x14ac:dyDescent="0.25">
      <c r="BA7261" s="91" t="s">
        <v>11168</v>
      </c>
      <c r="BB7261" s="91" t="s">
        <v>6473</v>
      </c>
      <c r="BC7261" s="91" t="s">
        <v>11123</v>
      </c>
      <c r="BD7261" s="423" t="s">
        <v>1301</v>
      </c>
    </row>
    <row r="7262" spans="53:56" ht="15" x14ac:dyDescent="0.25">
      <c r="BA7262" s="90" t="s">
        <v>11169</v>
      </c>
      <c r="BB7262" s="90" t="s">
        <v>6473</v>
      </c>
      <c r="BC7262" s="90" t="s">
        <v>11121</v>
      </c>
      <c r="BD7262" s="423" t="s">
        <v>1301</v>
      </c>
    </row>
    <row r="7263" spans="53:56" ht="15" x14ac:dyDescent="0.25">
      <c r="BA7263" s="91" t="s">
        <v>11170</v>
      </c>
      <c r="BB7263" s="91" t="s">
        <v>6473</v>
      </c>
      <c r="BC7263" s="91" t="s">
        <v>11121</v>
      </c>
      <c r="BD7263" s="423" t="s">
        <v>1301</v>
      </c>
    </row>
    <row r="7264" spans="53:56" ht="15" x14ac:dyDescent="0.25">
      <c r="BA7264" s="91" t="s">
        <v>11171</v>
      </c>
      <c r="BB7264" s="91" t="s">
        <v>6473</v>
      </c>
      <c r="BC7264" s="91" t="s">
        <v>11123</v>
      </c>
      <c r="BD7264" s="423" t="s">
        <v>1301</v>
      </c>
    </row>
    <row r="7265" spans="53:56" ht="15" x14ac:dyDescent="0.25">
      <c r="BA7265" s="90" t="s">
        <v>11172</v>
      </c>
      <c r="BB7265" s="90" t="s">
        <v>6473</v>
      </c>
      <c r="BC7265" s="90" t="s">
        <v>11121</v>
      </c>
      <c r="BD7265" s="423" t="s">
        <v>1301</v>
      </c>
    </row>
    <row r="7266" spans="53:56" ht="15" x14ac:dyDescent="0.25">
      <c r="BA7266" s="91" t="s">
        <v>11173</v>
      </c>
      <c r="BB7266" s="91" t="s">
        <v>6473</v>
      </c>
      <c r="BC7266" s="91" t="s">
        <v>11121</v>
      </c>
      <c r="BD7266" s="423" t="s">
        <v>1301</v>
      </c>
    </row>
    <row r="7267" spans="53:56" ht="15" x14ac:dyDescent="0.25">
      <c r="BA7267" s="90" t="s">
        <v>11174</v>
      </c>
      <c r="BB7267" s="90" t="s">
        <v>6473</v>
      </c>
      <c r="BC7267" s="90" t="s">
        <v>7866</v>
      </c>
      <c r="BD7267" s="423" t="s">
        <v>1301</v>
      </c>
    </row>
    <row r="7268" spans="53:56" ht="15" x14ac:dyDescent="0.25">
      <c r="BA7268" s="90" t="s">
        <v>11175</v>
      </c>
      <c r="BB7268" s="90" t="s">
        <v>6473</v>
      </c>
      <c r="BC7268" s="90" t="s">
        <v>11128</v>
      </c>
      <c r="BD7268" s="423" t="s">
        <v>1301</v>
      </c>
    </row>
    <row r="7269" spans="53:56" ht="15" x14ac:dyDescent="0.25">
      <c r="BA7269" s="91" t="s">
        <v>11176</v>
      </c>
      <c r="BB7269" s="91" t="s">
        <v>6473</v>
      </c>
      <c r="BC7269" s="91" t="s">
        <v>11123</v>
      </c>
      <c r="BD7269" s="423" t="s">
        <v>1301</v>
      </c>
    </row>
    <row r="7270" spans="53:56" ht="15" x14ac:dyDescent="0.25">
      <c r="BA7270" s="90" t="s">
        <v>11177</v>
      </c>
      <c r="BB7270" s="90" t="s">
        <v>6473</v>
      </c>
      <c r="BC7270" s="90" t="s">
        <v>7866</v>
      </c>
      <c r="BD7270" s="423" t="s">
        <v>1301</v>
      </c>
    </row>
    <row r="7271" spans="53:56" ht="15" x14ac:dyDescent="0.25">
      <c r="BA7271" s="91" t="s">
        <v>11178</v>
      </c>
      <c r="BB7271" s="91" t="s">
        <v>6473</v>
      </c>
      <c r="BC7271" s="91" t="s">
        <v>7866</v>
      </c>
      <c r="BD7271" s="423" t="s">
        <v>1301</v>
      </c>
    </row>
    <row r="7272" spans="53:56" ht="15" x14ac:dyDescent="0.25">
      <c r="BA7272" s="91" t="s">
        <v>11179</v>
      </c>
      <c r="BB7272" s="91" t="s">
        <v>6473</v>
      </c>
      <c r="BC7272" s="91" t="s">
        <v>7866</v>
      </c>
      <c r="BD7272" s="423" t="s">
        <v>1301</v>
      </c>
    </row>
    <row r="7273" spans="53:56" ht="15" x14ac:dyDescent="0.25">
      <c r="BA7273" s="90" t="s">
        <v>11180</v>
      </c>
      <c r="BB7273" s="90" t="s">
        <v>6473</v>
      </c>
      <c r="BC7273" s="90" t="s">
        <v>11146</v>
      </c>
      <c r="BD7273" s="423" t="s">
        <v>1301</v>
      </c>
    </row>
    <row r="7274" spans="53:56" ht="15" x14ac:dyDescent="0.25">
      <c r="BA7274" s="91" t="s">
        <v>11181</v>
      </c>
      <c r="BB7274" s="91" t="s">
        <v>6473</v>
      </c>
      <c r="BC7274" s="91" t="s">
        <v>11121</v>
      </c>
      <c r="BD7274" s="423" t="s">
        <v>1301</v>
      </c>
    </row>
    <row r="7275" spans="53:56" ht="15" x14ac:dyDescent="0.25">
      <c r="BA7275" s="90" t="s">
        <v>11182</v>
      </c>
      <c r="BB7275" s="90" t="s">
        <v>6473</v>
      </c>
      <c r="BC7275" s="90" t="s">
        <v>11121</v>
      </c>
      <c r="BD7275" s="423" t="s">
        <v>1301</v>
      </c>
    </row>
    <row r="7276" spans="53:56" ht="15" x14ac:dyDescent="0.25">
      <c r="BA7276" s="90" t="s">
        <v>11183</v>
      </c>
      <c r="BB7276" s="90" t="s">
        <v>6473</v>
      </c>
      <c r="BC7276" s="90" t="s">
        <v>11121</v>
      </c>
      <c r="BD7276" s="423" t="s">
        <v>1301</v>
      </c>
    </row>
    <row r="7277" spans="53:56" ht="15" x14ac:dyDescent="0.25">
      <c r="BA7277" s="91" t="s">
        <v>11184</v>
      </c>
      <c r="BB7277" s="91" t="s">
        <v>6473</v>
      </c>
      <c r="BC7277" s="91" t="s">
        <v>11146</v>
      </c>
      <c r="BD7277" s="423" t="s">
        <v>1301</v>
      </c>
    </row>
    <row r="7278" spans="53:56" ht="15" x14ac:dyDescent="0.25">
      <c r="BA7278" s="90" t="s">
        <v>11185</v>
      </c>
      <c r="BB7278" s="90" t="s">
        <v>6473</v>
      </c>
      <c r="BC7278" s="90" t="s">
        <v>11123</v>
      </c>
      <c r="BD7278" s="423" t="s">
        <v>1301</v>
      </c>
    </row>
    <row r="7279" spans="53:56" ht="15" x14ac:dyDescent="0.25">
      <c r="BA7279" s="91" t="s">
        <v>11186</v>
      </c>
      <c r="BB7279" s="91" t="s">
        <v>6473</v>
      </c>
      <c r="BC7279" s="91" t="s">
        <v>7866</v>
      </c>
      <c r="BD7279" s="423" t="s">
        <v>1301</v>
      </c>
    </row>
    <row r="7280" spans="53:56" ht="15" x14ac:dyDescent="0.25">
      <c r="BA7280" s="91" t="s">
        <v>11187</v>
      </c>
      <c r="BB7280" s="91" t="s">
        <v>6473</v>
      </c>
      <c r="BC7280" s="91" t="s">
        <v>11123</v>
      </c>
      <c r="BD7280" s="423" t="s">
        <v>1301</v>
      </c>
    </row>
    <row r="7281" spans="53:56" ht="15" x14ac:dyDescent="0.25">
      <c r="BA7281" s="90" t="s">
        <v>11188</v>
      </c>
      <c r="BB7281" s="90" t="s">
        <v>6473</v>
      </c>
      <c r="BC7281" s="90" t="s">
        <v>11123</v>
      </c>
      <c r="BD7281" s="423" t="s">
        <v>1301</v>
      </c>
    </row>
    <row r="7282" spans="53:56" ht="15" x14ac:dyDescent="0.25">
      <c r="BA7282" s="91" t="s">
        <v>11189</v>
      </c>
      <c r="BB7282" s="91" t="s">
        <v>6473</v>
      </c>
      <c r="BC7282" s="91" t="s">
        <v>11121</v>
      </c>
      <c r="BD7282" s="423" t="s">
        <v>1301</v>
      </c>
    </row>
    <row r="7283" spans="53:56" ht="15" x14ac:dyDescent="0.25">
      <c r="BA7283" s="90" t="s">
        <v>11190</v>
      </c>
      <c r="BB7283" s="90" t="s">
        <v>6473</v>
      </c>
      <c r="BC7283" s="90" t="s">
        <v>11123</v>
      </c>
      <c r="BD7283" s="423" t="s">
        <v>1301</v>
      </c>
    </row>
    <row r="7284" spans="53:56" ht="15" x14ac:dyDescent="0.25">
      <c r="BA7284" s="91" t="s">
        <v>11191</v>
      </c>
      <c r="BB7284" s="91" t="s">
        <v>6473</v>
      </c>
      <c r="BC7284" s="91" t="s">
        <v>11123</v>
      </c>
      <c r="BD7284" s="423" t="s">
        <v>1301</v>
      </c>
    </row>
    <row r="7285" spans="53:56" ht="15" x14ac:dyDescent="0.25">
      <c r="BA7285" s="90" t="s">
        <v>11192</v>
      </c>
      <c r="BB7285" s="90" t="s">
        <v>6473</v>
      </c>
      <c r="BC7285" s="90" t="s">
        <v>11121</v>
      </c>
      <c r="BD7285" s="423" t="s">
        <v>1301</v>
      </c>
    </row>
    <row r="7286" spans="53:56" ht="15" x14ac:dyDescent="0.25">
      <c r="BA7286" s="90" t="s">
        <v>11193</v>
      </c>
      <c r="BB7286" s="90" t="s">
        <v>6473</v>
      </c>
      <c r="BC7286" s="90" t="s">
        <v>11121</v>
      </c>
      <c r="BD7286" s="423" t="s">
        <v>1301</v>
      </c>
    </row>
    <row r="7287" spans="53:56" ht="15" x14ac:dyDescent="0.25">
      <c r="BA7287" s="91" t="s">
        <v>11194</v>
      </c>
      <c r="BB7287" s="91" t="s">
        <v>6473</v>
      </c>
      <c r="BC7287" s="91" t="s">
        <v>11121</v>
      </c>
      <c r="BD7287" s="423" t="s">
        <v>1301</v>
      </c>
    </row>
    <row r="7288" spans="53:56" ht="15" x14ac:dyDescent="0.25">
      <c r="BA7288" s="90" t="s">
        <v>11195</v>
      </c>
      <c r="BB7288" s="90" t="s">
        <v>6473</v>
      </c>
      <c r="BC7288" s="90" t="s">
        <v>11121</v>
      </c>
      <c r="BD7288" s="423" t="s">
        <v>1301</v>
      </c>
    </row>
    <row r="7289" spans="53:56" ht="15" x14ac:dyDescent="0.25">
      <c r="BA7289" s="91" t="s">
        <v>11196</v>
      </c>
      <c r="BB7289" s="91" t="s">
        <v>6473</v>
      </c>
      <c r="BC7289" s="91" t="s">
        <v>11121</v>
      </c>
      <c r="BD7289" s="423" t="s">
        <v>1301</v>
      </c>
    </row>
    <row r="7290" spans="53:56" ht="15" x14ac:dyDescent="0.25">
      <c r="BA7290" s="91" t="s">
        <v>11197</v>
      </c>
      <c r="BB7290" s="91" t="s">
        <v>6473</v>
      </c>
      <c r="BC7290" s="91" t="s">
        <v>11121</v>
      </c>
      <c r="BD7290" s="423" t="s">
        <v>1301</v>
      </c>
    </row>
    <row r="7291" spans="53:56" ht="15" x14ac:dyDescent="0.25">
      <c r="BA7291" s="90" t="s">
        <v>11198</v>
      </c>
      <c r="BB7291" s="90" t="s">
        <v>6473</v>
      </c>
      <c r="BC7291" s="90" t="s">
        <v>11121</v>
      </c>
      <c r="BD7291" s="423" t="s">
        <v>1301</v>
      </c>
    </row>
    <row r="7292" spans="53:56" ht="15" x14ac:dyDescent="0.25">
      <c r="BA7292" s="91" t="s">
        <v>11199</v>
      </c>
      <c r="BB7292" s="91" t="s">
        <v>6473</v>
      </c>
      <c r="BC7292" s="91" t="s">
        <v>11121</v>
      </c>
      <c r="BD7292" s="423" t="s">
        <v>1301</v>
      </c>
    </row>
    <row r="7293" spans="53:56" ht="15" x14ac:dyDescent="0.25">
      <c r="BA7293" s="90" t="s">
        <v>11200</v>
      </c>
      <c r="BB7293" s="90" t="s">
        <v>6473</v>
      </c>
      <c r="BC7293" s="90" t="s">
        <v>11121</v>
      </c>
      <c r="BD7293" s="423" t="s">
        <v>1301</v>
      </c>
    </row>
    <row r="7294" spans="53:56" ht="15" x14ac:dyDescent="0.25">
      <c r="BA7294" s="90" t="s">
        <v>11201</v>
      </c>
      <c r="BB7294" s="90" t="s">
        <v>6473</v>
      </c>
      <c r="BC7294" s="90" t="s">
        <v>11121</v>
      </c>
      <c r="BD7294" s="423" t="s">
        <v>1301</v>
      </c>
    </row>
    <row r="7295" spans="53:56" ht="15" x14ac:dyDescent="0.25">
      <c r="BA7295" s="91" t="s">
        <v>11202</v>
      </c>
      <c r="BB7295" s="91" t="s">
        <v>6473</v>
      </c>
      <c r="BC7295" s="91" t="s">
        <v>11121</v>
      </c>
      <c r="BD7295" s="423" t="s">
        <v>1301</v>
      </c>
    </row>
    <row r="7296" spans="53:56" ht="15" x14ac:dyDescent="0.25">
      <c r="BA7296" s="91" t="s">
        <v>11203</v>
      </c>
      <c r="BB7296" s="91" t="s">
        <v>6473</v>
      </c>
      <c r="BC7296" s="91" t="s">
        <v>11121</v>
      </c>
      <c r="BD7296" s="423" t="s">
        <v>1301</v>
      </c>
    </row>
    <row r="7297" spans="53:56" ht="15" x14ac:dyDescent="0.25">
      <c r="BA7297" s="90" t="s">
        <v>11204</v>
      </c>
      <c r="BB7297" s="90" t="s">
        <v>6473</v>
      </c>
      <c r="BC7297" s="90" t="s">
        <v>11121</v>
      </c>
      <c r="BD7297" s="423" t="s">
        <v>1301</v>
      </c>
    </row>
    <row r="7298" spans="53:56" ht="15" x14ac:dyDescent="0.25">
      <c r="BA7298" s="91" t="s">
        <v>11205</v>
      </c>
      <c r="BB7298" s="91" t="s">
        <v>6473</v>
      </c>
      <c r="BC7298" s="91" t="s">
        <v>11206</v>
      </c>
      <c r="BD7298" s="423" t="s">
        <v>1301</v>
      </c>
    </row>
    <row r="7299" spans="53:56" ht="15" x14ac:dyDescent="0.25">
      <c r="BA7299" s="90" t="s">
        <v>11207</v>
      </c>
      <c r="BB7299" s="90" t="s">
        <v>6473</v>
      </c>
      <c r="BC7299" s="90" t="s">
        <v>11206</v>
      </c>
      <c r="BD7299" s="423" t="s">
        <v>1301</v>
      </c>
    </row>
    <row r="7300" spans="53:56" ht="15" x14ac:dyDescent="0.25">
      <c r="BA7300" s="91" t="s">
        <v>11208</v>
      </c>
      <c r="BB7300" s="91" t="s">
        <v>6473</v>
      </c>
      <c r="BC7300" s="91" t="s">
        <v>11128</v>
      </c>
      <c r="BD7300" s="423" t="s">
        <v>1301</v>
      </c>
    </row>
    <row r="7301" spans="53:56" ht="15" x14ac:dyDescent="0.25">
      <c r="BA7301" s="90" t="s">
        <v>11209</v>
      </c>
      <c r="BB7301" s="90" t="s">
        <v>6473</v>
      </c>
      <c r="BC7301" s="90" t="s">
        <v>11070</v>
      </c>
      <c r="BD7301" s="423" t="s">
        <v>1301</v>
      </c>
    </row>
    <row r="7302" spans="53:56" ht="15" x14ac:dyDescent="0.25">
      <c r="BA7302" s="91" t="s">
        <v>11210</v>
      </c>
      <c r="BB7302" s="91" t="s">
        <v>6473</v>
      </c>
      <c r="BC7302" s="91" t="s">
        <v>11128</v>
      </c>
      <c r="BD7302" s="423" t="s">
        <v>1301</v>
      </c>
    </row>
    <row r="7303" spans="53:56" ht="15" x14ac:dyDescent="0.25">
      <c r="BA7303" s="90" t="s">
        <v>11211</v>
      </c>
      <c r="BB7303" s="90" t="s">
        <v>6473</v>
      </c>
      <c r="BC7303" s="90" t="s">
        <v>11070</v>
      </c>
      <c r="BD7303" s="423" t="s">
        <v>1301</v>
      </c>
    </row>
    <row r="7304" spans="53:56" ht="15" x14ac:dyDescent="0.25">
      <c r="BA7304" s="90" t="s">
        <v>11212</v>
      </c>
      <c r="BB7304" s="90" t="s">
        <v>6473</v>
      </c>
      <c r="BC7304" s="90" t="s">
        <v>11128</v>
      </c>
      <c r="BD7304" s="423" t="s">
        <v>1301</v>
      </c>
    </row>
    <row r="7305" spans="53:56" ht="15" x14ac:dyDescent="0.25">
      <c r="BA7305" s="91" t="s">
        <v>11213</v>
      </c>
      <c r="BB7305" s="91" t="s">
        <v>6473</v>
      </c>
      <c r="BC7305" s="91" t="s">
        <v>11070</v>
      </c>
      <c r="BD7305" s="423" t="s">
        <v>1301</v>
      </c>
    </row>
    <row r="7306" spans="53:56" ht="15" x14ac:dyDescent="0.25">
      <c r="BA7306" s="90" t="s">
        <v>11214</v>
      </c>
      <c r="BB7306" s="90" t="s">
        <v>6473</v>
      </c>
      <c r="BC7306" s="90" t="s">
        <v>11206</v>
      </c>
      <c r="BD7306" s="423" t="s">
        <v>1301</v>
      </c>
    </row>
    <row r="7307" spans="53:56" ht="15" x14ac:dyDescent="0.25">
      <c r="BA7307" s="91" t="s">
        <v>11215</v>
      </c>
      <c r="BB7307" s="91" t="s">
        <v>6473</v>
      </c>
      <c r="BC7307" s="91" t="s">
        <v>11070</v>
      </c>
      <c r="BD7307" s="423" t="s">
        <v>1301</v>
      </c>
    </row>
    <row r="7308" spans="53:56" ht="15" x14ac:dyDescent="0.25">
      <c r="BA7308" s="91" t="s">
        <v>11216</v>
      </c>
      <c r="BB7308" s="91" t="s">
        <v>6473</v>
      </c>
      <c r="BC7308" s="91" t="s">
        <v>11206</v>
      </c>
      <c r="BD7308" s="423" t="s">
        <v>1301</v>
      </c>
    </row>
    <row r="7309" spans="53:56" ht="15" x14ac:dyDescent="0.25">
      <c r="BA7309" s="90" t="s">
        <v>11217</v>
      </c>
      <c r="BB7309" s="90" t="s">
        <v>6473</v>
      </c>
      <c r="BC7309" s="90" t="s">
        <v>11206</v>
      </c>
      <c r="BD7309" s="423" t="s">
        <v>1301</v>
      </c>
    </row>
    <row r="7310" spans="53:56" ht="15" x14ac:dyDescent="0.25">
      <c r="BA7310" s="91" t="s">
        <v>11218</v>
      </c>
      <c r="BB7310" s="91" t="s">
        <v>6473</v>
      </c>
      <c r="BC7310" s="91" t="s">
        <v>11206</v>
      </c>
      <c r="BD7310" s="423" t="s">
        <v>1301</v>
      </c>
    </row>
    <row r="7311" spans="53:56" ht="15" x14ac:dyDescent="0.25">
      <c r="BA7311" s="90" t="s">
        <v>11219</v>
      </c>
      <c r="BB7311" s="90" t="s">
        <v>6473</v>
      </c>
      <c r="BC7311" s="90" t="s">
        <v>11206</v>
      </c>
      <c r="BD7311" s="423" t="s">
        <v>1301</v>
      </c>
    </row>
    <row r="7312" spans="53:56" ht="15" x14ac:dyDescent="0.25">
      <c r="BA7312" s="91" t="s">
        <v>11220</v>
      </c>
      <c r="BB7312" s="91" t="s">
        <v>6473</v>
      </c>
      <c r="BC7312" s="91" t="s">
        <v>11206</v>
      </c>
      <c r="BD7312" s="423" t="s">
        <v>1301</v>
      </c>
    </row>
    <row r="7313" spans="53:56" ht="15" x14ac:dyDescent="0.25">
      <c r="BA7313" s="90" t="s">
        <v>11221</v>
      </c>
      <c r="BB7313" s="90" t="s">
        <v>6473</v>
      </c>
      <c r="BC7313" s="90" t="s">
        <v>11128</v>
      </c>
      <c r="BD7313" s="423" t="s">
        <v>1301</v>
      </c>
    </row>
    <row r="7314" spans="53:56" ht="15" x14ac:dyDescent="0.25">
      <c r="BA7314" s="91" t="s">
        <v>11222</v>
      </c>
      <c r="BB7314" s="91" t="s">
        <v>6473</v>
      </c>
      <c r="BC7314" s="91" t="s">
        <v>11128</v>
      </c>
      <c r="BD7314" s="423" t="s">
        <v>1301</v>
      </c>
    </row>
    <row r="7315" spans="53:56" ht="15" x14ac:dyDescent="0.25">
      <c r="BA7315" s="90" t="s">
        <v>11223</v>
      </c>
      <c r="BB7315" s="90" t="s">
        <v>6473</v>
      </c>
      <c r="BC7315" s="90" t="s">
        <v>11070</v>
      </c>
      <c r="BD7315" s="423" t="s">
        <v>1301</v>
      </c>
    </row>
    <row r="7316" spans="53:56" ht="15" x14ac:dyDescent="0.25">
      <c r="BA7316" s="91" t="s">
        <v>11224</v>
      </c>
      <c r="BB7316" s="91" t="s">
        <v>6473</v>
      </c>
      <c r="BC7316" s="91" t="s">
        <v>11128</v>
      </c>
      <c r="BD7316" s="423" t="s">
        <v>1301</v>
      </c>
    </row>
    <row r="7317" spans="53:56" ht="15" x14ac:dyDescent="0.25">
      <c r="BA7317" s="90" t="s">
        <v>11225</v>
      </c>
      <c r="BB7317" s="90" t="s">
        <v>6473</v>
      </c>
      <c r="BC7317" s="90" t="s">
        <v>11206</v>
      </c>
      <c r="BD7317" s="423" t="s">
        <v>1301</v>
      </c>
    </row>
    <row r="7318" spans="53:56" ht="15" x14ac:dyDescent="0.25">
      <c r="BA7318" s="91" t="s">
        <v>11226</v>
      </c>
      <c r="BB7318" s="91" t="s">
        <v>6473</v>
      </c>
      <c r="BC7318" s="91" t="s">
        <v>11128</v>
      </c>
      <c r="BD7318" s="423" t="s">
        <v>1301</v>
      </c>
    </row>
    <row r="7319" spans="53:56" ht="15" x14ac:dyDescent="0.25">
      <c r="BA7319" s="90" t="s">
        <v>11227</v>
      </c>
      <c r="BB7319" s="90" t="s">
        <v>6473</v>
      </c>
      <c r="BC7319" s="90" t="s">
        <v>11070</v>
      </c>
      <c r="BD7319" s="423" t="s">
        <v>1301</v>
      </c>
    </row>
    <row r="7320" spans="53:56" ht="15" x14ac:dyDescent="0.25">
      <c r="BA7320" s="91" t="s">
        <v>11228</v>
      </c>
      <c r="BB7320" s="91" t="s">
        <v>6473</v>
      </c>
      <c r="BC7320" s="91" t="s">
        <v>11206</v>
      </c>
      <c r="BD7320" s="423" t="s">
        <v>1301</v>
      </c>
    </row>
    <row r="7321" spans="53:56" ht="15" x14ac:dyDescent="0.25">
      <c r="BA7321" s="90" t="s">
        <v>11229</v>
      </c>
      <c r="BB7321" s="90" t="s">
        <v>6473</v>
      </c>
      <c r="BC7321" s="90" t="s">
        <v>11128</v>
      </c>
      <c r="BD7321" s="423" t="s">
        <v>1301</v>
      </c>
    </row>
    <row r="7322" spans="53:56" ht="15" x14ac:dyDescent="0.25">
      <c r="BA7322" s="91" t="s">
        <v>11230</v>
      </c>
      <c r="BB7322" s="91" t="s">
        <v>6473</v>
      </c>
      <c r="BC7322" s="91" t="s">
        <v>11070</v>
      </c>
      <c r="BD7322" s="423" t="s">
        <v>1301</v>
      </c>
    </row>
    <row r="7323" spans="53:56" ht="15" x14ac:dyDescent="0.25">
      <c r="BA7323" s="90" t="s">
        <v>11231</v>
      </c>
      <c r="BB7323" s="90" t="s">
        <v>6473</v>
      </c>
      <c r="BC7323" s="90" t="s">
        <v>11070</v>
      </c>
      <c r="BD7323" s="423" t="s">
        <v>1301</v>
      </c>
    </row>
    <row r="7324" spans="53:56" ht="15" x14ac:dyDescent="0.25">
      <c r="BA7324" s="91" t="s">
        <v>11232</v>
      </c>
      <c r="BB7324" s="91" t="s">
        <v>6473</v>
      </c>
      <c r="BC7324" s="91" t="s">
        <v>11206</v>
      </c>
      <c r="BD7324" s="423" t="s">
        <v>1301</v>
      </c>
    </row>
    <row r="7325" spans="53:56" ht="15" x14ac:dyDescent="0.25">
      <c r="BA7325" s="90" t="s">
        <v>11233</v>
      </c>
      <c r="BB7325" s="90" t="s">
        <v>6473</v>
      </c>
      <c r="BC7325" s="90" t="s">
        <v>11128</v>
      </c>
      <c r="BD7325" s="423" t="s">
        <v>1301</v>
      </c>
    </row>
    <row r="7326" spans="53:56" ht="15" x14ac:dyDescent="0.25">
      <c r="BA7326" s="91" t="s">
        <v>11234</v>
      </c>
      <c r="BB7326" s="91" t="s">
        <v>6473</v>
      </c>
      <c r="BC7326" s="91" t="s">
        <v>11070</v>
      </c>
      <c r="BD7326" s="423" t="s">
        <v>1301</v>
      </c>
    </row>
    <row r="7327" spans="53:56" ht="15" x14ac:dyDescent="0.25">
      <c r="BA7327" s="90" t="s">
        <v>11235</v>
      </c>
      <c r="BB7327" s="90" t="s">
        <v>6473</v>
      </c>
      <c r="BC7327" s="90" t="s">
        <v>11206</v>
      </c>
      <c r="BD7327" s="423" t="s">
        <v>1301</v>
      </c>
    </row>
    <row r="7328" spans="53:56" ht="15" x14ac:dyDescent="0.25">
      <c r="BA7328" s="91" t="s">
        <v>11236</v>
      </c>
      <c r="BB7328" s="91" t="s">
        <v>6473</v>
      </c>
      <c r="BC7328" s="91" t="s">
        <v>11206</v>
      </c>
      <c r="BD7328" s="423" t="s">
        <v>1301</v>
      </c>
    </row>
    <row r="7329" spans="53:56" ht="15" x14ac:dyDescent="0.25">
      <c r="BA7329" s="90" t="s">
        <v>11237</v>
      </c>
      <c r="BB7329" s="90" t="s">
        <v>6473</v>
      </c>
      <c r="BC7329" s="90" t="s">
        <v>11070</v>
      </c>
      <c r="BD7329" s="423" t="s">
        <v>1301</v>
      </c>
    </row>
    <row r="7330" spans="53:56" ht="15" x14ac:dyDescent="0.25">
      <c r="BA7330" s="91" t="s">
        <v>11238</v>
      </c>
      <c r="BB7330" s="91" t="s">
        <v>6473</v>
      </c>
      <c r="BC7330" s="91" t="s">
        <v>11206</v>
      </c>
      <c r="BD7330" s="423" t="s">
        <v>1301</v>
      </c>
    </row>
    <row r="7331" spans="53:56" ht="15" x14ac:dyDescent="0.25">
      <c r="BA7331" s="90" t="s">
        <v>11239</v>
      </c>
      <c r="BB7331" s="90" t="s">
        <v>6473</v>
      </c>
      <c r="BC7331" s="90" t="s">
        <v>11128</v>
      </c>
      <c r="BD7331" s="423" t="s">
        <v>1301</v>
      </c>
    </row>
    <row r="7332" spans="53:56" ht="15" x14ac:dyDescent="0.25">
      <c r="BA7332" s="91" t="s">
        <v>11240</v>
      </c>
      <c r="BB7332" s="91" t="s">
        <v>6473</v>
      </c>
      <c r="BC7332" s="91" t="s">
        <v>11206</v>
      </c>
      <c r="BD7332" s="423" t="s">
        <v>1301</v>
      </c>
    </row>
    <row r="7333" spans="53:56" ht="15" x14ac:dyDescent="0.25">
      <c r="BA7333" s="90" t="s">
        <v>11241</v>
      </c>
      <c r="BB7333" s="90" t="s">
        <v>6473</v>
      </c>
      <c r="BC7333" s="90" t="s">
        <v>11070</v>
      </c>
      <c r="BD7333" s="423" t="s">
        <v>1301</v>
      </c>
    </row>
    <row r="7334" spans="53:56" ht="15" x14ac:dyDescent="0.25">
      <c r="BA7334" s="91" t="s">
        <v>11242</v>
      </c>
      <c r="BB7334" s="91" t="s">
        <v>6473</v>
      </c>
      <c r="BC7334" s="91" t="s">
        <v>11128</v>
      </c>
      <c r="BD7334" s="423" t="s">
        <v>1301</v>
      </c>
    </row>
    <row r="7335" spans="53:56" ht="15" x14ac:dyDescent="0.25">
      <c r="BA7335" s="90" t="s">
        <v>11243</v>
      </c>
      <c r="BB7335" s="90" t="s">
        <v>6473</v>
      </c>
      <c r="BC7335" s="90" t="s">
        <v>11128</v>
      </c>
      <c r="BD7335" s="423" t="s">
        <v>1301</v>
      </c>
    </row>
    <row r="7336" spans="53:56" ht="15" x14ac:dyDescent="0.25">
      <c r="BA7336" s="91" t="s">
        <v>11244</v>
      </c>
      <c r="BB7336" s="91" t="s">
        <v>6473</v>
      </c>
      <c r="BC7336" s="91" t="s">
        <v>11206</v>
      </c>
      <c r="BD7336" s="423" t="s">
        <v>1301</v>
      </c>
    </row>
    <row r="7337" spans="53:56" ht="15" x14ac:dyDescent="0.25">
      <c r="BA7337" s="90" t="s">
        <v>11245</v>
      </c>
      <c r="BB7337" s="90" t="s">
        <v>6473</v>
      </c>
      <c r="BC7337" s="90" t="s">
        <v>9234</v>
      </c>
      <c r="BD7337" s="423" t="s">
        <v>1301</v>
      </c>
    </row>
    <row r="7338" spans="53:56" ht="15" x14ac:dyDescent="0.25">
      <c r="BA7338" s="90" t="s">
        <v>11246</v>
      </c>
      <c r="BB7338" s="90" t="s">
        <v>6473</v>
      </c>
      <c r="BC7338" s="90" t="s">
        <v>9234</v>
      </c>
      <c r="BD7338" s="423" t="s">
        <v>1301</v>
      </c>
    </row>
    <row r="7339" spans="53:56" ht="15" x14ac:dyDescent="0.25">
      <c r="BA7339" s="91" t="s">
        <v>11247</v>
      </c>
      <c r="BB7339" s="91" t="s">
        <v>6473</v>
      </c>
      <c r="BC7339" s="91" t="s">
        <v>9234</v>
      </c>
      <c r="BD7339" s="423" t="s">
        <v>1301</v>
      </c>
    </row>
    <row r="7340" spans="53:56" ht="15" x14ac:dyDescent="0.25">
      <c r="BA7340" s="90" t="s">
        <v>11248</v>
      </c>
      <c r="BB7340" s="90" t="s">
        <v>6473</v>
      </c>
      <c r="BC7340" s="90" t="s">
        <v>9234</v>
      </c>
      <c r="BD7340" s="423" t="s">
        <v>1301</v>
      </c>
    </row>
    <row r="7341" spans="53:56" ht="15" x14ac:dyDescent="0.25">
      <c r="BA7341" s="91" t="s">
        <v>11249</v>
      </c>
      <c r="BB7341" s="91" t="s">
        <v>6473</v>
      </c>
      <c r="BC7341" s="91" t="s">
        <v>9234</v>
      </c>
      <c r="BD7341" s="423" t="s">
        <v>1301</v>
      </c>
    </row>
    <row r="7342" spans="53:56" ht="15" x14ac:dyDescent="0.25">
      <c r="BA7342" s="90" t="s">
        <v>11250</v>
      </c>
      <c r="BB7342" s="90" t="s">
        <v>6473</v>
      </c>
      <c r="BC7342" s="90" t="s">
        <v>9234</v>
      </c>
      <c r="BD7342" s="423" t="s">
        <v>1301</v>
      </c>
    </row>
    <row r="7343" spans="53:56" ht="15" x14ac:dyDescent="0.25">
      <c r="BA7343" s="91" t="s">
        <v>11251</v>
      </c>
      <c r="BB7343" s="91" t="s">
        <v>6473</v>
      </c>
      <c r="BC7343" s="91" t="s">
        <v>11252</v>
      </c>
      <c r="BD7343" s="423" t="s">
        <v>1301</v>
      </c>
    </row>
    <row r="7344" spans="53:56" ht="15" x14ac:dyDescent="0.25">
      <c r="BA7344" s="90" t="s">
        <v>11253</v>
      </c>
      <c r="BB7344" s="90" t="s">
        <v>6473</v>
      </c>
      <c r="BC7344" s="90" t="s">
        <v>9234</v>
      </c>
      <c r="BD7344" s="423" t="s">
        <v>1301</v>
      </c>
    </row>
    <row r="7345" spans="53:56" ht="15" x14ac:dyDescent="0.25">
      <c r="BA7345" s="91" t="s">
        <v>11254</v>
      </c>
      <c r="BB7345" s="91" t="s">
        <v>6473</v>
      </c>
      <c r="BC7345" s="91" t="s">
        <v>9234</v>
      </c>
      <c r="BD7345" s="423" t="s">
        <v>1301</v>
      </c>
    </row>
    <row r="7346" spans="53:56" ht="15" x14ac:dyDescent="0.25">
      <c r="BA7346" s="90" t="s">
        <v>11255</v>
      </c>
      <c r="BB7346" s="90" t="s">
        <v>6473</v>
      </c>
      <c r="BC7346" s="90" t="s">
        <v>9234</v>
      </c>
      <c r="BD7346" s="423" t="s">
        <v>1301</v>
      </c>
    </row>
    <row r="7347" spans="53:56" ht="15" x14ac:dyDescent="0.25">
      <c r="BA7347" s="91" t="s">
        <v>11256</v>
      </c>
      <c r="BB7347" s="91" t="s">
        <v>6473</v>
      </c>
      <c r="BC7347" s="91" t="s">
        <v>11252</v>
      </c>
      <c r="BD7347" s="423" t="s">
        <v>1301</v>
      </c>
    </row>
    <row r="7348" spans="53:56" ht="15" x14ac:dyDescent="0.25">
      <c r="BA7348" s="90" t="s">
        <v>11257</v>
      </c>
      <c r="BB7348" s="90" t="s">
        <v>6473</v>
      </c>
      <c r="BC7348" s="90" t="s">
        <v>9234</v>
      </c>
      <c r="BD7348" s="423" t="s">
        <v>1301</v>
      </c>
    </row>
    <row r="7349" spans="53:56" ht="15" x14ac:dyDescent="0.25">
      <c r="BA7349" s="91" t="s">
        <v>11258</v>
      </c>
      <c r="BB7349" s="91" t="s">
        <v>6473</v>
      </c>
      <c r="BC7349" s="91" t="s">
        <v>9234</v>
      </c>
      <c r="BD7349" s="423" t="s">
        <v>1301</v>
      </c>
    </row>
    <row r="7350" spans="53:56" ht="15" x14ac:dyDescent="0.25">
      <c r="BA7350" s="90" t="s">
        <v>11259</v>
      </c>
      <c r="BB7350" s="90" t="s">
        <v>6473</v>
      </c>
      <c r="BC7350" s="90" t="s">
        <v>9234</v>
      </c>
      <c r="BD7350" s="423" t="s">
        <v>1301</v>
      </c>
    </row>
    <row r="7351" spans="53:56" ht="15" x14ac:dyDescent="0.25">
      <c r="BA7351" s="91" t="s">
        <v>11260</v>
      </c>
      <c r="BB7351" s="91" t="s">
        <v>6473</v>
      </c>
      <c r="BC7351" s="91" t="s">
        <v>9234</v>
      </c>
      <c r="BD7351" s="423" t="s">
        <v>1301</v>
      </c>
    </row>
    <row r="7352" spans="53:56" ht="15" x14ac:dyDescent="0.25">
      <c r="BA7352" s="90" t="s">
        <v>11261</v>
      </c>
      <c r="BB7352" s="90" t="s">
        <v>6473</v>
      </c>
      <c r="BC7352" s="90" t="s">
        <v>9234</v>
      </c>
      <c r="BD7352" s="423" t="s">
        <v>1301</v>
      </c>
    </row>
    <row r="7353" spans="53:56" ht="15" x14ac:dyDescent="0.25">
      <c r="BA7353" s="91" t="s">
        <v>11262</v>
      </c>
      <c r="BB7353" s="91" t="s">
        <v>6473</v>
      </c>
      <c r="BC7353" s="91" t="s">
        <v>9234</v>
      </c>
      <c r="BD7353" s="423" t="s">
        <v>1301</v>
      </c>
    </row>
    <row r="7354" spans="53:56" ht="15" x14ac:dyDescent="0.25">
      <c r="BA7354" s="90" t="s">
        <v>11263</v>
      </c>
      <c r="BB7354" s="90" t="s">
        <v>6473</v>
      </c>
      <c r="BC7354" s="90" t="s">
        <v>11252</v>
      </c>
      <c r="BD7354" s="423" t="s">
        <v>1301</v>
      </c>
    </row>
    <row r="7355" spans="53:56" ht="15" x14ac:dyDescent="0.25">
      <c r="BA7355" s="91" t="s">
        <v>11264</v>
      </c>
      <c r="BB7355" s="91" t="s">
        <v>6473</v>
      </c>
      <c r="BC7355" s="91" t="s">
        <v>11252</v>
      </c>
      <c r="BD7355" s="423" t="s">
        <v>1301</v>
      </c>
    </row>
    <row r="7356" spans="53:56" ht="15" x14ac:dyDescent="0.25">
      <c r="BA7356" s="90" t="s">
        <v>11265</v>
      </c>
      <c r="BB7356" s="90" t="s">
        <v>6473</v>
      </c>
      <c r="BC7356" s="90" t="s">
        <v>11252</v>
      </c>
      <c r="BD7356" s="423" t="s">
        <v>1301</v>
      </c>
    </row>
    <row r="7357" spans="53:56" ht="15" x14ac:dyDescent="0.25">
      <c r="BA7357" s="91" t="s">
        <v>11266</v>
      </c>
      <c r="BB7357" s="91" t="s">
        <v>6473</v>
      </c>
      <c r="BC7357" s="91" t="s">
        <v>9234</v>
      </c>
      <c r="BD7357" s="423" t="s">
        <v>1301</v>
      </c>
    </row>
    <row r="7358" spans="53:56" ht="15" x14ac:dyDescent="0.25">
      <c r="BA7358" s="90" t="s">
        <v>11267</v>
      </c>
      <c r="BB7358" s="90" t="s">
        <v>6473</v>
      </c>
      <c r="BC7358" s="90" t="s">
        <v>9234</v>
      </c>
      <c r="BD7358" s="423" t="s">
        <v>1301</v>
      </c>
    </row>
    <row r="7359" spans="53:56" ht="15" x14ac:dyDescent="0.25">
      <c r="BA7359" s="91" t="s">
        <v>11268</v>
      </c>
      <c r="BB7359" s="91" t="s">
        <v>6473</v>
      </c>
      <c r="BC7359" s="91" t="s">
        <v>11123</v>
      </c>
      <c r="BD7359" s="423" t="s">
        <v>1301</v>
      </c>
    </row>
    <row r="7360" spans="53:56" ht="15" x14ac:dyDescent="0.25">
      <c r="BA7360" s="90" t="s">
        <v>11269</v>
      </c>
      <c r="BB7360" s="90" t="s">
        <v>6473</v>
      </c>
      <c r="BC7360" s="90" t="s">
        <v>9234</v>
      </c>
      <c r="BD7360" s="423" t="s">
        <v>1301</v>
      </c>
    </row>
    <row r="7361" spans="53:56" ht="15" x14ac:dyDescent="0.25">
      <c r="BA7361" s="91" t="s">
        <v>11270</v>
      </c>
      <c r="BB7361" s="91" t="s">
        <v>6473</v>
      </c>
      <c r="BC7361" s="91" t="s">
        <v>9234</v>
      </c>
      <c r="BD7361" s="423" t="s">
        <v>1301</v>
      </c>
    </row>
    <row r="7362" spans="53:56" ht="15" x14ac:dyDescent="0.25">
      <c r="BA7362" s="90" t="s">
        <v>11271</v>
      </c>
      <c r="BB7362" s="90" t="s">
        <v>6473</v>
      </c>
      <c r="BC7362" s="90" t="s">
        <v>9234</v>
      </c>
      <c r="BD7362" s="423" t="s">
        <v>1301</v>
      </c>
    </row>
    <row r="7363" spans="53:56" ht="15" x14ac:dyDescent="0.25">
      <c r="BA7363" s="91" t="s">
        <v>11272</v>
      </c>
      <c r="BB7363" s="91" t="s">
        <v>6473</v>
      </c>
      <c r="BC7363" s="91" t="s">
        <v>9234</v>
      </c>
      <c r="BD7363" s="423" t="s">
        <v>1301</v>
      </c>
    </row>
    <row r="7364" spans="53:56" ht="15" x14ac:dyDescent="0.25">
      <c r="BA7364" s="90" t="s">
        <v>11273</v>
      </c>
      <c r="BB7364" s="90" t="s">
        <v>6473</v>
      </c>
      <c r="BC7364" s="90" t="s">
        <v>9234</v>
      </c>
      <c r="BD7364" s="423" t="s">
        <v>1301</v>
      </c>
    </row>
    <row r="7365" spans="53:56" ht="15" x14ac:dyDescent="0.25">
      <c r="BA7365" s="91" t="s">
        <v>11274</v>
      </c>
      <c r="BB7365" s="91" t="s">
        <v>6473</v>
      </c>
      <c r="BC7365" s="91" t="s">
        <v>9234</v>
      </c>
      <c r="BD7365" s="423" t="s">
        <v>1301</v>
      </c>
    </row>
    <row r="7366" spans="53:56" ht="15" x14ac:dyDescent="0.25">
      <c r="BA7366" s="90" t="s">
        <v>11275</v>
      </c>
      <c r="BB7366" s="90" t="s">
        <v>6473</v>
      </c>
      <c r="BC7366" s="90" t="s">
        <v>11123</v>
      </c>
      <c r="BD7366" s="423" t="s">
        <v>1301</v>
      </c>
    </row>
    <row r="7367" spans="53:56" ht="15" x14ac:dyDescent="0.25">
      <c r="BA7367" s="91" t="s">
        <v>11276</v>
      </c>
      <c r="BB7367" s="91" t="s">
        <v>6473</v>
      </c>
      <c r="BC7367" s="91" t="s">
        <v>9234</v>
      </c>
      <c r="BD7367" s="423" t="s">
        <v>1301</v>
      </c>
    </row>
    <row r="7368" spans="53:56" ht="15" x14ac:dyDescent="0.25">
      <c r="BA7368" s="90" t="s">
        <v>11277</v>
      </c>
      <c r="BB7368" s="90" t="s">
        <v>6473</v>
      </c>
      <c r="BC7368" s="90" t="s">
        <v>9234</v>
      </c>
      <c r="BD7368" s="423" t="s">
        <v>1301</v>
      </c>
    </row>
    <row r="7369" spans="53:56" ht="15" x14ac:dyDescent="0.25">
      <c r="BA7369" s="91" t="s">
        <v>11278</v>
      </c>
      <c r="BB7369" s="91" t="s">
        <v>6473</v>
      </c>
      <c r="BC7369" s="91" t="s">
        <v>9234</v>
      </c>
      <c r="BD7369" s="423" t="s">
        <v>1301</v>
      </c>
    </row>
    <row r="7370" spans="53:56" ht="15" x14ac:dyDescent="0.25">
      <c r="BA7370" s="90" t="s">
        <v>11279</v>
      </c>
      <c r="BB7370" s="90" t="s">
        <v>6473</v>
      </c>
      <c r="BC7370" s="90" t="s">
        <v>9234</v>
      </c>
      <c r="BD7370" s="423" t="s">
        <v>1301</v>
      </c>
    </row>
    <row r="7371" spans="53:56" ht="15" x14ac:dyDescent="0.25">
      <c r="BA7371" s="91" t="s">
        <v>11280</v>
      </c>
      <c r="BB7371" s="91" t="s">
        <v>6473</v>
      </c>
      <c r="BC7371" s="91" t="s">
        <v>9234</v>
      </c>
      <c r="BD7371" s="423" t="s">
        <v>1301</v>
      </c>
    </row>
    <row r="7372" spans="53:56" ht="15" x14ac:dyDescent="0.25">
      <c r="BA7372" s="90" t="s">
        <v>11281</v>
      </c>
      <c r="BB7372" s="90" t="s">
        <v>6473</v>
      </c>
      <c r="BC7372" s="90" t="s">
        <v>9234</v>
      </c>
      <c r="BD7372" s="423" t="s">
        <v>1301</v>
      </c>
    </row>
    <row r="7373" spans="53:56" ht="15" x14ac:dyDescent="0.25">
      <c r="BA7373" s="91" t="s">
        <v>11282</v>
      </c>
      <c r="BB7373" s="91" t="s">
        <v>6473</v>
      </c>
      <c r="BC7373" s="91" t="s">
        <v>9234</v>
      </c>
      <c r="BD7373" s="423" t="s">
        <v>1301</v>
      </c>
    </row>
    <row r="7374" spans="53:56" ht="15" x14ac:dyDescent="0.25">
      <c r="BA7374" s="90" t="s">
        <v>11283</v>
      </c>
      <c r="BB7374" s="90" t="s">
        <v>6473</v>
      </c>
      <c r="BC7374" s="90" t="s">
        <v>9234</v>
      </c>
      <c r="BD7374" s="423" t="s">
        <v>1301</v>
      </c>
    </row>
    <row r="7375" spans="53:56" ht="15" x14ac:dyDescent="0.25">
      <c r="BA7375" s="91" t="s">
        <v>11284</v>
      </c>
      <c r="BB7375" s="91" t="s">
        <v>6473</v>
      </c>
      <c r="BC7375" s="91" t="s">
        <v>11252</v>
      </c>
      <c r="BD7375" s="423" t="s">
        <v>1301</v>
      </c>
    </row>
    <row r="7376" spans="53:56" ht="15" x14ac:dyDescent="0.25">
      <c r="BA7376" s="90" t="s">
        <v>11285</v>
      </c>
      <c r="BB7376" s="90" t="s">
        <v>6473</v>
      </c>
      <c r="BC7376" s="90" t="s">
        <v>9234</v>
      </c>
      <c r="BD7376" s="423" t="s">
        <v>1301</v>
      </c>
    </row>
    <row r="7377" spans="53:56" ht="15" x14ac:dyDescent="0.25">
      <c r="BA7377" s="91" t="s">
        <v>11286</v>
      </c>
      <c r="BB7377" s="91" t="s">
        <v>6473</v>
      </c>
      <c r="BC7377" s="91" t="s">
        <v>11252</v>
      </c>
      <c r="BD7377" s="423" t="s">
        <v>1301</v>
      </c>
    </row>
    <row r="7378" spans="53:56" ht="15" x14ac:dyDescent="0.25">
      <c r="BA7378" s="90" t="s">
        <v>11287</v>
      </c>
      <c r="BB7378" s="90" t="s">
        <v>6473</v>
      </c>
      <c r="BC7378" s="90" t="s">
        <v>8678</v>
      </c>
      <c r="BD7378" s="423" t="s">
        <v>1301</v>
      </c>
    </row>
    <row r="7379" spans="53:56" ht="15" x14ac:dyDescent="0.25">
      <c r="BA7379" s="91" t="s">
        <v>11288</v>
      </c>
      <c r="BB7379" s="91" t="s">
        <v>6473</v>
      </c>
      <c r="BC7379" s="91" t="s">
        <v>11289</v>
      </c>
      <c r="BD7379" s="423" t="s">
        <v>1301</v>
      </c>
    </row>
    <row r="7380" spans="53:56" ht="15" x14ac:dyDescent="0.25">
      <c r="BA7380" s="90" t="s">
        <v>11290</v>
      </c>
      <c r="BB7380" s="90" t="s">
        <v>6473</v>
      </c>
      <c r="BC7380" s="90" t="s">
        <v>8678</v>
      </c>
      <c r="BD7380" s="423" t="s">
        <v>1301</v>
      </c>
    </row>
    <row r="7381" spans="53:56" ht="15" x14ac:dyDescent="0.25">
      <c r="BA7381" s="91" t="s">
        <v>11291</v>
      </c>
      <c r="BB7381" s="91" t="s">
        <v>6473</v>
      </c>
      <c r="BC7381" s="91" t="s">
        <v>11289</v>
      </c>
      <c r="BD7381" s="423" t="s">
        <v>1301</v>
      </c>
    </row>
    <row r="7382" spans="53:56" ht="15" x14ac:dyDescent="0.25">
      <c r="BA7382" s="90" t="s">
        <v>11292</v>
      </c>
      <c r="BB7382" s="90" t="s">
        <v>6473</v>
      </c>
      <c r="BC7382" s="90" t="s">
        <v>11289</v>
      </c>
      <c r="BD7382" s="423" t="s">
        <v>1301</v>
      </c>
    </row>
    <row r="7383" spans="53:56" ht="15" x14ac:dyDescent="0.25">
      <c r="BA7383" s="91" t="s">
        <v>11293</v>
      </c>
      <c r="BB7383" s="91" t="s">
        <v>6473</v>
      </c>
      <c r="BC7383" s="91" t="s">
        <v>11289</v>
      </c>
      <c r="BD7383" s="423" t="s">
        <v>1301</v>
      </c>
    </row>
    <row r="7384" spans="53:56" ht="15" x14ac:dyDescent="0.25">
      <c r="BA7384" s="90" t="s">
        <v>11294</v>
      </c>
      <c r="BB7384" s="90" t="s">
        <v>6473</v>
      </c>
      <c r="BC7384" s="90" t="s">
        <v>11295</v>
      </c>
      <c r="BD7384" s="423" t="s">
        <v>1301</v>
      </c>
    </row>
    <row r="7385" spans="53:56" ht="15" x14ac:dyDescent="0.25">
      <c r="BA7385" s="91" t="s">
        <v>11296</v>
      </c>
      <c r="BB7385" s="91" t="s">
        <v>6473</v>
      </c>
      <c r="BC7385" s="91" t="s">
        <v>11289</v>
      </c>
      <c r="BD7385" s="423" t="s">
        <v>1301</v>
      </c>
    </row>
    <row r="7386" spans="53:56" ht="15" x14ac:dyDescent="0.25">
      <c r="BA7386" s="90" t="s">
        <v>11297</v>
      </c>
      <c r="BB7386" s="90" t="s">
        <v>6473</v>
      </c>
      <c r="BC7386" s="90" t="s">
        <v>8678</v>
      </c>
      <c r="BD7386" s="423" t="s">
        <v>1301</v>
      </c>
    </row>
    <row r="7387" spans="53:56" ht="15" x14ac:dyDescent="0.25">
      <c r="BA7387" s="90" t="s">
        <v>11298</v>
      </c>
      <c r="BB7387" s="90" t="s">
        <v>6473</v>
      </c>
      <c r="BC7387" s="90" t="s">
        <v>11289</v>
      </c>
      <c r="BD7387" s="423" t="s">
        <v>1301</v>
      </c>
    </row>
    <row r="7388" spans="53:56" ht="15" x14ac:dyDescent="0.25">
      <c r="BA7388" s="91" t="s">
        <v>11299</v>
      </c>
      <c r="BB7388" s="91" t="s">
        <v>6473</v>
      </c>
      <c r="BC7388" s="91" t="s">
        <v>8678</v>
      </c>
      <c r="BD7388" s="423" t="s">
        <v>1301</v>
      </c>
    </row>
    <row r="7389" spans="53:56" ht="15" x14ac:dyDescent="0.25">
      <c r="BA7389" s="90" t="s">
        <v>11300</v>
      </c>
      <c r="BB7389" s="90" t="s">
        <v>6473</v>
      </c>
      <c r="BC7389" s="90" t="s">
        <v>9075</v>
      </c>
      <c r="BD7389" s="423" t="s">
        <v>1301</v>
      </c>
    </row>
    <row r="7390" spans="53:56" ht="15" x14ac:dyDescent="0.25">
      <c r="BA7390" s="91" t="s">
        <v>11301</v>
      </c>
      <c r="BB7390" s="91" t="s">
        <v>6473</v>
      </c>
      <c r="BC7390" s="91" t="s">
        <v>11289</v>
      </c>
      <c r="BD7390" s="423" t="s">
        <v>1301</v>
      </c>
    </row>
    <row r="7391" spans="53:56" ht="15" x14ac:dyDescent="0.25">
      <c r="BA7391" s="90" t="s">
        <v>11302</v>
      </c>
      <c r="BB7391" s="90" t="s">
        <v>6473</v>
      </c>
      <c r="BC7391" s="90" t="s">
        <v>11295</v>
      </c>
      <c r="BD7391" s="423" t="s">
        <v>1301</v>
      </c>
    </row>
    <row r="7392" spans="53:56" ht="15" x14ac:dyDescent="0.25">
      <c r="BA7392" s="90" t="s">
        <v>11303</v>
      </c>
      <c r="BB7392" s="90" t="s">
        <v>6473</v>
      </c>
      <c r="BC7392" s="90" t="s">
        <v>11289</v>
      </c>
      <c r="BD7392" s="423" t="s">
        <v>1301</v>
      </c>
    </row>
    <row r="7393" spans="53:56" ht="15" x14ac:dyDescent="0.25">
      <c r="BA7393" s="91" t="s">
        <v>11303</v>
      </c>
      <c r="BB7393" s="91" t="s">
        <v>6473</v>
      </c>
      <c r="BC7393" s="91" t="s">
        <v>8678</v>
      </c>
      <c r="BD7393" s="423" t="s">
        <v>1301</v>
      </c>
    </row>
    <row r="7394" spans="53:56" ht="15" x14ac:dyDescent="0.25">
      <c r="BA7394" s="91" t="s">
        <v>11304</v>
      </c>
      <c r="BB7394" s="91" t="s">
        <v>6473</v>
      </c>
      <c r="BC7394" s="91" t="s">
        <v>11252</v>
      </c>
      <c r="BD7394" s="423" t="s">
        <v>1301</v>
      </c>
    </row>
    <row r="7395" spans="53:56" ht="15" x14ac:dyDescent="0.25">
      <c r="BA7395" s="90" t="s">
        <v>11305</v>
      </c>
      <c r="BB7395" s="90" t="s">
        <v>6473</v>
      </c>
      <c r="BC7395" s="90" t="s">
        <v>11252</v>
      </c>
      <c r="BD7395" s="423" t="s">
        <v>1301</v>
      </c>
    </row>
    <row r="7396" spans="53:56" ht="15" x14ac:dyDescent="0.25">
      <c r="BA7396" s="90" t="s">
        <v>11306</v>
      </c>
      <c r="BB7396" s="90" t="s">
        <v>6473</v>
      </c>
      <c r="BC7396" s="90" t="s">
        <v>8678</v>
      </c>
      <c r="BD7396" s="423" t="s">
        <v>1301</v>
      </c>
    </row>
    <row r="7397" spans="53:56" ht="15" x14ac:dyDescent="0.25">
      <c r="BA7397" s="90" t="s">
        <v>11307</v>
      </c>
      <c r="BB7397" s="90" t="s">
        <v>6473</v>
      </c>
      <c r="BC7397" s="90" t="s">
        <v>8678</v>
      </c>
      <c r="BD7397" s="423" t="s">
        <v>1301</v>
      </c>
    </row>
    <row r="7398" spans="53:56" ht="15" x14ac:dyDescent="0.25">
      <c r="BA7398" s="91" t="s">
        <v>11308</v>
      </c>
      <c r="BB7398" s="91" t="s">
        <v>6473</v>
      </c>
      <c r="BC7398" s="91" t="s">
        <v>11295</v>
      </c>
      <c r="BD7398" s="423" t="s">
        <v>1301</v>
      </c>
    </row>
    <row r="7399" spans="53:56" ht="15" x14ac:dyDescent="0.25">
      <c r="BA7399" s="90" t="s">
        <v>11309</v>
      </c>
      <c r="BB7399" s="90" t="s">
        <v>6473</v>
      </c>
      <c r="BC7399" s="90" t="s">
        <v>8678</v>
      </c>
      <c r="BD7399" s="423" t="s">
        <v>1301</v>
      </c>
    </row>
    <row r="7400" spans="53:56" ht="15" x14ac:dyDescent="0.25">
      <c r="BA7400" s="91" t="s">
        <v>11310</v>
      </c>
      <c r="BB7400" s="91" t="s">
        <v>6473</v>
      </c>
      <c r="BC7400" s="91" t="s">
        <v>11289</v>
      </c>
      <c r="BD7400" s="423" t="s">
        <v>1301</v>
      </c>
    </row>
    <row r="7401" spans="53:56" ht="15" x14ac:dyDescent="0.25">
      <c r="BA7401" s="91" t="s">
        <v>11311</v>
      </c>
      <c r="BB7401" s="91" t="s">
        <v>6473</v>
      </c>
      <c r="BC7401" s="91" t="s">
        <v>11289</v>
      </c>
      <c r="BD7401" s="423" t="s">
        <v>1301</v>
      </c>
    </row>
    <row r="7402" spans="53:56" ht="15" x14ac:dyDescent="0.25">
      <c r="BA7402" s="90" t="s">
        <v>11312</v>
      </c>
      <c r="BB7402" s="90" t="s">
        <v>6473</v>
      </c>
      <c r="BC7402" s="90" t="s">
        <v>11252</v>
      </c>
      <c r="BD7402" s="423" t="s">
        <v>1301</v>
      </c>
    </row>
    <row r="7403" spans="53:56" ht="15" x14ac:dyDescent="0.25">
      <c r="BA7403" s="91" t="s">
        <v>11313</v>
      </c>
      <c r="BB7403" s="91" t="s">
        <v>6473</v>
      </c>
      <c r="BC7403" s="91" t="s">
        <v>8678</v>
      </c>
      <c r="BD7403" s="423" t="s">
        <v>1301</v>
      </c>
    </row>
    <row r="7404" spans="53:56" ht="15" x14ac:dyDescent="0.25">
      <c r="BA7404" s="90" t="s">
        <v>11314</v>
      </c>
      <c r="BB7404" s="90" t="s">
        <v>6473</v>
      </c>
      <c r="BC7404" s="90" t="s">
        <v>8678</v>
      </c>
      <c r="BD7404" s="423" t="s">
        <v>1301</v>
      </c>
    </row>
    <row r="7405" spans="53:56" ht="15" x14ac:dyDescent="0.25">
      <c r="BA7405" s="91" t="s">
        <v>11315</v>
      </c>
      <c r="BB7405" s="91" t="s">
        <v>6473</v>
      </c>
      <c r="BC7405" s="91" t="s">
        <v>8678</v>
      </c>
      <c r="BD7405" s="423" t="s">
        <v>1301</v>
      </c>
    </row>
    <row r="7406" spans="53:56" ht="15" x14ac:dyDescent="0.25">
      <c r="BA7406" s="90" t="s">
        <v>11316</v>
      </c>
      <c r="BB7406" s="90" t="s">
        <v>6473</v>
      </c>
      <c r="BC7406" s="90" t="s">
        <v>8678</v>
      </c>
      <c r="BD7406" s="423" t="s">
        <v>1301</v>
      </c>
    </row>
    <row r="7407" spans="53:56" ht="15" x14ac:dyDescent="0.25">
      <c r="BA7407" s="90" t="s">
        <v>11317</v>
      </c>
      <c r="BB7407" s="90" t="s">
        <v>6473</v>
      </c>
      <c r="BC7407" s="90" t="s">
        <v>11289</v>
      </c>
      <c r="BD7407" s="423" t="s">
        <v>1301</v>
      </c>
    </row>
    <row r="7408" spans="53:56" ht="15" x14ac:dyDescent="0.25">
      <c r="BA7408" s="91" t="s">
        <v>11318</v>
      </c>
      <c r="BB7408" s="91" t="s">
        <v>6473</v>
      </c>
      <c r="BC7408" s="91" t="s">
        <v>11295</v>
      </c>
      <c r="BD7408" s="423" t="s">
        <v>1301</v>
      </c>
    </row>
    <row r="7409" spans="53:56" ht="15" x14ac:dyDescent="0.25">
      <c r="BA7409" s="90" t="s">
        <v>11319</v>
      </c>
      <c r="BB7409" s="90" t="s">
        <v>6473</v>
      </c>
      <c r="BC7409" s="90" t="s">
        <v>8678</v>
      </c>
      <c r="BD7409" s="423" t="s">
        <v>1301</v>
      </c>
    </row>
    <row r="7410" spans="53:56" ht="15" x14ac:dyDescent="0.25">
      <c r="BA7410" s="91" t="s">
        <v>11320</v>
      </c>
      <c r="BB7410" s="91" t="s">
        <v>6473</v>
      </c>
      <c r="BC7410" s="91" t="s">
        <v>11289</v>
      </c>
      <c r="BD7410" s="423" t="s">
        <v>1301</v>
      </c>
    </row>
    <row r="7411" spans="53:56" ht="15" x14ac:dyDescent="0.25">
      <c r="BA7411" s="91" t="s">
        <v>11321</v>
      </c>
      <c r="BB7411" s="91" t="s">
        <v>6473</v>
      </c>
      <c r="BC7411" s="91" t="s">
        <v>8678</v>
      </c>
      <c r="BD7411" s="423" t="s">
        <v>1301</v>
      </c>
    </row>
    <row r="7412" spans="53:56" ht="15" x14ac:dyDescent="0.25">
      <c r="BA7412" s="90" t="s">
        <v>11322</v>
      </c>
      <c r="BB7412" s="90" t="s">
        <v>6473</v>
      </c>
      <c r="BC7412" s="90" t="s">
        <v>9075</v>
      </c>
      <c r="BD7412" s="423" t="s">
        <v>1301</v>
      </c>
    </row>
    <row r="7413" spans="53:56" ht="15" x14ac:dyDescent="0.25">
      <c r="BA7413" s="91" t="s">
        <v>11323</v>
      </c>
      <c r="BB7413" s="91" t="s">
        <v>6473</v>
      </c>
      <c r="BC7413" s="91" t="s">
        <v>11289</v>
      </c>
      <c r="BD7413" s="423" t="s">
        <v>1301</v>
      </c>
    </row>
    <row r="7414" spans="53:56" ht="15" x14ac:dyDescent="0.25">
      <c r="BA7414" s="91" t="s">
        <v>11324</v>
      </c>
      <c r="BB7414" s="91" t="s">
        <v>6473</v>
      </c>
      <c r="BC7414" s="91" t="s">
        <v>11289</v>
      </c>
      <c r="BD7414" s="423" t="s">
        <v>1301</v>
      </c>
    </row>
    <row r="7415" spans="53:56" ht="15" x14ac:dyDescent="0.25">
      <c r="BA7415" s="90" t="s">
        <v>11325</v>
      </c>
      <c r="BB7415" s="90" t="s">
        <v>6473</v>
      </c>
      <c r="BC7415" s="90" t="s">
        <v>8678</v>
      </c>
      <c r="BD7415" s="423" t="s">
        <v>1301</v>
      </c>
    </row>
    <row r="7416" spans="53:56" ht="15" x14ac:dyDescent="0.25">
      <c r="BA7416" s="90" t="s">
        <v>11326</v>
      </c>
      <c r="BB7416" s="90" t="s">
        <v>6473</v>
      </c>
      <c r="BC7416" s="90" t="s">
        <v>11252</v>
      </c>
      <c r="BD7416" s="423" t="s">
        <v>1301</v>
      </c>
    </row>
    <row r="7417" spans="53:56" ht="15" x14ac:dyDescent="0.25">
      <c r="BA7417" s="91" t="s">
        <v>11327</v>
      </c>
      <c r="BB7417" s="91" t="s">
        <v>6473</v>
      </c>
      <c r="BC7417" s="91" t="s">
        <v>11289</v>
      </c>
      <c r="BD7417" s="423" t="s">
        <v>1301</v>
      </c>
    </row>
    <row r="7418" spans="53:56" ht="15" x14ac:dyDescent="0.25">
      <c r="BA7418" s="90" t="s">
        <v>11328</v>
      </c>
      <c r="BB7418" s="90" t="s">
        <v>6473</v>
      </c>
      <c r="BC7418" s="90" t="s">
        <v>8678</v>
      </c>
      <c r="BD7418" s="423" t="s">
        <v>1301</v>
      </c>
    </row>
    <row r="7419" spans="53:56" ht="15" x14ac:dyDescent="0.25">
      <c r="BA7419" s="91" t="s">
        <v>11329</v>
      </c>
      <c r="BB7419" s="91" t="s">
        <v>6473</v>
      </c>
      <c r="BC7419" s="91" t="s">
        <v>8678</v>
      </c>
      <c r="BD7419" s="423" t="s">
        <v>1301</v>
      </c>
    </row>
    <row r="7420" spans="53:56" ht="15" x14ac:dyDescent="0.25">
      <c r="BA7420" s="91" t="s">
        <v>11330</v>
      </c>
      <c r="BB7420" s="91" t="s">
        <v>6473</v>
      </c>
      <c r="BC7420" s="91" t="s">
        <v>8678</v>
      </c>
      <c r="BD7420" s="423" t="s">
        <v>1301</v>
      </c>
    </row>
    <row r="7421" spans="53:56" ht="15" x14ac:dyDescent="0.25">
      <c r="BA7421" s="90" t="s">
        <v>11331</v>
      </c>
      <c r="BB7421" s="90" t="s">
        <v>6473</v>
      </c>
      <c r="BC7421" s="90" t="s">
        <v>8678</v>
      </c>
      <c r="BD7421" s="423" t="s">
        <v>1301</v>
      </c>
    </row>
    <row r="7422" spans="53:56" ht="15" x14ac:dyDescent="0.25">
      <c r="BA7422" s="91" t="s">
        <v>11332</v>
      </c>
      <c r="BB7422" s="91" t="s">
        <v>6473</v>
      </c>
      <c r="BC7422" s="91" t="s">
        <v>11252</v>
      </c>
      <c r="BD7422" s="423" t="s">
        <v>1301</v>
      </c>
    </row>
    <row r="7423" spans="53:56" ht="15" x14ac:dyDescent="0.25">
      <c r="BA7423" s="90" t="s">
        <v>11333</v>
      </c>
      <c r="BB7423" s="90" t="s">
        <v>6473</v>
      </c>
      <c r="BC7423" s="90" t="s">
        <v>11252</v>
      </c>
      <c r="BD7423" s="423" t="s">
        <v>1301</v>
      </c>
    </row>
    <row r="7424" spans="53:56" ht="15" x14ac:dyDescent="0.25">
      <c r="BA7424" s="90" t="s">
        <v>11334</v>
      </c>
      <c r="BB7424" s="90" t="s">
        <v>6473</v>
      </c>
      <c r="BC7424" s="90" t="s">
        <v>8678</v>
      </c>
      <c r="BD7424" s="423" t="s">
        <v>1301</v>
      </c>
    </row>
    <row r="7425" spans="53:56" ht="15" x14ac:dyDescent="0.25">
      <c r="BA7425" s="91" t="s">
        <v>11335</v>
      </c>
      <c r="BB7425" s="91" t="s">
        <v>6473</v>
      </c>
      <c r="BC7425" s="91" t="s">
        <v>8678</v>
      </c>
      <c r="BD7425" s="423" t="s">
        <v>1301</v>
      </c>
    </row>
    <row r="7426" spans="53:56" ht="15" x14ac:dyDescent="0.25">
      <c r="BA7426" s="90" t="s">
        <v>11336</v>
      </c>
      <c r="BB7426" s="90" t="s">
        <v>6473</v>
      </c>
      <c r="BC7426" s="90" t="s">
        <v>8678</v>
      </c>
      <c r="BD7426" s="423" t="s">
        <v>1301</v>
      </c>
    </row>
    <row r="7427" spans="53:56" ht="15" x14ac:dyDescent="0.25">
      <c r="BA7427" s="91" t="s">
        <v>11337</v>
      </c>
      <c r="BB7427" s="91" t="s">
        <v>6473</v>
      </c>
      <c r="BC7427" s="91" t="s">
        <v>8678</v>
      </c>
      <c r="BD7427" s="423" t="s">
        <v>1301</v>
      </c>
    </row>
    <row r="7428" spans="53:56" ht="15" x14ac:dyDescent="0.25">
      <c r="BA7428" s="91" t="s">
        <v>11338</v>
      </c>
      <c r="BB7428" s="91" t="s">
        <v>6473</v>
      </c>
      <c r="BC7428" s="91" t="s">
        <v>8678</v>
      </c>
      <c r="BD7428" s="423" t="s">
        <v>1301</v>
      </c>
    </row>
    <row r="7429" spans="53:56" ht="15" x14ac:dyDescent="0.25">
      <c r="BA7429" s="90" t="s">
        <v>11339</v>
      </c>
      <c r="BB7429" s="90" t="s">
        <v>6473</v>
      </c>
      <c r="BC7429" s="90" t="s">
        <v>11252</v>
      </c>
      <c r="BD7429" s="423" t="s">
        <v>1301</v>
      </c>
    </row>
    <row r="7430" spans="53:56" ht="15" x14ac:dyDescent="0.25">
      <c r="BA7430" s="91" t="s">
        <v>11340</v>
      </c>
      <c r="BB7430" s="91" t="s">
        <v>6473</v>
      </c>
      <c r="BC7430" s="91" t="s">
        <v>11295</v>
      </c>
      <c r="BD7430" s="423" t="s">
        <v>1301</v>
      </c>
    </row>
    <row r="7431" spans="53:56" ht="15" x14ac:dyDescent="0.25">
      <c r="BA7431" s="90" t="s">
        <v>11341</v>
      </c>
      <c r="BB7431" s="90" t="s">
        <v>6473</v>
      </c>
      <c r="BC7431" s="90" t="s">
        <v>9234</v>
      </c>
      <c r="BD7431" s="423" t="s">
        <v>1301</v>
      </c>
    </row>
    <row r="7432" spans="53:56" ht="15" x14ac:dyDescent="0.25">
      <c r="BA7432" s="90" t="s">
        <v>11342</v>
      </c>
      <c r="BB7432" s="90" t="s">
        <v>6473</v>
      </c>
      <c r="BC7432" s="90" t="s">
        <v>8678</v>
      </c>
      <c r="BD7432" s="423" t="s">
        <v>1301</v>
      </c>
    </row>
    <row r="7433" spans="53:56" ht="15" x14ac:dyDescent="0.25">
      <c r="BA7433" s="91" t="s">
        <v>11343</v>
      </c>
      <c r="BB7433" s="91" t="s">
        <v>6473</v>
      </c>
      <c r="BC7433" s="91" t="s">
        <v>11295</v>
      </c>
      <c r="BD7433" s="423" t="s">
        <v>1301</v>
      </c>
    </row>
    <row r="7434" spans="53:56" ht="15" x14ac:dyDescent="0.25">
      <c r="BA7434" s="90" t="s">
        <v>11344</v>
      </c>
      <c r="BB7434" s="90" t="s">
        <v>6473</v>
      </c>
      <c r="BC7434" s="90" t="s">
        <v>11289</v>
      </c>
      <c r="BD7434" s="423" t="s">
        <v>1301</v>
      </c>
    </row>
    <row r="7435" spans="53:56" ht="15" x14ac:dyDescent="0.25">
      <c r="BA7435" s="91" t="s">
        <v>11345</v>
      </c>
      <c r="BB7435" s="91" t="s">
        <v>6473</v>
      </c>
      <c r="BC7435" s="91" t="s">
        <v>8678</v>
      </c>
      <c r="BD7435" s="423" t="s">
        <v>1301</v>
      </c>
    </row>
    <row r="7436" spans="53:56" ht="15" x14ac:dyDescent="0.25">
      <c r="BA7436" s="91" t="s">
        <v>11346</v>
      </c>
      <c r="BB7436" s="91" t="s">
        <v>6473</v>
      </c>
      <c r="BC7436" s="91" t="s">
        <v>8678</v>
      </c>
      <c r="BD7436" s="423" t="s">
        <v>1301</v>
      </c>
    </row>
    <row r="7437" spans="53:56" ht="15" x14ac:dyDescent="0.25">
      <c r="BA7437" s="90" t="s">
        <v>11347</v>
      </c>
      <c r="BB7437" s="90" t="s">
        <v>6473</v>
      </c>
      <c r="BC7437" s="90" t="s">
        <v>11289</v>
      </c>
      <c r="BD7437" s="423" t="s">
        <v>1301</v>
      </c>
    </row>
    <row r="7438" spans="53:56" ht="15" x14ac:dyDescent="0.25">
      <c r="BA7438" s="91" t="s">
        <v>11348</v>
      </c>
      <c r="BB7438" s="91" t="s">
        <v>6473</v>
      </c>
      <c r="BC7438" s="91" t="s">
        <v>11289</v>
      </c>
      <c r="BD7438" s="423" t="s">
        <v>1301</v>
      </c>
    </row>
    <row r="7439" spans="53:56" ht="15" x14ac:dyDescent="0.25">
      <c r="BA7439" s="90" t="s">
        <v>11349</v>
      </c>
      <c r="BB7439" s="90" t="s">
        <v>6473</v>
      </c>
      <c r="BC7439" s="90" t="s">
        <v>11289</v>
      </c>
      <c r="BD7439" s="423" t="s">
        <v>1301</v>
      </c>
    </row>
    <row r="7440" spans="53:56" ht="15" x14ac:dyDescent="0.25">
      <c r="BA7440" s="90" t="s">
        <v>11350</v>
      </c>
      <c r="BB7440" s="90" t="s">
        <v>6473</v>
      </c>
      <c r="BC7440" s="90" t="s">
        <v>11289</v>
      </c>
      <c r="BD7440" s="423" t="s">
        <v>1301</v>
      </c>
    </row>
    <row r="7441" spans="53:56" ht="15" x14ac:dyDescent="0.25">
      <c r="BA7441" s="90" t="s">
        <v>11351</v>
      </c>
      <c r="BB7441" s="90" t="s">
        <v>6473</v>
      </c>
      <c r="BC7441" s="90" t="s">
        <v>11289</v>
      </c>
      <c r="BD7441" s="423" t="s">
        <v>1301</v>
      </c>
    </row>
    <row r="7442" spans="53:56" ht="15" x14ac:dyDescent="0.25">
      <c r="BA7442" s="91" t="s">
        <v>11352</v>
      </c>
      <c r="BB7442" s="91" t="s">
        <v>6473</v>
      </c>
      <c r="BC7442" s="91" t="s">
        <v>11289</v>
      </c>
      <c r="BD7442" s="423" t="s">
        <v>1301</v>
      </c>
    </row>
    <row r="7443" spans="53:56" ht="15" x14ac:dyDescent="0.25">
      <c r="BA7443" s="90" t="s">
        <v>11353</v>
      </c>
      <c r="BB7443" s="90" t="s">
        <v>6473</v>
      </c>
      <c r="BC7443" s="90" t="s">
        <v>11289</v>
      </c>
      <c r="BD7443" s="423" t="s">
        <v>1301</v>
      </c>
    </row>
    <row r="7444" spans="53:56" ht="15" x14ac:dyDescent="0.25">
      <c r="BA7444" s="91" t="s">
        <v>11354</v>
      </c>
      <c r="BB7444" s="91" t="s">
        <v>6473</v>
      </c>
      <c r="BC7444" s="91" t="s">
        <v>11289</v>
      </c>
      <c r="BD7444" s="423" t="s">
        <v>1301</v>
      </c>
    </row>
    <row r="7445" spans="53:56" ht="15" x14ac:dyDescent="0.25">
      <c r="BA7445" s="91" t="s">
        <v>11355</v>
      </c>
      <c r="BB7445" s="91" t="s">
        <v>6473</v>
      </c>
      <c r="BC7445" s="91" t="s">
        <v>11289</v>
      </c>
      <c r="BD7445" s="423" t="s">
        <v>1301</v>
      </c>
    </row>
    <row r="7446" spans="53:56" ht="15" x14ac:dyDescent="0.25">
      <c r="BA7446" s="91" t="s">
        <v>11356</v>
      </c>
      <c r="BB7446" s="91" t="s">
        <v>6473</v>
      </c>
      <c r="BC7446" s="91" t="s">
        <v>11289</v>
      </c>
      <c r="BD7446" s="423" t="s">
        <v>1301</v>
      </c>
    </row>
    <row r="7447" spans="53:56" ht="15" x14ac:dyDescent="0.25">
      <c r="BA7447" s="91" t="s">
        <v>11357</v>
      </c>
      <c r="BB7447" s="91" t="s">
        <v>6473</v>
      </c>
      <c r="BC7447" s="91" t="s">
        <v>11289</v>
      </c>
      <c r="BD7447" s="423" t="s">
        <v>1301</v>
      </c>
    </row>
    <row r="7448" spans="53:56" ht="15" x14ac:dyDescent="0.25">
      <c r="BA7448" s="90" t="s">
        <v>11358</v>
      </c>
      <c r="BB7448" s="90" t="s">
        <v>6473</v>
      </c>
      <c r="BC7448" s="90" t="s">
        <v>11289</v>
      </c>
      <c r="BD7448" s="423" t="s">
        <v>1301</v>
      </c>
    </row>
    <row r="7449" spans="53:56" ht="15" x14ac:dyDescent="0.25">
      <c r="BA7449" s="91" t="s">
        <v>11359</v>
      </c>
      <c r="BB7449" s="91" t="s">
        <v>6473</v>
      </c>
      <c r="BC7449" s="91" t="s">
        <v>11289</v>
      </c>
      <c r="BD7449" s="423" t="s">
        <v>1301</v>
      </c>
    </row>
    <row r="7450" spans="53:56" ht="15" x14ac:dyDescent="0.25">
      <c r="BA7450" s="90" t="s">
        <v>11360</v>
      </c>
      <c r="BB7450" s="90" t="s">
        <v>6473</v>
      </c>
      <c r="BC7450" s="90" t="s">
        <v>11289</v>
      </c>
      <c r="BD7450" s="423" t="s">
        <v>1301</v>
      </c>
    </row>
    <row r="7451" spans="53:56" ht="15" x14ac:dyDescent="0.25">
      <c r="BA7451" s="90" t="s">
        <v>11361</v>
      </c>
      <c r="BB7451" s="90" t="s">
        <v>6473</v>
      </c>
      <c r="BC7451" s="90" t="s">
        <v>11289</v>
      </c>
      <c r="BD7451" s="423" t="s">
        <v>1301</v>
      </c>
    </row>
    <row r="7452" spans="53:56" ht="15" x14ac:dyDescent="0.25">
      <c r="BA7452" s="91" t="s">
        <v>11362</v>
      </c>
      <c r="BB7452" s="91" t="s">
        <v>6473</v>
      </c>
      <c r="BC7452" s="91" t="s">
        <v>11289</v>
      </c>
      <c r="BD7452" s="423" t="s">
        <v>1301</v>
      </c>
    </row>
    <row r="7453" spans="53:56" ht="15" x14ac:dyDescent="0.25">
      <c r="BA7453" s="90" t="s">
        <v>11363</v>
      </c>
      <c r="BB7453" s="90" t="s">
        <v>6473</v>
      </c>
      <c r="BC7453" s="90" t="s">
        <v>11289</v>
      </c>
      <c r="BD7453" s="423" t="s">
        <v>1301</v>
      </c>
    </row>
    <row r="7454" spans="53:56" ht="15" x14ac:dyDescent="0.25">
      <c r="BA7454" s="91" t="s">
        <v>11364</v>
      </c>
      <c r="BB7454" s="91" t="s">
        <v>6473</v>
      </c>
      <c r="BC7454" s="91" t="s">
        <v>11289</v>
      </c>
      <c r="BD7454" s="423" t="s">
        <v>1301</v>
      </c>
    </row>
    <row r="7455" spans="53:56" ht="15" x14ac:dyDescent="0.25">
      <c r="BA7455" s="91" t="s">
        <v>11365</v>
      </c>
      <c r="BB7455" s="91" t="s">
        <v>6473</v>
      </c>
      <c r="BC7455" s="91" t="s">
        <v>11289</v>
      </c>
      <c r="BD7455" s="423" t="s">
        <v>1301</v>
      </c>
    </row>
    <row r="7456" spans="53:56" ht="15" x14ac:dyDescent="0.25">
      <c r="BA7456" s="90" t="s">
        <v>11366</v>
      </c>
      <c r="BB7456" s="90" t="s">
        <v>6473</v>
      </c>
      <c r="BC7456" s="90" t="s">
        <v>11206</v>
      </c>
      <c r="BD7456" s="423" t="s">
        <v>1301</v>
      </c>
    </row>
    <row r="7457" spans="53:56" ht="15" x14ac:dyDescent="0.25">
      <c r="BA7457" s="91" t="s">
        <v>11367</v>
      </c>
      <c r="BB7457" s="91" t="s">
        <v>6473</v>
      </c>
      <c r="BC7457" s="91" t="s">
        <v>11206</v>
      </c>
      <c r="BD7457" s="423" t="s">
        <v>1301</v>
      </c>
    </row>
    <row r="7458" spans="53:56" ht="15" x14ac:dyDescent="0.25">
      <c r="BA7458" s="90" t="s">
        <v>11368</v>
      </c>
      <c r="BB7458" s="90" t="s">
        <v>6473</v>
      </c>
      <c r="BC7458" s="90" t="s">
        <v>7871</v>
      </c>
      <c r="BD7458" s="423" t="s">
        <v>1301</v>
      </c>
    </row>
    <row r="7459" spans="53:56" ht="15" x14ac:dyDescent="0.25">
      <c r="BA7459" s="91" t="s">
        <v>11369</v>
      </c>
      <c r="BB7459" s="91" t="s">
        <v>6473</v>
      </c>
      <c r="BC7459" s="91" t="s">
        <v>9234</v>
      </c>
      <c r="BD7459" s="423" t="s">
        <v>1301</v>
      </c>
    </row>
    <row r="7460" spans="53:56" ht="15" x14ac:dyDescent="0.25">
      <c r="BA7460" s="90" t="s">
        <v>11370</v>
      </c>
      <c r="BB7460" s="90" t="s">
        <v>6473</v>
      </c>
      <c r="BC7460" s="90" t="s">
        <v>11206</v>
      </c>
      <c r="BD7460" s="423" t="s">
        <v>1301</v>
      </c>
    </row>
    <row r="7461" spans="53:56" ht="15" x14ac:dyDescent="0.25">
      <c r="BA7461" s="90" t="s">
        <v>11371</v>
      </c>
      <c r="BB7461" s="90" t="s">
        <v>6473</v>
      </c>
      <c r="BC7461" s="90" t="s">
        <v>11206</v>
      </c>
      <c r="BD7461" s="423" t="s">
        <v>1301</v>
      </c>
    </row>
    <row r="7462" spans="53:56" ht="15" x14ac:dyDescent="0.25">
      <c r="BA7462" s="91" t="s">
        <v>11372</v>
      </c>
      <c r="BB7462" s="91" t="s">
        <v>6473</v>
      </c>
      <c r="BC7462" s="91" t="s">
        <v>3501</v>
      </c>
      <c r="BD7462" s="423" t="s">
        <v>1301</v>
      </c>
    </row>
    <row r="7463" spans="53:56" ht="15" x14ac:dyDescent="0.25">
      <c r="BA7463" s="90" t="s">
        <v>11373</v>
      </c>
      <c r="BB7463" s="90" t="s">
        <v>6473</v>
      </c>
      <c r="BC7463" s="90" t="s">
        <v>9075</v>
      </c>
      <c r="BD7463" s="423" t="s">
        <v>1301</v>
      </c>
    </row>
    <row r="7464" spans="53:56" ht="15" x14ac:dyDescent="0.25">
      <c r="BA7464" s="91" t="s">
        <v>11374</v>
      </c>
      <c r="BB7464" s="91" t="s">
        <v>6473</v>
      </c>
      <c r="BC7464" s="91" t="s">
        <v>3501</v>
      </c>
      <c r="BD7464" s="423" t="s">
        <v>1301</v>
      </c>
    </row>
    <row r="7465" spans="53:56" ht="15" x14ac:dyDescent="0.25">
      <c r="BA7465" s="91" t="s">
        <v>11375</v>
      </c>
      <c r="BB7465" s="91" t="s">
        <v>6473</v>
      </c>
      <c r="BC7465" s="91" t="s">
        <v>11206</v>
      </c>
      <c r="BD7465" s="423" t="s">
        <v>1301</v>
      </c>
    </row>
    <row r="7466" spans="53:56" ht="15" x14ac:dyDescent="0.25">
      <c r="BA7466" s="90" t="s">
        <v>11376</v>
      </c>
      <c r="BB7466" s="90" t="s">
        <v>6473</v>
      </c>
      <c r="BC7466" s="90" t="s">
        <v>11206</v>
      </c>
      <c r="BD7466" s="423" t="s">
        <v>1301</v>
      </c>
    </row>
    <row r="7467" spans="53:56" ht="15" x14ac:dyDescent="0.25">
      <c r="BA7467" s="91" t="s">
        <v>11377</v>
      </c>
      <c r="BB7467" s="91" t="s">
        <v>6473</v>
      </c>
      <c r="BC7467" s="91" t="s">
        <v>3501</v>
      </c>
      <c r="BD7467" s="423" t="s">
        <v>1301</v>
      </c>
    </row>
    <row r="7468" spans="53:56" ht="15" x14ac:dyDescent="0.25">
      <c r="BA7468" s="90" t="s">
        <v>11378</v>
      </c>
      <c r="BB7468" s="90" t="s">
        <v>6473</v>
      </c>
      <c r="BC7468" s="90" t="s">
        <v>11206</v>
      </c>
      <c r="BD7468" s="423" t="s">
        <v>1301</v>
      </c>
    </row>
    <row r="7469" spans="53:56" ht="15" x14ac:dyDescent="0.25">
      <c r="BA7469" s="91" t="s">
        <v>11379</v>
      </c>
      <c r="BB7469" s="91" t="s">
        <v>6473</v>
      </c>
      <c r="BC7469" s="91" t="s">
        <v>11206</v>
      </c>
      <c r="BD7469" s="423" t="s">
        <v>1301</v>
      </c>
    </row>
    <row r="7470" spans="53:56" ht="15" x14ac:dyDescent="0.25">
      <c r="BA7470" s="90" t="s">
        <v>11380</v>
      </c>
      <c r="BB7470" s="90" t="s">
        <v>6473</v>
      </c>
      <c r="BC7470" s="90" t="s">
        <v>9075</v>
      </c>
      <c r="BD7470" s="423" t="s">
        <v>1301</v>
      </c>
    </row>
    <row r="7471" spans="53:56" ht="15" x14ac:dyDescent="0.25">
      <c r="BA7471" s="91" t="s">
        <v>11381</v>
      </c>
      <c r="BB7471" s="91" t="s">
        <v>6473</v>
      </c>
      <c r="BC7471" s="91" t="s">
        <v>11128</v>
      </c>
      <c r="BD7471" s="423" t="s">
        <v>1301</v>
      </c>
    </row>
    <row r="7472" spans="53:56" ht="15" x14ac:dyDescent="0.25">
      <c r="BA7472" s="90" t="s">
        <v>11382</v>
      </c>
      <c r="BB7472" s="90" t="s">
        <v>6473</v>
      </c>
      <c r="BC7472" s="90" t="s">
        <v>9075</v>
      </c>
      <c r="BD7472" s="423" t="s">
        <v>1301</v>
      </c>
    </row>
    <row r="7473" spans="53:56" ht="15" x14ac:dyDescent="0.25">
      <c r="BA7473" s="91" t="s">
        <v>11383</v>
      </c>
      <c r="BB7473" s="91" t="s">
        <v>6473</v>
      </c>
      <c r="BC7473" s="91" t="s">
        <v>3501</v>
      </c>
      <c r="BD7473" s="423" t="s">
        <v>1301</v>
      </c>
    </row>
    <row r="7474" spans="53:56" ht="15" x14ac:dyDescent="0.25">
      <c r="BA7474" s="90" t="s">
        <v>11384</v>
      </c>
      <c r="BB7474" s="90" t="s">
        <v>6473</v>
      </c>
      <c r="BC7474" s="90" t="s">
        <v>11206</v>
      </c>
      <c r="BD7474" s="423" t="s">
        <v>1301</v>
      </c>
    </row>
    <row r="7475" spans="53:56" ht="15" x14ac:dyDescent="0.25">
      <c r="BA7475" s="91" t="s">
        <v>11385</v>
      </c>
      <c r="BB7475" s="91" t="s">
        <v>6473</v>
      </c>
      <c r="BC7475" s="91" t="s">
        <v>3501</v>
      </c>
      <c r="BD7475" s="423" t="s">
        <v>1301</v>
      </c>
    </row>
    <row r="7476" spans="53:56" ht="15" x14ac:dyDescent="0.25">
      <c r="BA7476" s="90" t="s">
        <v>11386</v>
      </c>
      <c r="BB7476" s="90" t="s">
        <v>6473</v>
      </c>
      <c r="BC7476" s="90" t="s">
        <v>9075</v>
      </c>
      <c r="BD7476" s="423" t="s">
        <v>1301</v>
      </c>
    </row>
    <row r="7477" spans="53:56" ht="15" x14ac:dyDescent="0.25">
      <c r="BA7477" s="91" t="s">
        <v>11387</v>
      </c>
      <c r="BB7477" s="91" t="s">
        <v>6473</v>
      </c>
      <c r="BC7477" s="91" t="s">
        <v>9075</v>
      </c>
      <c r="BD7477" s="423" t="s">
        <v>1301</v>
      </c>
    </row>
    <row r="7478" spans="53:56" ht="15" x14ac:dyDescent="0.25">
      <c r="BA7478" s="90" t="s">
        <v>11388</v>
      </c>
      <c r="BB7478" s="90" t="s">
        <v>6473</v>
      </c>
      <c r="BC7478" s="90" t="s">
        <v>7871</v>
      </c>
      <c r="BD7478" s="423" t="s">
        <v>1301</v>
      </c>
    </row>
    <row r="7479" spans="53:56" ht="15" x14ac:dyDescent="0.25">
      <c r="BA7479" s="91" t="s">
        <v>11389</v>
      </c>
      <c r="BB7479" s="91" t="s">
        <v>6473</v>
      </c>
      <c r="BC7479" s="91" t="s">
        <v>3501</v>
      </c>
      <c r="BD7479" s="423" t="s">
        <v>1301</v>
      </c>
    </row>
    <row r="7480" spans="53:56" ht="15" x14ac:dyDescent="0.25">
      <c r="BA7480" s="90" t="s">
        <v>11390</v>
      </c>
      <c r="BB7480" s="90" t="s">
        <v>6473</v>
      </c>
      <c r="BC7480" s="90" t="s">
        <v>11206</v>
      </c>
      <c r="BD7480" s="423" t="s">
        <v>1301</v>
      </c>
    </row>
    <row r="7481" spans="53:56" ht="15" x14ac:dyDescent="0.25">
      <c r="BA7481" s="91" t="s">
        <v>11391</v>
      </c>
      <c r="BB7481" s="91" t="s">
        <v>6473</v>
      </c>
      <c r="BC7481" s="91" t="s">
        <v>11206</v>
      </c>
      <c r="BD7481" s="423" t="s">
        <v>1301</v>
      </c>
    </row>
    <row r="7482" spans="53:56" ht="15" x14ac:dyDescent="0.25">
      <c r="BA7482" s="90" t="s">
        <v>11392</v>
      </c>
      <c r="BB7482" s="90" t="s">
        <v>6473</v>
      </c>
      <c r="BC7482" s="90" t="s">
        <v>9075</v>
      </c>
      <c r="BD7482" s="423" t="s">
        <v>1301</v>
      </c>
    </row>
    <row r="7483" spans="53:56" ht="15" x14ac:dyDescent="0.25">
      <c r="BA7483" s="91" t="s">
        <v>11393</v>
      </c>
      <c r="BB7483" s="91" t="s">
        <v>6473</v>
      </c>
      <c r="BC7483" s="91" t="s">
        <v>11206</v>
      </c>
      <c r="BD7483" s="423" t="s">
        <v>1301</v>
      </c>
    </row>
    <row r="7484" spans="53:56" ht="15" x14ac:dyDescent="0.25">
      <c r="BA7484" s="90" t="s">
        <v>11394</v>
      </c>
      <c r="BB7484" s="90" t="s">
        <v>6473</v>
      </c>
      <c r="BC7484" s="90" t="s">
        <v>11206</v>
      </c>
      <c r="BD7484" s="423" t="s">
        <v>1301</v>
      </c>
    </row>
    <row r="7485" spans="53:56" ht="15" x14ac:dyDescent="0.25">
      <c r="BA7485" s="91" t="s">
        <v>11395</v>
      </c>
      <c r="BB7485" s="91" t="s">
        <v>6473</v>
      </c>
      <c r="BC7485" s="91" t="s">
        <v>11206</v>
      </c>
      <c r="BD7485" s="423" t="s">
        <v>1301</v>
      </c>
    </row>
    <row r="7486" spans="53:56" ht="15" x14ac:dyDescent="0.25">
      <c r="BA7486" s="90" t="s">
        <v>11396</v>
      </c>
      <c r="BB7486" s="90" t="s">
        <v>6473</v>
      </c>
      <c r="BC7486" s="90" t="s">
        <v>11206</v>
      </c>
      <c r="BD7486" s="423" t="s">
        <v>1301</v>
      </c>
    </row>
    <row r="7487" spans="53:56" ht="15" x14ac:dyDescent="0.25">
      <c r="BA7487" s="90" t="s">
        <v>11397</v>
      </c>
      <c r="BB7487" s="90" t="s">
        <v>6473</v>
      </c>
      <c r="BC7487" s="90" t="s">
        <v>11206</v>
      </c>
      <c r="BD7487" s="423" t="s">
        <v>1301</v>
      </c>
    </row>
    <row r="7488" spans="53:56" ht="15" x14ac:dyDescent="0.25">
      <c r="BA7488" s="90" t="s">
        <v>11398</v>
      </c>
      <c r="BB7488" s="90" t="s">
        <v>6473</v>
      </c>
      <c r="BC7488" s="90" t="s">
        <v>11206</v>
      </c>
      <c r="BD7488" s="423" t="s">
        <v>1301</v>
      </c>
    </row>
    <row r="7489" spans="53:56" ht="15" x14ac:dyDescent="0.25">
      <c r="BA7489" s="91" t="s">
        <v>11399</v>
      </c>
      <c r="BB7489" s="91" t="s">
        <v>6473</v>
      </c>
      <c r="BC7489" s="91" t="s">
        <v>11206</v>
      </c>
      <c r="BD7489" s="423" t="s">
        <v>1301</v>
      </c>
    </row>
    <row r="7490" spans="53:56" ht="15" x14ac:dyDescent="0.25">
      <c r="BA7490" s="90" t="s">
        <v>11400</v>
      </c>
      <c r="BB7490" s="90" t="s">
        <v>6473</v>
      </c>
      <c r="BC7490" s="90" t="s">
        <v>11289</v>
      </c>
      <c r="BD7490" s="423" t="s">
        <v>1301</v>
      </c>
    </row>
    <row r="7491" spans="53:56" ht="15" x14ac:dyDescent="0.25">
      <c r="BA7491" s="91" t="s">
        <v>11401</v>
      </c>
      <c r="BB7491" s="91" t="s">
        <v>6473</v>
      </c>
      <c r="BC7491" s="91" t="s">
        <v>11206</v>
      </c>
      <c r="BD7491" s="423" t="s">
        <v>1301</v>
      </c>
    </row>
    <row r="7492" spans="53:56" ht="15" x14ac:dyDescent="0.25">
      <c r="BA7492" s="90" t="s">
        <v>11402</v>
      </c>
      <c r="BB7492" s="90" t="s">
        <v>6473</v>
      </c>
      <c r="BC7492" s="90" t="s">
        <v>11206</v>
      </c>
      <c r="BD7492" s="423" t="s">
        <v>1301</v>
      </c>
    </row>
    <row r="7493" spans="53:56" ht="15" x14ac:dyDescent="0.25">
      <c r="BA7493" s="91" t="s">
        <v>11403</v>
      </c>
      <c r="BB7493" s="91" t="s">
        <v>6473</v>
      </c>
      <c r="BC7493" s="91" t="s">
        <v>11206</v>
      </c>
      <c r="BD7493" s="423" t="s">
        <v>1301</v>
      </c>
    </row>
    <row r="7494" spans="53:56" ht="15" x14ac:dyDescent="0.25">
      <c r="BA7494" s="90" t="s">
        <v>11404</v>
      </c>
      <c r="BB7494" s="90" t="s">
        <v>6473</v>
      </c>
      <c r="BC7494" s="90" t="s">
        <v>9075</v>
      </c>
      <c r="BD7494" s="423" t="s">
        <v>1301</v>
      </c>
    </row>
    <row r="7495" spans="53:56" ht="15" x14ac:dyDescent="0.25">
      <c r="BA7495" s="91" t="s">
        <v>11405</v>
      </c>
      <c r="BB7495" s="91" t="s">
        <v>6473</v>
      </c>
      <c r="BC7495" s="91" t="s">
        <v>11206</v>
      </c>
      <c r="BD7495" s="423" t="s">
        <v>1301</v>
      </c>
    </row>
    <row r="7496" spans="53:56" ht="15" x14ac:dyDescent="0.25">
      <c r="BA7496" s="90" t="s">
        <v>11406</v>
      </c>
      <c r="BB7496" s="90" t="s">
        <v>6473</v>
      </c>
      <c r="BC7496" s="90" t="s">
        <v>11206</v>
      </c>
      <c r="BD7496" s="423" t="s">
        <v>1301</v>
      </c>
    </row>
    <row r="7497" spans="53:56" ht="15" x14ac:dyDescent="0.25">
      <c r="BA7497" s="91" t="s">
        <v>11407</v>
      </c>
      <c r="BB7497" s="91" t="s">
        <v>6473</v>
      </c>
      <c r="BC7497" s="91" t="s">
        <v>11206</v>
      </c>
      <c r="BD7497" s="423" t="s">
        <v>1301</v>
      </c>
    </row>
    <row r="7498" spans="53:56" ht="15" x14ac:dyDescent="0.25">
      <c r="BA7498" s="90" t="s">
        <v>11408</v>
      </c>
      <c r="BB7498" s="90" t="s">
        <v>6473</v>
      </c>
      <c r="BC7498" s="90" t="s">
        <v>11206</v>
      </c>
      <c r="BD7498" s="423" t="s">
        <v>1301</v>
      </c>
    </row>
    <row r="7499" spans="53:56" ht="15" x14ac:dyDescent="0.25">
      <c r="BA7499" s="91" t="s">
        <v>11409</v>
      </c>
      <c r="BB7499" s="91" t="s">
        <v>6473</v>
      </c>
      <c r="BC7499" s="91" t="s">
        <v>11206</v>
      </c>
      <c r="BD7499" s="423" t="s">
        <v>1301</v>
      </c>
    </row>
    <row r="7500" spans="53:56" ht="15" x14ac:dyDescent="0.25">
      <c r="BA7500" s="90" t="s">
        <v>11410</v>
      </c>
      <c r="BB7500" s="90" t="s">
        <v>6473</v>
      </c>
      <c r="BC7500" s="90" t="s">
        <v>11206</v>
      </c>
      <c r="BD7500" s="423" t="s">
        <v>1301</v>
      </c>
    </row>
    <row r="7501" spans="53:56" ht="15" x14ac:dyDescent="0.25">
      <c r="BA7501" s="91" t="s">
        <v>11411</v>
      </c>
      <c r="BB7501" s="91" t="s">
        <v>6473</v>
      </c>
      <c r="BC7501" s="91" t="s">
        <v>11206</v>
      </c>
      <c r="BD7501" s="423" t="s">
        <v>1301</v>
      </c>
    </row>
    <row r="7502" spans="53:56" ht="15" x14ac:dyDescent="0.25">
      <c r="BA7502" s="90" t="s">
        <v>11412</v>
      </c>
      <c r="BB7502" s="90" t="s">
        <v>6473</v>
      </c>
      <c r="BC7502" s="90" t="s">
        <v>11206</v>
      </c>
      <c r="BD7502" s="423" t="s">
        <v>1301</v>
      </c>
    </row>
    <row r="7503" spans="53:56" ht="15" x14ac:dyDescent="0.25">
      <c r="BA7503" s="91" t="s">
        <v>11413</v>
      </c>
      <c r="BB7503" s="91" t="s">
        <v>6473</v>
      </c>
      <c r="BC7503" s="91" t="s">
        <v>11206</v>
      </c>
      <c r="BD7503" s="423" t="s">
        <v>1301</v>
      </c>
    </row>
    <row r="7504" spans="53:56" ht="15" x14ac:dyDescent="0.25">
      <c r="BA7504" s="90" t="s">
        <v>11414</v>
      </c>
      <c r="BB7504" s="90" t="s">
        <v>6473</v>
      </c>
      <c r="BC7504" s="90" t="s">
        <v>11206</v>
      </c>
      <c r="BD7504" s="423" t="s">
        <v>1301</v>
      </c>
    </row>
    <row r="7505" spans="53:56" ht="15" x14ac:dyDescent="0.25">
      <c r="BA7505" s="91" t="s">
        <v>11415</v>
      </c>
      <c r="BB7505" s="91" t="s">
        <v>6473</v>
      </c>
      <c r="BC7505" s="91" t="s">
        <v>11206</v>
      </c>
      <c r="BD7505" s="423" t="s">
        <v>1301</v>
      </c>
    </row>
    <row r="7506" spans="53:56" ht="15" x14ac:dyDescent="0.25">
      <c r="BA7506" s="90" t="s">
        <v>11416</v>
      </c>
      <c r="BB7506" s="90" t="s">
        <v>6473</v>
      </c>
      <c r="BC7506" s="90" t="s">
        <v>11206</v>
      </c>
      <c r="BD7506" s="423" t="s">
        <v>1301</v>
      </c>
    </row>
    <row r="7507" spans="53:56" ht="15" x14ac:dyDescent="0.25">
      <c r="BA7507" s="91" t="s">
        <v>11417</v>
      </c>
      <c r="BB7507" s="91" t="s">
        <v>6473</v>
      </c>
      <c r="BC7507" s="91" t="s">
        <v>11206</v>
      </c>
      <c r="BD7507" s="423" t="s">
        <v>1301</v>
      </c>
    </row>
    <row r="7508" spans="53:56" ht="15" x14ac:dyDescent="0.25">
      <c r="BA7508" s="90" t="s">
        <v>11418</v>
      </c>
      <c r="BB7508" s="90" t="s">
        <v>6473</v>
      </c>
      <c r="BC7508" s="90" t="s">
        <v>11206</v>
      </c>
      <c r="BD7508" s="423" t="s">
        <v>1301</v>
      </c>
    </row>
    <row r="7509" spans="53:56" ht="15" x14ac:dyDescent="0.25">
      <c r="BA7509" s="91" t="s">
        <v>11419</v>
      </c>
      <c r="BB7509" s="91" t="s">
        <v>6473</v>
      </c>
      <c r="BC7509" s="91" t="s">
        <v>11206</v>
      </c>
      <c r="BD7509" s="423" t="s">
        <v>1301</v>
      </c>
    </row>
    <row r="7510" spans="53:56" ht="15" x14ac:dyDescent="0.25">
      <c r="BA7510" s="90" t="s">
        <v>11420</v>
      </c>
      <c r="BB7510" s="90" t="s">
        <v>6473</v>
      </c>
      <c r="BC7510" s="90" t="s">
        <v>11206</v>
      </c>
      <c r="BD7510" s="423" t="s">
        <v>1301</v>
      </c>
    </row>
    <row r="7511" spans="53:56" ht="15" x14ac:dyDescent="0.25">
      <c r="BA7511" s="91" t="s">
        <v>11421</v>
      </c>
      <c r="BB7511" s="91" t="s">
        <v>6473</v>
      </c>
      <c r="BC7511" s="91" t="s">
        <v>11206</v>
      </c>
      <c r="BD7511" s="423" t="s">
        <v>1301</v>
      </c>
    </row>
    <row r="7512" spans="53:56" ht="15" x14ac:dyDescent="0.25">
      <c r="BA7512" s="90" t="s">
        <v>11422</v>
      </c>
      <c r="BB7512" s="90" t="s">
        <v>6473</v>
      </c>
      <c r="BC7512" s="90" t="s">
        <v>11206</v>
      </c>
      <c r="BD7512" s="423" t="s">
        <v>1301</v>
      </c>
    </row>
    <row r="7513" spans="53:56" ht="15" x14ac:dyDescent="0.25">
      <c r="BA7513" s="91" t="s">
        <v>11423</v>
      </c>
      <c r="BB7513" s="91" t="s">
        <v>6473</v>
      </c>
      <c r="BC7513" s="91" t="s">
        <v>11206</v>
      </c>
      <c r="BD7513" s="423" t="s">
        <v>1301</v>
      </c>
    </row>
    <row r="7514" spans="53:56" ht="15" x14ac:dyDescent="0.25">
      <c r="BA7514" s="90" t="s">
        <v>11424</v>
      </c>
      <c r="BB7514" s="90" t="s">
        <v>6473</v>
      </c>
      <c r="BC7514" s="90" t="s">
        <v>11206</v>
      </c>
      <c r="BD7514" s="423" t="s">
        <v>1301</v>
      </c>
    </row>
    <row r="7515" spans="53:56" ht="15" x14ac:dyDescent="0.25">
      <c r="BA7515" s="91" t="s">
        <v>11425</v>
      </c>
      <c r="BB7515" s="91" t="s">
        <v>6473</v>
      </c>
      <c r="BC7515" s="91" t="s">
        <v>11206</v>
      </c>
      <c r="BD7515" s="423" t="s">
        <v>1301</v>
      </c>
    </row>
    <row r="7516" spans="53:56" ht="15" x14ac:dyDescent="0.25">
      <c r="BA7516" s="90" t="s">
        <v>11426</v>
      </c>
      <c r="BB7516" s="90" t="s">
        <v>6473</v>
      </c>
      <c r="BC7516" s="90" t="s">
        <v>11206</v>
      </c>
      <c r="BD7516" s="423" t="s">
        <v>1301</v>
      </c>
    </row>
    <row r="7517" spans="53:56" ht="15" x14ac:dyDescent="0.25">
      <c r="BA7517" s="91" t="s">
        <v>11427</v>
      </c>
      <c r="BB7517" s="91" t="s">
        <v>6473</v>
      </c>
      <c r="BC7517" s="91" t="s">
        <v>11206</v>
      </c>
      <c r="BD7517" s="423" t="s">
        <v>1301</v>
      </c>
    </row>
    <row r="7518" spans="53:56" ht="15" x14ac:dyDescent="0.25">
      <c r="BA7518" s="90" t="s">
        <v>11428</v>
      </c>
      <c r="BB7518" s="90" t="s">
        <v>6473</v>
      </c>
      <c r="BC7518" s="90" t="s">
        <v>11206</v>
      </c>
      <c r="BD7518" s="423" t="s">
        <v>1301</v>
      </c>
    </row>
    <row r="7519" spans="53:56" ht="15" x14ac:dyDescent="0.25">
      <c r="BA7519" s="91" t="s">
        <v>11429</v>
      </c>
      <c r="BB7519" s="91" t="s">
        <v>6473</v>
      </c>
      <c r="BC7519" s="91" t="s">
        <v>11206</v>
      </c>
      <c r="BD7519" s="423" t="s">
        <v>1301</v>
      </c>
    </row>
    <row r="7520" spans="53:56" ht="15" x14ac:dyDescent="0.25">
      <c r="BA7520" s="90" t="s">
        <v>11430</v>
      </c>
      <c r="BB7520" s="90" t="s">
        <v>6473</v>
      </c>
      <c r="BC7520" s="90" t="s">
        <v>11206</v>
      </c>
      <c r="BD7520" s="423" t="s">
        <v>1301</v>
      </c>
    </row>
    <row r="7521" spans="53:56" ht="15" x14ac:dyDescent="0.25">
      <c r="BA7521" s="91" t="s">
        <v>11431</v>
      </c>
      <c r="BB7521" s="91" t="s">
        <v>6473</v>
      </c>
      <c r="BC7521" s="91" t="s">
        <v>11295</v>
      </c>
      <c r="BD7521" s="423" t="s">
        <v>1301</v>
      </c>
    </row>
    <row r="7522" spans="53:56" ht="15" x14ac:dyDescent="0.25">
      <c r="BA7522" s="90" t="s">
        <v>11432</v>
      </c>
      <c r="BB7522" s="90" t="s">
        <v>6473</v>
      </c>
      <c r="BC7522" s="90" t="s">
        <v>10590</v>
      </c>
      <c r="BD7522" s="423" t="s">
        <v>1301</v>
      </c>
    </row>
    <row r="7523" spans="53:56" ht="15" x14ac:dyDescent="0.25">
      <c r="BA7523" s="91" t="s">
        <v>11433</v>
      </c>
      <c r="BB7523" s="91" t="s">
        <v>6473</v>
      </c>
      <c r="BC7523" s="91" t="s">
        <v>11295</v>
      </c>
      <c r="BD7523" s="423" t="s">
        <v>1301</v>
      </c>
    </row>
    <row r="7524" spans="53:56" ht="15" x14ac:dyDescent="0.25">
      <c r="BA7524" s="91" t="s">
        <v>11434</v>
      </c>
      <c r="BB7524" s="91" t="s">
        <v>6473</v>
      </c>
      <c r="BC7524" s="91" t="s">
        <v>11295</v>
      </c>
      <c r="BD7524" s="423" t="s">
        <v>1301</v>
      </c>
    </row>
    <row r="7525" spans="53:56" ht="15" x14ac:dyDescent="0.25">
      <c r="BA7525" s="90" t="s">
        <v>11435</v>
      </c>
      <c r="BB7525" s="90" t="s">
        <v>6473</v>
      </c>
      <c r="BC7525" s="90" t="s">
        <v>10590</v>
      </c>
      <c r="BD7525" s="423" t="s">
        <v>1301</v>
      </c>
    </row>
    <row r="7526" spans="53:56" ht="15" x14ac:dyDescent="0.25">
      <c r="BA7526" s="91" t="s">
        <v>11436</v>
      </c>
      <c r="BB7526" s="91" t="s">
        <v>6473</v>
      </c>
      <c r="BC7526" s="91" t="s">
        <v>10590</v>
      </c>
      <c r="BD7526" s="423" t="s">
        <v>1301</v>
      </c>
    </row>
    <row r="7527" spans="53:56" ht="15" x14ac:dyDescent="0.25">
      <c r="BA7527" s="90" t="s">
        <v>11437</v>
      </c>
      <c r="BB7527" s="90" t="s">
        <v>6473</v>
      </c>
      <c r="BC7527" s="90" t="s">
        <v>11295</v>
      </c>
      <c r="BD7527" s="423" t="s">
        <v>1301</v>
      </c>
    </row>
    <row r="7528" spans="53:56" ht="15" x14ac:dyDescent="0.25">
      <c r="BA7528" s="91" t="s">
        <v>11438</v>
      </c>
      <c r="BB7528" s="91" t="s">
        <v>6473</v>
      </c>
      <c r="BC7528" s="91" t="s">
        <v>10590</v>
      </c>
      <c r="BD7528" s="423" t="s">
        <v>1301</v>
      </c>
    </row>
    <row r="7529" spans="53:56" ht="15" x14ac:dyDescent="0.25">
      <c r="BA7529" s="90" t="s">
        <v>11439</v>
      </c>
      <c r="BB7529" s="90" t="s">
        <v>6473</v>
      </c>
      <c r="BC7529" s="90" t="s">
        <v>11295</v>
      </c>
      <c r="BD7529" s="423" t="s">
        <v>1301</v>
      </c>
    </row>
    <row r="7530" spans="53:56" ht="15" x14ac:dyDescent="0.25">
      <c r="BA7530" s="91" t="s">
        <v>11440</v>
      </c>
      <c r="BB7530" s="91" t="s">
        <v>6473</v>
      </c>
      <c r="BC7530" s="91" t="s">
        <v>11295</v>
      </c>
      <c r="BD7530" s="423" t="s">
        <v>1301</v>
      </c>
    </row>
    <row r="7531" spans="53:56" ht="15" x14ac:dyDescent="0.25">
      <c r="BA7531" s="90" t="s">
        <v>11441</v>
      </c>
      <c r="BB7531" s="90" t="s">
        <v>6473</v>
      </c>
      <c r="BC7531" s="90" t="s">
        <v>11295</v>
      </c>
      <c r="BD7531" s="423" t="s">
        <v>1301</v>
      </c>
    </row>
    <row r="7532" spans="53:56" ht="15" x14ac:dyDescent="0.25">
      <c r="BA7532" s="91" t="s">
        <v>11442</v>
      </c>
      <c r="BB7532" s="91" t="s">
        <v>6473</v>
      </c>
      <c r="BC7532" s="91" t="s">
        <v>11295</v>
      </c>
      <c r="BD7532" s="423" t="s">
        <v>1301</v>
      </c>
    </row>
    <row r="7533" spans="53:56" ht="15" x14ac:dyDescent="0.25">
      <c r="BA7533" s="90" t="s">
        <v>11443</v>
      </c>
      <c r="BB7533" s="90" t="s">
        <v>6473</v>
      </c>
      <c r="BC7533" s="90" t="s">
        <v>11295</v>
      </c>
      <c r="BD7533" s="423" t="s">
        <v>1301</v>
      </c>
    </row>
    <row r="7534" spans="53:56" ht="15" x14ac:dyDescent="0.25">
      <c r="BA7534" s="91" t="s">
        <v>11444</v>
      </c>
      <c r="BB7534" s="91" t="s">
        <v>6473</v>
      </c>
      <c r="BC7534" s="91" t="s">
        <v>11295</v>
      </c>
      <c r="BD7534" s="423" t="s">
        <v>1301</v>
      </c>
    </row>
    <row r="7535" spans="53:56" ht="15" x14ac:dyDescent="0.25">
      <c r="BA7535" s="90" t="s">
        <v>11445</v>
      </c>
      <c r="BB7535" s="90" t="s">
        <v>6473</v>
      </c>
      <c r="BC7535" s="90" t="s">
        <v>11295</v>
      </c>
      <c r="BD7535" s="423" t="s">
        <v>1301</v>
      </c>
    </row>
    <row r="7536" spans="53:56" ht="15" x14ac:dyDescent="0.25">
      <c r="BA7536" s="91" t="s">
        <v>11446</v>
      </c>
      <c r="BB7536" s="91" t="s">
        <v>6473</v>
      </c>
      <c r="BC7536" s="91" t="s">
        <v>11295</v>
      </c>
      <c r="BD7536" s="423" t="s">
        <v>1301</v>
      </c>
    </row>
    <row r="7537" spans="53:56" ht="15" x14ac:dyDescent="0.25">
      <c r="BA7537" s="90" t="s">
        <v>11447</v>
      </c>
      <c r="BB7537" s="90" t="s">
        <v>6473</v>
      </c>
      <c r="BC7537" s="90" t="s">
        <v>11295</v>
      </c>
      <c r="BD7537" s="423" t="s">
        <v>1301</v>
      </c>
    </row>
    <row r="7538" spans="53:56" ht="15" x14ac:dyDescent="0.25">
      <c r="BA7538" s="91" t="s">
        <v>11448</v>
      </c>
      <c r="BB7538" s="91" t="s">
        <v>6473</v>
      </c>
      <c r="BC7538" s="91" t="s">
        <v>11295</v>
      </c>
      <c r="BD7538" s="423" t="s">
        <v>1301</v>
      </c>
    </row>
    <row r="7539" spans="53:56" ht="15" x14ac:dyDescent="0.25">
      <c r="BA7539" s="90" t="s">
        <v>11449</v>
      </c>
      <c r="BB7539" s="90" t="s">
        <v>6473</v>
      </c>
      <c r="BC7539" s="90" t="s">
        <v>10590</v>
      </c>
      <c r="BD7539" s="423" t="s">
        <v>1301</v>
      </c>
    </row>
    <row r="7540" spans="53:56" ht="15" x14ac:dyDescent="0.25">
      <c r="BA7540" s="90" t="s">
        <v>11450</v>
      </c>
      <c r="BB7540" s="90" t="s">
        <v>6473</v>
      </c>
      <c r="BC7540" s="90" t="s">
        <v>11295</v>
      </c>
      <c r="BD7540" s="423" t="s">
        <v>1301</v>
      </c>
    </row>
    <row r="7541" spans="53:56" ht="15" x14ac:dyDescent="0.25">
      <c r="BA7541" s="91" t="s">
        <v>11451</v>
      </c>
      <c r="BB7541" s="91" t="s">
        <v>6473</v>
      </c>
      <c r="BC7541" s="91" t="s">
        <v>10590</v>
      </c>
      <c r="BD7541" s="423" t="s">
        <v>1301</v>
      </c>
    </row>
    <row r="7542" spans="53:56" ht="15" x14ac:dyDescent="0.25">
      <c r="BA7542" s="90" t="s">
        <v>11452</v>
      </c>
      <c r="BB7542" s="90" t="s">
        <v>6473</v>
      </c>
      <c r="BC7542" s="90" t="s">
        <v>10590</v>
      </c>
      <c r="BD7542" s="423" t="s">
        <v>1301</v>
      </c>
    </row>
    <row r="7543" spans="53:56" ht="15" x14ac:dyDescent="0.25">
      <c r="BA7543" s="91" t="s">
        <v>11453</v>
      </c>
      <c r="BB7543" s="91" t="s">
        <v>6473</v>
      </c>
      <c r="BC7543" s="91" t="s">
        <v>10590</v>
      </c>
      <c r="BD7543" s="423" t="s">
        <v>1301</v>
      </c>
    </row>
    <row r="7544" spans="53:56" ht="15" x14ac:dyDescent="0.25">
      <c r="BA7544" s="91" t="s">
        <v>11454</v>
      </c>
      <c r="BB7544" s="91" t="s">
        <v>6473</v>
      </c>
      <c r="BC7544" s="91" t="s">
        <v>11295</v>
      </c>
      <c r="BD7544" s="423" t="s">
        <v>1301</v>
      </c>
    </row>
    <row r="7545" spans="53:56" ht="15" x14ac:dyDescent="0.25">
      <c r="BA7545" s="90" t="s">
        <v>11455</v>
      </c>
      <c r="BB7545" s="90" t="s">
        <v>6473</v>
      </c>
      <c r="BC7545" s="90" t="s">
        <v>10590</v>
      </c>
      <c r="BD7545" s="423" t="s">
        <v>1301</v>
      </c>
    </row>
    <row r="7546" spans="53:56" ht="15" x14ac:dyDescent="0.25">
      <c r="BA7546" s="91" t="s">
        <v>11456</v>
      </c>
      <c r="BB7546" s="91" t="s">
        <v>6473</v>
      </c>
      <c r="BC7546" s="91" t="s">
        <v>11295</v>
      </c>
      <c r="BD7546" s="423" t="s">
        <v>1301</v>
      </c>
    </row>
    <row r="7547" spans="53:56" ht="15" x14ac:dyDescent="0.25">
      <c r="BA7547" s="90" t="s">
        <v>11457</v>
      </c>
      <c r="BB7547" s="90" t="s">
        <v>6473</v>
      </c>
      <c r="BC7547" s="90" t="s">
        <v>10590</v>
      </c>
      <c r="BD7547" s="423" t="s">
        <v>1301</v>
      </c>
    </row>
    <row r="7548" spans="53:56" ht="15" x14ac:dyDescent="0.25">
      <c r="BA7548" s="90" t="s">
        <v>11458</v>
      </c>
      <c r="BB7548" s="90" t="s">
        <v>6473</v>
      </c>
      <c r="BC7548" s="90" t="s">
        <v>11295</v>
      </c>
      <c r="BD7548" s="423" t="s">
        <v>1301</v>
      </c>
    </row>
    <row r="7549" spans="53:56" ht="15" x14ac:dyDescent="0.25">
      <c r="BA7549" s="91" t="s">
        <v>11459</v>
      </c>
      <c r="BB7549" s="91" t="s">
        <v>6473</v>
      </c>
      <c r="BC7549" s="91" t="s">
        <v>11295</v>
      </c>
      <c r="BD7549" s="423" t="s">
        <v>1301</v>
      </c>
    </row>
    <row r="7550" spans="53:56" ht="15" x14ac:dyDescent="0.25">
      <c r="BA7550" s="90" t="s">
        <v>11460</v>
      </c>
      <c r="BB7550" s="90" t="s">
        <v>6473</v>
      </c>
      <c r="BC7550" s="90" t="s">
        <v>11295</v>
      </c>
      <c r="BD7550" s="423" t="s">
        <v>1301</v>
      </c>
    </row>
    <row r="7551" spans="53:56" ht="15" x14ac:dyDescent="0.25">
      <c r="BA7551" s="91" t="s">
        <v>11461</v>
      </c>
      <c r="BB7551" s="91" t="s">
        <v>6473</v>
      </c>
      <c r="BC7551" s="91" t="s">
        <v>10590</v>
      </c>
      <c r="BD7551" s="423" t="s">
        <v>1301</v>
      </c>
    </row>
    <row r="7552" spans="53:56" ht="15" x14ac:dyDescent="0.25">
      <c r="BA7552" s="91" t="s">
        <v>11462</v>
      </c>
      <c r="BB7552" s="91" t="s">
        <v>6473</v>
      </c>
      <c r="BC7552" s="91" t="s">
        <v>10590</v>
      </c>
      <c r="BD7552" s="423" t="s">
        <v>1301</v>
      </c>
    </row>
    <row r="7553" spans="53:56" ht="15" x14ac:dyDescent="0.25">
      <c r="BA7553" s="90" t="s">
        <v>11463</v>
      </c>
      <c r="BB7553" s="90" t="s">
        <v>6473</v>
      </c>
      <c r="BC7553" s="90" t="s">
        <v>11295</v>
      </c>
      <c r="BD7553" s="423" t="s">
        <v>1301</v>
      </c>
    </row>
    <row r="7554" spans="53:56" ht="15" x14ac:dyDescent="0.25">
      <c r="BA7554" s="91" t="s">
        <v>11464</v>
      </c>
      <c r="BB7554" s="91" t="s">
        <v>6473</v>
      </c>
      <c r="BC7554" s="91" t="s">
        <v>10590</v>
      </c>
      <c r="BD7554" s="423" t="s">
        <v>1301</v>
      </c>
    </row>
    <row r="7555" spans="53:56" ht="15" x14ac:dyDescent="0.25">
      <c r="BA7555" s="90" t="s">
        <v>11465</v>
      </c>
      <c r="BB7555" s="90" t="s">
        <v>6473</v>
      </c>
      <c r="BC7555" s="90" t="s">
        <v>10590</v>
      </c>
      <c r="BD7555" s="423" t="s">
        <v>1301</v>
      </c>
    </row>
    <row r="7556" spans="53:56" ht="15" x14ac:dyDescent="0.25">
      <c r="BA7556" s="91" t="s">
        <v>11466</v>
      </c>
      <c r="BB7556" s="91" t="s">
        <v>6473</v>
      </c>
      <c r="BC7556" s="91" t="s">
        <v>10590</v>
      </c>
      <c r="BD7556" s="423" t="s">
        <v>1301</v>
      </c>
    </row>
    <row r="7557" spans="53:56" ht="15" x14ac:dyDescent="0.25">
      <c r="BA7557" s="90" t="s">
        <v>11467</v>
      </c>
      <c r="BB7557" s="90" t="s">
        <v>6473</v>
      </c>
      <c r="BC7557" s="90" t="s">
        <v>10590</v>
      </c>
      <c r="BD7557" s="423" t="s">
        <v>1301</v>
      </c>
    </row>
    <row r="7558" spans="53:56" ht="15" x14ac:dyDescent="0.25">
      <c r="BA7558" s="90" t="s">
        <v>11468</v>
      </c>
      <c r="BB7558" s="90" t="s">
        <v>6473</v>
      </c>
      <c r="BC7558" s="90" t="s">
        <v>10590</v>
      </c>
      <c r="BD7558" s="423" t="s">
        <v>1301</v>
      </c>
    </row>
    <row r="7559" spans="53:56" ht="15" x14ac:dyDescent="0.25">
      <c r="BA7559" s="91" t="s">
        <v>11469</v>
      </c>
      <c r="BB7559" s="91" t="s">
        <v>6473</v>
      </c>
      <c r="BC7559" s="91" t="s">
        <v>11146</v>
      </c>
      <c r="BD7559" s="423" t="s">
        <v>1301</v>
      </c>
    </row>
    <row r="7560" spans="53:56" ht="15" x14ac:dyDescent="0.25">
      <c r="BA7560" s="91" t="s">
        <v>11470</v>
      </c>
      <c r="BB7560" s="91" t="s">
        <v>6473</v>
      </c>
      <c r="BC7560" s="91" t="s">
        <v>11146</v>
      </c>
      <c r="BD7560" s="423" t="s">
        <v>1301</v>
      </c>
    </row>
    <row r="7561" spans="53:56" ht="15" x14ac:dyDescent="0.25">
      <c r="BA7561" s="90" t="s">
        <v>11471</v>
      </c>
      <c r="BB7561" s="90" t="s">
        <v>6473</v>
      </c>
      <c r="BC7561" s="90" t="s">
        <v>11146</v>
      </c>
      <c r="BD7561" s="423" t="s">
        <v>1301</v>
      </c>
    </row>
    <row r="7562" spans="53:56" ht="15" x14ac:dyDescent="0.25">
      <c r="BA7562" s="91" t="s">
        <v>11472</v>
      </c>
      <c r="BB7562" s="91" t="s">
        <v>6473</v>
      </c>
      <c r="BC7562" s="91" t="s">
        <v>11146</v>
      </c>
      <c r="BD7562" s="423" t="s">
        <v>1301</v>
      </c>
    </row>
    <row r="7563" spans="53:56" ht="15" x14ac:dyDescent="0.25">
      <c r="BA7563" s="91" t="s">
        <v>11473</v>
      </c>
      <c r="BB7563" s="91" t="s">
        <v>6473</v>
      </c>
      <c r="BC7563" s="91" t="s">
        <v>11146</v>
      </c>
      <c r="BD7563" s="423" t="s">
        <v>1301</v>
      </c>
    </row>
    <row r="7564" spans="53:56" ht="15" x14ac:dyDescent="0.25">
      <c r="BA7564" s="90" t="s">
        <v>11474</v>
      </c>
      <c r="BB7564" s="90" t="s">
        <v>6473</v>
      </c>
      <c r="BC7564" s="90" t="s">
        <v>11146</v>
      </c>
      <c r="BD7564" s="423" t="s">
        <v>1301</v>
      </c>
    </row>
    <row r="7565" spans="53:56" ht="15" x14ac:dyDescent="0.25">
      <c r="BA7565" s="91" t="s">
        <v>11475</v>
      </c>
      <c r="BB7565" s="91" t="s">
        <v>6473</v>
      </c>
      <c r="BC7565" s="91" t="s">
        <v>11146</v>
      </c>
      <c r="BD7565" s="423" t="s">
        <v>1301</v>
      </c>
    </row>
    <row r="7566" spans="53:56" ht="15" x14ac:dyDescent="0.25">
      <c r="BA7566" s="90" t="s">
        <v>11476</v>
      </c>
      <c r="BB7566" s="90" t="s">
        <v>6473</v>
      </c>
      <c r="BC7566" s="90" t="s">
        <v>7866</v>
      </c>
      <c r="BD7566" s="423" t="s">
        <v>1301</v>
      </c>
    </row>
    <row r="7567" spans="53:56" ht="15" x14ac:dyDescent="0.25">
      <c r="BA7567" s="90" t="s">
        <v>11477</v>
      </c>
      <c r="BB7567" s="90" t="s">
        <v>6473</v>
      </c>
      <c r="BC7567" s="90" t="s">
        <v>11146</v>
      </c>
      <c r="BD7567" s="423" t="s">
        <v>1301</v>
      </c>
    </row>
    <row r="7568" spans="53:56" ht="15" x14ac:dyDescent="0.25">
      <c r="BA7568" s="91" t="s">
        <v>11478</v>
      </c>
      <c r="BB7568" s="91" t="s">
        <v>6473</v>
      </c>
      <c r="BC7568" s="91" t="s">
        <v>11146</v>
      </c>
      <c r="BD7568" s="423" t="s">
        <v>1301</v>
      </c>
    </row>
    <row r="7569" spans="53:56" ht="15" x14ac:dyDescent="0.25">
      <c r="BA7569" s="90" t="s">
        <v>11479</v>
      </c>
      <c r="BB7569" s="90" t="s">
        <v>6473</v>
      </c>
      <c r="BC7569" s="90" t="s">
        <v>11146</v>
      </c>
      <c r="BD7569" s="423" t="s">
        <v>1301</v>
      </c>
    </row>
    <row r="7570" spans="53:56" ht="15" x14ac:dyDescent="0.25">
      <c r="BA7570" s="91" t="s">
        <v>11479</v>
      </c>
      <c r="BB7570" s="91" t="s">
        <v>6473</v>
      </c>
      <c r="BC7570" s="91" t="s">
        <v>7866</v>
      </c>
      <c r="BD7570" s="423" t="s">
        <v>1301</v>
      </c>
    </row>
    <row r="7571" spans="53:56" ht="15" x14ac:dyDescent="0.25">
      <c r="BA7571" s="91" t="s">
        <v>11480</v>
      </c>
      <c r="BB7571" s="91" t="s">
        <v>6473</v>
      </c>
      <c r="BC7571" s="91" t="s">
        <v>11146</v>
      </c>
      <c r="BD7571" s="423" t="s">
        <v>1301</v>
      </c>
    </row>
    <row r="7572" spans="53:56" ht="15" x14ac:dyDescent="0.25">
      <c r="BA7572" s="90" t="s">
        <v>11481</v>
      </c>
      <c r="BB7572" s="90" t="s">
        <v>6473</v>
      </c>
      <c r="BC7572" s="90" t="s">
        <v>11146</v>
      </c>
      <c r="BD7572" s="423" t="s">
        <v>1301</v>
      </c>
    </row>
    <row r="7573" spans="53:56" ht="15" x14ac:dyDescent="0.25">
      <c r="BA7573" s="91" t="s">
        <v>11482</v>
      </c>
      <c r="BB7573" s="91" t="s">
        <v>6473</v>
      </c>
      <c r="BC7573" s="91" t="s">
        <v>11146</v>
      </c>
      <c r="BD7573" s="423" t="s">
        <v>1301</v>
      </c>
    </row>
    <row r="7574" spans="53:56" ht="15" x14ac:dyDescent="0.25">
      <c r="BA7574" s="90" t="s">
        <v>11483</v>
      </c>
      <c r="BB7574" s="90" t="s">
        <v>6473</v>
      </c>
      <c r="BC7574" s="90" t="s">
        <v>11146</v>
      </c>
      <c r="BD7574" s="423" t="s">
        <v>1301</v>
      </c>
    </row>
    <row r="7575" spans="53:56" ht="15" x14ac:dyDescent="0.25">
      <c r="BA7575" s="90" t="s">
        <v>11484</v>
      </c>
      <c r="BB7575" s="90" t="s">
        <v>6473</v>
      </c>
      <c r="BC7575" s="90" t="s">
        <v>7866</v>
      </c>
      <c r="BD7575" s="423" t="s">
        <v>1301</v>
      </c>
    </row>
    <row r="7576" spans="53:56" ht="15" x14ac:dyDescent="0.25">
      <c r="BA7576" s="91" t="s">
        <v>11485</v>
      </c>
      <c r="BB7576" s="91" t="s">
        <v>6473</v>
      </c>
      <c r="BC7576" s="91" t="s">
        <v>11146</v>
      </c>
      <c r="BD7576" s="423" t="s">
        <v>1301</v>
      </c>
    </row>
    <row r="7577" spans="53:56" ht="15" x14ac:dyDescent="0.25">
      <c r="BA7577" s="90" t="s">
        <v>11486</v>
      </c>
      <c r="BB7577" s="90" t="s">
        <v>6473</v>
      </c>
      <c r="BC7577" s="90" t="s">
        <v>11146</v>
      </c>
      <c r="BD7577" s="423" t="s">
        <v>1301</v>
      </c>
    </row>
    <row r="7578" spans="53:56" ht="15" x14ac:dyDescent="0.25">
      <c r="BA7578" s="91" t="s">
        <v>11487</v>
      </c>
      <c r="BB7578" s="91" t="s">
        <v>6473</v>
      </c>
      <c r="BC7578" s="91" t="s">
        <v>11146</v>
      </c>
      <c r="BD7578" s="423" t="s">
        <v>1301</v>
      </c>
    </row>
    <row r="7579" spans="53:56" ht="15" x14ac:dyDescent="0.25">
      <c r="BA7579" s="90" t="s">
        <v>11488</v>
      </c>
      <c r="BB7579" s="90" t="s">
        <v>6473</v>
      </c>
      <c r="BC7579" s="90" t="s">
        <v>11146</v>
      </c>
      <c r="BD7579" s="423" t="s">
        <v>1301</v>
      </c>
    </row>
    <row r="7580" spans="53:56" ht="15" x14ac:dyDescent="0.25">
      <c r="BA7580" s="91" t="s">
        <v>11489</v>
      </c>
      <c r="BB7580" s="91" t="s">
        <v>6473</v>
      </c>
      <c r="BC7580" s="91" t="s">
        <v>11146</v>
      </c>
      <c r="BD7580" s="423" t="s">
        <v>1301</v>
      </c>
    </row>
    <row r="7581" spans="53:56" ht="15" x14ac:dyDescent="0.25">
      <c r="BA7581" s="91" t="s">
        <v>11490</v>
      </c>
      <c r="BB7581" s="91" t="s">
        <v>6473</v>
      </c>
      <c r="BC7581" s="91" t="s">
        <v>11146</v>
      </c>
      <c r="BD7581" s="423" t="s">
        <v>1301</v>
      </c>
    </row>
    <row r="7582" spans="53:56" ht="15" x14ac:dyDescent="0.25">
      <c r="BA7582" s="90" t="s">
        <v>11491</v>
      </c>
      <c r="BB7582" s="90" t="s">
        <v>6473</v>
      </c>
      <c r="BC7582" s="90" t="s">
        <v>11146</v>
      </c>
      <c r="BD7582" s="423" t="s">
        <v>1301</v>
      </c>
    </row>
    <row r="7583" spans="53:56" ht="15" x14ac:dyDescent="0.25">
      <c r="BA7583" s="91" t="s">
        <v>11492</v>
      </c>
      <c r="BB7583" s="91" t="s">
        <v>6473</v>
      </c>
      <c r="BC7583" s="91" t="s">
        <v>11146</v>
      </c>
      <c r="BD7583" s="423" t="s">
        <v>1301</v>
      </c>
    </row>
    <row r="7584" spans="53:56" ht="15" x14ac:dyDescent="0.25">
      <c r="BA7584" s="90" t="s">
        <v>11493</v>
      </c>
      <c r="BB7584" s="90" t="s">
        <v>6473</v>
      </c>
      <c r="BC7584" s="90" t="s">
        <v>11146</v>
      </c>
      <c r="BD7584" s="423" t="s">
        <v>1301</v>
      </c>
    </row>
    <row r="7585" spans="53:56" ht="15" x14ac:dyDescent="0.25">
      <c r="BA7585" s="90" t="s">
        <v>11494</v>
      </c>
      <c r="BB7585" s="90" t="s">
        <v>6473</v>
      </c>
      <c r="BC7585" s="90" t="s">
        <v>11146</v>
      </c>
      <c r="BD7585" s="423" t="s">
        <v>1301</v>
      </c>
    </row>
    <row r="7586" spans="53:56" ht="15" x14ac:dyDescent="0.25">
      <c r="BA7586" s="91" t="s">
        <v>11495</v>
      </c>
      <c r="BB7586" s="91" t="s">
        <v>6473</v>
      </c>
      <c r="BC7586" s="91" t="s">
        <v>11146</v>
      </c>
      <c r="BD7586" s="423" t="s">
        <v>1301</v>
      </c>
    </row>
    <row r="7587" spans="53:56" ht="15" x14ac:dyDescent="0.25">
      <c r="BA7587" s="90" t="s">
        <v>11496</v>
      </c>
      <c r="BB7587" s="90" t="s">
        <v>6473</v>
      </c>
      <c r="BC7587" s="90" t="s">
        <v>7866</v>
      </c>
      <c r="BD7587" s="423" t="s">
        <v>1301</v>
      </c>
    </row>
    <row r="7588" spans="53:56" ht="15" x14ac:dyDescent="0.25">
      <c r="BA7588" s="91" t="s">
        <v>11497</v>
      </c>
      <c r="BB7588" s="91" t="s">
        <v>6473</v>
      </c>
      <c r="BC7588" s="91" t="s">
        <v>11146</v>
      </c>
      <c r="BD7588" s="423" t="s">
        <v>1301</v>
      </c>
    </row>
    <row r="7589" spans="53:56" ht="15" x14ac:dyDescent="0.25">
      <c r="BA7589" s="91" t="s">
        <v>11498</v>
      </c>
      <c r="BB7589" s="91" t="s">
        <v>6473</v>
      </c>
      <c r="BC7589" s="91" t="s">
        <v>11146</v>
      </c>
      <c r="BD7589" s="423" t="s">
        <v>1301</v>
      </c>
    </row>
    <row r="7590" spans="53:56" ht="15" x14ac:dyDescent="0.25">
      <c r="BA7590" s="90" t="s">
        <v>11499</v>
      </c>
      <c r="BB7590" s="90" t="s">
        <v>6473</v>
      </c>
      <c r="BC7590" s="90" t="s">
        <v>11146</v>
      </c>
      <c r="BD7590" s="423" t="s">
        <v>1301</v>
      </c>
    </row>
    <row r="7591" spans="53:56" ht="15" x14ac:dyDescent="0.25">
      <c r="BA7591" s="91" t="s">
        <v>11500</v>
      </c>
      <c r="BB7591" s="91" t="s">
        <v>6473</v>
      </c>
      <c r="BC7591" s="91" t="s">
        <v>11146</v>
      </c>
      <c r="BD7591" s="423" t="s">
        <v>1301</v>
      </c>
    </row>
    <row r="7592" spans="53:56" ht="15" x14ac:dyDescent="0.25">
      <c r="BA7592" s="90" t="s">
        <v>11501</v>
      </c>
      <c r="BB7592" s="90" t="s">
        <v>6473</v>
      </c>
      <c r="BC7592" s="90" t="s">
        <v>11146</v>
      </c>
      <c r="BD7592" s="423" t="s">
        <v>1301</v>
      </c>
    </row>
    <row r="7593" spans="53:56" ht="15" x14ac:dyDescent="0.25">
      <c r="BA7593" s="90" t="s">
        <v>11502</v>
      </c>
      <c r="BB7593" s="90" t="s">
        <v>6473</v>
      </c>
      <c r="BC7593" s="90" t="s">
        <v>11146</v>
      </c>
      <c r="BD7593" s="423" t="s">
        <v>1301</v>
      </c>
    </row>
    <row r="7594" spans="53:56" ht="15" x14ac:dyDescent="0.25">
      <c r="BA7594" s="91" t="s">
        <v>11503</v>
      </c>
      <c r="BB7594" s="91" t="s">
        <v>6473</v>
      </c>
      <c r="BC7594" s="91" t="s">
        <v>11146</v>
      </c>
      <c r="BD7594" s="423" t="s">
        <v>1301</v>
      </c>
    </row>
    <row r="7595" spans="53:56" ht="15" x14ac:dyDescent="0.25">
      <c r="BA7595" s="90" t="s">
        <v>11504</v>
      </c>
      <c r="BB7595" s="90" t="s">
        <v>6473</v>
      </c>
      <c r="BC7595" s="90" t="s">
        <v>11146</v>
      </c>
      <c r="BD7595" s="423" t="s">
        <v>1301</v>
      </c>
    </row>
    <row r="7596" spans="53:56" ht="15" x14ac:dyDescent="0.25">
      <c r="BA7596" s="91" t="s">
        <v>11505</v>
      </c>
      <c r="BB7596" s="91" t="s">
        <v>6473</v>
      </c>
      <c r="BC7596" s="91" t="s">
        <v>11146</v>
      </c>
      <c r="BD7596" s="423" t="s">
        <v>1301</v>
      </c>
    </row>
    <row r="7597" spans="53:56" ht="15" x14ac:dyDescent="0.25">
      <c r="BA7597" s="91" t="s">
        <v>11506</v>
      </c>
      <c r="BB7597" s="91" t="s">
        <v>6473</v>
      </c>
      <c r="BC7597" s="91" t="s">
        <v>11146</v>
      </c>
      <c r="BD7597" s="423" t="s">
        <v>1301</v>
      </c>
    </row>
    <row r="7598" spans="53:56" ht="15" x14ac:dyDescent="0.25">
      <c r="BA7598" s="90" t="s">
        <v>11507</v>
      </c>
      <c r="BB7598" s="90" t="s">
        <v>6473</v>
      </c>
      <c r="BC7598" s="90" t="s">
        <v>11146</v>
      </c>
      <c r="BD7598" s="423" t="s">
        <v>1301</v>
      </c>
    </row>
    <row r="7599" spans="53:56" ht="15" x14ac:dyDescent="0.25">
      <c r="BA7599" s="91" t="s">
        <v>11508</v>
      </c>
      <c r="BB7599" s="91" t="s">
        <v>6473</v>
      </c>
      <c r="BC7599" s="91" t="s">
        <v>11146</v>
      </c>
      <c r="BD7599" s="423" t="s">
        <v>1301</v>
      </c>
    </row>
    <row r="7600" spans="53:56" ht="15" x14ac:dyDescent="0.25">
      <c r="BA7600" s="90" t="s">
        <v>11509</v>
      </c>
      <c r="BB7600" s="90" t="s">
        <v>6473</v>
      </c>
      <c r="BC7600" s="90" t="s">
        <v>11146</v>
      </c>
      <c r="BD7600" s="423" t="s">
        <v>1301</v>
      </c>
    </row>
    <row r="7601" spans="53:56" ht="15" x14ac:dyDescent="0.25">
      <c r="BA7601" s="90" t="s">
        <v>11510</v>
      </c>
      <c r="BB7601" s="90" t="s">
        <v>6473</v>
      </c>
      <c r="BC7601" s="90" t="s">
        <v>11146</v>
      </c>
      <c r="BD7601" s="423" t="s">
        <v>1301</v>
      </c>
    </row>
    <row r="7602" spans="53:56" ht="15" x14ac:dyDescent="0.25">
      <c r="BA7602" s="91" t="s">
        <v>11511</v>
      </c>
      <c r="BB7602" s="91" t="s">
        <v>6473</v>
      </c>
      <c r="BC7602" s="91" t="s">
        <v>7866</v>
      </c>
      <c r="BD7602" s="423" t="s">
        <v>1301</v>
      </c>
    </row>
    <row r="7603" spans="53:56" ht="15" x14ac:dyDescent="0.25">
      <c r="BA7603" s="90" t="s">
        <v>11512</v>
      </c>
      <c r="BB7603" s="90" t="s">
        <v>6473</v>
      </c>
      <c r="BC7603" s="90" t="s">
        <v>7866</v>
      </c>
      <c r="BD7603" s="423" t="s">
        <v>1301</v>
      </c>
    </row>
    <row r="7604" spans="53:56" ht="15" x14ac:dyDescent="0.25">
      <c r="BA7604" s="91" t="s">
        <v>11513</v>
      </c>
      <c r="BB7604" s="91" t="s">
        <v>6473</v>
      </c>
      <c r="BC7604" s="91" t="s">
        <v>11146</v>
      </c>
      <c r="BD7604" s="423" t="s">
        <v>1301</v>
      </c>
    </row>
    <row r="7605" spans="53:56" ht="15" x14ac:dyDescent="0.25">
      <c r="BA7605" s="91" t="s">
        <v>11514</v>
      </c>
      <c r="BB7605" s="91" t="s">
        <v>6473</v>
      </c>
      <c r="BC7605" s="91" t="s">
        <v>11146</v>
      </c>
      <c r="BD7605" s="423" t="s">
        <v>1301</v>
      </c>
    </row>
    <row r="7606" spans="53:56" ht="15" x14ac:dyDescent="0.25">
      <c r="BA7606" s="90" t="s">
        <v>11515</v>
      </c>
      <c r="BB7606" s="90" t="s">
        <v>6473</v>
      </c>
      <c r="BC7606" s="90" t="s">
        <v>11146</v>
      </c>
      <c r="BD7606" s="423" t="s">
        <v>1301</v>
      </c>
    </row>
    <row r="7607" spans="53:56" ht="15" x14ac:dyDescent="0.25">
      <c r="BA7607" s="91" t="s">
        <v>11516</v>
      </c>
      <c r="BB7607" s="91" t="s">
        <v>6473</v>
      </c>
      <c r="BC7607" s="91" t="s">
        <v>11146</v>
      </c>
      <c r="BD7607" s="423" t="s">
        <v>1301</v>
      </c>
    </row>
    <row r="7608" spans="53:56" ht="15" x14ac:dyDescent="0.25">
      <c r="BA7608" s="90" t="s">
        <v>11516</v>
      </c>
      <c r="BB7608" s="90" t="s">
        <v>6473</v>
      </c>
      <c r="BC7608" s="90" t="s">
        <v>7866</v>
      </c>
      <c r="BD7608" s="423" t="s">
        <v>1301</v>
      </c>
    </row>
    <row r="7609" spans="53:56" ht="15" x14ac:dyDescent="0.25">
      <c r="BA7609" s="90" t="s">
        <v>11517</v>
      </c>
      <c r="BB7609" s="90" t="s">
        <v>6473</v>
      </c>
      <c r="BC7609" s="90" t="s">
        <v>11146</v>
      </c>
      <c r="BD7609" s="423" t="s">
        <v>1301</v>
      </c>
    </row>
    <row r="7610" spans="53:56" ht="15" x14ac:dyDescent="0.25">
      <c r="BA7610" s="91" t="s">
        <v>11518</v>
      </c>
      <c r="BB7610" s="91" t="s">
        <v>6473</v>
      </c>
      <c r="BC7610" s="91" t="s">
        <v>11146</v>
      </c>
      <c r="BD7610" s="423" t="s">
        <v>1301</v>
      </c>
    </row>
    <row r="7611" spans="53:56" ht="15" x14ac:dyDescent="0.25">
      <c r="BA7611" s="91" t="s">
        <v>11519</v>
      </c>
      <c r="BB7611" s="91" t="s">
        <v>6473</v>
      </c>
      <c r="BC7611" s="91" t="s">
        <v>11146</v>
      </c>
      <c r="BD7611" s="423" t="s">
        <v>1301</v>
      </c>
    </row>
    <row r="7612" spans="53:56" ht="15" x14ac:dyDescent="0.25">
      <c r="BA7612" s="90" t="s">
        <v>11519</v>
      </c>
      <c r="BB7612" s="90" t="s">
        <v>6473</v>
      </c>
      <c r="BC7612" s="90" t="s">
        <v>7866</v>
      </c>
      <c r="BD7612" s="423" t="s">
        <v>1301</v>
      </c>
    </row>
    <row r="7613" spans="53:56" ht="15" x14ac:dyDescent="0.25">
      <c r="BA7613" s="91" t="s">
        <v>11520</v>
      </c>
      <c r="BB7613" s="91" t="s">
        <v>6473</v>
      </c>
      <c r="BC7613" s="91" t="s">
        <v>11146</v>
      </c>
      <c r="BD7613" s="423" t="s">
        <v>1301</v>
      </c>
    </row>
    <row r="7614" spans="53:56" ht="15" x14ac:dyDescent="0.25">
      <c r="BA7614" s="91" t="s">
        <v>11521</v>
      </c>
      <c r="BB7614" s="91" t="s">
        <v>6473</v>
      </c>
      <c r="BC7614" s="91" t="s">
        <v>11146</v>
      </c>
      <c r="BD7614" s="423" t="s">
        <v>1301</v>
      </c>
    </row>
    <row r="7615" spans="53:56" ht="15" x14ac:dyDescent="0.25">
      <c r="BA7615" s="90" t="s">
        <v>11521</v>
      </c>
      <c r="BB7615" s="90" t="s">
        <v>6473</v>
      </c>
      <c r="BC7615" s="90" t="s">
        <v>7866</v>
      </c>
      <c r="BD7615" s="423" t="s">
        <v>1301</v>
      </c>
    </row>
    <row r="7616" spans="53:56" ht="15" x14ac:dyDescent="0.25">
      <c r="BA7616" s="91" t="s">
        <v>11522</v>
      </c>
      <c r="BB7616" s="91" t="s">
        <v>6473</v>
      </c>
      <c r="BC7616" s="91" t="s">
        <v>11146</v>
      </c>
      <c r="BD7616" s="423" t="s">
        <v>1301</v>
      </c>
    </row>
    <row r="7617" spans="53:56" ht="15" x14ac:dyDescent="0.25">
      <c r="BA7617" s="90" t="s">
        <v>11523</v>
      </c>
      <c r="BB7617" s="90" t="s">
        <v>6473</v>
      </c>
      <c r="BC7617" s="90" t="s">
        <v>11146</v>
      </c>
      <c r="BD7617" s="423" t="s">
        <v>1301</v>
      </c>
    </row>
    <row r="7618" spans="53:56" ht="15" x14ac:dyDescent="0.25">
      <c r="BA7618" s="91" t="s">
        <v>11524</v>
      </c>
      <c r="BB7618" s="91" t="s">
        <v>6473</v>
      </c>
      <c r="BC7618" s="91" t="s">
        <v>11146</v>
      </c>
      <c r="BD7618" s="423" t="s">
        <v>1301</v>
      </c>
    </row>
    <row r="7619" spans="53:56" ht="15" x14ac:dyDescent="0.25">
      <c r="BA7619" s="91" t="s">
        <v>11525</v>
      </c>
      <c r="BB7619" s="91" t="s">
        <v>6473</v>
      </c>
      <c r="BC7619" s="91" t="s">
        <v>11146</v>
      </c>
      <c r="BD7619" s="423" t="s">
        <v>1301</v>
      </c>
    </row>
    <row r="7620" spans="53:56" ht="15" x14ac:dyDescent="0.25">
      <c r="BA7620" s="90" t="s">
        <v>11526</v>
      </c>
      <c r="BB7620" s="90" t="s">
        <v>6473</v>
      </c>
      <c r="BC7620" s="90" t="s">
        <v>7866</v>
      </c>
      <c r="BD7620" s="423" t="s">
        <v>1301</v>
      </c>
    </row>
    <row r="7621" spans="53:56" ht="15" x14ac:dyDescent="0.25">
      <c r="BA7621" s="91" t="s">
        <v>11527</v>
      </c>
      <c r="BB7621" s="91" t="s">
        <v>6473</v>
      </c>
      <c r="BC7621" s="91" t="s">
        <v>11146</v>
      </c>
      <c r="BD7621" s="423" t="s">
        <v>1301</v>
      </c>
    </row>
    <row r="7622" spans="53:56" ht="15" x14ac:dyDescent="0.25">
      <c r="BA7622" s="90" t="s">
        <v>11528</v>
      </c>
      <c r="BB7622" s="90" t="s">
        <v>6473</v>
      </c>
      <c r="BC7622" s="90" t="s">
        <v>11146</v>
      </c>
      <c r="BD7622" s="423" t="s">
        <v>1301</v>
      </c>
    </row>
    <row r="7623" spans="53:56" ht="15" x14ac:dyDescent="0.25">
      <c r="BA7623" s="91" t="s">
        <v>11529</v>
      </c>
      <c r="BB7623" s="91" t="s">
        <v>6473</v>
      </c>
      <c r="BC7623" s="91" t="s">
        <v>11146</v>
      </c>
      <c r="BD7623" s="423" t="s">
        <v>1301</v>
      </c>
    </row>
    <row r="7624" spans="53:56" ht="15" x14ac:dyDescent="0.25">
      <c r="BA7624" s="90" t="s">
        <v>11530</v>
      </c>
      <c r="BB7624" s="90" t="s">
        <v>6473</v>
      </c>
      <c r="BC7624" s="90" t="s">
        <v>7866</v>
      </c>
      <c r="BD7624" s="423" t="s">
        <v>1301</v>
      </c>
    </row>
    <row r="7625" spans="53:56" ht="15" x14ac:dyDescent="0.25">
      <c r="BA7625" s="91" t="s">
        <v>11531</v>
      </c>
      <c r="BB7625" s="91" t="s">
        <v>6473</v>
      </c>
      <c r="BC7625" s="91" t="s">
        <v>7866</v>
      </c>
      <c r="BD7625" s="423" t="s">
        <v>1301</v>
      </c>
    </row>
    <row r="7626" spans="53:56" ht="15" x14ac:dyDescent="0.25">
      <c r="BA7626" s="90" t="s">
        <v>11532</v>
      </c>
      <c r="BB7626" s="90" t="s">
        <v>6473</v>
      </c>
      <c r="BC7626" s="90" t="s">
        <v>8038</v>
      </c>
      <c r="BD7626" s="423" t="s">
        <v>1301</v>
      </c>
    </row>
    <row r="7627" spans="53:56" ht="15" x14ac:dyDescent="0.25">
      <c r="BA7627" s="91" t="s">
        <v>11533</v>
      </c>
      <c r="BB7627" s="91" t="s">
        <v>6473</v>
      </c>
      <c r="BC7627" s="91" t="s">
        <v>7866</v>
      </c>
      <c r="BD7627" s="423" t="s">
        <v>1301</v>
      </c>
    </row>
    <row r="7628" spans="53:56" ht="15" x14ac:dyDescent="0.25">
      <c r="BA7628" s="90" t="s">
        <v>11534</v>
      </c>
      <c r="BB7628" s="90" t="s">
        <v>6473</v>
      </c>
      <c r="BC7628" s="90" t="s">
        <v>7866</v>
      </c>
      <c r="BD7628" s="423" t="s">
        <v>1301</v>
      </c>
    </row>
    <row r="7629" spans="53:56" ht="15" x14ac:dyDescent="0.25">
      <c r="BA7629" s="91" t="s">
        <v>11535</v>
      </c>
      <c r="BB7629" s="91" t="s">
        <v>6473</v>
      </c>
      <c r="BC7629" s="91" t="s">
        <v>11146</v>
      </c>
      <c r="BD7629" s="423" t="s">
        <v>1301</v>
      </c>
    </row>
    <row r="7630" spans="53:56" ht="15" x14ac:dyDescent="0.25">
      <c r="BA7630" s="90" t="s">
        <v>11536</v>
      </c>
      <c r="BB7630" s="90" t="s">
        <v>6473</v>
      </c>
      <c r="BC7630" s="90" t="s">
        <v>8038</v>
      </c>
      <c r="BD7630" s="423" t="s">
        <v>1301</v>
      </c>
    </row>
    <row r="7631" spans="53:56" ht="15" x14ac:dyDescent="0.25">
      <c r="BA7631" s="91" t="s">
        <v>11537</v>
      </c>
      <c r="BB7631" s="91" t="s">
        <v>6473</v>
      </c>
      <c r="BC7631" s="91" t="s">
        <v>7866</v>
      </c>
      <c r="BD7631" s="423" t="s">
        <v>1301</v>
      </c>
    </row>
    <row r="7632" spans="53:56" ht="15" x14ac:dyDescent="0.25">
      <c r="BA7632" s="90" t="s">
        <v>11538</v>
      </c>
      <c r="BB7632" s="90" t="s">
        <v>6473</v>
      </c>
      <c r="BC7632" s="90" t="s">
        <v>8038</v>
      </c>
      <c r="BD7632" s="423" t="s">
        <v>1301</v>
      </c>
    </row>
    <row r="7633" spans="53:56" ht="15" x14ac:dyDescent="0.25">
      <c r="BA7633" s="91" t="s">
        <v>11539</v>
      </c>
      <c r="BB7633" s="91" t="s">
        <v>6473</v>
      </c>
      <c r="BC7633" s="91" t="s">
        <v>7866</v>
      </c>
      <c r="BD7633" s="423" t="s">
        <v>1301</v>
      </c>
    </row>
    <row r="7634" spans="53:56" ht="15" x14ac:dyDescent="0.25">
      <c r="BA7634" s="90" t="s">
        <v>11540</v>
      </c>
      <c r="BB7634" s="90" t="s">
        <v>6473</v>
      </c>
      <c r="BC7634" s="90" t="s">
        <v>8038</v>
      </c>
      <c r="BD7634" s="423" t="s">
        <v>1301</v>
      </c>
    </row>
    <row r="7635" spans="53:56" ht="15" x14ac:dyDescent="0.25">
      <c r="BA7635" s="91" t="s">
        <v>11541</v>
      </c>
      <c r="BB7635" s="91" t="s">
        <v>6473</v>
      </c>
      <c r="BC7635" s="91" t="s">
        <v>8038</v>
      </c>
      <c r="BD7635" s="423" t="s">
        <v>1301</v>
      </c>
    </row>
    <row r="7636" spans="53:56" ht="15" x14ac:dyDescent="0.25">
      <c r="BA7636" s="90" t="s">
        <v>11542</v>
      </c>
      <c r="BB7636" s="90" t="s">
        <v>6473</v>
      </c>
      <c r="BC7636" s="90" t="s">
        <v>8038</v>
      </c>
      <c r="BD7636" s="423" t="s">
        <v>1301</v>
      </c>
    </row>
    <row r="7637" spans="53:56" ht="15" x14ac:dyDescent="0.25">
      <c r="BA7637" s="91" t="s">
        <v>11543</v>
      </c>
      <c r="BB7637" s="91" t="s">
        <v>6473</v>
      </c>
      <c r="BC7637" s="91" t="s">
        <v>8038</v>
      </c>
      <c r="BD7637" s="423" t="s">
        <v>1301</v>
      </c>
    </row>
    <row r="7638" spans="53:56" ht="15" x14ac:dyDescent="0.25">
      <c r="BA7638" s="90" t="s">
        <v>11544</v>
      </c>
      <c r="BB7638" s="90" t="s">
        <v>6473</v>
      </c>
      <c r="BC7638" s="90" t="s">
        <v>8038</v>
      </c>
      <c r="BD7638" s="423" t="s">
        <v>1301</v>
      </c>
    </row>
    <row r="7639" spans="53:56" ht="15" x14ac:dyDescent="0.25">
      <c r="BA7639" s="91" t="s">
        <v>11545</v>
      </c>
      <c r="BB7639" s="91" t="s">
        <v>6473</v>
      </c>
      <c r="BC7639" s="91" t="s">
        <v>8038</v>
      </c>
      <c r="BD7639" s="423" t="s">
        <v>1301</v>
      </c>
    </row>
    <row r="7640" spans="53:56" ht="15" x14ac:dyDescent="0.25">
      <c r="BA7640" s="90" t="s">
        <v>11546</v>
      </c>
      <c r="BB7640" s="90" t="s">
        <v>6473</v>
      </c>
      <c r="BC7640" s="90" t="s">
        <v>11547</v>
      </c>
      <c r="BD7640" s="423" t="s">
        <v>1301</v>
      </c>
    </row>
    <row r="7641" spans="53:56" ht="15" x14ac:dyDescent="0.25">
      <c r="BA7641" s="90" t="s">
        <v>11548</v>
      </c>
      <c r="BB7641" s="90" t="s">
        <v>6473</v>
      </c>
      <c r="BC7641" s="90" t="s">
        <v>11146</v>
      </c>
      <c r="BD7641" s="423" t="s">
        <v>1301</v>
      </c>
    </row>
    <row r="7642" spans="53:56" ht="15" x14ac:dyDescent="0.25">
      <c r="BA7642" s="91" t="s">
        <v>11549</v>
      </c>
      <c r="BB7642" s="91" t="s">
        <v>6473</v>
      </c>
      <c r="BC7642" s="91" t="s">
        <v>11146</v>
      </c>
      <c r="BD7642" s="423" t="s">
        <v>1301</v>
      </c>
    </row>
    <row r="7643" spans="53:56" ht="15" x14ac:dyDescent="0.25">
      <c r="BA7643" s="90" t="s">
        <v>11550</v>
      </c>
      <c r="BB7643" s="90" t="s">
        <v>6473</v>
      </c>
      <c r="BC7643" s="90" t="s">
        <v>8038</v>
      </c>
      <c r="BD7643" s="423" t="s">
        <v>1301</v>
      </c>
    </row>
    <row r="7644" spans="53:56" ht="15" x14ac:dyDescent="0.25">
      <c r="BA7644" s="91" t="s">
        <v>11551</v>
      </c>
      <c r="BB7644" s="91" t="s">
        <v>6473</v>
      </c>
      <c r="BC7644" s="91" t="s">
        <v>8038</v>
      </c>
      <c r="BD7644" s="423" t="s">
        <v>1301</v>
      </c>
    </row>
    <row r="7645" spans="53:56" ht="15" x14ac:dyDescent="0.25">
      <c r="BA7645" s="90" t="s">
        <v>11552</v>
      </c>
      <c r="BB7645" s="90" t="s">
        <v>6473</v>
      </c>
      <c r="BC7645" s="90" t="s">
        <v>7866</v>
      </c>
      <c r="BD7645" s="423" t="s">
        <v>1301</v>
      </c>
    </row>
    <row r="7646" spans="53:56" ht="15" x14ac:dyDescent="0.25">
      <c r="BA7646" s="91" t="s">
        <v>11553</v>
      </c>
      <c r="BB7646" s="91" t="s">
        <v>6473</v>
      </c>
      <c r="BC7646" s="91" t="s">
        <v>8038</v>
      </c>
      <c r="BD7646" s="423" t="s">
        <v>1301</v>
      </c>
    </row>
    <row r="7647" spans="53:56" ht="15" x14ac:dyDescent="0.25">
      <c r="BA7647" s="90" t="s">
        <v>11554</v>
      </c>
      <c r="BB7647" s="90" t="s">
        <v>6473</v>
      </c>
      <c r="BC7647" s="90" t="s">
        <v>7866</v>
      </c>
      <c r="BD7647" s="423" t="s">
        <v>1301</v>
      </c>
    </row>
    <row r="7648" spans="53:56" ht="15" x14ac:dyDescent="0.25">
      <c r="BA7648" s="91" t="s">
        <v>11555</v>
      </c>
      <c r="BB7648" s="91" t="s">
        <v>6473</v>
      </c>
      <c r="BC7648" s="91" t="s">
        <v>8038</v>
      </c>
      <c r="BD7648" s="423" t="s">
        <v>1301</v>
      </c>
    </row>
    <row r="7649" spans="53:56" ht="15" x14ac:dyDescent="0.25">
      <c r="BA7649" s="90" t="s">
        <v>11556</v>
      </c>
      <c r="BB7649" s="90" t="s">
        <v>6473</v>
      </c>
      <c r="BC7649" s="90" t="s">
        <v>8038</v>
      </c>
      <c r="BD7649" s="423" t="s">
        <v>1301</v>
      </c>
    </row>
    <row r="7650" spans="53:56" ht="15" x14ac:dyDescent="0.25">
      <c r="BA7650" s="91" t="s">
        <v>11557</v>
      </c>
      <c r="BB7650" s="91" t="s">
        <v>6473</v>
      </c>
      <c r="BC7650" s="91" t="s">
        <v>11146</v>
      </c>
      <c r="BD7650" s="423" t="s">
        <v>1301</v>
      </c>
    </row>
    <row r="7651" spans="53:56" ht="15" x14ac:dyDescent="0.25">
      <c r="BA7651" s="90" t="s">
        <v>11558</v>
      </c>
      <c r="BB7651" s="90" t="s">
        <v>6473</v>
      </c>
      <c r="BC7651" s="90" t="s">
        <v>7866</v>
      </c>
      <c r="BD7651" s="423" t="s">
        <v>1301</v>
      </c>
    </row>
    <row r="7652" spans="53:56" ht="15" x14ac:dyDescent="0.25">
      <c r="BA7652" s="91" t="s">
        <v>11559</v>
      </c>
      <c r="BB7652" s="91" t="s">
        <v>6473</v>
      </c>
      <c r="BC7652" s="91" t="s">
        <v>8038</v>
      </c>
      <c r="BD7652" s="423" t="s">
        <v>1301</v>
      </c>
    </row>
    <row r="7653" spans="53:56" ht="15" x14ac:dyDescent="0.25">
      <c r="BA7653" s="90" t="s">
        <v>11560</v>
      </c>
      <c r="BB7653" s="90" t="s">
        <v>6473</v>
      </c>
      <c r="BC7653" s="90" t="s">
        <v>8038</v>
      </c>
      <c r="BD7653" s="423" t="s">
        <v>1301</v>
      </c>
    </row>
    <row r="7654" spans="53:56" ht="15" x14ac:dyDescent="0.25">
      <c r="BA7654" s="91" t="s">
        <v>11561</v>
      </c>
      <c r="BB7654" s="91" t="s">
        <v>6473</v>
      </c>
      <c r="BC7654" s="91" t="s">
        <v>7866</v>
      </c>
      <c r="BD7654" s="423" t="s">
        <v>1301</v>
      </c>
    </row>
    <row r="7655" spans="53:56" ht="15" x14ac:dyDescent="0.25">
      <c r="BA7655" s="90" t="s">
        <v>11562</v>
      </c>
      <c r="BB7655" s="90" t="s">
        <v>6473</v>
      </c>
      <c r="BC7655" s="90" t="s">
        <v>7866</v>
      </c>
      <c r="BD7655" s="423" t="s">
        <v>1301</v>
      </c>
    </row>
    <row r="7656" spans="53:56" ht="15" x14ac:dyDescent="0.25">
      <c r="BA7656" s="90" t="s">
        <v>11563</v>
      </c>
      <c r="BB7656" s="90" t="s">
        <v>6473</v>
      </c>
      <c r="BC7656" s="90" t="s">
        <v>8038</v>
      </c>
      <c r="BD7656" s="423" t="s">
        <v>1301</v>
      </c>
    </row>
    <row r="7657" spans="53:56" ht="15" x14ac:dyDescent="0.25">
      <c r="BA7657" s="91" t="s">
        <v>11564</v>
      </c>
      <c r="BB7657" s="91" t="s">
        <v>6473</v>
      </c>
      <c r="BC7657" s="91" t="s">
        <v>8038</v>
      </c>
      <c r="BD7657" s="423" t="s">
        <v>1301</v>
      </c>
    </row>
    <row r="7658" spans="53:56" ht="15" x14ac:dyDescent="0.25">
      <c r="BA7658" s="90" t="s">
        <v>11565</v>
      </c>
      <c r="BB7658" s="90" t="s">
        <v>6473</v>
      </c>
      <c r="BC7658" s="90" t="s">
        <v>7866</v>
      </c>
      <c r="BD7658" s="423" t="s">
        <v>1301</v>
      </c>
    </row>
    <row r="7659" spans="53:56" ht="15" x14ac:dyDescent="0.25">
      <c r="BA7659" s="91" t="s">
        <v>11566</v>
      </c>
      <c r="BB7659" s="91" t="s">
        <v>6473</v>
      </c>
      <c r="BC7659" s="91" t="s">
        <v>8038</v>
      </c>
      <c r="BD7659" s="423" t="s">
        <v>1301</v>
      </c>
    </row>
    <row r="7660" spans="53:56" ht="15" x14ac:dyDescent="0.25">
      <c r="BA7660" s="90" t="s">
        <v>11567</v>
      </c>
      <c r="BB7660" s="90" t="s">
        <v>6473</v>
      </c>
      <c r="BC7660" s="90" t="s">
        <v>7866</v>
      </c>
      <c r="BD7660" s="423" t="s">
        <v>1301</v>
      </c>
    </row>
    <row r="7661" spans="53:56" ht="15" x14ac:dyDescent="0.25">
      <c r="BA7661" s="91" t="s">
        <v>11568</v>
      </c>
      <c r="BB7661" s="91" t="s">
        <v>6473</v>
      </c>
      <c r="BC7661" s="91" t="s">
        <v>8038</v>
      </c>
      <c r="BD7661" s="423" t="s">
        <v>1301</v>
      </c>
    </row>
    <row r="7662" spans="53:56" ht="15" x14ac:dyDescent="0.25">
      <c r="BA7662" s="90" t="s">
        <v>11569</v>
      </c>
      <c r="BB7662" s="90" t="s">
        <v>6473</v>
      </c>
      <c r="BC7662" s="90" t="s">
        <v>8038</v>
      </c>
      <c r="BD7662" s="423" t="s">
        <v>1301</v>
      </c>
    </row>
    <row r="7663" spans="53:56" ht="15" x14ac:dyDescent="0.25">
      <c r="BA7663" s="91" t="s">
        <v>11570</v>
      </c>
      <c r="BB7663" s="91" t="s">
        <v>6473</v>
      </c>
      <c r="BC7663" s="91" t="s">
        <v>7866</v>
      </c>
      <c r="BD7663" s="423" t="s">
        <v>1301</v>
      </c>
    </row>
    <row r="7664" spans="53:56" ht="15" x14ac:dyDescent="0.25">
      <c r="BA7664" s="90" t="s">
        <v>11571</v>
      </c>
      <c r="BB7664" s="90" t="s">
        <v>6473</v>
      </c>
      <c r="BC7664" s="90" t="s">
        <v>7866</v>
      </c>
      <c r="BD7664" s="423" t="s">
        <v>1301</v>
      </c>
    </row>
    <row r="7665" spans="53:56" ht="15" x14ac:dyDescent="0.25">
      <c r="BA7665" s="91" t="s">
        <v>11572</v>
      </c>
      <c r="BB7665" s="91" t="s">
        <v>6473</v>
      </c>
      <c r="BC7665" s="91" t="s">
        <v>11146</v>
      </c>
      <c r="BD7665" s="423" t="s">
        <v>1301</v>
      </c>
    </row>
    <row r="7666" spans="53:56" ht="15" x14ac:dyDescent="0.25">
      <c r="BA7666" s="90" t="s">
        <v>11573</v>
      </c>
      <c r="BB7666" s="90" t="s">
        <v>6473</v>
      </c>
      <c r="BC7666" s="90" t="s">
        <v>11146</v>
      </c>
      <c r="BD7666" s="423" t="s">
        <v>1301</v>
      </c>
    </row>
    <row r="7667" spans="53:56" ht="15" x14ac:dyDescent="0.25">
      <c r="BA7667" s="91" t="s">
        <v>11574</v>
      </c>
      <c r="BB7667" s="91" t="s">
        <v>6473</v>
      </c>
      <c r="BC7667" s="91" t="s">
        <v>11146</v>
      </c>
      <c r="BD7667" s="423" t="s">
        <v>1301</v>
      </c>
    </row>
    <row r="7668" spans="53:56" ht="15" x14ac:dyDescent="0.25">
      <c r="BA7668" s="90" t="s">
        <v>11575</v>
      </c>
      <c r="BB7668" s="90" t="s">
        <v>6473</v>
      </c>
      <c r="BC7668" s="90" t="s">
        <v>8038</v>
      </c>
      <c r="BD7668" s="423" t="s">
        <v>1301</v>
      </c>
    </row>
    <row r="7669" spans="53:56" ht="15" x14ac:dyDescent="0.25">
      <c r="BA7669" s="91" t="s">
        <v>11576</v>
      </c>
      <c r="BB7669" s="91" t="s">
        <v>6473</v>
      </c>
      <c r="BC7669" s="91" t="s">
        <v>8038</v>
      </c>
      <c r="BD7669" s="423" t="s">
        <v>1301</v>
      </c>
    </row>
    <row r="7670" spans="53:56" ht="15" x14ac:dyDescent="0.25">
      <c r="BA7670" s="90" t="s">
        <v>11577</v>
      </c>
      <c r="BB7670" s="90" t="s">
        <v>6473</v>
      </c>
      <c r="BC7670" s="90" t="s">
        <v>11146</v>
      </c>
      <c r="BD7670" s="423" t="s">
        <v>1301</v>
      </c>
    </row>
    <row r="7671" spans="53:56" ht="15" x14ac:dyDescent="0.25">
      <c r="BA7671" s="91" t="s">
        <v>11578</v>
      </c>
      <c r="BB7671" s="91" t="s">
        <v>6473</v>
      </c>
      <c r="BC7671" s="91" t="s">
        <v>11146</v>
      </c>
      <c r="BD7671" s="423" t="s">
        <v>1301</v>
      </c>
    </row>
    <row r="7672" spans="53:56" ht="15" x14ac:dyDescent="0.25">
      <c r="BA7672" s="90" t="s">
        <v>11579</v>
      </c>
      <c r="BB7672" s="90" t="s">
        <v>6473</v>
      </c>
      <c r="BC7672" s="90" t="s">
        <v>11146</v>
      </c>
      <c r="BD7672" s="423" t="s">
        <v>1301</v>
      </c>
    </row>
    <row r="7673" spans="53:56" ht="15" x14ac:dyDescent="0.25">
      <c r="BA7673" s="91" t="s">
        <v>11580</v>
      </c>
      <c r="BB7673" s="91" t="s">
        <v>6473</v>
      </c>
      <c r="BC7673" s="91" t="s">
        <v>11146</v>
      </c>
      <c r="BD7673" s="423" t="s">
        <v>1301</v>
      </c>
    </row>
    <row r="7674" spans="53:56" ht="15" x14ac:dyDescent="0.25">
      <c r="BA7674" s="90" t="s">
        <v>11581</v>
      </c>
      <c r="BB7674" s="90" t="s">
        <v>6473</v>
      </c>
      <c r="BC7674" s="90" t="s">
        <v>11146</v>
      </c>
      <c r="BD7674" s="423" t="s">
        <v>1301</v>
      </c>
    </row>
    <row r="7675" spans="53:56" ht="15" x14ac:dyDescent="0.25">
      <c r="BA7675" s="91" t="s">
        <v>11582</v>
      </c>
      <c r="BB7675" s="91" t="s">
        <v>6473</v>
      </c>
      <c r="BC7675" s="91" t="s">
        <v>11146</v>
      </c>
      <c r="BD7675" s="423" t="s">
        <v>1301</v>
      </c>
    </row>
    <row r="7676" spans="53:56" ht="15" x14ac:dyDescent="0.25">
      <c r="BA7676" s="90" t="s">
        <v>11583</v>
      </c>
      <c r="BB7676" s="90" t="s">
        <v>6473</v>
      </c>
      <c r="BC7676" s="90" t="s">
        <v>11146</v>
      </c>
      <c r="BD7676" s="423" t="s">
        <v>1301</v>
      </c>
    </row>
    <row r="7677" spans="53:56" ht="15" x14ac:dyDescent="0.25">
      <c r="BA7677" s="91" t="s">
        <v>11584</v>
      </c>
      <c r="BB7677" s="91" t="s">
        <v>6473</v>
      </c>
      <c r="BC7677" s="91" t="s">
        <v>8038</v>
      </c>
      <c r="BD7677" s="423" t="s">
        <v>1301</v>
      </c>
    </row>
    <row r="7678" spans="53:56" ht="15" x14ac:dyDescent="0.25">
      <c r="BA7678" s="91" t="s">
        <v>11585</v>
      </c>
      <c r="BB7678" s="91" t="s">
        <v>6473</v>
      </c>
      <c r="BC7678" s="91" t="s">
        <v>8038</v>
      </c>
      <c r="BD7678" s="423" t="s">
        <v>1301</v>
      </c>
    </row>
    <row r="7679" spans="53:56" ht="15" x14ac:dyDescent="0.25">
      <c r="BA7679" s="90" t="s">
        <v>11586</v>
      </c>
      <c r="BB7679" s="90" t="s">
        <v>6473</v>
      </c>
      <c r="BC7679" s="90" t="s">
        <v>8038</v>
      </c>
      <c r="BD7679" s="423" t="s">
        <v>1301</v>
      </c>
    </row>
    <row r="7680" spans="53:56" ht="15" x14ac:dyDescent="0.25">
      <c r="BA7680" s="91" t="s">
        <v>11587</v>
      </c>
      <c r="BB7680" s="91" t="s">
        <v>6473</v>
      </c>
      <c r="BC7680" s="91" t="s">
        <v>8038</v>
      </c>
      <c r="BD7680" s="423" t="s">
        <v>1301</v>
      </c>
    </row>
    <row r="7681" spans="53:56" ht="15" x14ac:dyDescent="0.25">
      <c r="BA7681" s="90" t="s">
        <v>11588</v>
      </c>
      <c r="BB7681" s="90" t="s">
        <v>6473</v>
      </c>
      <c r="BC7681" s="90" t="s">
        <v>8038</v>
      </c>
      <c r="BD7681" s="423" t="s">
        <v>1301</v>
      </c>
    </row>
    <row r="7682" spans="53:56" ht="15" x14ac:dyDescent="0.25">
      <c r="BA7682" s="91" t="s">
        <v>11589</v>
      </c>
      <c r="BB7682" s="91" t="s">
        <v>6473</v>
      </c>
      <c r="BC7682" s="91" t="s">
        <v>7866</v>
      </c>
      <c r="BD7682" s="423" t="s">
        <v>1301</v>
      </c>
    </row>
    <row r="7683" spans="53:56" ht="15" x14ac:dyDescent="0.25">
      <c r="BA7683" s="90" t="s">
        <v>11590</v>
      </c>
      <c r="BB7683" s="90" t="s">
        <v>6473</v>
      </c>
      <c r="BC7683" s="90" t="s">
        <v>11146</v>
      </c>
      <c r="BD7683" s="423" t="s">
        <v>1301</v>
      </c>
    </row>
    <row r="7684" spans="53:56" ht="15" x14ac:dyDescent="0.25">
      <c r="BA7684" s="91" t="s">
        <v>11591</v>
      </c>
      <c r="BB7684" s="91" t="s">
        <v>6473</v>
      </c>
      <c r="BC7684" s="91" t="s">
        <v>8038</v>
      </c>
      <c r="BD7684" s="423" t="s">
        <v>1301</v>
      </c>
    </row>
    <row r="7685" spans="53:56" ht="15" x14ac:dyDescent="0.25">
      <c r="BA7685" s="90" t="s">
        <v>11592</v>
      </c>
      <c r="BB7685" s="90" t="s">
        <v>6473</v>
      </c>
      <c r="BC7685" s="90" t="s">
        <v>7866</v>
      </c>
      <c r="BD7685" s="423" t="s">
        <v>1301</v>
      </c>
    </row>
    <row r="7686" spans="53:56" ht="15" x14ac:dyDescent="0.25">
      <c r="BA7686" s="91" t="s">
        <v>11593</v>
      </c>
      <c r="BB7686" s="91" t="s">
        <v>6473</v>
      </c>
      <c r="BC7686" s="91" t="s">
        <v>8038</v>
      </c>
      <c r="BD7686" s="423" t="s">
        <v>1301</v>
      </c>
    </row>
    <row r="7687" spans="53:56" ht="15" x14ac:dyDescent="0.25">
      <c r="BA7687" s="90" t="s">
        <v>11594</v>
      </c>
      <c r="BB7687" s="90" t="s">
        <v>6473</v>
      </c>
      <c r="BC7687" s="90" t="s">
        <v>8038</v>
      </c>
      <c r="BD7687" s="423" t="s">
        <v>1301</v>
      </c>
    </row>
    <row r="7688" spans="53:56" ht="15" x14ac:dyDescent="0.25">
      <c r="BA7688" s="91" t="s">
        <v>11595</v>
      </c>
      <c r="BB7688" s="91" t="s">
        <v>6473</v>
      </c>
      <c r="BC7688" s="91" t="s">
        <v>7866</v>
      </c>
      <c r="BD7688" s="423" t="s">
        <v>1301</v>
      </c>
    </row>
    <row r="7689" spans="53:56" ht="15" x14ac:dyDescent="0.25">
      <c r="BA7689" s="90" t="s">
        <v>11596</v>
      </c>
      <c r="BB7689" s="90" t="s">
        <v>6473</v>
      </c>
      <c r="BC7689" s="90" t="s">
        <v>8038</v>
      </c>
      <c r="BD7689" s="423" t="s">
        <v>1301</v>
      </c>
    </row>
    <row r="7690" spans="53:56" ht="15" x14ac:dyDescent="0.25">
      <c r="BA7690" s="91" t="s">
        <v>11597</v>
      </c>
      <c r="BB7690" s="91" t="s">
        <v>6473</v>
      </c>
      <c r="BC7690" s="91" t="s">
        <v>8038</v>
      </c>
      <c r="BD7690" s="423" t="s">
        <v>1301</v>
      </c>
    </row>
    <row r="7691" spans="53:56" ht="15" x14ac:dyDescent="0.25">
      <c r="BA7691" s="90" t="s">
        <v>11598</v>
      </c>
      <c r="BB7691" s="90" t="s">
        <v>6473</v>
      </c>
      <c r="BC7691" s="90" t="s">
        <v>8038</v>
      </c>
      <c r="BD7691" s="423" t="s">
        <v>1301</v>
      </c>
    </row>
    <row r="7692" spans="53:56" ht="15" x14ac:dyDescent="0.25">
      <c r="BA7692" s="91" t="s">
        <v>11599</v>
      </c>
      <c r="BB7692" s="91" t="s">
        <v>6473</v>
      </c>
      <c r="BC7692" s="91" t="s">
        <v>8038</v>
      </c>
      <c r="BD7692" s="423" t="s">
        <v>1301</v>
      </c>
    </row>
    <row r="7693" spans="53:56" ht="15" x14ac:dyDescent="0.25">
      <c r="BA7693" s="90" t="s">
        <v>11600</v>
      </c>
      <c r="BB7693" s="90" t="s">
        <v>6473</v>
      </c>
      <c r="BC7693" s="90" t="s">
        <v>8038</v>
      </c>
      <c r="BD7693" s="423" t="s">
        <v>1301</v>
      </c>
    </row>
    <row r="7694" spans="53:56" ht="15" x14ac:dyDescent="0.25">
      <c r="BA7694" s="91" t="s">
        <v>11601</v>
      </c>
      <c r="BB7694" s="91" t="s">
        <v>6473</v>
      </c>
      <c r="BC7694" s="91" t="s">
        <v>8038</v>
      </c>
      <c r="BD7694" s="423" t="s">
        <v>1301</v>
      </c>
    </row>
    <row r="7695" spans="53:56" ht="15" x14ac:dyDescent="0.25">
      <c r="BA7695" s="90" t="s">
        <v>11602</v>
      </c>
      <c r="BB7695" s="90" t="s">
        <v>6473</v>
      </c>
      <c r="BC7695" s="90" t="s">
        <v>8038</v>
      </c>
      <c r="BD7695" s="423" t="s">
        <v>1301</v>
      </c>
    </row>
    <row r="7696" spans="53:56" ht="15" x14ac:dyDescent="0.25">
      <c r="BA7696" s="91" t="s">
        <v>11603</v>
      </c>
      <c r="BB7696" s="91" t="s">
        <v>6473</v>
      </c>
      <c r="BC7696" s="91" t="s">
        <v>8038</v>
      </c>
      <c r="BD7696" s="423" t="s">
        <v>1301</v>
      </c>
    </row>
    <row r="7697" spans="53:56" ht="15" x14ac:dyDescent="0.25">
      <c r="BA7697" s="90" t="s">
        <v>11604</v>
      </c>
      <c r="BB7697" s="90" t="s">
        <v>6473</v>
      </c>
      <c r="BC7697" s="90" t="s">
        <v>8038</v>
      </c>
      <c r="BD7697" s="423" t="s">
        <v>1301</v>
      </c>
    </row>
    <row r="7698" spans="53:56" ht="15" x14ac:dyDescent="0.25">
      <c r="BA7698" s="90" t="s">
        <v>11605</v>
      </c>
      <c r="BB7698" s="90" t="s">
        <v>6473</v>
      </c>
      <c r="BC7698" s="90" t="s">
        <v>11606</v>
      </c>
      <c r="BD7698" s="423" t="s">
        <v>1301</v>
      </c>
    </row>
    <row r="7699" spans="53:56" ht="15" x14ac:dyDescent="0.25">
      <c r="BA7699" s="91" t="s">
        <v>11605</v>
      </c>
      <c r="BB7699" s="91" t="s">
        <v>6473</v>
      </c>
      <c r="BC7699" s="91" t="s">
        <v>8038</v>
      </c>
      <c r="BD7699" s="423" t="s">
        <v>1301</v>
      </c>
    </row>
    <row r="7700" spans="53:56" ht="15" x14ac:dyDescent="0.25">
      <c r="BA7700" s="91" t="s">
        <v>11607</v>
      </c>
      <c r="BB7700" s="91" t="s">
        <v>6473</v>
      </c>
      <c r="BC7700" s="91" t="s">
        <v>8038</v>
      </c>
      <c r="BD7700" s="423" t="s">
        <v>1301</v>
      </c>
    </row>
    <row r="7701" spans="53:56" ht="15" x14ac:dyDescent="0.25">
      <c r="BA7701" s="90" t="s">
        <v>11608</v>
      </c>
      <c r="BB7701" s="90" t="s">
        <v>6473</v>
      </c>
      <c r="BC7701" s="90" t="s">
        <v>8038</v>
      </c>
      <c r="BD7701" s="423" t="s">
        <v>1301</v>
      </c>
    </row>
    <row r="7702" spans="53:56" ht="15" x14ac:dyDescent="0.25">
      <c r="BA7702" s="91" t="s">
        <v>11609</v>
      </c>
      <c r="BB7702" s="91" t="s">
        <v>6473</v>
      </c>
      <c r="BC7702" s="91" t="s">
        <v>7866</v>
      </c>
      <c r="BD7702" s="423" t="s">
        <v>1301</v>
      </c>
    </row>
    <row r="7703" spans="53:56" ht="15" x14ac:dyDescent="0.25">
      <c r="BA7703" s="91" t="s">
        <v>11610</v>
      </c>
      <c r="BB7703" s="91" t="s">
        <v>6473</v>
      </c>
      <c r="BC7703" s="91" t="s">
        <v>8038</v>
      </c>
      <c r="BD7703" s="423" t="s">
        <v>1301</v>
      </c>
    </row>
    <row r="7704" spans="53:56" ht="15" x14ac:dyDescent="0.25">
      <c r="BA7704" s="90" t="s">
        <v>11611</v>
      </c>
      <c r="BB7704" s="90" t="s">
        <v>6473</v>
      </c>
      <c r="BC7704" s="90" t="s">
        <v>11547</v>
      </c>
      <c r="BD7704" s="423" t="s">
        <v>1301</v>
      </c>
    </row>
    <row r="7705" spans="53:56" ht="15" x14ac:dyDescent="0.25">
      <c r="BA7705" s="91" t="s">
        <v>11612</v>
      </c>
      <c r="BB7705" s="91" t="s">
        <v>6473</v>
      </c>
      <c r="BC7705" s="91" t="s">
        <v>11547</v>
      </c>
      <c r="BD7705" s="423" t="s">
        <v>1301</v>
      </c>
    </row>
    <row r="7706" spans="53:56" ht="15" x14ac:dyDescent="0.25">
      <c r="BA7706" s="90" t="s">
        <v>11613</v>
      </c>
      <c r="BB7706" s="90" t="s">
        <v>6473</v>
      </c>
      <c r="BC7706" s="90" t="s">
        <v>8038</v>
      </c>
      <c r="BD7706" s="423" t="s">
        <v>1301</v>
      </c>
    </row>
    <row r="7707" spans="53:56" ht="15" x14ac:dyDescent="0.25">
      <c r="BA7707" s="90" t="s">
        <v>11614</v>
      </c>
      <c r="BB7707" s="90" t="s">
        <v>6473</v>
      </c>
      <c r="BC7707" s="90" t="s">
        <v>7866</v>
      </c>
      <c r="BD7707" s="423" t="s">
        <v>1301</v>
      </c>
    </row>
    <row r="7708" spans="53:56" ht="15" x14ac:dyDescent="0.25">
      <c r="BA7708" s="91" t="s">
        <v>11615</v>
      </c>
      <c r="BB7708" s="91" t="s">
        <v>6473</v>
      </c>
      <c r="BC7708" s="91" t="s">
        <v>7866</v>
      </c>
      <c r="BD7708" s="423" t="s">
        <v>1301</v>
      </c>
    </row>
    <row r="7709" spans="53:56" ht="15" x14ac:dyDescent="0.25">
      <c r="BA7709" s="90" t="s">
        <v>11616</v>
      </c>
      <c r="BB7709" s="90" t="s">
        <v>6473</v>
      </c>
      <c r="BC7709" s="90" t="s">
        <v>8038</v>
      </c>
      <c r="BD7709" s="423" t="s">
        <v>1301</v>
      </c>
    </row>
    <row r="7710" spans="53:56" ht="15" x14ac:dyDescent="0.25">
      <c r="BA7710" s="91" t="s">
        <v>11617</v>
      </c>
      <c r="BB7710" s="91" t="s">
        <v>6473</v>
      </c>
      <c r="BC7710" s="91" t="s">
        <v>11547</v>
      </c>
      <c r="BD7710" s="423" t="s">
        <v>1301</v>
      </c>
    </row>
    <row r="7711" spans="53:56" ht="15" x14ac:dyDescent="0.25">
      <c r="BA7711" s="91" t="s">
        <v>11618</v>
      </c>
      <c r="BB7711" s="91" t="s">
        <v>6473</v>
      </c>
      <c r="BC7711" s="91" t="s">
        <v>11547</v>
      </c>
      <c r="BD7711" s="423" t="s">
        <v>1301</v>
      </c>
    </row>
    <row r="7712" spans="53:56" ht="15" x14ac:dyDescent="0.25">
      <c r="BA7712" s="90" t="s">
        <v>11619</v>
      </c>
      <c r="BB7712" s="90" t="s">
        <v>6473</v>
      </c>
      <c r="BC7712" s="90" t="s">
        <v>11547</v>
      </c>
      <c r="BD7712" s="423" t="s">
        <v>1301</v>
      </c>
    </row>
    <row r="7713" spans="53:56" ht="15" x14ac:dyDescent="0.25">
      <c r="BA7713" s="91" t="s">
        <v>11620</v>
      </c>
      <c r="BB7713" s="91" t="s">
        <v>6473</v>
      </c>
      <c r="BC7713" s="91" t="s">
        <v>11547</v>
      </c>
      <c r="BD7713" s="423" t="s">
        <v>1301</v>
      </c>
    </row>
    <row r="7714" spans="53:56" ht="15" x14ac:dyDescent="0.25">
      <c r="BA7714" s="90" t="s">
        <v>11621</v>
      </c>
      <c r="BB7714" s="90" t="s">
        <v>6473</v>
      </c>
      <c r="BC7714" s="90" t="s">
        <v>11547</v>
      </c>
      <c r="BD7714" s="423" t="s">
        <v>1301</v>
      </c>
    </row>
    <row r="7715" spans="53:56" ht="15" x14ac:dyDescent="0.25">
      <c r="BA7715" s="91" t="s">
        <v>11622</v>
      </c>
      <c r="BB7715" s="91" t="s">
        <v>6473</v>
      </c>
      <c r="BC7715" s="91" t="s">
        <v>11547</v>
      </c>
      <c r="BD7715" s="423" t="s">
        <v>1301</v>
      </c>
    </row>
    <row r="7716" spans="53:56" ht="15" x14ac:dyDescent="0.25">
      <c r="BA7716" s="90" t="s">
        <v>11623</v>
      </c>
      <c r="BB7716" s="90" t="s">
        <v>6473</v>
      </c>
      <c r="BC7716" s="90" t="s">
        <v>11547</v>
      </c>
      <c r="BD7716" s="423" t="s">
        <v>1301</v>
      </c>
    </row>
    <row r="7717" spans="53:56" ht="15" x14ac:dyDescent="0.25">
      <c r="BA7717" s="90" t="s">
        <v>11624</v>
      </c>
      <c r="BB7717" s="90" t="s">
        <v>6473</v>
      </c>
      <c r="BC7717" s="90" t="s">
        <v>11547</v>
      </c>
      <c r="BD7717" s="423" t="s">
        <v>1301</v>
      </c>
    </row>
    <row r="7718" spans="53:56" ht="15" x14ac:dyDescent="0.25">
      <c r="BA7718" s="91" t="s">
        <v>11625</v>
      </c>
      <c r="BB7718" s="91" t="s">
        <v>6473</v>
      </c>
      <c r="BC7718" s="91" t="s">
        <v>11547</v>
      </c>
      <c r="BD7718" s="423" t="s">
        <v>1301</v>
      </c>
    </row>
    <row r="7719" spans="53:56" ht="15" x14ac:dyDescent="0.25">
      <c r="BA7719" s="90" t="s">
        <v>11626</v>
      </c>
      <c r="BB7719" s="90" t="s">
        <v>6473</v>
      </c>
      <c r="BC7719" s="90" t="s">
        <v>11547</v>
      </c>
      <c r="BD7719" s="423" t="s">
        <v>1301</v>
      </c>
    </row>
    <row r="7720" spans="53:56" ht="15" x14ac:dyDescent="0.25">
      <c r="BA7720" s="91" t="s">
        <v>11627</v>
      </c>
      <c r="BB7720" s="91" t="s">
        <v>6473</v>
      </c>
      <c r="BC7720" s="91" t="s">
        <v>11547</v>
      </c>
      <c r="BD7720" s="423" t="s">
        <v>1301</v>
      </c>
    </row>
    <row r="7721" spans="53:56" ht="15" x14ac:dyDescent="0.25">
      <c r="BA7721" s="91" t="s">
        <v>11628</v>
      </c>
      <c r="BB7721" s="91" t="s">
        <v>6473</v>
      </c>
      <c r="BC7721" s="91" t="s">
        <v>11547</v>
      </c>
      <c r="BD7721" s="423" t="s">
        <v>1301</v>
      </c>
    </row>
    <row r="7722" spans="53:56" ht="15" x14ac:dyDescent="0.25">
      <c r="BA7722" s="90" t="s">
        <v>11629</v>
      </c>
      <c r="BB7722" s="90" t="s">
        <v>6473</v>
      </c>
      <c r="BC7722" s="90" t="s">
        <v>11547</v>
      </c>
      <c r="BD7722" s="423" t="s">
        <v>1301</v>
      </c>
    </row>
    <row r="7723" spans="53:56" ht="15" x14ac:dyDescent="0.25">
      <c r="BA7723" s="91" t="s">
        <v>11630</v>
      </c>
      <c r="BB7723" s="91" t="s">
        <v>6473</v>
      </c>
      <c r="BC7723" s="91" t="s">
        <v>11547</v>
      </c>
      <c r="BD7723" s="423" t="s">
        <v>1301</v>
      </c>
    </row>
    <row r="7724" spans="53:56" ht="15" x14ac:dyDescent="0.25">
      <c r="BA7724" s="90" t="s">
        <v>11631</v>
      </c>
      <c r="BB7724" s="90" t="s">
        <v>6473</v>
      </c>
      <c r="BC7724" s="90" t="s">
        <v>8038</v>
      </c>
      <c r="BD7724" s="423" t="s">
        <v>1301</v>
      </c>
    </row>
    <row r="7725" spans="53:56" ht="15" x14ac:dyDescent="0.25">
      <c r="BA7725" s="91" t="s">
        <v>11632</v>
      </c>
      <c r="BB7725" s="91" t="s">
        <v>6473</v>
      </c>
      <c r="BC7725" s="91" t="s">
        <v>11547</v>
      </c>
      <c r="BD7725" s="423" t="s">
        <v>1301</v>
      </c>
    </row>
    <row r="7726" spans="53:56" ht="15" x14ac:dyDescent="0.25">
      <c r="BA7726" s="90" t="s">
        <v>11633</v>
      </c>
      <c r="BB7726" s="90" t="s">
        <v>6473</v>
      </c>
      <c r="BC7726" s="90" t="s">
        <v>11547</v>
      </c>
      <c r="BD7726" s="423" t="s">
        <v>1301</v>
      </c>
    </row>
    <row r="7727" spans="53:56" ht="15" x14ac:dyDescent="0.25">
      <c r="BA7727" s="90" t="s">
        <v>11634</v>
      </c>
      <c r="BB7727" s="90" t="s">
        <v>6473</v>
      </c>
      <c r="BC7727" s="90" t="s">
        <v>11547</v>
      </c>
      <c r="BD7727" s="423" t="s">
        <v>1301</v>
      </c>
    </row>
    <row r="7728" spans="53:56" ht="15" x14ac:dyDescent="0.25">
      <c r="BA7728" s="91" t="s">
        <v>11635</v>
      </c>
      <c r="BB7728" s="91" t="s">
        <v>6473</v>
      </c>
      <c r="BC7728" s="91" t="s">
        <v>7866</v>
      </c>
      <c r="BD7728" s="423" t="s">
        <v>1301</v>
      </c>
    </row>
    <row r="7729" spans="53:56" ht="15" x14ac:dyDescent="0.25">
      <c r="BA7729" s="90" t="s">
        <v>11636</v>
      </c>
      <c r="BB7729" s="90" t="s">
        <v>6473</v>
      </c>
      <c r="BC7729" s="90" t="s">
        <v>11547</v>
      </c>
      <c r="BD7729" s="423" t="s">
        <v>1301</v>
      </c>
    </row>
    <row r="7730" spans="53:56" ht="15" x14ac:dyDescent="0.25">
      <c r="BA7730" s="91" t="s">
        <v>11637</v>
      </c>
      <c r="BB7730" s="91" t="s">
        <v>6473</v>
      </c>
      <c r="BC7730" s="91" t="s">
        <v>11547</v>
      </c>
      <c r="BD7730" s="423" t="s">
        <v>1301</v>
      </c>
    </row>
    <row r="7731" spans="53:56" ht="15" x14ac:dyDescent="0.25">
      <c r="BA7731" s="91" t="s">
        <v>11638</v>
      </c>
      <c r="BB7731" s="91" t="s">
        <v>6473</v>
      </c>
      <c r="BC7731" s="91" t="s">
        <v>11547</v>
      </c>
      <c r="BD7731" s="423" t="s">
        <v>1301</v>
      </c>
    </row>
    <row r="7732" spans="53:56" ht="15" x14ac:dyDescent="0.25">
      <c r="BA7732" s="90" t="s">
        <v>11639</v>
      </c>
      <c r="BB7732" s="90" t="s">
        <v>6473</v>
      </c>
      <c r="BC7732" s="90" t="s">
        <v>11547</v>
      </c>
      <c r="BD7732" s="423" t="s">
        <v>1301</v>
      </c>
    </row>
    <row r="7733" spans="53:56" ht="15" x14ac:dyDescent="0.25">
      <c r="BA7733" s="91" t="s">
        <v>11640</v>
      </c>
      <c r="BB7733" s="91" t="s">
        <v>6473</v>
      </c>
      <c r="BC7733" s="91" t="s">
        <v>11547</v>
      </c>
      <c r="BD7733" s="423" t="s">
        <v>1301</v>
      </c>
    </row>
    <row r="7734" spans="53:56" ht="15" x14ac:dyDescent="0.25">
      <c r="BA7734" s="90" t="s">
        <v>11641</v>
      </c>
      <c r="BB7734" s="90" t="s">
        <v>6473</v>
      </c>
      <c r="BC7734" s="90" t="s">
        <v>11547</v>
      </c>
      <c r="BD7734" s="423" t="s">
        <v>1301</v>
      </c>
    </row>
    <row r="7735" spans="53:56" ht="15" x14ac:dyDescent="0.25">
      <c r="BA7735" s="90" t="s">
        <v>11642</v>
      </c>
      <c r="BB7735" s="90" t="s">
        <v>6473</v>
      </c>
      <c r="BC7735" s="90" t="s">
        <v>11547</v>
      </c>
      <c r="BD7735" s="423" t="s">
        <v>1301</v>
      </c>
    </row>
    <row r="7736" spans="53:56" ht="15" x14ac:dyDescent="0.25">
      <c r="BA7736" s="91" t="s">
        <v>11643</v>
      </c>
      <c r="BB7736" s="91" t="s">
        <v>6473</v>
      </c>
      <c r="BC7736" s="91" t="s">
        <v>11547</v>
      </c>
      <c r="BD7736" s="423" t="s">
        <v>1301</v>
      </c>
    </row>
    <row r="7737" spans="53:56" ht="15" x14ac:dyDescent="0.25">
      <c r="BA7737" s="90" t="s">
        <v>11644</v>
      </c>
      <c r="BB7737" s="90" t="s">
        <v>6473</v>
      </c>
      <c r="BC7737" s="90" t="s">
        <v>7866</v>
      </c>
      <c r="BD7737" s="423" t="s">
        <v>1301</v>
      </c>
    </row>
    <row r="7738" spans="53:56" ht="15" x14ac:dyDescent="0.25">
      <c r="BA7738" s="91" t="s">
        <v>11645</v>
      </c>
      <c r="BB7738" s="91" t="s">
        <v>6473</v>
      </c>
      <c r="BC7738" s="91" t="s">
        <v>11547</v>
      </c>
      <c r="BD7738" s="423" t="s">
        <v>1301</v>
      </c>
    </row>
    <row r="7739" spans="53:56" ht="15" x14ac:dyDescent="0.25">
      <c r="BA7739" s="90" t="s">
        <v>11646</v>
      </c>
      <c r="BB7739" s="90" t="s">
        <v>6473</v>
      </c>
      <c r="BC7739" s="90" t="s">
        <v>11547</v>
      </c>
      <c r="BD7739" s="423" t="s">
        <v>1301</v>
      </c>
    </row>
    <row r="7740" spans="53:56" ht="15" x14ac:dyDescent="0.25">
      <c r="BA7740" s="91" t="s">
        <v>11647</v>
      </c>
      <c r="BB7740" s="91" t="s">
        <v>6473</v>
      </c>
      <c r="BC7740" s="91" t="s">
        <v>11547</v>
      </c>
      <c r="BD7740" s="423" t="s">
        <v>1301</v>
      </c>
    </row>
    <row r="7741" spans="53:56" ht="15" x14ac:dyDescent="0.25">
      <c r="BA7741" s="90" t="s">
        <v>11648</v>
      </c>
      <c r="BB7741" s="90" t="s">
        <v>6473</v>
      </c>
      <c r="BC7741" s="90" t="s">
        <v>11547</v>
      </c>
      <c r="BD7741" s="423" t="s">
        <v>1301</v>
      </c>
    </row>
    <row r="7742" spans="53:56" ht="15" x14ac:dyDescent="0.25">
      <c r="BA7742" s="91" t="s">
        <v>11649</v>
      </c>
      <c r="BB7742" s="91" t="s">
        <v>6473</v>
      </c>
      <c r="BC7742" s="91" t="s">
        <v>11547</v>
      </c>
      <c r="BD7742" s="423" t="s">
        <v>1301</v>
      </c>
    </row>
    <row r="7743" spans="53:56" ht="15" x14ac:dyDescent="0.25">
      <c r="BA7743" s="90" t="s">
        <v>11650</v>
      </c>
      <c r="BB7743" s="90" t="s">
        <v>6473</v>
      </c>
      <c r="BC7743" s="90" t="s">
        <v>11547</v>
      </c>
      <c r="BD7743" s="423" t="s">
        <v>1301</v>
      </c>
    </row>
    <row r="7744" spans="53:56" ht="15" x14ac:dyDescent="0.25">
      <c r="BA7744" s="91" t="s">
        <v>11651</v>
      </c>
      <c r="BB7744" s="91" t="s">
        <v>6473</v>
      </c>
      <c r="BC7744" s="91" t="s">
        <v>11547</v>
      </c>
      <c r="BD7744" s="423" t="s">
        <v>1301</v>
      </c>
    </row>
    <row r="7745" spans="53:56" ht="15" x14ac:dyDescent="0.25">
      <c r="BA7745" s="90" t="s">
        <v>11652</v>
      </c>
      <c r="BB7745" s="90" t="s">
        <v>6473</v>
      </c>
      <c r="BC7745" s="90" t="s">
        <v>11547</v>
      </c>
      <c r="BD7745" s="423" t="s">
        <v>1301</v>
      </c>
    </row>
    <row r="7746" spans="53:56" ht="15" x14ac:dyDescent="0.25">
      <c r="BA7746" s="90" t="s">
        <v>11653</v>
      </c>
      <c r="BB7746" s="90" t="s">
        <v>6473</v>
      </c>
      <c r="BC7746" s="90" t="s">
        <v>11547</v>
      </c>
      <c r="BD7746" s="423" t="s">
        <v>1301</v>
      </c>
    </row>
    <row r="7747" spans="53:56" ht="15" x14ac:dyDescent="0.25">
      <c r="BA7747" s="91" t="s">
        <v>11654</v>
      </c>
      <c r="BB7747" s="91" t="s">
        <v>6473</v>
      </c>
      <c r="BC7747" s="91" t="s">
        <v>11547</v>
      </c>
      <c r="BD7747" s="423" t="s">
        <v>1301</v>
      </c>
    </row>
    <row r="7748" spans="53:56" ht="15" x14ac:dyDescent="0.25">
      <c r="BA7748" s="90" t="s">
        <v>11655</v>
      </c>
      <c r="BB7748" s="90" t="s">
        <v>6473</v>
      </c>
      <c r="BC7748" s="90" t="s">
        <v>11547</v>
      </c>
      <c r="BD7748" s="423" t="s">
        <v>1301</v>
      </c>
    </row>
    <row r="7749" spans="53:56" ht="15" x14ac:dyDescent="0.25">
      <c r="BA7749" s="91" t="s">
        <v>11656</v>
      </c>
      <c r="BB7749" s="91" t="s">
        <v>6473</v>
      </c>
      <c r="BC7749" s="91" t="s">
        <v>11547</v>
      </c>
      <c r="BD7749" s="423" t="s">
        <v>1301</v>
      </c>
    </row>
    <row r="7750" spans="53:56" ht="15" x14ac:dyDescent="0.25">
      <c r="BA7750" s="91" t="s">
        <v>11657</v>
      </c>
      <c r="BB7750" s="91" t="s">
        <v>6473</v>
      </c>
      <c r="BC7750" s="91" t="s">
        <v>11547</v>
      </c>
      <c r="BD7750" s="423" t="s">
        <v>1301</v>
      </c>
    </row>
    <row r="7751" spans="53:56" ht="15" x14ac:dyDescent="0.25">
      <c r="BA7751" s="90" t="s">
        <v>11658</v>
      </c>
      <c r="BB7751" s="90" t="s">
        <v>6473</v>
      </c>
      <c r="BC7751" s="90" t="s">
        <v>11547</v>
      </c>
      <c r="BD7751" s="423" t="s">
        <v>1301</v>
      </c>
    </row>
    <row r="7752" spans="53:56" ht="15" x14ac:dyDescent="0.25">
      <c r="BA7752" s="91" t="s">
        <v>11659</v>
      </c>
      <c r="BB7752" s="91" t="s">
        <v>6473</v>
      </c>
      <c r="BC7752" s="91" t="s">
        <v>11547</v>
      </c>
      <c r="BD7752" s="423" t="s">
        <v>1301</v>
      </c>
    </row>
    <row r="7753" spans="53:56" ht="15" x14ac:dyDescent="0.25">
      <c r="BA7753" s="90" t="s">
        <v>11660</v>
      </c>
      <c r="BB7753" s="90" t="s">
        <v>6473</v>
      </c>
      <c r="BC7753" s="90" t="s">
        <v>11547</v>
      </c>
      <c r="BD7753" s="423" t="s">
        <v>1301</v>
      </c>
    </row>
    <row r="7754" spans="53:56" ht="15" x14ac:dyDescent="0.25">
      <c r="BA7754" s="91" t="s">
        <v>11661</v>
      </c>
      <c r="BB7754" s="91" t="s">
        <v>6473</v>
      </c>
      <c r="BC7754" s="91" t="s">
        <v>11547</v>
      </c>
      <c r="BD7754" s="423" t="s">
        <v>1301</v>
      </c>
    </row>
    <row r="7755" spans="53:56" ht="15" x14ac:dyDescent="0.25">
      <c r="BA7755" s="90" t="s">
        <v>11662</v>
      </c>
      <c r="BB7755" s="90" t="s">
        <v>6473</v>
      </c>
      <c r="BC7755" s="90" t="s">
        <v>11547</v>
      </c>
      <c r="BD7755" s="423" t="s">
        <v>1301</v>
      </c>
    </row>
    <row r="7756" spans="53:56" ht="15" x14ac:dyDescent="0.25">
      <c r="BA7756" s="90" t="s">
        <v>11663</v>
      </c>
      <c r="BB7756" s="90" t="s">
        <v>6473</v>
      </c>
      <c r="BC7756" s="90" t="s">
        <v>11547</v>
      </c>
      <c r="BD7756" s="423" t="s">
        <v>1301</v>
      </c>
    </row>
    <row r="7757" spans="53:56" ht="15" x14ac:dyDescent="0.25">
      <c r="BA7757" s="91" t="s">
        <v>11664</v>
      </c>
      <c r="BB7757" s="91" t="s">
        <v>6473</v>
      </c>
      <c r="BC7757" s="91" t="s">
        <v>11547</v>
      </c>
      <c r="BD7757" s="423" t="s">
        <v>1301</v>
      </c>
    </row>
    <row r="7758" spans="53:56" ht="15" x14ac:dyDescent="0.25">
      <c r="BA7758" s="90" t="s">
        <v>11665</v>
      </c>
      <c r="BB7758" s="90" t="s">
        <v>6473</v>
      </c>
      <c r="BC7758" s="90" t="s">
        <v>11547</v>
      </c>
      <c r="BD7758" s="423" t="s">
        <v>1301</v>
      </c>
    </row>
    <row r="7759" spans="53:56" ht="15" x14ac:dyDescent="0.25">
      <c r="BA7759" s="91" t="s">
        <v>11666</v>
      </c>
      <c r="BB7759" s="91" t="s">
        <v>6473</v>
      </c>
      <c r="BC7759" s="91" t="s">
        <v>11547</v>
      </c>
      <c r="BD7759" s="423" t="s">
        <v>1301</v>
      </c>
    </row>
    <row r="7760" spans="53:56" ht="15" x14ac:dyDescent="0.25">
      <c r="BA7760" s="91" t="s">
        <v>11667</v>
      </c>
      <c r="BB7760" s="91" t="s">
        <v>6473</v>
      </c>
      <c r="BC7760" s="91" t="s">
        <v>11547</v>
      </c>
      <c r="BD7760" s="423" t="s">
        <v>1301</v>
      </c>
    </row>
    <row r="7761" spans="53:56" ht="15" x14ac:dyDescent="0.25">
      <c r="BA7761" s="90" t="s">
        <v>11668</v>
      </c>
      <c r="BB7761" s="90" t="s">
        <v>6473</v>
      </c>
      <c r="BC7761" s="90" t="s">
        <v>11547</v>
      </c>
      <c r="BD7761" s="423" t="s">
        <v>1301</v>
      </c>
    </row>
    <row r="7762" spans="53:56" ht="15" x14ac:dyDescent="0.25">
      <c r="BA7762" s="91" t="s">
        <v>11669</v>
      </c>
      <c r="BB7762" s="91" t="s">
        <v>6473</v>
      </c>
      <c r="BC7762" s="91" t="s">
        <v>8038</v>
      </c>
      <c r="BD7762" s="423" t="s">
        <v>1301</v>
      </c>
    </row>
    <row r="7763" spans="53:56" ht="15" x14ac:dyDescent="0.25">
      <c r="BA7763" s="90" t="s">
        <v>11669</v>
      </c>
      <c r="BB7763" s="90" t="s">
        <v>6473</v>
      </c>
      <c r="BC7763" s="90" t="s">
        <v>11547</v>
      </c>
      <c r="BD7763" s="423" t="s">
        <v>1301</v>
      </c>
    </row>
    <row r="7764" spans="53:56" ht="15" x14ac:dyDescent="0.25">
      <c r="BA7764" s="90" t="s">
        <v>11670</v>
      </c>
      <c r="BB7764" s="90" t="s">
        <v>6473</v>
      </c>
      <c r="BC7764" s="90" t="s">
        <v>11547</v>
      </c>
      <c r="BD7764" s="423" t="s">
        <v>1301</v>
      </c>
    </row>
    <row r="7765" spans="53:56" ht="15" x14ac:dyDescent="0.25">
      <c r="BA7765" s="91" t="s">
        <v>11671</v>
      </c>
      <c r="BB7765" s="91" t="s">
        <v>6473</v>
      </c>
      <c r="BC7765" s="91" t="s">
        <v>11547</v>
      </c>
      <c r="BD7765" s="423" t="s">
        <v>1301</v>
      </c>
    </row>
    <row r="7766" spans="53:56" ht="15" x14ac:dyDescent="0.25">
      <c r="BA7766" s="90" t="s">
        <v>11672</v>
      </c>
      <c r="BB7766" s="90" t="s">
        <v>6473</v>
      </c>
      <c r="BC7766" s="90" t="s">
        <v>11547</v>
      </c>
      <c r="BD7766" s="423" t="s">
        <v>1301</v>
      </c>
    </row>
    <row r="7767" spans="53:56" ht="15" x14ac:dyDescent="0.25">
      <c r="BA7767" s="91" t="s">
        <v>11673</v>
      </c>
      <c r="BB7767" s="91" t="s">
        <v>6473</v>
      </c>
      <c r="BC7767" s="91" t="s">
        <v>11547</v>
      </c>
      <c r="BD7767" s="423" t="s">
        <v>1301</v>
      </c>
    </row>
    <row r="7768" spans="53:56" ht="15" x14ac:dyDescent="0.25">
      <c r="BA7768" s="90" t="s">
        <v>11674</v>
      </c>
      <c r="BB7768" s="90" t="s">
        <v>6473</v>
      </c>
      <c r="BC7768" s="90" t="s">
        <v>11547</v>
      </c>
      <c r="BD7768" s="423" t="s">
        <v>1301</v>
      </c>
    </row>
    <row r="7769" spans="53:56" ht="15" x14ac:dyDescent="0.25">
      <c r="BA7769" s="91" t="s">
        <v>11675</v>
      </c>
      <c r="BB7769" s="91" t="s">
        <v>6473</v>
      </c>
      <c r="BC7769" s="91" t="s">
        <v>11547</v>
      </c>
      <c r="BD7769" s="423" t="s">
        <v>1301</v>
      </c>
    </row>
    <row r="7770" spans="53:56" ht="15" x14ac:dyDescent="0.25">
      <c r="BA7770" s="90" t="s">
        <v>11676</v>
      </c>
      <c r="BB7770" s="90" t="s">
        <v>6473</v>
      </c>
      <c r="BC7770" s="90" t="s">
        <v>11547</v>
      </c>
      <c r="BD7770" s="423" t="s">
        <v>1301</v>
      </c>
    </row>
    <row r="7771" spans="53:56" ht="15" x14ac:dyDescent="0.25">
      <c r="BA7771" s="91" t="s">
        <v>11677</v>
      </c>
      <c r="BB7771" s="91" t="s">
        <v>6473</v>
      </c>
      <c r="BC7771" s="91" t="s">
        <v>11547</v>
      </c>
      <c r="BD7771" s="423" t="s">
        <v>1301</v>
      </c>
    </row>
    <row r="7772" spans="53:56" ht="15" x14ac:dyDescent="0.25">
      <c r="BA7772" s="90" t="s">
        <v>11678</v>
      </c>
      <c r="BB7772" s="90" t="s">
        <v>6473</v>
      </c>
      <c r="BC7772" s="90" t="s">
        <v>11547</v>
      </c>
      <c r="BD7772" s="423" t="s">
        <v>1301</v>
      </c>
    </row>
    <row r="7773" spans="53:56" ht="15" x14ac:dyDescent="0.25">
      <c r="BA7773" s="91" t="s">
        <v>11679</v>
      </c>
      <c r="BB7773" s="91" t="s">
        <v>6473</v>
      </c>
      <c r="BC7773" s="91" t="s">
        <v>11547</v>
      </c>
      <c r="BD7773" s="423" t="s">
        <v>1301</v>
      </c>
    </row>
    <row r="7774" spans="53:56" ht="15" x14ac:dyDescent="0.25">
      <c r="BA7774" s="90" t="s">
        <v>11680</v>
      </c>
      <c r="BB7774" s="90" t="s">
        <v>6473</v>
      </c>
      <c r="BC7774" s="90" t="s">
        <v>11547</v>
      </c>
      <c r="BD7774" s="423" t="s">
        <v>1301</v>
      </c>
    </row>
    <row r="7775" spans="53:56" ht="15" x14ac:dyDescent="0.25">
      <c r="BA7775" s="91" t="s">
        <v>11681</v>
      </c>
      <c r="BB7775" s="91" t="s">
        <v>6473</v>
      </c>
      <c r="BC7775" s="91" t="s">
        <v>11547</v>
      </c>
      <c r="BD7775" s="423" t="s">
        <v>1301</v>
      </c>
    </row>
    <row r="7776" spans="53:56" ht="15" x14ac:dyDescent="0.25">
      <c r="BA7776" s="90" t="s">
        <v>11682</v>
      </c>
      <c r="BB7776" s="90" t="s">
        <v>6473</v>
      </c>
      <c r="BC7776" s="90" t="s">
        <v>8038</v>
      </c>
      <c r="BD7776" s="423" t="s">
        <v>1301</v>
      </c>
    </row>
    <row r="7777" spans="53:56" ht="15" x14ac:dyDescent="0.25">
      <c r="BA7777" s="90" t="s">
        <v>11683</v>
      </c>
      <c r="BB7777" s="90" t="s">
        <v>6473</v>
      </c>
      <c r="BC7777" s="90" t="s">
        <v>11547</v>
      </c>
      <c r="BD7777" s="423" t="s">
        <v>1301</v>
      </c>
    </row>
    <row r="7778" spans="53:56" ht="15" x14ac:dyDescent="0.25">
      <c r="BA7778" s="91" t="s">
        <v>11684</v>
      </c>
      <c r="BB7778" s="91" t="s">
        <v>6473</v>
      </c>
      <c r="BC7778" s="91" t="s">
        <v>11547</v>
      </c>
      <c r="BD7778" s="423" t="s">
        <v>1301</v>
      </c>
    </row>
    <row r="7779" spans="53:56" ht="15" x14ac:dyDescent="0.25">
      <c r="BA7779" s="90" t="s">
        <v>11685</v>
      </c>
      <c r="BB7779" s="90" t="s">
        <v>6473</v>
      </c>
      <c r="BC7779" s="90" t="s">
        <v>11547</v>
      </c>
      <c r="BD7779" s="423" t="s">
        <v>1301</v>
      </c>
    </row>
    <row r="7780" spans="53:56" ht="15" x14ac:dyDescent="0.25">
      <c r="BA7780" s="91" t="s">
        <v>11686</v>
      </c>
      <c r="BB7780" s="91" t="s">
        <v>6473</v>
      </c>
      <c r="BC7780" s="91" t="s">
        <v>11547</v>
      </c>
      <c r="BD7780" s="423" t="s">
        <v>1301</v>
      </c>
    </row>
    <row r="7781" spans="53:56" ht="15" x14ac:dyDescent="0.25">
      <c r="BA7781" s="90" t="s">
        <v>11687</v>
      </c>
      <c r="BB7781" s="90" t="s">
        <v>6473</v>
      </c>
      <c r="BC7781" s="90" t="s">
        <v>11547</v>
      </c>
      <c r="BD7781" s="423" t="s">
        <v>1301</v>
      </c>
    </row>
    <row r="7782" spans="53:56" ht="15" x14ac:dyDescent="0.25">
      <c r="BA7782" s="91" t="s">
        <v>11688</v>
      </c>
      <c r="BB7782" s="91" t="s">
        <v>6473</v>
      </c>
      <c r="BC7782" s="91" t="s">
        <v>11547</v>
      </c>
      <c r="BD7782" s="423" t="s">
        <v>1301</v>
      </c>
    </row>
    <row r="7783" spans="53:56" ht="15" x14ac:dyDescent="0.25">
      <c r="BA7783" s="90" t="s">
        <v>11689</v>
      </c>
      <c r="BB7783" s="90" t="s">
        <v>6473</v>
      </c>
      <c r="BC7783" s="90" t="s">
        <v>11547</v>
      </c>
      <c r="BD7783" s="423" t="s">
        <v>1301</v>
      </c>
    </row>
    <row r="7784" spans="53:56" ht="15" x14ac:dyDescent="0.25">
      <c r="BA7784" s="91" t="s">
        <v>11690</v>
      </c>
      <c r="BB7784" s="91" t="s">
        <v>6473</v>
      </c>
      <c r="BC7784" s="91" t="s">
        <v>11547</v>
      </c>
      <c r="BD7784" s="423" t="s">
        <v>1301</v>
      </c>
    </row>
    <row r="7785" spans="53:56" ht="15" x14ac:dyDescent="0.25">
      <c r="BA7785" s="90" t="s">
        <v>11691</v>
      </c>
      <c r="BB7785" s="90" t="s">
        <v>6473</v>
      </c>
      <c r="BC7785" s="90" t="s">
        <v>11547</v>
      </c>
      <c r="BD7785" s="423" t="s">
        <v>1301</v>
      </c>
    </row>
    <row r="7786" spans="53:56" ht="15" x14ac:dyDescent="0.25">
      <c r="BA7786" s="91" t="s">
        <v>11692</v>
      </c>
      <c r="BB7786" s="91" t="s">
        <v>6473</v>
      </c>
      <c r="BC7786" s="91" t="s">
        <v>11547</v>
      </c>
      <c r="BD7786" s="423" t="s">
        <v>1301</v>
      </c>
    </row>
    <row r="7787" spans="53:56" ht="15" x14ac:dyDescent="0.25">
      <c r="BA7787" s="91" t="s">
        <v>11693</v>
      </c>
      <c r="BB7787" s="91" t="s">
        <v>6473</v>
      </c>
      <c r="BC7787" s="91" t="s">
        <v>8038</v>
      </c>
      <c r="BD7787" s="423" t="s">
        <v>1301</v>
      </c>
    </row>
    <row r="7788" spans="53:56" ht="15" x14ac:dyDescent="0.25">
      <c r="BA7788" s="90" t="s">
        <v>11694</v>
      </c>
      <c r="BB7788" s="90" t="s">
        <v>6473</v>
      </c>
      <c r="BC7788" s="90" t="s">
        <v>11547</v>
      </c>
      <c r="BD7788" s="423" t="s">
        <v>1301</v>
      </c>
    </row>
    <row r="7789" spans="53:56" ht="15" x14ac:dyDescent="0.25">
      <c r="BA7789" s="91" t="s">
        <v>11695</v>
      </c>
      <c r="BB7789" s="91" t="s">
        <v>6473</v>
      </c>
      <c r="BC7789" s="91" t="s">
        <v>11547</v>
      </c>
      <c r="BD7789" s="423" t="s">
        <v>1301</v>
      </c>
    </row>
    <row r="7790" spans="53:56" ht="15" x14ac:dyDescent="0.25">
      <c r="BA7790" s="90" t="s">
        <v>11696</v>
      </c>
      <c r="BB7790" s="90" t="s">
        <v>6473</v>
      </c>
      <c r="BC7790" s="90" t="s">
        <v>11547</v>
      </c>
      <c r="BD7790" s="423" t="s">
        <v>1301</v>
      </c>
    </row>
    <row r="7791" spans="53:56" ht="15" x14ac:dyDescent="0.25">
      <c r="BA7791" s="90" t="s">
        <v>11697</v>
      </c>
      <c r="BB7791" s="90" t="s">
        <v>6473</v>
      </c>
      <c r="BC7791" s="90" t="s">
        <v>11547</v>
      </c>
      <c r="BD7791" s="423" t="s">
        <v>1301</v>
      </c>
    </row>
    <row r="7792" spans="53:56" ht="15" x14ac:dyDescent="0.25">
      <c r="BA7792" s="91" t="s">
        <v>11698</v>
      </c>
      <c r="BB7792" s="91" t="s">
        <v>6473</v>
      </c>
      <c r="BC7792" s="91" t="s">
        <v>8038</v>
      </c>
      <c r="BD7792" s="423" t="s">
        <v>1301</v>
      </c>
    </row>
    <row r="7793" spans="53:56" ht="15" x14ac:dyDescent="0.25">
      <c r="BA7793" s="91" t="s">
        <v>11699</v>
      </c>
      <c r="BB7793" s="91" t="s">
        <v>6473</v>
      </c>
      <c r="BC7793" s="91" t="s">
        <v>11547</v>
      </c>
      <c r="BD7793" s="423" t="s">
        <v>1301</v>
      </c>
    </row>
    <row r="7794" spans="53:56" ht="15" x14ac:dyDescent="0.25">
      <c r="BA7794" s="90" t="s">
        <v>11700</v>
      </c>
      <c r="BB7794" s="90" t="s">
        <v>6473</v>
      </c>
      <c r="BC7794" s="90" t="s">
        <v>11547</v>
      </c>
      <c r="BD7794" s="423" t="s">
        <v>1301</v>
      </c>
    </row>
    <row r="7795" spans="53:56" ht="15" x14ac:dyDescent="0.25">
      <c r="BA7795" s="91" t="s">
        <v>11701</v>
      </c>
      <c r="BB7795" s="91" t="s">
        <v>6473</v>
      </c>
      <c r="BC7795" s="91" t="s">
        <v>11547</v>
      </c>
      <c r="BD7795" s="423" t="s">
        <v>1301</v>
      </c>
    </row>
    <row r="7796" spans="53:56" ht="15" x14ac:dyDescent="0.25">
      <c r="BA7796" s="90" t="s">
        <v>11702</v>
      </c>
      <c r="BB7796" s="90" t="s">
        <v>6473</v>
      </c>
      <c r="BC7796" s="90" t="s">
        <v>11547</v>
      </c>
      <c r="BD7796" s="423" t="s">
        <v>1301</v>
      </c>
    </row>
    <row r="7797" spans="53:56" ht="15" x14ac:dyDescent="0.25">
      <c r="BA7797" s="91" t="s">
        <v>11703</v>
      </c>
      <c r="BB7797" s="91" t="s">
        <v>6473</v>
      </c>
      <c r="BC7797" s="91" t="s">
        <v>11606</v>
      </c>
      <c r="BD7797" s="423" t="s">
        <v>1301</v>
      </c>
    </row>
    <row r="7798" spans="53:56" ht="15" x14ac:dyDescent="0.25">
      <c r="BA7798" s="90" t="s">
        <v>11704</v>
      </c>
      <c r="BB7798" s="90" t="s">
        <v>6473</v>
      </c>
      <c r="BC7798" s="90" t="s">
        <v>11606</v>
      </c>
      <c r="BD7798" s="423" t="s">
        <v>1301</v>
      </c>
    </row>
    <row r="7799" spans="53:56" ht="15" x14ac:dyDescent="0.25">
      <c r="BA7799" s="91" t="s">
        <v>11705</v>
      </c>
      <c r="BB7799" s="91" t="s">
        <v>6473</v>
      </c>
      <c r="BC7799" s="91" t="s">
        <v>11606</v>
      </c>
      <c r="BD7799" s="423" t="s">
        <v>1301</v>
      </c>
    </row>
    <row r="7800" spans="53:56" ht="15" x14ac:dyDescent="0.25">
      <c r="BA7800" s="90" t="s">
        <v>11706</v>
      </c>
      <c r="BB7800" s="90" t="s">
        <v>6473</v>
      </c>
      <c r="BC7800" s="90" t="s">
        <v>11606</v>
      </c>
      <c r="BD7800" s="423" t="s">
        <v>1301</v>
      </c>
    </row>
    <row r="7801" spans="53:56" ht="15" x14ac:dyDescent="0.25">
      <c r="BA7801" s="91" t="s">
        <v>11707</v>
      </c>
      <c r="BB7801" s="91" t="s">
        <v>6473</v>
      </c>
      <c r="BC7801" s="91" t="s">
        <v>11606</v>
      </c>
      <c r="BD7801" s="423" t="s">
        <v>1301</v>
      </c>
    </row>
    <row r="7802" spans="53:56" ht="15" x14ac:dyDescent="0.25">
      <c r="BA7802" s="90" t="s">
        <v>11708</v>
      </c>
      <c r="BB7802" s="90" t="s">
        <v>6473</v>
      </c>
      <c r="BC7802" s="90" t="s">
        <v>8038</v>
      </c>
      <c r="BD7802" s="423" t="s">
        <v>1301</v>
      </c>
    </row>
    <row r="7803" spans="53:56" ht="15" x14ac:dyDescent="0.25">
      <c r="BA7803" s="91" t="s">
        <v>11709</v>
      </c>
      <c r="BB7803" s="91" t="s">
        <v>6473</v>
      </c>
      <c r="BC7803" s="91" t="s">
        <v>11606</v>
      </c>
      <c r="BD7803" s="423" t="s">
        <v>1301</v>
      </c>
    </row>
    <row r="7804" spans="53:56" ht="15" x14ac:dyDescent="0.25">
      <c r="BA7804" s="90" t="s">
        <v>11710</v>
      </c>
      <c r="BB7804" s="90" t="s">
        <v>6473</v>
      </c>
      <c r="BC7804" s="90" t="s">
        <v>11606</v>
      </c>
      <c r="BD7804" s="423" t="s">
        <v>1301</v>
      </c>
    </row>
    <row r="7805" spans="53:56" ht="15" x14ac:dyDescent="0.25">
      <c r="BA7805" s="91" t="s">
        <v>11710</v>
      </c>
      <c r="BB7805" s="91" t="s">
        <v>6473</v>
      </c>
      <c r="BC7805" s="91" t="s">
        <v>8038</v>
      </c>
      <c r="BD7805" s="423" t="s">
        <v>1301</v>
      </c>
    </row>
    <row r="7806" spans="53:56" ht="15" x14ac:dyDescent="0.25">
      <c r="BA7806" s="90" t="s">
        <v>11711</v>
      </c>
      <c r="BB7806" s="90" t="s">
        <v>6473</v>
      </c>
      <c r="BC7806" s="90" t="s">
        <v>11606</v>
      </c>
      <c r="BD7806" s="423" t="s">
        <v>1301</v>
      </c>
    </row>
    <row r="7807" spans="53:56" ht="15" x14ac:dyDescent="0.25">
      <c r="BA7807" s="91" t="s">
        <v>11712</v>
      </c>
      <c r="BB7807" s="91" t="s">
        <v>6473</v>
      </c>
      <c r="BC7807" s="91" t="s">
        <v>11606</v>
      </c>
      <c r="BD7807" s="423" t="s">
        <v>1301</v>
      </c>
    </row>
    <row r="7808" spans="53:56" ht="15" x14ac:dyDescent="0.25">
      <c r="BA7808" s="90" t="s">
        <v>11713</v>
      </c>
      <c r="BB7808" s="90" t="s">
        <v>6473</v>
      </c>
      <c r="BC7808" s="90" t="s">
        <v>11606</v>
      </c>
      <c r="BD7808" s="423" t="s">
        <v>1301</v>
      </c>
    </row>
    <row r="7809" spans="53:56" ht="15" x14ac:dyDescent="0.25">
      <c r="BA7809" s="91" t="s">
        <v>11713</v>
      </c>
      <c r="BB7809" s="91" t="s">
        <v>6473</v>
      </c>
      <c r="BC7809" s="91" t="s">
        <v>8038</v>
      </c>
      <c r="BD7809" s="423" t="s">
        <v>1301</v>
      </c>
    </row>
    <row r="7810" spans="53:56" ht="15" x14ac:dyDescent="0.25">
      <c r="BA7810" s="90" t="s">
        <v>11714</v>
      </c>
      <c r="BB7810" s="90" t="s">
        <v>6473</v>
      </c>
      <c r="BC7810" s="90" t="s">
        <v>11606</v>
      </c>
      <c r="BD7810" s="423" t="s">
        <v>1301</v>
      </c>
    </row>
    <row r="7811" spans="53:56" ht="15" x14ac:dyDescent="0.25">
      <c r="BA7811" s="91" t="s">
        <v>11715</v>
      </c>
      <c r="BB7811" s="91" t="s">
        <v>6473</v>
      </c>
      <c r="BC7811" s="91" t="s">
        <v>11606</v>
      </c>
      <c r="BD7811" s="423" t="s">
        <v>1301</v>
      </c>
    </row>
    <row r="7812" spans="53:56" ht="15" x14ac:dyDescent="0.25">
      <c r="BA7812" s="90" t="s">
        <v>11716</v>
      </c>
      <c r="BB7812" s="90" t="s">
        <v>6473</v>
      </c>
      <c r="BC7812" s="90" t="s">
        <v>8038</v>
      </c>
      <c r="BD7812" s="423" t="s">
        <v>1301</v>
      </c>
    </row>
    <row r="7813" spans="53:56" ht="15" x14ac:dyDescent="0.25">
      <c r="BA7813" s="91" t="s">
        <v>11717</v>
      </c>
      <c r="BB7813" s="91" t="s">
        <v>6473</v>
      </c>
      <c r="BC7813" s="91" t="s">
        <v>8038</v>
      </c>
      <c r="BD7813" s="423" t="s">
        <v>1301</v>
      </c>
    </row>
    <row r="7814" spans="53:56" ht="15" x14ac:dyDescent="0.25">
      <c r="BA7814" s="90" t="s">
        <v>11718</v>
      </c>
      <c r="BB7814" s="90" t="s">
        <v>6473</v>
      </c>
      <c r="BC7814" s="90" t="s">
        <v>11606</v>
      </c>
      <c r="BD7814" s="423" t="s">
        <v>1301</v>
      </c>
    </row>
    <row r="7815" spans="53:56" ht="15" x14ac:dyDescent="0.25">
      <c r="BA7815" s="91" t="s">
        <v>11719</v>
      </c>
      <c r="BB7815" s="91" t="s">
        <v>6473</v>
      </c>
      <c r="BC7815" s="91" t="s">
        <v>8038</v>
      </c>
      <c r="BD7815" s="423" t="s">
        <v>1301</v>
      </c>
    </row>
    <row r="7816" spans="53:56" ht="15" x14ac:dyDescent="0.25">
      <c r="BA7816" s="90" t="s">
        <v>11720</v>
      </c>
      <c r="BB7816" s="90" t="s">
        <v>6473</v>
      </c>
      <c r="BC7816" s="90" t="s">
        <v>11606</v>
      </c>
      <c r="BD7816" s="423" t="s">
        <v>1301</v>
      </c>
    </row>
    <row r="7817" spans="53:56" ht="15" x14ac:dyDescent="0.25">
      <c r="BA7817" s="91" t="s">
        <v>11721</v>
      </c>
      <c r="BB7817" s="91" t="s">
        <v>6473</v>
      </c>
      <c r="BC7817" s="91" t="s">
        <v>11606</v>
      </c>
      <c r="BD7817" s="423" t="s">
        <v>1301</v>
      </c>
    </row>
    <row r="7818" spans="53:56" ht="15" x14ac:dyDescent="0.25">
      <c r="BA7818" s="90" t="s">
        <v>11722</v>
      </c>
      <c r="BB7818" s="90" t="s">
        <v>6473</v>
      </c>
      <c r="BC7818" s="90" t="s">
        <v>11606</v>
      </c>
      <c r="BD7818" s="423" t="s">
        <v>1301</v>
      </c>
    </row>
    <row r="7819" spans="53:56" ht="15" x14ac:dyDescent="0.25">
      <c r="BA7819" s="91" t="s">
        <v>11723</v>
      </c>
      <c r="BB7819" s="91" t="s">
        <v>6473</v>
      </c>
      <c r="BC7819" s="91" t="s">
        <v>11606</v>
      </c>
      <c r="BD7819" s="423" t="s">
        <v>1301</v>
      </c>
    </row>
    <row r="7820" spans="53:56" ht="15" x14ac:dyDescent="0.25">
      <c r="BA7820" s="91" t="s">
        <v>11724</v>
      </c>
      <c r="BB7820" s="91" t="s">
        <v>6473</v>
      </c>
      <c r="BC7820" s="91" t="s">
        <v>11606</v>
      </c>
      <c r="BD7820" s="423" t="s">
        <v>1301</v>
      </c>
    </row>
    <row r="7821" spans="53:56" ht="15" x14ac:dyDescent="0.25">
      <c r="BA7821" s="90" t="s">
        <v>11725</v>
      </c>
      <c r="BB7821" s="90" t="s">
        <v>6473</v>
      </c>
      <c r="BC7821" s="90" t="s">
        <v>11606</v>
      </c>
      <c r="BD7821" s="423" t="s">
        <v>1301</v>
      </c>
    </row>
    <row r="7822" spans="53:56" ht="15" x14ac:dyDescent="0.25">
      <c r="BA7822" s="91" t="s">
        <v>11726</v>
      </c>
      <c r="BB7822" s="91" t="s">
        <v>6473</v>
      </c>
      <c r="BC7822" s="91" t="s">
        <v>11606</v>
      </c>
      <c r="BD7822" s="423" t="s">
        <v>1301</v>
      </c>
    </row>
    <row r="7823" spans="53:56" ht="15" x14ac:dyDescent="0.25">
      <c r="BA7823" s="90" t="s">
        <v>11727</v>
      </c>
      <c r="BB7823" s="90" t="s">
        <v>6473</v>
      </c>
      <c r="BC7823" s="90" t="s">
        <v>11606</v>
      </c>
      <c r="BD7823" s="423" t="s">
        <v>1301</v>
      </c>
    </row>
    <row r="7824" spans="53:56" ht="15" x14ac:dyDescent="0.25">
      <c r="BA7824" s="91" t="s">
        <v>11728</v>
      </c>
      <c r="BB7824" s="91" t="s">
        <v>6473</v>
      </c>
      <c r="BC7824" s="91" t="s">
        <v>11606</v>
      </c>
      <c r="BD7824" s="423" t="s">
        <v>1301</v>
      </c>
    </row>
    <row r="7825" spans="53:56" ht="15" x14ac:dyDescent="0.25">
      <c r="BA7825" s="90" t="s">
        <v>11729</v>
      </c>
      <c r="BB7825" s="90" t="s">
        <v>6473</v>
      </c>
      <c r="BC7825" s="90" t="s">
        <v>11606</v>
      </c>
      <c r="BD7825" s="423" t="s">
        <v>1301</v>
      </c>
    </row>
    <row r="7826" spans="53:56" ht="15" x14ac:dyDescent="0.25">
      <c r="BA7826" s="91" t="s">
        <v>11730</v>
      </c>
      <c r="BB7826" s="91" t="s">
        <v>6473</v>
      </c>
      <c r="BC7826" s="91" t="s">
        <v>11606</v>
      </c>
      <c r="BD7826" s="423" t="s">
        <v>1301</v>
      </c>
    </row>
    <row r="7827" spans="53:56" ht="15" x14ac:dyDescent="0.25">
      <c r="BA7827" s="90" t="s">
        <v>11731</v>
      </c>
      <c r="BB7827" s="90" t="s">
        <v>6473</v>
      </c>
      <c r="BC7827" s="90" t="s">
        <v>11606</v>
      </c>
      <c r="BD7827" s="423" t="s">
        <v>1301</v>
      </c>
    </row>
    <row r="7828" spans="53:56" ht="15" x14ac:dyDescent="0.25">
      <c r="BA7828" s="91" t="s">
        <v>11732</v>
      </c>
      <c r="BB7828" s="91" t="s">
        <v>6473</v>
      </c>
      <c r="BC7828" s="91" t="s">
        <v>11606</v>
      </c>
      <c r="BD7828" s="423" t="s">
        <v>1301</v>
      </c>
    </row>
    <row r="7829" spans="53:56" ht="15" x14ac:dyDescent="0.25">
      <c r="BA7829" s="90" t="s">
        <v>11733</v>
      </c>
      <c r="BB7829" s="90" t="s">
        <v>6473</v>
      </c>
      <c r="BC7829" s="90" t="s">
        <v>11606</v>
      </c>
      <c r="BD7829" s="423" t="s">
        <v>1301</v>
      </c>
    </row>
    <row r="7830" spans="53:56" ht="15" x14ac:dyDescent="0.25">
      <c r="BA7830" s="91" t="s">
        <v>11734</v>
      </c>
      <c r="BB7830" s="91" t="s">
        <v>6473</v>
      </c>
      <c r="BC7830" s="91" t="s">
        <v>11606</v>
      </c>
      <c r="BD7830" s="423" t="s">
        <v>1301</v>
      </c>
    </row>
    <row r="7831" spans="53:56" ht="15" x14ac:dyDescent="0.25">
      <c r="BA7831" s="90" t="s">
        <v>11735</v>
      </c>
      <c r="BB7831" s="90" t="s">
        <v>6473</v>
      </c>
      <c r="BC7831" s="90" t="s">
        <v>11606</v>
      </c>
      <c r="BD7831" s="423" t="s">
        <v>1301</v>
      </c>
    </row>
    <row r="7832" spans="53:56" ht="15" x14ac:dyDescent="0.25">
      <c r="BA7832" s="91" t="s">
        <v>11736</v>
      </c>
      <c r="BB7832" s="91" t="s">
        <v>6473</v>
      </c>
      <c r="BC7832" s="91" t="s">
        <v>11606</v>
      </c>
      <c r="BD7832" s="423" t="s">
        <v>1301</v>
      </c>
    </row>
    <row r="7833" spans="53:56" ht="15" x14ac:dyDescent="0.25">
      <c r="BA7833" s="90" t="s">
        <v>11737</v>
      </c>
      <c r="BB7833" s="90" t="s">
        <v>6473</v>
      </c>
      <c r="BC7833" s="90" t="s">
        <v>11606</v>
      </c>
      <c r="BD7833" s="423" t="s">
        <v>1301</v>
      </c>
    </row>
    <row r="7834" spans="53:56" ht="15" x14ac:dyDescent="0.25">
      <c r="BA7834" s="91" t="s">
        <v>11738</v>
      </c>
      <c r="BB7834" s="91" t="s">
        <v>6473</v>
      </c>
      <c r="BC7834" s="91" t="s">
        <v>11606</v>
      </c>
      <c r="BD7834" s="423" t="s">
        <v>1301</v>
      </c>
    </row>
    <row r="7835" spans="53:56" ht="15" x14ac:dyDescent="0.25">
      <c r="BA7835" s="90" t="s">
        <v>11739</v>
      </c>
      <c r="BB7835" s="90" t="s">
        <v>6473</v>
      </c>
      <c r="BC7835" s="90" t="s">
        <v>11606</v>
      </c>
      <c r="BD7835" s="423" t="s">
        <v>1301</v>
      </c>
    </row>
    <row r="7836" spans="53:56" ht="15" x14ac:dyDescent="0.25">
      <c r="BA7836" s="91" t="s">
        <v>11740</v>
      </c>
      <c r="BB7836" s="91" t="s">
        <v>6473</v>
      </c>
      <c r="BC7836" s="91" t="s">
        <v>11606</v>
      </c>
      <c r="BD7836" s="423" t="s">
        <v>1301</v>
      </c>
    </row>
    <row r="7837" spans="53:56" ht="15" x14ac:dyDescent="0.25">
      <c r="BA7837" s="90" t="s">
        <v>11741</v>
      </c>
      <c r="BB7837" s="90" t="s">
        <v>6473</v>
      </c>
      <c r="BC7837" s="90" t="s">
        <v>11606</v>
      </c>
      <c r="BD7837" s="423" t="s">
        <v>1301</v>
      </c>
    </row>
    <row r="7838" spans="53:56" ht="15" x14ac:dyDescent="0.25">
      <c r="BA7838" s="91" t="s">
        <v>11742</v>
      </c>
      <c r="BB7838" s="91" t="s">
        <v>6473</v>
      </c>
      <c r="BC7838" s="91" t="s">
        <v>11606</v>
      </c>
      <c r="BD7838" s="423" t="s">
        <v>1301</v>
      </c>
    </row>
    <row r="7839" spans="53:56" ht="15" x14ac:dyDescent="0.25">
      <c r="BA7839" s="90" t="s">
        <v>11743</v>
      </c>
      <c r="BB7839" s="90" t="s">
        <v>6473</v>
      </c>
      <c r="BC7839" s="90" t="s">
        <v>11606</v>
      </c>
      <c r="BD7839" s="423" t="s">
        <v>1301</v>
      </c>
    </row>
    <row r="7840" spans="53:56" ht="15" x14ac:dyDescent="0.25">
      <c r="BA7840" s="91" t="s">
        <v>11744</v>
      </c>
      <c r="BB7840" s="91" t="s">
        <v>6473</v>
      </c>
      <c r="BC7840" s="91" t="s">
        <v>8038</v>
      </c>
      <c r="BD7840" s="423" t="s">
        <v>1301</v>
      </c>
    </row>
    <row r="7841" spans="53:56" ht="15" x14ac:dyDescent="0.25">
      <c r="BA7841" s="90" t="s">
        <v>11745</v>
      </c>
      <c r="BB7841" s="90" t="s">
        <v>6473</v>
      </c>
      <c r="BC7841" s="90" t="s">
        <v>11606</v>
      </c>
      <c r="BD7841" s="423" t="s">
        <v>1301</v>
      </c>
    </row>
    <row r="7842" spans="53:56" ht="15" x14ac:dyDescent="0.25">
      <c r="BA7842" s="91" t="s">
        <v>11746</v>
      </c>
      <c r="BB7842" s="91" t="s">
        <v>6473</v>
      </c>
      <c r="BC7842" s="91" t="s">
        <v>11606</v>
      </c>
      <c r="BD7842" s="423" t="s">
        <v>1301</v>
      </c>
    </row>
    <row r="7843" spans="53:56" ht="15" x14ac:dyDescent="0.25">
      <c r="BA7843" s="91" t="s">
        <v>11747</v>
      </c>
      <c r="BB7843" s="91" t="s">
        <v>6473</v>
      </c>
      <c r="BC7843" s="91" t="s">
        <v>11606</v>
      </c>
      <c r="BD7843" s="423" t="s">
        <v>1301</v>
      </c>
    </row>
    <row r="7844" spans="53:56" ht="15" x14ac:dyDescent="0.25">
      <c r="BA7844" s="90" t="s">
        <v>11748</v>
      </c>
      <c r="BB7844" s="90" t="s">
        <v>6473</v>
      </c>
      <c r="BC7844" s="90" t="s">
        <v>11606</v>
      </c>
      <c r="BD7844" s="423" t="s">
        <v>1301</v>
      </c>
    </row>
    <row r="7845" spans="53:56" ht="15" x14ac:dyDescent="0.25">
      <c r="BA7845" s="91" t="s">
        <v>11749</v>
      </c>
      <c r="BB7845" s="91" t="s">
        <v>6473</v>
      </c>
      <c r="BC7845" s="91" t="s">
        <v>11606</v>
      </c>
      <c r="BD7845" s="423" t="s">
        <v>1301</v>
      </c>
    </row>
    <row r="7846" spans="53:56" ht="15" x14ac:dyDescent="0.25">
      <c r="BA7846" s="90" t="s">
        <v>11750</v>
      </c>
      <c r="BB7846" s="90" t="s">
        <v>6473</v>
      </c>
      <c r="BC7846" s="90" t="s">
        <v>11606</v>
      </c>
      <c r="BD7846" s="423" t="s">
        <v>1301</v>
      </c>
    </row>
    <row r="7847" spans="53:56" ht="15" x14ac:dyDescent="0.25">
      <c r="BA7847" s="90" t="s">
        <v>11751</v>
      </c>
      <c r="BB7847" s="90" t="s">
        <v>6473</v>
      </c>
      <c r="BC7847" s="90" t="s">
        <v>11606</v>
      </c>
      <c r="BD7847" s="423" t="s">
        <v>1301</v>
      </c>
    </row>
    <row r="7848" spans="53:56" ht="15" x14ac:dyDescent="0.25">
      <c r="BA7848" s="90" t="s">
        <v>11752</v>
      </c>
      <c r="BB7848" s="90" t="s">
        <v>6473</v>
      </c>
      <c r="BC7848" s="90" t="s">
        <v>11606</v>
      </c>
      <c r="BD7848" s="423" t="s">
        <v>1301</v>
      </c>
    </row>
    <row r="7849" spans="53:56" ht="15" x14ac:dyDescent="0.25">
      <c r="BA7849" s="91" t="s">
        <v>11753</v>
      </c>
      <c r="BB7849" s="91" t="s">
        <v>6473</v>
      </c>
      <c r="BC7849" s="91" t="s">
        <v>11606</v>
      </c>
      <c r="BD7849" s="423" t="s">
        <v>1301</v>
      </c>
    </row>
    <row r="7850" spans="53:56" ht="15" x14ac:dyDescent="0.25">
      <c r="BA7850" s="90" t="s">
        <v>11754</v>
      </c>
      <c r="BB7850" s="90" t="s">
        <v>6473</v>
      </c>
      <c r="BC7850" s="90" t="s">
        <v>11606</v>
      </c>
      <c r="BD7850" s="423" t="s">
        <v>1301</v>
      </c>
    </row>
    <row r="7851" spans="53:56" ht="15" x14ac:dyDescent="0.25">
      <c r="BA7851" s="91" t="s">
        <v>11755</v>
      </c>
      <c r="BB7851" s="91" t="s">
        <v>6473</v>
      </c>
      <c r="BC7851" s="91" t="s">
        <v>11606</v>
      </c>
      <c r="BD7851" s="423" t="s">
        <v>1301</v>
      </c>
    </row>
    <row r="7852" spans="53:56" ht="15" x14ac:dyDescent="0.25">
      <c r="BA7852" s="91" t="s">
        <v>11756</v>
      </c>
      <c r="BB7852" s="91" t="s">
        <v>6473</v>
      </c>
      <c r="BC7852" s="91" t="s">
        <v>11606</v>
      </c>
      <c r="BD7852" s="423" t="s">
        <v>1301</v>
      </c>
    </row>
    <row r="7853" spans="53:56" ht="15" x14ac:dyDescent="0.25">
      <c r="BA7853" s="90" t="s">
        <v>11757</v>
      </c>
      <c r="BB7853" s="90" t="s">
        <v>6473</v>
      </c>
      <c r="BC7853" s="90" t="s">
        <v>11606</v>
      </c>
      <c r="BD7853" s="423" t="s">
        <v>1301</v>
      </c>
    </row>
    <row r="7854" spans="53:56" ht="15" x14ac:dyDescent="0.25">
      <c r="BA7854" s="91" t="s">
        <v>11758</v>
      </c>
      <c r="BB7854" s="91" t="s">
        <v>6473</v>
      </c>
      <c r="BC7854" s="91" t="s">
        <v>7866</v>
      </c>
      <c r="BD7854" s="423" t="s">
        <v>1301</v>
      </c>
    </row>
    <row r="7855" spans="53:56" ht="15" x14ac:dyDescent="0.25">
      <c r="BA7855" s="90" t="s">
        <v>11759</v>
      </c>
      <c r="BB7855" s="90" t="s">
        <v>6473</v>
      </c>
      <c r="BC7855" s="90" t="s">
        <v>7866</v>
      </c>
      <c r="BD7855" s="423" t="s">
        <v>1301</v>
      </c>
    </row>
    <row r="7856" spans="53:56" ht="15" x14ac:dyDescent="0.25">
      <c r="BA7856" s="90" t="s">
        <v>11760</v>
      </c>
      <c r="BB7856" s="90" t="s">
        <v>6473</v>
      </c>
      <c r="BC7856" s="90" t="s">
        <v>7866</v>
      </c>
      <c r="BD7856" s="423" t="s">
        <v>1301</v>
      </c>
    </row>
    <row r="7857" spans="53:56" ht="15" x14ac:dyDescent="0.25">
      <c r="BA7857" s="91" t="s">
        <v>11761</v>
      </c>
      <c r="BB7857" s="91" t="s">
        <v>6473</v>
      </c>
      <c r="BC7857" s="91" t="s">
        <v>7866</v>
      </c>
      <c r="BD7857" s="423" t="s">
        <v>1301</v>
      </c>
    </row>
    <row r="7858" spans="53:56" ht="15" x14ac:dyDescent="0.25">
      <c r="BA7858" s="90" t="s">
        <v>11762</v>
      </c>
      <c r="BB7858" s="90" t="s">
        <v>6473</v>
      </c>
      <c r="BC7858" s="90" t="s">
        <v>7866</v>
      </c>
      <c r="BD7858" s="423" t="s">
        <v>1301</v>
      </c>
    </row>
    <row r="7859" spans="53:56" ht="15" x14ac:dyDescent="0.25">
      <c r="BA7859" s="91" t="s">
        <v>11763</v>
      </c>
      <c r="BB7859" s="91" t="s">
        <v>6473</v>
      </c>
      <c r="BC7859" s="91" t="s">
        <v>7866</v>
      </c>
      <c r="BD7859" s="423" t="s">
        <v>1301</v>
      </c>
    </row>
    <row r="7860" spans="53:56" ht="15" x14ac:dyDescent="0.25">
      <c r="BA7860" s="90" t="s">
        <v>11764</v>
      </c>
      <c r="BB7860" s="90" t="s">
        <v>6473</v>
      </c>
      <c r="BC7860" s="90" t="s">
        <v>7866</v>
      </c>
      <c r="BD7860" s="423" t="s">
        <v>1301</v>
      </c>
    </row>
    <row r="7861" spans="53:56" ht="15" x14ac:dyDescent="0.25">
      <c r="BA7861" s="91" t="s">
        <v>11765</v>
      </c>
      <c r="BB7861" s="91" t="s">
        <v>6473</v>
      </c>
      <c r="BC7861" s="91" t="s">
        <v>7866</v>
      </c>
      <c r="BD7861" s="423" t="s">
        <v>1301</v>
      </c>
    </row>
    <row r="7862" spans="53:56" ht="15" x14ac:dyDescent="0.25">
      <c r="BA7862" s="91" t="s">
        <v>11766</v>
      </c>
      <c r="BB7862" s="91" t="s">
        <v>6473</v>
      </c>
      <c r="BC7862" s="91" t="s">
        <v>7866</v>
      </c>
      <c r="BD7862" s="423" t="s">
        <v>1301</v>
      </c>
    </row>
    <row r="7863" spans="53:56" ht="15" x14ac:dyDescent="0.25">
      <c r="BA7863" s="91" t="s">
        <v>11767</v>
      </c>
      <c r="BB7863" s="91" t="s">
        <v>6473</v>
      </c>
      <c r="BC7863" s="91" t="s">
        <v>7866</v>
      </c>
      <c r="BD7863" s="423" t="s">
        <v>1301</v>
      </c>
    </row>
    <row r="7864" spans="53:56" ht="15" x14ac:dyDescent="0.25">
      <c r="BA7864" s="91" t="s">
        <v>11768</v>
      </c>
      <c r="BB7864" s="91" t="s">
        <v>6473</v>
      </c>
      <c r="BC7864" s="91" t="s">
        <v>11606</v>
      </c>
      <c r="BD7864" s="423" t="s">
        <v>1301</v>
      </c>
    </row>
    <row r="7865" spans="53:56" ht="15" x14ac:dyDescent="0.25">
      <c r="BA7865" s="90" t="s">
        <v>11769</v>
      </c>
      <c r="BB7865" s="90" t="s">
        <v>6473</v>
      </c>
      <c r="BC7865" s="90" t="s">
        <v>7866</v>
      </c>
      <c r="BD7865" s="423" t="s">
        <v>1301</v>
      </c>
    </row>
    <row r="7866" spans="53:56" ht="15" x14ac:dyDescent="0.25">
      <c r="BA7866" s="91" t="s">
        <v>11770</v>
      </c>
      <c r="BB7866" s="91" t="s">
        <v>6473</v>
      </c>
      <c r="BC7866" s="91" t="s">
        <v>7866</v>
      </c>
      <c r="BD7866" s="423" t="s">
        <v>1301</v>
      </c>
    </row>
    <row r="7867" spans="53:56" ht="15" x14ac:dyDescent="0.25">
      <c r="BA7867" s="90" t="s">
        <v>11771</v>
      </c>
      <c r="BB7867" s="90" t="s">
        <v>6473</v>
      </c>
      <c r="BC7867" s="90" t="s">
        <v>7866</v>
      </c>
      <c r="BD7867" s="423" t="s">
        <v>1301</v>
      </c>
    </row>
    <row r="7868" spans="53:56" ht="15" x14ac:dyDescent="0.25">
      <c r="BA7868" s="90" t="s">
        <v>11772</v>
      </c>
      <c r="BB7868" s="90" t="s">
        <v>6473</v>
      </c>
      <c r="BC7868" s="90" t="s">
        <v>11606</v>
      </c>
      <c r="BD7868" s="423" t="s">
        <v>1301</v>
      </c>
    </row>
    <row r="7869" spans="53:56" ht="15" x14ac:dyDescent="0.25">
      <c r="BA7869" s="91" t="s">
        <v>11773</v>
      </c>
      <c r="BB7869" s="91" t="s">
        <v>6473</v>
      </c>
      <c r="BC7869" s="91" t="s">
        <v>7866</v>
      </c>
      <c r="BD7869" s="423" t="s">
        <v>1301</v>
      </c>
    </row>
    <row r="7870" spans="53:56" ht="15" x14ac:dyDescent="0.25">
      <c r="BA7870" s="90" t="s">
        <v>11774</v>
      </c>
      <c r="BB7870" s="90" t="s">
        <v>6473</v>
      </c>
      <c r="BC7870" s="90" t="s">
        <v>7866</v>
      </c>
      <c r="BD7870" s="423" t="s">
        <v>1301</v>
      </c>
    </row>
    <row r="7871" spans="53:56" ht="15" x14ac:dyDescent="0.25">
      <c r="BA7871" s="91" t="s">
        <v>11775</v>
      </c>
      <c r="BB7871" s="91" t="s">
        <v>6473</v>
      </c>
      <c r="BC7871" s="91" t="s">
        <v>7866</v>
      </c>
      <c r="BD7871" s="423" t="s">
        <v>1301</v>
      </c>
    </row>
    <row r="7872" spans="53:56" ht="15" x14ac:dyDescent="0.25">
      <c r="BA7872" s="91" t="s">
        <v>11776</v>
      </c>
      <c r="BB7872" s="91" t="s">
        <v>6473</v>
      </c>
      <c r="BC7872" s="91" t="s">
        <v>7866</v>
      </c>
      <c r="BD7872" s="423" t="s">
        <v>1301</v>
      </c>
    </row>
    <row r="7873" spans="53:56" ht="15" x14ac:dyDescent="0.25">
      <c r="BA7873" s="90" t="s">
        <v>11777</v>
      </c>
      <c r="BB7873" s="90" t="s">
        <v>6473</v>
      </c>
      <c r="BC7873" s="90" t="s">
        <v>11606</v>
      </c>
      <c r="BD7873" s="423" t="s">
        <v>1301</v>
      </c>
    </row>
    <row r="7874" spans="53:56" ht="15" x14ac:dyDescent="0.25">
      <c r="BA7874" s="91" t="s">
        <v>11777</v>
      </c>
      <c r="BB7874" s="91" t="s">
        <v>6473</v>
      </c>
      <c r="BC7874" s="91" t="s">
        <v>7866</v>
      </c>
      <c r="BD7874" s="423" t="s">
        <v>1301</v>
      </c>
    </row>
    <row r="7875" spans="53:56" ht="15" x14ac:dyDescent="0.25">
      <c r="BA7875" s="90" t="s">
        <v>11778</v>
      </c>
      <c r="BB7875" s="90" t="s">
        <v>6473</v>
      </c>
      <c r="BC7875" s="90" t="s">
        <v>7866</v>
      </c>
      <c r="BD7875" s="423" t="s">
        <v>1301</v>
      </c>
    </row>
    <row r="7876" spans="53:56" ht="15" x14ac:dyDescent="0.25">
      <c r="BA7876" s="90" t="s">
        <v>11779</v>
      </c>
      <c r="BB7876" s="90" t="s">
        <v>6473</v>
      </c>
      <c r="BC7876" s="90" t="s">
        <v>7866</v>
      </c>
      <c r="BD7876" s="423" t="s">
        <v>1301</v>
      </c>
    </row>
    <row r="7877" spans="53:56" ht="15" x14ac:dyDescent="0.25">
      <c r="BA7877" s="91" t="s">
        <v>11780</v>
      </c>
      <c r="BB7877" s="91" t="s">
        <v>6473</v>
      </c>
      <c r="BC7877" s="91" t="s">
        <v>7866</v>
      </c>
      <c r="BD7877" s="423" t="s">
        <v>1301</v>
      </c>
    </row>
    <row r="7878" spans="53:56" ht="15" x14ac:dyDescent="0.25">
      <c r="BA7878" s="90" t="s">
        <v>11781</v>
      </c>
      <c r="BB7878" s="90" t="s">
        <v>6473</v>
      </c>
      <c r="BC7878" s="90" t="s">
        <v>7866</v>
      </c>
      <c r="BD7878" s="423" t="s">
        <v>1301</v>
      </c>
    </row>
    <row r="7879" spans="53:56" ht="15" x14ac:dyDescent="0.25">
      <c r="BA7879" s="91" t="s">
        <v>11782</v>
      </c>
      <c r="BB7879" s="91" t="s">
        <v>6473</v>
      </c>
      <c r="BC7879" s="91" t="s">
        <v>11146</v>
      </c>
      <c r="BD7879" s="423" t="s">
        <v>1301</v>
      </c>
    </row>
    <row r="7880" spans="53:56" ht="15" x14ac:dyDescent="0.25">
      <c r="BA7880" s="91" t="s">
        <v>11782</v>
      </c>
      <c r="BB7880" s="91" t="s">
        <v>6473</v>
      </c>
      <c r="BC7880" s="91" t="s">
        <v>7866</v>
      </c>
      <c r="BD7880" s="423" t="s">
        <v>1301</v>
      </c>
    </row>
    <row r="7881" spans="53:56" ht="15" x14ac:dyDescent="0.25">
      <c r="BA7881" s="90" t="s">
        <v>11783</v>
      </c>
      <c r="BB7881" s="90" t="s">
        <v>6473</v>
      </c>
      <c r="BC7881" s="90" t="s">
        <v>7866</v>
      </c>
      <c r="BD7881" s="423" t="s">
        <v>1301</v>
      </c>
    </row>
    <row r="7882" spans="53:56" ht="15" x14ac:dyDescent="0.25">
      <c r="BA7882" s="91" t="s">
        <v>11784</v>
      </c>
      <c r="BB7882" s="91" t="s">
        <v>6473</v>
      </c>
      <c r="BC7882" s="91" t="s">
        <v>11606</v>
      </c>
      <c r="BD7882" s="423" t="s">
        <v>1301</v>
      </c>
    </row>
    <row r="7883" spans="53:56" ht="15" x14ac:dyDescent="0.25">
      <c r="BA7883" s="90" t="s">
        <v>11785</v>
      </c>
      <c r="BB7883" s="90" t="s">
        <v>6473</v>
      </c>
      <c r="BC7883" s="90" t="s">
        <v>7866</v>
      </c>
      <c r="BD7883" s="423" t="s">
        <v>1301</v>
      </c>
    </row>
    <row r="7884" spans="53:56" ht="15" x14ac:dyDescent="0.25">
      <c r="BA7884" s="91" t="s">
        <v>11786</v>
      </c>
      <c r="BB7884" s="91" t="s">
        <v>6473</v>
      </c>
      <c r="BC7884" s="91" t="s">
        <v>7866</v>
      </c>
      <c r="BD7884" s="423" t="s">
        <v>1301</v>
      </c>
    </row>
    <row r="7885" spans="53:56" ht="15" x14ac:dyDescent="0.25">
      <c r="BA7885" s="90" t="s">
        <v>11787</v>
      </c>
      <c r="BB7885" s="90" t="s">
        <v>6473</v>
      </c>
      <c r="BC7885" s="90" t="s">
        <v>7866</v>
      </c>
      <c r="BD7885" s="423" t="s">
        <v>1301</v>
      </c>
    </row>
    <row r="7886" spans="53:56" ht="15" x14ac:dyDescent="0.25">
      <c r="BA7886" s="90" t="s">
        <v>11788</v>
      </c>
      <c r="BB7886" s="90" t="s">
        <v>6473</v>
      </c>
      <c r="BC7886" s="90" t="s">
        <v>7866</v>
      </c>
      <c r="BD7886" s="423" t="s">
        <v>1301</v>
      </c>
    </row>
    <row r="7887" spans="53:56" ht="15" x14ac:dyDescent="0.25">
      <c r="BA7887" s="91" t="s">
        <v>11789</v>
      </c>
      <c r="BB7887" s="91" t="s">
        <v>6473</v>
      </c>
      <c r="BC7887" s="91" t="s">
        <v>7866</v>
      </c>
      <c r="BD7887" s="423" t="s">
        <v>1301</v>
      </c>
    </row>
    <row r="7888" spans="53:56" ht="15" x14ac:dyDescent="0.25">
      <c r="BA7888" s="90" t="s">
        <v>11790</v>
      </c>
      <c r="BB7888" s="90" t="s">
        <v>6473</v>
      </c>
      <c r="BC7888" s="90" t="s">
        <v>7866</v>
      </c>
      <c r="BD7888" s="423" t="s">
        <v>1301</v>
      </c>
    </row>
    <row r="7889" spans="53:56" ht="15" x14ac:dyDescent="0.25">
      <c r="BA7889" s="91" t="s">
        <v>11791</v>
      </c>
      <c r="BB7889" s="91" t="s">
        <v>6473</v>
      </c>
      <c r="BC7889" s="91" t="s">
        <v>7866</v>
      </c>
      <c r="BD7889" s="423" t="s">
        <v>1301</v>
      </c>
    </row>
    <row r="7890" spans="53:56" ht="15" x14ac:dyDescent="0.25">
      <c r="BA7890" s="91" t="s">
        <v>11792</v>
      </c>
      <c r="BB7890" s="91" t="s">
        <v>6473</v>
      </c>
      <c r="BC7890" s="91" t="s">
        <v>11146</v>
      </c>
      <c r="BD7890" s="423" t="s">
        <v>1301</v>
      </c>
    </row>
    <row r="7891" spans="53:56" ht="15" x14ac:dyDescent="0.25">
      <c r="BA7891" s="90" t="s">
        <v>11792</v>
      </c>
      <c r="BB7891" s="90" t="s">
        <v>6473</v>
      </c>
      <c r="BC7891" s="90" t="s">
        <v>7866</v>
      </c>
      <c r="BD7891" s="423" t="s">
        <v>1301</v>
      </c>
    </row>
    <row r="7892" spans="53:56" ht="15" x14ac:dyDescent="0.25">
      <c r="BA7892" s="91" t="s">
        <v>11793</v>
      </c>
      <c r="BB7892" s="91" t="s">
        <v>6473</v>
      </c>
      <c r="BC7892" s="91" t="s">
        <v>7866</v>
      </c>
      <c r="BD7892" s="423" t="s">
        <v>1301</v>
      </c>
    </row>
    <row r="7893" spans="53:56" ht="15" x14ac:dyDescent="0.25">
      <c r="BA7893" s="90" t="s">
        <v>11794</v>
      </c>
      <c r="BB7893" s="90" t="s">
        <v>6473</v>
      </c>
      <c r="BC7893" s="90" t="s">
        <v>7866</v>
      </c>
      <c r="BD7893" s="423" t="s">
        <v>1301</v>
      </c>
    </row>
    <row r="7894" spans="53:56" ht="15" x14ac:dyDescent="0.25">
      <c r="BA7894" s="90" t="s">
        <v>11795</v>
      </c>
      <c r="BB7894" s="90" t="s">
        <v>6473</v>
      </c>
      <c r="BC7894" s="90" t="s">
        <v>11606</v>
      </c>
      <c r="BD7894" s="423" t="s">
        <v>1301</v>
      </c>
    </row>
    <row r="7895" spans="53:56" ht="15" x14ac:dyDescent="0.25">
      <c r="BA7895" s="91" t="s">
        <v>11795</v>
      </c>
      <c r="BB7895" s="91" t="s">
        <v>6473</v>
      </c>
      <c r="BC7895" s="91" t="s">
        <v>7866</v>
      </c>
      <c r="BD7895" s="423" t="s">
        <v>1301</v>
      </c>
    </row>
    <row r="7896" spans="53:56" ht="15" x14ac:dyDescent="0.25">
      <c r="BA7896" s="90" t="s">
        <v>11796</v>
      </c>
      <c r="BB7896" s="90" t="s">
        <v>6473</v>
      </c>
      <c r="BC7896" s="90" t="s">
        <v>11606</v>
      </c>
      <c r="BD7896" s="423" t="s">
        <v>1301</v>
      </c>
    </row>
    <row r="7897" spans="53:56" ht="15" x14ac:dyDescent="0.25">
      <c r="BA7897" s="91" t="s">
        <v>11797</v>
      </c>
      <c r="BB7897" s="91" t="s">
        <v>6473</v>
      </c>
      <c r="BC7897" s="91" t="s">
        <v>7866</v>
      </c>
      <c r="BD7897" s="423" t="s">
        <v>1301</v>
      </c>
    </row>
    <row r="7898" spans="53:56" ht="15" x14ac:dyDescent="0.25">
      <c r="BA7898" s="91" t="s">
        <v>11798</v>
      </c>
      <c r="BB7898" s="91" t="s">
        <v>6473</v>
      </c>
      <c r="BC7898" s="91" t="s">
        <v>11606</v>
      </c>
      <c r="BD7898" s="423" t="s">
        <v>1301</v>
      </c>
    </row>
    <row r="7899" spans="53:56" ht="15" x14ac:dyDescent="0.25">
      <c r="BA7899" s="90" t="s">
        <v>11798</v>
      </c>
      <c r="BB7899" s="90" t="s">
        <v>6473</v>
      </c>
      <c r="BC7899" s="90" t="s">
        <v>7866</v>
      </c>
      <c r="BD7899" s="423" t="s">
        <v>1301</v>
      </c>
    </row>
    <row r="7900" spans="53:56" ht="15" x14ac:dyDescent="0.25">
      <c r="BA7900" s="91" t="s">
        <v>11799</v>
      </c>
      <c r="BB7900" s="91" t="s">
        <v>6473</v>
      </c>
      <c r="BC7900" s="91" t="s">
        <v>11606</v>
      </c>
      <c r="BD7900" s="423" t="s">
        <v>1301</v>
      </c>
    </row>
    <row r="7901" spans="53:56" ht="15" x14ac:dyDescent="0.25">
      <c r="BA7901" s="90" t="s">
        <v>11799</v>
      </c>
      <c r="BB7901" s="90" t="s">
        <v>6473</v>
      </c>
      <c r="BC7901" s="90" t="s">
        <v>7866</v>
      </c>
      <c r="BD7901" s="423" t="s">
        <v>1301</v>
      </c>
    </row>
    <row r="7902" spans="53:56" ht="15" x14ac:dyDescent="0.25">
      <c r="BA7902" s="91" t="s">
        <v>11800</v>
      </c>
      <c r="BB7902" s="91" t="s">
        <v>6473</v>
      </c>
      <c r="BC7902" s="91" t="s">
        <v>7866</v>
      </c>
      <c r="BD7902" s="423" t="s">
        <v>1301</v>
      </c>
    </row>
    <row r="7903" spans="53:56" ht="15" x14ac:dyDescent="0.25">
      <c r="BA7903" s="90" t="s">
        <v>11801</v>
      </c>
      <c r="BB7903" s="90" t="s">
        <v>6473</v>
      </c>
      <c r="BC7903" s="90" t="s">
        <v>11606</v>
      </c>
      <c r="BD7903" s="423" t="s">
        <v>1301</v>
      </c>
    </row>
    <row r="7904" spans="53:56" ht="15" x14ac:dyDescent="0.25">
      <c r="BA7904" s="90" t="s">
        <v>11802</v>
      </c>
      <c r="BB7904" s="90" t="s">
        <v>6473</v>
      </c>
      <c r="BC7904" s="90" t="s">
        <v>7866</v>
      </c>
      <c r="BD7904" s="423" t="s">
        <v>1301</v>
      </c>
    </row>
    <row r="7905" spans="53:56" ht="15" x14ac:dyDescent="0.25">
      <c r="BA7905" s="91" t="s">
        <v>11803</v>
      </c>
      <c r="BB7905" s="91" t="s">
        <v>6473</v>
      </c>
      <c r="BC7905" s="91" t="s">
        <v>7866</v>
      </c>
      <c r="BD7905" s="423" t="s">
        <v>1301</v>
      </c>
    </row>
    <row r="7906" spans="53:56" ht="15" x14ac:dyDescent="0.25">
      <c r="BA7906" s="90" t="s">
        <v>11804</v>
      </c>
      <c r="BB7906" s="90" t="s">
        <v>6473</v>
      </c>
      <c r="BC7906" s="90" t="s">
        <v>7866</v>
      </c>
      <c r="BD7906" s="423" t="s">
        <v>1301</v>
      </c>
    </row>
    <row r="7907" spans="53:56" ht="15" x14ac:dyDescent="0.25">
      <c r="BA7907" s="91" t="s">
        <v>11805</v>
      </c>
      <c r="BB7907" s="91" t="s">
        <v>6473</v>
      </c>
      <c r="BC7907" s="91" t="s">
        <v>11606</v>
      </c>
      <c r="BD7907" s="423" t="s">
        <v>1301</v>
      </c>
    </row>
    <row r="7908" spans="53:56" ht="15" x14ac:dyDescent="0.25">
      <c r="BA7908" s="91" t="s">
        <v>11806</v>
      </c>
      <c r="BB7908" s="91" t="s">
        <v>6473</v>
      </c>
      <c r="BC7908" s="91" t="s">
        <v>7866</v>
      </c>
      <c r="BD7908" s="423" t="s">
        <v>1301</v>
      </c>
    </row>
    <row r="7909" spans="53:56" ht="15" x14ac:dyDescent="0.25">
      <c r="BA7909" s="90" t="s">
        <v>11807</v>
      </c>
      <c r="BB7909" s="90" t="s">
        <v>6473</v>
      </c>
      <c r="BC7909" s="90" t="s">
        <v>7866</v>
      </c>
      <c r="BD7909" s="423" t="s">
        <v>1301</v>
      </c>
    </row>
    <row r="7910" spans="53:56" ht="15" x14ac:dyDescent="0.25">
      <c r="BA7910" s="91" t="s">
        <v>11808</v>
      </c>
      <c r="BB7910" s="91" t="s">
        <v>6473</v>
      </c>
      <c r="BC7910" s="91" t="s">
        <v>11606</v>
      </c>
      <c r="BD7910" s="423" t="s">
        <v>1301</v>
      </c>
    </row>
    <row r="7911" spans="53:56" ht="15" x14ac:dyDescent="0.25">
      <c r="BA7911" s="90" t="s">
        <v>11809</v>
      </c>
      <c r="BB7911" s="90" t="s">
        <v>6473</v>
      </c>
      <c r="BC7911" s="90" t="s">
        <v>11606</v>
      </c>
      <c r="BD7911" s="423" t="s">
        <v>1301</v>
      </c>
    </row>
    <row r="7912" spans="53:56" ht="15" x14ac:dyDescent="0.25">
      <c r="BA7912" s="90" t="s">
        <v>11810</v>
      </c>
      <c r="BB7912" s="90" t="s">
        <v>6473</v>
      </c>
      <c r="BC7912" s="90" t="s">
        <v>11606</v>
      </c>
      <c r="BD7912" s="423" t="s">
        <v>1301</v>
      </c>
    </row>
    <row r="7913" spans="53:56" ht="15" x14ac:dyDescent="0.25">
      <c r="BA7913" s="91" t="s">
        <v>11811</v>
      </c>
      <c r="BB7913" s="91" t="s">
        <v>6473</v>
      </c>
      <c r="BC7913" s="91" t="s">
        <v>7866</v>
      </c>
      <c r="BD7913" s="423" t="s">
        <v>1301</v>
      </c>
    </row>
    <row r="7914" spans="53:56" ht="15" x14ac:dyDescent="0.25">
      <c r="BA7914" s="90" t="s">
        <v>11812</v>
      </c>
      <c r="BB7914" s="90" t="s">
        <v>6473</v>
      </c>
      <c r="BC7914" s="90" t="s">
        <v>7866</v>
      </c>
      <c r="BD7914" s="423" t="s">
        <v>1301</v>
      </c>
    </row>
    <row r="7915" spans="53:56" ht="15" x14ac:dyDescent="0.25">
      <c r="BA7915" s="91" t="s">
        <v>11813</v>
      </c>
      <c r="BB7915" s="91" t="s">
        <v>6473</v>
      </c>
      <c r="BC7915" s="91" t="s">
        <v>7866</v>
      </c>
      <c r="BD7915" s="423" t="s">
        <v>1301</v>
      </c>
    </row>
    <row r="7916" spans="53:56" ht="15" x14ac:dyDescent="0.25">
      <c r="BA7916" s="91" t="s">
        <v>11814</v>
      </c>
      <c r="BB7916" s="91" t="s">
        <v>6473</v>
      </c>
      <c r="BC7916" s="91" t="s">
        <v>7866</v>
      </c>
      <c r="BD7916" s="423" t="s">
        <v>1301</v>
      </c>
    </row>
    <row r="7917" spans="53:56" ht="15" x14ac:dyDescent="0.25">
      <c r="BA7917" s="90" t="s">
        <v>11815</v>
      </c>
      <c r="BB7917" s="90" t="s">
        <v>6473</v>
      </c>
      <c r="BC7917" s="90" t="s">
        <v>11606</v>
      </c>
      <c r="BD7917" s="423" t="s">
        <v>1301</v>
      </c>
    </row>
    <row r="7918" spans="53:56" ht="15" x14ac:dyDescent="0.25">
      <c r="BA7918" s="91" t="s">
        <v>11816</v>
      </c>
      <c r="BB7918" s="91" t="s">
        <v>6473</v>
      </c>
      <c r="BC7918" s="91" t="s">
        <v>11606</v>
      </c>
      <c r="BD7918" s="423" t="s">
        <v>1301</v>
      </c>
    </row>
    <row r="7919" spans="53:56" ht="15" x14ac:dyDescent="0.25">
      <c r="BA7919" s="90" t="s">
        <v>11817</v>
      </c>
      <c r="BB7919" s="90" t="s">
        <v>6473</v>
      </c>
      <c r="BC7919" s="90" t="s">
        <v>11606</v>
      </c>
      <c r="BD7919" s="423" t="s">
        <v>1301</v>
      </c>
    </row>
    <row r="7920" spans="53:56" ht="15" x14ac:dyDescent="0.25">
      <c r="BA7920" s="91" t="s">
        <v>11818</v>
      </c>
      <c r="BB7920" s="91" t="s">
        <v>6473</v>
      </c>
      <c r="BC7920" s="91" t="s">
        <v>7866</v>
      </c>
      <c r="BD7920" s="423" t="s">
        <v>1301</v>
      </c>
    </row>
    <row r="7921" spans="53:56" ht="15" x14ac:dyDescent="0.25">
      <c r="BA7921" s="90" t="s">
        <v>11819</v>
      </c>
      <c r="BB7921" s="90" t="s">
        <v>6473</v>
      </c>
      <c r="BC7921" s="90" t="s">
        <v>7866</v>
      </c>
      <c r="BD7921" s="423" t="s">
        <v>1301</v>
      </c>
    </row>
    <row r="7922" spans="53:56" ht="15" x14ac:dyDescent="0.25">
      <c r="BA7922" s="91" t="s">
        <v>11820</v>
      </c>
      <c r="BB7922" s="91" t="s">
        <v>6473</v>
      </c>
      <c r="BC7922" s="91" t="s">
        <v>11606</v>
      </c>
      <c r="BD7922" s="423" t="s">
        <v>1301</v>
      </c>
    </row>
    <row r="7923" spans="53:56" ht="15" x14ac:dyDescent="0.25">
      <c r="BA7923" s="90" t="s">
        <v>11821</v>
      </c>
      <c r="BB7923" s="90" t="s">
        <v>6473</v>
      </c>
      <c r="BC7923" s="90" t="s">
        <v>11606</v>
      </c>
      <c r="BD7923" s="423" t="s">
        <v>1301</v>
      </c>
    </row>
    <row r="7924" spans="53:56" ht="15" x14ac:dyDescent="0.25">
      <c r="BA7924" s="91" t="s">
        <v>11822</v>
      </c>
      <c r="BB7924" s="91" t="s">
        <v>6473</v>
      </c>
      <c r="BC7924" s="91" t="s">
        <v>11606</v>
      </c>
      <c r="BD7924" s="423" t="s">
        <v>1301</v>
      </c>
    </row>
    <row r="7925" spans="53:56" ht="15" x14ac:dyDescent="0.25">
      <c r="BA7925" s="90" t="s">
        <v>11823</v>
      </c>
      <c r="BB7925" s="90" t="s">
        <v>6473</v>
      </c>
      <c r="BC7925" s="90" t="s">
        <v>11606</v>
      </c>
      <c r="BD7925" s="423" t="s">
        <v>1301</v>
      </c>
    </row>
    <row r="7926" spans="53:56" ht="15" x14ac:dyDescent="0.25">
      <c r="BA7926" s="91" t="s">
        <v>11824</v>
      </c>
      <c r="BB7926" s="91" t="s">
        <v>6473</v>
      </c>
      <c r="BC7926" s="91" t="s">
        <v>10651</v>
      </c>
      <c r="BD7926" s="423" t="s">
        <v>1301</v>
      </c>
    </row>
    <row r="7927" spans="53:56" ht="15" x14ac:dyDescent="0.25">
      <c r="BA7927" s="90" t="s">
        <v>11825</v>
      </c>
      <c r="BB7927" s="90" t="s">
        <v>6473</v>
      </c>
      <c r="BC7927" s="90" t="s">
        <v>11162</v>
      </c>
      <c r="BD7927" s="423" t="s">
        <v>1301</v>
      </c>
    </row>
    <row r="7928" spans="53:56" ht="15" x14ac:dyDescent="0.25">
      <c r="BA7928" s="91" t="s">
        <v>11826</v>
      </c>
      <c r="BB7928" s="91" t="s">
        <v>6473</v>
      </c>
      <c r="BC7928" s="91" t="s">
        <v>11162</v>
      </c>
      <c r="BD7928" s="423" t="s">
        <v>1301</v>
      </c>
    </row>
    <row r="7929" spans="53:56" ht="15" x14ac:dyDescent="0.25">
      <c r="BA7929" s="90" t="s">
        <v>11827</v>
      </c>
      <c r="BB7929" s="90" t="s">
        <v>6473</v>
      </c>
      <c r="BC7929" s="90" t="s">
        <v>11162</v>
      </c>
      <c r="BD7929" s="423" t="s">
        <v>1301</v>
      </c>
    </row>
    <row r="7930" spans="53:56" ht="15" x14ac:dyDescent="0.25">
      <c r="BA7930" s="91" t="s">
        <v>11828</v>
      </c>
      <c r="BB7930" s="91" t="s">
        <v>6473</v>
      </c>
      <c r="BC7930" s="91" t="s">
        <v>11162</v>
      </c>
      <c r="BD7930" s="423" t="s">
        <v>1301</v>
      </c>
    </row>
    <row r="7931" spans="53:56" ht="15" x14ac:dyDescent="0.25">
      <c r="BA7931" s="90" t="s">
        <v>11829</v>
      </c>
      <c r="BB7931" s="90" t="s">
        <v>6473</v>
      </c>
      <c r="BC7931" s="90" t="s">
        <v>11162</v>
      </c>
      <c r="BD7931" s="423" t="s">
        <v>1301</v>
      </c>
    </row>
    <row r="7932" spans="53:56" ht="15" x14ac:dyDescent="0.25">
      <c r="BA7932" s="91" t="s">
        <v>11830</v>
      </c>
      <c r="BB7932" s="91" t="s">
        <v>6473</v>
      </c>
      <c r="BC7932" s="91" t="s">
        <v>11162</v>
      </c>
      <c r="BD7932" s="423" t="s">
        <v>1301</v>
      </c>
    </row>
    <row r="7933" spans="53:56" ht="15" x14ac:dyDescent="0.25">
      <c r="BA7933" s="90" t="s">
        <v>11831</v>
      </c>
      <c r="BB7933" s="90" t="s">
        <v>6473</v>
      </c>
      <c r="BC7933" s="90" t="s">
        <v>11162</v>
      </c>
      <c r="BD7933" s="423" t="s">
        <v>1301</v>
      </c>
    </row>
    <row r="7934" spans="53:56" ht="15" x14ac:dyDescent="0.25">
      <c r="BA7934" s="91" t="s">
        <v>11832</v>
      </c>
      <c r="BB7934" s="91" t="s">
        <v>6473</v>
      </c>
      <c r="BC7934" s="91" t="s">
        <v>11162</v>
      </c>
      <c r="BD7934" s="423" t="s">
        <v>1301</v>
      </c>
    </row>
    <row r="7935" spans="53:56" ht="15" x14ac:dyDescent="0.25">
      <c r="BA7935" s="90" t="s">
        <v>11833</v>
      </c>
      <c r="BB7935" s="90" t="s">
        <v>6473</v>
      </c>
      <c r="BC7935" s="90" t="s">
        <v>11162</v>
      </c>
      <c r="BD7935" s="423" t="s">
        <v>1301</v>
      </c>
    </row>
    <row r="7936" spans="53:56" ht="15" x14ac:dyDescent="0.25">
      <c r="BA7936" s="91" t="s">
        <v>11834</v>
      </c>
      <c r="BB7936" s="91" t="s">
        <v>6473</v>
      </c>
      <c r="BC7936" s="91" t="s">
        <v>11162</v>
      </c>
      <c r="BD7936" s="423" t="s">
        <v>1301</v>
      </c>
    </row>
    <row r="7937" spans="53:56" ht="15" x14ac:dyDescent="0.25">
      <c r="BA7937" s="90" t="s">
        <v>11835</v>
      </c>
      <c r="BB7937" s="90" t="s">
        <v>6473</v>
      </c>
      <c r="BC7937" s="90" t="s">
        <v>11162</v>
      </c>
      <c r="BD7937" s="423" t="s">
        <v>1301</v>
      </c>
    </row>
    <row r="7938" spans="53:56" ht="15" x14ac:dyDescent="0.25">
      <c r="BA7938" s="91" t="s">
        <v>11836</v>
      </c>
      <c r="BB7938" s="91" t="s">
        <v>6473</v>
      </c>
      <c r="BC7938" s="91" t="s">
        <v>11162</v>
      </c>
      <c r="BD7938" s="423" t="s">
        <v>1301</v>
      </c>
    </row>
    <row r="7939" spans="53:56" ht="15" x14ac:dyDescent="0.25">
      <c r="BA7939" s="90" t="s">
        <v>11837</v>
      </c>
      <c r="BB7939" s="90" t="s">
        <v>6473</v>
      </c>
      <c r="BC7939" s="90" t="s">
        <v>11162</v>
      </c>
      <c r="BD7939" s="423" t="s">
        <v>1301</v>
      </c>
    </row>
    <row r="7940" spans="53:56" ht="15" x14ac:dyDescent="0.25">
      <c r="BA7940" s="91" t="s">
        <v>11838</v>
      </c>
      <c r="BB7940" s="91" t="s">
        <v>6473</v>
      </c>
      <c r="BC7940" s="91" t="s">
        <v>11606</v>
      </c>
      <c r="BD7940" s="423" t="s">
        <v>1301</v>
      </c>
    </row>
    <row r="7941" spans="53:56" ht="15" x14ac:dyDescent="0.25">
      <c r="BA7941" s="90" t="s">
        <v>11839</v>
      </c>
      <c r="BB7941" s="90" t="s">
        <v>6473</v>
      </c>
      <c r="BC7941" s="90" t="s">
        <v>11162</v>
      </c>
      <c r="BD7941" s="423" t="s">
        <v>1301</v>
      </c>
    </row>
    <row r="7942" spans="53:56" ht="15" x14ac:dyDescent="0.25">
      <c r="BA7942" s="91" t="s">
        <v>11840</v>
      </c>
      <c r="BB7942" s="91" t="s">
        <v>6473</v>
      </c>
      <c r="BC7942" s="91" t="s">
        <v>11162</v>
      </c>
      <c r="BD7942" s="423" t="s">
        <v>1301</v>
      </c>
    </row>
    <row r="7943" spans="53:56" ht="15" x14ac:dyDescent="0.25">
      <c r="BA7943" s="90" t="s">
        <v>11841</v>
      </c>
      <c r="BB7943" s="90" t="s">
        <v>6473</v>
      </c>
      <c r="BC7943" s="90" t="s">
        <v>7866</v>
      </c>
      <c r="BD7943" s="423" t="s">
        <v>1301</v>
      </c>
    </row>
    <row r="7944" spans="53:56" ht="15" x14ac:dyDescent="0.25">
      <c r="BA7944" s="91" t="s">
        <v>11842</v>
      </c>
      <c r="BB7944" s="91" t="s">
        <v>6473</v>
      </c>
      <c r="BC7944" s="91" t="s">
        <v>11162</v>
      </c>
      <c r="BD7944" s="423" t="s">
        <v>1301</v>
      </c>
    </row>
    <row r="7945" spans="53:56" ht="15" x14ac:dyDescent="0.25">
      <c r="BA7945" s="90" t="s">
        <v>11843</v>
      </c>
      <c r="BB7945" s="90" t="s">
        <v>6473</v>
      </c>
      <c r="BC7945" s="90" t="s">
        <v>11162</v>
      </c>
      <c r="BD7945" s="423" t="s">
        <v>1301</v>
      </c>
    </row>
    <row r="7946" spans="53:56" ht="15" x14ac:dyDescent="0.25">
      <c r="BA7946" s="91" t="s">
        <v>11844</v>
      </c>
      <c r="BB7946" s="91" t="s">
        <v>6473</v>
      </c>
      <c r="BC7946" s="91" t="s">
        <v>11162</v>
      </c>
      <c r="BD7946" s="423" t="s">
        <v>1301</v>
      </c>
    </row>
    <row r="7947" spans="53:56" ht="15" x14ac:dyDescent="0.25">
      <c r="BA7947" s="90" t="s">
        <v>11845</v>
      </c>
      <c r="BB7947" s="90" t="s">
        <v>6473</v>
      </c>
      <c r="BC7947" s="90" t="s">
        <v>11162</v>
      </c>
      <c r="BD7947" s="423" t="s">
        <v>1301</v>
      </c>
    </row>
    <row r="7948" spans="53:56" ht="15" x14ac:dyDescent="0.25">
      <c r="BA7948" s="91" t="s">
        <v>11846</v>
      </c>
      <c r="BB7948" s="91" t="s">
        <v>6473</v>
      </c>
      <c r="BC7948" s="91" t="s">
        <v>11162</v>
      </c>
      <c r="BD7948" s="423" t="s">
        <v>1301</v>
      </c>
    </row>
    <row r="7949" spans="53:56" ht="15" x14ac:dyDescent="0.25">
      <c r="BA7949" s="90" t="s">
        <v>11847</v>
      </c>
      <c r="BB7949" s="90" t="s">
        <v>6473</v>
      </c>
      <c r="BC7949" s="90" t="s">
        <v>11162</v>
      </c>
      <c r="BD7949" s="423" t="s">
        <v>1301</v>
      </c>
    </row>
    <row r="7950" spans="53:56" ht="15" x14ac:dyDescent="0.25">
      <c r="BA7950" s="91" t="s">
        <v>11848</v>
      </c>
      <c r="BB7950" s="91" t="s">
        <v>6473</v>
      </c>
      <c r="BC7950" s="91" t="s">
        <v>11162</v>
      </c>
      <c r="BD7950" s="423" t="s">
        <v>1301</v>
      </c>
    </row>
    <row r="7951" spans="53:56" ht="15" x14ac:dyDescent="0.25">
      <c r="BA7951" s="90" t="s">
        <v>11849</v>
      </c>
      <c r="BB7951" s="90" t="s">
        <v>6473</v>
      </c>
      <c r="BC7951" s="90" t="s">
        <v>11162</v>
      </c>
      <c r="BD7951" s="423" t="s">
        <v>1301</v>
      </c>
    </row>
    <row r="7952" spans="53:56" ht="15" x14ac:dyDescent="0.25">
      <c r="BA7952" s="91" t="s">
        <v>11850</v>
      </c>
      <c r="BB7952" s="91" t="s">
        <v>6473</v>
      </c>
      <c r="BC7952" s="91" t="s">
        <v>11162</v>
      </c>
      <c r="BD7952" s="423" t="s">
        <v>1301</v>
      </c>
    </row>
    <row r="7953" spans="53:56" ht="15" x14ac:dyDescent="0.25">
      <c r="BA7953" s="90" t="s">
        <v>11851</v>
      </c>
      <c r="BB7953" s="90" t="s">
        <v>6473</v>
      </c>
      <c r="BC7953" s="90" t="s">
        <v>11162</v>
      </c>
      <c r="BD7953" s="423" t="s">
        <v>1301</v>
      </c>
    </row>
    <row r="7954" spans="53:56" ht="15" x14ac:dyDescent="0.25">
      <c r="BA7954" s="91" t="s">
        <v>11852</v>
      </c>
      <c r="BB7954" s="91" t="s">
        <v>6473</v>
      </c>
      <c r="BC7954" s="91" t="s">
        <v>11162</v>
      </c>
      <c r="BD7954" s="423" t="s">
        <v>1301</v>
      </c>
    </row>
    <row r="7955" spans="53:56" ht="15" x14ac:dyDescent="0.25">
      <c r="BA7955" s="90" t="s">
        <v>11853</v>
      </c>
      <c r="BB7955" s="90" t="s">
        <v>6473</v>
      </c>
      <c r="BC7955" s="90" t="s">
        <v>11162</v>
      </c>
      <c r="BD7955" s="423" t="s">
        <v>1301</v>
      </c>
    </row>
    <row r="7956" spans="53:56" ht="15" x14ac:dyDescent="0.25">
      <c r="BA7956" s="91" t="s">
        <v>11854</v>
      </c>
      <c r="BB7956" s="91" t="s">
        <v>6473</v>
      </c>
      <c r="BC7956" s="91" t="s">
        <v>11162</v>
      </c>
      <c r="BD7956" s="423" t="s">
        <v>1301</v>
      </c>
    </row>
    <row r="7957" spans="53:56" ht="15" x14ac:dyDescent="0.25">
      <c r="BA7957" s="90" t="s">
        <v>11855</v>
      </c>
      <c r="BB7957" s="90" t="s">
        <v>6473</v>
      </c>
      <c r="BC7957" s="90" t="s">
        <v>11162</v>
      </c>
      <c r="BD7957" s="423" t="s">
        <v>1301</v>
      </c>
    </row>
    <row r="7958" spans="53:56" ht="15" x14ac:dyDescent="0.25">
      <c r="BA7958" s="91" t="s">
        <v>11856</v>
      </c>
      <c r="BB7958" s="91" t="s">
        <v>6473</v>
      </c>
      <c r="BC7958" s="91" t="s">
        <v>11162</v>
      </c>
      <c r="BD7958" s="423" t="s">
        <v>1301</v>
      </c>
    </row>
    <row r="7959" spans="53:56" ht="15" x14ac:dyDescent="0.25">
      <c r="BA7959" s="90" t="s">
        <v>11857</v>
      </c>
      <c r="BB7959" s="90" t="s">
        <v>6473</v>
      </c>
      <c r="BC7959" s="90" t="s">
        <v>11162</v>
      </c>
      <c r="BD7959" s="423" t="s">
        <v>1301</v>
      </c>
    </row>
    <row r="7960" spans="53:56" ht="15" x14ac:dyDescent="0.25">
      <c r="BA7960" s="91" t="s">
        <v>11858</v>
      </c>
      <c r="BB7960" s="91" t="s">
        <v>6473</v>
      </c>
      <c r="BC7960" s="91" t="s">
        <v>11162</v>
      </c>
      <c r="BD7960" s="423" t="s">
        <v>1301</v>
      </c>
    </row>
    <row r="7961" spans="53:56" ht="15" x14ac:dyDescent="0.25">
      <c r="BA7961" s="90" t="s">
        <v>11859</v>
      </c>
      <c r="BB7961" s="90" t="s">
        <v>6473</v>
      </c>
      <c r="BC7961" s="90" t="s">
        <v>11070</v>
      </c>
      <c r="BD7961" s="423" t="s">
        <v>1301</v>
      </c>
    </row>
    <row r="7962" spans="53:56" ht="15" x14ac:dyDescent="0.25">
      <c r="BA7962" s="91" t="s">
        <v>11860</v>
      </c>
      <c r="BB7962" s="91" t="s">
        <v>6473</v>
      </c>
      <c r="BC7962" s="91" t="s">
        <v>11162</v>
      </c>
      <c r="BD7962" s="423" t="s">
        <v>1301</v>
      </c>
    </row>
    <row r="7963" spans="53:56" ht="15" x14ac:dyDescent="0.25">
      <c r="BA7963" s="90" t="s">
        <v>11861</v>
      </c>
      <c r="BB7963" s="90" t="s">
        <v>6473</v>
      </c>
      <c r="BC7963" s="90" t="s">
        <v>11162</v>
      </c>
      <c r="BD7963" s="423" t="s">
        <v>1301</v>
      </c>
    </row>
    <row r="7964" spans="53:56" ht="15" x14ac:dyDescent="0.25">
      <c r="BA7964" s="91" t="s">
        <v>11862</v>
      </c>
      <c r="BB7964" s="91" t="s">
        <v>6473</v>
      </c>
      <c r="BC7964" s="91" t="s">
        <v>11162</v>
      </c>
      <c r="BD7964" s="423" t="s">
        <v>1301</v>
      </c>
    </row>
    <row r="7965" spans="53:56" ht="15" x14ac:dyDescent="0.25">
      <c r="BA7965" s="90" t="s">
        <v>11863</v>
      </c>
      <c r="BB7965" s="90" t="s">
        <v>6473</v>
      </c>
      <c r="BC7965" s="90" t="s">
        <v>11162</v>
      </c>
      <c r="BD7965" s="423" t="s">
        <v>1301</v>
      </c>
    </row>
    <row r="7966" spans="53:56" ht="15" x14ac:dyDescent="0.25">
      <c r="BA7966" s="91" t="s">
        <v>11864</v>
      </c>
      <c r="BB7966" s="91" t="s">
        <v>6473</v>
      </c>
      <c r="BC7966" s="91" t="s">
        <v>11162</v>
      </c>
      <c r="BD7966" s="423" t="s">
        <v>1301</v>
      </c>
    </row>
    <row r="7967" spans="53:56" ht="15" x14ac:dyDescent="0.25">
      <c r="BA7967" s="90" t="s">
        <v>11865</v>
      </c>
      <c r="BB7967" s="90" t="s">
        <v>6473</v>
      </c>
      <c r="BC7967" s="90" t="s">
        <v>11162</v>
      </c>
      <c r="BD7967" s="423" t="s">
        <v>1301</v>
      </c>
    </row>
    <row r="7968" spans="53:56" ht="15" x14ac:dyDescent="0.25">
      <c r="BA7968" s="91" t="s">
        <v>11866</v>
      </c>
      <c r="BB7968" s="91" t="s">
        <v>6473</v>
      </c>
      <c r="BC7968" s="91" t="s">
        <v>11162</v>
      </c>
      <c r="BD7968" s="423" t="s">
        <v>1301</v>
      </c>
    </row>
    <row r="7969" spans="53:56" ht="15" x14ac:dyDescent="0.25">
      <c r="BA7969" s="90" t="s">
        <v>11867</v>
      </c>
      <c r="BB7969" s="90" t="s">
        <v>6473</v>
      </c>
      <c r="BC7969" s="90" t="s">
        <v>11162</v>
      </c>
      <c r="BD7969" s="423" t="s">
        <v>1301</v>
      </c>
    </row>
    <row r="7970" spans="53:56" ht="15" x14ac:dyDescent="0.25">
      <c r="BA7970" s="91" t="s">
        <v>11868</v>
      </c>
      <c r="BB7970" s="91" t="s">
        <v>6473</v>
      </c>
      <c r="BC7970" s="91" t="s">
        <v>11162</v>
      </c>
      <c r="BD7970" s="423" t="s">
        <v>1301</v>
      </c>
    </row>
    <row r="7971" spans="53:56" ht="15" x14ac:dyDescent="0.25">
      <c r="BA7971" s="90" t="s">
        <v>11869</v>
      </c>
      <c r="BB7971" s="90" t="s">
        <v>6473</v>
      </c>
      <c r="BC7971" s="90" t="s">
        <v>11162</v>
      </c>
      <c r="BD7971" s="423" t="s">
        <v>1301</v>
      </c>
    </row>
    <row r="7972" spans="53:56" ht="15" x14ac:dyDescent="0.25">
      <c r="BA7972" s="91" t="s">
        <v>11870</v>
      </c>
      <c r="BB7972" s="91" t="s">
        <v>6473</v>
      </c>
      <c r="BC7972" s="91" t="s">
        <v>11162</v>
      </c>
      <c r="BD7972" s="423" t="s">
        <v>1301</v>
      </c>
    </row>
    <row r="7973" spans="53:56" ht="15" x14ac:dyDescent="0.25">
      <c r="BA7973" s="90" t="s">
        <v>11871</v>
      </c>
      <c r="BB7973" s="90" t="s">
        <v>6473</v>
      </c>
      <c r="BC7973" s="90" t="s">
        <v>11162</v>
      </c>
      <c r="BD7973" s="423" t="s">
        <v>1301</v>
      </c>
    </row>
    <row r="7974" spans="53:56" ht="15" x14ac:dyDescent="0.25">
      <c r="BA7974" s="91" t="s">
        <v>11872</v>
      </c>
      <c r="BB7974" s="91" t="s">
        <v>6473</v>
      </c>
      <c r="BC7974" s="91" t="s">
        <v>11162</v>
      </c>
      <c r="BD7974" s="423" t="s">
        <v>1301</v>
      </c>
    </row>
    <row r="7975" spans="53:56" ht="15" x14ac:dyDescent="0.25">
      <c r="BA7975" s="90" t="s">
        <v>11873</v>
      </c>
      <c r="BB7975" s="90" t="s">
        <v>6473</v>
      </c>
      <c r="BC7975" s="90" t="s">
        <v>11162</v>
      </c>
      <c r="BD7975" s="423" t="s">
        <v>1301</v>
      </c>
    </row>
    <row r="7976" spans="53:56" ht="15" x14ac:dyDescent="0.25">
      <c r="BA7976" s="91" t="s">
        <v>11874</v>
      </c>
      <c r="BB7976" s="91" t="s">
        <v>6473</v>
      </c>
      <c r="BC7976" s="91" t="s">
        <v>11162</v>
      </c>
      <c r="BD7976" s="423" t="s">
        <v>1301</v>
      </c>
    </row>
    <row r="7977" spans="53:56" ht="15" x14ac:dyDescent="0.25">
      <c r="BA7977" s="90" t="s">
        <v>11875</v>
      </c>
      <c r="BB7977" s="90" t="s">
        <v>6473</v>
      </c>
      <c r="BC7977" s="90" t="s">
        <v>11162</v>
      </c>
      <c r="BD7977" s="423" t="s">
        <v>1301</v>
      </c>
    </row>
    <row r="7978" spans="53:56" ht="15" x14ac:dyDescent="0.25">
      <c r="BA7978" s="91" t="s">
        <v>11876</v>
      </c>
      <c r="BB7978" s="91" t="s">
        <v>6473</v>
      </c>
      <c r="BC7978" s="91" t="s">
        <v>11162</v>
      </c>
      <c r="BD7978" s="423" t="s">
        <v>1301</v>
      </c>
    </row>
    <row r="7979" spans="53:56" ht="15" x14ac:dyDescent="0.25">
      <c r="BA7979" s="90" t="s">
        <v>11877</v>
      </c>
      <c r="BB7979" s="90" t="s">
        <v>6473</v>
      </c>
      <c r="BC7979" s="90" t="s">
        <v>11162</v>
      </c>
      <c r="BD7979" s="423" t="s">
        <v>1301</v>
      </c>
    </row>
    <row r="7980" spans="53:56" ht="15" x14ac:dyDescent="0.25">
      <c r="BA7980" s="91" t="s">
        <v>11878</v>
      </c>
      <c r="BB7980" s="91" t="s">
        <v>6473</v>
      </c>
      <c r="BC7980" s="91" t="s">
        <v>11162</v>
      </c>
      <c r="BD7980" s="423" t="s">
        <v>1301</v>
      </c>
    </row>
    <row r="7981" spans="53:56" ht="15" x14ac:dyDescent="0.25">
      <c r="BA7981" s="90" t="s">
        <v>11879</v>
      </c>
      <c r="BB7981" s="90" t="s">
        <v>6473</v>
      </c>
      <c r="BC7981" s="90" t="s">
        <v>11162</v>
      </c>
      <c r="BD7981" s="423" t="s">
        <v>1301</v>
      </c>
    </row>
    <row r="7982" spans="53:56" ht="15" x14ac:dyDescent="0.25">
      <c r="BA7982" s="91" t="s">
        <v>11880</v>
      </c>
      <c r="BB7982" s="91" t="s">
        <v>6473</v>
      </c>
      <c r="BC7982" s="91" t="s">
        <v>11162</v>
      </c>
      <c r="BD7982" s="423" t="s">
        <v>1301</v>
      </c>
    </row>
    <row r="7983" spans="53:56" ht="15" x14ac:dyDescent="0.25">
      <c r="BA7983" s="90" t="s">
        <v>11881</v>
      </c>
      <c r="BB7983" s="90" t="s">
        <v>6473</v>
      </c>
      <c r="BC7983" s="90" t="s">
        <v>11162</v>
      </c>
      <c r="BD7983" s="423" t="s">
        <v>1301</v>
      </c>
    </row>
    <row r="7984" spans="53:56" ht="15" x14ac:dyDescent="0.25">
      <c r="BA7984" s="91" t="s">
        <v>11882</v>
      </c>
      <c r="BB7984" s="91" t="s">
        <v>6473</v>
      </c>
      <c r="BC7984" s="91" t="s">
        <v>11162</v>
      </c>
      <c r="BD7984" s="423" t="s">
        <v>1301</v>
      </c>
    </row>
    <row r="7985" spans="53:56" ht="15" x14ac:dyDescent="0.25">
      <c r="BA7985" s="90" t="s">
        <v>11883</v>
      </c>
      <c r="BB7985" s="90" t="s">
        <v>6473</v>
      </c>
      <c r="BC7985" s="90" t="s">
        <v>11162</v>
      </c>
      <c r="BD7985" s="423" t="s">
        <v>1301</v>
      </c>
    </row>
    <row r="7986" spans="53:56" ht="15" x14ac:dyDescent="0.25">
      <c r="BA7986" s="91" t="s">
        <v>11884</v>
      </c>
      <c r="BB7986" s="91" t="s">
        <v>6473</v>
      </c>
      <c r="BC7986" s="91" t="s">
        <v>11162</v>
      </c>
      <c r="BD7986" s="423" t="s">
        <v>1301</v>
      </c>
    </row>
    <row r="7987" spans="53:56" ht="15" x14ac:dyDescent="0.25">
      <c r="BA7987" s="90" t="s">
        <v>11885</v>
      </c>
      <c r="BB7987" s="90" t="s">
        <v>1786</v>
      </c>
      <c r="BC7987" s="90" t="s">
        <v>11886</v>
      </c>
      <c r="BD7987" s="423" t="s">
        <v>1301</v>
      </c>
    </row>
    <row r="7988" spans="53:56" ht="15" x14ac:dyDescent="0.25">
      <c r="BA7988" s="91" t="s">
        <v>11887</v>
      </c>
      <c r="BB7988" s="91" t="s">
        <v>1786</v>
      </c>
      <c r="BC7988" s="91" t="s">
        <v>11886</v>
      </c>
      <c r="BD7988" s="423" t="s">
        <v>1301</v>
      </c>
    </row>
    <row r="7989" spans="53:56" ht="15" x14ac:dyDescent="0.25">
      <c r="BA7989" s="90" t="s">
        <v>11888</v>
      </c>
      <c r="BB7989" s="90" t="s">
        <v>1786</v>
      </c>
      <c r="BC7989" s="90" t="s">
        <v>11886</v>
      </c>
      <c r="BD7989" s="423" t="s">
        <v>1301</v>
      </c>
    </row>
    <row r="7990" spans="53:56" ht="15" x14ac:dyDescent="0.25">
      <c r="BA7990" s="91" t="s">
        <v>11889</v>
      </c>
      <c r="BB7990" s="91" t="s">
        <v>1786</v>
      </c>
      <c r="BC7990" s="91" t="s">
        <v>11886</v>
      </c>
      <c r="BD7990" s="423" t="s">
        <v>1301</v>
      </c>
    </row>
    <row r="7991" spans="53:56" ht="15" x14ac:dyDescent="0.25">
      <c r="BA7991" s="90" t="s">
        <v>11890</v>
      </c>
      <c r="BB7991" s="90" t="s">
        <v>1786</v>
      </c>
      <c r="BC7991" s="90" t="s">
        <v>11886</v>
      </c>
      <c r="BD7991" s="423" t="s">
        <v>1301</v>
      </c>
    </row>
    <row r="7992" spans="53:56" ht="15" x14ac:dyDescent="0.25">
      <c r="BA7992" s="91" t="s">
        <v>11891</v>
      </c>
      <c r="BB7992" s="91" t="s">
        <v>1786</v>
      </c>
      <c r="BC7992" s="91" t="s">
        <v>11886</v>
      </c>
      <c r="BD7992" s="423" t="s">
        <v>1301</v>
      </c>
    </row>
    <row r="7993" spans="53:56" ht="15" x14ac:dyDescent="0.25">
      <c r="BA7993" s="90" t="s">
        <v>11892</v>
      </c>
      <c r="BB7993" s="90" t="s">
        <v>1786</v>
      </c>
      <c r="BC7993" s="90" t="s">
        <v>11886</v>
      </c>
      <c r="BD7993" s="423" t="s">
        <v>1301</v>
      </c>
    </row>
    <row r="7994" spans="53:56" ht="15" x14ac:dyDescent="0.25">
      <c r="BA7994" s="90" t="s">
        <v>11893</v>
      </c>
      <c r="BB7994" s="90" t="s">
        <v>1786</v>
      </c>
      <c r="BC7994" s="90" t="s">
        <v>11886</v>
      </c>
      <c r="BD7994" s="423" t="s">
        <v>1301</v>
      </c>
    </row>
    <row r="7995" spans="53:56" ht="15" x14ac:dyDescent="0.25">
      <c r="BA7995" s="91" t="s">
        <v>11894</v>
      </c>
      <c r="BB7995" s="91" t="s">
        <v>1786</v>
      </c>
      <c r="BC7995" s="91" t="s">
        <v>11886</v>
      </c>
      <c r="BD7995" s="423" t="s">
        <v>1301</v>
      </c>
    </row>
    <row r="7996" spans="53:56" ht="15" x14ac:dyDescent="0.25">
      <c r="BA7996" s="90" t="s">
        <v>11895</v>
      </c>
      <c r="BB7996" s="90" t="s">
        <v>1786</v>
      </c>
      <c r="BC7996" s="90" t="s">
        <v>11886</v>
      </c>
      <c r="BD7996" s="423" t="s">
        <v>1301</v>
      </c>
    </row>
    <row r="7997" spans="53:56" ht="15" x14ac:dyDescent="0.25">
      <c r="BA7997" s="91" t="s">
        <v>11896</v>
      </c>
      <c r="BB7997" s="91" t="s">
        <v>1786</v>
      </c>
      <c r="BC7997" s="91" t="s">
        <v>11886</v>
      </c>
      <c r="BD7997" s="423" t="s">
        <v>1301</v>
      </c>
    </row>
    <row r="7998" spans="53:56" ht="15" x14ac:dyDescent="0.25">
      <c r="BA7998" s="91" t="s">
        <v>11897</v>
      </c>
      <c r="BB7998" s="91" t="s">
        <v>1786</v>
      </c>
      <c r="BC7998" s="91" t="s">
        <v>11886</v>
      </c>
      <c r="BD7998" s="423" t="s">
        <v>1301</v>
      </c>
    </row>
    <row r="7999" spans="53:56" ht="15" x14ac:dyDescent="0.25">
      <c r="BA7999" s="90" t="s">
        <v>11898</v>
      </c>
      <c r="BB7999" s="90" t="s">
        <v>1786</v>
      </c>
      <c r="BC7999" s="90" t="s">
        <v>11886</v>
      </c>
      <c r="BD7999" s="423" t="s">
        <v>1301</v>
      </c>
    </row>
    <row r="8000" spans="53:56" ht="15" x14ac:dyDescent="0.25">
      <c r="BA8000" s="91" t="s">
        <v>11899</v>
      </c>
      <c r="BB8000" s="91" t="s">
        <v>1786</v>
      </c>
      <c r="BC8000" s="91" t="s">
        <v>11886</v>
      </c>
      <c r="BD8000" s="423" t="s">
        <v>1301</v>
      </c>
    </row>
    <row r="8001" spans="53:56" ht="15" x14ac:dyDescent="0.25">
      <c r="BA8001" s="90" t="s">
        <v>11900</v>
      </c>
      <c r="BB8001" s="90" t="s">
        <v>1786</v>
      </c>
      <c r="BC8001" s="90" t="s">
        <v>11886</v>
      </c>
      <c r="BD8001" s="423" t="s">
        <v>1301</v>
      </c>
    </row>
    <row r="8002" spans="53:56" ht="15" x14ac:dyDescent="0.25">
      <c r="BA8002" s="90" t="s">
        <v>11901</v>
      </c>
      <c r="BB8002" s="90" t="s">
        <v>1786</v>
      </c>
      <c r="BC8002" s="90" t="s">
        <v>11886</v>
      </c>
      <c r="BD8002" s="423" t="s">
        <v>1301</v>
      </c>
    </row>
    <row r="8003" spans="53:56" ht="15" x14ac:dyDescent="0.25">
      <c r="BA8003" s="91" t="s">
        <v>11902</v>
      </c>
      <c r="BB8003" s="91" t="s">
        <v>1786</v>
      </c>
      <c r="BC8003" s="91" t="s">
        <v>11886</v>
      </c>
      <c r="BD8003" s="423" t="s">
        <v>1301</v>
      </c>
    </row>
    <row r="8004" spans="53:56" ht="15" x14ac:dyDescent="0.25">
      <c r="BA8004" s="90" t="s">
        <v>11903</v>
      </c>
      <c r="BB8004" s="90" t="s">
        <v>1786</v>
      </c>
      <c r="BC8004" s="90" t="s">
        <v>11886</v>
      </c>
      <c r="BD8004" s="423" t="s">
        <v>1301</v>
      </c>
    </row>
    <row r="8005" spans="53:56" ht="15" x14ac:dyDescent="0.25">
      <c r="BA8005" s="91" t="s">
        <v>11904</v>
      </c>
      <c r="BB8005" s="91" t="s">
        <v>1786</v>
      </c>
      <c r="BC8005" s="91" t="s">
        <v>11886</v>
      </c>
      <c r="BD8005" s="423" t="s">
        <v>1301</v>
      </c>
    </row>
    <row r="8006" spans="53:56" ht="15" x14ac:dyDescent="0.25">
      <c r="BA8006" s="90" t="s">
        <v>11905</v>
      </c>
      <c r="BB8006" s="90" t="s">
        <v>1786</v>
      </c>
      <c r="BC8006" s="90" t="s">
        <v>11886</v>
      </c>
      <c r="BD8006" s="423" t="s">
        <v>1301</v>
      </c>
    </row>
    <row r="8007" spans="53:56" ht="15" x14ac:dyDescent="0.25">
      <c r="BA8007" s="91" t="s">
        <v>11906</v>
      </c>
      <c r="BB8007" s="91" t="s">
        <v>1786</v>
      </c>
      <c r="BC8007" s="91" t="s">
        <v>11886</v>
      </c>
      <c r="BD8007" s="423" t="s">
        <v>1301</v>
      </c>
    </row>
    <row r="8008" spans="53:56" ht="15" x14ac:dyDescent="0.25">
      <c r="BA8008" s="91" t="s">
        <v>11907</v>
      </c>
      <c r="BB8008" s="91" t="s">
        <v>1786</v>
      </c>
      <c r="BC8008" s="91" t="s">
        <v>11886</v>
      </c>
      <c r="BD8008" s="423" t="s">
        <v>1301</v>
      </c>
    </row>
    <row r="8009" spans="53:56" ht="15" x14ac:dyDescent="0.25">
      <c r="BA8009" s="90" t="s">
        <v>11908</v>
      </c>
      <c r="BB8009" s="90" t="s">
        <v>1786</v>
      </c>
      <c r="BC8009" s="90" t="s">
        <v>11886</v>
      </c>
      <c r="BD8009" s="423" t="s">
        <v>1301</v>
      </c>
    </row>
    <row r="8010" spans="53:56" ht="15" x14ac:dyDescent="0.25">
      <c r="BA8010" s="91" t="s">
        <v>11909</v>
      </c>
      <c r="BB8010" s="91" t="s">
        <v>1786</v>
      </c>
      <c r="BC8010" s="91" t="s">
        <v>11886</v>
      </c>
      <c r="BD8010" s="423" t="s">
        <v>1301</v>
      </c>
    </row>
    <row r="8011" spans="53:56" ht="15" x14ac:dyDescent="0.25">
      <c r="BA8011" s="90" t="s">
        <v>11910</v>
      </c>
      <c r="BB8011" s="90" t="s">
        <v>1786</v>
      </c>
      <c r="BC8011" s="90" t="s">
        <v>11886</v>
      </c>
      <c r="BD8011" s="423" t="s">
        <v>1301</v>
      </c>
    </row>
    <row r="8012" spans="53:56" ht="15" x14ac:dyDescent="0.25">
      <c r="BA8012" s="90" t="s">
        <v>11911</v>
      </c>
      <c r="BB8012" s="90" t="s">
        <v>1786</v>
      </c>
      <c r="BC8012" s="90" t="s">
        <v>11886</v>
      </c>
      <c r="BD8012" s="423" t="s">
        <v>1301</v>
      </c>
    </row>
    <row r="8013" spans="53:56" ht="15" x14ac:dyDescent="0.25">
      <c r="BA8013" s="91" t="s">
        <v>11912</v>
      </c>
      <c r="BB8013" s="91" t="s">
        <v>1786</v>
      </c>
      <c r="BC8013" s="91" t="s">
        <v>11886</v>
      </c>
      <c r="BD8013" s="423" t="s">
        <v>1301</v>
      </c>
    </row>
    <row r="8014" spans="53:56" ht="15" x14ac:dyDescent="0.25">
      <c r="BA8014" s="90" t="s">
        <v>11913</v>
      </c>
      <c r="BB8014" s="90" t="s">
        <v>1786</v>
      </c>
      <c r="BC8014" s="90" t="s">
        <v>11886</v>
      </c>
      <c r="BD8014" s="423" t="s">
        <v>1301</v>
      </c>
    </row>
    <row r="8015" spans="53:56" ht="15" x14ac:dyDescent="0.25">
      <c r="BA8015" s="91" t="s">
        <v>11914</v>
      </c>
      <c r="BB8015" s="91" t="s">
        <v>1786</v>
      </c>
      <c r="BC8015" s="91" t="s">
        <v>11886</v>
      </c>
      <c r="BD8015" s="423" t="s">
        <v>1301</v>
      </c>
    </row>
    <row r="8016" spans="53:56" ht="15" x14ac:dyDescent="0.25">
      <c r="BA8016" s="91" t="s">
        <v>11915</v>
      </c>
      <c r="BB8016" s="91" t="s">
        <v>1786</v>
      </c>
      <c r="BC8016" s="91" t="s">
        <v>11886</v>
      </c>
      <c r="BD8016" s="423" t="s">
        <v>1301</v>
      </c>
    </row>
    <row r="8017" spans="53:56" ht="15" x14ac:dyDescent="0.25">
      <c r="BA8017" s="90" t="s">
        <v>11916</v>
      </c>
      <c r="BB8017" s="90" t="s">
        <v>1786</v>
      </c>
      <c r="BC8017" s="90" t="s">
        <v>11886</v>
      </c>
      <c r="BD8017" s="423" t="s">
        <v>1301</v>
      </c>
    </row>
    <row r="8018" spans="53:56" ht="15" x14ac:dyDescent="0.25">
      <c r="BA8018" s="91" t="s">
        <v>11917</v>
      </c>
      <c r="BB8018" s="91" t="s">
        <v>1786</v>
      </c>
      <c r="BC8018" s="91" t="s">
        <v>11886</v>
      </c>
      <c r="BD8018" s="423" t="s">
        <v>1301</v>
      </c>
    </row>
    <row r="8019" spans="53:56" ht="15" x14ac:dyDescent="0.25">
      <c r="BA8019" s="90" t="s">
        <v>11918</v>
      </c>
      <c r="BB8019" s="90" t="s">
        <v>1786</v>
      </c>
      <c r="BC8019" s="90" t="s">
        <v>11886</v>
      </c>
      <c r="BD8019" s="423" t="s">
        <v>1301</v>
      </c>
    </row>
    <row r="8020" spans="53:56" ht="15" x14ac:dyDescent="0.25">
      <c r="BA8020" s="91" t="s">
        <v>11919</v>
      </c>
      <c r="BB8020" s="91" t="s">
        <v>1786</v>
      </c>
      <c r="BC8020" s="91" t="s">
        <v>11886</v>
      </c>
      <c r="BD8020" s="423" t="s">
        <v>1301</v>
      </c>
    </row>
    <row r="8021" spans="53:56" ht="15" x14ac:dyDescent="0.25">
      <c r="BA8021" s="90" t="s">
        <v>11920</v>
      </c>
      <c r="BB8021" s="90" t="s">
        <v>1786</v>
      </c>
      <c r="BC8021" s="90" t="s">
        <v>11886</v>
      </c>
      <c r="BD8021" s="423" t="s">
        <v>1301</v>
      </c>
    </row>
    <row r="8022" spans="53:56" ht="15" x14ac:dyDescent="0.25">
      <c r="BA8022" s="90" t="s">
        <v>11921</v>
      </c>
      <c r="BB8022" s="90" t="s">
        <v>1786</v>
      </c>
      <c r="BC8022" s="90" t="s">
        <v>11886</v>
      </c>
      <c r="BD8022" s="423" t="s">
        <v>1301</v>
      </c>
    </row>
    <row r="8023" spans="53:56" ht="15" x14ac:dyDescent="0.25">
      <c r="BA8023" s="91" t="s">
        <v>11922</v>
      </c>
      <c r="BB8023" s="91" t="s">
        <v>1786</v>
      </c>
      <c r="BC8023" s="91" t="s">
        <v>11886</v>
      </c>
      <c r="BD8023" s="423" t="s">
        <v>1301</v>
      </c>
    </row>
    <row r="8024" spans="53:56" ht="15" x14ac:dyDescent="0.25">
      <c r="BA8024" s="90" t="s">
        <v>11923</v>
      </c>
      <c r="BB8024" s="90" t="s">
        <v>1786</v>
      </c>
      <c r="BC8024" s="90" t="s">
        <v>11886</v>
      </c>
      <c r="BD8024" s="423" t="s">
        <v>1301</v>
      </c>
    </row>
    <row r="8025" spans="53:56" ht="15" x14ac:dyDescent="0.25">
      <c r="BA8025" s="91" t="s">
        <v>11924</v>
      </c>
      <c r="BB8025" s="91" t="s">
        <v>1786</v>
      </c>
      <c r="BC8025" s="91" t="s">
        <v>11886</v>
      </c>
      <c r="BD8025" s="423" t="s">
        <v>1301</v>
      </c>
    </row>
    <row r="8026" spans="53:56" ht="15" x14ac:dyDescent="0.25">
      <c r="BA8026" s="91" t="s">
        <v>11925</v>
      </c>
      <c r="BB8026" s="91" t="s">
        <v>1786</v>
      </c>
      <c r="BC8026" s="91" t="s">
        <v>11886</v>
      </c>
      <c r="BD8026" s="423" t="s">
        <v>1301</v>
      </c>
    </row>
    <row r="8027" spans="53:56" ht="15" x14ac:dyDescent="0.25">
      <c r="BA8027" s="90" t="s">
        <v>11926</v>
      </c>
      <c r="BB8027" s="90" t="s">
        <v>1786</v>
      </c>
      <c r="BC8027" s="90" t="s">
        <v>11886</v>
      </c>
      <c r="BD8027" s="423" t="s">
        <v>1301</v>
      </c>
    </row>
    <row r="8028" spans="53:56" ht="15" x14ac:dyDescent="0.25">
      <c r="BA8028" s="91" t="s">
        <v>11927</v>
      </c>
      <c r="BB8028" s="91" t="s">
        <v>1786</v>
      </c>
      <c r="BC8028" s="91" t="s">
        <v>11886</v>
      </c>
      <c r="BD8028" s="423" t="s">
        <v>1301</v>
      </c>
    </row>
    <row r="8029" spans="53:56" ht="15" x14ac:dyDescent="0.25">
      <c r="BA8029" s="90" t="s">
        <v>11928</v>
      </c>
      <c r="BB8029" s="90" t="s">
        <v>1786</v>
      </c>
      <c r="BC8029" s="90" t="s">
        <v>11886</v>
      </c>
      <c r="BD8029" s="423" t="s">
        <v>1301</v>
      </c>
    </row>
    <row r="8030" spans="53:56" ht="15" x14ac:dyDescent="0.25">
      <c r="BA8030" s="90" t="s">
        <v>11929</v>
      </c>
      <c r="BB8030" s="90" t="s">
        <v>1786</v>
      </c>
      <c r="BC8030" s="90" t="s">
        <v>11886</v>
      </c>
      <c r="BD8030" s="423" t="s">
        <v>1301</v>
      </c>
    </row>
    <row r="8031" spans="53:56" ht="15" x14ac:dyDescent="0.25">
      <c r="BA8031" s="91" t="s">
        <v>11930</v>
      </c>
      <c r="BB8031" s="91" t="s">
        <v>1786</v>
      </c>
      <c r="BC8031" s="91" t="s">
        <v>11886</v>
      </c>
      <c r="BD8031" s="423" t="s">
        <v>1301</v>
      </c>
    </row>
    <row r="8032" spans="53:56" ht="15" x14ac:dyDescent="0.25">
      <c r="BA8032" s="90" t="s">
        <v>11931</v>
      </c>
      <c r="BB8032" s="90" t="s">
        <v>1786</v>
      </c>
      <c r="BC8032" s="90" t="s">
        <v>11886</v>
      </c>
      <c r="BD8032" s="423" t="s">
        <v>1301</v>
      </c>
    </row>
    <row r="8033" spans="53:56" ht="15" x14ac:dyDescent="0.25">
      <c r="BA8033" s="90" t="s">
        <v>11932</v>
      </c>
      <c r="BB8033" s="90" t="s">
        <v>1786</v>
      </c>
      <c r="BC8033" s="90" t="s">
        <v>11886</v>
      </c>
      <c r="BD8033" s="423" t="s">
        <v>1301</v>
      </c>
    </row>
    <row r="8034" spans="53:56" ht="15" x14ac:dyDescent="0.25">
      <c r="BA8034" s="91" t="s">
        <v>11933</v>
      </c>
      <c r="BB8034" s="91" t="s">
        <v>1786</v>
      </c>
      <c r="BC8034" s="91" t="s">
        <v>11886</v>
      </c>
      <c r="BD8034" s="423" t="s">
        <v>1301</v>
      </c>
    </row>
    <row r="8035" spans="53:56" ht="15" x14ac:dyDescent="0.25">
      <c r="BA8035" s="91" t="s">
        <v>11934</v>
      </c>
      <c r="BB8035" s="91" t="s">
        <v>1786</v>
      </c>
      <c r="BC8035" s="91" t="s">
        <v>11886</v>
      </c>
      <c r="BD8035" s="423" t="s">
        <v>1301</v>
      </c>
    </row>
    <row r="8036" spans="53:56" ht="15" x14ac:dyDescent="0.25">
      <c r="BA8036" s="90" t="s">
        <v>11935</v>
      </c>
      <c r="BB8036" s="90" t="s">
        <v>1786</v>
      </c>
      <c r="BC8036" s="90" t="s">
        <v>11886</v>
      </c>
      <c r="BD8036" s="423" t="s">
        <v>1301</v>
      </c>
    </row>
    <row r="8037" spans="53:56" ht="15" x14ac:dyDescent="0.25">
      <c r="BA8037" s="91" t="s">
        <v>11936</v>
      </c>
      <c r="BB8037" s="91" t="s">
        <v>1786</v>
      </c>
      <c r="BC8037" s="91" t="s">
        <v>11886</v>
      </c>
      <c r="BD8037" s="423" t="s">
        <v>1301</v>
      </c>
    </row>
    <row r="8038" spans="53:56" ht="15" x14ac:dyDescent="0.25">
      <c r="BA8038" s="90" t="s">
        <v>11937</v>
      </c>
      <c r="BB8038" s="90" t="s">
        <v>1786</v>
      </c>
      <c r="BC8038" s="90" t="s">
        <v>11886</v>
      </c>
      <c r="BD8038" s="423" t="s">
        <v>1301</v>
      </c>
    </row>
    <row r="8039" spans="53:56" ht="15" x14ac:dyDescent="0.25">
      <c r="BA8039" s="90" t="s">
        <v>11938</v>
      </c>
      <c r="BB8039" s="90" t="s">
        <v>1786</v>
      </c>
      <c r="BC8039" s="90" t="s">
        <v>11886</v>
      </c>
      <c r="BD8039" s="423" t="s">
        <v>1301</v>
      </c>
    </row>
    <row r="8040" spans="53:56" ht="15" x14ac:dyDescent="0.25">
      <c r="BA8040" s="91" t="s">
        <v>11939</v>
      </c>
      <c r="BB8040" s="91" t="s">
        <v>1786</v>
      </c>
      <c r="BC8040" s="91" t="s">
        <v>11886</v>
      </c>
      <c r="BD8040" s="423" t="s">
        <v>1301</v>
      </c>
    </row>
    <row r="8041" spans="53:56" ht="15" x14ac:dyDescent="0.25">
      <c r="BA8041" s="90" t="s">
        <v>11940</v>
      </c>
      <c r="BB8041" s="90" t="s">
        <v>1786</v>
      </c>
      <c r="BC8041" s="90" t="s">
        <v>11886</v>
      </c>
      <c r="BD8041" s="423" t="s">
        <v>1301</v>
      </c>
    </row>
    <row r="8042" spans="53:56" ht="15" x14ac:dyDescent="0.25">
      <c r="BA8042" s="91" t="s">
        <v>11941</v>
      </c>
      <c r="BB8042" s="91" t="s">
        <v>1786</v>
      </c>
      <c r="BC8042" s="91" t="s">
        <v>11886</v>
      </c>
      <c r="BD8042" s="423" t="s">
        <v>1301</v>
      </c>
    </row>
    <row r="8043" spans="53:56" ht="15" x14ac:dyDescent="0.25">
      <c r="BA8043" s="90" t="s">
        <v>11942</v>
      </c>
      <c r="BB8043" s="90" t="s">
        <v>1786</v>
      </c>
      <c r="BC8043" s="90" t="s">
        <v>3248</v>
      </c>
      <c r="BD8043" s="423" t="s">
        <v>1301</v>
      </c>
    </row>
    <row r="8044" spans="53:56" ht="15" x14ac:dyDescent="0.25">
      <c r="BA8044" s="91" t="s">
        <v>11943</v>
      </c>
      <c r="BB8044" s="91" t="s">
        <v>1786</v>
      </c>
      <c r="BC8044" s="91" t="s">
        <v>3248</v>
      </c>
      <c r="BD8044" s="423" t="s">
        <v>1301</v>
      </c>
    </row>
    <row r="8045" spans="53:56" ht="15" x14ac:dyDescent="0.25">
      <c r="BA8045" s="91" t="s">
        <v>11944</v>
      </c>
      <c r="BB8045" s="91" t="s">
        <v>1786</v>
      </c>
      <c r="BC8045" s="91" t="s">
        <v>3248</v>
      </c>
      <c r="BD8045" s="423" t="s">
        <v>1301</v>
      </c>
    </row>
    <row r="8046" spans="53:56" ht="15" x14ac:dyDescent="0.25">
      <c r="BA8046" s="90" t="s">
        <v>11945</v>
      </c>
      <c r="BB8046" s="90" t="s">
        <v>1786</v>
      </c>
      <c r="BC8046" s="90" t="s">
        <v>3248</v>
      </c>
      <c r="BD8046" s="423" t="s">
        <v>1301</v>
      </c>
    </row>
    <row r="8047" spans="53:56" ht="15" x14ac:dyDescent="0.25">
      <c r="BA8047" s="91" t="s">
        <v>11946</v>
      </c>
      <c r="BB8047" s="91" t="s">
        <v>1786</v>
      </c>
      <c r="BC8047" s="91" t="s">
        <v>3248</v>
      </c>
      <c r="BD8047" s="423" t="s">
        <v>1301</v>
      </c>
    </row>
    <row r="8048" spans="53:56" ht="15" x14ac:dyDescent="0.25">
      <c r="BA8048" s="90" t="s">
        <v>11947</v>
      </c>
      <c r="BB8048" s="90" t="s">
        <v>1786</v>
      </c>
      <c r="BC8048" s="90" t="s">
        <v>3248</v>
      </c>
      <c r="BD8048" s="423" t="s">
        <v>1301</v>
      </c>
    </row>
    <row r="8049" spans="53:56" ht="15" x14ac:dyDescent="0.25">
      <c r="BA8049" s="90" t="s">
        <v>11948</v>
      </c>
      <c r="BB8049" s="90" t="s">
        <v>1786</v>
      </c>
      <c r="BC8049" s="90" t="s">
        <v>5898</v>
      </c>
      <c r="BD8049" s="423" t="s">
        <v>1301</v>
      </c>
    </row>
    <row r="8050" spans="53:56" ht="15" x14ac:dyDescent="0.25">
      <c r="BA8050" s="90" t="s">
        <v>11949</v>
      </c>
      <c r="BB8050" s="90" t="s">
        <v>1786</v>
      </c>
      <c r="BC8050" s="90" t="s">
        <v>5898</v>
      </c>
      <c r="BD8050" s="423" t="s">
        <v>1301</v>
      </c>
    </row>
    <row r="8051" spans="53:56" ht="15" x14ac:dyDescent="0.25">
      <c r="BA8051" s="91" t="s">
        <v>11950</v>
      </c>
      <c r="BB8051" s="91" t="s">
        <v>1786</v>
      </c>
      <c r="BC8051" s="91" t="s">
        <v>5898</v>
      </c>
      <c r="BD8051" s="423" t="s">
        <v>1301</v>
      </c>
    </row>
    <row r="8052" spans="53:56" ht="15" x14ac:dyDescent="0.25">
      <c r="BA8052" s="90" t="s">
        <v>11951</v>
      </c>
      <c r="BB8052" s="90" t="s">
        <v>1786</v>
      </c>
      <c r="BC8052" s="90" t="s">
        <v>3248</v>
      </c>
      <c r="BD8052" s="423" t="s">
        <v>1301</v>
      </c>
    </row>
    <row r="8053" spans="53:56" ht="15" x14ac:dyDescent="0.25">
      <c r="BA8053" s="91" t="s">
        <v>11952</v>
      </c>
      <c r="BB8053" s="91" t="s">
        <v>1786</v>
      </c>
      <c r="BC8053" s="91" t="s">
        <v>3248</v>
      </c>
      <c r="BD8053" s="423" t="s">
        <v>1301</v>
      </c>
    </row>
    <row r="8054" spans="53:56" ht="15" x14ac:dyDescent="0.25">
      <c r="BA8054" s="91" t="s">
        <v>11953</v>
      </c>
      <c r="BB8054" s="91" t="s">
        <v>1786</v>
      </c>
      <c r="BC8054" s="91" t="s">
        <v>3248</v>
      </c>
      <c r="BD8054" s="423" t="s">
        <v>1301</v>
      </c>
    </row>
    <row r="8055" spans="53:56" ht="15" x14ac:dyDescent="0.25">
      <c r="BA8055" s="90" t="s">
        <v>11954</v>
      </c>
      <c r="BB8055" s="90" t="s">
        <v>1786</v>
      </c>
      <c r="BC8055" s="90" t="s">
        <v>5898</v>
      </c>
      <c r="BD8055" s="423" t="s">
        <v>1301</v>
      </c>
    </row>
    <row r="8056" spans="53:56" ht="15" x14ac:dyDescent="0.25">
      <c r="BA8056" s="91" t="s">
        <v>11955</v>
      </c>
      <c r="BB8056" s="91" t="s">
        <v>1786</v>
      </c>
      <c r="BC8056" s="91" t="s">
        <v>5898</v>
      </c>
      <c r="BD8056" s="423" t="s">
        <v>1301</v>
      </c>
    </row>
    <row r="8057" spans="53:56" ht="15" x14ac:dyDescent="0.25">
      <c r="BA8057" s="90" t="s">
        <v>11956</v>
      </c>
      <c r="BB8057" s="90" t="s">
        <v>1786</v>
      </c>
      <c r="BC8057" s="90" t="s">
        <v>5898</v>
      </c>
      <c r="BD8057" s="423" t="s">
        <v>1301</v>
      </c>
    </row>
    <row r="8058" spans="53:56" ht="15" x14ac:dyDescent="0.25">
      <c r="BA8058" s="90" t="s">
        <v>11957</v>
      </c>
      <c r="BB8058" s="90" t="s">
        <v>1786</v>
      </c>
      <c r="BC8058" s="90" t="s">
        <v>3248</v>
      </c>
      <c r="BD8058" s="423" t="s">
        <v>1301</v>
      </c>
    </row>
    <row r="8059" spans="53:56" ht="15" x14ac:dyDescent="0.25">
      <c r="BA8059" s="91" t="s">
        <v>11958</v>
      </c>
      <c r="BB8059" s="91" t="s">
        <v>1786</v>
      </c>
      <c r="BC8059" s="91" t="s">
        <v>3248</v>
      </c>
      <c r="BD8059" s="423" t="s">
        <v>1301</v>
      </c>
    </row>
    <row r="8060" spans="53:56" ht="15" x14ac:dyDescent="0.25">
      <c r="BA8060" s="90" t="s">
        <v>11959</v>
      </c>
      <c r="BB8060" s="90" t="s">
        <v>1786</v>
      </c>
      <c r="BC8060" s="90" t="s">
        <v>5898</v>
      </c>
      <c r="BD8060" s="423" t="s">
        <v>1301</v>
      </c>
    </row>
    <row r="8061" spans="53:56" ht="15" x14ac:dyDescent="0.25">
      <c r="BA8061" s="91" t="s">
        <v>11960</v>
      </c>
      <c r="BB8061" s="91" t="s">
        <v>1786</v>
      </c>
      <c r="BC8061" s="91" t="s">
        <v>5898</v>
      </c>
      <c r="BD8061" s="423" t="s">
        <v>1301</v>
      </c>
    </row>
    <row r="8062" spans="53:56" ht="15" x14ac:dyDescent="0.25">
      <c r="BA8062" s="91" t="s">
        <v>11961</v>
      </c>
      <c r="BB8062" s="91" t="s">
        <v>1786</v>
      </c>
      <c r="BC8062" s="91" t="s">
        <v>3248</v>
      </c>
      <c r="BD8062" s="423" t="s">
        <v>1301</v>
      </c>
    </row>
    <row r="8063" spans="53:56" ht="15" x14ac:dyDescent="0.25">
      <c r="BA8063" s="90" t="s">
        <v>11962</v>
      </c>
      <c r="BB8063" s="90" t="s">
        <v>1786</v>
      </c>
      <c r="BC8063" s="90" t="s">
        <v>5898</v>
      </c>
      <c r="BD8063" s="423" t="s">
        <v>1301</v>
      </c>
    </row>
    <row r="8064" spans="53:56" ht="15" x14ac:dyDescent="0.25">
      <c r="BA8064" s="91" t="s">
        <v>11963</v>
      </c>
      <c r="BB8064" s="91" t="s">
        <v>1786</v>
      </c>
      <c r="BC8064" s="91" t="s">
        <v>3248</v>
      </c>
      <c r="BD8064" s="423" t="s">
        <v>1301</v>
      </c>
    </row>
    <row r="8065" spans="53:56" ht="15" x14ac:dyDescent="0.25">
      <c r="BA8065" s="90" t="s">
        <v>11963</v>
      </c>
      <c r="BB8065" s="90" t="s">
        <v>1786</v>
      </c>
      <c r="BC8065" s="90" t="s">
        <v>5898</v>
      </c>
      <c r="BD8065" s="423" t="s">
        <v>1301</v>
      </c>
    </row>
    <row r="8066" spans="53:56" ht="15" x14ac:dyDescent="0.25">
      <c r="BA8066" s="90" t="s">
        <v>11964</v>
      </c>
      <c r="BB8066" s="90" t="s">
        <v>1786</v>
      </c>
      <c r="BC8066" s="90" t="s">
        <v>5898</v>
      </c>
      <c r="BD8066" s="423" t="s">
        <v>1301</v>
      </c>
    </row>
    <row r="8067" spans="53:56" ht="15" x14ac:dyDescent="0.25">
      <c r="BA8067" s="91" t="s">
        <v>11965</v>
      </c>
      <c r="BB8067" s="91" t="s">
        <v>1786</v>
      </c>
      <c r="BC8067" s="91" t="s">
        <v>3248</v>
      </c>
      <c r="BD8067" s="423" t="s">
        <v>1301</v>
      </c>
    </row>
    <row r="8068" spans="53:56" ht="15" x14ac:dyDescent="0.25">
      <c r="BA8068" s="90" t="s">
        <v>11966</v>
      </c>
      <c r="BB8068" s="90" t="s">
        <v>1786</v>
      </c>
      <c r="BC8068" s="90" t="s">
        <v>3248</v>
      </c>
      <c r="BD8068" s="423" t="s">
        <v>1301</v>
      </c>
    </row>
    <row r="8069" spans="53:56" ht="15" x14ac:dyDescent="0.25">
      <c r="BA8069" s="91" t="s">
        <v>11967</v>
      </c>
      <c r="BB8069" s="91" t="s">
        <v>1786</v>
      </c>
      <c r="BC8069" s="91" t="s">
        <v>3248</v>
      </c>
      <c r="BD8069" s="423" t="s">
        <v>1301</v>
      </c>
    </row>
    <row r="8070" spans="53:56" ht="15" x14ac:dyDescent="0.25">
      <c r="BA8070" s="90" t="s">
        <v>11968</v>
      </c>
      <c r="BB8070" s="90" t="s">
        <v>1786</v>
      </c>
      <c r="BC8070" s="90" t="s">
        <v>3248</v>
      </c>
      <c r="BD8070" s="423" t="s">
        <v>1301</v>
      </c>
    </row>
    <row r="8071" spans="53:56" ht="15" x14ac:dyDescent="0.25">
      <c r="BA8071" s="91" t="s">
        <v>11969</v>
      </c>
      <c r="BB8071" s="91" t="s">
        <v>1786</v>
      </c>
      <c r="BC8071" s="91" t="s">
        <v>5898</v>
      </c>
      <c r="BD8071" s="423" t="s">
        <v>1301</v>
      </c>
    </row>
    <row r="8072" spans="53:56" ht="15" x14ac:dyDescent="0.25">
      <c r="BA8072" s="90" t="s">
        <v>11970</v>
      </c>
      <c r="BB8072" s="90" t="s">
        <v>1786</v>
      </c>
      <c r="BC8072" s="90" t="s">
        <v>5898</v>
      </c>
      <c r="BD8072" s="423" t="s">
        <v>1301</v>
      </c>
    </row>
    <row r="8073" spans="53:56" ht="15" x14ac:dyDescent="0.25">
      <c r="BA8073" s="91" t="s">
        <v>11971</v>
      </c>
      <c r="BB8073" s="91" t="s">
        <v>1786</v>
      </c>
      <c r="BC8073" s="91" t="s">
        <v>5898</v>
      </c>
      <c r="BD8073" s="423" t="s">
        <v>1301</v>
      </c>
    </row>
    <row r="8074" spans="53:56" ht="15" x14ac:dyDescent="0.25">
      <c r="BA8074" s="90" t="s">
        <v>11972</v>
      </c>
      <c r="BB8074" s="90" t="s">
        <v>1786</v>
      </c>
      <c r="BC8074" s="90" t="s">
        <v>3248</v>
      </c>
      <c r="BD8074" s="423" t="s">
        <v>1301</v>
      </c>
    </row>
    <row r="8075" spans="53:56" ht="15" x14ac:dyDescent="0.25">
      <c r="BA8075" s="91" t="s">
        <v>11973</v>
      </c>
      <c r="BB8075" s="91" t="s">
        <v>1786</v>
      </c>
      <c r="BC8075" s="91" t="s">
        <v>3248</v>
      </c>
      <c r="BD8075" s="423" t="s">
        <v>1301</v>
      </c>
    </row>
    <row r="8076" spans="53:56" ht="15" x14ac:dyDescent="0.25">
      <c r="BA8076" s="90" t="s">
        <v>11974</v>
      </c>
      <c r="BB8076" s="90" t="s">
        <v>1786</v>
      </c>
      <c r="BC8076" s="90" t="s">
        <v>3248</v>
      </c>
      <c r="BD8076" s="423" t="s">
        <v>1301</v>
      </c>
    </row>
    <row r="8077" spans="53:56" ht="15" x14ac:dyDescent="0.25">
      <c r="BA8077" s="90" t="s">
        <v>11974</v>
      </c>
      <c r="BB8077" s="90" t="s">
        <v>1786</v>
      </c>
      <c r="BC8077" s="90" t="s">
        <v>5898</v>
      </c>
      <c r="BD8077" s="423" t="s">
        <v>1301</v>
      </c>
    </row>
    <row r="8078" spans="53:56" ht="15" x14ac:dyDescent="0.25">
      <c r="BA8078" s="91" t="s">
        <v>11975</v>
      </c>
      <c r="BB8078" s="91" t="s">
        <v>1786</v>
      </c>
      <c r="BC8078" s="91" t="s">
        <v>3248</v>
      </c>
      <c r="BD8078" s="423" t="s">
        <v>1301</v>
      </c>
    </row>
    <row r="8079" spans="53:56" ht="15" x14ac:dyDescent="0.25">
      <c r="BA8079" s="90" t="s">
        <v>11976</v>
      </c>
      <c r="BB8079" s="90" t="s">
        <v>1786</v>
      </c>
      <c r="BC8079" s="90" t="s">
        <v>5898</v>
      </c>
      <c r="BD8079" s="423" t="s">
        <v>1301</v>
      </c>
    </row>
    <row r="8080" spans="53:56" ht="15" x14ac:dyDescent="0.25">
      <c r="BA8080" s="91" t="s">
        <v>11977</v>
      </c>
      <c r="BB8080" s="91" t="s">
        <v>1786</v>
      </c>
      <c r="BC8080" s="91" t="s">
        <v>5898</v>
      </c>
      <c r="BD8080" s="423" t="s">
        <v>1301</v>
      </c>
    </row>
    <row r="8081" spans="53:56" ht="15" x14ac:dyDescent="0.25">
      <c r="BA8081" s="91" t="s">
        <v>11978</v>
      </c>
      <c r="BB8081" s="91" t="s">
        <v>1786</v>
      </c>
      <c r="BC8081" s="91" t="s">
        <v>5898</v>
      </c>
      <c r="BD8081" s="423" t="s">
        <v>1301</v>
      </c>
    </row>
    <row r="8082" spans="53:56" ht="15" x14ac:dyDescent="0.25">
      <c r="BA8082" s="90" t="s">
        <v>11979</v>
      </c>
      <c r="BB8082" s="90" t="s">
        <v>1786</v>
      </c>
      <c r="BC8082" s="90" t="s">
        <v>5898</v>
      </c>
      <c r="BD8082" s="423" t="s">
        <v>1301</v>
      </c>
    </row>
    <row r="8083" spans="53:56" ht="15" x14ac:dyDescent="0.25">
      <c r="BA8083" s="91" t="s">
        <v>11980</v>
      </c>
      <c r="BB8083" s="91" t="s">
        <v>1786</v>
      </c>
      <c r="BC8083" s="91" t="s">
        <v>5898</v>
      </c>
      <c r="BD8083" s="423" t="s">
        <v>1301</v>
      </c>
    </row>
    <row r="8084" spans="53:56" ht="15" x14ac:dyDescent="0.25">
      <c r="BA8084" s="90" t="s">
        <v>11981</v>
      </c>
      <c r="BB8084" s="90" t="s">
        <v>1786</v>
      </c>
      <c r="BC8084" s="90" t="s">
        <v>5898</v>
      </c>
      <c r="BD8084" s="423" t="s">
        <v>1301</v>
      </c>
    </row>
    <row r="8085" spans="53:56" ht="15" x14ac:dyDescent="0.25">
      <c r="BA8085" s="91" t="s">
        <v>11982</v>
      </c>
      <c r="BB8085" s="91" t="s">
        <v>1786</v>
      </c>
      <c r="BC8085" s="91" t="s">
        <v>5898</v>
      </c>
      <c r="BD8085" s="423" t="s">
        <v>1301</v>
      </c>
    </row>
    <row r="8086" spans="53:56" ht="15" x14ac:dyDescent="0.25">
      <c r="BA8086" s="90" t="s">
        <v>11983</v>
      </c>
      <c r="BB8086" s="90" t="s">
        <v>1786</v>
      </c>
      <c r="BC8086" s="90" t="s">
        <v>5898</v>
      </c>
      <c r="BD8086" s="423" t="s">
        <v>1301</v>
      </c>
    </row>
    <row r="8087" spans="53:56" ht="15" x14ac:dyDescent="0.25">
      <c r="BA8087" s="91" t="s">
        <v>11984</v>
      </c>
      <c r="BB8087" s="91" t="s">
        <v>1786</v>
      </c>
      <c r="BC8087" s="91" t="s">
        <v>3248</v>
      </c>
      <c r="BD8087" s="423" t="s">
        <v>1301</v>
      </c>
    </row>
    <row r="8088" spans="53:56" ht="15" x14ac:dyDescent="0.25">
      <c r="BA8088" s="90" t="s">
        <v>11985</v>
      </c>
      <c r="BB8088" s="90" t="s">
        <v>1786</v>
      </c>
      <c r="BC8088" s="90" t="s">
        <v>3248</v>
      </c>
      <c r="BD8088" s="423" t="s">
        <v>1301</v>
      </c>
    </row>
    <row r="8089" spans="53:56" ht="15" x14ac:dyDescent="0.25">
      <c r="BA8089" s="91" t="s">
        <v>11986</v>
      </c>
      <c r="BB8089" s="91" t="s">
        <v>1786</v>
      </c>
      <c r="BC8089" s="91" t="s">
        <v>3248</v>
      </c>
      <c r="BD8089" s="423" t="s">
        <v>1301</v>
      </c>
    </row>
    <row r="8090" spans="53:56" ht="15" x14ac:dyDescent="0.25">
      <c r="BA8090" s="90" t="s">
        <v>11987</v>
      </c>
      <c r="BB8090" s="90" t="s">
        <v>1798</v>
      </c>
      <c r="BC8090" s="90" t="s">
        <v>11988</v>
      </c>
      <c r="BD8090" s="423" t="s">
        <v>1301</v>
      </c>
    </row>
    <row r="8091" spans="53:56" ht="15" x14ac:dyDescent="0.25">
      <c r="BA8091" s="91" t="s">
        <v>11989</v>
      </c>
      <c r="BB8091" s="91" t="s">
        <v>1798</v>
      </c>
      <c r="BC8091" s="91" t="s">
        <v>11988</v>
      </c>
      <c r="BD8091" s="423" t="s">
        <v>1301</v>
      </c>
    </row>
    <row r="8092" spans="53:56" ht="15" x14ac:dyDescent="0.25">
      <c r="BA8092" s="90" t="s">
        <v>11990</v>
      </c>
      <c r="BB8092" s="90" t="s">
        <v>1798</v>
      </c>
      <c r="BC8092" s="90" t="s">
        <v>11988</v>
      </c>
      <c r="BD8092" s="423" t="s">
        <v>1301</v>
      </c>
    </row>
    <row r="8093" spans="53:56" ht="15" x14ac:dyDescent="0.25">
      <c r="BA8093" s="91" t="s">
        <v>11991</v>
      </c>
      <c r="BB8093" s="91" t="s">
        <v>1798</v>
      </c>
      <c r="BC8093" s="91" t="s">
        <v>11988</v>
      </c>
      <c r="BD8093" s="423" t="s">
        <v>1301</v>
      </c>
    </row>
    <row r="8094" spans="53:56" ht="15" x14ac:dyDescent="0.25">
      <c r="BA8094" s="91" t="s">
        <v>11992</v>
      </c>
      <c r="BB8094" s="91" t="s">
        <v>1798</v>
      </c>
      <c r="BC8094" s="91" t="s">
        <v>11988</v>
      </c>
      <c r="BD8094" s="423" t="s">
        <v>1301</v>
      </c>
    </row>
    <row r="8095" spans="53:56" ht="15" x14ac:dyDescent="0.25">
      <c r="BA8095" s="90" t="s">
        <v>11993</v>
      </c>
      <c r="BB8095" s="90" t="s">
        <v>1798</v>
      </c>
      <c r="BC8095" s="90" t="s">
        <v>11988</v>
      </c>
      <c r="BD8095" s="423" t="s">
        <v>1301</v>
      </c>
    </row>
    <row r="8096" spans="53:56" ht="15" x14ac:dyDescent="0.25">
      <c r="BA8096" s="91" t="s">
        <v>11994</v>
      </c>
      <c r="BB8096" s="91" t="s">
        <v>1798</v>
      </c>
      <c r="BC8096" s="91" t="s">
        <v>11988</v>
      </c>
      <c r="BD8096" s="423" t="s">
        <v>1301</v>
      </c>
    </row>
    <row r="8097" spans="53:56" ht="15" x14ac:dyDescent="0.25">
      <c r="BA8097" s="90" t="s">
        <v>11995</v>
      </c>
      <c r="BB8097" s="90" t="s">
        <v>1798</v>
      </c>
      <c r="BC8097" s="90" t="s">
        <v>11988</v>
      </c>
      <c r="BD8097" s="423" t="s">
        <v>1301</v>
      </c>
    </row>
    <row r="8098" spans="53:56" ht="15" x14ac:dyDescent="0.25">
      <c r="BA8098" s="91" t="s">
        <v>11996</v>
      </c>
      <c r="BB8098" s="91" t="s">
        <v>1798</v>
      </c>
      <c r="BC8098" s="91" t="s">
        <v>11988</v>
      </c>
      <c r="BD8098" s="423" t="s">
        <v>1301</v>
      </c>
    </row>
    <row r="8099" spans="53:56" ht="15" x14ac:dyDescent="0.25">
      <c r="BA8099" s="90" t="s">
        <v>11997</v>
      </c>
      <c r="BB8099" s="90" t="s">
        <v>1798</v>
      </c>
      <c r="BC8099" s="90" t="s">
        <v>11988</v>
      </c>
      <c r="BD8099" s="423" t="s">
        <v>1301</v>
      </c>
    </row>
    <row r="8100" spans="53:56" ht="15" x14ac:dyDescent="0.25">
      <c r="BA8100" s="90" t="s">
        <v>11998</v>
      </c>
      <c r="BB8100" s="90" t="s">
        <v>1798</v>
      </c>
      <c r="BC8100" s="90" t="s">
        <v>11988</v>
      </c>
      <c r="BD8100" s="423" t="s">
        <v>1301</v>
      </c>
    </row>
    <row r="8101" spans="53:56" ht="15" x14ac:dyDescent="0.25">
      <c r="BA8101" s="91" t="s">
        <v>11999</v>
      </c>
      <c r="BB8101" s="91" t="s">
        <v>1798</v>
      </c>
      <c r="BC8101" s="91" t="s">
        <v>11988</v>
      </c>
      <c r="BD8101" s="423" t="s">
        <v>1301</v>
      </c>
    </row>
    <row r="8102" spans="53:56" ht="15" x14ac:dyDescent="0.25">
      <c r="BA8102" s="90" t="s">
        <v>12000</v>
      </c>
      <c r="BB8102" s="90" t="s">
        <v>1798</v>
      </c>
      <c r="BC8102" s="90" t="s">
        <v>11988</v>
      </c>
      <c r="BD8102" s="423" t="s">
        <v>1301</v>
      </c>
    </row>
    <row r="8103" spans="53:56" ht="15" x14ac:dyDescent="0.25">
      <c r="BA8103" s="91" t="s">
        <v>12001</v>
      </c>
      <c r="BB8103" s="91" t="s">
        <v>1798</v>
      </c>
      <c r="BC8103" s="91" t="s">
        <v>11988</v>
      </c>
      <c r="BD8103" s="423" t="s">
        <v>1301</v>
      </c>
    </row>
    <row r="8104" spans="53:56" ht="15" x14ac:dyDescent="0.25">
      <c r="BA8104" s="91" t="s">
        <v>12002</v>
      </c>
      <c r="BB8104" s="91" t="s">
        <v>1798</v>
      </c>
      <c r="BC8104" s="91" t="s">
        <v>11988</v>
      </c>
      <c r="BD8104" s="423" t="s">
        <v>1301</v>
      </c>
    </row>
    <row r="8105" spans="53:56" ht="15" x14ac:dyDescent="0.25">
      <c r="BA8105" s="90" t="s">
        <v>12003</v>
      </c>
      <c r="BB8105" s="90" t="s">
        <v>1798</v>
      </c>
      <c r="BC8105" s="90" t="s">
        <v>11988</v>
      </c>
      <c r="BD8105" s="423" t="s">
        <v>1301</v>
      </c>
    </row>
    <row r="8106" spans="53:56" ht="15" x14ac:dyDescent="0.25">
      <c r="BA8106" s="91" t="s">
        <v>12004</v>
      </c>
      <c r="BB8106" s="91" t="s">
        <v>1798</v>
      </c>
      <c r="BC8106" s="91" t="s">
        <v>11988</v>
      </c>
      <c r="BD8106" s="423" t="s">
        <v>1301</v>
      </c>
    </row>
    <row r="8107" spans="53:56" ht="15" x14ac:dyDescent="0.25">
      <c r="BA8107" s="90" t="s">
        <v>12005</v>
      </c>
      <c r="BB8107" s="90" t="s">
        <v>1798</v>
      </c>
      <c r="BC8107" s="90" t="s">
        <v>11988</v>
      </c>
      <c r="BD8107" s="423" t="s">
        <v>1301</v>
      </c>
    </row>
    <row r="8108" spans="53:56" ht="15" x14ac:dyDescent="0.25">
      <c r="BA8108" s="91" t="s">
        <v>12006</v>
      </c>
      <c r="BB8108" s="91" t="s">
        <v>1798</v>
      </c>
      <c r="BC8108" s="91" t="s">
        <v>11988</v>
      </c>
      <c r="BD8108" s="423" t="s">
        <v>1301</v>
      </c>
    </row>
    <row r="8109" spans="53:56" ht="15" x14ac:dyDescent="0.25">
      <c r="BA8109" s="90" t="s">
        <v>12007</v>
      </c>
      <c r="BB8109" s="90" t="s">
        <v>1798</v>
      </c>
      <c r="BC8109" s="90" t="s">
        <v>11988</v>
      </c>
      <c r="BD8109" s="423" t="s">
        <v>1301</v>
      </c>
    </row>
    <row r="8110" spans="53:56" ht="15" x14ac:dyDescent="0.25">
      <c r="BA8110" s="91" t="s">
        <v>12008</v>
      </c>
      <c r="BB8110" s="91" t="s">
        <v>1798</v>
      </c>
      <c r="BC8110" s="91" t="s">
        <v>11988</v>
      </c>
      <c r="BD8110" s="423" t="s">
        <v>1301</v>
      </c>
    </row>
    <row r="8111" spans="53:56" ht="15" x14ac:dyDescent="0.25">
      <c r="BA8111" s="90" t="s">
        <v>12009</v>
      </c>
      <c r="BB8111" s="90" t="s">
        <v>1798</v>
      </c>
      <c r="BC8111" s="90" t="s">
        <v>11988</v>
      </c>
      <c r="BD8111" s="423" t="s">
        <v>1301</v>
      </c>
    </row>
    <row r="8112" spans="53:56" ht="15" x14ac:dyDescent="0.25">
      <c r="BA8112" s="90" t="s">
        <v>12010</v>
      </c>
      <c r="BB8112" s="90" t="s">
        <v>1798</v>
      </c>
      <c r="BC8112" s="90" t="s">
        <v>11988</v>
      </c>
      <c r="BD8112" s="423" t="s">
        <v>1301</v>
      </c>
    </row>
    <row r="8113" spans="53:56" ht="15" x14ac:dyDescent="0.25">
      <c r="BA8113" s="91" t="s">
        <v>12011</v>
      </c>
      <c r="BB8113" s="91" t="s">
        <v>1798</v>
      </c>
      <c r="BC8113" s="91" t="s">
        <v>11988</v>
      </c>
      <c r="BD8113" s="423" t="s">
        <v>1301</v>
      </c>
    </row>
    <row r="8114" spans="53:56" ht="15" x14ac:dyDescent="0.25">
      <c r="BA8114" s="91" t="s">
        <v>12012</v>
      </c>
      <c r="BB8114" s="91" t="s">
        <v>1798</v>
      </c>
      <c r="BC8114" s="91" t="s">
        <v>11988</v>
      </c>
      <c r="BD8114" s="423" t="s">
        <v>1301</v>
      </c>
    </row>
    <row r="8115" spans="53:56" ht="15" x14ac:dyDescent="0.25">
      <c r="BA8115" s="90" t="s">
        <v>12013</v>
      </c>
      <c r="BB8115" s="90" t="s">
        <v>1798</v>
      </c>
      <c r="BC8115" s="90" t="s">
        <v>11988</v>
      </c>
      <c r="BD8115" s="423" t="s">
        <v>1301</v>
      </c>
    </row>
    <row r="8116" spans="53:56" ht="15" x14ac:dyDescent="0.25">
      <c r="BA8116" s="91" t="s">
        <v>12014</v>
      </c>
      <c r="BB8116" s="91" t="s">
        <v>1798</v>
      </c>
      <c r="BC8116" s="91" t="s">
        <v>11988</v>
      </c>
      <c r="BD8116" s="423" t="s">
        <v>1301</v>
      </c>
    </row>
    <row r="8117" spans="53:56" ht="15" x14ac:dyDescent="0.25">
      <c r="BA8117" s="90" t="s">
        <v>12015</v>
      </c>
      <c r="BB8117" s="90" t="s">
        <v>1798</v>
      </c>
      <c r="BC8117" s="90" t="s">
        <v>11988</v>
      </c>
      <c r="BD8117" s="423" t="s">
        <v>1301</v>
      </c>
    </row>
    <row r="8118" spans="53:56" ht="15" x14ac:dyDescent="0.25">
      <c r="BA8118" s="91" t="s">
        <v>12016</v>
      </c>
      <c r="BB8118" s="91" t="s">
        <v>1798</v>
      </c>
      <c r="BC8118" s="91" t="s">
        <v>11988</v>
      </c>
      <c r="BD8118" s="423" t="s">
        <v>1301</v>
      </c>
    </row>
    <row r="8119" spans="53:56" ht="15" x14ac:dyDescent="0.25">
      <c r="BA8119" s="91" t="s">
        <v>12017</v>
      </c>
      <c r="BB8119" s="91" t="s">
        <v>1798</v>
      </c>
      <c r="BC8119" s="91" t="s">
        <v>11988</v>
      </c>
      <c r="BD8119" s="423" t="s">
        <v>1301</v>
      </c>
    </row>
    <row r="8120" spans="53:56" ht="15" x14ac:dyDescent="0.25">
      <c r="BA8120" s="90" t="s">
        <v>12018</v>
      </c>
      <c r="BB8120" s="90" t="s">
        <v>1798</v>
      </c>
      <c r="BC8120" s="90" t="s">
        <v>11988</v>
      </c>
      <c r="BD8120" s="423" t="s">
        <v>1301</v>
      </c>
    </row>
    <row r="8121" spans="53:56" ht="15" x14ac:dyDescent="0.25">
      <c r="BA8121" s="91" t="s">
        <v>12019</v>
      </c>
      <c r="BB8121" s="91" t="s">
        <v>1798</v>
      </c>
      <c r="BC8121" s="91" t="s">
        <v>11988</v>
      </c>
      <c r="BD8121" s="423" t="s">
        <v>1301</v>
      </c>
    </row>
    <row r="8122" spans="53:56" ht="15" x14ac:dyDescent="0.25">
      <c r="BA8122" s="90" t="s">
        <v>12020</v>
      </c>
      <c r="BB8122" s="90" t="s">
        <v>1798</v>
      </c>
      <c r="BC8122" s="90" t="s">
        <v>11988</v>
      </c>
      <c r="BD8122" s="423" t="s">
        <v>1301</v>
      </c>
    </row>
    <row r="8123" spans="53:56" ht="15" x14ac:dyDescent="0.25">
      <c r="BA8123" s="91" t="s">
        <v>12021</v>
      </c>
      <c r="BB8123" s="91" t="s">
        <v>1798</v>
      </c>
      <c r="BC8123" s="91" t="s">
        <v>11988</v>
      </c>
      <c r="BD8123" s="423" t="s">
        <v>1301</v>
      </c>
    </row>
    <row r="8124" spans="53:56" ht="15" x14ac:dyDescent="0.25">
      <c r="BA8124" s="90" t="s">
        <v>12022</v>
      </c>
      <c r="BB8124" s="90" t="s">
        <v>1798</v>
      </c>
      <c r="BC8124" s="90" t="s">
        <v>11988</v>
      </c>
      <c r="BD8124" s="423" t="s">
        <v>1301</v>
      </c>
    </row>
    <row r="8125" spans="53:56" ht="15" x14ac:dyDescent="0.25">
      <c r="BA8125" s="90" t="s">
        <v>12023</v>
      </c>
      <c r="BB8125" s="90" t="s">
        <v>1798</v>
      </c>
      <c r="BC8125" s="90" t="s">
        <v>11988</v>
      </c>
      <c r="BD8125" s="423" t="s">
        <v>1301</v>
      </c>
    </row>
    <row r="8126" spans="53:56" ht="15" x14ac:dyDescent="0.25">
      <c r="BA8126" s="91" t="s">
        <v>12024</v>
      </c>
      <c r="BB8126" s="91" t="s">
        <v>1798</v>
      </c>
      <c r="BC8126" s="91" t="s">
        <v>11988</v>
      </c>
      <c r="BD8126" s="423" t="s">
        <v>1301</v>
      </c>
    </row>
    <row r="8127" spans="53:56" ht="15" x14ac:dyDescent="0.25">
      <c r="BA8127" s="90" t="s">
        <v>12025</v>
      </c>
      <c r="BB8127" s="90" t="s">
        <v>1798</v>
      </c>
      <c r="BC8127" s="90" t="s">
        <v>11988</v>
      </c>
      <c r="BD8127" s="423" t="s">
        <v>1301</v>
      </c>
    </row>
    <row r="8128" spans="53:56" ht="15" x14ac:dyDescent="0.25">
      <c r="BA8128" s="91" t="s">
        <v>12026</v>
      </c>
      <c r="BB8128" s="91" t="s">
        <v>1798</v>
      </c>
      <c r="BC8128" s="91" t="s">
        <v>11988</v>
      </c>
      <c r="BD8128" s="423" t="s">
        <v>1301</v>
      </c>
    </row>
    <row r="8129" spans="53:56" ht="15" x14ac:dyDescent="0.25">
      <c r="BA8129" s="90" t="s">
        <v>12027</v>
      </c>
      <c r="BB8129" s="90" t="s">
        <v>1798</v>
      </c>
      <c r="BC8129" s="90" t="s">
        <v>11988</v>
      </c>
      <c r="BD8129" s="423" t="s">
        <v>1301</v>
      </c>
    </row>
    <row r="8130" spans="53:56" ht="15" x14ac:dyDescent="0.25">
      <c r="BA8130" s="91" t="s">
        <v>12028</v>
      </c>
      <c r="BB8130" s="91" t="s">
        <v>1798</v>
      </c>
      <c r="BC8130" s="91" t="s">
        <v>11988</v>
      </c>
      <c r="BD8130" s="423" t="s">
        <v>1301</v>
      </c>
    </row>
    <row r="8131" spans="53:56" ht="15" x14ac:dyDescent="0.25">
      <c r="BA8131" s="91" t="s">
        <v>12029</v>
      </c>
      <c r="BB8131" s="91" t="s">
        <v>1798</v>
      </c>
      <c r="BC8131" s="91" t="s">
        <v>11988</v>
      </c>
      <c r="BD8131" s="423" t="s">
        <v>1301</v>
      </c>
    </row>
    <row r="8132" spans="53:56" ht="15" x14ac:dyDescent="0.25">
      <c r="BA8132" s="90" t="s">
        <v>12030</v>
      </c>
      <c r="BB8132" s="90" t="s">
        <v>1798</v>
      </c>
      <c r="BC8132" s="90" t="s">
        <v>11988</v>
      </c>
      <c r="BD8132" s="423" t="s">
        <v>1301</v>
      </c>
    </row>
    <row r="8133" spans="53:56" ht="15" x14ac:dyDescent="0.25">
      <c r="BA8133" s="91" t="s">
        <v>12031</v>
      </c>
      <c r="BB8133" s="91" t="s">
        <v>1798</v>
      </c>
      <c r="BC8133" s="91" t="s">
        <v>11988</v>
      </c>
      <c r="BD8133" s="423" t="s">
        <v>1301</v>
      </c>
    </row>
    <row r="8134" spans="53:56" ht="15" x14ac:dyDescent="0.25">
      <c r="BA8134" s="90" t="s">
        <v>12032</v>
      </c>
      <c r="BB8134" s="90" t="s">
        <v>1798</v>
      </c>
      <c r="BC8134" s="90" t="s">
        <v>11988</v>
      </c>
      <c r="BD8134" s="423" t="s">
        <v>1301</v>
      </c>
    </row>
    <row r="8135" spans="53:56" ht="15" x14ac:dyDescent="0.25">
      <c r="BA8135" s="91" t="s">
        <v>12033</v>
      </c>
      <c r="BB8135" s="91" t="s">
        <v>1798</v>
      </c>
      <c r="BC8135" s="91" t="s">
        <v>11988</v>
      </c>
      <c r="BD8135" s="423" t="s">
        <v>1301</v>
      </c>
    </row>
    <row r="8136" spans="53:56" ht="15" x14ac:dyDescent="0.25">
      <c r="BA8136" s="90" t="s">
        <v>12034</v>
      </c>
      <c r="BB8136" s="90" t="s">
        <v>1798</v>
      </c>
      <c r="BC8136" s="90" t="s">
        <v>11988</v>
      </c>
      <c r="BD8136" s="423" t="s">
        <v>1301</v>
      </c>
    </row>
    <row r="8137" spans="53:56" ht="15" x14ac:dyDescent="0.25">
      <c r="BA8137" s="90" t="s">
        <v>12035</v>
      </c>
      <c r="BB8137" s="90" t="s">
        <v>1798</v>
      </c>
      <c r="BC8137" s="90" t="s">
        <v>11988</v>
      </c>
      <c r="BD8137" s="423" t="s">
        <v>1301</v>
      </c>
    </row>
    <row r="8138" spans="53:56" ht="15" x14ac:dyDescent="0.25">
      <c r="BA8138" s="91" t="s">
        <v>12036</v>
      </c>
      <c r="BB8138" s="91" t="s">
        <v>1798</v>
      </c>
      <c r="BC8138" s="91" t="s">
        <v>11988</v>
      </c>
      <c r="BD8138" s="423" t="s">
        <v>1301</v>
      </c>
    </row>
    <row r="8139" spans="53:56" ht="15" x14ac:dyDescent="0.25">
      <c r="BA8139" s="90" t="s">
        <v>12037</v>
      </c>
      <c r="BB8139" s="90" t="s">
        <v>1798</v>
      </c>
      <c r="BC8139" s="90" t="s">
        <v>11988</v>
      </c>
      <c r="BD8139" s="423" t="s">
        <v>1301</v>
      </c>
    </row>
    <row r="8140" spans="53:56" ht="15" x14ac:dyDescent="0.25">
      <c r="BA8140" s="91" t="s">
        <v>12038</v>
      </c>
      <c r="BB8140" s="91" t="s">
        <v>1798</v>
      </c>
      <c r="BC8140" s="91" t="s">
        <v>11988</v>
      </c>
      <c r="BD8140" s="423" t="s">
        <v>1301</v>
      </c>
    </row>
    <row r="8141" spans="53:56" ht="15" x14ac:dyDescent="0.25">
      <c r="BA8141" s="90" t="s">
        <v>12039</v>
      </c>
      <c r="BB8141" s="90" t="s">
        <v>1798</v>
      </c>
      <c r="BC8141" s="90" t="s">
        <v>11988</v>
      </c>
      <c r="BD8141" s="423" t="s">
        <v>1301</v>
      </c>
    </row>
    <row r="8142" spans="53:56" ht="15" x14ac:dyDescent="0.25">
      <c r="BA8142" s="91" t="s">
        <v>12040</v>
      </c>
      <c r="BB8142" s="91" t="s">
        <v>1798</v>
      </c>
      <c r="BC8142" s="91" t="s">
        <v>11988</v>
      </c>
      <c r="BD8142" s="423" t="s">
        <v>1301</v>
      </c>
    </row>
    <row r="8143" spans="53:56" ht="15" x14ac:dyDescent="0.25">
      <c r="BA8143" s="91" t="s">
        <v>12041</v>
      </c>
      <c r="BB8143" s="91" t="s">
        <v>1798</v>
      </c>
      <c r="BC8143" s="91" t="s">
        <v>11988</v>
      </c>
      <c r="BD8143" s="423" t="s">
        <v>1301</v>
      </c>
    </row>
    <row r="8144" spans="53:56" ht="15" x14ac:dyDescent="0.25">
      <c r="BA8144" s="90" t="s">
        <v>12042</v>
      </c>
      <c r="BB8144" s="90" t="s">
        <v>1798</v>
      </c>
      <c r="BC8144" s="90" t="s">
        <v>11988</v>
      </c>
      <c r="BD8144" s="423" t="s">
        <v>1301</v>
      </c>
    </row>
    <row r="8145" spans="53:56" ht="15" x14ac:dyDescent="0.25">
      <c r="BA8145" s="91" t="s">
        <v>12043</v>
      </c>
      <c r="BB8145" s="91" t="s">
        <v>1798</v>
      </c>
      <c r="BC8145" s="91" t="s">
        <v>11988</v>
      </c>
      <c r="BD8145" s="423" t="s">
        <v>1301</v>
      </c>
    </row>
    <row r="8146" spans="53:56" ht="15" x14ac:dyDescent="0.25">
      <c r="BA8146" s="90" t="s">
        <v>12044</v>
      </c>
      <c r="BB8146" s="90" t="s">
        <v>1798</v>
      </c>
      <c r="BC8146" s="90" t="s">
        <v>11988</v>
      </c>
      <c r="BD8146" s="423" t="s">
        <v>1301</v>
      </c>
    </row>
    <row r="8147" spans="53:56" ht="15" x14ac:dyDescent="0.25">
      <c r="BA8147" s="90" t="s">
        <v>12045</v>
      </c>
      <c r="BB8147" s="90" t="s">
        <v>1798</v>
      </c>
      <c r="BC8147" s="90" t="s">
        <v>11988</v>
      </c>
      <c r="BD8147" s="423" t="s">
        <v>1301</v>
      </c>
    </row>
    <row r="8148" spans="53:56" ht="15" x14ac:dyDescent="0.25">
      <c r="BA8148" s="91" t="s">
        <v>12046</v>
      </c>
      <c r="BB8148" s="91" t="s">
        <v>1798</v>
      </c>
      <c r="BC8148" s="91" t="s">
        <v>11988</v>
      </c>
      <c r="BD8148" s="423" t="s">
        <v>1301</v>
      </c>
    </row>
    <row r="8149" spans="53:56" ht="15" x14ac:dyDescent="0.25">
      <c r="BA8149" s="90" t="s">
        <v>12047</v>
      </c>
      <c r="BB8149" s="90" t="s">
        <v>1798</v>
      </c>
      <c r="BC8149" s="90" t="s">
        <v>11988</v>
      </c>
      <c r="BD8149" s="423" t="s">
        <v>1301</v>
      </c>
    </row>
    <row r="8150" spans="53:56" ht="15" x14ac:dyDescent="0.25">
      <c r="BA8150" s="91" t="s">
        <v>12048</v>
      </c>
      <c r="BB8150" s="91" t="s">
        <v>1798</v>
      </c>
      <c r="BC8150" s="91" t="s">
        <v>11988</v>
      </c>
      <c r="BD8150" s="423" t="s">
        <v>1301</v>
      </c>
    </row>
    <row r="8151" spans="53:56" ht="15" x14ac:dyDescent="0.25">
      <c r="BA8151" s="90" t="s">
        <v>12049</v>
      </c>
      <c r="BB8151" s="90" t="s">
        <v>1798</v>
      </c>
      <c r="BC8151" s="90" t="s">
        <v>11988</v>
      </c>
      <c r="BD8151" s="423" t="s">
        <v>1301</v>
      </c>
    </row>
    <row r="8152" spans="53:56" ht="15" x14ac:dyDescent="0.25">
      <c r="BA8152" s="91" t="s">
        <v>12050</v>
      </c>
      <c r="BB8152" s="91" t="s">
        <v>1798</v>
      </c>
      <c r="BC8152" s="91" t="s">
        <v>11988</v>
      </c>
      <c r="BD8152" s="423" t="s">
        <v>1301</v>
      </c>
    </row>
    <row r="8153" spans="53:56" ht="15" x14ac:dyDescent="0.25">
      <c r="BA8153" s="91" t="s">
        <v>12051</v>
      </c>
      <c r="BB8153" s="91" t="s">
        <v>1798</v>
      </c>
      <c r="BC8153" s="91" t="s">
        <v>11988</v>
      </c>
      <c r="BD8153" s="423" t="s">
        <v>1301</v>
      </c>
    </row>
    <row r="8154" spans="53:56" ht="15" x14ac:dyDescent="0.25">
      <c r="BA8154" s="90" t="s">
        <v>12052</v>
      </c>
      <c r="BB8154" s="90" t="s">
        <v>1798</v>
      </c>
      <c r="BC8154" s="90" t="s">
        <v>11988</v>
      </c>
      <c r="BD8154" s="423" t="s">
        <v>1301</v>
      </c>
    </row>
    <row r="8155" spans="53:56" ht="15" x14ac:dyDescent="0.25">
      <c r="BA8155" s="91" t="s">
        <v>12053</v>
      </c>
      <c r="BB8155" s="91" t="s">
        <v>1798</v>
      </c>
      <c r="BC8155" s="91" t="s">
        <v>11988</v>
      </c>
      <c r="BD8155" s="423" t="s">
        <v>1301</v>
      </c>
    </row>
    <row r="8156" spans="53:56" ht="15" x14ac:dyDescent="0.25">
      <c r="BA8156" s="91" t="s">
        <v>12054</v>
      </c>
      <c r="BB8156" s="91" t="s">
        <v>1798</v>
      </c>
      <c r="BC8156" s="91" t="s">
        <v>11988</v>
      </c>
      <c r="BD8156" s="423" t="s">
        <v>1301</v>
      </c>
    </row>
    <row r="8157" spans="53:56" ht="15" x14ac:dyDescent="0.25">
      <c r="BA8157" s="90" t="s">
        <v>12055</v>
      </c>
      <c r="BB8157" s="90" t="s">
        <v>1798</v>
      </c>
      <c r="BC8157" s="90" t="s">
        <v>11988</v>
      </c>
      <c r="BD8157" s="423" t="s">
        <v>1301</v>
      </c>
    </row>
    <row r="8158" spans="53:56" ht="15" x14ac:dyDescent="0.25">
      <c r="BA8158" s="91" t="s">
        <v>12056</v>
      </c>
      <c r="BB8158" s="91" t="s">
        <v>1798</v>
      </c>
      <c r="BC8158" s="91" t="s">
        <v>11988</v>
      </c>
      <c r="BD8158" s="423" t="s">
        <v>1301</v>
      </c>
    </row>
    <row r="8159" spans="53:56" ht="15" x14ac:dyDescent="0.25">
      <c r="BA8159" s="90" t="s">
        <v>12057</v>
      </c>
      <c r="BB8159" s="90" t="s">
        <v>1798</v>
      </c>
      <c r="BC8159" s="90" t="s">
        <v>11988</v>
      </c>
      <c r="BD8159" s="423" t="s">
        <v>1301</v>
      </c>
    </row>
    <row r="8160" spans="53:56" ht="15" x14ac:dyDescent="0.25">
      <c r="BA8160" s="90" t="s">
        <v>12058</v>
      </c>
      <c r="BB8160" s="90" t="s">
        <v>1798</v>
      </c>
      <c r="BC8160" s="90" t="s">
        <v>11988</v>
      </c>
      <c r="BD8160" s="423" t="s">
        <v>1301</v>
      </c>
    </row>
    <row r="8161" spans="53:56" ht="15" x14ac:dyDescent="0.25">
      <c r="BA8161" s="90" t="s">
        <v>12059</v>
      </c>
      <c r="BB8161" s="90" t="s">
        <v>1798</v>
      </c>
      <c r="BC8161" s="90" t="s">
        <v>11988</v>
      </c>
      <c r="BD8161" s="423" t="s">
        <v>1301</v>
      </c>
    </row>
    <row r="8162" spans="53:56" ht="15" x14ac:dyDescent="0.25">
      <c r="BA8162" s="91" t="s">
        <v>12060</v>
      </c>
      <c r="BB8162" s="91" t="s">
        <v>1798</v>
      </c>
      <c r="BC8162" s="91" t="s">
        <v>11988</v>
      </c>
      <c r="BD8162" s="423" t="s">
        <v>1301</v>
      </c>
    </row>
    <row r="8163" spans="53:56" ht="15" x14ac:dyDescent="0.25">
      <c r="BA8163" s="90" t="s">
        <v>12061</v>
      </c>
      <c r="BB8163" s="90" t="s">
        <v>1798</v>
      </c>
      <c r="BC8163" s="90" t="s">
        <v>11988</v>
      </c>
      <c r="BD8163" s="423" t="s">
        <v>1301</v>
      </c>
    </row>
    <row r="8164" spans="53:56" ht="15" x14ac:dyDescent="0.25">
      <c r="BA8164" s="91" t="s">
        <v>12062</v>
      </c>
      <c r="BB8164" s="91" t="s">
        <v>1798</v>
      </c>
      <c r="BC8164" s="91" t="s">
        <v>7866</v>
      </c>
      <c r="BD8164" s="423" t="s">
        <v>1301</v>
      </c>
    </row>
    <row r="8165" spans="53:56" ht="15" x14ac:dyDescent="0.25">
      <c r="BA8165" s="90" t="s">
        <v>12063</v>
      </c>
      <c r="BB8165" s="90" t="s">
        <v>1798</v>
      </c>
      <c r="BC8165" s="90" t="s">
        <v>11988</v>
      </c>
      <c r="BD8165" s="423" t="s">
        <v>1301</v>
      </c>
    </row>
    <row r="8166" spans="53:56" ht="15" x14ac:dyDescent="0.25">
      <c r="BA8166" s="91" t="s">
        <v>12064</v>
      </c>
      <c r="BB8166" s="91" t="s">
        <v>1798</v>
      </c>
      <c r="BC8166" s="91" t="s">
        <v>11988</v>
      </c>
      <c r="BD8166" s="423" t="s">
        <v>1301</v>
      </c>
    </row>
    <row r="8167" spans="53:56" ht="15" x14ac:dyDescent="0.25">
      <c r="BA8167" s="91" t="s">
        <v>12065</v>
      </c>
      <c r="BB8167" s="91" t="s">
        <v>1798</v>
      </c>
      <c r="BC8167" s="91" t="s">
        <v>11988</v>
      </c>
      <c r="BD8167" s="423" t="s">
        <v>1301</v>
      </c>
    </row>
    <row r="8168" spans="53:56" ht="15" x14ac:dyDescent="0.25">
      <c r="BA8168" s="91" t="s">
        <v>12066</v>
      </c>
      <c r="BB8168" s="91" t="s">
        <v>1798</v>
      </c>
      <c r="BC8168" s="91" t="s">
        <v>11988</v>
      </c>
      <c r="BD8168" s="423" t="s">
        <v>1301</v>
      </c>
    </row>
    <row r="8169" spans="53:56" ht="15" x14ac:dyDescent="0.25">
      <c r="BA8169" s="90" t="s">
        <v>12067</v>
      </c>
      <c r="BB8169" s="90" t="s">
        <v>1798</v>
      </c>
      <c r="BC8169" s="90" t="s">
        <v>11988</v>
      </c>
      <c r="BD8169" s="423" t="s">
        <v>1301</v>
      </c>
    </row>
    <row r="8170" spans="53:56" ht="15" x14ac:dyDescent="0.25">
      <c r="BA8170" s="91" t="s">
        <v>12068</v>
      </c>
      <c r="BB8170" s="91" t="s">
        <v>1798</v>
      </c>
      <c r="BC8170" s="91" t="s">
        <v>11988</v>
      </c>
      <c r="BD8170" s="423" t="s">
        <v>1301</v>
      </c>
    </row>
    <row r="8171" spans="53:56" ht="15" x14ac:dyDescent="0.25">
      <c r="BA8171" s="90" t="s">
        <v>12069</v>
      </c>
      <c r="BB8171" s="90" t="s">
        <v>7567</v>
      </c>
      <c r="BC8171" s="90" t="s">
        <v>12070</v>
      </c>
      <c r="BD8171" s="423" t="s">
        <v>1301</v>
      </c>
    </row>
    <row r="8172" spans="53:56" ht="15" x14ac:dyDescent="0.25">
      <c r="BA8172" s="91" t="s">
        <v>12071</v>
      </c>
      <c r="BB8172" s="91" t="s">
        <v>7567</v>
      </c>
      <c r="BC8172" s="91" t="s">
        <v>12070</v>
      </c>
      <c r="BD8172" s="423" t="s">
        <v>1301</v>
      </c>
    </row>
    <row r="8173" spans="53:56" ht="15" x14ac:dyDescent="0.25">
      <c r="BA8173" s="90" t="s">
        <v>12072</v>
      </c>
      <c r="BB8173" s="90" t="s">
        <v>7567</v>
      </c>
      <c r="BC8173" s="90" t="s">
        <v>12070</v>
      </c>
      <c r="BD8173" s="423" t="s">
        <v>1301</v>
      </c>
    </row>
    <row r="8174" spans="53:56" ht="15" x14ac:dyDescent="0.25">
      <c r="BA8174" s="91" t="s">
        <v>12073</v>
      </c>
      <c r="BB8174" s="91" t="s">
        <v>7567</v>
      </c>
      <c r="BC8174" s="91" t="s">
        <v>12070</v>
      </c>
      <c r="BD8174" s="423" t="s">
        <v>1301</v>
      </c>
    </row>
    <row r="8175" spans="53:56" ht="15" x14ac:dyDescent="0.25">
      <c r="BA8175" s="91" t="s">
        <v>12074</v>
      </c>
      <c r="BB8175" s="91" t="s">
        <v>7567</v>
      </c>
      <c r="BC8175" s="91" t="s">
        <v>12070</v>
      </c>
      <c r="BD8175" s="423" t="s">
        <v>1301</v>
      </c>
    </row>
    <row r="8176" spans="53:56" ht="15" x14ac:dyDescent="0.25">
      <c r="BA8176" s="91" t="s">
        <v>12075</v>
      </c>
      <c r="BB8176" s="91" t="s">
        <v>7567</v>
      </c>
      <c r="BC8176" s="91" t="s">
        <v>12076</v>
      </c>
      <c r="BD8176" s="423" t="s">
        <v>1301</v>
      </c>
    </row>
    <row r="8177" spans="53:56" ht="15" x14ac:dyDescent="0.25">
      <c r="BA8177" s="91" t="s">
        <v>12075</v>
      </c>
      <c r="BB8177" s="91" t="s">
        <v>7567</v>
      </c>
      <c r="BC8177" s="91" t="s">
        <v>12077</v>
      </c>
      <c r="BD8177" s="423" t="s">
        <v>1301</v>
      </c>
    </row>
    <row r="8178" spans="53:56" ht="15" x14ac:dyDescent="0.25">
      <c r="BA8178" s="90" t="s">
        <v>12078</v>
      </c>
      <c r="BB8178" s="90" t="s">
        <v>7567</v>
      </c>
      <c r="BC8178" s="90" t="s">
        <v>12070</v>
      </c>
      <c r="BD8178" s="423" t="s">
        <v>1301</v>
      </c>
    </row>
    <row r="8179" spans="53:56" ht="15" x14ac:dyDescent="0.25">
      <c r="BA8179" s="91" t="s">
        <v>12079</v>
      </c>
      <c r="BB8179" s="91" t="s">
        <v>7567</v>
      </c>
      <c r="BC8179" s="311" t="s">
        <v>7766</v>
      </c>
      <c r="BD8179" s="423" t="s">
        <v>1301</v>
      </c>
    </row>
    <row r="8180" spans="53:56" ht="15" x14ac:dyDescent="0.25">
      <c r="BA8180" s="90" t="s">
        <v>12080</v>
      </c>
      <c r="BB8180" s="90" t="s">
        <v>7567</v>
      </c>
      <c r="BC8180" s="311" t="s">
        <v>7766</v>
      </c>
      <c r="BD8180" s="423" t="s">
        <v>1301</v>
      </c>
    </row>
    <row r="8181" spans="53:56" ht="15" x14ac:dyDescent="0.25">
      <c r="BA8181" s="90" t="s">
        <v>12080</v>
      </c>
      <c r="BB8181" s="90" t="s">
        <v>7567</v>
      </c>
      <c r="BC8181" s="90" t="s">
        <v>12081</v>
      </c>
      <c r="BD8181" s="423" t="s">
        <v>1301</v>
      </c>
    </row>
    <row r="8182" spans="53:56" ht="15" x14ac:dyDescent="0.25">
      <c r="BA8182" s="90" t="s">
        <v>12082</v>
      </c>
      <c r="BB8182" s="90" t="s">
        <v>7567</v>
      </c>
      <c r="BC8182" s="311" t="s">
        <v>7766</v>
      </c>
      <c r="BD8182" s="423" t="s">
        <v>1301</v>
      </c>
    </row>
    <row r="8183" spans="53:56" ht="15" x14ac:dyDescent="0.25">
      <c r="BA8183" s="90" t="s">
        <v>12082</v>
      </c>
      <c r="BB8183" s="90" t="s">
        <v>7567</v>
      </c>
      <c r="BC8183" s="311" t="s">
        <v>7766</v>
      </c>
      <c r="BD8183" s="423" t="s">
        <v>1301</v>
      </c>
    </row>
    <row r="8184" spans="53:56" ht="15" x14ac:dyDescent="0.25">
      <c r="BA8184" s="91" t="s">
        <v>12082</v>
      </c>
      <c r="BB8184" s="91" t="s">
        <v>7567</v>
      </c>
      <c r="BC8184" s="91" t="s">
        <v>12081</v>
      </c>
      <c r="BD8184" s="423" t="s">
        <v>1301</v>
      </c>
    </row>
    <row r="8185" spans="53:56" ht="15" x14ac:dyDescent="0.25">
      <c r="BA8185" s="90" t="s">
        <v>12083</v>
      </c>
      <c r="BB8185" s="90" t="s">
        <v>7567</v>
      </c>
      <c r="BC8185" s="311" t="s">
        <v>7766</v>
      </c>
      <c r="BD8185" s="423" t="s">
        <v>1301</v>
      </c>
    </row>
    <row r="8186" spans="53:56" ht="15" x14ac:dyDescent="0.25">
      <c r="BA8186" s="90" t="s">
        <v>12083</v>
      </c>
      <c r="BB8186" s="90" t="s">
        <v>7567</v>
      </c>
      <c r="BC8186" s="311" t="s">
        <v>7766</v>
      </c>
      <c r="BD8186" s="423" t="s">
        <v>1301</v>
      </c>
    </row>
    <row r="8187" spans="53:56" ht="15" x14ac:dyDescent="0.25">
      <c r="BA8187" s="90" t="s">
        <v>12083</v>
      </c>
      <c r="BB8187" s="90" t="s">
        <v>7567</v>
      </c>
      <c r="BC8187" s="90" t="s">
        <v>12081</v>
      </c>
      <c r="BD8187" s="423" t="s">
        <v>1301</v>
      </c>
    </row>
    <row r="8188" spans="53:56" ht="15" x14ac:dyDescent="0.25">
      <c r="BA8188" s="91" t="s">
        <v>12084</v>
      </c>
      <c r="BB8188" s="91" t="s">
        <v>7567</v>
      </c>
      <c r="BC8188" s="311" t="s">
        <v>7766</v>
      </c>
      <c r="BD8188" s="423" t="s">
        <v>1301</v>
      </c>
    </row>
    <row r="8189" spans="53:56" ht="15" x14ac:dyDescent="0.25">
      <c r="BA8189" s="90" t="s">
        <v>12085</v>
      </c>
      <c r="BB8189" s="90" t="s">
        <v>7567</v>
      </c>
      <c r="BC8189" s="311" t="s">
        <v>7766</v>
      </c>
      <c r="BD8189" s="423" t="s">
        <v>1301</v>
      </c>
    </row>
    <row r="8190" spans="53:56" ht="15" x14ac:dyDescent="0.25">
      <c r="BA8190" s="91" t="s">
        <v>12086</v>
      </c>
      <c r="BB8190" s="91" t="s">
        <v>7567</v>
      </c>
      <c r="BC8190" s="91" t="s">
        <v>12087</v>
      </c>
      <c r="BD8190" s="423" t="s">
        <v>1301</v>
      </c>
    </row>
    <row r="8191" spans="53:56" ht="15" x14ac:dyDescent="0.25">
      <c r="BA8191" s="91" t="s">
        <v>12088</v>
      </c>
      <c r="BB8191" s="91" t="s">
        <v>7567</v>
      </c>
      <c r="BC8191" s="91" t="s">
        <v>12087</v>
      </c>
      <c r="BD8191" s="423" t="s">
        <v>1301</v>
      </c>
    </row>
    <row r="8192" spans="53:56" ht="15" x14ac:dyDescent="0.25">
      <c r="BA8192" s="90" t="s">
        <v>12089</v>
      </c>
      <c r="BB8192" s="90" t="s">
        <v>7567</v>
      </c>
      <c r="BC8192" s="90" t="s">
        <v>12070</v>
      </c>
      <c r="BD8192" s="423" t="s">
        <v>1301</v>
      </c>
    </row>
    <row r="8193" spans="53:56" ht="15" x14ac:dyDescent="0.25">
      <c r="BA8193" s="91" t="s">
        <v>12090</v>
      </c>
      <c r="BB8193" s="91" t="s">
        <v>7567</v>
      </c>
      <c r="BC8193" s="91" t="s">
        <v>12070</v>
      </c>
      <c r="BD8193" s="423" t="s">
        <v>1301</v>
      </c>
    </row>
    <row r="8194" spans="53:56" ht="15" x14ac:dyDescent="0.25">
      <c r="BA8194" s="90" t="s">
        <v>12091</v>
      </c>
      <c r="BB8194" s="90" t="s">
        <v>7567</v>
      </c>
      <c r="BC8194" s="90" t="s">
        <v>12087</v>
      </c>
      <c r="BD8194" s="423" t="s">
        <v>1301</v>
      </c>
    </row>
    <row r="8195" spans="53:56" ht="15" x14ac:dyDescent="0.25">
      <c r="BA8195" s="91" t="s">
        <v>12092</v>
      </c>
      <c r="BB8195" s="91" t="s">
        <v>7567</v>
      </c>
      <c r="BC8195" s="91" t="s">
        <v>12093</v>
      </c>
      <c r="BD8195" s="423" t="s">
        <v>1301</v>
      </c>
    </row>
    <row r="8196" spans="53:56" ht="15" x14ac:dyDescent="0.25">
      <c r="BA8196" s="90" t="s">
        <v>12094</v>
      </c>
      <c r="BB8196" s="90" t="s">
        <v>7567</v>
      </c>
      <c r="BC8196" s="90" t="s">
        <v>12093</v>
      </c>
      <c r="BD8196" s="423" t="s">
        <v>1301</v>
      </c>
    </row>
    <row r="8197" spans="53:56" ht="15" x14ac:dyDescent="0.25">
      <c r="BA8197" s="91" t="s">
        <v>12095</v>
      </c>
      <c r="BB8197" s="91" t="s">
        <v>7567</v>
      </c>
      <c r="BC8197" s="91" t="s">
        <v>12093</v>
      </c>
      <c r="BD8197" s="423" t="s">
        <v>1301</v>
      </c>
    </row>
    <row r="8198" spans="53:56" ht="15" x14ac:dyDescent="0.25">
      <c r="BA8198" s="91" t="s">
        <v>12096</v>
      </c>
      <c r="BB8198" s="91" t="s">
        <v>7567</v>
      </c>
      <c r="BC8198" s="91" t="s">
        <v>12093</v>
      </c>
      <c r="BD8198" s="423" t="s">
        <v>1301</v>
      </c>
    </row>
    <row r="8199" spans="53:56" ht="15" x14ac:dyDescent="0.25">
      <c r="BA8199" s="90" t="s">
        <v>12097</v>
      </c>
      <c r="BB8199" s="90" t="s">
        <v>7567</v>
      </c>
      <c r="BC8199" s="90" t="s">
        <v>12087</v>
      </c>
      <c r="BD8199" s="423" t="s">
        <v>1301</v>
      </c>
    </row>
    <row r="8200" spans="53:56" ht="15" x14ac:dyDescent="0.25">
      <c r="BA8200" s="91" t="s">
        <v>12098</v>
      </c>
      <c r="BB8200" s="91" t="s">
        <v>7567</v>
      </c>
      <c r="BC8200" s="91" t="s">
        <v>12070</v>
      </c>
      <c r="BD8200" s="423" t="s">
        <v>1301</v>
      </c>
    </row>
    <row r="8201" spans="53:56" ht="15" x14ac:dyDescent="0.25">
      <c r="BA8201" s="90" t="s">
        <v>12099</v>
      </c>
      <c r="BB8201" s="90" t="s">
        <v>7567</v>
      </c>
      <c r="BC8201" s="90" t="s">
        <v>12070</v>
      </c>
      <c r="BD8201" s="423" t="s">
        <v>1301</v>
      </c>
    </row>
    <row r="8202" spans="53:56" ht="15" x14ac:dyDescent="0.25">
      <c r="BA8202" s="90" t="s">
        <v>12100</v>
      </c>
      <c r="BB8202" s="90" t="s">
        <v>7567</v>
      </c>
      <c r="BC8202" s="90" t="s">
        <v>12070</v>
      </c>
      <c r="BD8202" s="423" t="s">
        <v>1301</v>
      </c>
    </row>
    <row r="8203" spans="53:56" ht="15" x14ac:dyDescent="0.25">
      <c r="BA8203" s="91" t="s">
        <v>12101</v>
      </c>
      <c r="BB8203" s="91" t="s">
        <v>7567</v>
      </c>
      <c r="BC8203" s="91" t="s">
        <v>12070</v>
      </c>
      <c r="BD8203" s="423" t="s">
        <v>1301</v>
      </c>
    </row>
    <row r="8204" spans="53:56" ht="15" x14ac:dyDescent="0.25">
      <c r="BA8204" s="91" t="s">
        <v>12102</v>
      </c>
      <c r="BB8204" s="91" t="s">
        <v>7567</v>
      </c>
      <c r="BC8204" s="91" t="s">
        <v>12070</v>
      </c>
      <c r="BD8204" s="423" t="s">
        <v>1301</v>
      </c>
    </row>
    <row r="8205" spans="53:56" ht="15" x14ac:dyDescent="0.25">
      <c r="BA8205" s="91" t="s">
        <v>12103</v>
      </c>
      <c r="BB8205" s="91" t="s">
        <v>7567</v>
      </c>
      <c r="BC8205" s="91" t="s">
        <v>12070</v>
      </c>
      <c r="BD8205" s="423" t="s">
        <v>1301</v>
      </c>
    </row>
    <row r="8206" spans="53:56" ht="15" x14ac:dyDescent="0.25">
      <c r="BA8206" s="91" t="s">
        <v>12104</v>
      </c>
      <c r="BB8206" s="91" t="s">
        <v>7567</v>
      </c>
      <c r="BC8206" s="91" t="s">
        <v>12081</v>
      </c>
      <c r="BD8206" s="423" t="s">
        <v>1301</v>
      </c>
    </row>
    <row r="8207" spans="53:56" ht="15" x14ac:dyDescent="0.25">
      <c r="BA8207" s="90" t="s">
        <v>12105</v>
      </c>
      <c r="BB8207" s="90" t="s">
        <v>7567</v>
      </c>
      <c r="BC8207" s="90" t="s">
        <v>12087</v>
      </c>
      <c r="BD8207" s="423" t="s">
        <v>1301</v>
      </c>
    </row>
    <row r="8208" spans="53:56" ht="15" x14ac:dyDescent="0.25">
      <c r="BA8208" s="91" t="s">
        <v>12106</v>
      </c>
      <c r="BB8208" s="91" t="s">
        <v>7567</v>
      </c>
      <c r="BC8208" s="91" t="s">
        <v>12087</v>
      </c>
      <c r="BD8208" s="423" t="s">
        <v>1301</v>
      </c>
    </row>
    <row r="8209" spans="53:56" ht="15" x14ac:dyDescent="0.25">
      <c r="BA8209" s="90" t="s">
        <v>12107</v>
      </c>
      <c r="BB8209" s="90" t="s">
        <v>7567</v>
      </c>
      <c r="BC8209" s="90" t="s">
        <v>12087</v>
      </c>
      <c r="BD8209" s="423" t="s">
        <v>1301</v>
      </c>
    </row>
    <row r="8210" spans="53:56" ht="15" x14ac:dyDescent="0.25">
      <c r="BA8210" s="91" t="s">
        <v>12108</v>
      </c>
      <c r="BB8210" s="91" t="s">
        <v>7567</v>
      </c>
      <c r="BC8210" s="91" t="s">
        <v>12087</v>
      </c>
      <c r="BD8210" s="423" t="s">
        <v>1301</v>
      </c>
    </row>
    <row r="8211" spans="53:56" ht="15" x14ac:dyDescent="0.25">
      <c r="BA8211" s="90" t="s">
        <v>12109</v>
      </c>
      <c r="BB8211" s="90" t="s">
        <v>7567</v>
      </c>
      <c r="BC8211" s="90" t="s">
        <v>12070</v>
      </c>
      <c r="BD8211" s="423" t="s">
        <v>1301</v>
      </c>
    </row>
    <row r="8212" spans="53:56" ht="15" x14ac:dyDescent="0.25">
      <c r="BA8212" s="91" t="s">
        <v>12110</v>
      </c>
      <c r="BB8212" s="91" t="s">
        <v>7567</v>
      </c>
      <c r="BC8212" s="91" t="s">
        <v>12070</v>
      </c>
      <c r="BD8212" s="423" t="s">
        <v>1301</v>
      </c>
    </row>
    <row r="8213" spans="53:56" ht="15" x14ac:dyDescent="0.25">
      <c r="BA8213" s="90" t="s">
        <v>12111</v>
      </c>
      <c r="BB8213" s="90" t="s">
        <v>7567</v>
      </c>
      <c r="BC8213" s="90" t="s">
        <v>12081</v>
      </c>
      <c r="BD8213" s="423" t="s">
        <v>1301</v>
      </c>
    </row>
    <row r="8214" spans="53:56" ht="15" x14ac:dyDescent="0.25">
      <c r="BA8214" s="91" t="s">
        <v>12112</v>
      </c>
      <c r="BB8214" s="91" t="s">
        <v>7567</v>
      </c>
      <c r="BC8214" s="91" t="s">
        <v>12087</v>
      </c>
      <c r="BD8214" s="423" t="s">
        <v>1301</v>
      </c>
    </row>
    <row r="8215" spans="53:56" ht="15" x14ac:dyDescent="0.25">
      <c r="BA8215" s="90" t="s">
        <v>12113</v>
      </c>
      <c r="BB8215" s="90" t="s">
        <v>7567</v>
      </c>
      <c r="BC8215" s="90" t="s">
        <v>12070</v>
      </c>
      <c r="BD8215" s="423" t="s">
        <v>1301</v>
      </c>
    </row>
    <row r="8216" spans="53:56" ht="15" x14ac:dyDescent="0.25">
      <c r="BA8216" s="91" t="s">
        <v>12114</v>
      </c>
      <c r="BB8216" s="91" t="s">
        <v>7567</v>
      </c>
      <c r="BC8216" s="91" t="s">
        <v>12070</v>
      </c>
      <c r="BD8216" s="423" t="s">
        <v>1301</v>
      </c>
    </row>
    <row r="8217" spans="53:56" ht="15" x14ac:dyDescent="0.25">
      <c r="BA8217" s="91" t="s">
        <v>12115</v>
      </c>
      <c r="BB8217" s="91" t="s">
        <v>7567</v>
      </c>
      <c r="BC8217" s="91" t="s">
        <v>12070</v>
      </c>
      <c r="BD8217" s="423" t="s">
        <v>1301</v>
      </c>
    </row>
    <row r="8218" spans="53:56" ht="15" x14ac:dyDescent="0.25">
      <c r="BA8218" s="90" t="s">
        <v>12116</v>
      </c>
      <c r="BB8218" s="90" t="s">
        <v>7567</v>
      </c>
      <c r="BC8218" s="90" t="s">
        <v>12070</v>
      </c>
      <c r="BD8218" s="423" t="s">
        <v>1301</v>
      </c>
    </row>
    <row r="8219" spans="53:56" ht="15" x14ac:dyDescent="0.25">
      <c r="BA8219" s="91" t="s">
        <v>12117</v>
      </c>
      <c r="BB8219" s="91" t="s">
        <v>7567</v>
      </c>
      <c r="BC8219" s="91" t="s">
        <v>12093</v>
      </c>
      <c r="BD8219" s="423" t="s">
        <v>1301</v>
      </c>
    </row>
    <row r="8220" spans="53:56" ht="15" x14ac:dyDescent="0.25">
      <c r="BA8220" s="91" t="s">
        <v>12118</v>
      </c>
      <c r="BB8220" s="91" t="s">
        <v>7567</v>
      </c>
      <c r="BC8220" s="91" t="s">
        <v>12070</v>
      </c>
      <c r="BD8220" s="423" t="s">
        <v>1301</v>
      </c>
    </row>
    <row r="8221" spans="53:56" ht="15" x14ac:dyDescent="0.25">
      <c r="BA8221" s="91" t="s">
        <v>12119</v>
      </c>
      <c r="BB8221" s="91" t="s">
        <v>7567</v>
      </c>
      <c r="BC8221" s="91" t="s">
        <v>12093</v>
      </c>
      <c r="BD8221" s="423" t="s">
        <v>1301</v>
      </c>
    </row>
    <row r="8222" spans="53:56" ht="15" x14ac:dyDescent="0.25">
      <c r="BA8222" s="91" t="s">
        <v>12120</v>
      </c>
      <c r="BB8222" s="91" t="s">
        <v>7567</v>
      </c>
      <c r="BC8222" s="91" t="s">
        <v>12081</v>
      </c>
      <c r="BD8222" s="423" t="s">
        <v>1301</v>
      </c>
    </row>
    <row r="8223" spans="53:56" ht="15" x14ac:dyDescent="0.25">
      <c r="BA8223" s="90" t="s">
        <v>12121</v>
      </c>
      <c r="BB8223" s="90" t="s">
        <v>7567</v>
      </c>
      <c r="BC8223" s="90" t="s">
        <v>12081</v>
      </c>
      <c r="BD8223" s="423" t="s">
        <v>1301</v>
      </c>
    </row>
    <row r="8224" spans="53:56" ht="15" x14ac:dyDescent="0.25">
      <c r="BA8224" s="91" t="s">
        <v>12122</v>
      </c>
      <c r="BB8224" s="91" t="s">
        <v>7567</v>
      </c>
      <c r="BC8224" s="91" t="s">
        <v>12070</v>
      </c>
      <c r="BD8224" s="423" t="s">
        <v>1301</v>
      </c>
    </row>
    <row r="8225" spans="53:56" ht="15" x14ac:dyDescent="0.25">
      <c r="BA8225" s="90" t="s">
        <v>12123</v>
      </c>
      <c r="BB8225" s="90" t="s">
        <v>7567</v>
      </c>
      <c r="BC8225" s="90" t="s">
        <v>12070</v>
      </c>
      <c r="BD8225" s="423" t="s">
        <v>1301</v>
      </c>
    </row>
    <row r="8226" spans="53:56" ht="15" x14ac:dyDescent="0.25">
      <c r="BA8226" s="90" t="s">
        <v>12124</v>
      </c>
      <c r="BB8226" s="90" t="s">
        <v>7567</v>
      </c>
      <c r="BC8226" s="90" t="s">
        <v>12070</v>
      </c>
      <c r="BD8226" s="423" t="s">
        <v>1301</v>
      </c>
    </row>
    <row r="8227" spans="53:56" ht="15" x14ac:dyDescent="0.25">
      <c r="BA8227" s="90" t="s">
        <v>12125</v>
      </c>
      <c r="BB8227" s="90" t="s">
        <v>7567</v>
      </c>
      <c r="BC8227" s="90" t="s">
        <v>12070</v>
      </c>
      <c r="BD8227" s="423" t="s">
        <v>1301</v>
      </c>
    </row>
    <row r="8228" spans="53:56" ht="15" x14ac:dyDescent="0.25">
      <c r="BA8228" s="91" t="s">
        <v>12126</v>
      </c>
      <c r="BB8228" s="91" t="s">
        <v>7567</v>
      </c>
      <c r="BC8228" s="91" t="s">
        <v>12070</v>
      </c>
      <c r="BD8228" s="423" t="s">
        <v>1301</v>
      </c>
    </row>
    <row r="8229" spans="53:56" ht="15" x14ac:dyDescent="0.25">
      <c r="BA8229" s="90" t="s">
        <v>12127</v>
      </c>
      <c r="BB8229" s="90" t="s">
        <v>7567</v>
      </c>
      <c r="BC8229" s="90" t="s">
        <v>12070</v>
      </c>
      <c r="BD8229" s="423" t="s">
        <v>1301</v>
      </c>
    </row>
    <row r="8230" spans="53:56" ht="15" x14ac:dyDescent="0.25">
      <c r="BA8230" s="91" t="s">
        <v>12128</v>
      </c>
      <c r="BB8230" s="91" t="s">
        <v>7567</v>
      </c>
      <c r="BC8230" s="91" t="s">
        <v>12070</v>
      </c>
      <c r="BD8230" s="423" t="s">
        <v>1301</v>
      </c>
    </row>
    <row r="8231" spans="53:56" ht="15" x14ac:dyDescent="0.25">
      <c r="BA8231" s="90" t="s">
        <v>12129</v>
      </c>
      <c r="BB8231" s="90" t="s">
        <v>7567</v>
      </c>
      <c r="BC8231" s="90" t="s">
        <v>12070</v>
      </c>
      <c r="BD8231" s="423" t="s">
        <v>1301</v>
      </c>
    </row>
    <row r="8232" spans="53:56" ht="15" x14ac:dyDescent="0.25">
      <c r="BA8232" s="91" t="s">
        <v>12130</v>
      </c>
      <c r="BB8232" s="91" t="s">
        <v>7567</v>
      </c>
      <c r="BC8232" s="91" t="s">
        <v>12081</v>
      </c>
      <c r="BD8232" s="423" t="s">
        <v>1301</v>
      </c>
    </row>
    <row r="8233" spans="53:56" ht="15" x14ac:dyDescent="0.25">
      <c r="BA8233" s="91" t="s">
        <v>12131</v>
      </c>
      <c r="BB8233" s="91" t="s">
        <v>7567</v>
      </c>
      <c r="BC8233" s="91" t="s">
        <v>12081</v>
      </c>
      <c r="BD8233" s="423" t="s">
        <v>1301</v>
      </c>
    </row>
    <row r="8234" spans="53:56" ht="15" x14ac:dyDescent="0.25">
      <c r="BA8234" s="91" t="s">
        <v>12132</v>
      </c>
      <c r="BB8234" s="91" t="s">
        <v>7567</v>
      </c>
      <c r="BC8234" s="91" t="s">
        <v>12093</v>
      </c>
      <c r="BD8234" s="423" t="s">
        <v>1301</v>
      </c>
    </row>
    <row r="8235" spans="53:56" ht="15" x14ac:dyDescent="0.25">
      <c r="BA8235" s="90" t="s">
        <v>12133</v>
      </c>
      <c r="BB8235" s="90" t="s">
        <v>7567</v>
      </c>
      <c r="BC8235" s="90" t="s">
        <v>12093</v>
      </c>
      <c r="BD8235" s="423" t="s">
        <v>1301</v>
      </c>
    </row>
    <row r="8236" spans="53:56" ht="15" x14ac:dyDescent="0.25">
      <c r="BA8236" s="91" t="s">
        <v>12134</v>
      </c>
      <c r="BB8236" s="91" t="s">
        <v>7567</v>
      </c>
      <c r="BC8236" s="91" t="s">
        <v>12093</v>
      </c>
      <c r="BD8236" s="423" t="s">
        <v>1301</v>
      </c>
    </row>
    <row r="8237" spans="53:56" ht="15" x14ac:dyDescent="0.25">
      <c r="BA8237" s="90" t="s">
        <v>12135</v>
      </c>
      <c r="BB8237" s="90" t="s">
        <v>7567</v>
      </c>
      <c r="BC8237" s="90" t="s">
        <v>12070</v>
      </c>
      <c r="BD8237" s="423" t="s">
        <v>1301</v>
      </c>
    </row>
    <row r="8238" spans="53:56" ht="15" x14ac:dyDescent="0.25">
      <c r="BA8238" s="90" t="s">
        <v>12136</v>
      </c>
      <c r="BB8238" s="90" t="s">
        <v>7567</v>
      </c>
      <c r="BC8238" s="90" t="s">
        <v>12070</v>
      </c>
      <c r="BD8238" s="423" t="s">
        <v>1301</v>
      </c>
    </row>
    <row r="8239" spans="53:56" ht="15" x14ac:dyDescent="0.25">
      <c r="BA8239" s="90" t="s">
        <v>12137</v>
      </c>
      <c r="BB8239" s="90" t="s">
        <v>7567</v>
      </c>
      <c r="BC8239" s="90" t="s">
        <v>12070</v>
      </c>
      <c r="BD8239" s="423" t="s">
        <v>1301</v>
      </c>
    </row>
    <row r="8240" spans="53:56" ht="15" x14ac:dyDescent="0.25">
      <c r="BA8240" s="91" t="s">
        <v>12138</v>
      </c>
      <c r="BB8240" s="91" t="s">
        <v>7567</v>
      </c>
      <c r="BC8240" s="91" t="s">
        <v>12070</v>
      </c>
      <c r="BD8240" s="423" t="s">
        <v>1301</v>
      </c>
    </row>
    <row r="8241" spans="53:56" ht="15" x14ac:dyDescent="0.25">
      <c r="BA8241" s="91" t="s">
        <v>12139</v>
      </c>
      <c r="BB8241" s="91" t="s">
        <v>7567</v>
      </c>
      <c r="BC8241" s="91" t="s">
        <v>12070</v>
      </c>
      <c r="BD8241" s="423" t="s">
        <v>1301</v>
      </c>
    </row>
    <row r="8242" spans="53:56" ht="15" x14ac:dyDescent="0.25">
      <c r="BA8242" s="90" t="s">
        <v>12140</v>
      </c>
      <c r="BB8242" s="90" t="s">
        <v>7567</v>
      </c>
      <c r="BC8242" s="90" t="s">
        <v>12087</v>
      </c>
      <c r="BD8242" s="423" t="s">
        <v>1301</v>
      </c>
    </row>
    <row r="8243" spans="53:56" ht="15" x14ac:dyDescent="0.25">
      <c r="BA8243" s="90" t="s">
        <v>12140</v>
      </c>
      <c r="BB8243" s="90" t="s">
        <v>7567</v>
      </c>
      <c r="BC8243" s="90" t="s">
        <v>12081</v>
      </c>
      <c r="BD8243" s="423" t="s">
        <v>1301</v>
      </c>
    </row>
    <row r="8244" spans="53:56" ht="15" x14ac:dyDescent="0.25">
      <c r="BA8244" s="90" t="s">
        <v>12141</v>
      </c>
      <c r="BB8244" s="90" t="s">
        <v>7567</v>
      </c>
      <c r="BC8244" s="90" t="s">
        <v>12081</v>
      </c>
      <c r="BD8244" s="423" t="s">
        <v>1301</v>
      </c>
    </row>
    <row r="8245" spans="53:56" ht="15" x14ac:dyDescent="0.25">
      <c r="BA8245" s="91" t="s">
        <v>12142</v>
      </c>
      <c r="BB8245" s="91" t="s">
        <v>7567</v>
      </c>
      <c r="BC8245" s="91" t="s">
        <v>12087</v>
      </c>
      <c r="BD8245" s="423" t="s">
        <v>1301</v>
      </c>
    </row>
    <row r="8246" spans="53:56" ht="15" x14ac:dyDescent="0.25">
      <c r="BA8246" s="90" t="s">
        <v>12143</v>
      </c>
      <c r="BB8246" s="90" t="s">
        <v>7567</v>
      </c>
      <c r="BC8246" s="90" t="s">
        <v>12087</v>
      </c>
      <c r="BD8246" s="423" t="s">
        <v>1301</v>
      </c>
    </row>
    <row r="8247" spans="53:56" ht="15" x14ac:dyDescent="0.25">
      <c r="BA8247" s="90" t="s">
        <v>12144</v>
      </c>
      <c r="BB8247" s="90" t="s">
        <v>7567</v>
      </c>
      <c r="BC8247" s="90" t="s">
        <v>12087</v>
      </c>
      <c r="BD8247" s="423" t="s">
        <v>1301</v>
      </c>
    </row>
    <row r="8248" spans="53:56" ht="15" x14ac:dyDescent="0.25">
      <c r="BA8248" s="90" t="s">
        <v>12145</v>
      </c>
      <c r="BB8248" s="90" t="s">
        <v>7567</v>
      </c>
      <c r="BC8248" s="90" t="s">
        <v>12087</v>
      </c>
      <c r="BD8248" s="423" t="s">
        <v>1301</v>
      </c>
    </row>
    <row r="8249" spans="53:56" ht="15" x14ac:dyDescent="0.25">
      <c r="BA8249" s="91" t="s">
        <v>12146</v>
      </c>
      <c r="BB8249" s="91" t="s">
        <v>7567</v>
      </c>
      <c r="BC8249" s="91" t="s">
        <v>12087</v>
      </c>
      <c r="BD8249" s="423" t="s">
        <v>1301</v>
      </c>
    </row>
    <row r="8250" spans="53:56" ht="15" x14ac:dyDescent="0.25">
      <c r="BA8250" s="90" t="s">
        <v>12147</v>
      </c>
      <c r="BB8250" s="90" t="s">
        <v>7567</v>
      </c>
      <c r="BC8250" s="90" t="s">
        <v>12070</v>
      </c>
      <c r="BD8250" s="423" t="s">
        <v>1301</v>
      </c>
    </row>
    <row r="8251" spans="53:56" ht="15" x14ac:dyDescent="0.25">
      <c r="BA8251" s="91" t="s">
        <v>12148</v>
      </c>
      <c r="BB8251" s="91" t="s">
        <v>7567</v>
      </c>
      <c r="BC8251" s="91" t="s">
        <v>12093</v>
      </c>
      <c r="BD8251" s="423" t="s">
        <v>1301</v>
      </c>
    </row>
    <row r="8252" spans="53:56" ht="15" x14ac:dyDescent="0.25">
      <c r="BA8252" s="91" t="s">
        <v>12149</v>
      </c>
      <c r="BB8252" s="91" t="s">
        <v>7567</v>
      </c>
      <c r="BC8252" s="91" t="s">
        <v>12093</v>
      </c>
      <c r="BD8252" s="423" t="s">
        <v>1301</v>
      </c>
    </row>
    <row r="8253" spans="53:56" ht="15" x14ac:dyDescent="0.25">
      <c r="BA8253" s="91" t="s">
        <v>12150</v>
      </c>
      <c r="BB8253" s="91" t="s">
        <v>7567</v>
      </c>
      <c r="BC8253" s="91" t="s">
        <v>12093</v>
      </c>
      <c r="BD8253" s="423" t="s">
        <v>1301</v>
      </c>
    </row>
    <row r="8254" spans="53:56" ht="15" x14ac:dyDescent="0.25">
      <c r="BA8254" s="90" t="s">
        <v>12151</v>
      </c>
      <c r="BB8254" s="90" t="s">
        <v>7567</v>
      </c>
      <c r="BC8254" s="90" t="s">
        <v>12093</v>
      </c>
      <c r="BD8254" s="423" t="s">
        <v>1301</v>
      </c>
    </row>
    <row r="8255" spans="53:56" ht="15" x14ac:dyDescent="0.25">
      <c r="BA8255" s="91" t="s">
        <v>12152</v>
      </c>
      <c r="BB8255" s="91" t="s">
        <v>7567</v>
      </c>
      <c r="BC8255" s="91" t="s">
        <v>12093</v>
      </c>
      <c r="BD8255" s="423" t="s">
        <v>1301</v>
      </c>
    </row>
    <row r="8256" spans="53:56" ht="15" x14ac:dyDescent="0.25">
      <c r="BA8256" s="90" t="s">
        <v>12153</v>
      </c>
      <c r="BB8256" s="90" t="s">
        <v>7567</v>
      </c>
      <c r="BC8256" s="90" t="s">
        <v>12093</v>
      </c>
      <c r="BD8256" s="423" t="s">
        <v>1301</v>
      </c>
    </row>
    <row r="8257" spans="53:56" ht="15" x14ac:dyDescent="0.25">
      <c r="BA8257" s="91" t="s">
        <v>12154</v>
      </c>
      <c r="BB8257" s="91" t="s">
        <v>7567</v>
      </c>
      <c r="BC8257" s="91" t="s">
        <v>12093</v>
      </c>
      <c r="BD8257" s="423" t="s">
        <v>1301</v>
      </c>
    </row>
    <row r="8258" spans="53:56" ht="15" x14ac:dyDescent="0.25">
      <c r="BA8258" s="91" t="s">
        <v>12155</v>
      </c>
      <c r="BB8258" s="91" t="s">
        <v>7567</v>
      </c>
      <c r="BC8258" s="91" t="s">
        <v>12070</v>
      </c>
      <c r="BD8258" s="423" t="s">
        <v>1301</v>
      </c>
    </row>
    <row r="8259" spans="53:56" ht="15" x14ac:dyDescent="0.25">
      <c r="BA8259" s="90" t="s">
        <v>12156</v>
      </c>
      <c r="BB8259" s="90" t="s">
        <v>7567</v>
      </c>
      <c r="BC8259" s="90" t="s">
        <v>12087</v>
      </c>
      <c r="BD8259" s="423" t="s">
        <v>1301</v>
      </c>
    </row>
    <row r="8260" spans="53:56" ht="15" x14ac:dyDescent="0.25">
      <c r="BA8260" s="91" t="s">
        <v>12157</v>
      </c>
      <c r="BB8260" s="91" t="s">
        <v>7567</v>
      </c>
      <c r="BC8260" s="91" t="s">
        <v>12070</v>
      </c>
      <c r="BD8260" s="423" t="s">
        <v>1301</v>
      </c>
    </row>
    <row r="8261" spans="53:56" ht="15" x14ac:dyDescent="0.25">
      <c r="BA8261" s="90" t="s">
        <v>12158</v>
      </c>
      <c r="BB8261" s="90" t="s">
        <v>1798</v>
      </c>
      <c r="BC8261" s="90" t="s">
        <v>11988</v>
      </c>
      <c r="BD8261" s="423" t="s">
        <v>1301</v>
      </c>
    </row>
    <row r="8262" spans="53:56" ht="15" x14ac:dyDescent="0.25">
      <c r="BA8262" s="90" t="s">
        <v>12159</v>
      </c>
      <c r="BB8262" s="90" t="s">
        <v>1798</v>
      </c>
      <c r="BC8262" s="90" t="s">
        <v>11988</v>
      </c>
      <c r="BD8262" s="423" t="s">
        <v>1301</v>
      </c>
    </row>
    <row r="8263" spans="53:56" ht="15" x14ac:dyDescent="0.25">
      <c r="BA8263" s="91" t="s">
        <v>12160</v>
      </c>
      <c r="BB8263" s="91" t="s">
        <v>1798</v>
      </c>
      <c r="BC8263" s="91" t="s">
        <v>11988</v>
      </c>
      <c r="BD8263" s="423" t="s">
        <v>1301</v>
      </c>
    </row>
    <row r="8264" spans="53:56" ht="15" x14ac:dyDescent="0.25">
      <c r="BA8264" s="90" t="s">
        <v>12161</v>
      </c>
      <c r="BB8264" s="90" t="s">
        <v>1798</v>
      </c>
      <c r="BC8264" s="90" t="s">
        <v>11988</v>
      </c>
      <c r="BD8264" s="423" t="s">
        <v>1301</v>
      </c>
    </row>
    <row r="8265" spans="53:56" ht="15" x14ac:dyDescent="0.25">
      <c r="BA8265" s="90" t="s">
        <v>12162</v>
      </c>
      <c r="BB8265" s="90" t="s">
        <v>1798</v>
      </c>
      <c r="BC8265" s="90" t="s">
        <v>11988</v>
      </c>
      <c r="BD8265" s="423" t="s">
        <v>1301</v>
      </c>
    </row>
    <row r="8266" spans="53:56" ht="15" x14ac:dyDescent="0.25">
      <c r="BA8266" s="90" t="s">
        <v>12163</v>
      </c>
      <c r="BB8266" s="90" t="s">
        <v>1798</v>
      </c>
      <c r="BC8266" s="90" t="s">
        <v>11988</v>
      </c>
      <c r="BD8266" s="423" t="s">
        <v>1301</v>
      </c>
    </row>
    <row r="8267" spans="53:56" ht="15" x14ac:dyDescent="0.25">
      <c r="BA8267" s="91" t="s">
        <v>12164</v>
      </c>
      <c r="BB8267" s="91" t="s">
        <v>1798</v>
      </c>
      <c r="BC8267" s="91" t="s">
        <v>11988</v>
      </c>
      <c r="BD8267" s="423" t="s">
        <v>1301</v>
      </c>
    </row>
    <row r="8268" spans="53:56" ht="15" x14ac:dyDescent="0.25">
      <c r="BA8268" s="90" t="s">
        <v>12165</v>
      </c>
      <c r="BB8268" s="90" t="s">
        <v>1798</v>
      </c>
      <c r="BC8268" s="90" t="s">
        <v>11988</v>
      </c>
      <c r="BD8268" s="423" t="s">
        <v>1301</v>
      </c>
    </row>
    <row r="8269" spans="53:56" ht="15" x14ac:dyDescent="0.25">
      <c r="BA8269" s="91" t="s">
        <v>12166</v>
      </c>
      <c r="BB8269" s="91" t="s">
        <v>1798</v>
      </c>
      <c r="BC8269" s="91" t="s">
        <v>11988</v>
      </c>
      <c r="BD8269" s="423" t="s">
        <v>1301</v>
      </c>
    </row>
    <row r="8270" spans="53:56" ht="15" x14ac:dyDescent="0.25">
      <c r="BA8270" s="91" t="s">
        <v>12167</v>
      </c>
      <c r="BB8270" s="91" t="s">
        <v>1798</v>
      </c>
      <c r="BC8270" s="91" t="s">
        <v>11988</v>
      </c>
      <c r="BD8270" s="423" t="s">
        <v>1301</v>
      </c>
    </row>
    <row r="8271" spans="53:56" ht="15" x14ac:dyDescent="0.25">
      <c r="BA8271" s="90" t="s">
        <v>12168</v>
      </c>
      <c r="BB8271" s="90" t="s">
        <v>1798</v>
      </c>
      <c r="BC8271" s="90" t="s">
        <v>11988</v>
      </c>
      <c r="BD8271" s="423" t="s">
        <v>1301</v>
      </c>
    </row>
    <row r="8272" spans="53:56" ht="15" x14ac:dyDescent="0.25">
      <c r="BA8272" s="91" t="s">
        <v>12169</v>
      </c>
      <c r="BB8272" s="91" t="s">
        <v>1798</v>
      </c>
      <c r="BC8272" s="91" t="s">
        <v>11988</v>
      </c>
      <c r="BD8272" s="423" t="s">
        <v>1301</v>
      </c>
    </row>
    <row r="8273" spans="53:56" ht="15" x14ac:dyDescent="0.25">
      <c r="BA8273" s="90" t="s">
        <v>12170</v>
      </c>
      <c r="BB8273" s="90" t="s">
        <v>1798</v>
      </c>
      <c r="BC8273" s="90" t="s">
        <v>11988</v>
      </c>
      <c r="BD8273" s="423" t="s">
        <v>1301</v>
      </c>
    </row>
    <row r="8274" spans="53:56" ht="15" x14ac:dyDescent="0.25">
      <c r="BA8274" s="90" t="s">
        <v>12171</v>
      </c>
      <c r="BB8274" s="90" t="s">
        <v>1798</v>
      </c>
      <c r="BC8274" s="90" t="s">
        <v>11988</v>
      </c>
      <c r="BD8274" s="423" t="s">
        <v>1301</v>
      </c>
    </row>
    <row r="8275" spans="53:56" ht="15" x14ac:dyDescent="0.25">
      <c r="BA8275" s="90" t="s">
        <v>12172</v>
      </c>
      <c r="BB8275" s="90" t="s">
        <v>1798</v>
      </c>
      <c r="BC8275" s="90" t="s">
        <v>11988</v>
      </c>
      <c r="BD8275" s="423" t="s">
        <v>1301</v>
      </c>
    </row>
    <row r="8276" spans="53:56" ht="15" x14ac:dyDescent="0.25">
      <c r="BA8276" s="91" t="s">
        <v>12173</v>
      </c>
      <c r="BB8276" s="91" t="s">
        <v>1798</v>
      </c>
      <c r="BC8276" s="91" t="s">
        <v>11988</v>
      </c>
      <c r="BD8276" s="423" t="s">
        <v>1301</v>
      </c>
    </row>
    <row r="8277" spans="53:56" ht="15" x14ac:dyDescent="0.25">
      <c r="BA8277" s="90" t="s">
        <v>12174</v>
      </c>
      <c r="BB8277" s="90" t="s">
        <v>1798</v>
      </c>
      <c r="BC8277" s="90" t="s">
        <v>11988</v>
      </c>
      <c r="BD8277" s="423" t="s">
        <v>1301</v>
      </c>
    </row>
    <row r="8278" spans="53:56" ht="15" x14ac:dyDescent="0.25">
      <c r="BA8278" s="91" t="s">
        <v>12175</v>
      </c>
      <c r="BB8278" s="91" t="s">
        <v>1798</v>
      </c>
      <c r="BC8278" s="91" t="s">
        <v>11988</v>
      </c>
      <c r="BD8278" s="423" t="s">
        <v>1301</v>
      </c>
    </row>
    <row r="8279" spans="53:56" ht="15" x14ac:dyDescent="0.25">
      <c r="BA8279" s="90" t="s">
        <v>12176</v>
      </c>
      <c r="BB8279" s="90" t="s">
        <v>1798</v>
      </c>
      <c r="BC8279" s="90" t="s">
        <v>11988</v>
      </c>
      <c r="BD8279" s="423" t="s">
        <v>1301</v>
      </c>
    </row>
    <row r="8280" spans="53:56" ht="15" x14ac:dyDescent="0.25">
      <c r="BA8280" s="91" t="s">
        <v>12177</v>
      </c>
      <c r="BB8280" s="91" t="s">
        <v>1798</v>
      </c>
      <c r="BC8280" s="91" t="s">
        <v>11988</v>
      </c>
      <c r="BD8280" s="423" t="s">
        <v>1301</v>
      </c>
    </row>
    <row r="8281" spans="53:56" ht="15" x14ac:dyDescent="0.25">
      <c r="BA8281" s="90" t="s">
        <v>12178</v>
      </c>
      <c r="BB8281" s="90" t="s">
        <v>1798</v>
      </c>
      <c r="BC8281" s="90" t="s">
        <v>11988</v>
      </c>
      <c r="BD8281" s="423" t="s">
        <v>1301</v>
      </c>
    </row>
    <row r="8282" spans="53:56" ht="15" x14ac:dyDescent="0.25">
      <c r="BA8282" s="91" t="s">
        <v>12179</v>
      </c>
      <c r="BB8282" s="91" t="s">
        <v>1798</v>
      </c>
      <c r="BC8282" s="91" t="s">
        <v>11988</v>
      </c>
      <c r="BD8282" s="423" t="s">
        <v>1301</v>
      </c>
    </row>
    <row r="8283" spans="53:56" ht="15" x14ac:dyDescent="0.25">
      <c r="BA8283" s="90" t="s">
        <v>12180</v>
      </c>
      <c r="BB8283" s="90" t="s">
        <v>1798</v>
      </c>
      <c r="BC8283" s="90" t="s">
        <v>11988</v>
      </c>
      <c r="BD8283" s="423" t="s">
        <v>1301</v>
      </c>
    </row>
    <row r="8284" spans="53:56" ht="15" x14ac:dyDescent="0.25">
      <c r="BA8284" s="91" t="s">
        <v>12181</v>
      </c>
      <c r="BB8284" s="91" t="s">
        <v>1798</v>
      </c>
      <c r="BC8284" s="91" t="s">
        <v>11988</v>
      </c>
      <c r="BD8284" s="423" t="s">
        <v>1301</v>
      </c>
    </row>
    <row r="8285" spans="53:56" ht="15" x14ac:dyDescent="0.25">
      <c r="BA8285" s="91" t="s">
        <v>12182</v>
      </c>
      <c r="BB8285" s="91" t="s">
        <v>1798</v>
      </c>
      <c r="BC8285" s="91" t="s">
        <v>11988</v>
      </c>
      <c r="BD8285" s="423" t="s">
        <v>1301</v>
      </c>
    </row>
    <row r="8286" spans="53:56" ht="15" x14ac:dyDescent="0.25">
      <c r="BA8286" s="90" t="s">
        <v>12183</v>
      </c>
      <c r="BB8286" s="90" t="s">
        <v>1798</v>
      </c>
      <c r="BC8286" s="90" t="s">
        <v>11988</v>
      </c>
      <c r="BD8286" s="423" t="s">
        <v>1301</v>
      </c>
    </row>
    <row r="8287" spans="53:56" ht="15" x14ac:dyDescent="0.25">
      <c r="BA8287" s="90" t="s">
        <v>12184</v>
      </c>
      <c r="BB8287" s="90" t="s">
        <v>1798</v>
      </c>
      <c r="BC8287" s="90" t="s">
        <v>11988</v>
      </c>
      <c r="BD8287" s="423" t="s">
        <v>1301</v>
      </c>
    </row>
    <row r="8288" spans="53:56" ht="15" x14ac:dyDescent="0.25">
      <c r="BA8288" s="91" t="s">
        <v>12185</v>
      </c>
      <c r="BB8288" s="91" t="s">
        <v>1798</v>
      </c>
      <c r="BC8288" s="91" t="s">
        <v>11988</v>
      </c>
      <c r="BD8288" s="423" t="s">
        <v>1301</v>
      </c>
    </row>
    <row r="8289" spans="53:56" ht="15" x14ac:dyDescent="0.25">
      <c r="BA8289" s="90" t="s">
        <v>12186</v>
      </c>
      <c r="BB8289" s="90" t="s">
        <v>1798</v>
      </c>
      <c r="BC8289" s="90" t="s">
        <v>11988</v>
      </c>
      <c r="BD8289" s="423" t="s">
        <v>1301</v>
      </c>
    </row>
    <row r="8290" spans="53:56" ht="15" x14ac:dyDescent="0.25">
      <c r="BA8290" s="91" t="s">
        <v>12187</v>
      </c>
      <c r="BB8290" s="91" t="s">
        <v>1798</v>
      </c>
      <c r="BC8290" s="91" t="s">
        <v>11988</v>
      </c>
      <c r="BD8290" s="423" t="s">
        <v>1301</v>
      </c>
    </row>
    <row r="8291" spans="53:56" ht="15" x14ac:dyDescent="0.25">
      <c r="BA8291" s="91" t="s">
        <v>12188</v>
      </c>
      <c r="BB8291" s="91" t="s">
        <v>1798</v>
      </c>
      <c r="BC8291" s="91" t="s">
        <v>11988</v>
      </c>
      <c r="BD8291" s="423" t="s">
        <v>1301</v>
      </c>
    </row>
    <row r="8292" spans="53:56" ht="15" x14ac:dyDescent="0.25">
      <c r="BA8292" s="90" t="s">
        <v>12189</v>
      </c>
      <c r="BB8292" s="90" t="s">
        <v>1798</v>
      </c>
      <c r="BC8292" s="90" t="s">
        <v>11988</v>
      </c>
      <c r="BD8292" s="423" t="s">
        <v>1301</v>
      </c>
    </row>
    <row r="8293" spans="53:56" ht="15" x14ac:dyDescent="0.25">
      <c r="BA8293" s="90" t="s">
        <v>12190</v>
      </c>
      <c r="BB8293" s="90" t="s">
        <v>1798</v>
      </c>
      <c r="BC8293" s="90" t="s">
        <v>11988</v>
      </c>
      <c r="BD8293" s="423" t="s">
        <v>1301</v>
      </c>
    </row>
    <row r="8294" spans="53:56" ht="15" x14ac:dyDescent="0.25">
      <c r="BA8294" s="91" t="s">
        <v>12191</v>
      </c>
      <c r="BB8294" s="91" t="s">
        <v>1798</v>
      </c>
      <c r="BC8294" s="91" t="s">
        <v>11988</v>
      </c>
      <c r="BD8294" s="423" t="s">
        <v>1301</v>
      </c>
    </row>
    <row r="8295" spans="53:56" ht="15" x14ac:dyDescent="0.25">
      <c r="BA8295" s="90" t="s">
        <v>12192</v>
      </c>
      <c r="BB8295" s="90" t="s">
        <v>1798</v>
      </c>
      <c r="BC8295" s="90" t="s">
        <v>11988</v>
      </c>
      <c r="BD8295" s="423" t="s">
        <v>1301</v>
      </c>
    </row>
    <row r="8296" spans="53:56" ht="15" x14ac:dyDescent="0.25">
      <c r="BA8296" s="90" t="s">
        <v>12193</v>
      </c>
      <c r="BB8296" s="90" t="s">
        <v>1798</v>
      </c>
      <c r="BC8296" s="90" t="s">
        <v>11988</v>
      </c>
      <c r="BD8296" s="423" t="s">
        <v>1301</v>
      </c>
    </row>
    <row r="8297" spans="53:56" ht="15" x14ac:dyDescent="0.25">
      <c r="BA8297" s="91" t="s">
        <v>12194</v>
      </c>
      <c r="BB8297" s="91" t="s">
        <v>1798</v>
      </c>
      <c r="BC8297" s="91" t="s">
        <v>11988</v>
      </c>
      <c r="BD8297" s="423" t="s">
        <v>1301</v>
      </c>
    </row>
    <row r="8298" spans="53:56" ht="15" x14ac:dyDescent="0.25">
      <c r="BA8298" s="90" t="s">
        <v>12195</v>
      </c>
      <c r="BB8298" s="90" t="s">
        <v>1798</v>
      </c>
      <c r="BC8298" s="90" t="s">
        <v>11988</v>
      </c>
      <c r="BD8298" s="423" t="s">
        <v>1301</v>
      </c>
    </row>
    <row r="8299" spans="53:56" ht="15" x14ac:dyDescent="0.25">
      <c r="BA8299" s="91" t="s">
        <v>12196</v>
      </c>
      <c r="BB8299" s="91" t="s">
        <v>1798</v>
      </c>
      <c r="BC8299" s="91" t="s">
        <v>11988</v>
      </c>
      <c r="BD8299" s="423" t="s">
        <v>1301</v>
      </c>
    </row>
    <row r="8300" spans="53:56" ht="15" x14ac:dyDescent="0.25">
      <c r="BA8300" s="90" t="s">
        <v>12197</v>
      </c>
      <c r="BB8300" s="90" t="s">
        <v>1798</v>
      </c>
      <c r="BC8300" s="90" t="s">
        <v>11988</v>
      </c>
      <c r="BD8300" s="423" t="s">
        <v>1301</v>
      </c>
    </row>
    <row r="8301" spans="53:56" ht="15" x14ac:dyDescent="0.25">
      <c r="BA8301" s="91" t="s">
        <v>12198</v>
      </c>
      <c r="BB8301" s="91" t="s">
        <v>1798</v>
      </c>
      <c r="BC8301" s="91" t="s">
        <v>11988</v>
      </c>
      <c r="BD8301" s="423" t="s">
        <v>1301</v>
      </c>
    </row>
    <row r="8302" spans="53:56" ht="15" x14ac:dyDescent="0.25">
      <c r="BA8302" s="90" t="s">
        <v>12199</v>
      </c>
      <c r="BB8302" s="90" t="s">
        <v>1798</v>
      </c>
      <c r="BC8302" s="90" t="s">
        <v>11988</v>
      </c>
      <c r="BD8302" s="423" t="s">
        <v>1301</v>
      </c>
    </row>
    <row r="8303" spans="53:56" ht="15" x14ac:dyDescent="0.25">
      <c r="BA8303" s="91" t="s">
        <v>12200</v>
      </c>
      <c r="BB8303" s="91" t="s">
        <v>1798</v>
      </c>
      <c r="BC8303" s="91" t="s">
        <v>11988</v>
      </c>
      <c r="BD8303" s="423" t="s">
        <v>1301</v>
      </c>
    </row>
    <row r="8304" spans="53:56" ht="15" x14ac:dyDescent="0.25">
      <c r="BA8304" s="90" t="s">
        <v>12201</v>
      </c>
      <c r="BB8304" s="90" t="s">
        <v>1798</v>
      </c>
      <c r="BC8304" s="90" t="s">
        <v>11988</v>
      </c>
      <c r="BD8304" s="423" t="s">
        <v>1301</v>
      </c>
    </row>
    <row r="8305" spans="53:56" ht="15" x14ac:dyDescent="0.25">
      <c r="BA8305" s="91" t="s">
        <v>12202</v>
      </c>
      <c r="BB8305" s="91" t="s">
        <v>1798</v>
      </c>
      <c r="BC8305" s="91" t="s">
        <v>11988</v>
      </c>
      <c r="BD8305" s="423" t="s">
        <v>1301</v>
      </c>
    </row>
    <row r="8306" spans="53:56" ht="15" x14ac:dyDescent="0.25">
      <c r="BA8306" s="91" t="s">
        <v>12203</v>
      </c>
      <c r="BB8306" s="91" t="s">
        <v>1798</v>
      </c>
      <c r="BC8306" s="91" t="s">
        <v>11988</v>
      </c>
      <c r="BD8306" s="423" t="s">
        <v>1301</v>
      </c>
    </row>
    <row r="8307" spans="53:56" ht="15" x14ac:dyDescent="0.25">
      <c r="BA8307" s="90" t="s">
        <v>12204</v>
      </c>
      <c r="BB8307" s="90" t="s">
        <v>1798</v>
      </c>
      <c r="BC8307" s="90" t="s">
        <v>11988</v>
      </c>
      <c r="BD8307" s="423" t="s">
        <v>1301</v>
      </c>
    </row>
    <row r="8308" spans="53:56" ht="15" x14ac:dyDescent="0.25">
      <c r="BA8308" s="91" t="s">
        <v>12205</v>
      </c>
      <c r="BB8308" s="91" t="s">
        <v>1798</v>
      </c>
      <c r="BC8308" s="91" t="s">
        <v>11988</v>
      </c>
      <c r="BD8308" s="423" t="s">
        <v>1301</v>
      </c>
    </row>
    <row r="8309" spans="53:56" ht="15" x14ac:dyDescent="0.25">
      <c r="BA8309" s="90" t="s">
        <v>12206</v>
      </c>
      <c r="BB8309" s="90" t="s">
        <v>1798</v>
      </c>
      <c r="BC8309" s="90" t="s">
        <v>11988</v>
      </c>
      <c r="BD8309" s="423" t="s">
        <v>1301</v>
      </c>
    </row>
    <row r="8310" spans="53:56" ht="15" x14ac:dyDescent="0.25">
      <c r="BA8310" s="91" t="s">
        <v>12207</v>
      </c>
      <c r="BB8310" s="91" t="s">
        <v>1798</v>
      </c>
      <c r="BC8310" s="91" t="s">
        <v>11988</v>
      </c>
      <c r="BD8310" s="423" t="s">
        <v>1301</v>
      </c>
    </row>
    <row r="8311" spans="53:56" ht="15" x14ac:dyDescent="0.25">
      <c r="BA8311" s="90" t="s">
        <v>12208</v>
      </c>
      <c r="BB8311" s="90" t="s">
        <v>1798</v>
      </c>
      <c r="BC8311" s="90" t="s">
        <v>11988</v>
      </c>
      <c r="BD8311" s="423" t="s">
        <v>1301</v>
      </c>
    </row>
    <row r="8312" spans="53:56" ht="15" x14ac:dyDescent="0.25">
      <c r="BA8312" s="91" t="s">
        <v>12209</v>
      </c>
      <c r="BB8312" s="91" t="s">
        <v>1798</v>
      </c>
      <c r="BC8312" s="91" t="s">
        <v>11988</v>
      </c>
      <c r="BD8312" s="423" t="s">
        <v>1301</v>
      </c>
    </row>
    <row r="8313" spans="53:56" ht="15" x14ac:dyDescent="0.25">
      <c r="BA8313" s="90" t="s">
        <v>12210</v>
      </c>
      <c r="BB8313" s="90" t="s">
        <v>1798</v>
      </c>
      <c r="BC8313" s="90" t="s">
        <v>11988</v>
      </c>
      <c r="BD8313" s="423" t="s">
        <v>1301</v>
      </c>
    </row>
    <row r="8314" spans="53:56" ht="15" x14ac:dyDescent="0.25">
      <c r="BA8314" s="91" t="s">
        <v>12211</v>
      </c>
      <c r="BB8314" s="91" t="s">
        <v>1798</v>
      </c>
      <c r="BC8314" s="91" t="s">
        <v>11988</v>
      </c>
      <c r="BD8314" s="423" t="s">
        <v>1301</v>
      </c>
    </row>
    <row r="8315" spans="53:56" ht="15" x14ac:dyDescent="0.25">
      <c r="BA8315" s="90" t="s">
        <v>12212</v>
      </c>
      <c r="BB8315" s="90" t="s">
        <v>1798</v>
      </c>
      <c r="BC8315" s="90" t="s">
        <v>11988</v>
      </c>
      <c r="BD8315" s="423" t="s">
        <v>1301</v>
      </c>
    </row>
    <row r="8316" spans="53:56" ht="15" x14ac:dyDescent="0.25">
      <c r="BA8316" s="91" t="s">
        <v>12213</v>
      </c>
      <c r="BB8316" s="91" t="s">
        <v>1798</v>
      </c>
      <c r="BC8316" s="91" t="s">
        <v>11988</v>
      </c>
      <c r="BD8316" s="423" t="s">
        <v>1301</v>
      </c>
    </row>
    <row r="8317" spans="53:56" ht="15" x14ac:dyDescent="0.25">
      <c r="BA8317" s="90" t="s">
        <v>12214</v>
      </c>
      <c r="BB8317" s="90" t="s">
        <v>1798</v>
      </c>
      <c r="BC8317" s="90" t="s">
        <v>11988</v>
      </c>
      <c r="BD8317" s="423" t="s">
        <v>1301</v>
      </c>
    </row>
    <row r="8318" spans="53:56" ht="15" x14ac:dyDescent="0.25">
      <c r="BA8318" s="90" t="s">
        <v>12215</v>
      </c>
      <c r="BB8318" s="90" t="s">
        <v>1798</v>
      </c>
      <c r="BC8318" s="90" t="s">
        <v>11988</v>
      </c>
      <c r="BD8318" s="423" t="s">
        <v>1301</v>
      </c>
    </row>
    <row r="8319" spans="53:56" ht="15" x14ac:dyDescent="0.25">
      <c r="BA8319" s="91" t="s">
        <v>12216</v>
      </c>
      <c r="BB8319" s="91" t="s">
        <v>1798</v>
      </c>
      <c r="BC8319" s="91" t="s">
        <v>11988</v>
      </c>
      <c r="BD8319" s="423" t="s">
        <v>1301</v>
      </c>
    </row>
    <row r="8320" spans="53:56" ht="15" x14ac:dyDescent="0.25">
      <c r="BA8320" s="90" t="s">
        <v>12217</v>
      </c>
      <c r="BB8320" s="90" t="s">
        <v>1798</v>
      </c>
      <c r="BC8320" s="90" t="s">
        <v>11988</v>
      </c>
      <c r="BD8320" s="423" t="s">
        <v>1301</v>
      </c>
    </row>
    <row r="8321" spans="53:56" ht="15" x14ac:dyDescent="0.25">
      <c r="BA8321" s="91" t="s">
        <v>12218</v>
      </c>
      <c r="BB8321" s="91" t="s">
        <v>1798</v>
      </c>
      <c r="BC8321" s="91" t="s">
        <v>11988</v>
      </c>
      <c r="BD8321" s="423" t="s">
        <v>1301</v>
      </c>
    </row>
    <row r="8322" spans="53:56" ht="15" x14ac:dyDescent="0.25">
      <c r="BA8322" s="90" t="s">
        <v>12219</v>
      </c>
      <c r="BB8322" s="90" t="s">
        <v>1798</v>
      </c>
      <c r="BC8322" s="90" t="s">
        <v>11988</v>
      </c>
      <c r="BD8322" s="423" t="s">
        <v>1301</v>
      </c>
    </row>
    <row r="8323" spans="53:56" ht="15" x14ac:dyDescent="0.25">
      <c r="BA8323" s="91" t="s">
        <v>12220</v>
      </c>
      <c r="BB8323" s="91" t="s">
        <v>1798</v>
      </c>
      <c r="BC8323" s="91" t="s">
        <v>11988</v>
      </c>
      <c r="BD8323" s="423" t="s">
        <v>1301</v>
      </c>
    </row>
    <row r="8324" spans="53:56" ht="15" x14ac:dyDescent="0.25">
      <c r="BA8324" s="90" t="s">
        <v>12221</v>
      </c>
      <c r="BB8324" s="90" t="s">
        <v>1798</v>
      </c>
      <c r="BC8324" s="90" t="s">
        <v>7866</v>
      </c>
      <c r="BD8324" s="423" t="s">
        <v>1301</v>
      </c>
    </row>
    <row r="8325" spans="53:56" ht="15" x14ac:dyDescent="0.25">
      <c r="BA8325" s="91" t="s">
        <v>12222</v>
      </c>
      <c r="BB8325" s="91" t="s">
        <v>1798</v>
      </c>
      <c r="BC8325" s="91" t="s">
        <v>11988</v>
      </c>
      <c r="BD8325" s="423" t="s">
        <v>1301</v>
      </c>
    </row>
    <row r="8326" spans="53:56" ht="15" x14ac:dyDescent="0.25">
      <c r="BA8326" s="91" t="s">
        <v>12223</v>
      </c>
      <c r="BB8326" s="91" t="s">
        <v>1798</v>
      </c>
      <c r="BC8326" s="91" t="s">
        <v>11988</v>
      </c>
      <c r="BD8326" s="423" t="s">
        <v>1301</v>
      </c>
    </row>
    <row r="8327" spans="53:56" ht="15" x14ac:dyDescent="0.25">
      <c r="BA8327" s="90" t="s">
        <v>12224</v>
      </c>
      <c r="BB8327" s="90" t="s">
        <v>1798</v>
      </c>
      <c r="BC8327" s="90" t="s">
        <v>11988</v>
      </c>
      <c r="BD8327" s="423" t="s">
        <v>1301</v>
      </c>
    </row>
    <row r="8328" spans="53:56" ht="15" x14ac:dyDescent="0.25">
      <c r="BA8328" s="91" t="s">
        <v>12225</v>
      </c>
      <c r="BB8328" s="91" t="s">
        <v>1798</v>
      </c>
      <c r="BC8328" s="91" t="s">
        <v>11988</v>
      </c>
      <c r="BD8328" s="423" t="s">
        <v>1301</v>
      </c>
    </row>
    <row r="8329" spans="53:56" ht="15" x14ac:dyDescent="0.25">
      <c r="BA8329" s="90" t="s">
        <v>12226</v>
      </c>
      <c r="BB8329" s="90" t="s">
        <v>1798</v>
      </c>
      <c r="BC8329" s="90" t="s">
        <v>11988</v>
      </c>
      <c r="BD8329" s="423" t="s">
        <v>1301</v>
      </c>
    </row>
    <row r="8330" spans="53:56" ht="15" x14ac:dyDescent="0.25">
      <c r="BA8330" s="91" t="s">
        <v>12227</v>
      </c>
      <c r="BB8330" s="91" t="s">
        <v>1798</v>
      </c>
      <c r="BC8330" s="91" t="s">
        <v>12228</v>
      </c>
      <c r="BD8330" s="423" t="s">
        <v>1301</v>
      </c>
    </row>
    <row r="8331" spans="53:56" ht="15" x14ac:dyDescent="0.25">
      <c r="BA8331" s="90" t="s">
        <v>12229</v>
      </c>
      <c r="BB8331" s="90" t="s">
        <v>1798</v>
      </c>
      <c r="BC8331" s="90" t="s">
        <v>11988</v>
      </c>
      <c r="BD8331" s="423" t="s">
        <v>1301</v>
      </c>
    </row>
    <row r="8332" spans="53:56" ht="15" x14ac:dyDescent="0.25">
      <c r="BA8332" s="90" t="s">
        <v>12230</v>
      </c>
      <c r="BB8332" s="90" t="s">
        <v>1798</v>
      </c>
      <c r="BC8332" s="90" t="s">
        <v>11988</v>
      </c>
      <c r="BD8332" s="423" t="s">
        <v>1301</v>
      </c>
    </row>
    <row r="8333" spans="53:56" ht="15" x14ac:dyDescent="0.25">
      <c r="BA8333" s="91" t="s">
        <v>12231</v>
      </c>
      <c r="BB8333" s="91" t="s">
        <v>1798</v>
      </c>
      <c r="BC8333" s="91" t="s">
        <v>11988</v>
      </c>
      <c r="BD8333" s="423" t="s">
        <v>1301</v>
      </c>
    </row>
    <row r="8334" spans="53:56" ht="15" x14ac:dyDescent="0.25">
      <c r="BA8334" s="90" t="s">
        <v>12232</v>
      </c>
      <c r="BB8334" s="90" t="s">
        <v>1798</v>
      </c>
      <c r="BC8334" s="90" t="s">
        <v>11988</v>
      </c>
      <c r="BD8334" s="423" t="s">
        <v>1301</v>
      </c>
    </row>
    <row r="8335" spans="53:56" ht="15" x14ac:dyDescent="0.25">
      <c r="BA8335" s="91" t="s">
        <v>12233</v>
      </c>
      <c r="BB8335" s="91" t="s">
        <v>1798</v>
      </c>
      <c r="BC8335" s="91" t="s">
        <v>11988</v>
      </c>
      <c r="BD8335" s="423" t="s">
        <v>1301</v>
      </c>
    </row>
    <row r="8336" spans="53:56" ht="15" x14ac:dyDescent="0.25">
      <c r="BA8336" s="91" t="s">
        <v>12234</v>
      </c>
      <c r="BB8336" s="91" t="s">
        <v>1798</v>
      </c>
      <c r="BC8336" s="91" t="s">
        <v>11988</v>
      </c>
      <c r="BD8336" s="423" t="s">
        <v>1301</v>
      </c>
    </row>
    <row r="8337" spans="53:56" ht="15" x14ac:dyDescent="0.25">
      <c r="BA8337" s="90" t="s">
        <v>12235</v>
      </c>
      <c r="BB8337" s="90" t="s">
        <v>1798</v>
      </c>
      <c r="BC8337" s="90" t="s">
        <v>11988</v>
      </c>
      <c r="BD8337" s="423" t="s">
        <v>1301</v>
      </c>
    </row>
    <row r="8338" spans="53:56" ht="15" x14ac:dyDescent="0.25">
      <c r="BA8338" s="91" t="s">
        <v>12236</v>
      </c>
      <c r="BB8338" s="91" t="s">
        <v>1798</v>
      </c>
      <c r="BC8338" s="91" t="s">
        <v>11988</v>
      </c>
      <c r="BD8338" s="423" t="s">
        <v>1301</v>
      </c>
    </row>
    <row r="8339" spans="53:56" ht="15" x14ac:dyDescent="0.25">
      <c r="BA8339" s="90" t="s">
        <v>12237</v>
      </c>
      <c r="BB8339" s="90" t="s">
        <v>1798</v>
      </c>
      <c r="BC8339" s="90" t="s">
        <v>11988</v>
      </c>
      <c r="BD8339" s="423" t="s">
        <v>1301</v>
      </c>
    </row>
    <row r="8340" spans="53:56" ht="15" x14ac:dyDescent="0.25">
      <c r="BA8340" s="91" t="s">
        <v>12238</v>
      </c>
      <c r="BB8340" s="91" t="s">
        <v>1798</v>
      </c>
      <c r="BC8340" s="91" t="s">
        <v>11988</v>
      </c>
      <c r="BD8340" s="423" t="s">
        <v>1301</v>
      </c>
    </row>
    <row r="8341" spans="53:56" ht="15" x14ac:dyDescent="0.25">
      <c r="BA8341" s="91" t="s">
        <v>12239</v>
      </c>
      <c r="BB8341" s="91" t="s">
        <v>1798</v>
      </c>
      <c r="BC8341" s="91" t="s">
        <v>11988</v>
      </c>
      <c r="BD8341" s="423" t="s">
        <v>1301</v>
      </c>
    </row>
    <row r="8342" spans="53:56" ht="15" x14ac:dyDescent="0.25">
      <c r="BA8342" s="90" t="s">
        <v>12240</v>
      </c>
      <c r="BB8342" s="90" t="s">
        <v>1798</v>
      </c>
      <c r="BC8342" s="90" t="s">
        <v>11988</v>
      </c>
      <c r="BD8342" s="423" t="s">
        <v>1301</v>
      </c>
    </row>
    <row r="8343" spans="53:56" ht="15" x14ac:dyDescent="0.25">
      <c r="BA8343" s="90" t="s">
        <v>12241</v>
      </c>
      <c r="BB8343" s="90" t="s">
        <v>1798</v>
      </c>
      <c r="BC8343" s="90" t="s">
        <v>11988</v>
      </c>
      <c r="BD8343" s="423" t="s">
        <v>1301</v>
      </c>
    </row>
    <row r="8344" spans="53:56" ht="15" x14ac:dyDescent="0.25">
      <c r="BA8344" s="91" t="s">
        <v>12242</v>
      </c>
      <c r="BB8344" s="91" t="s">
        <v>1798</v>
      </c>
      <c r="BC8344" s="91" t="s">
        <v>11988</v>
      </c>
      <c r="BD8344" s="423" t="s">
        <v>1301</v>
      </c>
    </row>
    <row r="8345" spans="53:56" ht="15" x14ac:dyDescent="0.25">
      <c r="BA8345" s="90" t="s">
        <v>12243</v>
      </c>
      <c r="BB8345" s="90" t="s">
        <v>1798</v>
      </c>
      <c r="BC8345" s="90" t="s">
        <v>11988</v>
      </c>
      <c r="BD8345" s="423" t="s">
        <v>1301</v>
      </c>
    </row>
    <row r="8346" spans="53:56" ht="15" x14ac:dyDescent="0.25">
      <c r="BA8346" s="91" t="s">
        <v>12244</v>
      </c>
      <c r="BB8346" s="91" t="s">
        <v>1798</v>
      </c>
      <c r="BC8346" s="91" t="s">
        <v>11988</v>
      </c>
      <c r="BD8346" s="423" t="s">
        <v>1301</v>
      </c>
    </row>
    <row r="8347" spans="53:56" ht="15" x14ac:dyDescent="0.25">
      <c r="BA8347" s="90" t="s">
        <v>12245</v>
      </c>
      <c r="BB8347" s="90" t="s">
        <v>1798</v>
      </c>
      <c r="BC8347" s="90" t="s">
        <v>11988</v>
      </c>
      <c r="BD8347" s="423" t="s">
        <v>1301</v>
      </c>
    </row>
    <row r="8348" spans="53:56" ht="15" x14ac:dyDescent="0.25">
      <c r="BA8348" s="91" t="s">
        <v>12246</v>
      </c>
      <c r="BB8348" s="91" t="s">
        <v>1798</v>
      </c>
      <c r="BC8348" s="91" t="s">
        <v>11988</v>
      </c>
      <c r="BD8348" s="423" t="s">
        <v>1301</v>
      </c>
    </row>
    <row r="8349" spans="53:56" ht="15" x14ac:dyDescent="0.25">
      <c r="BA8349" s="91" t="s">
        <v>12247</v>
      </c>
      <c r="BB8349" s="91" t="s">
        <v>1798</v>
      </c>
      <c r="BC8349" s="91" t="s">
        <v>11988</v>
      </c>
      <c r="BD8349" s="423" t="s">
        <v>1301</v>
      </c>
    </row>
    <row r="8350" spans="53:56" ht="15" x14ac:dyDescent="0.25">
      <c r="BA8350" s="90" t="s">
        <v>12248</v>
      </c>
      <c r="BB8350" s="90" t="s">
        <v>1798</v>
      </c>
      <c r="BC8350" s="90" t="s">
        <v>11988</v>
      </c>
      <c r="BD8350" s="423" t="s">
        <v>1301</v>
      </c>
    </row>
    <row r="8351" spans="53:56" ht="15" x14ac:dyDescent="0.25">
      <c r="BA8351" s="91" t="s">
        <v>12249</v>
      </c>
      <c r="BB8351" s="91" t="s">
        <v>1798</v>
      </c>
      <c r="BC8351" s="91" t="s">
        <v>11988</v>
      </c>
      <c r="BD8351" s="423" t="s">
        <v>1301</v>
      </c>
    </row>
    <row r="8352" spans="53:56" ht="15" x14ac:dyDescent="0.25">
      <c r="BA8352" s="90" t="s">
        <v>12250</v>
      </c>
      <c r="BB8352" s="90" t="s">
        <v>1798</v>
      </c>
      <c r="BC8352" s="90" t="s">
        <v>11988</v>
      </c>
      <c r="BD8352" s="423" t="s">
        <v>1301</v>
      </c>
    </row>
    <row r="8353" spans="53:56" ht="15" x14ac:dyDescent="0.25">
      <c r="BA8353" s="91" t="s">
        <v>12251</v>
      </c>
      <c r="BB8353" s="91" t="s">
        <v>1798</v>
      </c>
      <c r="BC8353" s="91" t="s">
        <v>11988</v>
      </c>
      <c r="BD8353" s="423" t="s">
        <v>1301</v>
      </c>
    </row>
    <row r="8354" spans="53:56" ht="15" x14ac:dyDescent="0.25">
      <c r="BA8354" s="90" t="s">
        <v>12252</v>
      </c>
      <c r="BB8354" s="90" t="s">
        <v>1798</v>
      </c>
      <c r="BC8354" s="90" t="s">
        <v>11988</v>
      </c>
      <c r="BD8354" s="423" t="s">
        <v>1301</v>
      </c>
    </row>
    <row r="8355" spans="53:56" ht="15" x14ac:dyDescent="0.25">
      <c r="BA8355" s="90" t="s">
        <v>12253</v>
      </c>
      <c r="BB8355" s="90" t="s">
        <v>1798</v>
      </c>
      <c r="BC8355" s="90" t="s">
        <v>11988</v>
      </c>
      <c r="BD8355" s="423" t="s">
        <v>1301</v>
      </c>
    </row>
    <row r="8356" spans="53:56" ht="15" x14ac:dyDescent="0.25">
      <c r="BA8356" s="91" t="s">
        <v>12254</v>
      </c>
      <c r="BB8356" s="91" t="s">
        <v>1798</v>
      </c>
      <c r="BC8356" s="91" t="s">
        <v>11988</v>
      </c>
      <c r="BD8356" s="423" t="s">
        <v>1301</v>
      </c>
    </row>
    <row r="8357" spans="53:56" ht="15" x14ac:dyDescent="0.25">
      <c r="BA8357" s="90" t="s">
        <v>12255</v>
      </c>
      <c r="BB8357" s="90" t="s">
        <v>1798</v>
      </c>
      <c r="BC8357" s="90" t="s">
        <v>11988</v>
      </c>
      <c r="BD8357" s="423" t="s">
        <v>1301</v>
      </c>
    </row>
    <row r="8358" spans="53:56" ht="15" x14ac:dyDescent="0.25">
      <c r="BA8358" s="91" t="s">
        <v>12256</v>
      </c>
      <c r="BB8358" s="91" t="s">
        <v>1798</v>
      </c>
      <c r="BC8358" s="91" t="s">
        <v>11988</v>
      </c>
      <c r="BD8358" s="423" t="s">
        <v>1301</v>
      </c>
    </row>
    <row r="8359" spans="53:56" ht="15" x14ac:dyDescent="0.25">
      <c r="BA8359" s="91" t="s">
        <v>12257</v>
      </c>
      <c r="BB8359" s="91" t="s">
        <v>1798</v>
      </c>
      <c r="BC8359" s="91" t="s">
        <v>11988</v>
      </c>
      <c r="BD8359" s="423" t="s">
        <v>1301</v>
      </c>
    </row>
    <row r="8360" spans="53:56" ht="15" x14ac:dyDescent="0.25">
      <c r="BA8360" s="90" t="s">
        <v>12258</v>
      </c>
      <c r="BB8360" s="90" t="s">
        <v>1798</v>
      </c>
      <c r="BC8360" s="90" t="s">
        <v>11988</v>
      </c>
      <c r="BD8360" s="423" t="s">
        <v>1301</v>
      </c>
    </row>
    <row r="8361" spans="53:56" ht="15" x14ac:dyDescent="0.25">
      <c r="BA8361" s="91" t="s">
        <v>12259</v>
      </c>
      <c r="BB8361" s="91" t="s">
        <v>1798</v>
      </c>
      <c r="BC8361" s="91" t="s">
        <v>11988</v>
      </c>
      <c r="BD8361" s="423" t="s">
        <v>1301</v>
      </c>
    </row>
    <row r="8362" spans="53:56" ht="15" x14ac:dyDescent="0.25">
      <c r="BA8362" s="90" t="s">
        <v>12260</v>
      </c>
      <c r="BB8362" s="90" t="s">
        <v>1798</v>
      </c>
      <c r="BC8362" s="90" t="s">
        <v>11988</v>
      </c>
      <c r="BD8362" s="423" t="s">
        <v>1301</v>
      </c>
    </row>
    <row r="8363" spans="53:56" ht="15" x14ac:dyDescent="0.25">
      <c r="BA8363" s="91" t="s">
        <v>12261</v>
      </c>
      <c r="BB8363" s="91" t="s">
        <v>1798</v>
      </c>
      <c r="BC8363" s="91" t="s">
        <v>11988</v>
      </c>
      <c r="BD8363" s="423" t="s">
        <v>1301</v>
      </c>
    </row>
    <row r="8364" spans="53:56" ht="15" x14ac:dyDescent="0.25">
      <c r="BA8364" s="91" t="s">
        <v>12262</v>
      </c>
      <c r="BB8364" s="91" t="s">
        <v>1798</v>
      </c>
      <c r="BC8364" s="91" t="s">
        <v>11988</v>
      </c>
      <c r="BD8364" s="423" t="s">
        <v>1301</v>
      </c>
    </row>
    <row r="8365" spans="53:56" ht="15" x14ac:dyDescent="0.25">
      <c r="BA8365" s="90" t="s">
        <v>12263</v>
      </c>
      <c r="BB8365" s="90" t="s">
        <v>1798</v>
      </c>
      <c r="BC8365" s="90" t="s">
        <v>11988</v>
      </c>
      <c r="BD8365" s="423" t="s">
        <v>1301</v>
      </c>
    </row>
    <row r="8366" spans="53:56" ht="15" x14ac:dyDescent="0.25">
      <c r="BA8366" s="90" t="s">
        <v>12264</v>
      </c>
      <c r="BB8366" s="90" t="s">
        <v>1798</v>
      </c>
      <c r="BC8366" s="90" t="s">
        <v>11988</v>
      </c>
      <c r="BD8366" s="423" t="s">
        <v>1301</v>
      </c>
    </row>
    <row r="8367" spans="53:56" ht="15" x14ac:dyDescent="0.25">
      <c r="BA8367" s="91" t="s">
        <v>12265</v>
      </c>
      <c r="BB8367" s="91" t="s">
        <v>1798</v>
      </c>
      <c r="BC8367" s="91" t="s">
        <v>11988</v>
      </c>
      <c r="BD8367" s="423" t="s">
        <v>1301</v>
      </c>
    </row>
    <row r="8368" spans="53:56" ht="15" x14ac:dyDescent="0.25">
      <c r="BA8368" s="90" t="s">
        <v>12266</v>
      </c>
      <c r="BB8368" s="90" t="s">
        <v>1798</v>
      </c>
      <c r="BC8368" s="90" t="s">
        <v>11988</v>
      </c>
      <c r="BD8368" s="423" t="s">
        <v>1301</v>
      </c>
    </row>
    <row r="8369" spans="53:56" ht="15" x14ac:dyDescent="0.25">
      <c r="BA8369" s="91" t="s">
        <v>12267</v>
      </c>
      <c r="BB8369" s="91" t="s">
        <v>1798</v>
      </c>
      <c r="BC8369" s="91" t="s">
        <v>11988</v>
      </c>
      <c r="BD8369" s="423" t="s">
        <v>1301</v>
      </c>
    </row>
    <row r="8370" spans="53:56" ht="15" x14ac:dyDescent="0.25">
      <c r="BA8370" s="90" t="s">
        <v>12268</v>
      </c>
      <c r="BB8370" s="90" t="s">
        <v>1798</v>
      </c>
      <c r="BC8370" s="90" t="s">
        <v>11988</v>
      </c>
      <c r="BD8370" s="423" t="s">
        <v>1301</v>
      </c>
    </row>
    <row r="8371" spans="53:56" ht="15" x14ac:dyDescent="0.25">
      <c r="BA8371" s="91" t="s">
        <v>12269</v>
      </c>
      <c r="BB8371" s="91" t="s">
        <v>1798</v>
      </c>
      <c r="BC8371" s="91" t="s">
        <v>11988</v>
      </c>
      <c r="BD8371" s="423" t="s">
        <v>1301</v>
      </c>
    </row>
    <row r="8372" spans="53:56" ht="15" x14ac:dyDescent="0.25">
      <c r="BA8372" s="90" t="s">
        <v>12270</v>
      </c>
      <c r="BB8372" s="90" t="s">
        <v>1798</v>
      </c>
      <c r="BC8372" s="90" t="s">
        <v>11988</v>
      </c>
      <c r="BD8372" s="423" t="s">
        <v>1301</v>
      </c>
    </row>
    <row r="8373" spans="53:56" ht="15" x14ac:dyDescent="0.25">
      <c r="BA8373" s="91" t="s">
        <v>12271</v>
      </c>
      <c r="BB8373" s="91" t="s">
        <v>1798</v>
      </c>
      <c r="BC8373" s="91" t="s">
        <v>11988</v>
      </c>
      <c r="BD8373" s="423" t="s">
        <v>1301</v>
      </c>
    </row>
    <row r="8374" spans="53:56" ht="15" x14ac:dyDescent="0.25">
      <c r="BA8374" s="90" t="s">
        <v>12272</v>
      </c>
      <c r="BB8374" s="90" t="s">
        <v>1798</v>
      </c>
      <c r="BC8374" s="90" t="s">
        <v>11988</v>
      </c>
      <c r="BD8374" s="423" t="s">
        <v>1301</v>
      </c>
    </row>
    <row r="8375" spans="53:56" ht="15" x14ac:dyDescent="0.25">
      <c r="BA8375" s="91" t="s">
        <v>12273</v>
      </c>
      <c r="BB8375" s="91" t="s">
        <v>1798</v>
      </c>
      <c r="BC8375" s="91" t="s">
        <v>11988</v>
      </c>
      <c r="BD8375" s="423" t="s">
        <v>1301</v>
      </c>
    </row>
    <row r="8376" spans="53:56" ht="15" x14ac:dyDescent="0.25">
      <c r="BA8376" s="90" t="s">
        <v>12274</v>
      </c>
      <c r="BB8376" s="90" t="s">
        <v>1798</v>
      </c>
      <c r="BC8376" s="90" t="s">
        <v>11988</v>
      </c>
      <c r="BD8376" s="423" t="s">
        <v>1301</v>
      </c>
    </row>
    <row r="8377" spans="53:56" ht="15" x14ac:dyDescent="0.25">
      <c r="BA8377" s="90" t="s">
        <v>12275</v>
      </c>
      <c r="BB8377" s="90" t="s">
        <v>1798</v>
      </c>
      <c r="BC8377" s="90" t="s">
        <v>11988</v>
      </c>
      <c r="BD8377" s="423" t="s">
        <v>1301</v>
      </c>
    </row>
    <row r="8378" spans="53:56" ht="15" x14ac:dyDescent="0.25">
      <c r="BA8378" s="91" t="s">
        <v>12276</v>
      </c>
      <c r="BB8378" s="91" t="s">
        <v>1798</v>
      </c>
      <c r="BC8378" s="91" t="s">
        <v>11988</v>
      </c>
      <c r="BD8378" s="423" t="s">
        <v>1301</v>
      </c>
    </row>
    <row r="8379" spans="53:56" ht="15" x14ac:dyDescent="0.25">
      <c r="BA8379" s="91" t="s">
        <v>12277</v>
      </c>
      <c r="BB8379" s="91" t="s">
        <v>1798</v>
      </c>
      <c r="BC8379" s="91" t="s">
        <v>11988</v>
      </c>
      <c r="BD8379" s="423" t="s">
        <v>1301</v>
      </c>
    </row>
    <row r="8380" spans="53:56" ht="15" x14ac:dyDescent="0.25">
      <c r="BA8380" s="90" t="s">
        <v>12278</v>
      </c>
      <c r="BB8380" s="90" t="s">
        <v>1798</v>
      </c>
      <c r="BC8380" s="90" t="s">
        <v>11988</v>
      </c>
      <c r="BD8380" s="423" t="s">
        <v>1301</v>
      </c>
    </row>
    <row r="8381" spans="53:56" ht="15" x14ac:dyDescent="0.25">
      <c r="BA8381" s="91" t="s">
        <v>12279</v>
      </c>
      <c r="BB8381" s="91" t="s">
        <v>1798</v>
      </c>
      <c r="BC8381" s="91" t="s">
        <v>11988</v>
      </c>
      <c r="BD8381" s="423" t="s">
        <v>1301</v>
      </c>
    </row>
    <row r="8382" spans="53:56" ht="15" x14ac:dyDescent="0.25">
      <c r="BA8382" s="91" t="s">
        <v>12280</v>
      </c>
      <c r="BB8382" s="91" t="s">
        <v>1798</v>
      </c>
      <c r="BC8382" s="91" t="s">
        <v>11988</v>
      </c>
      <c r="BD8382" s="423" t="s">
        <v>1301</v>
      </c>
    </row>
    <row r="8383" spans="53:56" ht="15" x14ac:dyDescent="0.25">
      <c r="BA8383" s="90" t="s">
        <v>12281</v>
      </c>
      <c r="BB8383" s="90" t="s">
        <v>1798</v>
      </c>
      <c r="BC8383" s="90" t="s">
        <v>11988</v>
      </c>
      <c r="BD8383" s="423" t="s">
        <v>1301</v>
      </c>
    </row>
    <row r="8384" spans="53:56" ht="15" x14ac:dyDescent="0.25">
      <c r="BA8384" s="91" t="s">
        <v>12282</v>
      </c>
      <c r="BB8384" s="91" t="s">
        <v>1798</v>
      </c>
      <c r="BC8384" s="91" t="s">
        <v>11988</v>
      </c>
      <c r="BD8384" s="423" t="s">
        <v>1301</v>
      </c>
    </row>
    <row r="8385" spans="53:56" ht="15" x14ac:dyDescent="0.25">
      <c r="BA8385" s="90" t="s">
        <v>12283</v>
      </c>
      <c r="BB8385" s="90" t="s">
        <v>1798</v>
      </c>
      <c r="BC8385" s="90" t="s">
        <v>11988</v>
      </c>
      <c r="BD8385" s="423" t="s">
        <v>1301</v>
      </c>
    </row>
    <row r="8386" spans="53:56" ht="15" x14ac:dyDescent="0.25">
      <c r="BA8386" s="90" t="s">
        <v>12284</v>
      </c>
      <c r="BB8386" s="90" t="s">
        <v>1798</v>
      </c>
      <c r="BC8386" s="90" t="s">
        <v>11988</v>
      </c>
      <c r="BD8386" s="423" t="s">
        <v>1301</v>
      </c>
    </row>
    <row r="8387" spans="53:56" ht="15" x14ac:dyDescent="0.25">
      <c r="BA8387" s="90" t="s">
        <v>12285</v>
      </c>
      <c r="BB8387" s="90" t="s">
        <v>1798</v>
      </c>
      <c r="BC8387" s="90" t="s">
        <v>11988</v>
      </c>
      <c r="BD8387" s="423" t="s">
        <v>1301</v>
      </c>
    </row>
    <row r="8388" spans="53:56" ht="15" x14ac:dyDescent="0.25">
      <c r="BA8388" s="90" t="s">
        <v>12286</v>
      </c>
      <c r="BB8388" s="90" t="s">
        <v>1798</v>
      </c>
      <c r="BC8388" s="90" t="s">
        <v>11988</v>
      </c>
      <c r="BD8388" s="423" t="s">
        <v>1301</v>
      </c>
    </row>
    <row r="8389" spans="53:56" ht="15" x14ac:dyDescent="0.25">
      <c r="BA8389" s="91" t="s">
        <v>12287</v>
      </c>
      <c r="BB8389" s="91" t="s">
        <v>1798</v>
      </c>
      <c r="BC8389" s="91" t="s">
        <v>11988</v>
      </c>
      <c r="BD8389" s="423" t="s">
        <v>1301</v>
      </c>
    </row>
    <row r="8390" spans="53:56" ht="15" x14ac:dyDescent="0.25">
      <c r="BA8390" s="90" t="s">
        <v>12288</v>
      </c>
      <c r="BB8390" s="90" t="s">
        <v>1798</v>
      </c>
      <c r="BC8390" s="90" t="s">
        <v>11988</v>
      </c>
      <c r="BD8390" s="423" t="s">
        <v>1301</v>
      </c>
    </row>
    <row r="8391" spans="53:56" ht="15" x14ac:dyDescent="0.25">
      <c r="BA8391" s="91" t="s">
        <v>12289</v>
      </c>
      <c r="BB8391" s="91" t="s">
        <v>1798</v>
      </c>
      <c r="BC8391" s="91" t="s">
        <v>11988</v>
      </c>
      <c r="BD8391" s="423" t="s">
        <v>1301</v>
      </c>
    </row>
    <row r="8392" spans="53:56" ht="15" x14ac:dyDescent="0.25">
      <c r="BA8392" s="91" t="s">
        <v>12290</v>
      </c>
      <c r="BB8392" s="91" t="s">
        <v>1798</v>
      </c>
      <c r="BC8392" s="91" t="s">
        <v>11988</v>
      </c>
      <c r="BD8392" s="423" t="s">
        <v>1301</v>
      </c>
    </row>
    <row r="8393" spans="53:56" ht="15" x14ac:dyDescent="0.25">
      <c r="BA8393" s="90" t="s">
        <v>12291</v>
      </c>
      <c r="BB8393" s="90" t="s">
        <v>1798</v>
      </c>
      <c r="BC8393" s="90" t="s">
        <v>11988</v>
      </c>
      <c r="BD8393" s="423" t="s">
        <v>1301</v>
      </c>
    </row>
    <row r="8394" spans="53:56" ht="15" x14ac:dyDescent="0.25">
      <c r="BA8394" s="91" t="s">
        <v>12292</v>
      </c>
      <c r="BB8394" s="91" t="s">
        <v>1798</v>
      </c>
      <c r="BC8394" s="91" t="s">
        <v>11988</v>
      </c>
      <c r="BD8394" s="423" t="s">
        <v>1301</v>
      </c>
    </row>
    <row r="8395" spans="53:56" ht="15" x14ac:dyDescent="0.25">
      <c r="BA8395" s="91" t="s">
        <v>12293</v>
      </c>
      <c r="BB8395" s="91" t="s">
        <v>1798</v>
      </c>
      <c r="BC8395" s="91" t="s">
        <v>11988</v>
      </c>
      <c r="BD8395" s="423" t="s">
        <v>1301</v>
      </c>
    </row>
    <row r="8396" spans="53:56" ht="15" x14ac:dyDescent="0.25">
      <c r="BA8396" s="91" t="s">
        <v>12294</v>
      </c>
      <c r="BB8396" s="91" t="s">
        <v>1798</v>
      </c>
      <c r="BC8396" s="91" t="s">
        <v>11988</v>
      </c>
      <c r="BD8396" s="423" t="s">
        <v>1301</v>
      </c>
    </row>
    <row r="8397" spans="53:56" ht="15" x14ac:dyDescent="0.25">
      <c r="BA8397" s="90" t="s">
        <v>12295</v>
      </c>
      <c r="BB8397" s="90" t="s">
        <v>1798</v>
      </c>
      <c r="BC8397" s="90" t="s">
        <v>11988</v>
      </c>
      <c r="BD8397" s="423" t="s">
        <v>1301</v>
      </c>
    </row>
    <row r="8398" spans="53:56" ht="15" x14ac:dyDescent="0.25">
      <c r="BA8398" s="91" t="s">
        <v>12296</v>
      </c>
      <c r="BB8398" s="91" t="s">
        <v>1798</v>
      </c>
      <c r="BC8398" s="91" t="s">
        <v>11988</v>
      </c>
      <c r="BD8398" s="423" t="s">
        <v>1301</v>
      </c>
    </row>
    <row r="8399" spans="53:56" ht="15" x14ac:dyDescent="0.25">
      <c r="BA8399" s="90" t="s">
        <v>12297</v>
      </c>
      <c r="BB8399" s="90" t="s">
        <v>1798</v>
      </c>
      <c r="BC8399" s="90" t="s">
        <v>11988</v>
      </c>
      <c r="BD8399" s="423" t="s">
        <v>1301</v>
      </c>
    </row>
    <row r="8400" spans="53:56" ht="15" x14ac:dyDescent="0.25">
      <c r="BA8400" s="90" t="s">
        <v>12298</v>
      </c>
      <c r="BB8400" s="90" t="s">
        <v>1798</v>
      </c>
      <c r="BC8400" s="90" t="s">
        <v>11988</v>
      </c>
      <c r="BD8400" s="423" t="s">
        <v>1301</v>
      </c>
    </row>
    <row r="8401" spans="53:56" ht="15" x14ac:dyDescent="0.25">
      <c r="BA8401" s="90" t="s">
        <v>12299</v>
      </c>
      <c r="BB8401" s="90" t="s">
        <v>1798</v>
      </c>
      <c r="BC8401" s="90" t="s">
        <v>11988</v>
      </c>
      <c r="BD8401" s="423" t="s">
        <v>1301</v>
      </c>
    </row>
    <row r="8402" spans="53:56" ht="15" x14ac:dyDescent="0.25">
      <c r="BA8402" s="91" t="s">
        <v>12300</v>
      </c>
      <c r="BB8402" s="91" t="s">
        <v>1798</v>
      </c>
      <c r="BC8402" s="91" t="s">
        <v>11988</v>
      </c>
      <c r="BD8402" s="423" t="s">
        <v>1301</v>
      </c>
    </row>
    <row r="8403" spans="53:56" ht="15" x14ac:dyDescent="0.25">
      <c r="BA8403" s="90" t="s">
        <v>12301</v>
      </c>
      <c r="BB8403" s="90" t="s">
        <v>1798</v>
      </c>
      <c r="BC8403" s="90" t="s">
        <v>11988</v>
      </c>
      <c r="BD8403" s="423" t="s">
        <v>1301</v>
      </c>
    </row>
    <row r="8404" spans="53:56" ht="15" x14ac:dyDescent="0.25">
      <c r="BA8404" s="91" t="s">
        <v>12302</v>
      </c>
      <c r="BB8404" s="91" t="s">
        <v>1798</v>
      </c>
      <c r="BC8404" s="91" t="s">
        <v>11988</v>
      </c>
      <c r="BD8404" s="423" t="s">
        <v>1301</v>
      </c>
    </row>
    <row r="8405" spans="53:56" ht="15" x14ac:dyDescent="0.25">
      <c r="BA8405" s="91" t="s">
        <v>12303</v>
      </c>
      <c r="BB8405" s="91" t="s">
        <v>1798</v>
      </c>
      <c r="BC8405" s="91" t="s">
        <v>11988</v>
      </c>
      <c r="BD8405" s="423" t="s">
        <v>1301</v>
      </c>
    </row>
    <row r="8406" spans="53:56" ht="15" x14ac:dyDescent="0.25">
      <c r="BA8406" s="91" t="s">
        <v>12304</v>
      </c>
      <c r="BB8406" s="91" t="s">
        <v>1798</v>
      </c>
      <c r="BC8406" s="91" t="s">
        <v>11988</v>
      </c>
      <c r="BD8406" s="423" t="s">
        <v>1301</v>
      </c>
    </row>
    <row r="8407" spans="53:56" ht="15" x14ac:dyDescent="0.25">
      <c r="BA8407" s="90" t="s">
        <v>12305</v>
      </c>
      <c r="BB8407" s="90" t="s">
        <v>1798</v>
      </c>
      <c r="BC8407" s="90" t="s">
        <v>11988</v>
      </c>
      <c r="BD8407" s="423" t="s">
        <v>1301</v>
      </c>
    </row>
    <row r="8408" spans="53:56" ht="15" x14ac:dyDescent="0.25">
      <c r="BA8408" s="91" t="s">
        <v>12306</v>
      </c>
      <c r="BB8408" s="91" t="s">
        <v>1798</v>
      </c>
      <c r="BC8408" s="91" t="s">
        <v>11988</v>
      </c>
      <c r="BD8408" s="423" t="s">
        <v>1301</v>
      </c>
    </row>
    <row r="8409" spans="53:56" ht="15" x14ac:dyDescent="0.25">
      <c r="BA8409" s="90" t="s">
        <v>12307</v>
      </c>
      <c r="BB8409" s="90" t="s">
        <v>1798</v>
      </c>
      <c r="BC8409" s="90" t="s">
        <v>11988</v>
      </c>
      <c r="BD8409" s="423" t="s">
        <v>1301</v>
      </c>
    </row>
    <row r="8410" spans="53:56" ht="15" x14ac:dyDescent="0.25">
      <c r="BA8410" s="91" t="s">
        <v>12308</v>
      </c>
      <c r="BB8410" s="91" t="s">
        <v>1798</v>
      </c>
      <c r="BC8410" s="91" t="s">
        <v>11988</v>
      </c>
      <c r="BD8410" s="423" t="s">
        <v>1301</v>
      </c>
    </row>
    <row r="8411" spans="53:56" ht="15" x14ac:dyDescent="0.25">
      <c r="BA8411" s="90" t="s">
        <v>12309</v>
      </c>
      <c r="BB8411" s="90" t="s">
        <v>1798</v>
      </c>
      <c r="BC8411" s="90" t="s">
        <v>11988</v>
      </c>
      <c r="BD8411" s="423" t="s">
        <v>1301</v>
      </c>
    </row>
    <row r="8412" spans="53:56" ht="15" x14ac:dyDescent="0.25">
      <c r="BA8412" s="90" t="s">
        <v>12310</v>
      </c>
      <c r="BB8412" s="90" t="s">
        <v>1798</v>
      </c>
      <c r="BC8412" s="90" t="s">
        <v>11988</v>
      </c>
      <c r="BD8412" s="423" t="s">
        <v>1301</v>
      </c>
    </row>
    <row r="8413" spans="53:56" ht="15" x14ac:dyDescent="0.25">
      <c r="BA8413" s="90" t="s">
        <v>12311</v>
      </c>
      <c r="BB8413" s="90" t="s">
        <v>1798</v>
      </c>
      <c r="BC8413" s="90" t="s">
        <v>11988</v>
      </c>
      <c r="BD8413" s="423" t="s">
        <v>1301</v>
      </c>
    </row>
    <row r="8414" spans="53:56" ht="15" x14ac:dyDescent="0.25">
      <c r="BA8414" s="91" t="s">
        <v>12312</v>
      </c>
      <c r="BB8414" s="91" t="s">
        <v>1798</v>
      </c>
      <c r="BC8414" s="91" t="s">
        <v>11988</v>
      </c>
      <c r="BD8414" s="423" t="s">
        <v>1301</v>
      </c>
    </row>
    <row r="8415" spans="53:56" ht="15" x14ac:dyDescent="0.25">
      <c r="BA8415" s="90" t="s">
        <v>12313</v>
      </c>
      <c r="BB8415" s="90" t="s">
        <v>1798</v>
      </c>
      <c r="BC8415" s="90" t="s">
        <v>11988</v>
      </c>
      <c r="BD8415" s="423" t="s">
        <v>1301</v>
      </c>
    </row>
    <row r="8416" spans="53:56" ht="15" x14ac:dyDescent="0.25">
      <c r="BA8416" s="91" t="s">
        <v>12314</v>
      </c>
      <c r="BB8416" s="91" t="s">
        <v>1798</v>
      </c>
      <c r="BC8416" s="91" t="s">
        <v>11988</v>
      </c>
      <c r="BD8416" s="423" t="s">
        <v>1301</v>
      </c>
    </row>
    <row r="8417" spans="53:56" ht="15" x14ac:dyDescent="0.25">
      <c r="BA8417" s="91" t="s">
        <v>12315</v>
      </c>
      <c r="BB8417" s="91" t="s">
        <v>1798</v>
      </c>
      <c r="BC8417" s="91" t="s">
        <v>11988</v>
      </c>
      <c r="BD8417" s="423" t="s">
        <v>1301</v>
      </c>
    </row>
    <row r="8418" spans="53:56" ht="15" x14ac:dyDescent="0.25">
      <c r="BA8418" s="90" t="s">
        <v>12316</v>
      </c>
      <c r="BB8418" s="90" t="s">
        <v>1798</v>
      </c>
      <c r="BC8418" s="90" t="s">
        <v>11988</v>
      </c>
      <c r="BD8418" s="423" t="s">
        <v>1301</v>
      </c>
    </row>
    <row r="8419" spans="53:56" ht="15" x14ac:dyDescent="0.25">
      <c r="BA8419" s="91" t="s">
        <v>12317</v>
      </c>
      <c r="BB8419" s="91" t="s">
        <v>1798</v>
      </c>
      <c r="BC8419" s="91" t="s">
        <v>11988</v>
      </c>
      <c r="BD8419" s="423" t="s">
        <v>1301</v>
      </c>
    </row>
    <row r="8420" spans="53:56" ht="15" x14ac:dyDescent="0.25">
      <c r="BA8420" s="90" t="s">
        <v>12318</v>
      </c>
      <c r="BB8420" s="90" t="s">
        <v>1798</v>
      </c>
      <c r="BC8420" s="90" t="s">
        <v>11988</v>
      </c>
      <c r="BD8420" s="423" t="s">
        <v>1301</v>
      </c>
    </row>
    <row r="8421" spans="53:56" ht="15" x14ac:dyDescent="0.25">
      <c r="BA8421" s="90" t="s">
        <v>12319</v>
      </c>
      <c r="BB8421" s="90" t="s">
        <v>1798</v>
      </c>
      <c r="BC8421" s="90" t="s">
        <v>11988</v>
      </c>
      <c r="BD8421" s="423" t="s">
        <v>1301</v>
      </c>
    </row>
    <row r="8422" spans="53:56" ht="15" x14ac:dyDescent="0.25">
      <c r="BA8422" s="91" t="s">
        <v>12320</v>
      </c>
      <c r="BB8422" s="91" t="s">
        <v>1798</v>
      </c>
      <c r="BC8422" s="91" t="s">
        <v>11988</v>
      </c>
      <c r="BD8422" s="423" t="s">
        <v>1301</v>
      </c>
    </row>
    <row r="8423" spans="53:56" ht="15" x14ac:dyDescent="0.25">
      <c r="BA8423" s="90" t="s">
        <v>12321</v>
      </c>
      <c r="BB8423" s="90" t="s">
        <v>1798</v>
      </c>
      <c r="BC8423" s="90" t="s">
        <v>11988</v>
      </c>
      <c r="BD8423" s="423" t="s">
        <v>1301</v>
      </c>
    </row>
    <row r="8424" spans="53:56" ht="15" x14ac:dyDescent="0.25">
      <c r="BA8424" s="91" t="s">
        <v>12322</v>
      </c>
      <c r="BB8424" s="91" t="s">
        <v>1798</v>
      </c>
      <c r="BC8424" s="91" t="s">
        <v>11988</v>
      </c>
      <c r="BD8424" s="423" t="s">
        <v>1301</v>
      </c>
    </row>
    <row r="8425" spans="53:56" ht="15" x14ac:dyDescent="0.25">
      <c r="BA8425" s="91" t="s">
        <v>12323</v>
      </c>
      <c r="BB8425" s="91" t="s">
        <v>1798</v>
      </c>
      <c r="BC8425" s="91" t="s">
        <v>11988</v>
      </c>
      <c r="BD8425" s="423" t="s">
        <v>1301</v>
      </c>
    </row>
    <row r="8426" spans="53:56" ht="15" x14ac:dyDescent="0.25">
      <c r="BA8426" s="90" t="s">
        <v>12324</v>
      </c>
      <c r="BB8426" s="90" t="s">
        <v>1798</v>
      </c>
      <c r="BC8426" s="90" t="s">
        <v>11988</v>
      </c>
      <c r="BD8426" s="423" t="s">
        <v>1301</v>
      </c>
    </row>
    <row r="8427" spans="53:56" ht="15" x14ac:dyDescent="0.25">
      <c r="BA8427" s="90" t="s">
        <v>12325</v>
      </c>
      <c r="BB8427" s="90" t="s">
        <v>1798</v>
      </c>
      <c r="BC8427" s="90" t="s">
        <v>11988</v>
      </c>
      <c r="BD8427" s="423" t="s">
        <v>1301</v>
      </c>
    </row>
    <row r="8428" spans="53:56" ht="15" x14ac:dyDescent="0.25">
      <c r="BA8428" s="91" t="s">
        <v>12326</v>
      </c>
      <c r="BB8428" s="91" t="s">
        <v>1798</v>
      </c>
      <c r="BC8428" s="91" t="s">
        <v>11988</v>
      </c>
      <c r="BD8428" s="423" t="s">
        <v>1301</v>
      </c>
    </row>
    <row r="8429" spans="53:56" ht="15" x14ac:dyDescent="0.25">
      <c r="BA8429" s="90" t="s">
        <v>12327</v>
      </c>
      <c r="BB8429" s="90" t="s">
        <v>1798</v>
      </c>
      <c r="BC8429" s="90" t="s">
        <v>11988</v>
      </c>
      <c r="BD8429" s="423" t="s">
        <v>1301</v>
      </c>
    </row>
    <row r="8430" spans="53:56" ht="15" x14ac:dyDescent="0.25">
      <c r="BA8430" s="90" t="s">
        <v>12328</v>
      </c>
      <c r="BB8430" s="90" t="s">
        <v>1798</v>
      </c>
      <c r="BC8430" s="90" t="s">
        <v>11988</v>
      </c>
      <c r="BD8430" s="423" t="s">
        <v>1301</v>
      </c>
    </row>
    <row r="8431" spans="53:56" ht="15" x14ac:dyDescent="0.25">
      <c r="BA8431" s="91" t="s">
        <v>12329</v>
      </c>
      <c r="BB8431" s="91" t="s">
        <v>1798</v>
      </c>
      <c r="BC8431" s="91" t="s">
        <v>11988</v>
      </c>
      <c r="BD8431" s="423" t="s">
        <v>1301</v>
      </c>
    </row>
    <row r="8432" spans="53:56" ht="15" x14ac:dyDescent="0.25">
      <c r="BA8432" s="91" t="s">
        <v>12330</v>
      </c>
      <c r="BB8432" s="91" t="s">
        <v>1798</v>
      </c>
      <c r="BC8432" s="91" t="s">
        <v>11988</v>
      </c>
      <c r="BD8432" s="423" t="s">
        <v>1301</v>
      </c>
    </row>
    <row r="8433" spans="53:56" ht="15" x14ac:dyDescent="0.25">
      <c r="BA8433" s="90" t="s">
        <v>12331</v>
      </c>
      <c r="BB8433" s="90" t="s">
        <v>1798</v>
      </c>
      <c r="BC8433" s="90" t="s">
        <v>11988</v>
      </c>
      <c r="BD8433" s="423" t="s">
        <v>1301</v>
      </c>
    </row>
    <row r="8434" spans="53:56" ht="15" x14ac:dyDescent="0.25">
      <c r="BA8434" s="91" t="s">
        <v>12332</v>
      </c>
      <c r="BB8434" s="91" t="s">
        <v>1798</v>
      </c>
      <c r="BC8434" s="91" t="s">
        <v>11988</v>
      </c>
      <c r="BD8434" s="423" t="s">
        <v>1301</v>
      </c>
    </row>
    <row r="8435" spans="53:56" ht="15" x14ac:dyDescent="0.25">
      <c r="BA8435" s="91" t="s">
        <v>12333</v>
      </c>
      <c r="BB8435" s="91" t="s">
        <v>1798</v>
      </c>
      <c r="BC8435" s="91" t="s">
        <v>11988</v>
      </c>
      <c r="BD8435" s="423" t="s">
        <v>1301</v>
      </c>
    </row>
    <row r="8436" spans="53:56" ht="15" x14ac:dyDescent="0.25">
      <c r="BA8436" s="90" t="s">
        <v>12334</v>
      </c>
      <c r="BB8436" s="90" t="s">
        <v>1798</v>
      </c>
      <c r="BC8436" s="90" t="s">
        <v>11988</v>
      </c>
      <c r="BD8436" s="423" t="s">
        <v>1301</v>
      </c>
    </row>
    <row r="8437" spans="53:56" ht="15" x14ac:dyDescent="0.25">
      <c r="BA8437" s="91" t="s">
        <v>12335</v>
      </c>
      <c r="BB8437" s="91" t="s">
        <v>1798</v>
      </c>
      <c r="BC8437" s="91" t="s">
        <v>11988</v>
      </c>
      <c r="BD8437" s="423" t="s">
        <v>1301</v>
      </c>
    </row>
    <row r="8438" spans="53:56" ht="15" x14ac:dyDescent="0.25">
      <c r="BA8438" s="90" t="s">
        <v>12336</v>
      </c>
      <c r="BB8438" s="90" t="s">
        <v>1798</v>
      </c>
      <c r="BC8438" s="90" t="s">
        <v>11988</v>
      </c>
      <c r="BD8438" s="423" t="s">
        <v>1301</v>
      </c>
    </row>
    <row r="8439" spans="53:56" ht="15" x14ac:dyDescent="0.25">
      <c r="BA8439" s="90" t="s">
        <v>12337</v>
      </c>
      <c r="BB8439" s="90" t="s">
        <v>1798</v>
      </c>
      <c r="BC8439" s="90" t="s">
        <v>11988</v>
      </c>
      <c r="BD8439" s="423" t="s">
        <v>1301</v>
      </c>
    </row>
    <row r="8440" spans="53:56" ht="15" x14ac:dyDescent="0.25">
      <c r="BA8440" s="91" t="s">
        <v>12338</v>
      </c>
      <c r="BB8440" s="91" t="s">
        <v>1798</v>
      </c>
      <c r="BC8440" s="91" t="s">
        <v>11988</v>
      </c>
      <c r="BD8440" s="423" t="s">
        <v>1301</v>
      </c>
    </row>
    <row r="8441" spans="53:56" ht="15" x14ac:dyDescent="0.25">
      <c r="BA8441" s="90" t="s">
        <v>12339</v>
      </c>
      <c r="BB8441" s="90" t="s">
        <v>1798</v>
      </c>
      <c r="BC8441" s="90" t="s">
        <v>11988</v>
      </c>
      <c r="BD8441" s="423" t="s">
        <v>1301</v>
      </c>
    </row>
    <row r="8442" spans="53:56" ht="15" x14ac:dyDescent="0.25">
      <c r="BA8442" s="91" t="s">
        <v>12340</v>
      </c>
      <c r="BB8442" s="91" t="s">
        <v>1798</v>
      </c>
      <c r="BC8442" s="91" t="s">
        <v>11988</v>
      </c>
      <c r="BD8442" s="423" t="s">
        <v>1301</v>
      </c>
    </row>
    <row r="8443" spans="53:56" ht="15" x14ac:dyDescent="0.25">
      <c r="BA8443" s="90" t="s">
        <v>12341</v>
      </c>
      <c r="BB8443" s="90" t="s">
        <v>1798</v>
      </c>
      <c r="BC8443" s="90" t="s">
        <v>11988</v>
      </c>
      <c r="BD8443" s="423" t="s">
        <v>1301</v>
      </c>
    </row>
    <row r="8444" spans="53:56" ht="15" x14ac:dyDescent="0.25">
      <c r="BA8444" s="91" t="s">
        <v>12342</v>
      </c>
      <c r="BB8444" s="91" t="s">
        <v>1798</v>
      </c>
      <c r="BC8444" s="91" t="s">
        <v>11988</v>
      </c>
      <c r="BD8444" s="423" t="s">
        <v>1301</v>
      </c>
    </row>
    <row r="8445" spans="53:56" ht="15" x14ac:dyDescent="0.25">
      <c r="BA8445" s="90" t="s">
        <v>12343</v>
      </c>
      <c r="BB8445" s="90" t="s">
        <v>1798</v>
      </c>
      <c r="BC8445" s="90" t="s">
        <v>11988</v>
      </c>
      <c r="BD8445" s="423" t="s">
        <v>1301</v>
      </c>
    </row>
    <row r="8446" spans="53:56" ht="15" x14ac:dyDescent="0.25">
      <c r="BA8446" s="91" t="s">
        <v>12344</v>
      </c>
      <c r="BB8446" s="91" t="s">
        <v>1798</v>
      </c>
      <c r="BC8446" s="91" t="s">
        <v>11988</v>
      </c>
      <c r="BD8446" s="423" t="s">
        <v>1301</v>
      </c>
    </row>
    <row r="8447" spans="53:56" ht="15" x14ac:dyDescent="0.25">
      <c r="BA8447" s="90" t="s">
        <v>12345</v>
      </c>
      <c r="BB8447" s="90" t="s">
        <v>1798</v>
      </c>
      <c r="BC8447" s="90" t="s">
        <v>11988</v>
      </c>
      <c r="BD8447" s="423" t="s">
        <v>1301</v>
      </c>
    </row>
    <row r="8448" spans="53:56" ht="15" x14ac:dyDescent="0.25">
      <c r="BA8448" s="90" t="s">
        <v>12346</v>
      </c>
      <c r="BB8448" s="90" t="s">
        <v>1798</v>
      </c>
      <c r="BC8448" s="90" t="s">
        <v>11988</v>
      </c>
      <c r="BD8448" s="423" t="s">
        <v>1301</v>
      </c>
    </row>
    <row r="8449" spans="53:56" ht="15" x14ac:dyDescent="0.25">
      <c r="BA8449" s="91" t="s">
        <v>12347</v>
      </c>
      <c r="BB8449" s="91" t="s">
        <v>1798</v>
      </c>
      <c r="BC8449" s="91" t="s">
        <v>11988</v>
      </c>
      <c r="BD8449" s="423" t="s">
        <v>1301</v>
      </c>
    </row>
    <row r="8450" spans="53:56" ht="15" x14ac:dyDescent="0.25">
      <c r="BA8450" s="91" t="s">
        <v>12348</v>
      </c>
      <c r="BB8450" s="91" t="s">
        <v>1798</v>
      </c>
      <c r="BC8450" s="91" t="s">
        <v>11988</v>
      </c>
      <c r="BD8450" s="423" t="s">
        <v>1301</v>
      </c>
    </row>
    <row r="8451" spans="53:56" ht="15" x14ac:dyDescent="0.25">
      <c r="BA8451" s="90" t="s">
        <v>12349</v>
      </c>
      <c r="BB8451" s="90" t="s">
        <v>1798</v>
      </c>
      <c r="BC8451" s="90" t="s">
        <v>11988</v>
      </c>
      <c r="BD8451" s="423" t="s">
        <v>1301</v>
      </c>
    </row>
    <row r="8452" spans="53:56" ht="15" x14ac:dyDescent="0.25">
      <c r="BA8452" s="91" t="s">
        <v>12350</v>
      </c>
      <c r="BB8452" s="91" t="s">
        <v>1798</v>
      </c>
      <c r="BC8452" s="91" t="s">
        <v>11988</v>
      </c>
      <c r="BD8452" s="423" t="s">
        <v>1301</v>
      </c>
    </row>
    <row r="8453" spans="53:56" ht="15" x14ac:dyDescent="0.25">
      <c r="BA8453" s="90" t="s">
        <v>12351</v>
      </c>
      <c r="BB8453" s="90" t="s">
        <v>1798</v>
      </c>
      <c r="BC8453" s="90" t="s">
        <v>11988</v>
      </c>
      <c r="BD8453" s="423" t="s">
        <v>1301</v>
      </c>
    </row>
    <row r="8454" spans="53:56" ht="15" x14ac:dyDescent="0.25">
      <c r="BA8454" s="91" t="s">
        <v>12352</v>
      </c>
      <c r="BB8454" s="91" t="s">
        <v>1798</v>
      </c>
      <c r="BC8454" s="91" t="s">
        <v>11988</v>
      </c>
      <c r="BD8454" s="423" t="s">
        <v>1301</v>
      </c>
    </row>
    <row r="8455" spans="53:56" ht="15" x14ac:dyDescent="0.25">
      <c r="BA8455" s="91" t="s">
        <v>12353</v>
      </c>
      <c r="BB8455" s="91" t="s">
        <v>1798</v>
      </c>
      <c r="BC8455" s="91" t="s">
        <v>11988</v>
      </c>
      <c r="BD8455" s="423" t="s">
        <v>1301</v>
      </c>
    </row>
    <row r="8456" spans="53:56" ht="15" x14ac:dyDescent="0.25">
      <c r="BA8456" s="90" t="s">
        <v>12354</v>
      </c>
      <c r="BB8456" s="90" t="s">
        <v>1798</v>
      </c>
      <c r="BC8456" s="90" t="s">
        <v>11988</v>
      </c>
      <c r="BD8456" s="423" t="s">
        <v>1301</v>
      </c>
    </row>
    <row r="8457" spans="53:56" ht="15" x14ac:dyDescent="0.25">
      <c r="BA8457" s="90" t="s">
        <v>12355</v>
      </c>
      <c r="BB8457" s="90" t="s">
        <v>1798</v>
      </c>
      <c r="BC8457" s="90" t="s">
        <v>11988</v>
      </c>
      <c r="BD8457" s="423" t="s">
        <v>1301</v>
      </c>
    </row>
    <row r="8458" spans="53:56" ht="15" x14ac:dyDescent="0.25">
      <c r="BA8458" s="91" t="s">
        <v>12356</v>
      </c>
      <c r="BB8458" s="91" t="s">
        <v>1798</v>
      </c>
      <c r="BC8458" s="91" t="s">
        <v>11988</v>
      </c>
      <c r="BD8458" s="423" t="s">
        <v>1301</v>
      </c>
    </row>
    <row r="8459" spans="53:56" ht="15" x14ac:dyDescent="0.25">
      <c r="BA8459" s="90" t="s">
        <v>12357</v>
      </c>
      <c r="BB8459" s="90" t="s">
        <v>1798</v>
      </c>
      <c r="BC8459" s="90" t="s">
        <v>11988</v>
      </c>
      <c r="BD8459" s="423" t="s">
        <v>1301</v>
      </c>
    </row>
    <row r="8460" spans="53:56" ht="15" x14ac:dyDescent="0.25">
      <c r="BA8460" s="90" t="s">
        <v>12358</v>
      </c>
      <c r="BB8460" s="90" t="s">
        <v>1798</v>
      </c>
      <c r="BC8460" s="90" t="s">
        <v>11988</v>
      </c>
      <c r="BD8460" s="423" t="s">
        <v>1301</v>
      </c>
    </row>
    <row r="8461" spans="53:56" ht="15" x14ac:dyDescent="0.25">
      <c r="BA8461" s="91" t="s">
        <v>12359</v>
      </c>
      <c r="BB8461" s="91" t="s">
        <v>1798</v>
      </c>
      <c r="BC8461" s="91" t="s">
        <v>11988</v>
      </c>
      <c r="BD8461" s="423" t="s">
        <v>1301</v>
      </c>
    </row>
    <row r="8462" spans="53:56" ht="15" x14ac:dyDescent="0.25">
      <c r="BA8462" s="90" t="s">
        <v>12360</v>
      </c>
      <c r="BB8462" s="90" t="s">
        <v>1798</v>
      </c>
      <c r="BC8462" s="90" t="s">
        <v>11988</v>
      </c>
      <c r="BD8462" s="423" t="s">
        <v>1301</v>
      </c>
    </row>
    <row r="8463" spans="53:56" ht="15" x14ac:dyDescent="0.25">
      <c r="BA8463" s="91" t="s">
        <v>12361</v>
      </c>
      <c r="BB8463" s="91" t="s">
        <v>1798</v>
      </c>
      <c r="BC8463" s="91" t="s">
        <v>11988</v>
      </c>
      <c r="BD8463" s="423" t="s">
        <v>1301</v>
      </c>
    </row>
    <row r="8464" spans="53:56" ht="15" x14ac:dyDescent="0.25">
      <c r="BA8464" s="91" t="s">
        <v>12362</v>
      </c>
      <c r="BB8464" s="91" t="s">
        <v>1798</v>
      </c>
      <c r="BC8464" s="91" t="s">
        <v>11988</v>
      </c>
      <c r="BD8464" s="423" t="s">
        <v>1301</v>
      </c>
    </row>
    <row r="8465" spans="53:56" ht="15" x14ac:dyDescent="0.25">
      <c r="BA8465" s="91" t="s">
        <v>12363</v>
      </c>
      <c r="BB8465" s="91" t="s">
        <v>1798</v>
      </c>
      <c r="BC8465" s="91" t="s">
        <v>11988</v>
      </c>
      <c r="BD8465" s="423" t="s">
        <v>1301</v>
      </c>
    </row>
    <row r="8466" spans="53:56" ht="15" x14ac:dyDescent="0.25">
      <c r="BA8466" s="90" t="s">
        <v>12364</v>
      </c>
      <c r="BB8466" s="90" t="s">
        <v>1798</v>
      </c>
      <c r="BC8466" s="90" t="s">
        <v>11988</v>
      </c>
      <c r="BD8466" s="423" t="s">
        <v>1301</v>
      </c>
    </row>
    <row r="8467" spans="53:56" ht="15" x14ac:dyDescent="0.25">
      <c r="BA8467" s="91" t="s">
        <v>12365</v>
      </c>
      <c r="BB8467" s="91" t="s">
        <v>1798</v>
      </c>
      <c r="BC8467" s="91" t="s">
        <v>11988</v>
      </c>
      <c r="BD8467" s="423" t="s">
        <v>1301</v>
      </c>
    </row>
    <row r="8468" spans="53:56" ht="15" x14ac:dyDescent="0.25">
      <c r="BA8468" s="90" t="s">
        <v>12366</v>
      </c>
      <c r="BB8468" s="90" t="s">
        <v>1798</v>
      </c>
      <c r="BC8468" s="90" t="s">
        <v>11988</v>
      </c>
      <c r="BD8468" s="423" t="s">
        <v>1301</v>
      </c>
    </row>
    <row r="8469" spans="53:56" ht="15" x14ac:dyDescent="0.25">
      <c r="BA8469" s="90" t="s">
        <v>12367</v>
      </c>
      <c r="BB8469" s="90" t="s">
        <v>1798</v>
      </c>
      <c r="BC8469" s="90" t="s">
        <v>11988</v>
      </c>
      <c r="BD8469" s="423" t="s">
        <v>1301</v>
      </c>
    </row>
    <row r="8470" spans="53:56" ht="15" x14ac:dyDescent="0.25">
      <c r="BA8470" s="91" t="s">
        <v>12368</v>
      </c>
      <c r="BB8470" s="91" t="s">
        <v>1798</v>
      </c>
      <c r="BC8470" s="91" t="s">
        <v>11988</v>
      </c>
      <c r="BD8470" s="423" t="s">
        <v>1301</v>
      </c>
    </row>
    <row r="8471" spans="53:56" ht="15" x14ac:dyDescent="0.25">
      <c r="BA8471" s="90" t="s">
        <v>12369</v>
      </c>
      <c r="BB8471" s="90" t="s">
        <v>1798</v>
      </c>
      <c r="BC8471" s="90" t="s">
        <v>11988</v>
      </c>
      <c r="BD8471" s="423" t="s">
        <v>1301</v>
      </c>
    </row>
    <row r="8472" spans="53:56" ht="15" x14ac:dyDescent="0.25">
      <c r="BA8472" s="91" t="s">
        <v>12370</v>
      </c>
      <c r="BB8472" s="91" t="s">
        <v>1798</v>
      </c>
      <c r="BC8472" s="91" t="s">
        <v>11988</v>
      </c>
      <c r="BD8472" s="423" t="s">
        <v>1301</v>
      </c>
    </row>
    <row r="8473" spans="53:56" ht="15" x14ac:dyDescent="0.25">
      <c r="BA8473" s="90" t="s">
        <v>12371</v>
      </c>
      <c r="BB8473" s="90" t="s">
        <v>1798</v>
      </c>
      <c r="BC8473" s="90" t="s">
        <v>11988</v>
      </c>
      <c r="BD8473" s="423" t="s">
        <v>1301</v>
      </c>
    </row>
    <row r="8474" spans="53:56" ht="15" x14ac:dyDescent="0.25">
      <c r="BA8474" s="91" t="s">
        <v>12372</v>
      </c>
      <c r="BB8474" s="91" t="s">
        <v>1798</v>
      </c>
      <c r="BC8474" s="91" t="s">
        <v>11988</v>
      </c>
      <c r="BD8474" s="423" t="s">
        <v>1301</v>
      </c>
    </row>
    <row r="8475" spans="53:56" ht="15" x14ac:dyDescent="0.25">
      <c r="BA8475" s="90" t="s">
        <v>12373</v>
      </c>
      <c r="BB8475" s="90" t="s">
        <v>1798</v>
      </c>
      <c r="BC8475" s="90" t="s">
        <v>11988</v>
      </c>
      <c r="BD8475" s="423" t="s">
        <v>1301</v>
      </c>
    </row>
    <row r="8476" spans="53:56" ht="15" x14ac:dyDescent="0.25">
      <c r="BA8476" s="91" t="s">
        <v>12374</v>
      </c>
      <c r="BB8476" s="91" t="s">
        <v>1798</v>
      </c>
      <c r="BC8476" s="91" t="s">
        <v>11988</v>
      </c>
      <c r="BD8476" s="423" t="s">
        <v>1301</v>
      </c>
    </row>
    <row r="8477" spans="53:56" ht="15" x14ac:dyDescent="0.25">
      <c r="BA8477" s="91" t="s">
        <v>12375</v>
      </c>
      <c r="BB8477" s="91" t="s">
        <v>1798</v>
      </c>
      <c r="BC8477" s="91" t="s">
        <v>11988</v>
      </c>
      <c r="BD8477" s="423" t="s">
        <v>1301</v>
      </c>
    </row>
    <row r="8478" spans="53:56" ht="15" x14ac:dyDescent="0.25">
      <c r="BA8478" s="91" t="s">
        <v>12376</v>
      </c>
      <c r="BB8478" s="91" t="s">
        <v>1798</v>
      </c>
      <c r="BC8478" s="91" t="s">
        <v>11988</v>
      </c>
      <c r="BD8478" s="423" t="s">
        <v>1301</v>
      </c>
    </row>
    <row r="8479" spans="53:56" ht="15" x14ac:dyDescent="0.25">
      <c r="BA8479" s="90" t="s">
        <v>12377</v>
      </c>
      <c r="BB8479" s="90" t="s">
        <v>1798</v>
      </c>
      <c r="BC8479" s="90" t="s">
        <v>11988</v>
      </c>
      <c r="BD8479" s="423" t="s">
        <v>1301</v>
      </c>
    </row>
    <row r="8480" spans="53:56" ht="15" x14ac:dyDescent="0.25">
      <c r="BA8480" s="91" t="s">
        <v>12378</v>
      </c>
      <c r="BB8480" s="91" t="s">
        <v>1798</v>
      </c>
      <c r="BC8480" s="91" t="s">
        <v>11988</v>
      </c>
      <c r="BD8480" s="423" t="s">
        <v>1301</v>
      </c>
    </row>
    <row r="8481" spans="53:56" ht="15" x14ac:dyDescent="0.25">
      <c r="BA8481" s="90" t="s">
        <v>12379</v>
      </c>
      <c r="BB8481" s="90" t="s">
        <v>1798</v>
      </c>
      <c r="BC8481" s="90" t="s">
        <v>11988</v>
      </c>
      <c r="BD8481" s="423" t="s">
        <v>1301</v>
      </c>
    </row>
    <row r="8482" spans="53:56" ht="15" x14ac:dyDescent="0.25">
      <c r="BA8482" s="90" t="s">
        <v>12380</v>
      </c>
      <c r="BB8482" s="90" t="s">
        <v>1798</v>
      </c>
      <c r="BC8482" s="90" t="s">
        <v>11988</v>
      </c>
      <c r="BD8482" s="423" t="s">
        <v>1301</v>
      </c>
    </row>
    <row r="8483" spans="53:56" ht="15" x14ac:dyDescent="0.25">
      <c r="BA8483" s="91" t="s">
        <v>12381</v>
      </c>
      <c r="BB8483" s="91" t="s">
        <v>1798</v>
      </c>
      <c r="BC8483" s="91" t="s">
        <v>11988</v>
      </c>
      <c r="BD8483" s="423" t="s">
        <v>1301</v>
      </c>
    </row>
    <row r="8484" spans="53:56" ht="15" x14ac:dyDescent="0.25">
      <c r="BA8484" s="90" t="s">
        <v>12382</v>
      </c>
      <c r="BB8484" s="90" t="s">
        <v>1798</v>
      </c>
      <c r="BC8484" s="90" t="s">
        <v>11988</v>
      </c>
      <c r="BD8484" s="423" t="s">
        <v>1301</v>
      </c>
    </row>
    <row r="8485" spans="53:56" ht="15" x14ac:dyDescent="0.25">
      <c r="BA8485" s="90" t="s">
        <v>12383</v>
      </c>
      <c r="BB8485" s="90" t="s">
        <v>1798</v>
      </c>
      <c r="BC8485" s="90" t="s">
        <v>11988</v>
      </c>
      <c r="BD8485" s="423" t="s">
        <v>1301</v>
      </c>
    </row>
    <row r="8486" spans="53:56" ht="15" x14ac:dyDescent="0.25">
      <c r="BA8486" s="91" t="s">
        <v>12384</v>
      </c>
      <c r="BB8486" s="91" t="s">
        <v>1798</v>
      </c>
      <c r="BC8486" s="91" t="s">
        <v>11988</v>
      </c>
      <c r="BD8486" s="423" t="s">
        <v>1301</v>
      </c>
    </row>
    <row r="8487" spans="53:56" ht="15" x14ac:dyDescent="0.25">
      <c r="BA8487" s="91" t="s">
        <v>12385</v>
      </c>
      <c r="BB8487" s="91" t="s">
        <v>1798</v>
      </c>
      <c r="BC8487" s="91" t="s">
        <v>11988</v>
      </c>
      <c r="BD8487" s="423" t="s">
        <v>1301</v>
      </c>
    </row>
    <row r="8488" spans="53:56" ht="15" x14ac:dyDescent="0.25">
      <c r="BA8488" s="90" t="s">
        <v>12386</v>
      </c>
      <c r="BB8488" s="90" t="s">
        <v>4470</v>
      </c>
      <c r="BC8488" s="90" t="s">
        <v>12387</v>
      </c>
      <c r="BD8488" s="423" t="s">
        <v>1301</v>
      </c>
    </row>
    <row r="8489" spans="53:56" ht="15" x14ac:dyDescent="0.25">
      <c r="BA8489" s="91" t="s">
        <v>12388</v>
      </c>
      <c r="BB8489" s="91" t="s">
        <v>4470</v>
      </c>
      <c r="BC8489" s="91" t="s">
        <v>12387</v>
      </c>
      <c r="BD8489" s="423" t="s">
        <v>1301</v>
      </c>
    </row>
    <row r="8490" spans="53:56" ht="15" x14ac:dyDescent="0.25">
      <c r="BA8490" s="90" t="s">
        <v>12389</v>
      </c>
      <c r="BB8490" s="90" t="s">
        <v>4470</v>
      </c>
      <c r="BC8490" s="90" t="s">
        <v>12387</v>
      </c>
      <c r="BD8490" s="423" t="s">
        <v>1301</v>
      </c>
    </row>
    <row r="8491" spans="53:56" ht="15" x14ac:dyDescent="0.25">
      <c r="BA8491" s="91" t="s">
        <v>12390</v>
      </c>
      <c r="BB8491" s="91" t="s">
        <v>4470</v>
      </c>
      <c r="BC8491" s="91" t="s">
        <v>12387</v>
      </c>
      <c r="BD8491" s="423" t="s">
        <v>1301</v>
      </c>
    </row>
    <row r="8492" spans="53:56" ht="15" x14ac:dyDescent="0.25">
      <c r="BA8492" s="90" t="s">
        <v>12391</v>
      </c>
      <c r="BB8492" s="90" t="s">
        <v>4470</v>
      </c>
      <c r="BC8492" s="90" t="s">
        <v>12392</v>
      </c>
      <c r="BD8492" s="423" t="s">
        <v>1301</v>
      </c>
    </row>
    <row r="8493" spans="53:56" ht="15" x14ac:dyDescent="0.25">
      <c r="BA8493" s="91" t="s">
        <v>12393</v>
      </c>
      <c r="BB8493" s="91" t="s">
        <v>4470</v>
      </c>
      <c r="BC8493" s="473" t="s">
        <v>4501</v>
      </c>
      <c r="BD8493" s="423" t="s">
        <v>1301</v>
      </c>
    </row>
    <row r="8494" spans="53:56" ht="15" x14ac:dyDescent="0.25">
      <c r="BA8494" s="90" t="s">
        <v>12394</v>
      </c>
      <c r="BB8494" s="90" t="s">
        <v>4470</v>
      </c>
      <c r="BC8494" s="473" t="s">
        <v>4501</v>
      </c>
      <c r="BD8494" s="423" t="s">
        <v>1301</v>
      </c>
    </row>
    <row r="8495" spans="53:56" ht="15" x14ac:dyDescent="0.25">
      <c r="BA8495" s="91" t="s">
        <v>12395</v>
      </c>
      <c r="BB8495" s="91" t="s">
        <v>4470</v>
      </c>
      <c r="BC8495" s="91" t="s">
        <v>12392</v>
      </c>
      <c r="BD8495" s="423" t="s">
        <v>1301</v>
      </c>
    </row>
    <row r="8496" spans="53:56" ht="15" x14ac:dyDescent="0.25">
      <c r="BA8496" s="90" t="s">
        <v>12396</v>
      </c>
      <c r="BB8496" s="90" t="s">
        <v>4470</v>
      </c>
      <c r="BC8496" s="90" t="s">
        <v>12397</v>
      </c>
      <c r="BD8496" s="423" t="s">
        <v>1301</v>
      </c>
    </row>
    <row r="8497" spans="53:56" ht="15" x14ac:dyDescent="0.25">
      <c r="BA8497" s="91" t="s">
        <v>12398</v>
      </c>
      <c r="BB8497" s="91" t="s">
        <v>4470</v>
      </c>
      <c r="BC8497" s="91" t="s">
        <v>12387</v>
      </c>
      <c r="BD8497" s="423" t="s">
        <v>1301</v>
      </c>
    </row>
    <row r="8498" spans="53:56" ht="15" x14ac:dyDescent="0.25">
      <c r="BA8498" s="90" t="s">
        <v>12399</v>
      </c>
      <c r="BB8498" s="90" t="s">
        <v>4470</v>
      </c>
      <c r="BC8498" s="90" t="s">
        <v>12387</v>
      </c>
      <c r="BD8498" s="423" t="s">
        <v>1301</v>
      </c>
    </row>
    <row r="8499" spans="53:56" ht="15" x14ac:dyDescent="0.25">
      <c r="BA8499" s="91" t="s">
        <v>12400</v>
      </c>
      <c r="BB8499" s="91" t="s">
        <v>4470</v>
      </c>
      <c r="BC8499" s="473" t="s">
        <v>4501</v>
      </c>
      <c r="BD8499" s="423" t="s">
        <v>1301</v>
      </c>
    </row>
    <row r="8500" spans="53:56" ht="15" x14ac:dyDescent="0.25">
      <c r="BA8500" s="90" t="s">
        <v>12401</v>
      </c>
      <c r="BB8500" s="90" t="s">
        <v>4470</v>
      </c>
      <c r="BC8500" s="90" t="s">
        <v>12397</v>
      </c>
      <c r="BD8500" s="423" t="s">
        <v>1301</v>
      </c>
    </row>
    <row r="8501" spans="53:56" ht="15" x14ac:dyDescent="0.25">
      <c r="BA8501" s="91" t="s">
        <v>12402</v>
      </c>
      <c r="BB8501" s="91" t="s">
        <v>4470</v>
      </c>
      <c r="BC8501" s="91" t="s">
        <v>12387</v>
      </c>
      <c r="BD8501" s="423" t="s">
        <v>1301</v>
      </c>
    </row>
    <row r="8502" spans="53:56" ht="15" x14ac:dyDescent="0.25">
      <c r="BA8502" s="90" t="s">
        <v>12403</v>
      </c>
      <c r="BB8502" s="90" t="s">
        <v>4470</v>
      </c>
      <c r="BC8502" s="90" t="s">
        <v>12387</v>
      </c>
      <c r="BD8502" s="423" t="s">
        <v>1301</v>
      </c>
    </row>
    <row r="8503" spans="53:56" ht="15" x14ac:dyDescent="0.25">
      <c r="BA8503" s="91" t="s">
        <v>12404</v>
      </c>
      <c r="BB8503" s="91" t="s">
        <v>4470</v>
      </c>
      <c r="BC8503" s="91" t="s">
        <v>12392</v>
      </c>
      <c r="BD8503" s="423" t="s">
        <v>1301</v>
      </c>
    </row>
    <row r="8504" spans="53:56" ht="15" x14ac:dyDescent="0.25">
      <c r="BA8504" s="90" t="s">
        <v>12405</v>
      </c>
      <c r="BB8504" s="90" t="s">
        <v>4470</v>
      </c>
      <c r="BC8504" s="90" t="s">
        <v>12392</v>
      </c>
      <c r="BD8504" s="423" t="s">
        <v>1301</v>
      </c>
    </row>
    <row r="8505" spans="53:56" ht="15" x14ac:dyDescent="0.25">
      <c r="BA8505" s="91" t="s">
        <v>12406</v>
      </c>
      <c r="BB8505" s="91" t="s">
        <v>4470</v>
      </c>
      <c r="BC8505" s="91" t="s">
        <v>12392</v>
      </c>
      <c r="BD8505" s="423" t="s">
        <v>1301</v>
      </c>
    </row>
    <row r="8506" spans="53:56" ht="15" x14ac:dyDescent="0.25">
      <c r="BA8506" s="90" t="s">
        <v>12407</v>
      </c>
      <c r="BB8506" s="90" t="s">
        <v>4470</v>
      </c>
      <c r="BC8506" s="90" t="s">
        <v>12392</v>
      </c>
      <c r="BD8506" s="423" t="s">
        <v>1301</v>
      </c>
    </row>
    <row r="8507" spans="53:56" ht="15" x14ac:dyDescent="0.25">
      <c r="BA8507" s="90" t="s">
        <v>12408</v>
      </c>
      <c r="BB8507" s="90" t="s">
        <v>4470</v>
      </c>
      <c r="BC8507" s="90" t="s">
        <v>12409</v>
      </c>
      <c r="BD8507" s="423" t="s">
        <v>1301</v>
      </c>
    </row>
    <row r="8508" spans="53:56" ht="15" x14ac:dyDescent="0.25">
      <c r="BA8508" s="91" t="s">
        <v>12408</v>
      </c>
      <c r="BB8508" s="91" t="s">
        <v>4470</v>
      </c>
      <c r="BC8508" s="91" t="s">
        <v>12392</v>
      </c>
      <c r="BD8508" s="423" t="s">
        <v>1301</v>
      </c>
    </row>
    <row r="8509" spans="53:56" ht="15" x14ac:dyDescent="0.25">
      <c r="BA8509" s="91" t="s">
        <v>12408</v>
      </c>
      <c r="BB8509" s="91" t="s">
        <v>12409</v>
      </c>
      <c r="BC8509" s="91" t="s">
        <v>12409</v>
      </c>
      <c r="BD8509" s="423" t="s">
        <v>1301</v>
      </c>
    </row>
    <row r="8510" spans="53:56" ht="15" x14ac:dyDescent="0.25">
      <c r="BA8510" s="90" t="s">
        <v>12410</v>
      </c>
      <c r="BB8510" s="90" t="s">
        <v>4470</v>
      </c>
      <c r="BC8510" s="473" t="s">
        <v>4501</v>
      </c>
      <c r="BD8510" s="423" t="s">
        <v>1301</v>
      </c>
    </row>
    <row r="8511" spans="53:56" ht="15" x14ac:dyDescent="0.25">
      <c r="BA8511" s="91" t="s">
        <v>12411</v>
      </c>
      <c r="BB8511" s="91" t="s">
        <v>4470</v>
      </c>
      <c r="BC8511" s="91" t="s">
        <v>12392</v>
      </c>
      <c r="BD8511" s="423" t="s">
        <v>1301</v>
      </c>
    </row>
    <row r="8512" spans="53:56" ht="15" x14ac:dyDescent="0.25">
      <c r="BA8512" s="90" t="s">
        <v>12412</v>
      </c>
      <c r="BB8512" s="90" t="s">
        <v>4470</v>
      </c>
      <c r="BC8512" s="90" t="s">
        <v>12387</v>
      </c>
      <c r="BD8512" s="423" t="s">
        <v>1301</v>
      </c>
    </row>
    <row r="8513" spans="53:56" ht="15" x14ac:dyDescent="0.25">
      <c r="BA8513" s="91" t="s">
        <v>12413</v>
      </c>
      <c r="BB8513" s="91" t="s">
        <v>4470</v>
      </c>
      <c r="BC8513" s="91" t="s">
        <v>12392</v>
      </c>
      <c r="BD8513" s="423" t="s">
        <v>1301</v>
      </c>
    </row>
    <row r="8514" spans="53:56" ht="15" x14ac:dyDescent="0.25">
      <c r="BA8514" s="90" t="s">
        <v>12414</v>
      </c>
      <c r="BB8514" s="90" t="s">
        <v>4470</v>
      </c>
      <c r="BC8514" s="90" t="s">
        <v>12392</v>
      </c>
      <c r="BD8514" s="423" t="s">
        <v>1301</v>
      </c>
    </row>
    <row r="8515" spans="53:56" ht="15" x14ac:dyDescent="0.25">
      <c r="BA8515" s="91" t="s">
        <v>12415</v>
      </c>
      <c r="BB8515" s="91" t="s">
        <v>4470</v>
      </c>
      <c r="BC8515" s="91" t="s">
        <v>12409</v>
      </c>
      <c r="BD8515" s="423" t="s">
        <v>1301</v>
      </c>
    </row>
    <row r="8516" spans="53:56" ht="15" x14ac:dyDescent="0.25">
      <c r="BA8516" s="91" t="s">
        <v>12415</v>
      </c>
      <c r="BB8516" s="91" t="s">
        <v>4470</v>
      </c>
      <c r="BC8516" s="91" t="s">
        <v>12392</v>
      </c>
      <c r="BD8516" s="423" t="s">
        <v>1301</v>
      </c>
    </row>
    <row r="8517" spans="53:56" ht="15" x14ac:dyDescent="0.25">
      <c r="BA8517" s="90" t="s">
        <v>12416</v>
      </c>
      <c r="BB8517" s="90" t="s">
        <v>4470</v>
      </c>
      <c r="BC8517" s="90" t="s">
        <v>12397</v>
      </c>
      <c r="BD8517" s="423" t="s">
        <v>1301</v>
      </c>
    </row>
    <row r="8518" spans="53:56" ht="15" x14ac:dyDescent="0.25">
      <c r="BA8518" s="91" t="s">
        <v>12417</v>
      </c>
      <c r="BB8518" s="91" t="s">
        <v>4470</v>
      </c>
      <c r="BC8518" s="91" t="s">
        <v>12392</v>
      </c>
      <c r="BD8518" s="423" t="s">
        <v>1301</v>
      </c>
    </row>
    <row r="8519" spans="53:56" ht="15" x14ac:dyDescent="0.25">
      <c r="BA8519" s="90" t="s">
        <v>12418</v>
      </c>
      <c r="BB8519" s="90" t="s">
        <v>4470</v>
      </c>
      <c r="BC8519" s="90" t="s">
        <v>12387</v>
      </c>
      <c r="BD8519" s="423" t="s">
        <v>1301</v>
      </c>
    </row>
    <row r="8520" spans="53:56" ht="15" x14ac:dyDescent="0.25">
      <c r="BA8520" s="91" t="s">
        <v>12419</v>
      </c>
      <c r="BB8520" s="91" t="s">
        <v>4470</v>
      </c>
      <c r="BC8520" s="91" t="s">
        <v>12392</v>
      </c>
      <c r="BD8520" s="423" t="s">
        <v>1301</v>
      </c>
    </row>
    <row r="8521" spans="53:56" ht="15" x14ac:dyDescent="0.25">
      <c r="BA8521" s="90" t="s">
        <v>12420</v>
      </c>
      <c r="BB8521" s="90" t="s">
        <v>4470</v>
      </c>
      <c r="BC8521" s="90" t="s">
        <v>12392</v>
      </c>
      <c r="BD8521" s="423" t="s">
        <v>1301</v>
      </c>
    </row>
    <row r="8522" spans="53:56" ht="15" x14ac:dyDescent="0.25">
      <c r="BA8522" s="91" t="s">
        <v>12421</v>
      </c>
      <c r="BB8522" s="91" t="s">
        <v>4470</v>
      </c>
      <c r="BC8522" s="91" t="s">
        <v>12392</v>
      </c>
      <c r="BD8522" s="423" t="s">
        <v>1301</v>
      </c>
    </row>
    <row r="8523" spans="53:56" ht="15" x14ac:dyDescent="0.25">
      <c r="BA8523" s="90" t="s">
        <v>12422</v>
      </c>
      <c r="BB8523" s="90" t="s">
        <v>4470</v>
      </c>
      <c r="BC8523" s="90" t="s">
        <v>12387</v>
      </c>
      <c r="BD8523" s="423" t="s">
        <v>1301</v>
      </c>
    </row>
    <row r="8524" spans="53:56" ht="15" x14ac:dyDescent="0.25">
      <c r="BA8524" s="91" t="s">
        <v>12423</v>
      </c>
      <c r="BB8524" s="91" t="s">
        <v>4470</v>
      </c>
      <c r="BC8524" s="91" t="s">
        <v>12397</v>
      </c>
      <c r="BD8524" s="423" t="s">
        <v>1301</v>
      </c>
    </row>
    <row r="8525" spans="53:56" ht="15" x14ac:dyDescent="0.25">
      <c r="BA8525" s="90" t="s">
        <v>12424</v>
      </c>
      <c r="BB8525" s="90" t="s">
        <v>4470</v>
      </c>
      <c r="BC8525" s="90" t="s">
        <v>12387</v>
      </c>
      <c r="BD8525" s="423" t="s">
        <v>1301</v>
      </c>
    </row>
    <row r="8526" spans="53:56" ht="15" x14ac:dyDescent="0.25">
      <c r="BA8526" s="91" t="s">
        <v>12425</v>
      </c>
      <c r="BB8526" s="91" t="s">
        <v>4470</v>
      </c>
      <c r="BC8526" s="91" t="s">
        <v>12387</v>
      </c>
      <c r="BD8526" s="423" t="s">
        <v>1301</v>
      </c>
    </row>
    <row r="8527" spans="53:56" ht="15" x14ac:dyDescent="0.25">
      <c r="BA8527" s="90" t="s">
        <v>12426</v>
      </c>
      <c r="BB8527" s="90" t="s">
        <v>4470</v>
      </c>
      <c r="BC8527" s="90" t="s">
        <v>12387</v>
      </c>
      <c r="BD8527" s="423" t="s">
        <v>1301</v>
      </c>
    </row>
    <row r="8528" spans="53:56" ht="15" x14ac:dyDescent="0.25">
      <c r="BA8528" s="91" t="s">
        <v>12427</v>
      </c>
      <c r="BB8528" s="91" t="s">
        <v>4470</v>
      </c>
      <c r="BC8528" s="91" t="s">
        <v>12387</v>
      </c>
      <c r="BD8528" s="423" t="s">
        <v>1301</v>
      </c>
    </row>
    <row r="8529" spans="53:56" ht="15" x14ac:dyDescent="0.25">
      <c r="BA8529" s="90" t="s">
        <v>12428</v>
      </c>
      <c r="BB8529" s="90" t="s">
        <v>4470</v>
      </c>
      <c r="BC8529" s="90" t="s">
        <v>12409</v>
      </c>
      <c r="BD8529" s="423" t="s">
        <v>1301</v>
      </c>
    </row>
    <row r="8530" spans="53:56" ht="15" x14ac:dyDescent="0.25">
      <c r="BA8530" s="90" t="s">
        <v>12428</v>
      </c>
      <c r="BB8530" s="90" t="s">
        <v>4470</v>
      </c>
      <c r="BC8530" s="90" t="s">
        <v>12392</v>
      </c>
      <c r="BD8530" s="423" t="s">
        <v>1301</v>
      </c>
    </row>
    <row r="8531" spans="53:56" ht="15" x14ac:dyDescent="0.25">
      <c r="BA8531" s="90" t="s">
        <v>12429</v>
      </c>
      <c r="BB8531" s="90" t="s">
        <v>4470</v>
      </c>
      <c r="BC8531" s="90" t="s">
        <v>12409</v>
      </c>
      <c r="BD8531" s="423" t="s">
        <v>1301</v>
      </c>
    </row>
    <row r="8532" spans="53:56" ht="15" x14ac:dyDescent="0.25">
      <c r="BA8532" s="91" t="s">
        <v>12429</v>
      </c>
      <c r="BB8532" s="91" t="s">
        <v>4470</v>
      </c>
      <c r="BC8532" s="91" t="s">
        <v>12392</v>
      </c>
      <c r="BD8532" s="423" t="s">
        <v>1301</v>
      </c>
    </row>
    <row r="8533" spans="53:56" ht="15" x14ac:dyDescent="0.25">
      <c r="BA8533" s="90" t="s">
        <v>12430</v>
      </c>
      <c r="BB8533" s="90" t="s">
        <v>4470</v>
      </c>
      <c r="BC8533" s="90" t="s">
        <v>12392</v>
      </c>
      <c r="BD8533" s="423" t="s">
        <v>1301</v>
      </c>
    </row>
    <row r="8534" spans="53:56" ht="15" x14ac:dyDescent="0.25">
      <c r="BA8534" s="91" t="s">
        <v>12431</v>
      </c>
      <c r="BB8534" s="91" t="s">
        <v>4470</v>
      </c>
      <c r="BC8534" s="91" t="s">
        <v>12397</v>
      </c>
      <c r="BD8534" s="423" t="s">
        <v>1301</v>
      </c>
    </row>
    <row r="8535" spans="53:56" ht="15" x14ac:dyDescent="0.25">
      <c r="BA8535" s="90" t="s">
        <v>12432</v>
      </c>
      <c r="BB8535" s="90" t="s">
        <v>4470</v>
      </c>
      <c r="BC8535" s="90" t="s">
        <v>12387</v>
      </c>
      <c r="BD8535" s="423" t="s">
        <v>1301</v>
      </c>
    </row>
    <row r="8536" spans="53:56" ht="15" x14ac:dyDescent="0.25">
      <c r="BA8536" s="91" t="s">
        <v>12433</v>
      </c>
      <c r="BB8536" s="91" t="s">
        <v>4470</v>
      </c>
      <c r="BC8536" s="91" t="s">
        <v>12392</v>
      </c>
      <c r="BD8536" s="423" t="s">
        <v>1301</v>
      </c>
    </row>
    <row r="8537" spans="53:56" ht="15" x14ac:dyDescent="0.25">
      <c r="BA8537" s="90" t="s">
        <v>12434</v>
      </c>
      <c r="BB8537" s="90" t="s">
        <v>4470</v>
      </c>
      <c r="BC8537" s="90" t="s">
        <v>12392</v>
      </c>
      <c r="BD8537" s="423" t="s">
        <v>1301</v>
      </c>
    </row>
    <row r="8538" spans="53:56" ht="15" x14ac:dyDescent="0.25">
      <c r="BA8538" s="91" t="s">
        <v>12435</v>
      </c>
      <c r="BB8538" s="91" t="s">
        <v>4470</v>
      </c>
      <c r="BC8538" s="91" t="s">
        <v>12387</v>
      </c>
      <c r="BD8538" s="423" t="s">
        <v>1301</v>
      </c>
    </row>
    <row r="8539" spans="53:56" ht="15" x14ac:dyDescent="0.25">
      <c r="BA8539" s="90" t="s">
        <v>12436</v>
      </c>
      <c r="BB8539" s="90" t="s">
        <v>4470</v>
      </c>
      <c r="BC8539" s="90" t="s">
        <v>12387</v>
      </c>
      <c r="BD8539" s="423" t="s">
        <v>1301</v>
      </c>
    </row>
    <row r="8540" spans="53:56" ht="15" x14ac:dyDescent="0.25">
      <c r="BA8540" s="91" t="s">
        <v>12437</v>
      </c>
      <c r="BB8540" s="91" t="s">
        <v>4470</v>
      </c>
      <c r="BC8540" s="91" t="s">
        <v>12387</v>
      </c>
      <c r="BD8540" s="423" t="s">
        <v>1301</v>
      </c>
    </row>
    <row r="8541" spans="53:56" ht="15" x14ac:dyDescent="0.25">
      <c r="BA8541" s="90" t="s">
        <v>12438</v>
      </c>
      <c r="BB8541" s="90" t="s">
        <v>4470</v>
      </c>
      <c r="BC8541" s="90" t="s">
        <v>12392</v>
      </c>
      <c r="BD8541" s="423" t="s">
        <v>1301</v>
      </c>
    </row>
    <row r="8542" spans="53:56" ht="15" x14ac:dyDescent="0.25">
      <c r="BA8542" s="91" t="s">
        <v>12439</v>
      </c>
      <c r="BB8542" s="91" t="s">
        <v>4470</v>
      </c>
      <c r="BC8542" s="91" t="s">
        <v>12392</v>
      </c>
      <c r="BD8542" s="423" t="s">
        <v>1301</v>
      </c>
    </row>
    <row r="8543" spans="53:56" ht="15" x14ac:dyDescent="0.25">
      <c r="BA8543" s="90" t="s">
        <v>12440</v>
      </c>
      <c r="BB8543" s="90" t="s">
        <v>4470</v>
      </c>
      <c r="BC8543" s="90" t="s">
        <v>12392</v>
      </c>
      <c r="BD8543" s="423" t="s">
        <v>1301</v>
      </c>
    </row>
    <row r="8544" spans="53:56" ht="15" x14ac:dyDescent="0.25">
      <c r="BA8544" s="91" t="s">
        <v>12441</v>
      </c>
      <c r="BB8544" s="91" t="s">
        <v>4470</v>
      </c>
      <c r="BC8544" s="91" t="s">
        <v>12387</v>
      </c>
      <c r="BD8544" s="423" t="s">
        <v>1301</v>
      </c>
    </row>
    <row r="8545" spans="53:56" ht="15" x14ac:dyDescent="0.25">
      <c r="BA8545" s="90" t="s">
        <v>12442</v>
      </c>
      <c r="BB8545" s="90" t="s">
        <v>4470</v>
      </c>
      <c r="BC8545" s="90" t="s">
        <v>12397</v>
      </c>
      <c r="BD8545" s="423" t="s">
        <v>1301</v>
      </c>
    </row>
    <row r="8546" spans="53:56" ht="15" x14ac:dyDescent="0.25">
      <c r="BA8546" s="91" t="s">
        <v>12443</v>
      </c>
      <c r="BB8546" s="91" t="s">
        <v>4470</v>
      </c>
      <c r="BC8546" s="91" t="s">
        <v>12387</v>
      </c>
      <c r="BD8546" s="423" t="s">
        <v>1301</v>
      </c>
    </row>
    <row r="8547" spans="53:56" ht="15" x14ac:dyDescent="0.25">
      <c r="BA8547" s="90" t="s">
        <v>12444</v>
      </c>
      <c r="BB8547" s="90" t="s">
        <v>4470</v>
      </c>
      <c r="BC8547" s="90" t="s">
        <v>12397</v>
      </c>
      <c r="BD8547" s="423" t="s">
        <v>1301</v>
      </c>
    </row>
    <row r="8548" spans="53:56" ht="15" x14ac:dyDescent="0.25">
      <c r="BA8548" s="91" t="s">
        <v>12445</v>
      </c>
      <c r="BB8548" s="91" t="s">
        <v>4470</v>
      </c>
      <c r="BC8548" s="91" t="s">
        <v>12392</v>
      </c>
      <c r="BD8548" s="423" t="s">
        <v>1301</v>
      </c>
    </row>
    <row r="8549" spans="53:56" ht="15" x14ac:dyDescent="0.25">
      <c r="BA8549" s="90" t="s">
        <v>12446</v>
      </c>
      <c r="BB8549" s="90" t="s">
        <v>4470</v>
      </c>
      <c r="BC8549" s="90" t="s">
        <v>12387</v>
      </c>
      <c r="BD8549" s="423" t="s">
        <v>1301</v>
      </c>
    </row>
    <row r="8550" spans="53:56" ht="15" x14ac:dyDescent="0.25">
      <c r="BA8550" s="91" t="s">
        <v>12447</v>
      </c>
      <c r="BB8550" s="91" t="s">
        <v>4470</v>
      </c>
      <c r="BC8550" s="91" t="s">
        <v>12392</v>
      </c>
      <c r="BD8550" s="423" t="s">
        <v>1301</v>
      </c>
    </row>
    <row r="8551" spans="53:56" ht="15" x14ac:dyDescent="0.25">
      <c r="BA8551" s="90" t="s">
        <v>12448</v>
      </c>
      <c r="BB8551" s="90" t="s">
        <v>4470</v>
      </c>
      <c r="BC8551" s="90" t="s">
        <v>12397</v>
      </c>
      <c r="BD8551" s="423" t="s">
        <v>1301</v>
      </c>
    </row>
    <row r="8552" spans="53:56" ht="15" x14ac:dyDescent="0.25">
      <c r="BA8552" s="91" t="s">
        <v>12449</v>
      </c>
      <c r="BB8552" s="91" t="s">
        <v>4470</v>
      </c>
      <c r="BC8552" s="91" t="s">
        <v>12392</v>
      </c>
      <c r="BD8552" s="423" t="s">
        <v>1301</v>
      </c>
    </row>
    <row r="8553" spans="53:56" ht="15" x14ac:dyDescent="0.25">
      <c r="BA8553" s="90" t="s">
        <v>12450</v>
      </c>
      <c r="BB8553" s="90" t="s">
        <v>4470</v>
      </c>
      <c r="BC8553" s="90" t="s">
        <v>12392</v>
      </c>
      <c r="BD8553" s="423" t="s">
        <v>1301</v>
      </c>
    </row>
    <row r="8554" spans="53:56" ht="15" x14ac:dyDescent="0.25">
      <c r="BA8554" s="91" t="s">
        <v>12451</v>
      </c>
      <c r="BB8554" s="91" t="s">
        <v>4470</v>
      </c>
      <c r="BC8554" s="91" t="s">
        <v>12397</v>
      </c>
      <c r="BD8554" s="423" t="s">
        <v>1301</v>
      </c>
    </row>
    <row r="8555" spans="53:56" ht="15" x14ac:dyDescent="0.25">
      <c r="BA8555" s="90" t="s">
        <v>12452</v>
      </c>
      <c r="BB8555" s="90" t="s">
        <v>4470</v>
      </c>
      <c r="BC8555" s="90" t="s">
        <v>12397</v>
      </c>
      <c r="BD8555" s="423" t="s">
        <v>1301</v>
      </c>
    </row>
    <row r="8556" spans="53:56" ht="15" x14ac:dyDescent="0.25">
      <c r="BA8556" s="91" t="s">
        <v>12453</v>
      </c>
      <c r="BB8556" s="91" t="s">
        <v>4470</v>
      </c>
      <c r="BC8556" s="91" t="s">
        <v>12392</v>
      </c>
      <c r="BD8556" s="423" t="s">
        <v>1301</v>
      </c>
    </row>
    <row r="8557" spans="53:56" ht="15" x14ac:dyDescent="0.25">
      <c r="BA8557" s="90" t="s">
        <v>12454</v>
      </c>
      <c r="BB8557" s="90" t="s">
        <v>4470</v>
      </c>
      <c r="BC8557" s="90" t="s">
        <v>12392</v>
      </c>
      <c r="BD8557" s="423" t="s">
        <v>1301</v>
      </c>
    </row>
    <row r="8558" spans="53:56" ht="15" x14ac:dyDescent="0.25">
      <c r="BA8558" s="91" t="s">
        <v>12455</v>
      </c>
      <c r="BB8558" s="91" t="s">
        <v>4470</v>
      </c>
      <c r="BC8558" s="91" t="s">
        <v>12387</v>
      </c>
      <c r="BD8558" s="423" t="s">
        <v>1301</v>
      </c>
    </row>
    <row r="8559" spans="53:56" ht="15" x14ac:dyDescent="0.25">
      <c r="BA8559" s="90" t="s">
        <v>12456</v>
      </c>
      <c r="BB8559" s="90" t="s">
        <v>4470</v>
      </c>
      <c r="BC8559" s="90" t="s">
        <v>12387</v>
      </c>
      <c r="BD8559" s="423" t="s">
        <v>1301</v>
      </c>
    </row>
    <row r="8560" spans="53:56" ht="15" x14ac:dyDescent="0.25">
      <c r="BA8560" s="91" t="s">
        <v>12457</v>
      </c>
      <c r="BB8560" s="91" t="s">
        <v>4470</v>
      </c>
      <c r="BC8560" s="473" t="s">
        <v>4501</v>
      </c>
      <c r="BD8560" s="423" t="s">
        <v>1301</v>
      </c>
    </row>
    <row r="8561" spans="53:56" ht="15" x14ac:dyDescent="0.25">
      <c r="BA8561" s="90" t="s">
        <v>12458</v>
      </c>
      <c r="BB8561" s="90" t="s">
        <v>4470</v>
      </c>
      <c r="BC8561" s="90" t="s">
        <v>12459</v>
      </c>
      <c r="BD8561" s="423" t="s">
        <v>1301</v>
      </c>
    </row>
    <row r="8562" spans="53:56" ht="15" x14ac:dyDescent="0.25">
      <c r="BA8562" s="91" t="s">
        <v>12460</v>
      </c>
      <c r="BB8562" s="91" t="s">
        <v>4470</v>
      </c>
      <c r="BC8562" s="473" t="s">
        <v>4501</v>
      </c>
      <c r="BD8562" s="423" t="s">
        <v>1301</v>
      </c>
    </row>
    <row r="8563" spans="53:56" ht="15" x14ac:dyDescent="0.25">
      <c r="BA8563" s="90" t="s">
        <v>12461</v>
      </c>
      <c r="BB8563" s="90" t="s">
        <v>4470</v>
      </c>
      <c r="BC8563" s="473" t="s">
        <v>4501</v>
      </c>
      <c r="BD8563" s="423" t="s">
        <v>1301</v>
      </c>
    </row>
    <row r="8564" spans="53:56" ht="15" x14ac:dyDescent="0.25">
      <c r="BA8564" s="91" t="s">
        <v>12462</v>
      </c>
      <c r="BB8564" s="91" t="s">
        <v>4470</v>
      </c>
      <c r="BC8564" s="473" t="s">
        <v>4501</v>
      </c>
      <c r="BD8564" s="423" t="s">
        <v>1301</v>
      </c>
    </row>
    <row r="8565" spans="53:56" ht="15" x14ac:dyDescent="0.25">
      <c r="BA8565" s="91" t="s">
        <v>12462</v>
      </c>
      <c r="BB8565" s="91" t="s">
        <v>4470</v>
      </c>
      <c r="BC8565" s="473" t="s">
        <v>4501</v>
      </c>
      <c r="BD8565" s="423" t="s">
        <v>1301</v>
      </c>
    </row>
    <row r="8566" spans="53:56" ht="15" x14ac:dyDescent="0.25">
      <c r="BA8566" s="90" t="s">
        <v>12463</v>
      </c>
      <c r="BB8566" s="90" t="s">
        <v>4470</v>
      </c>
      <c r="BC8566" s="473" t="s">
        <v>4501</v>
      </c>
      <c r="BD8566" s="423" t="s">
        <v>1301</v>
      </c>
    </row>
    <row r="8567" spans="53:56" ht="15" x14ac:dyDescent="0.25">
      <c r="BA8567" s="91" t="s">
        <v>12464</v>
      </c>
      <c r="BB8567" s="91" t="s">
        <v>4470</v>
      </c>
      <c r="BC8567" s="473" t="s">
        <v>4501</v>
      </c>
      <c r="BD8567" s="423" t="s">
        <v>1301</v>
      </c>
    </row>
    <row r="8568" spans="53:56" ht="15" x14ac:dyDescent="0.25">
      <c r="BA8568" s="90" t="s">
        <v>12465</v>
      </c>
      <c r="BB8568" s="90" t="s">
        <v>4470</v>
      </c>
      <c r="BC8568" s="473" t="s">
        <v>4501</v>
      </c>
      <c r="BD8568" s="423" t="s">
        <v>1301</v>
      </c>
    </row>
    <row r="8569" spans="53:56" ht="15" x14ac:dyDescent="0.25">
      <c r="BA8569" s="91" t="s">
        <v>12466</v>
      </c>
      <c r="BB8569" s="91" t="s">
        <v>4470</v>
      </c>
      <c r="BC8569" s="473" t="s">
        <v>4501</v>
      </c>
      <c r="BD8569" s="423" t="s">
        <v>1301</v>
      </c>
    </row>
    <row r="8570" spans="53:56" ht="15" x14ac:dyDescent="0.25">
      <c r="BA8570" s="90" t="s">
        <v>12467</v>
      </c>
      <c r="BB8570" s="90" t="s">
        <v>4470</v>
      </c>
      <c r="BC8570" s="473" t="s">
        <v>4501</v>
      </c>
      <c r="BD8570" s="423" t="s">
        <v>1301</v>
      </c>
    </row>
    <row r="8571" spans="53:56" ht="15" x14ac:dyDescent="0.25">
      <c r="BA8571" s="91" t="s">
        <v>12467</v>
      </c>
      <c r="BB8571" s="91" t="s">
        <v>4470</v>
      </c>
      <c r="BC8571" s="473" t="s">
        <v>4501</v>
      </c>
      <c r="BD8571" s="423" t="s">
        <v>1301</v>
      </c>
    </row>
    <row r="8572" spans="53:56" ht="15" x14ac:dyDescent="0.25">
      <c r="BA8572" s="90" t="s">
        <v>12468</v>
      </c>
      <c r="BB8572" s="90" t="s">
        <v>4470</v>
      </c>
      <c r="BC8572" s="90" t="s">
        <v>12469</v>
      </c>
      <c r="BD8572" s="423" t="s">
        <v>1301</v>
      </c>
    </row>
    <row r="8573" spans="53:56" ht="15" x14ac:dyDescent="0.25">
      <c r="BA8573" s="91" t="s">
        <v>12470</v>
      </c>
      <c r="BB8573" s="91" t="s">
        <v>4470</v>
      </c>
      <c r="BC8573" s="473" t="s">
        <v>4501</v>
      </c>
      <c r="BD8573" s="423" t="s">
        <v>1301</v>
      </c>
    </row>
    <row r="8574" spans="53:56" ht="15" x14ac:dyDescent="0.25">
      <c r="BA8574" s="90" t="s">
        <v>12471</v>
      </c>
      <c r="BB8574" s="90" t="s">
        <v>4470</v>
      </c>
      <c r="BC8574" s="90" t="s">
        <v>12397</v>
      </c>
      <c r="BD8574" s="423" t="s">
        <v>1301</v>
      </c>
    </row>
    <row r="8575" spans="53:56" ht="15" x14ac:dyDescent="0.25">
      <c r="BA8575" s="91" t="s">
        <v>12472</v>
      </c>
      <c r="BB8575" s="91" t="s">
        <v>4470</v>
      </c>
      <c r="BC8575" s="473" t="s">
        <v>4501</v>
      </c>
      <c r="BD8575" s="423" t="s">
        <v>1301</v>
      </c>
    </row>
    <row r="8576" spans="53:56" ht="15" x14ac:dyDescent="0.25">
      <c r="BA8576" s="90" t="s">
        <v>12473</v>
      </c>
      <c r="BB8576" s="90" t="s">
        <v>4470</v>
      </c>
      <c r="BC8576" s="473" t="s">
        <v>4501</v>
      </c>
      <c r="BD8576" s="423" t="s">
        <v>1301</v>
      </c>
    </row>
    <row r="8577" spans="53:56" ht="15" x14ac:dyDescent="0.25">
      <c r="BA8577" s="90" t="s">
        <v>12473</v>
      </c>
      <c r="BB8577" s="90" t="s">
        <v>4470</v>
      </c>
      <c r="BC8577" s="473" t="s">
        <v>4501</v>
      </c>
      <c r="BD8577" s="423" t="s">
        <v>1301</v>
      </c>
    </row>
    <row r="8578" spans="53:56" ht="15" x14ac:dyDescent="0.25">
      <c r="BA8578" s="90" t="s">
        <v>12474</v>
      </c>
      <c r="BB8578" s="90" t="s">
        <v>4470</v>
      </c>
      <c r="BC8578" s="473" t="s">
        <v>4501</v>
      </c>
      <c r="BD8578" s="423" t="s">
        <v>1301</v>
      </c>
    </row>
    <row r="8579" spans="53:56" ht="15" x14ac:dyDescent="0.25">
      <c r="BA8579" s="91" t="s">
        <v>12475</v>
      </c>
      <c r="BB8579" s="91" t="s">
        <v>4470</v>
      </c>
      <c r="BC8579" s="473" t="s">
        <v>4501</v>
      </c>
      <c r="BD8579" s="423" t="s">
        <v>1301</v>
      </c>
    </row>
    <row r="8580" spans="53:56" ht="15" x14ac:dyDescent="0.25">
      <c r="BA8580" s="90" t="s">
        <v>12476</v>
      </c>
      <c r="BB8580" s="90" t="s">
        <v>4470</v>
      </c>
      <c r="BC8580" s="473" t="s">
        <v>4501</v>
      </c>
      <c r="BD8580" s="423" t="s">
        <v>1301</v>
      </c>
    </row>
    <row r="8581" spans="53:56" ht="15" x14ac:dyDescent="0.25">
      <c r="BA8581" s="90" t="s">
        <v>12477</v>
      </c>
      <c r="BB8581" s="90" t="s">
        <v>4470</v>
      </c>
      <c r="BC8581" s="473" t="s">
        <v>4501</v>
      </c>
      <c r="BD8581" s="423" t="s">
        <v>1301</v>
      </c>
    </row>
    <row r="8582" spans="53:56" ht="15" x14ac:dyDescent="0.25">
      <c r="BA8582" s="91" t="s">
        <v>12477</v>
      </c>
      <c r="BB8582" s="91" t="s">
        <v>4470</v>
      </c>
      <c r="BC8582" s="473" t="s">
        <v>4501</v>
      </c>
      <c r="BD8582" s="423" t="s">
        <v>1301</v>
      </c>
    </row>
    <row r="8583" spans="53:56" ht="15" x14ac:dyDescent="0.25">
      <c r="BA8583" s="91" t="s">
        <v>12478</v>
      </c>
      <c r="BB8583" s="91" t="s">
        <v>4470</v>
      </c>
      <c r="BC8583" s="473" t="s">
        <v>4501</v>
      </c>
      <c r="BD8583" s="423" t="s">
        <v>1301</v>
      </c>
    </row>
    <row r="8584" spans="53:56" ht="15" x14ac:dyDescent="0.25">
      <c r="BA8584" s="90" t="s">
        <v>12479</v>
      </c>
      <c r="BB8584" s="90" t="s">
        <v>4470</v>
      </c>
      <c r="BC8584" s="473" t="s">
        <v>4501</v>
      </c>
      <c r="BD8584" s="423" t="s">
        <v>1301</v>
      </c>
    </row>
    <row r="8585" spans="53:56" ht="15" x14ac:dyDescent="0.25">
      <c r="BA8585" s="91" t="s">
        <v>12480</v>
      </c>
      <c r="BB8585" s="91" t="s">
        <v>4470</v>
      </c>
      <c r="BC8585" s="91" t="s">
        <v>12459</v>
      </c>
      <c r="BD8585" s="423" t="s">
        <v>1301</v>
      </c>
    </row>
    <row r="8586" spans="53:56" ht="15" x14ac:dyDescent="0.25">
      <c r="BA8586" s="90" t="s">
        <v>12481</v>
      </c>
      <c r="BB8586" s="90" t="s">
        <v>4470</v>
      </c>
      <c r="BC8586" s="90" t="s">
        <v>12469</v>
      </c>
      <c r="BD8586" s="423" t="s">
        <v>1301</v>
      </c>
    </row>
    <row r="8587" spans="53:56" ht="15" x14ac:dyDescent="0.25">
      <c r="BA8587" s="91" t="s">
        <v>12482</v>
      </c>
      <c r="BB8587" s="91" t="s">
        <v>4470</v>
      </c>
      <c r="BC8587" s="473" t="s">
        <v>4501</v>
      </c>
      <c r="BD8587" s="423" t="s">
        <v>1301</v>
      </c>
    </row>
    <row r="8588" spans="53:56" ht="15" x14ac:dyDescent="0.25">
      <c r="BA8588" s="91" t="s">
        <v>12482</v>
      </c>
      <c r="BB8588" s="91" t="s">
        <v>4470</v>
      </c>
      <c r="BC8588" s="473" t="s">
        <v>4501</v>
      </c>
      <c r="BD8588" s="423" t="s">
        <v>1301</v>
      </c>
    </row>
    <row r="8589" spans="53:56" ht="15" x14ac:dyDescent="0.25">
      <c r="BA8589" s="90" t="s">
        <v>12483</v>
      </c>
      <c r="BB8589" s="90" t="s">
        <v>4470</v>
      </c>
      <c r="BC8589" s="473" t="s">
        <v>4501</v>
      </c>
      <c r="BD8589" s="423" t="s">
        <v>1301</v>
      </c>
    </row>
    <row r="8590" spans="53:56" ht="15" x14ac:dyDescent="0.25">
      <c r="BA8590" s="90" t="s">
        <v>12484</v>
      </c>
      <c r="BB8590" s="90" t="s">
        <v>4470</v>
      </c>
      <c r="BC8590" s="473" t="s">
        <v>4501</v>
      </c>
      <c r="BD8590" s="423" t="s">
        <v>1301</v>
      </c>
    </row>
    <row r="8591" spans="53:56" ht="15" x14ac:dyDescent="0.25">
      <c r="BA8591" s="91" t="s">
        <v>12485</v>
      </c>
      <c r="BB8591" s="91" t="s">
        <v>4470</v>
      </c>
      <c r="BC8591" s="91" t="s">
        <v>12397</v>
      </c>
      <c r="BD8591" s="423" t="s">
        <v>1301</v>
      </c>
    </row>
    <row r="8592" spans="53:56" ht="15" x14ac:dyDescent="0.25">
      <c r="BA8592" s="90" t="s">
        <v>12486</v>
      </c>
      <c r="BB8592" s="90" t="s">
        <v>4470</v>
      </c>
      <c r="BC8592" s="90" t="s">
        <v>12469</v>
      </c>
      <c r="BD8592" s="423" t="s">
        <v>1301</v>
      </c>
    </row>
    <row r="8593" spans="53:56" ht="15" x14ac:dyDescent="0.25">
      <c r="BA8593" s="90" t="s">
        <v>12487</v>
      </c>
      <c r="BB8593" s="90" t="s">
        <v>4470</v>
      </c>
      <c r="BC8593" s="473" t="s">
        <v>4501</v>
      </c>
      <c r="BD8593" s="423" t="s">
        <v>1301</v>
      </c>
    </row>
    <row r="8594" spans="53:56" ht="15" x14ac:dyDescent="0.25">
      <c r="BA8594" s="91" t="s">
        <v>12487</v>
      </c>
      <c r="BB8594" s="91" t="s">
        <v>4470</v>
      </c>
      <c r="BC8594" s="473" t="s">
        <v>4501</v>
      </c>
      <c r="BD8594" s="423" t="s">
        <v>1301</v>
      </c>
    </row>
    <row r="8595" spans="53:56" ht="15" x14ac:dyDescent="0.25">
      <c r="BA8595" s="91" t="s">
        <v>12488</v>
      </c>
      <c r="BB8595" s="91" t="s">
        <v>4470</v>
      </c>
      <c r="BC8595" s="91" t="s">
        <v>12397</v>
      </c>
      <c r="BD8595" s="423" t="s">
        <v>1301</v>
      </c>
    </row>
    <row r="8596" spans="53:56" ht="15" x14ac:dyDescent="0.25">
      <c r="BA8596" s="90" t="s">
        <v>12489</v>
      </c>
      <c r="BB8596" s="90" t="s">
        <v>4470</v>
      </c>
      <c r="BC8596" s="473" t="s">
        <v>4501</v>
      </c>
      <c r="BD8596" s="423" t="s">
        <v>1301</v>
      </c>
    </row>
    <row r="8597" spans="53:56" ht="15" x14ac:dyDescent="0.25">
      <c r="BA8597" s="91" t="s">
        <v>12490</v>
      </c>
      <c r="BB8597" s="91" t="s">
        <v>4470</v>
      </c>
      <c r="BC8597" s="473" t="s">
        <v>4501</v>
      </c>
      <c r="BD8597" s="423" t="s">
        <v>1301</v>
      </c>
    </row>
    <row r="8598" spans="53:56" ht="15" x14ac:dyDescent="0.25">
      <c r="BA8598" s="91" t="s">
        <v>12491</v>
      </c>
      <c r="BB8598" s="91" t="s">
        <v>4470</v>
      </c>
      <c r="BC8598" s="473" t="s">
        <v>4501</v>
      </c>
      <c r="BD8598" s="423" t="s">
        <v>1301</v>
      </c>
    </row>
    <row r="8599" spans="53:56" ht="15" x14ac:dyDescent="0.25">
      <c r="BA8599" s="90" t="s">
        <v>12491</v>
      </c>
      <c r="BB8599" s="90" t="s">
        <v>4470</v>
      </c>
      <c r="BC8599" s="473" t="s">
        <v>4501</v>
      </c>
      <c r="BD8599" s="423" t="s">
        <v>1301</v>
      </c>
    </row>
    <row r="8600" spans="53:56" ht="15" x14ac:dyDescent="0.25">
      <c r="BA8600" s="91" t="s">
        <v>12492</v>
      </c>
      <c r="BB8600" s="91" t="s">
        <v>4470</v>
      </c>
      <c r="BC8600" s="473" t="s">
        <v>4501</v>
      </c>
      <c r="BD8600" s="423" t="s">
        <v>1301</v>
      </c>
    </row>
    <row r="8601" spans="53:56" ht="15" x14ac:dyDescent="0.25">
      <c r="BA8601" s="90" t="s">
        <v>12493</v>
      </c>
      <c r="BB8601" s="90" t="s">
        <v>4470</v>
      </c>
      <c r="BC8601" s="473" t="s">
        <v>4501</v>
      </c>
      <c r="BD8601" s="423" t="s">
        <v>1301</v>
      </c>
    </row>
    <row r="8602" spans="53:56" ht="15" x14ac:dyDescent="0.25">
      <c r="BA8602" s="91" t="s">
        <v>12494</v>
      </c>
      <c r="BB8602" s="91" t="s">
        <v>4470</v>
      </c>
      <c r="BC8602" s="473" t="s">
        <v>4501</v>
      </c>
      <c r="BD8602" s="423" t="s">
        <v>1301</v>
      </c>
    </row>
    <row r="8603" spans="53:56" ht="15" x14ac:dyDescent="0.25">
      <c r="BA8603" s="90" t="s">
        <v>12495</v>
      </c>
      <c r="BB8603" s="90" t="s">
        <v>4470</v>
      </c>
      <c r="BC8603" s="473" t="s">
        <v>4501</v>
      </c>
      <c r="BD8603" s="423" t="s">
        <v>1301</v>
      </c>
    </row>
    <row r="8604" spans="53:56" ht="15" x14ac:dyDescent="0.25">
      <c r="BA8604" s="91" t="s">
        <v>12496</v>
      </c>
      <c r="BB8604" s="91" t="s">
        <v>4470</v>
      </c>
      <c r="BC8604" s="473" t="s">
        <v>4501</v>
      </c>
      <c r="BD8604" s="423" t="s">
        <v>1301</v>
      </c>
    </row>
    <row r="8605" spans="53:56" ht="15" x14ac:dyDescent="0.25">
      <c r="BA8605" s="90" t="s">
        <v>12497</v>
      </c>
      <c r="BB8605" s="90" t="s">
        <v>4470</v>
      </c>
      <c r="BC8605" s="473" t="s">
        <v>4501</v>
      </c>
      <c r="BD8605" s="423" t="s">
        <v>1301</v>
      </c>
    </row>
    <row r="8606" spans="53:56" ht="15" x14ac:dyDescent="0.25">
      <c r="BA8606" s="91" t="s">
        <v>12498</v>
      </c>
      <c r="BB8606" s="91" t="s">
        <v>4470</v>
      </c>
      <c r="BC8606" s="473" t="s">
        <v>4501</v>
      </c>
      <c r="BD8606" s="423" t="s">
        <v>1301</v>
      </c>
    </row>
    <row r="8607" spans="53:56" ht="15" x14ac:dyDescent="0.25">
      <c r="BA8607" s="90" t="s">
        <v>12499</v>
      </c>
      <c r="BB8607" s="90" t="s">
        <v>4470</v>
      </c>
      <c r="BC8607" s="473" t="s">
        <v>4501</v>
      </c>
      <c r="BD8607" s="423" t="s">
        <v>1301</v>
      </c>
    </row>
    <row r="8608" spans="53:56" ht="15" x14ac:dyDescent="0.25">
      <c r="BA8608" s="91" t="s">
        <v>12500</v>
      </c>
      <c r="BB8608" s="91" t="s">
        <v>4470</v>
      </c>
      <c r="BC8608" s="473" t="s">
        <v>4501</v>
      </c>
      <c r="BD8608" s="423" t="s">
        <v>1301</v>
      </c>
    </row>
    <row r="8609" spans="53:56" ht="15" x14ac:dyDescent="0.25">
      <c r="BA8609" s="90" t="s">
        <v>12501</v>
      </c>
      <c r="BB8609" s="90" t="s">
        <v>4470</v>
      </c>
      <c r="BC8609" s="473" t="s">
        <v>4501</v>
      </c>
      <c r="BD8609" s="423" t="s">
        <v>1301</v>
      </c>
    </row>
    <row r="8610" spans="53:56" ht="15" x14ac:dyDescent="0.25">
      <c r="BA8610" s="90" t="s">
        <v>12502</v>
      </c>
      <c r="BB8610" s="90" t="s">
        <v>4470</v>
      </c>
      <c r="BC8610" s="90" t="s">
        <v>12469</v>
      </c>
      <c r="BD8610" s="423" t="s">
        <v>1301</v>
      </c>
    </row>
    <row r="8611" spans="53:56" ht="15" x14ac:dyDescent="0.25">
      <c r="BA8611" s="91" t="s">
        <v>12503</v>
      </c>
      <c r="BB8611" s="91" t="s">
        <v>4470</v>
      </c>
      <c r="BC8611" s="473" t="s">
        <v>4501</v>
      </c>
      <c r="BD8611" s="423" t="s">
        <v>1301</v>
      </c>
    </row>
    <row r="8612" spans="53:56" ht="15" x14ac:dyDescent="0.25">
      <c r="BA8612" s="90" t="s">
        <v>12504</v>
      </c>
      <c r="BB8612" s="90" t="s">
        <v>4470</v>
      </c>
      <c r="BC8612" s="473" t="s">
        <v>4501</v>
      </c>
      <c r="BD8612" s="423" t="s">
        <v>1301</v>
      </c>
    </row>
    <row r="8613" spans="53:56" ht="15" x14ac:dyDescent="0.25">
      <c r="BA8613" s="91" t="s">
        <v>12505</v>
      </c>
      <c r="BB8613" s="91" t="s">
        <v>4470</v>
      </c>
      <c r="BC8613" s="91" t="s">
        <v>12397</v>
      </c>
      <c r="BD8613" s="423" t="s">
        <v>1301</v>
      </c>
    </row>
    <row r="8614" spans="53:56" ht="15" x14ac:dyDescent="0.25">
      <c r="BA8614" s="90" t="s">
        <v>12506</v>
      </c>
      <c r="BB8614" s="90" t="s">
        <v>4470</v>
      </c>
      <c r="BC8614" s="90" t="s">
        <v>12469</v>
      </c>
      <c r="BD8614" s="423" t="s">
        <v>1301</v>
      </c>
    </row>
    <row r="8615" spans="53:56" ht="15" x14ac:dyDescent="0.25">
      <c r="BA8615" s="91" t="s">
        <v>12507</v>
      </c>
      <c r="BB8615" s="91" t="s">
        <v>4470</v>
      </c>
      <c r="BC8615" s="473" t="s">
        <v>4501</v>
      </c>
      <c r="BD8615" s="423" t="s">
        <v>1301</v>
      </c>
    </row>
    <row r="8616" spans="53:56" ht="15" x14ac:dyDescent="0.25">
      <c r="BA8616" s="90" t="s">
        <v>12508</v>
      </c>
      <c r="BB8616" s="90" t="s">
        <v>4470</v>
      </c>
      <c r="BC8616" s="90" t="s">
        <v>12469</v>
      </c>
      <c r="BD8616" s="423" t="s">
        <v>1301</v>
      </c>
    </row>
    <row r="8617" spans="53:56" ht="15" x14ac:dyDescent="0.25">
      <c r="BA8617" s="91" t="s">
        <v>12509</v>
      </c>
      <c r="BB8617" s="91" t="s">
        <v>4470</v>
      </c>
      <c r="BC8617" s="91" t="s">
        <v>12459</v>
      </c>
      <c r="BD8617" s="423" t="s">
        <v>1301</v>
      </c>
    </row>
    <row r="8618" spans="53:56" ht="15" x14ac:dyDescent="0.25">
      <c r="BA8618" s="91" t="s">
        <v>12510</v>
      </c>
      <c r="BB8618" s="91" t="s">
        <v>4470</v>
      </c>
      <c r="BC8618" s="473" t="s">
        <v>4501</v>
      </c>
      <c r="BD8618" s="423" t="s">
        <v>1301</v>
      </c>
    </row>
    <row r="8619" spans="53:56" ht="15" x14ac:dyDescent="0.25">
      <c r="BA8619" s="90" t="s">
        <v>12511</v>
      </c>
      <c r="BB8619" s="90" t="s">
        <v>4470</v>
      </c>
      <c r="BC8619" s="90" t="s">
        <v>12459</v>
      </c>
      <c r="BD8619" s="423" t="s">
        <v>1301</v>
      </c>
    </row>
    <row r="8620" spans="53:56" ht="15" x14ac:dyDescent="0.25">
      <c r="BA8620" s="91" t="s">
        <v>12512</v>
      </c>
      <c r="BB8620" s="91" t="s">
        <v>4470</v>
      </c>
      <c r="BC8620" s="91" t="s">
        <v>12469</v>
      </c>
      <c r="BD8620" s="423" t="s">
        <v>1301</v>
      </c>
    </row>
    <row r="8621" spans="53:56" ht="15" x14ac:dyDescent="0.25">
      <c r="BA8621" s="90" t="s">
        <v>12513</v>
      </c>
      <c r="BB8621" s="90" t="s">
        <v>4470</v>
      </c>
      <c r="BC8621" s="90" t="s">
        <v>12469</v>
      </c>
      <c r="BD8621" s="423" t="s">
        <v>1301</v>
      </c>
    </row>
    <row r="8622" spans="53:56" ht="15" x14ac:dyDescent="0.25">
      <c r="BA8622" s="91" t="s">
        <v>12514</v>
      </c>
      <c r="BB8622" s="91" t="s">
        <v>4470</v>
      </c>
      <c r="BC8622" s="473" t="s">
        <v>4501</v>
      </c>
      <c r="BD8622" s="423" t="s">
        <v>1301</v>
      </c>
    </row>
    <row r="8623" spans="53:56" ht="15" x14ac:dyDescent="0.25">
      <c r="BA8623" s="90" t="s">
        <v>12515</v>
      </c>
      <c r="BB8623" s="90" t="s">
        <v>4470</v>
      </c>
      <c r="BC8623" s="473" t="s">
        <v>4501</v>
      </c>
      <c r="BD8623" s="423" t="s">
        <v>1301</v>
      </c>
    </row>
    <row r="8624" spans="53:56" ht="15" x14ac:dyDescent="0.25">
      <c r="BA8624" s="91" t="s">
        <v>12516</v>
      </c>
      <c r="BB8624" s="91" t="s">
        <v>4470</v>
      </c>
      <c r="BC8624" s="473" t="s">
        <v>4501</v>
      </c>
      <c r="BD8624" s="423" t="s">
        <v>1301</v>
      </c>
    </row>
    <row r="8625" spans="53:56" ht="15" x14ac:dyDescent="0.25">
      <c r="BA8625" s="90" t="s">
        <v>12517</v>
      </c>
      <c r="BB8625" s="90" t="s">
        <v>4470</v>
      </c>
      <c r="BC8625" s="473" t="s">
        <v>4501</v>
      </c>
      <c r="BD8625" s="423" t="s">
        <v>1301</v>
      </c>
    </row>
    <row r="8626" spans="53:56" ht="15" x14ac:dyDescent="0.25">
      <c r="BA8626" s="91" t="s">
        <v>12518</v>
      </c>
      <c r="BB8626" s="91" t="s">
        <v>4470</v>
      </c>
      <c r="BC8626" s="473" t="s">
        <v>4501</v>
      </c>
      <c r="BD8626" s="423" t="s">
        <v>1301</v>
      </c>
    </row>
    <row r="8627" spans="53:56" ht="15" x14ac:dyDescent="0.25">
      <c r="BA8627" s="91" t="s">
        <v>12518</v>
      </c>
      <c r="BB8627" s="91" t="s">
        <v>4470</v>
      </c>
      <c r="BC8627" s="473" t="s">
        <v>4501</v>
      </c>
      <c r="BD8627" s="423" t="s">
        <v>1301</v>
      </c>
    </row>
    <row r="8628" spans="53:56" ht="15" x14ac:dyDescent="0.25">
      <c r="BA8628" s="90" t="s">
        <v>12519</v>
      </c>
      <c r="BB8628" s="90" t="s">
        <v>4470</v>
      </c>
      <c r="BC8628" s="473" t="s">
        <v>4501</v>
      </c>
      <c r="BD8628" s="423" t="s">
        <v>1301</v>
      </c>
    </row>
    <row r="8629" spans="53:56" ht="15" x14ac:dyDescent="0.25">
      <c r="BA8629" s="91" t="s">
        <v>12520</v>
      </c>
      <c r="BB8629" s="91" t="s">
        <v>4470</v>
      </c>
      <c r="BC8629" s="473" t="s">
        <v>4501</v>
      </c>
      <c r="BD8629" s="423" t="s">
        <v>1301</v>
      </c>
    </row>
    <row r="8630" spans="53:56" ht="15" x14ac:dyDescent="0.25">
      <c r="BA8630" s="90" t="s">
        <v>12520</v>
      </c>
      <c r="BB8630" s="90" t="s">
        <v>4470</v>
      </c>
      <c r="BC8630" s="473" t="s">
        <v>4501</v>
      </c>
      <c r="BD8630" s="423" t="s">
        <v>1301</v>
      </c>
    </row>
    <row r="8631" spans="53:56" ht="15" x14ac:dyDescent="0.25">
      <c r="BA8631" s="91" t="s">
        <v>12521</v>
      </c>
      <c r="BB8631" s="91" t="s">
        <v>4470</v>
      </c>
      <c r="BC8631" s="473" t="s">
        <v>4501</v>
      </c>
      <c r="BD8631" s="423" t="s">
        <v>1301</v>
      </c>
    </row>
    <row r="8632" spans="53:56" ht="15" x14ac:dyDescent="0.25">
      <c r="BA8632" s="90" t="s">
        <v>12522</v>
      </c>
      <c r="BB8632" s="90" t="s">
        <v>4470</v>
      </c>
      <c r="BC8632" s="90" t="s">
        <v>12469</v>
      </c>
      <c r="BD8632" s="423" t="s">
        <v>1301</v>
      </c>
    </row>
    <row r="8633" spans="53:56" ht="15" x14ac:dyDescent="0.25">
      <c r="BA8633" s="91" t="s">
        <v>12523</v>
      </c>
      <c r="BB8633" s="91" t="s">
        <v>4470</v>
      </c>
      <c r="BC8633" s="91" t="s">
        <v>12459</v>
      </c>
      <c r="BD8633" s="423" t="s">
        <v>1301</v>
      </c>
    </row>
    <row r="8634" spans="53:56" ht="15" x14ac:dyDescent="0.25">
      <c r="BA8634" s="90" t="s">
        <v>12524</v>
      </c>
      <c r="BB8634" s="90" t="s">
        <v>4470</v>
      </c>
      <c r="BC8634" s="90" t="s">
        <v>12469</v>
      </c>
      <c r="BD8634" s="423" t="s">
        <v>1301</v>
      </c>
    </row>
    <row r="8635" spans="53:56" ht="15" x14ac:dyDescent="0.25">
      <c r="BA8635" s="91" t="s">
        <v>12525</v>
      </c>
      <c r="BB8635" s="91" t="s">
        <v>4470</v>
      </c>
      <c r="BC8635" s="91" t="s">
        <v>12469</v>
      </c>
      <c r="BD8635" s="423" t="s">
        <v>1301</v>
      </c>
    </row>
    <row r="8636" spans="53:56" ht="15" x14ac:dyDescent="0.25">
      <c r="BA8636" s="90" t="s">
        <v>12526</v>
      </c>
      <c r="BB8636" s="90" t="s">
        <v>4470</v>
      </c>
      <c r="BC8636" s="473" t="s">
        <v>4501</v>
      </c>
      <c r="BD8636" s="423" t="s">
        <v>1301</v>
      </c>
    </row>
    <row r="8637" spans="53:56" ht="15" x14ac:dyDescent="0.25">
      <c r="BA8637" s="91" t="s">
        <v>12527</v>
      </c>
      <c r="BB8637" s="91" t="s">
        <v>4470</v>
      </c>
      <c r="BC8637" s="473" t="s">
        <v>4501</v>
      </c>
      <c r="BD8637" s="423" t="s">
        <v>1301</v>
      </c>
    </row>
    <row r="8638" spans="53:56" ht="15" x14ac:dyDescent="0.25">
      <c r="BA8638" s="91" t="s">
        <v>12527</v>
      </c>
      <c r="BB8638" s="91" t="s">
        <v>4470</v>
      </c>
      <c r="BC8638" s="473" t="s">
        <v>4501</v>
      </c>
      <c r="BD8638" s="423" t="s">
        <v>1301</v>
      </c>
    </row>
    <row r="8639" spans="53:56" ht="15" x14ac:dyDescent="0.25">
      <c r="BA8639" s="90" t="s">
        <v>12528</v>
      </c>
      <c r="BB8639" s="90" t="s">
        <v>4470</v>
      </c>
      <c r="BC8639" s="473" t="s">
        <v>4501</v>
      </c>
      <c r="BD8639" s="423" t="s">
        <v>1301</v>
      </c>
    </row>
    <row r="8640" spans="53:56" ht="15" x14ac:dyDescent="0.25">
      <c r="BA8640" s="91" t="s">
        <v>12529</v>
      </c>
      <c r="BB8640" s="91" t="s">
        <v>4470</v>
      </c>
      <c r="BC8640" s="473" t="s">
        <v>4501</v>
      </c>
      <c r="BD8640" s="423" t="s">
        <v>1301</v>
      </c>
    </row>
    <row r="8641" spans="53:56" ht="15" x14ac:dyDescent="0.25">
      <c r="BA8641" s="90" t="s">
        <v>12530</v>
      </c>
      <c r="BB8641" s="90" t="s">
        <v>4470</v>
      </c>
      <c r="BC8641" s="473" t="s">
        <v>4501</v>
      </c>
      <c r="BD8641" s="423" t="s">
        <v>1301</v>
      </c>
    </row>
    <row r="8642" spans="53:56" ht="15" x14ac:dyDescent="0.25">
      <c r="BA8642" s="90" t="s">
        <v>12531</v>
      </c>
      <c r="BB8642" s="90" t="s">
        <v>4470</v>
      </c>
      <c r="BC8642" s="473" t="s">
        <v>4501</v>
      </c>
      <c r="BD8642" s="423" t="s">
        <v>1301</v>
      </c>
    </row>
    <row r="8643" spans="53:56" ht="15" x14ac:dyDescent="0.25">
      <c r="BA8643" s="90" t="s">
        <v>12531</v>
      </c>
      <c r="BB8643" s="90" t="s">
        <v>4470</v>
      </c>
      <c r="BC8643" s="473" t="s">
        <v>4501</v>
      </c>
      <c r="BD8643" s="423" t="s">
        <v>1301</v>
      </c>
    </row>
    <row r="8644" spans="53:56" ht="15" x14ac:dyDescent="0.25">
      <c r="BA8644" s="91" t="s">
        <v>12532</v>
      </c>
      <c r="BB8644" s="91" t="s">
        <v>4470</v>
      </c>
      <c r="BC8644" s="473" t="s">
        <v>4501</v>
      </c>
      <c r="BD8644" s="423" t="s">
        <v>1301</v>
      </c>
    </row>
    <row r="8645" spans="53:56" ht="15" x14ac:dyDescent="0.25">
      <c r="BA8645" s="90" t="s">
        <v>12533</v>
      </c>
      <c r="BB8645" s="90" t="s">
        <v>4470</v>
      </c>
      <c r="BC8645" s="473" t="s">
        <v>4501</v>
      </c>
      <c r="BD8645" s="423" t="s">
        <v>1301</v>
      </c>
    </row>
    <row r="8646" spans="53:56" ht="15" x14ac:dyDescent="0.25">
      <c r="BA8646" s="91" t="s">
        <v>12534</v>
      </c>
      <c r="BB8646" s="91" t="s">
        <v>4470</v>
      </c>
      <c r="BC8646" s="473" t="s">
        <v>4501</v>
      </c>
      <c r="BD8646" s="423" t="s">
        <v>1301</v>
      </c>
    </row>
    <row r="8647" spans="53:56" ht="15" x14ac:dyDescent="0.25">
      <c r="BA8647" s="90" t="s">
        <v>12535</v>
      </c>
      <c r="BB8647" s="90" t="s">
        <v>4470</v>
      </c>
      <c r="BC8647" s="473" t="s">
        <v>4501</v>
      </c>
      <c r="BD8647" s="423" t="s">
        <v>1301</v>
      </c>
    </row>
    <row r="8648" spans="53:56" ht="15" x14ac:dyDescent="0.25">
      <c r="BA8648" s="91" t="s">
        <v>12536</v>
      </c>
      <c r="BB8648" s="91" t="s">
        <v>4470</v>
      </c>
      <c r="BC8648" s="473" t="s">
        <v>4501</v>
      </c>
      <c r="BD8648" s="423" t="s">
        <v>1301</v>
      </c>
    </row>
    <row r="8649" spans="53:56" ht="15" x14ac:dyDescent="0.25">
      <c r="BA8649" s="90" t="s">
        <v>12537</v>
      </c>
      <c r="BB8649" s="90" t="s">
        <v>4470</v>
      </c>
      <c r="BC8649" s="473" t="s">
        <v>4501</v>
      </c>
      <c r="BD8649" s="423" t="s">
        <v>1301</v>
      </c>
    </row>
    <row r="8650" spans="53:56" ht="15" x14ac:dyDescent="0.25">
      <c r="BA8650" s="90" t="s">
        <v>12538</v>
      </c>
      <c r="BB8650" s="90" t="s">
        <v>4470</v>
      </c>
      <c r="BC8650" s="90" t="s">
        <v>12469</v>
      </c>
      <c r="BD8650" s="423" t="s">
        <v>1301</v>
      </c>
    </row>
    <row r="8651" spans="53:56" ht="15" x14ac:dyDescent="0.25">
      <c r="BA8651" s="90" t="s">
        <v>12538</v>
      </c>
      <c r="BB8651" s="90" t="s">
        <v>4470</v>
      </c>
      <c r="BC8651" s="90" t="s">
        <v>12459</v>
      </c>
      <c r="BD8651" s="423" t="s">
        <v>1301</v>
      </c>
    </row>
    <row r="8652" spans="53:56" ht="15" x14ac:dyDescent="0.25">
      <c r="BA8652" s="91" t="s">
        <v>12539</v>
      </c>
      <c r="BB8652" s="91" t="s">
        <v>4470</v>
      </c>
      <c r="BC8652" s="473" t="s">
        <v>4501</v>
      </c>
      <c r="BD8652" s="423" t="s">
        <v>1301</v>
      </c>
    </row>
    <row r="8653" spans="53:56" ht="15" x14ac:dyDescent="0.25">
      <c r="BA8653" s="90" t="s">
        <v>12540</v>
      </c>
      <c r="BB8653" s="90" t="s">
        <v>4470</v>
      </c>
      <c r="BC8653" s="473" t="s">
        <v>4501</v>
      </c>
      <c r="BD8653" s="423" t="s">
        <v>1301</v>
      </c>
    </row>
    <row r="8654" spans="53:56" ht="15" x14ac:dyDescent="0.25">
      <c r="BA8654" s="91" t="s">
        <v>12541</v>
      </c>
      <c r="BB8654" s="91" t="s">
        <v>4470</v>
      </c>
      <c r="BC8654" s="91" t="s">
        <v>7866</v>
      </c>
      <c r="BD8654" s="423" t="s">
        <v>1301</v>
      </c>
    </row>
    <row r="8655" spans="53:56" ht="15" x14ac:dyDescent="0.25">
      <c r="BA8655" s="91" t="s">
        <v>12542</v>
      </c>
      <c r="BB8655" s="91" t="s">
        <v>4470</v>
      </c>
      <c r="BC8655" s="91" t="s">
        <v>7866</v>
      </c>
      <c r="BD8655" s="423" t="s">
        <v>1301</v>
      </c>
    </row>
    <row r="8656" spans="53:56" ht="15" x14ac:dyDescent="0.25">
      <c r="BA8656" s="91" t="s">
        <v>12543</v>
      </c>
      <c r="BB8656" s="91" t="s">
        <v>4470</v>
      </c>
      <c r="BC8656" s="91" t="s">
        <v>7866</v>
      </c>
      <c r="BD8656" s="423" t="s">
        <v>1301</v>
      </c>
    </row>
    <row r="8657" spans="53:56" ht="15" x14ac:dyDescent="0.25">
      <c r="BA8657" s="90" t="s">
        <v>12544</v>
      </c>
      <c r="BB8657" s="90" t="s">
        <v>4470</v>
      </c>
      <c r="BC8657" s="90" t="s">
        <v>7866</v>
      </c>
      <c r="BD8657" s="423" t="s">
        <v>1301</v>
      </c>
    </row>
    <row r="8658" spans="53:56" ht="15" x14ac:dyDescent="0.25">
      <c r="BA8658" s="91" t="s">
        <v>12545</v>
      </c>
      <c r="BB8658" s="91" t="s">
        <v>4470</v>
      </c>
      <c r="BC8658" s="91" t="s">
        <v>7866</v>
      </c>
      <c r="BD8658" s="423" t="s">
        <v>1301</v>
      </c>
    </row>
    <row r="8659" spans="53:56" ht="15" x14ac:dyDescent="0.25">
      <c r="BA8659" s="90" t="s">
        <v>12546</v>
      </c>
      <c r="BB8659" s="90" t="s">
        <v>4470</v>
      </c>
      <c r="BC8659" s="90" t="s">
        <v>7866</v>
      </c>
      <c r="BD8659" s="423" t="s">
        <v>1301</v>
      </c>
    </row>
    <row r="8660" spans="53:56" ht="15" x14ac:dyDescent="0.25">
      <c r="BA8660" s="91" t="s">
        <v>12547</v>
      </c>
      <c r="BB8660" s="91" t="s">
        <v>4470</v>
      </c>
      <c r="BC8660" s="91" t="s">
        <v>7866</v>
      </c>
      <c r="BD8660" s="423" t="s">
        <v>1301</v>
      </c>
    </row>
    <row r="8661" spans="53:56" ht="15" x14ac:dyDescent="0.25">
      <c r="BA8661" s="90" t="s">
        <v>12548</v>
      </c>
      <c r="BB8661" s="90" t="s">
        <v>4470</v>
      </c>
      <c r="BC8661" s="90" t="s">
        <v>7866</v>
      </c>
      <c r="BD8661" s="423" t="s">
        <v>1301</v>
      </c>
    </row>
    <row r="8662" spans="53:56" ht="15" x14ac:dyDescent="0.25">
      <c r="BA8662" s="91" t="s">
        <v>12549</v>
      </c>
      <c r="BB8662" s="91" t="s">
        <v>4470</v>
      </c>
      <c r="BC8662" s="91" t="s">
        <v>7866</v>
      </c>
      <c r="BD8662" s="423" t="s">
        <v>1301</v>
      </c>
    </row>
    <row r="8663" spans="53:56" ht="15" x14ac:dyDescent="0.25">
      <c r="BA8663" s="90" t="s">
        <v>12550</v>
      </c>
      <c r="BB8663" s="90" t="s">
        <v>4470</v>
      </c>
      <c r="BC8663" s="90" t="s">
        <v>7866</v>
      </c>
      <c r="BD8663" s="423" t="s">
        <v>1301</v>
      </c>
    </row>
    <row r="8664" spans="53:56" ht="15" x14ac:dyDescent="0.25">
      <c r="BA8664" s="91" t="s">
        <v>12551</v>
      </c>
      <c r="BB8664" s="91" t="s">
        <v>4470</v>
      </c>
      <c r="BC8664" s="91" t="s">
        <v>7866</v>
      </c>
      <c r="BD8664" s="423" t="s">
        <v>1301</v>
      </c>
    </row>
    <row r="8665" spans="53:56" ht="15" x14ac:dyDescent="0.25">
      <c r="BA8665" s="90" t="s">
        <v>12552</v>
      </c>
      <c r="BB8665" s="90" t="s">
        <v>4470</v>
      </c>
      <c r="BC8665" s="90" t="s">
        <v>7866</v>
      </c>
      <c r="BD8665" s="423" t="s">
        <v>1301</v>
      </c>
    </row>
    <row r="8666" spans="53:56" ht="15" x14ac:dyDescent="0.25">
      <c r="BA8666" s="91" t="s">
        <v>12553</v>
      </c>
      <c r="BB8666" s="91" t="s">
        <v>4470</v>
      </c>
      <c r="BC8666" s="91" t="s">
        <v>7866</v>
      </c>
      <c r="BD8666" s="423" t="s">
        <v>1301</v>
      </c>
    </row>
    <row r="8667" spans="53:56" ht="15" x14ac:dyDescent="0.25">
      <c r="BA8667" s="90" t="s">
        <v>12554</v>
      </c>
      <c r="BB8667" s="90" t="s">
        <v>4470</v>
      </c>
      <c r="BC8667" s="90" t="s">
        <v>7866</v>
      </c>
      <c r="BD8667" s="423" t="s">
        <v>1301</v>
      </c>
    </row>
    <row r="8668" spans="53:56" ht="15" x14ac:dyDescent="0.25">
      <c r="BA8668" s="91" t="s">
        <v>12555</v>
      </c>
      <c r="BB8668" s="91" t="s">
        <v>4470</v>
      </c>
      <c r="BC8668" s="91" t="s">
        <v>7866</v>
      </c>
      <c r="BD8668" s="423" t="s">
        <v>1301</v>
      </c>
    </row>
    <row r="8669" spans="53:56" ht="15" x14ac:dyDescent="0.25">
      <c r="BA8669" s="90" t="s">
        <v>12556</v>
      </c>
      <c r="BB8669" s="90" t="s">
        <v>4470</v>
      </c>
      <c r="BC8669" s="90" t="s">
        <v>7866</v>
      </c>
      <c r="BD8669" s="423" t="s">
        <v>1301</v>
      </c>
    </row>
    <row r="8670" spans="53:56" ht="15" x14ac:dyDescent="0.25">
      <c r="BA8670" s="91" t="s">
        <v>12557</v>
      </c>
      <c r="BB8670" s="91" t="s">
        <v>4470</v>
      </c>
      <c r="BC8670" s="91" t="s">
        <v>7866</v>
      </c>
      <c r="BD8670" s="423" t="s">
        <v>1301</v>
      </c>
    </row>
    <row r="8671" spans="53:56" ht="15" x14ac:dyDescent="0.25">
      <c r="BA8671" s="90" t="s">
        <v>12558</v>
      </c>
      <c r="BB8671" s="90" t="s">
        <v>4470</v>
      </c>
      <c r="BC8671" s="90" t="s">
        <v>7866</v>
      </c>
      <c r="BD8671" s="423" t="s">
        <v>1301</v>
      </c>
    </row>
    <row r="8672" spans="53:56" ht="15" x14ac:dyDescent="0.25">
      <c r="BA8672" s="91" t="s">
        <v>12559</v>
      </c>
      <c r="BB8672" s="91" t="s">
        <v>4470</v>
      </c>
      <c r="BC8672" s="91" t="s">
        <v>7866</v>
      </c>
      <c r="BD8672" s="423" t="s">
        <v>1301</v>
      </c>
    </row>
    <row r="8673" spans="53:56" ht="15" x14ac:dyDescent="0.25">
      <c r="BA8673" s="90" t="s">
        <v>12560</v>
      </c>
      <c r="BB8673" s="90" t="s">
        <v>4470</v>
      </c>
      <c r="BC8673" s="90" t="s">
        <v>7866</v>
      </c>
      <c r="BD8673" s="423" t="s">
        <v>1301</v>
      </c>
    </row>
    <row r="8674" spans="53:56" ht="15" x14ac:dyDescent="0.25">
      <c r="BA8674" s="91" t="s">
        <v>12561</v>
      </c>
      <c r="BB8674" s="91" t="s">
        <v>4470</v>
      </c>
      <c r="BC8674" s="91" t="s">
        <v>7866</v>
      </c>
      <c r="BD8674" s="423" t="s">
        <v>1301</v>
      </c>
    </row>
    <row r="8675" spans="53:56" ht="15" x14ac:dyDescent="0.25">
      <c r="BA8675" s="90" t="s">
        <v>12562</v>
      </c>
      <c r="BB8675" s="90" t="s">
        <v>4470</v>
      </c>
      <c r="BC8675" s="90" t="s">
        <v>7866</v>
      </c>
      <c r="BD8675" s="423" t="s">
        <v>1301</v>
      </c>
    </row>
    <row r="8676" spans="53:56" ht="15" x14ac:dyDescent="0.25">
      <c r="BA8676" s="91" t="s">
        <v>12563</v>
      </c>
      <c r="BB8676" s="91" t="s">
        <v>4470</v>
      </c>
      <c r="BC8676" s="91" t="s">
        <v>7866</v>
      </c>
      <c r="BD8676" s="423" t="s">
        <v>1301</v>
      </c>
    </row>
    <row r="8677" spans="53:56" ht="15" x14ac:dyDescent="0.25">
      <c r="BA8677" s="90" t="s">
        <v>12564</v>
      </c>
      <c r="BB8677" s="90" t="s">
        <v>4470</v>
      </c>
      <c r="BC8677" s="90" t="s">
        <v>7866</v>
      </c>
      <c r="BD8677" s="423" t="s">
        <v>1301</v>
      </c>
    </row>
    <row r="8678" spans="53:56" ht="15" x14ac:dyDescent="0.25">
      <c r="BA8678" s="91" t="s">
        <v>12565</v>
      </c>
      <c r="BB8678" s="91" t="s">
        <v>4470</v>
      </c>
      <c r="BC8678" s="91" t="s">
        <v>7866</v>
      </c>
      <c r="BD8678" s="423" t="s">
        <v>1301</v>
      </c>
    </row>
    <row r="8679" spans="53:56" ht="15" x14ac:dyDescent="0.25">
      <c r="BA8679" s="90" t="s">
        <v>12566</v>
      </c>
      <c r="BB8679" s="90" t="s">
        <v>4470</v>
      </c>
      <c r="BC8679" s="90" t="s">
        <v>7866</v>
      </c>
      <c r="BD8679" s="423" t="s">
        <v>1301</v>
      </c>
    </row>
    <row r="8680" spans="53:56" ht="15" x14ac:dyDescent="0.25">
      <c r="BA8680" s="91" t="s">
        <v>12567</v>
      </c>
      <c r="BB8680" s="91" t="s">
        <v>4470</v>
      </c>
      <c r="BC8680" s="91" t="s">
        <v>7866</v>
      </c>
      <c r="BD8680" s="423" t="s">
        <v>1301</v>
      </c>
    </row>
    <row r="8681" spans="53:56" ht="15" x14ac:dyDescent="0.25">
      <c r="BA8681" s="90" t="s">
        <v>12568</v>
      </c>
      <c r="BB8681" s="90" t="s">
        <v>4470</v>
      </c>
      <c r="BC8681" s="90" t="s">
        <v>7866</v>
      </c>
      <c r="BD8681" s="423" t="s">
        <v>1301</v>
      </c>
    </row>
    <row r="8682" spans="53:56" ht="15" x14ac:dyDescent="0.25">
      <c r="BA8682" s="91" t="s">
        <v>12569</v>
      </c>
      <c r="BB8682" s="91" t="s">
        <v>4470</v>
      </c>
      <c r="BC8682" s="91" t="s">
        <v>7866</v>
      </c>
      <c r="BD8682" s="423" t="s">
        <v>1301</v>
      </c>
    </row>
    <row r="8683" spans="53:56" ht="15" x14ac:dyDescent="0.25">
      <c r="BA8683" s="90" t="s">
        <v>12570</v>
      </c>
      <c r="BB8683" s="90" t="s">
        <v>4470</v>
      </c>
      <c r="BC8683" s="90" t="s">
        <v>7866</v>
      </c>
      <c r="BD8683" s="423" t="s">
        <v>1301</v>
      </c>
    </row>
    <row r="8684" spans="53:56" ht="15" x14ac:dyDescent="0.25">
      <c r="BA8684" s="90" t="s">
        <v>12571</v>
      </c>
      <c r="BB8684" s="90" t="s">
        <v>4470</v>
      </c>
      <c r="BC8684" s="90" t="s">
        <v>7866</v>
      </c>
      <c r="BD8684" s="423" t="s">
        <v>1301</v>
      </c>
    </row>
    <row r="8685" spans="53:56" ht="15" x14ac:dyDescent="0.25">
      <c r="BA8685" s="91" t="s">
        <v>12572</v>
      </c>
      <c r="BB8685" s="91" t="s">
        <v>4470</v>
      </c>
      <c r="BC8685" s="91" t="s">
        <v>7866</v>
      </c>
      <c r="BD8685" s="423" t="s">
        <v>1301</v>
      </c>
    </row>
    <row r="8686" spans="53:56" ht="15" x14ac:dyDescent="0.25">
      <c r="BA8686" s="90" t="s">
        <v>12573</v>
      </c>
      <c r="BB8686" s="90" t="s">
        <v>4470</v>
      </c>
      <c r="BC8686" s="90" t="s">
        <v>7866</v>
      </c>
      <c r="BD8686" s="423" t="s">
        <v>1301</v>
      </c>
    </row>
    <row r="8687" spans="53:56" ht="15" x14ac:dyDescent="0.25">
      <c r="BA8687" s="91" t="s">
        <v>12574</v>
      </c>
      <c r="BB8687" s="91" t="s">
        <v>4470</v>
      </c>
      <c r="BC8687" s="91" t="s">
        <v>7866</v>
      </c>
      <c r="BD8687" s="423" t="s">
        <v>1301</v>
      </c>
    </row>
    <row r="8688" spans="53:56" ht="15" x14ac:dyDescent="0.25">
      <c r="BA8688" s="90" t="s">
        <v>12575</v>
      </c>
      <c r="BB8688" s="90" t="s">
        <v>4470</v>
      </c>
      <c r="BC8688" s="90" t="s">
        <v>7866</v>
      </c>
      <c r="BD8688" s="423" t="s">
        <v>1301</v>
      </c>
    </row>
    <row r="8689" spans="53:56" ht="15" x14ac:dyDescent="0.25">
      <c r="BA8689" s="91" t="s">
        <v>12576</v>
      </c>
      <c r="BB8689" s="91" t="s">
        <v>4470</v>
      </c>
      <c r="BC8689" s="91" t="s">
        <v>7866</v>
      </c>
      <c r="BD8689" s="423" t="s">
        <v>1301</v>
      </c>
    </row>
    <row r="8690" spans="53:56" ht="15" x14ac:dyDescent="0.25">
      <c r="BA8690" s="91" t="s">
        <v>12577</v>
      </c>
      <c r="BB8690" s="91" t="s">
        <v>4470</v>
      </c>
      <c r="BC8690" s="91" t="s">
        <v>7866</v>
      </c>
      <c r="BD8690" s="423" t="s">
        <v>1301</v>
      </c>
    </row>
    <row r="8691" spans="53:56" ht="15" x14ac:dyDescent="0.25">
      <c r="BA8691" s="90" t="s">
        <v>12578</v>
      </c>
      <c r="BB8691" s="90" t="s">
        <v>4470</v>
      </c>
      <c r="BC8691" s="90" t="s">
        <v>7866</v>
      </c>
      <c r="BD8691" s="423" t="s">
        <v>1301</v>
      </c>
    </row>
    <row r="8692" spans="53:56" ht="15" x14ac:dyDescent="0.25">
      <c r="BA8692" s="91" t="s">
        <v>12579</v>
      </c>
      <c r="BB8692" s="91" t="s">
        <v>4470</v>
      </c>
      <c r="BC8692" s="91" t="s">
        <v>7866</v>
      </c>
      <c r="BD8692" s="423" t="s">
        <v>1301</v>
      </c>
    </row>
    <row r="8693" spans="53:56" ht="15" x14ac:dyDescent="0.25">
      <c r="BA8693" s="90" t="s">
        <v>12580</v>
      </c>
      <c r="BB8693" s="90" t="s">
        <v>4470</v>
      </c>
      <c r="BC8693" s="90" t="s">
        <v>7866</v>
      </c>
      <c r="BD8693" s="423" t="s">
        <v>1301</v>
      </c>
    </row>
    <row r="8694" spans="53:56" ht="15" x14ac:dyDescent="0.25">
      <c r="BA8694" s="90" t="s">
        <v>12581</v>
      </c>
      <c r="BB8694" s="90" t="s">
        <v>4470</v>
      </c>
      <c r="BC8694" s="90" t="s">
        <v>7866</v>
      </c>
      <c r="BD8694" s="423" t="s">
        <v>1301</v>
      </c>
    </row>
    <row r="8695" spans="53:56" ht="15" x14ac:dyDescent="0.25">
      <c r="BA8695" s="91" t="s">
        <v>12582</v>
      </c>
      <c r="BB8695" s="91" t="s">
        <v>4470</v>
      </c>
      <c r="BC8695" s="91" t="s">
        <v>7866</v>
      </c>
      <c r="BD8695" s="423" t="s">
        <v>1301</v>
      </c>
    </row>
    <row r="8696" spans="53:56" ht="15" x14ac:dyDescent="0.25">
      <c r="BA8696" s="90" t="s">
        <v>12583</v>
      </c>
      <c r="BB8696" s="90" t="s">
        <v>4470</v>
      </c>
      <c r="BC8696" s="90" t="s">
        <v>7866</v>
      </c>
      <c r="BD8696" s="423" t="s">
        <v>1301</v>
      </c>
    </row>
    <row r="8697" spans="53:56" ht="15" x14ac:dyDescent="0.25">
      <c r="BA8697" s="91" t="s">
        <v>12584</v>
      </c>
      <c r="BB8697" s="91" t="s">
        <v>4470</v>
      </c>
      <c r="BC8697" s="91" t="s">
        <v>7866</v>
      </c>
      <c r="BD8697" s="423" t="s">
        <v>1301</v>
      </c>
    </row>
    <row r="8698" spans="53:56" ht="15" x14ac:dyDescent="0.25">
      <c r="BA8698" s="91" t="s">
        <v>12585</v>
      </c>
      <c r="BB8698" s="91" t="s">
        <v>4470</v>
      </c>
      <c r="BC8698" s="91" t="s">
        <v>7866</v>
      </c>
      <c r="BD8698" s="423" t="s">
        <v>1301</v>
      </c>
    </row>
    <row r="8699" spans="53:56" ht="15" x14ac:dyDescent="0.25">
      <c r="BA8699" s="90" t="s">
        <v>12586</v>
      </c>
      <c r="BB8699" s="90" t="s">
        <v>4470</v>
      </c>
      <c r="BC8699" s="90" t="s">
        <v>7866</v>
      </c>
      <c r="BD8699" s="423" t="s">
        <v>1301</v>
      </c>
    </row>
    <row r="8700" spans="53:56" ht="15" x14ac:dyDescent="0.25">
      <c r="BA8700" s="91" t="s">
        <v>12587</v>
      </c>
      <c r="BB8700" s="91" t="s">
        <v>4470</v>
      </c>
      <c r="BC8700" s="91" t="s">
        <v>7866</v>
      </c>
      <c r="BD8700" s="423" t="s">
        <v>1301</v>
      </c>
    </row>
    <row r="8701" spans="53:56" ht="15" x14ac:dyDescent="0.25">
      <c r="BA8701" s="90" t="s">
        <v>12588</v>
      </c>
      <c r="BB8701" s="90" t="s">
        <v>4470</v>
      </c>
      <c r="BC8701" s="90" t="s">
        <v>7866</v>
      </c>
      <c r="BD8701" s="423" t="s">
        <v>1301</v>
      </c>
    </row>
    <row r="8702" spans="53:56" ht="15" x14ac:dyDescent="0.25">
      <c r="BA8702" s="91" t="s">
        <v>12589</v>
      </c>
      <c r="BB8702" s="91" t="s">
        <v>4470</v>
      </c>
      <c r="BC8702" s="91" t="s">
        <v>7866</v>
      </c>
      <c r="BD8702" s="423" t="s">
        <v>1301</v>
      </c>
    </row>
    <row r="8703" spans="53:56" ht="15" x14ac:dyDescent="0.25">
      <c r="BA8703" s="90" t="s">
        <v>12590</v>
      </c>
      <c r="BB8703" s="90" t="s">
        <v>4470</v>
      </c>
      <c r="BC8703" s="90" t="s">
        <v>7866</v>
      </c>
      <c r="BD8703" s="423" t="s">
        <v>1301</v>
      </c>
    </row>
    <row r="8704" spans="53:56" ht="15" x14ac:dyDescent="0.25">
      <c r="BA8704" s="90" t="s">
        <v>12591</v>
      </c>
      <c r="BB8704" s="90" t="s">
        <v>4470</v>
      </c>
      <c r="BC8704" s="90" t="s">
        <v>7866</v>
      </c>
      <c r="BD8704" s="423" t="s">
        <v>1301</v>
      </c>
    </row>
    <row r="8705" spans="53:56" ht="15" x14ac:dyDescent="0.25">
      <c r="BA8705" s="90" t="s">
        <v>12592</v>
      </c>
      <c r="BB8705" s="90" t="s">
        <v>4470</v>
      </c>
      <c r="BC8705" s="90" t="s">
        <v>7866</v>
      </c>
      <c r="BD8705" s="423" t="s">
        <v>1301</v>
      </c>
    </row>
    <row r="8706" spans="53:56" ht="15" x14ac:dyDescent="0.25">
      <c r="BA8706" s="91" t="s">
        <v>12593</v>
      </c>
      <c r="BB8706" s="91" t="s">
        <v>4470</v>
      </c>
      <c r="BC8706" s="91" t="s">
        <v>7866</v>
      </c>
      <c r="BD8706" s="423" t="s">
        <v>1301</v>
      </c>
    </row>
    <row r="8707" spans="53:56" ht="15" x14ac:dyDescent="0.25">
      <c r="BA8707" s="90" t="s">
        <v>12594</v>
      </c>
      <c r="BB8707" s="90" t="s">
        <v>4470</v>
      </c>
      <c r="BC8707" s="90" t="s">
        <v>7866</v>
      </c>
      <c r="BD8707" s="423" t="s">
        <v>1301</v>
      </c>
    </row>
    <row r="8708" spans="53:56" ht="15" x14ac:dyDescent="0.25">
      <c r="BA8708" s="91" t="s">
        <v>12595</v>
      </c>
      <c r="BB8708" s="91" t="s">
        <v>4470</v>
      </c>
      <c r="BC8708" s="91" t="s">
        <v>7866</v>
      </c>
      <c r="BD8708" s="423" t="s">
        <v>1301</v>
      </c>
    </row>
    <row r="8709" spans="53:56" ht="15" x14ac:dyDescent="0.25">
      <c r="BA8709" s="91" t="s">
        <v>12596</v>
      </c>
      <c r="BB8709" s="91" t="s">
        <v>4470</v>
      </c>
      <c r="BC8709" s="91" t="s">
        <v>7866</v>
      </c>
      <c r="BD8709" s="423" t="s">
        <v>1301</v>
      </c>
    </row>
    <row r="8710" spans="53:56" ht="15" x14ac:dyDescent="0.25">
      <c r="BA8710" s="90" t="s">
        <v>12597</v>
      </c>
      <c r="BB8710" s="90" t="s">
        <v>4470</v>
      </c>
      <c r="BC8710" s="90" t="s">
        <v>7866</v>
      </c>
      <c r="BD8710" s="423" t="s">
        <v>1301</v>
      </c>
    </row>
    <row r="8711" spans="53:56" ht="15" x14ac:dyDescent="0.25">
      <c r="BA8711" s="91" t="s">
        <v>12598</v>
      </c>
      <c r="BB8711" s="91" t="s">
        <v>4470</v>
      </c>
      <c r="BC8711" s="91" t="s">
        <v>7866</v>
      </c>
      <c r="BD8711" s="423" t="s">
        <v>1301</v>
      </c>
    </row>
    <row r="8712" spans="53:56" ht="15" x14ac:dyDescent="0.25">
      <c r="BA8712" s="90" t="s">
        <v>12599</v>
      </c>
      <c r="BB8712" s="90" t="s">
        <v>4470</v>
      </c>
      <c r="BC8712" s="90" t="s">
        <v>7866</v>
      </c>
      <c r="BD8712" s="423" t="s">
        <v>1301</v>
      </c>
    </row>
    <row r="8713" spans="53:56" ht="15" x14ac:dyDescent="0.25">
      <c r="BA8713" s="90" t="s">
        <v>12600</v>
      </c>
      <c r="BB8713" s="90" t="s">
        <v>4470</v>
      </c>
      <c r="BC8713" s="90" t="s">
        <v>7866</v>
      </c>
      <c r="BD8713" s="423" t="s">
        <v>1301</v>
      </c>
    </row>
    <row r="8714" spans="53:56" ht="15" x14ac:dyDescent="0.25">
      <c r="BA8714" s="91" t="s">
        <v>12601</v>
      </c>
      <c r="BB8714" s="91" t="s">
        <v>4470</v>
      </c>
      <c r="BC8714" s="91" t="s">
        <v>7866</v>
      </c>
      <c r="BD8714" s="423" t="s">
        <v>1301</v>
      </c>
    </row>
    <row r="8715" spans="53:56" ht="15" x14ac:dyDescent="0.25">
      <c r="BA8715" s="90" t="s">
        <v>12602</v>
      </c>
      <c r="BB8715" s="90" t="s">
        <v>4470</v>
      </c>
      <c r="BC8715" s="90" t="s">
        <v>7866</v>
      </c>
      <c r="BD8715" s="423" t="s">
        <v>1301</v>
      </c>
    </row>
    <row r="8716" spans="53:56" ht="15" x14ac:dyDescent="0.25">
      <c r="BA8716" s="91" t="s">
        <v>12603</v>
      </c>
      <c r="BB8716" s="91" t="s">
        <v>4470</v>
      </c>
      <c r="BC8716" s="91" t="s">
        <v>7866</v>
      </c>
      <c r="BD8716" s="423" t="s">
        <v>1301</v>
      </c>
    </row>
    <row r="8717" spans="53:56" ht="15" x14ac:dyDescent="0.25">
      <c r="BA8717" s="91" t="s">
        <v>12604</v>
      </c>
      <c r="BB8717" s="91" t="s">
        <v>4470</v>
      </c>
      <c r="BC8717" s="91" t="s">
        <v>7866</v>
      </c>
      <c r="BD8717" s="423" t="s">
        <v>1301</v>
      </c>
    </row>
    <row r="8718" spans="53:56" ht="15" x14ac:dyDescent="0.25">
      <c r="BA8718" s="90" t="s">
        <v>12605</v>
      </c>
      <c r="BB8718" s="90" t="s">
        <v>4470</v>
      </c>
      <c r="BC8718" s="90" t="s">
        <v>7866</v>
      </c>
      <c r="BD8718" s="423" t="s">
        <v>1301</v>
      </c>
    </row>
    <row r="8719" spans="53:56" ht="15" x14ac:dyDescent="0.25">
      <c r="BA8719" s="91" t="s">
        <v>12606</v>
      </c>
      <c r="BB8719" s="91" t="s">
        <v>4470</v>
      </c>
      <c r="BC8719" s="91" t="s">
        <v>7866</v>
      </c>
      <c r="BD8719" s="423" t="s">
        <v>1301</v>
      </c>
    </row>
    <row r="8720" spans="53:56" ht="15" x14ac:dyDescent="0.25">
      <c r="BA8720" s="90" t="s">
        <v>12607</v>
      </c>
      <c r="BB8720" s="90" t="s">
        <v>4470</v>
      </c>
      <c r="BC8720" s="90" t="s">
        <v>7866</v>
      </c>
      <c r="BD8720" s="423" t="s">
        <v>1301</v>
      </c>
    </row>
    <row r="8721" spans="53:56" ht="15" x14ac:dyDescent="0.25">
      <c r="BA8721" s="91" t="s">
        <v>12608</v>
      </c>
      <c r="BB8721" s="91" t="s">
        <v>4470</v>
      </c>
      <c r="BC8721" s="91" t="s">
        <v>7866</v>
      </c>
      <c r="BD8721" s="423" t="s">
        <v>1301</v>
      </c>
    </row>
    <row r="8722" spans="53:56" ht="15" x14ac:dyDescent="0.25">
      <c r="BA8722" s="90" t="s">
        <v>12609</v>
      </c>
      <c r="BB8722" s="90" t="s">
        <v>4470</v>
      </c>
      <c r="BC8722" s="90" t="s">
        <v>7866</v>
      </c>
      <c r="BD8722" s="423" t="s">
        <v>1301</v>
      </c>
    </row>
    <row r="8723" spans="53:56" ht="15" x14ac:dyDescent="0.25">
      <c r="BA8723" s="90" t="s">
        <v>12610</v>
      </c>
      <c r="BB8723" s="90" t="s">
        <v>4470</v>
      </c>
      <c r="BC8723" s="90" t="s">
        <v>7866</v>
      </c>
      <c r="BD8723" s="423" t="s">
        <v>1301</v>
      </c>
    </row>
    <row r="8724" spans="53:56" ht="15" x14ac:dyDescent="0.25">
      <c r="BA8724" s="91" t="s">
        <v>12611</v>
      </c>
      <c r="BB8724" s="91" t="s">
        <v>4470</v>
      </c>
      <c r="BC8724" s="91" t="s">
        <v>7866</v>
      </c>
      <c r="BD8724" s="423" t="s">
        <v>1301</v>
      </c>
    </row>
    <row r="8725" spans="53:56" ht="15" x14ac:dyDescent="0.25">
      <c r="BA8725" s="90" t="s">
        <v>12612</v>
      </c>
      <c r="BB8725" s="90" t="s">
        <v>4470</v>
      </c>
      <c r="BC8725" s="90" t="s">
        <v>7866</v>
      </c>
      <c r="BD8725" s="423" t="s">
        <v>1301</v>
      </c>
    </row>
    <row r="8726" spans="53:56" ht="15" x14ac:dyDescent="0.25">
      <c r="BA8726" s="91" t="s">
        <v>12613</v>
      </c>
      <c r="BB8726" s="91" t="s">
        <v>4470</v>
      </c>
      <c r="BC8726" s="91" t="s">
        <v>7866</v>
      </c>
      <c r="BD8726" s="423" t="s">
        <v>1301</v>
      </c>
    </row>
    <row r="8727" spans="53:56" ht="15" x14ac:dyDescent="0.25">
      <c r="BA8727" s="91" t="s">
        <v>12614</v>
      </c>
      <c r="BB8727" s="91" t="s">
        <v>4470</v>
      </c>
      <c r="BC8727" s="91" t="s">
        <v>7866</v>
      </c>
      <c r="BD8727" s="423" t="s">
        <v>1301</v>
      </c>
    </row>
    <row r="8728" spans="53:56" ht="15" x14ac:dyDescent="0.25">
      <c r="BA8728" s="90" t="s">
        <v>12615</v>
      </c>
      <c r="BB8728" s="90" t="s">
        <v>4470</v>
      </c>
      <c r="BC8728" s="90" t="s">
        <v>7866</v>
      </c>
      <c r="BD8728" s="423" t="s">
        <v>1301</v>
      </c>
    </row>
    <row r="8729" spans="53:56" ht="15" x14ac:dyDescent="0.25">
      <c r="BA8729" s="90" t="s">
        <v>12616</v>
      </c>
      <c r="BB8729" s="90" t="s">
        <v>4470</v>
      </c>
      <c r="BC8729" s="473" t="s">
        <v>4501</v>
      </c>
      <c r="BD8729" s="423" t="s">
        <v>1301</v>
      </c>
    </row>
    <row r="8730" spans="53:56" ht="15" x14ac:dyDescent="0.25">
      <c r="BA8730" s="91" t="s">
        <v>12617</v>
      </c>
      <c r="BB8730" s="91" t="s">
        <v>4470</v>
      </c>
      <c r="BC8730" s="91" t="s">
        <v>7866</v>
      </c>
      <c r="BD8730" s="423" t="s">
        <v>1301</v>
      </c>
    </row>
    <row r="8731" spans="53:56" ht="15" x14ac:dyDescent="0.25">
      <c r="BA8731" s="90" t="s">
        <v>12618</v>
      </c>
      <c r="BB8731" s="90" t="s">
        <v>4470</v>
      </c>
      <c r="BC8731" s="90" t="s">
        <v>7866</v>
      </c>
      <c r="BD8731" s="423" t="s">
        <v>1301</v>
      </c>
    </row>
    <row r="8732" spans="53:56" ht="15" x14ac:dyDescent="0.25">
      <c r="BA8732" s="90" t="s">
        <v>12619</v>
      </c>
      <c r="BB8732" s="90" t="s">
        <v>4470</v>
      </c>
      <c r="BC8732" s="90" t="s">
        <v>7866</v>
      </c>
      <c r="BD8732" s="423" t="s">
        <v>1301</v>
      </c>
    </row>
    <row r="8733" spans="53:56" ht="15" x14ac:dyDescent="0.25">
      <c r="BA8733" s="91" t="s">
        <v>12620</v>
      </c>
      <c r="BB8733" s="91" t="s">
        <v>4470</v>
      </c>
      <c r="BC8733" s="91" t="s">
        <v>7866</v>
      </c>
      <c r="BD8733" s="423" t="s">
        <v>1301</v>
      </c>
    </row>
    <row r="8734" spans="53:56" ht="15" x14ac:dyDescent="0.25">
      <c r="BA8734" s="90" t="s">
        <v>12621</v>
      </c>
      <c r="BB8734" s="90" t="s">
        <v>4470</v>
      </c>
      <c r="BC8734" s="90" t="s">
        <v>7866</v>
      </c>
      <c r="BD8734" s="423" t="s">
        <v>1301</v>
      </c>
    </row>
    <row r="8735" spans="53:56" ht="15" x14ac:dyDescent="0.25">
      <c r="BA8735" s="91" t="s">
        <v>12622</v>
      </c>
      <c r="BB8735" s="91" t="s">
        <v>4470</v>
      </c>
      <c r="BC8735" s="91" t="s">
        <v>7866</v>
      </c>
      <c r="BD8735" s="423" t="s">
        <v>1301</v>
      </c>
    </row>
    <row r="8736" spans="53:56" ht="15" x14ac:dyDescent="0.25">
      <c r="BA8736" s="91" t="s">
        <v>12623</v>
      </c>
      <c r="BB8736" s="91" t="s">
        <v>4470</v>
      </c>
      <c r="BC8736" s="91" t="s">
        <v>7866</v>
      </c>
      <c r="BD8736" s="423" t="s">
        <v>1301</v>
      </c>
    </row>
    <row r="8737" spans="53:56" ht="15" x14ac:dyDescent="0.25">
      <c r="BA8737" s="91" t="s">
        <v>12624</v>
      </c>
      <c r="BB8737" s="91" t="s">
        <v>4470</v>
      </c>
      <c r="BC8737" s="91" t="s">
        <v>12625</v>
      </c>
      <c r="BD8737" s="423" t="s">
        <v>1301</v>
      </c>
    </row>
    <row r="8738" spans="53:56" ht="15" x14ac:dyDescent="0.25">
      <c r="BA8738" s="90" t="s">
        <v>12626</v>
      </c>
      <c r="BB8738" s="90" t="s">
        <v>4470</v>
      </c>
      <c r="BC8738" s="90" t="s">
        <v>12625</v>
      </c>
      <c r="BD8738" s="423" t="s">
        <v>1301</v>
      </c>
    </row>
    <row r="8739" spans="53:56" ht="15" x14ac:dyDescent="0.25">
      <c r="BA8739" s="91" t="s">
        <v>12627</v>
      </c>
      <c r="BB8739" s="91" t="s">
        <v>4470</v>
      </c>
      <c r="BC8739" s="91" t="s">
        <v>12625</v>
      </c>
      <c r="BD8739" s="423" t="s">
        <v>1301</v>
      </c>
    </row>
    <row r="8740" spans="53:56" ht="15" x14ac:dyDescent="0.25">
      <c r="BA8740" s="90" t="s">
        <v>12628</v>
      </c>
      <c r="BB8740" s="90" t="s">
        <v>4470</v>
      </c>
      <c r="BC8740" s="90" t="s">
        <v>12625</v>
      </c>
      <c r="BD8740" s="423" t="s">
        <v>1301</v>
      </c>
    </row>
    <row r="8741" spans="53:56" ht="15" x14ac:dyDescent="0.25">
      <c r="BA8741" s="90" t="s">
        <v>12629</v>
      </c>
      <c r="BB8741" s="90" t="s">
        <v>4470</v>
      </c>
      <c r="BC8741" s="90" t="s">
        <v>12469</v>
      </c>
      <c r="BD8741" s="423" t="s">
        <v>1301</v>
      </c>
    </row>
    <row r="8742" spans="53:56" ht="15" x14ac:dyDescent="0.25">
      <c r="BA8742" s="91" t="s">
        <v>12630</v>
      </c>
      <c r="BB8742" s="91" t="s">
        <v>4470</v>
      </c>
      <c r="BC8742" s="91" t="s">
        <v>12631</v>
      </c>
      <c r="BD8742" s="423" t="s">
        <v>1301</v>
      </c>
    </row>
    <row r="8743" spans="53:56" ht="15" x14ac:dyDescent="0.25">
      <c r="BA8743" s="90" t="s">
        <v>12632</v>
      </c>
      <c r="BB8743" s="90" t="s">
        <v>4470</v>
      </c>
      <c r="BC8743" s="90" t="s">
        <v>12625</v>
      </c>
      <c r="BD8743" s="423" t="s">
        <v>1301</v>
      </c>
    </row>
    <row r="8744" spans="53:56" ht="15" x14ac:dyDescent="0.25">
      <c r="BA8744" s="91" t="s">
        <v>12633</v>
      </c>
      <c r="BB8744" s="91" t="s">
        <v>4470</v>
      </c>
      <c r="BC8744" s="91" t="s">
        <v>12625</v>
      </c>
      <c r="BD8744" s="423" t="s">
        <v>1301</v>
      </c>
    </row>
    <row r="8745" spans="53:56" ht="15" x14ac:dyDescent="0.25">
      <c r="BA8745" s="90" t="s">
        <v>12634</v>
      </c>
      <c r="BB8745" s="90" t="s">
        <v>4470</v>
      </c>
      <c r="BC8745" s="90" t="s">
        <v>12625</v>
      </c>
      <c r="BD8745" s="423" t="s">
        <v>1301</v>
      </c>
    </row>
    <row r="8746" spans="53:56" ht="15" x14ac:dyDescent="0.25">
      <c r="BA8746" s="91" t="s">
        <v>12635</v>
      </c>
      <c r="BB8746" s="91" t="s">
        <v>4470</v>
      </c>
      <c r="BC8746" s="91" t="s">
        <v>12625</v>
      </c>
      <c r="BD8746" s="423" t="s">
        <v>1301</v>
      </c>
    </row>
    <row r="8747" spans="53:56" ht="15" x14ac:dyDescent="0.25">
      <c r="BA8747" s="91" t="s">
        <v>12636</v>
      </c>
      <c r="BB8747" s="91" t="s">
        <v>4470</v>
      </c>
      <c r="BC8747" s="91" t="s">
        <v>12631</v>
      </c>
      <c r="BD8747" s="423" t="s">
        <v>1301</v>
      </c>
    </row>
    <row r="8748" spans="53:56" ht="15" x14ac:dyDescent="0.25">
      <c r="BA8748" s="90" t="s">
        <v>12637</v>
      </c>
      <c r="BB8748" s="90" t="s">
        <v>4470</v>
      </c>
      <c r="BC8748" s="90" t="s">
        <v>12631</v>
      </c>
      <c r="BD8748" s="423" t="s">
        <v>1301</v>
      </c>
    </row>
    <row r="8749" spans="53:56" ht="15" x14ac:dyDescent="0.25">
      <c r="BA8749" s="91" t="s">
        <v>12638</v>
      </c>
      <c r="BB8749" s="91" t="s">
        <v>4470</v>
      </c>
      <c r="BC8749" s="91" t="s">
        <v>12631</v>
      </c>
      <c r="BD8749" s="423" t="s">
        <v>1301</v>
      </c>
    </row>
    <row r="8750" spans="53:56" ht="15" x14ac:dyDescent="0.25">
      <c r="BA8750" s="90" t="s">
        <v>12639</v>
      </c>
      <c r="BB8750" s="90" t="s">
        <v>4470</v>
      </c>
      <c r="BC8750" s="90" t="s">
        <v>12631</v>
      </c>
      <c r="BD8750" s="423" t="s">
        <v>1301</v>
      </c>
    </row>
    <row r="8751" spans="53:56" ht="15" x14ac:dyDescent="0.25">
      <c r="BA8751" s="91" t="s">
        <v>12640</v>
      </c>
      <c r="BB8751" s="91" t="s">
        <v>4470</v>
      </c>
      <c r="BC8751" s="91" t="s">
        <v>12625</v>
      </c>
      <c r="BD8751" s="423" t="s">
        <v>1301</v>
      </c>
    </row>
    <row r="8752" spans="53:56" ht="15" x14ac:dyDescent="0.25">
      <c r="BA8752" s="90" t="s">
        <v>12641</v>
      </c>
      <c r="BB8752" s="90" t="s">
        <v>4470</v>
      </c>
      <c r="BC8752" s="90" t="s">
        <v>12631</v>
      </c>
      <c r="BD8752" s="423" t="s">
        <v>1301</v>
      </c>
    </row>
    <row r="8753" spans="53:56" ht="15" x14ac:dyDescent="0.25">
      <c r="BA8753" s="91" t="s">
        <v>12642</v>
      </c>
      <c r="BB8753" s="91" t="s">
        <v>4470</v>
      </c>
      <c r="BC8753" s="91" t="s">
        <v>12625</v>
      </c>
      <c r="BD8753" s="423" t="s">
        <v>1301</v>
      </c>
    </row>
    <row r="8754" spans="53:56" ht="15" x14ac:dyDescent="0.25">
      <c r="BA8754" s="90" t="s">
        <v>12643</v>
      </c>
      <c r="BB8754" s="90" t="s">
        <v>4470</v>
      </c>
      <c r="BC8754" s="90" t="s">
        <v>12459</v>
      </c>
      <c r="BD8754" s="423" t="s">
        <v>1301</v>
      </c>
    </row>
    <row r="8755" spans="53:56" ht="15" x14ac:dyDescent="0.25">
      <c r="BA8755" s="91" t="s">
        <v>12644</v>
      </c>
      <c r="BB8755" s="91" t="s">
        <v>4470</v>
      </c>
      <c r="BC8755" s="91" t="s">
        <v>12631</v>
      </c>
      <c r="BD8755" s="423" t="s">
        <v>1301</v>
      </c>
    </row>
    <row r="8756" spans="53:56" ht="15" x14ac:dyDescent="0.25">
      <c r="BA8756" s="90" t="s">
        <v>12645</v>
      </c>
      <c r="BB8756" s="90" t="s">
        <v>4470</v>
      </c>
      <c r="BC8756" s="90" t="s">
        <v>12631</v>
      </c>
      <c r="BD8756" s="423" t="s">
        <v>1301</v>
      </c>
    </row>
    <row r="8757" spans="53:56" ht="15" x14ac:dyDescent="0.25">
      <c r="BA8757" s="91" t="s">
        <v>12646</v>
      </c>
      <c r="BB8757" s="91" t="s">
        <v>4470</v>
      </c>
      <c r="BC8757" s="91" t="s">
        <v>12469</v>
      </c>
      <c r="BD8757" s="423" t="s">
        <v>1301</v>
      </c>
    </row>
    <row r="8758" spans="53:56" ht="15" x14ac:dyDescent="0.25">
      <c r="BA8758" s="90" t="s">
        <v>12647</v>
      </c>
      <c r="BB8758" s="90" t="s">
        <v>4470</v>
      </c>
      <c r="BC8758" s="90" t="s">
        <v>12625</v>
      </c>
      <c r="BD8758" s="423" t="s">
        <v>1301</v>
      </c>
    </row>
    <row r="8759" spans="53:56" ht="15" x14ac:dyDescent="0.25">
      <c r="BA8759" s="91" t="s">
        <v>12648</v>
      </c>
      <c r="BB8759" s="91" t="s">
        <v>4470</v>
      </c>
      <c r="BC8759" s="91" t="s">
        <v>12469</v>
      </c>
      <c r="BD8759" s="423" t="s">
        <v>1301</v>
      </c>
    </row>
    <row r="8760" spans="53:56" ht="15" x14ac:dyDescent="0.25">
      <c r="BA8760" s="90" t="s">
        <v>12649</v>
      </c>
      <c r="BB8760" s="90" t="s">
        <v>4470</v>
      </c>
      <c r="BC8760" s="90" t="s">
        <v>12459</v>
      </c>
      <c r="BD8760" s="423" t="s">
        <v>1301</v>
      </c>
    </row>
    <row r="8761" spans="53:56" ht="15" x14ac:dyDescent="0.25">
      <c r="BA8761" s="91" t="s">
        <v>12650</v>
      </c>
      <c r="BB8761" s="91" t="s">
        <v>4470</v>
      </c>
      <c r="BC8761" s="91" t="s">
        <v>12469</v>
      </c>
      <c r="BD8761" s="423" t="s">
        <v>1301</v>
      </c>
    </row>
    <row r="8762" spans="53:56" ht="15" x14ac:dyDescent="0.25">
      <c r="BA8762" s="90" t="s">
        <v>12651</v>
      </c>
      <c r="BB8762" s="90" t="s">
        <v>4470</v>
      </c>
      <c r="BC8762" s="90" t="s">
        <v>12625</v>
      </c>
      <c r="BD8762" s="423" t="s">
        <v>1301</v>
      </c>
    </row>
    <row r="8763" spans="53:56" ht="15" x14ac:dyDescent="0.25">
      <c r="BA8763" s="91" t="s">
        <v>12652</v>
      </c>
      <c r="BB8763" s="91" t="s">
        <v>4470</v>
      </c>
      <c r="BC8763" s="91" t="s">
        <v>12459</v>
      </c>
      <c r="BD8763" s="423" t="s">
        <v>1301</v>
      </c>
    </row>
    <row r="8764" spans="53:56" ht="15" x14ac:dyDescent="0.25">
      <c r="BA8764" s="90" t="s">
        <v>12653</v>
      </c>
      <c r="BB8764" s="90" t="s">
        <v>4470</v>
      </c>
      <c r="BC8764" s="90" t="s">
        <v>12459</v>
      </c>
      <c r="BD8764" s="423" t="s">
        <v>1301</v>
      </c>
    </row>
    <row r="8765" spans="53:56" ht="15" x14ac:dyDescent="0.25">
      <c r="BA8765" s="91" t="s">
        <v>12654</v>
      </c>
      <c r="BB8765" s="91" t="s">
        <v>4470</v>
      </c>
      <c r="BC8765" s="91" t="s">
        <v>12459</v>
      </c>
      <c r="BD8765" s="423" t="s">
        <v>1301</v>
      </c>
    </row>
    <row r="8766" spans="53:56" ht="15" x14ac:dyDescent="0.25">
      <c r="BA8766" s="90" t="s">
        <v>12655</v>
      </c>
      <c r="BB8766" s="90" t="s">
        <v>4470</v>
      </c>
      <c r="BC8766" s="90" t="s">
        <v>12459</v>
      </c>
      <c r="BD8766" s="423" t="s">
        <v>1301</v>
      </c>
    </row>
    <row r="8767" spans="53:56" ht="15" x14ac:dyDescent="0.25">
      <c r="BA8767" s="91" t="s">
        <v>12656</v>
      </c>
      <c r="BB8767" s="91" t="s">
        <v>4470</v>
      </c>
      <c r="BC8767" s="91" t="s">
        <v>12459</v>
      </c>
      <c r="BD8767" s="423" t="s">
        <v>1301</v>
      </c>
    </row>
    <row r="8768" spans="53:56" ht="15" x14ac:dyDescent="0.25">
      <c r="BA8768" s="90" t="s">
        <v>12657</v>
      </c>
      <c r="BB8768" s="90" t="s">
        <v>4470</v>
      </c>
      <c r="BC8768" s="90" t="s">
        <v>12459</v>
      </c>
      <c r="BD8768" s="423" t="s">
        <v>1301</v>
      </c>
    </row>
    <row r="8769" spans="53:56" ht="15" x14ac:dyDescent="0.25">
      <c r="BA8769" s="91" t="s">
        <v>12658</v>
      </c>
      <c r="BB8769" s="91" t="s">
        <v>4470</v>
      </c>
      <c r="BC8769" s="91" t="s">
        <v>12625</v>
      </c>
      <c r="BD8769" s="423" t="s">
        <v>1301</v>
      </c>
    </row>
    <row r="8770" spans="53:56" ht="15" x14ac:dyDescent="0.25">
      <c r="BA8770" s="90" t="s">
        <v>12659</v>
      </c>
      <c r="BB8770" s="90" t="s">
        <v>4470</v>
      </c>
      <c r="BC8770" s="90" t="s">
        <v>3448</v>
      </c>
      <c r="BD8770" s="423" t="s">
        <v>1301</v>
      </c>
    </row>
    <row r="8771" spans="53:56" ht="15" x14ac:dyDescent="0.25">
      <c r="BA8771" s="91" t="s">
        <v>12660</v>
      </c>
      <c r="BB8771" s="91" t="s">
        <v>4470</v>
      </c>
      <c r="BC8771" s="91" t="s">
        <v>12625</v>
      </c>
      <c r="BD8771" s="423" t="s">
        <v>1301</v>
      </c>
    </row>
    <row r="8772" spans="53:56" ht="15" x14ac:dyDescent="0.25">
      <c r="BA8772" s="90" t="s">
        <v>12661</v>
      </c>
      <c r="BB8772" s="90" t="s">
        <v>4470</v>
      </c>
      <c r="BC8772" s="90" t="s">
        <v>12631</v>
      </c>
      <c r="BD8772" s="423" t="s">
        <v>1301</v>
      </c>
    </row>
    <row r="8773" spans="53:56" ht="15" x14ac:dyDescent="0.25">
      <c r="BA8773" s="91" t="s">
        <v>12662</v>
      </c>
      <c r="BB8773" s="91" t="s">
        <v>4470</v>
      </c>
      <c r="BC8773" s="91" t="s">
        <v>12631</v>
      </c>
      <c r="BD8773" s="423" t="s">
        <v>1301</v>
      </c>
    </row>
    <row r="8774" spans="53:56" ht="15" x14ac:dyDescent="0.25">
      <c r="BA8774" s="90" t="s">
        <v>12663</v>
      </c>
      <c r="BB8774" s="90" t="s">
        <v>4470</v>
      </c>
      <c r="BC8774" s="90" t="s">
        <v>12631</v>
      </c>
      <c r="BD8774" s="423" t="s">
        <v>1301</v>
      </c>
    </row>
    <row r="8775" spans="53:56" ht="15" x14ac:dyDescent="0.25">
      <c r="BA8775" s="91" t="s">
        <v>12664</v>
      </c>
      <c r="BB8775" s="91" t="s">
        <v>4470</v>
      </c>
      <c r="BC8775" s="91" t="s">
        <v>12469</v>
      </c>
      <c r="BD8775" s="423" t="s">
        <v>1301</v>
      </c>
    </row>
    <row r="8776" spans="53:56" ht="15" x14ac:dyDescent="0.25">
      <c r="BA8776" s="90" t="s">
        <v>12665</v>
      </c>
      <c r="BB8776" s="90" t="s">
        <v>4470</v>
      </c>
      <c r="BC8776" s="90" t="s">
        <v>12631</v>
      </c>
      <c r="BD8776" s="423" t="s">
        <v>1301</v>
      </c>
    </row>
    <row r="8777" spans="53:56" ht="15" x14ac:dyDescent="0.25">
      <c r="BA8777" s="91" t="s">
        <v>12666</v>
      </c>
      <c r="BB8777" s="91" t="s">
        <v>4470</v>
      </c>
      <c r="BC8777" s="91" t="s">
        <v>12469</v>
      </c>
      <c r="BD8777" s="423" t="s">
        <v>1301</v>
      </c>
    </row>
    <row r="8778" spans="53:56" ht="15" x14ac:dyDescent="0.25">
      <c r="BA8778" s="90" t="s">
        <v>12667</v>
      </c>
      <c r="BB8778" s="90" t="s">
        <v>4470</v>
      </c>
      <c r="BC8778" s="90" t="s">
        <v>12631</v>
      </c>
      <c r="BD8778" s="423" t="s">
        <v>1301</v>
      </c>
    </row>
    <row r="8779" spans="53:56" ht="15" x14ac:dyDescent="0.25">
      <c r="BA8779" s="91" t="s">
        <v>12668</v>
      </c>
      <c r="BB8779" s="91" t="s">
        <v>4470</v>
      </c>
      <c r="BC8779" s="91" t="s">
        <v>12469</v>
      </c>
      <c r="BD8779" s="423" t="s">
        <v>1301</v>
      </c>
    </row>
    <row r="8780" spans="53:56" ht="15" x14ac:dyDescent="0.25">
      <c r="BA8780" s="90" t="s">
        <v>12669</v>
      </c>
      <c r="BB8780" s="90" t="s">
        <v>4470</v>
      </c>
      <c r="BC8780" s="90" t="s">
        <v>12469</v>
      </c>
      <c r="BD8780" s="423" t="s">
        <v>1301</v>
      </c>
    </row>
    <row r="8781" spans="53:56" ht="15" x14ac:dyDescent="0.25">
      <c r="BA8781" s="91" t="s">
        <v>12670</v>
      </c>
      <c r="BB8781" s="91" t="s">
        <v>4470</v>
      </c>
      <c r="BC8781" s="91" t="s">
        <v>12469</v>
      </c>
      <c r="BD8781" s="423" t="s">
        <v>1301</v>
      </c>
    </row>
    <row r="8782" spans="53:56" ht="15" x14ac:dyDescent="0.25">
      <c r="BA8782" s="90" t="s">
        <v>12671</v>
      </c>
      <c r="BB8782" s="90" t="s">
        <v>4470</v>
      </c>
      <c r="BC8782" s="90" t="s">
        <v>12631</v>
      </c>
      <c r="BD8782" s="423" t="s">
        <v>1301</v>
      </c>
    </row>
    <row r="8783" spans="53:56" ht="15" x14ac:dyDescent="0.25">
      <c r="BA8783" s="90" t="s">
        <v>12672</v>
      </c>
      <c r="BB8783" s="90" t="s">
        <v>4470</v>
      </c>
      <c r="BC8783" s="90" t="s">
        <v>12631</v>
      </c>
      <c r="BD8783" s="423" t="s">
        <v>1301</v>
      </c>
    </row>
    <row r="8784" spans="53:56" ht="15" x14ac:dyDescent="0.25">
      <c r="BA8784" s="91" t="s">
        <v>12673</v>
      </c>
      <c r="BB8784" s="91" t="s">
        <v>4470</v>
      </c>
      <c r="BC8784" s="91" t="s">
        <v>12631</v>
      </c>
      <c r="BD8784" s="423" t="s">
        <v>1301</v>
      </c>
    </row>
    <row r="8785" spans="53:56" ht="15" x14ac:dyDescent="0.25">
      <c r="BA8785" s="91" t="s">
        <v>12674</v>
      </c>
      <c r="BB8785" s="91" t="s">
        <v>4470</v>
      </c>
      <c r="BC8785" s="91" t="s">
        <v>3448</v>
      </c>
      <c r="BD8785" s="423" t="s">
        <v>1301</v>
      </c>
    </row>
    <row r="8786" spans="53:56" ht="15" x14ac:dyDescent="0.25">
      <c r="BA8786" s="90" t="s">
        <v>12674</v>
      </c>
      <c r="BB8786" s="90" t="s">
        <v>4470</v>
      </c>
      <c r="BC8786" s="90" t="s">
        <v>12459</v>
      </c>
      <c r="BD8786" s="423" t="s">
        <v>1301</v>
      </c>
    </row>
    <row r="8787" spans="53:56" ht="15" x14ac:dyDescent="0.25">
      <c r="BA8787" s="90" t="s">
        <v>12675</v>
      </c>
      <c r="BB8787" s="90" t="s">
        <v>4470</v>
      </c>
      <c r="BC8787" s="90" t="s">
        <v>12469</v>
      </c>
      <c r="BD8787" s="423" t="s">
        <v>1301</v>
      </c>
    </row>
    <row r="8788" spans="53:56" ht="15" x14ac:dyDescent="0.25">
      <c r="BA8788" s="91" t="s">
        <v>12676</v>
      </c>
      <c r="BB8788" s="91" t="s">
        <v>4470</v>
      </c>
      <c r="BC8788" s="91" t="s">
        <v>12469</v>
      </c>
      <c r="BD8788" s="423" t="s">
        <v>1301</v>
      </c>
    </row>
    <row r="8789" spans="53:56" ht="15" x14ac:dyDescent="0.25">
      <c r="BA8789" s="90" t="s">
        <v>12677</v>
      </c>
      <c r="BB8789" s="90" t="s">
        <v>4470</v>
      </c>
      <c r="BC8789" s="90" t="s">
        <v>12625</v>
      </c>
      <c r="BD8789" s="423" t="s">
        <v>1301</v>
      </c>
    </row>
    <row r="8790" spans="53:56" ht="15" x14ac:dyDescent="0.25">
      <c r="BA8790" s="91" t="s">
        <v>12678</v>
      </c>
      <c r="BB8790" s="91" t="s">
        <v>4470</v>
      </c>
      <c r="BC8790" s="91" t="s">
        <v>3448</v>
      </c>
      <c r="BD8790" s="423" t="s">
        <v>1301</v>
      </c>
    </row>
    <row r="8791" spans="53:56" ht="15" x14ac:dyDescent="0.25">
      <c r="BA8791" s="90" t="s">
        <v>12679</v>
      </c>
      <c r="BB8791" s="90" t="s">
        <v>4470</v>
      </c>
      <c r="BC8791" s="90" t="s">
        <v>12631</v>
      </c>
      <c r="BD8791" s="423" t="s">
        <v>1301</v>
      </c>
    </row>
    <row r="8792" spans="53:56" ht="15" x14ac:dyDescent="0.25">
      <c r="BA8792" s="91" t="s">
        <v>12680</v>
      </c>
      <c r="BB8792" s="91" t="s">
        <v>4470</v>
      </c>
      <c r="BC8792" s="91" t="s">
        <v>12625</v>
      </c>
      <c r="BD8792" s="423" t="s">
        <v>1301</v>
      </c>
    </row>
    <row r="8793" spans="53:56" ht="15" x14ac:dyDescent="0.25">
      <c r="BA8793" s="90" t="s">
        <v>12681</v>
      </c>
      <c r="BB8793" s="90" t="s">
        <v>4470</v>
      </c>
      <c r="BC8793" s="90" t="s">
        <v>12625</v>
      </c>
      <c r="BD8793" s="423" t="s">
        <v>1301</v>
      </c>
    </row>
    <row r="8794" spans="53:56" ht="15" x14ac:dyDescent="0.25">
      <c r="BA8794" s="91" t="s">
        <v>12682</v>
      </c>
      <c r="BB8794" s="91" t="s">
        <v>4470</v>
      </c>
      <c r="BC8794" s="91" t="s">
        <v>12631</v>
      </c>
      <c r="BD8794" s="423" t="s">
        <v>1301</v>
      </c>
    </row>
    <row r="8795" spans="53:56" ht="15" x14ac:dyDescent="0.25">
      <c r="BA8795" s="90" t="s">
        <v>12683</v>
      </c>
      <c r="BB8795" s="90" t="s">
        <v>4470</v>
      </c>
      <c r="BC8795" s="90" t="s">
        <v>3448</v>
      </c>
      <c r="BD8795" s="423" t="s">
        <v>1301</v>
      </c>
    </row>
    <row r="8796" spans="53:56" ht="15" x14ac:dyDescent="0.25">
      <c r="BA8796" s="91" t="s">
        <v>12684</v>
      </c>
      <c r="BB8796" s="91" t="s">
        <v>4470</v>
      </c>
      <c r="BC8796" s="91" t="s">
        <v>12469</v>
      </c>
      <c r="BD8796" s="423" t="s">
        <v>1301</v>
      </c>
    </row>
    <row r="8797" spans="53:56" ht="15" x14ac:dyDescent="0.25">
      <c r="BA8797" s="90" t="s">
        <v>12685</v>
      </c>
      <c r="BB8797" s="90" t="s">
        <v>4470</v>
      </c>
      <c r="BC8797" s="90" t="s">
        <v>12631</v>
      </c>
      <c r="BD8797" s="423" t="s">
        <v>1301</v>
      </c>
    </row>
    <row r="8798" spans="53:56" ht="15" x14ac:dyDescent="0.25">
      <c r="BA8798" s="91" t="s">
        <v>12686</v>
      </c>
      <c r="BB8798" s="91" t="s">
        <v>4470</v>
      </c>
      <c r="BC8798" s="91" t="s">
        <v>12631</v>
      </c>
      <c r="BD8798" s="423" t="s">
        <v>1301</v>
      </c>
    </row>
    <row r="8799" spans="53:56" ht="15" x14ac:dyDescent="0.25">
      <c r="BA8799" s="90" t="s">
        <v>12687</v>
      </c>
      <c r="BB8799" s="90" t="s">
        <v>4470</v>
      </c>
      <c r="BC8799" s="90" t="s">
        <v>12631</v>
      </c>
      <c r="BD8799" s="423" t="s">
        <v>1301</v>
      </c>
    </row>
    <row r="8800" spans="53:56" ht="15" x14ac:dyDescent="0.25">
      <c r="BA8800" s="91" t="s">
        <v>12688</v>
      </c>
      <c r="BB8800" s="91" t="s">
        <v>4470</v>
      </c>
      <c r="BC8800" s="91" t="s">
        <v>12469</v>
      </c>
      <c r="BD8800" s="423" t="s">
        <v>1301</v>
      </c>
    </row>
    <row r="8801" spans="53:56" ht="15" x14ac:dyDescent="0.25">
      <c r="BA8801" s="90" t="s">
        <v>12688</v>
      </c>
      <c r="BB8801" s="90" t="s">
        <v>4470</v>
      </c>
      <c r="BC8801" s="90" t="s">
        <v>12459</v>
      </c>
      <c r="BD8801" s="423" t="s">
        <v>1301</v>
      </c>
    </row>
    <row r="8802" spans="53:56" ht="15" x14ac:dyDescent="0.25">
      <c r="BA8802" s="91" t="s">
        <v>12689</v>
      </c>
      <c r="BB8802" s="91" t="s">
        <v>4470</v>
      </c>
      <c r="BC8802" s="91" t="s">
        <v>12625</v>
      </c>
      <c r="BD8802" s="423" t="s">
        <v>1301</v>
      </c>
    </row>
    <row r="8803" spans="53:56" ht="15" x14ac:dyDescent="0.25">
      <c r="BA8803" s="90" t="s">
        <v>12690</v>
      </c>
      <c r="BB8803" s="90" t="s">
        <v>4470</v>
      </c>
      <c r="BC8803" s="90" t="s">
        <v>3448</v>
      </c>
      <c r="BD8803" s="423" t="s">
        <v>1301</v>
      </c>
    </row>
    <row r="8804" spans="53:56" ht="15" x14ac:dyDescent="0.25">
      <c r="BA8804" s="91" t="s">
        <v>12691</v>
      </c>
      <c r="BB8804" s="91" t="s">
        <v>4470</v>
      </c>
      <c r="BC8804" s="91" t="s">
        <v>12459</v>
      </c>
      <c r="BD8804" s="423" t="s">
        <v>1301</v>
      </c>
    </row>
    <row r="8805" spans="53:56" ht="15" x14ac:dyDescent="0.25">
      <c r="BA8805" s="90" t="s">
        <v>12692</v>
      </c>
      <c r="BB8805" s="90" t="s">
        <v>4470</v>
      </c>
      <c r="BC8805" s="90" t="s">
        <v>12631</v>
      </c>
      <c r="BD8805" s="423" t="s">
        <v>1301</v>
      </c>
    </row>
    <row r="8806" spans="53:56" ht="15" x14ac:dyDescent="0.25">
      <c r="BA8806" s="91" t="s">
        <v>12693</v>
      </c>
      <c r="BB8806" s="91" t="s">
        <v>4470</v>
      </c>
      <c r="BC8806" s="91" t="s">
        <v>12469</v>
      </c>
      <c r="BD8806" s="423" t="s">
        <v>1301</v>
      </c>
    </row>
    <row r="8807" spans="53:56" ht="15" x14ac:dyDescent="0.25">
      <c r="BA8807" s="90" t="s">
        <v>12694</v>
      </c>
      <c r="BB8807" s="90" t="s">
        <v>4470</v>
      </c>
      <c r="BC8807" s="90" t="s">
        <v>3448</v>
      </c>
      <c r="BD8807" s="423" t="s">
        <v>1301</v>
      </c>
    </row>
    <row r="8808" spans="53:56" ht="15" x14ac:dyDescent="0.25">
      <c r="BA8808" s="91" t="s">
        <v>12695</v>
      </c>
      <c r="BB8808" s="91" t="s">
        <v>4470</v>
      </c>
      <c r="BC8808" s="91" t="s">
        <v>12469</v>
      </c>
      <c r="BD8808" s="423" t="s">
        <v>1301</v>
      </c>
    </row>
    <row r="8809" spans="53:56" ht="15" x14ac:dyDescent="0.25">
      <c r="BA8809" s="91" t="s">
        <v>12696</v>
      </c>
      <c r="BB8809" s="91" t="s">
        <v>4470</v>
      </c>
      <c r="BC8809" s="91" t="s">
        <v>12631</v>
      </c>
      <c r="BD8809" s="423" t="s">
        <v>1301</v>
      </c>
    </row>
    <row r="8810" spans="53:56" ht="15" x14ac:dyDescent="0.25">
      <c r="BA8810" s="90" t="s">
        <v>12697</v>
      </c>
      <c r="BB8810" s="90" t="s">
        <v>4470</v>
      </c>
      <c r="BC8810" s="90" t="s">
        <v>12469</v>
      </c>
      <c r="BD8810" s="423" t="s">
        <v>1301</v>
      </c>
    </row>
    <row r="8811" spans="53:56" ht="15" x14ac:dyDescent="0.25">
      <c r="BA8811" s="91" t="s">
        <v>12698</v>
      </c>
      <c r="BB8811" s="91" t="s">
        <v>4470</v>
      </c>
      <c r="BC8811" s="91" t="s">
        <v>12469</v>
      </c>
      <c r="BD8811" s="423" t="s">
        <v>1301</v>
      </c>
    </row>
    <row r="8812" spans="53:56" ht="15" x14ac:dyDescent="0.25">
      <c r="BA8812" s="90" t="s">
        <v>12699</v>
      </c>
      <c r="BB8812" s="90" t="s">
        <v>4470</v>
      </c>
      <c r="BC8812" s="90" t="s">
        <v>12631</v>
      </c>
      <c r="BD8812" s="423" t="s">
        <v>1301</v>
      </c>
    </row>
    <row r="8813" spans="53:56" ht="15" x14ac:dyDescent="0.25">
      <c r="BA8813" s="91" t="s">
        <v>12700</v>
      </c>
      <c r="BB8813" s="91" t="s">
        <v>4470</v>
      </c>
      <c r="BC8813" s="91" t="s">
        <v>12631</v>
      </c>
      <c r="BD8813" s="423" t="s">
        <v>1301</v>
      </c>
    </row>
    <row r="8814" spans="53:56" ht="15" x14ac:dyDescent="0.25">
      <c r="BA8814" s="90" t="s">
        <v>12701</v>
      </c>
      <c r="BB8814" s="90" t="s">
        <v>4470</v>
      </c>
      <c r="BC8814" s="90" t="s">
        <v>12469</v>
      </c>
      <c r="BD8814" s="423" t="s">
        <v>1301</v>
      </c>
    </row>
    <row r="8815" spans="53:56" ht="15" x14ac:dyDescent="0.25">
      <c r="BA8815" s="91" t="s">
        <v>12702</v>
      </c>
      <c r="BB8815" s="91" t="s">
        <v>4470</v>
      </c>
      <c r="BC8815" s="91" t="s">
        <v>12469</v>
      </c>
      <c r="BD8815" s="423" t="s">
        <v>1301</v>
      </c>
    </row>
    <row r="8816" spans="53:56" ht="15" x14ac:dyDescent="0.25">
      <c r="BA8816" s="91" t="s">
        <v>12703</v>
      </c>
      <c r="BB8816" s="91" t="s">
        <v>4470</v>
      </c>
      <c r="BC8816" s="91" t="s">
        <v>12631</v>
      </c>
      <c r="BD8816" s="423" t="s">
        <v>1301</v>
      </c>
    </row>
    <row r="8817" spans="53:56" ht="15" x14ac:dyDescent="0.25">
      <c r="BA8817" s="90" t="s">
        <v>12704</v>
      </c>
      <c r="BB8817" s="90" t="s">
        <v>4470</v>
      </c>
      <c r="BC8817" s="90" t="s">
        <v>12625</v>
      </c>
      <c r="BD8817" s="423" t="s">
        <v>1301</v>
      </c>
    </row>
    <row r="8818" spans="53:56" ht="15" x14ac:dyDescent="0.25">
      <c r="BA8818" s="91" t="s">
        <v>12705</v>
      </c>
      <c r="BB8818" s="91" t="s">
        <v>4470</v>
      </c>
      <c r="BC8818" s="91" t="s">
        <v>12631</v>
      </c>
      <c r="BD8818" s="423" t="s">
        <v>1301</v>
      </c>
    </row>
    <row r="8819" spans="53:56" ht="15" x14ac:dyDescent="0.25">
      <c r="BA8819" s="90" t="s">
        <v>12706</v>
      </c>
      <c r="BB8819" s="90" t="s">
        <v>4470</v>
      </c>
      <c r="BC8819" s="90" t="s">
        <v>12625</v>
      </c>
      <c r="BD8819" s="423" t="s">
        <v>1301</v>
      </c>
    </row>
    <row r="8820" spans="53:56" ht="15" x14ac:dyDescent="0.25">
      <c r="BA8820" s="91" t="s">
        <v>12707</v>
      </c>
      <c r="BB8820" s="91" t="s">
        <v>4470</v>
      </c>
      <c r="BC8820" s="91" t="s">
        <v>12631</v>
      </c>
      <c r="BD8820" s="423" t="s">
        <v>1301</v>
      </c>
    </row>
    <row r="8821" spans="53:56" ht="15" x14ac:dyDescent="0.25">
      <c r="BA8821" s="90" t="s">
        <v>12708</v>
      </c>
      <c r="BB8821" s="90" t="s">
        <v>4470</v>
      </c>
      <c r="BC8821" s="90" t="s">
        <v>12631</v>
      </c>
      <c r="BD8821" s="423" t="s">
        <v>1301</v>
      </c>
    </row>
    <row r="8822" spans="53:56" ht="15" x14ac:dyDescent="0.25">
      <c r="BA8822" s="91" t="s">
        <v>12709</v>
      </c>
      <c r="BB8822" s="91" t="s">
        <v>4470</v>
      </c>
      <c r="BC8822" s="91" t="s">
        <v>12631</v>
      </c>
      <c r="BD8822" s="423" t="s">
        <v>1301</v>
      </c>
    </row>
    <row r="8823" spans="53:56" ht="15" x14ac:dyDescent="0.25">
      <c r="BA8823" s="90" t="s">
        <v>12710</v>
      </c>
      <c r="BB8823" s="90" t="s">
        <v>4470</v>
      </c>
      <c r="BC8823" s="90" t="s">
        <v>12469</v>
      </c>
      <c r="BD8823" s="423" t="s">
        <v>1301</v>
      </c>
    </row>
    <row r="8824" spans="53:56" ht="15" x14ac:dyDescent="0.25">
      <c r="BA8824" s="91" t="s">
        <v>12711</v>
      </c>
      <c r="BB8824" s="91" t="s">
        <v>4470</v>
      </c>
      <c r="BC8824" s="91" t="s">
        <v>12469</v>
      </c>
      <c r="BD8824" s="423" t="s">
        <v>1301</v>
      </c>
    </row>
    <row r="8825" spans="53:56" ht="15" x14ac:dyDescent="0.25">
      <c r="BA8825" s="90" t="s">
        <v>12712</v>
      </c>
      <c r="BB8825" s="90" t="s">
        <v>4470</v>
      </c>
      <c r="BC8825" s="90" t="s">
        <v>12469</v>
      </c>
      <c r="BD8825" s="423" t="s">
        <v>1301</v>
      </c>
    </row>
    <row r="8826" spans="53:56" ht="15" x14ac:dyDescent="0.25">
      <c r="BA8826" s="91" t="s">
        <v>12713</v>
      </c>
      <c r="BB8826" s="91" t="s">
        <v>4470</v>
      </c>
      <c r="BC8826" s="91" t="s">
        <v>12459</v>
      </c>
      <c r="BD8826" s="423" t="s">
        <v>1301</v>
      </c>
    </row>
    <row r="8827" spans="53:56" ht="15" x14ac:dyDescent="0.25">
      <c r="BA8827" s="90" t="s">
        <v>12714</v>
      </c>
      <c r="BB8827" s="90" t="s">
        <v>4470</v>
      </c>
      <c r="BC8827" s="90" t="s">
        <v>12631</v>
      </c>
      <c r="BD8827" s="423" t="s">
        <v>1301</v>
      </c>
    </row>
    <row r="8828" spans="53:56" ht="15" x14ac:dyDescent="0.25">
      <c r="BA8828" s="91" t="s">
        <v>12715</v>
      </c>
      <c r="BB8828" s="91" t="s">
        <v>4470</v>
      </c>
      <c r="BC8828" s="91" t="s">
        <v>12631</v>
      </c>
      <c r="BD8828" s="423" t="s">
        <v>1301</v>
      </c>
    </row>
    <row r="8829" spans="53:56" ht="15" x14ac:dyDescent="0.25">
      <c r="BA8829" s="91" t="s">
        <v>12716</v>
      </c>
      <c r="BB8829" s="91" t="s">
        <v>4470</v>
      </c>
      <c r="BC8829" s="91" t="s">
        <v>12625</v>
      </c>
      <c r="BD8829" s="423" t="s">
        <v>1301</v>
      </c>
    </row>
    <row r="8830" spans="53:56" ht="15" x14ac:dyDescent="0.25">
      <c r="BA8830" s="90" t="s">
        <v>12717</v>
      </c>
      <c r="BB8830" s="90" t="s">
        <v>4470</v>
      </c>
      <c r="BC8830" s="90" t="s">
        <v>3448</v>
      </c>
      <c r="BD8830" s="423" t="s">
        <v>1301</v>
      </c>
    </row>
    <row r="8831" spans="53:56" ht="15" x14ac:dyDescent="0.25">
      <c r="BA8831" s="91" t="s">
        <v>12718</v>
      </c>
      <c r="BB8831" s="91" t="s">
        <v>4470</v>
      </c>
      <c r="BC8831" s="91" t="s">
        <v>12631</v>
      </c>
      <c r="BD8831" s="423" t="s">
        <v>1301</v>
      </c>
    </row>
    <row r="8832" spans="53:56" ht="15" x14ac:dyDescent="0.25">
      <c r="BA8832" s="90" t="s">
        <v>12719</v>
      </c>
      <c r="BB8832" s="90" t="s">
        <v>4470</v>
      </c>
      <c r="BC8832" s="90" t="s">
        <v>3448</v>
      </c>
      <c r="BD8832" s="423" t="s">
        <v>1301</v>
      </c>
    </row>
    <row r="8833" spans="53:56" ht="15" x14ac:dyDescent="0.25">
      <c r="BA8833" s="90" t="s">
        <v>12720</v>
      </c>
      <c r="BB8833" s="90" t="s">
        <v>4470</v>
      </c>
      <c r="BC8833" s="90" t="s">
        <v>3448</v>
      </c>
      <c r="BD8833" s="423" t="s">
        <v>1301</v>
      </c>
    </row>
    <row r="8834" spans="53:56" ht="15" x14ac:dyDescent="0.25">
      <c r="BA8834" s="91" t="s">
        <v>12721</v>
      </c>
      <c r="BB8834" s="91" t="s">
        <v>4470</v>
      </c>
      <c r="BC8834" s="91" t="s">
        <v>12625</v>
      </c>
      <c r="BD8834" s="423" t="s">
        <v>1301</v>
      </c>
    </row>
    <row r="8835" spans="53:56" ht="15" x14ac:dyDescent="0.25">
      <c r="BA8835" s="90" t="s">
        <v>12722</v>
      </c>
      <c r="BB8835" s="90" t="s">
        <v>4470</v>
      </c>
      <c r="BC8835" s="90" t="s">
        <v>12625</v>
      </c>
      <c r="BD8835" s="423" t="s">
        <v>1301</v>
      </c>
    </row>
    <row r="8836" spans="53:56" ht="15" x14ac:dyDescent="0.25">
      <c r="BA8836" s="91" t="s">
        <v>12723</v>
      </c>
      <c r="BB8836" s="91" t="s">
        <v>4470</v>
      </c>
      <c r="BC8836" s="91" t="s">
        <v>12631</v>
      </c>
      <c r="BD8836" s="423" t="s">
        <v>1301</v>
      </c>
    </row>
    <row r="8837" spans="53:56" ht="15" x14ac:dyDescent="0.25">
      <c r="BA8837" s="91" t="s">
        <v>12724</v>
      </c>
      <c r="BB8837" s="91" t="s">
        <v>4470</v>
      </c>
      <c r="BC8837" s="91" t="s">
        <v>12459</v>
      </c>
      <c r="BD8837" s="423" t="s">
        <v>1301</v>
      </c>
    </row>
    <row r="8838" spans="53:56" ht="15" x14ac:dyDescent="0.25">
      <c r="BA8838" s="90" t="s">
        <v>12725</v>
      </c>
      <c r="BB8838" s="90" t="s">
        <v>4470</v>
      </c>
      <c r="BC8838" s="90" t="s">
        <v>12726</v>
      </c>
      <c r="BD8838" s="423" t="s">
        <v>1301</v>
      </c>
    </row>
    <row r="8839" spans="53:56" ht="15" x14ac:dyDescent="0.25">
      <c r="BA8839" s="91" t="s">
        <v>12727</v>
      </c>
      <c r="BB8839" s="91" t="s">
        <v>4470</v>
      </c>
      <c r="BC8839" s="91" t="s">
        <v>12726</v>
      </c>
      <c r="BD8839" s="423" t="s">
        <v>1301</v>
      </c>
    </row>
    <row r="8840" spans="53:56" ht="15" x14ac:dyDescent="0.25">
      <c r="BA8840" s="90" t="s">
        <v>12728</v>
      </c>
      <c r="BB8840" s="90" t="s">
        <v>4470</v>
      </c>
      <c r="BC8840" s="90" t="s">
        <v>12729</v>
      </c>
      <c r="BD8840" s="423" t="s">
        <v>1301</v>
      </c>
    </row>
    <row r="8841" spans="53:56" ht="15" x14ac:dyDescent="0.25">
      <c r="BA8841" s="91" t="s">
        <v>12730</v>
      </c>
      <c r="BB8841" s="91" t="s">
        <v>4470</v>
      </c>
      <c r="BC8841" s="91" t="s">
        <v>12729</v>
      </c>
      <c r="BD8841" s="423" t="s">
        <v>1301</v>
      </c>
    </row>
    <row r="8842" spans="53:56" ht="15" x14ac:dyDescent="0.25">
      <c r="BA8842" s="90" t="s">
        <v>12731</v>
      </c>
      <c r="BB8842" s="90" t="s">
        <v>4470</v>
      </c>
      <c r="BC8842" s="90" t="s">
        <v>12631</v>
      </c>
      <c r="BD8842" s="423" t="s">
        <v>1301</v>
      </c>
    </row>
    <row r="8843" spans="53:56" ht="15" x14ac:dyDescent="0.25">
      <c r="BA8843" s="90" t="s">
        <v>12732</v>
      </c>
      <c r="BB8843" s="90" t="s">
        <v>4470</v>
      </c>
      <c r="BC8843" s="90" t="s">
        <v>12729</v>
      </c>
      <c r="BD8843" s="423" t="s">
        <v>1301</v>
      </c>
    </row>
    <row r="8844" spans="53:56" ht="15" x14ac:dyDescent="0.25">
      <c r="BA8844" s="91" t="s">
        <v>12733</v>
      </c>
      <c r="BB8844" s="91" t="s">
        <v>4470</v>
      </c>
      <c r="BC8844" s="91" t="s">
        <v>12726</v>
      </c>
      <c r="BD8844" s="423" t="s">
        <v>1301</v>
      </c>
    </row>
    <row r="8845" spans="53:56" ht="15" x14ac:dyDescent="0.25">
      <c r="BA8845" s="90" t="s">
        <v>12734</v>
      </c>
      <c r="BB8845" s="90" t="s">
        <v>4470</v>
      </c>
      <c r="BC8845" s="90" t="s">
        <v>12631</v>
      </c>
      <c r="BD8845" s="423" t="s">
        <v>1301</v>
      </c>
    </row>
    <row r="8846" spans="53:56" ht="15" x14ac:dyDescent="0.25">
      <c r="BA8846" s="91" t="s">
        <v>12735</v>
      </c>
      <c r="BB8846" s="91" t="s">
        <v>4470</v>
      </c>
      <c r="BC8846" s="91" t="s">
        <v>12631</v>
      </c>
      <c r="BD8846" s="423" t="s">
        <v>1301</v>
      </c>
    </row>
    <row r="8847" spans="53:56" ht="15" x14ac:dyDescent="0.25">
      <c r="BA8847" s="91" t="s">
        <v>12736</v>
      </c>
      <c r="BB8847" s="91" t="s">
        <v>4470</v>
      </c>
      <c r="BC8847" s="91" t="s">
        <v>12726</v>
      </c>
      <c r="BD8847" s="423" t="s">
        <v>1301</v>
      </c>
    </row>
    <row r="8848" spans="53:56" ht="15" x14ac:dyDescent="0.25">
      <c r="BA8848" s="90" t="s">
        <v>12736</v>
      </c>
      <c r="BB8848" s="90" t="s">
        <v>4470</v>
      </c>
      <c r="BC8848" s="90" t="s">
        <v>12729</v>
      </c>
      <c r="BD8848" s="423" t="s">
        <v>1301</v>
      </c>
    </row>
    <row r="8849" spans="53:56" ht="15" x14ac:dyDescent="0.25">
      <c r="BA8849" s="90" t="s">
        <v>12737</v>
      </c>
      <c r="BB8849" s="90" t="s">
        <v>4470</v>
      </c>
      <c r="BC8849" s="90" t="s">
        <v>12726</v>
      </c>
      <c r="BD8849" s="423" t="s">
        <v>1301</v>
      </c>
    </row>
    <row r="8850" spans="53:56" ht="15" x14ac:dyDescent="0.25">
      <c r="BA8850" s="91" t="s">
        <v>12738</v>
      </c>
      <c r="BB8850" s="91" t="s">
        <v>4470</v>
      </c>
      <c r="BC8850" s="91" t="s">
        <v>12726</v>
      </c>
      <c r="BD8850" s="423" t="s">
        <v>1301</v>
      </c>
    </row>
    <row r="8851" spans="53:56" ht="15" x14ac:dyDescent="0.25">
      <c r="BA8851" s="91" t="s">
        <v>12738</v>
      </c>
      <c r="BB8851" s="91" t="s">
        <v>4470</v>
      </c>
      <c r="BC8851" s="91" t="s">
        <v>12729</v>
      </c>
      <c r="BD8851" s="423" t="s">
        <v>1301</v>
      </c>
    </row>
    <row r="8852" spans="53:56" ht="15" x14ac:dyDescent="0.25">
      <c r="BA8852" s="91" t="s">
        <v>12739</v>
      </c>
      <c r="BB8852" s="91" t="s">
        <v>4470</v>
      </c>
      <c r="BC8852" s="91" t="s">
        <v>12726</v>
      </c>
      <c r="BD8852" s="423" t="s">
        <v>1301</v>
      </c>
    </row>
    <row r="8853" spans="53:56" ht="15" x14ac:dyDescent="0.25">
      <c r="BA8853" s="90" t="s">
        <v>12740</v>
      </c>
      <c r="BB8853" s="90" t="s">
        <v>4470</v>
      </c>
      <c r="BC8853" s="90" t="s">
        <v>12726</v>
      </c>
      <c r="BD8853" s="423" t="s">
        <v>1301</v>
      </c>
    </row>
    <row r="8854" spans="53:56" ht="15" x14ac:dyDescent="0.25">
      <c r="BA8854" s="90" t="s">
        <v>12741</v>
      </c>
      <c r="BB8854" s="90" t="s">
        <v>4470</v>
      </c>
      <c r="BC8854" s="90" t="s">
        <v>12729</v>
      </c>
      <c r="BD8854" s="423" t="s">
        <v>1301</v>
      </c>
    </row>
    <row r="8855" spans="53:56" ht="15" x14ac:dyDescent="0.25">
      <c r="BA8855" s="91" t="s">
        <v>12742</v>
      </c>
      <c r="BB8855" s="91" t="s">
        <v>4470</v>
      </c>
      <c r="BC8855" s="91" t="s">
        <v>12726</v>
      </c>
      <c r="BD8855" s="423" t="s">
        <v>1301</v>
      </c>
    </row>
    <row r="8856" spans="53:56" ht="15" x14ac:dyDescent="0.25">
      <c r="BA8856" s="90" t="s">
        <v>12743</v>
      </c>
      <c r="BB8856" s="90" t="s">
        <v>4470</v>
      </c>
      <c r="BC8856" s="90" t="s">
        <v>12726</v>
      </c>
      <c r="BD8856" s="423" t="s">
        <v>1301</v>
      </c>
    </row>
    <row r="8857" spans="53:56" ht="15" x14ac:dyDescent="0.25">
      <c r="BA8857" s="91" t="s">
        <v>12744</v>
      </c>
      <c r="BB8857" s="91" t="s">
        <v>4470</v>
      </c>
      <c r="BC8857" s="91" t="s">
        <v>12726</v>
      </c>
      <c r="BD8857" s="423" t="s">
        <v>1301</v>
      </c>
    </row>
    <row r="8858" spans="53:56" ht="15" x14ac:dyDescent="0.25">
      <c r="BA8858" s="91" t="s">
        <v>12745</v>
      </c>
      <c r="BB8858" s="91" t="s">
        <v>4470</v>
      </c>
      <c r="BC8858" s="91" t="s">
        <v>12726</v>
      </c>
      <c r="BD8858" s="423" t="s">
        <v>1301</v>
      </c>
    </row>
    <row r="8859" spans="53:56" ht="15" x14ac:dyDescent="0.25">
      <c r="BA8859" s="90" t="s">
        <v>12745</v>
      </c>
      <c r="BB8859" s="90" t="s">
        <v>4470</v>
      </c>
      <c r="BC8859" s="90" t="s">
        <v>12729</v>
      </c>
      <c r="BD8859" s="423" t="s">
        <v>1301</v>
      </c>
    </row>
    <row r="8860" spans="53:56" ht="15" x14ac:dyDescent="0.25">
      <c r="BA8860" s="90" t="s">
        <v>12746</v>
      </c>
      <c r="BB8860" s="90" t="s">
        <v>4470</v>
      </c>
      <c r="BC8860" s="90" t="s">
        <v>12631</v>
      </c>
      <c r="BD8860" s="423" t="s">
        <v>1301</v>
      </c>
    </row>
    <row r="8861" spans="53:56" ht="15" x14ac:dyDescent="0.25">
      <c r="BA8861" s="91" t="s">
        <v>12747</v>
      </c>
      <c r="BB8861" s="91" t="s">
        <v>4470</v>
      </c>
      <c r="BC8861" s="91" t="s">
        <v>12631</v>
      </c>
      <c r="BD8861" s="423" t="s">
        <v>1301</v>
      </c>
    </row>
    <row r="8862" spans="53:56" ht="15" x14ac:dyDescent="0.25">
      <c r="BA8862" s="90" t="s">
        <v>12748</v>
      </c>
      <c r="BB8862" s="90" t="s">
        <v>4470</v>
      </c>
      <c r="BC8862" s="90" t="s">
        <v>12631</v>
      </c>
      <c r="BD8862" s="423" t="s">
        <v>1301</v>
      </c>
    </row>
    <row r="8863" spans="53:56" ht="15" x14ac:dyDescent="0.25">
      <c r="BA8863" s="91" t="s">
        <v>12749</v>
      </c>
      <c r="BB8863" s="91" t="s">
        <v>4470</v>
      </c>
      <c r="BC8863" s="91" t="s">
        <v>12631</v>
      </c>
      <c r="BD8863" s="423" t="s">
        <v>1301</v>
      </c>
    </row>
    <row r="8864" spans="53:56" ht="15" x14ac:dyDescent="0.25">
      <c r="BA8864" s="90" t="s">
        <v>12750</v>
      </c>
      <c r="BB8864" s="90" t="s">
        <v>4470</v>
      </c>
      <c r="BC8864" s="90" t="s">
        <v>12726</v>
      </c>
      <c r="BD8864" s="423" t="s">
        <v>1301</v>
      </c>
    </row>
    <row r="8865" spans="53:56" ht="15" x14ac:dyDescent="0.25">
      <c r="BA8865" s="91" t="s">
        <v>12751</v>
      </c>
      <c r="BB8865" s="91" t="s">
        <v>4470</v>
      </c>
      <c r="BC8865" s="91" t="s">
        <v>12726</v>
      </c>
      <c r="BD8865" s="423" t="s">
        <v>1301</v>
      </c>
    </row>
    <row r="8866" spans="53:56" ht="15" x14ac:dyDescent="0.25">
      <c r="BA8866" s="90" t="s">
        <v>12751</v>
      </c>
      <c r="BB8866" s="90" t="s">
        <v>4470</v>
      </c>
      <c r="BC8866" s="90" t="s">
        <v>12729</v>
      </c>
      <c r="BD8866" s="423" t="s">
        <v>1301</v>
      </c>
    </row>
    <row r="8867" spans="53:56" ht="15" x14ac:dyDescent="0.25">
      <c r="BA8867" s="91" t="s">
        <v>12752</v>
      </c>
      <c r="BB8867" s="91" t="s">
        <v>4470</v>
      </c>
      <c r="BC8867" s="91" t="s">
        <v>12469</v>
      </c>
      <c r="BD8867" s="423" t="s">
        <v>1301</v>
      </c>
    </row>
    <row r="8868" spans="53:56" ht="15" x14ac:dyDescent="0.25">
      <c r="BA8868" s="90" t="s">
        <v>12753</v>
      </c>
      <c r="BB8868" s="90" t="s">
        <v>4470</v>
      </c>
      <c r="BC8868" s="90" t="s">
        <v>12469</v>
      </c>
      <c r="BD8868" s="423" t="s">
        <v>1301</v>
      </c>
    </row>
    <row r="8869" spans="53:56" ht="15" x14ac:dyDescent="0.25">
      <c r="BA8869" s="90" t="s">
        <v>12753</v>
      </c>
      <c r="BB8869" s="90" t="s">
        <v>4470</v>
      </c>
      <c r="BC8869" s="90" t="s">
        <v>12726</v>
      </c>
      <c r="BD8869" s="423" t="s">
        <v>1301</v>
      </c>
    </row>
    <row r="8870" spans="53:56" ht="15" x14ac:dyDescent="0.25">
      <c r="BA8870" s="90" t="s">
        <v>12753</v>
      </c>
      <c r="BB8870" s="90" t="s">
        <v>4470</v>
      </c>
      <c r="BC8870" s="90" t="s">
        <v>12729</v>
      </c>
      <c r="BD8870" s="423" t="s">
        <v>1301</v>
      </c>
    </row>
    <row r="8871" spans="53:56" ht="15" x14ac:dyDescent="0.25">
      <c r="BA8871" s="91" t="s">
        <v>12754</v>
      </c>
      <c r="BB8871" s="91" t="s">
        <v>4470</v>
      </c>
      <c r="BC8871" s="91" t="s">
        <v>12631</v>
      </c>
      <c r="BD8871" s="423" t="s">
        <v>1301</v>
      </c>
    </row>
    <row r="8872" spans="53:56" ht="15" x14ac:dyDescent="0.25">
      <c r="BA8872" s="91" t="s">
        <v>12755</v>
      </c>
      <c r="BB8872" s="91" t="s">
        <v>4470</v>
      </c>
      <c r="BC8872" s="91" t="s">
        <v>12631</v>
      </c>
      <c r="BD8872" s="423" t="s">
        <v>1301</v>
      </c>
    </row>
    <row r="8873" spans="53:56" ht="15" x14ac:dyDescent="0.25">
      <c r="BA8873" s="90" t="s">
        <v>12756</v>
      </c>
      <c r="BB8873" s="90" t="s">
        <v>4470</v>
      </c>
      <c r="BC8873" s="90" t="s">
        <v>12726</v>
      </c>
      <c r="BD8873" s="423" t="s">
        <v>1301</v>
      </c>
    </row>
    <row r="8874" spans="53:56" ht="15" x14ac:dyDescent="0.25">
      <c r="BA8874" s="91" t="s">
        <v>12756</v>
      </c>
      <c r="BB8874" s="91" t="s">
        <v>4470</v>
      </c>
      <c r="BC8874" s="91" t="s">
        <v>12729</v>
      </c>
      <c r="BD8874" s="423" t="s">
        <v>1301</v>
      </c>
    </row>
    <row r="8875" spans="53:56" ht="15" x14ac:dyDescent="0.25">
      <c r="BA8875" s="90" t="s">
        <v>12757</v>
      </c>
      <c r="BB8875" s="90" t="s">
        <v>4470</v>
      </c>
      <c r="BC8875" s="90" t="s">
        <v>12726</v>
      </c>
      <c r="BD8875" s="423" t="s">
        <v>1301</v>
      </c>
    </row>
    <row r="8876" spans="53:56" ht="15" x14ac:dyDescent="0.25">
      <c r="BA8876" s="91" t="s">
        <v>12757</v>
      </c>
      <c r="BB8876" s="91" t="s">
        <v>4470</v>
      </c>
      <c r="BC8876" s="91" t="s">
        <v>12729</v>
      </c>
      <c r="BD8876" s="423" t="s">
        <v>1301</v>
      </c>
    </row>
    <row r="8877" spans="53:56" ht="15" x14ac:dyDescent="0.25">
      <c r="BA8877" s="90" t="s">
        <v>12758</v>
      </c>
      <c r="BB8877" s="90" t="s">
        <v>4470</v>
      </c>
      <c r="BC8877" s="90" t="s">
        <v>12726</v>
      </c>
      <c r="BD8877" s="423" t="s">
        <v>1301</v>
      </c>
    </row>
    <row r="8878" spans="53:56" ht="15" x14ac:dyDescent="0.25">
      <c r="BA8878" s="90" t="s">
        <v>12759</v>
      </c>
      <c r="BB8878" s="90" t="s">
        <v>4470</v>
      </c>
      <c r="BC8878" s="90" t="s">
        <v>12726</v>
      </c>
      <c r="BD8878" s="423" t="s">
        <v>1301</v>
      </c>
    </row>
    <row r="8879" spans="53:56" ht="15" x14ac:dyDescent="0.25">
      <c r="BA8879" s="91" t="s">
        <v>12760</v>
      </c>
      <c r="BB8879" s="91" t="s">
        <v>4470</v>
      </c>
      <c r="BC8879" s="91" t="s">
        <v>12631</v>
      </c>
      <c r="BD8879" s="423" t="s">
        <v>1301</v>
      </c>
    </row>
    <row r="8880" spans="53:56" ht="15" x14ac:dyDescent="0.25">
      <c r="BA8880" s="90" t="s">
        <v>12761</v>
      </c>
      <c r="BB8880" s="90" t="s">
        <v>4470</v>
      </c>
      <c r="BC8880" s="90" t="s">
        <v>12631</v>
      </c>
      <c r="BD8880" s="423" t="s">
        <v>1301</v>
      </c>
    </row>
    <row r="8881" spans="53:56" ht="15" x14ac:dyDescent="0.25">
      <c r="BA8881" s="91" t="s">
        <v>12761</v>
      </c>
      <c r="BB8881" s="91" t="s">
        <v>4470</v>
      </c>
      <c r="BC8881" s="91" t="s">
        <v>12726</v>
      </c>
      <c r="BD8881" s="423" t="s">
        <v>1301</v>
      </c>
    </row>
    <row r="8882" spans="53:56" ht="15" x14ac:dyDescent="0.25">
      <c r="BA8882" s="90" t="s">
        <v>12762</v>
      </c>
      <c r="BB8882" s="90" t="s">
        <v>4470</v>
      </c>
      <c r="BC8882" s="90" t="s">
        <v>12631</v>
      </c>
      <c r="BD8882" s="423" t="s">
        <v>1301</v>
      </c>
    </row>
    <row r="8883" spans="53:56" ht="15" x14ac:dyDescent="0.25">
      <c r="BA8883" s="91" t="s">
        <v>12763</v>
      </c>
      <c r="BB8883" s="91" t="s">
        <v>4470</v>
      </c>
      <c r="BC8883" s="91" t="s">
        <v>12631</v>
      </c>
      <c r="BD8883" s="423" t="s">
        <v>1301</v>
      </c>
    </row>
    <row r="8884" spans="53:56" ht="15" x14ac:dyDescent="0.25">
      <c r="BA8884" s="91" t="s">
        <v>12763</v>
      </c>
      <c r="BB8884" s="91" t="s">
        <v>4470</v>
      </c>
      <c r="BC8884" s="91" t="s">
        <v>12729</v>
      </c>
      <c r="BD8884" s="423" t="s">
        <v>1301</v>
      </c>
    </row>
    <row r="8885" spans="53:56" ht="15" x14ac:dyDescent="0.25">
      <c r="BA8885" s="91" t="s">
        <v>12764</v>
      </c>
      <c r="BB8885" s="91" t="s">
        <v>4470</v>
      </c>
      <c r="BC8885" s="91" t="s">
        <v>12726</v>
      </c>
      <c r="BD8885" s="423" t="s">
        <v>1301</v>
      </c>
    </row>
    <row r="8886" spans="53:56" ht="15" x14ac:dyDescent="0.25">
      <c r="BA8886" s="90" t="s">
        <v>12765</v>
      </c>
      <c r="BB8886" s="90" t="s">
        <v>4470</v>
      </c>
      <c r="BC8886" s="90" t="s">
        <v>12469</v>
      </c>
      <c r="BD8886" s="423" t="s">
        <v>1301</v>
      </c>
    </row>
    <row r="8887" spans="53:56" ht="15" x14ac:dyDescent="0.25">
      <c r="BA8887" s="91" t="s">
        <v>12766</v>
      </c>
      <c r="BB8887" s="91" t="s">
        <v>4470</v>
      </c>
      <c r="BC8887" s="91" t="s">
        <v>12631</v>
      </c>
      <c r="BD8887" s="423" t="s">
        <v>1301</v>
      </c>
    </row>
    <row r="8888" spans="53:56" ht="15" x14ac:dyDescent="0.25">
      <c r="BA8888" s="90" t="s">
        <v>12766</v>
      </c>
      <c r="BB8888" s="90" t="s">
        <v>4470</v>
      </c>
      <c r="BC8888" s="90" t="s">
        <v>12726</v>
      </c>
      <c r="BD8888" s="423" t="s">
        <v>1301</v>
      </c>
    </row>
    <row r="8889" spans="53:56" ht="15" x14ac:dyDescent="0.25">
      <c r="BA8889" s="90" t="s">
        <v>12767</v>
      </c>
      <c r="BB8889" s="90" t="s">
        <v>4470</v>
      </c>
      <c r="BC8889" s="90" t="s">
        <v>12631</v>
      </c>
      <c r="BD8889" s="423" t="s">
        <v>1301</v>
      </c>
    </row>
    <row r="8890" spans="53:56" ht="15" x14ac:dyDescent="0.25">
      <c r="BA8890" s="90" t="s">
        <v>12768</v>
      </c>
      <c r="BB8890" s="90" t="s">
        <v>4470</v>
      </c>
      <c r="BC8890" s="90" t="s">
        <v>12631</v>
      </c>
      <c r="BD8890" s="423" t="s">
        <v>1301</v>
      </c>
    </row>
    <row r="8891" spans="53:56" ht="15" x14ac:dyDescent="0.25">
      <c r="BA8891" s="91" t="s">
        <v>12769</v>
      </c>
      <c r="BB8891" s="91" t="s">
        <v>4470</v>
      </c>
      <c r="BC8891" s="91" t="s">
        <v>12631</v>
      </c>
      <c r="BD8891" s="423" t="s">
        <v>1301</v>
      </c>
    </row>
    <row r="8892" spans="53:56" ht="15" x14ac:dyDescent="0.25">
      <c r="BA8892" s="90" t="s">
        <v>12770</v>
      </c>
      <c r="BB8892" s="90" t="s">
        <v>4470</v>
      </c>
      <c r="BC8892" s="90" t="s">
        <v>12631</v>
      </c>
      <c r="BD8892" s="423" t="s">
        <v>1301</v>
      </c>
    </row>
    <row r="8893" spans="53:56" ht="15" x14ac:dyDescent="0.25">
      <c r="BA8893" s="91" t="s">
        <v>12771</v>
      </c>
      <c r="BB8893" s="91" t="s">
        <v>4470</v>
      </c>
      <c r="BC8893" s="91" t="s">
        <v>12772</v>
      </c>
      <c r="BD8893" s="423" t="s">
        <v>1301</v>
      </c>
    </row>
    <row r="8894" spans="53:56" ht="15" x14ac:dyDescent="0.25">
      <c r="BA8894" s="91" t="s">
        <v>12773</v>
      </c>
      <c r="BB8894" s="91" t="s">
        <v>4470</v>
      </c>
      <c r="BC8894" s="91" t="s">
        <v>12726</v>
      </c>
      <c r="BD8894" s="423" t="s">
        <v>1301</v>
      </c>
    </row>
    <row r="8895" spans="53:56" ht="15" x14ac:dyDescent="0.25">
      <c r="BA8895" s="90" t="s">
        <v>12774</v>
      </c>
      <c r="BB8895" s="90" t="s">
        <v>4470</v>
      </c>
      <c r="BC8895" s="90" t="s">
        <v>12726</v>
      </c>
      <c r="BD8895" s="423" t="s">
        <v>1301</v>
      </c>
    </row>
    <row r="8896" spans="53:56" ht="15" x14ac:dyDescent="0.25">
      <c r="BA8896" s="91" t="s">
        <v>12775</v>
      </c>
      <c r="BB8896" s="91" t="s">
        <v>4470</v>
      </c>
      <c r="BC8896" s="91" t="s">
        <v>12726</v>
      </c>
      <c r="BD8896" s="423" t="s">
        <v>1301</v>
      </c>
    </row>
    <row r="8897" spans="53:56" ht="15" x14ac:dyDescent="0.25">
      <c r="BA8897" s="91" t="s">
        <v>12776</v>
      </c>
      <c r="BB8897" s="91" t="s">
        <v>4470</v>
      </c>
      <c r="BC8897" s="91" t="s">
        <v>12631</v>
      </c>
      <c r="BD8897" s="423" t="s">
        <v>1301</v>
      </c>
    </row>
    <row r="8898" spans="53:56" ht="15" x14ac:dyDescent="0.25">
      <c r="BA8898" s="90" t="s">
        <v>12776</v>
      </c>
      <c r="BB8898" s="90" t="s">
        <v>4470</v>
      </c>
      <c r="BC8898" s="90" t="s">
        <v>12726</v>
      </c>
      <c r="BD8898" s="423" t="s">
        <v>1301</v>
      </c>
    </row>
    <row r="8899" spans="53:56" ht="15" x14ac:dyDescent="0.25">
      <c r="BA8899" s="91" t="s">
        <v>12777</v>
      </c>
      <c r="BB8899" s="91" t="s">
        <v>4470</v>
      </c>
      <c r="BC8899" s="91" t="s">
        <v>12726</v>
      </c>
      <c r="BD8899" s="423" t="s">
        <v>1301</v>
      </c>
    </row>
    <row r="8900" spans="53:56" ht="15" x14ac:dyDescent="0.25">
      <c r="BA8900" s="90" t="s">
        <v>12778</v>
      </c>
      <c r="BB8900" s="90" t="s">
        <v>4470</v>
      </c>
      <c r="BC8900" s="90" t="s">
        <v>12631</v>
      </c>
      <c r="BD8900" s="423" t="s">
        <v>1301</v>
      </c>
    </row>
    <row r="8901" spans="53:56" ht="15" x14ac:dyDescent="0.25">
      <c r="BA8901" s="91" t="s">
        <v>12778</v>
      </c>
      <c r="BB8901" s="91" t="s">
        <v>4470</v>
      </c>
      <c r="BC8901" s="91" t="s">
        <v>12726</v>
      </c>
      <c r="BD8901" s="423" t="s">
        <v>1301</v>
      </c>
    </row>
    <row r="8902" spans="53:56" ht="15" x14ac:dyDescent="0.25">
      <c r="BA8902" s="90" t="s">
        <v>12779</v>
      </c>
      <c r="BB8902" s="90" t="s">
        <v>4470</v>
      </c>
      <c r="BC8902" s="90" t="s">
        <v>12726</v>
      </c>
      <c r="BD8902" s="423" t="s">
        <v>1301</v>
      </c>
    </row>
    <row r="8903" spans="53:56" ht="15" x14ac:dyDescent="0.25">
      <c r="BA8903" s="90" t="s">
        <v>12780</v>
      </c>
      <c r="BB8903" s="90" t="s">
        <v>4470</v>
      </c>
      <c r="BC8903" s="90" t="s">
        <v>12726</v>
      </c>
      <c r="BD8903" s="423" t="s">
        <v>1301</v>
      </c>
    </row>
    <row r="8904" spans="53:56" ht="15" x14ac:dyDescent="0.25">
      <c r="BA8904" s="91" t="s">
        <v>12781</v>
      </c>
      <c r="BB8904" s="91" t="s">
        <v>4470</v>
      </c>
      <c r="BC8904" s="91" t="s">
        <v>12726</v>
      </c>
      <c r="BD8904" s="423" t="s">
        <v>1301</v>
      </c>
    </row>
    <row r="8905" spans="53:56" ht="15" x14ac:dyDescent="0.25">
      <c r="BA8905" s="90" t="s">
        <v>12782</v>
      </c>
      <c r="BB8905" s="90" t="s">
        <v>4470</v>
      </c>
      <c r="BC8905" s="90" t="s">
        <v>12726</v>
      </c>
      <c r="BD8905" s="423" t="s">
        <v>1301</v>
      </c>
    </row>
    <row r="8906" spans="53:56" ht="15" x14ac:dyDescent="0.25">
      <c r="BA8906" s="90" t="s">
        <v>12783</v>
      </c>
      <c r="BB8906" s="90" t="s">
        <v>4470</v>
      </c>
      <c r="BC8906" s="90" t="s">
        <v>12726</v>
      </c>
      <c r="BD8906" s="423" t="s">
        <v>1301</v>
      </c>
    </row>
    <row r="8907" spans="53:56" ht="15" x14ac:dyDescent="0.25">
      <c r="BA8907" s="91" t="s">
        <v>12784</v>
      </c>
      <c r="BB8907" s="91" t="s">
        <v>4470</v>
      </c>
      <c r="BC8907" s="91" t="s">
        <v>12726</v>
      </c>
      <c r="BD8907" s="423" t="s">
        <v>1301</v>
      </c>
    </row>
    <row r="8908" spans="53:56" ht="15" x14ac:dyDescent="0.25">
      <c r="BA8908" s="90" t="s">
        <v>12785</v>
      </c>
      <c r="BB8908" s="90" t="s">
        <v>4470</v>
      </c>
      <c r="BC8908" s="90" t="s">
        <v>12726</v>
      </c>
      <c r="BD8908" s="423" t="s">
        <v>1301</v>
      </c>
    </row>
    <row r="8909" spans="53:56" ht="15" x14ac:dyDescent="0.25">
      <c r="BA8909" s="91" t="s">
        <v>12786</v>
      </c>
      <c r="BB8909" s="91" t="s">
        <v>4470</v>
      </c>
      <c r="BC8909" s="91" t="s">
        <v>12726</v>
      </c>
      <c r="BD8909" s="423" t="s">
        <v>1301</v>
      </c>
    </row>
    <row r="8910" spans="53:56" ht="15" x14ac:dyDescent="0.25">
      <c r="BA8910" s="90" t="s">
        <v>12787</v>
      </c>
      <c r="BB8910" s="90" t="s">
        <v>4470</v>
      </c>
      <c r="BC8910" s="90" t="s">
        <v>12631</v>
      </c>
      <c r="BD8910" s="423" t="s">
        <v>1301</v>
      </c>
    </row>
    <row r="8911" spans="53:56" ht="15" x14ac:dyDescent="0.25">
      <c r="BA8911" s="90" t="s">
        <v>12788</v>
      </c>
      <c r="BB8911" s="90" t="s">
        <v>4470</v>
      </c>
      <c r="BC8911" s="90" t="s">
        <v>12726</v>
      </c>
      <c r="BD8911" s="423" t="s">
        <v>1301</v>
      </c>
    </row>
    <row r="8912" spans="53:56" ht="15" x14ac:dyDescent="0.25">
      <c r="BA8912" s="91" t="s">
        <v>12789</v>
      </c>
      <c r="BB8912" s="91" t="s">
        <v>4470</v>
      </c>
      <c r="BC8912" s="91" t="s">
        <v>12631</v>
      </c>
      <c r="BD8912" s="423" t="s">
        <v>1301</v>
      </c>
    </row>
    <row r="8913" spans="53:56" ht="15" x14ac:dyDescent="0.25">
      <c r="BA8913" s="90" t="s">
        <v>12790</v>
      </c>
      <c r="BB8913" s="90" t="s">
        <v>4470</v>
      </c>
      <c r="BC8913" s="90" t="s">
        <v>12631</v>
      </c>
      <c r="BD8913" s="423" t="s">
        <v>1301</v>
      </c>
    </row>
    <row r="8914" spans="53:56" ht="15" x14ac:dyDescent="0.25">
      <c r="BA8914" s="91" t="s">
        <v>12791</v>
      </c>
      <c r="BB8914" s="91" t="s">
        <v>4470</v>
      </c>
      <c r="BC8914" s="91" t="s">
        <v>12631</v>
      </c>
      <c r="BD8914" s="423" t="s">
        <v>1301</v>
      </c>
    </row>
    <row r="8915" spans="53:56" ht="15" x14ac:dyDescent="0.25">
      <c r="BA8915" s="91" t="s">
        <v>12791</v>
      </c>
      <c r="BB8915" s="91" t="s">
        <v>4470</v>
      </c>
      <c r="BC8915" s="91" t="s">
        <v>12729</v>
      </c>
      <c r="BD8915" s="423" t="s">
        <v>1301</v>
      </c>
    </row>
    <row r="8916" spans="53:56" ht="15" x14ac:dyDescent="0.25">
      <c r="BA8916" s="90" t="s">
        <v>12792</v>
      </c>
      <c r="BB8916" s="90" t="s">
        <v>4470</v>
      </c>
      <c r="BC8916" s="90" t="s">
        <v>12726</v>
      </c>
      <c r="BD8916" s="423" t="s">
        <v>1301</v>
      </c>
    </row>
    <row r="8917" spans="53:56" ht="15" x14ac:dyDescent="0.25">
      <c r="BA8917" s="91" t="s">
        <v>12793</v>
      </c>
      <c r="BB8917" s="91" t="s">
        <v>4470</v>
      </c>
      <c r="BC8917" s="91" t="s">
        <v>12631</v>
      </c>
      <c r="BD8917" s="423" t="s">
        <v>1301</v>
      </c>
    </row>
    <row r="8918" spans="53:56" ht="15" x14ac:dyDescent="0.25">
      <c r="BA8918" s="90" t="s">
        <v>12793</v>
      </c>
      <c r="BB8918" s="90" t="s">
        <v>4470</v>
      </c>
      <c r="BC8918" s="90" t="s">
        <v>12726</v>
      </c>
      <c r="BD8918" s="423" t="s">
        <v>1301</v>
      </c>
    </row>
    <row r="8919" spans="53:56" ht="15" x14ac:dyDescent="0.25">
      <c r="BA8919" s="91" t="s">
        <v>12794</v>
      </c>
      <c r="BB8919" s="91" t="s">
        <v>4470</v>
      </c>
      <c r="BC8919" s="91" t="s">
        <v>12726</v>
      </c>
      <c r="BD8919" s="423" t="s">
        <v>1301</v>
      </c>
    </row>
    <row r="8920" spans="53:56" ht="15" x14ac:dyDescent="0.25">
      <c r="BA8920" s="90" t="s">
        <v>12795</v>
      </c>
      <c r="BB8920" s="90" t="s">
        <v>4470</v>
      </c>
      <c r="BC8920" s="90" t="s">
        <v>12726</v>
      </c>
      <c r="BD8920" s="423" t="s">
        <v>1301</v>
      </c>
    </row>
    <row r="8921" spans="53:56" ht="15" x14ac:dyDescent="0.25">
      <c r="BA8921" s="91" t="s">
        <v>12796</v>
      </c>
      <c r="BB8921" s="91" t="s">
        <v>4470</v>
      </c>
      <c r="BC8921" s="91" t="s">
        <v>12726</v>
      </c>
      <c r="BD8921" s="423" t="s">
        <v>1301</v>
      </c>
    </row>
    <row r="8922" spans="53:56" ht="15" x14ac:dyDescent="0.25">
      <c r="BA8922" s="90" t="s">
        <v>12797</v>
      </c>
      <c r="BB8922" s="90" t="s">
        <v>4470</v>
      </c>
      <c r="BC8922" s="90" t="s">
        <v>12726</v>
      </c>
      <c r="BD8922" s="423" t="s">
        <v>1301</v>
      </c>
    </row>
    <row r="8923" spans="53:56" ht="15" x14ac:dyDescent="0.25">
      <c r="BA8923" s="91" t="s">
        <v>12798</v>
      </c>
      <c r="BB8923" s="91" t="s">
        <v>4470</v>
      </c>
      <c r="BC8923" s="91" t="s">
        <v>12726</v>
      </c>
      <c r="BD8923" s="423" t="s">
        <v>1301</v>
      </c>
    </row>
    <row r="8924" spans="53:56" ht="15" x14ac:dyDescent="0.25">
      <c r="BA8924" s="90" t="s">
        <v>12799</v>
      </c>
      <c r="BB8924" s="90" t="s">
        <v>4470</v>
      </c>
      <c r="BC8924" s="90" t="s">
        <v>12469</v>
      </c>
      <c r="BD8924" s="423" t="s">
        <v>1301</v>
      </c>
    </row>
    <row r="8925" spans="53:56" ht="15" x14ac:dyDescent="0.25">
      <c r="BA8925" s="91" t="s">
        <v>12800</v>
      </c>
      <c r="BB8925" s="91" t="s">
        <v>4470</v>
      </c>
      <c r="BC8925" s="91" t="s">
        <v>12469</v>
      </c>
      <c r="BD8925" s="423" t="s">
        <v>1301</v>
      </c>
    </row>
    <row r="8926" spans="53:56" ht="15" x14ac:dyDescent="0.25">
      <c r="BA8926" s="90" t="s">
        <v>12801</v>
      </c>
      <c r="BB8926" s="90" t="s">
        <v>4470</v>
      </c>
      <c r="BC8926" s="90" t="s">
        <v>12469</v>
      </c>
      <c r="BD8926" s="423" t="s">
        <v>1301</v>
      </c>
    </row>
    <row r="8927" spans="53:56" ht="15" x14ac:dyDescent="0.25">
      <c r="BA8927" s="91" t="s">
        <v>12802</v>
      </c>
      <c r="BB8927" s="91" t="s">
        <v>4470</v>
      </c>
      <c r="BC8927" s="91" t="s">
        <v>12469</v>
      </c>
      <c r="BD8927" s="423" t="s">
        <v>1301</v>
      </c>
    </row>
    <row r="8928" spans="53:56" ht="15" x14ac:dyDescent="0.25">
      <c r="BA8928" s="90" t="s">
        <v>12803</v>
      </c>
      <c r="BB8928" s="90" t="s">
        <v>4470</v>
      </c>
      <c r="BC8928" s="90" t="s">
        <v>12469</v>
      </c>
      <c r="BD8928" s="423" t="s">
        <v>1301</v>
      </c>
    </row>
    <row r="8929" spans="53:56" ht="15" x14ac:dyDescent="0.25">
      <c r="BA8929" s="91" t="s">
        <v>12804</v>
      </c>
      <c r="BB8929" s="91" t="s">
        <v>4470</v>
      </c>
      <c r="BC8929" s="91" t="s">
        <v>12469</v>
      </c>
      <c r="BD8929" s="423" t="s">
        <v>1301</v>
      </c>
    </row>
    <row r="8930" spans="53:56" ht="15" x14ac:dyDescent="0.25">
      <c r="BA8930" s="91" t="s">
        <v>12805</v>
      </c>
      <c r="BB8930" s="91" t="s">
        <v>4470</v>
      </c>
      <c r="BC8930" s="91" t="s">
        <v>12469</v>
      </c>
      <c r="BD8930" s="423" t="s">
        <v>1301</v>
      </c>
    </row>
    <row r="8931" spans="53:56" ht="15" x14ac:dyDescent="0.25">
      <c r="BA8931" s="90" t="s">
        <v>12806</v>
      </c>
      <c r="BB8931" s="90" t="s">
        <v>4470</v>
      </c>
      <c r="BC8931" s="90" t="s">
        <v>12469</v>
      </c>
      <c r="BD8931" s="423" t="s">
        <v>1301</v>
      </c>
    </row>
    <row r="8932" spans="53:56" ht="15" x14ac:dyDescent="0.25">
      <c r="BA8932" s="91" t="s">
        <v>12807</v>
      </c>
      <c r="BB8932" s="91" t="s">
        <v>4470</v>
      </c>
      <c r="BC8932" s="91" t="s">
        <v>12469</v>
      </c>
      <c r="BD8932" s="423" t="s">
        <v>1301</v>
      </c>
    </row>
    <row r="8933" spans="53:56" ht="15" x14ac:dyDescent="0.25">
      <c r="BA8933" s="90" t="s">
        <v>12808</v>
      </c>
      <c r="BB8933" s="90" t="s">
        <v>4470</v>
      </c>
      <c r="BC8933" s="90" t="s">
        <v>9088</v>
      </c>
      <c r="BD8933" s="423" t="s">
        <v>1301</v>
      </c>
    </row>
    <row r="8934" spans="53:56" ht="15" x14ac:dyDescent="0.25">
      <c r="BA8934" s="91" t="s">
        <v>12809</v>
      </c>
      <c r="BB8934" s="91" t="s">
        <v>4470</v>
      </c>
      <c r="BC8934" s="91" t="s">
        <v>9088</v>
      </c>
      <c r="BD8934" s="423" t="s">
        <v>1301</v>
      </c>
    </row>
    <row r="8935" spans="53:56" ht="15" x14ac:dyDescent="0.25">
      <c r="BA8935" s="90" t="s">
        <v>12810</v>
      </c>
      <c r="BB8935" s="90" t="s">
        <v>4470</v>
      </c>
      <c r="BC8935" s="90" t="s">
        <v>9088</v>
      </c>
      <c r="BD8935" s="423" t="s">
        <v>1301</v>
      </c>
    </row>
    <row r="8936" spans="53:56" ht="15" x14ac:dyDescent="0.25">
      <c r="BA8936" s="91" t="s">
        <v>12811</v>
      </c>
      <c r="BB8936" s="91" t="s">
        <v>4470</v>
      </c>
      <c r="BC8936" s="91" t="s">
        <v>9088</v>
      </c>
      <c r="BD8936" s="423" t="s">
        <v>1301</v>
      </c>
    </row>
    <row r="8937" spans="53:56" ht="15" x14ac:dyDescent="0.25">
      <c r="BA8937" s="90" t="s">
        <v>12812</v>
      </c>
      <c r="BB8937" s="90" t="s">
        <v>4470</v>
      </c>
      <c r="BC8937" s="90" t="s">
        <v>9088</v>
      </c>
      <c r="BD8937" s="423" t="s">
        <v>1301</v>
      </c>
    </row>
    <row r="8938" spans="53:56" ht="15" x14ac:dyDescent="0.25">
      <c r="BA8938" s="91" t="s">
        <v>12813</v>
      </c>
      <c r="BB8938" s="91" t="s">
        <v>4470</v>
      </c>
      <c r="BC8938" s="91" t="s">
        <v>12814</v>
      </c>
      <c r="BD8938" s="423" t="s">
        <v>1301</v>
      </c>
    </row>
    <row r="8939" spans="53:56" ht="15" x14ac:dyDescent="0.25">
      <c r="BA8939" s="90" t="s">
        <v>12815</v>
      </c>
      <c r="BB8939" s="90" t="s">
        <v>4470</v>
      </c>
      <c r="BC8939" s="90" t="s">
        <v>9088</v>
      </c>
      <c r="BD8939" s="423" t="s">
        <v>1301</v>
      </c>
    </row>
    <row r="8940" spans="53:56" ht="15" x14ac:dyDescent="0.25">
      <c r="BA8940" s="91" t="s">
        <v>12816</v>
      </c>
      <c r="BB8940" s="91" t="s">
        <v>4470</v>
      </c>
      <c r="BC8940" s="91" t="s">
        <v>12814</v>
      </c>
      <c r="BD8940" s="423" t="s">
        <v>1301</v>
      </c>
    </row>
    <row r="8941" spans="53:56" ht="15" x14ac:dyDescent="0.25">
      <c r="BA8941" s="90" t="s">
        <v>12817</v>
      </c>
      <c r="BB8941" s="90" t="s">
        <v>4470</v>
      </c>
      <c r="BC8941" s="90" t="s">
        <v>12814</v>
      </c>
      <c r="BD8941" s="423" t="s">
        <v>1301</v>
      </c>
    </row>
    <row r="8942" spans="53:56" ht="15" x14ac:dyDescent="0.25">
      <c r="BA8942" s="91" t="s">
        <v>12818</v>
      </c>
      <c r="BB8942" s="91" t="s">
        <v>4470</v>
      </c>
      <c r="BC8942" s="91" t="s">
        <v>9088</v>
      </c>
      <c r="BD8942" s="423" t="s">
        <v>1301</v>
      </c>
    </row>
    <row r="8943" spans="53:56" ht="15" x14ac:dyDescent="0.25">
      <c r="BA8943" s="90" t="s">
        <v>12819</v>
      </c>
      <c r="BB8943" s="90" t="s">
        <v>4470</v>
      </c>
      <c r="BC8943" s="90" t="s">
        <v>9088</v>
      </c>
      <c r="BD8943" s="423" t="s">
        <v>1301</v>
      </c>
    </row>
    <row r="8944" spans="53:56" ht="15" x14ac:dyDescent="0.25">
      <c r="BA8944" s="91" t="s">
        <v>12820</v>
      </c>
      <c r="BB8944" s="91" t="s">
        <v>4470</v>
      </c>
      <c r="BC8944" s="91" t="s">
        <v>9088</v>
      </c>
      <c r="BD8944" s="423" t="s">
        <v>1301</v>
      </c>
    </row>
    <row r="8945" spans="53:56" ht="15" x14ac:dyDescent="0.25">
      <c r="BA8945" s="91" t="s">
        <v>12821</v>
      </c>
      <c r="BB8945" s="91" t="s">
        <v>4470</v>
      </c>
      <c r="BC8945" s="91" t="s">
        <v>9088</v>
      </c>
      <c r="BD8945" s="423" t="s">
        <v>1301</v>
      </c>
    </row>
    <row r="8946" spans="53:56" ht="15" x14ac:dyDescent="0.25">
      <c r="BA8946" s="91" t="s">
        <v>12822</v>
      </c>
      <c r="BB8946" s="91" t="s">
        <v>4470</v>
      </c>
      <c r="BC8946" s="91" t="s">
        <v>12814</v>
      </c>
      <c r="BD8946" s="423" t="s">
        <v>1301</v>
      </c>
    </row>
    <row r="8947" spans="53:56" ht="15" x14ac:dyDescent="0.25">
      <c r="BA8947" s="90" t="s">
        <v>12823</v>
      </c>
      <c r="BB8947" s="90" t="s">
        <v>4470</v>
      </c>
      <c r="BC8947" s="90" t="s">
        <v>9088</v>
      </c>
      <c r="BD8947" s="423" t="s">
        <v>1301</v>
      </c>
    </row>
    <row r="8948" spans="53:56" ht="15" x14ac:dyDescent="0.25">
      <c r="BA8948" s="91" t="s">
        <v>12824</v>
      </c>
      <c r="BB8948" s="91" t="s">
        <v>4470</v>
      </c>
      <c r="BC8948" s="91" t="s">
        <v>12814</v>
      </c>
      <c r="BD8948" s="423" t="s">
        <v>1301</v>
      </c>
    </row>
    <row r="8949" spans="53:56" ht="15" x14ac:dyDescent="0.25">
      <c r="BA8949" s="90" t="s">
        <v>12825</v>
      </c>
      <c r="BB8949" s="90" t="s">
        <v>4470</v>
      </c>
      <c r="BC8949" s="90" t="s">
        <v>12814</v>
      </c>
      <c r="BD8949" s="423" t="s">
        <v>1301</v>
      </c>
    </row>
    <row r="8950" spans="53:56" ht="15" x14ac:dyDescent="0.25">
      <c r="BA8950" s="91" t="s">
        <v>12826</v>
      </c>
      <c r="BB8950" s="91" t="s">
        <v>4470</v>
      </c>
      <c r="BC8950" s="91" t="s">
        <v>9088</v>
      </c>
      <c r="BD8950" s="423" t="s">
        <v>1301</v>
      </c>
    </row>
    <row r="8951" spans="53:56" ht="15" x14ac:dyDescent="0.25">
      <c r="BA8951" s="90" t="s">
        <v>12827</v>
      </c>
      <c r="BB8951" s="90" t="s">
        <v>4470</v>
      </c>
      <c r="BC8951" s="90" t="s">
        <v>9088</v>
      </c>
      <c r="BD8951" s="423" t="s">
        <v>1301</v>
      </c>
    </row>
    <row r="8952" spans="53:56" ht="15" x14ac:dyDescent="0.25">
      <c r="BA8952" s="91" t="s">
        <v>12828</v>
      </c>
      <c r="BB8952" s="91" t="s">
        <v>4470</v>
      </c>
      <c r="BC8952" s="91" t="s">
        <v>12814</v>
      </c>
      <c r="BD8952" s="423" t="s">
        <v>1301</v>
      </c>
    </row>
    <row r="8953" spans="53:56" ht="15" x14ac:dyDescent="0.25">
      <c r="BA8953" s="90" t="s">
        <v>12829</v>
      </c>
      <c r="BB8953" s="90" t="s">
        <v>4470</v>
      </c>
      <c r="BC8953" s="90" t="s">
        <v>9088</v>
      </c>
      <c r="BD8953" s="423" t="s">
        <v>1301</v>
      </c>
    </row>
    <row r="8954" spans="53:56" ht="15" x14ac:dyDescent="0.25">
      <c r="BA8954" s="91" t="s">
        <v>12830</v>
      </c>
      <c r="BB8954" s="91" t="s">
        <v>4470</v>
      </c>
      <c r="BC8954" s="91" t="s">
        <v>9088</v>
      </c>
      <c r="BD8954" s="423" t="s">
        <v>1301</v>
      </c>
    </row>
    <row r="8955" spans="53:56" ht="15" x14ac:dyDescent="0.25">
      <c r="BA8955" s="90" t="s">
        <v>12831</v>
      </c>
      <c r="BB8955" s="90" t="s">
        <v>4470</v>
      </c>
      <c r="BC8955" s="90" t="s">
        <v>9088</v>
      </c>
      <c r="BD8955" s="423" t="s">
        <v>1301</v>
      </c>
    </row>
    <row r="8956" spans="53:56" ht="15" x14ac:dyDescent="0.25">
      <c r="BA8956" s="91" t="s">
        <v>12832</v>
      </c>
      <c r="BB8956" s="91" t="s">
        <v>4470</v>
      </c>
      <c r="BC8956" s="91" t="s">
        <v>9088</v>
      </c>
      <c r="BD8956" s="423" t="s">
        <v>1301</v>
      </c>
    </row>
    <row r="8957" spans="53:56" ht="15" x14ac:dyDescent="0.25">
      <c r="BA8957" s="90" t="s">
        <v>12833</v>
      </c>
      <c r="BB8957" s="90" t="s">
        <v>4470</v>
      </c>
      <c r="BC8957" s="90" t="s">
        <v>12814</v>
      </c>
      <c r="BD8957" s="423" t="s">
        <v>1301</v>
      </c>
    </row>
    <row r="8958" spans="53:56" ht="15" x14ac:dyDescent="0.25">
      <c r="BA8958" s="91" t="s">
        <v>12834</v>
      </c>
      <c r="BB8958" s="91" t="s">
        <v>4470</v>
      </c>
      <c r="BC8958" s="91" t="s">
        <v>9088</v>
      </c>
      <c r="BD8958" s="423" t="s">
        <v>1301</v>
      </c>
    </row>
    <row r="8959" spans="53:56" ht="15" x14ac:dyDescent="0.25">
      <c r="BA8959" s="90" t="s">
        <v>12835</v>
      </c>
      <c r="BB8959" s="90" t="s">
        <v>4470</v>
      </c>
      <c r="BC8959" s="90" t="s">
        <v>9088</v>
      </c>
      <c r="BD8959" s="423" t="s">
        <v>1301</v>
      </c>
    </row>
    <row r="8960" spans="53:56" ht="15" x14ac:dyDescent="0.25">
      <c r="BA8960" s="91" t="s">
        <v>12836</v>
      </c>
      <c r="BB8960" s="91" t="s">
        <v>4470</v>
      </c>
      <c r="BC8960" s="91" t="s">
        <v>9088</v>
      </c>
      <c r="BD8960" s="423" t="s">
        <v>1301</v>
      </c>
    </row>
    <row r="8961" spans="53:56" ht="15" x14ac:dyDescent="0.25">
      <c r="BA8961" s="90" t="s">
        <v>12837</v>
      </c>
      <c r="BB8961" s="90" t="s">
        <v>4470</v>
      </c>
      <c r="BC8961" s="90" t="s">
        <v>9088</v>
      </c>
      <c r="BD8961" s="423" t="s">
        <v>1301</v>
      </c>
    </row>
    <row r="8962" spans="53:56" ht="15" x14ac:dyDescent="0.25">
      <c r="BA8962" s="91" t="s">
        <v>12838</v>
      </c>
      <c r="BB8962" s="91" t="s">
        <v>4470</v>
      </c>
      <c r="BC8962" s="91" t="s">
        <v>12814</v>
      </c>
      <c r="BD8962" s="423" t="s">
        <v>1301</v>
      </c>
    </row>
    <row r="8963" spans="53:56" ht="15" x14ac:dyDescent="0.25">
      <c r="BA8963" s="90" t="s">
        <v>12839</v>
      </c>
      <c r="BB8963" s="90" t="s">
        <v>4470</v>
      </c>
      <c r="BC8963" s="90" t="s">
        <v>9088</v>
      </c>
      <c r="BD8963" s="423" t="s">
        <v>1301</v>
      </c>
    </row>
    <row r="8964" spans="53:56" ht="15" x14ac:dyDescent="0.25">
      <c r="BA8964" s="91" t="s">
        <v>12840</v>
      </c>
      <c r="BB8964" s="91" t="s">
        <v>4470</v>
      </c>
      <c r="BC8964" s="91" t="s">
        <v>12841</v>
      </c>
      <c r="BD8964" s="423" t="s">
        <v>1301</v>
      </c>
    </row>
    <row r="8965" spans="53:56" ht="15" x14ac:dyDescent="0.25">
      <c r="BA8965" s="90" t="s">
        <v>12842</v>
      </c>
      <c r="BB8965" s="90" t="s">
        <v>4470</v>
      </c>
      <c r="BC8965" s="90" t="s">
        <v>12841</v>
      </c>
      <c r="BD8965" s="423" t="s">
        <v>1301</v>
      </c>
    </row>
    <row r="8966" spans="53:56" ht="15" x14ac:dyDescent="0.25">
      <c r="BA8966" s="91" t="s">
        <v>12843</v>
      </c>
      <c r="BB8966" s="91" t="s">
        <v>4470</v>
      </c>
      <c r="BC8966" s="91" t="s">
        <v>12844</v>
      </c>
      <c r="BD8966" s="423" t="s">
        <v>1301</v>
      </c>
    </row>
    <row r="8967" spans="53:56" ht="15" x14ac:dyDescent="0.25">
      <c r="BA8967" s="90" t="s">
        <v>12845</v>
      </c>
      <c r="BB8967" s="90" t="s">
        <v>4470</v>
      </c>
      <c r="BC8967" s="90" t="s">
        <v>12846</v>
      </c>
      <c r="BD8967" s="423" t="s">
        <v>1301</v>
      </c>
    </row>
    <row r="8968" spans="53:56" ht="15" x14ac:dyDescent="0.25">
      <c r="BA8968" s="91" t="s">
        <v>12847</v>
      </c>
      <c r="BB8968" s="91" t="s">
        <v>4470</v>
      </c>
      <c r="BC8968" s="91" t="s">
        <v>3248</v>
      </c>
      <c r="BD8968" s="423" t="s">
        <v>1301</v>
      </c>
    </row>
    <row r="8969" spans="53:56" ht="15" x14ac:dyDescent="0.25">
      <c r="BA8969" s="90" t="s">
        <v>12848</v>
      </c>
      <c r="BB8969" s="90" t="s">
        <v>4470</v>
      </c>
      <c r="BC8969" s="90" t="s">
        <v>12841</v>
      </c>
      <c r="BD8969" s="423" t="s">
        <v>1301</v>
      </c>
    </row>
    <row r="8970" spans="53:56" ht="15" x14ac:dyDescent="0.25">
      <c r="BA8970" s="91" t="s">
        <v>12849</v>
      </c>
      <c r="BB8970" s="91" t="s">
        <v>4470</v>
      </c>
      <c r="BC8970" s="91" t="s">
        <v>12850</v>
      </c>
      <c r="BD8970" s="423" t="s">
        <v>1301</v>
      </c>
    </row>
    <row r="8971" spans="53:56" ht="15" x14ac:dyDescent="0.25">
      <c r="BA8971" s="90" t="s">
        <v>12851</v>
      </c>
      <c r="BB8971" s="90" t="s">
        <v>4470</v>
      </c>
      <c r="BC8971" s="90" t="s">
        <v>12844</v>
      </c>
      <c r="BD8971" s="423" t="s">
        <v>1301</v>
      </c>
    </row>
    <row r="8972" spans="53:56" ht="15" x14ac:dyDescent="0.25">
      <c r="BA8972" s="91" t="s">
        <v>12852</v>
      </c>
      <c r="BB8972" s="91" t="s">
        <v>4470</v>
      </c>
      <c r="BC8972" s="91" t="s">
        <v>12844</v>
      </c>
      <c r="BD8972" s="423" t="s">
        <v>1301</v>
      </c>
    </row>
    <row r="8973" spans="53:56" ht="15" x14ac:dyDescent="0.25">
      <c r="BA8973" s="90" t="s">
        <v>12853</v>
      </c>
      <c r="BB8973" s="90" t="s">
        <v>4470</v>
      </c>
      <c r="BC8973" s="90" t="s">
        <v>3248</v>
      </c>
      <c r="BD8973" s="423" t="s">
        <v>1301</v>
      </c>
    </row>
    <row r="8974" spans="53:56" ht="15" x14ac:dyDescent="0.25">
      <c r="BA8974" s="91" t="s">
        <v>12854</v>
      </c>
      <c r="BB8974" s="91" t="s">
        <v>4470</v>
      </c>
      <c r="BC8974" s="91" t="s">
        <v>12850</v>
      </c>
      <c r="BD8974" s="423" t="s">
        <v>1301</v>
      </c>
    </row>
    <row r="8975" spans="53:56" ht="15" x14ac:dyDescent="0.25">
      <c r="BA8975" s="90" t="s">
        <v>12855</v>
      </c>
      <c r="BB8975" s="90" t="s">
        <v>4470</v>
      </c>
      <c r="BC8975" s="90" t="s">
        <v>12844</v>
      </c>
      <c r="BD8975" s="423" t="s">
        <v>1301</v>
      </c>
    </row>
    <row r="8976" spans="53:56" ht="15" x14ac:dyDescent="0.25">
      <c r="BA8976" s="91" t="s">
        <v>12856</v>
      </c>
      <c r="BB8976" s="91" t="s">
        <v>4470</v>
      </c>
      <c r="BC8976" s="91" t="s">
        <v>12841</v>
      </c>
      <c r="BD8976" s="423" t="s">
        <v>1301</v>
      </c>
    </row>
    <row r="8977" spans="53:56" ht="15" x14ac:dyDescent="0.25">
      <c r="BA8977" s="90" t="s">
        <v>12857</v>
      </c>
      <c r="BB8977" s="90" t="s">
        <v>4470</v>
      </c>
      <c r="BC8977" s="90" t="s">
        <v>12841</v>
      </c>
      <c r="BD8977" s="423" t="s">
        <v>1301</v>
      </c>
    </row>
    <row r="8978" spans="53:56" ht="15" x14ac:dyDescent="0.25">
      <c r="BA8978" s="91" t="s">
        <v>12858</v>
      </c>
      <c r="BB8978" s="91" t="s">
        <v>4470</v>
      </c>
      <c r="BC8978" s="91" t="s">
        <v>12850</v>
      </c>
      <c r="BD8978" s="423" t="s">
        <v>1301</v>
      </c>
    </row>
    <row r="8979" spans="53:56" ht="15" x14ac:dyDescent="0.25">
      <c r="BA8979" s="90" t="s">
        <v>12859</v>
      </c>
      <c r="BB8979" s="90" t="s">
        <v>4470</v>
      </c>
      <c r="BC8979" s="90" t="s">
        <v>12850</v>
      </c>
      <c r="BD8979" s="423" t="s">
        <v>1301</v>
      </c>
    </row>
    <row r="8980" spans="53:56" ht="15" x14ac:dyDescent="0.25">
      <c r="BA8980" s="91" t="s">
        <v>12860</v>
      </c>
      <c r="BB8980" s="91" t="s">
        <v>4470</v>
      </c>
      <c r="BC8980" s="91" t="s">
        <v>12844</v>
      </c>
      <c r="BD8980" s="423" t="s">
        <v>1301</v>
      </c>
    </row>
    <row r="8981" spans="53:56" ht="15" x14ac:dyDescent="0.25">
      <c r="BA8981" s="90" t="s">
        <v>12861</v>
      </c>
      <c r="BB8981" s="90" t="s">
        <v>4470</v>
      </c>
      <c r="BC8981" s="90" t="s">
        <v>12846</v>
      </c>
      <c r="BD8981" s="423" t="s">
        <v>1301</v>
      </c>
    </row>
    <row r="8982" spans="53:56" ht="15" x14ac:dyDescent="0.25">
      <c r="BA8982" s="90" t="s">
        <v>12862</v>
      </c>
      <c r="BB8982" s="90" t="s">
        <v>4470</v>
      </c>
      <c r="BC8982" s="90" t="s">
        <v>12850</v>
      </c>
      <c r="BD8982" s="423" t="s">
        <v>1301</v>
      </c>
    </row>
    <row r="8983" spans="53:56" ht="15" x14ac:dyDescent="0.25">
      <c r="BA8983" s="91" t="s">
        <v>12863</v>
      </c>
      <c r="BB8983" s="91" t="s">
        <v>4470</v>
      </c>
      <c r="BC8983" s="91" t="s">
        <v>12846</v>
      </c>
      <c r="BD8983" s="423" t="s">
        <v>1301</v>
      </c>
    </row>
    <row r="8984" spans="53:56" ht="15" x14ac:dyDescent="0.25">
      <c r="BA8984" s="90" t="s">
        <v>12864</v>
      </c>
      <c r="BB8984" s="90" t="s">
        <v>4470</v>
      </c>
      <c r="BC8984" s="90" t="s">
        <v>12850</v>
      </c>
      <c r="BD8984" s="423" t="s">
        <v>1301</v>
      </c>
    </row>
    <row r="8985" spans="53:56" ht="15" x14ac:dyDescent="0.25">
      <c r="BA8985" s="91" t="s">
        <v>12865</v>
      </c>
      <c r="BB8985" s="91" t="s">
        <v>4470</v>
      </c>
      <c r="BC8985" s="91" t="s">
        <v>3248</v>
      </c>
      <c r="BD8985" s="423" t="s">
        <v>1301</v>
      </c>
    </row>
    <row r="8986" spans="53:56" ht="15" x14ac:dyDescent="0.25">
      <c r="BA8986" s="90" t="s">
        <v>12866</v>
      </c>
      <c r="BB8986" s="90" t="s">
        <v>4470</v>
      </c>
      <c r="BC8986" s="90" t="s">
        <v>12846</v>
      </c>
      <c r="BD8986" s="423" t="s">
        <v>1301</v>
      </c>
    </row>
    <row r="8987" spans="53:56" ht="15" x14ac:dyDescent="0.25">
      <c r="BA8987" s="91" t="s">
        <v>12867</v>
      </c>
      <c r="BB8987" s="91" t="s">
        <v>4470</v>
      </c>
      <c r="BC8987" s="91" t="s">
        <v>3248</v>
      </c>
      <c r="BD8987" s="423" t="s">
        <v>1301</v>
      </c>
    </row>
    <row r="8988" spans="53:56" ht="15" x14ac:dyDescent="0.25">
      <c r="BA8988" s="90" t="s">
        <v>12868</v>
      </c>
      <c r="BB8988" s="90" t="s">
        <v>4470</v>
      </c>
      <c r="BC8988" s="90" t="s">
        <v>12844</v>
      </c>
      <c r="BD8988" s="423" t="s">
        <v>1301</v>
      </c>
    </row>
    <row r="8989" spans="53:56" ht="15" x14ac:dyDescent="0.25">
      <c r="BA8989" s="90" t="s">
        <v>12869</v>
      </c>
      <c r="BB8989" s="90" t="s">
        <v>4470</v>
      </c>
      <c r="BC8989" s="90" t="s">
        <v>12846</v>
      </c>
      <c r="BD8989" s="423" t="s">
        <v>1301</v>
      </c>
    </row>
    <row r="8990" spans="53:56" ht="15" x14ac:dyDescent="0.25">
      <c r="BA8990" s="91" t="s">
        <v>12870</v>
      </c>
      <c r="BB8990" s="91" t="s">
        <v>4470</v>
      </c>
      <c r="BC8990" s="91" t="s">
        <v>12846</v>
      </c>
      <c r="BD8990" s="423" t="s">
        <v>1301</v>
      </c>
    </row>
    <row r="8991" spans="53:56" ht="15" x14ac:dyDescent="0.25">
      <c r="BA8991" s="90" t="s">
        <v>12871</v>
      </c>
      <c r="BB8991" s="90" t="s">
        <v>4470</v>
      </c>
      <c r="BC8991" s="90" t="s">
        <v>12846</v>
      </c>
      <c r="BD8991" s="423" t="s">
        <v>1301</v>
      </c>
    </row>
    <row r="8992" spans="53:56" ht="15" x14ac:dyDescent="0.25">
      <c r="BA8992" s="91" t="s">
        <v>12872</v>
      </c>
      <c r="BB8992" s="91" t="s">
        <v>4470</v>
      </c>
      <c r="BC8992" s="91" t="s">
        <v>12850</v>
      </c>
      <c r="BD8992" s="423" t="s">
        <v>1301</v>
      </c>
    </row>
    <row r="8993" spans="53:56" ht="15" x14ac:dyDescent="0.25">
      <c r="BA8993" s="90" t="s">
        <v>12873</v>
      </c>
      <c r="BB8993" s="90" t="s">
        <v>4470</v>
      </c>
      <c r="BC8993" s="90" t="s">
        <v>12844</v>
      </c>
      <c r="BD8993" s="423" t="s">
        <v>1301</v>
      </c>
    </row>
    <row r="8994" spans="53:56" ht="15" x14ac:dyDescent="0.25">
      <c r="BA8994" s="91" t="s">
        <v>12874</v>
      </c>
      <c r="BB8994" s="91" t="s">
        <v>4470</v>
      </c>
      <c r="BC8994" s="91" t="s">
        <v>3248</v>
      </c>
      <c r="BD8994" s="423" t="s">
        <v>1301</v>
      </c>
    </row>
    <row r="8995" spans="53:56" ht="15" x14ac:dyDescent="0.25">
      <c r="BA8995" s="91" t="s">
        <v>12875</v>
      </c>
      <c r="BB8995" s="91" t="s">
        <v>4470</v>
      </c>
      <c r="BC8995" s="91" t="s">
        <v>3248</v>
      </c>
      <c r="BD8995" s="423" t="s">
        <v>1301</v>
      </c>
    </row>
    <row r="8996" spans="53:56" ht="15" x14ac:dyDescent="0.25">
      <c r="BA8996" s="90" t="s">
        <v>12876</v>
      </c>
      <c r="BB8996" s="90" t="s">
        <v>4470</v>
      </c>
      <c r="BC8996" s="90" t="s">
        <v>12841</v>
      </c>
      <c r="BD8996" s="423" t="s">
        <v>1301</v>
      </c>
    </row>
    <row r="8997" spans="53:56" ht="15" x14ac:dyDescent="0.25">
      <c r="BA8997" s="91" t="s">
        <v>12877</v>
      </c>
      <c r="BB8997" s="91" t="s">
        <v>4470</v>
      </c>
      <c r="BC8997" s="91" t="s">
        <v>12850</v>
      </c>
      <c r="BD8997" s="423" t="s">
        <v>1301</v>
      </c>
    </row>
    <row r="8998" spans="53:56" ht="15" x14ac:dyDescent="0.25">
      <c r="BA8998" s="90" t="s">
        <v>12878</v>
      </c>
      <c r="BB8998" s="90" t="s">
        <v>4470</v>
      </c>
      <c r="BC8998" s="90" t="s">
        <v>12846</v>
      </c>
      <c r="BD8998" s="423" t="s">
        <v>1301</v>
      </c>
    </row>
    <row r="8999" spans="53:56" ht="15" x14ac:dyDescent="0.25">
      <c r="BA8999" s="90" t="s">
        <v>12879</v>
      </c>
      <c r="BB8999" s="90" t="s">
        <v>4470</v>
      </c>
      <c r="BC8999" s="90" t="s">
        <v>3248</v>
      </c>
      <c r="BD8999" s="423" t="s">
        <v>1301</v>
      </c>
    </row>
    <row r="9000" spans="53:56" ht="15" x14ac:dyDescent="0.25">
      <c r="BA9000" s="91" t="s">
        <v>12880</v>
      </c>
      <c r="BB9000" s="91" t="s">
        <v>4470</v>
      </c>
      <c r="BC9000" s="91" t="s">
        <v>3248</v>
      </c>
      <c r="BD9000" s="423" t="s">
        <v>1301</v>
      </c>
    </row>
    <row r="9001" spans="53:56" ht="15" x14ac:dyDescent="0.25">
      <c r="BA9001" s="90" t="s">
        <v>12881</v>
      </c>
      <c r="BB9001" s="90" t="s">
        <v>4470</v>
      </c>
      <c r="BC9001" s="90" t="s">
        <v>12841</v>
      </c>
      <c r="BD9001" s="423" t="s">
        <v>1301</v>
      </c>
    </row>
    <row r="9002" spans="53:56" ht="15" x14ac:dyDescent="0.25">
      <c r="BA9002" s="91" t="s">
        <v>12882</v>
      </c>
      <c r="BB9002" s="91" t="s">
        <v>4470</v>
      </c>
      <c r="BC9002" s="91" t="s">
        <v>12841</v>
      </c>
      <c r="BD9002" s="423" t="s">
        <v>1301</v>
      </c>
    </row>
    <row r="9003" spans="53:56" ht="15" x14ac:dyDescent="0.25">
      <c r="BA9003" s="91" t="s">
        <v>12883</v>
      </c>
      <c r="BB9003" s="91" t="s">
        <v>4470</v>
      </c>
      <c r="BC9003" s="91" t="s">
        <v>12841</v>
      </c>
      <c r="BD9003" s="423" t="s">
        <v>1301</v>
      </c>
    </row>
    <row r="9004" spans="53:56" ht="15" x14ac:dyDescent="0.25">
      <c r="BA9004" s="90" t="s">
        <v>12884</v>
      </c>
      <c r="BB9004" s="90" t="s">
        <v>4470</v>
      </c>
      <c r="BC9004" s="90" t="s">
        <v>12846</v>
      </c>
      <c r="BD9004" s="423" t="s">
        <v>1301</v>
      </c>
    </row>
    <row r="9005" spans="53:56" ht="15" x14ac:dyDescent="0.25">
      <c r="BA9005" s="91" t="s">
        <v>12885</v>
      </c>
      <c r="BB9005" s="91" t="s">
        <v>4470</v>
      </c>
      <c r="BC9005" s="91" t="s">
        <v>12844</v>
      </c>
      <c r="BD9005" s="423" t="s">
        <v>1301</v>
      </c>
    </row>
    <row r="9006" spans="53:56" ht="15" x14ac:dyDescent="0.25">
      <c r="BA9006" s="90" t="s">
        <v>12886</v>
      </c>
      <c r="BB9006" s="90" t="s">
        <v>4470</v>
      </c>
      <c r="BC9006" s="90" t="s">
        <v>12844</v>
      </c>
      <c r="BD9006" s="423" t="s">
        <v>1301</v>
      </c>
    </row>
    <row r="9007" spans="53:56" ht="15" x14ac:dyDescent="0.25">
      <c r="BA9007" s="90" t="s">
        <v>12887</v>
      </c>
      <c r="BB9007" s="90" t="s">
        <v>4470</v>
      </c>
      <c r="BC9007" s="90" t="s">
        <v>12844</v>
      </c>
      <c r="BD9007" s="423" t="s">
        <v>1301</v>
      </c>
    </row>
    <row r="9008" spans="53:56" ht="15" x14ac:dyDescent="0.25">
      <c r="BA9008" s="91" t="s">
        <v>12888</v>
      </c>
      <c r="BB9008" s="91" t="s">
        <v>4470</v>
      </c>
      <c r="BC9008" s="91" t="s">
        <v>12850</v>
      </c>
      <c r="BD9008" s="423" t="s">
        <v>1301</v>
      </c>
    </row>
    <row r="9009" spans="53:56" ht="15" x14ac:dyDescent="0.25">
      <c r="BA9009" s="90" t="s">
        <v>12889</v>
      </c>
      <c r="BB9009" s="90" t="s">
        <v>4470</v>
      </c>
      <c r="BC9009" s="90" t="s">
        <v>12846</v>
      </c>
      <c r="BD9009" s="423" t="s">
        <v>1301</v>
      </c>
    </row>
    <row r="9010" spans="53:56" ht="15" x14ac:dyDescent="0.25">
      <c r="BA9010" s="91" t="s">
        <v>12890</v>
      </c>
      <c r="BB9010" s="91" t="s">
        <v>4470</v>
      </c>
      <c r="BC9010" s="91" t="s">
        <v>3248</v>
      </c>
      <c r="BD9010" s="423" t="s">
        <v>1301</v>
      </c>
    </row>
    <row r="9011" spans="53:56" ht="15" x14ac:dyDescent="0.25">
      <c r="BA9011" s="91" t="s">
        <v>12891</v>
      </c>
      <c r="BB9011" s="91" t="s">
        <v>4470</v>
      </c>
      <c r="BC9011" s="91" t="s">
        <v>12841</v>
      </c>
      <c r="BD9011" s="423" t="s">
        <v>1301</v>
      </c>
    </row>
    <row r="9012" spans="53:56" ht="15" x14ac:dyDescent="0.25">
      <c r="BA9012" s="90" t="s">
        <v>12892</v>
      </c>
      <c r="BB9012" s="90" t="s">
        <v>4470</v>
      </c>
      <c r="BC9012" s="90" t="s">
        <v>12841</v>
      </c>
      <c r="BD9012" s="423" t="s">
        <v>1301</v>
      </c>
    </row>
    <row r="9013" spans="53:56" ht="15" x14ac:dyDescent="0.25">
      <c r="BA9013" s="91" t="s">
        <v>12893</v>
      </c>
      <c r="BB9013" s="91" t="s">
        <v>4470</v>
      </c>
      <c r="BC9013" s="91" t="s">
        <v>12850</v>
      </c>
      <c r="BD9013" s="423" t="s">
        <v>1301</v>
      </c>
    </row>
    <row r="9014" spans="53:56" ht="15" x14ac:dyDescent="0.25">
      <c r="BA9014" s="90" t="s">
        <v>12894</v>
      </c>
      <c r="BB9014" s="90" t="s">
        <v>4470</v>
      </c>
      <c r="BC9014" s="90" t="s">
        <v>12841</v>
      </c>
      <c r="BD9014" s="423" t="s">
        <v>1301</v>
      </c>
    </row>
    <row r="9015" spans="53:56" ht="15" x14ac:dyDescent="0.25">
      <c r="BA9015" s="90" t="s">
        <v>12895</v>
      </c>
      <c r="BB9015" s="90" t="s">
        <v>4470</v>
      </c>
      <c r="BC9015" s="90" t="s">
        <v>12844</v>
      </c>
      <c r="BD9015" s="423" t="s">
        <v>1301</v>
      </c>
    </row>
    <row r="9016" spans="53:56" ht="15" x14ac:dyDescent="0.25">
      <c r="BA9016" s="91" t="s">
        <v>12896</v>
      </c>
      <c r="BB9016" s="91" t="s">
        <v>4470</v>
      </c>
      <c r="BC9016" s="91" t="s">
        <v>3248</v>
      </c>
      <c r="BD9016" s="423" t="s">
        <v>1301</v>
      </c>
    </row>
    <row r="9017" spans="53:56" ht="15" x14ac:dyDescent="0.25">
      <c r="BA9017" s="90" t="s">
        <v>12897</v>
      </c>
      <c r="BB9017" s="90" t="s">
        <v>4470</v>
      </c>
      <c r="BC9017" s="90" t="s">
        <v>12844</v>
      </c>
      <c r="BD9017" s="423" t="s">
        <v>1301</v>
      </c>
    </row>
    <row r="9018" spans="53:56" ht="15" x14ac:dyDescent="0.25">
      <c r="BA9018" s="91" t="s">
        <v>12898</v>
      </c>
      <c r="BB9018" s="91" t="s">
        <v>4470</v>
      </c>
      <c r="BC9018" s="91" t="s">
        <v>12850</v>
      </c>
      <c r="BD9018" s="423" t="s">
        <v>1301</v>
      </c>
    </row>
    <row r="9019" spans="53:56" ht="15" x14ac:dyDescent="0.25">
      <c r="BA9019" s="90" t="s">
        <v>12899</v>
      </c>
      <c r="BB9019" s="90" t="s">
        <v>4470</v>
      </c>
      <c r="BC9019" s="90" t="s">
        <v>12846</v>
      </c>
      <c r="BD9019" s="423" t="s">
        <v>1301</v>
      </c>
    </row>
    <row r="9020" spans="53:56" ht="15" x14ac:dyDescent="0.25">
      <c r="BA9020" s="91" t="s">
        <v>12900</v>
      </c>
      <c r="BB9020" s="91" t="s">
        <v>4470</v>
      </c>
      <c r="BC9020" s="91" t="s">
        <v>12841</v>
      </c>
      <c r="BD9020" s="423" t="s">
        <v>1301</v>
      </c>
    </row>
    <row r="9021" spans="53:56" ht="15" x14ac:dyDescent="0.25">
      <c r="BA9021" s="91" t="s">
        <v>12901</v>
      </c>
      <c r="BB9021" s="91" t="s">
        <v>4470</v>
      </c>
      <c r="BC9021" s="91" t="s">
        <v>12850</v>
      </c>
      <c r="BD9021" s="423" t="s">
        <v>1301</v>
      </c>
    </row>
    <row r="9022" spans="53:56" ht="15" x14ac:dyDescent="0.25">
      <c r="BA9022" s="90" t="s">
        <v>12902</v>
      </c>
      <c r="BB9022" s="90" t="s">
        <v>4470</v>
      </c>
      <c r="BC9022" s="90" t="s">
        <v>12841</v>
      </c>
      <c r="BD9022" s="423" t="s">
        <v>1301</v>
      </c>
    </row>
    <row r="9023" spans="53:56" ht="15" x14ac:dyDescent="0.25">
      <c r="BA9023" s="91" t="s">
        <v>12903</v>
      </c>
      <c r="BB9023" s="91" t="s">
        <v>4470</v>
      </c>
      <c r="BC9023" s="91" t="s">
        <v>12850</v>
      </c>
      <c r="BD9023" s="423" t="s">
        <v>1301</v>
      </c>
    </row>
    <row r="9024" spans="53:56" ht="15" x14ac:dyDescent="0.25">
      <c r="BA9024" s="90" t="s">
        <v>12904</v>
      </c>
      <c r="BB9024" s="90" t="s">
        <v>4470</v>
      </c>
      <c r="BC9024" s="90" t="s">
        <v>12841</v>
      </c>
      <c r="BD9024" s="423" t="s">
        <v>1301</v>
      </c>
    </row>
    <row r="9025" spans="53:56" ht="15" x14ac:dyDescent="0.25">
      <c r="BA9025" s="90" t="s">
        <v>12905</v>
      </c>
      <c r="BB9025" s="90" t="s">
        <v>4470</v>
      </c>
      <c r="BC9025" s="90" t="s">
        <v>12850</v>
      </c>
      <c r="BD9025" s="423" t="s">
        <v>1301</v>
      </c>
    </row>
    <row r="9026" spans="53:56" ht="15" x14ac:dyDescent="0.25">
      <c r="BA9026" s="91" t="s">
        <v>12906</v>
      </c>
      <c r="BB9026" s="91" t="s">
        <v>4470</v>
      </c>
      <c r="BC9026" s="91" t="s">
        <v>3248</v>
      </c>
      <c r="BD9026" s="423" t="s">
        <v>1301</v>
      </c>
    </row>
    <row r="9027" spans="53:56" ht="15" x14ac:dyDescent="0.25">
      <c r="BA9027" s="90" t="s">
        <v>12907</v>
      </c>
      <c r="BB9027" s="90" t="s">
        <v>4470</v>
      </c>
      <c r="BC9027" s="90" t="s">
        <v>12841</v>
      </c>
      <c r="BD9027" s="423" t="s">
        <v>1301</v>
      </c>
    </row>
    <row r="9028" spans="53:56" ht="15" x14ac:dyDescent="0.25">
      <c r="BA9028" s="90" t="s">
        <v>12908</v>
      </c>
      <c r="BB9028" s="90" t="s">
        <v>4470</v>
      </c>
      <c r="BC9028" s="90" t="s">
        <v>12846</v>
      </c>
      <c r="BD9028" s="423" t="s">
        <v>1301</v>
      </c>
    </row>
    <row r="9029" spans="53:56" ht="15" x14ac:dyDescent="0.25">
      <c r="BA9029" s="91" t="s">
        <v>12909</v>
      </c>
      <c r="BB9029" s="91" t="s">
        <v>4470</v>
      </c>
      <c r="BC9029" s="91" t="s">
        <v>12846</v>
      </c>
      <c r="BD9029" s="423" t="s">
        <v>1301</v>
      </c>
    </row>
    <row r="9030" spans="53:56" ht="15" x14ac:dyDescent="0.25">
      <c r="BA9030" s="91" t="s">
        <v>12910</v>
      </c>
      <c r="BB9030" s="91" t="s">
        <v>4470</v>
      </c>
      <c r="BC9030" s="91" t="s">
        <v>12846</v>
      </c>
      <c r="BD9030" s="423" t="s">
        <v>1301</v>
      </c>
    </row>
    <row r="9031" spans="53:56" ht="15" x14ac:dyDescent="0.25">
      <c r="BA9031" s="90" t="s">
        <v>12911</v>
      </c>
      <c r="BB9031" s="90" t="s">
        <v>4470</v>
      </c>
      <c r="BC9031" s="90" t="s">
        <v>12846</v>
      </c>
      <c r="BD9031" s="423" t="s">
        <v>1301</v>
      </c>
    </row>
    <row r="9032" spans="53:56" ht="15" x14ac:dyDescent="0.25">
      <c r="BA9032" s="91" t="s">
        <v>12912</v>
      </c>
      <c r="BB9032" s="91" t="s">
        <v>4470</v>
      </c>
      <c r="BC9032" s="91" t="s">
        <v>12846</v>
      </c>
      <c r="BD9032" s="423" t="s">
        <v>1301</v>
      </c>
    </row>
    <row r="9033" spans="53:56" ht="15" x14ac:dyDescent="0.25">
      <c r="BA9033" s="90" t="s">
        <v>12913</v>
      </c>
      <c r="BB9033" s="90" t="s">
        <v>4470</v>
      </c>
      <c r="BC9033" s="90" t="s">
        <v>12846</v>
      </c>
      <c r="BD9033" s="423" t="s">
        <v>1301</v>
      </c>
    </row>
    <row r="9034" spans="53:56" ht="15" x14ac:dyDescent="0.25">
      <c r="BA9034" s="90" t="s">
        <v>12914</v>
      </c>
      <c r="BB9034" s="90" t="s">
        <v>4470</v>
      </c>
      <c r="BC9034" s="90" t="s">
        <v>12846</v>
      </c>
      <c r="BD9034" s="423" t="s">
        <v>1301</v>
      </c>
    </row>
    <row r="9035" spans="53:56" ht="15" x14ac:dyDescent="0.25">
      <c r="BA9035" s="91" t="s">
        <v>12915</v>
      </c>
      <c r="BB9035" s="91" t="s">
        <v>4470</v>
      </c>
      <c r="BC9035" s="91" t="s">
        <v>12846</v>
      </c>
      <c r="BD9035" s="423" t="s">
        <v>1301</v>
      </c>
    </row>
    <row r="9036" spans="53:56" ht="15" x14ac:dyDescent="0.25">
      <c r="BA9036" s="90" t="s">
        <v>12916</v>
      </c>
      <c r="BB9036" s="90" t="s">
        <v>4470</v>
      </c>
      <c r="BC9036" s="90" t="s">
        <v>12844</v>
      </c>
      <c r="BD9036" s="423" t="s">
        <v>1301</v>
      </c>
    </row>
    <row r="9037" spans="53:56" ht="15" x14ac:dyDescent="0.25">
      <c r="BA9037" s="91" t="s">
        <v>12917</v>
      </c>
      <c r="BB9037" s="91" t="s">
        <v>4470</v>
      </c>
      <c r="BC9037" s="91" t="s">
        <v>12918</v>
      </c>
      <c r="BD9037" s="423" t="s">
        <v>1301</v>
      </c>
    </row>
    <row r="9038" spans="53:56" ht="15" x14ac:dyDescent="0.25">
      <c r="BA9038" s="91" t="s">
        <v>12919</v>
      </c>
      <c r="BB9038" s="91" t="s">
        <v>4470</v>
      </c>
      <c r="BC9038" s="91" t="s">
        <v>12918</v>
      </c>
      <c r="BD9038" s="423" t="s">
        <v>1301</v>
      </c>
    </row>
    <row r="9039" spans="53:56" ht="15" x14ac:dyDescent="0.25">
      <c r="BA9039" s="90" t="s">
        <v>12920</v>
      </c>
      <c r="BB9039" s="90" t="s">
        <v>4470</v>
      </c>
      <c r="BC9039" s="90" t="s">
        <v>12918</v>
      </c>
      <c r="BD9039" s="423" t="s">
        <v>1301</v>
      </c>
    </row>
    <row r="9040" spans="53:56" ht="15" x14ac:dyDescent="0.25">
      <c r="BA9040" s="91" t="s">
        <v>12921</v>
      </c>
      <c r="BB9040" s="91" t="s">
        <v>4470</v>
      </c>
      <c r="BC9040" s="91" t="s">
        <v>12918</v>
      </c>
      <c r="BD9040" s="423" t="s">
        <v>1301</v>
      </c>
    </row>
    <row r="9041" spans="53:56" ht="15" x14ac:dyDescent="0.25">
      <c r="BA9041" s="90" t="s">
        <v>12922</v>
      </c>
      <c r="BB9041" s="90" t="s">
        <v>4470</v>
      </c>
      <c r="BC9041" s="90" t="s">
        <v>12918</v>
      </c>
      <c r="BD9041" s="423" t="s">
        <v>1301</v>
      </c>
    </row>
    <row r="9042" spans="53:56" ht="15" x14ac:dyDescent="0.25">
      <c r="BA9042" s="90" t="s">
        <v>12923</v>
      </c>
      <c r="BB9042" s="90" t="s">
        <v>4470</v>
      </c>
      <c r="BC9042" s="90" t="s">
        <v>12918</v>
      </c>
      <c r="BD9042" s="423" t="s">
        <v>1301</v>
      </c>
    </row>
    <row r="9043" spans="53:56" ht="15" x14ac:dyDescent="0.25">
      <c r="BA9043" s="91" t="s">
        <v>12924</v>
      </c>
      <c r="BB9043" s="91" t="s">
        <v>4470</v>
      </c>
      <c r="BC9043" s="91" t="s">
        <v>12918</v>
      </c>
      <c r="BD9043" s="423" t="s">
        <v>1301</v>
      </c>
    </row>
    <row r="9044" spans="53:56" ht="15" x14ac:dyDescent="0.25">
      <c r="BA9044" s="90" t="s">
        <v>12925</v>
      </c>
      <c r="BB9044" s="90" t="s">
        <v>4470</v>
      </c>
      <c r="BC9044" s="90" t="s">
        <v>3225</v>
      </c>
      <c r="BD9044" s="423" t="s">
        <v>1301</v>
      </c>
    </row>
    <row r="9045" spans="53:56" ht="15" x14ac:dyDescent="0.25">
      <c r="BA9045" s="91" t="s">
        <v>12926</v>
      </c>
      <c r="BB9045" s="91" t="s">
        <v>4470</v>
      </c>
      <c r="BC9045" s="91" t="s">
        <v>3225</v>
      </c>
      <c r="BD9045" s="423" t="s">
        <v>1301</v>
      </c>
    </row>
    <row r="9046" spans="53:56" ht="15" x14ac:dyDescent="0.25">
      <c r="BA9046" s="90" t="s">
        <v>12927</v>
      </c>
      <c r="BB9046" s="90" t="s">
        <v>4470</v>
      </c>
      <c r="BC9046" s="90" t="s">
        <v>12918</v>
      </c>
      <c r="BD9046" s="423" t="s">
        <v>1301</v>
      </c>
    </row>
    <row r="9047" spans="53:56" ht="15" x14ac:dyDescent="0.25">
      <c r="BA9047" s="91" t="s">
        <v>12928</v>
      </c>
      <c r="BB9047" s="91" t="s">
        <v>4470</v>
      </c>
      <c r="BC9047" s="91" t="s">
        <v>3225</v>
      </c>
      <c r="BD9047" s="423" t="s">
        <v>1301</v>
      </c>
    </row>
    <row r="9048" spans="53:56" ht="15" x14ac:dyDescent="0.25">
      <c r="BA9048" s="91" t="s">
        <v>12929</v>
      </c>
      <c r="BB9048" s="91" t="s">
        <v>4470</v>
      </c>
      <c r="BC9048" s="91" t="s">
        <v>12918</v>
      </c>
      <c r="BD9048" s="423" t="s">
        <v>1301</v>
      </c>
    </row>
    <row r="9049" spans="53:56" ht="15" x14ac:dyDescent="0.25">
      <c r="BA9049" s="90" t="s">
        <v>12930</v>
      </c>
      <c r="BB9049" s="90" t="s">
        <v>4470</v>
      </c>
      <c r="BC9049" s="90" t="s">
        <v>12918</v>
      </c>
      <c r="BD9049" s="423" t="s">
        <v>1301</v>
      </c>
    </row>
    <row r="9050" spans="53:56" ht="15" x14ac:dyDescent="0.25">
      <c r="BA9050" s="91" t="s">
        <v>12931</v>
      </c>
      <c r="BB9050" s="91" t="s">
        <v>4470</v>
      </c>
      <c r="BC9050" s="91" t="s">
        <v>12918</v>
      </c>
      <c r="BD9050" s="423" t="s">
        <v>1301</v>
      </c>
    </row>
    <row r="9051" spans="53:56" ht="15" x14ac:dyDescent="0.25">
      <c r="BA9051" s="90" t="s">
        <v>12932</v>
      </c>
      <c r="BB9051" s="90" t="s">
        <v>4470</v>
      </c>
      <c r="BC9051" s="90" t="s">
        <v>3225</v>
      </c>
      <c r="BD9051" s="423" t="s">
        <v>1301</v>
      </c>
    </row>
    <row r="9052" spans="53:56" ht="15" x14ac:dyDescent="0.25">
      <c r="BA9052" s="90" t="s">
        <v>12933</v>
      </c>
      <c r="BB9052" s="90" t="s">
        <v>4470</v>
      </c>
      <c r="BC9052" s="90" t="s">
        <v>3225</v>
      </c>
      <c r="BD9052" s="423" t="s">
        <v>1301</v>
      </c>
    </row>
    <row r="9053" spans="53:56" ht="15" x14ac:dyDescent="0.25">
      <c r="BA9053" s="91" t="s">
        <v>12934</v>
      </c>
      <c r="BB9053" s="91" t="s">
        <v>4470</v>
      </c>
      <c r="BC9053" s="91" t="s">
        <v>3225</v>
      </c>
      <c r="BD9053" s="423" t="s">
        <v>1301</v>
      </c>
    </row>
    <row r="9054" spans="53:56" ht="15" x14ac:dyDescent="0.25">
      <c r="BA9054" s="90" t="s">
        <v>12935</v>
      </c>
      <c r="BB9054" s="90" t="s">
        <v>4470</v>
      </c>
      <c r="BC9054" s="90" t="s">
        <v>3225</v>
      </c>
      <c r="BD9054" s="423" t="s">
        <v>1301</v>
      </c>
    </row>
    <row r="9055" spans="53:56" ht="15" x14ac:dyDescent="0.25">
      <c r="BA9055" s="91" t="s">
        <v>12936</v>
      </c>
      <c r="BB9055" s="91" t="s">
        <v>4470</v>
      </c>
      <c r="BC9055" s="91" t="s">
        <v>12459</v>
      </c>
      <c r="BD9055" s="423" t="s">
        <v>1301</v>
      </c>
    </row>
    <row r="9056" spans="53:56" ht="15" x14ac:dyDescent="0.25">
      <c r="BA9056" s="91" t="s">
        <v>12937</v>
      </c>
      <c r="BB9056" s="91" t="s">
        <v>4470</v>
      </c>
      <c r="BC9056" s="91" t="s">
        <v>3448</v>
      </c>
      <c r="BD9056" s="423" t="s">
        <v>1301</v>
      </c>
    </row>
    <row r="9057" spans="53:56" ht="15" x14ac:dyDescent="0.25">
      <c r="BA9057" s="90" t="s">
        <v>12938</v>
      </c>
      <c r="BB9057" s="90" t="s">
        <v>4470</v>
      </c>
      <c r="BC9057" s="90" t="s">
        <v>12918</v>
      </c>
      <c r="BD9057" s="423" t="s">
        <v>1301</v>
      </c>
    </row>
    <row r="9058" spans="53:56" ht="15" x14ac:dyDescent="0.25">
      <c r="BA9058" s="91" t="s">
        <v>12939</v>
      </c>
      <c r="BB9058" s="91" t="s">
        <v>4470</v>
      </c>
      <c r="BC9058" s="91" t="s">
        <v>3225</v>
      </c>
      <c r="BD9058" s="423" t="s">
        <v>1301</v>
      </c>
    </row>
    <row r="9059" spans="53:56" ht="15" x14ac:dyDescent="0.25">
      <c r="BA9059" s="90" t="s">
        <v>12940</v>
      </c>
      <c r="BB9059" s="90" t="s">
        <v>4470</v>
      </c>
      <c r="BC9059" s="90" t="s">
        <v>3225</v>
      </c>
      <c r="BD9059" s="423" t="s">
        <v>1301</v>
      </c>
    </row>
    <row r="9060" spans="53:56" ht="15" x14ac:dyDescent="0.25">
      <c r="BA9060" s="91" t="s">
        <v>12941</v>
      </c>
      <c r="BB9060" s="91" t="s">
        <v>4470</v>
      </c>
      <c r="BC9060" s="91" t="s">
        <v>3448</v>
      </c>
      <c r="BD9060" s="423" t="s">
        <v>1301</v>
      </c>
    </row>
    <row r="9061" spans="53:56" ht="15" x14ac:dyDescent="0.25">
      <c r="BA9061" s="90" t="s">
        <v>12942</v>
      </c>
      <c r="BB9061" s="90" t="s">
        <v>4470</v>
      </c>
      <c r="BC9061" s="90" t="s">
        <v>3225</v>
      </c>
      <c r="BD9061" s="423" t="s">
        <v>1301</v>
      </c>
    </row>
    <row r="9062" spans="53:56" ht="15" x14ac:dyDescent="0.25">
      <c r="BA9062" s="91" t="s">
        <v>12943</v>
      </c>
      <c r="BB9062" s="91" t="s">
        <v>4470</v>
      </c>
      <c r="BC9062" s="91" t="s">
        <v>12459</v>
      </c>
      <c r="BD9062" s="423" t="s">
        <v>1301</v>
      </c>
    </row>
    <row r="9063" spans="53:56" ht="15" x14ac:dyDescent="0.25">
      <c r="BA9063" s="90" t="s">
        <v>12944</v>
      </c>
      <c r="BB9063" s="90" t="s">
        <v>4470</v>
      </c>
      <c r="BC9063" s="90" t="s">
        <v>12459</v>
      </c>
      <c r="BD9063" s="423" t="s">
        <v>1301</v>
      </c>
    </row>
    <row r="9064" spans="53:56" ht="15" x14ac:dyDescent="0.25">
      <c r="BA9064" s="91" t="s">
        <v>12945</v>
      </c>
      <c r="BB9064" s="91" t="s">
        <v>4470</v>
      </c>
      <c r="BC9064" s="91" t="s">
        <v>3225</v>
      </c>
      <c r="BD9064" s="423" t="s">
        <v>1301</v>
      </c>
    </row>
    <row r="9065" spans="53:56" ht="15" x14ac:dyDescent="0.25">
      <c r="BA9065" s="90" t="s">
        <v>12946</v>
      </c>
      <c r="BB9065" s="90" t="s">
        <v>4470</v>
      </c>
      <c r="BC9065" s="90" t="s">
        <v>3225</v>
      </c>
      <c r="BD9065" s="423" t="s">
        <v>1301</v>
      </c>
    </row>
    <row r="9066" spans="53:56" ht="15" x14ac:dyDescent="0.25">
      <c r="BA9066" s="91" t="s">
        <v>12947</v>
      </c>
      <c r="BB9066" s="91" t="s">
        <v>4470</v>
      </c>
      <c r="BC9066" s="91" t="s">
        <v>3225</v>
      </c>
      <c r="BD9066" s="423" t="s">
        <v>1301</v>
      </c>
    </row>
    <row r="9067" spans="53:56" ht="15" x14ac:dyDescent="0.25">
      <c r="BA9067" s="90" t="s">
        <v>12948</v>
      </c>
      <c r="BB9067" s="90" t="s">
        <v>4470</v>
      </c>
      <c r="BC9067" s="90" t="s">
        <v>3225</v>
      </c>
      <c r="BD9067" s="423" t="s">
        <v>1301</v>
      </c>
    </row>
    <row r="9068" spans="53:56" ht="15" x14ac:dyDescent="0.25">
      <c r="BA9068" s="91" t="s">
        <v>12949</v>
      </c>
      <c r="BB9068" s="91" t="s">
        <v>4470</v>
      </c>
      <c r="BC9068" s="91" t="s">
        <v>3225</v>
      </c>
      <c r="BD9068" s="423" t="s">
        <v>1301</v>
      </c>
    </row>
    <row r="9069" spans="53:56" ht="15" x14ac:dyDescent="0.25">
      <c r="BA9069" s="90" t="s">
        <v>12950</v>
      </c>
      <c r="BB9069" s="90" t="s">
        <v>4470</v>
      </c>
      <c r="BC9069" s="90" t="s">
        <v>3225</v>
      </c>
      <c r="BD9069" s="423" t="s">
        <v>1301</v>
      </c>
    </row>
    <row r="9070" spans="53:56" ht="15" x14ac:dyDescent="0.25">
      <c r="BA9070" s="91" t="s">
        <v>12951</v>
      </c>
      <c r="BB9070" s="91" t="s">
        <v>4470</v>
      </c>
      <c r="BC9070" s="91" t="s">
        <v>3225</v>
      </c>
      <c r="BD9070" s="423" t="s">
        <v>1301</v>
      </c>
    </row>
    <row r="9071" spans="53:56" ht="15" x14ac:dyDescent="0.25">
      <c r="BA9071" s="90" t="s">
        <v>12952</v>
      </c>
      <c r="BB9071" s="90" t="s">
        <v>4470</v>
      </c>
      <c r="BC9071" s="90" t="s">
        <v>3225</v>
      </c>
      <c r="BD9071" s="423" t="s">
        <v>1301</v>
      </c>
    </row>
    <row r="9072" spans="53:56" ht="15" x14ac:dyDescent="0.25">
      <c r="BA9072" s="91" t="s">
        <v>12953</v>
      </c>
      <c r="BB9072" s="91" t="s">
        <v>4470</v>
      </c>
      <c r="BC9072" s="91" t="s">
        <v>12918</v>
      </c>
      <c r="BD9072" s="423" t="s">
        <v>1301</v>
      </c>
    </row>
    <row r="9073" spans="53:56" ht="15" x14ac:dyDescent="0.25">
      <c r="BA9073" s="90" t="s">
        <v>12954</v>
      </c>
      <c r="BB9073" s="90" t="s">
        <v>4470</v>
      </c>
      <c r="BC9073" s="90" t="s">
        <v>12918</v>
      </c>
      <c r="BD9073" s="423" t="s">
        <v>1301</v>
      </c>
    </row>
    <row r="9074" spans="53:56" ht="15" x14ac:dyDescent="0.25">
      <c r="BA9074" s="91" t="s">
        <v>12955</v>
      </c>
      <c r="BB9074" s="91" t="s">
        <v>4470</v>
      </c>
      <c r="BC9074" s="91" t="s">
        <v>3225</v>
      </c>
      <c r="BD9074" s="423" t="s">
        <v>1301</v>
      </c>
    </row>
    <row r="9075" spans="53:56" ht="15" x14ac:dyDescent="0.25">
      <c r="BA9075" s="90" t="s">
        <v>12956</v>
      </c>
      <c r="BB9075" s="90" t="s">
        <v>4470</v>
      </c>
      <c r="BC9075" s="90" t="s">
        <v>3448</v>
      </c>
      <c r="BD9075" s="423" t="s">
        <v>1301</v>
      </c>
    </row>
    <row r="9076" spans="53:56" ht="15" x14ac:dyDescent="0.25">
      <c r="BA9076" s="91" t="s">
        <v>12957</v>
      </c>
      <c r="BB9076" s="91" t="s">
        <v>4470</v>
      </c>
      <c r="BC9076" s="91" t="s">
        <v>12918</v>
      </c>
      <c r="BD9076" s="423" t="s">
        <v>1301</v>
      </c>
    </row>
    <row r="9077" spans="53:56" ht="15" x14ac:dyDescent="0.25">
      <c r="BA9077" s="90" t="s">
        <v>12958</v>
      </c>
      <c r="BB9077" s="90" t="s">
        <v>4470</v>
      </c>
      <c r="BC9077" s="90" t="s">
        <v>12918</v>
      </c>
      <c r="BD9077" s="423" t="s">
        <v>1301</v>
      </c>
    </row>
    <row r="9078" spans="53:56" ht="15" x14ac:dyDescent="0.25">
      <c r="BA9078" s="91" t="s">
        <v>12959</v>
      </c>
      <c r="BB9078" s="91" t="s">
        <v>4470</v>
      </c>
      <c r="BC9078" s="91" t="s">
        <v>12918</v>
      </c>
      <c r="BD9078" s="423" t="s">
        <v>1301</v>
      </c>
    </row>
    <row r="9079" spans="53:56" ht="15" x14ac:dyDescent="0.25">
      <c r="BA9079" s="90" t="s">
        <v>12960</v>
      </c>
      <c r="BB9079" s="90" t="s">
        <v>4470</v>
      </c>
      <c r="BC9079" s="90" t="s">
        <v>3448</v>
      </c>
      <c r="BD9079" s="423" t="s">
        <v>1301</v>
      </c>
    </row>
    <row r="9080" spans="53:56" ht="15" x14ac:dyDescent="0.25">
      <c r="BA9080" s="91" t="s">
        <v>12961</v>
      </c>
      <c r="BB9080" s="91" t="s">
        <v>4470</v>
      </c>
      <c r="BC9080" s="91" t="s">
        <v>12459</v>
      </c>
      <c r="BD9080" s="423" t="s">
        <v>1301</v>
      </c>
    </row>
    <row r="9081" spans="53:56" ht="15" x14ac:dyDescent="0.25">
      <c r="BA9081" s="90" t="s">
        <v>12962</v>
      </c>
      <c r="BB9081" s="90" t="s">
        <v>4470</v>
      </c>
      <c r="BC9081" s="90" t="s">
        <v>9088</v>
      </c>
      <c r="BD9081" s="423" t="s">
        <v>1301</v>
      </c>
    </row>
    <row r="9082" spans="53:56" ht="15" x14ac:dyDescent="0.25">
      <c r="BA9082" s="91" t="s">
        <v>12963</v>
      </c>
      <c r="BB9082" s="91" t="s">
        <v>4470</v>
      </c>
      <c r="BC9082" s="91" t="s">
        <v>3225</v>
      </c>
      <c r="BD9082" s="423" t="s">
        <v>1301</v>
      </c>
    </row>
    <row r="9083" spans="53:56" ht="15" x14ac:dyDescent="0.25">
      <c r="BA9083" s="90" t="s">
        <v>12964</v>
      </c>
      <c r="BB9083" s="90" t="s">
        <v>4470</v>
      </c>
      <c r="BC9083" s="90" t="s">
        <v>3448</v>
      </c>
      <c r="BD9083" s="423" t="s">
        <v>1301</v>
      </c>
    </row>
    <row r="9084" spans="53:56" ht="15" x14ac:dyDescent="0.25">
      <c r="BA9084" s="91" t="s">
        <v>12965</v>
      </c>
      <c r="BB9084" s="91" t="s">
        <v>4470</v>
      </c>
      <c r="BC9084" s="91" t="s">
        <v>12918</v>
      </c>
      <c r="BD9084" s="423" t="s">
        <v>1301</v>
      </c>
    </row>
    <row r="9085" spans="53:56" ht="15" x14ac:dyDescent="0.25">
      <c r="BA9085" s="90" t="s">
        <v>12966</v>
      </c>
      <c r="BB9085" s="90" t="s">
        <v>4470</v>
      </c>
      <c r="BC9085" s="90" t="s">
        <v>12918</v>
      </c>
      <c r="BD9085" s="423" t="s">
        <v>1301</v>
      </c>
    </row>
    <row r="9086" spans="53:56" ht="15" x14ac:dyDescent="0.25">
      <c r="BA9086" s="91" t="s">
        <v>12967</v>
      </c>
      <c r="BB9086" s="91" t="s">
        <v>4470</v>
      </c>
      <c r="BC9086" s="91" t="s">
        <v>3448</v>
      </c>
      <c r="BD9086" s="423" t="s">
        <v>1301</v>
      </c>
    </row>
    <row r="9087" spans="53:56" ht="15" x14ac:dyDescent="0.25">
      <c r="BA9087" s="90" t="s">
        <v>12967</v>
      </c>
      <c r="BB9087" s="90" t="s">
        <v>4470</v>
      </c>
      <c r="BC9087" s="90" t="s">
        <v>12918</v>
      </c>
      <c r="BD9087" s="423" t="s">
        <v>1301</v>
      </c>
    </row>
    <row r="9088" spans="53:56" ht="15" x14ac:dyDescent="0.25">
      <c r="BA9088" s="90" t="s">
        <v>12968</v>
      </c>
      <c r="BB9088" s="90" t="s">
        <v>4470</v>
      </c>
      <c r="BC9088" s="90" t="s">
        <v>12918</v>
      </c>
      <c r="BD9088" s="423" t="s">
        <v>1301</v>
      </c>
    </row>
    <row r="9089" spans="53:56" ht="15" x14ac:dyDescent="0.25">
      <c r="BA9089" s="91" t="s">
        <v>12969</v>
      </c>
      <c r="BB9089" s="91" t="s">
        <v>4470</v>
      </c>
      <c r="BC9089" s="91" t="s">
        <v>12918</v>
      </c>
      <c r="BD9089" s="423" t="s">
        <v>1301</v>
      </c>
    </row>
    <row r="9090" spans="53:56" ht="15" x14ac:dyDescent="0.25">
      <c r="BA9090" s="90" t="s">
        <v>12970</v>
      </c>
      <c r="BB9090" s="90" t="s">
        <v>4470</v>
      </c>
      <c r="BC9090" s="90" t="s">
        <v>12918</v>
      </c>
      <c r="BD9090" s="423" t="s">
        <v>1301</v>
      </c>
    </row>
    <row r="9091" spans="53:56" ht="15" x14ac:dyDescent="0.25">
      <c r="BA9091" s="91" t="s">
        <v>12971</v>
      </c>
      <c r="BB9091" s="91" t="s">
        <v>4470</v>
      </c>
      <c r="BC9091" s="91" t="s">
        <v>3448</v>
      </c>
      <c r="BD9091" s="423" t="s">
        <v>1301</v>
      </c>
    </row>
    <row r="9092" spans="53:56" ht="15" x14ac:dyDescent="0.25">
      <c r="BA9092" s="90" t="s">
        <v>12972</v>
      </c>
      <c r="BB9092" s="90" t="s">
        <v>4470</v>
      </c>
      <c r="BC9092" s="90" t="s">
        <v>12918</v>
      </c>
      <c r="BD9092" s="423" t="s">
        <v>1301</v>
      </c>
    </row>
    <row r="9093" spans="53:56" ht="15" x14ac:dyDescent="0.25">
      <c r="BA9093" s="91" t="s">
        <v>12973</v>
      </c>
      <c r="BB9093" s="91" t="s">
        <v>4470</v>
      </c>
      <c r="BC9093" s="91" t="s">
        <v>12918</v>
      </c>
      <c r="BD9093" s="423" t="s">
        <v>1301</v>
      </c>
    </row>
    <row r="9094" spans="53:56" ht="15" x14ac:dyDescent="0.25">
      <c r="BA9094" s="90" t="s">
        <v>12974</v>
      </c>
      <c r="BB9094" s="90" t="s">
        <v>4470</v>
      </c>
      <c r="BC9094" s="90" t="s">
        <v>3225</v>
      </c>
      <c r="BD9094" s="423" t="s">
        <v>1301</v>
      </c>
    </row>
    <row r="9095" spans="53:56" ht="15" x14ac:dyDescent="0.25">
      <c r="BA9095" s="91" t="s">
        <v>12975</v>
      </c>
      <c r="BB9095" s="91" t="s">
        <v>4470</v>
      </c>
      <c r="BC9095" s="91" t="s">
        <v>12918</v>
      </c>
      <c r="BD9095" s="423" t="s">
        <v>1301</v>
      </c>
    </row>
    <row r="9096" spans="53:56" ht="15" x14ac:dyDescent="0.25">
      <c r="BA9096" s="90" t="s">
        <v>12976</v>
      </c>
      <c r="BB9096" s="90" t="s">
        <v>4470</v>
      </c>
      <c r="BC9096" s="90" t="s">
        <v>12918</v>
      </c>
      <c r="BD9096" s="423" t="s">
        <v>1301</v>
      </c>
    </row>
    <row r="9097" spans="53:56" ht="15" x14ac:dyDescent="0.25">
      <c r="BA9097" s="91" t="s">
        <v>12977</v>
      </c>
      <c r="BB9097" s="91" t="s">
        <v>4470</v>
      </c>
      <c r="BC9097" s="91" t="s">
        <v>3225</v>
      </c>
      <c r="BD9097" s="423" t="s">
        <v>1301</v>
      </c>
    </row>
    <row r="9098" spans="53:56" ht="15" x14ac:dyDescent="0.25">
      <c r="BA9098" s="90" t="s">
        <v>12978</v>
      </c>
      <c r="BB9098" s="90" t="s">
        <v>4470</v>
      </c>
      <c r="BC9098" s="90" t="s">
        <v>3225</v>
      </c>
      <c r="BD9098" s="423" t="s">
        <v>1301</v>
      </c>
    </row>
    <row r="9099" spans="53:56" ht="15" x14ac:dyDescent="0.25">
      <c r="BA9099" s="91" t="s">
        <v>12979</v>
      </c>
      <c r="BB9099" s="91" t="s">
        <v>4470</v>
      </c>
      <c r="BC9099" s="91" t="s">
        <v>3448</v>
      </c>
      <c r="BD9099" s="423" t="s">
        <v>1301</v>
      </c>
    </row>
    <row r="9100" spans="53:56" ht="15" x14ac:dyDescent="0.25">
      <c r="BA9100" s="90" t="s">
        <v>12980</v>
      </c>
      <c r="BB9100" s="90" t="s">
        <v>4470</v>
      </c>
      <c r="BC9100" s="90" t="s">
        <v>3448</v>
      </c>
      <c r="BD9100" s="423" t="s">
        <v>1301</v>
      </c>
    </row>
    <row r="9101" spans="53:56" ht="15" x14ac:dyDescent="0.25">
      <c r="BA9101" s="91" t="s">
        <v>12981</v>
      </c>
      <c r="BB9101" s="91" t="s">
        <v>4470</v>
      </c>
      <c r="BC9101" s="91" t="s">
        <v>12918</v>
      </c>
      <c r="BD9101" s="423" t="s">
        <v>1301</v>
      </c>
    </row>
    <row r="9102" spans="53:56" ht="15" x14ac:dyDescent="0.25">
      <c r="BA9102" s="90" t="s">
        <v>12982</v>
      </c>
      <c r="BB9102" s="90" t="s">
        <v>4470</v>
      </c>
      <c r="BC9102" s="90" t="s">
        <v>12918</v>
      </c>
      <c r="BD9102" s="423" t="s">
        <v>1301</v>
      </c>
    </row>
    <row r="9103" spans="53:56" ht="15" x14ac:dyDescent="0.25">
      <c r="BA9103" s="91" t="s">
        <v>12983</v>
      </c>
      <c r="BB9103" s="91" t="s">
        <v>4470</v>
      </c>
      <c r="BC9103" s="91" t="s">
        <v>3448</v>
      </c>
      <c r="BD9103" s="423" t="s">
        <v>1301</v>
      </c>
    </row>
    <row r="9104" spans="53:56" ht="15" x14ac:dyDescent="0.25">
      <c r="BA9104" s="90" t="s">
        <v>12984</v>
      </c>
      <c r="BB9104" s="90" t="s">
        <v>4470</v>
      </c>
      <c r="BC9104" s="90" t="s">
        <v>12918</v>
      </c>
      <c r="BD9104" s="423" t="s">
        <v>1301</v>
      </c>
    </row>
    <row r="9105" spans="53:56" ht="15" x14ac:dyDescent="0.25">
      <c r="BA9105" s="91" t="s">
        <v>12985</v>
      </c>
      <c r="BB9105" s="91" t="s">
        <v>4470</v>
      </c>
      <c r="BC9105" s="91" t="s">
        <v>12918</v>
      </c>
      <c r="BD9105" s="423" t="s">
        <v>1301</v>
      </c>
    </row>
    <row r="9106" spans="53:56" ht="15" x14ac:dyDescent="0.25">
      <c r="BA9106" s="90" t="s">
        <v>12986</v>
      </c>
      <c r="BB9106" s="90" t="s">
        <v>4470</v>
      </c>
      <c r="BC9106" s="90" t="s">
        <v>12459</v>
      </c>
      <c r="BD9106" s="423" t="s">
        <v>1301</v>
      </c>
    </row>
    <row r="9107" spans="53:56" ht="15" x14ac:dyDescent="0.25">
      <c r="BA9107" s="91" t="s">
        <v>12987</v>
      </c>
      <c r="BB9107" s="91" t="s">
        <v>4470</v>
      </c>
      <c r="BC9107" s="91" t="s">
        <v>3225</v>
      </c>
      <c r="BD9107" s="423" t="s">
        <v>1301</v>
      </c>
    </row>
    <row r="9108" spans="53:56" ht="15" x14ac:dyDescent="0.25">
      <c r="BA9108" s="91" t="s">
        <v>12988</v>
      </c>
      <c r="BB9108" s="91" t="s">
        <v>4470</v>
      </c>
      <c r="BC9108" s="91" t="s">
        <v>3448</v>
      </c>
      <c r="BD9108" s="423" t="s">
        <v>1301</v>
      </c>
    </row>
    <row r="9109" spans="53:56" ht="15" x14ac:dyDescent="0.25">
      <c r="BA9109" s="91" t="s">
        <v>12988</v>
      </c>
      <c r="BB9109" s="91" t="s">
        <v>4470</v>
      </c>
      <c r="BC9109" s="91" t="s">
        <v>12459</v>
      </c>
      <c r="BD9109" s="423" t="s">
        <v>1301</v>
      </c>
    </row>
    <row r="9110" spans="53:56" ht="15" x14ac:dyDescent="0.25">
      <c r="BA9110" s="90" t="s">
        <v>12989</v>
      </c>
      <c r="BB9110" s="90" t="s">
        <v>4470</v>
      </c>
      <c r="BC9110" s="90" t="s">
        <v>12918</v>
      </c>
      <c r="BD9110" s="423" t="s">
        <v>1301</v>
      </c>
    </row>
    <row r="9111" spans="53:56" ht="15" x14ac:dyDescent="0.25">
      <c r="BA9111" s="91" t="s">
        <v>12990</v>
      </c>
      <c r="BB9111" s="91" t="s">
        <v>4470</v>
      </c>
      <c r="BC9111" s="91" t="s">
        <v>12991</v>
      </c>
      <c r="BD9111" s="423" t="s">
        <v>1301</v>
      </c>
    </row>
    <row r="9112" spans="53:56" ht="15" x14ac:dyDescent="0.25">
      <c r="BA9112" s="90" t="s">
        <v>12992</v>
      </c>
      <c r="BB9112" s="90" t="s">
        <v>4470</v>
      </c>
      <c r="BC9112" s="90" t="s">
        <v>12991</v>
      </c>
      <c r="BD9112" s="423" t="s">
        <v>1301</v>
      </c>
    </row>
    <row r="9113" spans="53:56" ht="15" x14ac:dyDescent="0.25">
      <c r="BA9113" s="91" t="s">
        <v>12993</v>
      </c>
      <c r="BB9113" s="91" t="s">
        <v>4470</v>
      </c>
      <c r="BC9113" s="91" t="s">
        <v>12991</v>
      </c>
      <c r="BD9113" s="423" t="s">
        <v>1301</v>
      </c>
    </row>
    <row r="9114" spans="53:56" ht="15" x14ac:dyDescent="0.25">
      <c r="BA9114" s="90" t="s">
        <v>12994</v>
      </c>
      <c r="BB9114" s="90" t="s">
        <v>4470</v>
      </c>
      <c r="BC9114" s="90" t="s">
        <v>12991</v>
      </c>
      <c r="BD9114" s="423" t="s">
        <v>1301</v>
      </c>
    </row>
    <row r="9115" spans="53:56" ht="15" x14ac:dyDescent="0.25">
      <c r="BA9115" s="90" t="s">
        <v>12995</v>
      </c>
      <c r="BB9115" s="90" t="s">
        <v>4470</v>
      </c>
      <c r="BC9115" s="90" t="s">
        <v>12991</v>
      </c>
      <c r="BD9115" s="423" t="s">
        <v>1301</v>
      </c>
    </row>
    <row r="9116" spans="53:56" ht="15" x14ac:dyDescent="0.25">
      <c r="BA9116" s="91" t="s">
        <v>12996</v>
      </c>
      <c r="BB9116" s="91" t="s">
        <v>4470</v>
      </c>
      <c r="BC9116" s="91" t="s">
        <v>1316</v>
      </c>
      <c r="BD9116" s="423" t="s">
        <v>1301</v>
      </c>
    </row>
    <row r="9117" spans="53:56" ht="15" x14ac:dyDescent="0.25">
      <c r="BA9117" s="90" t="s">
        <v>12997</v>
      </c>
      <c r="BB9117" s="90" t="s">
        <v>4470</v>
      </c>
      <c r="BC9117" s="90" t="s">
        <v>1316</v>
      </c>
      <c r="BD9117" s="423" t="s">
        <v>1301</v>
      </c>
    </row>
    <row r="9118" spans="53:56" ht="15" x14ac:dyDescent="0.25">
      <c r="BA9118" s="91" t="s">
        <v>12998</v>
      </c>
      <c r="BB9118" s="91" t="s">
        <v>4470</v>
      </c>
      <c r="BC9118" s="91" t="s">
        <v>12991</v>
      </c>
      <c r="BD9118" s="423" t="s">
        <v>1301</v>
      </c>
    </row>
    <row r="9119" spans="53:56" ht="15" x14ac:dyDescent="0.25">
      <c r="BA9119" s="90" t="s">
        <v>12999</v>
      </c>
      <c r="BB9119" s="90" t="s">
        <v>4470</v>
      </c>
      <c r="BC9119" s="90" t="s">
        <v>4170</v>
      </c>
      <c r="BD9119" s="423" t="s">
        <v>1301</v>
      </c>
    </row>
    <row r="9120" spans="53:56" ht="15" x14ac:dyDescent="0.25">
      <c r="BA9120" s="91" t="s">
        <v>13000</v>
      </c>
      <c r="BB9120" s="91" t="s">
        <v>4470</v>
      </c>
      <c r="BC9120" s="91" t="s">
        <v>4170</v>
      </c>
      <c r="BD9120" s="423" t="s">
        <v>1301</v>
      </c>
    </row>
    <row r="9121" spans="53:56" ht="15" x14ac:dyDescent="0.25">
      <c r="BA9121" s="90" t="s">
        <v>13001</v>
      </c>
      <c r="BB9121" s="90" t="s">
        <v>4470</v>
      </c>
      <c r="BC9121" s="90" t="s">
        <v>4170</v>
      </c>
      <c r="BD9121" s="423" t="s">
        <v>1301</v>
      </c>
    </row>
    <row r="9122" spans="53:56" ht="15" x14ac:dyDescent="0.25">
      <c r="BA9122" s="91" t="s">
        <v>13002</v>
      </c>
      <c r="BB9122" s="91" t="s">
        <v>4470</v>
      </c>
      <c r="BC9122" s="91" t="s">
        <v>4170</v>
      </c>
      <c r="BD9122" s="423" t="s">
        <v>1301</v>
      </c>
    </row>
    <row r="9123" spans="53:56" ht="15" x14ac:dyDescent="0.25">
      <c r="BA9123" s="90" t="s">
        <v>13003</v>
      </c>
      <c r="BB9123" s="90" t="s">
        <v>4470</v>
      </c>
      <c r="BC9123" s="90" t="s">
        <v>4170</v>
      </c>
      <c r="BD9123" s="423" t="s">
        <v>1301</v>
      </c>
    </row>
    <row r="9124" spans="53:56" ht="15" x14ac:dyDescent="0.25">
      <c r="BA9124" s="91" t="s">
        <v>13004</v>
      </c>
      <c r="BB9124" s="91" t="s">
        <v>4470</v>
      </c>
      <c r="BC9124" s="91" t="s">
        <v>4170</v>
      </c>
      <c r="BD9124" s="423" t="s">
        <v>1301</v>
      </c>
    </row>
    <row r="9125" spans="53:56" ht="15" x14ac:dyDescent="0.25">
      <c r="BA9125" s="90" t="s">
        <v>13005</v>
      </c>
      <c r="BB9125" s="90" t="s">
        <v>4470</v>
      </c>
      <c r="BC9125" s="90" t="s">
        <v>12991</v>
      </c>
      <c r="BD9125" s="423" t="s">
        <v>1301</v>
      </c>
    </row>
    <row r="9126" spans="53:56" ht="15" x14ac:dyDescent="0.25">
      <c r="BA9126" s="91" t="s">
        <v>13006</v>
      </c>
      <c r="BB9126" s="91" t="s">
        <v>4470</v>
      </c>
      <c r="BC9126" s="91" t="s">
        <v>1316</v>
      </c>
      <c r="BD9126" s="423" t="s">
        <v>1301</v>
      </c>
    </row>
    <row r="9127" spans="53:56" ht="15" x14ac:dyDescent="0.25">
      <c r="BA9127" s="90" t="s">
        <v>13007</v>
      </c>
      <c r="BB9127" s="90" t="s">
        <v>4470</v>
      </c>
      <c r="BC9127" s="90" t="s">
        <v>12991</v>
      </c>
      <c r="BD9127" s="423" t="s">
        <v>1301</v>
      </c>
    </row>
    <row r="9128" spans="53:56" ht="15" x14ac:dyDescent="0.25">
      <c r="BA9128" s="91" t="s">
        <v>13008</v>
      </c>
      <c r="BB9128" s="91" t="s">
        <v>4470</v>
      </c>
      <c r="BC9128" s="91" t="s">
        <v>12850</v>
      </c>
      <c r="BD9128" s="423" t="s">
        <v>1301</v>
      </c>
    </row>
    <row r="9129" spans="53:56" ht="15" x14ac:dyDescent="0.25">
      <c r="BA9129" s="90" t="s">
        <v>13009</v>
      </c>
      <c r="BB9129" s="90" t="s">
        <v>4470</v>
      </c>
      <c r="BC9129" s="90" t="s">
        <v>4170</v>
      </c>
      <c r="BD9129" s="423" t="s">
        <v>1301</v>
      </c>
    </row>
    <row r="9130" spans="53:56" ht="15" x14ac:dyDescent="0.25">
      <c r="BA9130" s="91" t="s">
        <v>13010</v>
      </c>
      <c r="BB9130" s="91" t="s">
        <v>4470</v>
      </c>
      <c r="BC9130" s="91" t="s">
        <v>12991</v>
      </c>
      <c r="BD9130" s="423" t="s">
        <v>1301</v>
      </c>
    </row>
    <row r="9131" spans="53:56" ht="15" x14ac:dyDescent="0.25">
      <c r="BA9131" s="90" t="s">
        <v>13011</v>
      </c>
      <c r="BB9131" s="90" t="s">
        <v>4470</v>
      </c>
      <c r="BC9131" s="90" t="s">
        <v>4170</v>
      </c>
      <c r="BD9131" s="423" t="s">
        <v>1301</v>
      </c>
    </row>
    <row r="9132" spans="53:56" ht="15" x14ac:dyDescent="0.25">
      <c r="BA9132" s="91" t="s">
        <v>13012</v>
      </c>
      <c r="BB9132" s="91" t="s">
        <v>4470</v>
      </c>
      <c r="BC9132" s="91" t="s">
        <v>12991</v>
      </c>
      <c r="BD9132" s="423" t="s">
        <v>1301</v>
      </c>
    </row>
    <row r="9133" spans="53:56" ht="15" x14ac:dyDescent="0.25">
      <c r="BA9133" s="90" t="s">
        <v>13013</v>
      </c>
      <c r="BB9133" s="90" t="s">
        <v>4470</v>
      </c>
      <c r="BC9133" s="90" t="s">
        <v>1316</v>
      </c>
      <c r="BD9133" s="423" t="s">
        <v>1301</v>
      </c>
    </row>
    <row r="9134" spans="53:56" ht="15" x14ac:dyDescent="0.25">
      <c r="BA9134" s="91" t="s">
        <v>13014</v>
      </c>
      <c r="BB9134" s="91" t="s">
        <v>4470</v>
      </c>
      <c r="BC9134" s="91" t="s">
        <v>1316</v>
      </c>
      <c r="BD9134" s="423" t="s">
        <v>1301</v>
      </c>
    </row>
    <row r="9135" spans="53:56" ht="15" x14ac:dyDescent="0.25">
      <c r="BA9135" s="91" t="s">
        <v>13015</v>
      </c>
      <c r="BB9135" s="91" t="s">
        <v>4470</v>
      </c>
      <c r="BC9135" s="91" t="s">
        <v>1316</v>
      </c>
      <c r="BD9135" s="423" t="s">
        <v>1301</v>
      </c>
    </row>
    <row r="9136" spans="53:56" ht="15" x14ac:dyDescent="0.25">
      <c r="BA9136" s="90" t="s">
        <v>13016</v>
      </c>
      <c r="BB9136" s="90" t="s">
        <v>4470</v>
      </c>
      <c r="BC9136" s="90" t="s">
        <v>12991</v>
      </c>
      <c r="BD9136" s="423" t="s">
        <v>1301</v>
      </c>
    </row>
    <row r="9137" spans="53:56" ht="15" x14ac:dyDescent="0.25">
      <c r="BA9137" s="90" t="s">
        <v>13017</v>
      </c>
      <c r="BB9137" s="90" t="s">
        <v>4470</v>
      </c>
      <c r="BC9137" s="90" t="s">
        <v>12991</v>
      </c>
      <c r="BD9137" s="423" t="s">
        <v>1301</v>
      </c>
    </row>
    <row r="9138" spans="53:56" ht="15" x14ac:dyDescent="0.25">
      <c r="BA9138" s="91" t="s">
        <v>13018</v>
      </c>
      <c r="BB9138" s="91" t="s">
        <v>4470</v>
      </c>
      <c r="BC9138" s="91" t="s">
        <v>1316</v>
      </c>
      <c r="BD9138" s="423" t="s">
        <v>1301</v>
      </c>
    </row>
    <row r="9139" spans="53:56" ht="15" x14ac:dyDescent="0.25">
      <c r="BA9139" s="90" t="s">
        <v>13019</v>
      </c>
      <c r="BB9139" s="90" t="s">
        <v>4470</v>
      </c>
      <c r="BC9139" s="90" t="s">
        <v>12991</v>
      </c>
      <c r="BD9139" s="423" t="s">
        <v>1301</v>
      </c>
    </row>
    <row r="9140" spans="53:56" ht="15" x14ac:dyDescent="0.25">
      <c r="BA9140" s="91" t="s">
        <v>13020</v>
      </c>
      <c r="BB9140" s="91" t="s">
        <v>4470</v>
      </c>
      <c r="BC9140" s="91" t="s">
        <v>4170</v>
      </c>
      <c r="BD9140" s="423" t="s">
        <v>1301</v>
      </c>
    </row>
    <row r="9141" spans="53:56" ht="15" x14ac:dyDescent="0.25">
      <c r="BA9141" s="90" t="s">
        <v>13021</v>
      </c>
      <c r="BB9141" s="90" t="s">
        <v>4470</v>
      </c>
      <c r="BC9141" s="90" t="s">
        <v>12991</v>
      </c>
      <c r="BD9141" s="423" t="s">
        <v>1301</v>
      </c>
    </row>
    <row r="9142" spans="53:56" ht="15" x14ac:dyDescent="0.25">
      <c r="BA9142" s="91" t="s">
        <v>13022</v>
      </c>
      <c r="BB9142" s="91" t="s">
        <v>4470</v>
      </c>
      <c r="BC9142" s="91" t="s">
        <v>4170</v>
      </c>
      <c r="BD9142" s="423" t="s">
        <v>1301</v>
      </c>
    </row>
    <row r="9143" spans="53:56" ht="15" x14ac:dyDescent="0.25">
      <c r="BA9143" s="91" t="s">
        <v>13023</v>
      </c>
      <c r="BB9143" s="91" t="s">
        <v>4470</v>
      </c>
      <c r="BC9143" s="91" t="s">
        <v>4170</v>
      </c>
      <c r="BD9143" s="423" t="s">
        <v>1301</v>
      </c>
    </row>
    <row r="9144" spans="53:56" ht="15" x14ac:dyDescent="0.25">
      <c r="BA9144" s="90" t="s">
        <v>13024</v>
      </c>
      <c r="BB9144" s="90" t="s">
        <v>4470</v>
      </c>
      <c r="BC9144" s="90" t="s">
        <v>12991</v>
      </c>
      <c r="BD9144" s="423" t="s">
        <v>1301</v>
      </c>
    </row>
    <row r="9145" spans="53:56" ht="15" x14ac:dyDescent="0.25">
      <c r="BA9145" s="91" t="s">
        <v>13025</v>
      </c>
      <c r="BB9145" s="91" t="s">
        <v>4470</v>
      </c>
      <c r="BC9145" s="91" t="s">
        <v>1316</v>
      </c>
      <c r="BD9145" s="423" t="s">
        <v>1301</v>
      </c>
    </row>
    <row r="9146" spans="53:56" ht="15" x14ac:dyDescent="0.25">
      <c r="BA9146" s="90" t="s">
        <v>13026</v>
      </c>
      <c r="BB9146" s="90" t="s">
        <v>4470</v>
      </c>
      <c r="BC9146" s="90" t="s">
        <v>1316</v>
      </c>
      <c r="BD9146" s="423" t="s">
        <v>1301</v>
      </c>
    </row>
    <row r="9147" spans="53:56" ht="15" x14ac:dyDescent="0.25">
      <c r="BA9147" s="90" t="s">
        <v>13027</v>
      </c>
      <c r="BB9147" s="90" t="s">
        <v>4470</v>
      </c>
      <c r="BC9147" s="90" t="s">
        <v>1316</v>
      </c>
      <c r="BD9147" s="423" t="s">
        <v>1301</v>
      </c>
    </row>
    <row r="9148" spans="53:56" ht="15" x14ac:dyDescent="0.25">
      <c r="BA9148" s="91" t="s">
        <v>13028</v>
      </c>
      <c r="BB9148" s="91" t="s">
        <v>4470</v>
      </c>
      <c r="BC9148" s="91" t="s">
        <v>12991</v>
      </c>
      <c r="BD9148" s="423" t="s">
        <v>1301</v>
      </c>
    </row>
    <row r="9149" spans="53:56" ht="15" x14ac:dyDescent="0.25">
      <c r="BA9149" s="90" t="s">
        <v>13029</v>
      </c>
      <c r="BB9149" s="90" t="s">
        <v>4470</v>
      </c>
      <c r="BC9149" s="90" t="s">
        <v>4170</v>
      </c>
      <c r="BD9149" s="423" t="s">
        <v>1301</v>
      </c>
    </row>
    <row r="9150" spans="53:56" ht="15" x14ac:dyDescent="0.25">
      <c r="BA9150" s="91" t="s">
        <v>13030</v>
      </c>
      <c r="BB9150" s="91" t="s">
        <v>4470</v>
      </c>
      <c r="BC9150" s="91" t="s">
        <v>4170</v>
      </c>
      <c r="BD9150" s="423" t="s">
        <v>1301</v>
      </c>
    </row>
    <row r="9151" spans="53:56" ht="15" x14ac:dyDescent="0.25">
      <c r="BA9151" s="91" t="s">
        <v>13031</v>
      </c>
      <c r="BB9151" s="91" t="s">
        <v>4470</v>
      </c>
      <c r="BC9151" s="91" t="s">
        <v>4170</v>
      </c>
      <c r="BD9151" s="423" t="s">
        <v>1301</v>
      </c>
    </row>
    <row r="9152" spans="53:56" ht="15" x14ac:dyDescent="0.25">
      <c r="BA9152" s="90" t="s">
        <v>13032</v>
      </c>
      <c r="BB9152" s="90" t="s">
        <v>4470</v>
      </c>
      <c r="BC9152" s="90" t="s">
        <v>12850</v>
      </c>
      <c r="BD9152" s="423" t="s">
        <v>1301</v>
      </c>
    </row>
    <row r="9153" spans="53:56" ht="15" x14ac:dyDescent="0.25">
      <c r="BA9153" s="91" t="s">
        <v>13033</v>
      </c>
      <c r="BB9153" s="91" t="s">
        <v>4470</v>
      </c>
      <c r="BC9153" s="91" t="s">
        <v>4170</v>
      </c>
      <c r="BD9153" s="423" t="s">
        <v>1301</v>
      </c>
    </row>
    <row r="9154" spans="53:56" ht="15" x14ac:dyDescent="0.25">
      <c r="BA9154" s="90" t="s">
        <v>13034</v>
      </c>
      <c r="BB9154" s="90" t="s">
        <v>4470</v>
      </c>
      <c r="BC9154" s="90" t="s">
        <v>4170</v>
      </c>
      <c r="BD9154" s="423" t="s">
        <v>1301</v>
      </c>
    </row>
    <row r="9155" spans="53:56" ht="15" x14ac:dyDescent="0.25">
      <c r="BA9155" s="90" t="s">
        <v>13035</v>
      </c>
      <c r="BB9155" s="90" t="s">
        <v>4470</v>
      </c>
      <c r="BC9155" s="90" t="s">
        <v>1316</v>
      </c>
      <c r="BD9155" s="423" t="s">
        <v>1301</v>
      </c>
    </row>
    <row r="9156" spans="53:56" ht="15" x14ac:dyDescent="0.25">
      <c r="BA9156" s="91" t="s">
        <v>13036</v>
      </c>
      <c r="BB9156" s="91" t="s">
        <v>4470</v>
      </c>
      <c r="BC9156" s="91" t="s">
        <v>12991</v>
      </c>
      <c r="BD9156" s="423" t="s">
        <v>1301</v>
      </c>
    </row>
    <row r="9157" spans="53:56" ht="15" x14ac:dyDescent="0.25">
      <c r="BA9157" s="90" t="s">
        <v>13037</v>
      </c>
      <c r="BB9157" s="90" t="s">
        <v>4470</v>
      </c>
      <c r="BC9157" s="90" t="s">
        <v>12991</v>
      </c>
      <c r="BD9157" s="423" t="s">
        <v>1301</v>
      </c>
    </row>
    <row r="9158" spans="53:56" ht="15" x14ac:dyDescent="0.25">
      <c r="BA9158" s="90" t="s">
        <v>13038</v>
      </c>
      <c r="BB9158" s="90" t="s">
        <v>4470</v>
      </c>
      <c r="BC9158" s="90" t="s">
        <v>4170</v>
      </c>
      <c r="BD9158" s="423" t="s">
        <v>1301</v>
      </c>
    </row>
    <row r="9159" spans="53:56" ht="15" x14ac:dyDescent="0.25">
      <c r="BA9159" s="91" t="s">
        <v>13039</v>
      </c>
      <c r="BB9159" s="91" t="s">
        <v>4470</v>
      </c>
      <c r="BC9159" s="91" t="s">
        <v>13040</v>
      </c>
      <c r="BD9159" s="423" t="s">
        <v>1301</v>
      </c>
    </row>
    <row r="9160" spans="53:56" ht="15" x14ac:dyDescent="0.25">
      <c r="BA9160" s="90" t="s">
        <v>13041</v>
      </c>
      <c r="BB9160" s="90" t="s">
        <v>4470</v>
      </c>
      <c r="BC9160" s="90" t="s">
        <v>13040</v>
      </c>
      <c r="BD9160" s="423" t="s">
        <v>1301</v>
      </c>
    </row>
    <row r="9161" spans="53:56" ht="15" x14ac:dyDescent="0.25">
      <c r="BA9161" s="91" t="s">
        <v>13042</v>
      </c>
      <c r="BB9161" s="91" t="s">
        <v>4470</v>
      </c>
      <c r="BC9161" s="91" t="s">
        <v>13040</v>
      </c>
      <c r="BD9161" s="423" t="s">
        <v>1301</v>
      </c>
    </row>
    <row r="9162" spans="53:56" ht="15" x14ac:dyDescent="0.25">
      <c r="BA9162" s="91" t="s">
        <v>13043</v>
      </c>
      <c r="BB9162" s="91" t="s">
        <v>4470</v>
      </c>
      <c r="BC9162" s="91" t="s">
        <v>13040</v>
      </c>
      <c r="BD9162" s="423" t="s">
        <v>1301</v>
      </c>
    </row>
    <row r="9163" spans="53:56" ht="15" x14ac:dyDescent="0.25">
      <c r="BA9163" s="90" t="s">
        <v>13044</v>
      </c>
      <c r="BB9163" s="90" t="s">
        <v>4470</v>
      </c>
      <c r="BC9163" s="90" t="s">
        <v>13040</v>
      </c>
      <c r="BD9163" s="423" t="s">
        <v>1301</v>
      </c>
    </row>
    <row r="9164" spans="53:56" ht="15" x14ac:dyDescent="0.25">
      <c r="BA9164" s="91" t="s">
        <v>13045</v>
      </c>
      <c r="BB9164" s="91" t="s">
        <v>4470</v>
      </c>
      <c r="BC9164" s="91" t="s">
        <v>13040</v>
      </c>
      <c r="BD9164" s="423" t="s">
        <v>1301</v>
      </c>
    </row>
    <row r="9165" spans="53:56" ht="15" x14ac:dyDescent="0.25">
      <c r="BA9165" s="90" t="s">
        <v>13046</v>
      </c>
      <c r="BB9165" s="90" t="s">
        <v>4470</v>
      </c>
      <c r="BC9165" s="90" t="s">
        <v>13040</v>
      </c>
      <c r="BD9165" s="423" t="s">
        <v>1301</v>
      </c>
    </row>
    <row r="9166" spans="53:56" ht="15" x14ac:dyDescent="0.25">
      <c r="BA9166" s="90" t="s">
        <v>13047</v>
      </c>
      <c r="BB9166" s="90" t="s">
        <v>4470</v>
      </c>
      <c r="BC9166" s="90" t="s">
        <v>13040</v>
      </c>
      <c r="BD9166" s="423" t="s">
        <v>1301</v>
      </c>
    </row>
    <row r="9167" spans="53:56" ht="15" x14ac:dyDescent="0.25">
      <c r="BA9167" s="91" t="s">
        <v>13048</v>
      </c>
      <c r="BB9167" s="91" t="s">
        <v>4470</v>
      </c>
      <c r="BC9167" s="91" t="s">
        <v>13040</v>
      </c>
      <c r="BD9167" s="423" t="s">
        <v>1301</v>
      </c>
    </row>
    <row r="9168" spans="53:56" ht="15" x14ac:dyDescent="0.25">
      <c r="BA9168" s="90" t="s">
        <v>13049</v>
      </c>
      <c r="BB9168" s="90" t="s">
        <v>4470</v>
      </c>
      <c r="BC9168" s="90" t="s">
        <v>13040</v>
      </c>
      <c r="BD9168" s="423" t="s">
        <v>1301</v>
      </c>
    </row>
    <row r="9169" spans="53:56" ht="15" x14ac:dyDescent="0.25">
      <c r="BA9169" s="91" t="s">
        <v>13050</v>
      </c>
      <c r="BB9169" s="91" t="s">
        <v>4470</v>
      </c>
      <c r="BC9169" s="91" t="s">
        <v>13040</v>
      </c>
      <c r="BD9169" s="423" t="s">
        <v>1301</v>
      </c>
    </row>
    <row r="9170" spans="53:56" ht="15" x14ac:dyDescent="0.25">
      <c r="BA9170" s="91" t="s">
        <v>13051</v>
      </c>
      <c r="BB9170" s="91" t="s">
        <v>4470</v>
      </c>
      <c r="BC9170" s="91" t="s">
        <v>13040</v>
      </c>
      <c r="BD9170" s="423" t="s">
        <v>1301</v>
      </c>
    </row>
    <row r="9171" spans="53:56" ht="15" x14ac:dyDescent="0.25">
      <c r="BA9171" s="90" t="s">
        <v>13052</v>
      </c>
      <c r="BB9171" s="90" t="s">
        <v>4470</v>
      </c>
      <c r="BC9171" s="90" t="s">
        <v>13040</v>
      </c>
      <c r="BD9171" s="423" t="s">
        <v>1301</v>
      </c>
    </row>
    <row r="9172" spans="53:56" ht="15" x14ac:dyDescent="0.25">
      <c r="BA9172" s="91" t="s">
        <v>13053</v>
      </c>
      <c r="BB9172" s="91" t="s">
        <v>4470</v>
      </c>
      <c r="BC9172" s="91" t="s">
        <v>13040</v>
      </c>
      <c r="BD9172" s="423" t="s">
        <v>1301</v>
      </c>
    </row>
    <row r="9173" spans="53:56" ht="15" x14ac:dyDescent="0.25">
      <c r="BA9173" s="90" t="s">
        <v>13054</v>
      </c>
      <c r="BB9173" s="90" t="s">
        <v>4470</v>
      </c>
      <c r="BC9173" s="90" t="s">
        <v>13040</v>
      </c>
      <c r="BD9173" s="423" t="s">
        <v>1301</v>
      </c>
    </row>
    <row r="9174" spans="53:56" ht="15" x14ac:dyDescent="0.25">
      <c r="BA9174" s="90" t="s">
        <v>13055</v>
      </c>
      <c r="BB9174" s="90" t="s">
        <v>4470</v>
      </c>
      <c r="BC9174" s="90" t="s">
        <v>13040</v>
      </c>
      <c r="BD9174" s="423" t="s">
        <v>1301</v>
      </c>
    </row>
    <row r="9175" spans="53:56" ht="15" x14ac:dyDescent="0.25">
      <c r="BA9175" s="91" t="s">
        <v>13056</v>
      </c>
      <c r="BB9175" s="91" t="s">
        <v>4470</v>
      </c>
      <c r="BC9175" s="91" t="s">
        <v>13040</v>
      </c>
      <c r="BD9175" s="423" t="s">
        <v>1301</v>
      </c>
    </row>
    <row r="9176" spans="53:56" ht="15" x14ac:dyDescent="0.25">
      <c r="BA9176" s="90" t="s">
        <v>13057</v>
      </c>
      <c r="BB9176" s="90" t="s">
        <v>7567</v>
      </c>
      <c r="BC9176" s="90" t="s">
        <v>12070</v>
      </c>
      <c r="BD9176" s="423" t="s">
        <v>1301</v>
      </c>
    </row>
    <row r="9177" spans="53:56" ht="15" x14ac:dyDescent="0.25">
      <c r="BA9177" s="91" t="s">
        <v>13058</v>
      </c>
      <c r="BB9177" s="91" t="s">
        <v>7567</v>
      </c>
      <c r="BC9177" s="91" t="s">
        <v>12077</v>
      </c>
      <c r="BD9177" s="423" t="s">
        <v>1301</v>
      </c>
    </row>
    <row r="9178" spans="53:56" ht="15" x14ac:dyDescent="0.25">
      <c r="BA9178" s="91" t="s">
        <v>13059</v>
      </c>
      <c r="BB9178" s="91" t="s">
        <v>7567</v>
      </c>
      <c r="BC9178" s="91" t="s">
        <v>12093</v>
      </c>
      <c r="BD9178" s="423" t="s">
        <v>1301</v>
      </c>
    </row>
    <row r="9179" spans="53:56" ht="15" x14ac:dyDescent="0.25">
      <c r="BA9179" s="90" t="s">
        <v>13060</v>
      </c>
      <c r="BB9179" s="90" t="s">
        <v>7567</v>
      </c>
      <c r="BC9179" s="90" t="s">
        <v>12093</v>
      </c>
      <c r="BD9179" s="423" t="s">
        <v>1301</v>
      </c>
    </row>
    <row r="9180" spans="53:56" ht="15" x14ac:dyDescent="0.25">
      <c r="BA9180" s="91" t="s">
        <v>13061</v>
      </c>
      <c r="BB9180" s="91" t="s">
        <v>7567</v>
      </c>
      <c r="BC9180" s="91" t="s">
        <v>12070</v>
      </c>
      <c r="BD9180" s="423" t="s">
        <v>1301</v>
      </c>
    </row>
    <row r="9181" spans="53:56" ht="15" x14ac:dyDescent="0.25">
      <c r="BA9181" s="90" t="s">
        <v>13062</v>
      </c>
      <c r="BB9181" s="90" t="s">
        <v>7567</v>
      </c>
      <c r="BC9181" s="90" t="s">
        <v>12070</v>
      </c>
      <c r="BD9181" s="423" t="s">
        <v>1301</v>
      </c>
    </row>
    <row r="9182" spans="53:56" ht="15" x14ac:dyDescent="0.25">
      <c r="BA9182" s="90" t="s">
        <v>13063</v>
      </c>
      <c r="BB9182" s="90" t="s">
        <v>7567</v>
      </c>
      <c r="BC9182" s="90" t="s">
        <v>12070</v>
      </c>
      <c r="BD9182" s="423" t="s">
        <v>1301</v>
      </c>
    </row>
    <row r="9183" spans="53:56" ht="15" x14ac:dyDescent="0.25">
      <c r="BA9183" s="91" t="s">
        <v>13064</v>
      </c>
      <c r="BB9183" s="91" t="s">
        <v>7567</v>
      </c>
      <c r="BC9183" s="91" t="s">
        <v>12081</v>
      </c>
      <c r="BD9183" s="423" t="s">
        <v>1301</v>
      </c>
    </row>
    <row r="9184" spans="53:56" ht="15" x14ac:dyDescent="0.25">
      <c r="BA9184" s="90" t="s">
        <v>13065</v>
      </c>
      <c r="BB9184" s="90" t="s">
        <v>7567</v>
      </c>
      <c r="BC9184" s="90" t="s">
        <v>12087</v>
      </c>
      <c r="BD9184" s="423" t="s">
        <v>1301</v>
      </c>
    </row>
    <row r="9185" spans="53:56" ht="15" x14ac:dyDescent="0.25">
      <c r="BA9185" s="91" t="s">
        <v>13066</v>
      </c>
      <c r="BB9185" s="91" t="s">
        <v>7567</v>
      </c>
      <c r="BC9185" s="91" t="s">
        <v>12093</v>
      </c>
      <c r="BD9185" s="423" t="s">
        <v>1301</v>
      </c>
    </row>
    <row r="9186" spans="53:56" ht="15" x14ac:dyDescent="0.25">
      <c r="BA9186" s="91" t="s">
        <v>13067</v>
      </c>
      <c r="BB9186" s="91" t="s">
        <v>7567</v>
      </c>
      <c r="BC9186" s="91" t="s">
        <v>12087</v>
      </c>
      <c r="BD9186" s="423" t="s">
        <v>1301</v>
      </c>
    </row>
    <row r="9187" spans="53:56" ht="15" x14ac:dyDescent="0.25">
      <c r="BA9187" s="90" t="s">
        <v>13068</v>
      </c>
      <c r="BB9187" s="90" t="s">
        <v>7567</v>
      </c>
      <c r="BC9187" s="90" t="s">
        <v>12087</v>
      </c>
      <c r="BD9187" s="423" t="s">
        <v>1301</v>
      </c>
    </row>
    <row r="9188" spans="53:56" ht="15" x14ac:dyDescent="0.25">
      <c r="BA9188" s="91" t="s">
        <v>13069</v>
      </c>
      <c r="BB9188" s="91" t="s">
        <v>7567</v>
      </c>
      <c r="BC9188" s="91" t="s">
        <v>12081</v>
      </c>
      <c r="BD9188" s="423" t="s">
        <v>1301</v>
      </c>
    </row>
    <row r="9189" spans="53:56" ht="15" x14ac:dyDescent="0.25">
      <c r="BA9189" s="90" t="s">
        <v>13070</v>
      </c>
      <c r="BB9189" s="90" t="s">
        <v>7567</v>
      </c>
      <c r="BC9189" s="90" t="s">
        <v>12087</v>
      </c>
      <c r="BD9189" s="423" t="s">
        <v>1301</v>
      </c>
    </row>
    <row r="9190" spans="53:56" ht="15" x14ac:dyDescent="0.25">
      <c r="BA9190" s="91" t="s">
        <v>13071</v>
      </c>
      <c r="BB9190" s="91" t="s">
        <v>7567</v>
      </c>
      <c r="BC9190" s="91" t="s">
        <v>12093</v>
      </c>
      <c r="BD9190" s="423" t="s">
        <v>1301</v>
      </c>
    </row>
    <row r="9191" spans="53:56" ht="15" x14ac:dyDescent="0.25">
      <c r="BA9191" s="90" t="s">
        <v>13072</v>
      </c>
      <c r="BB9191" s="90" t="s">
        <v>7567</v>
      </c>
      <c r="BC9191" s="90" t="s">
        <v>12093</v>
      </c>
      <c r="BD9191" s="423" t="s">
        <v>1301</v>
      </c>
    </row>
    <row r="9192" spans="53:56" ht="15" x14ac:dyDescent="0.25">
      <c r="BA9192" s="90" t="s">
        <v>13073</v>
      </c>
      <c r="BB9192" s="90" t="s">
        <v>7567</v>
      </c>
      <c r="BC9192" s="90" t="s">
        <v>12093</v>
      </c>
      <c r="BD9192" s="423" t="s">
        <v>1301</v>
      </c>
    </row>
    <row r="9193" spans="53:56" ht="15" x14ac:dyDescent="0.25">
      <c r="BA9193" s="91" t="s">
        <v>13074</v>
      </c>
      <c r="BB9193" s="91" t="s">
        <v>7567</v>
      </c>
      <c r="BC9193" s="91" t="s">
        <v>12093</v>
      </c>
      <c r="BD9193" s="423" t="s">
        <v>1301</v>
      </c>
    </row>
    <row r="9194" spans="53:56" ht="15" x14ac:dyDescent="0.25">
      <c r="BA9194" s="90" t="s">
        <v>13075</v>
      </c>
      <c r="BB9194" s="90" t="s">
        <v>7567</v>
      </c>
      <c r="BC9194" s="90" t="s">
        <v>12087</v>
      </c>
      <c r="BD9194" s="423" t="s">
        <v>1301</v>
      </c>
    </row>
    <row r="9195" spans="53:56" ht="15" x14ac:dyDescent="0.25">
      <c r="BA9195" s="91" t="s">
        <v>13076</v>
      </c>
      <c r="BB9195" s="91" t="s">
        <v>7567</v>
      </c>
      <c r="BC9195" s="91" t="s">
        <v>12081</v>
      </c>
      <c r="BD9195" s="423" t="s">
        <v>1301</v>
      </c>
    </row>
    <row r="9196" spans="53:56" ht="15" x14ac:dyDescent="0.25">
      <c r="BA9196" s="91" t="s">
        <v>13077</v>
      </c>
      <c r="BB9196" s="91" t="s">
        <v>7567</v>
      </c>
      <c r="BC9196" s="91" t="s">
        <v>12093</v>
      </c>
      <c r="BD9196" s="423" t="s">
        <v>1301</v>
      </c>
    </row>
    <row r="9197" spans="53:56" ht="15" x14ac:dyDescent="0.25">
      <c r="BA9197" s="91" t="s">
        <v>13078</v>
      </c>
      <c r="BB9197" s="91" t="s">
        <v>7567</v>
      </c>
      <c r="BC9197" s="91" t="s">
        <v>12093</v>
      </c>
      <c r="BD9197" s="423" t="s">
        <v>1301</v>
      </c>
    </row>
    <row r="9198" spans="53:56" ht="15" x14ac:dyDescent="0.25">
      <c r="BA9198" s="90" t="s">
        <v>13078</v>
      </c>
      <c r="BB9198" s="90" t="s">
        <v>7567</v>
      </c>
      <c r="BC9198" s="90" t="s">
        <v>13079</v>
      </c>
      <c r="BD9198" s="423" t="s">
        <v>1301</v>
      </c>
    </row>
    <row r="9199" spans="53:56" ht="15" x14ac:dyDescent="0.25">
      <c r="BA9199" s="90" t="s">
        <v>13080</v>
      </c>
      <c r="BB9199" s="90" t="s">
        <v>7567</v>
      </c>
      <c r="BC9199" s="90" t="s">
        <v>12093</v>
      </c>
      <c r="BD9199" s="423" t="s">
        <v>1301</v>
      </c>
    </row>
    <row r="9200" spans="53:56" ht="15" x14ac:dyDescent="0.25">
      <c r="BA9200" s="91" t="s">
        <v>13080</v>
      </c>
      <c r="BB9200" s="91" t="s">
        <v>7567</v>
      </c>
      <c r="BC9200" s="91" t="s">
        <v>13079</v>
      </c>
      <c r="BD9200" s="423" t="s">
        <v>1301</v>
      </c>
    </row>
    <row r="9201" spans="53:56" ht="15" x14ac:dyDescent="0.25">
      <c r="BA9201" s="90" t="s">
        <v>13081</v>
      </c>
      <c r="BB9201" s="90" t="s">
        <v>7567</v>
      </c>
      <c r="BC9201" s="90" t="s">
        <v>12093</v>
      </c>
      <c r="BD9201" s="423" t="s">
        <v>1301</v>
      </c>
    </row>
    <row r="9202" spans="53:56" ht="15" x14ac:dyDescent="0.25">
      <c r="BA9202" s="90" t="s">
        <v>13082</v>
      </c>
      <c r="BB9202" s="90" t="s">
        <v>7567</v>
      </c>
      <c r="BC9202" s="90" t="s">
        <v>12093</v>
      </c>
      <c r="BD9202" s="423" t="s">
        <v>1301</v>
      </c>
    </row>
    <row r="9203" spans="53:56" ht="15" x14ac:dyDescent="0.25">
      <c r="BA9203" s="90" t="s">
        <v>13082</v>
      </c>
      <c r="BB9203" s="90" t="s">
        <v>7567</v>
      </c>
      <c r="BC9203" s="90" t="s">
        <v>13079</v>
      </c>
      <c r="BD9203" s="423" t="s">
        <v>1301</v>
      </c>
    </row>
    <row r="9204" spans="53:56" ht="15" x14ac:dyDescent="0.25">
      <c r="BA9204" s="90" t="s">
        <v>13083</v>
      </c>
      <c r="BB9204" s="90" t="s">
        <v>7567</v>
      </c>
      <c r="BC9204" s="90" t="s">
        <v>12093</v>
      </c>
      <c r="BD9204" s="423" t="s">
        <v>1301</v>
      </c>
    </row>
    <row r="9205" spans="53:56" ht="15" x14ac:dyDescent="0.25">
      <c r="BA9205" s="91" t="s">
        <v>13084</v>
      </c>
      <c r="BB9205" s="91" t="s">
        <v>7567</v>
      </c>
      <c r="BC9205" s="91" t="s">
        <v>12093</v>
      </c>
      <c r="BD9205" s="423" t="s">
        <v>1301</v>
      </c>
    </row>
    <row r="9206" spans="53:56" ht="15" x14ac:dyDescent="0.25">
      <c r="BA9206" s="90" t="s">
        <v>13085</v>
      </c>
      <c r="BB9206" s="90" t="s">
        <v>7567</v>
      </c>
      <c r="BC9206" s="90" t="s">
        <v>12093</v>
      </c>
      <c r="BD9206" s="423" t="s">
        <v>1301</v>
      </c>
    </row>
    <row r="9207" spans="53:56" ht="15" x14ac:dyDescent="0.25">
      <c r="BA9207" s="91" t="s">
        <v>13086</v>
      </c>
      <c r="BB9207" s="91" t="s">
        <v>7567</v>
      </c>
      <c r="BC9207" s="91" t="s">
        <v>12093</v>
      </c>
      <c r="BD9207" s="423" t="s">
        <v>1301</v>
      </c>
    </row>
    <row r="9208" spans="53:56" ht="15" x14ac:dyDescent="0.25">
      <c r="BA9208" s="91" t="s">
        <v>13087</v>
      </c>
      <c r="BB9208" s="91" t="s">
        <v>7567</v>
      </c>
      <c r="BC9208" s="91" t="s">
        <v>12093</v>
      </c>
      <c r="BD9208" s="423" t="s">
        <v>1301</v>
      </c>
    </row>
    <row r="9209" spans="53:56" ht="15" x14ac:dyDescent="0.25">
      <c r="BA9209" s="90" t="s">
        <v>13087</v>
      </c>
      <c r="BB9209" s="90" t="s">
        <v>7567</v>
      </c>
      <c r="BC9209" s="90" t="s">
        <v>13079</v>
      </c>
      <c r="BD9209" s="423" t="s">
        <v>1301</v>
      </c>
    </row>
    <row r="9210" spans="53:56" ht="15" x14ac:dyDescent="0.25">
      <c r="BA9210" s="91" t="s">
        <v>13088</v>
      </c>
      <c r="BB9210" s="91" t="s">
        <v>7567</v>
      </c>
      <c r="BC9210" s="91" t="s">
        <v>12093</v>
      </c>
      <c r="BD9210" s="423" t="s">
        <v>1301</v>
      </c>
    </row>
    <row r="9211" spans="53:56" ht="15" x14ac:dyDescent="0.25">
      <c r="BA9211" s="90" t="s">
        <v>13089</v>
      </c>
      <c r="BB9211" s="90" t="s">
        <v>7567</v>
      </c>
      <c r="BC9211" s="90" t="s">
        <v>13090</v>
      </c>
      <c r="BD9211" s="423" t="s">
        <v>1301</v>
      </c>
    </row>
    <row r="9212" spans="53:56" ht="15" x14ac:dyDescent="0.25">
      <c r="BA9212" s="90" t="s">
        <v>13091</v>
      </c>
      <c r="BB9212" s="90" t="s">
        <v>7567</v>
      </c>
      <c r="BC9212" s="90" t="s">
        <v>12093</v>
      </c>
      <c r="BD9212" s="423" t="s">
        <v>1301</v>
      </c>
    </row>
    <row r="9213" spans="53:56" ht="15" x14ac:dyDescent="0.25">
      <c r="BA9213" s="91" t="s">
        <v>13092</v>
      </c>
      <c r="BB9213" s="91" t="s">
        <v>7567</v>
      </c>
      <c r="BC9213" s="91" t="s">
        <v>12093</v>
      </c>
      <c r="BD9213" s="423" t="s">
        <v>1301</v>
      </c>
    </row>
    <row r="9214" spans="53:56" ht="15" x14ac:dyDescent="0.25">
      <c r="BA9214" s="90" t="s">
        <v>13093</v>
      </c>
      <c r="BB9214" s="90" t="s">
        <v>7567</v>
      </c>
      <c r="BC9214" s="90" t="s">
        <v>12093</v>
      </c>
      <c r="BD9214" s="423" t="s">
        <v>1301</v>
      </c>
    </row>
    <row r="9215" spans="53:56" ht="15" x14ac:dyDescent="0.25">
      <c r="BA9215" s="91" t="s">
        <v>13094</v>
      </c>
      <c r="BB9215" s="91" t="s">
        <v>7567</v>
      </c>
      <c r="BC9215" s="91" t="s">
        <v>12093</v>
      </c>
      <c r="BD9215" s="423" t="s">
        <v>1301</v>
      </c>
    </row>
    <row r="9216" spans="53:56" ht="15" x14ac:dyDescent="0.25">
      <c r="BA9216" s="90" t="s">
        <v>13095</v>
      </c>
      <c r="BB9216" s="90" t="s">
        <v>7567</v>
      </c>
      <c r="BC9216" s="90" t="s">
        <v>12093</v>
      </c>
      <c r="BD9216" s="423" t="s">
        <v>1301</v>
      </c>
    </row>
    <row r="9217" spans="53:56" ht="15" x14ac:dyDescent="0.25">
      <c r="BA9217" s="91" t="s">
        <v>13095</v>
      </c>
      <c r="BB9217" s="91" t="s">
        <v>7567</v>
      </c>
      <c r="BC9217" s="91" t="s">
        <v>13090</v>
      </c>
      <c r="BD9217" s="423" t="s">
        <v>1301</v>
      </c>
    </row>
    <row r="9218" spans="53:56" ht="15" x14ac:dyDescent="0.25">
      <c r="BA9218" s="90" t="s">
        <v>13096</v>
      </c>
      <c r="BB9218" s="90" t="s">
        <v>7567</v>
      </c>
      <c r="BC9218" s="90" t="s">
        <v>12093</v>
      </c>
      <c r="BD9218" s="423" t="s">
        <v>1301</v>
      </c>
    </row>
    <row r="9219" spans="53:56" ht="15" x14ac:dyDescent="0.25">
      <c r="BA9219" s="91" t="s">
        <v>13097</v>
      </c>
      <c r="BB9219" s="91" t="s">
        <v>7567</v>
      </c>
      <c r="BC9219" s="91" t="s">
        <v>12093</v>
      </c>
      <c r="BD9219" s="423" t="s">
        <v>1301</v>
      </c>
    </row>
    <row r="9220" spans="53:56" ht="15" x14ac:dyDescent="0.25">
      <c r="BA9220" s="90" t="s">
        <v>13098</v>
      </c>
      <c r="BB9220" s="90" t="s">
        <v>7567</v>
      </c>
      <c r="BC9220" s="90" t="s">
        <v>12081</v>
      </c>
      <c r="BD9220" s="423" t="s">
        <v>1301</v>
      </c>
    </row>
    <row r="9221" spans="53:56" ht="15" x14ac:dyDescent="0.25">
      <c r="BA9221" s="91" t="s">
        <v>13099</v>
      </c>
      <c r="BB9221" s="91" t="s">
        <v>7567</v>
      </c>
      <c r="BC9221" s="91" t="s">
        <v>12093</v>
      </c>
      <c r="BD9221" s="423" t="s">
        <v>1301</v>
      </c>
    </row>
    <row r="9222" spans="53:56" ht="15" x14ac:dyDescent="0.25">
      <c r="BA9222" s="90" t="s">
        <v>13100</v>
      </c>
      <c r="BB9222" s="90" t="s">
        <v>7567</v>
      </c>
      <c r="BC9222" s="90" t="s">
        <v>12093</v>
      </c>
      <c r="BD9222" s="423" t="s">
        <v>1301</v>
      </c>
    </row>
    <row r="9223" spans="53:56" ht="15" x14ac:dyDescent="0.25">
      <c r="BA9223" s="91" t="s">
        <v>13101</v>
      </c>
      <c r="BB9223" s="91" t="s">
        <v>7567</v>
      </c>
      <c r="BC9223" s="91" t="s">
        <v>12070</v>
      </c>
      <c r="BD9223" s="423" t="s">
        <v>1301</v>
      </c>
    </row>
    <row r="9224" spans="53:56" ht="15" x14ac:dyDescent="0.25">
      <c r="BA9224" s="90" t="s">
        <v>13102</v>
      </c>
      <c r="BB9224" s="90" t="s">
        <v>7567</v>
      </c>
      <c r="BC9224" s="90" t="s">
        <v>13103</v>
      </c>
      <c r="BD9224" s="423" t="s">
        <v>1301</v>
      </c>
    </row>
    <row r="9225" spans="53:56" ht="15" x14ac:dyDescent="0.25">
      <c r="BA9225" s="90" t="s">
        <v>13102</v>
      </c>
      <c r="BB9225" s="90" t="s">
        <v>7567</v>
      </c>
      <c r="BC9225" s="90" t="s">
        <v>12081</v>
      </c>
      <c r="BD9225" s="423" t="s">
        <v>1301</v>
      </c>
    </row>
    <row r="9226" spans="53:56" ht="15" x14ac:dyDescent="0.25">
      <c r="BA9226" s="91" t="s">
        <v>13104</v>
      </c>
      <c r="BB9226" s="91" t="s">
        <v>7567</v>
      </c>
      <c r="BC9226" s="91" t="s">
        <v>12093</v>
      </c>
      <c r="BD9226" s="423" t="s">
        <v>1301</v>
      </c>
    </row>
    <row r="9227" spans="53:56" ht="15" x14ac:dyDescent="0.25">
      <c r="BA9227" s="90" t="s">
        <v>13105</v>
      </c>
      <c r="BB9227" s="90" t="s">
        <v>7567</v>
      </c>
      <c r="BC9227" s="90" t="s">
        <v>12093</v>
      </c>
      <c r="BD9227" s="423" t="s">
        <v>1301</v>
      </c>
    </row>
    <row r="9228" spans="53:56" ht="15" x14ac:dyDescent="0.25">
      <c r="BA9228" s="91" t="s">
        <v>13106</v>
      </c>
      <c r="BB9228" s="91" t="s">
        <v>7567</v>
      </c>
      <c r="BC9228" s="91" t="s">
        <v>12070</v>
      </c>
      <c r="BD9228" s="423" t="s">
        <v>1301</v>
      </c>
    </row>
    <row r="9229" spans="53:56" ht="15" x14ac:dyDescent="0.25">
      <c r="BA9229" s="90" t="s">
        <v>13107</v>
      </c>
      <c r="BB9229" s="90" t="s">
        <v>7567</v>
      </c>
      <c r="BC9229" s="90" t="s">
        <v>12070</v>
      </c>
      <c r="BD9229" s="423" t="s">
        <v>1301</v>
      </c>
    </row>
    <row r="9230" spans="53:56" ht="15" x14ac:dyDescent="0.25">
      <c r="BA9230" s="91" t="s">
        <v>13108</v>
      </c>
      <c r="BB9230" s="91" t="s">
        <v>7567</v>
      </c>
      <c r="BC9230" s="91" t="s">
        <v>12093</v>
      </c>
      <c r="BD9230" s="423" t="s">
        <v>1301</v>
      </c>
    </row>
    <row r="9231" spans="53:56" ht="15" x14ac:dyDescent="0.25">
      <c r="BA9231" s="90" t="s">
        <v>13109</v>
      </c>
      <c r="BB9231" s="90" t="s">
        <v>7567</v>
      </c>
      <c r="BC9231" s="90" t="s">
        <v>12070</v>
      </c>
      <c r="BD9231" s="423" t="s">
        <v>1301</v>
      </c>
    </row>
    <row r="9232" spans="53:56" ht="15" x14ac:dyDescent="0.25">
      <c r="BA9232" s="91" t="s">
        <v>13110</v>
      </c>
      <c r="BB9232" s="91" t="s">
        <v>7567</v>
      </c>
      <c r="BC9232" s="91" t="s">
        <v>12093</v>
      </c>
      <c r="BD9232" s="423" t="s">
        <v>1301</v>
      </c>
    </row>
    <row r="9233" spans="53:56" ht="15" x14ac:dyDescent="0.25">
      <c r="BA9233" s="90" t="s">
        <v>13111</v>
      </c>
      <c r="BB9233" s="90" t="s">
        <v>7567</v>
      </c>
      <c r="BC9233" s="90" t="s">
        <v>12093</v>
      </c>
      <c r="BD9233" s="423" t="s">
        <v>1301</v>
      </c>
    </row>
    <row r="9234" spans="53:56" ht="15" x14ac:dyDescent="0.25">
      <c r="BA9234" s="91" t="s">
        <v>13112</v>
      </c>
      <c r="BB9234" s="91" t="s">
        <v>7567</v>
      </c>
      <c r="BC9234" s="91" t="s">
        <v>12093</v>
      </c>
      <c r="BD9234" s="423" t="s">
        <v>1301</v>
      </c>
    </row>
    <row r="9235" spans="53:56" ht="15" x14ac:dyDescent="0.25">
      <c r="BA9235" s="90" t="s">
        <v>13113</v>
      </c>
      <c r="BB9235" s="90" t="s">
        <v>7567</v>
      </c>
      <c r="BC9235" s="90" t="s">
        <v>12093</v>
      </c>
      <c r="BD9235" s="423" t="s">
        <v>1301</v>
      </c>
    </row>
    <row r="9236" spans="53:56" ht="15" x14ac:dyDescent="0.25">
      <c r="BA9236" s="91" t="s">
        <v>13114</v>
      </c>
      <c r="BB9236" s="91" t="s">
        <v>7567</v>
      </c>
      <c r="BC9236" s="91" t="s">
        <v>12093</v>
      </c>
      <c r="BD9236" s="423" t="s">
        <v>1301</v>
      </c>
    </row>
    <row r="9237" spans="53:56" ht="15" x14ac:dyDescent="0.25">
      <c r="BA9237" s="90" t="s">
        <v>13115</v>
      </c>
      <c r="BB9237" s="90" t="s">
        <v>7567</v>
      </c>
      <c r="BC9237" s="90" t="s">
        <v>12070</v>
      </c>
      <c r="BD9237" s="423" t="s">
        <v>1301</v>
      </c>
    </row>
    <row r="9238" spans="53:56" ht="15" x14ac:dyDescent="0.25">
      <c r="BA9238" s="91" t="s">
        <v>13116</v>
      </c>
      <c r="BB9238" s="91" t="s">
        <v>7567</v>
      </c>
      <c r="BC9238" s="91" t="s">
        <v>12093</v>
      </c>
      <c r="BD9238" s="423" t="s">
        <v>1301</v>
      </c>
    </row>
    <row r="9239" spans="53:56" ht="15" x14ac:dyDescent="0.25">
      <c r="BA9239" s="90" t="s">
        <v>13117</v>
      </c>
      <c r="BB9239" s="90" t="s">
        <v>7567</v>
      </c>
      <c r="BC9239" s="90" t="s">
        <v>12093</v>
      </c>
      <c r="BD9239" s="423" t="s">
        <v>1301</v>
      </c>
    </row>
    <row r="9240" spans="53:56" ht="15" x14ac:dyDescent="0.25">
      <c r="BA9240" s="91" t="s">
        <v>13118</v>
      </c>
      <c r="BB9240" s="91" t="s">
        <v>7567</v>
      </c>
      <c r="BC9240" s="91" t="s">
        <v>12093</v>
      </c>
      <c r="BD9240" s="423" t="s">
        <v>1301</v>
      </c>
    </row>
    <row r="9241" spans="53:56" ht="15" x14ac:dyDescent="0.25">
      <c r="BA9241" s="90" t="s">
        <v>13119</v>
      </c>
      <c r="BB9241" s="90" t="s">
        <v>7567</v>
      </c>
      <c r="BC9241" s="90" t="s">
        <v>12093</v>
      </c>
      <c r="BD9241" s="423" t="s">
        <v>1301</v>
      </c>
    </row>
    <row r="9242" spans="53:56" ht="15" x14ac:dyDescent="0.25">
      <c r="BA9242" s="91" t="s">
        <v>13120</v>
      </c>
      <c r="BB9242" s="91" t="s">
        <v>7567</v>
      </c>
      <c r="BC9242" s="91" t="s">
        <v>12093</v>
      </c>
      <c r="BD9242" s="423" t="s">
        <v>1301</v>
      </c>
    </row>
    <row r="9243" spans="53:56" ht="15" x14ac:dyDescent="0.25">
      <c r="BA9243" s="90" t="s">
        <v>13121</v>
      </c>
      <c r="BB9243" s="90" t="s">
        <v>7567</v>
      </c>
      <c r="BC9243" s="90" t="s">
        <v>12093</v>
      </c>
      <c r="BD9243" s="423" t="s">
        <v>1301</v>
      </c>
    </row>
    <row r="9244" spans="53:56" ht="15" x14ac:dyDescent="0.25">
      <c r="BA9244" s="91" t="s">
        <v>13122</v>
      </c>
      <c r="BB9244" s="91" t="s">
        <v>7567</v>
      </c>
      <c r="BC9244" s="91" t="s">
        <v>12093</v>
      </c>
      <c r="BD9244" s="423" t="s">
        <v>1301</v>
      </c>
    </row>
    <row r="9245" spans="53:56" ht="15" x14ac:dyDescent="0.25">
      <c r="BA9245" s="91" t="s">
        <v>13123</v>
      </c>
      <c r="BB9245" s="91" t="s">
        <v>7567</v>
      </c>
      <c r="BC9245" s="91" t="s">
        <v>12093</v>
      </c>
      <c r="BD9245" s="423" t="s">
        <v>1301</v>
      </c>
    </row>
    <row r="9246" spans="53:56" ht="15" x14ac:dyDescent="0.25">
      <c r="BA9246" s="90" t="s">
        <v>13124</v>
      </c>
      <c r="BB9246" s="90" t="s">
        <v>7567</v>
      </c>
      <c r="BC9246" s="90" t="s">
        <v>12093</v>
      </c>
      <c r="BD9246" s="423" t="s">
        <v>1301</v>
      </c>
    </row>
    <row r="9247" spans="53:56" ht="15" x14ac:dyDescent="0.25">
      <c r="BA9247" s="90" t="s">
        <v>13125</v>
      </c>
      <c r="BB9247" s="90" t="s">
        <v>7567</v>
      </c>
      <c r="BC9247" s="90" t="s">
        <v>12093</v>
      </c>
      <c r="BD9247" s="423" t="s">
        <v>1301</v>
      </c>
    </row>
    <row r="9248" spans="53:56" ht="15" x14ac:dyDescent="0.25">
      <c r="BA9248" s="91" t="s">
        <v>13126</v>
      </c>
      <c r="BB9248" s="91" t="s">
        <v>7567</v>
      </c>
      <c r="BC9248" s="311" t="s">
        <v>7766</v>
      </c>
      <c r="BD9248" s="423" t="s">
        <v>1301</v>
      </c>
    </row>
    <row r="9249" spans="53:56" ht="15" x14ac:dyDescent="0.25">
      <c r="BA9249" s="90" t="s">
        <v>13127</v>
      </c>
      <c r="BB9249" s="90" t="s">
        <v>7567</v>
      </c>
      <c r="BC9249" s="311" t="s">
        <v>7766</v>
      </c>
      <c r="BD9249" s="423" t="s">
        <v>1301</v>
      </c>
    </row>
    <row r="9250" spans="53:56" ht="15" x14ac:dyDescent="0.25">
      <c r="BA9250" s="91" t="s">
        <v>13128</v>
      </c>
      <c r="BB9250" s="91" t="s">
        <v>7567</v>
      </c>
      <c r="BC9250" s="91" t="s">
        <v>12087</v>
      </c>
      <c r="BD9250" s="423" t="s">
        <v>1301</v>
      </c>
    </row>
    <row r="9251" spans="53:56" ht="15" x14ac:dyDescent="0.25">
      <c r="BA9251" s="90" t="s">
        <v>13129</v>
      </c>
      <c r="BB9251" s="90" t="s">
        <v>7567</v>
      </c>
      <c r="BC9251" s="90" t="s">
        <v>12093</v>
      </c>
      <c r="BD9251" s="423" t="s">
        <v>1301</v>
      </c>
    </row>
    <row r="9252" spans="53:56" ht="15" x14ac:dyDescent="0.25">
      <c r="BA9252" s="91" t="s">
        <v>13130</v>
      </c>
      <c r="BB9252" s="91" t="s">
        <v>7567</v>
      </c>
      <c r="BC9252" s="91" t="s">
        <v>12070</v>
      </c>
      <c r="BD9252" s="423" t="s">
        <v>1301</v>
      </c>
    </row>
    <row r="9253" spans="53:56" ht="15" x14ac:dyDescent="0.25">
      <c r="BA9253" s="90" t="s">
        <v>13131</v>
      </c>
      <c r="BB9253" s="90" t="s">
        <v>7567</v>
      </c>
      <c r="BC9253" s="90" t="s">
        <v>12093</v>
      </c>
      <c r="BD9253" s="423" t="s">
        <v>1301</v>
      </c>
    </row>
    <row r="9254" spans="53:56" ht="15" x14ac:dyDescent="0.25">
      <c r="BA9254" s="91" t="s">
        <v>13132</v>
      </c>
      <c r="BB9254" s="91" t="s">
        <v>7567</v>
      </c>
      <c r="BC9254" s="91" t="s">
        <v>12093</v>
      </c>
      <c r="BD9254" s="423" t="s">
        <v>1301</v>
      </c>
    </row>
    <row r="9255" spans="53:56" ht="15" x14ac:dyDescent="0.25">
      <c r="BA9255" s="90" t="s">
        <v>13133</v>
      </c>
      <c r="BB9255" s="90" t="s">
        <v>7567</v>
      </c>
      <c r="BC9255" s="90" t="s">
        <v>12093</v>
      </c>
      <c r="BD9255" s="423" t="s">
        <v>1301</v>
      </c>
    </row>
    <row r="9256" spans="53:56" ht="15" x14ac:dyDescent="0.25">
      <c r="BA9256" s="91" t="s">
        <v>13134</v>
      </c>
      <c r="BB9256" s="91" t="s">
        <v>7567</v>
      </c>
      <c r="BC9256" s="91" t="s">
        <v>12093</v>
      </c>
      <c r="BD9256" s="423" t="s">
        <v>1301</v>
      </c>
    </row>
    <row r="9257" spans="53:56" ht="15" x14ac:dyDescent="0.25">
      <c r="BA9257" s="90" t="s">
        <v>13135</v>
      </c>
      <c r="BB9257" s="90" t="s">
        <v>7567</v>
      </c>
      <c r="BC9257" s="90" t="s">
        <v>12093</v>
      </c>
      <c r="BD9257" s="423" t="s">
        <v>1301</v>
      </c>
    </row>
    <row r="9258" spans="53:56" ht="15" x14ac:dyDescent="0.25">
      <c r="BA9258" s="91" t="s">
        <v>13136</v>
      </c>
      <c r="BB9258" s="91" t="s">
        <v>7567</v>
      </c>
      <c r="BC9258" s="91" t="s">
        <v>12081</v>
      </c>
      <c r="BD9258" s="423" t="s">
        <v>1301</v>
      </c>
    </row>
    <row r="9259" spans="53:56" ht="15" x14ac:dyDescent="0.25">
      <c r="BA9259" s="90" t="s">
        <v>13137</v>
      </c>
      <c r="BB9259" s="90" t="s">
        <v>7567</v>
      </c>
      <c r="BC9259" s="90" t="s">
        <v>12093</v>
      </c>
      <c r="BD9259" s="423" t="s">
        <v>1301</v>
      </c>
    </row>
    <row r="9260" spans="53:56" ht="15" x14ac:dyDescent="0.25">
      <c r="BA9260" s="91" t="s">
        <v>13138</v>
      </c>
      <c r="BB9260" s="91" t="s">
        <v>7567</v>
      </c>
      <c r="BC9260" s="91" t="s">
        <v>12081</v>
      </c>
      <c r="BD9260" s="423" t="s">
        <v>1301</v>
      </c>
    </row>
    <row r="9261" spans="53:56" ht="15" x14ac:dyDescent="0.25">
      <c r="BA9261" s="90" t="s">
        <v>13139</v>
      </c>
      <c r="BB9261" s="90" t="s">
        <v>7567</v>
      </c>
      <c r="BC9261" s="90" t="s">
        <v>12087</v>
      </c>
      <c r="BD9261" s="423" t="s">
        <v>1301</v>
      </c>
    </row>
    <row r="9262" spans="53:56" ht="15" x14ac:dyDescent="0.25">
      <c r="BA9262" s="91" t="s">
        <v>13140</v>
      </c>
      <c r="BB9262" s="91" t="s">
        <v>7567</v>
      </c>
      <c r="BC9262" s="91" t="s">
        <v>12070</v>
      </c>
      <c r="BD9262" s="423" t="s">
        <v>1301</v>
      </c>
    </row>
    <row r="9263" spans="53:56" ht="15" x14ac:dyDescent="0.25">
      <c r="BA9263" s="90" t="s">
        <v>13141</v>
      </c>
      <c r="BB9263" s="90" t="s">
        <v>7567</v>
      </c>
      <c r="BC9263" s="90" t="s">
        <v>12087</v>
      </c>
      <c r="BD9263" s="423" t="s">
        <v>1301</v>
      </c>
    </row>
    <row r="9264" spans="53:56" ht="15" x14ac:dyDescent="0.25">
      <c r="BA9264" s="91" t="s">
        <v>13142</v>
      </c>
      <c r="BB9264" s="91" t="s">
        <v>7567</v>
      </c>
      <c r="BC9264" s="91" t="s">
        <v>12070</v>
      </c>
      <c r="BD9264" s="423" t="s">
        <v>1301</v>
      </c>
    </row>
    <row r="9265" spans="53:56" ht="15" x14ac:dyDescent="0.25">
      <c r="BA9265" s="90" t="s">
        <v>13143</v>
      </c>
      <c r="BB9265" s="90" t="s">
        <v>7567</v>
      </c>
      <c r="BC9265" s="90" t="s">
        <v>12070</v>
      </c>
      <c r="BD9265" s="423" t="s">
        <v>1301</v>
      </c>
    </row>
    <row r="9266" spans="53:56" ht="15" x14ac:dyDescent="0.25">
      <c r="BA9266" s="91" t="s">
        <v>13144</v>
      </c>
      <c r="BB9266" s="91" t="s">
        <v>7567</v>
      </c>
      <c r="BC9266" s="91" t="s">
        <v>12081</v>
      </c>
      <c r="BD9266" s="423" t="s">
        <v>1301</v>
      </c>
    </row>
    <row r="9267" spans="53:56" ht="15" x14ac:dyDescent="0.25">
      <c r="BA9267" s="90" t="s">
        <v>13145</v>
      </c>
      <c r="BB9267" s="90" t="s">
        <v>7567</v>
      </c>
      <c r="BC9267" s="90" t="s">
        <v>12081</v>
      </c>
      <c r="BD9267" s="423" t="s">
        <v>1301</v>
      </c>
    </row>
    <row r="9268" spans="53:56" ht="15" x14ac:dyDescent="0.25">
      <c r="BA9268" s="91" t="s">
        <v>13146</v>
      </c>
      <c r="BB9268" s="91" t="s">
        <v>7567</v>
      </c>
      <c r="BC9268" s="91" t="s">
        <v>12087</v>
      </c>
      <c r="BD9268" s="423" t="s">
        <v>1301</v>
      </c>
    </row>
    <row r="9269" spans="53:56" ht="15" x14ac:dyDescent="0.25">
      <c r="BA9269" s="90" t="s">
        <v>13147</v>
      </c>
      <c r="BB9269" s="90" t="s">
        <v>7567</v>
      </c>
      <c r="BC9269" s="90" t="s">
        <v>12070</v>
      </c>
      <c r="BD9269" s="423" t="s">
        <v>1301</v>
      </c>
    </row>
    <row r="9270" spans="53:56" ht="15" x14ac:dyDescent="0.25">
      <c r="BA9270" s="91" t="s">
        <v>13148</v>
      </c>
      <c r="BB9270" s="91" t="s">
        <v>7567</v>
      </c>
      <c r="BC9270" s="91" t="s">
        <v>12093</v>
      </c>
      <c r="BD9270" s="423" t="s">
        <v>1301</v>
      </c>
    </row>
    <row r="9271" spans="53:56" ht="15" x14ac:dyDescent="0.25">
      <c r="BA9271" s="90" t="s">
        <v>13149</v>
      </c>
      <c r="BB9271" s="90" t="s">
        <v>7567</v>
      </c>
      <c r="BC9271" s="90" t="s">
        <v>12093</v>
      </c>
      <c r="BD9271" s="423" t="s">
        <v>1301</v>
      </c>
    </row>
    <row r="9272" spans="53:56" ht="15" x14ac:dyDescent="0.25">
      <c r="BA9272" s="91" t="s">
        <v>13150</v>
      </c>
      <c r="BB9272" s="91" t="s">
        <v>7567</v>
      </c>
      <c r="BC9272" s="91" t="s">
        <v>12093</v>
      </c>
      <c r="BD9272" s="423" t="s">
        <v>1301</v>
      </c>
    </row>
    <row r="9273" spans="53:56" ht="15" x14ac:dyDescent="0.25">
      <c r="BA9273" s="90" t="s">
        <v>13151</v>
      </c>
      <c r="BB9273" s="90" t="s">
        <v>7567</v>
      </c>
      <c r="BC9273" s="90" t="s">
        <v>12093</v>
      </c>
      <c r="BD9273" s="423" t="s">
        <v>1301</v>
      </c>
    </row>
    <row r="9274" spans="53:56" ht="15" x14ac:dyDescent="0.25">
      <c r="BA9274" s="91" t="s">
        <v>13152</v>
      </c>
      <c r="BB9274" s="91" t="s">
        <v>7567</v>
      </c>
      <c r="BC9274" s="91" t="s">
        <v>12093</v>
      </c>
      <c r="BD9274" s="423" t="s">
        <v>1301</v>
      </c>
    </row>
    <row r="9275" spans="53:56" ht="15" x14ac:dyDescent="0.25">
      <c r="BA9275" s="90" t="s">
        <v>13153</v>
      </c>
      <c r="BB9275" s="90" t="s">
        <v>7567</v>
      </c>
      <c r="BC9275" s="90" t="s">
        <v>12093</v>
      </c>
      <c r="BD9275" s="423" t="s">
        <v>1301</v>
      </c>
    </row>
    <row r="9276" spans="53:56" ht="15" x14ac:dyDescent="0.25">
      <c r="BA9276" s="91" t="s">
        <v>13154</v>
      </c>
      <c r="BB9276" s="91" t="s">
        <v>7567</v>
      </c>
      <c r="BC9276" s="91" t="s">
        <v>12093</v>
      </c>
      <c r="BD9276" s="423" t="s">
        <v>1301</v>
      </c>
    </row>
    <row r="9277" spans="53:56" ht="15" x14ac:dyDescent="0.25">
      <c r="BA9277" s="90" t="s">
        <v>13155</v>
      </c>
      <c r="BB9277" s="90" t="s">
        <v>7567</v>
      </c>
      <c r="BC9277" s="90" t="s">
        <v>12093</v>
      </c>
      <c r="BD9277" s="423" t="s">
        <v>1301</v>
      </c>
    </row>
    <row r="9278" spans="53:56" ht="15" x14ac:dyDescent="0.25">
      <c r="BA9278" s="91" t="s">
        <v>13156</v>
      </c>
      <c r="BB9278" s="91" t="s">
        <v>7567</v>
      </c>
      <c r="BC9278" s="91" t="s">
        <v>12093</v>
      </c>
      <c r="BD9278" s="423" t="s">
        <v>1301</v>
      </c>
    </row>
    <row r="9279" spans="53:56" ht="15" x14ac:dyDescent="0.25">
      <c r="BA9279" s="90" t="s">
        <v>13157</v>
      </c>
      <c r="BB9279" s="90" t="s">
        <v>7567</v>
      </c>
      <c r="BC9279" s="90" t="s">
        <v>12070</v>
      </c>
      <c r="BD9279" s="423" t="s">
        <v>1301</v>
      </c>
    </row>
    <row r="9280" spans="53:56" ht="15" x14ac:dyDescent="0.25">
      <c r="BA9280" s="91" t="s">
        <v>13158</v>
      </c>
      <c r="BB9280" s="91" t="s">
        <v>7567</v>
      </c>
      <c r="BC9280" s="91" t="s">
        <v>12087</v>
      </c>
      <c r="BD9280" s="423" t="s">
        <v>1301</v>
      </c>
    </row>
    <row r="9281" spans="53:56" ht="15" x14ac:dyDescent="0.25">
      <c r="BA9281" s="91" t="s">
        <v>13159</v>
      </c>
      <c r="BB9281" s="91" t="s">
        <v>7567</v>
      </c>
      <c r="BC9281" s="91" t="s">
        <v>12081</v>
      </c>
      <c r="BD9281" s="423" t="s">
        <v>1301</v>
      </c>
    </row>
    <row r="9282" spans="53:56" ht="15" x14ac:dyDescent="0.25">
      <c r="BA9282" s="90" t="s">
        <v>13160</v>
      </c>
      <c r="BB9282" s="90" t="s">
        <v>7567</v>
      </c>
      <c r="BC9282" s="90" t="s">
        <v>12087</v>
      </c>
      <c r="BD9282" s="423" t="s">
        <v>1301</v>
      </c>
    </row>
    <row r="9283" spans="53:56" ht="15" x14ac:dyDescent="0.25">
      <c r="BA9283" s="91" t="s">
        <v>13161</v>
      </c>
      <c r="BB9283" s="91" t="s">
        <v>7567</v>
      </c>
      <c r="BC9283" s="91" t="s">
        <v>12093</v>
      </c>
      <c r="BD9283" s="423" t="s">
        <v>1301</v>
      </c>
    </row>
    <row r="9284" spans="53:56" ht="15" x14ac:dyDescent="0.25">
      <c r="BA9284" s="90" t="s">
        <v>13162</v>
      </c>
      <c r="BB9284" s="90" t="s">
        <v>7567</v>
      </c>
      <c r="BC9284" s="90" t="s">
        <v>12093</v>
      </c>
      <c r="BD9284" s="423" t="s">
        <v>1301</v>
      </c>
    </row>
    <row r="9285" spans="53:56" ht="15" x14ac:dyDescent="0.25">
      <c r="BA9285" s="91" t="s">
        <v>13163</v>
      </c>
      <c r="BB9285" s="91" t="s">
        <v>7567</v>
      </c>
      <c r="BC9285" s="91" t="s">
        <v>12093</v>
      </c>
      <c r="BD9285" s="423" t="s">
        <v>1301</v>
      </c>
    </row>
    <row r="9286" spans="53:56" ht="15" x14ac:dyDescent="0.25">
      <c r="BA9286" s="90" t="s">
        <v>13164</v>
      </c>
      <c r="BB9286" s="90" t="s">
        <v>7567</v>
      </c>
      <c r="BC9286" s="90" t="s">
        <v>12093</v>
      </c>
      <c r="BD9286" s="423" t="s">
        <v>1301</v>
      </c>
    </row>
    <row r="9287" spans="53:56" ht="15" x14ac:dyDescent="0.25">
      <c r="BA9287" s="91" t="s">
        <v>13165</v>
      </c>
      <c r="BB9287" s="91" t="s">
        <v>7567</v>
      </c>
      <c r="BC9287" s="91" t="s">
        <v>12093</v>
      </c>
      <c r="BD9287" s="423" t="s">
        <v>1301</v>
      </c>
    </row>
    <row r="9288" spans="53:56" ht="15" x14ac:dyDescent="0.25">
      <c r="BA9288" s="90" t="s">
        <v>13166</v>
      </c>
      <c r="BB9288" s="90" t="s">
        <v>7567</v>
      </c>
      <c r="BC9288" s="90" t="s">
        <v>12093</v>
      </c>
      <c r="BD9288" s="423" t="s">
        <v>1301</v>
      </c>
    </row>
    <row r="9289" spans="53:56" ht="15" x14ac:dyDescent="0.25">
      <c r="BA9289" s="91" t="s">
        <v>13167</v>
      </c>
      <c r="BB9289" s="91" t="s">
        <v>7567</v>
      </c>
      <c r="BC9289" s="91" t="s">
        <v>12087</v>
      </c>
      <c r="BD9289" s="423" t="s">
        <v>1301</v>
      </c>
    </row>
    <row r="9290" spans="53:56" ht="15" x14ac:dyDescent="0.25">
      <c r="BA9290" s="90" t="s">
        <v>13168</v>
      </c>
      <c r="BB9290" s="90" t="s">
        <v>7567</v>
      </c>
      <c r="BC9290" s="90" t="s">
        <v>12070</v>
      </c>
      <c r="BD9290" s="423" t="s">
        <v>1301</v>
      </c>
    </row>
    <row r="9291" spans="53:56" ht="15" x14ac:dyDescent="0.25">
      <c r="BA9291" s="91" t="s">
        <v>13169</v>
      </c>
      <c r="BB9291" s="91" t="s">
        <v>7567</v>
      </c>
      <c r="BC9291" s="91" t="s">
        <v>12081</v>
      </c>
      <c r="BD9291" s="423" t="s">
        <v>1301</v>
      </c>
    </row>
    <row r="9292" spans="53:56" ht="15" x14ac:dyDescent="0.25">
      <c r="BA9292" s="90" t="s">
        <v>13170</v>
      </c>
      <c r="BB9292" s="90" t="s">
        <v>7567</v>
      </c>
      <c r="BC9292" s="90" t="s">
        <v>12081</v>
      </c>
      <c r="BD9292" s="423" t="s">
        <v>1301</v>
      </c>
    </row>
    <row r="9293" spans="53:56" ht="15" x14ac:dyDescent="0.25">
      <c r="BA9293" s="91" t="s">
        <v>13171</v>
      </c>
      <c r="BB9293" s="91" t="s">
        <v>7567</v>
      </c>
      <c r="BC9293" s="91" t="s">
        <v>12081</v>
      </c>
      <c r="BD9293" s="423" t="s">
        <v>1301</v>
      </c>
    </row>
    <row r="9294" spans="53:56" ht="15" x14ac:dyDescent="0.25">
      <c r="BA9294" s="91" t="s">
        <v>13172</v>
      </c>
      <c r="BB9294" s="91" t="s">
        <v>7567</v>
      </c>
      <c r="BC9294" s="91" t="s">
        <v>12081</v>
      </c>
      <c r="BD9294" s="423" t="s">
        <v>1301</v>
      </c>
    </row>
    <row r="9295" spans="53:56" ht="15" x14ac:dyDescent="0.25">
      <c r="BA9295" s="91" t="s">
        <v>13173</v>
      </c>
      <c r="BB9295" s="91" t="s">
        <v>7567</v>
      </c>
      <c r="BC9295" s="91" t="s">
        <v>12081</v>
      </c>
      <c r="BD9295" s="423" t="s">
        <v>1301</v>
      </c>
    </row>
    <row r="9296" spans="53:56" ht="15" x14ac:dyDescent="0.25">
      <c r="BA9296" s="90" t="s">
        <v>13174</v>
      </c>
      <c r="BB9296" s="90" t="s">
        <v>7567</v>
      </c>
      <c r="BC9296" s="90" t="s">
        <v>12093</v>
      </c>
      <c r="BD9296" s="423" t="s">
        <v>1301</v>
      </c>
    </row>
    <row r="9297" spans="53:56" ht="15" x14ac:dyDescent="0.25">
      <c r="BA9297" s="91" t="s">
        <v>13175</v>
      </c>
      <c r="BB9297" s="91" t="s">
        <v>7567</v>
      </c>
      <c r="BC9297" s="91" t="s">
        <v>13176</v>
      </c>
      <c r="BD9297" s="423" t="s">
        <v>1301</v>
      </c>
    </row>
    <row r="9298" spans="53:56" ht="15" x14ac:dyDescent="0.25">
      <c r="BA9298" s="90" t="s">
        <v>13177</v>
      </c>
      <c r="BB9298" s="90" t="s">
        <v>7567</v>
      </c>
      <c r="BC9298" s="90" t="s">
        <v>13176</v>
      </c>
      <c r="BD9298" s="423" t="s">
        <v>1301</v>
      </c>
    </row>
    <row r="9299" spans="53:56" ht="15" x14ac:dyDescent="0.25">
      <c r="BA9299" s="91" t="s">
        <v>13178</v>
      </c>
      <c r="BB9299" s="91" t="s">
        <v>7567</v>
      </c>
      <c r="BC9299" s="91" t="s">
        <v>13176</v>
      </c>
      <c r="BD9299" s="423" t="s">
        <v>1301</v>
      </c>
    </row>
    <row r="9300" spans="53:56" ht="15" x14ac:dyDescent="0.25">
      <c r="BA9300" s="90" t="s">
        <v>13179</v>
      </c>
      <c r="BB9300" s="90" t="s">
        <v>7567</v>
      </c>
      <c r="BC9300" s="90" t="s">
        <v>13176</v>
      </c>
      <c r="BD9300" s="423" t="s">
        <v>1301</v>
      </c>
    </row>
    <row r="9301" spans="53:56" ht="15" x14ac:dyDescent="0.25">
      <c r="BA9301" s="90" t="s">
        <v>13180</v>
      </c>
      <c r="BB9301" s="90" t="s">
        <v>7567</v>
      </c>
      <c r="BC9301" s="90" t="s">
        <v>13176</v>
      </c>
      <c r="BD9301" s="423" t="s">
        <v>1301</v>
      </c>
    </row>
    <row r="9302" spans="53:56" ht="15" x14ac:dyDescent="0.25">
      <c r="BA9302" s="91" t="s">
        <v>13181</v>
      </c>
      <c r="BB9302" s="91" t="s">
        <v>7567</v>
      </c>
      <c r="BC9302" s="91" t="s">
        <v>13176</v>
      </c>
      <c r="BD9302" s="423" t="s">
        <v>1301</v>
      </c>
    </row>
    <row r="9303" spans="53:56" ht="15" x14ac:dyDescent="0.25">
      <c r="BA9303" s="90" t="s">
        <v>13182</v>
      </c>
      <c r="BB9303" s="90" t="s">
        <v>7567</v>
      </c>
      <c r="BC9303" s="90" t="s">
        <v>13176</v>
      </c>
      <c r="BD9303" s="423" t="s">
        <v>1301</v>
      </c>
    </row>
    <row r="9304" spans="53:56" ht="15" x14ac:dyDescent="0.25">
      <c r="BA9304" s="91" t="s">
        <v>13183</v>
      </c>
      <c r="BB9304" s="91" t="s">
        <v>7567</v>
      </c>
      <c r="BC9304" s="91" t="s">
        <v>13176</v>
      </c>
      <c r="BD9304" s="423" t="s">
        <v>1301</v>
      </c>
    </row>
    <row r="9305" spans="53:56" ht="15" x14ac:dyDescent="0.25">
      <c r="BA9305" s="91" t="s">
        <v>13184</v>
      </c>
      <c r="BB9305" s="91" t="s">
        <v>7567</v>
      </c>
      <c r="BC9305" s="91" t="s">
        <v>13176</v>
      </c>
      <c r="BD9305" s="423" t="s">
        <v>1301</v>
      </c>
    </row>
    <row r="9306" spans="53:56" ht="15" x14ac:dyDescent="0.25">
      <c r="BA9306" s="90" t="s">
        <v>13185</v>
      </c>
      <c r="BB9306" s="90" t="s">
        <v>7567</v>
      </c>
      <c r="BC9306" s="90" t="s">
        <v>13176</v>
      </c>
      <c r="BD9306" s="423" t="s">
        <v>1301</v>
      </c>
    </row>
    <row r="9307" spans="53:56" ht="15" x14ac:dyDescent="0.25">
      <c r="BA9307" s="91" t="s">
        <v>13186</v>
      </c>
      <c r="BB9307" s="91" t="s">
        <v>7567</v>
      </c>
      <c r="BC9307" s="91" t="s">
        <v>13176</v>
      </c>
      <c r="BD9307" s="423" t="s">
        <v>1301</v>
      </c>
    </row>
    <row r="9308" spans="53:56" ht="15" x14ac:dyDescent="0.25">
      <c r="BA9308" s="90" t="s">
        <v>13187</v>
      </c>
      <c r="BB9308" s="90" t="s">
        <v>7567</v>
      </c>
      <c r="BC9308" s="90" t="s">
        <v>13176</v>
      </c>
      <c r="BD9308" s="423" t="s">
        <v>1301</v>
      </c>
    </row>
    <row r="9309" spans="53:56" ht="15" x14ac:dyDescent="0.25">
      <c r="BA9309" s="90" t="s">
        <v>13188</v>
      </c>
      <c r="BB9309" s="90" t="s">
        <v>7567</v>
      </c>
      <c r="BC9309" s="90" t="s">
        <v>13176</v>
      </c>
      <c r="BD9309" s="423" t="s">
        <v>1301</v>
      </c>
    </row>
    <row r="9310" spans="53:56" ht="15" x14ac:dyDescent="0.25">
      <c r="BA9310" s="91" t="s">
        <v>13189</v>
      </c>
      <c r="BB9310" s="91" t="s">
        <v>7567</v>
      </c>
      <c r="BC9310" s="91" t="s">
        <v>13176</v>
      </c>
      <c r="BD9310" s="423" t="s">
        <v>1301</v>
      </c>
    </row>
    <row r="9311" spans="53:56" ht="15" x14ac:dyDescent="0.25">
      <c r="BA9311" s="90" t="s">
        <v>13190</v>
      </c>
      <c r="BB9311" s="90" t="s">
        <v>7567</v>
      </c>
      <c r="BC9311" s="90" t="s">
        <v>13176</v>
      </c>
      <c r="BD9311" s="423" t="s">
        <v>1301</v>
      </c>
    </row>
    <row r="9312" spans="53:56" ht="15" x14ac:dyDescent="0.25">
      <c r="BA9312" s="91" t="s">
        <v>13191</v>
      </c>
      <c r="BB9312" s="91" t="s">
        <v>7567</v>
      </c>
      <c r="BC9312" s="91" t="s">
        <v>13176</v>
      </c>
      <c r="BD9312" s="423" t="s">
        <v>1301</v>
      </c>
    </row>
    <row r="9313" spans="53:56" ht="15" x14ac:dyDescent="0.25">
      <c r="BA9313" s="91" t="s">
        <v>13192</v>
      </c>
      <c r="BB9313" s="91" t="s">
        <v>7567</v>
      </c>
      <c r="BC9313" s="91" t="s">
        <v>13176</v>
      </c>
      <c r="BD9313" s="423" t="s">
        <v>1301</v>
      </c>
    </row>
    <row r="9314" spans="53:56" ht="15" x14ac:dyDescent="0.25">
      <c r="BA9314" s="90" t="s">
        <v>13193</v>
      </c>
      <c r="BB9314" s="90" t="s">
        <v>7567</v>
      </c>
      <c r="BC9314" s="90" t="s">
        <v>13176</v>
      </c>
      <c r="BD9314" s="423" t="s">
        <v>1301</v>
      </c>
    </row>
    <row r="9315" spans="53:56" ht="15" x14ac:dyDescent="0.25">
      <c r="BA9315" s="91" t="s">
        <v>13194</v>
      </c>
      <c r="BB9315" s="91" t="s">
        <v>7567</v>
      </c>
      <c r="BC9315" s="91" t="s">
        <v>13176</v>
      </c>
      <c r="BD9315" s="423" t="s">
        <v>1301</v>
      </c>
    </row>
    <row r="9316" spans="53:56" ht="15" x14ac:dyDescent="0.25">
      <c r="BA9316" s="90" t="s">
        <v>13195</v>
      </c>
      <c r="BB9316" s="90" t="s">
        <v>7567</v>
      </c>
      <c r="BC9316" s="90" t="s">
        <v>13176</v>
      </c>
      <c r="BD9316" s="423" t="s">
        <v>1301</v>
      </c>
    </row>
    <row r="9317" spans="53:56" ht="15" x14ac:dyDescent="0.25">
      <c r="BA9317" s="91" t="s">
        <v>13196</v>
      </c>
      <c r="BB9317" s="91" t="s">
        <v>7567</v>
      </c>
      <c r="BC9317" s="91" t="s">
        <v>13176</v>
      </c>
      <c r="BD9317" s="423" t="s">
        <v>1301</v>
      </c>
    </row>
    <row r="9318" spans="53:56" ht="15" x14ac:dyDescent="0.25">
      <c r="BA9318" s="91" t="s">
        <v>13197</v>
      </c>
      <c r="BB9318" s="91" t="s">
        <v>7567</v>
      </c>
      <c r="BC9318" s="91" t="s">
        <v>13176</v>
      </c>
      <c r="BD9318" s="423" t="s">
        <v>1301</v>
      </c>
    </row>
    <row r="9319" spans="53:56" ht="15" x14ac:dyDescent="0.25">
      <c r="BA9319" s="90" t="s">
        <v>13198</v>
      </c>
      <c r="BB9319" s="90" t="s">
        <v>7567</v>
      </c>
      <c r="BC9319" s="90" t="s">
        <v>13176</v>
      </c>
      <c r="BD9319" s="423" t="s">
        <v>1301</v>
      </c>
    </row>
    <row r="9320" spans="53:56" ht="15" x14ac:dyDescent="0.25">
      <c r="BA9320" s="91" t="s">
        <v>13199</v>
      </c>
      <c r="BB9320" s="91" t="s">
        <v>7567</v>
      </c>
      <c r="BC9320" s="91" t="s">
        <v>13176</v>
      </c>
      <c r="BD9320" s="423" t="s">
        <v>1301</v>
      </c>
    </row>
    <row r="9321" spans="53:56" ht="15" x14ac:dyDescent="0.25">
      <c r="BA9321" s="90" t="s">
        <v>13200</v>
      </c>
      <c r="BB9321" s="90" t="s">
        <v>7567</v>
      </c>
      <c r="BC9321" s="90" t="s">
        <v>13176</v>
      </c>
      <c r="BD9321" s="423" t="s">
        <v>1301</v>
      </c>
    </row>
    <row r="9322" spans="53:56" ht="15" x14ac:dyDescent="0.25">
      <c r="BA9322" s="90" t="s">
        <v>13201</v>
      </c>
      <c r="BB9322" s="90" t="s">
        <v>7567</v>
      </c>
      <c r="BC9322" s="90" t="s">
        <v>13176</v>
      </c>
      <c r="BD9322" s="423" t="s">
        <v>1301</v>
      </c>
    </row>
    <row r="9323" spans="53:56" ht="15" x14ac:dyDescent="0.25">
      <c r="BA9323" s="91" t="s">
        <v>13202</v>
      </c>
      <c r="BB9323" s="91" t="s">
        <v>7567</v>
      </c>
      <c r="BC9323" s="91" t="s">
        <v>13176</v>
      </c>
      <c r="BD9323" s="423" t="s">
        <v>1301</v>
      </c>
    </row>
    <row r="9324" spans="53:56" ht="15" x14ac:dyDescent="0.25">
      <c r="BA9324" s="90" t="s">
        <v>13203</v>
      </c>
      <c r="BB9324" s="90" t="s">
        <v>7567</v>
      </c>
      <c r="BC9324" s="90" t="s">
        <v>13176</v>
      </c>
      <c r="BD9324" s="423" t="s">
        <v>1301</v>
      </c>
    </row>
    <row r="9325" spans="53:56" ht="15" x14ac:dyDescent="0.25">
      <c r="BA9325" s="91" t="s">
        <v>13204</v>
      </c>
      <c r="BB9325" s="91" t="s">
        <v>7567</v>
      </c>
      <c r="BC9325" s="91" t="s">
        <v>13176</v>
      </c>
      <c r="BD9325" s="423" t="s">
        <v>1301</v>
      </c>
    </row>
    <row r="9326" spans="53:56" ht="15" x14ac:dyDescent="0.25">
      <c r="BA9326" s="91" t="s">
        <v>13205</v>
      </c>
      <c r="BB9326" s="91" t="s">
        <v>7567</v>
      </c>
      <c r="BC9326" s="91" t="s">
        <v>13176</v>
      </c>
      <c r="BD9326" s="423" t="s">
        <v>1301</v>
      </c>
    </row>
    <row r="9327" spans="53:56" ht="15" x14ac:dyDescent="0.25">
      <c r="BA9327" s="91" t="s">
        <v>13206</v>
      </c>
      <c r="BB9327" s="91" t="s">
        <v>7567</v>
      </c>
      <c r="BC9327" s="91" t="s">
        <v>13176</v>
      </c>
      <c r="BD9327" s="423" t="s">
        <v>1301</v>
      </c>
    </row>
    <row r="9328" spans="53:56" ht="15" x14ac:dyDescent="0.25">
      <c r="BA9328" s="90" t="s">
        <v>13207</v>
      </c>
      <c r="BB9328" s="90" t="s">
        <v>7567</v>
      </c>
      <c r="BC9328" s="90" t="s">
        <v>13176</v>
      </c>
      <c r="BD9328" s="423" t="s">
        <v>1301</v>
      </c>
    </row>
    <row r="9329" spans="53:56" ht="15" x14ac:dyDescent="0.25">
      <c r="BA9329" s="91" t="s">
        <v>13208</v>
      </c>
      <c r="BB9329" s="91" t="s">
        <v>7567</v>
      </c>
      <c r="BC9329" s="91" t="s">
        <v>13176</v>
      </c>
      <c r="BD9329" s="423" t="s">
        <v>1301</v>
      </c>
    </row>
    <row r="9330" spans="53:56" ht="15" x14ac:dyDescent="0.25">
      <c r="BA9330" s="90" t="s">
        <v>13209</v>
      </c>
      <c r="BB9330" s="90" t="s">
        <v>7567</v>
      </c>
      <c r="BC9330" s="90" t="s">
        <v>13176</v>
      </c>
      <c r="BD9330" s="423" t="s">
        <v>1301</v>
      </c>
    </row>
    <row r="9331" spans="53:56" ht="15" x14ac:dyDescent="0.25">
      <c r="BA9331" s="90" t="s">
        <v>13210</v>
      </c>
      <c r="BB9331" s="90" t="s">
        <v>7567</v>
      </c>
      <c r="BC9331" s="90" t="s">
        <v>13211</v>
      </c>
      <c r="BD9331" s="423" t="s">
        <v>1301</v>
      </c>
    </row>
    <row r="9332" spans="53:56" ht="15" x14ac:dyDescent="0.25">
      <c r="BA9332" s="90" t="s">
        <v>13212</v>
      </c>
      <c r="BB9332" s="90" t="s">
        <v>7567</v>
      </c>
      <c r="BC9332" s="90" t="s">
        <v>13211</v>
      </c>
      <c r="BD9332" s="423" t="s">
        <v>1301</v>
      </c>
    </row>
    <row r="9333" spans="53:56" ht="15" x14ac:dyDescent="0.25">
      <c r="BA9333" s="91" t="s">
        <v>13213</v>
      </c>
      <c r="BB9333" s="91" t="s">
        <v>7567</v>
      </c>
      <c r="BC9333" s="91" t="s">
        <v>13211</v>
      </c>
      <c r="BD9333" s="423" t="s">
        <v>1301</v>
      </c>
    </row>
    <row r="9334" spans="53:56" ht="15" x14ac:dyDescent="0.25">
      <c r="BA9334" s="90" t="s">
        <v>13214</v>
      </c>
      <c r="BB9334" s="90" t="s">
        <v>7567</v>
      </c>
      <c r="BC9334" s="90" t="s">
        <v>12093</v>
      </c>
      <c r="BD9334" s="423" t="s">
        <v>1301</v>
      </c>
    </row>
    <row r="9335" spans="53:56" ht="15" x14ac:dyDescent="0.25">
      <c r="BA9335" s="91" t="s">
        <v>13215</v>
      </c>
      <c r="BB9335" s="91" t="s">
        <v>7567</v>
      </c>
      <c r="BC9335" s="91" t="s">
        <v>13216</v>
      </c>
      <c r="BD9335" s="423" t="s">
        <v>1301</v>
      </c>
    </row>
    <row r="9336" spans="53:56" ht="15" x14ac:dyDescent="0.25">
      <c r="BA9336" s="91" t="s">
        <v>13215</v>
      </c>
      <c r="BB9336" s="91" t="s">
        <v>7567</v>
      </c>
      <c r="BC9336" s="91" t="s">
        <v>13211</v>
      </c>
      <c r="BD9336" s="423" t="s">
        <v>1301</v>
      </c>
    </row>
    <row r="9337" spans="53:56" ht="15" x14ac:dyDescent="0.25">
      <c r="BA9337" s="90" t="s">
        <v>13217</v>
      </c>
      <c r="BB9337" s="90" t="s">
        <v>7567</v>
      </c>
      <c r="BC9337" s="90" t="s">
        <v>13211</v>
      </c>
      <c r="BD9337" s="423" t="s">
        <v>1301</v>
      </c>
    </row>
    <row r="9338" spans="53:56" ht="15" x14ac:dyDescent="0.25">
      <c r="BA9338" s="91" t="s">
        <v>13218</v>
      </c>
      <c r="BB9338" s="91" t="s">
        <v>7567</v>
      </c>
      <c r="BC9338" s="91" t="s">
        <v>12093</v>
      </c>
      <c r="BD9338" s="423" t="s">
        <v>1301</v>
      </c>
    </row>
    <row r="9339" spans="53:56" ht="15" x14ac:dyDescent="0.25">
      <c r="BA9339" s="91" t="s">
        <v>13219</v>
      </c>
      <c r="BB9339" s="91" t="s">
        <v>7567</v>
      </c>
      <c r="BC9339" s="91" t="s">
        <v>12093</v>
      </c>
      <c r="BD9339" s="423" t="s">
        <v>1301</v>
      </c>
    </row>
    <row r="9340" spans="53:56" ht="15" x14ac:dyDescent="0.25">
      <c r="BA9340" s="90" t="s">
        <v>13220</v>
      </c>
      <c r="BB9340" s="90" t="s">
        <v>7567</v>
      </c>
      <c r="BC9340" s="90" t="s">
        <v>12093</v>
      </c>
      <c r="BD9340" s="423" t="s">
        <v>1301</v>
      </c>
    </row>
    <row r="9341" spans="53:56" ht="15" x14ac:dyDescent="0.25">
      <c r="BA9341" s="91" t="s">
        <v>13221</v>
      </c>
      <c r="BB9341" s="91" t="s">
        <v>7567</v>
      </c>
      <c r="BC9341" s="91" t="s">
        <v>12093</v>
      </c>
      <c r="BD9341" s="423" t="s">
        <v>1301</v>
      </c>
    </row>
    <row r="9342" spans="53:56" ht="15" x14ac:dyDescent="0.25">
      <c r="BA9342" s="91" t="s">
        <v>13222</v>
      </c>
      <c r="BB9342" s="91" t="s">
        <v>7567</v>
      </c>
      <c r="BC9342" s="91" t="s">
        <v>13211</v>
      </c>
      <c r="BD9342" s="423" t="s">
        <v>1301</v>
      </c>
    </row>
    <row r="9343" spans="53:56" ht="15" x14ac:dyDescent="0.25">
      <c r="BA9343" s="90" t="s">
        <v>13222</v>
      </c>
      <c r="BB9343" s="90" t="s">
        <v>7567</v>
      </c>
      <c r="BC9343" s="90" t="s">
        <v>12093</v>
      </c>
      <c r="BD9343" s="423" t="s">
        <v>1301</v>
      </c>
    </row>
    <row r="9344" spans="53:56" ht="15" x14ac:dyDescent="0.25">
      <c r="BA9344" s="90" t="s">
        <v>13223</v>
      </c>
      <c r="BB9344" s="90" t="s">
        <v>7567</v>
      </c>
      <c r="BC9344" s="90" t="s">
        <v>13211</v>
      </c>
      <c r="BD9344" s="423" t="s">
        <v>1301</v>
      </c>
    </row>
    <row r="9345" spans="53:56" ht="15" x14ac:dyDescent="0.25">
      <c r="BA9345" s="90" t="s">
        <v>13224</v>
      </c>
      <c r="BB9345" s="90" t="s">
        <v>7567</v>
      </c>
      <c r="BC9345" s="90" t="s">
        <v>13211</v>
      </c>
      <c r="BD9345" s="423" t="s">
        <v>1301</v>
      </c>
    </row>
    <row r="9346" spans="53:56" ht="15" x14ac:dyDescent="0.25">
      <c r="BA9346" s="91" t="s">
        <v>13224</v>
      </c>
      <c r="BB9346" s="91" t="s">
        <v>7567</v>
      </c>
      <c r="BC9346" s="91" t="s">
        <v>12093</v>
      </c>
      <c r="BD9346" s="423" t="s">
        <v>1301</v>
      </c>
    </row>
    <row r="9347" spans="53:56" ht="15" x14ac:dyDescent="0.25">
      <c r="BA9347" s="91" t="s">
        <v>13225</v>
      </c>
      <c r="BB9347" s="91" t="s">
        <v>7567</v>
      </c>
      <c r="BC9347" s="91" t="s">
        <v>13211</v>
      </c>
      <c r="BD9347" s="423" t="s">
        <v>1301</v>
      </c>
    </row>
    <row r="9348" spans="53:56" ht="15" x14ac:dyDescent="0.25">
      <c r="BA9348" s="90" t="s">
        <v>13226</v>
      </c>
      <c r="BB9348" s="90" t="s">
        <v>7567</v>
      </c>
      <c r="BC9348" s="90" t="s">
        <v>13216</v>
      </c>
      <c r="BD9348" s="423" t="s">
        <v>1301</v>
      </c>
    </row>
    <row r="9349" spans="53:56" ht="15" x14ac:dyDescent="0.25">
      <c r="BA9349" s="90" t="s">
        <v>13226</v>
      </c>
      <c r="BB9349" s="90" t="s">
        <v>7567</v>
      </c>
      <c r="BC9349" s="90" t="s">
        <v>13211</v>
      </c>
      <c r="BD9349" s="423" t="s">
        <v>1301</v>
      </c>
    </row>
    <row r="9350" spans="53:56" ht="15" x14ac:dyDescent="0.25">
      <c r="BA9350" s="91" t="s">
        <v>13227</v>
      </c>
      <c r="BB9350" s="91" t="s">
        <v>7567</v>
      </c>
      <c r="BC9350" s="91" t="s">
        <v>12093</v>
      </c>
      <c r="BD9350" s="423" t="s">
        <v>1301</v>
      </c>
    </row>
    <row r="9351" spans="53:56" ht="15" x14ac:dyDescent="0.25">
      <c r="BA9351" s="91" t="s">
        <v>13228</v>
      </c>
      <c r="BB9351" s="91" t="s">
        <v>7567</v>
      </c>
      <c r="BC9351" s="91" t="s">
        <v>13211</v>
      </c>
      <c r="BD9351" s="423" t="s">
        <v>1301</v>
      </c>
    </row>
    <row r="9352" spans="53:56" ht="15" x14ac:dyDescent="0.25">
      <c r="BA9352" s="91" t="s">
        <v>13229</v>
      </c>
      <c r="BB9352" s="91" t="s">
        <v>7567</v>
      </c>
      <c r="BC9352" s="91" t="s">
        <v>13211</v>
      </c>
      <c r="BD9352" s="423" t="s">
        <v>1301</v>
      </c>
    </row>
    <row r="9353" spans="53:56" ht="15" x14ac:dyDescent="0.25">
      <c r="BA9353" s="90" t="s">
        <v>13229</v>
      </c>
      <c r="BB9353" s="90" t="s">
        <v>7567</v>
      </c>
      <c r="BC9353" s="90" t="s">
        <v>12093</v>
      </c>
      <c r="BD9353" s="423" t="s">
        <v>1301</v>
      </c>
    </row>
    <row r="9354" spans="53:56" ht="15" x14ac:dyDescent="0.25">
      <c r="BA9354" s="90" t="s">
        <v>13230</v>
      </c>
      <c r="BB9354" s="90" t="s">
        <v>7567</v>
      </c>
      <c r="BC9354" s="90" t="s">
        <v>13211</v>
      </c>
      <c r="BD9354" s="423" t="s">
        <v>1301</v>
      </c>
    </row>
    <row r="9355" spans="53:56" ht="15" x14ac:dyDescent="0.25">
      <c r="BA9355" s="90" t="s">
        <v>13231</v>
      </c>
      <c r="BB9355" s="90" t="s">
        <v>7567</v>
      </c>
      <c r="BC9355" s="90" t="s">
        <v>13211</v>
      </c>
      <c r="BD9355" s="423" t="s">
        <v>1301</v>
      </c>
    </row>
    <row r="9356" spans="53:56" ht="15" x14ac:dyDescent="0.25">
      <c r="BA9356" s="91" t="s">
        <v>13232</v>
      </c>
      <c r="BB9356" s="91" t="s">
        <v>7567</v>
      </c>
      <c r="BC9356" s="91" t="s">
        <v>13211</v>
      </c>
      <c r="BD9356" s="423" t="s">
        <v>1301</v>
      </c>
    </row>
    <row r="9357" spans="53:56" ht="15" x14ac:dyDescent="0.25">
      <c r="BA9357" s="90" t="s">
        <v>13233</v>
      </c>
      <c r="BB9357" s="90" t="s">
        <v>7567</v>
      </c>
      <c r="BC9357" s="90" t="s">
        <v>13211</v>
      </c>
      <c r="BD9357" s="423" t="s">
        <v>1301</v>
      </c>
    </row>
    <row r="9358" spans="53:56" ht="15" x14ac:dyDescent="0.25">
      <c r="BA9358" s="91" t="s">
        <v>13234</v>
      </c>
      <c r="BB9358" s="91" t="s">
        <v>7567</v>
      </c>
      <c r="BC9358" s="91" t="s">
        <v>13211</v>
      </c>
      <c r="BD9358" s="423" t="s">
        <v>1301</v>
      </c>
    </row>
    <row r="9359" spans="53:56" ht="15" x14ac:dyDescent="0.25">
      <c r="BA9359" s="90" t="s">
        <v>13235</v>
      </c>
      <c r="BB9359" s="90" t="s">
        <v>7567</v>
      </c>
      <c r="BC9359" s="90" t="s">
        <v>13236</v>
      </c>
      <c r="BD9359" s="423" t="s">
        <v>1301</v>
      </c>
    </row>
    <row r="9360" spans="53:56" ht="15" x14ac:dyDescent="0.25">
      <c r="BA9360" s="91" t="s">
        <v>13235</v>
      </c>
      <c r="BB9360" s="91" t="s">
        <v>7567</v>
      </c>
      <c r="BC9360" s="423" t="s">
        <v>7692</v>
      </c>
      <c r="BD9360" s="423" t="s">
        <v>1301</v>
      </c>
    </row>
    <row r="9361" spans="53:56" ht="15" x14ac:dyDescent="0.25">
      <c r="BA9361" s="91" t="s">
        <v>13235</v>
      </c>
      <c r="BB9361" s="91" t="s">
        <v>7567</v>
      </c>
      <c r="BC9361" s="91" t="s">
        <v>13237</v>
      </c>
      <c r="BD9361" s="423" t="s">
        <v>1301</v>
      </c>
    </row>
    <row r="9362" spans="53:56" ht="15" x14ac:dyDescent="0.25">
      <c r="BA9362" s="90" t="s">
        <v>13238</v>
      </c>
      <c r="BB9362" s="90" t="s">
        <v>7567</v>
      </c>
      <c r="BC9362" s="423" t="s">
        <v>7692</v>
      </c>
      <c r="BD9362" s="423" t="s">
        <v>1301</v>
      </c>
    </row>
    <row r="9363" spans="53:56" ht="15" x14ac:dyDescent="0.25">
      <c r="BA9363" s="91" t="s">
        <v>13239</v>
      </c>
      <c r="BB9363" s="91" t="s">
        <v>7567</v>
      </c>
      <c r="BC9363" s="91" t="s">
        <v>13240</v>
      </c>
      <c r="BD9363" s="423" t="s">
        <v>1301</v>
      </c>
    </row>
    <row r="9364" spans="53:56" ht="15" x14ac:dyDescent="0.25">
      <c r="BA9364" s="90" t="s">
        <v>13241</v>
      </c>
      <c r="BB9364" s="90" t="s">
        <v>7567</v>
      </c>
      <c r="BC9364" s="423" t="s">
        <v>7692</v>
      </c>
      <c r="BD9364" s="423" t="s">
        <v>1301</v>
      </c>
    </row>
    <row r="9365" spans="53:56" ht="15" x14ac:dyDescent="0.25">
      <c r="BA9365" s="90" t="s">
        <v>13241</v>
      </c>
      <c r="BB9365" s="90" t="s">
        <v>7567</v>
      </c>
      <c r="BC9365" s="423" t="s">
        <v>7692</v>
      </c>
      <c r="BD9365" s="423" t="s">
        <v>1301</v>
      </c>
    </row>
    <row r="9366" spans="53:56" ht="15" x14ac:dyDescent="0.25">
      <c r="BA9366" s="91" t="s">
        <v>13242</v>
      </c>
      <c r="BB9366" s="91" t="s">
        <v>7567</v>
      </c>
      <c r="BC9366" s="91" t="s">
        <v>13240</v>
      </c>
      <c r="BD9366" s="423" t="s">
        <v>1301</v>
      </c>
    </row>
    <row r="9367" spans="53:56" ht="15" x14ac:dyDescent="0.25">
      <c r="BA9367" s="90" t="s">
        <v>13243</v>
      </c>
      <c r="BB9367" s="90" t="s">
        <v>7567</v>
      </c>
      <c r="BC9367" s="90" t="s">
        <v>13240</v>
      </c>
      <c r="BD9367" s="423" t="s">
        <v>1301</v>
      </c>
    </row>
    <row r="9368" spans="53:56" ht="15" x14ac:dyDescent="0.25">
      <c r="BA9368" s="90" t="s">
        <v>13244</v>
      </c>
      <c r="BB9368" s="90" t="s">
        <v>7567</v>
      </c>
      <c r="BC9368" s="90" t="s">
        <v>13237</v>
      </c>
      <c r="BD9368" s="423" t="s">
        <v>1301</v>
      </c>
    </row>
    <row r="9369" spans="53:56" ht="15" x14ac:dyDescent="0.25">
      <c r="BA9369" s="91" t="s">
        <v>13244</v>
      </c>
      <c r="BB9369" s="91" t="s">
        <v>7567</v>
      </c>
      <c r="BC9369" s="91" t="s">
        <v>13240</v>
      </c>
      <c r="BD9369" s="423" t="s">
        <v>1301</v>
      </c>
    </row>
    <row r="9370" spans="53:56" ht="15" x14ac:dyDescent="0.25">
      <c r="BA9370" s="91" t="s">
        <v>13245</v>
      </c>
      <c r="BB9370" s="91" t="s">
        <v>7567</v>
      </c>
      <c r="BC9370" s="423" t="s">
        <v>7692</v>
      </c>
      <c r="BD9370" s="423" t="s">
        <v>1301</v>
      </c>
    </row>
    <row r="9371" spans="53:56" ht="15" x14ac:dyDescent="0.25">
      <c r="BA9371" s="90" t="s">
        <v>13245</v>
      </c>
      <c r="BB9371" s="90" t="s">
        <v>7567</v>
      </c>
      <c r="BC9371" s="90" t="s">
        <v>13237</v>
      </c>
      <c r="BD9371" s="423" t="s">
        <v>1301</v>
      </c>
    </row>
    <row r="9372" spans="53:56" ht="15" x14ac:dyDescent="0.25">
      <c r="BA9372" s="91" t="s">
        <v>13245</v>
      </c>
      <c r="BB9372" s="91" t="s">
        <v>7567</v>
      </c>
      <c r="BC9372" s="91" t="s">
        <v>13240</v>
      </c>
      <c r="BD9372" s="423" t="s">
        <v>1301</v>
      </c>
    </row>
    <row r="9373" spans="53:56" ht="15" x14ac:dyDescent="0.25">
      <c r="BA9373" s="91" t="s">
        <v>13246</v>
      </c>
      <c r="BB9373" s="91" t="s">
        <v>7567</v>
      </c>
      <c r="BC9373" s="91" t="s">
        <v>13237</v>
      </c>
      <c r="BD9373" s="423" t="s">
        <v>1301</v>
      </c>
    </row>
    <row r="9374" spans="53:56" ht="15" x14ac:dyDescent="0.25">
      <c r="BA9374" s="90" t="s">
        <v>13247</v>
      </c>
      <c r="BB9374" s="90" t="s">
        <v>7567</v>
      </c>
      <c r="BC9374" s="90" t="s">
        <v>10651</v>
      </c>
      <c r="BD9374" s="423" t="s">
        <v>1301</v>
      </c>
    </row>
    <row r="9375" spans="53:56" ht="15" x14ac:dyDescent="0.25">
      <c r="BA9375" s="91" t="s">
        <v>13248</v>
      </c>
      <c r="BB9375" s="91" t="s">
        <v>7567</v>
      </c>
      <c r="BC9375" s="91" t="s">
        <v>12846</v>
      </c>
      <c r="BD9375" s="423" t="s">
        <v>1301</v>
      </c>
    </row>
    <row r="9376" spans="53:56" ht="15" x14ac:dyDescent="0.25">
      <c r="BA9376" s="90" t="s">
        <v>13249</v>
      </c>
      <c r="BB9376" s="90" t="s">
        <v>7567</v>
      </c>
      <c r="BC9376" s="90" t="s">
        <v>12846</v>
      </c>
      <c r="BD9376" s="423" t="s">
        <v>1301</v>
      </c>
    </row>
    <row r="9377" spans="53:56" ht="15" x14ac:dyDescent="0.25">
      <c r="BA9377" s="91" t="s">
        <v>13250</v>
      </c>
      <c r="BB9377" s="91" t="s">
        <v>7567</v>
      </c>
      <c r="BC9377" s="91" t="s">
        <v>13240</v>
      </c>
      <c r="BD9377" s="423" t="s">
        <v>1301</v>
      </c>
    </row>
    <row r="9378" spans="53:56" ht="15" x14ac:dyDescent="0.25">
      <c r="BA9378" s="90" t="s">
        <v>13251</v>
      </c>
      <c r="BB9378" s="90" t="s">
        <v>7567</v>
      </c>
      <c r="BC9378" s="90" t="s">
        <v>10645</v>
      </c>
      <c r="BD9378" s="423" t="s">
        <v>1301</v>
      </c>
    </row>
    <row r="9379" spans="53:56" ht="15" x14ac:dyDescent="0.25">
      <c r="BA9379" s="91" t="s">
        <v>13252</v>
      </c>
      <c r="BB9379" s="91" t="s">
        <v>7567</v>
      </c>
      <c r="BC9379" s="91" t="s">
        <v>4542</v>
      </c>
      <c r="BD9379" s="423" t="s">
        <v>1301</v>
      </c>
    </row>
    <row r="9380" spans="53:56" ht="15" x14ac:dyDescent="0.25">
      <c r="BA9380" s="90" t="s">
        <v>13253</v>
      </c>
      <c r="BB9380" s="90" t="s">
        <v>7567</v>
      </c>
      <c r="BC9380" s="90" t="s">
        <v>10645</v>
      </c>
      <c r="BD9380" s="423" t="s">
        <v>1301</v>
      </c>
    </row>
    <row r="9381" spans="53:56" ht="15" x14ac:dyDescent="0.25">
      <c r="BA9381" s="91" t="s">
        <v>13254</v>
      </c>
      <c r="BB9381" s="91" t="s">
        <v>7567</v>
      </c>
      <c r="BC9381" s="91" t="s">
        <v>2199</v>
      </c>
      <c r="BD9381" s="423" t="s">
        <v>1301</v>
      </c>
    </row>
    <row r="9382" spans="53:56" ht="15" x14ac:dyDescent="0.25">
      <c r="BA9382" s="90" t="s">
        <v>13255</v>
      </c>
      <c r="BB9382" s="90" t="s">
        <v>7567</v>
      </c>
      <c r="BC9382" s="90" t="s">
        <v>2199</v>
      </c>
      <c r="BD9382" s="423" t="s">
        <v>1301</v>
      </c>
    </row>
    <row r="9383" spans="53:56" ht="15" x14ac:dyDescent="0.25">
      <c r="BA9383" s="91" t="s">
        <v>13256</v>
      </c>
      <c r="BB9383" s="91" t="s">
        <v>7567</v>
      </c>
      <c r="BC9383" s="91" t="s">
        <v>2199</v>
      </c>
      <c r="BD9383" s="423" t="s">
        <v>1301</v>
      </c>
    </row>
    <row r="9384" spans="53:56" ht="15" x14ac:dyDescent="0.25">
      <c r="BA9384" s="90" t="s">
        <v>13257</v>
      </c>
      <c r="BB9384" s="90" t="s">
        <v>7567</v>
      </c>
      <c r="BC9384" s="90" t="s">
        <v>2199</v>
      </c>
      <c r="BD9384" s="423" t="s">
        <v>1301</v>
      </c>
    </row>
    <row r="9385" spans="53:56" ht="15" x14ac:dyDescent="0.25">
      <c r="BA9385" s="91" t="s">
        <v>13258</v>
      </c>
      <c r="BB9385" s="91" t="s">
        <v>7567</v>
      </c>
      <c r="BC9385" s="91" t="s">
        <v>9629</v>
      </c>
      <c r="BD9385" s="423" t="s">
        <v>1301</v>
      </c>
    </row>
    <row r="9386" spans="53:56" ht="15" x14ac:dyDescent="0.25">
      <c r="BA9386" s="90" t="s">
        <v>13259</v>
      </c>
      <c r="BB9386" s="90" t="s">
        <v>7567</v>
      </c>
      <c r="BC9386" s="90" t="s">
        <v>9629</v>
      </c>
      <c r="BD9386" s="423" t="s">
        <v>1301</v>
      </c>
    </row>
    <row r="9387" spans="53:56" ht="15" x14ac:dyDescent="0.25">
      <c r="BA9387" s="91" t="s">
        <v>13260</v>
      </c>
      <c r="BB9387" s="91" t="s">
        <v>7567</v>
      </c>
      <c r="BC9387" s="91" t="s">
        <v>12846</v>
      </c>
      <c r="BD9387" s="423" t="s">
        <v>1301</v>
      </c>
    </row>
    <row r="9388" spans="53:56" ht="15" x14ac:dyDescent="0.25">
      <c r="BA9388" s="90" t="s">
        <v>13261</v>
      </c>
      <c r="BB9388" s="90" t="s">
        <v>7567</v>
      </c>
      <c r="BC9388" s="90" t="s">
        <v>13262</v>
      </c>
      <c r="BD9388" s="423" t="s">
        <v>1301</v>
      </c>
    </row>
    <row r="9389" spans="53:56" ht="15" x14ac:dyDescent="0.25">
      <c r="BA9389" s="91" t="s">
        <v>13263</v>
      </c>
      <c r="BB9389" s="91" t="s">
        <v>7567</v>
      </c>
      <c r="BC9389" s="91" t="s">
        <v>13262</v>
      </c>
      <c r="BD9389" s="423" t="s">
        <v>1301</v>
      </c>
    </row>
    <row r="9390" spans="53:56" ht="15" x14ac:dyDescent="0.25">
      <c r="BA9390" s="90" t="s">
        <v>13264</v>
      </c>
      <c r="BB9390" s="90" t="s">
        <v>7567</v>
      </c>
      <c r="BC9390" s="90" t="s">
        <v>2199</v>
      </c>
      <c r="BD9390" s="423" t="s">
        <v>1301</v>
      </c>
    </row>
    <row r="9391" spans="53:56" ht="15" x14ac:dyDescent="0.25">
      <c r="BA9391" s="91" t="s">
        <v>13265</v>
      </c>
      <c r="BB9391" s="91" t="s">
        <v>7567</v>
      </c>
      <c r="BC9391" s="91" t="s">
        <v>10645</v>
      </c>
      <c r="BD9391" s="423" t="s">
        <v>1301</v>
      </c>
    </row>
    <row r="9392" spans="53:56" ht="15" x14ac:dyDescent="0.25">
      <c r="BA9392" s="90" t="s">
        <v>13266</v>
      </c>
      <c r="BB9392" s="90" t="s">
        <v>7567</v>
      </c>
      <c r="BC9392" s="90" t="s">
        <v>6967</v>
      </c>
      <c r="BD9392" s="423" t="s">
        <v>1301</v>
      </c>
    </row>
    <row r="9393" spans="53:56" ht="15" x14ac:dyDescent="0.25">
      <c r="BA9393" s="91" t="s">
        <v>13267</v>
      </c>
      <c r="BB9393" s="91" t="s">
        <v>7567</v>
      </c>
      <c r="BC9393" s="91" t="s">
        <v>6967</v>
      </c>
      <c r="BD9393" s="423" t="s">
        <v>1301</v>
      </c>
    </row>
    <row r="9394" spans="53:56" ht="15" x14ac:dyDescent="0.25">
      <c r="BA9394" s="90" t="s">
        <v>13268</v>
      </c>
      <c r="BB9394" s="90" t="s">
        <v>7567</v>
      </c>
      <c r="BC9394" s="90" t="s">
        <v>13240</v>
      </c>
      <c r="BD9394" s="423" t="s">
        <v>1301</v>
      </c>
    </row>
    <row r="9395" spans="53:56" ht="15" x14ac:dyDescent="0.25">
      <c r="BA9395" s="91" t="s">
        <v>13269</v>
      </c>
      <c r="BB9395" s="91" t="s">
        <v>7567</v>
      </c>
      <c r="BC9395" s="91" t="s">
        <v>9629</v>
      </c>
      <c r="BD9395" s="423" t="s">
        <v>1301</v>
      </c>
    </row>
    <row r="9396" spans="53:56" ht="15" x14ac:dyDescent="0.25">
      <c r="BA9396" s="90" t="s">
        <v>13270</v>
      </c>
      <c r="BB9396" s="90" t="s">
        <v>7567</v>
      </c>
      <c r="BC9396" s="90" t="s">
        <v>13240</v>
      </c>
      <c r="BD9396" s="423" t="s">
        <v>1301</v>
      </c>
    </row>
    <row r="9397" spans="53:56" ht="15" x14ac:dyDescent="0.25">
      <c r="BA9397" s="91" t="s">
        <v>13271</v>
      </c>
      <c r="BB9397" s="91" t="s">
        <v>7567</v>
      </c>
      <c r="BC9397" s="91" t="s">
        <v>6967</v>
      </c>
      <c r="BD9397" s="423" t="s">
        <v>1301</v>
      </c>
    </row>
    <row r="9398" spans="53:56" ht="15" x14ac:dyDescent="0.25">
      <c r="BA9398" s="90" t="s">
        <v>13272</v>
      </c>
      <c r="BB9398" s="90" t="s">
        <v>7567</v>
      </c>
      <c r="BC9398" s="90" t="s">
        <v>10645</v>
      </c>
      <c r="BD9398" s="423" t="s">
        <v>1301</v>
      </c>
    </row>
    <row r="9399" spans="53:56" ht="15" x14ac:dyDescent="0.25">
      <c r="BA9399" s="91" t="s">
        <v>13273</v>
      </c>
      <c r="BB9399" s="91" t="s">
        <v>7567</v>
      </c>
      <c r="BC9399" s="91" t="s">
        <v>2199</v>
      </c>
      <c r="BD9399" s="423" t="s">
        <v>1301</v>
      </c>
    </row>
    <row r="9400" spans="53:56" ht="15" x14ac:dyDescent="0.25">
      <c r="BA9400" s="90" t="s">
        <v>13274</v>
      </c>
      <c r="BB9400" s="90" t="s">
        <v>7567</v>
      </c>
      <c r="BC9400" s="90" t="s">
        <v>10645</v>
      </c>
      <c r="BD9400" s="423" t="s">
        <v>1301</v>
      </c>
    </row>
    <row r="9401" spans="53:56" ht="15" x14ac:dyDescent="0.25">
      <c r="BA9401" s="91" t="s">
        <v>13275</v>
      </c>
      <c r="BB9401" s="91" t="s">
        <v>7567</v>
      </c>
      <c r="BC9401" s="91" t="s">
        <v>10651</v>
      </c>
      <c r="BD9401" s="423" t="s">
        <v>1301</v>
      </c>
    </row>
    <row r="9402" spans="53:56" ht="15" x14ac:dyDescent="0.25">
      <c r="BA9402" s="90" t="s">
        <v>13276</v>
      </c>
      <c r="BB9402" s="90" t="s">
        <v>7567</v>
      </c>
      <c r="BC9402" s="90" t="s">
        <v>13262</v>
      </c>
      <c r="BD9402" s="423" t="s">
        <v>1301</v>
      </c>
    </row>
    <row r="9403" spans="53:56" ht="15" x14ac:dyDescent="0.25">
      <c r="BA9403" s="91" t="s">
        <v>13277</v>
      </c>
      <c r="BB9403" s="91" t="s">
        <v>7567</v>
      </c>
      <c r="BC9403" s="91" t="s">
        <v>10651</v>
      </c>
      <c r="BD9403" s="423" t="s">
        <v>1301</v>
      </c>
    </row>
    <row r="9404" spans="53:56" ht="15" x14ac:dyDescent="0.25">
      <c r="BA9404" s="90" t="s">
        <v>13278</v>
      </c>
      <c r="BB9404" s="90" t="s">
        <v>7567</v>
      </c>
      <c r="BC9404" s="90" t="s">
        <v>13262</v>
      </c>
      <c r="BD9404" s="423" t="s">
        <v>1301</v>
      </c>
    </row>
    <row r="9405" spans="53:56" ht="15" x14ac:dyDescent="0.25">
      <c r="BA9405" s="91" t="s">
        <v>13279</v>
      </c>
      <c r="BB9405" s="91" t="s">
        <v>7567</v>
      </c>
      <c r="BC9405" s="91" t="s">
        <v>9629</v>
      </c>
      <c r="BD9405" s="423" t="s">
        <v>1301</v>
      </c>
    </row>
    <row r="9406" spans="53:56" ht="15" x14ac:dyDescent="0.25">
      <c r="BA9406" s="90" t="s">
        <v>13280</v>
      </c>
      <c r="BB9406" s="90" t="s">
        <v>7567</v>
      </c>
      <c r="BC9406" s="90" t="s">
        <v>12846</v>
      </c>
      <c r="BD9406" s="423" t="s">
        <v>1301</v>
      </c>
    </row>
    <row r="9407" spans="53:56" ht="15" x14ac:dyDescent="0.25">
      <c r="BA9407" s="91" t="s">
        <v>13281</v>
      </c>
      <c r="BB9407" s="91" t="s">
        <v>7567</v>
      </c>
      <c r="BC9407" s="91" t="s">
        <v>4542</v>
      </c>
      <c r="BD9407" s="423" t="s">
        <v>1301</v>
      </c>
    </row>
    <row r="9408" spans="53:56" ht="15" x14ac:dyDescent="0.25">
      <c r="BA9408" s="90" t="s">
        <v>13282</v>
      </c>
      <c r="BB9408" s="90" t="s">
        <v>7567</v>
      </c>
      <c r="BC9408" s="90" t="s">
        <v>10651</v>
      </c>
      <c r="BD9408" s="423" t="s">
        <v>1301</v>
      </c>
    </row>
    <row r="9409" spans="53:56" ht="15" x14ac:dyDescent="0.25">
      <c r="BA9409" s="91" t="s">
        <v>13283</v>
      </c>
      <c r="BB9409" s="91" t="s">
        <v>7567</v>
      </c>
      <c r="BC9409" s="91" t="s">
        <v>2199</v>
      </c>
      <c r="BD9409" s="423" t="s">
        <v>1301</v>
      </c>
    </row>
    <row r="9410" spans="53:56" ht="15" x14ac:dyDescent="0.25">
      <c r="BA9410" s="90" t="s">
        <v>13284</v>
      </c>
      <c r="BB9410" s="90" t="s">
        <v>7567</v>
      </c>
      <c r="BC9410" s="90" t="s">
        <v>10645</v>
      </c>
      <c r="BD9410" s="423" t="s">
        <v>1301</v>
      </c>
    </row>
    <row r="9411" spans="53:56" ht="15" x14ac:dyDescent="0.25">
      <c r="BA9411" s="91" t="s">
        <v>13285</v>
      </c>
      <c r="BB9411" s="91" t="s">
        <v>7567</v>
      </c>
      <c r="BC9411" s="91" t="s">
        <v>10651</v>
      </c>
      <c r="BD9411" s="423" t="s">
        <v>1301</v>
      </c>
    </row>
    <row r="9412" spans="53:56" ht="15" x14ac:dyDescent="0.25">
      <c r="BA9412" s="90" t="s">
        <v>13286</v>
      </c>
      <c r="BB9412" s="90" t="s">
        <v>7567</v>
      </c>
      <c r="BC9412" s="90" t="s">
        <v>4542</v>
      </c>
      <c r="BD9412" s="423" t="s">
        <v>1301</v>
      </c>
    </row>
    <row r="9413" spans="53:56" ht="15" x14ac:dyDescent="0.25">
      <c r="BA9413" s="91" t="s">
        <v>13287</v>
      </c>
      <c r="BB9413" s="91" t="s">
        <v>7567</v>
      </c>
      <c r="BC9413" s="91" t="s">
        <v>2199</v>
      </c>
      <c r="BD9413" s="423" t="s">
        <v>1301</v>
      </c>
    </row>
    <row r="9414" spans="53:56" ht="15" x14ac:dyDescent="0.25">
      <c r="BA9414" s="90" t="s">
        <v>13288</v>
      </c>
      <c r="BB9414" s="90" t="s">
        <v>7567</v>
      </c>
      <c r="BC9414" s="90" t="s">
        <v>10645</v>
      </c>
      <c r="BD9414" s="423" t="s">
        <v>1301</v>
      </c>
    </row>
    <row r="9415" spans="53:56" ht="15" x14ac:dyDescent="0.25">
      <c r="BA9415" s="91" t="s">
        <v>13289</v>
      </c>
      <c r="BB9415" s="91" t="s">
        <v>7567</v>
      </c>
      <c r="BC9415" s="91" t="s">
        <v>10651</v>
      </c>
      <c r="BD9415" s="423" t="s">
        <v>1301</v>
      </c>
    </row>
    <row r="9416" spans="53:56" ht="15" x14ac:dyDescent="0.25">
      <c r="BA9416" s="90" t="s">
        <v>13290</v>
      </c>
      <c r="BB9416" s="90" t="s">
        <v>7567</v>
      </c>
      <c r="BC9416" s="90" t="s">
        <v>12846</v>
      </c>
      <c r="BD9416" s="423" t="s">
        <v>1301</v>
      </c>
    </row>
    <row r="9417" spans="53:56" ht="15" x14ac:dyDescent="0.25">
      <c r="BA9417" s="91" t="s">
        <v>13291</v>
      </c>
      <c r="BB9417" s="91" t="s">
        <v>7567</v>
      </c>
      <c r="BC9417" s="91" t="s">
        <v>10651</v>
      </c>
      <c r="BD9417" s="423" t="s">
        <v>1301</v>
      </c>
    </row>
    <row r="9418" spans="53:56" ht="15" x14ac:dyDescent="0.25">
      <c r="BA9418" s="90" t="s">
        <v>13292</v>
      </c>
      <c r="BB9418" s="90" t="s">
        <v>7567</v>
      </c>
      <c r="BC9418" s="90" t="s">
        <v>9629</v>
      </c>
      <c r="BD9418" s="423" t="s">
        <v>1301</v>
      </c>
    </row>
    <row r="9419" spans="53:56" ht="15" x14ac:dyDescent="0.25">
      <c r="BA9419" s="91" t="s">
        <v>13293</v>
      </c>
      <c r="BB9419" s="91" t="s">
        <v>7567</v>
      </c>
      <c r="BC9419" s="91" t="s">
        <v>10651</v>
      </c>
      <c r="BD9419" s="423" t="s">
        <v>1301</v>
      </c>
    </row>
    <row r="9420" spans="53:56" ht="15" x14ac:dyDescent="0.25">
      <c r="BA9420" s="90" t="s">
        <v>13294</v>
      </c>
      <c r="BB9420" s="90" t="s">
        <v>7567</v>
      </c>
      <c r="BC9420" s="90" t="s">
        <v>9629</v>
      </c>
      <c r="BD9420" s="423" t="s">
        <v>1301</v>
      </c>
    </row>
    <row r="9421" spans="53:56" ht="15" x14ac:dyDescent="0.25">
      <c r="BA9421" s="91" t="s">
        <v>13295</v>
      </c>
      <c r="BB9421" s="91" t="s">
        <v>7567</v>
      </c>
      <c r="BC9421" s="91" t="s">
        <v>13262</v>
      </c>
      <c r="BD9421" s="423" t="s">
        <v>1301</v>
      </c>
    </row>
    <row r="9422" spans="53:56" ht="15" x14ac:dyDescent="0.25">
      <c r="BA9422" s="90" t="s">
        <v>13296</v>
      </c>
      <c r="BB9422" s="90" t="s">
        <v>7567</v>
      </c>
      <c r="BC9422" s="90" t="s">
        <v>10651</v>
      </c>
      <c r="BD9422" s="423" t="s">
        <v>1301</v>
      </c>
    </row>
    <row r="9423" spans="53:56" ht="15" x14ac:dyDescent="0.25">
      <c r="BA9423" s="91" t="s">
        <v>13297</v>
      </c>
      <c r="BB9423" s="91" t="s">
        <v>7567</v>
      </c>
      <c r="BC9423" s="91" t="s">
        <v>9629</v>
      </c>
      <c r="BD9423" s="423" t="s">
        <v>1301</v>
      </c>
    </row>
    <row r="9424" spans="53:56" ht="15" x14ac:dyDescent="0.25">
      <c r="BA9424" s="90" t="s">
        <v>13298</v>
      </c>
      <c r="BB9424" s="90" t="s">
        <v>7567</v>
      </c>
      <c r="BC9424" s="90" t="s">
        <v>10645</v>
      </c>
      <c r="BD9424" s="423" t="s">
        <v>1301</v>
      </c>
    </row>
    <row r="9425" spans="53:56" ht="15" x14ac:dyDescent="0.25">
      <c r="BA9425" s="91" t="s">
        <v>13299</v>
      </c>
      <c r="BB9425" s="91" t="s">
        <v>7567</v>
      </c>
      <c r="BC9425" s="91" t="s">
        <v>13237</v>
      </c>
      <c r="BD9425" s="423" t="s">
        <v>1301</v>
      </c>
    </row>
    <row r="9426" spans="53:56" ht="15" x14ac:dyDescent="0.25">
      <c r="BA9426" s="90" t="s">
        <v>13300</v>
      </c>
      <c r="BB9426" s="90" t="s">
        <v>7567</v>
      </c>
      <c r="BC9426" s="90" t="s">
        <v>12846</v>
      </c>
      <c r="BD9426" s="423" t="s">
        <v>1301</v>
      </c>
    </row>
    <row r="9427" spans="53:56" ht="15" x14ac:dyDescent="0.25">
      <c r="BA9427" s="91" t="s">
        <v>13301</v>
      </c>
      <c r="BB9427" s="91" t="s">
        <v>7567</v>
      </c>
      <c r="BC9427" s="91" t="s">
        <v>12846</v>
      </c>
      <c r="BD9427" s="423" t="s">
        <v>1301</v>
      </c>
    </row>
    <row r="9428" spans="53:56" ht="15" x14ac:dyDescent="0.25">
      <c r="BA9428" s="90" t="s">
        <v>13302</v>
      </c>
      <c r="BB9428" s="90" t="s">
        <v>7567</v>
      </c>
      <c r="BC9428" s="90" t="s">
        <v>10645</v>
      </c>
      <c r="BD9428" s="423" t="s">
        <v>1301</v>
      </c>
    </row>
    <row r="9429" spans="53:56" ht="15" x14ac:dyDescent="0.25">
      <c r="BA9429" s="91" t="s">
        <v>13303</v>
      </c>
      <c r="BB9429" s="91" t="s">
        <v>7567</v>
      </c>
      <c r="BC9429" s="91" t="s">
        <v>10651</v>
      </c>
      <c r="BD9429" s="423" t="s">
        <v>1301</v>
      </c>
    </row>
    <row r="9430" spans="53:56" ht="15" x14ac:dyDescent="0.25">
      <c r="BA9430" s="90" t="s">
        <v>13304</v>
      </c>
      <c r="BB9430" s="90" t="s">
        <v>7567</v>
      </c>
      <c r="BC9430" s="90" t="s">
        <v>4542</v>
      </c>
      <c r="BD9430" s="423" t="s">
        <v>1301</v>
      </c>
    </row>
    <row r="9431" spans="53:56" ht="15" x14ac:dyDescent="0.25">
      <c r="BA9431" s="91" t="s">
        <v>13305</v>
      </c>
      <c r="BB9431" s="91" t="s">
        <v>7567</v>
      </c>
      <c r="BC9431" s="91" t="s">
        <v>13262</v>
      </c>
      <c r="BD9431" s="423" t="s">
        <v>1301</v>
      </c>
    </row>
    <row r="9432" spans="53:56" ht="15" x14ac:dyDescent="0.25">
      <c r="BA9432" s="90" t="s">
        <v>13306</v>
      </c>
      <c r="BB9432" s="90" t="s">
        <v>7567</v>
      </c>
      <c r="BC9432" s="90" t="s">
        <v>13240</v>
      </c>
      <c r="BD9432" s="423" t="s">
        <v>1301</v>
      </c>
    </row>
    <row r="9433" spans="53:56" ht="15" x14ac:dyDescent="0.25">
      <c r="BA9433" s="91" t="s">
        <v>13307</v>
      </c>
      <c r="BB9433" s="91" t="s">
        <v>7567</v>
      </c>
      <c r="BC9433" s="91" t="s">
        <v>12846</v>
      </c>
      <c r="BD9433" s="423" t="s">
        <v>1301</v>
      </c>
    </row>
    <row r="9434" spans="53:56" ht="15" x14ac:dyDescent="0.25">
      <c r="BA9434" s="90" t="s">
        <v>13308</v>
      </c>
      <c r="BB9434" s="90" t="s">
        <v>7567</v>
      </c>
      <c r="BC9434" s="90" t="s">
        <v>13262</v>
      </c>
      <c r="BD9434" s="423" t="s">
        <v>1301</v>
      </c>
    </row>
    <row r="9435" spans="53:56" ht="15" x14ac:dyDescent="0.25">
      <c r="BA9435" s="91" t="s">
        <v>13309</v>
      </c>
      <c r="BB9435" s="91" t="s">
        <v>7567</v>
      </c>
      <c r="BC9435" s="91" t="s">
        <v>6967</v>
      </c>
      <c r="BD9435" s="423" t="s">
        <v>1301</v>
      </c>
    </row>
    <row r="9436" spans="53:56" ht="15" x14ac:dyDescent="0.25">
      <c r="BA9436" s="90" t="s">
        <v>13310</v>
      </c>
      <c r="BB9436" s="90" t="s">
        <v>7567</v>
      </c>
      <c r="BC9436" s="90" t="s">
        <v>13262</v>
      </c>
      <c r="BD9436" s="423" t="s">
        <v>1301</v>
      </c>
    </row>
    <row r="9437" spans="53:56" ht="15" x14ac:dyDescent="0.25">
      <c r="BA9437" s="90" t="s">
        <v>13311</v>
      </c>
      <c r="BB9437" s="90" t="s">
        <v>7567</v>
      </c>
      <c r="BC9437" s="90" t="s">
        <v>13237</v>
      </c>
      <c r="BD9437" s="423" t="s">
        <v>1301</v>
      </c>
    </row>
    <row r="9438" spans="53:56" ht="15" x14ac:dyDescent="0.25">
      <c r="BA9438" s="91" t="s">
        <v>13312</v>
      </c>
      <c r="BB9438" s="91" t="s">
        <v>7567</v>
      </c>
      <c r="BC9438" s="91" t="s">
        <v>12846</v>
      </c>
      <c r="BD9438" s="423" t="s">
        <v>1301</v>
      </c>
    </row>
    <row r="9439" spans="53:56" ht="15" x14ac:dyDescent="0.25">
      <c r="BA9439" s="90" t="s">
        <v>13313</v>
      </c>
      <c r="BB9439" s="90" t="s">
        <v>7567</v>
      </c>
      <c r="BC9439" s="90" t="s">
        <v>13237</v>
      </c>
      <c r="BD9439" s="423" t="s">
        <v>1301</v>
      </c>
    </row>
    <row r="9440" spans="53:56" ht="15" x14ac:dyDescent="0.25">
      <c r="BA9440" s="91" t="s">
        <v>13314</v>
      </c>
      <c r="BB9440" s="91" t="s">
        <v>7567</v>
      </c>
      <c r="BC9440" s="91" t="s">
        <v>13240</v>
      </c>
      <c r="BD9440" s="423" t="s">
        <v>1301</v>
      </c>
    </row>
    <row r="9441" spans="53:56" ht="15" x14ac:dyDescent="0.25">
      <c r="BA9441" s="90" t="s">
        <v>13315</v>
      </c>
      <c r="BB9441" s="90" t="s">
        <v>7567</v>
      </c>
      <c r="BC9441" s="90" t="s">
        <v>13240</v>
      </c>
      <c r="BD9441" s="423" t="s">
        <v>1301</v>
      </c>
    </row>
    <row r="9442" spans="53:56" ht="15" x14ac:dyDescent="0.25">
      <c r="BA9442" s="91" t="s">
        <v>13316</v>
      </c>
      <c r="BB9442" s="91" t="s">
        <v>7567</v>
      </c>
      <c r="BC9442" s="91" t="s">
        <v>13240</v>
      </c>
      <c r="BD9442" s="423" t="s">
        <v>1301</v>
      </c>
    </row>
    <row r="9443" spans="53:56" ht="15" x14ac:dyDescent="0.25">
      <c r="BA9443" s="91" t="s">
        <v>13317</v>
      </c>
      <c r="BB9443" s="91" t="s">
        <v>7567</v>
      </c>
      <c r="BC9443" s="91" t="s">
        <v>9629</v>
      </c>
      <c r="BD9443" s="423" t="s">
        <v>1301</v>
      </c>
    </row>
    <row r="9444" spans="53:56" ht="15" x14ac:dyDescent="0.25">
      <c r="BA9444" s="90" t="s">
        <v>13318</v>
      </c>
      <c r="BB9444" s="90" t="s">
        <v>7567</v>
      </c>
      <c r="BC9444" s="90" t="s">
        <v>2199</v>
      </c>
      <c r="BD9444" s="423" t="s">
        <v>1301</v>
      </c>
    </row>
    <row r="9445" spans="53:56" ht="15" x14ac:dyDescent="0.25">
      <c r="BA9445" s="91" t="s">
        <v>13319</v>
      </c>
      <c r="BB9445" s="91" t="s">
        <v>7567</v>
      </c>
      <c r="BC9445" s="91" t="s">
        <v>2199</v>
      </c>
      <c r="BD9445" s="423" t="s">
        <v>1301</v>
      </c>
    </row>
    <row r="9446" spans="53:56" ht="15" x14ac:dyDescent="0.25">
      <c r="BA9446" s="90" t="s">
        <v>13320</v>
      </c>
      <c r="BB9446" s="90" t="s">
        <v>7567</v>
      </c>
      <c r="BC9446" s="90" t="s">
        <v>13237</v>
      </c>
      <c r="BD9446" s="423" t="s">
        <v>1301</v>
      </c>
    </row>
    <row r="9447" spans="53:56" ht="15" x14ac:dyDescent="0.25">
      <c r="BA9447" s="91" t="s">
        <v>13321</v>
      </c>
      <c r="BB9447" s="91" t="s">
        <v>7567</v>
      </c>
      <c r="BC9447" s="91" t="s">
        <v>4542</v>
      </c>
      <c r="BD9447" s="423" t="s">
        <v>1301</v>
      </c>
    </row>
    <row r="9448" spans="53:56" ht="15" x14ac:dyDescent="0.25">
      <c r="BA9448" s="91" t="s">
        <v>13322</v>
      </c>
      <c r="BB9448" s="91" t="s">
        <v>7567</v>
      </c>
      <c r="BC9448" s="91" t="s">
        <v>4542</v>
      </c>
      <c r="BD9448" s="423" t="s">
        <v>1301</v>
      </c>
    </row>
    <row r="9449" spans="53:56" ht="15" x14ac:dyDescent="0.25">
      <c r="BA9449" s="90" t="s">
        <v>13323</v>
      </c>
      <c r="BB9449" s="90" t="s">
        <v>7567</v>
      </c>
      <c r="BC9449" s="90" t="s">
        <v>6967</v>
      </c>
      <c r="BD9449" s="423" t="s">
        <v>1301</v>
      </c>
    </row>
    <row r="9450" spans="53:56" ht="15" x14ac:dyDescent="0.25">
      <c r="BA9450" s="91" t="s">
        <v>13324</v>
      </c>
      <c r="BB9450" s="91" t="s">
        <v>7567</v>
      </c>
      <c r="BC9450" s="91" t="s">
        <v>6967</v>
      </c>
      <c r="BD9450" s="423" t="s">
        <v>1301</v>
      </c>
    </row>
    <row r="9451" spans="53:56" ht="15" x14ac:dyDescent="0.25">
      <c r="BA9451" s="90" t="s">
        <v>13325</v>
      </c>
      <c r="BB9451" s="90" t="s">
        <v>7567</v>
      </c>
      <c r="BC9451" s="90" t="s">
        <v>10651</v>
      </c>
      <c r="BD9451" s="423" t="s">
        <v>1301</v>
      </c>
    </row>
    <row r="9452" spans="53:56" ht="15" x14ac:dyDescent="0.25">
      <c r="BA9452" s="90" t="s">
        <v>13326</v>
      </c>
      <c r="BB9452" s="90" t="s">
        <v>7567</v>
      </c>
      <c r="BC9452" s="90" t="s">
        <v>9629</v>
      </c>
      <c r="BD9452" s="423" t="s">
        <v>1301</v>
      </c>
    </row>
    <row r="9453" spans="53:56" ht="15" x14ac:dyDescent="0.25">
      <c r="BA9453" s="91" t="s">
        <v>13327</v>
      </c>
      <c r="BB9453" s="91" t="s">
        <v>7567</v>
      </c>
      <c r="BC9453" s="91" t="s">
        <v>10651</v>
      </c>
      <c r="BD9453" s="423" t="s">
        <v>1301</v>
      </c>
    </row>
    <row r="9454" spans="53:56" ht="15" x14ac:dyDescent="0.25">
      <c r="BA9454" s="90" t="s">
        <v>13328</v>
      </c>
      <c r="BB9454" s="90" t="s">
        <v>7567</v>
      </c>
      <c r="BC9454" s="90" t="s">
        <v>10645</v>
      </c>
      <c r="BD9454" s="423" t="s">
        <v>1301</v>
      </c>
    </row>
    <row r="9455" spans="53:56" ht="15" x14ac:dyDescent="0.25">
      <c r="BA9455" s="91" t="s">
        <v>13329</v>
      </c>
      <c r="BB9455" s="91" t="s">
        <v>7567</v>
      </c>
      <c r="BC9455" s="91" t="s">
        <v>12846</v>
      </c>
      <c r="BD9455" s="423" t="s">
        <v>1301</v>
      </c>
    </row>
    <row r="9456" spans="53:56" ht="15" x14ac:dyDescent="0.25">
      <c r="BA9456" s="91" t="s">
        <v>13330</v>
      </c>
      <c r="BB9456" s="91" t="s">
        <v>7567</v>
      </c>
      <c r="BC9456" s="91" t="s">
        <v>9629</v>
      </c>
      <c r="BD9456" s="423" t="s">
        <v>1301</v>
      </c>
    </row>
    <row r="9457" spans="53:56" ht="15" x14ac:dyDescent="0.25">
      <c r="BA9457" s="90" t="s">
        <v>13331</v>
      </c>
      <c r="BB9457" s="90" t="s">
        <v>7567</v>
      </c>
      <c r="BC9457" s="90" t="s">
        <v>12918</v>
      </c>
      <c r="BD9457" s="423" t="s">
        <v>1301</v>
      </c>
    </row>
    <row r="9458" spans="53:56" ht="15" x14ac:dyDescent="0.25">
      <c r="BA9458" s="91" t="s">
        <v>13331</v>
      </c>
      <c r="BB9458" s="91" t="s">
        <v>7567</v>
      </c>
      <c r="BC9458" s="91" t="s">
        <v>13332</v>
      </c>
      <c r="BD9458" s="423" t="s">
        <v>1301</v>
      </c>
    </row>
    <row r="9459" spans="53:56" ht="15" x14ac:dyDescent="0.25">
      <c r="BA9459" s="90" t="s">
        <v>13331</v>
      </c>
      <c r="BB9459" s="90" t="s">
        <v>7567</v>
      </c>
      <c r="BC9459" s="90" t="s">
        <v>13333</v>
      </c>
      <c r="BD9459" s="423" t="s">
        <v>1301</v>
      </c>
    </row>
    <row r="9460" spans="53:56" ht="15" x14ac:dyDescent="0.25">
      <c r="BA9460" s="90" t="s">
        <v>13334</v>
      </c>
      <c r="BB9460" s="90" t="s">
        <v>7567</v>
      </c>
      <c r="BC9460" s="90" t="s">
        <v>12918</v>
      </c>
      <c r="BD9460" s="423" t="s">
        <v>1301</v>
      </c>
    </row>
    <row r="9461" spans="53:56" ht="15" x14ac:dyDescent="0.25">
      <c r="BA9461" s="90" t="s">
        <v>13335</v>
      </c>
      <c r="BB9461" s="90" t="s">
        <v>7567</v>
      </c>
      <c r="BC9461" s="90" t="s">
        <v>12918</v>
      </c>
      <c r="BD9461" s="423" t="s">
        <v>1301</v>
      </c>
    </row>
    <row r="9462" spans="53:56" ht="15" x14ac:dyDescent="0.25">
      <c r="BA9462" s="90" t="s">
        <v>13335</v>
      </c>
      <c r="BB9462" s="90" t="s">
        <v>7567</v>
      </c>
      <c r="BC9462" s="90" t="s">
        <v>13333</v>
      </c>
      <c r="BD9462" s="423" t="s">
        <v>1301</v>
      </c>
    </row>
    <row r="9463" spans="53:56" ht="15" x14ac:dyDescent="0.25">
      <c r="BA9463" s="91" t="s">
        <v>13336</v>
      </c>
      <c r="BB9463" s="91" t="s">
        <v>7567</v>
      </c>
      <c r="BC9463" s="91" t="s">
        <v>12918</v>
      </c>
      <c r="BD9463" s="423" t="s">
        <v>1301</v>
      </c>
    </row>
    <row r="9464" spans="53:56" ht="15" x14ac:dyDescent="0.25">
      <c r="BA9464" s="90" t="s">
        <v>13336</v>
      </c>
      <c r="BB9464" s="90" t="s">
        <v>7567</v>
      </c>
      <c r="BC9464" s="90" t="s">
        <v>13332</v>
      </c>
      <c r="BD9464" s="423" t="s">
        <v>1301</v>
      </c>
    </row>
    <row r="9465" spans="53:56" ht="15" x14ac:dyDescent="0.25">
      <c r="BA9465" s="91" t="s">
        <v>13337</v>
      </c>
      <c r="BB9465" s="91" t="s">
        <v>7567</v>
      </c>
      <c r="BC9465" s="91" t="s">
        <v>6117</v>
      </c>
      <c r="BD9465" s="423" t="s">
        <v>1301</v>
      </c>
    </row>
    <row r="9466" spans="53:56" ht="15" x14ac:dyDescent="0.25">
      <c r="BA9466" s="91" t="s">
        <v>13338</v>
      </c>
      <c r="BB9466" s="91" t="s">
        <v>7567</v>
      </c>
      <c r="BC9466" s="91" t="s">
        <v>13339</v>
      </c>
      <c r="BD9466" s="423" t="s">
        <v>1301</v>
      </c>
    </row>
    <row r="9467" spans="53:56" ht="15" x14ac:dyDescent="0.25">
      <c r="BA9467" s="90" t="s">
        <v>13340</v>
      </c>
      <c r="BB9467" s="90" t="s">
        <v>7567</v>
      </c>
      <c r="BC9467" s="90" t="s">
        <v>13339</v>
      </c>
      <c r="BD9467" s="423" t="s">
        <v>1301</v>
      </c>
    </row>
    <row r="9468" spans="53:56" ht="15" x14ac:dyDescent="0.25">
      <c r="BA9468" s="91" t="s">
        <v>13341</v>
      </c>
      <c r="BB9468" s="91" t="s">
        <v>7567</v>
      </c>
      <c r="BC9468" s="91" t="s">
        <v>12918</v>
      </c>
      <c r="BD9468" s="423" t="s">
        <v>1301</v>
      </c>
    </row>
    <row r="9469" spans="53:56" ht="15" x14ac:dyDescent="0.25">
      <c r="BA9469" s="90" t="s">
        <v>13342</v>
      </c>
      <c r="BB9469" s="90" t="s">
        <v>7567</v>
      </c>
      <c r="BC9469" s="90" t="s">
        <v>12077</v>
      </c>
      <c r="BD9469" s="423" t="s">
        <v>1301</v>
      </c>
    </row>
    <row r="9470" spans="53:56" ht="15" x14ac:dyDescent="0.25">
      <c r="BA9470" s="91" t="s">
        <v>13343</v>
      </c>
      <c r="BB9470" s="91" t="s">
        <v>7567</v>
      </c>
      <c r="BC9470" s="91" t="s">
        <v>12918</v>
      </c>
      <c r="BD9470" s="423" t="s">
        <v>1301</v>
      </c>
    </row>
    <row r="9471" spans="53:56" ht="15" x14ac:dyDescent="0.25">
      <c r="BA9471" s="90" t="s">
        <v>13344</v>
      </c>
      <c r="BB9471" s="90" t="s">
        <v>7567</v>
      </c>
      <c r="BC9471" s="90" t="s">
        <v>12918</v>
      </c>
      <c r="BD9471" s="423" t="s">
        <v>1301</v>
      </c>
    </row>
    <row r="9472" spans="53:56" ht="15" x14ac:dyDescent="0.25">
      <c r="BA9472" s="90" t="s">
        <v>13345</v>
      </c>
      <c r="BB9472" s="90" t="s">
        <v>7567</v>
      </c>
      <c r="BC9472" s="90" t="s">
        <v>13346</v>
      </c>
      <c r="BD9472" s="423" t="s">
        <v>1301</v>
      </c>
    </row>
    <row r="9473" spans="53:56" ht="15" x14ac:dyDescent="0.25">
      <c r="BA9473" s="91" t="s">
        <v>13347</v>
      </c>
      <c r="BB9473" s="91" t="s">
        <v>7567</v>
      </c>
      <c r="BC9473" s="91" t="s">
        <v>12077</v>
      </c>
      <c r="BD9473" s="423" t="s">
        <v>1301</v>
      </c>
    </row>
    <row r="9474" spans="53:56" ht="15" x14ac:dyDescent="0.25">
      <c r="BA9474" s="90" t="s">
        <v>13348</v>
      </c>
      <c r="BB9474" s="90" t="s">
        <v>7567</v>
      </c>
      <c r="BC9474" s="90" t="s">
        <v>6117</v>
      </c>
      <c r="BD9474" s="423" t="s">
        <v>1301</v>
      </c>
    </row>
    <row r="9475" spans="53:56" ht="15" x14ac:dyDescent="0.25">
      <c r="BA9475" s="91" t="s">
        <v>13349</v>
      </c>
      <c r="BB9475" s="91" t="s">
        <v>7567</v>
      </c>
      <c r="BC9475" s="91" t="s">
        <v>12918</v>
      </c>
      <c r="BD9475" s="423" t="s">
        <v>1301</v>
      </c>
    </row>
    <row r="9476" spans="53:56" ht="15" x14ac:dyDescent="0.25">
      <c r="BA9476" s="91" t="s">
        <v>13350</v>
      </c>
      <c r="BB9476" s="91" t="s">
        <v>7567</v>
      </c>
      <c r="BC9476" s="91" t="s">
        <v>12918</v>
      </c>
      <c r="BD9476" s="423" t="s">
        <v>1301</v>
      </c>
    </row>
    <row r="9477" spans="53:56" ht="15" x14ac:dyDescent="0.25">
      <c r="BA9477" s="90" t="s">
        <v>13351</v>
      </c>
      <c r="BB9477" s="90" t="s">
        <v>7567</v>
      </c>
      <c r="BC9477" s="90" t="s">
        <v>12087</v>
      </c>
      <c r="BD9477" s="423" t="s">
        <v>1301</v>
      </c>
    </row>
    <row r="9478" spans="53:56" ht="15" x14ac:dyDescent="0.25">
      <c r="BA9478" s="91" t="s">
        <v>13352</v>
      </c>
      <c r="BB9478" s="91" t="s">
        <v>7567</v>
      </c>
      <c r="BC9478" s="91" t="s">
        <v>12077</v>
      </c>
      <c r="BD9478" s="423" t="s">
        <v>1301</v>
      </c>
    </row>
    <row r="9479" spans="53:56" ht="15" x14ac:dyDescent="0.25">
      <c r="BA9479" s="90" t="s">
        <v>13353</v>
      </c>
      <c r="BB9479" s="90" t="s">
        <v>7567</v>
      </c>
      <c r="BC9479" s="90" t="s">
        <v>13346</v>
      </c>
      <c r="BD9479" s="423" t="s">
        <v>1301</v>
      </c>
    </row>
    <row r="9480" spans="53:56" ht="15" x14ac:dyDescent="0.25">
      <c r="BA9480" s="90" t="s">
        <v>13354</v>
      </c>
      <c r="BB9480" s="90" t="s">
        <v>7567</v>
      </c>
      <c r="BC9480" s="90" t="s">
        <v>6117</v>
      </c>
      <c r="BD9480" s="423" t="s">
        <v>1301</v>
      </c>
    </row>
    <row r="9481" spans="53:56" ht="15" x14ac:dyDescent="0.25">
      <c r="BA9481" s="91" t="s">
        <v>13355</v>
      </c>
      <c r="BB9481" s="91" t="s">
        <v>7567</v>
      </c>
      <c r="BC9481" s="91" t="s">
        <v>12087</v>
      </c>
      <c r="BD9481" s="423" t="s">
        <v>1301</v>
      </c>
    </row>
    <row r="9482" spans="53:56" ht="15" x14ac:dyDescent="0.25">
      <c r="BA9482" s="90" t="s">
        <v>13356</v>
      </c>
      <c r="BB9482" s="90" t="s">
        <v>7567</v>
      </c>
      <c r="BC9482" s="90" t="s">
        <v>13346</v>
      </c>
      <c r="BD9482" s="423" t="s">
        <v>1301</v>
      </c>
    </row>
    <row r="9483" spans="53:56" ht="15" x14ac:dyDescent="0.25">
      <c r="BA9483" s="91" t="s">
        <v>13357</v>
      </c>
      <c r="BB9483" s="91" t="s">
        <v>7567</v>
      </c>
      <c r="BC9483" s="91" t="s">
        <v>12918</v>
      </c>
      <c r="BD9483" s="423" t="s">
        <v>1301</v>
      </c>
    </row>
    <row r="9484" spans="53:56" ht="15" x14ac:dyDescent="0.25">
      <c r="BA9484" s="90" t="s">
        <v>13357</v>
      </c>
      <c r="BB9484" s="90" t="s">
        <v>7567</v>
      </c>
      <c r="BC9484" s="90" t="s">
        <v>6117</v>
      </c>
      <c r="BD9484" s="423" t="s">
        <v>1301</v>
      </c>
    </row>
    <row r="9485" spans="53:56" ht="15" x14ac:dyDescent="0.25">
      <c r="BA9485" s="91" t="s">
        <v>13358</v>
      </c>
      <c r="BB9485" s="91" t="s">
        <v>7567</v>
      </c>
      <c r="BC9485" s="91" t="s">
        <v>13339</v>
      </c>
      <c r="BD9485" s="423" t="s">
        <v>1301</v>
      </c>
    </row>
    <row r="9486" spans="53:56" ht="15" x14ac:dyDescent="0.25">
      <c r="BA9486" s="90" t="s">
        <v>13359</v>
      </c>
      <c r="BB9486" s="90" t="s">
        <v>7567</v>
      </c>
      <c r="BC9486" s="90" t="s">
        <v>6117</v>
      </c>
      <c r="BD9486" s="423" t="s">
        <v>1301</v>
      </c>
    </row>
    <row r="9487" spans="53:56" ht="15" x14ac:dyDescent="0.25">
      <c r="BA9487" s="91" t="s">
        <v>13360</v>
      </c>
      <c r="BB9487" s="91" t="s">
        <v>7567</v>
      </c>
      <c r="BC9487" s="91" t="s">
        <v>13361</v>
      </c>
      <c r="BD9487" s="423" t="s">
        <v>1301</v>
      </c>
    </row>
    <row r="9488" spans="53:56" ht="15" x14ac:dyDescent="0.25">
      <c r="BA9488" s="90" t="s">
        <v>13362</v>
      </c>
      <c r="BB9488" s="90" t="s">
        <v>7567</v>
      </c>
      <c r="BC9488" s="90" t="s">
        <v>6117</v>
      </c>
      <c r="BD9488" s="423" t="s">
        <v>1301</v>
      </c>
    </row>
    <row r="9489" spans="53:56" ht="15" x14ac:dyDescent="0.25">
      <c r="BA9489" s="90" t="s">
        <v>13363</v>
      </c>
      <c r="BB9489" s="90" t="s">
        <v>7567</v>
      </c>
      <c r="BC9489" s="90" t="s">
        <v>13346</v>
      </c>
      <c r="BD9489" s="423" t="s">
        <v>1301</v>
      </c>
    </row>
    <row r="9490" spans="53:56" ht="15" x14ac:dyDescent="0.25">
      <c r="BA9490" s="91" t="s">
        <v>13364</v>
      </c>
      <c r="BB9490" s="91" t="s">
        <v>7567</v>
      </c>
      <c r="BC9490" s="91" t="s">
        <v>12918</v>
      </c>
      <c r="BD9490" s="423" t="s">
        <v>1301</v>
      </c>
    </row>
    <row r="9491" spans="53:56" ht="15" x14ac:dyDescent="0.25">
      <c r="BA9491" s="90" t="s">
        <v>13365</v>
      </c>
      <c r="BB9491" s="90" t="s">
        <v>7567</v>
      </c>
      <c r="BC9491" s="90" t="s">
        <v>12918</v>
      </c>
      <c r="BD9491" s="423" t="s">
        <v>1301</v>
      </c>
    </row>
    <row r="9492" spans="53:56" ht="15" x14ac:dyDescent="0.25">
      <c r="BA9492" s="91" t="s">
        <v>13366</v>
      </c>
      <c r="BB9492" s="91" t="s">
        <v>7567</v>
      </c>
      <c r="BC9492" s="91" t="s">
        <v>12918</v>
      </c>
      <c r="BD9492" s="423" t="s">
        <v>1301</v>
      </c>
    </row>
    <row r="9493" spans="53:56" ht="15" x14ac:dyDescent="0.25">
      <c r="BA9493" s="90" t="s">
        <v>13367</v>
      </c>
      <c r="BB9493" s="90" t="s">
        <v>7567</v>
      </c>
      <c r="BC9493" s="90" t="s">
        <v>13346</v>
      </c>
      <c r="BD9493" s="423" t="s">
        <v>1301</v>
      </c>
    </row>
    <row r="9494" spans="53:56" ht="15" x14ac:dyDescent="0.25">
      <c r="BA9494" s="91" t="s">
        <v>13368</v>
      </c>
      <c r="BB9494" s="91" t="s">
        <v>7567</v>
      </c>
      <c r="BC9494" s="91" t="s">
        <v>13346</v>
      </c>
      <c r="BD9494" s="423" t="s">
        <v>1301</v>
      </c>
    </row>
    <row r="9495" spans="53:56" ht="15" x14ac:dyDescent="0.25">
      <c r="BA9495" s="91" t="s">
        <v>13369</v>
      </c>
      <c r="BB9495" s="91" t="s">
        <v>7567</v>
      </c>
      <c r="BC9495" s="91" t="s">
        <v>13339</v>
      </c>
      <c r="BD9495" s="423" t="s">
        <v>1301</v>
      </c>
    </row>
    <row r="9496" spans="53:56" ht="15" x14ac:dyDescent="0.25">
      <c r="BA9496" s="90" t="s">
        <v>13370</v>
      </c>
      <c r="BB9496" s="90" t="s">
        <v>7567</v>
      </c>
      <c r="BC9496" s="90" t="s">
        <v>13346</v>
      </c>
      <c r="BD9496" s="423" t="s">
        <v>1301</v>
      </c>
    </row>
    <row r="9497" spans="53:56" ht="15" x14ac:dyDescent="0.25">
      <c r="BA9497" s="91" t="s">
        <v>13371</v>
      </c>
      <c r="BB9497" s="91" t="s">
        <v>7567</v>
      </c>
      <c r="BC9497" s="91" t="s">
        <v>13372</v>
      </c>
      <c r="BD9497" s="423" t="s">
        <v>1301</v>
      </c>
    </row>
    <row r="9498" spans="53:56" ht="15" x14ac:dyDescent="0.25">
      <c r="BA9498" s="90" t="s">
        <v>13373</v>
      </c>
      <c r="BB9498" s="90" t="s">
        <v>7567</v>
      </c>
      <c r="BC9498" s="90" t="s">
        <v>8585</v>
      </c>
      <c r="BD9498" s="423" t="s">
        <v>1301</v>
      </c>
    </row>
    <row r="9499" spans="53:56" ht="15" x14ac:dyDescent="0.25">
      <c r="BA9499" s="90" t="s">
        <v>13374</v>
      </c>
      <c r="BB9499" s="90" t="s">
        <v>7567</v>
      </c>
      <c r="BC9499" s="90" t="s">
        <v>8585</v>
      </c>
      <c r="BD9499" s="423" t="s">
        <v>1301</v>
      </c>
    </row>
    <row r="9500" spans="53:56" ht="15" x14ac:dyDescent="0.25">
      <c r="BA9500" s="91" t="s">
        <v>13375</v>
      </c>
      <c r="BB9500" s="91" t="s">
        <v>7567</v>
      </c>
      <c r="BC9500" s="91" t="s">
        <v>12087</v>
      </c>
      <c r="BD9500" s="423" t="s">
        <v>1301</v>
      </c>
    </row>
    <row r="9501" spans="53:56" ht="15" x14ac:dyDescent="0.25">
      <c r="BA9501" s="90" t="s">
        <v>13376</v>
      </c>
      <c r="BB9501" s="90" t="s">
        <v>7567</v>
      </c>
      <c r="BC9501" s="90" t="s">
        <v>13372</v>
      </c>
      <c r="BD9501" s="423" t="s">
        <v>1301</v>
      </c>
    </row>
    <row r="9502" spans="53:56" ht="15" x14ac:dyDescent="0.25">
      <c r="BA9502" s="91" t="s">
        <v>13377</v>
      </c>
      <c r="BB9502" s="91" t="s">
        <v>7567</v>
      </c>
      <c r="BC9502" s="91" t="s">
        <v>13372</v>
      </c>
      <c r="BD9502" s="423" t="s">
        <v>1301</v>
      </c>
    </row>
    <row r="9503" spans="53:56" ht="15" x14ac:dyDescent="0.25">
      <c r="BA9503" s="91" t="s">
        <v>13378</v>
      </c>
      <c r="BB9503" s="91" t="s">
        <v>7567</v>
      </c>
      <c r="BC9503" s="91" t="s">
        <v>8585</v>
      </c>
      <c r="BD9503" s="423" t="s">
        <v>1301</v>
      </c>
    </row>
    <row r="9504" spans="53:56" ht="15" x14ac:dyDescent="0.25">
      <c r="BA9504" s="90" t="s">
        <v>13379</v>
      </c>
      <c r="BB9504" s="90" t="s">
        <v>7567</v>
      </c>
      <c r="BC9504" s="90" t="s">
        <v>12077</v>
      </c>
      <c r="BD9504" s="423" t="s">
        <v>1301</v>
      </c>
    </row>
    <row r="9505" spans="53:56" ht="15" x14ac:dyDescent="0.25">
      <c r="BA9505" s="91" t="s">
        <v>13380</v>
      </c>
      <c r="BB9505" s="91" t="s">
        <v>7567</v>
      </c>
      <c r="BC9505" s="91" t="s">
        <v>13372</v>
      </c>
      <c r="BD9505" s="423" t="s">
        <v>1301</v>
      </c>
    </row>
    <row r="9506" spans="53:56" ht="15" x14ac:dyDescent="0.25">
      <c r="BA9506" s="90" t="s">
        <v>13381</v>
      </c>
      <c r="BB9506" s="90" t="s">
        <v>7567</v>
      </c>
      <c r="BC9506" s="90" t="s">
        <v>8585</v>
      </c>
      <c r="BD9506" s="423" t="s">
        <v>1301</v>
      </c>
    </row>
    <row r="9507" spans="53:56" ht="15" x14ac:dyDescent="0.25">
      <c r="BA9507" s="90" t="s">
        <v>13382</v>
      </c>
      <c r="BB9507" s="90" t="s">
        <v>7567</v>
      </c>
      <c r="BC9507" s="90" t="s">
        <v>12087</v>
      </c>
      <c r="BD9507" s="423" t="s">
        <v>1301</v>
      </c>
    </row>
    <row r="9508" spans="53:56" ht="15" x14ac:dyDescent="0.25">
      <c r="BA9508" s="91" t="s">
        <v>13383</v>
      </c>
      <c r="BB9508" s="91" t="s">
        <v>7567</v>
      </c>
      <c r="BC9508" s="91" t="s">
        <v>8585</v>
      </c>
      <c r="BD9508" s="423" t="s">
        <v>1301</v>
      </c>
    </row>
    <row r="9509" spans="53:56" ht="15" x14ac:dyDescent="0.25">
      <c r="BA9509" s="90" t="s">
        <v>13384</v>
      </c>
      <c r="BB9509" s="90" t="s">
        <v>7567</v>
      </c>
      <c r="BC9509" s="90" t="s">
        <v>8585</v>
      </c>
      <c r="BD9509" s="423" t="s">
        <v>1301</v>
      </c>
    </row>
    <row r="9510" spans="53:56" ht="15" x14ac:dyDescent="0.25">
      <c r="BA9510" s="91" t="s">
        <v>13385</v>
      </c>
      <c r="BB9510" s="91" t="s">
        <v>7567</v>
      </c>
      <c r="BC9510" s="91" t="s">
        <v>8585</v>
      </c>
      <c r="BD9510" s="423" t="s">
        <v>1301</v>
      </c>
    </row>
    <row r="9511" spans="53:56" ht="15" x14ac:dyDescent="0.25">
      <c r="BA9511" s="90" t="s">
        <v>13386</v>
      </c>
      <c r="BB9511" s="90" t="s">
        <v>7567</v>
      </c>
      <c r="BC9511" s="90" t="s">
        <v>13372</v>
      </c>
      <c r="BD9511" s="423" t="s">
        <v>1301</v>
      </c>
    </row>
    <row r="9512" spans="53:56" ht="15" x14ac:dyDescent="0.25">
      <c r="BA9512" s="91" t="s">
        <v>13387</v>
      </c>
      <c r="BB9512" s="91" t="s">
        <v>7567</v>
      </c>
      <c r="BC9512" s="91" t="s">
        <v>8585</v>
      </c>
      <c r="BD9512" s="423" t="s">
        <v>1301</v>
      </c>
    </row>
    <row r="9513" spans="53:56" ht="15" x14ac:dyDescent="0.25">
      <c r="BA9513" s="91" t="s">
        <v>13388</v>
      </c>
      <c r="BB9513" s="91" t="s">
        <v>7567</v>
      </c>
      <c r="BC9513" s="91" t="s">
        <v>13372</v>
      </c>
      <c r="BD9513" s="423" t="s">
        <v>1301</v>
      </c>
    </row>
    <row r="9514" spans="53:56" ht="15" x14ac:dyDescent="0.25">
      <c r="BA9514" s="90" t="s">
        <v>13389</v>
      </c>
      <c r="BB9514" s="90" t="s">
        <v>7567</v>
      </c>
      <c r="BC9514" s="90" t="s">
        <v>8585</v>
      </c>
      <c r="BD9514" s="423" t="s">
        <v>1301</v>
      </c>
    </row>
    <row r="9515" spans="53:56" ht="15" x14ac:dyDescent="0.25">
      <c r="BA9515" s="91" t="s">
        <v>13390</v>
      </c>
      <c r="BB9515" s="91" t="s">
        <v>7567</v>
      </c>
      <c r="BC9515" s="91" t="s">
        <v>12087</v>
      </c>
      <c r="BD9515" s="423" t="s">
        <v>1301</v>
      </c>
    </row>
    <row r="9516" spans="53:56" ht="15" x14ac:dyDescent="0.25">
      <c r="BA9516" s="90" t="s">
        <v>13391</v>
      </c>
      <c r="BB9516" s="90" t="s">
        <v>7567</v>
      </c>
      <c r="BC9516" s="90" t="s">
        <v>13372</v>
      </c>
      <c r="BD9516" s="423" t="s">
        <v>1301</v>
      </c>
    </row>
    <row r="9517" spans="53:56" ht="15" x14ac:dyDescent="0.25">
      <c r="BA9517" s="90" t="s">
        <v>13392</v>
      </c>
      <c r="BB9517" s="90" t="s">
        <v>7567</v>
      </c>
      <c r="BC9517" s="90" t="s">
        <v>8585</v>
      </c>
      <c r="BD9517" s="423" t="s">
        <v>1301</v>
      </c>
    </row>
    <row r="9518" spans="53:56" ht="15" x14ac:dyDescent="0.25">
      <c r="BA9518" s="91" t="s">
        <v>13393</v>
      </c>
      <c r="BB9518" s="91" t="s">
        <v>7567</v>
      </c>
      <c r="BC9518" s="91" t="s">
        <v>8585</v>
      </c>
      <c r="BD9518" s="423" t="s">
        <v>1301</v>
      </c>
    </row>
    <row r="9519" spans="53:56" ht="15" x14ac:dyDescent="0.25">
      <c r="BA9519" s="90" t="s">
        <v>13394</v>
      </c>
      <c r="BB9519" s="90" t="s">
        <v>7567</v>
      </c>
      <c r="BC9519" s="90" t="s">
        <v>8585</v>
      </c>
      <c r="BD9519" s="423" t="s">
        <v>1301</v>
      </c>
    </row>
    <row r="9520" spans="53:56" ht="15" x14ac:dyDescent="0.25">
      <c r="BA9520" s="91" t="s">
        <v>13395</v>
      </c>
      <c r="BB9520" s="91" t="s">
        <v>7567</v>
      </c>
      <c r="BC9520" s="91" t="s">
        <v>13372</v>
      </c>
      <c r="BD9520" s="423" t="s">
        <v>1301</v>
      </c>
    </row>
    <row r="9521" spans="53:56" ht="15" x14ac:dyDescent="0.25">
      <c r="BA9521" s="91" t="s">
        <v>13396</v>
      </c>
      <c r="BB9521" s="91" t="s">
        <v>7567</v>
      </c>
      <c r="BC9521" s="91" t="s">
        <v>12087</v>
      </c>
      <c r="BD9521" s="423" t="s">
        <v>1301</v>
      </c>
    </row>
    <row r="9522" spans="53:56" ht="15" x14ac:dyDescent="0.25">
      <c r="BA9522" s="90" t="s">
        <v>13397</v>
      </c>
      <c r="BB9522" s="90" t="s">
        <v>7567</v>
      </c>
      <c r="BC9522" s="90" t="s">
        <v>13372</v>
      </c>
      <c r="BD9522" s="423" t="s">
        <v>1301</v>
      </c>
    </row>
    <row r="9523" spans="53:56" ht="15" x14ac:dyDescent="0.25">
      <c r="BA9523" s="91" t="s">
        <v>13398</v>
      </c>
      <c r="BB9523" s="91" t="s">
        <v>7567</v>
      </c>
      <c r="BC9523" s="91" t="s">
        <v>13372</v>
      </c>
      <c r="BD9523" s="423" t="s">
        <v>1301</v>
      </c>
    </row>
    <row r="9524" spans="53:56" ht="15" x14ac:dyDescent="0.25">
      <c r="BA9524" s="90" t="s">
        <v>13399</v>
      </c>
      <c r="BB9524" s="90" t="s">
        <v>7567</v>
      </c>
      <c r="BC9524" s="90" t="s">
        <v>13372</v>
      </c>
      <c r="BD9524" s="423" t="s">
        <v>1301</v>
      </c>
    </row>
    <row r="9525" spans="53:56" ht="15" x14ac:dyDescent="0.25">
      <c r="BA9525" s="91" t="s">
        <v>13400</v>
      </c>
      <c r="BB9525" s="91" t="s">
        <v>7567</v>
      </c>
      <c r="BC9525" s="91" t="s">
        <v>8585</v>
      </c>
      <c r="BD9525" s="423" t="s">
        <v>1301</v>
      </c>
    </row>
    <row r="9526" spans="53:56" ht="15" x14ac:dyDescent="0.25">
      <c r="BA9526" s="90" t="s">
        <v>13401</v>
      </c>
      <c r="BB9526" s="90" t="s">
        <v>7567</v>
      </c>
      <c r="BC9526" s="90" t="s">
        <v>12087</v>
      </c>
      <c r="BD9526" s="423" t="s">
        <v>1301</v>
      </c>
    </row>
    <row r="9527" spans="53:56" ht="15" x14ac:dyDescent="0.25">
      <c r="BA9527" s="91" t="s">
        <v>13402</v>
      </c>
      <c r="BB9527" s="91" t="s">
        <v>7567</v>
      </c>
      <c r="BC9527" s="91" t="s">
        <v>12077</v>
      </c>
      <c r="BD9527" s="423" t="s">
        <v>1301</v>
      </c>
    </row>
    <row r="9528" spans="53:56" ht="15" x14ac:dyDescent="0.25">
      <c r="BA9528" s="90" t="s">
        <v>13403</v>
      </c>
      <c r="BB9528" s="90" t="s">
        <v>7567</v>
      </c>
      <c r="BC9528" s="90" t="s">
        <v>13372</v>
      </c>
      <c r="BD9528" s="423" t="s">
        <v>1301</v>
      </c>
    </row>
    <row r="9529" spans="53:56" ht="15" x14ac:dyDescent="0.25">
      <c r="BA9529" s="91" t="s">
        <v>13404</v>
      </c>
      <c r="BB9529" s="91" t="s">
        <v>7567</v>
      </c>
      <c r="BC9529" s="91" t="s">
        <v>12087</v>
      </c>
      <c r="BD9529" s="423" t="s">
        <v>1301</v>
      </c>
    </row>
    <row r="9530" spans="53:56" ht="15" x14ac:dyDescent="0.25">
      <c r="BA9530" s="90" t="s">
        <v>13405</v>
      </c>
      <c r="BB9530" s="90" t="s">
        <v>7567</v>
      </c>
      <c r="BC9530" s="90" t="s">
        <v>8585</v>
      </c>
      <c r="BD9530" s="423" t="s">
        <v>1301</v>
      </c>
    </row>
    <row r="9531" spans="53:56" ht="15" x14ac:dyDescent="0.25">
      <c r="BA9531" s="91" t="s">
        <v>13406</v>
      </c>
      <c r="BB9531" s="91" t="s">
        <v>7567</v>
      </c>
      <c r="BC9531" s="91" t="s">
        <v>12077</v>
      </c>
      <c r="BD9531" s="423" t="s">
        <v>1301</v>
      </c>
    </row>
    <row r="9532" spans="53:56" ht="15" x14ac:dyDescent="0.25">
      <c r="BA9532" s="90" t="s">
        <v>13407</v>
      </c>
      <c r="BB9532" s="90" t="s">
        <v>7567</v>
      </c>
      <c r="BC9532" s="90" t="s">
        <v>12077</v>
      </c>
      <c r="BD9532" s="423" t="s">
        <v>1301</v>
      </c>
    </row>
    <row r="9533" spans="53:56" ht="15" x14ac:dyDescent="0.25">
      <c r="BA9533" s="91" t="s">
        <v>13408</v>
      </c>
      <c r="BB9533" s="91" t="s">
        <v>7567</v>
      </c>
      <c r="BC9533" s="91" t="s">
        <v>8585</v>
      </c>
      <c r="BD9533" s="423" t="s">
        <v>1301</v>
      </c>
    </row>
    <row r="9534" spans="53:56" ht="15" x14ac:dyDescent="0.25">
      <c r="BA9534" s="90" t="s">
        <v>13409</v>
      </c>
      <c r="BB9534" s="90" t="s">
        <v>7567</v>
      </c>
      <c r="BC9534" s="90" t="s">
        <v>12077</v>
      </c>
      <c r="BD9534" s="423" t="s">
        <v>1301</v>
      </c>
    </row>
    <row r="9535" spans="53:56" ht="15" x14ac:dyDescent="0.25">
      <c r="BA9535" s="90" t="s">
        <v>13410</v>
      </c>
      <c r="BB9535" s="90" t="s">
        <v>7567</v>
      </c>
      <c r="BC9535" s="473" t="s">
        <v>7719</v>
      </c>
      <c r="BD9535" s="423" t="s">
        <v>1301</v>
      </c>
    </row>
    <row r="9536" spans="53:56" ht="15" x14ac:dyDescent="0.25">
      <c r="BA9536" s="91" t="s">
        <v>13410</v>
      </c>
      <c r="BB9536" s="91" t="s">
        <v>7567</v>
      </c>
      <c r="BC9536" s="473" t="s">
        <v>7719</v>
      </c>
      <c r="BD9536" s="423" t="s">
        <v>1301</v>
      </c>
    </row>
    <row r="9537" spans="53:56" ht="15" x14ac:dyDescent="0.25">
      <c r="BA9537" s="90" t="s">
        <v>13411</v>
      </c>
      <c r="BB9537" s="90" t="s">
        <v>7567</v>
      </c>
      <c r="BC9537" s="473" t="s">
        <v>7719</v>
      </c>
      <c r="BD9537" s="423" t="s">
        <v>1301</v>
      </c>
    </row>
    <row r="9538" spans="53:56" ht="15" x14ac:dyDescent="0.25">
      <c r="BA9538" s="91" t="s">
        <v>13411</v>
      </c>
      <c r="BB9538" s="91" t="s">
        <v>7567</v>
      </c>
      <c r="BC9538" s="91" t="s">
        <v>3365</v>
      </c>
      <c r="BD9538" s="423" t="s">
        <v>1301</v>
      </c>
    </row>
    <row r="9539" spans="53:56" ht="15" x14ac:dyDescent="0.25">
      <c r="BA9539" s="90" t="s">
        <v>13412</v>
      </c>
      <c r="BB9539" s="90" t="s">
        <v>7567</v>
      </c>
      <c r="BC9539" s="473" t="s">
        <v>7719</v>
      </c>
      <c r="BD9539" s="423" t="s">
        <v>1301</v>
      </c>
    </row>
    <row r="9540" spans="53:56" ht="15" x14ac:dyDescent="0.25">
      <c r="BA9540" s="90" t="s">
        <v>13413</v>
      </c>
      <c r="BB9540" s="90" t="s">
        <v>7567</v>
      </c>
      <c r="BC9540" s="90"/>
      <c r="BD9540" s="423" t="s">
        <v>1301</v>
      </c>
    </row>
    <row r="9541" spans="53:56" ht="15" x14ac:dyDescent="0.25">
      <c r="BA9541" s="91" t="s">
        <v>13414</v>
      </c>
      <c r="BB9541" s="91" t="s">
        <v>7567</v>
      </c>
      <c r="BC9541" s="91" t="s">
        <v>13346</v>
      </c>
      <c r="BD9541" s="423" t="s">
        <v>1301</v>
      </c>
    </row>
    <row r="9542" spans="53:56" ht="15" x14ac:dyDescent="0.25">
      <c r="BA9542" s="90" t="s">
        <v>13415</v>
      </c>
      <c r="BB9542" s="90" t="s">
        <v>7567</v>
      </c>
      <c r="BC9542" s="90" t="s">
        <v>3365</v>
      </c>
      <c r="BD9542" s="423" t="s">
        <v>1301</v>
      </c>
    </row>
    <row r="9543" spans="53:56" ht="15" x14ac:dyDescent="0.25">
      <c r="BA9543" s="91" t="s">
        <v>13416</v>
      </c>
      <c r="BB9543" s="91" t="s">
        <v>7567</v>
      </c>
      <c r="BC9543" s="91" t="s">
        <v>3365</v>
      </c>
      <c r="BD9543" s="423" t="s">
        <v>1301</v>
      </c>
    </row>
    <row r="9544" spans="53:56" ht="15" x14ac:dyDescent="0.25">
      <c r="BA9544" s="90" t="s">
        <v>13417</v>
      </c>
      <c r="BB9544" s="90" t="s">
        <v>7567</v>
      </c>
      <c r="BC9544" s="90" t="s">
        <v>3365</v>
      </c>
      <c r="BD9544" s="423" t="s">
        <v>1301</v>
      </c>
    </row>
    <row r="9545" spans="53:56" ht="15" x14ac:dyDescent="0.25">
      <c r="BA9545" s="91" t="s">
        <v>13418</v>
      </c>
      <c r="BB9545" s="91" t="s">
        <v>7567</v>
      </c>
      <c r="BC9545" s="91" t="s">
        <v>3365</v>
      </c>
      <c r="BD9545" s="423" t="s">
        <v>1301</v>
      </c>
    </row>
    <row r="9546" spans="53:56" ht="15" x14ac:dyDescent="0.25">
      <c r="BA9546" s="90" t="s">
        <v>13419</v>
      </c>
      <c r="BB9546" s="90" t="s">
        <v>7567</v>
      </c>
      <c r="BC9546" s="90" t="s">
        <v>3365</v>
      </c>
      <c r="BD9546" s="423" t="s">
        <v>1301</v>
      </c>
    </row>
    <row r="9547" spans="53:56" ht="15" x14ac:dyDescent="0.25">
      <c r="BA9547" s="90" t="s">
        <v>13420</v>
      </c>
      <c r="BB9547" s="90" t="s">
        <v>7567</v>
      </c>
      <c r="BC9547" s="90" t="s">
        <v>13346</v>
      </c>
      <c r="BD9547" s="423" t="s">
        <v>1301</v>
      </c>
    </row>
    <row r="9548" spans="53:56" ht="15" x14ac:dyDescent="0.25">
      <c r="BA9548" s="91" t="s">
        <v>13421</v>
      </c>
      <c r="BB9548" s="91" t="s">
        <v>7567</v>
      </c>
      <c r="BC9548" s="91" t="s">
        <v>3365</v>
      </c>
      <c r="BD9548" s="423" t="s">
        <v>1301</v>
      </c>
    </row>
    <row r="9549" spans="53:56" ht="15" x14ac:dyDescent="0.25">
      <c r="BA9549" s="90" t="s">
        <v>13422</v>
      </c>
      <c r="BB9549" s="90" t="s">
        <v>7567</v>
      </c>
      <c r="BC9549" s="90" t="s">
        <v>3365</v>
      </c>
      <c r="BD9549" s="423" t="s">
        <v>1301</v>
      </c>
    </row>
    <row r="9550" spans="53:56" ht="15" x14ac:dyDescent="0.25">
      <c r="BA9550" s="91" t="s">
        <v>13423</v>
      </c>
      <c r="BB9550" s="91" t="s">
        <v>7567</v>
      </c>
      <c r="BC9550" s="91" t="s">
        <v>3365</v>
      </c>
      <c r="BD9550" s="423" t="s">
        <v>1301</v>
      </c>
    </row>
    <row r="9551" spans="53:56" ht="15" x14ac:dyDescent="0.25">
      <c r="BA9551" s="90" t="s">
        <v>13424</v>
      </c>
      <c r="BB9551" s="90" t="s">
        <v>7567</v>
      </c>
      <c r="BC9551" s="90" t="s">
        <v>3365</v>
      </c>
      <c r="BD9551" s="423" t="s">
        <v>1301</v>
      </c>
    </row>
    <row r="9552" spans="53:56" ht="15" x14ac:dyDescent="0.25">
      <c r="BA9552" s="91" t="s">
        <v>13425</v>
      </c>
      <c r="BB9552" s="91" t="s">
        <v>7567</v>
      </c>
      <c r="BC9552" s="91" t="s">
        <v>3365</v>
      </c>
      <c r="BD9552" s="423" t="s">
        <v>1301</v>
      </c>
    </row>
    <row r="9553" spans="53:56" ht="15" x14ac:dyDescent="0.25">
      <c r="BA9553" s="90" t="s">
        <v>13426</v>
      </c>
      <c r="BB9553" s="90" t="s">
        <v>7567</v>
      </c>
      <c r="BC9553" s="90" t="s">
        <v>3365</v>
      </c>
      <c r="BD9553" s="423" t="s">
        <v>1301</v>
      </c>
    </row>
    <row r="9554" spans="53:56" ht="15" x14ac:dyDescent="0.25">
      <c r="BA9554" s="91" t="s">
        <v>13427</v>
      </c>
      <c r="BB9554" s="91" t="s">
        <v>7567</v>
      </c>
      <c r="BC9554" s="91" t="s">
        <v>13361</v>
      </c>
      <c r="BD9554" s="423" t="s">
        <v>1301</v>
      </c>
    </row>
    <row r="9555" spans="53:56" ht="15" x14ac:dyDescent="0.25">
      <c r="BA9555" s="90" t="s">
        <v>13428</v>
      </c>
      <c r="BB9555" s="90" t="s">
        <v>7567</v>
      </c>
      <c r="BC9555" s="90" t="s">
        <v>3365</v>
      </c>
      <c r="BD9555" s="423" t="s">
        <v>1301</v>
      </c>
    </row>
    <row r="9556" spans="53:56" ht="15" x14ac:dyDescent="0.25">
      <c r="BA9556" s="91" t="s">
        <v>13429</v>
      </c>
      <c r="BB9556" s="91" t="s">
        <v>7567</v>
      </c>
      <c r="BC9556" s="91" t="s">
        <v>3365</v>
      </c>
      <c r="BD9556" s="423" t="s">
        <v>1301</v>
      </c>
    </row>
    <row r="9557" spans="53:56" ht="15" x14ac:dyDescent="0.25">
      <c r="BA9557" s="90" t="s">
        <v>13430</v>
      </c>
      <c r="BB9557" s="90" t="s">
        <v>7567</v>
      </c>
      <c r="BC9557" s="90" t="s">
        <v>13346</v>
      </c>
      <c r="BD9557" s="423" t="s">
        <v>1301</v>
      </c>
    </row>
    <row r="9558" spans="53:56" ht="15" x14ac:dyDescent="0.25">
      <c r="BA9558" s="91" t="s">
        <v>13431</v>
      </c>
      <c r="BB9558" s="91" t="s">
        <v>7567</v>
      </c>
      <c r="BC9558" s="91" t="s">
        <v>13432</v>
      </c>
      <c r="BD9558" s="423" t="s">
        <v>1301</v>
      </c>
    </row>
    <row r="9559" spans="53:56" ht="15" x14ac:dyDescent="0.25">
      <c r="BA9559" s="90" t="s">
        <v>13433</v>
      </c>
      <c r="BB9559" s="90" t="s">
        <v>7567</v>
      </c>
      <c r="BC9559" s="90" t="s">
        <v>13346</v>
      </c>
      <c r="BD9559" s="423" t="s">
        <v>1301</v>
      </c>
    </row>
    <row r="9560" spans="53:56" ht="15" x14ac:dyDescent="0.25">
      <c r="BA9560" s="91" t="s">
        <v>13434</v>
      </c>
      <c r="BB9560" s="91" t="s">
        <v>7567</v>
      </c>
      <c r="BC9560" s="91" t="s">
        <v>13346</v>
      </c>
      <c r="BD9560" s="423" t="s">
        <v>1301</v>
      </c>
    </row>
    <row r="9561" spans="53:56" ht="15" x14ac:dyDescent="0.25">
      <c r="BA9561" s="90" t="s">
        <v>13435</v>
      </c>
      <c r="BB9561" s="90" t="s">
        <v>7567</v>
      </c>
      <c r="BC9561" s="90" t="s">
        <v>3365</v>
      </c>
      <c r="BD9561" s="423" t="s">
        <v>1301</v>
      </c>
    </row>
    <row r="9562" spans="53:56" ht="15" x14ac:dyDescent="0.25">
      <c r="BA9562" s="91" t="s">
        <v>13436</v>
      </c>
      <c r="BB9562" s="91" t="s">
        <v>7567</v>
      </c>
      <c r="BC9562" s="91" t="s">
        <v>13346</v>
      </c>
      <c r="BD9562" s="423" t="s">
        <v>1301</v>
      </c>
    </row>
    <row r="9563" spans="53:56" ht="15" x14ac:dyDescent="0.25">
      <c r="BA9563" s="90" t="s">
        <v>13437</v>
      </c>
      <c r="BB9563" s="90" t="s">
        <v>7567</v>
      </c>
      <c r="BC9563" s="90" t="s">
        <v>3365</v>
      </c>
      <c r="BD9563" s="423" t="s">
        <v>1301</v>
      </c>
    </row>
    <row r="9564" spans="53:56" ht="15" x14ac:dyDescent="0.25">
      <c r="BA9564" s="91" t="s">
        <v>13438</v>
      </c>
      <c r="BB9564" s="91" t="s">
        <v>7567</v>
      </c>
      <c r="BC9564" s="91" t="s">
        <v>13361</v>
      </c>
      <c r="BD9564" s="423" t="s">
        <v>1301</v>
      </c>
    </row>
    <row r="9565" spans="53:56" ht="15" x14ac:dyDescent="0.25">
      <c r="BA9565" s="90" t="s">
        <v>13439</v>
      </c>
      <c r="BB9565" s="90" t="s">
        <v>7567</v>
      </c>
      <c r="BC9565" s="90" t="s">
        <v>3365</v>
      </c>
      <c r="BD9565" s="423" t="s">
        <v>1301</v>
      </c>
    </row>
    <row r="9566" spans="53:56" ht="15" x14ac:dyDescent="0.25">
      <c r="BA9566" s="91" t="s">
        <v>13440</v>
      </c>
      <c r="BB9566" s="91" t="s">
        <v>7567</v>
      </c>
      <c r="BC9566" s="91" t="s">
        <v>13361</v>
      </c>
      <c r="BD9566" s="423" t="s">
        <v>1301</v>
      </c>
    </row>
    <row r="9567" spans="53:56" ht="15" x14ac:dyDescent="0.25">
      <c r="BA9567" s="90" t="s">
        <v>13441</v>
      </c>
      <c r="BB9567" s="90" t="s">
        <v>7567</v>
      </c>
      <c r="BC9567" s="90" t="s">
        <v>3365</v>
      </c>
      <c r="BD9567" s="423" t="s">
        <v>1301</v>
      </c>
    </row>
    <row r="9568" spans="53:56" ht="15" x14ac:dyDescent="0.25">
      <c r="BA9568" s="91" t="s">
        <v>13442</v>
      </c>
      <c r="BB9568" s="91" t="s">
        <v>7567</v>
      </c>
      <c r="BC9568" s="91" t="s">
        <v>13443</v>
      </c>
      <c r="BD9568" s="423" t="s">
        <v>1301</v>
      </c>
    </row>
    <row r="9569" spans="53:56" ht="15" x14ac:dyDescent="0.25">
      <c r="BA9569" s="90" t="s">
        <v>13444</v>
      </c>
      <c r="BB9569" s="90" t="s">
        <v>7567</v>
      </c>
      <c r="BC9569" s="90" t="s">
        <v>13445</v>
      </c>
      <c r="BD9569" s="423" t="s">
        <v>1301</v>
      </c>
    </row>
    <row r="9570" spans="53:56" ht="15" x14ac:dyDescent="0.25">
      <c r="BA9570" s="91" t="s">
        <v>13446</v>
      </c>
      <c r="BB9570" s="91" t="s">
        <v>7567</v>
      </c>
      <c r="BC9570" s="91" t="s">
        <v>13445</v>
      </c>
      <c r="BD9570" s="423" t="s">
        <v>1301</v>
      </c>
    </row>
    <row r="9571" spans="53:56" ht="15" x14ac:dyDescent="0.25">
      <c r="BA9571" s="91" t="s">
        <v>13446</v>
      </c>
      <c r="BB9571" s="91" t="s">
        <v>7567</v>
      </c>
      <c r="BC9571" s="91" t="s">
        <v>13443</v>
      </c>
      <c r="BD9571" s="423" t="s">
        <v>1301</v>
      </c>
    </row>
    <row r="9572" spans="53:56" ht="15" x14ac:dyDescent="0.25">
      <c r="BA9572" s="91" t="s">
        <v>13446</v>
      </c>
      <c r="BB9572" s="91" t="s">
        <v>7567</v>
      </c>
      <c r="BC9572" s="91" t="s">
        <v>13447</v>
      </c>
      <c r="BD9572" s="423" t="s">
        <v>1301</v>
      </c>
    </row>
    <row r="9573" spans="53:56" ht="15" x14ac:dyDescent="0.25">
      <c r="BA9573" s="91" t="s">
        <v>13448</v>
      </c>
      <c r="BB9573" s="91" t="s">
        <v>7567</v>
      </c>
      <c r="BC9573" s="91" t="s">
        <v>13445</v>
      </c>
      <c r="BD9573" s="423" t="s">
        <v>1301</v>
      </c>
    </row>
    <row r="9574" spans="53:56" ht="15" x14ac:dyDescent="0.25">
      <c r="BA9574" s="90" t="s">
        <v>13448</v>
      </c>
      <c r="BB9574" s="90" t="s">
        <v>7567</v>
      </c>
      <c r="BC9574" s="90" t="s">
        <v>13443</v>
      </c>
      <c r="BD9574" s="423" t="s">
        <v>1301</v>
      </c>
    </row>
    <row r="9575" spans="53:56" ht="15" x14ac:dyDescent="0.25">
      <c r="BA9575" s="91" t="s">
        <v>13448</v>
      </c>
      <c r="BB9575" s="91" t="s">
        <v>7567</v>
      </c>
      <c r="BC9575" s="91" t="s">
        <v>13447</v>
      </c>
      <c r="BD9575" s="423" t="s">
        <v>1301</v>
      </c>
    </row>
    <row r="9576" spans="53:56" ht="15" x14ac:dyDescent="0.25">
      <c r="BA9576" s="91" t="s">
        <v>13449</v>
      </c>
      <c r="BB9576" s="91" t="s">
        <v>7567</v>
      </c>
      <c r="BC9576" s="91" t="s">
        <v>13443</v>
      </c>
      <c r="BD9576" s="423" t="s">
        <v>1301</v>
      </c>
    </row>
    <row r="9577" spans="53:56" ht="15" x14ac:dyDescent="0.25">
      <c r="BA9577" s="90" t="s">
        <v>13450</v>
      </c>
      <c r="BB9577" s="90" t="s">
        <v>7567</v>
      </c>
      <c r="BC9577" s="90" t="s">
        <v>13443</v>
      </c>
      <c r="BD9577" s="423" t="s">
        <v>1301</v>
      </c>
    </row>
    <row r="9578" spans="53:56" ht="15" x14ac:dyDescent="0.25">
      <c r="BA9578" s="91" t="s">
        <v>13451</v>
      </c>
      <c r="BB9578" s="91" t="s">
        <v>7567</v>
      </c>
      <c r="BC9578" s="91" t="s">
        <v>13443</v>
      </c>
      <c r="BD9578" s="423" t="s">
        <v>1301</v>
      </c>
    </row>
    <row r="9579" spans="53:56" ht="15" x14ac:dyDescent="0.25">
      <c r="BA9579" s="90" t="s">
        <v>13452</v>
      </c>
      <c r="BB9579" s="90" t="s">
        <v>7567</v>
      </c>
      <c r="BC9579" s="90" t="s">
        <v>13443</v>
      </c>
      <c r="BD9579" s="423" t="s">
        <v>1301</v>
      </c>
    </row>
    <row r="9580" spans="53:56" ht="15" x14ac:dyDescent="0.25">
      <c r="BA9580" s="91" t="s">
        <v>13453</v>
      </c>
      <c r="BB9580" s="91" t="s">
        <v>7567</v>
      </c>
      <c r="BC9580" s="91" t="s">
        <v>13443</v>
      </c>
      <c r="BD9580" s="423" t="s">
        <v>1301</v>
      </c>
    </row>
    <row r="9581" spans="53:56" ht="15" x14ac:dyDescent="0.25">
      <c r="BA9581" s="90" t="s">
        <v>13454</v>
      </c>
      <c r="BB9581" s="90" t="s">
        <v>7567</v>
      </c>
      <c r="BC9581" s="90" t="s">
        <v>13445</v>
      </c>
      <c r="BD9581" s="423" t="s">
        <v>1301</v>
      </c>
    </row>
    <row r="9582" spans="53:56" ht="15" x14ac:dyDescent="0.25">
      <c r="BA9582" s="91" t="s">
        <v>13455</v>
      </c>
      <c r="BB9582" s="91" t="s">
        <v>7567</v>
      </c>
      <c r="BC9582" s="91" t="s">
        <v>13443</v>
      </c>
      <c r="BD9582" s="423" t="s">
        <v>1301</v>
      </c>
    </row>
    <row r="9583" spans="53:56" ht="15" x14ac:dyDescent="0.25">
      <c r="BA9583" s="90" t="s">
        <v>13456</v>
      </c>
      <c r="BB9583" s="90" t="s">
        <v>7567</v>
      </c>
      <c r="BC9583" s="90" t="s">
        <v>13445</v>
      </c>
      <c r="BD9583" s="423" t="s">
        <v>1301</v>
      </c>
    </row>
    <row r="9584" spans="53:56" ht="15" x14ac:dyDescent="0.25">
      <c r="BA9584" s="90" t="s">
        <v>13457</v>
      </c>
      <c r="BB9584" s="90" t="s">
        <v>7567</v>
      </c>
      <c r="BC9584" s="90" t="s">
        <v>13458</v>
      </c>
      <c r="BD9584" s="423" t="s">
        <v>1301</v>
      </c>
    </row>
    <row r="9585" spans="53:56" ht="15" x14ac:dyDescent="0.25">
      <c r="BA9585" s="91" t="s">
        <v>13459</v>
      </c>
      <c r="BB9585" s="91" t="s">
        <v>7567</v>
      </c>
      <c r="BC9585" s="91" t="s">
        <v>13458</v>
      </c>
      <c r="BD9585" s="423" t="s">
        <v>1301</v>
      </c>
    </row>
    <row r="9586" spans="53:56" ht="15" x14ac:dyDescent="0.25">
      <c r="BA9586" s="90" t="s">
        <v>13460</v>
      </c>
      <c r="BB9586" s="90" t="s">
        <v>7567</v>
      </c>
      <c r="BC9586" s="90" t="s">
        <v>4542</v>
      </c>
      <c r="BD9586" s="423" t="s">
        <v>1301</v>
      </c>
    </row>
    <row r="9587" spans="53:56" ht="15" x14ac:dyDescent="0.25">
      <c r="BA9587" s="91" t="s">
        <v>13461</v>
      </c>
      <c r="BB9587" s="91" t="s">
        <v>7567</v>
      </c>
      <c r="BC9587" s="91" t="s">
        <v>13445</v>
      </c>
      <c r="BD9587" s="423" t="s">
        <v>1301</v>
      </c>
    </row>
    <row r="9588" spans="53:56" ht="15" x14ac:dyDescent="0.25">
      <c r="BA9588" s="90" t="s">
        <v>13462</v>
      </c>
      <c r="BB9588" s="90" t="s">
        <v>7567</v>
      </c>
      <c r="BC9588" s="90" t="s">
        <v>13445</v>
      </c>
      <c r="BD9588" s="423" t="s">
        <v>1301</v>
      </c>
    </row>
    <row r="9589" spans="53:56" ht="15" x14ac:dyDescent="0.25">
      <c r="BA9589" s="91" t="s">
        <v>13463</v>
      </c>
      <c r="BB9589" s="91" t="s">
        <v>7567</v>
      </c>
      <c r="BC9589" s="91" t="s">
        <v>13445</v>
      </c>
      <c r="BD9589" s="423" t="s">
        <v>1301</v>
      </c>
    </row>
    <row r="9590" spans="53:56" ht="15" x14ac:dyDescent="0.25">
      <c r="BA9590" s="90" t="s">
        <v>13464</v>
      </c>
      <c r="BB9590" s="90" t="s">
        <v>7567</v>
      </c>
      <c r="BC9590" s="90" t="s">
        <v>13445</v>
      </c>
      <c r="BD9590" s="423" t="s">
        <v>1301</v>
      </c>
    </row>
    <row r="9591" spans="53:56" ht="15" x14ac:dyDescent="0.25">
      <c r="BA9591" s="91" t="s">
        <v>13465</v>
      </c>
      <c r="BB9591" s="91" t="s">
        <v>7567</v>
      </c>
      <c r="BC9591" s="91" t="s">
        <v>7868</v>
      </c>
      <c r="BD9591" s="423" t="s">
        <v>1301</v>
      </c>
    </row>
    <row r="9592" spans="53:56" ht="15" x14ac:dyDescent="0.25">
      <c r="BA9592" s="90" t="s">
        <v>13466</v>
      </c>
      <c r="BB9592" s="90" t="s">
        <v>7567</v>
      </c>
      <c r="BC9592" s="90" t="s">
        <v>13445</v>
      </c>
      <c r="BD9592" s="423" t="s">
        <v>1301</v>
      </c>
    </row>
    <row r="9593" spans="53:56" ht="15" x14ac:dyDescent="0.25">
      <c r="BA9593" s="91" t="s">
        <v>13467</v>
      </c>
      <c r="BB9593" s="91" t="s">
        <v>7567</v>
      </c>
      <c r="BC9593" s="91" t="s">
        <v>13445</v>
      </c>
      <c r="BD9593" s="423" t="s">
        <v>1301</v>
      </c>
    </row>
    <row r="9594" spans="53:56" ht="15" x14ac:dyDescent="0.25">
      <c r="BA9594" s="90" t="s">
        <v>13468</v>
      </c>
      <c r="BB9594" s="90" t="s">
        <v>7567</v>
      </c>
      <c r="BC9594" s="90" t="s">
        <v>13458</v>
      </c>
      <c r="BD9594" s="423" t="s">
        <v>1301</v>
      </c>
    </row>
    <row r="9595" spans="53:56" ht="15" x14ac:dyDescent="0.25">
      <c r="BA9595" s="91" t="s">
        <v>13469</v>
      </c>
      <c r="BB9595" s="91" t="s">
        <v>7567</v>
      </c>
      <c r="BC9595" s="91" t="s">
        <v>13432</v>
      </c>
      <c r="BD9595" s="423" t="s">
        <v>1301</v>
      </c>
    </row>
    <row r="9596" spans="53:56" ht="15" x14ac:dyDescent="0.25">
      <c r="BA9596" s="90" t="s">
        <v>13470</v>
      </c>
      <c r="BB9596" s="90" t="s">
        <v>7567</v>
      </c>
      <c r="BC9596" s="90" t="s">
        <v>13445</v>
      </c>
      <c r="BD9596" s="423" t="s">
        <v>1301</v>
      </c>
    </row>
    <row r="9597" spans="53:56" ht="15" x14ac:dyDescent="0.25">
      <c r="BA9597" s="91" t="s">
        <v>13471</v>
      </c>
      <c r="BB9597" s="91" t="s">
        <v>7567</v>
      </c>
      <c r="BC9597" s="91" t="s">
        <v>4542</v>
      </c>
      <c r="BD9597" s="423" t="s">
        <v>1301</v>
      </c>
    </row>
    <row r="9598" spans="53:56" ht="15" x14ac:dyDescent="0.25">
      <c r="BA9598" s="90" t="s">
        <v>13472</v>
      </c>
      <c r="BB9598" s="90" t="s">
        <v>7567</v>
      </c>
      <c r="BC9598" s="90" t="s">
        <v>13445</v>
      </c>
      <c r="BD9598" s="423" t="s">
        <v>1301</v>
      </c>
    </row>
    <row r="9599" spans="53:56" ht="15" x14ac:dyDescent="0.25">
      <c r="BA9599" s="91" t="s">
        <v>13473</v>
      </c>
      <c r="BB9599" s="91" t="s">
        <v>7567</v>
      </c>
      <c r="BC9599" s="91" t="s">
        <v>13445</v>
      </c>
      <c r="BD9599" s="423" t="s">
        <v>1301</v>
      </c>
    </row>
    <row r="9600" spans="53:56" ht="15" x14ac:dyDescent="0.25">
      <c r="BA9600" s="90" t="s">
        <v>13474</v>
      </c>
      <c r="BB9600" s="90" t="s">
        <v>7567</v>
      </c>
      <c r="BC9600" s="90" t="s">
        <v>13445</v>
      </c>
      <c r="BD9600" s="423" t="s">
        <v>1301</v>
      </c>
    </row>
    <row r="9601" spans="53:56" ht="15" x14ac:dyDescent="0.25">
      <c r="BA9601" s="91" t="s">
        <v>13475</v>
      </c>
      <c r="BB9601" s="91" t="s">
        <v>7567</v>
      </c>
      <c r="BC9601" s="91" t="s">
        <v>13445</v>
      </c>
      <c r="BD9601" s="423" t="s">
        <v>1301</v>
      </c>
    </row>
    <row r="9602" spans="53:56" ht="15" x14ac:dyDescent="0.25">
      <c r="BA9602" s="90" t="s">
        <v>13476</v>
      </c>
      <c r="BB9602" s="90" t="s">
        <v>7567</v>
      </c>
      <c r="BC9602" s="90" t="s">
        <v>8585</v>
      </c>
      <c r="BD9602" s="423" t="s">
        <v>1301</v>
      </c>
    </row>
    <row r="9603" spans="53:56" ht="15" x14ac:dyDescent="0.25">
      <c r="BA9603" s="91" t="s">
        <v>13477</v>
      </c>
      <c r="BB9603" s="91" t="s">
        <v>7567</v>
      </c>
      <c r="BC9603" s="91" t="s">
        <v>13458</v>
      </c>
      <c r="BD9603" s="423" t="s">
        <v>1301</v>
      </c>
    </row>
    <row r="9604" spans="53:56" ht="15" x14ac:dyDescent="0.25">
      <c r="BA9604" s="90" t="s">
        <v>13478</v>
      </c>
      <c r="BB9604" s="90" t="s">
        <v>7567</v>
      </c>
      <c r="BC9604" s="90" t="s">
        <v>13479</v>
      </c>
      <c r="BD9604" s="423" t="s">
        <v>1301</v>
      </c>
    </row>
    <row r="9605" spans="53:56" ht="15" x14ac:dyDescent="0.25">
      <c r="BA9605" s="90" t="s">
        <v>13480</v>
      </c>
      <c r="BB9605" s="90" t="s">
        <v>7567</v>
      </c>
      <c r="BC9605" s="90" t="s">
        <v>13432</v>
      </c>
      <c r="BD9605" s="423" t="s">
        <v>1301</v>
      </c>
    </row>
    <row r="9606" spans="53:56" ht="15" x14ac:dyDescent="0.25">
      <c r="BA9606" s="91" t="s">
        <v>13481</v>
      </c>
      <c r="BB9606" s="91" t="s">
        <v>7567</v>
      </c>
      <c r="BC9606" s="91" t="s">
        <v>8585</v>
      </c>
      <c r="BD9606" s="423" t="s">
        <v>1301</v>
      </c>
    </row>
    <row r="9607" spans="53:56" ht="15" x14ac:dyDescent="0.25">
      <c r="BA9607" s="90" t="s">
        <v>13482</v>
      </c>
      <c r="BB9607" s="90" t="s">
        <v>7567</v>
      </c>
      <c r="BC9607" s="90" t="s">
        <v>13458</v>
      </c>
      <c r="BD9607" s="423" t="s">
        <v>1301</v>
      </c>
    </row>
    <row r="9608" spans="53:56" ht="15" x14ac:dyDescent="0.25">
      <c r="BA9608" s="91" t="s">
        <v>13483</v>
      </c>
      <c r="BB9608" s="91" t="s">
        <v>7567</v>
      </c>
      <c r="BC9608" s="91" t="s">
        <v>4542</v>
      </c>
      <c r="BD9608" s="423" t="s">
        <v>1301</v>
      </c>
    </row>
    <row r="9609" spans="53:56" ht="15" x14ac:dyDescent="0.25">
      <c r="BA9609" s="90" t="s">
        <v>13484</v>
      </c>
      <c r="BB9609" s="90" t="s">
        <v>7567</v>
      </c>
      <c r="BC9609" s="90" t="s">
        <v>13458</v>
      </c>
      <c r="BD9609" s="423" t="s">
        <v>1301</v>
      </c>
    </row>
    <row r="9610" spans="53:56" ht="15" x14ac:dyDescent="0.25">
      <c r="BA9610" s="91" t="s">
        <v>13485</v>
      </c>
      <c r="BB9610" s="91" t="s">
        <v>7567</v>
      </c>
      <c r="BC9610" s="91" t="s">
        <v>13445</v>
      </c>
      <c r="BD9610" s="423" t="s">
        <v>1301</v>
      </c>
    </row>
    <row r="9611" spans="53:56" ht="15" x14ac:dyDescent="0.25">
      <c r="BA9611" s="91" t="s">
        <v>13486</v>
      </c>
      <c r="BB9611" s="91" t="s">
        <v>7567</v>
      </c>
      <c r="BC9611" s="91" t="s">
        <v>4542</v>
      </c>
      <c r="BD9611" s="423" t="s">
        <v>1301</v>
      </c>
    </row>
    <row r="9612" spans="53:56" ht="15" x14ac:dyDescent="0.25">
      <c r="BA9612" s="90" t="s">
        <v>13487</v>
      </c>
      <c r="BB9612" s="90" t="s">
        <v>7567</v>
      </c>
      <c r="BC9612" s="90" t="s">
        <v>13488</v>
      </c>
      <c r="BD9612" s="423" t="s">
        <v>1301</v>
      </c>
    </row>
    <row r="9613" spans="53:56" ht="15" x14ac:dyDescent="0.25">
      <c r="BA9613" s="91" t="s">
        <v>13489</v>
      </c>
      <c r="BB9613" s="91" t="s">
        <v>7567</v>
      </c>
      <c r="BC9613" s="91" t="s">
        <v>13458</v>
      </c>
      <c r="BD9613" s="423" t="s">
        <v>1301</v>
      </c>
    </row>
    <row r="9614" spans="53:56" ht="15" x14ac:dyDescent="0.25">
      <c r="BA9614" s="90" t="s">
        <v>13490</v>
      </c>
      <c r="BB9614" s="90" t="s">
        <v>7567</v>
      </c>
      <c r="BC9614" s="90" t="s">
        <v>7868</v>
      </c>
      <c r="BD9614" s="423" t="s">
        <v>1301</v>
      </c>
    </row>
    <row r="9615" spans="53:56" ht="15" x14ac:dyDescent="0.25">
      <c r="BA9615" s="91" t="s">
        <v>13491</v>
      </c>
      <c r="BB9615" s="91" t="s">
        <v>7567</v>
      </c>
      <c r="BC9615" s="91" t="s">
        <v>13479</v>
      </c>
      <c r="BD9615" s="423" t="s">
        <v>1301</v>
      </c>
    </row>
    <row r="9616" spans="53:56" ht="15" x14ac:dyDescent="0.25">
      <c r="BA9616" s="90" t="s">
        <v>13491</v>
      </c>
      <c r="BB9616" s="90" t="s">
        <v>7567</v>
      </c>
      <c r="BC9616" s="90" t="s">
        <v>13458</v>
      </c>
      <c r="BD9616" s="423" t="s">
        <v>1301</v>
      </c>
    </row>
    <row r="9617" spans="53:56" ht="15" x14ac:dyDescent="0.25">
      <c r="BA9617" s="91" t="s">
        <v>13492</v>
      </c>
      <c r="BB9617" s="91" t="s">
        <v>7567</v>
      </c>
      <c r="BC9617" s="91" t="s">
        <v>7868</v>
      </c>
      <c r="BD9617" s="423" t="s">
        <v>1301</v>
      </c>
    </row>
    <row r="9618" spans="53:56" ht="15" x14ac:dyDescent="0.25">
      <c r="BA9618" s="90" t="s">
        <v>13493</v>
      </c>
      <c r="BB9618" s="90" t="s">
        <v>7567</v>
      </c>
      <c r="BC9618" s="90" t="s">
        <v>13458</v>
      </c>
      <c r="BD9618" s="423" t="s">
        <v>1301</v>
      </c>
    </row>
    <row r="9619" spans="53:56" ht="15" x14ac:dyDescent="0.25">
      <c r="BA9619" s="91" t="s">
        <v>13494</v>
      </c>
      <c r="BB9619" s="91" t="s">
        <v>7567</v>
      </c>
      <c r="BC9619" s="91" t="s">
        <v>13458</v>
      </c>
      <c r="BD9619" s="423" t="s">
        <v>1301</v>
      </c>
    </row>
    <row r="9620" spans="53:56" ht="15" x14ac:dyDescent="0.25">
      <c r="BA9620" s="91" t="s">
        <v>13495</v>
      </c>
      <c r="BB9620" s="91" t="s">
        <v>7567</v>
      </c>
      <c r="BC9620" s="91" t="s">
        <v>4542</v>
      </c>
      <c r="BD9620" s="423" t="s">
        <v>1301</v>
      </c>
    </row>
    <row r="9621" spans="53:56" ht="15" x14ac:dyDescent="0.25">
      <c r="BA9621" s="90" t="s">
        <v>13496</v>
      </c>
      <c r="BB9621" s="90" t="s">
        <v>7567</v>
      </c>
      <c r="BC9621" s="90" t="s">
        <v>7868</v>
      </c>
      <c r="BD9621" s="423" t="s">
        <v>1301</v>
      </c>
    </row>
    <row r="9622" spans="53:56" ht="15" x14ac:dyDescent="0.25">
      <c r="BA9622" s="91" t="s">
        <v>13497</v>
      </c>
      <c r="BB9622" s="91" t="s">
        <v>7567</v>
      </c>
      <c r="BC9622" s="91" t="s">
        <v>13488</v>
      </c>
      <c r="BD9622" s="423" t="s">
        <v>1301</v>
      </c>
    </row>
    <row r="9623" spans="53:56" ht="15" x14ac:dyDescent="0.25">
      <c r="BA9623" s="90" t="s">
        <v>13498</v>
      </c>
      <c r="BB9623" s="90" t="s">
        <v>7567</v>
      </c>
      <c r="BC9623" s="90" t="s">
        <v>13458</v>
      </c>
      <c r="BD9623" s="423" t="s">
        <v>1301</v>
      </c>
    </row>
    <row r="9624" spans="53:56" ht="15" x14ac:dyDescent="0.25">
      <c r="BA9624" s="90" t="s">
        <v>13499</v>
      </c>
      <c r="BB9624" s="90" t="s">
        <v>7567</v>
      </c>
      <c r="BC9624" s="90" t="s">
        <v>13432</v>
      </c>
      <c r="BD9624" s="423" t="s">
        <v>1301</v>
      </c>
    </row>
    <row r="9625" spans="53:56" ht="15" x14ac:dyDescent="0.25">
      <c r="BA9625" s="90" t="s">
        <v>13499</v>
      </c>
      <c r="BB9625" s="90" t="s">
        <v>7567</v>
      </c>
      <c r="BC9625" s="90" t="s">
        <v>13500</v>
      </c>
      <c r="BD9625" s="423" t="s">
        <v>1301</v>
      </c>
    </row>
    <row r="9626" spans="53:56" ht="15" x14ac:dyDescent="0.25">
      <c r="BA9626" s="91" t="s">
        <v>13501</v>
      </c>
      <c r="BB9626" s="91" t="s">
        <v>7567</v>
      </c>
      <c r="BC9626" s="91" t="s">
        <v>13445</v>
      </c>
      <c r="BD9626" s="423" t="s">
        <v>1301</v>
      </c>
    </row>
    <row r="9627" spans="53:56" ht="15" x14ac:dyDescent="0.25">
      <c r="BA9627" s="90" t="s">
        <v>13502</v>
      </c>
      <c r="BB9627" s="90" t="s">
        <v>7567</v>
      </c>
      <c r="BC9627" s="90" t="s">
        <v>8585</v>
      </c>
      <c r="BD9627" s="423" t="s">
        <v>1301</v>
      </c>
    </row>
    <row r="9628" spans="53:56" ht="15" x14ac:dyDescent="0.25">
      <c r="BA9628" s="91" t="s">
        <v>13503</v>
      </c>
      <c r="BB9628" s="91" t="s">
        <v>7567</v>
      </c>
      <c r="BC9628" s="91" t="s">
        <v>6240</v>
      </c>
      <c r="BD9628" s="423" t="s">
        <v>1301</v>
      </c>
    </row>
    <row r="9629" spans="53:56" ht="15" x14ac:dyDescent="0.25">
      <c r="BA9629" s="90" t="s">
        <v>13504</v>
      </c>
      <c r="BB9629" s="90" t="s">
        <v>7567</v>
      </c>
      <c r="BC9629" s="90" t="s">
        <v>13505</v>
      </c>
      <c r="BD9629" s="423" t="s">
        <v>1301</v>
      </c>
    </row>
    <row r="9630" spans="53:56" ht="15" x14ac:dyDescent="0.25">
      <c r="BA9630" s="91" t="s">
        <v>13506</v>
      </c>
      <c r="BB9630" s="91" t="s">
        <v>7567</v>
      </c>
      <c r="BC9630" s="91" t="s">
        <v>6240</v>
      </c>
      <c r="BD9630" s="423" t="s">
        <v>1301</v>
      </c>
    </row>
    <row r="9631" spans="53:56" ht="15" x14ac:dyDescent="0.25">
      <c r="BA9631" s="91" t="s">
        <v>13507</v>
      </c>
      <c r="BB9631" s="91" t="s">
        <v>7567</v>
      </c>
      <c r="BC9631" s="91" t="s">
        <v>13508</v>
      </c>
      <c r="BD9631" s="423" t="s">
        <v>1301</v>
      </c>
    </row>
    <row r="9632" spans="53:56" ht="15" x14ac:dyDescent="0.25">
      <c r="BA9632" s="91" t="s">
        <v>13509</v>
      </c>
      <c r="BB9632" s="91" t="s">
        <v>7567</v>
      </c>
      <c r="BC9632" s="91" t="s">
        <v>13510</v>
      </c>
      <c r="BD9632" s="423" t="s">
        <v>1301</v>
      </c>
    </row>
    <row r="9633" spans="53:56" ht="15" x14ac:dyDescent="0.25">
      <c r="BA9633" s="90" t="s">
        <v>13511</v>
      </c>
      <c r="BB9633" s="90" t="s">
        <v>7567</v>
      </c>
      <c r="BC9633" s="90" t="s">
        <v>13512</v>
      </c>
      <c r="BD9633" s="423" t="s">
        <v>1301</v>
      </c>
    </row>
    <row r="9634" spans="53:56" ht="15" x14ac:dyDescent="0.25">
      <c r="BA9634" s="90" t="s">
        <v>13513</v>
      </c>
      <c r="BB9634" s="90" t="s">
        <v>7567</v>
      </c>
      <c r="BC9634" s="90" t="s">
        <v>13514</v>
      </c>
      <c r="BD9634" s="423" t="s">
        <v>1301</v>
      </c>
    </row>
    <row r="9635" spans="53:56" ht="15" x14ac:dyDescent="0.25">
      <c r="BA9635" s="91" t="s">
        <v>13515</v>
      </c>
      <c r="BB9635" s="91" t="s">
        <v>7567</v>
      </c>
      <c r="BC9635" s="91" t="s">
        <v>13516</v>
      </c>
      <c r="BD9635" s="423" t="s">
        <v>1301</v>
      </c>
    </row>
    <row r="9636" spans="53:56" ht="15" x14ac:dyDescent="0.25">
      <c r="BA9636" s="90" t="s">
        <v>13517</v>
      </c>
      <c r="BB9636" s="90" t="s">
        <v>7567</v>
      </c>
      <c r="BC9636" s="90" t="s">
        <v>13518</v>
      </c>
      <c r="BD9636" s="423" t="s">
        <v>1301</v>
      </c>
    </row>
    <row r="9637" spans="53:56" ht="15" x14ac:dyDescent="0.25">
      <c r="BA9637" s="91" t="s">
        <v>13519</v>
      </c>
      <c r="BB9637" s="91" t="s">
        <v>7567</v>
      </c>
      <c r="BC9637" s="91" t="s">
        <v>13510</v>
      </c>
      <c r="BD9637" s="423" t="s">
        <v>1301</v>
      </c>
    </row>
    <row r="9638" spans="53:56" ht="15" x14ac:dyDescent="0.25">
      <c r="BA9638" s="90" t="s">
        <v>13520</v>
      </c>
      <c r="BB9638" s="90" t="s">
        <v>7567</v>
      </c>
      <c r="BC9638" s="90" t="s">
        <v>13516</v>
      </c>
      <c r="BD9638" s="423" t="s">
        <v>1301</v>
      </c>
    </row>
    <row r="9639" spans="53:56" ht="15" x14ac:dyDescent="0.25">
      <c r="BA9639" s="91" t="s">
        <v>13521</v>
      </c>
      <c r="BB9639" s="91" t="s">
        <v>7567</v>
      </c>
      <c r="BC9639" s="91" t="s">
        <v>6240</v>
      </c>
      <c r="BD9639" s="423" t="s">
        <v>1301</v>
      </c>
    </row>
    <row r="9640" spans="53:56" ht="15" x14ac:dyDescent="0.25">
      <c r="BA9640" s="91" t="s">
        <v>13522</v>
      </c>
      <c r="BB9640" s="91" t="s">
        <v>7567</v>
      </c>
      <c r="BC9640" s="91" t="s">
        <v>6240</v>
      </c>
      <c r="BD9640" s="423" t="s">
        <v>1301</v>
      </c>
    </row>
    <row r="9641" spans="53:56" ht="15" x14ac:dyDescent="0.25">
      <c r="BA9641" s="90" t="s">
        <v>13523</v>
      </c>
      <c r="BB9641" s="90" t="s">
        <v>7567</v>
      </c>
      <c r="BC9641" s="90" t="s">
        <v>13516</v>
      </c>
      <c r="BD9641" s="423" t="s">
        <v>1301</v>
      </c>
    </row>
    <row r="9642" spans="53:56" ht="15" x14ac:dyDescent="0.25">
      <c r="BA9642" s="91" t="s">
        <v>13524</v>
      </c>
      <c r="BB9642" s="91" t="s">
        <v>7567</v>
      </c>
      <c r="BC9642" s="91" t="s">
        <v>13516</v>
      </c>
      <c r="BD9642" s="423" t="s">
        <v>1301</v>
      </c>
    </row>
    <row r="9643" spans="53:56" ht="15" x14ac:dyDescent="0.25">
      <c r="BA9643" s="90" t="s">
        <v>13525</v>
      </c>
      <c r="BB9643" s="90" t="s">
        <v>7567</v>
      </c>
      <c r="BC9643" s="90" t="s">
        <v>13488</v>
      </c>
      <c r="BD9643" s="423" t="s">
        <v>1301</v>
      </c>
    </row>
    <row r="9644" spans="53:56" ht="15" x14ac:dyDescent="0.25">
      <c r="BA9644" s="90" t="s">
        <v>13526</v>
      </c>
      <c r="BB9644" s="90" t="s">
        <v>7567</v>
      </c>
      <c r="BC9644" s="90" t="s">
        <v>13527</v>
      </c>
      <c r="BD9644" s="423" t="s">
        <v>1301</v>
      </c>
    </row>
    <row r="9645" spans="53:56" ht="15" x14ac:dyDescent="0.25">
      <c r="BA9645" s="91" t="s">
        <v>13528</v>
      </c>
      <c r="BB9645" s="91" t="s">
        <v>7567</v>
      </c>
      <c r="BC9645" s="91" t="s">
        <v>13529</v>
      </c>
      <c r="BD9645" s="423" t="s">
        <v>1301</v>
      </c>
    </row>
    <row r="9646" spans="53:56" ht="15" x14ac:dyDescent="0.25">
      <c r="BA9646" s="90" t="s">
        <v>13528</v>
      </c>
      <c r="BB9646" s="90" t="s">
        <v>7567</v>
      </c>
      <c r="BC9646" s="90" t="s">
        <v>13237</v>
      </c>
      <c r="BD9646" s="423" t="s">
        <v>1301</v>
      </c>
    </row>
    <row r="9647" spans="53:56" ht="15" x14ac:dyDescent="0.25">
      <c r="BA9647" s="90" t="s">
        <v>13530</v>
      </c>
      <c r="BB9647" s="90" t="s">
        <v>7567</v>
      </c>
      <c r="BC9647" s="90" t="s">
        <v>13516</v>
      </c>
      <c r="BD9647" s="423" t="s">
        <v>1301</v>
      </c>
    </row>
    <row r="9648" spans="53:56" ht="15" x14ac:dyDescent="0.25">
      <c r="BA9648" s="91" t="s">
        <v>13531</v>
      </c>
      <c r="BB9648" s="91" t="s">
        <v>7567</v>
      </c>
      <c r="BC9648" s="91" t="s">
        <v>3786</v>
      </c>
      <c r="BD9648" s="423" t="s">
        <v>1301</v>
      </c>
    </row>
    <row r="9649" spans="53:56" ht="15" x14ac:dyDescent="0.25">
      <c r="BA9649" s="90" t="s">
        <v>13532</v>
      </c>
      <c r="BB9649" s="90" t="s">
        <v>7567</v>
      </c>
      <c r="BC9649" s="90" t="s">
        <v>13527</v>
      </c>
      <c r="BD9649" s="423" t="s">
        <v>1301</v>
      </c>
    </row>
    <row r="9650" spans="53:56" ht="15" x14ac:dyDescent="0.25">
      <c r="BA9650" s="91" t="s">
        <v>13533</v>
      </c>
      <c r="BB9650" s="91" t="s">
        <v>7567</v>
      </c>
      <c r="BC9650" s="91" t="s">
        <v>13534</v>
      </c>
      <c r="BD9650" s="423" t="s">
        <v>1301</v>
      </c>
    </row>
    <row r="9651" spans="53:56" ht="15" x14ac:dyDescent="0.25">
      <c r="BA9651" s="91" t="s">
        <v>13535</v>
      </c>
      <c r="BB9651" s="91" t="s">
        <v>7567</v>
      </c>
      <c r="BC9651" s="91" t="s">
        <v>1869</v>
      </c>
      <c r="BD9651" s="423" t="s">
        <v>1301</v>
      </c>
    </row>
    <row r="9652" spans="53:56" ht="15" x14ac:dyDescent="0.25">
      <c r="BA9652" s="90" t="s">
        <v>13536</v>
      </c>
      <c r="BB9652" s="90" t="s">
        <v>7567</v>
      </c>
      <c r="BC9652" s="90" t="s">
        <v>1869</v>
      </c>
      <c r="BD9652" s="423" t="s">
        <v>1301</v>
      </c>
    </row>
    <row r="9653" spans="53:56" ht="15" x14ac:dyDescent="0.25">
      <c r="BA9653" s="91" t="s">
        <v>13537</v>
      </c>
      <c r="BB9653" s="91" t="s">
        <v>7567</v>
      </c>
      <c r="BC9653" s="91" t="s">
        <v>13516</v>
      </c>
      <c r="BD9653" s="423" t="s">
        <v>1301</v>
      </c>
    </row>
    <row r="9654" spans="53:56" ht="15" x14ac:dyDescent="0.25">
      <c r="BA9654" s="90" t="s">
        <v>13538</v>
      </c>
      <c r="BB9654" s="90" t="s">
        <v>7567</v>
      </c>
      <c r="BC9654" s="90" t="s">
        <v>13527</v>
      </c>
      <c r="BD9654" s="423" t="s">
        <v>1301</v>
      </c>
    </row>
    <row r="9655" spans="53:56" ht="15" x14ac:dyDescent="0.25">
      <c r="BA9655" s="90" t="s">
        <v>13538</v>
      </c>
      <c r="BB9655" s="90" t="s">
        <v>7567</v>
      </c>
      <c r="BC9655" s="90" t="s">
        <v>13516</v>
      </c>
      <c r="BD9655" s="423" t="s">
        <v>1301</v>
      </c>
    </row>
    <row r="9656" spans="53:56" ht="15" x14ac:dyDescent="0.25">
      <c r="BA9656" s="91" t="s">
        <v>13539</v>
      </c>
      <c r="BB9656" s="91" t="s">
        <v>7567</v>
      </c>
      <c r="BC9656" s="91" t="s">
        <v>13488</v>
      </c>
      <c r="BD9656" s="423" t="s">
        <v>1301</v>
      </c>
    </row>
    <row r="9657" spans="53:56" ht="15" x14ac:dyDescent="0.25">
      <c r="BA9657" s="90" t="s">
        <v>13540</v>
      </c>
      <c r="BB9657" s="90" t="s">
        <v>7567</v>
      </c>
      <c r="BC9657" s="90" t="s">
        <v>13518</v>
      </c>
      <c r="BD9657" s="423" t="s">
        <v>1301</v>
      </c>
    </row>
    <row r="9658" spans="53:56" ht="15" x14ac:dyDescent="0.25">
      <c r="BA9658" s="91" t="s">
        <v>13541</v>
      </c>
      <c r="BB9658" s="91" t="s">
        <v>7567</v>
      </c>
      <c r="BC9658" s="91" t="s">
        <v>3786</v>
      </c>
      <c r="BD9658" s="423" t="s">
        <v>1301</v>
      </c>
    </row>
    <row r="9659" spans="53:56" ht="15" x14ac:dyDescent="0.25">
      <c r="BA9659" s="91" t="s">
        <v>13542</v>
      </c>
      <c r="BB9659" s="91" t="s">
        <v>7567</v>
      </c>
      <c r="BC9659" s="91" t="s">
        <v>13529</v>
      </c>
      <c r="BD9659" s="423" t="s">
        <v>1301</v>
      </c>
    </row>
    <row r="9660" spans="53:56" ht="15" x14ac:dyDescent="0.25">
      <c r="BA9660" s="90" t="s">
        <v>13543</v>
      </c>
      <c r="BB9660" s="90" t="s">
        <v>7567</v>
      </c>
      <c r="BC9660" s="90" t="s">
        <v>1869</v>
      </c>
      <c r="BD9660" s="423" t="s">
        <v>1301</v>
      </c>
    </row>
    <row r="9661" spans="53:56" ht="15" x14ac:dyDescent="0.25">
      <c r="BA9661" s="91" t="s">
        <v>13544</v>
      </c>
      <c r="BB9661" s="91" t="s">
        <v>7567</v>
      </c>
      <c r="BC9661" s="91" t="s">
        <v>13516</v>
      </c>
      <c r="BD9661" s="423" t="s">
        <v>1301</v>
      </c>
    </row>
    <row r="9662" spans="53:56" ht="15" x14ac:dyDescent="0.25">
      <c r="BA9662" s="90" t="s">
        <v>13545</v>
      </c>
      <c r="BB9662" s="90" t="s">
        <v>7567</v>
      </c>
      <c r="BC9662" s="90" t="s">
        <v>13510</v>
      </c>
      <c r="BD9662" s="423" t="s">
        <v>1301</v>
      </c>
    </row>
    <row r="9663" spans="53:56" ht="15" x14ac:dyDescent="0.25">
      <c r="BA9663" s="91" t="s">
        <v>13546</v>
      </c>
      <c r="BB9663" s="91" t="s">
        <v>7567</v>
      </c>
      <c r="BC9663" s="91" t="s">
        <v>6240</v>
      </c>
      <c r="BD9663" s="423" t="s">
        <v>1301</v>
      </c>
    </row>
    <row r="9664" spans="53:56" ht="15" x14ac:dyDescent="0.25">
      <c r="BA9664" s="90" t="s">
        <v>13547</v>
      </c>
      <c r="BB9664" s="90" t="s">
        <v>7567</v>
      </c>
      <c r="BC9664" s="90" t="s">
        <v>13518</v>
      </c>
      <c r="BD9664" s="423" t="s">
        <v>1301</v>
      </c>
    </row>
    <row r="9665" spans="53:56" ht="15" x14ac:dyDescent="0.25">
      <c r="BA9665" s="90" t="s">
        <v>13548</v>
      </c>
      <c r="BB9665" s="90" t="s">
        <v>7567</v>
      </c>
      <c r="BC9665" s="90" t="s">
        <v>13488</v>
      </c>
      <c r="BD9665" s="423" t="s">
        <v>1301</v>
      </c>
    </row>
    <row r="9666" spans="53:56" ht="15" x14ac:dyDescent="0.25">
      <c r="BA9666" s="91" t="s">
        <v>13549</v>
      </c>
      <c r="BB9666" s="91" t="s">
        <v>7567</v>
      </c>
      <c r="BC9666" s="91" t="s">
        <v>13516</v>
      </c>
      <c r="BD9666" s="423" t="s">
        <v>1301</v>
      </c>
    </row>
    <row r="9667" spans="53:56" ht="15" x14ac:dyDescent="0.25">
      <c r="BA9667" s="90" t="s">
        <v>13550</v>
      </c>
      <c r="BB9667" s="90" t="s">
        <v>7567</v>
      </c>
      <c r="BC9667" s="90" t="s">
        <v>13551</v>
      </c>
      <c r="BD9667" s="423" t="s">
        <v>1301</v>
      </c>
    </row>
    <row r="9668" spans="53:56" ht="15" x14ac:dyDescent="0.25">
      <c r="BA9668" s="91" t="s">
        <v>13552</v>
      </c>
      <c r="BB9668" s="91" t="s">
        <v>7567</v>
      </c>
      <c r="BC9668" s="91" t="s">
        <v>13510</v>
      </c>
      <c r="BD9668" s="423" t="s">
        <v>1301</v>
      </c>
    </row>
    <row r="9669" spans="53:56" ht="15" x14ac:dyDescent="0.25">
      <c r="BA9669" s="91" t="s">
        <v>13552</v>
      </c>
      <c r="BB9669" s="91" t="s">
        <v>7567</v>
      </c>
      <c r="BC9669" s="91" t="s">
        <v>13551</v>
      </c>
      <c r="BD9669" s="423" t="s">
        <v>1301</v>
      </c>
    </row>
    <row r="9670" spans="53:56" ht="15" x14ac:dyDescent="0.25">
      <c r="BA9670" s="91" t="s">
        <v>13553</v>
      </c>
      <c r="BB9670" s="91" t="s">
        <v>7567</v>
      </c>
      <c r="BC9670" s="91" t="s">
        <v>13551</v>
      </c>
      <c r="BD9670" s="423" t="s">
        <v>1301</v>
      </c>
    </row>
    <row r="9671" spans="53:56" ht="15" x14ac:dyDescent="0.25">
      <c r="BA9671" s="90" t="s">
        <v>13554</v>
      </c>
      <c r="BB9671" s="90" t="s">
        <v>7567</v>
      </c>
      <c r="BC9671" s="90" t="s">
        <v>6240</v>
      </c>
      <c r="BD9671" s="423" t="s">
        <v>1301</v>
      </c>
    </row>
    <row r="9672" spans="53:56" ht="15" x14ac:dyDescent="0.25">
      <c r="BA9672" s="91" t="s">
        <v>13555</v>
      </c>
      <c r="BB9672" s="91" t="s">
        <v>7567</v>
      </c>
      <c r="BC9672" s="91" t="s">
        <v>6240</v>
      </c>
      <c r="BD9672" s="423" t="s">
        <v>1301</v>
      </c>
    </row>
    <row r="9673" spans="53:56" ht="15" x14ac:dyDescent="0.25">
      <c r="BA9673" s="90" t="s">
        <v>13556</v>
      </c>
      <c r="BB9673" s="90" t="s">
        <v>7567</v>
      </c>
      <c r="BC9673" s="90" t="s">
        <v>13518</v>
      </c>
      <c r="BD9673" s="423" t="s">
        <v>1301</v>
      </c>
    </row>
    <row r="9674" spans="53:56" ht="15" x14ac:dyDescent="0.25">
      <c r="BA9674" s="90" t="s">
        <v>13557</v>
      </c>
      <c r="BB9674" s="90" t="s">
        <v>7567</v>
      </c>
      <c r="BC9674" s="90" t="s">
        <v>13516</v>
      </c>
      <c r="BD9674" s="423" t="s">
        <v>1301</v>
      </c>
    </row>
    <row r="9675" spans="53:56" ht="15" x14ac:dyDescent="0.25">
      <c r="BA9675" s="91" t="s">
        <v>13558</v>
      </c>
      <c r="BB9675" s="91" t="s">
        <v>7567</v>
      </c>
      <c r="BC9675" s="91" t="s">
        <v>13529</v>
      </c>
      <c r="BD9675" s="423" t="s">
        <v>1301</v>
      </c>
    </row>
    <row r="9676" spans="53:56" ht="15" x14ac:dyDescent="0.25">
      <c r="BA9676" s="90" t="s">
        <v>13559</v>
      </c>
      <c r="BB9676" s="90" t="s">
        <v>7567</v>
      </c>
      <c r="BC9676" s="90" t="s">
        <v>13516</v>
      </c>
      <c r="BD9676" s="423" t="s">
        <v>1301</v>
      </c>
    </row>
    <row r="9677" spans="53:56" ht="15" x14ac:dyDescent="0.25">
      <c r="BA9677" s="91" t="s">
        <v>13560</v>
      </c>
      <c r="BB9677" s="91" t="s">
        <v>7567</v>
      </c>
      <c r="BC9677" s="91" t="s">
        <v>13518</v>
      </c>
      <c r="BD9677" s="423" t="s">
        <v>1301</v>
      </c>
    </row>
    <row r="9678" spans="53:56" ht="15" x14ac:dyDescent="0.25">
      <c r="BA9678" s="91" t="s">
        <v>13561</v>
      </c>
      <c r="BB9678" s="91" t="s">
        <v>7567</v>
      </c>
      <c r="BC9678" s="91" t="s">
        <v>13516</v>
      </c>
      <c r="BD9678" s="423" t="s">
        <v>1301</v>
      </c>
    </row>
    <row r="9679" spans="53:56" ht="15" x14ac:dyDescent="0.25">
      <c r="BA9679" s="90" t="s">
        <v>13562</v>
      </c>
      <c r="BB9679" s="90" t="s">
        <v>7567</v>
      </c>
      <c r="BC9679" s="90" t="s">
        <v>13510</v>
      </c>
      <c r="BD9679" s="423" t="s">
        <v>1301</v>
      </c>
    </row>
    <row r="9680" spans="53:56" ht="15" x14ac:dyDescent="0.25">
      <c r="BA9680" s="90" t="s">
        <v>13563</v>
      </c>
      <c r="BB9680" s="90" t="s">
        <v>7567</v>
      </c>
      <c r="BC9680" s="90" t="s">
        <v>1869</v>
      </c>
      <c r="BD9680" s="423" t="s">
        <v>1301</v>
      </c>
    </row>
    <row r="9681" spans="53:56" ht="15" x14ac:dyDescent="0.25">
      <c r="BA9681" s="91" t="s">
        <v>13564</v>
      </c>
      <c r="BB9681" s="91" t="s">
        <v>7567</v>
      </c>
      <c r="BC9681" s="91" t="s">
        <v>1869</v>
      </c>
      <c r="BD9681" s="423" t="s">
        <v>1301</v>
      </c>
    </row>
    <row r="9682" spans="53:56" ht="15" x14ac:dyDescent="0.25">
      <c r="BA9682" s="90" t="s">
        <v>13565</v>
      </c>
      <c r="BB9682" s="90" t="s">
        <v>7567</v>
      </c>
      <c r="BC9682" s="90" t="s">
        <v>6240</v>
      </c>
      <c r="BD9682" s="423" t="s">
        <v>1301</v>
      </c>
    </row>
    <row r="9683" spans="53:56" ht="15" x14ac:dyDescent="0.25">
      <c r="BA9683" s="91" t="s">
        <v>13566</v>
      </c>
      <c r="BB9683" s="91" t="s">
        <v>7567</v>
      </c>
      <c r="BC9683" s="91" t="s">
        <v>13551</v>
      </c>
      <c r="BD9683" s="423" t="s">
        <v>1301</v>
      </c>
    </row>
    <row r="9684" spans="53:56" ht="15" x14ac:dyDescent="0.25">
      <c r="BA9684" s="90" t="s">
        <v>13567</v>
      </c>
      <c r="BB9684" s="90" t="s">
        <v>7567</v>
      </c>
      <c r="BC9684" s="90" t="s">
        <v>13516</v>
      </c>
      <c r="BD9684" s="423" t="s">
        <v>1301</v>
      </c>
    </row>
    <row r="9685" spans="53:56" ht="15" x14ac:dyDescent="0.25">
      <c r="BA9685" s="91" t="s">
        <v>13568</v>
      </c>
      <c r="BB9685" s="91" t="s">
        <v>7567</v>
      </c>
      <c r="BC9685" s="91" t="s">
        <v>1869</v>
      </c>
      <c r="BD9685" s="423" t="s">
        <v>1301</v>
      </c>
    </row>
    <row r="9686" spans="53:56" ht="15" x14ac:dyDescent="0.25">
      <c r="BA9686" s="90" t="s">
        <v>13569</v>
      </c>
      <c r="BB9686" s="90" t="s">
        <v>7567</v>
      </c>
      <c r="BC9686" s="90" t="s">
        <v>6240</v>
      </c>
      <c r="BD9686" s="423" t="s">
        <v>1301</v>
      </c>
    </row>
    <row r="9687" spans="53:56" ht="15" x14ac:dyDescent="0.25">
      <c r="BA9687" s="91" t="s">
        <v>13570</v>
      </c>
      <c r="BB9687" s="91" t="s">
        <v>7567</v>
      </c>
      <c r="BC9687" s="91" t="s">
        <v>13571</v>
      </c>
      <c r="BD9687" s="423" t="s">
        <v>1301</v>
      </c>
    </row>
    <row r="9688" spans="53:56" ht="15" x14ac:dyDescent="0.25">
      <c r="BA9688" s="90" t="s">
        <v>13570</v>
      </c>
      <c r="BB9688" s="90" t="s">
        <v>7567</v>
      </c>
      <c r="BC9688" s="90" t="s">
        <v>13572</v>
      </c>
      <c r="BD9688" s="423" t="s">
        <v>1301</v>
      </c>
    </row>
    <row r="9689" spans="53:56" ht="15" x14ac:dyDescent="0.25">
      <c r="BA9689" s="90" t="s">
        <v>13573</v>
      </c>
      <c r="BB9689" s="90" t="s">
        <v>7567</v>
      </c>
      <c r="BC9689" s="90" t="s">
        <v>13505</v>
      </c>
      <c r="BD9689" s="423" t="s">
        <v>1301</v>
      </c>
    </row>
    <row r="9690" spans="53:56" ht="15" x14ac:dyDescent="0.25">
      <c r="BA9690" s="91" t="s">
        <v>13574</v>
      </c>
      <c r="BB9690" s="91" t="s">
        <v>7567</v>
      </c>
      <c r="BC9690" s="91" t="s">
        <v>13488</v>
      </c>
      <c r="BD9690" s="423" t="s">
        <v>1301</v>
      </c>
    </row>
    <row r="9691" spans="53:56" ht="15" x14ac:dyDescent="0.25">
      <c r="BA9691" s="90" t="s">
        <v>13575</v>
      </c>
      <c r="BB9691" s="90" t="s">
        <v>7567</v>
      </c>
      <c r="BC9691" s="90" t="s">
        <v>13527</v>
      </c>
      <c r="BD9691" s="423" t="s">
        <v>1301</v>
      </c>
    </row>
    <row r="9692" spans="53:56" ht="15" x14ac:dyDescent="0.25">
      <c r="BA9692" s="91" t="s">
        <v>13576</v>
      </c>
      <c r="BB9692" s="91" t="s">
        <v>7567</v>
      </c>
      <c r="BC9692" s="91" t="s">
        <v>13512</v>
      </c>
      <c r="BD9692" s="423" t="s">
        <v>1301</v>
      </c>
    </row>
    <row r="9693" spans="53:56" ht="15" x14ac:dyDescent="0.25">
      <c r="BA9693" s="90" t="s">
        <v>13577</v>
      </c>
      <c r="BB9693" s="90" t="s">
        <v>7567</v>
      </c>
      <c r="BC9693" s="90" t="s">
        <v>13514</v>
      </c>
      <c r="BD9693" s="423" t="s">
        <v>1301</v>
      </c>
    </row>
    <row r="9694" spans="53:56" ht="15" x14ac:dyDescent="0.25">
      <c r="BA9694" s="91" t="s">
        <v>13578</v>
      </c>
      <c r="BB9694" s="91" t="s">
        <v>7567</v>
      </c>
      <c r="BC9694" s="91" t="s">
        <v>13571</v>
      </c>
      <c r="BD9694" s="423" t="s">
        <v>1301</v>
      </c>
    </row>
    <row r="9695" spans="53:56" ht="15" x14ac:dyDescent="0.25">
      <c r="BA9695" s="90" t="s">
        <v>13578</v>
      </c>
      <c r="BB9695" s="90" t="s">
        <v>7567</v>
      </c>
      <c r="BC9695" s="90" t="s">
        <v>3768</v>
      </c>
      <c r="BD9695" s="423" t="s">
        <v>1301</v>
      </c>
    </row>
    <row r="9696" spans="53:56" ht="15" x14ac:dyDescent="0.25">
      <c r="BA9696" s="91" t="s">
        <v>13579</v>
      </c>
      <c r="BB9696" s="91" t="s">
        <v>7567</v>
      </c>
      <c r="BC9696" s="91" t="s">
        <v>13527</v>
      </c>
      <c r="BD9696" s="423" t="s">
        <v>1301</v>
      </c>
    </row>
    <row r="9697" spans="53:56" ht="15" x14ac:dyDescent="0.25">
      <c r="BA9697" s="90" t="s">
        <v>13580</v>
      </c>
      <c r="BB9697" s="90" t="s">
        <v>7567</v>
      </c>
      <c r="BC9697" s="90" t="s">
        <v>1869</v>
      </c>
      <c r="BD9697" s="423" t="s">
        <v>1301</v>
      </c>
    </row>
    <row r="9698" spans="53:56" ht="15" x14ac:dyDescent="0.25">
      <c r="BA9698" s="91" t="s">
        <v>13581</v>
      </c>
      <c r="BB9698" s="91" t="s">
        <v>7567</v>
      </c>
      <c r="BC9698" s="91" t="s">
        <v>13529</v>
      </c>
      <c r="BD9698" s="423" t="s">
        <v>1301</v>
      </c>
    </row>
    <row r="9699" spans="53:56" ht="15" x14ac:dyDescent="0.25">
      <c r="BA9699" s="90" t="s">
        <v>13582</v>
      </c>
      <c r="BB9699" s="90" t="s">
        <v>7567</v>
      </c>
      <c r="BC9699" s="90" t="s">
        <v>13583</v>
      </c>
      <c r="BD9699" s="423" t="s">
        <v>1301</v>
      </c>
    </row>
    <row r="9700" spans="53:56" ht="15" x14ac:dyDescent="0.25">
      <c r="BA9700" s="91" t="s">
        <v>13584</v>
      </c>
      <c r="BB9700" s="91" t="s">
        <v>7567</v>
      </c>
      <c r="BC9700" s="91" t="s">
        <v>13518</v>
      </c>
      <c r="BD9700" s="423" t="s">
        <v>1301</v>
      </c>
    </row>
    <row r="9701" spans="53:56" ht="15" x14ac:dyDescent="0.25">
      <c r="BA9701" s="90" t="s">
        <v>13585</v>
      </c>
      <c r="BB9701" s="90" t="s">
        <v>7567</v>
      </c>
      <c r="BC9701" s="90" t="s">
        <v>13518</v>
      </c>
      <c r="BD9701" s="423" t="s">
        <v>1301</v>
      </c>
    </row>
    <row r="9702" spans="53:56" ht="15" x14ac:dyDescent="0.25">
      <c r="BA9702" s="91" t="s">
        <v>13586</v>
      </c>
      <c r="BB9702" s="91" t="s">
        <v>7567</v>
      </c>
      <c r="BC9702" s="91" t="s">
        <v>13512</v>
      </c>
      <c r="BD9702" s="423" t="s">
        <v>1301</v>
      </c>
    </row>
    <row r="9703" spans="53:56" ht="15" x14ac:dyDescent="0.25">
      <c r="BA9703" s="90" t="s">
        <v>13587</v>
      </c>
      <c r="BB9703" s="90" t="s">
        <v>7567</v>
      </c>
      <c r="BC9703" s="90" t="s">
        <v>13505</v>
      </c>
      <c r="BD9703" s="423" t="s">
        <v>1301</v>
      </c>
    </row>
    <row r="9704" spans="53:56" ht="15" x14ac:dyDescent="0.25">
      <c r="BA9704" s="91" t="s">
        <v>13588</v>
      </c>
      <c r="BB9704" s="91" t="s">
        <v>7567</v>
      </c>
      <c r="BC9704" s="91" t="s">
        <v>13512</v>
      </c>
      <c r="BD9704" s="423" t="s">
        <v>1301</v>
      </c>
    </row>
    <row r="9705" spans="53:56" ht="15" x14ac:dyDescent="0.25">
      <c r="BA9705" s="90" t="s">
        <v>13589</v>
      </c>
      <c r="BB9705" s="90" t="s">
        <v>7567</v>
      </c>
      <c r="BC9705" s="90" t="s">
        <v>6240</v>
      </c>
      <c r="BD9705" s="423" t="s">
        <v>1301</v>
      </c>
    </row>
    <row r="9706" spans="53:56" ht="15" x14ac:dyDescent="0.25">
      <c r="BA9706" s="91" t="s">
        <v>13590</v>
      </c>
      <c r="BB9706" s="91" t="s">
        <v>7567</v>
      </c>
      <c r="BC9706" s="91" t="s">
        <v>13527</v>
      </c>
      <c r="BD9706" s="423" t="s">
        <v>1301</v>
      </c>
    </row>
    <row r="9707" spans="53:56" ht="15" x14ac:dyDescent="0.25">
      <c r="BA9707" s="90" t="s">
        <v>13591</v>
      </c>
      <c r="BB9707" s="90" t="s">
        <v>7567</v>
      </c>
      <c r="BC9707" s="90" t="s">
        <v>13516</v>
      </c>
      <c r="BD9707" s="423" t="s">
        <v>1301</v>
      </c>
    </row>
    <row r="9708" spans="53:56" ht="15" x14ac:dyDescent="0.25">
      <c r="BA9708" s="91" t="s">
        <v>13592</v>
      </c>
      <c r="BB9708" s="91" t="s">
        <v>7567</v>
      </c>
      <c r="BC9708" s="91" t="s">
        <v>13527</v>
      </c>
      <c r="BD9708" s="423" t="s">
        <v>1301</v>
      </c>
    </row>
    <row r="9709" spans="53:56" ht="15" x14ac:dyDescent="0.25">
      <c r="BA9709" s="90" t="s">
        <v>13593</v>
      </c>
      <c r="BB9709" s="90" t="s">
        <v>7567</v>
      </c>
      <c r="BC9709" s="90" t="s">
        <v>13510</v>
      </c>
      <c r="BD9709" s="423" t="s">
        <v>1301</v>
      </c>
    </row>
    <row r="9710" spans="53:56" ht="15" x14ac:dyDescent="0.25">
      <c r="BA9710" s="91" t="s">
        <v>13594</v>
      </c>
      <c r="BB9710" s="91" t="s">
        <v>7567</v>
      </c>
      <c r="BC9710" s="91" t="s">
        <v>13595</v>
      </c>
      <c r="BD9710" s="423" t="s">
        <v>1301</v>
      </c>
    </row>
    <row r="9711" spans="53:56" ht="15" x14ac:dyDescent="0.25">
      <c r="BA9711" s="90" t="s">
        <v>13596</v>
      </c>
      <c r="BB9711" s="90" t="s">
        <v>7567</v>
      </c>
      <c r="BC9711" s="90" t="s">
        <v>13595</v>
      </c>
      <c r="BD9711" s="423" t="s">
        <v>1301</v>
      </c>
    </row>
    <row r="9712" spans="53:56" ht="15" x14ac:dyDescent="0.25">
      <c r="BA9712" s="91" t="s">
        <v>13597</v>
      </c>
      <c r="BB9712" s="91" t="s">
        <v>7567</v>
      </c>
      <c r="BC9712" s="91" t="s">
        <v>13595</v>
      </c>
      <c r="BD9712" s="423" t="s">
        <v>1301</v>
      </c>
    </row>
    <row r="9713" spans="53:56" ht="15" x14ac:dyDescent="0.25">
      <c r="BA9713" s="91" t="s">
        <v>13597</v>
      </c>
      <c r="BB9713" s="91" t="s">
        <v>7567</v>
      </c>
      <c r="BC9713" s="91" t="s">
        <v>13516</v>
      </c>
      <c r="BD9713" s="423" t="s">
        <v>1301</v>
      </c>
    </row>
    <row r="9714" spans="53:56" ht="15" x14ac:dyDescent="0.25">
      <c r="BA9714" s="90" t="s">
        <v>13598</v>
      </c>
      <c r="BB9714" s="90" t="s">
        <v>7567</v>
      </c>
      <c r="BC9714" s="90" t="s">
        <v>2199</v>
      </c>
      <c r="BD9714" s="423" t="s">
        <v>1301</v>
      </c>
    </row>
    <row r="9715" spans="53:56" ht="15" x14ac:dyDescent="0.25">
      <c r="BA9715" s="91" t="s">
        <v>13598</v>
      </c>
      <c r="BB9715" s="91" t="s">
        <v>7567</v>
      </c>
      <c r="BC9715" s="91" t="s">
        <v>13527</v>
      </c>
      <c r="BD9715" s="423" t="s">
        <v>1301</v>
      </c>
    </row>
    <row r="9716" spans="53:56" ht="15" x14ac:dyDescent="0.25">
      <c r="BA9716" s="91" t="s">
        <v>13599</v>
      </c>
      <c r="BB9716" s="91" t="s">
        <v>7567</v>
      </c>
      <c r="BC9716" s="91" t="s">
        <v>13510</v>
      </c>
      <c r="BD9716" s="423" t="s">
        <v>1301</v>
      </c>
    </row>
    <row r="9717" spans="53:56" ht="15" x14ac:dyDescent="0.25">
      <c r="BA9717" s="91" t="s">
        <v>13600</v>
      </c>
      <c r="BB9717" s="91" t="s">
        <v>7567</v>
      </c>
      <c r="BC9717" s="91" t="s">
        <v>13529</v>
      </c>
      <c r="BD9717" s="423" t="s">
        <v>1301</v>
      </c>
    </row>
    <row r="9718" spans="53:56" ht="15" x14ac:dyDescent="0.25">
      <c r="BA9718" s="90" t="s">
        <v>13601</v>
      </c>
      <c r="BB9718" s="90" t="s">
        <v>7567</v>
      </c>
      <c r="BC9718" s="90" t="s">
        <v>13516</v>
      </c>
      <c r="BD9718" s="423" t="s">
        <v>1301</v>
      </c>
    </row>
    <row r="9719" spans="53:56" ht="15" x14ac:dyDescent="0.25">
      <c r="BA9719" s="91" t="s">
        <v>13602</v>
      </c>
      <c r="BB9719" s="91" t="s">
        <v>7567</v>
      </c>
      <c r="BC9719" s="91" t="s">
        <v>13516</v>
      </c>
      <c r="BD9719" s="423" t="s">
        <v>1301</v>
      </c>
    </row>
    <row r="9720" spans="53:56" ht="15" x14ac:dyDescent="0.25">
      <c r="BA9720" s="91" t="s">
        <v>13603</v>
      </c>
      <c r="BB9720" s="91" t="s">
        <v>7567</v>
      </c>
      <c r="BC9720" s="91" t="s">
        <v>13595</v>
      </c>
      <c r="BD9720" s="423" t="s">
        <v>1301</v>
      </c>
    </row>
    <row r="9721" spans="53:56" ht="15" x14ac:dyDescent="0.25">
      <c r="BA9721" s="90" t="s">
        <v>13603</v>
      </c>
      <c r="BB9721" s="90" t="s">
        <v>7567</v>
      </c>
      <c r="BC9721" s="90" t="s">
        <v>13583</v>
      </c>
      <c r="BD9721" s="423" t="s">
        <v>1301</v>
      </c>
    </row>
    <row r="9722" spans="53:56" ht="15" x14ac:dyDescent="0.25">
      <c r="BA9722" s="91" t="s">
        <v>13604</v>
      </c>
      <c r="BB9722" s="91" t="s">
        <v>7567</v>
      </c>
      <c r="BC9722" s="91" t="s">
        <v>6240</v>
      </c>
      <c r="BD9722" s="423" t="s">
        <v>1301</v>
      </c>
    </row>
    <row r="9723" spans="53:56" ht="15" x14ac:dyDescent="0.25">
      <c r="BA9723" s="90" t="s">
        <v>13605</v>
      </c>
      <c r="BB9723" s="90" t="s">
        <v>7567</v>
      </c>
      <c r="BC9723" s="90" t="s">
        <v>13508</v>
      </c>
      <c r="BD9723" s="423" t="s">
        <v>1301</v>
      </c>
    </row>
    <row r="9724" spans="53:56" ht="15" x14ac:dyDescent="0.25">
      <c r="BA9724" s="91" t="s">
        <v>13606</v>
      </c>
      <c r="BB9724" s="91" t="s">
        <v>7567</v>
      </c>
      <c r="BC9724" s="91" t="s">
        <v>13514</v>
      </c>
      <c r="BD9724" s="423" t="s">
        <v>1301</v>
      </c>
    </row>
    <row r="9725" spans="53:56" ht="15" x14ac:dyDescent="0.25">
      <c r="BA9725" s="90" t="s">
        <v>13607</v>
      </c>
      <c r="BB9725" s="90" t="s">
        <v>7567</v>
      </c>
      <c r="BC9725" s="90" t="s">
        <v>13516</v>
      </c>
      <c r="BD9725" s="423" t="s">
        <v>1301</v>
      </c>
    </row>
    <row r="9726" spans="53:56" ht="15" x14ac:dyDescent="0.25">
      <c r="BA9726" s="91" t="s">
        <v>13608</v>
      </c>
      <c r="BB9726" s="91" t="s">
        <v>7567</v>
      </c>
      <c r="BC9726" s="91" t="s">
        <v>13527</v>
      </c>
      <c r="BD9726" s="423" t="s">
        <v>1301</v>
      </c>
    </row>
    <row r="9727" spans="53:56" ht="15" x14ac:dyDescent="0.25">
      <c r="BA9727" s="90" t="s">
        <v>13609</v>
      </c>
      <c r="BB9727" s="90" t="s">
        <v>7567</v>
      </c>
      <c r="BC9727" s="90" t="s">
        <v>13571</v>
      </c>
      <c r="BD9727" s="423" t="s">
        <v>1301</v>
      </c>
    </row>
    <row r="9728" spans="53:56" ht="15" x14ac:dyDescent="0.25">
      <c r="BA9728" s="91" t="s">
        <v>13610</v>
      </c>
      <c r="BB9728" s="91" t="s">
        <v>7567</v>
      </c>
      <c r="BC9728" s="91" t="s">
        <v>13516</v>
      </c>
      <c r="BD9728" s="423" t="s">
        <v>1301</v>
      </c>
    </row>
    <row r="9729" spans="53:56" ht="15" x14ac:dyDescent="0.25">
      <c r="BA9729" s="90" t="s">
        <v>13611</v>
      </c>
      <c r="BB9729" s="90" t="s">
        <v>7567</v>
      </c>
      <c r="BC9729" s="90" t="s">
        <v>13518</v>
      </c>
      <c r="BD9729" s="423" t="s">
        <v>1301</v>
      </c>
    </row>
    <row r="9730" spans="53:56" ht="15" x14ac:dyDescent="0.25">
      <c r="BA9730" s="91" t="s">
        <v>13612</v>
      </c>
      <c r="BB9730" s="91" t="s">
        <v>7567</v>
      </c>
      <c r="BC9730" s="91" t="s">
        <v>13516</v>
      </c>
      <c r="BD9730" s="423" t="s">
        <v>1301</v>
      </c>
    </row>
    <row r="9731" spans="53:56" ht="15" x14ac:dyDescent="0.25">
      <c r="BA9731" s="90" t="s">
        <v>13613</v>
      </c>
      <c r="BB9731" s="90" t="s">
        <v>7567</v>
      </c>
      <c r="BC9731" s="90" t="s">
        <v>6240</v>
      </c>
      <c r="BD9731" s="423" t="s">
        <v>1301</v>
      </c>
    </row>
    <row r="9732" spans="53:56" ht="15" x14ac:dyDescent="0.25">
      <c r="BA9732" s="91" t="s">
        <v>13614</v>
      </c>
      <c r="BB9732" s="91" t="s">
        <v>7567</v>
      </c>
      <c r="BC9732" s="91" t="s">
        <v>13527</v>
      </c>
      <c r="BD9732" s="423" t="s">
        <v>1301</v>
      </c>
    </row>
    <row r="9733" spans="53:56" ht="15" x14ac:dyDescent="0.25">
      <c r="BA9733" s="90" t="s">
        <v>13615</v>
      </c>
      <c r="BB9733" s="90" t="s">
        <v>7567</v>
      </c>
      <c r="BC9733" s="90" t="s">
        <v>13516</v>
      </c>
      <c r="BD9733" s="423" t="s">
        <v>1301</v>
      </c>
    </row>
    <row r="9734" spans="53:56" ht="15" x14ac:dyDescent="0.25">
      <c r="BA9734" s="91" t="s">
        <v>13616</v>
      </c>
      <c r="BB9734" s="91" t="s">
        <v>7567</v>
      </c>
      <c r="BC9734" s="91" t="s">
        <v>13583</v>
      </c>
      <c r="BD9734" s="423" t="s">
        <v>1301</v>
      </c>
    </row>
    <row r="9735" spans="53:56" ht="15" x14ac:dyDescent="0.25">
      <c r="BA9735" s="90" t="s">
        <v>13617</v>
      </c>
      <c r="BB9735" s="90" t="s">
        <v>7567</v>
      </c>
      <c r="BC9735" s="90" t="s">
        <v>13514</v>
      </c>
      <c r="BD9735" s="423" t="s">
        <v>1301</v>
      </c>
    </row>
    <row r="9736" spans="53:56" ht="15" x14ac:dyDescent="0.25">
      <c r="BA9736" s="91" t="s">
        <v>13618</v>
      </c>
      <c r="BB9736" s="91" t="s">
        <v>7567</v>
      </c>
      <c r="BC9736" s="91" t="s">
        <v>13514</v>
      </c>
      <c r="BD9736" s="423" t="s">
        <v>1301</v>
      </c>
    </row>
    <row r="9737" spans="53:56" ht="15" x14ac:dyDescent="0.25">
      <c r="BA9737" s="90" t="s">
        <v>13619</v>
      </c>
      <c r="BB9737" s="90" t="s">
        <v>7567</v>
      </c>
      <c r="BC9737" s="90" t="s">
        <v>13516</v>
      </c>
      <c r="BD9737" s="423" t="s">
        <v>1301</v>
      </c>
    </row>
    <row r="9738" spans="53:56" ht="15" x14ac:dyDescent="0.25">
      <c r="BA9738" s="91" t="s">
        <v>13620</v>
      </c>
      <c r="BB9738" s="91" t="s">
        <v>7567</v>
      </c>
      <c r="BC9738" s="91" t="s">
        <v>13518</v>
      </c>
      <c r="BD9738" s="423" t="s">
        <v>1301</v>
      </c>
    </row>
    <row r="9739" spans="53:56" ht="15" x14ac:dyDescent="0.25">
      <c r="BA9739" s="91" t="s">
        <v>13620</v>
      </c>
      <c r="BB9739" s="91" t="s">
        <v>7567</v>
      </c>
      <c r="BC9739" s="91" t="s">
        <v>13510</v>
      </c>
      <c r="BD9739" s="423" t="s">
        <v>1301</v>
      </c>
    </row>
    <row r="9740" spans="53:56" ht="15" x14ac:dyDescent="0.25">
      <c r="BA9740" s="90" t="s">
        <v>13621</v>
      </c>
      <c r="BB9740" s="90" t="s">
        <v>7567</v>
      </c>
      <c r="BC9740" s="90" t="s">
        <v>13534</v>
      </c>
      <c r="BD9740" s="423" t="s">
        <v>1301</v>
      </c>
    </row>
    <row r="9741" spans="53:56" ht="15" x14ac:dyDescent="0.25">
      <c r="BA9741" s="91" t="s">
        <v>13622</v>
      </c>
      <c r="BB9741" s="91" t="s">
        <v>7567</v>
      </c>
      <c r="BC9741" s="91" t="s">
        <v>13527</v>
      </c>
      <c r="BD9741" s="423" t="s">
        <v>1301</v>
      </c>
    </row>
    <row r="9742" spans="53:56" ht="15" x14ac:dyDescent="0.25">
      <c r="BA9742" s="90" t="s">
        <v>13623</v>
      </c>
      <c r="BB9742" s="90" t="s">
        <v>7567</v>
      </c>
      <c r="BC9742" s="90" t="s">
        <v>1869</v>
      </c>
      <c r="BD9742" s="423" t="s">
        <v>1301</v>
      </c>
    </row>
    <row r="9743" spans="53:56" ht="15" x14ac:dyDescent="0.25">
      <c r="BA9743" s="91" t="s">
        <v>13624</v>
      </c>
      <c r="BB9743" s="91" t="s">
        <v>7567</v>
      </c>
      <c r="BC9743" s="91" t="s">
        <v>13551</v>
      </c>
      <c r="BD9743" s="423" t="s">
        <v>1301</v>
      </c>
    </row>
    <row r="9744" spans="53:56" ht="15" x14ac:dyDescent="0.25">
      <c r="BA9744" s="90" t="s">
        <v>13625</v>
      </c>
      <c r="BB9744" s="90" t="s">
        <v>7567</v>
      </c>
      <c r="BC9744" s="90" t="s">
        <v>13518</v>
      </c>
      <c r="BD9744" s="423" t="s">
        <v>1301</v>
      </c>
    </row>
    <row r="9745" spans="53:56" ht="15" x14ac:dyDescent="0.25">
      <c r="BA9745" s="91" t="s">
        <v>13626</v>
      </c>
      <c r="BB9745" s="91" t="s">
        <v>7567</v>
      </c>
      <c r="BC9745" s="91" t="s">
        <v>6240</v>
      </c>
      <c r="BD9745" s="423" t="s">
        <v>1301</v>
      </c>
    </row>
    <row r="9746" spans="53:56" ht="15" x14ac:dyDescent="0.25">
      <c r="BA9746" s="90" t="s">
        <v>13627</v>
      </c>
      <c r="BB9746" s="90" t="s">
        <v>7567</v>
      </c>
      <c r="BC9746" s="90" t="s">
        <v>6240</v>
      </c>
      <c r="BD9746" s="423" t="s">
        <v>1301</v>
      </c>
    </row>
    <row r="9747" spans="53:56" ht="15" x14ac:dyDescent="0.25">
      <c r="BA9747" s="91" t="s">
        <v>13628</v>
      </c>
      <c r="BB9747" s="91" t="s">
        <v>7567</v>
      </c>
      <c r="BC9747" s="91" t="s">
        <v>13527</v>
      </c>
      <c r="BD9747" s="423" t="s">
        <v>1301</v>
      </c>
    </row>
    <row r="9748" spans="53:56" ht="15" x14ac:dyDescent="0.25">
      <c r="BA9748" s="90" t="s">
        <v>13629</v>
      </c>
      <c r="BB9748" s="90" t="s">
        <v>7567</v>
      </c>
      <c r="BC9748" s="90" t="s">
        <v>13516</v>
      </c>
      <c r="BD9748" s="423" t="s">
        <v>1301</v>
      </c>
    </row>
    <row r="9749" spans="53:56" ht="15" x14ac:dyDescent="0.25">
      <c r="BA9749" s="91" t="s">
        <v>13630</v>
      </c>
      <c r="BB9749" s="91" t="s">
        <v>7567</v>
      </c>
      <c r="BC9749" s="91" t="s">
        <v>13518</v>
      </c>
      <c r="BD9749" s="423" t="s">
        <v>1301</v>
      </c>
    </row>
    <row r="9750" spans="53:56" ht="15" x14ac:dyDescent="0.25">
      <c r="BA9750" s="90" t="s">
        <v>13631</v>
      </c>
      <c r="BB9750" s="90" t="s">
        <v>7567</v>
      </c>
      <c r="BC9750" s="90" t="s">
        <v>13527</v>
      </c>
      <c r="BD9750" s="423" t="s">
        <v>1301</v>
      </c>
    </row>
    <row r="9751" spans="53:56" ht="15" x14ac:dyDescent="0.25">
      <c r="BA9751" s="91" t="s">
        <v>13632</v>
      </c>
      <c r="BB9751" s="91" t="s">
        <v>7567</v>
      </c>
      <c r="BC9751" s="91" t="s">
        <v>13510</v>
      </c>
      <c r="BD9751" s="423" t="s">
        <v>1301</v>
      </c>
    </row>
    <row r="9752" spans="53:56" ht="15" x14ac:dyDescent="0.25">
      <c r="BA9752" s="90" t="s">
        <v>13633</v>
      </c>
      <c r="BB9752" s="90" t="s">
        <v>7567</v>
      </c>
      <c r="BC9752" s="90" t="s">
        <v>13516</v>
      </c>
      <c r="BD9752" s="423" t="s">
        <v>1301</v>
      </c>
    </row>
    <row r="9753" spans="53:56" ht="15" x14ac:dyDescent="0.25">
      <c r="BA9753" s="91" t="s">
        <v>13634</v>
      </c>
      <c r="BB9753" s="91" t="s">
        <v>7567</v>
      </c>
      <c r="BC9753" s="91" t="s">
        <v>13571</v>
      </c>
      <c r="BD9753" s="423" t="s">
        <v>1301</v>
      </c>
    </row>
    <row r="9754" spans="53:56" ht="15" x14ac:dyDescent="0.25">
      <c r="BA9754" s="90" t="s">
        <v>13635</v>
      </c>
      <c r="BB9754" s="90" t="s">
        <v>7567</v>
      </c>
      <c r="BC9754" s="90" t="s">
        <v>1869</v>
      </c>
      <c r="BD9754" s="423" t="s">
        <v>1301</v>
      </c>
    </row>
    <row r="9755" spans="53:56" ht="15" x14ac:dyDescent="0.25">
      <c r="BA9755" s="91" t="s">
        <v>13636</v>
      </c>
      <c r="BB9755" s="91" t="s">
        <v>7567</v>
      </c>
      <c r="BC9755" s="91" t="s">
        <v>13529</v>
      </c>
      <c r="BD9755" s="423" t="s">
        <v>1301</v>
      </c>
    </row>
    <row r="9756" spans="53:56" ht="15" x14ac:dyDescent="0.25">
      <c r="BA9756" s="90" t="s">
        <v>13637</v>
      </c>
      <c r="BB9756" s="90" t="s">
        <v>7567</v>
      </c>
      <c r="BC9756" s="90" t="s">
        <v>13638</v>
      </c>
      <c r="BD9756" s="423" t="s">
        <v>1301</v>
      </c>
    </row>
    <row r="9757" spans="53:56" ht="15" x14ac:dyDescent="0.25">
      <c r="BA9757" s="91" t="s">
        <v>13639</v>
      </c>
      <c r="BB9757" s="91" t="s">
        <v>7567</v>
      </c>
      <c r="BC9757" s="91" t="s">
        <v>1869</v>
      </c>
      <c r="BD9757" s="423" t="s">
        <v>1301</v>
      </c>
    </row>
    <row r="9758" spans="53:56" ht="15" x14ac:dyDescent="0.25">
      <c r="BA9758" s="90" t="s">
        <v>13640</v>
      </c>
      <c r="BB9758" s="90" t="s">
        <v>7567</v>
      </c>
      <c r="BC9758" s="90" t="s">
        <v>1869</v>
      </c>
      <c r="BD9758" s="423" t="s">
        <v>1301</v>
      </c>
    </row>
    <row r="9759" spans="53:56" ht="15" x14ac:dyDescent="0.25">
      <c r="BA9759" s="90" t="s">
        <v>13641</v>
      </c>
      <c r="BB9759" s="90" t="s">
        <v>7567</v>
      </c>
      <c r="BC9759" s="90" t="s">
        <v>13527</v>
      </c>
      <c r="BD9759" s="423" t="s">
        <v>1301</v>
      </c>
    </row>
    <row r="9760" spans="53:56" ht="15" x14ac:dyDescent="0.25">
      <c r="BA9760" s="91" t="s">
        <v>13642</v>
      </c>
      <c r="BB9760" s="91" t="s">
        <v>7567</v>
      </c>
      <c r="BC9760" s="91" t="s">
        <v>6240</v>
      </c>
      <c r="BD9760" s="423" t="s">
        <v>1301</v>
      </c>
    </row>
    <row r="9761" spans="53:56" ht="15" x14ac:dyDescent="0.25">
      <c r="BA9761" s="90" t="s">
        <v>13643</v>
      </c>
      <c r="BB9761" s="90" t="s">
        <v>7567</v>
      </c>
      <c r="BC9761" s="90" t="s">
        <v>1869</v>
      </c>
      <c r="BD9761" s="423" t="s">
        <v>1301</v>
      </c>
    </row>
    <row r="9762" spans="53:56" ht="15" x14ac:dyDescent="0.25">
      <c r="BA9762" s="91" t="s">
        <v>13644</v>
      </c>
      <c r="BB9762" s="91" t="s">
        <v>7567</v>
      </c>
      <c r="BC9762" s="91" t="s">
        <v>1869</v>
      </c>
      <c r="BD9762" s="423" t="s">
        <v>1301</v>
      </c>
    </row>
    <row r="9763" spans="53:56" ht="15" x14ac:dyDescent="0.25">
      <c r="BA9763" s="90" t="s">
        <v>13645</v>
      </c>
      <c r="BB9763" s="90" t="s">
        <v>7567</v>
      </c>
      <c r="BC9763" s="90" t="s">
        <v>13512</v>
      </c>
      <c r="BD9763" s="423" t="s">
        <v>1301</v>
      </c>
    </row>
    <row r="9764" spans="53:56" ht="15" x14ac:dyDescent="0.25">
      <c r="BA9764" s="91" t="s">
        <v>13646</v>
      </c>
      <c r="BB9764" s="91" t="s">
        <v>7567</v>
      </c>
      <c r="BC9764" s="91" t="s">
        <v>6240</v>
      </c>
      <c r="BD9764" s="423" t="s">
        <v>1301</v>
      </c>
    </row>
    <row r="9765" spans="53:56" ht="15" x14ac:dyDescent="0.25">
      <c r="BA9765" s="91" t="s">
        <v>13647</v>
      </c>
      <c r="BB9765" s="91" t="s">
        <v>7567</v>
      </c>
      <c r="BC9765" s="91" t="s">
        <v>6240</v>
      </c>
      <c r="BD9765" s="423" t="s">
        <v>1301</v>
      </c>
    </row>
    <row r="9766" spans="53:56" ht="15" x14ac:dyDescent="0.25">
      <c r="BA9766" s="90" t="s">
        <v>13648</v>
      </c>
      <c r="BB9766" s="90" t="s">
        <v>7567</v>
      </c>
      <c r="BC9766" s="90" t="s">
        <v>13571</v>
      </c>
      <c r="BD9766" s="423" t="s">
        <v>1301</v>
      </c>
    </row>
    <row r="9767" spans="53:56" ht="15" x14ac:dyDescent="0.25">
      <c r="BA9767" s="91" t="s">
        <v>13648</v>
      </c>
      <c r="BB9767" s="91" t="s">
        <v>7567</v>
      </c>
      <c r="BC9767" s="91" t="s">
        <v>13649</v>
      </c>
      <c r="BD9767" s="423" t="s">
        <v>1301</v>
      </c>
    </row>
    <row r="9768" spans="53:56" ht="15" x14ac:dyDescent="0.25">
      <c r="BA9768" s="91" t="s">
        <v>13648</v>
      </c>
      <c r="BB9768" s="91" t="s">
        <v>7567</v>
      </c>
      <c r="BC9768" s="91" t="s">
        <v>13572</v>
      </c>
      <c r="BD9768" s="423" t="s">
        <v>1301</v>
      </c>
    </row>
    <row r="9769" spans="53:56" ht="15" x14ac:dyDescent="0.25">
      <c r="BA9769" s="90" t="s">
        <v>13648</v>
      </c>
      <c r="BB9769" s="90" t="s">
        <v>7567</v>
      </c>
      <c r="BC9769" s="90" t="s">
        <v>3768</v>
      </c>
      <c r="BD9769" s="423" t="s">
        <v>1301</v>
      </c>
    </row>
    <row r="9770" spans="53:56" ht="15" x14ac:dyDescent="0.25">
      <c r="BA9770" s="91" t="s">
        <v>13650</v>
      </c>
      <c r="BB9770" s="91" t="s">
        <v>7567</v>
      </c>
      <c r="BC9770" s="91" t="s">
        <v>13649</v>
      </c>
      <c r="BD9770" s="423" t="s">
        <v>1301</v>
      </c>
    </row>
    <row r="9771" spans="53:56" ht="15" x14ac:dyDescent="0.25">
      <c r="BA9771" s="91" t="s">
        <v>13651</v>
      </c>
      <c r="BB9771" s="91" t="s">
        <v>7567</v>
      </c>
      <c r="BC9771" s="91" t="s">
        <v>13571</v>
      </c>
      <c r="BD9771" s="423" t="s">
        <v>1301</v>
      </c>
    </row>
    <row r="9772" spans="53:56" ht="15" x14ac:dyDescent="0.25">
      <c r="BA9772" s="90" t="s">
        <v>13651</v>
      </c>
      <c r="BB9772" s="90" t="s">
        <v>7567</v>
      </c>
      <c r="BC9772" s="90" t="s">
        <v>13649</v>
      </c>
      <c r="BD9772" s="423" t="s">
        <v>1301</v>
      </c>
    </row>
    <row r="9773" spans="53:56" ht="15" x14ac:dyDescent="0.25">
      <c r="BA9773" s="90" t="s">
        <v>13652</v>
      </c>
      <c r="BB9773" s="90" t="s">
        <v>7567</v>
      </c>
      <c r="BC9773" s="90" t="s">
        <v>13571</v>
      </c>
      <c r="BD9773" s="423" t="s">
        <v>1301</v>
      </c>
    </row>
    <row r="9774" spans="53:56" ht="15" x14ac:dyDescent="0.25">
      <c r="BA9774" s="91" t="s">
        <v>13652</v>
      </c>
      <c r="BB9774" s="91" t="s">
        <v>7567</v>
      </c>
      <c r="BC9774" s="91" t="s">
        <v>13572</v>
      </c>
      <c r="BD9774" s="423" t="s">
        <v>1301</v>
      </c>
    </row>
    <row r="9775" spans="53:56" ht="15" x14ac:dyDescent="0.25">
      <c r="BA9775" s="90" t="s">
        <v>13652</v>
      </c>
      <c r="BB9775" s="90" t="s">
        <v>7567</v>
      </c>
      <c r="BC9775" s="90" t="s">
        <v>3768</v>
      </c>
      <c r="BD9775" s="423" t="s">
        <v>1301</v>
      </c>
    </row>
    <row r="9776" spans="53:56" ht="15" x14ac:dyDescent="0.25">
      <c r="BA9776" s="90" t="s">
        <v>13653</v>
      </c>
      <c r="BB9776" s="90" t="s">
        <v>7567</v>
      </c>
      <c r="BC9776" s="90" t="s">
        <v>5898</v>
      </c>
      <c r="BD9776" s="423" t="s">
        <v>1301</v>
      </c>
    </row>
    <row r="9777" spans="53:56" ht="15" x14ac:dyDescent="0.25">
      <c r="BA9777" s="91" t="s">
        <v>13654</v>
      </c>
      <c r="BB9777" s="91" t="s">
        <v>7567</v>
      </c>
      <c r="BC9777" s="91" t="s">
        <v>6240</v>
      </c>
      <c r="BD9777" s="423" t="s">
        <v>1301</v>
      </c>
    </row>
    <row r="9778" spans="53:56" ht="15" x14ac:dyDescent="0.25">
      <c r="BA9778" s="90" t="s">
        <v>13655</v>
      </c>
      <c r="BB9778" s="90" t="s">
        <v>7567</v>
      </c>
      <c r="BC9778" s="90" t="s">
        <v>6240</v>
      </c>
      <c r="BD9778" s="423" t="s">
        <v>1301</v>
      </c>
    </row>
    <row r="9779" spans="53:56" ht="15" x14ac:dyDescent="0.25">
      <c r="BA9779" s="91" t="s">
        <v>13656</v>
      </c>
      <c r="BB9779" s="91" t="s">
        <v>7567</v>
      </c>
      <c r="BC9779" s="91" t="s">
        <v>13510</v>
      </c>
      <c r="BD9779" s="423" t="s">
        <v>1301</v>
      </c>
    </row>
    <row r="9780" spans="53:56" ht="15" x14ac:dyDescent="0.25">
      <c r="BA9780" s="91" t="s">
        <v>13657</v>
      </c>
      <c r="BB9780" s="91" t="s">
        <v>7567</v>
      </c>
      <c r="BC9780" s="91" t="s">
        <v>13638</v>
      </c>
      <c r="BD9780" s="423" t="s">
        <v>1301</v>
      </c>
    </row>
    <row r="9781" spans="53:56" ht="15" x14ac:dyDescent="0.25">
      <c r="BA9781" s="90" t="s">
        <v>13658</v>
      </c>
      <c r="BB9781" s="90" t="s">
        <v>7567</v>
      </c>
      <c r="BC9781" s="90" t="s">
        <v>13659</v>
      </c>
      <c r="BD9781" s="423" t="s">
        <v>1301</v>
      </c>
    </row>
    <row r="9782" spans="53:56" ht="15" x14ac:dyDescent="0.25">
      <c r="BA9782" s="90" t="s">
        <v>13658</v>
      </c>
      <c r="BB9782" s="90" t="s">
        <v>7567</v>
      </c>
      <c r="BC9782" s="90" t="s">
        <v>13638</v>
      </c>
      <c r="BD9782" s="423" t="s">
        <v>1301</v>
      </c>
    </row>
    <row r="9783" spans="53:56" ht="15" x14ac:dyDescent="0.25">
      <c r="BA9783" s="91" t="s">
        <v>13660</v>
      </c>
      <c r="BB9783" s="91" t="s">
        <v>7567</v>
      </c>
      <c r="BC9783" s="91" t="s">
        <v>13638</v>
      </c>
      <c r="BD9783" s="423" t="s">
        <v>1301</v>
      </c>
    </row>
    <row r="9784" spans="53:56" ht="15" x14ac:dyDescent="0.25">
      <c r="BA9784" s="90" t="s">
        <v>13661</v>
      </c>
      <c r="BB9784" s="90" t="s">
        <v>7567</v>
      </c>
      <c r="BC9784" s="90" t="s">
        <v>13638</v>
      </c>
      <c r="BD9784" s="423" t="s">
        <v>1301</v>
      </c>
    </row>
    <row r="9785" spans="53:56" ht="15" x14ac:dyDescent="0.25">
      <c r="BA9785" s="91" t="s">
        <v>13662</v>
      </c>
      <c r="BB9785" s="91" t="s">
        <v>7567</v>
      </c>
      <c r="BC9785" s="91" t="s">
        <v>13638</v>
      </c>
      <c r="BD9785" s="423" t="s">
        <v>1301</v>
      </c>
    </row>
    <row r="9786" spans="53:56" ht="15" x14ac:dyDescent="0.25">
      <c r="BA9786" s="90" t="s">
        <v>13663</v>
      </c>
      <c r="BB9786" s="90" t="s">
        <v>7567</v>
      </c>
      <c r="BC9786" s="90" t="s">
        <v>13638</v>
      </c>
      <c r="BD9786" s="423" t="s">
        <v>1301</v>
      </c>
    </row>
    <row r="9787" spans="53:56" ht="15" x14ac:dyDescent="0.25">
      <c r="BA9787" s="90" t="s">
        <v>13664</v>
      </c>
      <c r="BB9787" s="90" t="s">
        <v>7567</v>
      </c>
      <c r="BC9787" s="90" t="s">
        <v>13638</v>
      </c>
      <c r="BD9787" s="423" t="s">
        <v>1301</v>
      </c>
    </row>
    <row r="9788" spans="53:56" ht="15" x14ac:dyDescent="0.25">
      <c r="BA9788" s="91" t="s">
        <v>13665</v>
      </c>
      <c r="BB9788" s="91" t="s">
        <v>7567</v>
      </c>
      <c r="BC9788" s="91" t="s">
        <v>13638</v>
      </c>
      <c r="BD9788" s="423" t="s">
        <v>1301</v>
      </c>
    </row>
    <row r="9789" spans="53:56" ht="15" x14ac:dyDescent="0.25">
      <c r="BA9789" s="91" t="s">
        <v>13666</v>
      </c>
      <c r="BB9789" s="91" t="s">
        <v>7567</v>
      </c>
      <c r="BC9789" s="91" t="s">
        <v>13638</v>
      </c>
      <c r="BD9789" s="423" t="s">
        <v>1301</v>
      </c>
    </row>
    <row r="9790" spans="53:56" ht="15" x14ac:dyDescent="0.25">
      <c r="BA9790" s="90" t="s">
        <v>13667</v>
      </c>
      <c r="BB9790" s="90" t="s">
        <v>7567</v>
      </c>
      <c r="BC9790" s="90" t="s">
        <v>13638</v>
      </c>
      <c r="BD9790" s="423" t="s">
        <v>1301</v>
      </c>
    </row>
    <row r="9791" spans="53:56" ht="15" x14ac:dyDescent="0.25">
      <c r="BA9791" s="91" t="s">
        <v>13668</v>
      </c>
      <c r="BB9791" s="91" t="s">
        <v>7567</v>
      </c>
      <c r="BC9791" s="91" t="s">
        <v>13638</v>
      </c>
      <c r="BD9791" s="423" t="s">
        <v>1301</v>
      </c>
    </row>
    <row r="9792" spans="53:56" ht="15" x14ac:dyDescent="0.25">
      <c r="BA9792" s="91" t="s">
        <v>13669</v>
      </c>
      <c r="BB9792" s="91" t="s">
        <v>7567</v>
      </c>
      <c r="BC9792" s="91" t="s">
        <v>13638</v>
      </c>
      <c r="BD9792" s="423" t="s">
        <v>1301</v>
      </c>
    </row>
    <row r="9793" spans="53:56" ht="15" x14ac:dyDescent="0.25">
      <c r="BA9793" s="90" t="s">
        <v>13670</v>
      </c>
      <c r="BB9793" s="90" t="s">
        <v>7567</v>
      </c>
      <c r="BC9793" s="90" t="s">
        <v>13638</v>
      </c>
      <c r="BD9793" s="423" t="s">
        <v>1301</v>
      </c>
    </row>
    <row r="9794" spans="53:56" ht="15" x14ac:dyDescent="0.25">
      <c r="BA9794" s="91" t="s">
        <v>13671</v>
      </c>
      <c r="BB9794" s="91" t="s">
        <v>7567</v>
      </c>
      <c r="BC9794" s="91" t="s">
        <v>13638</v>
      </c>
      <c r="BD9794" s="423" t="s">
        <v>1301</v>
      </c>
    </row>
    <row r="9795" spans="53:56" ht="15" x14ac:dyDescent="0.25">
      <c r="BA9795" s="90" t="s">
        <v>13672</v>
      </c>
      <c r="BB9795" s="90" t="s">
        <v>7567</v>
      </c>
      <c r="BC9795" s="90" t="s">
        <v>13638</v>
      </c>
      <c r="BD9795" s="423" t="s">
        <v>1301</v>
      </c>
    </row>
    <row r="9796" spans="53:56" ht="15" x14ac:dyDescent="0.25">
      <c r="BA9796" s="90" t="s">
        <v>13673</v>
      </c>
      <c r="BB9796" s="90" t="s">
        <v>7567</v>
      </c>
      <c r="BC9796" s="90" t="s">
        <v>13638</v>
      </c>
      <c r="BD9796" s="423" t="s">
        <v>1301</v>
      </c>
    </row>
    <row r="9797" spans="53:56" ht="15" x14ac:dyDescent="0.25">
      <c r="BA9797" s="91" t="s">
        <v>13674</v>
      </c>
      <c r="BB9797" s="91" t="s">
        <v>7567</v>
      </c>
      <c r="BC9797" s="91" t="s">
        <v>13638</v>
      </c>
      <c r="BD9797" s="423" t="s">
        <v>1301</v>
      </c>
    </row>
    <row r="9798" spans="53:56" ht="15" x14ac:dyDescent="0.25">
      <c r="BA9798" s="90" t="s">
        <v>13675</v>
      </c>
      <c r="BB9798" s="90" t="s">
        <v>7567</v>
      </c>
      <c r="BC9798" s="90" t="s">
        <v>13638</v>
      </c>
      <c r="BD9798" s="423" t="s">
        <v>1301</v>
      </c>
    </row>
    <row r="9799" spans="53:56" ht="15" x14ac:dyDescent="0.25">
      <c r="BA9799" s="91" t="s">
        <v>13676</v>
      </c>
      <c r="BB9799" s="91" t="s">
        <v>7567</v>
      </c>
      <c r="BC9799" s="91" t="s">
        <v>13638</v>
      </c>
      <c r="BD9799" s="423" t="s">
        <v>1301</v>
      </c>
    </row>
    <row r="9800" spans="53:56" ht="15" x14ac:dyDescent="0.25">
      <c r="BA9800" s="90" t="s">
        <v>13677</v>
      </c>
      <c r="BB9800" s="90" t="s">
        <v>7567</v>
      </c>
      <c r="BC9800" s="90" t="s">
        <v>13659</v>
      </c>
      <c r="BD9800" s="423" t="s">
        <v>1301</v>
      </c>
    </row>
    <row r="9801" spans="53:56" ht="15" x14ac:dyDescent="0.25">
      <c r="BA9801" s="90" t="s">
        <v>13677</v>
      </c>
      <c r="BB9801" s="90" t="s">
        <v>7567</v>
      </c>
      <c r="BC9801" s="90" t="s">
        <v>13638</v>
      </c>
      <c r="BD9801" s="423" t="s">
        <v>1301</v>
      </c>
    </row>
    <row r="9802" spans="53:56" ht="15" x14ac:dyDescent="0.25">
      <c r="BA9802" s="91" t="s">
        <v>13678</v>
      </c>
      <c r="BB9802" s="91" t="s">
        <v>7567</v>
      </c>
      <c r="BC9802" s="91" t="s">
        <v>13659</v>
      </c>
      <c r="BD9802" s="423" t="s">
        <v>1301</v>
      </c>
    </row>
    <row r="9803" spans="53:56" ht="15" x14ac:dyDescent="0.25">
      <c r="BA9803" s="91" t="s">
        <v>13678</v>
      </c>
      <c r="BB9803" s="91" t="s">
        <v>7567</v>
      </c>
      <c r="BC9803" s="91" t="s">
        <v>13638</v>
      </c>
      <c r="BD9803" s="423" t="s">
        <v>1301</v>
      </c>
    </row>
    <row r="9804" spans="53:56" ht="15" x14ac:dyDescent="0.25">
      <c r="BA9804" s="90" t="s">
        <v>13679</v>
      </c>
      <c r="BB9804" s="90" t="s">
        <v>7567</v>
      </c>
      <c r="BC9804" s="90" t="s">
        <v>13659</v>
      </c>
      <c r="BD9804" s="423" t="s">
        <v>1301</v>
      </c>
    </row>
    <row r="9805" spans="53:56" ht="15" x14ac:dyDescent="0.25">
      <c r="BA9805" s="90" t="s">
        <v>13679</v>
      </c>
      <c r="BB9805" s="90" t="s">
        <v>7567</v>
      </c>
      <c r="BC9805" s="90" t="s">
        <v>13638</v>
      </c>
      <c r="BD9805" s="423" t="s">
        <v>1301</v>
      </c>
    </row>
    <row r="9806" spans="53:56" ht="15" x14ac:dyDescent="0.25">
      <c r="BA9806" s="91" t="s">
        <v>13680</v>
      </c>
      <c r="BB9806" s="91" t="s">
        <v>7567</v>
      </c>
      <c r="BC9806" s="91" t="s">
        <v>13551</v>
      </c>
      <c r="BD9806" s="423" t="s">
        <v>1301</v>
      </c>
    </row>
    <row r="9807" spans="53:56" ht="15" x14ac:dyDescent="0.25">
      <c r="BA9807" s="91" t="s">
        <v>13680</v>
      </c>
      <c r="BB9807" s="91" t="s">
        <v>7567</v>
      </c>
      <c r="BC9807" s="91" t="s">
        <v>13659</v>
      </c>
      <c r="BD9807" s="423" t="s">
        <v>1301</v>
      </c>
    </row>
    <row r="9808" spans="53:56" ht="15" x14ac:dyDescent="0.25">
      <c r="BA9808" s="91" t="s">
        <v>13680</v>
      </c>
      <c r="BB9808" s="91" t="s">
        <v>7567</v>
      </c>
      <c r="BC9808" s="91" t="s">
        <v>13638</v>
      </c>
      <c r="BD9808" s="423" t="s">
        <v>1301</v>
      </c>
    </row>
    <row r="9809" spans="53:56" ht="15" x14ac:dyDescent="0.25">
      <c r="BA9809" s="91" t="s">
        <v>13681</v>
      </c>
      <c r="BB9809" s="91" t="s">
        <v>7567</v>
      </c>
      <c r="BC9809" s="91" t="s">
        <v>13551</v>
      </c>
      <c r="BD9809" s="423" t="s">
        <v>1301</v>
      </c>
    </row>
    <row r="9810" spans="53:56" ht="15" x14ac:dyDescent="0.25">
      <c r="BA9810" s="90" t="s">
        <v>13681</v>
      </c>
      <c r="BB9810" s="90" t="s">
        <v>7567</v>
      </c>
      <c r="BC9810" s="90" t="s">
        <v>13638</v>
      </c>
      <c r="BD9810" s="423" t="s">
        <v>1301</v>
      </c>
    </row>
    <row r="9811" spans="53:56" ht="15" x14ac:dyDescent="0.25">
      <c r="BA9811" s="90" t="s">
        <v>13682</v>
      </c>
      <c r="BB9811" s="90" t="s">
        <v>7567</v>
      </c>
      <c r="BC9811" s="90" t="s">
        <v>13595</v>
      </c>
      <c r="BD9811" s="423" t="s">
        <v>1301</v>
      </c>
    </row>
    <row r="9812" spans="53:56" ht="15" x14ac:dyDescent="0.25">
      <c r="BA9812" s="91" t="s">
        <v>13682</v>
      </c>
      <c r="BB9812" s="91" t="s">
        <v>7567</v>
      </c>
      <c r="BC9812" s="91" t="s">
        <v>13659</v>
      </c>
      <c r="BD9812" s="423" t="s">
        <v>1301</v>
      </c>
    </row>
    <row r="9813" spans="53:56" ht="15" x14ac:dyDescent="0.25">
      <c r="BA9813" s="91" t="s">
        <v>13682</v>
      </c>
      <c r="BB9813" s="91" t="s">
        <v>7567</v>
      </c>
      <c r="BC9813" s="91" t="s">
        <v>13638</v>
      </c>
      <c r="BD9813" s="423" t="s">
        <v>1301</v>
      </c>
    </row>
    <row r="9814" spans="53:56" ht="15" x14ac:dyDescent="0.25">
      <c r="BA9814" s="91" t="s">
        <v>13683</v>
      </c>
      <c r="BB9814" s="91" t="s">
        <v>7567</v>
      </c>
      <c r="BC9814" s="91" t="s">
        <v>13595</v>
      </c>
      <c r="BD9814" s="423" t="s">
        <v>1301</v>
      </c>
    </row>
    <row r="9815" spans="53:56" ht="15" x14ac:dyDescent="0.25">
      <c r="BA9815" s="91" t="s">
        <v>13683</v>
      </c>
      <c r="BB9815" s="91" t="s">
        <v>7567</v>
      </c>
      <c r="BC9815" s="91" t="s">
        <v>6967</v>
      </c>
      <c r="BD9815" s="423" t="s">
        <v>1301</v>
      </c>
    </row>
    <row r="9816" spans="53:56" ht="15" x14ac:dyDescent="0.25">
      <c r="BA9816" s="91" t="s">
        <v>13683</v>
      </c>
      <c r="BB9816" s="91" t="s">
        <v>7567</v>
      </c>
      <c r="BC9816" s="91" t="s">
        <v>13659</v>
      </c>
      <c r="BD9816" s="423" t="s">
        <v>1301</v>
      </c>
    </row>
    <row r="9817" spans="53:56" ht="15" x14ac:dyDescent="0.25">
      <c r="BA9817" s="90" t="s">
        <v>13683</v>
      </c>
      <c r="BB9817" s="90" t="s">
        <v>7567</v>
      </c>
      <c r="BC9817" s="90" t="s">
        <v>13638</v>
      </c>
      <c r="BD9817" s="423" t="s">
        <v>1301</v>
      </c>
    </row>
    <row r="9818" spans="53:56" ht="15" x14ac:dyDescent="0.25">
      <c r="BA9818" s="90" t="s">
        <v>13684</v>
      </c>
      <c r="BB9818" s="90" t="s">
        <v>7567</v>
      </c>
      <c r="BC9818" s="90" t="s">
        <v>13551</v>
      </c>
      <c r="BD9818" s="423" t="s">
        <v>1301</v>
      </c>
    </row>
    <row r="9819" spans="53:56" ht="15" x14ac:dyDescent="0.25">
      <c r="BA9819" s="91" t="s">
        <v>13685</v>
      </c>
      <c r="BB9819" s="91" t="s">
        <v>7567</v>
      </c>
      <c r="BC9819" s="91" t="s">
        <v>13551</v>
      </c>
      <c r="BD9819" s="423" t="s">
        <v>1301</v>
      </c>
    </row>
    <row r="9820" spans="53:56" ht="15" x14ac:dyDescent="0.25">
      <c r="BA9820" s="91" t="s">
        <v>13685</v>
      </c>
      <c r="BB9820" s="91" t="s">
        <v>7567</v>
      </c>
      <c r="BC9820" s="91" t="s">
        <v>13659</v>
      </c>
      <c r="BD9820" s="423" t="s">
        <v>1301</v>
      </c>
    </row>
    <row r="9821" spans="53:56" ht="15" x14ac:dyDescent="0.25">
      <c r="BA9821" s="90" t="s">
        <v>13685</v>
      </c>
      <c r="BB9821" s="90" t="s">
        <v>7567</v>
      </c>
      <c r="BC9821" s="90" t="s">
        <v>13638</v>
      </c>
      <c r="BD9821" s="423" t="s">
        <v>1301</v>
      </c>
    </row>
    <row r="9822" spans="53:56" ht="15" x14ac:dyDescent="0.25">
      <c r="BA9822" s="90" t="s">
        <v>13686</v>
      </c>
      <c r="BB9822" s="90" t="s">
        <v>7567</v>
      </c>
      <c r="BC9822" s="90" t="s">
        <v>13551</v>
      </c>
      <c r="BD9822" s="423" t="s">
        <v>1301</v>
      </c>
    </row>
    <row r="9823" spans="53:56" ht="15" x14ac:dyDescent="0.25">
      <c r="BA9823" s="90" t="s">
        <v>13686</v>
      </c>
      <c r="BB9823" s="90" t="s">
        <v>7567</v>
      </c>
      <c r="BC9823" s="90" t="s">
        <v>13659</v>
      </c>
      <c r="BD9823" s="423" t="s">
        <v>1301</v>
      </c>
    </row>
    <row r="9824" spans="53:56" ht="15" x14ac:dyDescent="0.25">
      <c r="BA9824" s="90" t="s">
        <v>13686</v>
      </c>
      <c r="BB9824" s="90" t="s">
        <v>7567</v>
      </c>
      <c r="BC9824" s="90" t="s">
        <v>13638</v>
      </c>
      <c r="BD9824" s="423" t="s">
        <v>1301</v>
      </c>
    </row>
    <row r="9825" spans="53:56" ht="15" x14ac:dyDescent="0.25">
      <c r="BA9825" s="90" t="s">
        <v>13687</v>
      </c>
      <c r="BB9825" s="90" t="s">
        <v>7567</v>
      </c>
      <c r="BC9825" s="90" t="s">
        <v>13551</v>
      </c>
      <c r="BD9825" s="423" t="s">
        <v>1301</v>
      </c>
    </row>
    <row r="9826" spans="53:56" ht="15" x14ac:dyDescent="0.25">
      <c r="BA9826" s="91" t="s">
        <v>13688</v>
      </c>
      <c r="BB9826" s="91" t="s">
        <v>7567</v>
      </c>
      <c r="BC9826" s="91" t="s">
        <v>13551</v>
      </c>
      <c r="BD9826" s="423" t="s">
        <v>1301</v>
      </c>
    </row>
    <row r="9827" spans="53:56" ht="15" x14ac:dyDescent="0.25">
      <c r="BA9827" s="90" t="s">
        <v>13688</v>
      </c>
      <c r="BB9827" s="90" t="s">
        <v>7567</v>
      </c>
      <c r="BC9827" s="90" t="s">
        <v>6967</v>
      </c>
      <c r="BD9827" s="423" t="s">
        <v>1301</v>
      </c>
    </row>
    <row r="9828" spans="53:56" ht="15" x14ac:dyDescent="0.25">
      <c r="BA9828" s="91" t="s">
        <v>13688</v>
      </c>
      <c r="BB9828" s="91" t="s">
        <v>7567</v>
      </c>
      <c r="BC9828" s="91" t="s">
        <v>13659</v>
      </c>
      <c r="BD9828" s="423" t="s">
        <v>1301</v>
      </c>
    </row>
    <row r="9829" spans="53:56" ht="15" x14ac:dyDescent="0.25">
      <c r="BA9829" s="91" t="s">
        <v>13688</v>
      </c>
      <c r="BB9829" s="91" t="s">
        <v>7567</v>
      </c>
      <c r="BC9829" s="91" t="s">
        <v>13638</v>
      </c>
      <c r="BD9829" s="423" t="s">
        <v>1301</v>
      </c>
    </row>
    <row r="9830" spans="53:56" ht="15" x14ac:dyDescent="0.25">
      <c r="BA9830" s="90" t="s">
        <v>13689</v>
      </c>
      <c r="BB9830" s="90" t="s">
        <v>7567</v>
      </c>
      <c r="BC9830" s="90" t="s">
        <v>13595</v>
      </c>
      <c r="BD9830" s="423" t="s">
        <v>1301</v>
      </c>
    </row>
    <row r="9831" spans="53:56" ht="15" x14ac:dyDescent="0.25">
      <c r="BA9831" s="91" t="s">
        <v>13689</v>
      </c>
      <c r="BB9831" s="91" t="s">
        <v>7567</v>
      </c>
      <c r="BC9831" s="91" t="s">
        <v>13551</v>
      </c>
      <c r="BD9831" s="423" t="s">
        <v>1301</v>
      </c>
    </row>
    <row r="9832" spans="53:56" ht="15" x14ac:dyDescent="0.25">
      <c r="BA9832" s="90" t="s">
        <v>13689</v>
      </c>
      <c r="BB9832" s="90" t="s">
        <v>7567</v>
      </c>
      <c r="BC9832" s="90" t="s">
        <v>13638</v>
      </c>
      <c r="BD9832" s="423" t="s">
        <v>1301</v>
      </c>
    </row>
    <row r="9833" spans="53:56" ht="15" x14ac:dyDescent="0.25">
      <c r="BA9833" s="90" t="s">
        <v>13690</v>
      </c>
      <c r="BB9833" s="90" t="s">
        <v>7567</v>
      </c>
      <c r="BC9833" s="90" t="s">
        <v>13638</v>
      </c>
      <c r="BD9833" s="423" t="s">
        <v>1301</v>
      </c>
    </row>
    <row r="9834" spans="53:56" ht="15" x14ac:dyDescent="0.25">
      <c r="BA9834" s="91" t="s">
        <v>13691</v>
      </c>
      <c r="BB9834" s="91" t="s">
        <v>7567</v>
      </c>
      <c r="BC9834" s="91" t="s">
        <v>13551</v>
      </c>
      <c r="BD9834" s="423" t="s">
        <v>1301</v>
      </c>
    </row>
    <row r="9835" spans="53:56" ht="15" x14ac:dyDescent="0.25">
      <c r="BA9835" s="90" t="s">
        <v>13691</v>
      </c>
      <c r="BB9835" s="90" t="s">
        <v>7567</v>
      </c>
      <c r="BC9835" s="90" t="s">
        <v>13638</v>
      </c>
      <c r="BD9835" s="423" t="s">
        <v>1301</v>
      </c>
    </row>
    <row r="9836" spans="53:56" ht="15" x14ac:dyDescent="0.25">
      <c r="BA9836" s="90" t="s">
        <v>13692</v>
      </c>
      <c r="BB9836" s="90" t="s">
        <v>7567</v>
      </c>
      <c r="BC9836" s="90" t="s">
        <v>13595</v>
      </c>
      <c r="BD9836" s="423" t="s">
        <v>1301</v>
      </c>
    </row>
    <row r="9837" spans="53:56" ht="15" x14ac:dyDescent="0.25">
      <c r="BA9837" s="90" t="s">
        <v>13692</v>
      </c>
      <c r="BB9837" s="90" t="s">
        <v>7567</v>
      </c>
      <c r="BC9837" s="90" t="s">
        <v>13638</v>
      </c>
      <c r="BD9837" s="423" t="s">
        <v>1301</v>
      </c>
    </row>
    <row r="9838" spans="53:56" ht="15" x14ac:dyDescent="0.25">
      <c r="BA9838" s="90" t="s">
        <v>13693</v>
      </c>
      <c r="BB9838" s="90" t="s">
        <v>7567</v>
      </c>
      <c r="BC9838" s="90" t="s">
        <v>13595</v>
      </c>
      <c r="BD9838" s="423" t="s">
        <v>1301</v>
      </c>
    </row>
    <row r="9839" spans="53:56" ht="15" x14ac:dyDescent="0.25">
      <c r="BA9839" s="90" t="s">
        <v>13693</v>
      </c>
      <c r="BB9839" s="90" t="s">
        <v>7567</v>
      </c>
      <c r="BC9839" s="90" t="s">
        <v>13638</v>
      </c>
      <c r="BD9839" s="423" t="s">
        <v>1301</v>
      </c>
    </row>
    <row r="9840" spans="53:56" ht="15" x14ac:dyDescent="0.25">
      <c r="BA9840" s="90" t="s">
        <v>13694</v>
      </c>
      <c r="BB9840" s="90" t="s">
        <v>7567</v>
      </c>
      <c r="BC9840" s="90" t="s">
        <v>13595</v>
      </c>
      <c r="BD9840" s="423" t="s">
        <v>1301</v>
      </c>
    </row>
    <row r="9841" spans="53:56" ht="15" x14ac:dyDescent="0.25">
      <c r="BA9841" s="91" t="s">
        <v>13694</v>
      </c>
      <c r="BB9841" s="91" t="s">
        <v>7567</v>
      </c>
      <c r="BC9841" s="91" t="s">
        <v>13638</v>
      </c>
      <c r="BD9841" s="423" t="s">
        <v>1301</v>
      </c>
    </row>
    <row r="9842" spans="53:56" ht="15" x14ac:dyDescent="0.25">
      <c r="BA9842" s="91" t="s">
        <v>13695</v>
      </c>
      <c r="BB9842" s="91" t="s">
        <v>7567</v>
      </c>
      <c r="BC9842" s="91" t="s">
        <v>13595</v>
      </c>
      <c r="BD9842" s="423" t="s">
        <v>1301</v>
      </c>
    </row>
    <row r="9843" spans="53:56" ht="15" x14ac:dyDescent="0.25">
      <c r="BA9843" s="90" t="s">
        <v>13695</v>
      </c>
      <c r="BB9843" s="90" t="s">
        <v>7567</v>
      </c>
      <c r="BC9843" s="90" t="s">
        <v>13638</v>
      </c>
      <c r="BD9843" s="423" t="s">
        <v>1301</v>
      </c>
    </row>
    <row r="9844" spans="53:56" ht="15" x14ac:dyDescent="0.25">
      <c r="BA9844" s="90" t="s">
        <v>13696</v>
      </c>
      <c r="BB9844" s="90" t="s">
        <v>7567</v>
      </c>
      <c r="BC9844" s="90" t="s">
        <v>13551</v>
      </c>
      <c r="BD9844" s="423" t="s">
        <v>1301</v>
      </c>
    </row>
    <row r="9845" spans="53:56" ht="15" x14ac:dyDescent="0.25">
      <c r="BA9845" s="91" t="s">
        <v>13696</v>
      </c>
      <c r="BB9845" s="91" t="s">
        <v>7567</v>
      </c>
      <c r="BC9845" s="91" t="s">
        <v>13638</v>
      </c>
      <c r="BD9845" s="423" t="s">
        <v>1301</v>
      </c>
    </row>
    <row r="9846" spans="53:56" ht="15" x14ac:dyDescent="0.25">
      <c r="BA9846" s="91" t="s">
        <v>13697</v>
      </c>
      <c r="BB9846" s="91" t="s">
        <v>7567</v>
      </c>
      <c r="BC9846" s="91" t="s">
        <v>13638</v>
      </c>
      <c r="BD9846" s="423" t="s">
        <v>1301</v>
      </c>
    </row>
    <row r="9847" spans="53:56" ht="15" x14ac:dyDescent="0.25">
      <c r="BA9847" s="91" t="s">
        <v>13698</v>
      </c>
      <c r="BB9847" s="91" t="s">
        <v>7567</v>
      </c>
      <c r="BC9847" s="91" t="s">
        <v>13638</v>
      </c>
      <c r="BD9847" s="423" t="s">
        <v>1301</v>
      </c>
    </row>
    <row r="9848" spans="53:56" ht="15" x14ac:dyDescent="0.25">
      <c r="BA9848" s="90" t="s">
        <v>13699</v>
      </c>
      <c r="BB9848" s="90" t="s">
        <v>7567</v>
      </c>
      <c r="BC9848" s="90" t="s">
        <v>13551</v>
      </c>
      <c r="BD9848" s="423" t="s">
        <v>1301</v>
      </c>
    </row>
    <row r="9849" spans="53:56" ht="15" x14ac:dyDescent="0.25">
      <c r="BA9849" s="91" t="s">
        <v>13700</v>
      </c>
      <c r="BB9849" s="91" t="s">
        <v>7567</v>
      </c>
      <c r="BC9849" s="91" t="s">
        <v>13638</v>
      </c>
      <c r="BD9849" s="423" t="s">
        <v>1301</v>
      </c>
    </row>
    <row r="9850" spans="53:56" ht="15" x14ac:dyDescent="0.25">
      <c r="BA9850" s="90" t="s">
        <v>13701</v>
      </c>
      <c r="BB9850" s="90" t="s">
        <v>7567</v>
      </c>
      <c r="BC9850" s="90" t="s">
        <v>13551</v>
      </c>
      <c r="BD9850" s="423" t="s">
        <v>1301</v>
      </c>
    </row>
    <row r="9851" spans="53:56" ht="15" x14ac:dyDescent="0.25">
      <c r="BA9851" s="91" t="s">
        <v>13702</v>
      </c>
      <c r="BB9851" s="91" t="s">
        <v>7567</v>
      </c>
      <c r="BC9851" s="91" t="s">
        <v>13551</v>
      </c>
      <c r="BD9851" s="423" t="s">
        <v>1301</v>
      </c>
    </row>
    <row r="9852" spans="53:56" ht="15" x14ac:dyDescent="0.25">
      <c r="BA9852" s="91" t="s">
        <v>13703</v>
      </c>
      <c r="BB9852" s="91" t="s">
        <v>7567</v>
      </c>
      <c r="BC9852" s="91" t="s">
        <v>13659</v>
      </c>
      <c r="BD9852" s="423" t="s">
        <v>1301</v>
      </c>
    </row>
    <row r="9853" spans="53:56" ht="15" x14ac:dyDescent="0.25">
      <c r="BA9853" s="90" t="s">
        <v>13703</v>
      </c>
      <c r="BB9853" s="90" t="s">
        <v>7567</v>
      </c>
      <c r="BC9853" s="90" t="s">
        <v>13638</v>
      </c>
      <c r="BD9853" s="423" t="s">
        <v>1301</v>
      </c>
    </row>
    <row r="9854" spans="53:56" ht="15" x14ac:dyDescent="0.25">
      <c r="BA9854" s="91" t="s">
        <v>13704</v>
      </c>
      <c r="BB9854" s="91" t="s">
        <v>7567</v>
      </c>
      <c r="BC9854" s="91" t="s">
        <v>13659</v>
      </c>
      <c r="BD9854" s="423" t="s">
        <v>1301</v>
      </c>
    </row>
    <row r="9855" spans="53:56" ht="15" x14ac:dyDescent="0.25">
      <c r="BA9855" s="91" t="s">
        <v>13704</v>
      </c>
      <c r="BB9855" s="91" t="s">
        <v>7567</v>
      </c>
      <c r="BC9855" s="91" t="s">
        <v>13638</v>
      </c>
      <c r="BD9855" s="423" t="s">
        <v>1301</v>
      </c>
    </row>
    <row r="9856" spans="53:56" ht="15" x14ac:dyDescent="0.25">
      <c r="BA9856" s="90" t="s">
        <v>13705</v>
      </c>
      <c r="BB9856" s="90" t="s">
        <v>7567</v>
      </c>
      <c r="BC9856" s="90" t="s">
        <v>13638</v>
      </c>
      <c r="BD9856" s="423" t="s">
        <v>1301</v>
      </c>
    </row>
    <row r="9857" spans="53:56" ht="15" x14ac:dyDescent="0.25">
      <c r="BA9857" s="91" t="s">
        <v>13706</v>
      </c>
      <c r="BB9857" s="91" t="s">
        <v>7567</v>
      </c>
      <c r="BC9857" s="91" t="s">
        <v>13638</v>
      </c>
      <c r="BD9857" s="423" t="s">
        <v>1301</v>
      </c>
    </row>
    <row r="9858" spans="53:56" ht="15" x14ac:dyDescent="0.25">
      <c r="BA9858" s="91" t="s">
        <v>13707</v>
      </c>
      <c r="BB9858" s="91" t="s">
        <v>7567</v>
      </c>
      <c r="BC9858" s="91" t="s">
        <v>13638</v>
      </c>
      <c r="BD9858" s="423" t="s">
        <v>1301</v>
      </c>
    </row>
    <row r="9859" spans="53:56" ht="15" x14ac:dyDescent="0.25">
      <c r="BA9859" s="90" t="s">
        <v>13708</v>
      </c>
      <c r="BB9859" s="90" t="s">
        <v>7567</v>
      </c>
      <c r="BC9859" s="90" t="s">
        <v>13638</v>
      </c>
      <c r="BD9859" s="423" t="s">
        <v>1301</v>
      </c>
    </row>
    <row r="9860" spans="53:56" ht="15" x14ac:dyDescent="0.25">
      <c r="BA9860" s="91" t="s">
        <v>13709</v>
      </c>
      <c r="BB9860" s="91" t="s">
        <v>7567</v>
      </c>
      <c r="BC9860" s="91" t="s">
        <v>13638</v>
      </c>
      <c r="BD9860" s="423" t="s">
        <v>1301</v>
      </c>
    </row>
    <row r="9861" spans="53:56" ht="15" x14ac:dyDescent="0.25">
      <c r="BA9861" s="90" t="s">
        <v>13710</v>
      </c>
      <c r="BB9861" s="90" t="s">
        <v>7567</v>
      </c>
      <c r="BC9861" s="90" t="s">
        <v>13638</v>
      </c>
      <c r="BD9861" s="423" t="s">
        <v>1301</v>
      </c>
    </row>
    <row r="9862" spans="53:56" ht="15" x14ac:dyDescent="0.25">
      <c r="BA9862" s="91" t="s">
        <v>13711</v>
      </c>
      <c r="BB9862" s="91" t="s">
        <v>7567</v>
      </c>
      <c r="BC9862" s="91" t="s">
        <v>13638</v>
      </c>
      <c r="BD9862" s="423" t="s">
        <v>1301</v>
      </c>
    </row>
    <row r="9863" spans="53:56" ht="15" x14ac:dyDescent="0.25">
      <c r="BA9863" s="90" t="s">
        <v>13712</v>
      </c>
      <c r="BB9863" s="90" t="s">
        <v>7567</v>
      </c>
      <c r="BC9863" s="90" t="s">
        <v>13638</v>
      </c>
      <c r="BD9863" s="423" t="s">
        <v>1301</v>
      </c>
    </row>
    <row r="9864" spans="53:56" ht="15" x14ac:dyDescent="0.25">
      <c r="BA9864" s="90" t="s">
        <v>13713</v>
      </c>
      <c r="BB9864" s="90" t="s">
        <v>7567</v>
      </c>
      <c r="BC9864" s="90" t="s">
        <v>13638</v>
      </c>
      <c r="BD9864" s="423" t="s">
        <v>1301</v>
      </c>
    </row>
    <row r="9865" spans="53:56" ht="15" x14ac:dyDescent="0.25">
      <c r="BA9865" s="91" t="s">
        <v>13714</v>
      </c>
      <c r="BB9865" s="91" t="s">
        <v>7567</v>
      </c>
      <c r="BC9865" s="91" t="s">
        <v>13638</v>
      </c>
      <c r="BD9865" s="423" t="s">
        <v>1301</v>
      </c>
    </row>
    <row r="9866" spans="53:56" ht="15" x14ac:dyDescent="0.25">
      <c r="BA9866" s="90" t="s">
        <v>13715</v>
      </c>
      <c r="BB9866" s="90" t="s">
        <v>7567</v>
      </c>
      <c r="BC9866" s="90" t="s">
        <v>13638</v>
      </c>
      <c r="BD9866" s="423" t="s">
        <v>1301</v>
      </c>
    </row>
    <row r="9867" spans="53:56" ht="15" x14ac:dyDescent="0.25">
      <c r="BA9867" s="91" t="s">
        <v>13716</v>
      </c>
      <c r="BB9867" s="91" t="s">
        <v>7567</v>
      </c>
      <c r="BC9867" s="91" t="s">
        <v>13551</v>
      </c>
      <c r="BD9867" s="423" t="s">
        <v>1301</v>
      </c>
    </row>
    <row r="9868" spans="53:56" ht="15" x14ac:dyDescent="0.25">
      <c r="BA9868" s="90" t="s">
        <v>13717</v>
      </c>
      <c r="BB9868" s="90" t="s">
        <v>7567</v>
      </c>
      <c r="BC9868" s="90" t="s">
        <v>13638</v>
      </c>
      <c r="BD9868" s="423" t="s">
        <v>1301</v>
      </c>
    </row>
    <row r="9869" spans="53:56" ht="15" x14ac:dyDescent="0.25">
      <c r="BA9869" s="90" t="s">
        <v>13718</v>
      </c>
      <c r="BB9869" s="90" t="s">
        <v>7567</v>
      </c>
      <c r="BC9869" s="90" t="s">
        <v>13638</v>
      </c>
      <c r="BD9869" s="423" t="s">
        <v>1301</v>
      </c>
    </row>
    <row r="9870" spans="53:56" ht="15" x14ac:dyDescent="0.25">
      <c r="BA9870" s="91" t="s">
        <v>13719</v>
      </c>
      <c r="BB9870" s="91" t="s">
        <v>7567</v>
      </c>
      <c r="BC9870" s="91" t="s">
        <v>13638</v>
      </c>
      <c r="BD9870" s="423" t="s">
        <v>1301</v>
      </c>
    </row>
    <row r="9871" spans="53:56" ht="15" x14ac:dyDescent="0.25">
      <c r="BA9871" s="90" t="s">
        <v>13720</v>
      </c>
      <c r="BB9871" s="90" t="s">
        <v>7567</v>
      </c>
      <c r="BC9871" s="90" t="s">
        <v>13638</v>
      </c>
      <c r="BD9871" s="423" t="s">
        <v>1301</v>
      </c>
    </row>
    <row r="9872" spans="53:56" ht="15" x14ac:dyDescent="0.25">
      <c r="BA9872" s="91" t="s">
        <v>13721</v>
      </c>
      <c r="BB9872" s="91" t="s">
        <v>7567</v>
      </c>
      <c r="BC9872" s="91" t="s">
        <v>13551</v>
      </c>
      <c r="BD9872" s="423" t="s">
        <v>1301</v>
      </c>
    </row>
    <row r="9873" spans="53:56" ht="15" x14ac:dyDescent="0.25">
      <c r="BA9873" s="90" t="s">
        <v>13722</v>
      </c>
      <c r="BB9873" s="90" t="s">
        <v>7567</v>
      </c>
      <c r="BC9873" s="90" t="s">
        <v>13551</v>
      </c>
      <c r="BD9873" s="423" t="s">
        <v>1301</v>
      </c>
    </row>
    <row r="9874" spans="53:56" ht="15" x14ac:dyDescent="0.25">
      <c r="BA9874" s="91" t="s">
        <v>13723</v>
      </c>
      <c r="BB9874" s="91" t="s">
        <v>7567</v>
      </c>
      <c r="BC9874" s="91" t="s">
        <v>13638</v>
      </c>
      <c r="BD9874" s="423" t="s">
        <v>1301</v>
      </c>
    </row>
    <row r="9875" spans="53:56" ht="15" x14ac:dyDescent="0.25">
      <c r="BA9875" s="90" t="s">
        <v>13724</v>
      </c>
      <c r="BB9875" s="90" t="s">
        <v>7567</v>
      </c>
      <c r="BC9875" s="90" t="s">
        <v>13638</v>
      </c>
      <c r="BD9875" s="423" t="s">
        <v>1301</v>
      </c>
    </row>
    <row r="9876" spans="53:56" ht="15" x14ac:dyDescent="0.25">
      <c r="BA9876" s="91" t="s">
        <v>13725</v>
      </c>
      <c r="BB9876" s="91" t="s">
        <v>7567</v>
      </c>
      <c r="BC9876" s="91" t="s">
        <v>13638</v>
      </c>
      <c r="BD9876" s="423" t="s">
        <v>1301</v>
      </c>
    </row>
    <row r="9877" spans="53:56" ht="15" x14ac:dyDescent="0.25">
      <c r="BA9877" s="90" t="s">
        <v>13726</v>
      </c>
      <c r="BB9877" s="90" t="s">
        <v>7567</v>
      </c>
      <c r="BC9877" s="90" t="s">
        <v>13638</v>
      </c>
      <c r="BD9877" s="423" t="s">
        <v>1301</v>
      </c>
    </row>
    <row r="9878" spans="53:56" ht="15" x14ac:dyDescent="0.25">
      <c r="BA9878" s="91" t="s">
        <v>13727</v>
      </c>
      <c r="BB9878" s="91" t="s">
        <v>7567</v>
      </c>
      <c r="BC9878" s="91" t="s">
        <v>13551</v>
      </c>
      <c r="BD9878" s="423" t="s">
        <v>1301</v>
      </c>
    </row>
    <row r="9879" spans="53:56" ht="15" x14ac:dyDescent="0.25">
      <c r="BA9879" s="91" t="s">
        <v>13728</v>
      </c>
      <c r="BB9879" s="91" t="s">
        <v>7567</v>
      </c>
      <c r="BC9879" s="91" t="s">
        <v>13595</v>
      </c>
      <c r="BD9879" s="423" t="s">
        <v>1301</v>
      </c>
    </row>
    <row r="9880" spans="53:56" ht="15" x14ac:dyDescent="0.25">
      <c r="BA9880" s="90" t="s">
        <v>13729</v>
      </c>
      <c r="BB9880" s="90" t="s">
        <v>7567</v>
      </c>
      <c r="BC9880" s="90" t="s">
        <v>13595</v>
      </c>
      <c r="BD9880" s="423" t="s">
        <v>1301</v>
      </c>
    </row>
    <row r="9881" spans="53:56" ht="15" x14ac:dyDescent="0.25">
      <c r="BA9881" s="91" t="s">
        <v>13730</v>
      </c>
      <c r="BB9881" s="91" t="s">
        <v>7567</v>
      </c>
      <c r="BC9881" s="91" t="s">
        <v>13638</v>
      </c>
      <c r="BD9881" s="423" t="s">
        <v>1301</v>
      </c>
    </row>
    <row r="9882" spans="53:56" ht="15" x14ac:dyDescent="0.25">
      <c r="BA9882" s="90" t="s">
        <v>13731</v>
      </c>
      <c r="BB9882" s="90" t="s">
        <v>7567</v>
      </c>
      <c r="BC9882" s="90" t="s">
        <v>13103</v>
      </c>
      <c r="BD9882" s="423" t="s">
        <v>1301</v>
      </c>
    </row>
    <row r="9883" spans="53:56" ht="15" x14ac:dyDescent="0.25">
      <c r="BA9883" s="91" t="s">
        <v>13732</v>
      </c>
      <c r="BB9883" s="91" t="s">
        <v>7567</v>
      </c>
      <c r="BC9883" s="91" t="s">
        <v>13103</v>
      </c>
      <c r="BD9883" s="423" t="s">
        <v>1301</v>
      </c>
    </row>
    <row r="9884" spans="53:56" ht="15" x14ac:dyDescent="0.25">
      <c r="BA9884" s="90" t="s">
        <v>13733</v>
      </c>
      <c r="BB9884" s="90" t="s">
        <v>7567</v>
      </c>
      <c r="BC9884" s="90" t="s">
        <v>13103</v>
      </c>
      <c r="BD9884" s="423" t="s">
        <v>1301</v>
      </c>
    </row>
    <row r="9885" spans="53:56" ht="15" x14ac:dyDescent="0.25">
      <c r="BA9885" s="91" t="s">
        <v>13734</v>
      </c>
      <c r="BB9885" s="91" t="s">
        <v>7567</v>
      </c>
      <c r="BC9885" s="91" t="s">
        <v>13735</v>
      </c>
      <c r="BD9885" s="423" t="s">
        <v>1301</v>
      </c>
    </row>
    <row r="9886" spans="53:56" ht="15" x14ac:dyDescent="0.25">
      <c r="BA9886" s="90" t="s">
        <v>13736</v>
      </c>
      <c r="BB9886" s="90" t="s">
        <v>7567</v>
      </c>
      <c r="BC9886" s="90" t="s">
        <v>13103</v>
      </c>
      <c r="BD9886" s="423" t="s">
        <v>1301</v>
      </c>
    </row>
    <row r="9887" spans="53:56" ht="15" x14ac:dyDescent="0.25">
      <c r="BA9887" s="91" t="s">
        <v>13737</v>
      </c>
      <c r="BB9887" s="91" t="s">
        <v>7567</v>
      </c>
      <c r="BC9887" s="91" t="s">
        <v>11123</v>
      </c>
      <c r="BD9887" s="423" t="s">
        <v>1301</v>
      </c>
    </row>
    <row r="9888" spans="53:56" ht="15" x14ac:dyDescent="0.25">
      <c r="BA9888" s="90" t="s">
        <v>13738</v>
      </c>
      <c r="BB9888" s="90" t="s">
        <v>7567</v>
      </c>
      <c r="BC9888" s="90" t="s">
        <v>13103</v>
      </c>
      <c r="BD9888" s="423" t="s">
        <v>1301</v>
      </c>
    </row>
    <row r="9889" spans="53:56" ht="15" x14ac:dyDescent="0.25">
      <c r="BA9889" s="91" t="s">
        <v>13739</v>
      </c>
      <c r="BB9889" s="91" t="s">
        <v>7567</v>
      </c>
      <c r="BC9889" s="91" t="s">
        <v>11123</v>
      </c>
      <c r="BD9889" s="423" t="s">
        <v>1301</v>
      </c>
    </row>
    <row r="9890" spans="53:56" ht="15" x14ac:dyDescent="0.25">
      <c r="BA9890" s="90" t="s">
        <v>13740</v>
      </c>
      <c r="BB9890" s="90" t="s">
        <v>7567</v>
      </c>
      <c r="BC9890" s="90" t="s">
        <v>11123</v>
      </c>
      <c r="BD9890" s="423" t="s">
        <v>1301</v>
      </c>
    </row>
    <row r="9891" spans="53:56" ht="15" x14ac:dyDescent="0.25">
      <c r="BA9891" s="91" t="s">
        <v>13741</v>
      </c>
      <c r="BB9891" s="91" t="s">
        <v>7567</v>
      </c>
      <c r="BC9891" s="91" t="s">
        <v>13735</v>
      </c>
      <c r="BD9891" s="423" t="s">
        <v>1301</v>
      </c>
    </row>
    <row r="9892" spans="53:56" ht="15" x14ac:dyDescent="0.25">
      <c r="BA9892" s="90" t="s">
        <v>13742</v>
      </c>
      <c r="BB9892" s="90" t="s">
        <v>7567</v>
      </c>
      <c r="BC9892" s="90" t="s">
        <v>13735</v>
      </c>
      <c r="BD9892" s="423" t="s">
        <v>1301</v>
      </c>
    </row>
    <row r="9893" spans="53:56" ht="15" x14ac:dyDescent="0.25">
      <c r="BA9893" s="91" t="s">
        <v>13743</v>
      </c>
      <c r="BB9893" s="91" t="s">
        <v>7567</v>
      </c>
      <c r="BC9893" s="91" t="s">
        <v>11123</v>
      </c>
      <c r="BD9893" s="423" t="s">
        <v>1301</v>
      </c>
    </row>
    <row r="9894" spans="53:56" ht="15" x14ac:dyDescent="0.25">
      <c r="BA9894" s="91" t="s">
        <v>13744</v>
      </c>
      <c r="BB9894" s="91" t="s">
        <v>7567</v>
      </c>
      <c r="BC9894" s="90" t="s">
        <v>13745</v>
      </c>
      <c r="BD9894" s="423" t="s">
        <v>1301</v>
      </c>
    </row>
    <row r="9895" spans="53:56" ht="15" x14ac:dyDescent="0.25">
      <c r="BA9895" s="90" t="s">
        <v>13744</v>
      </c>
      <c r="BB9895" s="90" t="s">
        <v>7567</v>
      </c>
      <c r="BC9895" s="90" t="s">
        <v>13745</v>
      </c>
      <c r="BD9895" s="423" t="s">
        <v>1301</v>
      </c>
    </row>
    <row r="9896" spans="53:56" ht="15" x14ac:dyDescent="0.25">
      <c r="BA9896" s="91" t="s">
        <v>13746</v>
      </c>
      <c r="BB9896" s="91" t="s">
        <v>7567</v>
      </c>
      <c r="BC9896" s="90" t="s">
        <v>13745</v>
      </c>
      <c r="BD9896" s="423" t="s">
        <v>1301</v>
      </c>
    </row>
    <row r="9897" spans="53:56" ht="15" x14ac:dyDescent="0.25">
      <c r="BA9897" s="90" t="s">
        <v>13746</v>
      </c>
      <c r="BB9897" s="90" t="s">
        <v>7567</v>
      </c>
      <c r="BC9897" s="90" t="s">
        <v>13745</v>
      </c>
      <c r="BD9897" s="423" t="s">
        <v>1301</v>
      </c>
    </row>
    <row r="9898" spans="53:56" ht="15" x14ac:dyDescent="0.25">
      <c r="BA9898" s="90" t="s">
        <v>13747</v>
      </c>
      <c r="BB9898" s="90" t="s">
        <v>7567</v>
      </c>
      <c r="BC9898" s="90" t="s">
        <v>13745</v>
      </c>
      <c r="BD9898" s="423" t="s">
        <v>1301</v>
      </c>
    </row>
    <row r="9899" spans="53:56" ht="15" x14ac:dyDescent="0.25">
      <c r="BA9899" s="91" t="s">
        <v>13747</v>
      </c>
      <c r="BB9899" s="91" t="s">
        <v>7567</v>
      </c>
      <c r="BC9899" s="90" t="s">
        <v>13745</v>
      </c>
      <c r="BD9899" s="423" t="s">
        <v>1301</v>
      </c>
    </row>
    <row r="9900" spans="53:56" ht="15" x14ac:dyDescent="0.25">
      <c r="BA9900" s="90" t="s">
        <v>13748</v>
      </c>
      <c r="BB9900" s="90" t="s">
        <v>7567</v>
      </c>
      <c r="BC9900" s="90" t="s">
        <v>13745</v>
      </c>
      <c r="BD9900" s="423" t="s">
        <v>1301</v>
      </c>
    </row>
    <row r="9901" spans="53:56" ht="15" x14ac:dyDescent="0.25">
      <c r="BA9901" s="90" t="s">
        <v>13748</v>
      </c>
      <c r="BB9901" s="90" t="s">
        <v>7567</v>
      </c>
      <c r="BC9901" s="90" t="s">
        <v>13745</v>
      </c>
      <c r="BD9901" s="423" t="s">
        <v>1301</v>
      </c>
    </row>
    <row r="9902" spans="53:56" ht="15" x14ac:dyDescent="0.25">
      <c r="BA9902" s="91" t="s">
        <v>13749</v>
      </c>
      <c r="BB9902" s="91" t="s">
        <v>7567</v>
      </c>
      <c r="BC9902" s="90" t="s">
        <v>13745</v>
      </c>
      <c r="BD9902" s="423" t="s">
        <v>1301</v>
      </c>
    </row>
    <row r="9903" spans="53:56" ht="15" x14ac:dyDescent="0.25">
      <c r="BA9903" s="90" t="s">
        <v>13749</v>
      </c>
      <c r="BB9903" s="90" t="s">
        <v>7567</v>
      </c>
      <c r="BC9903" s="90" t="s">
        <v>13750</v>
      </c>
      <c r="BD9903" s="423" t="s">
        <v>1301</v>
      </c>
    </row>
    <row r="9904" spans="53:56" ht="15" x14ac:dyDescent="0.25">
      <c r="BA9904" s="90" t="s">
        <v>13751</v>
      </c>
      <c r="BB9904" s="90" t="s">
        <v>7567</v>
      </c>
      <c r="BC9904" s="90" t="s">
        <v>13745</v>
      </c>
      <c r="BD9904" s="423" t="s">
        <v>1301</v>
      </c>
    </row>
    <row r="9905" spans="53:56" ht="15" x14ac:dyDescent="0.25">
      <c r="BA9905" s="91" t="s">
        <v>13752</v>
      </c>
      <c r="BB9905" s="91" t="s">
        <v>7567</v>
      </c>
      <c r="BC9905" s="90" t="s">
        <v>13745</v>
      </c>
      <c r="BD9905" s="423" t="s">
        <v>1301</v>
      </c>
    </row>
    <row r="9906" spans="53:56" ht="15" x14ac:dyDescent="0.25">
      <c r="BA9906" s="90" t="s">
        <v>13753</v>
      </c>
      <c r="BB9906" s="90" t="s">
        <v>7567</v>
      </c>
      <c r="BC9906" s="90" t="s">
        <v>13745</v>
      </c>
      <c r="BD9906" s="423" t="s">
        <v>1301</v>
      </c>
    </row>
    <row r="9907" spans="53:56" ht="15" x14ac:dyDescent="0.25">
      <c r="BA9907" s="91" t="s">
        <v>13754</v>
      </c>
      <c r="BB9907" s="91" t="s">
        <v>7567</v>
      </c>
      <c r="BC9907" s="90" t="s">
        <v>13745</v>
      </c>
      <c r="BD9907" s="423" t="s">
        <v>1301</v>
      </c>
    </row>
    <row r="9908" spans="53:56" ht="15" x14ac:dyDescent="0.25">
      <c r="BA9908" s="91" t="s">
        <v>13754</v>
      </c>
      <c r="BB9908" s="91" t="s">
        <v>7567</v>
      </c>
      <c r="BC9908" s="90" t="s">
        <v>13745</v>
      </c>
      <c r="BD9908" s="423" t="s">
        <v>1301</v>
      </c>
    </row>
    <row r="9909" spans="53:56" ht="15" x14ac:dyDescent="0.25">
      <c r="BA9909" s="90" t="s">
        <v>13755</v>
      </c>
      <c r="BB9909" s="90" t="s">
        <v>7567</v>
      </c>
      <c r="BC9909" s="90" t="s">
        <v>13103</v>
      </c>
      <c r="BD9909" s="423" t="s">
        <v>1301</v>
      </c>
    </row>
    <row r="9910" spans="53:56" ht="15" x14ac:dyDescent="0.25">
      <c r="BA9910" s="91" t="s">
        <v>13756</v>
      </c>
      <c r="BB9910" s="91" t="s">
        <v>7567</v>
      </c>
      <c r="BC9910" s="91" t="s">
        <v>13103</v>
      </c>
      <c r="BD9910" s="423" t="s">
        <v>1301</v>
      </c>
    </row>
    <row r="9911" spans="53:56" ht="15" x14ac:dyDescent="0.25">
      <c r="BA9911" s="90" t="s">
        <v>13757</v>
      </c>
      <c r="BB9911" s="90" t="s">
        <v>7567</v>
      </c>
      <c r="BC9911" s="90" t="s">
        <v>13103</v>
      </c>
      <c r="BD9911" s="423" t="s">
        <v>1301</v>
      </c>
    </row>
    <row r="9912" spans="53:56" ht="15" x14ac:dyDescent="0.25">
      <c r="BA9912" s="91" t="s">
        <v>13758</v>
      </c>
      <c r="BB9912" s="91" t="s">
        <v>7567</v>
      </c>
      <c r="BC9912" s="91" t="s">
        <v>13103</v>
      </c>
      <c r="BD9912" s="423" t="s">
        <v>1301</v>
      </c>
    </row>
    <row r="9913" spans="53:56" ht="15" x14ac:dyDescent="0.25">
      <c r="BA9913" s="90" t="s">
        <v>13759</v>
      </c>
      <c r="BB9913" s="90" t="s">
        <v>7567</v>
      </c>
      <c r="BC9913" s="90" t="s">
        <v>11123</v>
      </c>
      <c r="BD9913" s="423" t="s">
        <v>1301</v>
      </c>
    </row>
    <row r="9914" spans="53:56" ht="15" x14ac:dyDescent="0.25">
      <c r="BA9914" s="91" t="s">
        <v>13760</v>
      </c>
      <c r="BB9914" s="91" t="s">
        <v>7567</v>
      </c>
      <c r="BC9914" s="91" t="s">
        <v>11123</v>
      </c>
      <c r="BD9914" s="423" t="s">
        <v>1301</v>
      </c>
    </row>
    <row r="9915" spans="53:56" ht="15" x14ac:dyDescent="0.25">
      <c r="BA9915" s="90" t="s">
        <v>13761</v>
      </c>
      <c r="BB9915" s="90" t="s">
        <v>7567</v>
      </c>
      <c r="BC9915" s="90" t="s">
        <v>11123</v>
      </c>
      <c r="BD9915" s="423" t="s">
        <v>1301</v>
      </c>
    </row>
    <row r="9916" spans="53:56" ht="15" x14ac:dyDescent="0.25">
      <c r="BA9916" s="91" t="s">
        <v>13762</v>
      </c>
      <c r="BB9916" s="91" t="s">
        <v>7567</v>
      </c>
      <c r="BC9916" s="91" t="s">
        <v>13103</v>
      </c>
      <c r="BD9916" s="423" t="s">
        <v>1301</v>
      </c>
    </row>
    <row r="9917" spans="53:56" ht="15" x14ac:dyDescent="0.25">
      <c r="BA9917" s="90" t="s">
        <v>13763</v>
      </c>
      <c r="BB9917" s="90" t="s">
        <v>7567</v>
      </c>
      <c r="BC9917" s="90" t="s">
        <v>13103</v>
      </c>
      <c r="BD9917" s="423" t="s">
        <v>1301</v>
      </c>
    </row>
    <row r="9918" spans="53:56" ht="15" x14ac:dyDescent="0.25">
      <c r="BA9918" s="91" t="s">
        <v>13764</v>
      </c>
      <c r="BB9918" s="91" t="s">
        <v>7567</v>
      </c>
      <c r="BC9918" s="91" t="s">
        <v>13103</v>
      </c>
      <c r="BD9918" s="423" t="s">
        <v>1301</v>
      </c>
    </row>
    <row r="9919" spans="53:56" ht="15" x14ac:dyDescent="0.25">
      <c r="BA9919" s="90" t="s">
        <v>13765</v>
      </c>
      <c r="BB9919" s="90" t="s">
        <v>7567</v>
      </c>
      <c r="BC9919" s="90" t="s">
        <v>13103</v>
      </c>
      <c r="BD9919" s="423" t="s">
        <v>1301</v>
      </c>
    </row>
    <row r="9920" spans="53:56" ht="15" x14ac:dyDescent="0.25">
      <c r="BA9920" s="91" t="s">
        <v>13766</v>
      </c>
      <c r="BB9920" s="91" t="s">
        <v>7567</v>
      </c>
      <c r="BC9920" s="91" t="s">
        <v>13103</v>
      </c>
      <c r="BD9920" s="423" t="s">
        <v>1301</v>
      </c>
    </row>
    <row r="9921" spans="53:56" ht="15" x14ac:dyDescent="0.25">
      <c r="BA9921" s="91" t="s">
        <v>13767</v>
      </c>
      <c r="BB9921" s="91" t="s">
        <v>7567</v>
      </c>
      <c r="BC9921" s="91" t="s">
        <v>13103</v>
      </c>
      <c r="BD9921" s="423" t="s">
        <v>1301</v>
      </c>
    </row>
    <row r="9922" spans="53:56" ht="15" x14ac:dyDescent="0.25">
      <c r="BA9922" s="90" t="s">
        <v>13768</v>
      </c>
      <c r="BB9922" s="90" t="s">
        <v>7567</v>
      </c>
      <c r="BC9922" s="90" t="s">
        <v>13103</v>
      </c>
      <c r="BD9922" s="423" t="s">
        <v>1301</v>
      </c>
    </row>
    <row r="9923" spans="53:56" ht="15" x14ac:dyDescent="0.25">
      <c r="BA9923" s="91" t="s">
        <v>13769</v>
      </c>
      <c r="BB9923" s="91" t="s">
        <v>7567</v>
      </c>
      <c r="BC9923" s="91" t="s">
        <v>13735</v>
      </c>
      <c r="BD9923" s="423" t="s">
        <v>1301</v>
      </c>
    </row>
    <row r="9924" spans="53:56" ht="15" x14ac:dyDescent="0.25">
      <c r="BA9924" s="90" t="s">
        <v>13770</v>
      </c>
      <c r="BB9924" s="90" t="s">
        <v>7567</v>
      </c>
      <c r="BC9924" s="90" t="s">
        <v>11123</v>
      </c>
      <c r="BD9924" s="423" t="s">
        <v>1301</v>
      </c>
    </row>
    <row r="9925" spans="53:56" ht="15" x14ac:dyDescent="0.25">
      <c r="BA9925" s="91" t="s">
        <v>13771</v>
      </c>
      <c r="BB9925" s="91" t="s">
        <v>7567</v>
      </c>
      <c r="BC9925" s="91" t="s">
        <v>13103</v>
      </c>
      <c r="BD9925" s="423" t="s">
        <v>1301</v>
      </c>
    </row>
    <row r="9926" spans="53:56" ht="15" x14ac:dyDescent="0.25">
      <c r="BA9926" s="90" t="s">
        <v>13772</v>
      </c>
      <c r="BB9926" s="90" t="s">
        <v>7567</v>
      </c>
      <c r="BC9926" s="90" t="s">
        <v>13103</v>
      </c>
      <c r="BD9926" s="423" t="s">
        <v>1301</v>
      </c>
    </row>
    <row r="9927" spans="53:56" ht="15" x14ac:dyDescent="0.25">
      <c r="BA9927" s="91" t="s">
        <v>13773</v>
      </c>
      <c r="BB9927" s="91" t="s">
        <v>7567</v>
      </c>
      <c r="BC9927" s="91" t="s">
        <v>13103</v>
      </c>
      <c r="BD9927" s="423" t="s">
        <v>1301</v>
      </c>
    </row>
    <row r="9928" spans="53:56" ht="15" x14ac:dyDescent="0.25">
      <c r="BA9928" s="90" t="s">
        <v>13774</v>
      </c>
      <c r="BB9928" s="90" t="s">
        <v>7567</v>
      </c>
      <c r="BC9928" s="90" t="s">
        <v>13103</v>
      </c>
      <c r="BD9928" s="423" t="s">
        <v>1301</v>
      </c>
    </row>
    <row r="9929" spans="53:56" ht="15" x14ac:dyDescent="0.25">
      <c r="BA9929" s="91" t="s">
        <v>13775</v>
      </c>
      <c r="BB9929" s="91" t="s">
        <v>7567</v>
      </c>
      <c r="BC9929" s="91" t="s">
        <v>11123</v>
      </c>
      <c r="BD9929" s="423" t="s">
        <v>1301</v>
      </c>
    </row>
    <row r="9930" spans="53:56" ht="15" x14ac:dyDescent="0.25">
      <c r="BA9930" s="90" t="s">
        <v>13776</v>
      </c>
      <c r="BB9930" s="90" t="s">
        <v>7567</v>
      </c>
      <c r="BC9930" s="90" t="s">
        <v>13103</v>
      </c>
      <c r="BD9930" s="423" t="s">
        <v>1301</v>
      </c>
    </row>
    <row r="9931" spans="53:56" ht="15" x14ac:dyDescent="0.25">
      <c r="BA9931" s="91" t="s">
        <v>13777</v>
      </c>
      <c r="BB9931" s="91" t="s">
        <v>7567</v>
      </c>
      <c r="BC9931" s="91" t="s">
        <v>11123</v>
      </c>
      <c r="BD9931" s="423" t="s">
        <v>1301</v>
      </c>
    </row>
    <row r="9932" spans="53:56" ht="15" x14ac:dyDescent="0.25">
      <c r="BA9932" s="90" t="s">
        <v>13778</v>
      </c>
      <c r="BB9932" s="90" t="s">
        <v>7567</v>
      </c>
      <c r="BC9932" s="90" t="s">
        <v>13103</v>
      </c>
      <c r="BD9932" s="423" t="s">
        <v>1301</v>
      </c>
    </row>
    <row r="9933" spans="53:56" ht="15" x14ac:dyDescent="0.25">
      <c r="BA9933" s="91" t="s">
        <v>13779</v>
      </c>
      <c r="BB9933" s="91" t="s">
        <v>7567</v>
      </c>
      <c r="BC9933" s="91" t="s">
        <v>13103</v>
      </c>
      <c r="BD9933" s="423" t="s">
        <v>1301</v>
      </c>
    </row>
    <row r="9934" spans="53:56" ht="15" x14ac:dyDescent="0.25">
      <c r="BA9934" s="90" t="s">
        <v>13780</v>
      </c>
      <c r="BB9934" s="90" t="s">
        <v>7567</v>
      </c>
      <c r="BC9934" s="90" t="s">
        <v>13103</v>
      </c>
      <c r="BD9934" s="423" t="s">
        <v>1301</v>
      </c>
    </row>
    <row r="9935" spans="53:56" ht="15" x14ac:dyDescent="0.25">
      <c r="BA9935" s="91" t="s">
        <v>13781</v>
      </c>
      <c r="BB9935" s="91" t="s">
        <v>7567</v>
      </c>
      <c r="BC9935" s="91" t="s">
        <v>11123</v>
      </c>
      <c r="BD9935" s="423" t="s">
        <v>1301</v>
      </c>
    </row>
    <row r="9936" spans="53:56" ht="15" x14ac:dyDescent="0.25">
      <c r="BA9936" s="90" t="s">
        <v>13782</v>
      </c>
      <c r="BB9936" s="90" t="s">
        <v>7567</v>
      </c>
      <c r="BC9936" s="90" t="s">
        <v>13103</v>
      </c>
      <c r="BD9936" s="423" t="s">
        <v>1301</v>
      </c>
    </row>
    <row r="9937" spans="53:56" ht="15" x14ac:dyDescent="0.25">
      <c r="BA9937" s="91" t="s">
        <v>13783</v>
      </c>
      <c r="BB9937" s="91" t="s">
        <v>7567</v>
      </c>
      <c r="BC9937" s="91" t="s">
        <v>13103</v>
      </c>
      <c r="BD9937" s="423" t="s">
        <v>1301</v>
      </c>
    </row>
    <row r="9938" spans="53:56" ht="15" x14ac:dyDescent="0.25">
      <c r="BA9938" s="90" t="s">
        <v>13784</v>
      </c>
      <c r="BB9938" s="90" t="s">
        <v>7567</v>
      </c>
      <c r="BC9938" s="90" t="s">
        <v>13103</v>
      </c>
      <c r="BD9938" s="423" t="s">
        <v>1301</v>
      </c>
    </row>
    <row r="9939" spans="53:56" ht="15" x14ac:dyDescent="0.25">
      <c r="BA9939" s="91" t="s">
        <v>13785</v>
      </c>
      <c r="BB9939" s="91" t="s">
        <v>7567</v>
      </c>
      <c r="BC9939" s="91" t="s">
        <v>13103</v>
      </c>
      <c r="BD9939" s="423" t="s">
        <v>1301</v>
      </c>
    </row>
    <row r="9940" spans="53:56" ht="15" x14ac:dyDescent="0.25">
      <c r="BA9940" s="90" t="s">
        <v>13786</v>
      </c>
      <c r="BB9940" s="90" t="s">
        <v>7567</v>
      </c>
      <c r="BC9940" s="90" t="s">
        <v>13103</v>
      </c>
      <c r="BD9940" s="423" t="s">
        <v>1301</v>
      </c>
    </row>
    <row r="9941" spans="53:56" ht="15" x14ac:dyDescent="0.25">
      <c r="BA9941" s="91" t="s">
        <v>13787</v>
      </c>
      <c r="BB9941" s="91" t="s">
        <v>7567</v>
      </c>
      <c r="BC9941" s="91" t="s">
        <v>11123</v>
      </c>
      <c r="BD9941" s="423" t="s">
        <v>1301</v>
      </c>
    </row>
    <row r="9942" spans="53:56" ht="15" x14ac:dyDescent="0.25">
      <c r="BA9942" s="90" t="s">
        <v>13788</v>
      </c>
      <c r="BB9942" s="90" t="s">
        <v>7567</v>
      </c>
      <c r="BC9942" s="90" t="s">
        <v>13103</v>
      </c>
      <c r="BD9942" s="423" t="s">
        <v>1301</v>
      </c>
    </row>
    <row r="9943" spans="53:56" ht="15" x14ac:dyDescent="0.25">
      <c r="BA9943" s="91" t="s">
        <v>13789</v>
      </c>
      <c r="BB9943" s="91" t="s">
        <v>7567</v>
      </c>
      <c r="BC9943" s="91" t="s">
        <v>13103</v>
      </c>
      <c r="BD9943" s="423" t="s">
        <v>1301</v>
      </c>
    </row>
    <row r="9944" spans="53:56" ht="15" x14ac:dyDescent="0.25">
      <c r="BA9944" s="90" t="s">
        <v>13790</v>
      </c>
      <c r="BB9944" s="90" t="s">
        <v>7567</v>
      </c>
      <c r="BC9944" s="90" t="s">
        <v>13103</v>
      </c>
      <c r="BD9944" s="423" t="s">
        <v>1301</v>
      </c>
    </row>
    <row r="9945" spans="53:56" ht="15" x14ac:dyDescent="0.25">
      <c r="BA9945" s="91" t="s">
        <v>13791</v>
      </c>
      <c r="BB9945" s="91" t="s">
        <v>7567</v>
      </c>
      <c r="BC9945" s="91" t="s">
        <v>13103</v>
      </c>
      <c r="BD9945" s="423" t="s">
        <v>1301</v>
      </c>
    </row>
    <row r="9946" spans="53:56" ht="15" x14ac:dyDescent="0.25">
      <c r="BA9946" s="90" t="s">
        <v>13792</v>
      </c>
      <c r="BB9946" s="90" t="s">
        <v>7567</v>
      </c>
      <c r="BC9946" s="90" t="s">
        <v>13735</v>
      </c>
      <c r="BD9946" s="423" t="s">
        <v>1301</v>
      </c>
    </row>
    <row r="9947" spans="53:56" ht="15" x14ac:dyDescent="0.25">
      <c r="BA9947" s="91" t="s">
        <v>13793</v>
      </c>
      <c r="BB9947" s="91" t="s">
        <v>7567</v>
      </c>
      <c r="BC9947" s="91" t="s">
        <v>13103</v>
      </c>
      <c r="BD9947" s="423" t="s">
        <v>1301</v>
      </c>
    </row>
    <row r="9948" spans="53:56" ht="15" x14ac:dyDescent="0.25">
      <c r="BA9948" s="90" t="s">
        <v>13794</v>
      </c>
      <c r="BB9948" s="90" t="s">
        <v>7567</v>
      </c>
      <c r="BC9948" s="90" t="s">
        <v>13103</v>
      </c>
      <c r="BD9948" s="423" t="s">
        <v>1301</v>
      </c>
    </row>
    <row r="9949" spans="53:56" ht="15" x14ac:dyDescent="0.25">
      <c r="BA9949" s="91" t="s">
        <v>13795</v>
      </c>
      <c r="BB9949" s="91" t="s">
        <v>7567</v>
      </c>
      <c r="BC9949" s="91" t="s">
        <v>11123</v>
      </c>
      <c r="BD9949" s="423" t="s">
        <v>1301</v>
      </c>
    </row>
    <row r="9950" spans="53:56" ht="15" x14ac:dyDescent="0.25">
      <c r="BA9950" s="91" t="s">
        <v>13796</v>
      </c>
      <c r="BB9950" s="91" t="s">
        <v>7567</v>
      </c>
      <c r="BC9950" s="91" t="s">
        <v>13735</v>
      </c>
      <c r="BD9950" s="423" t="s">
        <v>1301</v>
      </c>
    </row>
    <row r="9951" spans="53:56" ht="15" x14ac:dyDescent="0.25">
      <c r="BA9951" s="90" t="s">
        <v>13797</v>
      </c>
      <c r="BB9951" s="90" t="s">
        <v>7567</v>
      </c>
      <c r="BC9951" s="90" t="s">
        <v>13735</v>
      </c>
      <c r="BD9951" s="423" t="s">
        <v>1301</v>
      </c>
    </row>
    <row r="9952" spans="53:56" ht="15" x14ac:dyDescent="0.25">
      <c r="BA9952" s="91" t="s">
        <v>13798</v>
      </c>
      <c r="BB9952" s="91" t="s">
        <v>7567</v>
      </c>
      <c r="BC9952" s="91" t="s">
        <v>13799</v>
      </c>
      <c r="BD9952" s="423" t="s">
        <v>1301</v>
      </c>
    </row>
    <row r="9953" spans="53:56" ht="15" x14ac:dyDescent="0.25">
      <c r="BA9953" s="90" t="s">
        <v>13800</v>
      </c>
      <c r="BB9953" s="90" t="s">
        <v>7567</v>
      </c>
      <c r="BC9953" s="90" t="s">
        <v>13799</v>
      </c>
      <c r="BD9953" s="423" t="s">
        <v>1301</v>
      </c>
    </row>
    <row r="9954" spans="53:56" ht="15" x14ac:dyDescent="0.25">
      <c r="BA9954" s="91" t="s">
        <v>13801</v>
      </c>
      <c r="BB9954" s="91" t="s">
        <v>7567</v>
      </c>
      <c r="BC9954" s="91" t="s">
        <v>13799</v>
      </c>
      <c r="BD9954" s="423" t="s">
        <v>1301</v>
      </c>
    </row>
    <row r="9955" spans="53:56" ht="15" x14ac:dyDescent="0.25">
      <c r="BA9955" s="90" t="s">
        <v>13801</v>
      </c>
      <c r="BB9955" s="90" t="s">
        <v>7567</v>
      </c>
      <c r="BC9955" s="90" t="s">
        <v>13802</v>
      </c>
      <c r="BD9955" s="423" t="s">
        <v>1301</v>
      </c>
    </row>
    <row r="9956" spans="53:56" ht="15" x14ac:dyDescent="0.25">
      <c r="BA9956" s="90" t="s">
        <v>13803</v>
      </c>
      <c r="BB9956" s="90" t="s">
        <v>7567</v>
      </c>
      <c r="BC9956" s="90" t="s">
        <v>13799</v>
      </c>
      <c r="BD9956" s="423" t="s">
        <v>1301</v>
      </c>
    </row>
    <row r="9957" spans="53:56" ht="15" x14ac:dyDescent="0.25">
      <c r="BA9957" s="91" t="s">
        <v>13803</v>
      </c>
      <c r="BB9957" s="91" t="s">
        <v>7567</v>
      </c>
      <c r="BC9957" s="91" t="s">
        <v>13802</v>
      </c>
      <c r="BD9957" s="423" t="s">
        <v>1301</v>
      </c>
    </row>
    <row r="9958" spans="53:56" ht="15" x14ac:dyDescent="0.25">
      <c r="BA9958" s="90" t="s">
        <v>13804</v>
      </c>
      <c r="BB9958" s="90" t="s">
        <v>7567</v>
      </c>
      <c r="BC9958" s="90" t="s">
        <v>13799</v>
      </c>
      <c r="BD9958" s="423" t="s">
        <v>1301</v>
      </c>
    </row>
    <row r="9959" spans="53:56" ht="15" x14ac:dyDescent="0.25">
      <c r="BA9959" s="91" t="s">
        <v>13805</v>
      </c>
      <c r="BB9959" s="91" t="s">
        <v>7567</v>
      </c>
      <c r="BC9959" s="91" t="s">
        <v>13799</v>
      </c>
      <c r="BD9959" s="423" t="s">
        <v>1301</v>
      </c>
    </row>
    <row r="9960" spans="53:56" ht="15" x14ac:dyDescent="0.25">
      <c r="BA9960" s="90" t="s">
        <v>13805</v>
      </c>
      <c r="BB9960" s="90" t="s">
        <v>7567</v>
      </c>
      <c r="BC9960" s="90" t="s">
        <v>13802</v>
      </c>
      <c r="BD9960" s="423" t="s">
        <v>1301</v>
      </c>
    </row>
    <row r="9961" spans="53:56" ht="15" x14ac:dyDescent="0.25">
      <c r="BA9961" s="91" t="s">
        <v>13806</v>
      </c>
      <c r="BB9961" s="91" t="s">
        <v>7567</v>
      </c>
      <c r="BC9961" s="91" t="s">
        <v>13799</v>
      </c>
      <c r="BD9961" s="423" t="s">
        <v>1301</v>
      </c>
    </row>
    <row r="9962" spans="53:56" ht="15" x14ac:dyDescent="0.25">
      <c r="BA9962" s="90" t="s">
        <v>13806</v>
      </c>
      <c r="BB9962" s="90" t="s">
        <v>7567</v>
      </c>
      <c r="BC9962" s="90" t="s">
        <v>13802</v>
      </c>
      <c r="BD9962" s="423" t="s">
        <v>1301</v>
      </c>
    </row>
    <row r="9963" spans="53:56" ht="15" x14ac:dyDescent="0.25">
      <c r="BA9963" s="90" t="s">
        <v>13807</v>
      </c>
      <c r="BB9963" s="90" t="s">
        <v>7567</v>
      </c>
      <c r="BC9963" s="90" t="s">
        <v>13799</v>
      </c>
      <c r="BD9963" s="423" t="s">
        <v>1301</v>
      </c>
    </row>
    <row r="9964" spans="53:56" ht="15" x14ac:dyDescent="0.25">
      <c r="BA9964" s="90" t="s">
        <v>13807</v>
      </c>
      <c r="BB9964" s="90" t="s">
        <v>7567</v>
      </c>
      <c r="BC9964" s="90" t="s">
        <v>13802</v>
      </c>
      <c r="BD9964" s="423" t="s">
        <v>1301</v>
      </c>
    </row>
    <row r="9965" spans="53:56" ht="15" x14ac:dyDescent="0.25">
      <c r="BA9965" s="91" t="s">
        <v>13808</v>
      </c>
      <c r="BB9965" s="91" t="s">
        <v>7567</v>
      </c>
      <c r="BC9965" s="91" t="s">
        <v>13103</v>
      </c>
      <c r="BD9965" s="423" t="s">
        <v>1301</v>
      </c>
    </row>
    <row r="9966" spans="53:56" ht="15" x14ac:dyDescent="0.25">
      <c r="BA9966" s="90" t="s">
        <v>13809</v>
      </c>
      <c r="BB9966" s="90" t="s">
        <v>7567</v>
      </c>
      <c r="BC9966" s="90" t="s">
        <v>13103</v>
      </c>
      <c r="BD9966" s="423" t="s">
        <v>1301</v>
      </c>
    </row>
    <row r="9967" spans="53:56" ht="15" x14ac:dyDescent="0.25">
      <c r="BA9967" s="91" t="s">
        <v>13810</v>
      </c>
      <c r="BB9967" s="91" t="s">
        <v>7567</v>
      </c>
      <c r="BC9967" s="91" t="s">
        <v>13103</v>
      </c>
      <c r="BD9967" s="423" t="s">
        <v>1301</v>
      </c>
    </row>
    <row r="9968" spans="53:56" ht="15" x14ac:dyDescent="0.25">
      <c r="BA9968" s="90" t="s">
        <v>13811</v>
      </c>
      <c r="BB9968" s="90" t="s">
        <v>7567</v>
      </c>
      <c r="BC9968" s="90" t="s">
        <v>11123</v>
      </c>
      <c r="BD9968" s="423" t="s">
        <v>1301</v>
      </c>
    </row>
    <row r="9969" spans="53:56" ht="15" x14ac:dyDescent="0.25">
      <c r="BA9969" s="90" t="s">
        <v>13812</v>
      </c>
      <c r="BB9969" s="90" t="s">
        <v>7567</v>
      </c>
      <c r="BC9969" s="423" t="s">
        <v>13813</v>
      </c>
      <c r="BD9969" s="423" t="s">
        <v>1301</v>
      </c>
    </row>
    <row r="9970" spans="53:56" ht="15" x14ac:dyDescent="0.25">
      <c r="BA9970" s="90" t="s">
        <v>13814</v>
      </c>
      <c r="BB9970" s="90" t="s">
        <v>7567</v>
      </c>
      <c r="BC9970" s="423" t="s">
        <v>13813</v>
      </c>
      <c r="BD9970" s="423" t="s">
        <v>1301</v>
      </c>
    </row>
    <row r="9971" spans="53:56" ht="15" x14ac:dyDescent="0.25">
      <c r="BA9971" s="91" t="s">
        <v>13814</v>
      </c>
      <c r="BB9971" s="91" t="s">
        <v>7567</v>
      </c>
      <c r="BC9971" s="423" t="s">
        <v>13813</v>
      </c>
      <c r="BD9971" s="423" t="s">
        <v>1301</v>
      </c>
    </row>
    <row r="9972" spans="53:56" ht="15" x14ac:dyDescent="0.25">
      <c r="BA9972" s="91" t="s">
        <v>13815</v>
      </c>
      <c r="BB9972" s="91" t="s">
        <v>7567</v>
      </c>
      <c r="BC9972" s="423" t="s">
        <v>13813</v>
      </c>
      <c r="BD9972" s="423" t="s">
        <v>1301</v>
      </c>
    </row>
    <row r="9973" spans="53:56" ht="15" x14ac:dyDescent="0.25">
      <c r="BA9973" s="91" t="s">
        <v>13815</v>
      </c>
      <c r="BB9973" s="91" t="s">
        <v>7567</v>
      </c>
      <c r="BC9973" s="423" t="s">
        <v>13813</v>
      </c>
      <c r="BD9973" s="423" t="s">
        <v>1301</v>
      </c>
    </row>
    <row r="9974" spans="53:56" ht="15" x14ac:dyDescent="0.25">
      <c r="BA9974" s="91" t="s">
        <v>13816</v>
      </c>
      <c r="BB9974" s="91" t="s">
        <v>7567</v>
      </c>
      <c r="BC9974" s="423" t="s">
        <v>13813</v>
      </c>
      <c r="BD9974" s="423" t="s">
        <v>1301</v>
      </c>
    </row>
    <row r="9975" spans="53:56" ht="15" x14ac:dyDescent="0.25">
      <c r="BA9975" s="90" t="s">
        <v>13816</v>
      </c>
      <c r="BB9975" s="90" t="s">
        <v>7567</v>
      </c>
      <c r="BC9975" s="423" t="s">
        <v>13813</v>
      </c>
      <c r="BD9975" s="423" t="s">
        <v>1301</v>
      </c>
    </row>
    <row r="9976" spans="53:56" ht="15" x14ac:dyDescent="0.25">
      <c r="BA9976" s="90" t="s">
        <v>13817</v>
      </c>
      <c r="BB9976" s="90" t="s">
        <v>7567</v>
      </c>
      <c r="BC9976" s="423" t="s">
        <v>13813</v>
      </c>
      <c r="BD9976" s="423" t="s">
        <v>1301</v>
      </c>
    </row>
    <row r="9977" spans="53:56" ht="15" x14ac:dyDescent="0.25">
      <c r="BA9977" s="90" t="s">
        <v>13817</v>
      </c>
      <c r="BB9977" s="90" t="s">
        <v>7567</v>
      </c>
      <c r="BC9977" s="423" t="s">
        <v>13813</v>
      </c>
      <c r="BD9977" s="423" t="s">
        <v>1301</v>
      </c>
    </row>
    <row r="9978" spans="53:56" ht="15" x14ac:dyDescent="0.25">
      <c r="BA9978" s="90" t="s">
        <v>13818</v>
      </c>
      <c r="BB9978" s="90" t="s">
        <v>7567</v>
      </c>
      <c r="BC9978" s="423" t="s">
        <v>13813</v>
      </c>
      <c r="BD9978" s="423" t="s">
        <v>1301</v>
      </c>
    </row>
    <row r="9979" spans="53:56" ht="15" x14ac:dyDescent="0.25">
      <c r="BA9979" s="91" t="s">
        <v>13818</v>
      </c>
      <c r="BB9979" s="91" t="s">
        <v>7567</v>
      </c>
      <c r="BC9979" s="423" t="s">
        <v>13813</v>
      </c>
      <c r="BD9979" s="423" t="s">
        <v>1301</v>
      </c>
    </row>
    <row r="9980" spans="53:56" ht="15" x14ac:dyDescent="0.25">
      <c r="BA9980" s="90" t="s">
        <v>13819</v>
      </c>
      <c r="BB9980" s="90" t="s">
        <v>7567</v>
      </c>
      <c r="BC9980" s="423" t="s">
        <v>13813</v>
      </c>
      <c r="BD9980" s="423" t="s">
        <v>1301</v>
      </c>
    </row>
    <row r="9981" spans="53:56" ht="15" x14ac:dyDescent="0.25">
      <c r="BA9981" s="91" t="s">
        <v>13819</v>
      </c>
      <c r="BB9981" s="91" t="s">
        <v>7567</v>
      </c>
      <c r="BC9981" s="423" t="s">
        <v>13813</v>
      </c>
      <c r="BD9981" s="423" t="s">
        <v>1301</v>
      </c>
    </row>
    <row r="9982" spans="53:56" ht="15" x14ac:dyDescent="0.25">
      <c r="BA9982" s="90" t="s">
        <v>13820</v>
      </c>
      <c r="BB9982" s="90" t="s">
        <v>7567</v>
      </c>
      <c r="BC9982" s="423" t="s">
        <v>13813</v>
      </c>
      <c r="BD9982" s="423" t="s">
        <v>1301</v>
      </c>
    </row>
    <row r="9983" spans="53:56" ht="15" x14ac:dyDescent="0.25">
      <c r="BA9983" s="91" t="s">
        <v>13821</v>
      </c>
      <c r="BB9983" s="91" t="s">
        <v>7567</v>
      </c>
      <c r="BC9983" s="423" t="s">
        <v>13813</v>
      </c>
      <c r="BD9983" s="423" t="s">
        <v>1301</v>
      </c>
    </row>
    <row r="9984" spans="53:56" ht="15" x14ac:dyDescent="0.25">
      <c r="BA9984" s="90" t="s">
        <v>13822</v>
      </c>
      <c r="BB9984" s="90" t="s">
        <v>7567</v>
      </c>
      <c r="BC9984" s="423" t="s">
        <v>13813</v>
      </c>
      <c r="BD9984" s="423" t="s">
        <v>1301</v>
      </c>
    </row>
    <row r="9985" spans="53:56" ht="15" x14ac:dyDescent="0.25">
      <c r="BA9985" s="90" t="s">
        <v>13823</v>
      </c>
      <c r="BB9985" s="90" t="s">
        <v>7567</v>
      </c>
      <c r="BC9985" s="423" t="s">
        <v>13813</v>
      </c>
      <c r="BD9985" s="423" t="s">
        <v>1301</v>
      </c>
    </row>
    <row r="9986" spans="53:56" ht="15" x14ac:dyDescent="0.25">
      <c r="BA9986" s="91" t="s">
        <v>13824</v>
      </c>
      <c r="BB9986" s="91" t="s">
        <v>7567</v>
      </c>
      <c r="BC9986" s="423" t="s">
        <v>13813</v>
      </c>
      <c r="BD9986" s="423" t="s">
        <v>1301</v>
      </c>
    </row>
    <row r="9987" spans="53:56" ht="15" x14ac:dyDescent="0.25">
      <c r="BA9987" s="91" t="s">
        <v>13825</v>
      </c>
      <c r="BB9987" s="91" t="s">
        <v>7567</v>
      </c>
      <c r="BC9987" s="423" t="s">
        <v>13813</v>
      </c>
      <c r="BD9987" s="423" t="s">
        <v>1301</v>
      </c>
    </row>
    <row r="9988" spans="53:56" ht="15" x14ac:dyDescent="0.25">
      <c r="BA9988" s="90" t="s">
        <v>13825</v>
      </c>
      <c r="BB9988" s="90" t="s">
        <v>7567</v>
      </c>
      <c r="BC9988" s="423" t="s">
        <v>13813</v>
      </c>
      <c r="BD9988" s="423" t="s">
        <v>1301</v>
      </c>
    </row>
    <row r="9989" spans="53:56" ht="15" x14ac:dyDescent="0.25">
      <c r="BA9989" s="91" t="s">
        <v>13826</v>
      </c>
      <c r="BB9989" s="91" t="s">
        <v>7567</v>
      </c>
      <c r="BC9989" s="423" t="s">
        <v>13813</v>
      </c>
      <c r="BD9989" s="423" t="s">
        <v>1301</v>
      </c>
    </row>
    <row r="9990" spans="53:56" ht="15" x14ac:dyDescent="0.25">
      <c r="BA9990" s="90" t="s">
        <v>13827</v>
      </c>
      <c r="BB9990" s="90" t="s">
        <v>7567</v>
      </c>
      <c r="BC9990" s="423" t="s">
        <v>13813</v>
      </c>
      <c r="BD9990" s="423" t="s">
        <v>1301</v>
      </c>
    </row>
    <row r="9991" spans="53:56" ht="15" x14ac:dyDescent="0.25">
      <c r="BA9991" s="90" t="s">
        <v>13828</v>
      </c>
      <c r="BB9991" s="90" t="s">
        <v>7567</v>
      </c>
      <c r="BC9991" s="423" t="s">
        <v>13813</v>
      </c>
      <c r="BD9991" s="423" t="s">
        <v>1301</v>
      </c>
    </row>
    <row r="9992" spans="53:56" ht="15" x14ac:dyDescent="0.25">
      <c r="BA9992" s="91" t="s">
        <v>13829</v>
      </c>
      <c r="BB9992" s="91" t="s">
        <v>7567</v>
      </c>
      <c r="BC9992" s="423" t="s">
        <v>13813</v>
      </c>
      <c r="BD9992" s="423" t="s">
        <v>1301</v>
      </c>
    </row>
    <row r="9993" spans="53:56" ht="15" x14ac:dyDescent="0.25">
      <c r="BA9993" s="91" t="s">
        <v>13830</v>
      </c>
      <c r="BB9993" s="91" t="s">
        <v>7567</v>
      </c>
      <c r="BC9993" s="423" t="s">
        <v>13813</v>
      </c>
      <c r="BD9993" s="423" t="s">
        <v>1301</v>
      </c>
    </row>
    <row r="9994" spans="53:56" ht="15" x14ac:dyDescent="0.25">
      <c r="BA9994" s="90" t="s">
        <v>13831</v>
      </c>
      <c r="BB9994" s="90" t="s">
        <v>7567</v>
      </c>
      <c r="BC9994" s="423" t="s">
        <v>13813</v>
      </c>
      <c r="BD9994" s="423" t="s">
        <v>1301</v>
      </c>
    </row>
    <row r="9995" spans="53:56" ht="15" x14ac:dyDescent="0.25">
      <c r="BA9995" s="91" t="s">
        <v>13832</v>
      </c>
      <c r="BB9995" s="91" t="s">
        <v>7567</v>
      </c>
      <c r="BC9995" s="423" t="s">
        <v>13813</v>
      </c>
      <c r="BD9995" s="423" t="s">
        <v>1301</v>
      </c>
    </row>
    <row r="9996" spans="53:56" ht="15" x14ac:dyDescent="0.25">
      <c r="BA9996" s="91" t="s">
        <v>13833</v>
      </c>
      <c r="BB9996" s="91" t="s">
        <v>7567</v>
      </c>
      <c r="BC9996" s="423" t="s">
        <v>13813</v>
      </c>
      <c r="BD9996" s="423" t="s">
        <v>1301</v>
      </c>
    </row>
    <row r="9997" spans="53:56" ht="15" x14ac:dyDescent="0.25">
      <c r="BA9997" s="90" t="s">
        <v>13834</v>
      </c>
      <c r="BB9997" s="90" t="s">
        <v>7567</v>
      </c>
      <c r="BC9997" s="90" t="s">
        <v>13103</v>
      </c>
      <c r="BD9997" s="423" t="s">
        <v>1301</v>
      </c>
    </row>
    <row r="9998" spans="53:56" ht="15" x14ac:dyDescent="0.25">
      <c r="BA9998" s="90" t="s">
        <v>13835</v>
      </c>
      <c r="BB9998" s="90" t="s">
        <v>7567</v>
      </c>
      <c r="BC9998" s="90" t="s">
        <v>13735</v>
      </c>
      <c r="BD9998" s="423" t="s">
        <v>1301</v>
      </c>
    </row>
    <row r="9999" spans="53:56" ht="15" x14ac:dyDescent="0.25">
      <c r="BA9999" s="91" t="s">
        <v>13836</v>
      </c>
      <c r="BB9999" s="91" t="s">
        <v>7567</v>
      </c>
      <c r="BC9999" s="91" t="s">
        <v>11123</v>
      </c>
      <c r="BD9999" s="423" t="s">
        <v>1301</v>
      </c>
    </row>
    <row r="10000" spans="53:56" ht="15" x14ac:dyDescent="0.25">
      <c r="BA10000" s="90" t="s">
        <v>13837</v>
      </c>
      <c r="BB10000" s="90" t="s">
        <v>7567</v>
      </c>
      <c r="BC10000" s="90" t="s">
        <v>13103</v>
      </c>
      <c r="BD10000" s="423" t="s">
        <v>1301</v>
      </c>
    </row>
    <row r="10001" spans="53:56" ht="15" x14ac:dyDescent="0.25">
      <c r="BA10001" s="91" t="s">
        <v>13838</v>
      </c>
      <c r="BB10001" s="91" t="s">
        <v>7567</v>
      </c>
      <c r="BC10001" s="91" t="s">
        <v>11123</v>
      </c>
      <c r="BD10001" s="423" t="s">
        <v>1301</v>
      </c>
    </row>
    <row r="10002" spans="53:56" ht="15" x14ac:dyDescent="0.25">
      <c r="BA10002" s="90" t="s">
        <v>13839</v>
      </c>
      <c r="BB10002" s="90" t="s">
        <v>7567</v>
      </c>
      <c r="BC10002" s="90" t="s">
        <v>11123</v>
      </c>
      <c r="BD10002" s="423" t="s">
        <v>1301</v>
      </c>
    </row>
    <row r="10003" spans="53:56" ht="15" x14ac:dyDescent="0.25">
      <c r="BA10003" s="91" t="s">
        <v>13840</v>
      </c>
      <c r="BB10003" s="91" t="s">
        <v>7567</v>
      </c>
      <c r="BC10003" s="91" t="s">
        <v>13735</v>
      </c>
      <c r="BD10003" s="423" t="s">
        <v>1301</v>
      </c>
    </row>
    <row r="10004" spans="53:56" ht="15" x14ac:dyDescent="0.25">
      <c r="BA10004" s="91" t="s">
        <v>13841</v>
      </c>
      <c r="BB10004" s="91" t="s">
        <v>7567</v>
      </c>
      <c r="BC10004" s="91" t="s">
        <v>13103</v>
      </c>
      <c r="BD10004" s="423" t="s">
        <v>1301</v>
      </c>
    </row>
    <row r="10005" spans="53:56" ht="15" x14ac:dyDescent="0.25">
      <c r="BA10005" s="90" t="s">
        <v>13842</v>
      </c>
      <c r="BB10005" s="90" t="s">
        <v>7567</v>
      </c>
      <c r="BC10005" s="90" t="s">
        <v>13750</v>
      </c>
      <c r="BD10005" s="423" t="s">
        <v>1301</v>
      </c>
    </row>
    <row r="10006" spans="53:56" ht="15" x14ac:dyDescent="0.25">
      <c r="BA10006" s="90" t="s">
        <v>13843</v>
      </c>
      <c r="BB10006" s="90" t="s">
        <v>7567</v>
      </c>
      <c r="BC10006" s="90" t="s">
        <v>13750</v>
      </c>
      <c r="BD10006" s="423" t="s">
        <v>1301</v>
      </c>
    </row>
    <row r="10007" spans="53:56" ht="15" x14ac:dyDescent="0.25">
      <c r="BA10007" s="91" t="s">
        <v>13844</v>
      </c>
      <c r="BB10007" s="91" t="s">
        <v>7567</v>
      </c>
      <c r="BC10007" s="90" t="s">
        <v>13750</v>
      </c>
      <c r="BD10007" s="423" t="s">
        <v>1301</v>
      </c>
    </row>
    <row r="10008" spans="53:56" ht="15" x14ac:dyDescent="0.25">
      <c r="BA10008" s="91" t="s">
        <v>13844</v>
      </c>
      <c r="BB10008" s="91" t="s">
        <v>7567</v>
      </c>
      <c r="BC10008" s="90" t="s">
        <v>13750</v>
      </c>
      <c r="BD10008" s="423" t="s">
        <v>1301</v>
      </c>
    </row>
    <row r="10009" spans="53:56" ht="15" x14ac:dyDescent="0.25">
      <c r="BA10009" s="90" t="s">
        <v>13845</v>
      </c>
      <c r="BB10009" s="90" t="s">
        <v>7567</v>
      </c>
      <c r="BC10009" s="90" t="s">
        <v>13750</v>
      </c>
      <c r="BD10009" s="423" t="s">
        <v>1301</v>
      </c>
    </row>
    <row r="10010" spans="53:56" ht="15" x14ac:dyDescent="0.25">
      <c r="BA10010" s="91" t="s">
        <v>13846</v>
      </c>
      <c r="BB10010" s="91" t="s">
        <v>7567</v>
      </c>
      <c r="BC10010" s="90" t="s">
        <v>13750</v>
      </c>
      <c r="BD10010" s="423" t="s">
        <v>1301</v>
      </c>
    </row>
    <row r="10011" spans="53:56" ht="15" x14ac:dyDescent="0.25">
      <c r="BA10011" s="90" t="s">
        <v>13846</v>
      </c>
      <c r="BB10011" s="90" t="s">
        <v>7567</v>
      </c>
      <c r="BC10011" s="90" t="s">
        <v>13750</v>
      </c>
      <c r="BD10011" s="423" t="s">
        <v>1301</v>
      </c>
    </row>
    <row r="10012" spans="53:56" ht="15" x14ac:dyDescent="0.25">
      <c r="BA10012" s="91" t="s">
        <v>13847</v>
      </c>
      <c r="BB10012" s="91" t="s">
        <v>7567</v>
      </c>
      <c r="BC10012" s="90" t="s">
        <v>13750</v>
      </c>
      <c r="BD10012" s="423" t="s">
        <v>1301</v>
      </c>
    </row>
    <row r="10013" spans="53:56" ht="15" x14ac:dyDescent="0.25">
      <c r="BA10013" s="90" t="s">
        <v>13848</v>
      </c>
      <c r="BB10013" s="90" t="s">
        <v>7567</v>
      </c>
      <c r="BC10013" s="90" t="s">
        <v>13750</v>
      </c>
      <c r="BD10013" s="423" t="s">
        <v>1301</v>
      </c>
    </row>
    <row r="10014" spans="53:56" ht="15" x14ac:dyDescent="0.25">
      <c r="BA10014" s="91" t="s">
        <v>13849</v>
      </c>
      <c r="BB10014" s="91" t="s">
        <v>7567</v>
      </c>
      <c r="BC10014" s="90" t="s">
        <v>13750</v>
      </c>
      <c r="BD10014" s="423" t="s">
        <v>1301</v>
      </c>
    </row>
    <row r="10015" spans="53:56" ht="15" x14ac:dyDescent="0.25">
      <c r="BA10015" s="90" t="s">
        <v>13850</v>
      </c>
      <c r="BB10015" s="90" t="s">
        <v>7567</v>
      </c>
      <c r="BC10015" s="90" t="s">
        <v>13750</v>
      </c>
      <c r="BD10015" s="423" t="s">
        <v>1301</v>
      </c>
    </row>
    <row r="10016" spans="53:56" ht="15" x14ac:dyDescent="0.25">
      <c r="BA10016" s="90" t="s">
        <v>13851</v>
      </c>
      <c r="BB10016" s="90" t="s">
        <v>7567</v>
      </c>
      <c r="BC10016" s="90" t="s">
        <v>13750</v>
      </c>
      <c r="BD10016" s="423" t="s">
        <v>1301</v>
      </c>
    </row>
    <row r="10017" spans="53:56" ht="15" x14ac:dyDescent="0.25">
      <c r="BA10017" s="90" t="s">
        <v>13851</v>
      </c>
      <c r="BB10017" s="90" t="s">
        <v>7567</v>
      </c>
      <c r="BC10017" s="90" t="s">
        <v>13750</v>
      </c>
      <c r="BD10017" s="423" t="s">
        <v>1301</v>
      </c>
    </row>
    <row r="10018" spans="53:56" ht="15" x14ac:dyDescent="0.25">
      <c r="BA10018" s="91" t="s">
        <v>13852</v>
      </c>
      <c r="BB10018" s="91" t="s">
        <v>7567</v>
      </c>
      <c r="BC10018" s="90" t="s">
        <v>13750</v>
      </c>
      <c r="BD10018" s="423" t="s">
        <v>1301</v>
      </c>
    </row>
    <row r="10019" spans="53:56" ht="15" x14ac:dyDescent="0.25">
      <c r="BA10019" s="90" t="s">
        <v>13853</v>
      </c>
      <c r="BB10019" s="90" t="s">
        <v>7567</v>
      </c>
      <c r="BC10019" s="90" t="s">
        <v>13750</v>
      </c>
      <c r="BD10019" s="423" t="s">
        <v>1301</v>
      </c>
    </row>
    <row r="10020" spans="53:56" ht="15" x14ac:dyDescent="0.25">
      <c r="BA10020" s="91" t="s">
        <v>13854</v>
      </c>
      <c r="BB10020" s="91" t="s">
        <v>7567</v>
      </c>
      <c r="BC10020" s="90" t="s">
        <v>13750</v>
      </c>
      <c r="BD10020" s="423" t="s">
        <v>1301</v>
      </c>
    </row>
    <row r="10021" spans="53:56" ht="15" x14ac:dyDescent="0.25">
      <c r="BA10021" s="90" t="s">
        <v>13855</v>
      </c>
      <c r="BB10021" s="90" t="s">
        <v>7567</v>
      </c>
      <c r="BC10021" s="90" t="s">
        <v>13750</v>
      </c>
      <c r="BD10021" s="423" t="s">
        <v>1301</v>
      </c>
    </row>
    <row r="10022" spans="53:56" ht="15" x14ac:dyDescent="0.25">
      <c r="BA10022" s="91" t="s">
        <v>13855</v>
      </c>
      <c r="BB10022" s="91" t="s">
        <v>7567</v>
      </c>
      <c r="BC10022" s="90" t="s">
        <v>13750</v>
      </c>
      <c r="BD10022" s="423" t="s">
        <v>1301</v>
      </c>
    </row>
    <row r="10023" spans="53:56" ht="15" x14ac:dyDescent="0.25">
      <c r="BA10023" s="91" t="s">
        <v>13856</v>
      </c>
      <c r="BB10023" s="91" t="s">
        <v>7567</v>
      </c>
      <c r="BC10023" s="90" t="s">
        <v>13750</v>
      </c>
      <c r="BD10023" s="423" t="s">
        <v>1301</v>
      </c>
    </row>
    <row r="10024" spans="53:56" ht="15" x14ac:dyDescent="0.25">
      <c r="BA10024" s="90" t="s">
        <v>13857</v>
      </c>
      <c r="BB10024" s="90" t="s">
        <v>7567</v>
      </c>
      <c r="BC10024" s="90" t="s">
        <v>13750</v>
      </c>
      <c r="BD10024" s="423" t="s">
        <v>1301</v>
      </c>
    </row>
    <row r="10025" spans="53:56" ht="15" x14ac:dyDescent="0.25">
      <c r="BA10025" s="91" t="s">
        <v>13858</v>
      </c>
      <c r="BB10025" s="91" t="s">
        <v>7567</v>
      </c>
      <c r="BC10025" s="90" t="s">
        <v>13750</v>
      </c>
      <c r="BD10025" s="423" t="s">
        <v>1301</v>
      </c>
    </row>
    <row r="10026" spans="53:56" ht="15" x14ac:dyDescent="0.25">
      <c r="BA10026" s="91" t="s">
        <v>13858</v>
      </c>
      <c r="BB10026" s="91" t="s">
        <v>7567</v>
      </c>
      <c r="BC10026" s="90" t="s">
        <v>13750</v>
      </c>
      <c r="BD10026" s="423" t="s">
        <v>1301</v>
      </c>
    </row>
    <row r="10027" spans="53:56" ht="15" x14ac:dyDescent="0.25">
      <c r="BA10027" s="90" t="s">
        <v>13859</v>
      </c>
      <c r="BB10027" s="90" t="s">
        <v>7567</v>
      </c>
      <c r="BC10027" s="90" t="s">
        <v>13750</v>
      </c>
      <c r="BD10027" s="423" t="s">
        <v>1301</v>
      </c>
    </row>
    <row r="10028" spans="53:56" ht="15" x14ac:dyDescent="0.25">
      <c r="BA10028" s="91" t="s">
        <v>13860</v>
      </c>
      <c r="BB10028" s="91" t="s">
        <v>7567</v>
      </c>
      <c r="BC10028" s="90" t="s">
        <v>13750</v>
      </c>
      <c r="BD10028" s="423" t="s">
        <v>1301</v>
      </c>
    </row>
    <row r="10029" spans="53:56" ht="15" x14ac:dyDescent="0.25">
      <c r="BA10029" s="90" t="s">
        <v>13861</v>
      </c>
      <c r="BB10029" s="90" t="s">
        <v>7567</v>
      </c>
      <c r="BC10029" s="90" t="s">
        <v>13750</v>
      </c>
      <c r="BD10029" s="423" t="s">
        <v>1301</v>
      </c>
    </row>
    <row r="10030" spans="53:56" ht="15" x14ac:dyDescent="0.25">
      <c r="BA10030" s="91" t="s">
        <v>13862</v>
      </c>
      <c r="BB10030" s="91" t="s">
        <v>7567</v>
      </c>
      <c r="BC10030" s="91" t="s">
        <v>13863</v>
      </c>
      <c r="BD10030" s="423" t="s">
        <v>1301</v>
      </c>
    </row>
    <row r="10031" spans="53:56" ht="15" x14ac:dyDescent="0.25">
      <c r="BA10031" s="91" t="s">
        <v>13864</v>
      </c>
      <c r="BB10031" s="91" t="s">
        <v>7567</v>
      </c>
      <c r="BC10031" s="90" t="s">
        <v>13750</v>
      </c>
      <c r="BD10031" s="423" t="s">
        <v>1301</v>
      </c>
    </row>
    <row r="10032" spans="53:56" ht="15" x14ac:dyDescent="0.25">
      <c r="BA10032" s="91" t="s">
        <v>13865</v>
      </c>
      <c r="BB10032" s="91" t="s">
        <v>7567</v>
      </c>
      <c r="BC10032" s="90" t="s">
        <v>13750</v>
      </c>
      <c r="BD10032" s="423" t="s">
        <v>1301</v>
      </c>
    </row>
    <row r="10033" spans="53:56" ht="15" x14ac:dyDescent="0.25">
      <c r="BA10033" s="90" t="s">
        <v>13866</v>
      </c>
      <c r="BB10033" s="90" t="s">
        <v>7567</v>
      </c>
      <c r="BC10033" s="90" t="s">
        <v>13750</v>
      </c>
      <c r="BD10033" s="423" t="s">
        <v>1301</v>
      </c>
    </row>
    <row r="10034" spans="53:56" ht="15" x14ac:dyDescent="0.25">
      <c r="BA10034" s="91" t="s">
        <v>13867</v>
      </c>
      <c r="BB10034" s="91" t="s">
        <v>7567</v>
      </c>
      <c r="BC10034" s="90" t="s">
        <v>13750</v>
      </c>
      <c r="BD10034" s="423" t="s">
        <v>1301</v>
      </c>
    </row>
    <row r="10035" spans="53:56" ht="15" x14ac:dyDescent="0.25">
      <c r="BA10035" s="90" t="s">
        <v>13868</v>
      </c>
      <c r="BB10035" s="90" t="s">
        <v>7567</v>
      </c>
      <c r="BC10035" s="90" t="s">
        <v>13750</v>
      </c>
      <c r="BD10035" s="423" t="s">
        <v>1301</v>
      </c>
    </row>
    <row r="10036" spans="53:56" ht="15" x14ac:dyDescent="0.25">
      <c r="BA10036" s="90" t="s">
        <v>13869</v>
      </c>
      <c r="BB10036" s="90" t="s">
        <v>1808</v>
      </c>
      <c r="BC10036" s="90" t="s">
        <v>13870</v>
      </c>
      <c r="BD10036" s="423" t="s">
        <v>1301</v>
      </c>
    </row>
    <row r="10037" spans="53:56" ht="15" x14ac:dyDescent="0.25">
      <c r="BA10037" s="91" t="s">
        <v>13871</v>
      </c>
      <c r="BB10037" s="91" t="s">
        <v>7567</v>
      </c>
      <c r="BC10037" s="91" t="s">
        <v>13872</v>
      </c>
      <c r="BD10037" s="423" t="s">
        <v>1301</v>
      </c>
    </row>
    <row r="10038" spans="53:56" ht="15" x14ac:dyDescent="0.25">
      <c r="BA10038" s="90" t="s">
        <v>13873</v>
      </c>
      <c r="BB10038" s="90" t="s">
        <v>7567</v>
      </c>
      <c r="BC10038" s="91" t="s">
        <v>13872</v>
      </c>
      <c r="BD10038" s="423" t="s">
        <v>1301</v>
      </c>
    </row>
    <row r="10039" spans="53:56" ht="15" x14ac:dyDescent="0.25">
      <c r="BA10039" s="90" t="s">
        <v>13874</v>
      </c>
      <c r="BB10039" s="90" t="s">
        <v>7567</v>
      </c>
      <c r="BC10039" s="91" t="s">
        <v>13872</v>
      </c>
      <c r="BD10039" s="423" t="s">
        <v>1301</v>
      </c>
    </row>
    <row r="10040" spans="53:56" ht="15" x14ac:dyDescent="0.25">
      <c r="BA10040" s="91" t="s">
        <v>13874</v>
      </c>
      <c r="BB10040" s="91" t="s">
        <v>7567</v>
      </c>
      <c r="BC10040" s="91" t="s">
        <v>13872</v>
      </c>
      <c r="BD10040" s="423" t="s">
        <v>1301</v>
      </c>
    </row>
    <row r="10041" spans="53:56" ht="15" x14ac:dyDescent="0.25">
      <c r="BA10041" s="90" t="s">
        <v>13875</v>
      </c>
      <c r="BB10041" s="90" t="s">
        <v>7567</v>
      </c>
      <c r="BC10041" s="91" t="s">
        <v>13872</v>
      </c>
      <c r="BD10041" s="423" t="s">
        <v>1301</v>
      </c>
    </row>
    <row r="10042" spans="53:56" ht="15" x14ac:dyDescent="0.25">
      <c r="BA10042" s="90" t="s">
        <v>13876</v>
      </c>
      <c r="BB10042" s="90" t="s">
        <v>7567</v>
      </c>
      <c r="BC10042" s="91" t="s">
        <v>13872</v>
      </c>
      <c r="BD10042" s="423" t="s">
        <v>1301</v>
      </c>
    </row>
    <row r="10043" spans="53:56" ht="15" x14ac:dyDescent="0.25">
      <c r="BA10043" s="91" t="s">
        <v>13877</v>
      </c>
      <c r="BB10043" s="91" t="s">
        <v>7567</v>
      </c>
      <c r="BC10043" s="91" t="s">
        <v>13872</v>
      </c>
      <c r="BD10043" s="423" t="s">
        <v>1301</v>
      </c>
    </row>
    <row r="10044" spans="53:56" ht="15" x14ac:dyDescent="0.25">
      <c r="BA10044" s="90" t="s">
        <v>13878</v>
      </c>
      <c r="BB10044" s="90" t="s">
        <v>7567</v>
      </c>
      <c r="BC10044" s="91" t="s">
        <v>13872</v>
      </c>
      <c r="BD10044" s="423" t="s">
        <v>1301</v>
      </c>
    </row>
    <row r="10045" spans="53:56" ht="15" x14ac:dyDescent="0.25">
      <c r="BA10045" s="90" t="s">
        <v>13878</v>
      </c>
      <c r="BB10045" s="90" t="s">
        <v>7567</v>
      </c>
      <c r="BC10045" s="91" t="s">
        <v>13872</v>
      </c>
      <c r="BD10045" s="423" t="s">
        <v>1301</v>
      </c>
    </row>
    <row r="10046" spans="53:56" ht="15" x14ac:dyDescent="0.25">
      <c r="BA10046" s="91" t="s">
        <v>13879</v>
      </c>
      <c r="BB10046" s="91" t="s">
        <v>7567</v>
      </c>
      <c r="BC10046" s="91" t="s">
        <v>13872</v>
      </c>
      <c r="BD10046" s="423" t="s">
        <v>1301</v>
      </c>
    </row>
    <row r="10047" spans="53:56" ht="15" x14ac:dyDescent="0.25">
      <c r="BA10047" s="91" t="s">
        <v>13879</v>
      </c>
      <c r="BB10047" s="91" t="s">
        <v>7567</v>
      </c>
      <c r="BC10047" s="91" t="s">
        <v>13872</v>
      </c>
      <c r="BD10047" s="423" t="s">
        <v>1301</v>
      </c>
    </row>
    <row r="10048" spans="53:56" ht="15" x14ac:dyDescent="0.25">
      <c r="BA10048" s="90" t="s">
        <v>13880</v>
      </c>
      <c r="BB10048" s="90" t="s">
        <v>7567</v>
      </c>
      <c r="BC10048" s="91" t="s">
        <v>13872</v>
      </c>
      <c r="BD10048" s="423" t="s">
        <v>1301</v>
      </c>
    </row>
    <row r="10049" spans="53:56" ht="15" x14ac:dyDescent="0.25">
      <c r="BA10049" s="90" t="s">
        <v>13881</v>
      </c>
      <c r="BB10049" s="90" t="s">
        <v>7567</v>
      </c>
      <c r="BC10049" s="91" t="s">
        <v>13872</v>
      </c>
      <c r="BD10049" s="423" t="s">
        <v>1301</v>
      </c>
    </row>
    <row r="10050" spans="53:56" ht="15" x14ac:dyDescent="0.25">
      <c r="BA10050" s="91" t="s">
        <v>13882</v>
      </c>
      <c r="BB10050" s="91" t="s">
        <v>7567</v>
      </c>
      <c r="BC10050" s="91" t="s">
        <v>13872</v>
      </c>
      <c r="BD10050" s="423" t="s">
        <v>1301</v>
      </c>
    </row>
    <row r="10051" spans="53:56" ht="15" x14ac:dyDescent="0.25">
      <c r="BA10051" s="90" t="s">
        <v>13883</v>
      </c>
      <c r="BB10051" s="90" t="s">
        <v>7567</v>
      </c>
      <c r="BC10051" s="91" t="s">
        <v>13872</v>
      </c>
      <c r="BD10051" s="423" t="s">
        <v>1301</v>
      </c>
    </row>
    <row r="10052" spans="53:56" ht="15" x14ac:dyDescent="0.25">
      <c r="BA10052" s="90" t="s">
        <v>13884</v>
      </c>
      <c r="BB10052" s="90" t="s">
        <v>7567</v>
      </c>
      <c r="BC10052" s="91" t="s">
        <v>13872</v>
      </c>
      <c r="BD10052" s="423" t="s">
        <v>1301</v>
      </c>
    </row>
    <row r="10053" spans="53:56" ht="15" x14ac:dyDescent="0.25">
      <c r="BA10053" s="91" t="s">
        <v>13885</v>
      </c>
      <c r="BB10053" s="91" t="s">
        <v>7567</v>
      </c>
      <c r="BC10053" s="91" t="s">
        <v>13872</v>
      </c>
      <c r="BD10053" s="423" t="s">
        <v>1301</v>
      </c>
    </row>
    <row r="10054" spans="53:56" ht="15" x14ac:dyDescent="0.25">
      <c r="BA10054" s="90" t="s">
        <v>13886</v>
      </c>
      <c r="BB10054" s="90" t="s">
        <v>7567</v>
      </c>
      <c r="BC10054" s="90" t="s">
        <v>13887</v>
      </c>
      <c r="BD10054" s="423" t="s">
        <v>1301</v>
      </c>
    </row>
    <row r="10055" spans="53:56" ht="15" x14ac:dyDescent="0.25">
      <c r="BA10055" s="91" t="s">
        <v>13888</v>
      </c>
      <c r="BB10055" s="91" t="s">
        <v>7567</v>
      </c>
      <c r="BC10055" s="90" t="s">
        <v>13887</v>
      </c>
      <c r="BD10055" s="423" t="s">
        <v>1301</v>
      </c>
    </row>
    <row r="10056" spans="53:56" ht="15" x14ac:dyDescent="0.25">
      <c r="BA10056" s="90" t="s">
        <v>13889</v>
      </c>
      <c r="BB10056" s="90" t="s">
        <v>7567</v>
      </c>
      <c r="BC10056" s="90" t="s">
        <v>13887</v>
      </c>
      <c r="BD10056" s="423" t="s">
        <v>1301</v>
      </c>
    </row>
    <row r="10057" spans="53:56" ht="15" x14ac:dyDescent="0.25">
      <c r="BA10057" s="91" t="s">
        <v>13890</v>
      </c>
      <c r="BB10057" s="91" t="s">
        <v>7567</v>
      </c>
      <c r="BC10057" s="90" t="s">
        <v>13887</v>
      </c>
      <c r="BD10057" s="423" t="s">
        <v>1301</v>
      </c>
    </row>
    <row r="10058" spans="53:56" ht="15" x14ac:dyDescent="0.25">
      <c r="BA10058" s="91" t="s">
        <v>13891</v>
      </c>
      <c r="BB10058" s="91" t="s">
        <v>7567</v>
      </c>
      <c r="BC10058" s="90" t="s">
        <v>13887</v>
      </c>
      <c r="BD10058" s="423" t="s">
        <v>1301</v>
      </c>
    </row>
    <row r="10059" spans="53:56" ht="15" x14ac:dyDescent="0.25">
      <c r="BA10059" s="90" t="s">
        <v>13891</v>
      </c>
      <c r="BB10059" s="90" t="s">
        <v>7567</v>
      </c>
      <c r="BC10059" s="90" t="s">
        <v>13887</v>
      </c>
      <c r="BD10059" s="423" t="s">
        <v>1301</v>
      </c>
    </row>
    <row r="10060" spans="53:56" ht="15" x14ac:dyDescent="0.25">
      <c r="BA10060" s="91" t="s">
        <v>13892</v>
      </c>
      <c r="BB10060" s="91" t="s">
        <v>7567</v>
      </c>
      <c r="BC10060" s="91" t="s">
        <v>13893</v>
      </c>
      <c r="BD10060" s="423" t="s">
        <v>1301</v>
      </c>
    </row>
    <row r="10061" spans="53:56" ht="15" x14ac:dyDescent="0.25">
      <c r="BA10061" s="91" t="s">
        <v>13892</v>
      </c>
      <c r="BB10061" s="91" t="s">
        <v>7567</v>
      </c>
      <c r="BC10061" s="91" t="s">
        <v>13894</v>
      </c>
      <c r="BD10061" s="423" t="s">
        <v>1301</v>
      </c>
    </row>
    <row r="10062" spans="53:56" ht="15" x14ac:dyDescent="0.25">
      <c r="BA10062" s="90" t="s">
        <v>13895</v>
      </c>
      <c r="BB10062" s="90" t="s">
        <v>7567</v>
      </c>
      <c r="BC10062" s="90" t="s">
        <v>13887</v>
      </c>
      <c r="BD10062" s="423" t="s">
        <v>1301</v>
      </c>
    </row>
    <row r="10063" spans="53:56" ht="15" x14ac:dyDescent="0.25">
      <c r="BA10063" s="91" t="s">
        <v>13896</v>
      </c>
      <c r="BB10063" s="91" t="s">
        <v>7567</v>
      </c>
      <c r="BC10063" s="90" t="s">
        <v>13887</v>
      </c>
      <c r="BD10063" s="423" t="s">
        <v>1301</v>
      </c>
    </row>
    <row r="10064" spans="53:56" ht="15" x14ac:dyDescent="0.25">
      <c r="BA10064" s="91" t="s">
        <v>13896</v>
      </c>
      <c r="BB10064" s="91" t="s">
        <v>7567</v>
      </c>
      <c r="BC10064" s="90" t="s">
        <v>13887</v>
      </c>
      <c r="BD10064" s="423" t="s">
        <v>1301</v>
      </c>
    </row>
    <row r="10065" spans="53:56" ht="15" x14ac:dyDescent="0.25">
      <c r="BA10065" s="91" t="s">
        <v>13897</v>
      </c>
      <c r="BB10065" s="91" t="s">
        <v>7567</v>
      </c>
      <c r="BC10065" s="90" t="s">
        <v>13887</v>
      </c>
      <c r="BD10065" s="423" t="s">
        <v>1301</v>
      </c>
    </row>
    <row r="10066" spans="53:56" ht="15" x14ac:dyDescent="0.25">
      <c r="BA10066" s="90" t="s">
        <v>13897</v>
      </c>
      <c r="BB10066" s="90" t="s">
        <v>7567</v>
      </c>
      <c r="BC10066" s="90" t="s">
        <v>13887</v>
      </c>
      <c r="BD10066" s="423" t="s">
        <v>1301</v>
      </c>
    </row>
    <row r="10067" spans="53:56" ht="15" x14ac:dyDescent="0.25">
      <c r="BA10067" s="90" t="s">
        <v>13898</v>
      </c>
      <c r="BB10067" s="90" t="s">
        <v>7567</v>
      </c>
      <c r="BC10067" s="90" t="s">
        <v>13887</v>
      </c>
      <c r="BD10067" s="423" t="s">
        <v>1301</v>
      </c>
    </row>
    <row r="10068" spans="53:56" ht="15" x14ac:dyDescent="0.25">
      <c r="BA10068" s="91" t="s">
        <v>13898</v>
      </c>
      <c r="BB10068" s="91" t="s">
        <v>7567</v>
      </c>
      <c r="BC10068" s="90" t="s">
        <v>13887</v>
      </c>
      <c r="BD10068" s="423" t="s">
        <v>1301</v>
      </c>
    </row>
    <row r="10069" spans="53:56" ht="15" x14ac:dyDescent="0.25">
      <c r="BA10069" s="90" t="s">
        <v>13899</v>
      </c>
      <c r="BB10069" s="90" t="s">
        <v>7567</v>
      </c>
      <c r="BC10069" s="90" t="s">
        <v>13887</v>
      </c>
      <c r="BD10069" s="423" t="s">
        <v>1301</v>
      </c>
    </row>
    <row r="10070" spans="53:56" ht="15" x14ac:dyDescent="0.25">
      <c r="BA10070" s="91" t="s">
        <v>13900</v>
      </c>
      <c r="BB10070" s="91" t="s">
        <v>7567</v>
      </c>
      <c r="BC10070" s="90" t="s">
        <v>13887</v>
      </c>
      <c r="BD10070" s="423" t="s">
        <v>1301</v>
      </c>
    </row>
    <row r="10071" spans="53:56" ht="15" x14ac:dyDescent="0.25">
      <c r="BA10071" s="91" t="s">
        <v>13901</v>
      </c>
      <c r="BB10071" s="91" t="s">
        <v>7567</v>
      </c>
      <c r="BC10071" s="90" t="s">
        <v>13887</v>
      </c>
      <c r="BD10071" s="423" t="s">
        <v>1301</v>
      </c>
    </row>
    <row r="10072" spans="53:56" ht="15" x14ac:dyDescent="0.25">
      <c r="BA10072" s="90" t="s">
        <v>13901</v>
      </c>
      <c r="BB10072" s="90" t="s">
        <v>7567</v>
      </c>
      <c r="BC10072" s="90" t="s">
        <v>13887</v>
      </c>
      <c r="BD10072" s="423" t="s">
        <v>1301</v>
      </c>
    </row>
    <row r="10073" spans="53:56" ht="15" x14ac:dyDescent="0.25">
      <c r="BA10073" s="90" t="s">
        <v>13902</v>
      </c>
      <c r="BB10073" s="90" t="s">
        <v>7567</v>
      </c>
      <c r="BC10073" s="90" t="s">
        <v>13887</v>
      </c>
      <c r="BD10073" s="423" t="s">
        <v>1301</v>
      </c>
    </row>
    <row r="10074" spans="53:56" ht="15" x14ac:dyDescent="0.25">
      <c r="BA10074" s="91" t="s">
        <v>13902</v>
      </c>
      <c r="BB10074" s="91" t="s">
        <v>7567</v>
      </c>
      <c r="BC10074" s="90" t="s">
        <v>13887</v>
      </c>
      <c r="BD10074" s="423" t="s">
        <v>1301</v>
      </c>
    </row>
    <row r="10075" spans="53:56" ht="15" x14ac:dyDescent="0.25">
      <c r="BA10075" s="90" t="s">
        <v>13903</v>
      </c>
      <c r="BB10075" s="90" t="s">
        <v>7567</v>
      </c>
      <c r="BC10075" s="90" t="s">
        <v>13887</v>
      </c>
      <c r="BD10075" s="423" t="s">
        <v>1301</v>
      </c>
    </row>
    <row r="10076" spans="53:56" ht="15" x14ac:dyDescent="0.25">
      <c r="BA10076" s="91" t="s">
        <v>13904</v>
      </c>
      <c r="BB10076" s="91" t="s">
        <v>7567</v>
      </c>
      <c r="BC10076" s="91" t="s">
        <v>3768</v>
      </c>
      <c r="BD10076" s="423" t="s">
        <v>1301</v>
      </c>
    </row>
    <row r="10077" spans="53:56" ht="15" x14ac:dyDescent="0.25">
      <c r="BA10077" s="90" t="s">
        <v>13905</v>
      </c>
      <c r="BB10077" s="90" t="s">
        <v>7567</v>
      </c>
      <c r="BC10077" s="90" t="s">
        <v>3768</v>
      </c>
      <c r="BD10077" s="423" t="s">
        <v>1301</v>
      </c>
    </row>
    <row r="10078" spans="53:56" ht="15" x14ac:dyDescent="0.25">
      <c r="BA10078" s="91" t="s">
        <v>13906</v>
      </c>
      <c r="BB10078" s="91" t="s">
        <v>7567</v>
      </c>
      <c r="BC10078" s="91" t="s">
        <v>3768</v>
      </c>
      <c r="BD10078" s="423" t="s">
        <v>1301</v>
      </c>
    </row>
    <row r="10079" spans="53:56" ht="15" x14ac:dyDescent="0.25">
      <c r="BA10079" s="90" t="s">
        <v>13907</v>
      </c>
      <c r="BB10079" s="90" t="s">
        <v>7567</v>
      </c>
      <c r="BC10079" s="90" t="s">
        <v>3768</v>
      </c>
      <c r="BD10079" s="423" t="s">
        <v>1301</v>
      </c>
    </row>
    <row r="10080" spans="53:56" ht="15" x14ac:dyDescent="0.25">
      <c r="BA10080" s="91" t="s">
        <v>13908</v>
      </c>
      <c r="BB10080" s="91" t="s">
        <v>7567</v>
      </c>
      <c r="BC10080" s="91" t="s">
        <v>3768</v>
      </c>
      <c r="BD10080" s="423" t="s">
        <v>1301</v>
      </c>
    </row>
    <row r="10081" spans="53:56" ht="15" x14ac:dyDescent="0.25">
      <c r="BA10081" s="90" t="s">
        <v>13909</v>
      </c>
      <c r="BB10081" s="90" t="s">
        <v>7567</v>
      </c>
      <c r="BC10081" s="90" t="s">
        <v>3768</v>
      </c>
      <c r="BD10081" s="423" t="s">
        <v>1301</v>
      </c>
    </row>
    <row r="10082" spans="53:56" ht="15" x14ac:dyDescent="0.25">
      <c r="BA10082" s="91" t="s">
        <v>13910</v>
      </c>
      <c r="BB10082" s="91" t="s">
        <v>7567</v>
      </c>
      <c r="BC10082" s="91" t="s">
        <v>13911</v>
      </c>
      <c r="BD10082" s="423" t="s">
        <v>1301</v>
      </c>
    </row>
    <row r="10083" spans="53:56" ht="15" x14ac:dyDescent="0.25">
      <c r="BA10083" s="90" t="s">
        <v>13912</v>
      </c>
      <c r="BB10083" s="90" t="s">
        <v>7567</v>
      </c>
      <c r="BC10083" s="90" t="s">
        <v>13911</v>
      </c>
      <c r="BD10083" s="423" t="s">
        <v>1301</v>
      </c>
    </row>
    <row r="10084" spans="53:56" ht="15" x14ac:dyDescent="0.25">
      <c r="BA10084" s="91" t="s">
        <v>13912</v>
      </c>
      <c r="BB10084" s="91" t="s">
        <v>7567</v>
      </c>
      <c r="BC10084" s="91" t="s">
        <v>13913</v>
      </c>
      <c r="BD10084" s="423" t="s">
        <v>1301</v>
      </c>
    </row>
    <row r="10085" spans="53:56" ht="15" x14ac:dyDescent="0.25">
      <c r="BA10085" s="91" t="s">
        <v>13914</v>
      </c>
      <c r="BB10085" s="91" t="s">
        <v>7567</v>
      </c>
      <c r="BC10085" s="91" t="s">
        <v>13913</v>
      </c>
      <c r="BD10085" s="423" t="s">
        <v>1301</v>
      </c>
    </row>
    <row r="10086" spans="53:56" ht="15" x14ac:dyDescent="0.25">
      <c r="BA10086" s="90" t="s">
        <v>13915</v>
      </c>
      <c r="BB10086" s="90" t="s">
        <v>7567</v>
      </c>
      <c r="BC10086" s="90" t="s">
        <v>13911</v>
      </c>
      <c r="BD10086" s="423" t="s">
        <v>1301</v>
      </c>
    </row>
    <row r="10087" spans="53:56" ht="15" x14ac:dyDescent="0.25">
      <c r="BA10087" s="90" t="s">
        <v>13915</v>
      </c>
      <c r="BB10087" s="90" t="s">
        <v>7567</v>
      </c>
      <c r="BC10087" s="90" t="s">
        <v>13913</v>
      </c>
      <c r="BD10087" s="423" t="s">
        <v>1301</v>
      </c>
    </row>
    <row r="10088" spans="53:56" ht="15" x14ac:dyDescent="0.25">
      <c r="BA10088" s="91" t="s">
        <v>13916</v>
      </c>
      <c r="BB10088" s="91" t="s">
        <v>7567</v>
      </c>
      <c r="BC10088" s="91" t="s">
        <v>13911</v>
      </c>
      <c r="BD10088" s="423" t="s">
        <v>1301</v>
      </c>
    </row>
    <row r="10089" spans="53:56" ht="15" x14ac:dyDescent="0.25">
      <c r="BA10089" s="91" t="s">
        <v>13916</v>
      </c>
      <c r="BB10089" s="91" t="s">
        <v>7567</v>
      </c>
      <c r="BC10089" s="91" t="s">
        <v>13913</v>
      </c>
      <c r="BD10089" s="423" t="s">
        <v>1301</v>
      </c>
    </row>
    <row r="10090" spans="53:56" ht="15" x14ac:dyDescent="0.25">
      <c r="BA10090" s="90" t="s">
        <v>13917</v>
      </c>
      <c r="BB10090" s="90" t="s">
        <v>7567</v>
      </c>
      <c r="BC10090" s="90" t="s">
        <v>13911</v>
      </c>
      <c r="BD10090" s="423" t="s">
        <v>1301</v>
      </c>
    </row>
    <row r="10091" spans="53:56" ht="15" x14ac:dyDescent="0.25">
      <c r="BA10091" s="91" t="s">
        <v>13918</v>
      </c>
      <c r="BB10091" s="91" t="s">
        <v>7567</v>
      </c>
      <c r="BC10091" s="91" t="s">
        <v>13911</v>
      </c>
      <c r="BD10091" s="423" t="s">
        <v>1301</v>
      </c>
    </row>
    <row r="10092" spans="53:56" ht="15" x14ac:dyDescent="0.25">
      <c r="BA10092" s="91" t="s">
        <v>13918</v>
      </c>
      <c r="BB10092" s="91" t="s">
        <v>7567</v>
      </c>
      <c r="BC10092" s="91" t="s">
        <v>13913</v>
      </c>
      <c r="BD10092" s="423" t="s">
        <v>1301</v>
      </c>
    </row>
    <row r="10093" spans="53:56" ht="15" x14ac:dyDescent="0.25">
      <c r="BA10093" s="90" t="s">
        <v>13919</v>
      </c>
      <c r="BB10093" s="90" t="s">
        <v>7567</v>
      </c>
      <c r="BC10093" s="90" t="s">
        <v>13911</v>
      </c>
      <c r="BD10093" s="423" t="s">
        <v>1301</v>
      </c>
    </row>
    <row r="10094" spans="53:56" ht="15" x14ac:dyDescent="0.25">
      <c r="BA10094" s="91" t="s">
        <v>13920</v>
      </c>
      <c r="BB10094" s="91" t="s">
        <v>7567</v>
      </c>
      <c r="BC10094" s="91" t="s">
        <v>13911</v>
      </c>
      <c r="BD10094" s="423" t="s">
        <v>1301</v>
      </c>
    </row>
    <row r="10095" spans="53:56" ht="15" x14ac:dyDescent="0.25">
      <c r="BA10095" s="90" t="s">
        <v>13921</v>
      </c>
      <c r="BB10095" s="90" t="s">
        <v>7567</v>
      </c>
      <c r="BC10095" s="423" t="s">
        <v>7813</v>
      </c>
      <c r="BD10095" s="423" t="s">
        <v>1301</v>
      </c>
    </row>
    <row r="10096" spans="53:56" ht="15" x14ac:dyDescent="0.25">
      <c r="BA10096" s="90" t="s">
        <v>13921</v>
      </c>
      <c r="BB10096" s="90" t="s">
        <v>7567</v>
      </c>
      <c r="BC10096" s="423" t="s">
        <v>7813</v>
      </c>
      <c r="BD10096" s="423" t="s">
        <v>1301</v>
      </c>
    </row>
    <row r="10097" spans="53:56" ht="15" x14ac:dyDescent="0.25">
      <c r="BA10097" s="91" t="s">
        <v>13921</v>
      </c>
      <c r="BB10097" s="91" t="s">
        <v>7567</v>
      </c>
      <c r="BC10097" s="91" t="s">
        <v>13922</v>
      </c>
      <c r="BD10097" s="423" t="s">
        <v>1301</v>
      </c>
    </row>
    <row r="10098" spans="53:56" ht="15" x14ac:dyDescent="0.25">
      <c r="BA10098" s="90" t="s">
        <v>13923</v>
      </c>
      <c r="BB10098" s="90" t="s">
        <v>7567</v>
      </c>
      <c r="BC10098" s="90" t="s">
        <v>13595</v>
      </c>
      <c r="BD10098" s="423" t="s">
        <v>1301</v>
      </c>
    </row>
    <row r="10099" spans="53:56" ht="15" x14ac:dyDescent="0.25">
      <c r="BA10099" s="91" t="s">
        <v>13923</v>
      </c>
      <c r="BB10099" s="91" t="s">
        <v>7567</v>
      </c>
      <c r="BC10099" s="91" t="s">
        <v>13924</v>
      </c>
      <c r="BD10099" s="423" t="s">
        <v>1301</v>
      </c>
    </row>
    <row r="10100" spans="53:56" ht="15" x14ac:dyDescent="0.25">
      <c r="BA10100" s="91" t="s">
        <v>13923</v>
      </c>
      <c r="BB10100" s="91" t="s">
        <v>7567</v>
      </c>
      <c r="BC10100" s="423" t="s">
        <v>7813</v>
      </c>
      <c r="BD10100" s="423" t="s">
        <v>1301</v>
      </c>
    </row>
    <row r="10101" spans="53:56" ht="15" x14ac:dyDescent="0.25">
      <c r="BA10101" s="91" t="s">
        <v>13923</v>
      </c>
      <c r="BB10101" s="91" t="s">
        <v>7567</v>
      </c>
      <c r="BC10101" s="423" t="s">
        <v>7813</v>
      </c>
      <c r="BD10101" s="423" t="s">
        <v>1301</v>
      </c>
    </row>
    <row r="10102" spans="53:56" ht="15" x14ac:dyDescent="0.25">
      <c r="BA10102" s="90" t="s">
        <v>13925</v>
      </c>
      <c r="BB10102" s="90" t="s">
        <v>7567</v>
      </c>
      <c r="BC10102" s="90" t="s">
        <v>13924</v>
      </c>
      <c r="BD10102" s="423" t="s">
        <v>1301</v>
      </c>
    </row>
    <row r="10103" spans="53:56" ht="15" x14ac:dyDescent="0.25">
      <c r="BA10103" s="90" t="s">
        <v>13925</v>
      </c>
      <c r="BB10103" s="90" t="s">
        <v>7567</v>
      </c>
      <c r="BC10103" s="423" t="s">
        <v>7813</v>
      </c>
      <c r="BD10103" s="423" t="s">
        <v>1301</v>
      </c>
    </row>
    <row r="10104" spans="53:56" ht="15" x14ac:dyDescent="0.25">
      <c r="BA10104" s="91" t="s">
        <v>13925</v>
      </c>
      <c r="BB10104" s="91" t="s">
        <v>7567</v>
      </c>
      <c r="BC10104" s="423" t="s">
        <v>7813</v>
      </c>
      <c r="BD10104" s="423" t="s">
        <v>1301</v>
      </c>
    </row>
    <row r="10105" spans="53:56" ht="15" x14ac:dyDescent="0.25">
      <c r="BA10105" s="91" t="s">
        <v>13926</v>
      </c>
      <c r="BB10105" s="91" t="s">
        <v>7567</v>
      </c>
      <c r="BC10105" s="91" t="s">
        <v>13924</v>
      </c>
      <c r="BD10105" s="423" t="s">
        <v>1301</v>
      </c>
    </row>
    <row r="10106" spans="53:56" ht="15" x14ac:dyDescent="0.25">
      <c r="BA10106" s="91" t="s">
        <v>13926</v>
      </c>
      <c r="BB10106" s="91" t="s">
        <v>7567</v>
      </c>
      <c r="BC10106" s="423" t="s">
        <v>7813</v>
      </c>
      <c r="BD10106" s="423" t="s">
        <v>1301</v>
      </c>
    </row>
    <row r="10107" spans="53:56" ht="15" x14ac:dyDescent="0.25">
      <c r="BA10107" s="90" t="s">
        <v>13926</v>
      </c>
      <c r="BB10107" s="90" t="s">
        <v>7567</v>
      </c>
      <c r="BC10107" s="423" t="s">
        <v>7813</v>
      </c>
      <c r="BD10107" s="423" t="s">
        <v>1301</v>
      </c>
    </row>
    <row r="10108" spans="53:56" ht="15" x14ac:dyDescent="0.25">
      <c r="BA10108" s="91" t="s">
        <v>13926</v>
      </c>
      <c r="BB10108" s="91" t="s">
        <v>7567</v>
      </c>
      <c r="BC10108" s="91" t="s">
        <v>13922</v>
      </c>
      <c r="BD10108" s="423" t="s">
        <v>1301</v>
      </c>
    </row>
    <row r="10109" spans="53:56" ht="15" x14ac:dyDescent="0.25">
      <c r="BA10109" s="90" t="s">
        <v>13927</v>
      </c>
      <c r="BB10109" s="90" t="s">
        <v>7567</v>
      </c>
      <c r="BC10109" s="423" t="s">
        <v>7813</v>
      </c>
      <c r="BD10109" s="423" t="s">
        <v>1301</v>
      </c>
    </row>
    <row r="10110" spans="53:56" ht="15" x14ac:dyDescent="0.25">
      <c r="BA10110" s="91" t="s">
        <v>13928</v>
      </c>
      <c r="BB10110" s="91" t="s">
        <v>7567</v>
      </c>
      <c r="BC10110" s="91" t="s">
        <v>13929</v>
      </c>
      <c r="BD10110" s="423" t="s">
        <v>1301</v>
      </c>
    </row>
    <row r="10111" spans="53:56" ht="15" x14ac:dyDescent="0.25">
      <c r="BA10111" s="90" t="s">
        <v>13930</v>
      </c>
      <c r="BB10111" s="90" t="s">
        <v>7567</v>
      </c>
      <c r="BC10111" s="90" t="s">
        <v>13924</v>
      </c>
      <c r="BD10111" s="423" t="s">
        <v>1301</v>
      </c>
    </row>
    <row r="10112" spans="53:56" ht="15" x14ac:dyDescent="0.25">
      <c r="BA10112" s="91" t="s">
        <v>13931</v>
      </c>
      <c r="BB10112" s="91" t="s">
        <v>7567</v>
      </c>
      <c r="BC10112" s="91" t="s">
        <v>13932</v>
      </c>
      <c r="BD10112" s="423" t="s">
        <v>1301</v>
      </c>
    </row>
    <row r="10113" spans="53:56" ht="15" x14ac:dyDescent="0.25">
      <c r="BA10113" s="90" t="s">
        <v>13933</v>
      </c>
      <c r="BB10113" s="90" t="s">
        <v>7567</v>
      </c>
      <c r="BC10113" s="90" t="s">
        <v>13932</v>
      </c>
      <c r="BD10113" s="423" t="s">
        <v>1301</v>
      </c>
    </row>
    <row r="10114" spans="53:56" ht="15" x14ac:dyDescent="0.25">
      <c r="BA10114" s="90" t="s">
        <v>13934</v>
      </c>
      <c r="BB10114" s="90" t="s">
        <v>7567</v>
      </c>
      <c r="BC10114" s="90" t="s">
        <v>13935</v>
      </c>
      <c r="BD10114" s="423" t="s">
        <v>1301</v>
      </c>
    </row>
    <row r="10115" spans="53:56" ht="15" x14ac:dyDescent="0.25">
      <c r="BA10115" s="91" t="s">
        <v>13936</v>
      </c>
      <c r="BB10115" s="91" t="s">
        <v>7567</v>
      </c>
      <c r="BC10115" s="91" t="s">
        <v>13935</v>
      </c>
      <c r="BD10115" s="423" t="s">
        <v>1301</v>
      </c>
    </row>
    <row r="10116" spans="53:56" ht="15" x14ac:dyDescent="0.25">
      <c r="BA10116" s="90" t="s">
        <v>13937</v>
      </c>
      <c r="BB10116" s="90" t="s">
        <v>7567</v>
      </c>
      <c r="BC10116" s="90" t="s">
        <v>13935</v>
      </c>
      <c r="BD10116" s="423" t="s">
        <v>1301</v>
      </c>
    </row>
    <row r="10117" spans="53:56" ht="15" x14ac:dyDescent="0.25">
      <c r="BA10117" s="91" t="s">
        <v>13938</v>
      </c>
      <c r="BB10117" s="91" t="s">
        <v>7567</v>
      </c>
      <c r="BC10117" s="91" t="s">
        <v>13924</v>
      </c>
      <c r="BD10117" s="423" t="s">
        <v>1301</v>
      </c>
    </row>
    <row r="10118" spans="53:56" ht="15" x14ac:dyDescent="0.25">
      <c r="BA10118" s="90" t="s">
        <v>13938</v>
      </c>
      <c r="BB10118" s="90" t="s">
        <v>7567</v>
      </c>
      <c r="BC10118" s="90" t="s">
        <v>13922</v>
      </c>
      <c r="BD10118" s="423" t="s">
        <v>1301</v>
      </c>
    </row>
    <row r="10119" spans="53:56" ht="15" x14ac:dyDescent="0.25">
      <c r="BA10119" s="90" t="s">
        <v>13939</v>
      </c>
      <c r="BB10119" s="90" t="s">
        <v>7567</v>
      </c>
      <c r="BC10119" s="90" t="s">
        <v>13595</v>
      </c>
      <c r="BD10119" s="423" t="s">
        <v>1301</v>
      </c>
    </row>
    <row r="10120" spans="53:56" ht="15" x14ac:dyDescent="0.25">
      <c r="BA10120" s="91" t="s">
        <v>13940</v>
      </c>
      <c r="BB10120" s="91" t="s">
        <v>7567</v>
      </c>
      <c r="BC10120" s="91" t="s">
        <v>13595</v>
      </c>
      <c r="BD10120" s="423" t="s">
        <v>1301</v>
      </c>
    </row>
    <row r="10121" spans="53:56" ht="15" x14ac:dyDescent="0.25">
      <c r="BA10121" s="91" t="s">
        <v>13941</v>
      </c>
      <c r="BB10121" s="91" t="s">
        <v>7567</v>
      </c>
      <c r="BC10121" s="91" t="s">
        <v>13924</v>
      </c>
      <c r="BD10121" s="423" t="s">
        <v>1301</v>
      </c>
    </row>
    <row r="10122" spans="53:56" ht="15" x14ac:dyDescent="0.25">
      <c r="BA10122" s="423" t="s">
        <v>13942</v>
      </c>
      <c r="BB10122" s="90" t="s">
        <v>7567</v>
      </c>
      <c r="BC10122" s="93" t="s">
        <v>7642</v>
      </c>
      <c r="BD10122" s="423" t="s">
        <v>1301</v>
      </c>
    </row>
    <row r="10123" spans="53:56" ht="15" x14ac:dyDescent="0.25">
      <c r="BA10123" s="91" t="s">
        <v>13943</v>
      </c>
      <c r="BB10123" s="91" t="s">
        <v>7567</v>
      </c>
      <c r="BC10123" s="91" t="s">
        <v>13595</v>
      </c>
      <c r="BD10123" s="423" t="s">
        <v>1301</v>
      </c>
    </row>
    <row r="10124" spans="53:56" ht="15" x14ac:dyDescent="0.25">
      <c r="BA10124" s="91" t="s">
        <v>13944</v>
      </c>
      <c r="BB10124" s="91" t="s">
        <v>7567</v>
      </c>
      <c r="BC10124" s="91" t="s">
        <v>13935</v>
      </c>
      <c r="BD10124" s="423" t="s">
        <v>1301</v>
      </c>
    </row>
    <row r="10125" spans="53:56" ht="15" x14ac:dyDescent="0.25">
      <c r="BA10125" s="90" t="s">
        <v>13945</v>
      </c>
      <c r="BB10125" s="90" t="s">
        <v>7567</v>
      </c>
      <c r="BC10125" s="90" t="s">
        <v>13595</v>
      </c>
      <c r="BD10125" s="423" t="s">
        <v>1301</v>
      </c>
    </row>
    <row r="10126" spans="53:56" ht="15" x14ac:dyDescent="0.25">
      <c r="BA10126" s="91" t="s">
        <v>13946</v>
      </c>
      <c r="BB10126" s="91" t="s">
        <v>7567</v>
      </c>
      <c r="BC10126" s="91" t="s">
        <v>13947</v>
      </c>
      <c r="BD10126" s="423" t="s">
        <v>1301</v>
      </c>
    </row>
    <row r="10127" spans="53:56" ht="15" x14ac:dyDescent="0.25">
      <c r="BA10127" s="90" t="s">
        <v>13948</v>
      </c>
      <c r="BB10127" s="90" t="s">
        <v>7567</v>
      </c>
      <c r="BC10127" s="90" t="s">
        <v>13924</v>
      </c>
      <c r="BD10127" s="423" t="s">
        <v>1301</v>
      </c>
    </row>
    <row r="10128" spans="53:56" ht="15" x14ac:dyDescent="0.25">
      <c r="BA10128" s="91" t="s">
        <v>13949</v>
      </c>
      <c r="BB10128" s="91" t="s">
        <v>7567</v>
      </c>
      <c r="BC10128" s="91" t="s">
        <v>13924</v>
      </c>
      <c r="BD10128" s="423" t="s">
        <v>1301</v>
      </c>
    </row>
    <row r="10129" spans="53:56" ht="15" x14ac:dyDescent="0.25">
      <c r="BA10129" s="90" t="s">
        <v>13950</v>
      </c>
      <c r="BB10129" s="90" t="s">
        <v>7567</v>
      </c>
      <c r="BC10129" s="90" t="s">
        <v>13922</v>
      </c>
      <c r="BD10129" s="423" t="s">
        <v>1301</v>
      </c>
    </row>
    <row r="10130" spans="53:56" ht="15" x14ac:dyDescent="0.25">
      <c r="BA10130" s="91" t="s">
        <v>13951</v>
      </c>
      <c r="BB10130" s="91" t="s">
        <v>7567</v>
      </c>
      <c r="BC10130" s="91" t="s">
        <v>13929</v>
      </c>
      <c r="BD10130" s="423" t="s">
        <v>1301</v>
      </c>
    </row>
    <row r="10131" spans="53:56" ht="15" x14ac:dyDescent="0.25">
      <c r="BA10131" s="91" t="s">
        <v>13952</v>
      </c>
      <c r="BB10131" s="91" t="s">
        <v>7567</v>
      </c>
      <c r="BC10131" s="91" t="s">
        <v>13935</v>
      </c>
      <c r="BD10131" s="423" t="s">
        <v>1301</v>
      </c>
    </row>
    <row r="10132" spans="53:56" ht="15" x14ac:dyDescent="0.25">
      <c r="BA10132" s="90" t="s">
        <v>13953</v>
      </c>
      <c r="BB10132" s="90" t="s">
        <v>7567</v>
      </c>
      <c r="BC10132" s="90" t="s">
        <v>13929</v>
      </c>
      <c r="BD10132" s="423" t="s">
        <v>1301</v>
      </c>
    </row>
    <row r="10133" spans="53:56" ht="15" x14ac:dyDescent="0.25">
      <c r="BA10133" s="91" t="s">
        <v>13954</v>
      </c>
      <c r="BB10133" s="91" t="s">
        <v>7567</v>
      </c>
      <c r="BC10133" s="91" t="s">
        <v>13947</v>
      </c>
      <c r="BD10133" s="423" t="s">
        <v>1301</v>
      </c>
    </row>
    <row r="10134" spans="53:56" ht="15" x14ac:dyDescent="0.25">
      <c r="BA10134" s="90" t="s">
        <v>13955</v>
      </c>
      <c r="BB10134" s="90" t="s">
        <v>7567</v>
      </c>
      <c r="BC10134" s="423" t="s">
        <v>7663</v>
      </c>
      <c r="BD10134" s="423" t="s">
        <v>1301</v>
      </c>
    </row>
    <row r="10135" spans="53:56" ht="15" x14ac:dyDescent="0.25">
      <c r="BA10135" s="91" t="s">
        <v>13955</v>
      </c>
      <c r="BB10135" s="91" t="s">
        <v>7567</v>
      </c>
      <c r="BC10135" s="91" t="s">
        <v>13956</v>
      </c>
      <c r="BD10135" s="423" t="s">
        <v>1301</v>
      </c>
    </row>
    <row r="10136" spans="53:56" ht="15" x14ac:dyDescent="0.25">
      <c r="BA10136" s="90" t="s">
        <v>13957</v>
      </c>
      <c r="BB10136" s="90" t="s">
        <v>7567</v>
      </c>
      <c r="BC10136" s="90" t="s">
        <v>13924</v>
      </c>
      <c r="BD10136" s="423" t="s">
        <v>1301</v>
      </c>
    </row>
    <row r="10137" spans="53:56" ht="15" x14ac:dyDescent="0.25">
      <c r="BA10137" s="91" t="s">
        <v>13958</v>
      </c>
      <c r="BB10137" s="91" t="s">
        <v>7567</v>
      </c>
      <c r="BC10137" s="91" t="s">
        <v>13959</v>
      </c>
      <c r="BD10137" s="423" t="s">
        <v>1301</v>
      </c>
    </row>
    <row r="10138" spans="53:56" ht="15" x14ac:dyDescent="0.25">
      <c r="BA10138" s="90" t="s">
        <v>13958</v>
      </c>
      <c r="BB10138" s="90" t="s">
        <v>7567</v>
      </c>
      <c r="BC10138" s="90" t="s">
        <v>13960</v>
      </c>
      <c r="BD10138" s="423" t="s">
        <v>1301</v>
      </c>
    </row>
    <row r="10139" spans="53:56" ht="15" x14ac:dyDescent="0.25">
      <c r="BA10139" s="90" t="s">
        <v>13961</v>
      </c>
      <c r="BB10139" s="90" t="s">
        <v>7567</v>
      </c>
      <c r="BC10139" s="90" t="s">
        <v>13929</v>
      </c>
      <c r="BD10139" s="423" t="s">
        <v>1301</v>
      </c>
    </row>
    <row r="10140" spans="53:56" ht="15" x14ac:dyDescent="0.25">
      <c r="BA10140" s="91" t="s">
        <v>13962</v>
      </c>
      <c r="BB10140" s="91" t="s">
        <v>7567</v>
      </c>
      <c r="BC10140" s="91" t="s">
        <v>13929</v>
      </c>
      <c r="BD10140" s="423" t="s">
        <v>1301</v>
      </c>
    </row>
    <row r="10141" spans="53:56" ht="15" x14ac:dyDescent="0.25">
      <c r="BA10141" s="91" t="s">
        <v>13963</v>
      </c>
      <c r="BB10141" s="91" t="s">
        <v>7567</v>
      </c>
      <c r="BC10141" s="91" t="s">
        <v>13935</v>
      </c>
      <c r="BD10141" s="423" t="s">
        <v>1301</v>
      </c>
    </row>
    <row r="10142" spans="53:56" ht="15" x14ac:dyDescent="0.25">
      <c r="BA10142" s="90" t="s">
        <v>13964</v>
      </c>
      <c r="BB10142" s="90" t="s">
        <v>7567</v>
      </c>
      <c r="BC10142" s="90" t="s">
        <v>13965</v>
      </c>
      <c r="BD10142" s="423" t="s">
        <v>1301</v>
      </c>
    </row>
    <row r="10143" spans="53:56" ht="15" x14ac:dyDescent="0.25">
      <c r="BA10143" s="90" t="s">
        <v>13964</v>
      </c>
      <c r="BB10143" s="90" t="s">
        <v>7567</v>
      </c>
      <c r="BC10143" s="90" t="s">
        <v>13966</v>
      </c>
      <c r="BD10143" s="423" t="s">
        <v>1301</v>
      </c>
    </row>
    <row r="10144" spans="53:56" ht="15" x14ac:dyDescent="0.25">
      <c r="BA10144" s="91" t="s">
        <v>13964</v>
      </c>
      <c r="BB10144" s="91" t="s">
        <v>7567</v>
      </c>
      <c r="BC10144" s="91" t="s">
        <v>13922</v>
      </c>
      <c r="BD10144" s="423" t="s">
        <v>1301</v>
      </c>
    </row>
    <row r="10145" spans="53:56" ht="15" x14ac:dyDescent="0.25">
      <c r="BA10145" s="91" t="s">
        <v>13967</v>
      </c>
      <c r="BB10145" s="91" t="s">
        <v>7567</v>
      </c>
      <c r="BC10145" s="91" t="s">
        <v>13935</v>
      </c>
      <c r="BD10145" s="423" t="s">
        <v>1301</v>
      </c>
    </row>
    <row r="10146" spans="53:56" ht="15" x14ac:dyDescent="0.25">
      <c r="BA10146" s="91" t="s">
        <v>13968</v>
      </c>
      <c r="BB10146" s="91" t="s">
        <v>7567</v>
      </c>
      <c r="BC10146" s="91" t="s">
        <v>13956</v>
      </c>
      <c r="BD10146" s="423" t="s">
        <v>1301</v>
      </c>
    </row>
    <row r="10147" spans="53:56" ht="15" x14ac:dyDescent="0.25">
      <c r="BA10147" s="90" t="s">
        <v>13968</v>
      </c>
      <c r="BB10147" s="90" t="s">
        <v>7567</v>
      </c>
      <c r="BC10147" s="90" t="s">
        <v>5898</v>
      </c>
      <c r="BD10147" s="423" t="s">
        <v>1301</v>
      </c>
    </row>
    <row r="10148" spans="53:56" ht="15" x14ac:dyDescent="0.25">
      <c r="BA10148" s="91" t="s">
        <v>13969</v>
      </c>
      <c r="BB10148" s="91" t="s">
        <v>7567</v>
      </c>
      <c r="BC10148" s="91" t="s">
        <v>13929</v>
      </c>
      <c r="BD10148" s="423" t="s">
        <v>1301</v>
      </c>
    </row>
    <row r="10149" spans="53:56" ht="15" x14ac:dyDescent="0.25">
      <c r="BA10149" s="90" t="s">
        <v>13970</v>
      </c>
      <c r="BB10149" s="90" t="s">
        <v>7567</v>
      </c>
      <c r="BC10149" s="90" t="s">
        <v>5898</v>
      </c>
      <c r="BD10149" s="423" t="s">
        <v>1301</v>
      </c>
    </row>
    <row r="10150" spans="53:56" ht="15" x14ac:dyDescent="0.25">
      <c r="BA10150" s="90" t="s">
        <v>13971</v>
      </c>
      <c r="BB10150" s="90" t="s">
        <v>7567</v>
      </c>
      <c r="BC10150" s="90" t="s">
        <v>13924</v>
      </c>
      <c r="BD10150" s="423" t="s">
        <v>1301</v>
      </c>
    </row>
    <row r="10151" spans="53:56" ht="15" x14ac:dyDescent="0.25">
      <c r="BA10151" s="91" t="s">
        <v>13972</v>
      </c>
      <c r="BB10151" s="91" t="s">
        <v>7567</v>
      </c>
      <c r="BC10151" s="91" t="s">
        <v>13929</v>
      </c>
      <c r="BD10151" s="423" t="s">
        <v>1301</v>
      </c>
    </row>
    <row r="10152" spans="53:56" ht="15" x14ac:dyDescent="0.25">
      <c r="BA10152" s="90" t="s">
        <v>13973</v>
      </c>
      <c r="BB10152" s="90" t="s">
        <v>7567</v>
      </c>
      <c r="BC10152" s="90" t="s">
        <v>13935</v>
      </c>
      <c r="BD10152" s="423" t="s">
        <v>1301</v>
      </c>
    </row>
    <row r="10153" spans="53:56" ht="15" x14ac:dyDescent="0.25">
      <c r="BA10153" s="91" t="s">
        <v>13974</v>
      </c>
      <c r="BB10153" s="91" t="s">
        <v>7567</v>
      </c>
      <c r="BC10153" s="91" t="s">
        <v>13922</v>
      </c>
      <c r="BD10153" s="423" t="s">
        <v>1301</v>
      </c>
    </row>
    <row r="10154" spans="53:56" ht="15" x14ac:dyDescent="0.25">
      <c r="BA10154" s="91" t="s">
        <v>13975</v>
      </c>
      <c r="BB10154" s="91" t="s">
        <v>7567</v>
      </c>
      <c r="BC10154" s="91" t="s">
        <v>13929</v>
      </c>
      <c r="BD10154" s="423" t="s">
        <v>1301</v>
      </c>
    </row>
    <row r="10155" spans="53:56" ht="15" x14ac:dyDescent="0.25">
      <c r="BA10155" s="90" t="s">
        <v>13976</v>
      </c>
      <c r="BB10155" s="90" t="s">
        <v>7567</v>
      </c>
      <c r="BC10155" s="90" t="s">
        <v>13935</v>
      </c>
      <c r="BD10155" s="423" t="s">
        <v>1301</v>
      </c>
    </row>
    <row r="10156" spans="53:56" ht="15" x14ac:dyDescent="0.25">
      <c r="BA10156" s="91" t="s">
        <v>13977</v>
      </c>
      <c r="BB10156" s="91" t="s">
        <v>7567</v>
      </c>
      <c r="BC10156" s="91" t="s">
        <v>13956</v>
      </c>
      <c r="BD10156" s="423" t="s">
        <v>1301</v>
      </c>
    </row>
    <row r="10157" spans="53:56" ht="15" x14ac:dyDescent="0.25">
      <c r="BA10157" s="90" t="s">
        <v>13978</v>
      </c>
      <c r="BB10157" s="90" t="s">
        <v>7567</v>
      </c>
      <c r="BC10157" s="90" t="s">
        <v>13947</v>
      </c>
      <c r="BD10157" s="423" t="s">
        <v>1301</v>
      </c>
    </row>
    <row r="10158" spans="53:56" ht="15" x14ac:dyDescent="0.25">
      <c r="BA10158" s="90" t="s">
        <v>13979</v>
      </c>
      <c r="BB10158" s="90" t="s">
        <v>7567</v>
      </c>
      <c r="BC10158" s="90" t="s">
        <v>5898</v>
      </c>
      <c r="BD10158" s="423" t="s">
        <v>1301</v>
      </c>
    </row>
    <row r="10159" spans="53:56" ht="15" x14ac:dyDescent="0.25">
      <c r="BA10159" s="91" t="s">
        <v>13980</v>
      </c>
      <c r="BB10159" s="91" t="s">
        <v>7567</v>
      </c>
      <c r="BC10159" s="91" t="s">
        <v>13947</v>
      </c>
      <c r="BD10159" s="423" t="s">
        <v>1301</v>
      </c>
    </row>
    <row r="10160" spans="53:56" ht="15" x14ac:dyDescent="0.25">
      <c r="BA10160" s="90" t="s">
        <v>13981</v>
      </c>
      <c r="BB10160" s="90" t="s">
        <v>7567</v>
      </c>
      <c r="BC10160" s="90" t="s">
        <v>5898</v>
      </c>
      <c r="BD10160" s="423" t="s">
        <v>1301</v>
      </c>
    </row>
    <row r="10161" spans="53:56" ht="15" x14ac:dyDescent="0.25">
      <c r="BA10161" s="91" t="s">
        <v>13982</v>
      </c>
      <c r="BB10161" s="91" t="s">
        <v>7567</v>
      </c>
      <c r="BC10161" s="91" t="s">
        <v>13924</v>
      </c>
      <c r="BD10161" s="423" t="s">
        <v>1301</v>
      </c>
    </row>
    <row r="10162" spans="53:56" ht="15" x14ac:dyDescent="0.25">
      <c r="BA10162" s="91" t="s">
        <v>13983</v>
      </c>
      <c r="BB10162" s="91" t="s">
        <v>7567</v>
      </c>
      <c r="BC10162" s="91" t="s">
        <v>13929</v>
      </c>
      <c r="BD10162" s="423" t="s">
        <v>1301</v>
      </c>
    </row>
    <row r="10163" spans="53:56" ht="15" x14ac:dyDescent="0.25">
      <c r="BA10163" s="90" t="s">
        <v>13984</v>
      </c>
      <c r="BB10163" s="90" t="s">
        <v>7567</v>
      </c>
      <c r="BC10163" s="90" t="s">
        <v>5898</v>
      </c>
      <c r="BD10163" s="423" t="s">
        <v>1301</v>
      </c>
    </row>
    <row r="10164" spans="53:56" ht="15" x14ac:dyDescent="0.25">
      <c r="BA10164" s="91" t="s">
        <v>13985</v>
      </c>
      <c r="BB10164" s="91" t="s">
        <v>7567</v>
      </c>
      <c r="BC10164" s="91" t="s">
        <v>13929</v>
      </c>
      <c r="BD10164" s="423" t="s">
        <v>1301</v>
      </c>
    </row>
    <row r="10165" spans="53:56" ht="15" x14ac:dyDescent="0.25">
      <c r="BA10165" s="90" t="s">
        <v>13986</v>
      </c>
      <c r="BB10165" s="90" t="s">
        <v>7567</v>
      </c>
      <c r="BC10165" s="90" t="s">
        <v>5898</v>
      </c>
      <c r="BD10165" s="423" t="s">
        <v>1301</v>
      </c>
    </row>
    <row r="10166" spans="53:56" ht="15" x14ac:dyDescent="0.25">
      <c r="BA10166" s="91" t="s">
        <v>13987</v>
      </c>
      <c r="BB10166" s="91" t="s">
        <v>7567</v>
      </c>
      <c r="BC10166" s="91" t="s">
        <v>5898</v>
      </c>
      <c r="BD10166" s="423" t="s">
        <v>1301</v>
      </c>
    </row>
    <row r="10167" spans="53:56" ht="15" x14ac:dyDescent="0.25">
      <c r="BA10167" s="91" t="s">
        <v>13988</v>
      </c>
      <c r="BB10167" s="91" t="s">
        <v>7567</v>
      </c>
      <c r="BC10167" s="91" t="s">
        <v>13929</v>
      </c>
      <c r="BD10167" s="423" t="s">
        <v>1301</v>
      </c>
    </row>
    <row r="10168" spans="53:56" ht="15" x14ac:dyDescent="0.25">
      <c r="BA10168" s="90" t="s">
        <v>13989</v>
      </c>
      <c r="BB10168" s="90" t="s">
        <v>7567</v>
      </c>
      <c r="BC10168" s="90" t="s">
        <v>13924</v>
      </c>
      <c r="BD10168" s="423" t="s">
        <v>1301</v>
      </c>
    </row>
    <row r="10169" spans="53:56" ht="15" x14ac:dyDescent="0.25">
      <c r="BA10169" s="90" t="s">
        <v>13990</v>
      </c>
      <c r="BB10169" s="90" t="s">
        <v>7567</v>
      </c>
      <c r="BC10169" s="90" t="s">
        <v>5898</v>
      </c>
      <c r="BD10169" s="423" t="s">
        <v>1301</v>
      </c>
    </row>
    <row r="10170" spans="53:56" ht="15" x14ac:dyDescent="0.25">
      <c r="BA10170" s="91" t="s">
        <v>13991</v>
      </c>
      <c r="BB10170" s="91" t="s">
        <v>7567</v>
      </c>
      <c r="BC10170" s="91" t="s">
        <v>13735</v>
      </c>
      <c r="BD10170" s="423" t="s">
        <v>1301</v>
      </c>
    </row>
    <row r="10171" spans="53:56" ht="15" x14ac:dyDescent="0.25">
      <c r="BA10171" s="90" t="s">
        <v>13992</v>
      </c>
      <c r="BB10171" s="90" t="s">
        <v>7567</v>
      </c>
      <c r="BC10171" s="90" t="s">
        <v>13947</v>
      </c>
      <c r="BD10171" s="423" t="s">
        <v>1301</v>
      </c>
    </row>
    <row r="10172" spans="53:56" ht="15" x14ac:dyDescent="0.25">
      <c r="BA10172" s="90" t="s">
        <v>13993</v>
      </c>
      <c r="BB10172" s="90" t="s">
        <v>7567</v>
      </c>
      <c r="BC10172" s="90" t="s">
        <v>3786</v>
      </c>
      <c r="BD10172" s="423" t="s">
        <v>1301</v>
      </c>
    </row>
    <row r="10173" spans="53:56" ht="15" x14ac:dyDescent="0.25">
      <c r="BA10173" s="91" t="s">
        <v>13993</v>
      </c>
      <c r="BB10173" s="91" t="s">
        <v>7567</v>
      </c>
      <c r="BC10173" s="91" t="s">
        <v>13994</v>
      </c>
      <c r="BD10173" s="423" t="s">
        <v>1301</v>
      </c>
    </row>
    <row r="10174" spans="53:56" ht="15" x14ac:dyDescent="0.25">
      <c r="BA10174" s="91" t="s">
        <v>13995</v>
      </c>
      <c r="BB10174" s="91" t="s">
        <v>7567</v>
      </c>
      <c r="BC10174" s="91" t="s">
        <v>13994</v>
      </c>
      <c r="BD10174" s="423" t="s">
        <v>1301</v>
      </c>
    </row>
    <row r="10175" spans="53:56" ht="15" x14ac:dyDescent="0.25">
      <c r="BA10175" s="90" t="s">
        <v>13996</v>
      </c>
      <c r="BB10175" s="90" t="s">
        <v>7567</v>
      </c>
      <c r="BC10175" s="90" t="s">
        <v>13508</v>
      </c>
      <c r="BD10175" s="423" t="s">
        <v>1301</v>
      </c>
    </row>
    <row r="10176" spans="53:56" ht="15" x14ac:dyDescent="0.25">
      <c r="BA10176" s="91" t="s">
        <v>13997</v>
      </c>
      <c r="BB10176" s="91" t="s">
        <v>7567</v>
      </c>
      <c r="BC10176" s="91" t="s">
        <v>13998</v>
      </c>
      <c r="BD10176" s="423" t="s">
        <v>1301</v>
      </c>
    </row>
    <row r="10177" spans="53:56" ht="15" x14ac:dyDescent="0.25">
      <c r="BA10177" s="90" t="s">
        <v>13999</v>
      </c>
      <c r="BB10177" s="90" t="s">
        <v>7567</v>
      </c>
      <c r="BC10177" s="90" t="s">
        <v>13998</v>
      </c>
      <c r="BD10177" s="423" t="s">
        <v>1301</v>
      </c>
    </row>
    <row r="10178" spans="53:56" ht="15" x14ac:dyDescent="0.25">
      <c r="BA10178" s="90" t="s">
        <v>14000</v>
      </c>
      <c r="BB10178" s="90" t="s">
        <v>7567</v>
      </c>
      <c r="BC10178" s="90" t="s">
        <v>13998</v>
      </c>
      <c r="BD10178" s="423" t="s">
        <v>1301</v>
      </c>
    </row>
    <row r="10179" spans="53:56" ht="15" x14ac:dyDescent="0.25">
      <c r="BA10179" s="91" t="s">
        <v>14001</v>
      </c>
      <c r="BB10179" s="91" t="s">
        <v>7567</v>
      </c>
      <c r="BC10179" s="91" t="s">
        <v>13929</v>
      </c>
      <c r="BD10179" s="423" t="s">
        <v>1301</v>
      </c>
    </row>
    <row r="10180" spans="53:56" ht="15" x14ac:dyDescent="0.25">
      <c r="BA10180" s="90" t="s">
        <v>14002</v>
      </c>
      <c r="BB10180" s="90" t="s">
        <v>7567</v>
      </c>
      <c r="BC10180" s="90" t="s">
        <v>13508</v>
      </c>
      <c r="BD10180" s="423" t="s">
        <v>1301</v>
      </c>
    </row>
    <row r="10181" spans="53:56" ht="15" x14ac:dyDescent="0.25">
      <c r="BA10181" s="91" t="s">
        <v>14003</v>
      </c>
      <c r="BB10181" s="91" t="s">
        <v>7567</v>
      </c>
      <c r="BC10181" s="91" t="s">
        <v>13932</v>
      </c>
      <c r="BD10181" s="423" t="s">
        <v>1301</v>
      </c>
    </row>
    <row r="10182" spans="53:56" ht="15" x14ac:dyDescent="0.25">
      <c r="BA10182" s="90" t="s">
        <v>14004</v>
      </c>
      <c r="BB10182" s="90" t="s">
        <v>7567</v>
      </c>
      <c r="BC10182" s="90" t="s">
        <v>14005</v>
      </c>
      <c r="BD10182" s="423" t="s">
        <v>1301</v>
      </c>
    </row>
    <row r="10183" spans="53:56" ht="15" x14ac:dyDescent="0.25">
      <c r="BA10183" s="91" t="s">
        <v>14006</v>
      </c>
      <c r="BB10183" s="91" t="s">
        <v>7567</v>
      </c>
      <c r="BC10183" s="91" t="s">
        <v>13998</v>
      </c>
      <c r="BD10183" s="423" t="s">
        <v>1301</v>
      </c>
    </row>
    <row r="10184" spans="53:56" ht="15" x14ac:dyDescent="0.25">
      <c r="BA10184" s="91" t="s">
        <v>14007</v>
      </c>
      <c r="BB10184" s="91" t="s">
        <v>7567</v>
      </c>
      <c r="BC10184" s="91" t="s">
        <v>13998</v>
      </c>
      <c r="BD10184" s="423" t="s">
        <v>1301</v>
      </c>
    </row>
    <row r="10185" spans="53:56" ht="15" x14ac:dyDescent="0.25">
      <c r="BA10185" s="90" t="s">
        <v>14008</v>
      </c>
      <c r="BB10185" s="90" t="s">
        <v>7567</v>
      </c>
      <c r="BC10185" s="90" t="s">
        <v>13932</v>
      </c>
      <c r="BD10185" s="423" t="s">
        <v>1301</v>
      </c>
    </row>
    <row r="10186" spans="53:56" ht="15" x14ac:dyDescent="0.25">
      <c r="BA10186" s="91" t="s">
        <v>14009</v>
      </c>
      <c r="BB10186" s="91" t="s">
        <v>7567</v>
      </c>
      <c r="BC10186" s="91" t="s">
        <v>14005</v>
      </c>
      <c r="BD10186" s="423" t="s">
        <v>1301</v>
      </c>
    </row>
    <row r="10187" spans="53:56" ht="15" x14ac:dyDescent="0.25">
      <c r="BA10187" s="90" t="s">
        <v>14010</v>
      </c>
      <c r="BB10187" s="90" t="s">
        <v>7567</v>
      </c>
      <c r="BC10187" s="90" t="s">
        <v>13994</v>
      </c>
      <c r="BD10187" s="423" t="s">
        <v>1301</v>
      </c>
    </row>
    <row r="10188" spans="53:56" ht="15" x14ac:dyDescent="0.25">
      <c r="BA10188" s="90" t="s">
        <v>14011</v>
      </c>
      <c r="BB10188" s="90" t="s">
        <v>7567</v>
      </c>
      <c r="BC10188" s="90" t="s">
        <v>13508</v>
      </c>
      <c r="BD10188" s="423" t="s">
        <v>1301</v>
      </c>
    </row>
    <row r="10189" spans="53:56" ht="15" x14ac:dyDescent="0.25">
      <c r="BA10189" s="91" t="s">
        <v>14012</v>
      </c>
      <c r="BB10189" s="91" t="s">
        <v>7567</v>
      </c>
      <c r="BC10189" s="91" t="s">
        <v>14005</v>
      </c>
      <c r="BD10189" s="423" t="s">
        <v>1301</v>
      </c>
    </row>
    <row r="10190" spans="53:56" ht="15" x14ac:dyDescent="0.25">
      <c r="BA10190" s="90" t="s">
        <v>14013</v>
      </c>
      <c r="BB10190" s="90" t="s">
        <v>7567</v>
      </c>
      <c r="BC10190" s="90" t="s">
        <v>14014</v>
      </c>
      <c r="BD10190" s="423" t="s">
        <v>1301</v>
      </c>
    </row>
    <row r="10191" spans="53:56" ht="15" x14ac:dyDescent="0.25">
      <c r="BA10191" s="91" t="s">
        <v>14015</v>
      </c>
      <c r="BB10191" s="91" t="s">
        <v>7567</v>
      </c>
      <c r="BC10191" s="91" t="s">
        <v>14016</v>
      </c>
      <c r="BD10191" s="423" t="s">
        <v>1301</v>
      </c>
    </row>
    <row r="10192" spans="53:56" ht="15" x14ac:dyDescent="0.25">
      <c r="BA10192" s="91" t="s">
        <v>14017</v>
      </c>
      <c r="BB10192" s="91" t="s">
        <v>7567</v>
      </c>
      <c r="BC10192" s="91" t="s">
        <v>14014</v>
      </c>
      <c r="BD10192" s="423" t="s">
        <v>1301</v>
      </c>
    </row>
    <row r="10193" spans="53:56" ht="15" x14ac:dyDescent="0.25">
      <c r="BA10193" s="90" t="s">
        <v>14018</v>
      </c>
      <c r="BB10193" s="90" t="s">
        <v>7567</v>
      </c>
      <c r="BC10193" s="90" t="s">
        <v>13994</v>
      </c>
      <c r="BD10193" s="423" t="s">
        <v>1301</v>
      </c>
    </row>
    <row r="10194" spans="53:56" ht="15" x14ac:dyDescent="0.25">
      <c r="BA10194" s="91" t="s">
        <v>14019</v>
      </c>
      <c r="BB10194" s="91" t="s">
        <v>7567</v>
      </c>
      <c r="BC10194" s="91" t="s">
        <v>13994</v>
      </c>
      <c r="BD10194" s="423" t="s">
        <v>1301</v>
      </c>
    </row>
    <row r="10195" spans="53:56" ht="15" x14ac:dyDescent="0.25">
      <c r="BA10195" s="90" t="s">
        <v>14020</v>
      </c>
      <c r="BB10195" s="90" t="s">
        <v>7567</v>
      </c>
      <c r="BC10195" s="90" t="s">
        <v>14014</v>
      </c>
      <c r="BD10195" s="423" t="s">
        <v>1301</v>
      </c>
    </row>
    <row r="10196" spans="53:56" ht="15" x14ac:dyDescent="0.25">
      <c r="BA10196" s="91" t="s">
        <v>14021</v>
      </c>
      <c r="BB10196" s="91" t="s">
        <v>7567</v>
      </c>
      <c r="BC10196" s="91" t="s">
        <v>14005</v>
      </c>
      <c r="BD10196" s="423" t="s">
        <v>1301</v>
      </c>
    </row>
    <row r="10197" spans="53:56" ht="15" x14ac:dyDescent="0.25">
      <c r="BA10197" s="90" t="s">
        <v>14022</v>
      </c>
      <c r="BB10197" s="90" t="s">
        <v>7567</v>
      </c>
      <c r="BC10197" s="90" t="s">
        <v>13998</v>
      </c>
      <c r="BD10197" s="423" t="s">
        <v>1301</v>
      </c>
    </row>
    <row r="10198" spans="53:56" ht="15" x14ac:dyDescent="0.25">
      <c r="BA10198" s="90" t="s">
        <v>14023</v>
      </c>
      <c r="BB10198" s="90" t="s">
        <v>7567</v>
      </c>
      <c r="BC10198" s="90" t="s">
        <v>14014</v>
      </c>
      <c r="BD10198" s="423" t="s">
        <v>1301</v>
      </c>
    </row>
    <row r="10199" spans="53:56" ht="15" x14ac:dyDescent="0.25">
      <c r="BA10199" s="91" t="s">
        <v>14024</v>
      </c>
      <c r="BB10199" s="91" t="s">
        <v>7567</v>
      </c>
      <c r="BC10199" s="91" t="s">
        <v>13994</v>
      </c>
      <c r="BD10199" s="423" t="s">
        <v>1301</v>
      </c>
    </row>
    <row r="10200" spans="53:56" ht="15" x14ac:dyDescent="0.25">
      <c r="BA10200" s="90" t="s">
        <v>14025</v>
      </c>
      <c r="BB10200" s="90" t="s">
        <v>7567</v>
      </c>
      <c r="BC10200" s="90" t="s">
        <v>13932</v>
      </c>
      <c r="BD10200" s="423" t="s">
        <v>1301</v>
      </c>
    </row>
    <row r="10201" spans="53:56" ht="15" x14ac:dyDescent="0.25">
      <c r="BA10201" s="91" t="s">
        <v>14026</v>
      </c>
      <c r="BB10201" s="91" t="s">
        <v>7567</v>
      </c>
      <c r="BC10201" s="91" t="s">
        <v>14016</v>
      </c>
      <c r="BD10201" s="423" t="s">
        <v>1301</v>
      </c>
    </row>
    <row r="10202" spans="53:56" ht="15" x14ac:dyDescent="0.25">
      <c r="BA10202" s="91" t="s">
        <v>14027</v>
      </c>
      <c r="BB10202" s="91" t="s">
        <v>7567</v>
      </c>
      <c r="BC10202" s="91" t="s">
        <v>14005</v>
      </c>
      <c r="BD10202" s="423" t="s">
        <v>1301</v>
      </c>
    </row>
    <row r="10203" spans="53:56" ht="15" x14ac:dyDescent="0.25">
      <c r="BA10203" s="90" t="s">
        <v>14028</v>
      </c>
      <c r="BB10203" s="90" t="s">
        <v>7567</v>
      </c>
      <c r="BC10203" s="90" t="s">
        <v>13994</v>
      </c>
      <c r="BD10203" s="423" t="s">
        <v>1301</v>
      </c>
    </row>
    <row r="10204" spans="53:56" ht="15" x14ac:dyDescent="0.25">
      <c r="BA10204" s="91" t="s">
        <v>14029</v>
      </c>
      <c r="BB10204" s="91" t="s">
        <v>7567</v>
      </c>
      <c r="BC10204" s="91" t="s">
        <v>14005</v>
      </c>
      <c r="BD10204" s="423" t="s">
        <v>1301</v>
      </c>
    </row>
    <row r="10205" spans="53:56" ht="15" x14ac:dyDescent="0.25">
      <c r="BA10205" s="90" t="s">
        <v>14030</v>
      </c>
      <c r="BB10205" s="90" t="s">
        <v>7567</v>
      </c>
      <c r="BC10205" s="90" t="s">
        <v>14005</v>
      </c>
      <c r="BD10205" s="423" t="s">
        <v>1301</v>
      </c>
    </row>
    <row r="10206" spans="53:56" ht="15" x14ac:dyDescent="0.25">
      <c r="BA10206" s="91" t="s">
        <v>14031</v>
      </c>
      <c r="BB10206" s="91" t="s">
        <v>7567</v>
      </c>
      <c r="BC10206" s="91" t="s">
        <v>14005</v>
      </c>
      <c r="BD10206" s="423" t="s">
        <v>1301</v>
      </c>
    </row>
    <row r="10207" spans="53:56" ht="15" x14ac:dyDescent="0.25">
      <c r="BA10207" s="90" t="s">
        <v>14032</v>
      </c>
      <c r="BB10207" s="90" t="s">
        <v>7567</v>
      </c>
      <c r="BC10207" s="90" t="s">
        <v>13994</v>
      </c>
      <c r="BD10207" s="423" t="s">
        <v>1301</v>
      </c>
    </row>
    <row r="10208" spans="53:56" ht="15" x14ac:dyDescent="0.25">
      <c r="BA10208" s="91" t="s">
        <v>14033</v>
      </c>
      <c r="BB10208" s="91" t="s">
        <v>7567</v>
      </c>
      <c r="BC10208" s="91" t="s">
        <v>14005</v>
      </c>
      <c r="BD10208" s="423" t="s">
        <v>1301</v>
      </c>
    </row>
    <row r="10209" spans="53:56" ht="15" x14ac:dyDescent="0.25">
      <c r="BA10209" s="90" t="s">
        <v>14034</v>
      </c>
      <c r="BB10209" s="90" t="s">
        <v>7567</v>
      </c>
      <c r="BC10209" s="90" t="s">
        <v>13998</v>
      </c>
      <c r="BD10209" s="423" t="s">
        <v>1301</v>
      </c>
    </row>
    <row r="10210" spans="53:56" ht="15" x14ac:dyDescent="0.25">
      <c r="BA10210" s="91" t="s">
        <v>14035</v>
      </c>
      <c r="BB10210" s="91" t="s">
        <v>7567</v>
      </c>
      <c r="BC10210" s="91" t="s">
        <v>13998</v>
      </c>
      <c r="BD10210" s="423" t="s">
        <v>1301</v>
      </c>
    </row>
    <row r="10211" spans="53:56" ht="15" x14ac:dyDescent="0.25">
      <c r="BA10211" s="90" t="s">
        <v>14036</v>
      </c>
      <c r="BB10211" s="90" t="s">
        <v>7567</v>
      </c>
      <c r="BC10211" s="90" t="s">
        <v>13998</v>
      </c>
      <c r="BD10211" s="423" t="s">
        <v>1301</v>
      </c>
    </row>
    <row r="10212" spans="53:56" ht="15" x14ac:dyDescent="0.25">
      <c r="BA10212" s="91" t="s">
        <v>14037</v>
      </c>
      <c r="BB10212" s="91" t="s">
        <v>7567</v>
      </c>
      <c r="BC10212" s="91" t="s">
        <v>14014</v>
      </c>
      <c r="BD10212" s="423" t="s">
        <v>1301</v>
      </c>
    </row>
    <row r="10213" spans="53:56" ht="15" x14ac:dyDescent="0.25">
      <c r="BA10213" s="90" t="s">
        <v>14038</v>
      </c>
      <c r="BB10213" s="90" t="s">
        <v>7567</v>
      </c>
      <c r="BC10213" s="90" t="s">
        <v>14005</v>
      </c>
      <c r="BD10213" s="423" t="s">
        <v>1301</v>
      </c>
    </row>
    <row r="10214" spans="53:56" ht="15" x14ac:dyDescent="0.25">
      <c r="BA10214" s="91" t="s">
        <v>14039</v>
      </c>
      <c r="BB10214" s="91" t="s">
        <v>7567</v>
      </c>
      <c r="BC10214" s="91" t="s">
        <v>14040</v>
      </c>
      <c r="BD10214" s="423" t="s">
        <v>1301</v>
      </c>
    </row>
    <row r="10215" spans="53:56" ht="15" x14ac:dyDescent="0.25">
      <c r="BA10215" s="91" t="s">
        <v>14041</v>
      </c>
      <c r="BB10215" s="91" t="s">
        <v>7567</v>
      </c>
      <c r="BC10215" s="91" t="s">
        <v>14040</v>
      </c>
      <c r="BD10215" s="423" t="s">
        <v>1301</v>
      </c>
    </row>
    <row r="10216" spans="53:56" ht="15" x14ac:dyDescent="0.25">
      <c r="BA10216" s="90" t="s">
        <v>14042</v>
      </c>
      <c r="BB10216" s="90" t="s">
        <v>7567</v>
      </c>
      <c r="BC10216" s="90" t="s">
        <v>14040</v>
      </c>
      <c r="BD10216" s="423" t="s">
        <v>1301</v>
      </c>
    </row>
    <row r="10217" spans="53:56" ht="15" x14ac:dyDescent="0.25">
      <c r="BA10217" s="91" t="s">
        <v>14043</v>
      </c>
      <c r="BB10217" s="91" t="s">
        <v>7567</v>
      </c>
      <c r="BC10217" s="91" t="s">
        <v>14040</v>
      </c>
      <c r="BD10217" s="423" t="s">
        <v>1301</v>
      </c>
    </row>
    <row r="10218" spans="53:56" ht="15" x14ac:dyDescent="0.25">
      <c r="BA10218" s="90" t="s">
        <v>14044</v>
      </c>
      <c r="BB10218" s="90" t="s">
        <v>7567</v>
      </c>
      <c r="BC10218" s="90" t="s">
        <v>14040</v>
      </c>
      <c r="BD10218" s="423" t="s">
        <v>1301</v>
      </c>
    </row>
    <row r="10219" spans="53:56" ht="15" x14ac:dyDescent="0.25">
      <c r="BA10219" s="91" t="s">
        <v>14045</v>
      </c>
      <c r="BB10219" s="91" t="s">
        <v>7567</v>
      </c>
      <c r="BC10219" s="91" t="s">
        <v>14040</v>
      </c>
      <c r="BD10219" s="423" t="s">
        <v>1301</v>
      </c>
    </row>
    <row r="10220" spans="53:56" ht="15" x14ac:dyDescent="0.25">
      <c r="BA10220" s="90" t="s">
        <v>14046</v>
      </c>
      <c r="BB10220" s="90" t="s">
        <v>7567</v>
      </c>
      <c r="BC10220" s="90" t="s">
        <v>14040</v>
      </c>
      <c r="BD10220" s="423" t="s">
        <v>1301</v>
      </c>
    </row>
    <row r="10221" spans="53:56" ht="15" x14ac:dyDescent="0.25">
      <c r="BA10221" s="91" t="s">
        <v>14047</v>
      </c>
      <c r="BB10221" s="91" t="s">
        <v>7567</v>
      </c>
      <c r="BC10221" s="91" t="s">
        <v>14040</v>
      </c>
      <c r="BD10221" s="423" t="s">
        <v>1301</v>
      </c>
    </row>
    <row r="10222" spans="53:56" ht="15" x14ac:dyDescent="0.25">
      <c r="BA10222" s="90" t="s">
        <v>14048</v>
      </c>
      <c r="BB10222" s="90" t="s">
        <v>7567</v>
      </c>
      <c r="BC10222" s="90" t="s">
        <v>14040</v>
      </c>
      <c r="BD10222" s="423" t="s">
        <v>1301</v>
      </c>
    </row>
    <row r="10223" spans="53:56" ht="15" x14ac:dyDescent="0.25">
      <c r="BA10223" s="91" t="s">
        <v>14049</v>
      </c>
      <c r="BB10223" s="91" t="s">
        <v>7567</v>
      </c>
      <c r="BC10223" s="91" t="s">
        <v>14040</v>
      </c>
      <c r="BD10223" s="423" t="s">
        <v>1301</v>
      </c>
    </row>
    <row r="10224" spans="53:56" ht="15" x14ac:dyDescent="0.25">
      <c r="BA10224" s="90" t="s">
        <v>14050</v>
      </c>
      <c r="BB10224" s="90" t="s">
        <v>7567</v>
      </c>
      <c r="BC10224" s="90" t="s">
        <v>14040</v>
      </c>
      <c r="BD10224" s="423" t="s">
        <v>1301</v>
      </c>
    </row>
    <row r="10225" spans="53:56" ht="15" x14ac:dyDescent="0.25">
      <c r="BA10225" s="91" t="s">
        <v>14051</v>
      </c>
      <c r="BB10225" s="91" t="s">
        <v>7567</v>
      </c>
      <c r="BC10225" s="91" t="s">
        <v>14040</v>
      </c>
      <c r="BD10225" s="423" t="s">
        <v>1301</v>
      </c>
    </row>
    <row r="10226" spans="53:56" ht="15" x14ac:dyDescent="0.25">
      <c r="BA10226" s="90" t="s">
        <v>14052</v>
      </c>
      <c r="BB10226" s="90" t="s">
        <v>7567</v>
      </c>
      <c r="BC10226" s="90" t="s">
        <v>14040</v>
      </c>
      <c r="BD10226" s="423" t="s">
        <v>1301</v>
      </c>
    </row>
    <row r="10227" spans="53:56" ht="15" x14ac:dyDescent="0.25">
      <c r="BA10227" s="91" t="s">
        <v>14052</v>
      </c>
      <c r="BB10227" s="91" t="s">
        <v>7567</v>
      </c>
      <c r="BC10227" s="91" t="s">
        <v>14053</v>
      </c>
      <c r="BD10227" s="423" t="s">
        <v>1301</v>
      </c>
    </row>
    <row r="10228" spans="53:56" ht="15" x14ac:dyDescent="0.25">
      <c r="BA10228" s="91" t="s">
        <v>14054</v>
      </c>
      <c r="BB10228" s="91" t="s">
        <v>7567</v>
      </c>
      <c r="BC10228" s="91" t="s">
        <v>14040</v>
      </c>
      <c r="BD10228" s="423" t="s">
        <v>1301</v>
      </c>
    </row>
    <row r="10229" spans="53:56" ht="15" x14ac:dyDescent="0.25">
      <c r="BA10229" s="90" t="s">
        <v>14055</v>
      </c>
      <c r="BB10229" s="90" t="s">
        <v>7567</v>
      </c>
      <c r="BC10229" s="90" t="s">
        <v>14056</v>
      </c>
      <c r="BD10229" s="423" t="s">
        <v>1301</v>
      </c>
    </row>
    <row r="10230" spans="53:56" ht="15" x14ac:dyDescent="0.25">
      <c r="BA10230" s="90" t="s">
        <v>14055</v>
      </c>
      <c r="BB10230" s="90" t="s">
        <v>7567</v>
      </c>
      <c r="BC10230" s="90" t="s">
        <v>14040</v>
      </c>
      <c r="BD10230" s="423" t="s">
        <v>1301</v>
      </c>
    </row>
    <row r="10231" spans="53:56" ht="15" x14ac:dyDescent="0.25">
      <c r="BA10231" s="90" t="s">
        <v>14055</v>
      </c>
      <c r="BB10231" s="90" t="s">
        <v>7567</v>
      </c>
      <c r="BC10231" s="90" t="s">
        <v>14053</v>
      </c>
      <c r="BD10231" s="423" t="s">
        <v>1301</v>
      </c>
    </row>
    <row r="10232" spans="53:56" ht="15" x14ac:dyDescent="0.25">
      <c r="BA10232" s="91" t="s">
        <v>14057</v>
      </c>
      <c r="BB10232" s="91" t="s">
        <v>7567</v>
      </c>
      <c r="BC10232" s="91" t="s">
        <v>14040</v>
      </c>
      <c r="BD10232" s="423" t="s">
        <v>1301</v>
      </c>
    </row>
    <row r="10233" spans="53:56" ht="15" x14ac:dyDescent="0.25">
      <c r="BA10233" s="90" t="s">
        <v>14058</v>
      </c>
      <c r="BB10233" s="90" t="s">
        <v>7567</v>
      </c>
      <c r="BC10233" s="90" t="s">
        <v>14040</v>
      </c>
      <c r="BD10233" s="423" t="s">
        <v>1301</v>
      </c>
    </row>
    <row r="10234" spans="53:56" ht="15" x14ac:dyDescent="0.25">
      <c r="BA10234" s="90" t="s">
        <v>14058</v>
      </c>
      <c r="BB10234" s="90" t="s">
        <v>7567</v>
      </c>
      <c r="BC10234" s="90" t="s">
        <v>14053</v>
      </c>
      <c r="BD10234" s="423" t="s">
        <v>1301</v>
      </c>
    </row>
    <row r="10235" spans="53:56" ht="15" x14ac:dyDescent="0.25">
      <c r="BA10235" s="91" t="s">
        <v>14059</v>
      </c>
      <c r="BB10235" s="91" t="s">
        <v>7567</v>
      </c>
      <c r="BC10235" s="91" t="s">
        <v>14040</v>
      </c>
      <c r="BD10235" s="423" t="s">
        <v>1301</v>
      </c>
    </row>
    <row r="10236" spans="53:56" ht="15" x14ac:dyDescent="0.25">
      <c r="BA10236" s="90" t="s">
        <v>14059</v>
      </c>
      <c r="BB10236" s="90" t="s">
        <v>7567</v>
      </c>
      <c r="BC10236" s="90" t="s">
        <v>14053</v>
      </c>
      <c r="BD10236" s="423" t="s">
        <v>1301</v>
      </c>
    </row>
    <row r="10237" spans="53:56" ht="15" x14ac:dyDescent="0.25">
      <c r="BA10237" s="90" t="s">
        <v>14060</v>
      </c>
      <c r="BB10237" s="90" t="s">
        <v>7567</v>
      </c>
      <c r="BC10237" s="90" t="s">
        <v>14056</v>
      </c>
      <c r="BD10237" s="423" t="s">
        <v>1301</v>
      </c>
    </row>
    <row r="10238" spans="53:56" ht="15" x14ac:dyDescent="0.25">
      <c r="BA10238" s="91" t="s">
        <v>14061</v>
      </c>
      <c r="BB10238" s="91" t="s">
        <v>7567</v>
      </c>
      <c r="BC10238" s="91" t="s">
        <v>14062</v>
      </c>
      <c r="BD10238" s="423" t="s">
        <v>1301</v>
      </c>
    </row>
    <row r="10239" spans="53:56" ht="15" x14ac:dyDescent="0.25">
      <c r="BA10239" s="91" t="s">
        <v>14061</v>
      </c>
      <c r="BB10239" s="91" t="s">
        <v>7567</v>
      </c>
      <c r="BC10239" s="91" t="s">
        <v>14056</v>
      </c>
      <c r="BD10239" s="423" t="s">
        <v>1301</v>
      </c>
    </row>
    <row r="10240" spans="53:56" ht="15" x14ac:dyDescent="0.25">
      <c r="BA10240" s="90" t="s">
        <v>14063</v>
      </c>
      <c r="BB10240" s="90" t="s">
        <v>7567</v>
      </c>
      <c r="BC10240" s="90" t="s">
        <v>14056</v>
      </c>
      <c r="BD10240" s="423" t="s">
        <v>1301</v>
      </c>
    </row>
    <row r="10241" spans="53:56" ht="15" x14ac:dyDescent="0.25">
      <c r="BA10241" s="91" t="s">
        <v>14064</v>
      </c>
      <c r="BB10241" s="91" t="s">
        <v>7567</v>
      </c>
      <c r="BC10241" s="91" t="s">
        <v>14062</v>
      </c>
      <c r="BD10241" s="423" t="s">
        <v>1301</v>
      </c>
    </row>
    <row r="10242" spans="53:56" ht="15" x14ac:dyDescent="0.25">
      <c r="BA10242" s="91" t="s">
        <v>14064</v>
      </c>
      <c r="BB10242" s="91" t="s">
        <v>7567</v>
      </c>
      <c r="BC10242" s="91" t="s">
        <v>14040</v>
      </c>
      <c r="BD10242" s="423" t="s">
        <v>1301</v>
      </c>
    </row>
    <row r="10243" spans="53:56" ht="15" x14ac:dyDescent="0.25">
      <c r="BA10243" s="90" t="s">
        <v>14065</v>
      </c>
      <c r="BB10243" s="90" t="s">
        <v>7567</v>
      </c>
      <c r="BC10243" s="90" t="s">
        <v>7866</v>
      </c>
      <c r="BD10243" s="423" t="s">
        <v>1301</v>
      </c>
    </row>
    <row r="10244" spans="53:56" ht="15" x14ac:dyDescent="0.25">
      <c r="BA10244" s="91" t="s">
        <v>14066</v>
      </c>
      <c r="BB10244" s="91" t="s">
        <v>7567</v>
      </c>
      <c r="BC10244" s="91" t="s">
        <v>14040</v>
      </c>
      <c r="BD10244" s="423" t="s">
        <v>1301</v>
      </c>
    </row>
    <row r="10245" spans="53:56" ht="15" x14ac:dyDescent="0.25">
      <c r="BA10245" s="90" t="s">
        <v>14067</v>
      </c>
      <c r="BB10245" s="90" t="s">
        <v>7567</v>
      </c>
      <c r="BC10245" s="90" t="s">
        <v>14040</v>
      </c>
      <c r="BD10245" s="423" t="s">
        <v>1301</v>
      </c>
    </row>
    <row r="10246" spans="53:56" ht="15" x14ac:dyDescent="0.25">
      <c r="BA10246" s="91" t="s">
        <v>14068</v>
      </c>
      <c r="BB10246" s="91" t="s">
        <v>7567</v>
      </c>
      <c r="BC10246" s="91" t="s">
        <v>14040</v>
      </c>
      <c r="BD10246" s="423" t="s">
        <v>1301</v>
      </c>
    </row>
    <row r="10247" spans="53:56" ht="15" x14ac:dyDescent="0.25">
      <c r="BA10247" s="90" t="s">
        <v>14069</v>
      </c>
      <c r="BB10247" s="90" t="s">
        <v>7567</v>
      </c>
      <c r="BC10247" s="90" t="s">
        <v>14040</v>
      </c>
      <c r="BD10247" s="423" t="s">
        <v>1301</v>
      </c>
    </row>
    <row r="10248" spans="53:56" ht="15" x14ac:dyDescent="0.25">
      <c r="BA10248" s="91" t="s">
        <v>14070</v>
      </c>
      <c r="BB10248" s="91" t="s">
        <v>7567</v>
      </c>
      <c r="BC10248" s="91" t="s">
        <v>14040</v>
      </c>
      <c r="BD10248" s="423" t="s">
        <v>1301</v>
      </c>
    </row>
    <row r="10249" spans="53:56" ht="15" x14ac:dyDescent="0.25">
      <c r="BA10249" s="90" t="s">
        <v>14071</v>
      </c>
      <c r="BB10249" s="90" t="s">
        <v>7567</v>
      </c>
      <c r="BC10249" s="90" t="s">
        <v>14040</v>
      </c>
      <c r="BD10249" s="423" t="s">
        <v>1301</v>
      </c>
    </row>
    <row r="10250" spans="53:56" ht="15" x14ac:dyDescent="0.25">
      <c r="BA10250" s="91" t="s">
        <v>14072</v>
      </c>
      <c r="BB10250" s="91" t="s">
        <v>7567</v>
      </c>
      <c r="BC10250" s="91" t="s">
        <v>14040</v>
      </c>
      <c r="BD10250" s="423" t="s">
        <v>1301</v>
      </c>
    </row>
    <row r="10251" spans="53:56" ht="15" x14ac:dyDescent="0.25">
      <c r="BA10251" s="90" t="s">
        <v>14073</v>
      </c>
      <c r="BB10251" s="90" t="s">
        <v>7567</v>
      </c>
      <c r="BC10251" s="90" t="s">
        <v>14040</v>
      </c>
      <c r="BD10251" s="423" t="s">
        <v>1301</v>
      </c>
    </row>
    <row r="10252" spans="53:56" ht="15" x14ac:dyDescent="0.25">
      <c r="BA10252" s="90" t="s">
        <v>14073</v>
      </c>
      <c r="BB10252" s="90" t="s">
        <v>7567</v>
      </c>
      <c r="BC10252" s="90" t="s">
        <v>14053</v>
      </c>
      <c r="BD10252" s="423" t="s">
        <v>1301</v>
      </c>
    </row>
    <row r="10253" spans="53:56" ht="15" x14ac:dyDescent="0.25">
      <c r="BA10253" s="91" t="s">
        <v>14074</v>
      </c>
      <c r="BB10253" s="91" t="s">
        <v>7567</v>
      </c>
      <c r="BC10253" s="91" t="s">
        <v>14040</v>
      </c>
      <c r="BD10253" s="423" t="s">
        <v>1301</v>
      </c>
    </row>
    <row r="10254" spans="53:56" ht="15" x14ac:dyDescent="0.25">
      <c r="BA10254" s="90" t="s">
        <v>14075</v>
      </c>
      <c r="BB10254" s="90" t="s">
        <v>7567</v>
      </c>
      <c r="BC10254" s="90" t="s">
        <v>14040</v>
      </c>
      <c r="BD10254" s="423" t="s">
        <v>1301</v>
      </c>
    </row>
    <row r="10255" spans="53:56" ht="15" x14ac:dyDescent="0.25">
      <c r="BA10255" s="91" t="s">
        <v>14076</v>
      </c>
      <c r="BB10255" s="91" t="s">
        <v>7567</v>
      </c>
      <c r="BC10255" s="91" t="s">
        <v>14040</v>
      </c>
      <c r="BD10255" s="423" t="s">
        <v>1301</v>
      </c>
    </row>
    <row r="10256" spans="53:56" ht="15" x14ac:dyDescent="0.25">
      <c r="BA10256" s="90" t="s">
        <v>14077</v>
      </c>
      <c r="BB10256" s="90" t="s">
        <v>7567</v>
      </c>
      <c r="BC10256" s="90" t="s">
        <v>14040</v>
      </c>
      <c r="BD10256" s="423" t="s">
        <v>1301</v>
      </c>
    </row>
    <row r="10257" spans="53:56" ht="15" x14ac:dyDescent="0.25">
      <c r="BA10257" s="90" t="s">
        <v>14078</v>
      </c>
      <c r="BB10257" s="90" t="s">
        <v>7567</v>
      </c>
      <c r="BC10257" s="90" t="s">
        <v>14040</v>
      </c>
      <c r="BD10257" s="423" t="s">
        <v>1301</v>
      </c>
    </row>
    <row r="10258" spans="53:56" ht="15" x14ac:dyDescent="0.25">
      <c r="BA10258" s="91" t="s">
        <v>14079</v>
      </c>
      <c r="BB10258" s="91" t="s">
        <v>7567</v>
      </c>
      <c r="BC10258" s="91" t="s">
        <v>14053</v>
      </c>
      <c r="BD10258" s="423" t="s">
        <v>1301</v>
      </c>
    </row>
    <row r="10259" spans="53:56" ht="15" x14ac:dyDescent="0.25">
      <c r="BA10259" s="90" t="s">
        <v>14080</v>
      </c>
      <c r="BB10259" s="90" t="s">
        <v>7567</v>
      </c>
      <c r="BC10259" s="90" t="s">
        <v>14040</v>
      </c>
      <c r="BD10259" s="423" t="s">
        <v>1301</v>
      </c>
    </row>
    <row r="10260" spans="53:56" ht="15" x14ac:dyDescent="0.25">
      <c r="BA10260" s="91" t="s">
        <v>14081</v>
      </c>
      <c r="BB10260" s="91" t="s">
        <v>7567</v>
      </c>
      <c r="BC10260" s="91" t="s">
        <v>14040</v>
      </c>
      <c r="BD10260" s="423" t="s">
        <v>1301</v>
      </c>
    </row>
    <row r="10261" spans="53:56" ht="15" x14ac:dyDescent="0.25">
      <c r="BA10261" s="90" t="s">
        <v>14082</v>
      </c>
      <c r="BB10261" s="90" t="s">
        <v>7567</v>
      </c>
      <c r="BC10261" s="90" t="s">
        <v>14040</v>
      </c>
      <c r="BD10261" s="423" t="s">
        <v>1301</v>
      </c>
    </row>
    <row r="10262" spans="53:56" ht="15" x14ac:dyDescent="0.25">
      <c r="BA10262" s="91" t="s">
        <v>14083</v>
      </c>
      <c r="BB10262" s="91" t="s">
        <v>7567</v>
      </c>
      <c r="BC10262" s="91" t="s">
        <v>14040</v>
      </c>
      <c r="BD10262" s="423" t="s">
        <v>1301</v>
      </c>
    </row>
    <row r="10263" spans="53:56" ht="15" x14ac:dyDescent="0.25">
      <c r="BA10263" s="90" t="s">
        <v>14084</v>
      </c>
      <c r="BB10263" s="90" t="s">
        <v>7567</v>
      </c>
      <c r="BC10263" s="90" t="s">
        <v>14040</v>
      </c>
      <c r="BD10263" s="423" t="s">
        <v>1301</v>
      </c>
    </row>
    <row r="10264" spans="53:56" ht="15" x14ac:dyDescent="0.25">
      <c r="BA10264" s="91" t="s">
        <v>14085</v>
      </c>
      <c r="BB10264" s="91" t="s">
        <v>7567</v>
      </c>
      <c r="BC10264" s="91" t="s">
        <v>14040</v>
      </c>
      <c r="BD10264" s="423" t="s">
        <v>1301</v>
      </c>
    </row>
    <row r="10265" spans="53:56" ht="15" x14ac:dyDescent="0.25">
      <c r="BA10265" s="90" t="s">
        <v>14086</v>
      </c>
      <c r="BB10265" s="90" t="s">
        <v>7567</v>
      </c>
      <c r="BC10265" s="90" t="s">
        <v>14040</v>
      </c>
      <c r="BD10265" s="423" t="s">
        <v>1301</v>
      </c>
    </row>
    <row r="10266" spans="53:56" ht="15" x14ac:dyDescent="0.25">
      <c r="BA10266" s="91" t="s">
        <v>14087</v>
      </c>
      <c r="BB10266" s="91" t="s">
        <v>7567</v>
      </c>
      <c r="BC10266" s="91" t="s">
        <v>14040</v>
      </c>
      <c r="BD10266" s="423" t="s">
        <v>1301</v>
      </c>
    </row>
    <row r="10267" spans="53:56" ht="15" x14ac:dyDescent="0.25">
      <c r="BA10267" s="90" t="s">
        <v>14088</v>
      </c>
      <c r="BB10267" s="90" t="s">
        <v>7567</v>
      </c>
      <c r="BC10267" s="90" t="s">
        <v>14040</v>
      </c>
      <c r="BD10267" s="423" t="s">
        <v>1301</v>
      </c>
    </row>
    <row r="10268" spans="53:56" ht="15" x14ac:dyDescent="0.25">
      <c r="BA10268" s="91" t="s">
        <v>14089</v>
      </c>
      <c r="BB10268" s="91" t="s">
        <v>7567</v>
      </c>
      <c r="BC10268" s="91" t="s">
        <v>14040</v>
      </c>
      <c r="BD10268" s="423" t="s">
        <v>1301</v>
      </c>
    </row>
    <row r="10269" spans="53:56" ht="15" x14ac:dyDescent="0.25">
      <c r="BA10269" s="90" t="s">
        <v>14090</v>
      </c>
      <c r="BB10269" s="90" t="s">
        <v>7567</v>
      </c>
      <c r="BC10269" s="90" t="s">
        <v>14091</v>
      </c>
      <c r="BD10269" s="423" t="s">
        <v>1301</v>
      </c>
    </row>
    <row r="10270" spans="53:56" ht="15" x14ac:dyDescent="0.25">
      <c r="BA10270" s="91" t="s">
        <v>14092</v>
      </c>
      <c r="BB10270" s="91" t="s">
        <v>7567</v>
      </c>
      <c r="BC10270" s="91" t="s">
        <v>14093</v>
      </c>
      <c r="BD10270" s="423" t="s">
        <v>1301</v>
      </c>
    </row>
    <row r="10271" spans="53:56" ht="15" x14ac:dyDescent="0.25">
      <c r="BA10271" s="90" t="s">
        <v>14094</v>
      </c>
      <c r="BB10271" s="90" t="s">
        <v>7567</v>
      </c>
      <c r="BC10271" s="90" t="s">
        <v>14093</v>
      </c>
      <c r="BD10271" s="423" t="s">
        <v>1301</v>
      </c>
    </row>
    <row r="10272" spans="53:56" ht="15" x14ac:dyDescent="0.25">
      <c r="BA10272" s="91" t="s">
        <v>14095</v>
      </c>
      <c r="BB10272" s="91" t="s">
        <v>7567</v>
      </c>
      <c r="BC10272" s="91" t="s">
        <v>14096</v>
      </c>
      <c r="BD10272" s="423" t="s">
        <v>1301</v>
      </c>
    </row>
    <row r="10273" spans="53:56" ht="15" x14ac:dyDescent="0.25">
      <c r="BA10273" s="90" t="s">
        <v>14097</v>
      </c>
      <c r="BB10273" s="90" t="s">
        <v>7567</v>
      </c>
      <c r="BC10273" s="90" t="s">
        <v>14056</v>
      </c>
      <c r="BD10273" s="423" t="s">
        <v>1301</v>
      </c>
    </row>
    <row r="10274" spans="53:56" ht="15" x14ac:dyDescent="0.25">
      <c r="BA10274" s="91" t="s">
        <v>14098</v>
      </c>
      <c r="BB10274" s="91" t="s">
        <v>7567</v>
      </c>
      <c r="BC10274" s="91" t="s">
        <v>7866</v>
      </c>
      <c r="BD10274" s="423" t="s">
        <v>1301</v>
      </c>
    </row>
    <row r="10275" spans="53:56" ht="15" x14ac:dyDescent="0.25">
      <c r="BA10275" s="90" t="s">
        <v>14099</v>
      </c>
      <c r="BB10275" s="90" t="s">
        <v>7567</v>
      </c>
      <c r="BC10275" s="90" t="s">
        <v>7866</v>
      </c>
      <c r="BD10275" s="423" t="s">
        <v>1301</v>
      </c>
    </row>
    <row r="10276" spans="53:56" ht="15" x14ac:dyDescent="0.25">
      <c r="BA10276" s="91" t="s">
        <v>14100</v>
      </c>
      <c r="BB10276" s="91" t="s">
        <v>7567</v>
      </c>
      <c r="BC10276" s="91" t="s">
        <v>7866</v>
      </c>
      <c r="BD10276" s="423" t="s">
        <v>1301</v>
      </c>
    </row>
    <row r="10277" spans="53:56" ht="15" x14ac:dyDescent="0.25">
      <c r="BA10277" s="90" t="s">
        <v>14101</v>
      </c>
      <c r="BB10277" s="90" t="s">
        <v>7567</v>
      </c>
      <c r="BC10277" s="90" t="s">
        <v>7866</v>
      </c>
      <c r="BD10277" s="423" t="s">
        <v>1301</v>
      </c>
    </row>
    <row r="10278" spans="53:56" ht="15" x14ac:dyDescent="0.25">
      <c r="BA10278" s="91" t="s">
        <v>14102</v>
      </c>
      <c r="BB10278" s="91" t="s">
        <v>7567</v>
      </c>
      <c r="BC10278" s="91" t="s">
        <v>14062</v>
      </c>
      <c r="BD10278" s="423" t="s">
        <v>1301</v>
      </c>
    </row>
    <row r="10279" spans="53:56" ht="15" x14ac:dyDescent="0.25">
      <c r="BA10279" s="90" t="s">
        <v>14103</v>
      </c>
      <c r="BB10279" s="90" t="s">
        <v>7567</v>
      </c>
      <c r="BC10279" s="90" t="s">
        <v>1401</v>
      </c>
      <c r="BD10279" s="423" t="s">
        <v>1301</v>
      </c>
    </row>
    <row r="10280" spans="53:56" ht="15" x14ac:dyDescent="0.25">
      <c r="BA10280" s="91" t="s">
        <v>14104</v>
      </c>
      <c r="BB10280" s="91" t="s">
        <v>7567</v>
      </c>
      <c r="BC10280" s="91" t="s">
        <v>14062</v>
      </c>
      <c r="BD10280" s="423" t="s">
        <v>1301</v>
      </c>
    </row>
    <row r="10281" spans="53:56" ht="15" x14ac:dyDescent="0.25">
      <c r="BA10281" s="90" t="s">
        <v>14105</v>
      </c>
      <c r="BB10281" s="90" t="s">
        <v>7567</v>
      </c>
      <c r="BC10281" s="90" t="s">
        <v>1401</v>
      </c>
      <c r="BD10281" s="423" t="s">
        <v>1301</v>
      </c>
    </row>
    <row r="10282" spans="53:56" ht="15" x14ac:dyDescent="0.25">
      <c r="BA10282" s="91" t="s">
        <v>14106</v>
      </c>
      <c r="BB10282" s="91" t="s">
        <v>7567</v>
      </c>
      <c r="BC10282" s="91" t="s">
        <v>7866</v>
      </c>
      <c r="BD10282" s="423" t="s">
        <v>1301</v>
      </c>
    </row>
    <row r="10283" spans="53:56" ht="15" x14ac:dyDescent="0.25">
      <c r="BA10283" s="90" t="s">
        <v>14107</v>
      </c>
      <c r="BB10283" s="90" t="s">
        <v>7567</v>
      </c>
      <c r="BC10283" s="90" t="s">
        <v>14108</v>
      </c>
      <c r="BD10283" s="423" t="s">
        <v>1301</v>
      </c>
    </row>
    <row r="10284" spans="53:56" ht="15" x14ac:dyDescent="0.25">
      <c r="BA10284" s="91" t="s">
        <v>14109</v>
      </c>
      <c r="BB10284" s="91" t="s">
        <v>7567</v>
      </c>
      <c r="BC10284" s="91" t="s">
        <v>14056</v>
      </c>
      <c r="BD10284" s="423" t="s">
        <v>1301</v>
      </c>
    </row>
    <row r="10285" spans="53:56" ht="15" x14ac:dyDescent="0.25">
      <c r="BA10285" s="90" t="s">
        <v>14110</v>
      </c>
      <c r="BB10285" s="90" t="s">
        <v>7567</v>
      </c>
      <c r="BC10285" s="90" t="s">
        <v>14111</v>
      </c>
      <c r="BD10285" s="423" t="s">
        <v>1301</v>
      </c>
    </row>
    <row r="10286" spans="53:56" ht="15" x14ac:dyDescent="0.25">
      <c r="BA10286" s="90" t="s">
        <v>14112</v>
      </c>
      <c r="BB10286" s="90" t="s">
        <v>7567</v>
      </c>
      <c r="BC10286" s="90" t="s">
        <v>7866</v>
      </c>
      <c r="BD10286" s="423" t="s">
        <v>1301</v>
      </c>
    </row>
    <row r="10287" spans="53:56" ht="15" x14ac:dyDescent="0.25">
      <c r="BA10287" s="91" t="s">
        <v>14113</v>
      </c>
      <c r="BB10287" s="91" t="s">
        <v>7567</v>
      </c>
      <c r="BC10287" s="91" t="s">
        <v>14091</v>
      </c>
      <c r="BD10287" s="423" t="s">
        <v>1301</v>
      </c>
    </row>
    <row r="10288" spans="53:56" ht="15" x14ac:dyDescent="0.25">
      <c r="BA10288" s="90" t="s">
        <v>14114</v>
      </c>
      <c r="BB10288" s="90" t="s">
        <v>7567</v>
      </c>
      <c r="BC10288" s="90" t="s">
        <v>14062</v>
      </c>
      <c r="BD10288" s="423" t="s">
        <v>1301</v>
      </c>
    </row>
    <row r="10289" spans="53:56" ht="15" x14ac:dyDescent="0.25">
      <c r="BA10289" s="91" t="s">
        <v>14115</v>
      </c>
      <c r="BB10289" s="91" t="s">
        <v>7567</v>
      </c>
      <c r="BC10289" s="91" t="s">
        <v>14093</v>
      </c>
      <c r="BD10289" s="423" t="s">
        <v>1301</v>
      </c>
    </row>
    <row r="10290" spans="53:56" ht="15" x14ac:dyDescent="0.25">
      <c r="BA10290" s="91" t="s">
        <v>14116</v>
      </c>
      <c r="BB10290" s="91" t="s">
        <v>7567</v>
      </c>
      <c r="BC10290" s="91" t="s">
        <v>14111</v>
      </c>
      <c r="BD10290" s="423" t="s">
        <v>1301</v>
      </c>
    </row>
    <row r="10291" spans="53:56" ht="15" x14ac:dyDescent="0.25">
      <c r="BA10291" s="90" t="s">
        <v>14117</v>
      </c>
      <c r="BB10291" s="90" t="s">
        <v>7567</v>
      </c>
      <c r="BC10291" s="90" t="s">
        <v>14091</v>
      </c>
      <c r="BD10291" s="423" t="s">
        <v>1301</v>
      </c>
    </row>
    <row r="10292" spans="53:56" ht="15" x14ac:dyDescent="0.25">
      <c r="BA10292" s="91" t="s">
        <v>14118</v>
      </c>
      <c r="BB10292" s="91" t="s">
        <v>7567</v>
      </c>
      <c r="BC10292" s="91" t="s">
        <v>14062</v>
      </c>
      <c r="BD10292" s="423" t="s">
        <v>1301</v>
      </c>
    </row>
    <row r="10293" spans="53:56" ht="15" x14ac:dyDescent="0.25">
      <c r="BA10293" s="90" t="s">
        <v>14119</v>
      </c>
      <c r="BB10293" s="90" t="s">
        <v>7567</v>
      </c>
      <c r="BC10293" s="90" t="s">
        <v>14096</v>
      </c>
      <c r="BD10293" s="423" t="s">
        <v>1301</v>
      </c>
    </row>
    <row r="10294" spans="53:56" ht="15" x14ac:dyDescent="0.25">
      <c r="BA10294" s="91" t="s">
        <v>14120</v>
      </c>
      <c r="BB10294" s="91" t="s">
        <v>7567</v>
      </c>
      <c r="BC10294" s="91" t="s">
        <v>14062</v>
      </c>
      <c r="BD10294" s="423" t="s">
        <v>1301</v>
      </c>
    </row>
    <row r="10295" spans="53:56" ht="15" x14ac:dyDescent="0.25">
      <c r="BA10295" s="90" t="s">
        <v>14121</v>
      </c>
      <c r="BB10295" s="90" t="s">
        <v>7567</v>
      </c>
      <c r="BC10295" s="90" t="s">
        <v>14122</v>
      </c>
      <c r="BD10295" s="423" t="s">
        <v>1301</v>
      </c>
    </row>
    <row r="10296" spans="53:56" ht="15" x14ac:dyDescent="0.25">
      <c r="BA10296" s="91" t="s">
        <v>14123</v>
      </c>
      <c r="BB10296" s="91" t="s">
        <v>7567</v>
      </c>
      <c r="BC10296" s="91" t="s">
        <v>14056</v>
      </c>
      <c r="BD10296" s="423" t="s">
        <v>1301</v>
      </c>
    </row>
    <row r="10297" spans="53:56" ht="15" x14ac:dyDescent="0.25">
      <c r="BA10297" s="91" t="s">
        <v>14124</v>
      </c>
      <c r="BB10297" s="91" t="s">
        <v>7567</v>
      </c>
      <c r="BC10297" s="91" t="s">
        <v>1401</v>
      </c>
      <c r="BD10297" s="423" t="s">
        <v>1301</v>
      </c>
    </row>
    <row r="10298" spans="53:56" ht="15" x14ac:dyDescent="0.25">
      <c r="BA10298" s="90" t="s">
        <v>14125</v>
      </c>
      <c r="BB10298" s="90" t="s">
        <v>7567</v>
      </c>
      <c r="BC10298" s="90" t="s">
        <v>14093</v>
      </c>
      <c r="BD10298" s="423" t="s">
        <v>1301</v>
      </c>
    </row>
    <row r="10299" spans="53:56" ht="15" x14ac:dyDescent="0.25">
      <c r="BA10299" s="91" t="s">
        <v>14126</v>
      </c>
      <c r="BB10299" s="91" t="s">
        <v>7567</v>
      </c>
      <c r="BC10299" s="91" t="s">
        <v>14062</v>
      </c>
      <c r="BD10299" s="423" t="s">
        <v>1301</v>
      </c>
    </row>
    <row r="10300" spans="53:56" ht="15" x14ac:dyDescent="0.25">
      <c r="BA10300" s="91" t="s">
        <v>14127</v>
      </c>
      <c r="BB10300" s="91" t="s">
        <v>7567</v>
      </c>
      <c r="BC10300" s="91" t="s">
        <v>14111</v>
      </c>
      <c r="BD10300" s="423" t="s">
        <v>1301</v>
      </c>
    </row>
    <row r="10301" spans="53:56" ht="15" x14ac:dyDescent="0.25">
      <c r="BA10301" s="90" t="s">
        <v>14128</v>
      </c>
      <c r="BB10301" s="90" t="s">
        <v>7567</v>
      </c>
      <c r="BC10301" s="90" t="s">
        <v>1401</v>
      </c>
      <c r="BD10301" s="423" t="s">
        <v>1301</v>
      </c>
    </row>
    <row r="10302" spans="53:56" ht="15" x14ac:dyDescent="0.25">
      <c r="BA10302" s="91" t="s">
        <v>14129</v>
      </c>
      <c r="BB10302" s="91" t="s">
        <v>7567</v>
      </c>
      <c r="BC10302" s="91" t="s">
        <v>14122</v>
      </c>
      <c r="BD10302" s="423" t="s">
        <v>1301</v>
      </c>
    </row>
    <row r="10303" spans="53:56" ht="15" x14ac:dyDescent="0.25">
      <c r="BA10303" s="90" t="s">
        <v>14130</v>
      </c>
      <c r="BB10303" s="90" t="s">
        <v>7567</v>
      </c>
      <c r="BC10303" s="90" t="s">
        <v>14122</v>
      </c>
      <c r="BD10303" s="423" t="s">
        <v>1301</v>
      </c>
    </row>
    <row r="10304" spans="53:56" ht="15" x14ac:dyDescent="0.25">
      <c r="BA10304" s="90" t="s">
        <v>14131</v>
      </c>
      <c r="BB10304" s="90" t="s">
        <v>7567</v>
      </c>
      <c r="BC10304" s="90" t="s">
        <v>9906</v>
      </c>
      <c r="BD10304" s="423" t="s">
        <v>1301</v>
      </c>
    </row>
    <row r="10305" spans="53:56" ht="15" x14ac:dyDescent="0.25">
      <c r="BA10305" s="91" t="s">
        <v>14132</v>
      </c>
      <c r="BB10305" s="91" t="s">
        <v>7567</v>
      </c>
      <c r="BC10305" s="91" t="s">
        <v>9906</v>
      </c>
      <c r="BD10305" s="423" t="s">
        <v>1301</v>
      </c>
    </row>
    <row r="10306" spans="53:56" ht="15" x14ac:dyDescent="0.25">
      <c r="BA10306" s="90" t="s">
        <v>14133</v>
      </c>
      <c r="BB10306" s="90" t="s">
        <v>7567</v>
      </c>
      <c r="BC10306" s="90" t="s">
        <v>1401</v>
      </c>
      <c r="BD10306" s="423" t="s">
        <v>1301</v>
      </c>
    </row>
    <row r="10307" spans="53:56" ht="15" x14ac:dyDescent="0.25">
      <c r="BA10307" s="91" t="s">
        <v>14134</v>
      </c>
      <c r="BB10307" s="91" t="s">
        <v>7567</v>
      </c>
      <c r="BC10307" s="91" t="s">
        <v>9906</v>
      </c>
      <c r="BD10307" s="423" t="s">
        <v>1301</v>
      </c>
    </row>
    <row r="10308" spans="53:56" ht="15" x14ac:dyDescent="0.25">
      <c r="BA10308" s="91" t="s">
        <v>14135</v>
      </c>
      <c r="BB10308" s="91" t="s">
        <v>7567</v>
      </c>
      <c r="BC10308" s="91" t="s">
        <v>14111</v>
      </c>
      <c r="BD10308" s="423" t="s">
        <v>1301</v>
      </c>
    </row>
    <row r="10309" spans="53:56" ht="15" x14ac:dyDescent="0.25">
      <c r="BA10309" s="90" t="s">
        <v>14136</v>
      </c>
      <c r="BB10309" s="90" t="s">
        <v>7567</v>
      </c>
      <c r="BC10309" s="90" t="s">
        <v>7866</v>
      </c>
      <c r="BD10309" s="423" t="s">
        <v>1301</v>
      </c>
    </row>
    <row r="10310" spans="53:56" ht="15" x14ac:dyDescent="0.25">
      <c r="BA10310" s="91" t="s">
        <v>14137</v>
      </c>
      <c r="BB10310" s="91" t="s">
        <v>7567</v>
      </c>
      <c r="BC10310" s="91" t="s">
        <v>14093</v>
      </c>
      <c r="BD10310" s="423" t="s">
        <v>1301</v>
      </c>
    </row>
    <row r="10311" spans="53:56" ht="15" x14ac:dyDescent="0.25">
      <c r="BA10311" s="91" t="s">
        <v>14137</v>
      </c>
      <c r="BB10311" s="91" t="s">
        <v>7567</v>
      </c>
      <c r="BC10311" s="91" t="s">
        <v>14138</v>
      </c>
      <c r="BD10311" s="423" t="s">
        <v>1301</v>
      </c>
    </row>
    <row r="10312" spans="53:56" ht="15" x14ac:dyDescent="0.25">
      <c r="BA10312" s="90" t="s">
        <v>14139</v>
      </c>
      <c r="BB10312" s="90" t="s">
        <v>7567</v>
      </c>
      <c r="BC10312" s="90" t="s">
        <v>14140</v>
      </c>
      <c r="BD10312" s="423" t="s">
        <v>1301</v>
      </c>
    </row>
    <row r="10313" spans="53:56" ht="15" x14ac:dyDescent="0.25">
      <c r="BA10313" s="90" t="s">
        <v>14141</v>
      </c>
      <c r="BB10313" s="90" t="s">
        <v>7567</v>
      </c>
      <c r="BC10313" s="90" t="s">
        <v>14140</v>
      </c>
      <c r="BD10313" s="423" t="s">
        <v>1301</v>
      </c>
    </row>
    <row r="10314" spans="53:56" ht="15" x14ac:dyDescent="0.25">
      <c r="BA10314" s="91" t="s">
        <v>14142</v>
      </c>
      <c r="BB10314" s="91" t="s">
        <v>7567</v>
      </c>
      <c r="BC10314" s="91" t="s">
        <v>14140</v>
      </c>
      <c r="BD10314" s="423" t="s">
        <v>1301</v>
      </c>
    </row>
    <row r="10315" spans="53:56" ht="15" x14ac:dyDescent="0.25">
      <c r="BA10315" s="90" t="s">
        <v>14142</v>
      </c>
      <c r="BB10315" s="90" t="s">
        <v>7567</v>
      </c>
      <c r="BC10315" s="90" t="s">
        <v>14138</v>
      </c>
      <c r="BD10315" s="423" t="s">
        <v>1301</v>
      </c>
    </row>
    <row r="10316" spans="53:56" ht="15" x14ac:dyDescent="0.25">
      <c r="BA10316" s="90" t="s">
        <v>14143</v>
      </c>
      <c r="BB10316" s="90" t="s">
        <v>7567</v>
      </c>
      <c r="BC10316" s="90" t="s">
        <v>14091</v>
      </c>
      <c r="BD10316" s="423" t="s">
        <v>1301</v>
      </c>
    </row>
    <row r="10317" spans="53:56" ht="15" x14ac:dyDescent="0.25">
      <c r="BA10317" s="91" t="s">
        <v>14144</v>
      </c>
      <c r="BB10317" s="91" t="s">
        <v>7567</v>
      </c>
      <c r="BC10317" s="91" t="s">
        <v>9906</v>
      </c>
      <c r="BD10317" s="423" t="s">
        <v>1301</v>
      </c>
    </row>
    <row r="10318" spans="53:56" ht="15" x14ac:dyDescent="0.25">
      <c r="BA10318" s="90" t="s">
        <v>14145</v>
      </c>
      <c r="BB10318" s="90" t="s">
        <v>7567</v>
      </c>
      <c r="BC10318" s="90" t="s">
        <v>9906</v>
      </c>
      <c r="BD10318" s="423" t="s">
        <v>1301</v>
      </c>
    </row>
    <row r="10319" spans="53:56" ht="15" x14ac:dyDescent="0.25">
      <c r="BA10319" s="91" t="s">
        <v>14146</v>
      </c>
      <c r="BB10319" s="91" t="s">
        <v>7567</v>
      </c>
      <c r="BC10319" s="91" t="s">
        <v>14122</v>
      </c>
      <c r="BD10319" s="423" t="s">
        <v>1301</v>
      </c>
    </row>
    <row r="10320" spans="53:56" ht="15" x14ac:dyDescent="0.25">
      <c r="BA10320" s="91" t="s">
        <v>14147</v>
      </c>
      <c r="BB10320" s="91" t="s">
        <v>7567</v>
      </c>
      <c r="BC10320" s="91" t="s">
        <v>14096</v>
      </c>
      <c r="BD10320" s="423" t="s">
        <v>1301</v>
      </c>
    </row>
    <row r="10321" spans="53:56" ht="15" x14ac:dyDescent="0.25">
      <c r="BA10321" s="90" t="s">
        <v>14148</v>
      </c>
      <c r="BB10321" s="90" t="s">
        <v>7567</v>
      </c>
      <c r="BC10321" s="90" t="s">
        <v>14149</v>
      </c>
      <c r="BD10321" s="423" t="s">
        <v>1301</v>
      </c>
    </row>
    <row r="10322" spans="53:56" ht="15" x14ac:dyDescent="0.25">
      <c r="BA10322" s="91" t="s">
        <v>14150</v>
      </c>
      <c r="BB10322" s="91" t="s">
        <v>7567</v>
      </c>
      <c r="BC10322" s="91" t="s">
        <v>14122</v>
      </c>
      <c r="BD10322" s="423" t="s">
        <v>1301</v>
      </c>
    </row>
    <row r="10323" spans="53:56" ht="15" x14ac:dyDescent="0.25">
      <c r="BA10323" s="90" t="s">
        <v>14151</v>
      </c>
      <c r="BB10323" s="90" t="s">
        <v>7567</v>
      </c>
      <c r="BC10323" s="90" t="s">
        <v>14096</v>
      </c>
      <c r="BD10323" s="423" t="s">
        <v>1301</v>
      </c>
    </row>
    <row r="10324" spans="53:56" ht="15" x14ac:dyDescent="0.25">
      <c r="BA10324" s="90" t="s">
        <v>14152</v>
      </c>
      <c r="BB10324" s="90" t="s">
        <v>7567</v>
      </c>
      <c r="BC10324" s="90" t="s">
        <v>14062</v>
      </c>
      <c r="BD10324" s="423" t="s">
        <v>1301</v>
      </c>
    </row>
    <row r="10325" spans="53:56" ht="15" x14ac:dyDescent="0.25">
      <c r="BA10325" s="91" t="s">
        <v>14153</v>
      </c>
      <c r="BB10325" s="91" t="s">
        <v>7567</v>
      </c>
      <c r="BC10325" s="91" t="s">
        <v>14149</v>
      </c>
      <c r="BD10325" s="423" t="s">
        <v>1301</v>
      </c>
    </row>
    <row r="10326" spans="53:56" ht="15" x14ac:dyDescent="0.25">
      <c r="BA10326" s="90" t="s">
        <v>14154</v>
      </c>
      <c r="BB10326" s="90" t="s">
        <v>7567</v>
      </c>
      <c r="BC10326" s="90" t="s">
        <v>14096</v>
      </c>
      <c r="BD10326" s="423" t="s">
        <v>1301</v>
      </c>
    </row>
    <row r="10327" spans="53:56" ht="15" x14ac:dyDescent="0.25">
      <c r="BA10327" s="91" t="s">
        <v>14155</v>
      </c>
      <c r="BB10327" s="91" t="s">
        <v>7567</v>
      </c>
      <c r="BC10327" s="91" t="s">
        <v>14091</v>
      </c>
      <c r="BD10327" s="423" t="s">
        <v>1301</v>
      </c>
    </row>
    <row r="10328" spans="53:56" ht="15" x14ac:dyDescent="0.25">
      <c r="BA10328" s="91" t="s">
        <v>14156</v>
      </c>
      <c r="BB10328" s="91" t="s">
        <v>7567</v>
      </c>
      <c r="BC10328" s="91" t="s">
        <v>14122</v>
      </c>
      <c r="BD10328" s="423" t="s">
        <v>1301</v>
      </c>
    </row>
    <row r="10329" spans="53:56" ht="15" x14ac:dyDescent="0.25">
      <c r="BA10329" s="90" t="s">
        <v>14157</v>
      </c>
      <c r="BB10329" s="90" t="s">
        <v>7567</v>
      </c>
      <c r="BC10329" s="90" t="s">
        <v>14122</v>
      </c>
      <c r="BD10329" s="423" t="s">
        <v>1301</v>
      </c>
    </row>
    <row r="10330" spans="53:56" ht="15" x14ac:dyDescent="0.25">
      <c r="BA10330" s="91" t="s">
        <v>14158</v>
      </c>
      <c r="BB10330" s="91" t="s">
        <v>7567</v>
      </c>
      <c r="BC10330" s="91" t="s">
        <v>1401</v>
      </c>
      <c r="BD10330" s="423" t="s">
        <v>1301</v>
      </c>
    </row>
    <row r="10331" spans="53:56" ht="15" x14ac:dyDescent="0.25">
      <c r="BA10331" s="90" t="s">
        <v>14159</v>
      </c>
      <c r="BB10331" s="90" t="s">
        <v>7567</v>
      </c>
      <c r="BC10331" s="90" t="s">
        <v>7866</v>
      </c>
      <c r="BD10331" s="423" t="s">
        <v>1301</v>
      </c>
    </row>
    <row r="10332" spans="53:56" ht="15" x14ac:dyDescent="0.25">
      <c r="BA10332" s="90" t="s">
        <v>14160</v>
      </c>
      <c r="BB10332" s="90" t="s">
        <v>7567</v>
      </c>
      <c r="BC10332" s="90" t="s">
        <v>14108</v>
      </c>
      <c r="BD10332" s="423" t="s">
        <v>1301</v>
      </c>
    </row>
    <row r="10333" spans="53:56" ht="15" x14ac:dyDescent="0.25">
      <c r="BA10333" s="91" t="s">
        <v>14161</v>
      </c>
      <c r="BB10333" s="91" t="s">
        <v>7567</v>
      </c>
      <c r="BC10333" s="91" t="s">
        <v>14096</v>
      </c>
      <c r="BD10333" s="423" t="s">
        <v>1301</v>
      </c>
    </row>
    <row r="10334" spans="53:56" ht="15" x14ac:dyDescent="0.25">
      <c r="BA10334" s="91" t="s">
        <v>14161</v>
      </c>
      <c r="BB10334" s="91" t="s">
        <v>7567</v>
      </c>
      <c r="BC10334" s="91" t="s">
        <v>14162</v>
      </c>
      <c r="BD10334" s="423" t="s">
        <v>1301</v>
      </c>
    </row>
    <row r="10335" spans="53:56" ht="15" x14ac:dyDescent="0.25">
      <c r="BA10335" s="91" t="s">
        <v>14161</v>
      </c>
      <c r="BB10335" s="91" t="s">
        <v>7567</v>
      </c>
      <c r="BC10335" s="91" t="s">
        <v>14163</v>
      </c>
      <c r="BD10335" s="423" t="s">
        <v>1301</v>
      </c>
    </row>
    <row r="10336" spans="53:56" ht="15" x14ac:dyDescent="0.25">
      <c r="BA10336" s="90" t="s">
        <v>14164</v>
      </c>
      <c r="BB10336" s="90" t="s">
        <v>7567</v>
      </c>
      <c r="BC10336" s="90" t="s">
        <v>14162</v>
      </c>
      <c r="BD10336" s="423" t="s">
        <v>1301</v>
      </c>
    </row>
    <row r="10337" spans="53:56" ht="15" x14ac:dyDescent="0.25">
      <c r="BA10337" s="91" t="s">
        <v>14165</v>
      </c>
      <c r="BB10337" s="91" t="s">
        <v>7567</v>
      </c>
      <c r="BC10337" s="91" t="s">
        <v>14162</v>
      </c>
      <c r="BD10337" s="423" t="s">
        <v>1301</v>
      </c>
    </row>
    <row r="10338" spans="53:56" ht="15" x14ac:dyDescent="0.25">
      <c r="BA10338" s="90" t="s">
        <v>14166</v>
      </c>
      <c r="BB10338" s="90" t="s">
        <v>7567</v>
      </c>
      <c r="BC10338" s="90" t="s">
        <v>1401</v>
      </c>
      <c r="BD10338" s="423" t="s">
        <v>1301</v>
      </c>
    </row>
    <row r="10339" spans="53:56" ht="15" x14ac:dyDescent="0.25">
      <c r="BA10339" s="91" t="s">
        <v>14167</v>
      </c>
      <c r="BB10339" s="91" t="s">
        <v>7567</v>
      </c>
      <c r="BC10339" s="91" t="s">
        <v>14122</v>
      </c>
      <c r="BD10339" s="423" t="s">
        <v>1301</v>
      </c>
    </row>
    <row r="10340" spans="53:56" ht="15" x14ac:dyDescent="0.25">
      <c r="BA10340" s="91" t="s">
        <v>14168</v>
      </c>
      <c r="BB10340" s="91" t="s">
        <v>7567</v>
      </c>
      <c r="BC10340" s="91" t="s">
        <v>14093</v>
      </c>
      <c r="BD10340" s="423" t="s">
        <v>1301</v>
      </c>
    </row>
    <row r="10341" spans="53:56" ht="15" x14ac:dyDescent="0.25">
      <c r="BA10341" s="90" t="s">
        <v>14169</v>
      </c>
      <c r="BB10341" s="90" t="s">
        <v>7567</v>
      </c>
      <c r="BC10341" s="90" t="s">
        <v>7866</v>
      </c>
      <c r="BD10341" s="423" t="s">
        <v>1301</v>
      </c>
    </row>
    <row r="10342" spans="53:56" ht="15" x14ac:dyDescent="0.25">
      <c r="BA10342" s="91" t="s">
        <v>14170</v>
      </c>
      <c r="BB10342" s="91" t="s">
        <v>7567</v>
      </c>
      <c r="BC10342" s="91" t="s">
        <v>14122</v>
      </c>
      <c r="BD10342" s="423" t="s">
        <v>1301</v>
      </c>
    </row>
    <row r="10343" spans="53:56" ht="15" x14ac:dyDescent="0.25">
      <c r="BA10343" s="90" t="s">
        <v>14171</v>
      </c>
      <c r="BB10343" s="90" t="s">
        <v>7567</v>
      </c>
      <c r="BC10343" s="90" t="s">
        <v>1401</v>
      </c>
      <c r="BD10343" s="423" t="s">
        <v>1301</v>
      </c>
    </row>
    <row r="10344" spans="53:56" ht="15" x14ac:dyDescent="0.25">
      <c r="BA10344" s="90" t="s">
        <v>14172</v>
      </c>
      <c r="BB10344" s="90" t="s">
        <v>7567</v>
      </c>
      <c r="BC10344" s="90" t="s">
        <v>14056</v>
      </c>
      <c r="BD10344" s="423" t="s">
        <v>1301</v>
      </c>
    </row>
    <row r="10345" spans="53:56" ht="15" x14ac:dyDescent="0.25">
      <c r="BA10345" s="91" t="s">
        <v>14172</v>
      </c>
      <c r="BB10345" s="91" t="s">
        <v>7567</v>
      </c>
      <c r="BC10345" s="91" t="s">
        <v>6222</v>
      </c>
      <c r="BD10345" s="423" t="s">
        <v>1301</v>
      </c>
    </row>
    <row r="10346" spans="53:56" ht="15" x14ac:dyDescent="0.25">
      <c r="BA10346" s="90" t="s">
        <v>14172</v>
      </c>
      <c r="BB10346" s="90" t="s">
        <v>7567</v>
      </c>
      <c r="BC10346" s="90" t="s">
        <v>14173</v>
      </c>
      <c r="BD10346" s="423" t="s">
        <v>1301</v>
      </c>
    </row>
    <row r="10347" spans="53:56" ht="15" x14ac:dyDescent="0.25">
      <c r="BA10347" s="90" t="s">
        <v>14174</v>
      </c>
      <c r="BB10347" s="90" t="s">
        <v>7567</v>
      </c>
      <c r="BC10347" s="90" t="s">
        <v>14175</v>
      </c>
      <c r="BD10347" s="423" t="s">
        <v>1301</v>
      </c>
    </row>
    <row r="10348" spans="53:56" ht="15" x14ac:dyDescent="0.25">
      <c r="BA10348" s="90" t="s">
        <v>14176</v>
      </c>
      <c r="BB10348" s="90" t="s">
        <v>7567</v>
      </c>
      <c r="BC10348" s="90" t="s">
        <v>14173</v>
      </c>
      <c r="BD10348" s="423" t="s">
        <v>1301</v>
      </c>
    </row>
    <row r="10349" spans="53:56" ht="15" x14ac:dyDescent="0.25">
      <c r="BA10349" s="90" t="s">
        <v>14177</v>
      </c>
      <c r="BB10349" s="90" t="s">
        <v>7567</v>
      </c>
      <c r="BC10349" s="90" t="s">
        <v>14173</v>
      </c>
      <c r="BD10349" s="423" t="s">
        <v>1301</v>
      </c>
    </row>
    <row r="10350" spans="53:56" ht="15" x14ac:dyDescent="0.25">
      <c r="BA10350" s="91" t="s">
        <v>14178</v>
      </c>
      <c r="BB10350" s="91" t="s">
        <v>7567</v>
      </c>
      <c r="BC10350" s="91" t="s">
        <v>14108</v>
      </c>
      <c r="BD10350" s="423" t="s">
        <v>1301</v>
      </c>
    </row>
    <row r="10351" spans="53:56" ht="15" x14ac:dyDescent="0.25">
      <c r="BA10351" s="91" t="s">
        <v>14179</v>
      </c>
      <c r="BB10351" s="91" t="s">
        <v>7567</v>
      </c>
      <c r="BC10351" s="91" t="s">
        <v>7866</v>
      </c>
      <c r="BD10351" s="423" t="s">
        <v>1301</v>
      </c>
    </row>
    <row r="10352" spans="53:56" ht="15" x14ac:dyDescent="0.25">
      <c r="BA10352" s="90" t="s">
        <v>14180</v>
      </c>
      <c r="BB10352" s="90" t="s">
        <v>7567</v>
      </c>
      <c r="BC10352" s="90" t="s">
        <v>14093</v>
      </c>
      <c r="BD10352" s="423" t="s">
        <v>1301</v>
      </c>
    </row>
    <row r="10353" spans="53:56" ht="15" x14ac:dyDescent="0.25">
      <c r="BA10353" s="91" t="s">
        <v>14181</v>
      </c>
      <c r="BB10353" s="91" t="s">
        <v>7567</v>
      </c>
      <c r="BC10353" s="91" t="s">
        <v>14122</v>
      </c>
      <c r="BD10353" s="423" t="s">
        <v>1301</v>
      </c>
    </row>
    <row r="10354" spans="53:56" ht="15" x14ac:dyDescent="0.25">
      <c r="BA10354" s="90" t="s">
        <v>14182</v>
      </c>
      <c r="BB10354" s="90" t="s">
        <v>7567</v>
      </c>
      <c r="BC10354" s="90" t="s">
        <v>14093</v>
      </c>
      <c r="BD10354" s="423" t="s">
        <v>1301</v>
      </c>
    </row>
    <row r="10355" spans="53:56" ht="15" x14ac:dyDescent="0.25">
      <c r="BA10355" s="90" t="s">
        <v>14183</v>
      </c>
      <c r="BB10355" s="90" t="s">
        <v>7567</v>
      </c>
      <c r="BC10355" s="90" t="s">
        <v>14091</v>
      </c>
      <c r="BD10355" s="423" t="s">
        <v>1301</v>
      </c>
    </row>
    <row r="10356" spans="53:56" ht="15" x14ac:dyDescent="0.25">
      <c r="BA10356" s="91" t="s">
        <v>14184</v>
      </c>
      <c r="BB10356" s="91" t="s">
        <v>7567</v>
      </c>
      <c r="BC10356" s="91" t="s">
        <v>9906</v>
      </c>
      <c r="BD10356" s="423" t="s">
        <v>1301</v>
      </c>
    </row>
    <row r="10357" spans="53:56" ht="15" x14ac:dyDescent="0.25">
      <c r="BA10357" s="90" t="s">
        <v>14185</v>
      </c>
      <c r="BB10357" s="90" t="s">
        <v>7567</v>
      </c>
      <c r="BC10357" s="90" t="s">
        <v>14062</v>
      </c>
      <c r="BD10357" s="423" t="s">
        <v>1301</v>
      </c>
    </row>
    <row r="10358" spans="53:56" ht="15" x14ac:dyDescent="0.25">
      <c r="BA10358" s="91" t="s">
        <v>14186</v>
      </c>
      <c r="BB10358" s="91" t="s">
        <v>7567</v>
      </c>
      <c r="BC10358" s="91" t="s">
        <v>1401</v>
      </c>
      <c r="BD10358" s="423" t="s">
        <v>1301</v>
      </c>
    </row>
    <row r="10359" spans="53:56" ht="15" x14ac:dyDescent="0.25">
      <c r="BA10359" s="91" t="s">
        <v>14187</v>
      </c>
      <c r="BB10359" s="91" t="s">
        <v>7567</v>
      </c>
      <c r="BC10359" s="91" t="s">
        <v>14091</v>
      </c>
      <c r="BD10359" s="423" t="s">
        <v>1301</v>
      </c>
    </row>
    <row r="10360" spans="53:56" ht="15" x14ac:dyDescent="0.25">
      <c r="BA10360" s="90" t="s">
        <v>14188</v>
      </c>
      <c r="BB10360" s="90" t="s">
        <v>7567</v>
      </c>
      <c r="BC10360" s="90" t="s">
        <v>9906</v>
      </c>
      <c r="BD10360" s="423" t="s">
        <v>1301</v>
      </c>
    </row>
    <row r="10361" spans="53:56" ht="15" x14ac:dyDescent="0.25">
      <c r="BA10361" s="91" t="s">
        <v>14189</v>
      </c>
      <c r="BB10361" s="91" t="s">
        <v>7567</v>
      </c>
      <c r="BC10361" s="91" t="s">
        <v>14056</v>
      </c>
      <c r="BD10361" s="423" t="s">
        <v>1301</v>
      </c>
    </row>
    <row r="10362" spans="53:56" ht="15" x14ac:dyDescent="0.25">
      <c r="BA10362" s="90" t="s">
        <v>14190</v>
      </c>
      <c r="BB10362" s="90" t="s">
        <v>7567</v>
      </c>
      <c r="BC10362" s="90" t="s">
        <v>1401</v>
      </c>
      <c r="BD10362" s="423" t="s">
        <v>1301</v>
      </c>
    </row>
    <row r="10363" spans="53:56" ht="15" x14ac:dyDescent="0.25">
      <c r="BA10363" s="91" t="s">
        <v>14191</v>
      </c>
      <c r="BB10363" s="91" t="s">
        <v>7567</v>
      </c>
      <c r="BC10363" s="91" t="s">
        <v>14091</v>
      </c>
      <c r="BD10363" s="423" t="s">
        <v>1301</v>
      </c>
    </row>
    <row r="10364" spans="53:56" ht="15" x14ac:dyDescent="0.25">
      <c r="BA10364" s="90" t="s">
        <v>14192</v>
      </c>
      <c r="BB10364" s="90" t="s">
        <v>7567</v>
      </c>
      <c r="BC10364" s="90" t="s">
        <v>14193</v>
      </c>
      <c r="BD10364" s="423" t="s">
        <v>1301</v>
      </c>
    </row>
    <row r="10365" spans="53:56" ht="15" x14ac:dyDescent="0.25">
      <c r="BA10365" s="91" t="s">
        <v>14194</v>
      </c>
      <c r="BB10365" s="91" t="s">
        <v>7567</v>
      </c>
      <c r="BC10365" s="91" t="s">
        <v>2422</v>
      </c>
      <c r="BD10365" s="423" t="s">
        <v>1301</v>
      </c>
    </row>
    <row r="10366" spans="53:56" ht="15" x14ac:dyDescent="0.25">
      <c r="BA10366" s="91" t="s">
        <v>14194</v>
      </c>
      <c r="BB10366" s="91" t="s">
        <v>7567</v>
      </c>
      <c r="BC10366" s="91" t="s">
        <v>14193</v>
      </c>
      <c r="BD10366" s="423" t="s">
        <v>1301</v>
      </c>
    </row>
    <row r="10367" spans="53:56" ht="15" x14ac:dyDescent="0.25">
      <c r="BA10367" s="91" t="s">
        <v>14194</v>
      </c>
      <c r="BB10367" s="91" t="s">
        <v>7567</v>
      </c>
      <c r="BC10367" s="91" t="s">
        <v>3225</v>
      </c>
      <c r="BD10367" s="423" t="s">
        <v>1301</v>
      </c>
    </row>
    <row r="10368" spans="53:56" ht="15" x14ac:dyDescent="0.25">
      <c r="BA10368" s="90" t="s">
        <v>14195</v>
      </c>
      <c r="BB10368" s="90" t="s">
        <v>7567</v>
      </c>
      <c r="BC10368" s="90" t="s">
        <v>2422</v>
      </c>
      <c r="BD10368" s="423" t="s">
        <v>1301</v>
      </c>
    </row>
    <row r="10369" spans="53:56" ht="15" x14ac:dyDescent="0.25">
      <c r="BA10369" s="90" t="s">
        <v>14195</v>
      </c>
      <c r="BB10369" s="90" t="s">
        <v>7567</v>
      </c>
      <c r="BC10369" s="90" t="s">
        <v>14193</v>
      </c>
      <c r="BD10369" s="423" t="s">
        <v>1301</v>
      </c>
    </row>
    <row r="10370" spans="53:56" ht="15" x14ac:dyDescent="0.25">
      <c r="BA10370" s="91" t="s">
        <v>14196</v>
      </c>
      <c r="BB10370" s="91" t="s">
        <v>7567</v>
      </c>
      <c r="BC10370" s="91" t="s">
        <v>2422</v>
      </c>
      <c r="BD10370" s="423" t="s">
        <v>1301</v>
      </c>
    </row>
    <row r="10371" spans="53:56" ht="15" x14ac:dyDescent="0.25">
      <c r="BA10371" s="90" t="s">
        <v>14197</v>
      </c>
      <c r="BB10371" s="90" t="s">
        <v>7567</v>
      </c>
      <c r="BC10371" s="90" t="s">
        <v>3225</v>
      </c>
      <c r="BD10371" s="423" t="s">
        <v>1301</v>
      </c>
    </row>
    <row r="10372" spans="53:56" ht="15" x14ac:dyDescent="0.25">
      <c r="BA10372" s="91" t="s">
        <v>14198</v>
      </c>
      <c r="BB10372" s="91" t="s">
        <v>7567</v>
      </c>
      <c r="BC10372" s="91" t="s">
        <v>3225</v>
      </c>
      <c r="BD10372" s="423" t="s">
        <v>1301</v>
      </c>
    </row>
    <row r="10373" spans="53:56" ht="15" x14ac:dyDescent="0.25">
      <c r="BA10373" s="90" t="s">
        <v>14199</v>
      </c>
      <c r="BB10373" s="90" t="s">
        <v>7567</v>
      </c>
      <c r="BC10373" s="90" t="s">
        <v>3225</v>
      </c>
      <c r="BD10373" s="423" t="s">
        <v>1301</v>
      </c>
    </row>
    <row r="10374" spans="53:56" ht="15" x14ac:dyDescent="0.25">
      <c r="BA10374" s="91" t="s">
        <v>14200</v>
      </c>
      <c r="BB10374" s="91" t="s">
        <v>7567</v>
      </c>
      <c r="BC10374" s="91" t="s">
        <v>14201</v>
      </c>
      <c r="BD10374" s="423" t="s">
        <v>1301</v>
      </c>
    </row>
    <row r="10375" spans="53:56" ht="15" x14ac:dyDescent="0.25">
      <c r="BA10375" s="90" t="s">
        <v>14202</v>
      </c>
      <c r="BB10375" s="90" t="s">
        <v>7567</v>
      </c>
      <c r="BC10375" s="90" t="s">
        <v>14201</v>
      </c>
      <c r="BD10375" s="423" t="s">
        <v>1301</v>
      </c>
    </row>
    <row r="10376" spans="53:56" ht="15" x14ac:dyDescent="0.25">
      <c r="BA10376" s="91" t="s">
        <v>14203</v>
      </c>
      <c r="BB10376" s="91" t="s">
        <v>7567</v>
      </c>
      <c r="BC10376" s="91" t="s">
        <v>14204</v>
      </c>
      <c r="BD10376" s="423" t="s">
        <v>1301</v>
      </c>
    </row>
    <row r="10377" spans="53:56" ht="15" x14ac:dyDescent="0.25">
      <c r="BA10377" s="90" t="s">
        <v>14205</v>
      </c>
      <c r="BB10377" s="90" t="s">
        <v>7567</v>
      </c>
      <c r="BC10377" s="90" t="s">
        <v>14206</v>
      </c>
      <c r="BD10377" s="423" t="s">
        <v>1301</v>
      </c>
    </row>
    <row r="10378" spans="53:56" ht="15" x14ac:dyDescent="0.25">
      <c r="BA10378" s="91" t="s">
        <v>14207</v>
      </c>
      <c r="BB10378" s="91" t="s">
        <v>7567</v>
      </c>
      <c r="BC10378" s="91" t="s">
        <v>14201</v>
      </c>
      <c r="BD10378" s="423" t="s">
        <v>1301</v>
      </c>
    </row>
    <row r="10379" spans="53:56" ht="15" x14ac:dyDescent="0.25">
      <c r="BA10379" s="90" t="s">
        <v>14208</v>
      </c>
      <c r="BB10379" s="90" t="s">
        <v>7567</v>
      </c>
      <c r="BC10379" s="90" t="s">
        <v>14204</v>
      </c>
      <c r="BD10379" s="423" t="s">
        <v>1301</v>
      </c>
    </row>
    <row r="10380" spans="53:56" ht="15" x14ac:dyDescent="0.25">
      <c r="BA10380" s="91" t="s">
        <v>14209</v>
      </c>
      <c r="BB10380" s="91" t="s">
        <v>7567</v>
      </c>
      <c r="BC10380" s="91" t="s">
        <v>14206</v>
      </c>
      <c r="BD10380" s="423" t="s">
        <v>1301</v>
      </c>
    </row>
    <row r="10381" spans="53:56" ht="15" x14ac:dyDescent="0.25">
      <c r="BA10381" s="90" t="s">
        <v>14210</v>
      </c>
      <c r="BB10381" s="90" t="s">
        <v>7567</v>
      </c>
      <c r="BC10381" s="90" t="s">
        <v>14211</v>
      </c>
      <c r="BD10381" s="423" t="s">
        <v>1301</v>
      </c>
    </row>
    <row r="10382" spans="53:56" ht="15" x14ac:dyDescent="0.25">
      <c r="BA10382" s="91" t="s">
        <v>14212</v>
      </c>
      <c r="BB10382" s="91" t="s">
        <v>7567</v>
      </c>
      <c r="BC10382" s="91" t="s">
        <v>14211</v>
      </c>
      <c r="BD10382" s="423" t="s">
        <v>1301</v>
      </c>
    </row>
    <row r="10383" spans="53:56" ht="15" x14ac:dyDescent="0.25">
      <c r="BA10383" s="90" t="s">
        <v>14213</v>
      </c>
      <c r="BB10383" s="90" t="s">
        <v>7567</v>
      </c>
      <c r="BC10383" s="90" t="s">
        <v>14204</v>
      </c>
      <c r="BD10383" s="423" t="s">
        <v>1301</v>
      </c>
    </row>
    <row r="10384" spans="53:56" ht="15" x14ac:dyDescent="0.25">
      <c r="BA10384" s="91" t="s">
        <v>14214</v>
      </c>
      <c r="BB10384" s="91" t="s">
        <v>7567</v>
      </c>
      <c r="BC10384" s="91" t="s">
        <v>14204</v>
      </c>
      <c r="BD10384" s="423" t="s">
        <v>1301</v>
      </c>
    </row>
    <row r="10385" spans="53:56" ht="15" x14ac:dyDescent="0.25">
      <c r="BA10385" s="90" t="s">
        <v>14215</v>
      </c>
      <c r="BB10385" s="90" t="s">
        <v>7567</v>
      </c>
      <c r="BC10385" s="90" t="s">
        <v>14201</v>
      </c>
      <c r="BD10385" s="423" t="s">
        <v>1301</v>
      </c>
    </row>
    <row r="10386" spans="53:56" ht="15" x14ac:dyDescent="0.25">
      <c r="BA10386" s="91" t="s">
        <v>14216</v>
      </c>
      <c r="BB10386" s="91" t="s">
        <v>7567</v>
      </c>
      <c r="BC10386" s="91" t="s">
        <v>3225</v>
      </c>
      <c r="BD10386" s="423" t="s">
        <v>1301</v>
      </c>
    </row>
    <row r="10387" spans="53:56" ht="15" x14ac:dyDescent="0.25">
      <c r="BA10387" s="90" t="s">
        <v>14217</v>
      </c>
      <c r="BB10387" s="90" t="s">
        <v>7567</v>
      </c>
      <c r="BC10387" s="90" t="s">
        <v>14211</v>
      </c>
      <c r="BD10387" s="423" t="s">
        <v>1301</v>
      </c>
    </row>
    <row r="10388" spans="53:56" ht="15" x14ac:dyDescent="0.25">
      <c r="BA10388" s="91" t="s">
        <v>14218</v>
      </c>
      <c r="BB10388" s="91" t="s">
        <v>7567</v>
      </c>
      <c r="BC10388" s="91" t="s">
        <v>14219</v>
      </c>
      <c r="BD10388" s="423" t="s">
        <v>1301</v>
      </c>
    </row>
    <row r="10389" spans="53:56" ht="15" x14ac:dyDescent="0.25">
      <c r="BA10389" s="90" t="s">
        <v>14220</v>
      </c>
      <c r="BB10389" s="90" t="s">
        <v>7567</v>
      </c>
      <c r="BC10389" s="90" t="s">
        <v>14206</v>
      </c>
      <c r="BD10389" s="423" t="s">
        <v>1301</v>
      </c>
    </row>
    <row r="10390" spans="53:56" ht="15" x14ac:dyDescent="0.25">
      <c r="BA10390" s="91" t="s">
        <v>14221</v>
      </c>
      <c r="BB10390" s="91" t="s">
        <v>7567</v>
      </c>
      <c r="BC10390" s="91" t="s">
        <v>14222</v>
      </c>
      <c r="BD10390" s="423" t="s">
        <v>1301</v>
      </c>
    </row>
    <row r="10391" spans="53:56" ht="15" x14ac:dyDescent="0.25">
      <c r="BA10391" s="90" t="s">
        <v>14223</v>
      </c>
      <c r="BB10391" s="90" t="s">
        <v>7567</v>
      </c>
      <c r="BC10391" s="90" t="s">
        <v>14222</v>
      </c>
      <c r="BD10391" s="423" t="s">
        <v>1301</v>
      </c>
    </row>
    <row r="10392" spans="53:56" ht="15" x14ac:dyDescent="0.25">
      <c r="BA10392" s="91" t="s">
        <v>14224</v>
      </c>
      <c r="BB10392" s="91" t="s">
        <v>7567</v>
      </c>
      <c r="BC10392" s="91" t="s">
        <v>14201</v>
      </c>
      <c r="BD10392" s="423" t="s">
        <v>1301</v>
      </c>
    </row>
    <row r="10393" spans="53:56" ht="15" x14ac:dyDescent="0.25">
      <c r="BA10393" s="90" t="s">
        <v>14225</v>
      </c>
      <c r="BB10393" s="90" t="s">
        <v>7567</v>
      </c>
      <c r="BC10393" s="90" t="s">
        <v>1401</v>
      </c>
      <c r="BD10393" s="423" t="s">
        <v>1301</v>
      </c>
    </row>
    <row r="10394" spans="53:56" ht="15" x14ac:dyDescent="0.25">
      <c r="BA10394" s="91" t="s">
        <v>14225</v>
      </c>
      <c r="BB10394" s="91" t="s">
        <v>7567</v>
      </c>
      <c r="BC10394" s="91" t="s">
        <v>14206</v>
      </c>
      <c r="BD10394" s="423" t="s">
        <v>1301</v>
      </c>
    </row>
    <row r="10395" spans="53:56" ht="15" x14ac:dyDescent="0.25">
      <c r="BA10395" s="91" t="s">
        <v>14226</v>
      </c>
      <c r="BB10395" s="91" t="s">
        <v>7567</v>
      </c>
      <c r="BC10395" s="91" t="s">
        <v>14201</v>
      </c>
      <c r="BD10395" s="423" t="s">
        <v>1301</v>
      </c>
    </row>
    <row r="10396" spans="53:56" ht="15" x14ac:dyDescent="0.25">
      <c r="BA10396" s="90" t="s">
        <v>14227</v>
      </c>
      <c r="BB10396" s="90" t="s">
        <v>7567</v>
      </c>
      <c r="BC10396" s="90" t="s">
        <v>14222</v>
      </c>
      <c r="BD10396" s="423" t="s">
        <v>1301</v>
      </c>
    </row>
    <row r="10397" spans="53:56" ht="15" x14ac:dyDescent="0.25">
      <c r="BA10397" s="91" t="s">
        <v>14228</v>
      </c>
      <c r="BB10397" s="91" t="s">
        <v>7567</v>
      </c>
      <c r="BC10397" s="91" t="s">
        <v>14222</v>
      </c>
      <c r="BD10397" s="423" t="s">
        <v>1301</v>
      </c>
    </row>
    <row r="10398" spans="53:56" ht="15" x14ac:dyDescent="0.25">
      <c r="BA10398" s="90" t="s">
        <v>14229</v>
      </c>
      <c r="BB10398" s="90" t="s">
        <v>7567</v>
      </c>
      <c r="BC10398" s="90" t="s">
        <v>14204</v>
      </c>
      <c r="BD10398" s="423" t="s">
        <v>1301</v>
      </c>
    </row>
    <row r="10399" spans="53:56" ht="15" x14ac:dyDescent="0.25">
      <c r="BA10399" s="91" t="s">
        <v>14230</v>
      </c>
      <c r="BB10399" s="91" t="s">
        <v>7567</v>
      </c>
      <c r="BC10399" s="91" t="s">
        <v>14222</v>
      </c>
      <c r="BD10399" s="423" t="s">
        <v>1301</v>
      </c>
    </row>
    <row r="10400" spans="53:56" ht="15" x14ac:dyDescent="0.25">
      <c r="BA10400" s="90" t="s">
        <v>14231</v>
      </c>
      <c r="BB10400" s="90" t="s">
        <v>7567</v>
      </c>
      <c r="BC10400" s="90" t="s">
        <v>14211</v>
      </c>
      <c r="BD10400" s="423" t="s">
        <v>1301</v>
      </c>
    </row>
    <row r="10401" spans="53:56" ht="15" x14ac:dyDescent="0.25">
      <c r="BA10401" s="91" t="s">
        <v>14232</v>
      </c>
      <c r="BB10401" s="91" t="s">
        <v>7567</v>
      </c>
      <c r="BC10401" s="91" t="s">
        <v>14206</v>
      </c>
      <c r="BD10401" s="423" t="s">
        <v>1301</v>
      </c>
    </row>
    <row r="10402" spans="53:56" ht="15" x14ac:dyDescent="0.25">
      <c r="BA10402" s="90" t="s">
        <v>14233</v>
      </c>
      <c r="BB10402" s="90" t="s">
        <v>7567</v>
      </c>
      <c r="BC10402" s="90" t="s">
        <v>14206</v>
      </c>
      <c r="BD10402" s="423" t="s">
        <v>1301</v>
      </c>
    </row>
    <row r="10403" spans="53:56" ht="15" x14ac:dyDescent="0.25">
      <c r="BA10403" s="91" t="s">
        <v>14234</v>
      </c>
      <c r="BB10403" s="91" t="s">
        <v>7567</v>
      </c>
      <c r="BC10403" s="91" t="s">
        <v>14211</v>
      </c>
      <c r="BD10403" s="423" t="s">
        <v>1301</v>
      </c>
    </row>
    <row r="10404" spans="53:56" ht="15" x14ac:dyDescent="0.25">
      <c r="BA10404" s="90" t="s">
        <v>14235</v>
      </c>
      <c r="BB10404" s="90" t="s">
        <v>7567</v>
      </c>
      <c r="BC10404" s="90" t="s">
        <v>14204</v>
      </c>
      <c r="BD10404" s="423" t="s">
        <v>1301</v>
      </c>
    </row>
    <row r="10405" spans="53:56" ht="15" x14ac:dyDescent="0.25">
      <c r="BA10405" s="91" t="s">
        <v>14236</v>
      </c>
      <c r="BB10405" s="91" t="s">
        <v>7567</v>
      </c>
      <c r="BC10405" s="91" t="s">
        <v>3225</v>
      </c>
      <c r="BD10405" s="423" t="s">
        <v>1301</v>
      </c>
    </row>
    <row r="10406" spans="53:56" ht="15" x14ac:dyDescent="0.25">
      <c r="BA10406" s="90" t="s">
        <v>14237</v>
      </c>
      <c r="BB10406" s="90" t="s">
        <v>7567</v>
      </c>
      <c r="BC10406" s="90" t="s">
        <v>14222</v>
      </c>
      <c r="BD10406" s="423" t="s">
        <v>1301</v>
      </c>
    </row>
    <row r="10407" spans="53:56" ht="15" x14ac:dyDescent="0.25">
      <c r="BA10407" s="91" t="s">
        <v>14238</v>
      </c>
      <c r="BB10407" s="91" t="s">
        <v>7567</v>
      </c>
      <c r="BC10407" s="91" t="s">
        <v>14204</v>
      </c>
      <c r="BD10407" s="423" t="s">
        <v>1301</v>
      </c>
    </row>
    <row r="10408" spans="53:56" ht="15" x14ac:dyDescent="0.25">
      <c r="BA10408" s="90" t="s">
        <v>14239</v>
      </c>
      <c r="BB10408" s="90" t="s">
        <v>7567</v>
      </c>
      <c r="BC10408" s="423" t="s">
        <v>3902</v>
      </c>
      <c r="BD10408" s="423" t="s">
        <v>1301</v>
      </c>
    </row>
    <row r="10409" spans="53:56" ht="15" x14ac:dyDescent="0.25">
      <c r="BA10409" s="91" t="s">
        <v>14240</v>
      </c>
      <c r="BB10409" s="91" t="s">
        <v>7567</v>
      </c>
      <c r="BC10409" s="91" t="s">
        <v>14206</v>
      </c>
      <c r="BD10409" s="423" t="s">
        <v>1301</v>
      </c>
    </row>
    <row r="10410" spans="53:56" ht="15" x14ac:dyDescent="0.25">
      <c r="BA10410" s="90" t="s">
        <v>14241</v>
      </c>
      <c r="BB10410" s="90" t="s">
        <v>7567</v>
      </c>
      <c r="BC10410" s="90" t="s">
        <v>14201</v>
      </c>
      <c r="BD10410" s="423" t="s">
        <v>1301</v>
      </c>
    </row>
    <row r="10411" spans="53:56" ht="15" x14ac:dyDescent="0.25">
      <c r="BA10411" s="91" t="s">
        <v>14242</v>
      </c>
      <c r="BB10411" s="91" t="s">
        <v>7567</v>
      </c>
      <c r="BC10411" s="91" t="s">
        <v>14211</v>
      </c>
      <c r="BD10411" s="423" t="s">
        <v>1301</v>
      </c>
    </row>
    <row r="10412" spans="53:56" ht="15" x14ac:dyDescent="0.25">
      <c r="BA10412" s="90" t="s">
        <v>14243</v>
      </c>
      <c r="BB10412" s="90" t="s">
        <v>7567</v>
      </c>
      <c r="BC10412" s="90" t="s">
        <v>14206</v>
      </c>
      <c r="BD10412" s="423" t="s">
        <v>1301</v>
      </c>
    </row>
    <row r="10413" spans="53:56" ht="15" x14ac:dyDescent="0.25">
      <c r="BA10413" s="91" t="s">
        <v>14244</v>
      </c>
      <c r="BB10413" s="91" t="s">
        <v>7567</v>
      </c>
      <c r="BC10413" s="91" t="s">
        <v>14206</v>
      </c>
      <c r="BD10413" s="423" t="s">
        <v>1301</v>
      </c>
    </row>
    <row r="10414" spans="53:56" ht="15" x14ac:dyDescent="0.25">
      <c r="BA10414" s="90" t="s">
        <v>14245</v>
      </c>
      <c r="BB10414" s="90" t="s">
        <v>7567</v>
      </c>
      <c r="BC10414" s="90" t="s">
        <v>14201</v>
      </c>
      <c r="BD10414" s="423" t="s">
        <v>1301</v>
      </c>
    </row>
    <row r="10415" spans="53:56" ht="15" x14ac:dyDescent="0.25">
      <c r="BA10415" s="91" t="s">
        <v>14246</v>
      </c>
      <c r="BB10415" s="91" t="s">
        <v>7567</v>
      </c>
      <c r="BC10415" s="91" t="s">
        <v>14201</v>
      </c>
      <c r="BD10415" s="423" t="s">
        <v>1301</v>
      </c>
    </row>
    <row r="10416" spans="53:56" ht="15" x14ac:dyDescent="0.25">
      <c r="BA10416" s="90" t="s">
        <v>14247</v>
      </c>
      <c r="BB10416" s="90" t="s">
        <v>7567</v>
      </c>
      <c r="BC10416" s="90" t="s">
        <v>14204</v>
      </c>
      <c r="BD10416" s="423" t="s">
        <v>1301</v>
      </c>
    </row>
    <row r="10417" spans="53:56" ht="15" x14ac:dyDescent="0.25">
      <c r="BA10417" s="91" t="s">
        <v>14248</v>
      </c>
      <c r="BB10417" s="91" t="s">
        <v>7567</v>
      </c>
      <c r="BC10417" s="91" t="s">
        <v>14222</v>
      </c>
      <c r="BD10417" s="423" t="s">
        <v>1301</v>
      </c>
    </row>
    <row r="10418" spans="53:56" ht="15" x14ac:dyDescent="0.25">
      <c r="BA10418" s="90" t="s">
        <v>14249</v>
      </c>
      <c r="BB10418" s="90" t="s">
        <v>7567</v>
      </c>
      <c r="BC10418" s="90" t="s">
        <v>14250</v>
      </c>
      <c r="BD10418" s="423" t="s">
        <v>1301</v>
      </c>
    </row>
    <row r="10419" spans="53:56" ht="15" x14ac:dyDescent="0.25">
      <c r="BA10419" s="91" t="s">
        <v>14251</v>
      </c>
      <c r="BB10419" s="91" t="s">
        <v>7567</v>
      </c>
      <c r="BC10419" s="91" t="s">
        <v>14201</v>
      </c>
      <c r="BD10419" s="423" t="s">
        <v>1301</v>
      </c>
    </row>
    <row r="10420" spans="53:56" ht="15" x14ac:dyDescent="0.25">
      <c r="BA10420" s="90" t="s">
        <v>14252</v>
      </c>
      <c r="BB10420" s="90" t="s">
        <v>7567</v>
      </c>
      <c r="BC10420" s="90" t="s">
        <v>7866</v>
      </c>
      <c r="BD10420" s="423" t="s">
        <v>1301</v>
      </c>
    </row>
    <row r="10421" spans="53:56" ht="15" x14ac:dyDescent="0.25">
      <c r="BA10421" s="91" t="s">
        <v>14252</v>
      </c>
      <c r="BB10421" s="91" t="s">
        <v>7567</v>
      </c>
      <c r="BC10421" s="91" t="s">
        <v>14096</v>
      </c>
      <c r="BD10421" s="423" t="s">
        <v>1301</v>
      </c>
    </row>
    <row r="10422" spans="53:56" ht="15" x14ac:dyDescent="0.25">
      <c r="BA10422" s="90" t="s">
        <v>14253</v>
      </c>
      <c r="BB10422" s="90" t="s">
        <v>7567</v>
      </c>
      <c r="BC10422" s="90" t="s">
        <v>14254</v>
      </c>
      <c r="BD10422" s="423" t="s">
        <v>1301</v>
      </c>
    </row>
    <row r="10423" spans="53:56" ht="15" x14ac:dyDescent="0.25">
      <c r="BA10423" s="91" t="s">
        <v>14255</v>
      </c>
      <c r="BB10423" s="91" t="s">
        <v>7567</v>
      </c>
      <c r="BC10423" s="91" t="s">
        <v>14256</v>
      </c>
      <c r="BD10423" s="423" t="s">
        <v>1301</v>
      </c>
    </row>
    <row r="10424" spans="53:56" ht="15" x14ac:dyDescent="0.25">
      <c r="BA10424" s="90" t="s">
        <v>14257</v>
      </c>
      <c r="BB10424" s="90" t="s">
        <v>7567</v>
      </c>
      <c r="BC10424" s="90" t="s">
        <v>14256</v>
      </c>
      <c r="BD10424" s="423" t="s">
        <v>1301</v>
      </c>
    </row>
    <row r="10425" spans="53:56" ht="15" x14ac:dyDescent="0.25">
      <c r="BA10425" s="91" t="s">
        <v>14258</v>
      </c>
      <c r="BB10425" s="91" t="s">
        <v>7567</v>
      </c>
      <c r="BC10425" s="91" t="s">
        <v>14259</v>
      </c>
      <c r="BD10425" s="423" t="s">
        <v>1301</v>
      </c>
    </row>
    <row r="10426" spans="53:56" ht="15" x14ac:dyDescent="0.25">
      <c r="BA10426" s="90" t="s">
        <v>14260</v>
      </c>
      <c r="BB10426" s="90" t="s">
        <v>7567</v>
      </c>
      <c r="BC10426" s="90" t="s">
        <v>14259</v>
      </c>
      <c r="BD10426" s="423" t="s">
        <v>1301</v>
      </c>
    </row>
    <row r="10427" spans="53:56" ht="15" x14ac:dyDescent="0.25">
      <c r="BA10427" s="91" t="s">
        <v>14261</v>
      </c>
      <c r="BB10427" s="91" t="s">
        <v>7567</v>
      </c>
      <c r="BC10427" s="91" t="s">
        <v>14254</v>
      </c>
      <c r="BD10427" s="423" t="s">
        <v>1301</v>
      </c>
    </row>
    <row r="10428" spans="53:56" ht="15" x14ac:dyDescent="0.25">
      <c r="BA10428" s="90" t="s">
        <v>14262</v>
      </c>
      <c r="BB10428" s="90" t="s">
        <v>7567</v>
      </c>
      <c r="BC10428" s="90" t="s">
        <v>3448</v>
      </c>
      <c r="BD10428" s="423" t="s">
        <v>1301</v>
      </c>
    </row>
    <row r="10429" spans="53:56" ht="15" x14ac:dyDescent="0.25">
      <c r="BA10429" s="90" t="s">
        <v>14263</v>
      </c>
      <c r="BB10429" s="90" t="s">
        <v>7567</v>
      </c>
      <c r="BC10429" s="90" t="s">
        <v>14259</v>
      </c>
      <c r="BD10429" s="423" t="s">
        <v>1301</v>
      </c>
    </row>
    <row r="10430" spans="53:56" ht="15" x14ac:dyDescent="0.25">
      <c r="BA10430" s="91" t="s">
        <v>14264</v>
      </c>
      <c r="BB10430" s="91" t="s">
        <v>7567</v>
      </c>
      <c r="BC10430" s="91" t="s">
        <v>14254</v>
      </c>
      <c r="BD10430" s="423" t="s">
        <v>1301</v>
      </c>
    </row>
    <row r="10431" spans="53:56" ht="15" x14ac:dyDescent="0.25">
      <c r="BA10431" s="90" t="s">
        <v>14265</v>
      </c>
      <c r="BB10431" s="90" t="s">
        <v>7567</v>
      </c>
      <c r="BC10431" s="90" t="s">
        <v>3225</v>
      </c>
      <c r="BD10431" s="423" t="s">
        <v>1301</v>
      </c>
    </row>
    <row r="10432" spans="53:56" ht="15" x14ac:dyDescent="0.25">
      <c r="BA10432" s="90" t="s">
        <v>14266</v>
      </c>
      <c r="BB10432" s="90" t="s">
        <v>7567</v>
      </c>
      <c r="BC10432" s="90" t="s">
        <v>14256</v>
      </c>
      <c r="BD10432" s="423" t="s">
        <v>1301</v>
      </c>
    </row>
    <row r="10433" spans="53:56" ht="15" x14ac:dyDescent="0.25">
      <c r="BA10433" s="90" t="s">
        <v>14267</v>
      </c>
      <c r="BB10433" s="90" t="s">
        <v>7567</v>
      </c>
      <c r="BC10433" s="90" t="s">
        <v>14256</v>
      </c>
      <c r="BD10433" s="423" t="s">
        <v>1301</v>
      </c>
    </row>
    <row r="10434" spans="53:56" ht="15" x14ac:dyDescent="0.25">
      <c r="BA10434" s="91" t="s">
        <v>14268</v>
      </c>
      <c r="BB10434" s="91" t="s">
        <v>7567</v>
      </c>
      <c r="BC10434" s="91" t="s">
        <v>14096</v>
      </c>
      <c r="BD10434" s="423" t="s">
        <v>1301</v>
      </c>
    </row>
    <row r="10435" spans="53:56" ht="15" x14ac:dyDescent="0.25">
      <c r="BA10435" s="90" t="s">
        <v>14269</v>
      </c>
      <c r="BB10435" s="90" t="s">
        <v>7567</v>
      </c>
      <c r="BC10435" s="90" t="s">
        <v>3448</v>
      </c>
      <c r="BD10435" s="423" t="s">
        <v>1301</v>
      </c>
    </row>
    <row r="10436" spans="53:56" ht="15" x14ac:dyDescent="0.25">
      <c r="BA10436" s="91" t="s">
        <v>14270</v>
      </c>
      <c r="BB10436" s="91" t="s">
        <v>7567</v>
      </c>
      <c r="BC10436" s="91" t="s">
        <v>14250</v>
      </c>
      <c r="BD10436" s="423" t="s">
        <v>1301</v>
      </c>
    </row>
    <row r="10437" spans="53:56" ht="15" x14ac:dyDescent="0.25">
      <c r="BA10437" s="90" t="s">
        <v>14271</v>
      </c>
      <c r="BB10437" s="90" t="s">
        <v>7567</v>
      </c>
      <c r="BC10437" s="90" t="s">
        <v>3225</v>
      </c>
      <c r="BD10437" s="423" t="s">
        <v>1301</v>
      </c>
    </row>
    <row r="10438" spans="53:56" ht="15" x14ac:dyDescent="0.25">
      <c r="BA10438" s="91" t="s">
        <v>14272</v>
      </c>
      <c r="BB10438" s="91" t="s">
        <v>7567</v>
      </c>
      <c r="BC10438" s="91" t="s">
        <v>3448</v>
      </c>
      <c r="BD10438" s="423" t="s">
        <v>1301</v>
      </c>
    </row>
    <row r="10439" spans="53:56" ht="15" x14ac:dyDescent="0.25">
      <c r="BA10439" s="90" t="s">
        <v>14273</v>
      </c>
      <c r="BB10439" s="90" t="s">
        <v>7567</v>
      </c>
      <c r="BC10439" s="90" t="s">
        <v>14256</v>
      </c>
      <c r="BD10439" s="423" t="s">
        <v>1301</v>
      </c>
    </row>
    <row r="10440" spans="53:56" ht="15" x14ac:dyDescent="0.25">
      <c r="BA10440" s="91" t="s">
        <v>14274</v>
      </c>
      <c r="BB10440" s="91" t="s">
        <v>7567</v>
      </c>
      <c r="BC10440" s="91" t="s">
        <v>14250</v>
      </c>
      <c r="BD10440" s="423" t="s">
        <v>1301</v>
      </c>
    </row>
    <row r="10441" spans="53:56" ht="15" x14ac:dyDescent="0.25">
      <c r="BA10441" s="90" t="s">
        <v>14275</v>
      </c>
      <c r="BB10441" s="90" t="s">
        <v>7567</v>
      </c>
      <c r="BC10441" s="311" t="s">
        <v>7695</v>
      </c>
      <c r="BD10441" s="423" t="s">
        <v>1301</v>
      </c>
    </row>
    <row r="10442" spans="53:56" ht="15" x14ac:dyDescent="0.25">
      <c r="BA10442" s="91" t="s">
        <v>14275</v>
      </c>
      <c r="BB10442" s="91" t="s">
        <v>7567</v>
      </c>
      <c r="BC10442" s="91" t="s">
        <v>14276</v>
      </c>
      <c r="BD10442" s="423" t="s">
        <v>1301</v>
      </c>
    </row>
    <row r="10443" spans="53:56" ht="15" x14ac:dyDescent="0.25">
      <c r="BA10443" s="90" t="s">
        <v>14277</v>
      </c>
      <c r="BB10443" s="90" t="s">
        <v>7567</v>
      </c>
      <c r="BC10443" s="90" t="s">
        <v>3225</v>
      </c>
      <c r="BD10443" s="423" t="s">
        <v>1301</v>
      </c>
    </row>
    <row r="10444" spans="53:56" ht="15" x14ac:dyDescent="0.25">
      <c r="BA10444" s="91" t="s">
        <v>14278</v>
      </c>
      <c r="BB10444" s="91" t="s">
        <v>7567</v>
      </c>
      <c r="BC10444" s="91" t="s">
        <v>3448</v>
      </c>
      <c r="BD10444" s="423" t="s">
        <v>1301</v>
      </c>
    </row>
    <row r="10445" spans="53:56" ht="15" x14ac:dyDescent="0.25">
      <c r="BA10445" s="90" t="s">
        <v>14279</v>
      </c>
      <c r="BB10445" s="90" t="s">
        <v>7567</v>
      </c>
      <c r="BC10445" s="90" t="s">
        <v>14096</v>
      </c>
      <c r="BD10445" s="423" t="s">
        <v>1301</v>
      </c>
    </row>
    <row r="10446" spans="53:56" ht="15" x14ac:dyDescent="0.25">
      <c r="BA10446" s="91" t="s">
        <v>14280</v>
      </c>
      <c r="BB10446" s="91" t="s">
        <v>7567</v>
      </c>
      <c r="BC10446" s="91" t="s">
        <v>14250</v>
      </c>
      <c r="BD10446" s="423" t="s">
        <v>1301</v>
      </c>
    </row>
    <row r="10447" spans="53:56" ht="15" x14ac:dyDescent="0.25">
      <c r="BA10447" s="90" t="s">
        <v>14281</v>
      </c>
      <c r="BB10447" s="90" t="s">
        <v>7567</v>
      </c>
      <c r="BC10447" s="90" t="s">
        <v>14256</v>
      </c>
      <c r="BD10447" s="423" t="s">
        <v>1301</v>
      </c>
    </row>
    <row r="10448" spans="53:56" ht="15" x14ac:dyDescent="0.25">
      <c r="BA10448" s="91" t="s">
        <v>14282</v>
      </c>
      <c r="BB10448" s="91" t="s">
        <v>7567</v>
      </c>
      <c r="BC10448" s="91" t="s">
        <v>3448</v>
      </c>
      <c r="BD10448" s="423" t="s">
        <v>1301</v>
      </c>
    </row>
    <row r="10449" spans="53:56" ht="15" x14ac:dyDescent="0.25">
      <c r="BA10449" s="91" t="s">
        <v>14283</v>
      </c>
      <c r="BB10449" s="91" t="s">
        <v>7567</v>
      </c>
      <c r="BC10449" s="91" t="s">
        <v>3448</v>
      </c>
      <c r="BD10449" s="423" t="s">
        <v>1301</v>
      </c>
    </row>
    <row r="10450" spans="53:56" ht="15" x14ac:dyDescent="0.25">
      <c r="BA10450" s="90" t="s">
        <v>14284</v>
      </c>
      <c r="BB10450" s="90" t="s">
        <v>7567</v>
      </c>
      <c r="BC10450" s="90" t="s">
        <v>14254</v>
      </c>
      <c r="BD10450" s="423" t="s">
        <v>1301</v>
      </c>
    </row>
    <row r="10451" spans="53:56" ht="15" x14ac:dyDescent="0.25">
      <c r="BA10451" s="91" t="s">
        <v>14285</v>
      </c>
      <c r="BB10451" s="91" t="s">
        <v>7567</v>
      </c>
      <c r="BC10451" s="91" t="s">
        <v>14256</v>
      </c>
      <c r="BD10451" s="423" t="s">
        <v>1301</v>
      </c>
    </row>
    <row r="10452" spans="53:56" ht="15" x14ac:dyDescent="0.25">
      <c r="BA10452" s="90" t="s">
        <v>14286</v>
      </c>
      <c r="BB10452" s="90" t="s">
        <v>7567</v>
      </c>
      <c r="BC10452" s="90" t="s">
        <v>3225</v>
      </c>
      <c r="BD10452" s="423" t="s">
        <v>1301</v>
      </c>
    </row>
    <row r="10453" spans="53:56" ht="15" x14ac:dyDescent="0.25">
      <c r="BA10453" s="90" t="s">
        <v>14287</v>
      </c>
      <c r="BB10453" s="90" t="s">
        <v>7567</v>
      </c>
      <c r="BC10453" s="90" t="s">
        <v>14250</v>
      </c>
      <c r="BD10453" s="423" t="s">
        <v>1301</v>
      </c>
    </row>
    <row r="10454" spans="53:56" ht="15" x14ac:dyDescent="0.25">
      <c r="BA10454" s="91" t="s">
        <v>14288</v>
      </c>
      <c r="BB10454" s="91" t="s">
        <v>7567</v>
      </c>
      <c r="BC10454" s="91" t="s">
        <v>14259</v>
      </c>
      <c r="BD10454" s="423" t="s">
        <v>1301</v>
      </c>
    </row>
    <row r="10455" spans="53:56" ht="15" x14ac:dyDescent="0.25">
      <c r="BA10455" s="90" t="s">
        <v>14289</v>
      </c>
      <c r="BB10455" s="90" t="s">
        <v>7567</v>
      </c>
      <c r="BC10455" s="90" t="s">
        <v>14256</v>
      </c>
      <c r="BD10455" s="423" t="s">
        <v>1301</v>
      </c>
    </row>
    <row r="10456" spans="53:56" ht="15" x14ac:dyDescent="0.25">
      <c r="BA10456" s="91" t="s">
        <v>14290</v>
      </c>
      <c r="BB10456" s="91" t="s">
        <v>7567</v>
      </c>
      <c r="BC10456" s="91" t="s">
        <v>14254</v>
      </c>
      <c r="BD10456" s="423" t="s">
        <v>1301</v>
      </c>
    </row>
    <row r="10457" spans="53:56" ht="15" x14ac:dyDescent="0.25">
      <c r="BA10457" s="90" t="s">
        <v>14291</v>
      </c>
      <c r="BB10457" s="90" t="s">
        <v>7567</v>
      </c>
      <c r="BC10457" s="90" t="s">
        <v>14254</v>
      </c>
      <c r="BD10457" s="423" t="s">
        <v>1301</v>
      </c>
    </row>
    <row r="10458" spans="53:56" ht="15" x14ac:dyDescent="0.25">
      <c r="BA10458" s="90" t="s">
        <v>14292</v>
      </c>
      <c r="BB10458" s="90" t="s">
        <v>7567</v>
      </c>
      <c r="BC10458" s="90" t="s">
        <v>14256</v>
      </c>
      <c r="BD10458" s="423" t="s">
        <v>1301</v>
      </c>
    </row>
    <row r="10459" spans="53:56" ht="15" x14ac:dyDescent="0.25">
      <c r="BA10459" s="91" t="s">
        <v>14293</v>
      </c>
      <c r="BB10459" s="91" t="s">
        <v>7567</v>
      </c>
      <c r="BC10459" s="91" t="s">
        <v>14254</v>
      </c>
      <c r="BD10459" s="423" t="s">
        <v>1301</v>
      </c>
    </row>
    <row r="10460" spans="53:56" ht="15" x14ac:dyDescent="0.25">
      <c r="BA10460" s="90" t="s">
        <v>14294</v>
      </c>
      <c r="BB10460" s="90" t="s">
        <v>7567</v>
      </c>
      <c r="BC10460" s="90" t="s">
        <v>14295</v>
      </c>
      <c r="BD10460" s="423" t="s">
        <v>1301</v>
      </c>
    </row>
    <row r="10461" spans="53:56" ht="15" x14ac:dyDescent="0.25">
      <c r="BA10461" s="91" t="s">
        <v>14296</v>
      </c>
      <c r="BB10461" s="91" t="s">
        <v>7567</v>
      </c>
      <c r="BC10461" s="91" t="s">
        <v>14250</v>
      </c>
      <c r="BD10461" s="423" t="s">
        <v>1301</v>
      </c>
    </row>
    <row r="10462" spans="53:56" ht="15" x14ac:dyDescent="0.25">
      <c r="BA10462" s="91" t="s">
        <v>14297</v>
      </c>
      <c r="BB10462" s="91" t="s">
        <v>7567</v>
      </c>
      <c r="BC10462" s="91" t="s">
        <v>14250</v>
      </c>
      <c r="BD10462" s="423" t="s">
        <v>1301</v>
      </c>
    </row>
    <row r="10463" spans="53:56" ht="15" x14ac:dyDescent="0.25">
      <c r="BA10463" s="90" t="s">
        <v>14298</v>
      </c>
      <c r="BB10463" s="90" t="s">
        <v>7567</v>
      </c>
      <c r="BC10463" s="90" t="s">
        <v>14111</v>
      </c>
      <c r="BD10463" s="423" t="s">
        <v>1301</v>
      </c>
    </row>
    <row r="10464" spans="53:56" ht="15" x14ac:dyDescent="0.25">
      <c r="BA10464" s="91" t="s">
        <v>14299</v>
      </c>
      <c r="BB10464" s="91" t="s">
        <v>7567</v>
      </c>
      <c r="BC10464" s="91" t="s">
        <v>3448</v>
      </c>
      <c r="BD10464" s="423" t="s">
        <v>1301</v>
      </c>
    </row>
    <row r="10465" spans="53:56" ht="15" x14ac:dyDescent="0.25">
      <c r="BA10465" s="90" t="s">
        <v>14300</v>
      </c>
      <c r="BB10465" s="90" t="s">
        <v>7567</v>
      </c>
      <c r="BC10465" s="90" t="s">
        <v>14256</v>
      </c>
      <c r="BD10465" s="423" t="s">
        <v>1301</v>
      </c>
    </row>
    <row r="10466" spans="53:56" ht="15" x14ac:dyDescent="0.25">
      <c r="BA10466" s="90" t="s">
        <v>14301</v>
      </c>
      <c r="BB10466" s="90" t="s">
        <v>7567</v>
      </c>
      <c r="BC10466" s="90" t="s">
        <v>13432</v>
      </c>
      <c r="BD10466" s="423" t="s">
        <v>1301</v>
      </c>
    </row>
    <row r="10467" spans="53:56" ht="15" x14ac:dyDescent="0.25">
      <c r="BA10467" s="90" t="s">
        <v>14301</v>
      </c>
      <c r="BB10467" s="90" t="s">
        <v>7567</v>
      </c>
      <c r="BC10467" s="90" t="s">
        <v>14302</v>
      </c>
      <c r="BD10467" s="423" t="s">
        <v>1301</v>
      </c>
    </row>
    <row r="10468" spans="53:56" ht="15" x14ac:dyDescent="0.25">
      <c r="BA10468" s="91" t="s">
        <v>14303</v>
      </c>
      <c r="BB10468" s="91" t="s">
        <v>7567</v>
      </c>
      <c r="BC10468" s="91" t="s">
        <v>14302</v>
      </c>
      <c r="BD10468" s="423" t="s">
        <v>1301</v>
      </c>
    </row>
    <row r="10469" spans="53:56" ht="15" x14ac:dyDescent="0.25">
      <c r="BA10469" s="90" t="s">
        <v>14304</v>
      </c>
      <c r="BB10469" s="90" t="s">
        <v>7567</v>
      </c>
      <c r="BC10469" s="90" t="s">
        <v>13432</v>
      </c>
      <c r="BD10469" s="423" t="s">
        <v>1301</v>
      </c>
    </row>
    <row r="10470" spans="53:56" ht="15" x14ac:dyDescent="0.25">
      <c r="BA10470" s="91" t="s">
        <v>14305</v>
      </c>
      <c r="BB10470" s="91" t="s">
        <v>7567</v>
      </c>
      <c r="BC10470" s="91" t="s">
        <v>13432</v>
      </c>
      <c r="BD10470" s="423" t="s">
        <v>1301</v>
      </c>
    </row>
    <row r="10471" spans="53:56" ht="15" x14ac:dyDescent="0.25">
      <c r="BA10471" s="91" t="s">
        <v>14306</v>
      </c>
      <c r="BB10471" s="91" t="s">
        <v>7567</v>
      </c>
      <c r="BC10471" s="91" t="s">
        <v>14307</v>
      </c>
      <c r="BD10471" s="423" t="s">
        <v>1301</v>
      </c>
    </row>
    <row r="10472" spans="53:56" ht="15" x14ac:dyDescent="0.25">
      <c r="BA10472" s="90" t="s">
        <v>14308</v>
      </c>
      <c r="BB10472" s="90" t="s">
        <v>7567</v>
      </c>
      <c r="BC10472" s="90" t="s">
        <v>14309</v>
      </c>
      <c r="BD10472" s="423" t="s">
        <v>1301</v>
      </c>
    </row>
    <row r="10473" spans="53:56" ht="15" x14ac:dyDescent="0.25">
      <c r="BA10473" s="91" t="s">
        <v>14310</v>
      </c>
      <c r="BB10473" s="91" t="s">
        <v>7567</v>
      </c>
      <c r="BC10473" s="91" t="s">
        <v>14311</v>
      </c>
      <c r="BD10473" s="423" t="s">
        <v>1301</v>
      </c>
    </row>
    <row r="10474" spans="53:56" ht="15" x14ac:dyDescent="0.25">
      <c r="BA10474" s="90" t="s">
        <v>14312</v>
      </c>
      <c r="BB10474" s="90" t="s">
        <v>7567</v>
      </c>
      <c r="BC10474" s="90" t="s">
        <v>14313</v>
      </c>
      <c r="BD10474" s="423" t="s">
        <v>1301</v>
      </c>
    </row>
    <row r="10475" spans="53:56" ht="15" x14ac:dyDescent="0.25">
      <c r="BA10475" s="90" t="s">
        <v>14314</v>
      </c>
      <c r="BB10475" s="90" t="s">
        <v>7567</v>
      </c>
      <c r="BC10475" s="90" t="s">
        <v>13432</v>
      </c>
      <c r="BD10475" s="423" t="s">
        <v>1301</v>
      </c>
    </row>
    <row r="10476" spans="53:56" ht="15" x14ac:dyDescent="0.25">
      <c r="BA10476" s="91" t="s">
        <v>14315</v>
      </c>
      <c r="BB10476" s="91" t="s">
        <v>7567</v>
      </c>
      <c r="BC10476" s="91" t="s">
        <v>14316</v>
      </c>
      <c r="BD10476" s="423" t="s">
        <v>1301</v>
      </c>
    </row>
    <row r="10477" spans="53:56" ht="15" x14ac:dyDescent="0.25">
      <c r="BA10477" s="91" t="s">
        <v>14317</v>
      </c>
      <c r="BB10477" s="91" t="s">
        <v>7567</v>
      </c>
      <c r="BC10477" s="91" t="s">
        <v>14318</v>
      </c>
      <c r="BD10477" s="423" t="s">
        <v>1301</v>
      </c>
    </row>
    <row r="10478" spans="53:56" ht="15" x14ac:dyDescent="0.25">
      <c r="BA10478" s="90" t="s">
        <v>14317</v>
      </c>
      <c r="BB10478" s="90" t="s">
        <v>7567</v>
      </c>
      <c r="BC10478" s="90" t="s">
        <v>14319</v>
      </c>
      <c r="BD10478" s="423" t="s">
        <v>1301</v>
      </c>
    </row>
    <row r="10479" spans="53:56" ht="15" x14ac:dyDescent="0.25">
      <c r="BA10479" s="91" t="s">
        <v>14320</v>
      </c>
      <c r="BB10479" s="91" t="s">
        <v>7567</v>
      </c>
      <c r="BC10479" s="91" t="s">
        <v>13432</v>
      </c>
      <c r="BD10479" s="423" t="s">
        <v>1301</v>
      </c>
    </row>
    <row r="10480" spans="53:56" ht="15" x14ac:dyDescent="0.25">
      <c r="BA10480" s="91" t="s">
        <v>14321</v>
      </c>
      <c r="BB10480" s="91" t="s">
        <v>7567</v>
      </c>
      <c r="BC10480" s="91" t="s">
        <v>13432</v>
      </c>
      <c r="BD10480" s="423" t="s">
        <v>1301</v>
      </c>
    </row>
    <row r="10481" spans="53:56" ht="15" x14ac:dyDescent="0.25">
      <c r="BA10481" s="90" t="s">
        <v>14322</v>
      </c>
      <c r="BB10481" s="90" t="s">
        <v>7567</v>
      </c>
      <c r="BC10481" s="90" t="s">
        <v>13432</v>
      </c>
      <c r="BD10481" s="423" t="s">
        <v>1301</v>
      </c>
    </row>
    <row r="10482" spans="53:56" ht="15" x14ac:dyDescent="0.25">
      <c r="BA10482" s="91" t="s">
        <v>14323</v>
      </c>
      <c r="BB10482" s="91" t="s">
        <v>7567</v>
      </c>
      <c r="BC10482" s="91" t="s">
        <v>14309</v>
      </c>
      <c r="BD10482" s="423" t="s">
        <v>1301</v>
      </c>
    </row>
    <row r="10483" spans="53:56" ht="15" x14ac:dyDescent="0.25">
      <c r="BA10483" s="90" t="s">
        <v>14324</v>
      </c>
      <c r="BB10483" s="90" t="s">
        <v>7567</v>
      </c>
      <c r="BC10483" s="90" t="s">
        <v>14311</v>
      </c>
      <c r="BD10483" s="423" t="s">
        <v>1301</v>
      </c>
    </row>
    <row r="10484" spans="53:56" ht="15" x14ac:dyDescent="0.25">
      <c r="BA10484" s="90" t="s">
        <v>14325</v>
      </c>
      <c r="BB10484" s="90" t="s">
        <v>7567</v>
      </c>
      <c r="BC10484" s="90" t="s">
        <v>13432</v>
      </c>
      <c r="BD10484" s="423" t="s">
        <v>1301</v>
      </c>
    </row>
    <row r="10485" spans="53:56" ht="15" x14ac:dyDescent="0.25">
      <c r="BA10485" s="91" t="s">
        <v>14326</v>
      </c>
      <c r="BB10485" s="91" t="s">
        <v>7567</v>
      </c>
      <c r="BC10485" s="91" t="s">
        <v>14062</v>
      </c>
      <c r="BD10485" s="423" t="s">
        <v>1301</v>
      </c>
    </row>
    <row r="10486" spans="53:56" ht="15" x14ac:dyDescent="0.25">
      <c r="BA10486" s="90" t="s">
        <v>14327</v>
      </c>
      <c r="BB10486" s="90" t="s">
        <v>7567</v>
      </c>
      <c r="BC10486" s="90" t="s">
        <v>14311</v>
      </c>
      <c r="BD10486" s="423" t="s">
        <v>1301</v>
      </c>
    </row>
    <row r="10487" spans="53:56" ht="15" x14ac:dyDescent="0.25">
      <c r="BA10487" s="91" t="s">
        <v>14328</v>
      </c>
      <c r="BB10487" s="91" t="s">
        <v>7567</v>
      </c>
      <c r="BC10487" s="91" t="s">
        <v>13432</v>
      </c>
      <c r="BD10487" s="423" t="s">
        <v>1301</v>
      </c>
    </row>
    <row r="10488" spans="53:56" ht="15" x14ac:dyDescent="0.25">
      <c r="BA10488" s="90" t="s">
        <v>14329</v>
      </c>
      <c r="BB10488" s="90" t="s">
        <v>7567</v>
      </c>
      <c r="BC10488" s="90" t="s">
        <v>3365</v>
      </c>
      <c r="BD10488" s="423" t="s">
        <v>1301</v>
      </c>
    </row>
    <row r="10489" spans="53:56" ht="15" x14ac:dyDescent="0.25">
      <c r="BA10489" s="91" t="s">
        <v>14330</v>
      </c>
      <c r="BB10489" s="91" t="s">
        <v>7567</v>
      </c>
      <c r="BC10489" s="91" t="s">
        <v>14309</v>
      </c>
      <c r="BD10489" s="423" t="s">
        <v>1301</v>
      </c>
    </row>
    <row r="10490" spans="53:56" ht="15" x14ac:dyDescent="0.25">
      <c r="BA10490" s="91" t="s">
        <v>14331</v>
      </c>
      <c r="BB10490" s="91" t="s">
        <v>7567</v>
      </c>
      <c r="BC10490" s="91" t="s">
        <v>14309</v>
      </c>
      <c r="BD10490" s="423" t="s">
        <v>1301</v>
      </c>
    </row>
    <row r="10491" spans="53:56" ht="15" x14ac:dyDescent="0.25">
      <c r="BA10491" s="90" t="s">
        <v>14332</v>
      </c>
      <c r="BB10491" s="90" t="s">
        <v>7567</v>
      </c>
      <c r="BC10491" s="90" t="s">
        <v>14307</v>
      </c>
      <c r="BD10491" s="423" t="s">
        <v>1301</v>
      </c>
    </row>
    <row r="10492" spans="53:56" ht="15" x14ac:dyDescent="0.25">
      <c r="BA10492" s="91" t="s">
        <v>14333</v>
      </c>
      <c r="BB10492" s="91" t="s">
        <v>7567</v>
      </c>
      <c r="BC10492" s="91" t="s">
        <v>14334</v>
      </c>
      <c r="BD10492" s="423" t="s">
        <v>1301</v>
      </c>
    </row>
    <row r="10493" spans="53:56" ht="15" x14ac:dyDescent="0.25">
      <c r="BA10493" s="90" t="s">
        <v>14335</v>
      </c>
      <c r="BB10493" s="90" t="s">
        <v>7567</v>
      </c>
      <c r="BC10493" s="90" t="s">
        <v>14334</v>
      </c>
      <c r="BD10493" s="423" t="s">
        <v>1301</v>
      </c>
    </row>
    <row r="10494" spans="53:56" ht="15" x14ac:dyDescent="0.25">
      <c r="BA10494" s="90" t="s">
        <v>14336</v>
      </c>
      <c r="BB10494" s="90" t="s">
        <v>7567</v>
      </c>
      <c r="BC10494" s="90" t="s">
        <v>14337</v>
      </c>
      <c r="BD10494" s="423" t="s">
        <v>1301</v>
      </c>
    </row>
    <row r="10495" spans="53:56" ht="15" x14ac:dyDescent="0.25">
      <c r="BA10495" s="90" t="s">
        <v>14336</v>
      </c>
      <c r="BB10495" s="90" t="s">
        <v>7567</v>
      </c>
      <c r="BC10495" s="90" t="s">
        <v>14311</v>
      </c>
      <c r="BD10495" s="423" t="s">
        <v>1301</v>
      </c>
    </row>
    <row r="10496" spans="53:56" ht="15" x14ac:dyDescent="0.25">
      <c r="BA10496" s="91" t="s">
        <v>14338</v>
      </c>
      <c r="BB10496" s="91" t="s">
        <v>7567</v>
      </c>
      <c r="BC10496" s="91" t="s">
        <v>14334</v>
      </c>
      <c r="BD10496" s="423" t="s">
        <v>1301</v>
      </c>
    </row>
    <row r="10497" spans="53:56" ht="15" x14ac:dyDescent="0.25">
      <c r="BA10497" s="90" t="s">
        <v>14339</v>
      </c>
      <c r="BB10497" s="90" t="s">
        <v>7567</v>
      </c>
      <c r="BC10497" s="90" t="s">
        <v>14309</v>
      </c>
      <c r="BD10497" s="423" t="s">
        <v>1301</v>
      </c>
    </row>
    <row r="10498" spans="53:56" ht="15" x14ac:dyDescent="0.25">
      <c r="BA10498" s="91" t="s">
        <v>14340</v>
      </c>
      <c r="BB10498" s="91" t="s">
        <v>7567</v>
      </c>
      <c r="BC10498" s="91" t="s">
        <v>13432</v>
      </c>
      <c r="BD10498" s="423" t="s">
        <v>1301</v>
      </c>
    </row>
    <row r="10499" spans="53:56" ht="15" x14ac:dyDescent="0.25">
      <c r="BA10499" s="91" t="s">
        <v>14341</v>
      </c>
      <c r="BB10499" s="91" t="s">
        <v>7567</v>
      </c>
      <c r="BC10499" s="91" t="s">
        <v>14307</v>
      </c>
      <c r="BD10499" s="423" t="s">
        <v>1301</v>
      </c>
    </row>
    <row r="10500" spans="53:56" ht="15" x14ac:dyDescent="0.25">
      <c r="BA10500" s="90" t="s">
        <v>14342</v>
      </c>
      <c r="BB10500" s="90" t="s">
        <v>7567</v>
      </c>
      <c r="BC10500" s="90" t="s">
        <v>13432</v>
      </c>
      <c r="BD10500" s="423" t="s">
        <v>1301</v>
      </c>
    </row>
    <row r="10501" spans="53:56" ht="15" x14ac:dyDescent="0.25">
      <c r="BA10501" s="91" t="s">
        <v>14343</v>
      </c>
      <c r="BB10501" s="91" t="s">
        <v>7567</v>
      </c>
      <c r="BC10501" s="91" t="s">
        <v>13458</v>
      </c>
      <c r="BD10501" s="423" t="s">
        <v>1301</v>
      </c>
    </row>
    <row r="10502" spans="53:56" ht="15" x14ac:dyDescent="0.25">
      <c r="BA10502" s="90" t="s">
        <v>14344</v>
      </c>
      <c r="BB10502" s="90" t="s">
        <v>7567</v>
      </c>
      <c r="BC10502" s="90" t="s">
        <v>14309</v>
      </c>
      <c r="BD10502" s="423" t="s">
        <v>1301</v>
      </c>
    </row>
    <row r="10503" spans="53:56" ht="15" x14ac:dyDescent="0.25">
      <c r="BA10503" s="90" t="s">
        <v>14345</v>
      </c>
      <c r="BB10503" s="90" t="s">
        <v>7567</v>
      </c>
      <c r="BC10503" s="90" t="s">
        <v>13432</v>
      </c>
      <c r="BD10503" s="423" t="s">
        <v>1301</v>
      </c>
    </row>
    <row r="10504" spans="53:56" ht="15" x14ac:dyDescent="0.25">
      <c r="BA10504" s="91" t="s">
        <v>14346</v>
      </c>
      <c r="BB10504" s="91" t="s">
        <v>7567</v>
      </c>
      <c r="BC10504" s="91" t="s">
        <v>14309</v>
      </c>
      <c r="BD10504" s="423" t="s">
        <v>1301</v>
      </c>
    </row>
    <row r="10505" spans="53:56" ht="15" x14ac:dyDescent="0.25">
      <c r="BA10505" s="90" t="s">
        <v>14347</v>
      </c>
      <c r="BB10505" s="90" t="s">
        <v>7567</v>
      </c>
      <c r="BC10505" s="90" t="s">
        <v>13432</v>
      </c>
      <c r="BD10505" s="423" t="s">
        <v>1301</v>
      </c>
    </row>
    <row r="10506" spans="53:56" ht="15" x14ac:dyDescent="0.25">
      <c r="BA10506" s="91" t="s">
        <v>14348</v>
      </c>
      <c r="BB10506" s="91" t="s">
        <v>7567</v>
      </c>
      <c r="BC10506" s="91" t="s">
        <v>3365</v>
      </c>
      <c r="BD10506" s="423" t="s">
        <v>1301</v>
      </c>
    </row>
    <row r="10507" spans="53:56" ht="15" x14ac:dyDescent="0.25">
      <c r="BA10507" s="91" t="s">
        <v>14349</v>
      </c>
      <c r="BB10507" s="91" t="s">
        <v>7567</v>
      </c>
      <c r="BC10507" s="91" t="s">
        <v>14311</v>
      </c>
      <c r="BD10507" s="423" t="s">
        <v>1301</v>
      </c>
    </row>
    <row r="10508" spans="53:56" ht="15" x14ac:dyDescent="0.25">
      <c r="BA10508" s="90" t="s">
        <v>14350</v>
      </c>
      <c r="BB10508" s="90" t="s">
        <v>7567</v>
      </c>
      <c r="BC10508" s="90" t="s">
        <v>14311</v>
      </c>
      <c r="BD10508" s="423" t="s">
        <v>1301</v>
      </c>
    </row>
    <row r="10509" spans="53:56" ht="15" x14ac:dyDescent="0.25">
      <c r="BA10509" s="91" t="s">
        <v>14351</v>
      </c>
      <c r="BB10509" s="91" t="s">
        <v>7567</v>
      </c>
      <c r="BC10509" s="91" t="s">
        <v>14334</v>
      </c>
      <c r="BD10509" s="423" t="s">
        <v>1301</v>
      </c>
    </row>
    <row r="10510" spans="53:56" ht="15" x14ac:dyDescent="0.25">
      <c r="BA10510" s="90" t="s">
        <v>14352</v>
      </c>
      <c r="BB10510" s="90" t="s">
        <v>7567</v>
      </c>
      <c r="BC10510" s="90" t="s">
        <v>13432</v>
      </c>
      <c r="BD10510" s="423" t="s">
        <v>1301</v>
      </c>
    </row>
    <row r="10511" spans="53:56" ht="15" x14ac:dyDescent="0.25">
      <c r="BA10511" s="91" t="s">
        <v>14353</v>
      </c>
      <c r="BB10511" s="91" t="s">
        <v>7567</v>
      </c>
      <c r="BC10511" s="91" t="s">
        <v>13432</v>
      </c>
      <c r="BD10511" s="423" t="s">
        <v>1301</v>
      </c>
    </row>
    <row r="10512" spans="53:56" ht="15" x14ac:dyDescent="0.25">
      <c r="BA10512" s="90" t="s">
        <v>14354</v>
      </c>
      <c r="BB10512" s="90" t="s">
        <v>7567</v>
      </c>
      <c r="BC10512" s="90" t="s">
        <v>13432</v>
      </c>
      <c r="BD10512" s="423" t="s">
        <v>1301</v>
      </c>
    </row>
    <row r="10513" spans="53:56" ht="15" x14ac:dyDescent="0.25">
      <c r="BA10513" s="90" t="s">
        <v>14355</v>
      </c>
      <c r="BB10513" s="90" t="s">
        <v>7567</v>
      </c>
      <c r="BC10513" s="90" t="s">
        <v>13432</v>
      </c>
      <c r="BD10513" s="423" t="s">
        <v>1301</v>
      </c>
    </row>
    <row r="10514" spans="53:56" ht="15" x14ac:dyDescent="0.25">
      <c r="BA10514" s="91" t="s">
        <v>14356</v>
      </c>
      <c r="BB10514" s="91" t="s">
        <v>7567</v>
      </c>
      <c r="BC10514" s="91" t="s">
        <v>13432</v>
      </c>
      <c r="BD10514" s="423" t="s">
        <v>1301</v>
      </c>
    </row>
    <row r="10515" spans="53:56" ht="15" x14ac:dyDescent="0.25">
      <c r="BA10515" s="90" t="s">
        <v>14357</v>
      </c>
      <c r="BB10515" s="90" t="s">
        <v>7567</v>
      </c>
      <c r="BC10515" s="90" t="s">
        <v>14311</v>
      </c>
      <c r="BD10515" s="423" t="s">
        <v>1301</v>
      </c>
    </row>
    <row r="10516" spans="53:56" ht="15" x14ac:dyDescent="0.25">
      <c r="BA10516" s="91" t="s">
        <v>14358</v>
      </c>
      <c r="BB10516" s="91" t="s">
        <v>7567</v>
      </c>
      <c r="BC10516" s="91" t="s">
        <v>14307</v>
      </c>
      <c r="BD10516" s="423" t="s">
        <v>1301</v>
      </c>
    </row>
    <row r="10517" spans="53:56" ht="15" x14ac:dyDescent="0.25">
      <c r="BA10517" s="91" t="s">
        <v>14359</v>
      </c>
      <c r="BB10517" s="91" t="s">
        <v>7567</v>
      </c>
      <c r="BC10517" s="91" t="s">
        <v>13432</v>
      </c>
      <c r="BD10517" s="423" t="s">
        <v>1301</v>
      </c>
    </row>
    <row r="10518" spans="53:56" ht="15" x14ac:dyDescent="0.25">
      <c r="BA10518" s="90" t="s">
        <v>14360</v>
      </c>
      <c r="BB10518" s="90" t="s">
        <v>7567</v>
      </c>
      <c r="BC10518" s="90" t="s">
        <v>13432</v>
      </c>
      <c r="BD10518" s="423" t="s">
        <v>1301</v>
      </c>
    </row>
    <row r="10519" spans="53:56" ht="15" x14ac:dyDescent="0.25">
      <c r="BA10519" s="91" t="s">
        <v>14361</v>
      </c>
      <c r="BB10519" s="91" t="s">
        <v>7567</v>
      </c>
      <c r="BC10519" s="91" t="s">
        <v>14307</v>
      </c>
      <c r="BD10519" s="423" t="s">
        <v>1301</v>
      </c>
    </row>
    <row r="10520" spans="53:56" ht="15" x14ac:dyDescent="0.25">
      <c r="BA10520" s="90" t="s">
        <v>14362</v>
      </c>
      <c r="BB10520" s="90" t="s">
        <v>7567</v>
      </c>
      <c r="BC10520" s="90" t="s">
        <v>14363</v>
      </c>
      <c r="BD10520" s="423" t="s">
        <v>1301</v>
      </c>
    </row>
    <row r="10521" spans="53:56" ht="15" x14ac:dyDescent="0.25">
      <c r="BA10521" s="90" t="s">
        <v>14362</v>
      </c>
      <c r="BB10521" s="90" t="s">
        <v>7567</v>
      </c>
      <c r="BC10521" s="423" t="s">
        <v>14364</v>
      </c>
      <c r="BD10521" s="423" t="s">
        <v>1301</v>
      </c>
    </row>
    <row r="10522" spans="53:56" ht="15" x14ac:dyDescent="0.25">
      <c r="BA10522" s="91" t="s">
        <v>14365</v>
      </c>
      <c r="BB10522" s="91" t="s">
        <v>7567</v>
      </c>
      <c r="BC10522" s="91" t="s">
        <v>14363</v>
      </c>
      <c r="BD10522" s="423" t="s">
        <v>1301</v>
      </c>
    </row>
    <row r="10523" spans="53:56" ht="15" x14ac:dyDescent="0.25">
      <c r="BA10523" s="90" t="s">
        <v>14365</v>
      </c>
      <c r="BB10523" s="90" t="s">
        <v>7567</v>
      </c>
      <c r="BC10523" s="423" t="s">
        <v>14364</v>
      </c>
      <c r="BD10523" s="423" t="s">
        <v>1301</v>
      </c>
    </row>
    <row r="10524" spans="53:56" ht="15" x14ac:dyDescent="0.25">
      <c r="BA10524" s="91" t="s">
        <v>14366</v>
      </c>
      <c r="BB10524" s="91" t="s">
        <v>7567</v>
      </c>
      <c r="BC10524" s="423" t="s">
        <v>14364</v>
      </c>
      <c r="BD10524" s="423" t="s">
        <v>1301</v>
      </c>
    </row>
    <row r="10525" spans="53:56" ht="15" x14ac:dyDescent="0.25">
      <c r="BA10525" s="90" t="s">
        <v>14367</v>
      </c>
      <c r="BB10525" s="90" t="s">
        <v>7567</v>
      </c>
      <c r="BC10525" s="423" t="s">
        <v>14364</v>
      </c>
      <c r="BD10525" s="423" t="s">
        <v>1301</v>
      </c>
    </row>
    <row r="10526" spans="53:56" ht="15" x14ac:dyDescent="0.25">
      <c r="BA10526" s="91" t="s">
        <v>14368</v>
      </c>
      <c r="BB10526" s="91" t="s">
        <v>7567</v>
      </c>
      <c r="BC10526" s="423" t="s">
        <v>14364</v>
      </c>
      <c r="BD10526" s="423" t="s">
        <v>1301</v>
      </c>
    </row>
    <row r="10527" spans="53:56" ht="15" x14ac:dyDescent="0.25">
      <c r="BA10527" s="91" t="s">
        <v>14369</v>
      </c>
      <c r="BB10527" s="91" t="s">
        <v>7567</v>
      </c>
      <c r="BC10527" s="423" t="s">
        <v>14364</v>
      </c>
      <c r="BD10527" s="423" t="s">
        <v>1301</v>
      </c>
    </row>
    <row r="10528" spans="53:56" ht="15" x14ac:dyDescent="0.25">
      <c r="BA10528" s="90" t="s">
        <v>14369</v>
      </c>
      <c r="BB10528" s="90" t="s">
        <v>7567</v>
      </c>
      <c r="BC10528" s="423" t="s">
        <v>14364</v>
      </c>
      <c r="BD10528" s="423" t="s">
        <v>1301</v>
      </c>
    </row>
    <row r="10529" spans="53:56" ht="15" x14ac:dyDescent="0.25">
      <c r="BA10529" s="91" t="s">
        <v>14370</v>
      </c>
      <c r="BB10529" s="91" t="s">
        <v>7567</v>
      </c>
      <c r="BC10529" s="91" t="s">
        <v>14363</v>
      </c>
      <c r="BD10529" s="423" t="s">
        <v>1301</v>
      </c>
    </row>
    <row r="10530" spans="53:56" ht="15" x14ac:dyDescent="0.25">
      <c r="BA10530" s="91" t="s">
        <v>14371</v>
      </c>
      <c r="BB10530" s="91" t="s">
        <v>7567</v>
      </c>
      <c r="BC10530" s="91" t="s">
        <v>14363</v>
      </c>
      <c r="BD10530" s="423" t="s">
        <v>1301</v>
      </c>
    </row>
    <row r="10531" spans="53:56" ht="15" x14ac:dyDescent="0.25">
      <c r="BA10531" s="90" t="s">
        <v>14372</v>
      </c>
      <c r="BB10531" s="90" t="s">
        <v>7567</v>
      </c>
      <c r="BC10531" s="423" t="s">
        <v>14364</v>
      </c>
      <c r="BD10531" s="423" t="s">
        <v>1301</v>
      </c>
    </row>
    <row r="10532" spans="53:56" ht="15" x14ac:dyDescent="0.25">
      <c r="BA10532" s="90" t="s">
        <v>14373</v>
      </c>
      <c r="BB10532" s="90" t="s">
        <v>7567</v>
      </c>
      <c r="BC10532" s="423" t="s">
        <v>14364</v>
      </c>
      <c r="BD10532" s="423" t="s">
        <v>1301</v>
      </c>
    </row>
    <row r="10533" spans="53:56" ht="15" x14ac:dyDescent="0.25">
      <c r="BA10533" s="91" t="s">
        <v>14374</v>
      </c>
      <c r="BB10533" s="91" t="s">
        <v>7567</v>
      </c>
      <c r="BC10533" s="91" t="s">
        <v>14363</v>
      </c>
      <c r="BD10533" s="423" t="s">
        <v>1301</v>
      </c>
    </row>
    <row r="10534" spans="53:56" ht="15" x14ac:dyDescent="0.25">
      <c r="BA10534" s="90" t="s">
        <v>14375</v>
      </c>
      <c r="BB10534" s="90" t="s">
        <v>7567</v>
      </c>
      <c r="BC10534" s="90" t="s">
        <v>14376</v>
      </c>
      <c r="BD10534" s="423" t="s">
        <v>1301</v>
      </c>
    </row>
    <row r="10535" spans="53:56" ht="15" x14ac:dyDescent="0.25">
      <c r="BA10535" s="91" t="s">
        <v>14377</v>
      </c>
      <c r="BB10535" s="91" t="s">
        <v>7567</v>
      </c>
      <c r="BC10535" s="91" t="s">
        <v>13479</v>
      </c>
      <c r="BD10535" s="423" t="s">
        <v>1301</v>
      </c>
    </row>
    <row r="10536" spans="53:56" ht="15" x14ac:dyDescent="0.25">
      <c r="BA10536" s="90" t="s">
        <v>14378</v>
      </c>
      <c r="BB10536" s="90" t="s">
        <v>7567</v>
      </c>
      <c r="BC10536" s="90" t="s">
        <v>14016</v>
      </c>
      <c r="BD10536" s="423" t="s">
        <v>1301</v>
      </c>
    </row>
    <row r="10537" spans="53:56" ht="15" x14ac:dyDescent="0.25">
      <c r="BA10537" s="91" t="s">
        <v>14379</v>
      </c>
      <c r="BB10537" s="91" t="s">
        <v>7567</v>
      </c>
      <c r="BC10537" s="91" t="s">
        <v>9906</v>
      </c>
      <c r="BD10537" s="423" t="s">
        <v>1301</v>
      </c>
    </row>
    <row r="10538" spans="53:56" ht="15" x14ac:dyDescent="0.25">
      <c r="BA10538" s="91" t="s">
        <v>14379</v>
      </c>
      <c r="BB10538" s="91" t="s">
        <v>7567</v>
      </c>
      <c r="BC10538" s="91" t="s">
        <v>14380</v>
      </c>
      <c r="BD10538" s="423" t="s">
        <v>1301</v>
      </c>
    </row>
    <row r="10539" spans="53:56" ht="15" x14ac:dyDescent="0.25">
      <c r="BA10539" s="90" t="s">
        <v>14381</v>
      </c>
      <c r="BB10539" s="90" t="s">
        <v>7567</v>
      </c>
      <c r="BC10539" s="90" t="s">
        <v>9906</v>
      </c>
      <c r="BD10539" s="423" t="s">
        <v>1301</v>
      </c>
    </row>
    <row r="10540" spans="53:56" ht="15" x14ac:dyDescent="0.25">
      <c r="BA10540" s="91" t="s">
        <v>14382</v>
      </c>
      <c r="BB10540" s="91" t="s">
        <v>7567</v>
      </c>
      <c r="BC10540" s="91" t="s">
        <v>14108</v>
      </c>
      <c r="BD10540" s="423" t="s">
        <v>1301</v>
      </c>
    </row>
    <row r="10541" spans="53:56" ht="15" x14ac:dyDescent="0.25">
      <c r="BA10541" s="90" t="s">
        <v>14383</v>
      </c>
      <c r="BB10541" s="90" t="s">
        <v>7567</v>
      </c>
      <c r="BC10541" s="90" t="s">
        <v>14363</v>
      </c>
      <c r="BD10541" s="423" t="s">
        <v>1301</v>
      </c>
    </row>
    <row r="10542" spans="53:56" ht="15" x14ac:dyDescent="0.25">
      <c r="BA10542" s="91" t="s">
        <v>14384</v>
      </c>
      <c r="BB10542" s="91" t="s">
        <v>7567</v>
      </c>
      <c r="BC10542" s="91" t="s">
        <v>13998</v>
      </c>
      <c r="BD10542" s="423" t="s">
        <v>1301</v>
      </c>
    </row>
    <row r="10543" spans="53:56" ht="15" x14ac:dyDescent="0.25">
      <c r="BA10543" s="90" t="s">
        <v>14385</v>
      </c>
      <c r="BB10543" s="90" t="s">
        <v>7567</v>
      </c>
      <c r="BC10543" s="90" t="s">
        <v>14108</v>
      </c>
      <c r="BD10543" s="423" t="s">
        <v>1301</v>
      </c>
    </row>
    <row r="10544" spans="53:56" ht="15" x14ac:dyDescent="0.25">
      <c r="BA10544" s="91" t="s">
        <v>14386</v>
      </c>
      <c r="BB10544" s="91" t="s">
        <v>7567</v>
      </c>
      <c r="BC10544" s="91" t="s">
        <v>14108</v>
      </c>
      <c r="BD10544" s="423" t="s">
        <v>1301</v>
      </c>
    </row>
    <row r="10545" spans="53:56" ht="15" x14ac:dyDescent="0.25">
      <c r="BA10545" s="90" t="s">
        <v>14387</v>
      </c>
      <c r="BB10545" s="90" t="s">
        <v>7567</v>
      </c>
      <c r="BC10545" s="90" t="s">
        <v>13479</v>
      </c>
      <c r="BD10545" s="423" t="s">
        <v>1301</v>
      </c>
    </row>
    <row r="10546" spans="53:56" ht="15" x14ac:dyDescent="0.25">
      <c r="BA10546" s="91" t="s">
        <v>14388</v>
      </c>
      <c r="BB10546" s="91" t="s">
        <v>7567</v>
      </c>
      <c r="BC10546" s="91" t="s">
        <v>14376</v>
      </c>
      <c r="BD10546" s="423" t="s">
        <v>1301</v>
      </c>
    </row>
    <row r="10547" spans="53:56" ht="15" x14ac:dyDescent="0.25">
      <c r="BA10547" s="90" t="s">
        <v>14389</v>
      </c>
      <c r="BB10547" s="90" t="s">
        <v>7567</v>
      </c>
      <c r="BC10547" s="90" t="s">
        <v>14376</v>
      </c>
      <c r="BD10547" s="423" t="s">
        <v>1301</v>
      </c>
    </row>
    <row r="10548" spans="53:56" ht="15" x14ac:dyDescent="0.25">
      <c r="BA10548" s="91" t="s">
        <v>14390</v>
      </c>
      <c r="BB10548" s="91" t="s">
        <v>7567</v>
      </c>
      <c r="BC10548" s="91" t="s">
        <v>9906</v>
      </c>
      <c r="BD10548" s="423" t="s">
        <v>1301</v>
      </c>
    </row>
    <row r="10549" spans="53:56" ht="15" x14ac:dyDescent="0.25">
      <c r="BA10549" s="91" t="s">
        <v>14391</v>
      </c>
      <c r="BB10549" s="91" t="s">
        <v>7567</v>
      </c>
      <c r="BC10549" s="91" t="s">
        <v>14016</v>
      </c>
      <c r="BD10549" s="423" t="s">
        <v>1301</v>
      </c>
    </row>
    <row r="10550" spans="53:56" ht="15" x14ac:dyDescent="0.25">
      <c r="BA10550" s="90" t="s">
        <v>14391</v>
      </c>
      <c r="BB10550" s="90" t="s">
        <v>7567</v>
      </c>
      <c r="BC10550" s="90" t="s">
        <v>14363</v>
      </c>
      <c r="BD10550" s="423" t="s">
        <v>1301</v>
      </c>
    </row>
    <row r="10551" spans="53:56" ht="15" x14ac:dyDescent="0.25">
      <c r="BA10551" s="91" t="s">
        <v>14392</v>
      </c>
      <c r="BB10551" s="91" t="s">
        <v>7567</v>
      </c>
      <c r="BC10551" s="91" t="s">
        <v>14376</v>
      </c>
      <c r="BD10551" s="423" t="s">
        <v>1301</v>
      </c>
    </row>
    <row r="10552" spans="53:56" ht="15" x14ac:dyDescent="0.25">
      <c r="BA10552" s="90" t="s">
        <v>14393</v>
      </c>
      <c r="BB10552" s="90" t="s">
        <v>7567</v>
      </c>
      <c r="BC10552" s="90" t="s">
        <v>14394</v>
      </c>
      <c r="BD10552" s="423" t="s">
        <v>1301</v>
      </c>
    </row>
    <row r="10553" spans="53:56" ht="15" x14ac:dyDescent="0.25">
      <c r="BA10553" s="91" t="s">
        <v>14393</v>
      </c>
      <c r="BB10553" s="91" t="s">
        <v>7567</v>
      </c>
      <c r="BC10553" s="91" t="s">
        <v>14108</v>
      </c>
      <c r="BD10553" s="423" t="s">
        <v>1301</v>
      </c>
    </row>
    <row r="10554" spans="53:56" ht="15" x14ac:dyDescent="0.25">
      <c r="BA10554" s="91" t="s">
        <v>14395</v>
      </c>
      <c r="BB10554" s="91" t="s">
        <v>7567</v>
      </c>
      <c r="BC10554" s="91" t="s">
        <v>14396</v>
      </c>
      <c r="BD10554" s="423" t="s">
        <v>1301</v>
      </c>
    </row>
    <row r="10555" spans="53:56" ht="15" x14ac:dyDescent="0.25">
      <c r="BA10555" s="91" t="s">
        <v>14395</v>
      </c>
      <c r="BB10555" s="91" t="s">
        <v>7567</v>
      </c>
      <c r="BC10555" s="91" t="s">
        <v>14394</v>
      </c>
      <c r="BD10555" s="423" t="s">
        <v>1301</v>
      </c>
    </row>
    <row r="10556" spans="53:56" ht="15" x14ac:dyDescent="0.25">
      <c r="BA10556" s="91" t="s">
        <v>14395</v>
      </c>
      <c r="BB10556" s="91" t="s">
        <v>7567</v>
      </c>
      <c r="BC10556" s="91" t="s">
        <v>14108</v>
      </c>
      <c r="BD10556" s="423" t="s">
        <v>1301</v>
      </c>
    </row>
    <row r="10557" spans="53:56" ht="15" x14ac:dyDescent="0.25">
      <c r="BA10557" s="90" t="s">
        <v>14397</v>
      </c>
      <c r="BB10557" s="90" t="s">
        <v>7567</v>
      </c>
      <c r="BC10557" s="90" t="s">
        <v>14396</v>
      </c>
      <c r="BD10557" s="423" t="s">
        <v>1301</v>
      </c>
    </row>
    <row r="10558" spans="53:56" ht="15" x14ac:dyDescent="0.25">
      <c r="BA10558" s="91" t="s">
        <v>14397</v>
      </c>
      <c r="BB10558" s="91" t="s">
        <v>7567</v>
      </c>
      <c r="BC10558" s="91" t="s">
        <v>14394</v>
      </c>
      <c r="BD10558" s="423" t="s">
        <v>1301</v>
      </c>
    </row>
    <row r="10559" spans="53:56" ht="15" x14ac:dyDescent="0.25">
      <c r="BA10559" s="91" t="s">
        <v>14398</v>
      </c>
      <c r="BB10559" s="91" t="s">
        <v>7567</v>
      </c>
      <c r="BC10559" s="91" t="s">
        <v>14396</v>
      </c>
      <c r="BD10559" s="423" t="s">
        <v>1301</v>
      </c>
    </row>
    <row r="10560" spans="53:56" ht="15" x14ac:dyDescent="0.25">
      <c r="BA10560" s="90" t="s">
        <v>14399</v>
      </c>
      <c r="BB10560" s="90" t="s">
        <v>7567</v>
      </c>
      <c r="BC10560" s="90" t="s">
        <v>14108</v>
      </c>
      <c r="BD10560" s="423" t="s">
        <v>1301</v>
      </c>
    </row>
    <row r="10561" spans="53:56" ht="15" x14ac:dyDescent="0.25">
      <c r="BA10561" s="91" t="s">
        <v>14400</v>
      </c>
      <c r="BB10561" s="91" t="s">
        <v>7567</v>
      </c>
      <c r="BC10561" s="91" t="s">
        <v>14363</v>
      </c>
      <c r="BD10561" s="423" t="s">
        <v>1301</v>
      </c>
    </row>
    <row r="10562" spans="53:56" ht="15" x14ac:dyDescent="0.25">
      <c r="BA10562" s="90" t="s">
        <v>14401</v>
      </c>
      <c r="BB10562" s="90" t="s">
        <v>7567</v>
      </c>
      <c r="BC10562" s="90" t="s">
        <v>9906</v>
      </c>
      <c r="BD10562" s="423" t="s">
        <v>1301</v>
      </c>
    </row>
    <row r="10563" spans="53:56" ht="15" x14ac:dyDescent="0.25">
      <c r="BA10563" s="91" t="s">
        <v>14402</v>
      </c>
      <c r="BB10563" s="91" t="s">
        <v>7567</v>
      </c>
      <c r="BC10563" s="91" t="s">
        <v>13458</v>
      </c>
      <c r="BD10563" s="423" t="s">
        <v>1301</v>
      </c>
    </row>
    <row r="10564" spans="53:56" ht="15" x14ac:dyDescent="0.25">
      <c r="BA10564" s="90" t="s">
        <v>14403</v>
      </c>
      <c r="BB10564" s="90" t="s">
        <v>7567</v>
      </c>
      <c r="BC10564" s="90" t="s">
        <v>14363</v>
      </c>
      <c r="BD10564" s="423" t="s">
        <v>1301</v>
      </c>
    </row>
    <row r="10565" spans="53:56" ht="15" x14ac:dyDescent="0.25">
      <c r="BA10565" s="91" t="s">
        <v>14404</v>
      </c>
      <c r="BB10565" s="91" t="s">
        <v>7567</v>
      </c>
      <c r="BC10565" s="91" t="s">
        <v>14311</v>
      </c>
      <c r="BD10565" s="423" t="s">
        <v>1301</v>
      </c>
    </row>
    <row r="10566" spans="53:56" ht="15" x14ac:dyDescent="0.25">
      <c r="BA10566" s="90" t="s">
        <v>14405</v>
      </c>
      <c r="BB10566" s="90" t="s">
        <v>7567</v>
      </c>
      <c r="BC10566" s="90" t="s">
        <v>9906</v>
      </c>
      <c r="BD10566" s="423" t="s">
        <v>1301</v>
      </c>
    </row>
    <row r="10567" spans="53:56" ht="15" x14ac:dyDescent="0.25">
      <c r="BA10567" s="91" t="s">
        <v>14406</v>
      </c>
      <c r="BB10567" s="91" t="s">
        <v>7567</v>
      </c>
      <c r="BC10567" s="91" t="s">
        <v>14108</v>
      </c>
      <c r="BD10567" s="423" t="s">
        <v>1301</v>
      </c>
    </row>
    <row r="10568" spans="53:56" ht="15" x14ac:dyDescent="0.25">
      <c r="BA10568" s="90" t="s">
        <v>14407</v>
      </c>
      <c r="BB10568" s="90" t="s">
        <v>7567</v>
      </c>
      <c r="BC10568" s="90" t="s">
        <v>14376</v>
      </c>
      <c r="BD10568" s="423" t="s">
        <v>1301</v>
      </c>
    </row>
    <row r="10569" spans="53:56" ht="15" x14ac:dyDescent="0.25">
      <c r="BA10569" s="91" t="s">
        <v>14408</v>
      </c>
      <c r="BB10569" s="91" t="s">
        <v>7567</v>
      </c>
      <c r="BC10569" s="91" t="s">
        <v>13445</v>
      </c>
      <c r="BD10569" s="423" t="s">
        <v>1301</v>
      </c>
    </row>
    <row r="10570" spans="53:56" ht="15" x14ac:dyDescent="0.25">
      <c r="BA10570" s="90" t="s">
        <v>14409</v>
      </c>
      <c r="BB10570" s="90" t="s">
        <v>7567</v>
      </c>
      <c r="BC10570" s="90" t="s">
        <v>14108</v>
      </c>
      <c r="BD10570" s="423" t="s">
        <v>1301</v>
      </c>
    </row>
    <row r="10571" spans="53:56" ht="15" x14ac:dyDescent="0.25">
      <c r="BA10571" s="91" t="s">
        <v>14410</v>
      </c>
      <c r="BB10571" s="91" t="s">
        <v>7567</v>
      </c>
      <c r="BC10571" s="91" t="s">
        <v>14108</v>
      </c>
      <c r="BD10571" s="423" t="s">
        <v>1301</v>
      </c>
    </row>
    <row r="10572" spans="53:56" ht="15" x14ac:dyDescent="0.25">
      <c r="BA10572" s="90" t="s">
        <v>14411</v>
      </c>
      <c r="BB10572" s="90" t="s">
        <v>7567</v>
      </c>
      <c r="BC10572" s="90" t="s">
        <v>14108</v>
      </c>
      <c r="BD10572" s="423" t="s">
        <v>1301</v>
      </c>
    </row>
    <row r="10573" spans="53:56" ht="15" x14ac:dyDescent="0.25">
      <c r="BA10573" s="90" t="s">
        <v>14412</v>
      </c>
      <c r="BB10573" s="90" t="s">
        <v>7567</v>
      </c>
      <c r="BC10573" s="90" t="s">
        <v>14363</v>
      </c>
      <c r="BD10573" s="423" t="s">
        <v>1301</v>
      </c>
    </row>
    <row r="10574" spans="53:56" ht="15" x14ac:dyDescent="0.25">
      <c r="BA10574" s="91" t="s">
        <v>14413</v>
      </c>
      <c r="BB10574" s="91" t="s">
        <v>7567</v>
      </c>
      <c r="BC10574" s="91" t="s">
        <v>9906</v>
      </c>
      <c r="BD10574" s="423" t="s">
        <v>1301</v>
      </c>
    </row>
    <row r="10575" spans="53:56" ht="15" x14ac:dyDescent="0.25">
      <c r="BA10575" s="90" t="s">
        <v>14414</v>
      </c>
      <c r="BB10575" s="90" t="s">
        <v>7567</v>
      </c>
      <c r="BC10575" s="90" t="s">
        <v>14363</v>
      </c>
      <c r="BD10575" s="423" t="s">
        <v>1301</v>
      </c>
    </row>
    <row r="10576" spans="53:56" ht="15" x14ac:dyDescent="0.25">
      <c r="BA10576" s="91" t="s">
        <v>14415</v>
      </c>
      <c r="BB10576" s="91" t="s">
        <v>7567</v>
      </c>
      <c r="BC10576" s="91" t="s">
        <v>13479</v>
      </c>
      <c r="BD10576" s="423" t="s">
        <v>1301</v>
      </c>
    </row>
    <row r="10577" spans="53:56" ht="15" x14ac:dyDescent="0.25">
      <c r="BA10577" s="90" t="s">
        <v>14416</v>
      </c>
      <c r="BB10577" s="90" t="s">
        <v>7567</v>
      </c>
      <c r="BC10577" s="90" t="s">
        <v>13479</v>
      </c>
      <c r="BD10577" s="423" t="s">
        <v>1301</v>
      </c>
    </row>
    <row r="10578" spans="53:56" ht="15" x14ac:dyDescent="0.25">
      <c r="BA10578" s="91" t="s">
        <v>14417</v>
      </c>
      <c r="BB10578" s="91" t="s">
        <v>7567</v>
      </c>
      <c r="BC10578" s="91" t="s">
        <v>14363</v>
      </c>
      <c r="BD10578" s="423" t="s">
        <v>1301</v>
      </c>
    </row>
    <row r="10579" spans="53:56" ht="15" x14ac:dyDescent="0.25">
      <c r="BA10579" s="90" t="s">
        <v>14418</v>
      </c>
      <c r="BB10579" s="90" t="s">
        <v>7567</v>
      </c>
      <c r="BC10579" s="90" t="s">
        <v>14376</v>
      </c>
      <c r="BD10579" s="423" t="s">
        <v>1301</v>
      </c>
    </row>
    <row r="10580" spans="53:56" ht="15" x14ac:dyDescent="0.25">
      <c r="BA10580" s="91" t="s">
        <v>14419</v>
      </c>
      <c r="BB10580" s="91" t="s">
        <v>7567</v>
      </c>
      <c r="BC10580" s="91" t="s">
        <v>14311</v>
      </c>
      <c r="BD10580" s="423" t="s">
        <v>1301</v>
      </c>
    </row>
    <row r="10581" spans="53:56" ht="15" x14ac:dyDescent="0.25">
      <c r="BA10581" s="90" t="s">
        <v>14420</v>
      </c>
      <c r="BB10581" s="90" t="s">
        <v>7567</v>
      </c>
      <c r="BC10581" s="90" t="s">
        <v>14311</v>
      </c>
      <c r="BD10581" s="423" t="s">
        <v>1301</v>
      </c>
    </row>
    <row r="10582" spans="53:56" ht="15" x14ac:dyDescent="0.25">
      <c r="BA10582" s="91" t="s">
        <v>14421</v>
      </c>
      <c r="BB10582" s="91" t="s">
        <v>7567</v>
      </c>
      <c r="BC10582" s="91" t="s">
        <v>13998</v>
      </c>
      <c r="BD10582" s="423" t="s">
        <v>1301</v>
      </c>
    </row>
    <row r="10583" spans="53:56" ht="15" x14ac:dyDescent="0.25">
      <c r="BA10583" s="90" t="s">
        <v>14422</v>
      </c>
      <c r="BB10583" s="90" t="s">
        <v>7567</v>
      </c>
      <c r="BC10583" s="90" t="s">
        <v>13458</v>
      </c>
      <c r="BD10583" s="423" t="s">
        <v>1301</v>
      </c>
    </row>
    <row r="10584" spans="53:56" ht="15" x14ac:dyDescent="0.25">
      <c r="BA10584" s="91" t="s">
        <v>14423</v>
      </c>
      <c r="BB10584" s="91" t="s">
        <v>7567</v>
      </c>
      <c r="BC10584" s="91" t="s">
        <v>14376</v>
      </c>
      <c r="BD10584" s="423" t="s">
        <v>1301</v>
      </c>
    </row>
    <row r="10585" spans="53:56" ht="15" x14ac:dyDescent="0.25">
      <c r="BA10585" s="90" t="s">
        <v>14424</v>
      </c>
      <c r="BB10585" s="90" t="s">
        <v>7567</v>
      </c>
      <c r="BC10585" s="90" t="s">
        <v>14108</v>
      </c>
      <c r="BD10585" s="423" t="s">
        <v>1301</v>
      </c>
    </row>
    <row r="10586" spans="53:56" ht="15" x14ac:dyDescent="0.25">
      <c r="BA10586" s="91" t="s">
        <v>14425</v>
      </c>
      <c r="BB10586" s="91" t="s">
        <v>7567</v>
      </c>
      <c r="BC10586" s="91" t="s">
        <v>14363</v>
      </c>
      <c r="BD10586" s="423" t="s">
        <v>1301</v>
      </c>
    </row>
    <row r="10587" spans="53:56" ht="15" x14ac:dyDescent="0.25">
      <c r="BA10587" s="90" t="s">
        <v>14426</v>
      </c>
      <c r="BB10587" s="90" t="s">
        <v>7567</v>
      </c>
      <c r="BC10587" s="90" t="s">
        <v>14376</v>
      </c>
      <c r="BD10587" s="423" t="s">
        <v>1301</v>
      </c>
    </row>
    <row r="10588" spans="53:56" ht="15" x14ac:dyDescent="0.25">
      <c r="BA10588" s="91" t="s">
        <v>14427</v>
      </c>
      <c r="BB10588" s="91" t="s">
        <v>7567</v>
      </c>
      <c r="BC10588" s="91" t="s">
        <v>13445</v>
      </c>
      <c r="BD10588" s="423" t="s">
        <v>1301</v>
      </c>
    </row>
    <row r="10589" spans="53:56" ht="15" x14ac:dyDescent="0.25">
      <c r="BA10589" s="90" t="s">
        <v>14428</v>
      </c>
      <c r="BB10589" s="90" t="s">
        <v>7567</v>
      </c>
      <c r="BC10589" s="90" t="s">
        <v>14376</v>
      </c>
      <c r="BD10589" s="423" t="s">
        <v>1301</v>
      </c>
    </row>
    <row r="10590" spans="53:56" ht="15" x14ac:dyDescent="0.25">
      <c r="BA10590" s="91" t="s">
        <v>14429</v>
      </c>
      <c r="BB10590" s="91" t="s">
        <v>7567</v>
      </c>
      <c r="BC10590" s="91" t="s">
        <v>14016</v>
      </c>
      <c r="BD10590" s="423" t="s">
        <v>1301</v>
      </c>
    </row>
    <row r="10591" spans="53:56" ht="15" x14ac:dyDescent="0.25">
      <c r="BA10591" s="90" t="s">
        <v>14430</v>
      </c>
      <c r="BB10591" s="90" t="s">
        <v>7567</v>
      </c>
      <c r="BC10591" s="90" t="s">
        <v>14108</v>
      </c>
      <c r="BD10591" s="423" t="s">
        <v>1301</v>
      </c>
    </row>
    <row r="10592" spans="53:56" ht="15" x14ac:dyDescent="0.25">
      <c r="BA10592" s="91" t="s">
        <v>14431</v>
      </c>
      <c r="BB10592" s="91" t="s">
        <v>7567</v>
      </c>
      <c r="BC10592" s="91" t="s">
        <v>13479</v>
      </c>
      <c r="BD10592" s="423" t="s">
        <v>1301</v>
      </c>
    </row>
    <row r="10593" spans="53:56" ht="15" x14ac:dyDescent="0.25">
      <c r="BA10593" s="90" t="s">
        <v>14432</v>
      </c>
      <c r="BB10593" s="90" t="s">
        <v>7567</v>
      </c>
      <c r="BC10593" s="90" t="s">
        <v>14376</v>
      </c>
      <c r="BD10593" s="423" t="s">
        <v>1301</v>
      </c>
    </row>
    <row r="10594" spans="53:56" ht="15" x14ac:dyDescent="0.25">
      <c r="BA10594" s="91" t="s">
        <v>14433</v>
      </c>
      <c r="BB10594" s="91" t="s">
        <v>7567</v>
      </c>
      <c r="BC10594" s="91" t="s">
        <v>14376</v>
      </c>
      <c r="BD10594" s="423" t="s">
        <v>1301</v>
      </c>
    </row>
    <row r="10595" spans="53:56" ht="15" x14ac:dyDescent="0.25">
      <c r="BA10595" s="90" t="s">
        <v>14434</v>
      </c>
      <c r="BB10595" s="90" t="s">
        <v>7567</v>
      </c>
      <c r="BC10595" s="90" t="s">
        <v>14376</v>
      </c>
      <c r="BD10595" s="423" t="s">
        <v>1301</v>
      </c>
    </row>
    <row r="10596" spans="53:56" ht="15" x14ac:dyDescent="0.25">
      <c r="BA10596" s="91" t="s">
        <v>14435</v>
      </c>
      <c r="BB10596" s="91" t="s">
        <v>7567</v>
      </c>
      <c r="BC10596" s="91" t="s">
        <v>13458</v>
      </c>
      <c r="BD10596" s="423" t="s">
        <v>1301</v>
      </c>
    </row>
    <row r="10597" spans="53:56" ht="15" x14ac:dyDescent="0.25">
      <c r="BA10597" s="90" t="s">
        <v>14436</v>
      </c>
      <c r="BB10597" s="90" t="s">
        <v>7567</v>
      </c>
      <c r="BC10597" s="90" t="s">
        <v>14295</v>
      </c>
      <c r="BD10597" s="423" t="s">
        <v>1301</v>
      </c>
    </row>
    <row r="10598" spans="53:56" ht="15" x14ac:dyDescent="0.25">
      <c r="BA10598" s="91" t="s">
        <v>14437</v>
      </c>
      <c r="BB10598" s="91" t="s">
        <v>7567</v>
      </c>
      <c r="BC10598" s="91" t="s">
        <v>14295</v>
      </c>
      <c r="BD10598" s="423" t="s">
        <v>1301</v>
      </c>
    </row>
    <row r="10599" spans="53:56" ht="15" x14ac:dyDescent="0.25">
      <c r="BA10599" s="90" t="s">
        <v>14438</v>
      </c>
      <c r="BB10599" s="90" t="s">
        <v>7567</v>
      </c>
      <c r="BC10599" s="90" t="s">
        <v>14219</v>
      </c>
      <c r="BD10599" s="423" t="s">
        <v>1301</v>
      </c>
    </row>
    <row r="10600" spans="53:56" ht="15" x14ac:dyDescent="0.25">
      <c r="BA10600" s="91" t="s">
        <v>14439</v>
      </c>
      <c r="BB10600" s="91" t="s">
        <v>7567</v>
      </c>
      <c r="BC10600" s="91" t="s">
        <v>14295</v>
      </c>
      <c r="BD10600" s="423" t="s">
        <v>1301</v>
      </c>
    </row>
    <row r="10601" spans="53:56" ht="15" x14ac:dyDescent="0.25">
      <c r="BA10601" s="90" t="s">
        <v>14440</v>
      </c>
      <c r="BB10601" s="90" t="s">
        <v>7567</v>
      </c>
      <c r="BC10601" s="90" t="s">
        <v>14295</v>
      </c>
      <c r="BD10601" s="423" t="s">
        <v>1301</v>
      </c>
    </row>
    <row r="10602" spans="53:56" ht="15" x14ac:dyDescent="0.25">
      <c r="BA10602" s="91" t="s">
        <v>14441</v>
      </c>
      <c r="BB10602" s="91" t="s">
        <v>7567</v>
      </c>
      <c r="BC10602" s="91" t="s">
        <v>14295</v>
      </c>
      <c r="BD10602" s="423" t="s">
        <v>1301</v>
      </c>
    </row>
    <row r="10603" spans="53:56" ht="15" x14ac:dyDescent="0.25">
      <c r="BA10603" s="90" t="s">
        <v>14442</v>
      </c>
      <c r="BB10603" s="90" t="s">
        <v>7567</v>
      </c>
      <c r="BC10603" s="90" t="s">
        <v>14204</v>
      </c>
      <c r="BD10603" s="423" t="s">
        <v>1301</v>
      </c>
    </row>
    <row r="10604" spans="53:56" ht="15" x14ac:dyDescent="0.25">
      <c r="BA10604" s="91" t="s">
        <v>14443</v>
      </c>
      <c r="BB10604" s="91" t="s">
        <v>7567</v>
      </c>
      <c r="BC10604" s="91" t="s">
        <v>14295</v>
      </c>
      <c r="BD10604" s="423" t="s">
        <v>1301</v>
      </c>
    </row>
    <row r="10605" spans="53:56" ht="15" x14ac:dyDescent="0.25">
      <c r="BA10605" s="90" t="s">
        <v>14444</v>
      </c>
      <c r="BB10605" s="90" t="s">
        <v>7567</v>
      </c>
      <c r="BC10605" s="90" t="s">
        <v>14295</v>
      </c>
      <c r="BD10605" s="423" t="s">
        <v>1301</v>
      </c>
    </row>
    <row r="10606" spans="53:56" ht="15" x14ac:dyDescent="0.25">
      <c r="BA10606" s="91" t="s">
        <v>14445</v>
      </c>
      <c r="BB10606" s="91" t="s">
        <v>7567</v>
      </c>
      <c r="BC10606" s="91" t="s">
        <v>14295</v>
      </c>
      <c r="BD10606" s="423" t="s">
        <v>1301</v>
      </c>
    </row>
    <row r="10607" spans="53:56" ht="15" x14ac:dyDescent="0.25">
      <c r="BA10607" s="91" t="s">
        <v>14446</v>
      </c>
      <c r="BB10607" s="91" t="s">
        <v>7567</v>
      </c>
      <c r="BC10607" s="91" t="s">
        <v>14295</v>
      </c>
      <c r="BD10607" s="423" t="s">
        <v>1301</v>
      </c>
    </row>
    <row r="10608" spans="53:56" ht="15" x14ac:dyDescent="0.25">
      <c r="BA10608" s="90" t="s">
        <v>14447</v>
      </c>
      <c r="BB10608" s="90" t="s">
        <v>7567</v>
      </c>
      <c r="BC10608" s="90" t="s">
        <v>14219</v>
      </c>
      <c r="BD10608" s="423" t="s">
        <v>1301</v>
      </c>
    </row>
    <row r="10609" spans="53:56" ht="15" x14ac:dyDescent="0.25">
      <c r="BA10609" s="91" t="s">
        <v>14448</v>
      </c>
      <c r="BB10609" s="91" t="s">
        <v>7567</v>
      </c>
      <c r="BC10609" s="91" t="s">
        <v>14219</v>
      </c>
      <c r="BD10609" s="423" t="s">
        <v>1301</v>
      </c>
    </row>
    <row r="10610" spans="53:56" ht="15" x14ac:dyDescent="0.25">
      <c r="BA10610" s="90" t="s">
        <v>14449</v>
      </c>
      <c r="BB10610" s="90" t="s">
        <v>7567</v>
      </c>
      <c r="BC10610" s="90" t="s">
        <v>14295</v>
      </c>
      <c r="BD10610" s="423" t="s">
        <v>1301</v>
      </c>
    </row>
    <row r="10611" spans="53:56" ht="15" x14ac:dyDescent="0.25">
      <c r="BA10611" s="91" t="s">
        <v>14450</v>
      </c>
      <c r="BB10611" s="91" t="s">
        <v>7567</v>
      </c>
      <c r="BC10611" s="91" t="s">
        <v>14219</v>
      </c>
      <c r="BD10611" s="423" t="s">
        <v>1301</v>
      </c>
    </row>
    <row r="10612" spans="53:56" ht="15" x14ac:dyDescent="0.25">
      <c r="BA10612" s="90" t="s">
        <v>14451</v>
      </c>
      <c r="BB10612" s="90" t="s">
        <v>7567</v>
      </c>
      <c r="BC10612" s="90" t="s">
        <v>14295</v>
      </c>
      <c r="BD10612" s="423" t="s">
        <v>1301</v>
      </c>
    </row>
    <row r="10613" spans="53:56" ht="15" x14ac:dyDescent="0.25">
      <c r="BA10613" s="91" t="s">
        <v>14452</v>
      </c>
      <c r="BB10613" s="91" t="s">
        <v>7567</v>
      </c>
      <c r="BC10613" s="91" t="s">
        <v>14219</v>
      </c>
      <c r="BD10613" s="423" t="s">
        <v>1301</v>
      </c>
    </row>
    <row r="10614" spans="53:56" ht="15" x14ac:dyDescent="0.25">
      <c r="BA10614" s="90" t="s">
        <v>14453</v>
      </c>
      <c r="BB10614" s="90" t="s">
        <v>7567</v>
      </c>
      <c r="BC10614" s="90" t="s">
        <v>14219</v>
      </c>
      <c r="BD10614" s="423" t="s">
        <v>1301</v>
      </c>
    </row>
    <row r="10615" spans="53:56" ht="15" x14ac:dyDescent="0.25">
      <c r="BA10615" s="91" t="s">
        <v>14454</v>
      </c>
      <c r="BB10615" s="91" t="s">
        <v>7567</v>
      </c>
      <c r="BC10615" s="91" t="s">
        <v>14219</v>
      </c>
      <c r="BD10615" s="423" t="s">
        <v>1301</v>
      </c>
    </row>
    <row r="10616" spans="53:56" ht="15" x14ac:dyDescent="0.25">
      <c r="BA10616" s="91" t="s">
        <v>14455</v>
      </c>
      <c r="BB10616" s="91" t="s">
        <v>7567</v>
      </c>
      <c r="BC10616" s="91" t="s">
        <v>14295</v>
      </c>
      <c r="BD10616" s="423" t="s">
        <v>1301</v>
      </c>
    </row>
    <row r="10617" spans="53:56" ht="15" x14ac:dyDescent="0.25">
      <c r="BA10617" s="90" t="s">
        <v>14456</v>
      </c>
      <c r="BB10617" s="90" t="s">
        <v>7567</v>
      </c>
      <c r="BC10617" s="90" t="s">
        <v>14219</v>
      </c>
      <c r="BD10617" s="423" t="s">
        <v>1301</v>
      </c>
    </row>
    <row r="10618" spans="53:56" ht="15" x14ac:dyDescent="0.25">
      <c r="BA10618" s="91" t="s">
        <v>14457</v>
      </c>
      <c r="BB10618" s="91" t="s">
        <v>7567</v>
      </c>
      <c r="BC10618" s="91" t="s">
        <v>14219</v>
      </c>
      <c r="BD10618" s="423" t="s">
        <v>1301</v>
      </c>
    </row>
    <row r="10619" spans="53:56" ht="15" x14ac:dyDescent="0.25">
      <c r="BA10619" s="90" t="s">
        <v>14458</v>
      </c>
      <c r="BB10619" s="90" t="s">
        <v>7567</v>
      </c>
      <c r="BC10619" s="90" t="s">
        <v>14219</v>
      </c>
      <c r="BD10619" s="423" t="s">
        <v>1301</v>
      </c>
    </row>
    <row r="10620" spans="53:56" ht="15" x14ac:dyDescent="0.25">
      <c r="BA10620" s="90" t="s">
        <v>14459</v>
      </c>
      <c r="BB10620" s="90" t="s">
        <v>7567</v>
      </c>
      <c r="BC10620" s="90" t="s">
        <v>14295</v>
      </c>
      <c r="BD10620" s="423" t="s">
        <v>1301</v>
      </c>
    </row>
    <row r="10621" spans="53:56" ht="15" x14ac:dyDescent="0.25">
      <c r="BA10621" s="91" t="s">
        <v>14460</v>
      </c>
      <c r="BB10621" s="91" t="s">
        <v>7567</v>
      </c>
      <c r="BC10621" s="91" t="s">
        <v>14295</v>
      </c>
      <c r="BD10621" s="423" t="s">
        <v>1301</v>
      </c>
    </row>
    <row r="10622" spans="53:56" ht="15" x14ac:dyDescent="0.25">
      <c r="BA10622" s="90" t="s">
        <v>14461</v>
      </c>
      <c r="BB10622" s="90" t="s">
        <v>7567</v>
      </c>
      <c r="BC10622" s="90" t="s">
        <v>14219</v>
      </c>
      <c r="BD10622" s="423" t="s">
        <v>1301</v>
      </c>
    </row>
    <row r="10623" spans="53:56" ht="15" x14ac:dyDescent="0.25">
      <c r="BA10623" s="91" t="s">
        <v>14462</v>
      </c>
      <c r="BB10623" s="91" t="s">
        <v>7567</v>
      </c>
      <c r="BC10623" s="91" t="s">
        <v>14295</v>
      </c>
      <c r="BD10623" s="423" t="s">
        <v>1301</v>
      </c>
    </row>
    <row r="10624" spans="53:56" ht="15" x14ac:dyDescent="0.25">
      <c r="BA10624" s="91" t="s">
        <v>14463</v>
      </c>
      <c r="BB10624" s="91" t="s">
        <v>7567</v>
      </c>
      <c r="BC10624" s="91" t="s">
        <v>14295</v>
      </c>
      <c r="BD10624" s="423" t="s">
        <v>1301</v>
      </c>
    </row>
    <row r="10625" spans="53:56" ht="15" x14ac:dyDescent="0.25">
      <c r="BA10625" s="90" t="s">
        <v>14464</v>
      </c>
      <c r="BB10625" s="90" t="s">
        <v>7567</v>
      </c>
      <c r="BC10625" s="90" t="s">
        <v>14219</v>
      </c>
      <c r="BD10625" s="423" t="s">
        <v>1301</v>
      </c>
    </row>
    <row r="10626" spans="53:56" ht="15" x14ac:dyDescent="0.25">
      <c r="BA10626" s="91" t="s">
        <v>14465</v>
      </c>
      <c r="BB10626" s="91" t="s">
        <v>7567</v>
      </c>
      <c r="BC10626" s="91" t="s">
        <v>14219</v>
      </c>
      <c r="BD10626" s="423" t="s">
        <v>1301</v>
      </c>
    </row>
    <row r="10627" spans="53:56" ht="15" x14ac:dyDescent="0.25">
      <c r="BA10627" s="90" t="s">
        <v>14466</v>
      </c>
      <c r="BB10627" s="90" t="s">
        <v>7567</v>
      </c>
      <c r="BC10627" s="90" t="s">
        <v>14211</v>
      </c>
      <c r="BD10627" s="423" t="s">
        <v>1301</v>
      </c>
    </row>
    <row r="10628" spans="53:56" ht="15" x14ac:dyDescent="0.25">
      <c r="BA10628" s="90" t="s">
        <v>14467</v>
      </c>
      <c r="BB10628" s="90" t="s">
        <v>7567</v>
      </c>
      <c r="BC10628" s="90" t="s">
        <v>14295</v>
      </c>
      <c r="BD10628" s="423" t="s">
        <v>1301</v>
      </c>
    </row>
    <row r="10629" spans="53:56" ht="15" x14ac:dyDescent="0.25">
      <c r="BA10629" s="91" t="s">
        <v>14468</v>
      </c>
      <c r="BB10629" s="91" t="s">
        <v>7567</v>
      </c>
      <c r="BC10629" s="91" t="s">
        <v>14219</v>
      </c>
      <c r="BD10629" s="423" t="s">
        <v>1301</v>
      </c>
    </row>
    <row r="10630" spans="53:56" ht="15" x14ac:dyDescent="0.25">
      <c r="BA10630" s="90" t="s">
        <v>14469</v>
      </c>
      <c r="BB10630" s="90" t="s">
        <v>7567</v>
      </c>
      <c r="BC10630" s="90" t="s">
        <v>14219</v>
      </c>
      <c r="BD10630" s="423" t="s">
        <v>1301</v>
      </c>
    </row>
    <row r="10631" spans="53:56" ht="15" x14ac:dyDescent="0.25">
      <c r="BA10631" s="91" t="s">
        <v>14470</v>
      </c>
      <c r="BB10631" s="91" t="s">
        <v>7567</v>
      </c>
      <c r="BC10631" s="91" t="s">
        <v>14219</v>
      </c>
      <c r="BD10631" s="423" t="s">
        <v>1301</v>
      </c>
    </row>
    <row r="10632" spans="53:56" ht="15" x14ac:dyDescent="0.25">
      <c r="BA10632" s="91" t="s">
        <v>14471</v>
      </c>
      <c r="BB10632" s="91" t="s">
        <v>7567</v>
      </c>
      <c r="BC10632" s="91" t="s">
        <v>14295</v>
      </c>
      <c r="BD10632" s="423" t="s">
        <v>1301</v>
      </c>
    </row>
    <row r="10633" spans="53:56" ht="15" x14ac:dyDescent="0.25">
      <c r="BA10633" s="90" t="s">
        <v>14472</v>
      </c>
      <c r="BB10633" s="90" t="s">
        <v>7987</v>
      </c>
      <c r="BC10633" s="90" t="s">
        <v>6513</v>
      </c>
      <c r="BD10633" s="423" t="s">
        <v>1301</v>
      </c>
    </row>
    <row r="10634" spans="53:56" ht="15" x14ac:dyDescent="0.25">
      <c r="BA10634" s="91" t="s">
        <v>14473</v>
      </c>
      <c r="BB10634" s="91" t="s">
        <v>7987</v>
      </c>
      <c r="BC10634" s="91" t="s">
        <v>9075</v>
      </c>
      <c r="BD10634" s="423" t="s">
        <v>1301</v>
      </c>
    </row>
    <row r="10635" spans="53:56" ht="15" x14ac:dyDescent="0.25">
      <c r="BA10635" s="90" t="s">
        <v>14474</v>
      </c>
      <c r="BB10635" s="90" t="s">
        <v>7987</v>
      </c>
      <c r="BC10635" s="90" t="s">
        <v>6513</v>
      </c>
      <c r="BD10635" s="423" t="s">
        <v>1301</v>
      </c>
    </row>
    <row r="10636" spans="53:56" ht="15" x14ac:dyDescent="0.25">
      <c r="BA10636" s="91" t="s">
        <v>14475</v>
      </c>
      <c r="BB10636" s="91" t="s">
        <v>7987</v>
      </c>
      <c r="BC10636" s="91" t="s">
        <v>6513</v>
      </c>
      <c r="BD10636" s="423" t="s">
        <v>1301</v>
      </c>
    </row>
    <row r="10637" spans="53:56" ht="15" x14ac:dyDescent="0.25">
      <c r="BA10637" s="90" t="s">
        <v>14476</v>
      </c>
      <c r="BB10637" s="90" t="s">
        <v>7987</v>
      </c>
      <c r="BC10637" s="90" t="s">
        <v>6513</v>
      </c>
      <c r="BD10637" s="423" t="s">
        <v>1301</v>
      </c>
    </row>
    <row r="10638" spans="53:56" ht="15" x14ac:dyDescent="0.25">
      <c r="BA10638" s="90" t="s">
        <v>14477</v>
      </c>
      <c r="BB10638" s="90" t="s">
        <v>7987</v>
      </c>
      <c r="BC10638" s="90" t="s">
        <v>9075</v>
      </c>
      <c r="BD10638" s="423" t="s">
        <v>1301</v>
      </c>
    </row>
    <row r="10639" spans="53:56" ht="15" x14ac:dyDescent="0.25">
      <c r="BA10639" s="91" t="s">
        <v>14478</v>
      </c>
      <c r="BB10639" s="91" t="s">
        <v>7987</v>
      </c>
      <c r="BC10639" s="91" t="s">
        <v>6513</v>
      </c>
      <c r="BD10639" s="423" t="s">
        <v>1301</v>
      </c>
    </row>
    <row r="10640" spans="53:56" ht="15" x14ac:dyDescent="0.25">
      <c r="BA10640" s="90" t="s">
        <v>14479</v>
      </c>
      <c r="BB10640" s="90" t="s">
        <v>7987</v>
      </c>
      <c r="BC10640" s="90" t="s">
        <v>9075</v>
      </c>
      <c r="BD10640" s="423" t="s">
        <v>1301</v>
      </c>
    </row>
    <row r="10641" spans="53:56" ht="15" x14ac:dyDescent="0.25">
      <c r="BA10641" s="91" t="s">
        <v>14480</v>
      </c>
      <c r="BB10641" s="91" t="s">
        <v>7987</v>
      </c>
      <c r="BC10641" s="91" t="s">
        <v>6513</v>
      </c>
      <c r="BD10641" s="423" t="s">
        <v>1301</v>
      </c>
    </row>
    <row r="10642" spans="53:56" ht="15" x14ac:dyDescent="0.25">
      <c r="BA10642" s="91" t="s">
        <v>14481</v>
      </c>
      <c r="BB10642" s="91" t="s">
        <v>7987</v>
      </c>
      <c r="BC10642" s="91" t="s">
        <v>9075</v>
      </c>
      <c r="BD10642" s="423" t="s">
        <v>1301</v>
      </c>
    </row>
    <row r="10643" spans="53:56" ht="15" x14ac:dyDescent="0.25">
      <c r="BA10643" s="90" t="s">
        <v>14482</v>
      </c>
      <c r="BB10643" s="90" t="s">
        <v>7987</v>
      </c>
      <c r="BC10643" s="90" t="s">
        <v>6513</v>
      </c>
      <c r="BD10643" s="423" t="s">
        <v>1301</v>
      </c>
    </row>
    <row r="10644" spans="53:56" ht="15" x14ac:dyDescent="0.25">
      <c r="BA10644" s="91" t="s">
        <v>14483</v>
      </c>
      <c r="BB10644" s="91" t="s">
        <v>7987</v>
      </c>
      <c r="BC10644" s="91" t="s">
        <v>6513</v>
      </c>
      <c r="BD10644" s="423" t="s">
        <v>1301</v>
      </c>
    </row>
    <row r="10645" spans="53:56" ht="15" x14ac:dyDescent="0.25">
      <c r="BA10645" s="90" t="s">
        <v>14484</v>
      </c>
      <c r="BB10645" s="90" t="s">
        <v>7987</v>
      </c>
      <c r="BC10645" s="90" t="s">
        <v>6513</v>
      </c>
      <c r="BD10645" s="423" t="s">
        <v>1301</v>
      </c>
    </row>
    <row r="10646" spans="53:56" ht="15" x14ac:dyDescent="0.25">
      <c r="BA10646" s="90" t="s">
        <v>14485</v>
      </c>
      <c r="BB10646" s="90" t="s">
        <v>7987</v>
      </c>
      <c r="BC10646" s="90" t="s">
        <v>6513</v>
      </c>
      <c r="BD10646" s="423" t="s">
        <v>1301</v>
      </c>
    </row>
    <row r="10647" spans="53:56" ht="15" x14ac:dyDescent="0.25">
      <c r="BA10647" s="91" t="s">
        <v>14486</v>
      </c>
      <c r="BB10647" s="91" t="s">
        <v>7987</v>
      </c>
      <c r="BC10647" s="91" t="s">
        <v>6513</v>
      </c>
      <c r="BD10647" s="423" t="s">
        <v>1301</v>
      </c>
    </row>
    <row r="10648" spans="53:56" ht="15" x14ac:dyDescent="0.25">
      <c r="BA10648" s="90" t="s">
        <v>14487</v>
      </c>
      <c r="BB10648" s="90" t="s">
        <v>7987</v>
      </c>
      <c r="BC10648" s="90" t="s">
        <v>6513</v>
      </c>
      <c r="BD10648" s="423" t="s">
        <v>1301</v>
      </c>
    </row>
    <row r="10649" spans="53:56" ht="15" x14ac:dyDescent="0.25">
      <c r="BA10649" s="91" t="s">
        <v>14488</v>
      </c>
      <c r="BB10649" s="91" t="s">
        <v>7987</v>
      </c>
      <c r="BC10649" s="91" t="s">
        <v>6513</v>
      </c>
      <c r="BD10649" s="423" t="s">
        <v>1301</v>
      </c>
    </row>
    <row r="10650" spans="53:56" ht="15" x14ac:dyDescent="0.25">
      <c r="BA10650" s="91" t="s">
        <v>14489</v>
      </c>
      <c r="BB10650" s="91" t="s">
        <v>7987</v>
      </c>
      <c r="BC10650" s="91" t="s">
        <v>6513</v>
      </c>
      <c r="BD10650" s="423" t="s">
        <v>1301</v>
      </c>
    </row>
    <row r="10651" spans="53:56" ht="15" x14ac:dyDescent="0.25">
      <c r="BA10651" s="90" t="s">
        <v>14490</v>
      </c>
      <c r="BB10651" s="90" t="s">
        <v>7987</v>
      </c>
      <c r="BC10651" s="90" t="s">
        <v>6513</v>
      </c>
      <c r="BD10651" s="423" t="s">
        <v>1301</v>
      </c>
    </row>
    <row r="10652" spans="53:56" ht="15" x14ac:dyDescent="0.25">
      <c r="BA10652" s="91" t="s">
        <v>14491</v>
      </c>
      <c r="BB10652" s="91" t="s">
        <v>7987</v>
      </c>
      <c r="BC10652" s="91" t="s">
        <v>6513</v>
      </c>
      <c r="BD10652" s="423" t="s">
        <v>1301</v>
      </c>
    </row>
    <row r="10653" spans="53:56" ht="15" x14ac:dyDescent="0.25">
      <c r="BA10653" s="90" t="s">
        <v>14492</v>
      </c>
      <c r="BB10653" s="90" t="s">
        <v>7987</v>
      </c>
      <c r="BC10653" s="90" t="s">
        <v>6513</v>
      </c>
      <c r="BD10653" s="423" t="s">
        <v>1301</v>
      </c>
    </row>
    <row r="10654" spans="53:56" ht="15" x14ac:dyDescent="0.25">
      <c r="BA10654" s="90" t="s">
        <v>14493</v>
      </c>
      <c r="BB10654" s="90" t="s">
        <v>7987</v>
      </c>
      <c r="BC10654" s="90" t="s">
        <v>6513</v>
      </c>
      <c r="BD10654" s="423" t="s">
        <v>1301</v>
      </c>
    </row>
    <row r="10655" spans="53:56" ht="15" x14ac:dyDescent="0.25">
      <c r="BA10655" s="91" t="s">
        <v>14494</v>
      </c>
      <c r="BB10655" s="91" t="s">
        <v>7987</v>
      </c>
      <c r="BC10655" s="91" t="s">
        <v>14495</v>
      </c>
      <c r="BD10655" s="423" t="s">
        <v>1301</v>
      </c>
    </row>
    <row r="10656" spans="53:56" ht="15" x14ac:dyDescent="0.25">
      <c r="BA10656" s="90" t="s">
        <v>14496</v>
      </c>
      <c r="BB10656" s="90" t="s">
        <v>7987</v>
      </c>
      <c r="BC10656" s="90" t="s">
        <v>14495</v>
      </c>
      <c r="BD10656" s="423" t="s">
        <v>1301</v>
      </c>
    </row>
    <row r="10657" spans="53:56" ht="15" x14ac:dyDescent="0.25">
      <c r="BA10657" s="91" t="s">
        <v>14497</v>
      </c>
      <c r="BB10657" s="91" t="s">
        <v>7987</v>
      </c>
      <c r="BC10657" s="91" t="s">
        <v>14495</v>
      </c>
      <c r="BD10657" s="423" t="s">
        <v>1301</v>
      </c>
    </row>
    <row r="10658" spans="53:56" ht="15" x14ac:dyDescent="0.25">
      <c r="BA10658" s="91" t="s">
        <v>14498</v>
      </c>
      <c r="BB10658" s="91" t="s">
        <v>7987</v>
      </c>
      <c r="BC10658" s="91" t="s">
        <v>14495</v>
      </c>
      <c r="BD10658" s="423" t="s">
        <v>1301</v>
      </c>
    </row>
    <row r="10659" spans="53:56" ht="15" x14ac:dyDescent="0.25">
      <c r="BA10659" s="90" t="s">
        <v>14499</v>
      </c>
      <c r="BB10659" s="90" t="s">
        <v>7987</v>
      </c>
      <c r="BC10659" s="90" t="s">
        <v>14495</v>
      </c>
      <c r="BD10659" s="423" t="s">
        <v>1301</v>
      </c>
    </row>
    <row r="10660" spans="53:56" ht="15" x14ac:dyDescent="0.25">
      <c r="BA10660" s="91" t="s">
        <v>14500</v>
      </c>
      <c r="BB10660" s="91" t="s">
        <v>7987</v>
      </c>
      <c r="BC10660" s="91" t="s">
        <v>14495</v>
      </c>
      <c r="BD10660" s="423" t="s">
        <v>1301</v>
      </c>
    </row>
    <row r="10661" spans="53:56" ht="15" x14ac:dyDescent="0.25">
      <c r="BA10661" s="90" t="s">
        <v>14501</v>
      </c>
      <c r="BB10661" s="90" t="s">
        <v>7987</v>
      </c>
      <c r="BC10661" s="90" t="s">
        <v>14495</v>
      </c>
      <c r="BD10661" s="423" t="s">
        <v>1301</v>
      </c>
    </row>
    <row r="10662" spans="53:56" ht="15" x14ac:dyDescent="0.25">
      <c r="BA10662" s="91" t="s">
        <v>14502</v>
      </c>
      <c r="BB10662" s="91" t="s">
        <v>7987</v>
      </c>
      <c r="BC10662" s="91" t="s">
        <v>14495</v>
      </c>
      <c r="BD10662" s="423" t="s">
        <v>1301</v>
      </c>
    </row>
    <row r="10663" spans="53:56" ht="15" x14ac:dyDescent="0.25">
      <c r="BA10663" s="90" t="s">
        <v>14503</v>
      </c>
      <c r="BB10663" s="90" t="s">
        <v>7987</v>
      </c>
      <c r="BC10663" s="90" t="s">
        <v>9075</v>
      </c>
      <c r="BD10663" s="423" t="s">
        <v>1301</v>
      </c>
    </row>
    <row r="10664" spans="53:56" ht="15" x14ac:dyDescent="0.25">
      <c r="BA10664" s="90" t="s">
        <v>14504</v>
      </c>
      <c r="BB10664" s="90" t="s">
        <v>7987</v>
      </c>
      <c r="BC10664" s="90" t="s">
        <v>14495</v>
      </c>
      <c r="BD10664" s="423" t="s">
        <v>1301</v>
      </c>
    </row>
    <row r="10665" spans="53:56" ht="15" x14ac:dyDescent="0.25">
      <c r="BA10665" s="91" t="s">
        <v>14505</v>
      </c>
      <c r="BB10665" s="91" t="s">
        <v>7987</v>
      </c>
      <c r="BC10665" s="91" t="s">
        <v>14495</v>
      </c>
      <c r="BD10665" s="423" t="s">
        <v>1301</v>
      </c>
    </row>
    <row r="10666" spans="53:56" ht="15" x14ac:dyDescent="0.25">
      <c r="BA10666" s="90" t="s">
        <v>14506</v>
      </c>
      <c r="BB10666" s="90" t="s">
        <v>7987</v>
      </c>
      <c r="BC10666" s="90" t="s">
        <v>14495</v>
      </c>
      <c r="BD10666" s="423" t="s">
        <v>1301</v>
      </c>
    </row>
    <row r="10667" spans="53:56" ht="15" x14ac:dyDescent="0.25">
      <c r="BA10667" s="91" t="s">
        <v>14507</v>
      </c>
      <c r="BB10667" s="91" t="s">
        <v>7987</v>
      </c>
      <c r="BC10667" s="91" t="s">
        <v>9075</v>
      </c>
      <c r="BD10667" s="423" t="s">
        <v>1301</v>
      </c>
    </row>
    <row r="10668" spans="53:56" ht="15" x14ac:dyDescent="0.25">
      <c r="BA10668" s="91" t="s">
        <v>14508</v>
      </c>
      <c r="BB10668" s="91" t="s">
        <v>7987</v>
      </c>
      <c r="BC10668" s="91" t="s">
        <v>9075</v>
      </c>
      <c r="BD10668" s="423" t="s">
        <v>1301</v>
      </c>
    </row>
    <row r="10669" spans="53:56" ht="15" x14ac:dyDescent="0.25">
      <c r="BA10669" s="90" t="s">
        <v>14509</v>
      </c>
      <c r="BB10669" s="90" t="s">
        <v>7987</v>
      </c>
      <c r="BC10669" s="90" t="s">
        <v>14495</v>
      </c>
      <c r="BD10669" s="423" t="s">
        <v>1301</v>
      </c>
    </row>
    <row r="10670" spans="53:56" ht="15" x14ac:dyDescent="0.25">
      <c r="BA10670" s="91" t="s">
        <v>14510</v>
      </c>
      <c r="BB10670" s="91" t="s">
        <v>7987</v>
      </c>
      <c r="BC10670" s="91" t="s">
        <v>14495</v>
      </c>
      <c r="BD10670" s="423" t="s">
        <v>1301</v>
      </c>
    </row>
    <row r="10671" spans="53:56" ht="15" x14ac:dyDescent="0.25">
      <c r="BA10671" s="90" t="s">
        <v>14511</v>
      </c>
      <c r="BB10671" s="90" t="s">
        <v>7987</v>
      </c>
      <c r="BC10671" s="90" t="s">
        <v>14495</v>
      </c>
      <c r="BD10671" s="423" t="s">
        <v>1301</v>
      </c>
    </row>
    <row r="10672" spans="53:56" ht="15" x14ac:dyDescent="0.25">
      <c r="BA10672" s="90" t="s">
        <v>14512</v>
      </c>
      <c r="BB10672" s="90" t="s">
        <v>7987</v>
      </c>
      <c r="BC10672" s="90" t="s">
        <v>9075</v>
      </c>
      <c r="BD10672" s="423" t="s">
        <v>1301</v>
      </c>
    </row>
    <row r="10673" spans="53:56" ht="15" x14ac:dyDescent="0.25">
      <c r="BA10673" s="91" t="s">
        <v>14513</v>
      </c>
      <c r="BB10673" s="91" t="s">
        <v>7987</v>
      </c>
      <c r="BC10673" s="91" t="s">
        <v>14495</v>
      </c>
      <c r="BD10673" s="423" t="s">
        <v>1301</v>
      </c>
    </row>
    <row r="10674" spans="53:56" ht="15" x14ac:dyDescent="0.25">
      <c r="BA10674" s="90" t="s">
        <v>14514</v>
      </c>
      <c r="BB10674" s="90" t="s">
        <v>7987</v>
      </c>
      <c r="BC10674" s="90" t="s">
        <v>14495</v>
      </c>
      <c r="BD10674" s="423" t="s">
        <v>1301</v>
      </c>
    </row>
    <row r="10675" spans="53:56" ht="15" x14ac:dyDescent="0.25">
      <c r="BA10675" s="91" t="s">
        <v>14515</v>
      </c>
      <c r="BB10675" s="91" t="s">
        <v>7987</v>
      </c>
      <c r="BC10675" s="91" t="s">
        <v>14495</v>
      </c>
      <c r="BD10675" s="423" t="s">
        <v>1301</v>
      </c>
    </row>
    <row r="10676" spans="53:56" ht="15" x14ac:dyDescent="0.25">
      <c r="BA10676" s="91" t="s">
        <v>14516</v>
      </c>
      <c r="BB10676" s="91" t="s">
        <v>7987</v>
      </c>
      <c r="BC10676" s="91" t="s">
        <v>14495</v>
      </c>
      <c r="BD10676" s="423" t="s">
        <v>1301</v>
      </c>
    </row>
    <row r="10677" spans="53:56" ht="15" x14ac:dyDescent="0.25">
      <c r="BA10677" s="90" t="s">
        <v>14517</v>
      </c>
      <c r="BB10677" s="90" t="s">
        <v>7987</v>
      </c>
      <c r="BC10677" s="90" t="s">
        <v>14495</v>
      </c>
      <c r="BD10677" s="423" t="s">
        <v>1301</v>
      </c>
    </row>
    <row r="10678" spans="53:56" ht="15" x14ac:dyDescent="0.25">
      <c r="BA10678" s="91" t="s">
        <v>14518</v>
      </c>
      <c r="BB10678" s="91" t="s">
        <v>7987</v>
      </c>
      <c r="BC10678" s="91" t="s">
        <v>9075</v>
      </c>
      <c r="BD10678" s="423" t="s">
        <v>1301</v>
      </c>
    </row>
    <row r="10679" spans="53:56" ht="15" x14ac:dyDescent="0.25">
      <c r="BA10679" s="90" t="s">
        <v>14519</v>
      </c>
      <c r="BB10679" s="90" t="s">
        <v>7987</v>
      </c>
      <c r="BC10679" s="90" t="s">
        <v>14495</v>
      </c>
      <c r="BD10679" s="423" t="s">
        <v>1301</v>
      </c>
    </row>
    <row r="10680" spans="53:56" ht="15" x14ac:dyDescent="0.25">
      <c r="BA10680" s="91" t="s">
        <v>14520</v>
      </c>
      <c r="BB10680" s="91" t="s">
        <v>7987</v>
      </c>
      <c r="BC10680" s="91" t="s">
        <v>14495</v>
      </c>
      <c r="BD10680" s="423" t="s">
        <v>1301</v>
      </c>
    </row>
    <row r="10681" spans="53:56" ht="15" x14ac:dyDescent="0.25">
      <c r="BA10681" s="90" t="s">
        <v>14521</v>
      </c>
      <c r="BB10681" s="90" t="s">
        <v>7987</v>
      </c>
      <c r="BC10681" s="90" t="s">
        <v>9075</v>
      </c>
      <c r="BD10681" s="423" t="s">
        <v>1301</v>
      </c>
    </row>
    <row r="10682" spans="53:56" ht="15" x14ac:dyDescent="0.25">
      <c r="BA10682" s="91" t="s">
        <v>14522</v>
      </c>
      <c r="BB10682" s="91" t="s">
        <v>7987</v>
      </c>
      <c r="BC10682" s="91" t="s">
        <v>14495</v>
      </c>
      <c r="BD10682" s="423" t="s">
        <v>1301</v>
      </c>
    </row>
    <row r="10683" spans="53:56" ht="15" x14ac:dyDescent="0.25">
      <c r="BA10683" s="90" t="s">
        <v>14523</v>
      </c>
      <c r="BB10683" s="90" t="s">
        <v>7987</v>
      </c>
      <c r="BC10683" s="90" t="s">
        <v>14495</v>
      </c>
      <c r="BD10683" s="423" t="s">
        <v>1301</v>
      </c>
    </row>
    <row r="10684" spans="53:56" ht="15" x14ac:dyDescent="0.25">
      <c r="BA10684" s="91" t="s">
        <v>14524</v>
      </c>
      <c r="BB10684" s="91" t="s">
        <v>7987</v>
      </c>
      <c r="BC10684" s="91" t="s">
        <v>14495</v>
      </c>
      <c r="BD10684" s="423" t="s">
        <v>1301</v>
      </c>
    </row>
    <row r="10685" spans="53:56" ht="15" x14ac:dyDescent="0.25">
      <c r="BA10685" s="90" t="s">
        <v>14525</v>
      </c>
      <c r="BB10685" s="90" t="s">
        <v>7987</v>
      </c>
      <c r="BC10685" s="90" t="s">
        <v>14495</v>
      </c>
      <c r="BD10685" s="423" t="s">
        <v>1301</v>
      </c>
    </row>
    <row r="10686" spans="53:56" ht="15" x14ac:dyDescent="0.25">
      <c r="BA10686" s="91" t="s">
        <v>14526</v>
      </c>
      <c r="BB10686" s="91" t="s">
        <v>7987</v>
      </c>
      <c r="BC10686" s="91" t="s">
        <v>9075</v>
      </c>
      <c r="BD10686" s="423" t="s">
        <v>1301</v>
      </c>
    </row>
    <row r="10687" spans="53:56" ht="15" x14ac:dyDescent="0.25">
      <c r="BA10687" s="90" t="s">
        <v>14527</v>
      </c>
      <c r="BB10687" s="90" t="s">
        <v>7987</v>
      </c>
      <c r="BC10687" s="90" t="s">
        <v>14495</v>
      </c>
      <c r="BD10687" s="423" t="s">
        <v>1301</v>
      </c>
    </row>
    <row r="10688" spans="53:56" ht="15" x14ac:dyDescent="0.25">
      <c r="BA10688" s="91" t="s">
        <v>14528</v>
      </c>
      <c r="BB10688" s="91" t="s">
        <v>7987</v>
      </c>
      <c r="BC10688" s="91" t="s">
        <v>9075</v>
      </c>
      <c r="BD10688" s="423" t="s">
        <v>1301</v>
      </c>
    </row>
    <row r="10689" spans="53:56" ht="15" x14ac:dyDescent="0.25">
      <c r="BA10689" s="90" t="s">
        <v>14529</v>
      </c>
      <c r="BB10689" s="90" t="s">
        <v>7987</v>
      </c>
      <c r="BC10689" s="90" t="s">
        <v>14495</v>
      </c>
      <c r="BD10689" s="423" t="s">
        <v>1301</v>
      </c>
    </row>
    <row r="10690" spans="53:56" ht="15" x14ac:dyDescent="0.25">
      <c r="BA10690" s="91" t="s">
        <v>14530</v>
      </c>
      <c r="BB10690" s="91" t="s">
        <v>7987</v>
      </c>
      <c r="BC10690" s="91" t="s">
        <v>9075</v>
      </c>
      <c r="BD10690" s="423" t="s">
        <v>1301</v>
      </c>
    </row>
    <row r="10691" spans="53:56" ht="15" x14ac:dyDescent="0.25">
      <c r="BA10691" s="90" t="s">
        <v>14531</v>
      </c>
      <c r="BB10691" s="90" t="s">
        <v>7987</v>
      </c>
      <c r="BC10691" s="90" t="s">
        <v>14495</v>
      </c>
      <c r="BD10691" s="423" t="s">
        <v>1301</v>
      </c>
    </row>
    <row r="10692" spans="53:56" ht="15" x14ac:dyDescent="0.25">
      <c r="BA10692" s="91" t="s">
        <v>14532</v>
      </c>
      <c r="BB10692" s="91" t="s">
        <v>7987</v>
      </c>
      <c r="BC10692" s="91" t="s">
        <v>14533</v>
      </c>
      <c r="BD10692" s="423" t="s">
        <v>1301</v>
      </c>
    </row>
    <row r="10693" spans="53:56" ht="15" x14ac:dyDescent="0.25">
      <c r="BA10693" s="90" t="s">
        <v>14534</v>
      </c>
      <c r="BB10693" s="90" t="s">
        <v>7987</v>
      </c>
      <c r="BC10693" s="90" t="s">
        <v>14495</v>
      </c>
      <c r="BD10693" s="423" t="s">
        <v>1301</v>
      </c>
    </row>
    <row r="10694" spans="53:56" ht="15" x14ac:dyDescent="0.25">
      <c r="BA10694" s="91" t="s">
        <v>14535</v>
      </c>
      <c r="BB10694" s="91" t="s">
        <v>7987</v>
      </c>
      <c r="BC10694" s="91" t="s">
        <v>14495</v>
      </c>
      <c r="BD10694" s="423" t="s">
        <v>1301</v>
      </c>
    </row>
    <row r="10695" spans="53:56" ht="15" x14ac:dyDescent="0.25">
      <c r="BA10695" s="90" t="s">
        <v>14536</v>
      </c>
      <c r="BB10695" s="90" t="s">
        <v>7987</v>
      </c>
      <c r="BC10695" s="90" t="s">
        <v>9075</v>
      </c>
      <c r="BD10695" s="423" t="s">
        <v>1301</v>
      </c>
    </row>
    <row r="10696" spans="53:56" ht="15" x14ac:dyDescent="0.25">
      <c r="BA10696" s="91" t="s">
        <v>14537</v>
      </c>
      <c r="BB10696" s="91" t="s">
        <v>7987</v>
      </c>
      <c r="BC10696" s="91" t="s">
        <v>14495</v>
      </c>
      <c r="BD10696" s="423" t="s">
        <v>1301</v>
      </c>
    </row>
    <row r="10697" spans="53:56" ht="15" x14ac:dyDescent="0.25">
      <c r="BA10697" s="90" t="s">
        <v>14538</v>
      </c>
      <c r="BB10697" s="90" t="s">
        <v>7987</v>
      </c>
      <c r="BC10697" s="90" t="s">
        <v>14495</v>
      </c>
      <c r="BD10697" s="423" t="s">
        <v>1301</v>
      </c>
    </row>
    <row r="10698" spans="53:56" ht="15" x14ac:dyDescent="0.25">
      <c r="BA10698" s="91" t="s">
        <v>14539</v>
      </c>
      <c r="BB10698" s="91" t="s">
        <v>7987</v>
      </c>
      <c r="BC10698" s="91" t="s">
        <v>9075</v>
      </c>
      <c r="BD10698" s="423" t="s">
        <v>1301</v>
      </c>
    </row>
    <row r="10699" spans="53:56" ht="15" x14ac:dyDescent="0.25">
      <c r="BA10699" s="90" t="s">
        <v>14540</v>
      </c>
      <c r="BB10699" s="90" t="s">
        <v>7987</v>
      </c>
      <c r="BC10699" s="90" t="s">
        <v>9075</v>
      </c>
      <c r="BD10699" s="423" t="s">
        <v>1301</v>
      </c>
    </row>
    <row r="10700" spans="53:56" ht="15" x14ac:dyDescent="0.25">
      <c r="BA10700" s="91" t="s">
        <v>14541</v>
      </c>
      <c r="BB10700" s="91" t="s">
        <v>7987</v>
      </c>
      <c r="BC10700" s="91" t="s">
        <v>9075</v>
      </c>
      <c r="BD10700" s="423" t="s">
        <v>1301</v>
      </c>
    </row>
    <row r="10701" spans="53:56" ht="15" x14ac:dyDescent="0.25">
      <c r="BA10701" s="90" t="s">
        <v>14542</v>
      </c>
      <c r="BB10701" s="90" t="s">
        <v>7987</v>
      </c>
      <c r="BC10701" s="90" t="s">
        <v>14495</v>
      </c>
      <c r="BD10701" s="423" t="s">
        <v>1301</v>
      </c>
    </row>
    <row r="10702" spans="53:56" ht="15" x14ac:dyDescent="0.25">
      <c r="BA10702" s="91" t="s">
        <v>14543</v>
      </c>
      <c r="BB10702" s="91" t="s">
        <v>7987</v>
      </c>
      <c r="BC10702" s="91" t="s">
        <v>14495</v>
      </c>
      <c r="BD10702" s="423" t="s">
        <v>1301</v>
      </c>
    </row>
    <row r="10703" spans="53:56" ht="15" x14ac:dyDescent="0.25">
      <c r="BA10703" s="90" t="s">
        <v>14544</v>
      </c>
      <c r="BB10703" s="90" t="s">
        <v>7987</v>
      </c>
      <c r="BC10703" s="90" t="s">
        <v>14495</v>
      </c>
      <c r="BD10703" s="423" t="s">
        <v>1301</v>
      </c>
    </row>
    <row r="10704" spans="53:56" ht="15" x14ac:dyDescent="0.25">
      <c r="BA10704" s="91" t="s">
        <v>14545</v>
      </c>
      <c r="BB10704" s="91" t="s">
        <v>7987</v>
      </c>
      <c r="BC10704" s="91" t="s">
        <v>9075</v>
      </c>
      <c r="BD10704" s="423" t="s">
        <v>1301</v>
      </c>
    </row>
    <row r="10705" spans="53:56" ht="15" x14ac:dyDescent="0.25">
      <c r="BA10705" s="90" t="s">
        <v>14546</v>
      </c>
      <c r="BB10705" s="90" t="s">
        <v>7987</v>
      </c>
      <c r="BC10705" s="90" t="s">
        <v>14495</v>
      </c>
      <c r="BD10705" s="423" t="s">
        <v>1301</v>
      </c>
    </row>
    <row r="10706" spans="53:56" ht="15" x14ac:dyDescent="0.25">
      <c r="BA10706" s="91" t="s">
        <v>14547</v>
      </c>
      <c r="BB10706" s="91" t="s">
        <v>7987</v>
      </c>
      <c r="BC10706" s="91" t="s">
        <v>9075</v>
      </c>
      <c r="BD10706" s="423" t="s">
        <v>1301</v>
      </c>
    </row>
    <row r="10707" spans="53:56" ht="15" x14ac:dyDescent="0.25">
      <c r="BA10707" s="90" t="s">
        <v>14548</v>
      </c>
      <c r="BB10707" s="90" t="s">
        <v>7987</v>
      </c>
      <c r="BC10707" s="90" t="s">
        <v>9075</v>
      </c>
      <c r="BD10707" s="423" t="s">
        <v>1301</v>
      </c>
    </row>
    <row r="10708" spans="53:56" ht="15" x14ac:dyDescent="0.25">
      <c r="BA10708" s="91" t="s">
        <v>14549</v>
      </c>
      <c r="BB10708" s="91" t="s">
        <v>7987</v>
      </c>
      <c r="BC10708" s="91" t="s">
        <v>14495</v>
      </c>
      <c r="BD10708" s="423" t="s">
        <v>1301</v>
      </c>
    </row>
    <row r="10709" spans="53:56" ht="15" x14ac:dyDescent="0.25">
      <c r="BA10709" s="90" t="s">
        <v>14550</v>
      </c>
      <c r="BB10709" s="90" t="s">
        <v>7987</v>
      </c>
      <c r="BC10709" s="90" t="s">
        <v>14495</v>
      </c>
      <c r="BD10709" s="423" t="s">
        <v>1301</v>
      </c>
    </row>
    <row r="10710" spans="53:56" ht="15" x14ac:dyDescent="0.25">
      <c r="BA10710" s="91" t="s">
        <v>14551</v>
      </c>
      <c r="BB10710" s="91" t="s">
        <v>7987</v>
      </c>
      <c r="BC10710" s="91" t="s">
        <v>14495</v>
      </c>
      <c r="BD10710" s="423" t="s">
        <v>1301</v>
      </c>
    </row>
    <row r="10711" spans="53:56" ht="15" x14ac:dyDescent="0.25">
      <c r="BA10711" s="90" t="s">
        <v>14552</v>
      </c>
      <c r="BB10711" s="90" t="s">
        <v>7987</v>
      </c>
      <c r="BC10711" s="90" t="s">
        <v>9075</v>
      </c>
      <c r="BD10711" s="423" t="s">
        <v>1301</v>
      </c>
    </row>
    <row r="10712" spans="53:56" ht="15" x14ac:dyDescent="0.25">
      <c r="BA10712" s="91" t="s">
        <v>14553</v>
      </c>
      <c r="BB10712" s="91" t="s">
        <v>7987</v>
      </c>
      <c r="BC10712" s="91" t="s">
        <v>14495</v>
      </c>
      <c r="BD10712" s="423" t="s">
        <v>1301</v>
      </c>
    </row>
    <row r="10713" spans="53:56" ht="15" x14ac:dyDescent="0.25">
      <c r="BA10713" s="90" t="s">
        <v>14554</v>
      </c>
      <c r="BB10713" s="90" t="s">
        <v>7987</v>
      </c>
      <c r="BC10713" s="90" t="s">
        <v>14495</v>
      </c>
      <c r="BD10713" s="423" t="s">
        <v>1301</v>
      </c>
    </row>
    <row r="10714" spans="53:56" ht="15" x14ac:dyDescent="0.25">
      <c r="BA10714" s="91" t="s">
        <v>14555</v>
      </c>
      <c r="BB10714" s="91" t="s">
        <v>7987</v>
      </c>
      <c r="BC10714" s="91" t="s">
        <v>14495</v>
      </c>
      <c r="BD10714" s="423" t="s">
        <v>1301</v>
      </c>
    </row>
    <row r="10715" spans="53:56" ht="15" x14ac:dyDescent="0.25">
      <c r="BA10715" s="90" t="s">
        <v>14556</v>
      </c>
      <c r="BB10715" s="90" t="s">
        <v>7987</v>
      </c>
      <c r="BC10715" s="90" t="s">
        <v>9075</v>
      </c>
      <c r="BD10715" s="423" t="s">
        <v>1301</v>
      </c>
    </row>
    <row r="10716" spans="53:56" ht="15" x14ac:dyDescent="0.25">
      <c r="BA10716" s="91" t="s">
        <v>14557</v>
      </c>
      <c r="BB10716" s="91" t="s">
        <v>7987</v>
      </c>
      <c r="BC10716" s="91" t="s">
        <v>14495</v>
      </c>
      <c r="BD10716" s="423" t="s">
        <v>1301</v>
      </c>
    </row>
    <row r="10717" spans="53:56" ht="15" x14ac:dyDescent="0.25">
      <c r="BA10717" s="90" t="s">
        <v>14558</v>
      </c>
      <c r="BB10717" s="90" t="s">
        <v>7987</v>
      </c>
      <c r="BC10717" s="90" t="s">
        <v>9075</v>
      </c>
      <c r="BD10717" s="423" t="s">
        <v>1301</v>
      </c>
    </row>
    <row r="10718" spans="53:56" ht="15" x14ac:dyDescent="0.25">
      <c r="BA10718" s="91" t="s">
        <v>14559</v>
      </c>
      <c r="BB10718" s="91" t="s">
        <v>7987</v>
      </c>
      <c r="BC10718" s="91" t="s">
        <v>14495</v>
      </c>
      <c r="BD10718" s="423" t="s">
        <v>1301</v>
      </c>
    </row>
    <row r="10719" spans="53:56" ht="15" x14ac:dyDescent="0.25">
      <c r="BA10719" s="90" t="s">
        <v>14560</v>
      </c>
      <c r="BB10719" s="90" t="s">
        <v>7987</v>
      </c>
      <c r="BC10719" s="90" t="s">
        <v>14495</v>
      </c>
      <c r="BD10719" s="423" t="s">
        <v>1301</v>
      </c>
    </row>
    <row r="10720" spans="53:56" ht="15" x14ac:dyDescent="0.25">
      <c r="BA10720" s="91" t="s">
        <v>14561</v>
      </c>
      <c r="BB10720" s="91" t="s">
        <v>7987</v>
      </c>
      <c r="BC10720" s="91" t="s">
        <v>14495</v>
      </c>
      <c r="BD10720" s="423" t="s">
        <v>1301</v>
      </c>
    </row>
    <row r="10721" spans="53:56" ht="15" x14ac:dyDescent="0.25">
      <c r="BA10721" s="90" t="s">
        <v>14562</v>
      </c>
      <c r="BB10721" s="90" t="s">
        <v>7987</v>
      </c>
      <c r="BC10721" s="90" t="s">
        <v>14495</v>
      </c>
      <c r="BD10721" s="423" t="s">
        <v>1301</v>
      </c>
    </row>
    <row r="10722" spans="53:56" ht="15" x14ac:dyDescent="0.25">
      <c r="BA10722" s="91" t="s">
        <v>14563</v>
      </c>
      <c r="BB10722" s="91" t="s">
        <v>7987</v>
      </c>
      <c r="BC10722" s="91" t="s">
        <v>14495</v>
      </c>
      <c r="BD10722" s="423" t="s">
        <v>1301</v>
      </c>
    </row>
    <row r="10723" spans="53:56" ht="15" x14ac:dyDescent="0.25">
      <c r="BA10723" s="90" t="s">
        <v>14564</v>
      </c>
      <c r="BB10723" s="90" t="s">
        <v>7987</v>
      </c>
      <c r="BC10723" s="90" t="s">
        <v>14495</v>
      </c>
      <c r="BD10723" s="423" t="s">
        <v>1301</v>
      </c>
    </row>
    <row r="10724" spans="53:56" ht="15" x14ac:dyDescent="0.25">
      <c r="BA10724" s="91" t="s">
        <v>14565</v>
      </c>
      <c r="BB10724" s="91" t="s">
        <v>7987</v>
      </c>
      <c r="BC10724" s="91" t="s">
        <v>14495</v>
      </c>
      <c r="BD10724" s="423" t="s">
        <v>1301</v>
      </c>
    </row>
    <row r="10725" spans="53:56" ht="15" x14ac:dyDescent="0.25">
      <c r="BA10725" s="90" t="s">
        <v>14566</v>
      </c>
      <c r="BB10725" s="90" t="s">
        <v>7987</v>
      </c>
      <c r="BC10725" s="90" t="s">
        <v>14495</v>
      </c>
      <c r="BD10725" s="423" t="s">
        <v>1301</v>
      </c>
    </row>
    <row r="10726" spans="53:56" ht="15" x14ac:dyDescent="0.25">
      <c r="BA10726" s="91" t="s">
        <v>14567</v>
      </c>
      <c r="BB10726" s="91" t="s">
        <v>7987</v>
      </c>
      <c r="BC10726" s="91" t="s">
        <v>14495</v>
      </c>
      <c r="BD10726" s="423" t="s">
        <v>1301</v>
      </c>
    </row>
    <row r="10727" spans="53:56" ht="15" x14ac:dyDescent="0.25">
      <c r="BA10727" s="90" t="s">
        <v>14568</v>
      </c>
      <c r="BB10727" s="90" t="s">
        <v>7987</v>
      </c>
      <c r="BC10727" s="90" t="s">
        <v>14495</v>
      </c>
      <c r="BD10727" s="423" t="s">
        <v>1301</v>
      </c>
    </row>
    <row r="10728" spans="53:56" ht="15" x14ac:dyDescent="0.25">
      <c r="BA10728" s="91" t="s">
        <v>14569</v>
      </c>
      <c r="BB10728" s="91" t="s">
        <v>7987</v>
      </c>
      <c r="BC10728" s="91" t="s">
        <v>9075</v>
      </c>
      <c r="BD10728" s="423" t="s">
        <v>1301</v>
      </c>
    </row>
    <row r="10729" spans="53:56" ht="15" x14ac:dyDescent="0.25">
      <c r="BA10729" s="90" t="s">
        <v>14570</v>
      </c>
      <c r="BB10729" s="90" t="s">
        <v>7987</v>
      </c>
      <c r="BC10729" s="90" t="s">
        <v>14495</v>
      </c>
      <c r="BD10729" s="423" t="s">
        <v>1301</v>
      </c>
    </row>
    <row r="10730" spans="53:56" ht="15" x14ac:dyDescent="0.25">
      <c r="BA10730" s="91" t="s">
        <v>14571</v>
      </c>
      <c r="BB10730" s="91" t="s">
        <v>7987</v>
      </c>
      <c r="BC10730" s="91" t="s">
        <v>9075</v>
      </c>
      <c r="BD10730" s="423" t="s">
        <v>1301</v>
      </c>
    </row>
    <row r="10731" spans="53:56" ht="15" x14ac:dyDescent="0.25">
      <c r="BA10731" s="90" t="s">
        <v>14572</v>
      </c>
      <c r="BB10731" s="90" t="s">
        <v>7987</v>
      </c>
      <c r="BC10731" s="90" t="s">
        <v>14495</v>
      </c>
      <c r="BD10731" s="423" t="s">
        <v>1301</v>
      </c>
    </row>
    <row r="10732" spans="53:56" ht="15" x14ac:dyDescent="0.25">
      <c r="BA10732" s="91" t="s">
        <v>14573</v>
      </c>
      <c r="BB10732" s="91" t="s">
        <v>7987</v>
      </c>
      <c r="BC10732" s="91" t="s">
        <v>14574</v>
      </c>
      <c r="BD10732" s="423" t="s">
        <v>1301</v>
      </c>
    </row>
    <row r="10733" spans="53:56" ht="15" x14ac:dyDescent="0.25">
      <c r="BA10733" s="90" t="s">
        <v>14575</v>
      </c>
      <c r="BB10733" s="90" t="s">
        <v>7987</v>
      </c>
      <c r="BC10733" s="90" t="s">
        <v>14574</v>
      </c>
      <c r="BD10733" s="423" t="s">
        <v>1301</v>
      </c>
    </row>
    <row r="10734" spans="53:56" ht="15" x14ac:dyDescent="0.25">
      <c r="BA10734" s="91" t="s">
        <v>14576</v>
      </c>
      <c r="BB10734" s="91" t="s">
        <v>7987</v>
      </c>
      <c r="BC10734" s="91" t="s">
        <v>14574</v>
      </c>
      <c r="BD10734" s="423" t="s">
        <v>1301</v>
      </c>
    </row>
    <row r="10735" spans="53:56" ht="15" x14ac:dyDescent="0.25">
      <c r="BA10735" s="90" t="s">
        <v>14577</v>
      </c>
      <c r="BB10735" s="90" t="s">
        <v>7987</v>
      </c>
      <c r="BC10735" s="90" t="s">
        <v>14578</v>
      </c>
      <c r="BD10735" s="423" t="s">
        <v>1301</v>
      </c>
    </row>
    <row r="10736" spans="53:56" ht="15" x14ac:dyDescent="0.25">
      <c r="BA10736" s="91" t="s">
        <v>14579</v>
      </c>
      <c r="BB10736" s="91" t="s">
        <v>7987</v>
      </c>
      <c r="BC10736" s="91" t="s">
        <v>14574</v>
      </c>
      <c r="BD10736" s="423" t="s">
        <v>1301</v>
      </c>
    </row>
    <row r="10737" spans="53:56" ht="15" x14ac:dyDescent="0.25">
      <c r="BA10737" s="91" t="s">
        <v>14580</v>
      </c>
      <c r="BB10737" s="91" t="s">
        <v>7987</v>
      </c>
      <c r="BC10737" s="91" t="s">
        <v>14574</v>
      </c>
      <c r="BD10737" s="423" t="s">
        <v>1301</v>
      </c>
    </row>
    <row r="10738" spans="53:56" ht="15" x14ac:dyDescent="0.25">
      <c r="BA10738" s="90" t="s">
        <v>14581</v>
      </c>
      <c r="BB10738" s="90" t="s">
        <v>7987</v>
      </c>
      <c r="BC10738" s="90" t="s">
        <v>9234</v>
      </c>
      <c r="BD10738" s="423" t="s">
        <v>1301</v>
      </c>
    </row>
    <row r="10739" spans="53:56" ht="15" x14ac:dyDescent="0.25">
      <c r="BA10739" s="91" t="s">
        <v>14582</v>
      </c>
      <c r="BB10739" s="91" t="s">
        <v>7987</v>
      </c>
      <c r="BC10739" s="91" t="s">
        <v>14583</v>
      </c>
      <c r="BD10739" s="423" t="s">
        <v>1301</v>
      </c>
    </row>
    <row r="10740" spans="53:56" ht="15" x14ac:dyDescent="0.25">
      <c r="BA10740" s="90" t="s">
        <v>14584</v>
      </c>
      <c r="BB10740" s="90" t="s">
        <v>7987</v>
      </c>
      <c r="BC10740" s="90" t="s">
        <v>14578</v>
      </c>
      <c r="BD10740" s="423" t="s">
        <v>1301</v>
      </c>
    </row>
    <row r="10741" spans="53:56" ht="15" x14ac:dyDescent="0.25">
      <c r="BA10741" s="91" t="s">
        <v>14585</v>
      </c>
      <c r="BB10741" s="91" t="s">
        <v>7987</v>
      </c>
      <c r="BC10741" s="91" t="s">
        <v>9234</v>
      </c>
      <c r="BD10741" s="423" t="s">
        <v>1301</v>
      </c>
    </row>
    <row r="10742" spans="53:56" ht="15" x14ac:dyDescent="0.25">
      <c r="BA10742" s="90" t="s">
        <v>14586</v>
      </c>
      <c r="BB10742" s="90" t="s">
        <v>7987</v>
      </c>
      <c r="BC10742" s="90" t="s">
        <v>14578</v>
      </c>
      <c r="BD10742" s="423" t="s">
        <v>1301</v>
      </c>
    </row>
    <row r="10743" spans="53:56" ht="15" x14ac:dyDescent="0.25">
      <c r="BA10743" s="91" t="s">
        <v>14587</v>
      </c>
      <c r="BB10743" s="91" t="s">
        <v>7987</v>
      </c>
      <c r="BC10743" s="91" t="s">
        <v>14574</v>
      </c>
      <c r="BD10743" s="423" t="s">
        <v>1301</v>
      </c>
    </row>
    <row r="10744" spans="53:56" ht="15" x14ac:dyDescent="0.25">
      <c r="BA10744" s="90" t="s">
        <v>14588</v>
      </c>
      <c r="BB10744" s="90" t="s">
        <v>7987</v>
      </c>
      <c r="BC10744" s="90" t="s">
        <v>14578</v>
      </c>
      <c r="BD10744" s="423" t="s">
        <v>1301</v>
      </c>
    </row>
    <row r="10745" spans="53:56" ht="15" x14ac:dyDescent="0.25">
      <c r="BA10745" s="91" t="s">
        <v>14589</v>
      </c>
      <c r="BB10745" s="91" t="s">
        <v>7987</v>
      </c>
      <c r="BC10745" s="91" t="s">
        <v>14574</v>
      </c>
      <c r="BD10745" s="423" t="s">
        <v>1301</v>
      </c>
    </row>
    <row r="10746" spans="53:56" ht="15" x14ac:dyDescent="0.25">
      <c r="BA10746" s="90" t="s">
        <v>14590</v>
      </c>
      <c r="BB10746" s="90" t="s">
        <v>7987</v>
      </c>
      <c r="BC10746" s="90" t="s">
        <v>14574</v>
      </c>
      <c r="BD10746" s="423" t="s">
        <v>1301</v>
      </c>
    </row>
    <row r="10747" spans="53:56" ht="15" x14ac:dyDescent="0.25">
      <c r="BA10747" s="91" t="s">
        <v>14591</v>
      </c>
      <c r="BB10747" s="91" t="s">
        <v>7987</v>
      </c>
      <c r="BC10747" s="91" t="s">
        <v>14578</v>
      </c>
      <c r="BD10747" s="423" t="s">
        <v>1301</v>
      </c>
    </row>
    <row r="10748" spans="53:56" ht="15" x14ac:dyDescent="0.25">
      <c r="BA10748" s="90" t="s">
        <v>14592</v>
      </c>
      <c r="BB10748" s="90" t="s">
        <v>7987</v>
      </c>
      <c r="BC10748" s="90" t="s">
        <v>14583</v>
      </c>
      <c r="BD10748" s="423" t="s">
        <v>1301</v>
      </c>
    </row>
    <row r="10749" spans="53:56" ht="15" x14ac:dyDescent="0.25">
      <c r="BA10749" s="91" t="s">
        <v>14593</v>
      </c>
      <c r="BB10749" s="91" t="s">
        <v>7987</v>
      </c>
      <c r="BC10749" s="91" t="s">
        <v>14574</v>
      </c>
      <c r="BD10749" s="423" t="s">
        <v>1301</v>
      </c>
    </row>
    <row r="10750" spans="53:56" ht="15" x14ac:dyDescent="0.25">
      <c r="BA10750" s="90" t="s">
        <v>14594</v>
      </c>
      <c r="BB10750" s="90" t="s">
        <v>7987</v>
      </c>
      <c r="BC10750" s="90" t="s">
        <v>14574</v>
      </c>
      <c r="BD10750" s="423" t="s">
        <v>1301</v>
      </c>
    </row>
    <row r="10751" spans="53:56" ht="15" x14ac:dyDescent="0.25">
      <c r="BA10751" s="91" t="s">
        <v>14595</v>
      </c>
      <c r="BB10751" s="91" t="s">
        <v>7987</v>
      </c>
      <c r="BC10751" s="91" t="s">
        <v>14574</v>
      </c>
      <c r="BD10751" s="423" t="s">
        <v>1301</v>
      </c>
    </row>
    <row r="10752" spans="53:56" ht="15" x14ac:dyDescent="0.25">
      <c r="BA10752" s="90" t="s">
        <v>14596</v>
      </c>
      <c r="BB10752" s="90" t="s">
        <v>7987</v>
      </c>
      <c r="BC10752" s="90" t="s">
        <v>9234</v>
      </c>
      <c r="BD10752" s="423" t="s">
        <v>1301</v>
      </c>
    </row>
    <row r="10753" spans="53:56" ht="15" x14ac:dyDescent="0.25">
      <c r="BA10753" s="90" t="s">
        <v>14597</v>
      </c>
      <c r="BB10753" s="90" t="s">
        <v>7987</v>
      </c>
      <c r="BC10753" s="90" t="s">
        <v>9234</v>
      </c>
      <c r="BD10753" s="423" t="s">
        <v>1301</v>
      </c>
    </row>
    <row r="10754" spans="53:56" ht="15" x14ac:dyDescent="0.25">
      <c r="BA10754" s="91" t="s">
        <v>14598</v>
      </c>
      <c r="BB10754" s="91" t="s">
        <v>7987</v>
      </c>
      <c r="BC10754" s="91" t="s">
        <v>14574</v>
      </c>
      <c r="BD10754" s="423" t="s">
        <v>1301</v>
      </c>
    </row>
    <row r="10755" spans="53:56" ht="15" x14ac:dyDescent="0.25">
      <c r="BA10755" s="90" t="s">
        <v>14599</v>
      </c>
      <c r="BB10755" s="90" t="s">
        <v>7987</v>
      </c>
      <c r="BC10755" s="90" t="s">
        <v>14578</v>
      </c>
      <c r="BD10755" s="423" t="s">
        <v>1301</v>
      </c>
    </row>
    <row r="10756" spans="53:56" ht="15" x14ac:dyDescent="0.25">
      <c r="BA10756" s="91" t="s">
        <v>14600</v>
      </c>
      <c r="BB10756" s="91" t="s">
        <v>7987</v>
      </c>
      <c r="BC10756" s="91" t="s">
        <v>9234</v>
      </c>
      <c r="BD10756" s="423" t="s">
        <v>1301</v>
      </c>
    </row>
    <row r="10757" spans="53:56" ht="15" x14ac:dyDescent="0.25">
      <c r="BA10757" s="91" t="s">
        <v>14601</v>
      </c>
      <c r="BB10757" s="91" t="s">
        <v>7987</v>
      </c>
      <c r="BC10757" s="91" t="s">
        <v>14578</v>
      </c>
      <c r="BD10757" s="423" t="s">
        <v>1301</v>
      </c>
    </row>
    <row r="10758" spans="53:56" ht="15" x14ac:dyDescent="0.25">
      <c r="BA10758" s="90" t="s">
        <v>14602</v>
      </c>
      <c r="BB10758" s="90" t="s">
        <v>7987</v>
      </c>
      <c r="BC10758" s="90" t="s">
        <v>14574</v>
      </c>
      <c r="BD10758" s="423" t="s">
        <v>1301</v>
      </c>
    </row>
    <row r="10759" spans="53:56" ht="15" x14ac:dyDescent="0.25">
      <c r="BA10759" s="91" t="s">
        <v>14603</v>
      </c>
      <c r="BB10759" s="91" t="s">
        <v>7987</v>
      </c>
      <c r="BC10759" s="91" t="s">
        <v>9234</v>
      </c>
      <c r="BD10759" s="423" t="s">
        <v>1301</v>
      </c>
    </row>
    <row r="10760" spans="53:56" ht="15" x14ac:dyDescent="0.25">
      <c r="BA10760" s="90" t="s">
        <v>14604</v>
      </c>
      <c r="BB10760" s="90" t="s">
        <v>7987</v>
      </c>
      <c r="BC10760" s="90" t="s">
        <v>14578</v>
      </c>
      <c r="BD10760" s="423" t="s">
        <v>1301</v>
      </c>
    </row>
    <row r="10761" spans="53:56" ht="15" x14ac:dyDescent="0.25">
      <c r="BA10761" s="90" t="s">
        <v>14605</v>
      </c>
      <c r="BB10761" s="90" t="s">
        <v>7987</v>
      </c>
      <c r="BC10761" s="90" t="s">
        <v>14574</v>
      </c>
      <c r="BD10761" s="423" t="s">
        <v>1301</v>
      </c>
    </row>
    <row r="10762" spans="53:56" ht="15" x14ac:dyDescent="0.25">
      <c r="BA10762" s="91" t="s">
        <v>14606</v>
      </c>
      <c r="BB10762" s="91" t="s">
        <v>7987</v>
      </c>
      <c r="BC10762" s="91" t="s">
        <v>14574</v>
      </c>
      <c r="BD10762" s="423" t="s">
        <v>1301</v>
      </c>
    </row>
    <row r="10763" spans="53:56" ht="15" x14ac:dyDescent="0.25">
      <c r="BA10763" s="90" t="s">
        <v>14607</v>
      </c>
      <c r="BB10763" s="90" t="s">
        <v>7987</v>
      </c>
      <c r="BC10763" s="90" t="s">
        <v>14578</v>
      </c>
      <c r="BD10763" s="423" t="s">
        <v>1301</v>
      </c>
    </row>
    <row r="10764" spans="53:56" ht="15" x14ac:dyDescent="0.25">
      <c r="BA10764" s="91" t="s">
        <v>14608</v>
      </c>
      <c r="BB10764" s="91" t="s">
        <v>7987</v>
      </c>
      <c r="BC10764" s="91" t="s">
        <v>14574</v>
      </c>
      <c r="BD10764" s="423" t="s">
        <v>1301</v>
      </c>
    </row>
    <row r="10765" spans="53:56" ht="15" x14ac:dyDescent="0.25">
      <c r="BA10765" s="91" t="s">
        <v>14609</v>
      </c>
      <c r="BB10765" s="91" t="s">
        <v>7987</v>
      </c>
      <c r="BC10765" s="91" t="s">
        <v>14583</v>
      </c>
      <c r="BD10765" s="423" t="s">
        <v>1301</v>
      </c>
    </row>
    <row r="10766" spans="53:56" ht="15" x14ac:dyDescent="0.25">
      <c r="BA10766" s="90" t="s">
        <v>14610</v>
      </c>
      <c r="BB10766" s="90" t="s">
        <v>7987</v>
      </c>
      <c r="BC10766" s="90" t="s">
        <v>9234</v>
      </c>
      <c r="BD10766" s="423" t="s">
        <v>1301</v>
      </c>
    </row>
    <row r="10767" spans="53:56" ht="15" x14ac:dyDescent="0.25">
      <c r="BA10767" s="91" t="s">
        <v>14611</v>
      </c>
      <c r="BB10767" s="91" t="s">
        <v>7987</v>
      </c>
      <c r="BC10767" s="91" t="s">
        <v>14574</v>
      </c>
      <c r="BD10767" s="423" t="s">
        <v>1301</v>
      </c>
    </row>
    <row r="10768" spans="53:56" ht="15" x14ac:dyDescent="0.25">
      <c r="BA10768" s="90" t="s">
        <v>14612</v>
      </c>
      <c r="BB10768" s="90" t="s">
        <v>7987</v>
      </c>
      <c r="BC10768" s="90" t="s">
        <v>14574</v>
      </c>
      <c r="BD10768" s="423" t="s">
        <v>1301</v>
      </c>
    </row>
    <row r="10769" spans="53:56" ht="15" x14ac:dyDescent="0.25">
      <c r="BA10769" s="91" t="s">
        <v>14613</v>
      </c>
      <c r="BB10769" s="91" t="s">
        <v>7987</v>
      </c>
      <c r="BC10769" s="91" t="s">
        <v>9234</v>
      </c>
      <c r="BD10769" s="423" t="s">
        <v>1301</v>
      </c>
    </row>
    <row r="10770" spans="53:56" ht="15" x14ac:dyDescent="0.25">
      <c r="BA10770" s="91" t="s">
        <v>14614</v>
      </c>
      <c r="BB10770" s="91" t="s">
        <v>7987</v>
      </c>
      <c r="BC10770" s="91" t="s">
        <v>9234</v>
      </c>
      <c r="BD10770" s="423" t="s">
        <v>1301</v>
      </c>
    </row>
    <row r="10771" spans="53:56" ht="15" x14ac:dyDescent="0.25">
      <c r="BA10771" s="90" t="s">
        <v>14615</v>
      </c>
      <c r="BB10771" s="90" t="s">
        <v>7987</v>
      </c>
      <c r="BC10771" s="90" t="s">
        <v>9234</v>
      </c>
      <c r="BD10771" s="423" t="s">
        <v>1301</v>
      </c>
    </row>
    <row r="10772" spans="53:56" ht="15" x14ac:dyDescent="0.25">
      <c r="BA10772" s="91" t="s">
        <v>14616</v>
      </c>
      <c r="BB10772" s="91" t="s">
        <v>7987</v>
      </c>
      <c r="BC10772" s="91" t="s">
        <v>14574</v>
      </c>
      <c r="BD10772" s="423" t="s">
        <v>1301</v>
      </c>
    </row>
    <row r="10773" spans="53:56" ht="15" x14ac:dyDescent="0.25">
      <c r="BA10773" s="90" t="s">
        <v>14617</v>
      </c>
      <c r="BB10773" s="90" t="s">
        <v>7987</v>
      </c>
      <c r="BC10773" s="90" t="s">
        <v>9234</v>
      </c>
      <c r="BD10773" s="423" t="s">
        <v>1301</v>
      </c>
    </row>
    <row r="10774" spans="53:56" ht="15" x14ac:dyDescent="0.25">
      <c r="BA10774" s="90" t="s">
        <v>14618</v>
      </c>
      <c r="BB10774" s="90" t="s">
        <v>7987</v>
      </c>
      <c r="BC10774" s="90" t="s">
        <v>14583</v>
      </c>
      <c r="BD10774" s="423" t="s">
        <v>1301</v>
      </c>
    </row>
    <row r="10775" spans="53:56" ht="15" x14ac:dyDescent="0.25">
      <c r="BA10775" s="91" t="s">
        <v>14619</v>
      </c>
      <c r="BB10775" s="91" t="s">
        <v>7987</v>
      </c>
      <c r="BC10775" s="91" t="s">
        <v>14574</v>
      </c>
      <c r="BD10775" s="423" t="s">
        <v>1301</v>
      </c>
    </row>
    <row r="10776" spans="53:56" ht="15" x14ac:dyDescent="0.25">
      <c r="BA10776" s="90" t="s">
        <v>14620</v>
      </c>
      <c r="BB10776" s="90" t="s">
        <v>7987</v>
      </c>
      <c r="BC10776" s="90" t="s">
        <v>9234</v>
      </c>
      <c r="BD10776" s="423" t="s">
        <v>1301</v>
      </c>
    </row>
    <row r="10777" spans="53:56" ht="15" x14ac:dyDescent="0.25">
      <c r="BA10777" s="91" t="s">
        <v>14621</v>
      </c>
      <c r="BB10777" s="91" t="s">
        <v>7987</v>
      </c>
      <c r="BC10777" s="91" t="s">
        <v>9234</v>
      </c>
      <c r="BD10777" s="423" t="s">
        <v>1301</v>
      </c>
    </row>
    <row r="10778" spans="53:56" ht="15" x14ac:dyDescent="0.25">
      <c r="BA10778" s="91" t="s">
        <v>14622</v>
      </c>
      <c r="BB10778" s="91" t="s">
        <v>7987</v>
      </c>
      <c r="BC10778" s="91" t="s">
        <v>9234</v>
      </c>
      <c r="BD10778" s="423" t="s">
        <v>1301</v>
      </c>
    </row>
    <row r="10779" spans="53:56" ht="15" x14ac:dyDescent="0.25">
      <c r="BA10779" s="90" t="s">
        <v>14623</v>
      </c>
      <c r="BB10779" s="90" t="s">
        <v>7987</v>
      </c>
      <c r="BC10779" s="90" t="s">
        <v>14574</v>
      </c>
      <c r="BD10779" s="423" t="s">
        <v>1301</v>
      </c>
    </row>
    <row r="10780" spans="53:56" ht="15" x14ac:dyDescent="0.25">
      <c r="BA10780" s="91" t="s">
        <v>14624</v>
      </c>
      <c r="BB10780" s="91" t="s">
        <v>7987</v>
      </c>
      <c r="BC10780" s="91" t="s">
        <v>14574</v>
      </c>
      <c r="BD10780" s="423" t="s">
        <v>1301</v>
      </c>
    </row>
    <row r="10781" spans="53:56" ht="15" x14ac:dyDescent="0.25">
      <c r="BA10781" s="90" t="s">
        <v>14625</v>
      </c>
      <c r="BB10781" s="90" t="s">
        <v>7987</v>
      </c>
      <c r="BC10781" s="90" t="s">
        <v>9234</v>
      </c>
      <c r="BD10781" s="423" t="s">
        <v>1301</v>
      </c>
    </row>
    <row r="10782" spans="53:56" ht="15" x14ac:dyDescent="0.25">
      <c r="BA10782" s="90" t="s">
        <v>14626</v>
      </c>
      <c r="BB10782" s="90" t="s">
        <v>7987</v>
      </c>
      <c r="BC10782" s="90" t="s">
        <v>9586</v>
      </c>
      <c r="BD10782" s="423" t="s">
        <v>1301</v>
      </c>
    </row>
    <row r="10783" spans="53:56" ht="15" x14ac:dyDescent="0.25">
      <c r="BA10783" s="91" t="s">
        <v>14627</v>
      </c>
      <c r="BB10783" s="91" t="s">
        <v>7987</v>
      </c>
      <c r="BC10783" s="91" t="s">
        <v>14628</v>
      </c>
      <c r="BD10783" s="423" t="s">
        <v>1301</v>
      </c>
    </row>
    <row r="10784" spans="53:56" ht="15" x14ac:dyDescent="0.25">
      <c r="BA10784" s="90" t="s">
        <v>14629</v>
      </c>
      <c r="BB10784" s="90" t="s">
        <v>7987</v>
      </c>
      <c r="BC10784" s="90" t="s">
        <v>14630</v>
      </c>
      <c r="BD10784" s="423" t="s">
        <v>1301</v>
      </c>
    </row>
    <row r="10785" spans="53:56" ht="15" x14ac:dyDescent="0.25">
      <c r="BA10785" s="91" t="s">
        <v>14631</v>
      </c>
      <c r="BB10785" s="91" t="s">
        <v>7987</v>
      </c>
      <c r="BC10785" s="91" t="s">
        <v>14632</v>
      </c>
      <c r="BD10785" s="423" t="s">
        <v>1301</v>
      </c>
    </row>
    <row r="10786" spans="53:56" ht="15" x14ac:dyDescent="0.25">
      <c r="BA10786" s="90" t="s">
        <v>14633</v>
      </c>
      <c r="BB10786" s="90" t="s">
        <v>7987</v>
      </c>
      <c r="BC10786" s="90" t="s">
        <v>14630</v>
      </c>
      <c r="BD10786" s="423" t="s">
        <v>1301</v>
      </c>
    </row>
    <row r="10787" spans="53:56" ht="15" x14ac:dyDescent="0.25">
      <c r="BA10787" s="91" t="s">
        <v>14634</v>
      </c>
      <c r="BB10787" s="91" t="s">
        <v>7987</v>
      </c>
      <c r="BC10787" s="91" t="s">
        <v>14630</v>
      </c>
      <c r="BD10787" s="423" t="s">
        <v>1301</v>
      </c>
    </row>
    <row r="10788" spans="53:56" ht="15" x14ac:dyDescent="0.25">
      <c r="BA10788" s="91" t="s">
        <v>14635</v>
      </c>
      <c r="BB10788" s="91" t="s">
        <v>7987</v>
      </c>
      <c r="BC10788" s="91" t="s">
        <v>14636</v>
      </c>
      <c r="BD10788" s="423" t="s">
        <v>1301</v>
      </c>
    </row>
    <row r="10789" spans="53:56" ht="15" x14ac:dyDescent="0.25">
      <c r="BA10789" s="90" t="s">
        <v>14637</v>
      </c>
      <c r="BB10789" s="90" t="s">
        <v>7987</v>
      </c>
      <c r="BC10789" s="90" t="s">
        <v>14636</v>
      </c>
      <c r="BD10789" s="423" t="s">
        <v>1301</v>
      </c>
    </row>
    <row r="10790" spans="53:56" ht="15" x14ac:dyDescent="0.25">
      <c r="BA10790" s="91" t="s">
        <v>14638</v>
      </c>
      <c r="BB10790" s="91" t="s">
        <v>7987</v>
      </c>
      <c r="BC10790" s="91" t="s">
        <v>7028</v>
      </c>
      <c r="BD10790" s="423" t="s">
        <v>1301</v>
      </c>
    </row>
    <row r="10791" spans="53:56" ht="15" x14ac:dyDescent="0.25">
      <c r="BA10791" s="90" t="s">
        <v>14639</v>
      </c>
      <c r="BB10791" s="90" t="s">
        <v>7987</v>
      </c>
      <c r="BC10791" s="90" t="s">
        <v>14636</v>
      </c>
      <c r="BD10791" s="423" t="s">
        <v>1301</v>
      </c>
    </row>
    <row r="10792" spans="53:56" ht="15" x14ac:dyDescent="0.25">
      <c r="BA10792" s="90" t="s">
        <v>14640</v>
      </c>
      <c r="BB10792" s="90" t="s">
        <v>7987</v>
      </c>
      <c r="BC10792" s="90" t="s">
        <v>14636</v>
      </c>
      <c r="BD10792" s="423" t="s">
        <v>1301</v>
      </c>
    </row>
    <row r="10793" spans="53:56" ht="15" x14ac:dyDescent="0.25">
      <c r="BA10793" s="91" t="s">
        <v>14641</v>
      </c>
      <c r="BB10793" s="91" t="s">
        <v>7987</v>
      </c>
      <c r="BC10793" s="91" t="s">
        <v>9586</v>
      </c>
      <c r="BD10793" s="423" t="s">
        <v>1301</v>
      </c>
    </row>
    <row r="10794" spans="53:56" ht="15" x14ac:dyDescent="0.25">
      <c r="BA10794" s="90" t="s">
        <v>14642</v>
      </c>
      <c r="BB10794" s="90" t="s">
        <v>7987</v>
      </c>
      <c r="BC10794" s="90" t="s">
        <v>14628</v>
      </c>
      <c r="BD10794" s="423" t="s">
        <v>1301</v>
      </c>
    </row>
    <row r="10795" spans="53:56" ht="15" x14ac:dyDescent="0.25">
      <c r="BA10795" s="91" t="s">
        <v>14643</v>
      </c>
      <c r="BB10795" s="91" t="s">
        <v>7987</v>
      </c>
      <c r="BC10795" s="91" t="s">
        <v>14644</v>
      </c>
      <c r="BD10795" s="423" t="s">
        <v>1301</v>
      </c>
    </row>
    <row r="10796" spans="53:56" ht="15" x14ac:dyDescent="0.25">
      <c r="BA10796" s="91" t="s">
        <v>14645</v>
      </c>
      <c r="BB10796" s="91" t="s">
        <v>7987</v>
      </c>
      <c r="BC10796" s="91" t="s">
        <v>14644</v>
      </c>
      <c r="BD10796" s="423" t="s">
        <v>1301</v>
      </c>
    </row>
    <row r="10797" spans="53:56" ht="15" x14ac:dyDescent="0.25">
      <c r="BA10797" s="90" t="s">
        <v>14646</v>
      </c>
      <c r="BB10797" s="90" t="s">
        <v>7987</v>
      </c>
      <c r="BC10797" s="90" t="s">
        <v>14636</v>
      </c>
      <c r="BD10797" s="423" t="s">
        <v>1301</v>
      </c>
    </row>
    <row r="10798" spans="53:56" ht="15" x14ac:dyDescent="0.25">
      <c r="BA10798" s="91" t="s">
        <v>14647</v>
      </c>
      <c r="BB10798" s="91" t="s">
        <v>7987</v>
      </c>
      <c r="BC10798" s="91" t="s">
        <v>14648</v>
      </c>
      <c r="BD10798" s="423" t="s">
        <v>1301</v>
      </c>
    </row>
    <row r="10799" spans="53:56" ht="15" x14ac:dyDescent="0.25">
      <c r="BA10799" s="90" t="s">
        <v>14649</v>
      </c>
      <c r="BB10799" s="90" t="s">
        <v>7987</v>
      </c>
      <c r="BC10799" s="90" t="s">
        <v>14636</v>
      </c>
      <c r="BD10799" s="423" t="s">
        <v>1301</v>
      </c>
    </row>
    <row r="10800" spans="53:56" ht="15" x14ac:dyDescent="0.25">
      <c r="BA10800" s="90" t="s">
        <v>14650</v>
      </c>
      <c r="BB10800" s="90" t="s">
        <v>7987</v>
      </c>
      <c r="BC10800" s="90" t="s">
        <v>14628</v>
      </c>
      <c r="BD10800" s="423" t="s">
        <v>1301</v>
      </c>
    </row>
    <row r="10801" spans="53:56" ht="15" x14ac:dyDescent="0.25">
      <c r="BA10801" s="91" t="s">
        <v>14651</v>
      </c>
      <c r="BB10801" s="91" t="s">
        <v>7987</v>
      </c>
      <c r="BC10801" s="91" t="s">
        <v>14628</v>
      </c>
      <c r="BD10801" s="423" t="s">
        <v>1301</v>
      </c>
    </row>
    <row r="10802" spans="53:56" ht="15" x14ac:dyDescent="0.25">
      <c r="BA10802" s="90" t="s">
        <v>14652</v>
      </c>
      <c r="BB10802" s="90" t="s">
        <v>7987</v>
      </c>
      <c r="BC10802" s="90" t="s">
        <v>14636</v>
      </c>
      <c r="BD10802" s="423" t="s">
        <v>1301</v>
      </c>
    </row>
    <row r="10803" spans="53:56" ht="15" x14ac:dyDescent="0.25">
      <c r="BA10803" s="91" t="s">
        <v>14653</v>
      </c>
      <c r="BB10803" s="91" t="s">
        <v>7987</v>
      </c>
      <c r="BC10803" s="91" t="s">
        <v>14644</v>
      </c>
      <c r="BD10803" s="423" t="s">
        <v>1301</v>
      </c>
    </row>
    <row r="10804" spans="53:56" ht="15" x14ac:dyDescent="0.25">
      <c r="BA10804" s="91" t="s">
        <v>14654</v>
      </c>
      <c r="BB10804" s="91" t="s">
        <v>7987</v>
      </c>
      <c r="BC10804" s="91" t="s">
        <v>9586</v>
      </c>
      <c r="BD10804" s="423" t="s">
        <v>1301</v>
      </c>
    </row>
    <row r="10805" spans="53:56" ht="15" x14ac:dyDescent="0.25">
      <c r="BA10805" s="90" t="s">
        <v>14655</v>
      </c>
      <c r="BB10805" s="90" t="s">
        <v>7987</v>
      </c>
      <c r="BC10805" s="90" t="s">
        <v>7028</v>
      </c>
      <c r="BD10805" s="423" t="s">
        <v>1301</v>
      </c>
    </row>
    <row r="10806" spans="53:56" ht="15" x14ac:dyDescent="0.25">
      <c r="BA10806" s="91" t="s">
        <v>14656</v>
      </c>
      <c r="BB10806" s="91" t="s">
        <v>7987</v>
      </c>
      <c r="BC10806" s="91" t="s">
        <v>14628</v>
      </c>
      <c r="BD10806" s="423" t="s">
        <v>1301</v>
      </c>
    </row>
    <row r="10807" spans="53:56" ht="15" x14ac:dyDescent="0.25">
      <c r="BA10807" s="90" t="s">
        <v>14657</v>
      </c>
      <c r="BB10807" s="90" t="s">
        <v>7987</v>
      </c>
      <c r="BC10807" s="90" t="s">
        <v>14628</v>
      </c>
      <c r="BD10807" s="423" t="s">
        <v>1301</v>
      </c>
    </row>
    <row r="10808" spans="53:56" ht="15" x14ac:dyDescent="0.25">
      <c r="BA10808" s="90" t="s">
        <v>14658</v>
      </c>
      <c r="BB10808" s="90" t="s">
        <v>7987</v>
      </c>
      <c r="BC10808" s="90" t="s">
        <v>9586</v>
      </c>
      <c r="BD10808" s="423" t="s">
        <v>1301</v>
      </c>
    </row>
    <row r="10809" spans="53:56" ht="15" x14ac:dyDescent="0.25">
      <c r="BA10809" s="91" t="s">
        <v>14659</v>
      </c>
      <c r="BB10809" s="91" t="s">
        <v>7987</v>
      </c>
      <c r="BC10809" s="91" t="s">
        <v>14628</v>
      </c>
      <c r="BD10809" s="423" t="s">
        <v>1301</v>
      </c>
    </row>
    <row r="10810" spans="53:56" ht="15" x14ac:dyDescent="0.25">
      <c r="BA10810" s="90" t="s">
        <v>14660</v>
      </c>
      <c r="BB10810" s="90" t="s">
        <v>7987</v>
      </c>
      <c r="BC10810" s="90" t="s">
        <v>9586</v>
      </c>
      <c r="BD10810" s="423" t="s">
        <v>1301</v>
      </c>
    </row>
    <row r="10811" spans="53:56" ht="15" x14ac:dyDescent="0.25">
      <c r="BA10811" s="91" t="s">
        <v>14661</v>
      </c>
      <c r="BB10811" s="91" t="s">
        <v>7987</v>
      </c>
      <c r="BC10811" s="91" t="s">
        <v>14644</v>
      </c>
      <c r="BD10811" s="423" t="s">
        <v>1301</v>
      </c>
    </row>
    <row r="10812" spans="53:56" ht="15" x14ac:dyDescent="0.25">
      <c r="BA10812" s="91" t="s">
        <v>14662</v>
      </c>
      <c r="BB10812" s="91" t="s">
        <v>7987</v>
      </c>
      <c r="BC10812" s="91" t="s">
        <v>14630</v>
      </c>
      <c r="BD10812" s="423" t="s">
        <v>1301</v>
      </c>
    </row>
    <row r="10813" spans="53:56" ht="15" x14ac:dyDescent="0.25">
      <c r="BA10813" s="90" t="s">
        <v>14663</v>
      </c>
      <c r="BB10813" s="90" t="s">
        <v>7987</v>
      </c>
      <c r="BC10813" s="90" t="s">
        <v>14628</v>
      </c>
      <c r="BD10813" s="423" t="s">
        <v>1301</v>
      </c>
    </row>
    <row r="10814" spans="53:56" ht="15" x14ac:dyDescent="0.25">
      <c r="BA10814" s="91" t="s">
        <v>14664</v>
      </c>
      <c r="BB10814" s="91" t="s">
        <v>7987</v>
      </c>
      <c r="BC10814" s="91" t="s">
        <v>14632</v>
      </c>
      <c r="BD10814" s="423" t="s">
        <v>1301</v>
      </c>
    </row>
    <row r="10815" spans="53:56" ht="15" x14ac:dyDescent="0.25">
      <c r="BA10815" s="90" t="s">
        <v>14665</v>
      </c>
      <c r="BB10815" s="90" t="s">
        <v>7987</v>
      </c>
      <c r="BC10815" s="90" t="s">
        <v>14648</v>
      </c>
      <c r="BD10815" s="423" t="s">
        <v>1301</v>
      </c>
    </row>
    <row r="10816" spans="53:56" ht="15" x14ac:dyDescent="0.25">
      <c r="BA10816" s="91" t="s">
        <v>14666</v>
      </c>
      <c r="BB10816" s="91" t="s">
        <v>7987</v>
      </c>
      <c r="BC10816" s="91" t="s">
        <v>14630</v>
      </c>
      <c r="BD10816" s="423" t="s">
        <v>1301</v>
      </c>
    </row>
    <row r="10817" spans="53:56" ht="15" x14ac:dyDescent="0.25">
      <c r="BA10817" s="90" t="s">
        <v>14667</v>
      </c>
      <c r="BB10817" s="90" t="s">
        <v>7987</v>
      </c>
      <c r="BC10817" s="90" t="s">
        <v>14636</v>
      </c>
      <c r="BD10817" s="423" t="s">
        <v>1301</v>
      </c>
    </row>
    <row r="10818" spans="53:56" ht="15" x14ac:dyDescent="0.25">
      <c r="BA10818" s="90" t="s">
        <v>14668</v>
      </c>
      <c r="BB10818" s="90" t="s">
        <v>7987</v>
      </c>
      <c r="BC10818" s="90" t="s">
        <v>14636</v>
      </c>
      <c r="BD10818" s="423" t="s">
        <v>1301</v>
      </c>
    </row>
    <row r="10819" spans="53:56" ht="15" x14ac:dyDescent="0.25">
      <c r="BA10819" s="91" t="s">
        <v>14669</v>
      </c>
      <c r="BB10819" s="91" t="s">
        <v>7987</v>
      </c>
      <c r="BC10819" s="91" t="s">
        <v>14628</v>
      </c>
      <c r="BD10819" s="423" t="s">
        <v>1301</v>
      </c>
    </row>
    <row r="10820" spans="53:56" ht="15" x14ac:dyDescent="0.25">
      <c r="BA10820" s="90" t="s">
        <v>14670</v>
      </c>
      <c r="BB10820" s="90" t="s">
        <v>7987</v>
      </c>
      <c r="BC10820" s="90" t="s">
        <v>14636</v>
      </c>
      <c r="BD10820" s="423" t="s">
        <v>1301</v>
      </c>
    </row>
    <row r="10821" spans="53:56" ht="15" x14ac:dyDescent="0.25">
      <c r="BA10821" s="91" t="s">
        <v>14671</v>
      </c>
      <c r="BB10821" s="91" t="s">
        <v>7987</v>
      </c>
      <c r="BC10821" s="91" t="s">
        <v>14628</v>
      </c>
      <c r="BD10821" s="423" t="s">
        <v>1301</v>
      </c>
    </row>
    <row r="10822" spans="53:56" ht="15" x14ac:dyDescent="0.25">
      <c r="BA10822" s="91" t="s">
        <v>14672</v>
      </c>
      <c r="BB10822" s="91" t="s">
        <v>7987</v>
      </c>
      <c r="BC10822" s="91" t="s">
        <v>9586</v>
      </c>
      <c r="BD10822" s="423" t="s">
        <v>1301</v>
      </c>
    </row>
    <row r="10823" spans="53:56" ht="15" x14ac:dyDescent="0.25">
      <c r="BA10823" s="90" t="s">
        <v>14673</v>
      </c>
      <c r="BB10823" s="90" t="s">
        <v>7987</v>
      </c>
      <c r="BC10823" s="90" t="s">
        <v>14674</v>
      </c>
      <c r="BD10823" s="423" t="s">
        <v>1301</v>
      </c>
    </row>
    <row r="10824" spans="53:56" ht="15" x14ac:dyDescent="0.25">
      <c r="BA10824" s="91" t="s">
        <v>14675</v>
      </c>
      <c r="BB10824" s="91" t="s">
        <v>7987</v>
      </c>
      <c r="BC10824" s="91" t="s">
        <v>14630</v>
      </c>
      <c r="BD10824" s="423" t="s">
        <v>1301</v>
      </c>
    </row>
    <row r="10825" spans="53:56" ht="15" x14ac:dyDescent="0.25">
      <c r="BA10825" s="90" t="s">
        <v>14676</v>
      </c>
      <c r="BB10825" s="90" t="s">
        <v>7987</v>
      </c>
      <c r="BC10825" s="90" t="s">
        <v>14628</v>
      </c>
      <c r="BD10825" s="423" t="s">
        <v>1301</v>
      </c>
    </row>
    <row r="10826" spans="53:56" ht="15" x14ac:dyDescent="0.25">
      <c r="BA10826" s="90" t="s">
        <v>14677</v>
      </c>
      <c r="BB10826" s="90" t="s">
        <v>7987</v>
      </c>
      <c r="BC10826" s="90" t="s">
        <v>14630</v>
      </c>
      <c r="BD10826" s="423" t="s">
        <v>1301</v>
      </c>
    </row>
    <row r="10827" spans="53:56" ht="15" x14ac:dyDescent="0.25">
      <c r="BA10827" s="91" t="s">
        <v>14678</v>
      </c>
      <c r="BB10827" s="91" t="s">
        <v>7987</v>
      </c>
      <c r="BC10827" s="91" t="s">
        <v>14644</v>
      </c>
      <c r="BD10827" s="423" t="s">
        <v>1301</v>
      </c>
    </row>
    <row r="10828" spans="53:56" ht="15" x14ac:dyDescent="0.25">
      <c r="BA10828" s="90" t="s">
        <v>14679</v>
      </c>
      <c r="BB10828" s="90" t="s">
        <v>7987</v>
      </c>
      <c r="BC10828" s="90" t="s">
        <v>14628</v>
      </c>
      <c r="BD10828" s="423" t="s">
        <v>1301</v>
      </c>
    </row>
    <row r="10829" spans="53:56" ht="15" x14ac:dyDescent="0.25">
      <c r="BA10829" s="91" t="s">
        <v>14680</v>
      </c>
      <c r="BB10829" s="91" t="s">
        <v>7987</v>
      </c>
      <c r="BC10829" s="91" t="s">
        <v>14628</v>
      </c>
      <c r="BD10829" s="423" t="s">
        <v>1301</v>
      </c>
    </row>
    <row r="10830" spans="53:56" ht="15" x14ac:dyDescent="0.25">
      <c r="BA10830" s="90" t="s">
        <v>14681</v>
      </c>
      <c r="BB10830" s="90" t="s">
        <v>7987</v>
      </c>
      <c r="BC10830" s="90" t="s">
        <v>7028</v>
      </c>
      <c r="BD10830" s="423" t="s">
        <v>1301</v>
      </c>
    </row>
    <row r="10831" spans="53:56" ht="15" x14ac:dyDescent="0.25">
      <c r="BA10831" s="91" t="s">
        <v>14682</v>
      </c>
      <c r="BB10831" s="91" t="s">
        <v>7987</v>
      </c>
      <c r="BC10831" s="91" t="s">
        <v>14628</v>
      </c>
      <c r="BD10831" s="423" t="s">
        <v>1301</v>
      </c>
    </row>
    <row r="10832" spans="53:56" ht="15" x14ac:dyDescent="0.25">
      <c r="BA10832" s="90" t="s">
        <v>14683</v>
      </c>
      <c r="BB10832" s="90" t="s">
        <v>7987</v>
      </c>
      <c r="BC10832" s="90" t="s">
        <v>14628</v>
      </c>
      <c r="BD10832" s="423" t="s">
        <v>1301</v>
      </c>
    </row>
    <row r="10833" spans="53:56" ht="15" x14ac:dyDescent="0.25">
      <c r="BA10833" s="91" t="s">
        <v>14684</v>
      </c>
      <c r="BB10833" s="91" t="s">
        <v>7987</v>
      </c>
      <c r="BC10833" s="91" t="s">
        <v>14648</v>
      </c>
      <c r="BD10833" s="423" t="s">
        <v>1301</v>
      </c>
    </row>
    <row r="10834" spans="53:56" ht="15" x14ac:dyDescent="0.25">
      <c r="BA10834" s="90" t="s">
        <v>14685</v>
      </c>
      <c r="BB10834" s="90" t="s">
        <v>7987</v>
      </c>
      <c r="BC10834" s="90" t="s">
        <v>14628</v>
      </c>
      <c r="BD10834" s="423" t="s">
        <v>1301</v>
      </c>
    </row>
    <row r="10835" spans="53:56" ht="15" x14ac:dyDescent="0.25">
      <c r="BA10835" s="91" t="s">
        <v>14686</v>
      </c>
      <c r="BB10835" s="91" t="s">
        <v>7987</v>
      </c>
      <c r="BC10835" s="91" t="s">
        <v>14644</v>
      </c>
      <c r="BD10835" s="423" t="s">
        <v>1301</v>
      </c>
    </row>
    <row r="10836" spans="53:56" ht="15" x14ac:dyDescent="0.25">
      <c r="BA10836" s="90" t="s">
        <v>14687</v>
      </c>
      <c r="BB10836" s="90" t="s">
        <v>7987</v>
      </c>
      <c r="BC10836" s="90" t="s">
        <v>14636</v>
      </c>
      <c r="BD10836" s="423" t="s">
        <v>1301</v>
      </c>
    </row>
    <row r="10837" spans="53:56" ht="15" x14ac:dyDescent="0.25">
      <c r="BA10837" s="91" t="s">
        <v>14688</v>
      </c>
      <c r="BB10837" s="91" t="s">
        <v>7987</v>
      </c>
      <c r="BC10837" s="91" t="s">
        <v>7028</v>
      </c>
      <c r="BD10837" s="423" t="s">
        <v>1301</v>
      </c>
    </row>
    <row r="10838" spans="53:56" ht="15" x14ac:dyDescent="0.25">
      <c r="BA10838" s="90" t="s">
        <v>14689</v>
      </c>
      <c r="BB10838" s="90" t="s">
        <v>7987</v>
      </c>
      <c r="BC10838" s="90" t="s">
        <v>14628</v>
      </c>
      <c r="BD10838" s="423" t="s">
        <v>1301</v>
      </c>
    </row>
    <row r="10839" spans="53:56" ht="15" x14ac:dyDescent="0.25">
      <c r="BA10839" s="91" t="s">
        <v>14690</v>
      </c>
      <c r="BB10839" s="91" t="s">
        <v>7987</v>
      </c>
      <c r="BC10839" s="91" t="s">
        <v>9586</v>
      </c>
      <c r="BD10839" s="423" t="s">
        <v>1301</v>
      </c>
    </row>
    <row r="10840" spans="53:56" ht="15" x14ac:dyDescent="0.25">
      <c r="BA10840" s="90" t="s">
        <v>14691</v>
      </c>
      <c r="BB10840" s="90" t="s">
        <v>7987</v>
      </c>
      <c r="BC10840" s="90" t="s">
        <v>14628</v>
      </c>
      <c r="BD10840" s="423" t="s">
        <v>1301</v>
      </c>
    </row>
    <row r="10841" spans="53:56" ht="15" x14ac:dyDescent="0.25">
      <c r="BA10841" s="91" t="s">
        <v>14692</v>
      </c>
      <c r="BB10841" s="91" t="s">
        <v>7987</v>
      </c>
      <c r="BC10841" s="91" t="s">
        <v>14644</v>
      </c>
      <c r="BD10841" s="423" t="s">
        <v>1301</v>
      </c>
    </row>
    <row r="10842" spans="53:56" ht="15" x14ac:dyDescent="0.25">
      <c r="BA10842" s="90" t="s">
        <v>14693</v>
      </c>
      <c r="BB10842" s="90" t="s">
        <v>7987</v>
      </c>
      <c r="BC10842" s="90" t="s">
        <v>9586</v>
      </c>
      <c r="BD10842" s="423" t="s">
        <v>1301</v>
      </c>
    </row>
    <row r="10843" spans="53:56" ht="15" x14ac:dyDescent="0.25">
      <c r="BA10843" s="91" t="s">
        <v>14694</v>
      </c>
      <c r="BB10843" s="91" t="s">
        <v>7987</v>
      </c>
      <c r="BC10843" s="91" t="s">
        <v>14636</v>
      </c>
      <c r="BD10843" s="423" t="s">
        <v>1301</v>
      </c>
    </row>
    <row r="10844" spans="53:56" ht="15" x14ac:dyDescent="0.25">
      <c r="BA10844" s="90" t="s">
        <v>14695</v>
      </c>
      <c r="BB10844" s="90" t="s">
        <v>7987</v>
      </c>
      <c r="BC10844" s="90" t="s">
        <v>14696</v>
      </c>
      <c r="BD10844" s="423" t="s">
        <v>1301</v>
      </c>
    </row>
    <row r="10845" spans="53:56" ht="15" x14ac:dyDescent="0.25">
      <c r="BA10845" s="91" t="s">
        <v>14697</v>
      </c>
      <c r="BB10845" s="91" t="s">
        <v>7987</v>
      </c>
      <c r="BC10845" s="91" t="s">
        <v>14628</v>
      </c>
      <c r="BD10845" s="423" t="s">
        <v>1301</v>
      </c>
    </row>
    <row r="10846" spans="53:56" ht="15" x14ac:dyDescent="0.25">
      <c r="BA10846" s="90" t="s">
        <v>14698</v>
      </c>
      <c r="BB10846" s="90" t="s">
        <v>7987</v>
      </c>
      <c r="BC10846" s="90" t="s">
        <v>14628</v>
      </c>
      <c r="BD10846" s="423" t="s">
        <v>1301</v>
      </c>
    </row>
    <row r="10847" spans="53:56" ht="15" x14ac:dyDescent="0.25">
      <c r="BA10847" s="91" t="s">
        <v>14699</v>
      </c>
      <c r="BB10847" s="91" t="s">
        <v>7987</v>
      </c>
      <c r="BC10847" s="91" t="s">
        <v>14644</v>
      </c>
      <c r="BD10847" s="423" t="s">
        <v>1301</v>
      </c>
    </row>
    <row r="10848" spans="53:56" ht="15" x14ac:dyDescent="0.25">
      <c r="BA10848" s="90" t="s">
        <v>14700</v>
      </c>
      <c r="BB10848" s="90" t="s">
        <v>7987</v>
      </c>
      <c r="BC10848" s="90" t="s">
        <v>14696</v>
      </c>
      <c r="BD10848" s="423" t="s">
        <v>1301</v>
      </c>
    </row>
    <row r="10849" spans="53:56" ht="15" x14ac:dyDescent="0.25">
      <c r="BA10849" s="91" t="s">
        <v>14701</v>
      </c>
      <c r="BB10849" s="91" t="s">
        <v>7987</v>
      </c>
      <c r="BC10849" s="91" t="s">
        <v>14628</v>
      </c>
      <c r="BD10849" s="423" t="s">
        <v>1301</v>
      </c>
    </row>
    <row r="10850" spans="53:56" ht="15" x14ac:dyDescent="0.25">
      <c r="BA10850" s="90" t="s">
        <v>14702</v>
      </c>
      <c r="BB10850" s="90" t="s">
        <v>7987</v>
      </c>
      <c r="BC10850" s="90" t="s">
        <v>14636</v>
      </c>
      <c r="BD10850" s="423" t="s">
        <v>1301</v>
      </c>
    </row>
    <row r="10851" spans="53:56" ht="15" x14ac:dyDescent="0.25">
      <c r="BA10851" s="91" t="s">
        <v>14703</v>
      </c>
      <c r="BB10851" s="91" t="s">
        <v>7987</v>
      </c>
      <c r="BC10851" s="91" t="s">
        <v>7028</v>
      </c>
      <c r="BD10851" s="423" t="s">
        <v>1301</v>
      </c>
    </row>
    <row r="10852" spans="53:56" ht="15" x14ac:dyDescent="0.25">
      <c r="BA10852" s="90" t="s">
        <v>14704</v>
      </c>
      <c r="BB10852" s="90" t="s">
        <v>7987</v>
      </c>
      <c r="BC10852" s="90" t="s">
        <v>14628</v>
      </c>
      <c r="BD10852" s="423" t="s">
        <v>1301</v>
      </c>
    </row>
    <row r="10853" spans="53:56" ht="15" x14ac:dyDescent="0.25">
      <c r="BA10853" s="91" t="s">
        <v>14705</v>
      </c>
      <c r="BB10853" s="91" t="s">
        <v>7987</v>
      </c>
      <c r="BC10853" s="91" t="s">
        <v>14644</v>
      </c>
      <c r="BD10853" s="423" t="s">
        <v>1301</v>
      </c>
    </row>
    <row r="10854" spans="53:56" ht="15" x14ac:dyDescent="0.25">
      <c r="BA10854" s="90" t="s">
        <v>14706</v>
      </c>
      <c r="BB10854" s="90" t="s">
        <v>7987</v>
      </c>
      <c r="BC10854" s="90" t="s">
        <v>14628</v>
      </c>
      <c r="BD10854" s="423" t="s">
        <v>1301</v>
      </c>
    </row>
    <row r="10855" spans="53:56" ht="15" x14ac:dyDescent="0.25">
      <c r="BA10855" s="91" t="s">
        <v>14707</v>
      </c>
      <c r="BB10855" s="91" t="s">
        <v>7987</v>
      </c>
      <c r="BC10855" s="91" t="s">
        <v>14644</v>
      </c>
      <c r="BD10855" s="423" t="s">
        <v>1301</v>
      </c>
    </row>
    <row r="10856" spans="53:56" ht="15" x14ac:dyDescent="0.25">
      <c r="BA10856" s="90" t="s">
        <v>14708</v>
      </c>
      <c r="BB10856" s="90" t="s">
        <v>7987</v>
      </c>
      <c r="BC10856" s="90" t="s">
        <v>14636</v>
      </c>
      <c r="BD10856" s="423" t="s">
        <v>1301</v>
      </c>
    </row>
    <row r="10857" spans="53:56" ht="15" x14ac:dyDescent="0.25">
      <c r="BA10857" s="91" t="s">
        <v>14709</v>
      </c>
      <c r="BB10857" s="91" t="s">
        <v>7987</v>
      </c>
      <c r="BC10857" s="91" t="s">
        <v>9586</v>
      </c>
      <c r="BD10857" s="423" t="s">
        <v>1301</v>
      </c>
    </row>
    <row r="10858" spans="53:56" ht="15" x14ac:dyDescent="0.25">
      <c r="BA10858" s="90" t="s">
        <v>14710</v>
      </c>
      <c r="BB10858" s="90" t="s">
        <v>7987</v>
      </c>
      <c r="BC10858" s="90" t="s">
        <v>9586</v>
      </c>
      <c r="BD10858" s="423" t="s">
        <v>1301</v>
      </c>
    </row>
    <row r="10859" spans="53:56" ht="15" x14ac:dyDescent="0.25">
      <c r="BA10859" s="91" t="s">
        <v>14711</v>
      </c>
      <c r="BB10859" s="91" t="s">
        <v>7987</v>
      </c>
      <c r="BC10859" s="91" t="s">
        <v>9586</v>
      </c>
      <c r="BD10859" s="423" t="s">
        <v>1301</v>
      </c>
    </row>
    <row r="10860" spans="53:56" ht="15" x14ac:dyDescent="0.25">
      <c r="BA10860" s="90" t="s">
        <v>14712</v>
      </c>
      <c r="BB10860" s="90" t="s">
        <v>7987</v>
      </c>
      <c r="BC10860" s="90" t="s">
        <v>9586</v>
      </c>
      <c r="BD10860" s="423" t="s">
        <v>1301</v>
      </c>
    </row>
    <row r="10861" spans="53:56" ht="15" x14ac:dyDescent="0.25">
      <c r="BA10861" s="91" t="s">
        <v>14713</v>
      </c>
      <c r="BB10861" s="91" t="s">
        <v>7987</v>
      </c>
      <c r="BC10861" s="91" t="s">
        <v>14648</v>
      </c>
      <c r="BD10861" s="423" t="s">
        <v>1301</v>
      </c>
    </row>
    <row r="10862" spans="53:56" ht="15" x14ac:dyDescent="0.25">
      <c r="BA10862" s="90" t="s">
        <v>14714</v>
      </c>
      <c r="BB10862" s="90" t="s">
        <v>7987</v>
      </c>
      <c r="BC10862" s="90" t="s">
        <v>14628</v>
      </c>
      <c r="BD10862" s="423" t="s">
        <v>1301</v>
      </c>
    </row>
    <row r="10863" spans="53:56" ht="15" x14ac:dyDescent="0.25">
      <c r="BA10863" s="91" t="s">
        <v>14715</v>
      </c>
      <c r="BB10863" s="91" t="s">
        <v>7987</v>
      </c>
      <c r="BC10863" s="91" t="s">
        <v>14696</v>
      </c>
      <c r="BD10863" s="423" t="s">
        <v>1301</v>
      </c>
    </row>
    <row r="10864" spans="53:56" ht="15" x14ac:dyDescent="0.25">
      <c r="BA10864" s="90" t="s">
        <v>14716</v>
      </c>
      <c r="BB10864" s="90" t="s">
        <v>7987</v>
      </c>
      <c r="BC10864" s="90" t="s">
        <v>7028</v>
      </c>
      <c r="BD10864" s="423" t="s">
        <v>1301</v>
      </c>
    </row>
    <row r="10865" spans="53:56" ht="15" x14ac:dyDescent="0.25">
      <c r="BA10865" s="91" t="s">
        <v>14717</v>
      </c>
      <c r="BB10865" s="91" t="s">
        <v>7987</v>
      </c>
      <c r="BC10865" s="91" t="s">
        <v>14644</v>
      </c>
      <c r="BD10865" s="423" t="s">
        <v>1301</v>
      </c>
    </row>
    <row r="10866" spans="53:56" ht="15" x14ac:dyDescent="0.25">
      <c r="BA10866" s="90" t="s">
        <v>14718</v>
      </c>
      <c r="BB10866" s="90" t="s">
        <v>7987</v>
      </c>
      <c r="BC10866" s="90" t="s">
        <v>14628</v>
      </c>
      <c r="BD10866" s="423" t="s">
        <v>1301</v>
      </c>
    </row>
    <row r="10867" spans="53:56" ht="15" x14ac:dyDescent="0.25">
      <c r="BA10867" s="90" t="s">
        <v>14719</v>
      </c>
      <c r="BB10867" s="90" t="s">
        <v>7987</v>
      </c>
      <c r="BC10867" s="90" t="s">
        <v>14636</v>
      </c>
      <c r="BD10867" s="423" t="s">
        <v>1301</v>
      </c>
    </row>
    <row r="10868" spans="53:56" ht="15" x14ac:dyDescent="0.25">
      <c r="BA10868" s="91" t="s">
        <v>14720</v>
      </c>
      <c r="BB10868" s="91" t="s">
        <v>7987</v>
      </c>
      <c r="BC10868" s="91" t="s">
        <v>9586</v>
      </c>
      <c r="BD10868" s="423" t="s">
        <v>1301</v>
      </c>
    </row>
    <row r="10869" spans="53:56" ht="15" x14ac:dyDescent="0.25">
      <c r="BA10869" s="90" t="s">
        <v>14721</v>
      </c>
      <c r="BB10869" s="90" t="s">
        <v>7987</v>
      </c>
      <c r="BC10869" s="90" t="s">
        <v>14628</v>
      </c>
      <c r="BD10869" s="423" t="s">
        <v>1301</v>
      </c>
    </row>
    <row r="10870" spans="53:56" ht="15" x14ac:dyDescent="0.25">
      <c r="BA10870" s="91" t="s">
        <v>14722</v>
      </c>
      <c r="BB10870" s="91" t="s">
        <v>7987</v>
      </c>
      <c r="BC10870" s="91" t="s">
        <v>14644</v>
      </c>
      <c r="BD10870" s="423" t="s">
        <v>1301</v>
      </c>
    </row>
    <row r="10871" spans="53:56" ht="15" x14ac:dyDescent="0.25">
      <c r="BA10871" s="90" t="s">
        <v>14723</v>
      </c>
      <c r="BB10871" s="90" t="s">
        <v>7987</v>
      </c>
      <c r="BC10871" s="90" t="s">
        <v>14628</v>
      </c>
      <c r="BD10871" s="423" t="s">
        <v>1301</v>
      </c>
    </row>
    <row r="10872" spans="53:56" ht="15" x14ac:dyDescent="0.25">
      <c r="BA10872" s="91" t="s">
        <v>14724</v>
      </c>
      <c r="BB10872" s="91" t="s">
        <v>7987</v>
      </c>
      <c r="BC10872" s="91" t="s">
        <v>14630</v>
      </c>
      <c r="BD10872" s="423" t="s">
        <v>1301</v>
      </c>
    </row>
    <row r="10873" spans="53:56" ht="15" x14ac:dyDescent="0.25">
      <c r="BA10873" s="90" t="s">
        <v>14725</v>
      </c>
      <c r="BB10873" s="90" t="s">
        <v>7987</v>
      </c>
      <c r="BC10873" s="90" t="s">
        <v>9586</v>
      </c>
      <c r="BD10873" s="423" t="s">
        <v>1301</v>
      </c>
    </row>
    <row r="10874" spans="53:56" ht="15" x14ac:dyDescent="0.25">
      <c r="BA10874" s="91" t="s">
        <v>14726</v>
      </c>
      <c r="BB10874" s="91" t="s">
        <v>7987</v>
      </c>
      <c r="BC10874" s="91" t="s">
        <v>9586</v>
      </c>
      <c r="BD10874" s="423" t="s">
        <v>1301</v>
      </c>
    </row>
    <row r="10875" spans="53:56" ht="15" x14ac:dyDescent="0.25">
      <c r="BA10875" s="90" t="s">
        <v>14727</v>
      </c>
      <c r="BB10875" s="90" t="s">
        <v>7987</v>
      </c>
      <c r="BC10875" s="90" t="s">
        <v>14630</v>
      </c>
      <c r="BD10875" s="423" t="s">
        <v>1301</v>
      </c>
    </row>
    <row r="10876" spans="53:56" ht="15" x14ac:dyDescent="0.25">
      <c r="BA10876" s="91" t="s">
        <v>14728</v>
      </c>
      <c r="BB10876" s="91" t="s">
        <v>7987</v>
      </c>
      <c r="BC10876" s="91" t="s">
        <v>14644</v>
      </c>
      <c r="BD10876" s="423" t="s">
        <v>1301</v>
      </c>
    </row>
    <row r="10877" spans="53:56" ht="15" x14ac:dyDescent="0.25">
      <c r="BA10877" s="90" t="s">
        <v>14729</v>
      </c>
      <c r="BB10877" s="90" t="s">
        <v>7987</v>
      </c>
      <c r="BC10877" s="90" t="s">
        <v>14636</v>
      </c>
      <c r="BD10877" s="423" t="s">
        <v>1301</v>
      </c>
    </row>
    <row r="10878" spans="53:56" ht="15" x14ac:dyDescent="0.25">
      <c r="BA10878" s="91" t="s">
        <v>14730</v>
      </c>
      <c r="BB10878" s="91" t="s">
        <v>7987</v>
      </c>
      <c r="BC10878" s="91" t="s">
        <v>14628</v>
      </c>
      <c r="BD10878" s="423" t="s">
        <v>1301</v>
      </c>
    </row>
    <row r="10879" spans="53:56" ht="15" x14ac:dyDescent="0.25">
      <c r="BA10879" s="91" t="s">
        <v>14730</v>
      </c>
      <c r="BB10879" s="91" t="s">
        <v>7987</v>
      </c>
      <c r="BC10879" s="91" t="s">
        <v>7028</v>
      </c>
      <c r="BD10879" s="423" t="s">
        <v>1301</v>
      </c>
    </row>
    <row r="10880" spans="53:56" ht="15" x14ac:dyDescent="0.25">
      <c r="BA10880" s="90" t="s">
        <v>14731</v>
      </c>
      <c r="BB10880" s="90" t="s">
        <v>7987</v>
      </c>
      <c r="BC10880" s="90" t="s">
        <v>14628</v>
      </c>
      <c r="BD10880" s="423" t="s">
        <v>1301</v>
      </c>
    </row>
    <row r="10881" spans="53:56" ht="15" x14ac:dyDescent="0.25">
      <c r="BA10881" s="91" t="s">
        <v>14732</v>
      </c>
      <c r="BB10881" s="91" t="s">
        <v>7987</v>
      </c>
      <c r="BC10881" s="91" t="s">
        <v>14636</v>
      </c>
      <c r="BD10881" s="423" t="s">
        <v>1301</v>
      </c>
    </row>
    <row r="10882" spans="53:56" ht="15" x14ac:dyDescent="0.25">
      <c r="BA10882" s="90" t="s">
        <v>14733</v>
      </c>
      <c r="BB10882" s="90" t="s">
        <v>7987</v>
      </c>
      <c r="BC10882" s="90" t="s">
        <v>14636</v>
      </c>
      <c r="BD10882" s="423" t="s">
        <v>1301</v>
      </c>
    </row>
    <row r="10883" spans="53:56" ht="15" x14ac:dyDescent="0.25">
      <c r="BA10883" s="91" t="s">
        <v>14734</v>
      </c>
      <c r="BB10883" s="91" t="s">
        <v>7987</v>
      </c>
      <c r="BC10883" s="91" t="s">
        <v>14644</v>
      </c>
      <c r="BD10883" s="423" t="s">
        <v>1301</v>
      </c>
    </row>
    <row r="10884" spans="53:56" ht="15" x14ac:dyDescent="0.25">
      <c r="BA10884" s="90" t="s">
        <v>14735</v>
      </c>
      <c r="BB10884" s="90" t="s">
        <v>7987</v>
      </c>
      <c r="BC10884" s="90" t="s">
        <v>9586</v>
      </c>
      <c r="BD10884" s="423" t="s">
        <v>1301</v>
      </c>
    </row>
    <row r="10885" spans="53:56" ht="15" x14ac:dyDescent="0.25">
      <c r="BA10885" s="91" t="s">
        <v>14736</v>
      </c>
      <c r="BB10885" s="91" t="s">
        <v>7987</v>
      </c>
      <c r="BC10885" s="91" t="s">
        <v>14636</v>
      </c>
      <c r="BD10885" s="423" t="s">
        <v>1301</v>
      </c>
    </row>
    <row r="10886" spans="53:56" ht="15" x14ac:dyDescent="0.25">
      <c r="BA10886" s="90" t="s">
        <v>14737</v>
      </c>
      <c r="BB10886" s="90" t="s">
        <v>7987</v>
      </c>
      <c r="BC10886" s="90" t="s">
        <v>14628</v>
      </c>
      <c r="BD10886" s="423" t="s">
        <v>1301</v>
      </c>
    </row>
    <row r="10887" spans="53:56" ht="15" x14ac:dyDescent="0.25">
      <c r="BA10887" s="91" t="s">
        <v>14738</v>
      </c>
      <c r="BB10887" s="91" t="s">
        <v>7987</v>
      </c>
      <c r="BC10887" s="91" t="s">
        <v>7028</v>
      </c>
      <c r="BD10887" s="423" t="s">
        <v>1301</v>
      </c>
    </row>
    <row r="10888" spans="53:56" ht="15" x14ac:dyDescent="0.25">
      <c r="BA10888" s="90" t="s">
        <v>14739</v>
      </c>
      <c r="BB10888" s="90" t="s">
        <v>7987</v>
      </c>
      <c r="BC10888" s="90" t="s">
        <v>7028</v>
      </c>
      <c r="BD10888" s="423" t="s">
        <v>1301</v>
      </c>
    </row>
    <row r="10889" spans="53:56" ht="15" x14ac:dyDescent="0.25">
      <c r="BA10889" s="91" t="s">
        <v>14740</v>
      </c>
      <c r="BB10889" s="91" t="s">
        <v>7987</v>
      </c>
      <c r="BC10889" s="91" t="s">
        <v>14628</v>
      </c>
      <c r="BD10889" s="423" t="s">
        <v>1301</v>
      </c>
    </row>
    <row r="10890" spans="53:56" ht="15" x14ac:dyDescent="0.25">
      <c r="BA10890" s="90" t="s">
        <v>14741</v>
      </c>
      <c r="BB10890" s="90" t="s">
        <v>7987</v>
      </c>
      <c r="BC10890" s="90" t="s">
        <v>9586</v>
      </c>
      <c r="BD10890" s="423" t="s">
        <v>1301</v>
      </c>
    </row>
    <row r="10891" spans="53:56" ht="15" x14ac:dyDescent="0.25">
      <c r="BA10891" s="91" t="s">
        <v>14742</v>
      </c>
      <c r="BB10891" s="91" t="s">
        <v>7987</v>
      </c>
      <c r="BC10891" s="91" t="s">
        <v>14628</v>
      </c>
      <c r="BD10891" s="423" t="s">
        <v>1301</v>
      </c>
    </row>
    <row r="10892" spans="53:56" ht="15" x14ac:dyDescent="0.25">
      <c r="BA10892" s="90" t="s">
        <v>14743</v>
      </c>
      <c r="BB10892" s="90" t="s">
        <v>7987</v>
      </c>
      <c r="BC10892" s="90" t="s">
        <v>14636</v>
      </c>
      <c r="BD10892" s="423" t="s">
        <v>1301</v>
      </c>
    </row>
    <row r="10893" spans="53:56" ht="15" x14ac:dyDescent="0.25">
      <c r="BA10893" s="91" t="s">
        <v>14744</v>
      </c>
      <c r="BB10893" s="91" t="s">
        <v>7987</v>
      </c>
      <c r="BC10893" s="91" t="s">
        <v>14644</v>
      </c>
      <c r="BD10893" s="423" t="s">
        <v>1301</v>
      </c>
    </row>
    <row r="10894" spans="53:56" ht="15" x14ac:dyDescent="0.25">
      <c r="BA10894" s="90" t="s">
        <v>14745</v>
      </c>
      <c r="BB10894" s="90" t="s">
        <v>7987</v>
      </c>
      <c r="BC10894" s="90" t="s">
        <v>14636</v>
      </c>
      <c r="BD10894" s="423" t="s">
        <v>1301</v>
      </c>
    </row>
    <row r="10895" spans="53:56" ht="15" x14ac:dyDescent="0.25">
      <c r="BA10895" s="91" t="s">
        <v>14746</v>
      </c>
      <c r="BB10895" s="91" t="s">
        <v>7987</v>
      </c>
      <c r="BC10895" s="91" t="s">
        <v>14636</v>
      </c>
      <c r="BD10895" s="423" t="s">
        <v>1301</v>
      </c>
    </row>
    <row r="10896" spans="53:56" ht="15" x14ac:dyDescent="0.25">
      <c r="BA10896" s="90" t="s">
        <v>14747</v>
      </c>
      <c r="BB10896" s="90" t="s">
        <v>7987</v>
      </c>
      <c r="BC10896" s="90" t="s">
        <v>7028</v>
      </c>
      <c r="BD10896" s="423" t="s">
        <v>1301</v>
      </c>
    </row>
    <row r="10897" spans="53:56" ht="15" x14ac:dyDescent="0.25">
      <c r="BA10897" s="91" t="s">
        <v>14748</v>
      </c>
      <c r="BB10897" s="91" t="s">
        <v>7987</v>
      </c>
      <c r="BC10897" s="91" t="s">
        <v>14636</v>
      </c>
      <c r="BD10897" s="423" t="s">
        <v>1301</v>
      </c>
    </row>
    <row r="10898" spans="53:56" ht="15" x14ac:dyDescent="0.25">
      <c r="BA10898" s="90" t="s">
        <v>14749</v>
      </c>
      <c r="BB10898" s="90" t="s">
        <v>7987</v>
      </c>
      <c r="BC10898" s="90" t="s">
        <v>7028</v>
      </c>
      <c r="BD10898" s="423" t="s">
        <v>1301</v>
      </c>
    </row>
    <row r="10899" spans="53:56" ht="15" x14ac:dyDescent="0.25">
      <c r="BA10899" s="91" t="s">
        <v>14750</v>
      </c>
      <c r="BB10899" s="91" t="s">
        <v>7987</v>
      </c>
      <c r="BC10899" s="91" t="s">
        <v>9586</v>
      </c>
      <c r="BD10899" s="423" t="s">
        <v>1301</v>
      </c>
    </row>
    <row r="10900" spans="53:56" ht="15" x14ac:dyDescent="0.25">
      <c r="BA10900" s="90" t="s">
        <v>14751</v>
      </c>
      <c r="BB10900" s="90" t="s">
        <v>7987</v>
      </c>
      <c r="BC10900" s="90" t="s">
        <v>14630</v>
      </c>
      <c r="BD10900" s="423" t="s">
        <v>1301</v>
      </c>
    </row>
    <row r="10901" spans="53:56" ht="15" x14ac:dyDescent="0.25">
      <c r="BA10901" s="91" t="s">
        <v>14752</v>
      </c>
      <c r="BB10901" s="91" t="s">
        <v>7987</v>
      </c>
      <c r="BC10901" s="91" t="s">
        <v>14628</v>
      </c>
      <c r="BD10901" s="423" t="s">
        <v>1301</v>
      </c>
    </row>
    <row r="10902" spans="53:56" ht="15" x14ac:dyDescent="0.25">
      <c r="BA10902" s="91" t="s">
        <v>14753</v>
      </c>
      <c r="BB10902" s="91" t="s">
        <v>7987</v>
      </c>
      <c r="BC10902" s="91" t="s">
        <v>14630</v>
      </c>
      <c r="BD10902" s="423" t="s">
        <v>1301</v>
      </c>
    </row>
    <row r="10903" spans="53:56" ht="15" x14ac:dyDescent="0.25">
      <c r="BA10903" s="90" t="s">
        <v>14754</v>
      </c>
      <c r="BB10903" s="90" t="s">
        <v>7987</v>
      </c>
      <c r="BC10903" s="90" t="s">
        <v>14636</v>
      </c>
      <c r="BD10903" s="423" t="s">
        <v>1301</v>
      </c>
    </row>
    <row r="10904" spans="53:56" ht="15" x14ac:dyDescent="0.25">
      <c r="BA10904" s="91" t="s">
        <v>14755</v>
      </c>
      <c r="BB10904" s="91" t="s">
        <v>7987</v>
      </c>
      <c r="BC10904" s="91" t="s">
        <v>14628</v>
      </c>
      <c r="BD10904" s="423" t="s">
        <v>1301</v>
      </c>
    </row>
    <row r="10905" spans="53:56" ht="15" x14ac:dyDescent="0.25">
      <c r="BA10905" s="90" t="s">
        <v>14756</v>
      </c>
      <c r="BB10905" s="90" t="s">
        <v>7987</v>
      </c>
      <c r="BC10905" s="90" t="s">
        <v>14648</v>
      </c>
      <c r="BD10905" s="423" t="s">
        <v>1301</v>
      </c>
    </row>
    <row r="10906" spans="53:56" ht="15" x14ac:dyDescent="0.25">
      <c r="BA10906" s="90" t="s">
        <v>14757</v>
      </c>
      <c r="BB10906" s="90" t="s">
        <v>7987</v>
      </c>
      <c r="BC10906" s="90" t="s">
        <v>9586</v>
      </c>
      <c r="BD10906" s="423" t="s">
        <v>1301</v>
      </c>
    </row>
    <row r="10907" spans="53:56" ht="15" x14ac:dyDescent="0.25">
      <c r="BA10907" s="91" t="s">
        <v>14758</v>
      </c>
      <c r="BB10907" s="91" t="s">
        <v>7987</v>
      </c>
      <c r="BC10907" s="91" t="s">
        <v>9586</v>
      </c>
      <c r="BD10907" s="423" t="s">
        <v>1301</v>
      </c>
    </row>
    <row r="10908" spans="53:56" ht="15" x14ac:dyDescent="0.25">
      <c r="BA10908" s="90" t="s">
        <v>14759</v>
      </c>
      <c r="BB10908" s="90" t="s">
        <v>7987</v>
      </c>
      <c r="BC10908" s="90" t="s">
        <v>14696</v>
      </c>
      <c r="BD10908" s="423" t="s">
        <v>1301</v>
      </c>
    </row>
    <row r="10909" spans="53:56" ht="15" x14ac:dyDescent="0.25">
      <c r="BA10909" s="91" t="s">
        <v>14760</v>
      </c>
      <c r="BB10909" s="91" t="s">
        <v>7987</v>
      </c>
      <c r="BC10909" s="91" t="s">
        <v>14630</v>
      </c>
      <c r="BD10909" s="423" t="s">
        <v>1301</v>
      </c>
    </row>
    <row r="10910" spans="53:56" ht="15" x14ac:dyDescent="0.25">
      <c r="BA10910" s="91" t="s">
        <v>14761</v>
      </c>
      <c r="BB10910" s="91" t="s">
        <v>7987</v>
      </c>
      <c r="BC10910" s="91" t="s">
        <v>14636</v>
      </c>
      <c r="BD10910" s="423" t="s">
        <v>1301</v>
      </c>
    </row>
    <row r="10911" spans="53:56" ht="15" x14ac:dyDescent="0.25">
      <c r="BA10911" s="90" t="s">
        <v>14762</v>
      </c>
      <c r="BB10911" s="90" t="s">
        <v>7987</v>
      </c>
      <c r="BC10911" s="90" t="s">
        <v>14628</v>
      </c>
      <c r="BD10911" s="423" t="s">
        <v>1301</v>
      </c>
    </row>
    <row r="10912" spans="53:56" ht="15" x14ac:dyDescent="0.25">
      <c r="BA10912" s="91" t="s">
        <v>14763</v>
      </c>
      <c r="BB10912" s="91" t="s">
        <v>7987</v>
      </c>
      <c r="BC10912" s="91" t="s">
        <v>14628</v>
      </c>
      <c r="BD10912" s="423" t="s">
        <v>1301</v>
      </c>
    </row>
    <row r="10913" spans="53:56" ht="15" x14ac:dyDescent="0.25">
      <c r="BA10913" s="90" t="s">
        <v>14764</v>
      </c>
      <c r="BB10913" s="90" t="s">
        <v>7987</v>
      </c>
      <c r="BC10913" s="90" t="s">
        <v>14636</v>
      </c>
      <c r="BD10913" s="423" t="s">
        <v>1301</v>
      </c>
    </row>
    <row r="10914" spans="53:56" ht="15" x14ac:dyDescent="0.25">
      <c r="BA10914" s="90" t="s">
        <v>14765</v>
      </c>
      <c r="BB10914" s="90" t="s">
        <v>7987</v>
      </c>
      <c r="BC10914" s="90" t="s">
        <v>14636</v>
      </c>
      <c r="BD10914" s="423" t="s">
        <v>1301</v>
      </c>
    </row>
    <row r="10915" spans="53:56" ht="15" x14ac:dyDescent="0.25">
      <c r="BA10915" s="91" t="s">
        <v>14766</v>
      </c>
      <c r="BB10915" s="91" t="s">
        <v>7987</v>
      </c>
      <c r="BC10915" s="91" t="s">
        <v>14636</v>
      </c>
      <c r="BD10915" s="423" t="s">
        <v>1301</v>
      </c>
    </row>
    <row r="10916" spans="53:56" ht="15" x14ac:dyDescent="0.25">
      <c r="BA10916" s="90" t="s">
        <v>14767</v>
      </c>
      <c r="BB10916" s="90" t="s">
        <v>7987</v>
      </c>
      <c r="BC10916" s="90" t="s">
        <v>14636</v>
      </c>
      <c r="BD10916" s="423" t="s">
        <v>1301</v>
      </c>
    </row>
    <row r="10917" spans="53:56" ht="15" x14ac:dyDescent="0.25">
      <c r="BA10917" s="91" t="s">
        <v>14768</v>
      </c>
      <c r="BB10917" s="91" t="s">
        <v>7987</v>
      </c>
      <c r="BC10917" s="91" t="s">
        <v>14636</v>
      </c>
      <c r="BD10917" s="423" t="s">
        <v>1301</v>
      </c>
    </row>
    <row r="10918" spans="53:56" ht="15" x14ac:dyDescent="0.25">
      <c r="BA10918" s="91" t="s">
        <v>14769</v>
      </c>
      <c r="BB10918" s="91" t="s">
        <v>7987</v>
      </c>
      <c r="BC10918" s="91" t="s">
        <v>14636</v>
      </c>
      <c r="BD10918" s="423" t="s">
        <v>1301</v>
      </c>
    </row>
    <row r="10919" spans="53:56" ht="15" x14ac:dyDescent="0.25">
      <c r="BA10919" s="90" t="s">
        <v>14770</v>
      </c>
      <c r="BB10919" s="90" t="s">
        <v>7987</v>
      </c>
      <c r="BC10919" s="90" t="s">
        <v>14644</v>
      </c>
      <c r="BD10919" s="423" t="s">
        <v>1301</v>
      </c>
    </row>
    <row r="10920" spans="53:56" ht="15" x14ac:dyDescent="0.25">
      <c r="BA10920" s="91" t="s">
        <v>14771</v>
      </c>
      <c r="BB10920" s="91" t="s">
        <v>7987</v>
      </c>
      <c r="BC10920" s="91" t="s">
        <v>7028</v>
      </c>
      <c r="BD10920" s="423" t="s">
        <v>1301</v>
      </c>
    </row>
    <row r="10921" spans="53:56" ht="15" x14ac:dyDescent="0.25">
      <c r="BA10921" s="90" t="s">
        <v>14772</v>
      </c>
      <c r="BB10921" s="90" t="s">
        <v>7987</v>
      </c>
      <c r="BC10921" s="90" t="s">
        <v>14628</v>
      </c>
      <c r="BD10921" s="423" t="s">
        <v>1301</v>
      </c>
    </row>
    <row r="10922" spans="53:56" ht="15" x14ac:dyDescent="0.25">
      <c r="BA10922" s="90" t="s">
        <v>14773</v>
      </c>
      <c r="BB10922" s="90" t="s">
        <v>7987</v>
      </c>
      <c r="BC10922" s="90" t="s">
        <v>14774</v>
      </c>
      <c r="BD10922" s="423" t="s">
        <v>1301</v>
      </c>
    </row>
    <row r="10923" spans="53:56" ht="15" x14ac:dyDescent="0.25">
      <c r="BA10923" s="91" t="s">
        <v>14775</v>
      </c>
      <c r="BB10923" s="91" t="s">
        <v>7987</v>
      </c>
      <c r="BC10923" s="91" t="s">
        <v>14776</v>
      </c>
      <c r="BD10923" s="423" t="s">
        <v>1301</v>
      </c>
    </row>
    <row r="10924" spans="53:56" ht="15" x14ac:dyDescent="0.25">
      <c r="BA10924" s="90" t="s">
        <v>14777</v>
      </c>
      <c r="BB10924" s="90" t="s">
        <v>7987</v>
      </c>
      <c r="BC10924" s="90" t="s">
        <v>14776</v>
      </c>
      <c r="BD10924" s="423" t="s">
        <v>1301</v>
      </c>
    </row>
    <row r="10925" spans="53:56" ht="15" x14ac:dyDescent="0.25">
      <c r="BA10925" s="91" t="s">
        <v>14778</v>
      </c>
      <c r="BB10925" s="91" t="s">
        <v>7987</v>
      </c>
      <c r="BC10925" s="91" t="s">
        <v>14696</v>
      </c>
      <c r="BD10925" s="423" t="s">
        <v>1301</v>
      </c>
    </row>
    <row r="10926" spans="53:56" ht="15" x14ac:dyDescent="0.25">
      <c r="BA10926" s="90" t="s">
        <v>14779</v>
      </c>
      <c r="BB10926" s="90" t="s">
        <v>7987</v>
      </c>
      <c r="BC10926" s="90" t="s">
        <v>14774</v>
      </c>
      <c r="BD10926" s="423" t="s">
        <v>1301</v>
      </c>
    </row>
    <row r="10927" spans="53:56" ht="15" x14ac:dyDescent="0.25">
      <c r="BA10927" s="91" t="s">
        <v>14780</v>
      </c>
      <c r="BB10927" s="91" t="s">
        <v>7987</v>
      </c>
      <c r="BC10927" s="91" t="s">
        <v>14774</v>
      </c>
      <c r="BD10927" s="423" t="s">
        <v>1301</v>
      </c>
    </row>
    <row r="10928" spans="53:56" ht="15" x14ac:dyDescent="0.25">
      <c r="BA10928" s="91" t="s">
        <v>14781</v>
      </c>
      <c r="BB10928" s="91" t="s">
        <v>7987</v>
      </c>
      <c r="BC10928" s="91" t="s">
        <v>14644</v>
      </c>
      <c r="BD10928" s="423" t="s">
        <v>1301</v>
      </c>
    </row>
    <row r="10929" spans="53:56" ht="15" x14ac:dyDescent="0.25">
      <c r="BA10929" s="90" t="s">
        <v>14782</v>
      </c>
      <c r="BB10929" s="90" t="s">
        <v>7987</v>
      </c>
      <c r="BC10929" s="90" t="s">
        <v>14632</v>
      </c>
      <c r="BD10929" s="423" t="s">
        <v>1301</v>
      </c>
    </row>
    <row r="10930" spans="53:56" ht="15" x14ac:dyDescent="0.25">
      <c r="BA10930" s="91" t="s">
        <v>14783</v>
      </c>
      <c r="BB10930" s="91" t="s">
        <v>7987</v>
      </c>
      <c r="BC10930" s="91" t="s">
        <v>14774</v>
      </c>
      <c r="BD10930" s="423" t="s">
        <v>1301</v>
      </c>
    </row>
    <row r="10931" spans="53:56" ht="15" x14ac:dyDescent="0.25">
      <c r="BA10931" s="90" t="s">
        <v>14784</v>
      </c>
      <c r="BB10931" s="90" t="s">
        <v>7987</v>
      </c>
      <c r="BC10931" s="90" t="s">
        <v>14774</v>
      </c>
      <c r="BD10931" s="423" t="s">
        <v>1301</v>
      </c>
    </row>
    <row r="10932" spans="53:56" ht="15" x14ac:dyDescent="0.25">
      <c r="BA10932" s="90" t="s">
        <v>14785</v>
      </c>
      <c r="BB10932" s="90" t="s">
        <v>7987</v>
      </c>
      <c r="BC10932" s="90" t="s">
        <v>14632</v>
      </c>
      <c r="BD10932" s="423" t="s">
        <v>1301</v>
      </c>
    </row>
    <row r="10933" spans="53:56" ht="15" x14ac:dyDescent="0.25">
      <c r="BA10933" s="91" t="s">
        <v>14786</v>
      </c>
      <c r="BB10933" s="91" t="s">
        <v>7987</v>
      </c>
      <c r="BC10933" s="91" t="s">
        <v>14696</v>
      </c>
      <c r="BD10933" s="423" t="s">
        <v>1301</v>
      </c>
    </row>
    <row r="10934" spans="53:56" ht="15" x14ac:dyDescent="0.25">
      <c r="BA10934" s="90" t="s">
        <v>14787</v>
      </c>
      <c r="BB10934" s="90" t="s">
        <v>7987</v>
      </c>
      <c r="BC10934" s="90" t="s">
        <v>14774</v>
      </c>
      <c r="BD10934" s="423" t="s">
        <v>1301</v>
      </c>
    </row>
    <row r="10935" spans="53:56" ht="15" x14ac:dyDescent="0.25">
      <c r="BA10935" s="91" t="s">
        <v>14788</v>
      </c>
      <c r="BB10935" s="91" t="s">
        <v>7987</v>
      </c>
      <c r="BC10935" s="91" t="s">
        <v>14774</v>
      </c>
      <c r="BD10935" s="423" t="s">
        <v>1301</v>
      </c>
    </row>
    <row r="10936" spans="53:56" ht="15" x14ac:dyDescent="0.25">
      <c r="BA10936" s="91" t="s">
        <v>14789</v>
      </c>
      <c r="BB10936" s="91" t="s">
        <v>7987</v>
      </c>
      <c r="BC10936" s="91" t="s">
        <v>14696</v>
      </c>
      <c r="BD10936" s="423" t="s">
        <v>1301</v>
      </c>
    </row>
    <row r="10937" spans="53:56" ht="15" x14ac:dyDescent="0.25">
      <c r="BA10937" s="90" t="s">
        <v>14790</v>
      </c>
      <c r="BB10937" s="90" t="s">
        <v>7987</v>
      </c>
      <c r="BC10937" s="90" t="s">
        <v>14632</v>
      </c>
      <c r="BD10937" s="423" t="s">
        <v>1301</v>
      </c>
    </row>
    <row r="10938" spans="53:56" ht="15" x14ac:dyDescent="0.25">
      <c r="BA10938" s="91" t="s">
        <v>14791</v>
      </c>
      <c r="BB10938" s="91" t="s">
        <v>7987</v>
      </c>
      <c r="BC10938" s="91" t="s">
        <v>14774</v>
      </c>
      <c r="BD10938" s="423" t="s">
        <v>1301</v>
      </c>
    </row>
    <row r="10939" spans="53:56" ht="15" x14ac:dyDescent="0.25">
      <c r="BA10939" s="90" t="s">
        <v>14792</v>
      </c>
      <c r="BB10939" s="90" t="s">
        <v>7987</v>
      </c>
      <c r="BC10939" s="90" t="s">
        <v>14696</v>
      </c>
      <c r="BD10939" s="423" t="s">
        <v>1301</v>
      </c>
    </row>
    <row r="10940" spans="53:56" ht="15" x14ac:dyDescent="0.25">
      <c r="BA10940" s="90" t="s">
        <v>14793</v>
      </c>
      <c r="BB10940" s="90" t="s">
        <v>7987</v>
      </c>
      <c r="BC10940" s="90" t="s">
        <v>14794</v>
      </c>
      <c r="BD10940" s="423" t="s">
        <v>1301</v>
      </c>
    </row>
    <row r="10941" spans="53:56" ht="15" x14ac:dyDescent="0.25">
      <c r="BA10941" s="91" t="s">
        <v>14795</v>
      </c>
      <c r="BB10941" s="91" t="s">
        <v>7987</v>
      </c>
      <c r="BC10941" s="91" t="s">
        <v>14632</v>
      </c>
      <c r="BD10941" s="423" t="s">
        <v>1301</v>
      </c>
    </row>
    <row r="10942" spans="53:56" ht="15" x14ac:dyDescent="0.25">
      <c r="BA10942" s="90" t="s">
        <v>14796</v>
      </c>
      <c r="BB10942" s="90" t="s">
        <v>7987</v>
      </c>
      <c r="BC10942" s="90" t="s">
        <v>14794</v>
      </c>
      <c r="BD10942" s="423" t="s">
        <v>1301</v>
      </c>
    </row>
    <row r="10943" spans="53:56" ht="15" x14ac:dyDescent="0.25">
      <c r="BA10943" s="91" t="s">
        <v>14797</v>
      </c>
      <c r="BB10943" s="91" t="s">
        <v>7987</v>
      </c>
      <c r="BC10943" s="91" t="s">
        <v>14632</v>
      </c>
      <c r="BD10943" s="423" t="s">
        <v>1301</v>
      </c>
    </row>
    <row r="10944" spans="53:56" ht="15" x14ac:dyDescent="0.25">
      <c r="BA10944" s="91" t="s">
        <v>14798</v>
      </c>
      <c r="BB10944" s="91" t="s">
        <v>7987</v>
      </c>
      <c r="BC10944" s="91" t="s">
        <v>14696</v>
      </c>
      <c r="BD10944" s="423" t="s">
        <v>1301</v>
      </c>
    </row>
    <row r="10945" spans="53:56" ht="15" x14ac:dyDescent="0.25">
      <c r="BA10945" s="90" t="s">
        <v>14799</v>
      </c>
      <c r="BB10945" s="90" t="s">
        <v>7987</v>
      </c>
      <c r="BC10945" s="90" t="s">
        <v>14776</v>
      </c>
      <c r="BD10945" s="423" t="s">
        <v>1301</v>
      </c>
    </row>
    <row r="10946" spans="53:56" ht="15" x14ac:dyDescent="0.25">
      <c r="BA10946" s="91" t="s">
        <v>14800</v>
      </c>
      <c r="BB10946" s="91" t="s">
        <v>7987</v>
      </c>
      <c r="BC10946" s="91" t="s">
        <v>14774</v>
      </c>
      <c r="BD10946" s="423" t="s">
        <v>1301</v>
      </c>
    </row>
    <row r="10947" spans="53:56" ht="15" x14ac:dyDescent="0.25">
      <c r="BA10947" s="90" t="s">
        <v>14801</v>
      </c>
      <c r="BB10947" s="90" t="s">
        <v>7987</v>
      </c>
      <c r="BC10947" s="90" t="s">
        <v>14774</v>
      </c>
      <c r="BD10947" s="423" t="s">
        <v>1301</v>
      </c>
    </row>
    <row r="10948" spans="53:56" ht="15" x14ac:dyDescent="0.25">
      <c r="BA10948" s="90" t="s">
        <v>14802</v>
      </c>
      <c r="BB10948" s="90" t="s">
        <v>7987</v>
      </c>
      <c r="BC10948" s="90" t="s">
        <v>14696</v>
      </c>
      <c r="BD10948" s="423" t="s">
        <v>1301</v>
      </c>
    </row>
    <row r="10949" spans="53:56" ht="15" x14ac:dyDescent="0.25">
      <c r="BA10949" s="91" t="s">
        <v>14803</v>
      </c>
      <c r="BB10949" s="91" t="s">
        <v>7987</v>
      </c>
      <c r="BC10949" s="91" t="s">
        <v>14632</v>
      </c>
      <c r="BD10949" s="423" t="s">
        <v>1301</v>
      </c>
    </row>
    <row r="10950" spans="53:56" ht="15" x14ac:dyDescent="0.25">
      <c r="BA10950" s="90" t="s">
        <v>14804</v>
      </c>
      <c r="BB10950" s="90" t="s">
        <v>7987</v>
      </c>
      <c r="BC10950" s="90" t="s">
        <v>14794</v>
      </c>
      <c r="BD10950" s="423" t="s">
        <v>1301</v>
      </c>
    </row>
    <row r="10951" spans="53:56" ht="15" x14ac:dyDescent="0.25">
      <c r="BA10951" s="91" t="s">
        <v>14805</v>
      </c>
      <c r="BB10951" s="91" t="s">
        <v>7987</v>
      </c>
      <c r="BC10951" s="91" t="s">
        <v>14776</v>
      </c>
      <c r="BD10951" s="423" t="s">
        <v>1301</v>
      </c>
    </row>
    <row r="10952" spans="53:56" ht="15" x14ac:dyDescent="0.25">
      <c r="BA10952" s="91" t="s">
        <v>14806</v>
      </c>
      <c r="BB10952" s="91" t="s">
        <v>7987</v>
      </c>
      <c r="BC10952" s="91" t="s">
        <v>14632</v>
      </c>
      <c r="BD10952" s="423" t="s">
        <v>1301</v>
      </c>
    </row>
    <row r="10953" spans="53:56" ht="15" x14ac:dyDescent="0.25">
      <c r="BA10953" s="90" t="s">
        <v>14807</v>
      </c>
      <c r="BB10953" s="90" t="s">
        <v>7987</v>
      </c>
      <c r="BC10953" s="90" t="s">
        <v>14774</v>
      </c>
      <c r="BD10953" s="423" t="s">
        <v>1301</v>
      </c>
    </row>
    <row r="10954" spans="53:56" ht="15" x14ac:dyDescent="0.25">
      <c r="BA10954" s="90" t="s">
        <v>14808</v>
      </c>
      <c r="BB10954" s="90" t="s">
        <v>7987</v>
      </c>
      <c r="BC10954" s="90" t="s">
        <v>14774</v>
      </c>
      <c r="BD10954" s="423" t="s">
        <v>1301</v>
      </c>
    </row>
    <row r="10955" spans="53:56" ht="15" x14ac:dyDescent="0.25">
      <c r="BA10955" s="91" t="s">
        <v>14809</v>
      </c>
      <c r="BB10955" s="91" t="s">
        <v>7987</v>
      </c>
      <c r="BC10955" s="91" t="s">
        <v>14776</v>
      </c>
      <c r="BD10955" s="423" t="s">
        <v>1301</v>
      </c>
    </row>
    <row r="10956" spans="53:56" ht="15" x14ac:dyDescent="0.25">
      <c r="BA10956" s="91" t="s">
        <v>14810</v>
      </c>
      <c r="BB10956" s="91" t="s">
        <v>7987</v>
      </c>
      <c r="BC10956" s="91" t="s">
        <v>14774</v>
      </c>
      <c r="BD10956" s="423" t="s">
        <v>1301</v>
      </c>
    </row>
    <row r="10957" spans="53:56" ht="15" x14ac:dyDescent="0.25">
      <c r="BA10957" s="90" t="s">
        <v>14811</v>
      </c>
      <c r="BB10957" s="90" t="s">
        <v>7987</v>
      </c>
      <c r="BC10957" s="90" t="s">
        <v>14632</v>
      </c>
      <c r="BD10957" s="423" t="s">
        <v>1301</v>
      </c>
    </row>
    <row r="10958" spans="53:56" ht="15" x14ac:dyDescent="0.25">
      <c r="BA10958" s="90" t="s">
        <v>14812</v>
      </c>
      <c r="BB10958" s="90" t="s">
        <v>7987</v>
      </c>
      <c r="BC10958" s="90" t="s">
        <v>14774</v>
      </c>
      <c r="BD10958" s="423" t="s">
        <v>1301</v>
      </c>
    </row>
    <row r="10959" spans="53:56" ht="15" x14ac:dyDescent="0.25">
      <c r="BA10959" s="91" t="s">
        <v>14813</v>
      </c>
      <c r="BB10959" s="91" t="s">
        <v>7987</v>
      </c>
      <c r="BC10959" s="91" t="s">
        <v>14794</v>
      </c>
      <c r="BD10959" s="423" t="s">
        <v>1301</v>
      </c>
    </row>
    <row r="10960" spans="53:56" ht="15" x14ac:dyDescent="0.25">
      <c r="BA10960" s="90" t="s">
        <v>14814</v>
      </c>
      <c r="BB10960" s="90" t="s">
        <v>7987</v>
      </c>
      <c r="BC10960" s="90" t="s">
        <v>14632</v>
      </c>
      <c r="BD10960" s="423" t="s">
        <v>1301</v>
      </c>
    </row>
    <row r="10961" spans="53:56" ht="15" x14ac:dyDescent="0.25">
      <c r="BA10961" s="91" t="s">
        <v>14815</v>
      </c>
      <c r="BB10961" s="91" t="s">
        <v>7987</v>
      </c>
      <c r="BC10961" s="91" t="s">
        <v>14644</v>
      </c>
      <c r="BD10961" s="423" t="s">
        <v>1301</v>
      </c>
    </row>
    <row r="10962" spans="53:56" ht="15" x14ac:dyDescent="0.25">
      <c r="BA10962" s="91" t="s">
        <v>14816</v>
      </c>
      <c r="BB10962" s="91" t="s">
        <v>7987</v>
      </c>
      <c r="BC10962" s="91" t="s">
        <v>14644</v>
      </c>
      <c r="BD10962" s="423" t="s">
        <v>1301</v>
      </c>
    </row>
    <row r="10963" spans="53:56" ht="15" x14ac:dyDescent="0.25">
      <c r="BA10963" s="90" t="s">
        <v>14817</v>
      </c>
      <c r="BB10963" s="90" t="s">
        <v>7987</v>
      </c>
      <c r="BC10963" s="90" t="s">
        <v>14632</v>
      </c>
      <c r="BD10963" s="423" t="s">
        <v>1301</v>
      </c>
    </row>
    <row r="10964" spans="53:56" ht="15" x14ac:dyDescent="0.25">
      <c r="BA10964" s="91" t="s">
        <v>14818</v>
      </c>
      <c r="BB10964" s="91" t="s">
        <v>7987</v>
      </c>
      <c r="BC10964" s="91" t="s">
        <v>14696</v>
      </c>
      <c r="BD10964" s="423" t="s">
        <v>1301</v>
      </c>
    </row>
    <row r="10965" spans="53:56" ht="15" x14ac:dyDescent="0.25">
      <c r="BA10965" s="90" t="s">
        <v>14819</v>
      </c>
      <c r="BB10965" s="90" t="s">
        <v>7987</v>
      </c>
      <c r="BC10965" s="90" t="s">
        <v>14628</v>
      </c>
      <c r="BD10965" s="423" t="s">
        <v>1301</v>
      </c>
    </row>
    <row r="10966" spans="53:56" ht="15" x14ac:dyDescent="0.25">
      <c r="BA10966" s="90" t="s">
        <v>14820</v>
      </c>
      <c r="BB10966" s="90" t="s">
        <v>7987</v>
      </c>
      <c r="BC10966" s="90" t="s">
        <v>14628</v>
      </c>
      <c r="BD10966" s="423" t="s">
        <v>1301</v>
      </c>
    </row>
    <row r="10967" spans="53:56" ht="15" x14ac:dyDescent="0.25">
      <c r="BA10967" s="91" t="s">
        <v>14821</v>
      </c>
      <c r="BB10967" s="91" t="s">
        <v>7987</v>
      </c>
      <c r="BC10967" s="91" t="s">
        <v>14628</v>
      </c>
      <c r="BD10967" s="423" t="s">
        <v>1301</v>
      </c>
    </row>
    <row r="10968" spans="53:56" ht="15" x14ac:dyDescent="0.25">
      <c r="BA10968" s="90" t="s">
        <v>14822</v>
      </c>
      <c r="BB10968" s="90" t="s">
        <v>7987</v>
      </c>
      <c r="BC10968" s="90" t="s">
        <v>14628</v>
      </c>
      <c r="BD10968" s="423" t="s">
        <v>1301</v>
      </c>
    </row>
    <row r="10969" spans="53:56" ht="15" x14ac:dyDescent="0.25">
      <c r="BA10969" s="91" t="s">
        <v>14823</v>
      </c>
      <c r="BB10969" s="91" t="s">
        <v>7987</v>
      </c>
      <c r="BC10969" s="91" t="s">
        <v>14628</v>
      </c>
      <c r="BD10969" s="423" t="s">
        <v>1301</v>
      </c>
    </row>
    <row r="10970" spans="53:56" ht="15" x14ac:dyDescent="0.25">
      <c r="BA10970" s="91" t="s">
        <v>14824</v>
      </c>
      <c r="BB10970" s="91" t="s">
        <v>7987</v>
      </c>
      <c r="BC10970" s="91" t="s">
        <v>14628</v>
      </c>
      <c r="BD10970" s="423" t="s">
        <v>1301</v>
      </c>
    </row>
    <row r="10971" spans="53:56" ht="15" x14ac:dyDescent="0.25">
      <c r="BA10971" s="90" t="s">
        <v>14825</v>
      </c>
      <c r="BB10971" s="90" t="s">
        <v>7987</v>
      </c>
      <c r="BC10971" s="90" t="s">
        <v>14628</v>
      </c>
      <c r="BD10971" s="423" t="s">
        <v>1301</v>
      </c>
    </row>
    <row r="10972" spans="53:56" ht="15" x14ac:dyDescent="0.25">
      <c r="BA10972" s="91" t="s">
        <v>14826</v>
      </c>
      <c r="BB10972" s="91" t="s">
        <v>7987</v>
      </c>
      <c r="BC10972" s="91" t="s">
        <v>14628</v>
      </c>
      <c r="BD10972" s="423" t="s">
        <v>1301</v>
      </c>
    </row>
    <row r="10973" spans="53:56" ht="15" x14ac:dyDescent="0.25">
      <c r="BA10973" s="90" t="s">
        <v>14827</v>
      </c>
      <c r="BB10973" s="90" t="s">
        <v>7987</v>
      </c>
      <c r="BC10973" s="90" t="s">
        <v>14628</v>
      </c>
      <c r="BD10973" s="423" t="s">
        <v>1301</v>
      </c>
    </row>
    <row r="10974" spans="53:56" ht="15" x14ac:dyDescent="0.25">
      <c r="BA10974" s="90" t="s">
        <v>14828</v>
      </c>
      <c r="BB10974" s="90" t="s">
        <v>7987</v>
      </c>
      <c r="BC10974" s="90" t="s">
        <v>14628</v>
      </c>
      <c r="BD10974" s="423" t="s">
        <v>1301</v>
      </c>
    </row>
    <row r="10975" spans="53:56" ht="15" x14ac:dyDescent="0.25">
      <c r="BA10975" s="91" t="s">
        <v>14829</v>
      </c>
      <c r="BB10975" s="91" t="s">
        <v>7987</v>
      </c>
      <c r="BC10975" s="91" t="s">
        <v>14628</v>
      </c>
      <c r="BD10975" s="423" t="s">
        <v>1301</v>
      </c>
    </row>
    <row r="10976" spans="53:56" ht="15" x14ac:dyDescent="0.25">
      <c r="BA10976" s="90" t="s">
        <v>14830</v>
      </c>
      <c r="BB10976" s="90" t="s">
        <v>7987</v>
      </c>
      <c r="BC10976" s="90" t="s">
        <v>14628</v>
      </c>
      <c r="BD10976" s="423" t="s">
        <v>1301</v>
      </c>
    </row>
    <row r="10977" spans="53:56" ht="15" x14ac:dyDescent="0.25">
      <c r="BA10977" s="91" t="s">
        <v>14831</v>
      </c>
      <c r="BB10977" s="91" t="s">
        <v>7987</v>
      </c>
      <c r="BC10977" s="91" t="s">
        <v>14628</v>
      </c>
      <c r="BD10977" s="423" t="s">
        <v>1301</v>
      </c>
    </row>
    <row r="10978" spans="53:56" ht="15" x14ac:dyDescent="0.25">
      <c r="BA10978" s="91" t="s">
        <v>14832</v>
      </c>
      <c r="BB10978" s="91" t="s">
        <v>7987</v>
      </c>
      <c r="BC10978" s="91" t="s">
        <v>14628</v>
      </c>
      <c r="BD10978" s="423" t="s">
        <v>1301</v>
      </c>
    </row>
    <row r="10979" spans="53:56" ht="15" x14ac:dyDescent="0.25">
      <c r="BA10979" s="90" t="s">
        <v>14833</v>
      </c>
      <c r="BB10979" s="90" t="s">
        <v>7987</v>
      </c>
      <c r="BC10979" s="90" t="s">
        <v>14628</v>
      </c>
      <c r="BD10979" s="423" t="s">
        <v>1301</v>
      </c>
    </row>
    <row r="10980" spans="53:56" ht="15" x14ac:dyDescent="0.25">
      <c r="BA10980" s="91" t="s">
        <v>14834</v>
      </c>
      <c r="BB10980" s="91" t="s">
        <v>7987</v>
      </c>
      <c r="BC10980" s="91" t="s">
        <v>14628</v>
      </c>
      <c r="BD10980" s="423" t="s">
        <v>1301</v>
      </c>
    </row>
    <row r="10981" spans="53:56" ht="15" x14ac:dyDescent="0.25">
      <c r="BA10981" s="90" t="s">
        <v>14835</v>
      </c>
      <c r="BB10981" s="90" t="s">
        <v>7987</v>
      </c>
      <c r="BC10981" s="90" t="s">
        <v>14628</v>
      </c>
      <c r="BD10981" s="423" t="s">
        <v>1301</v>
      </c>
    </row>
    <row r="10982" spans="53:56" ht="15" x14ac:dyDescent="0.25">
      <c r="BA10982" s="90" t="s">
        <v>14836</v>
      </c>
      <c r="BB10982" s="90" t="s">
        <v>7987</v>
      </c>
      <c r="BC10982" s="90" t="s">
        <v>14628</v>
      </c>
      <c r="BD10982" s="423" t="s">
        <v>1301</v>
      </c>
    </row>
    <row r="10983" spans="53:56" ht="15" x14ac:dyDescent="0.25">
      <c r="BA10983" s="91" t="s">
        <v>14837</v>
      </c>
      <c r="BB10983" s="91" t="s">
        <v>7987</v>
      </c>
      <c r="BC10983" s="91" t="s">
        <v>14628</v>
      </c>
      <c r="BD10983" s="423" t="s">
        <v>1301</v>
      </c>
    </row>
    <row r="10984" spans="53:56" ht="15" x14ac:dyDescent="0.25">
      <c r="BA10984" s="90" t="s">
        <v>14838</v>
      </c>
      <c r="BB10984" s="90" t="s">
        <v>7987</v>
      </c>
      <c r="BC10984" s="90" t="s">
        <v>14628</v>
      </c>
      <c r="BD10984" s="423" t="s">
        <v>1301</v>
      </c>
    </row>
    <row r="10985" spans="53:56" ht="15" x14ac:dyDescent="0.25">
      <c r="BA10985" s="91" t="s">
        <v>14839</v>
      </c>
      <c r="BB10985" s="91" t="s">
        <v>7987</v>
      </c>
      <c r="BC10985" s="91" t="s">
        <v>14628</v>
      </c>
      <c r="BD10985" s="423" t="s">
        <v>1301</v>
      </c>
    </row>
    <row r="10986" spans="53:56" ht="15" x14ac:dyDescent="0.25">
      <c r="BA10986" s="90" t="s">
        <v>14840</v>
      </c>
      <c r="BB10986" s="90" t="s">
        <v>7987</v>
      </c>
      <c r="BC10986" s="90" t="s">
        <v>14628</v>
      </c>
      <c r="BD10986" s="423" t="s">
        <v>1301</v>
      </c>
    </row>
    <row r="10987" spans="53:56" ht="15" x14ac:dyDescent="0.25">
      <c r="BA10987" s="91" t="s">
        <v>14841</v>
      </c>
      <c r="BB10987" s="91" t="s">
        <v>7987</v>
      </c>
      <c r="BC10987" s="91" t="s">
        <v>14628</v>
      </c>
      <c r="BD10987" s="423" t="s">
        <v>1301</v>
      </c>
    </row>
    <row r="10988" spans="53:56" ht="15" x14ac:dyDescent="0.25">
      <c r="BA10988" s="90" t="s">
        <v>14842</v>
      </c>
      <c r="BB10988" s="90" t="s">
        <v>7987</v>
      </c>
      <c r="BC10988" s="90" t="s">
        <v>14628</v>
      </c>
      <c r="BD10988" s="423" t="s">
        <v>1301</v>
      </c>
    </row>
    <row r="10989" spans="53:56" ht="15" x14ac:dyDescent="0.25">
      <c r="BA10989" s="91" t="s">
        <v>14843</v>
      </c>
      <c r="BB10989" s="91" t="s">
        <v>7987</v>
      </c>
      <c r="BC10989" s="91" t="s">
        <v>14628</v>
      </c>
      <c r="BD10989" s="423" t="s">
        <v>1301</v>
      </c>
    </row>
    <row r="10990" spans="53:56" ht="15" x14ac:dyDescent="0.25">
      <c r="BA10990" s="90" t="s">
        <v>14844</v>
      </c>
      <c r="BB10990" s="90" t="s">
        <v>7987</v>
      </c>
      <c r="BC10990" s="90" t="s">
        <v>14628</v>
      </c>
      <c r="BD10990" s="423" t="s">
        <v>1301</v>
      </c>
    </row>
    <row r="10991" spans="53:56" ht="15" x14ac:dyDescent="0.25">
      <c r="BA10991" s="91" t="s">
        <v>14845</v>
      </c>
      <c r="BB10991" s="91" t="s">
        <v>7987</v>
      </c>
      <c r="BC10991" s="91" t="s">
        <v>14628</v>
      </c>
      <c r="BD10991" s="423" t="s">
        <v>1301</v>
      </c>
    </row>
    <row r="10992" spans="53:56" ht="15" x14ac:dyDescent="0.25">
      <c r="BA10992" s="90" t="s">
        <v>14846</v>
      </c>
      <c r="BB10992" s="90" t="s">
        <v>7987</v>
      </c>
      <c r="BC10992" s="90" t="s">
        <v>14628</v>
      </c>
      <c r="BD10992" s="423" t="s">
        <v>1301</v>
      </c>
    </row>
    <row r="10993" spans="53:56" ht="15" x14ac:dyDescent="0.25">
      <c r="BA10993" s="91" t="s">
        <v>14847</v>
      </c>
      <c r="BB10993" s="91" t="s">
        <v>7987</v>
      </c>
      <c r="BC10993" s="91" t="s">
        <v>14628</v>
      </c>
      <c r="BD10993" s="423" t="s">
        <v>1301</v>
      </c>
    </row>
    <row r="10994" spans="53:56" ht="15" x14ac:dyDescent="0.25">
      <c r="BA10994" s="90" t="s">
        <v>14848</v>
      </c>
      <c r="BB10994" s="90" t="s">
        <v>7987</v>
      </c>
      <c r="BC10994" s="90" t="s">
        <v>14628</v>
      </c>
      <c r="BD10994" s="423" t="s">
        <v>1301</v>
      </c>
    </row>
    <row r="10995" spans="53:56" ht="15" x14ac:dyDescent="0.25">
      <c r="BA10995" s="91" t="s">
        <v>14849</v>
      </c>
      <c r="BB10995" s="91" t="s">
        <v>7987</v>
      </c>
      <c r="BC10995" s="91" t="s">
        <v>14628</v>
      </c>
      <c r="BD10995" s="423" t="s">
        <v>1301</v>
      </c>
    </row>
    <row r="10996" spans="53:56" ht="15" x14ac:dyDescent="0.25">
      <c r="BA10996" s="90" t="s">
        <v>14850</v>
      </c>
      <c r="BB10996" s="90" t="s">
        <v>7987</v>
      </c>
      <c r="BC10996" s="90" t="s">
        <v>14628</v>
      </c>
      <c r="BD10996" s="423" t="s">
        <v>1301</v>
      </c>
    </row>
    <row r="10997" spans="53:56" ht="15" x14ac:dyDescent="0.25">
      <c r="BA10997" s="91" t="s">
        <v>14851</v>
      </c>
      <c r="BB10997" s="91" t="s">
        <v>7987</v>
      </c>
      <c r="BC10997" s="91" t="s">
        <v>14628</v>
      </c>
      <c r="BD10997" s="423" t="s">
        <v>1301</v>
      </c>
    </row>
    <row r="10998" spans="53:56" ht="15" x14ac:dyDescent="0.25">
      <c r="BA10998" s="90" t="s">
        <v>14852</v>
      </c>
      <c r="BB10998" s="90" t="s">
        <v>7987</v>
      </c>
      <c r="BC10998" s="90" t="s">
        <v>14628</v>
      </c>
      <c r="BD10998" s="423" t="s">
        <v>1301</v>
      </c>
    </row>
    <row r="10999" spans="53:56" ht="15" x14ac:dyDescent="0.25">
      <c r="BA10999" s="91" t="s">
        <v>14853</v>
      </c>
      <c r="BB10999" s="91" t="s">
        <v>7987</v>
      </c>
      <c r="BC10999" s="91" t="s">
        <v>14628</v>
      </c>
      <c r="BD10999" s="423" t="s">
        <v>1301</v>
      </c>
    </row>
    <row r="11000" spans="53:56" ht="15" x14ac:dyDescent="0.25">
      <c r="BA11000" s="91" t="s">
        <v>14854</v>
      </c>
      <c r="BB11000" s="91" t="s">
        <v>7987</v>
      </c>
      <c r="BC11000" s="91" t="s">
        <v>14628</v>
      </c>
      <c r="BD11000" s="423" t="s">
        <v>1301</v>
      </c>
    </row>
    <row r="11001" spans="53:56" ht="15" x14ac:dyDescent="0.25">
      <c r="BA11001" s="90" t="s">
        <v>14855</v>
      </c>
      <c r="BB11001" s="90" t="s">
        <v>7987</v>
      </c>
      <c r="BC11001" s="90" t="s">
        <v>14628</v>
      </c>
      <c r="BD11001" s="423" t="s">
        <v>1301</v>
      </c>
    </row>
    <row r="11002" spans="53:56" ht="15" x14ac:dyDescent="0.25">
      <c r="BA11002" s="90" t="s">
        <v>14856</v>
      </c>
      <c r="BB11002" s="90" t="s">
        <v>7987</v>
      </c>
      <c r="BC11002" s="90" t="s">
        <v>14628</v>
      </c>
      <c r="BD11002" s="423" t="s">
        <v>1301</v>
      </c>
    </row>
    <row r="11003" spans="53:56" ht="15" x14ac:dyDescent="0.25">
      <c r="BA11003" s="91" t="s">
        <v>14857</v>
      </c>
      <c r="BB11003" s="91" t="s">
        <v>7987</v>
      </c>
      <c r="BC11003" s="91" t="s">
        <v>14628</v>
      </c>
      <c r="BD11003" s="423" t="s">
        <v>1301</v>
      </c>
    </row>
    <row r="11004" spans="53:56" ht="15" x14ac:dyDescent="0.25">
      <c r="BA11004" s="90" t="s">
        <v>14858</v>
      </c>
      <c r="BB11004" s="90" t="s">
        <v>7987</v>
      </c>
      <c r="BC11004" s="90" t="s">
        <v>14628</v>
      </c>
      <c r="BD11004" s="423" t="s">
        <v>1301</v>
      </c>
    </row>
    <row r="11005" spans="53:56" ht="15" x14ac:dyDescent="0.25">
      <c r="BA11005" s="91" t="s">
        <v>14859</v>
      </c>
      <c r="BB11005" s="91" t="s">
        <v>7987</v>
      </c>
      <c r="BC11005" s="91" t="s">
        <v>14628</v>
      </c>
      <c r="BD11005" s="423" t="s">
        <v>1301</v>
      </c>
    </row>
    <row r="11006" spans="53:56" ht="15" x14ac:dyDescent="0.25">
      <c r="BA11006" s="90" t="s">
        <v>14860</v>
      </c>
      <c r="BB11006" s="90" t="s">
        <v>7987</v>
      </c>
      <c r="BC11006" s="90" t="s">
        <v>14628</v>
      </c>
      <c r="BD11006" s="423" t="s">
        <v>1301</v>
      </c>
    </row>
    <row r="11007" spans="53:56" ht="15" x14ac:dyDescent="0.25">
      <c r="BA11007" s="91" t="s">
        <v>14861</v>
      </c>
      <c r="BB11007" s="91" t="s">
        <v>7987</v>
      </c>
      <c r="BC11007" s="91" t="s">
        <v>14628</v>
      </c>
      <c r="BD11007" s="423" t="s">
        <v>1301</v>
      </c>
    </row>
    <row r="11008" spans="53:56" ht="15" x14ac:dyDescent="0.25">
      <c r="BA11008" s="90" t="s">
        <v>14862</v>
      </c>
      <c r="BB11008" s="90" t="s">
        <v>7987</v>
      </c>
      <c r="BC11008" s="90" t="s">
        <v>14628</v>
      </c>
      <c r="BD11008" s="423" t="s">
        <v>1301</v>
      </c>
    </row>
    <row r="11009" spans="53:56" ht="15" x14ac:dyDescent="0.25">
      <c r="BA11009" s="91" t="s">
        <v>14863</v>
      </c>
      <c r="BB11009" s="91" t="s">
        <v>7987</v>
      </c>
      <c r="BC11009" s="91" t="s">
        <v>14628</v>
      </c>
      <c r="BD11009" s="423" t="s">
        <v>1301</v>
      </c>
    </row>
    <row r="11010" spans="53:56" ht="15" x14ac:dyDescent="0.25">
      <c r="BA11010" s="90" t="s">
        <v>14864</v>
      </c>
      <c r="BB11010" s="90" t="s">
        <v>7987</v>
      </c>
      <c r="BC11010" s="90" t="s">
        <v>14628</v>
      </c>
      <c r="BD11010" s="423" t="s">
        <v>1301</v>
      </c>
    </row>
    <row r="11011" spans="53:56" ht="15" x14ac:dyDescent="0.25">
      <c r="BA11011" s="91" t="s">
        <v>14865</v>
      </c>
      <c r="BB11011" s="91" t="s">
        <v>7987</v>
      </c>
      <c r="BC11011" s="91" t="s">
        <v>14628</v>
      </c>
      <c r="BD11011" s="423" t="s">
        <v>1301</v>
      </c>
    </row>
    <row r="11012" spans="53:56" ht="15" x14ac:dyDescent="0.25">
      <c r="BA11012" s="90" t="s">
        <v>14866</v>
      </c>
      <c r="BB11012" s="90" t="s">
        <v>7987</v>
      </c>
      <c r="BC11012" s="90" t="s">
        <v>14628</v>
      </c>
      <c r="BD11012" s="423" t="s">
        <v>1301</v>
      </c>
    </row>
    <row r="11013" spans="53:56" ht="15" x14ac:dyDescent="0.25">
      <c r="BA11013" s="91" t="s">
        <v>14867</v>
      </c>
      <c r="BB11013" s="91" t="s">
        <v>7987</v>
      </c>
      <c r="BC11013" s="91" t="s">
        <v>14868</v>
      </c>
      <c r="BD11013" s="423" t="s">
        <v>1301</v>
      </c>
    </row>
    <row r="11014" spans="53:56" ht="15" x14ac:dyDescent="0.25">
      <c r="BA11014" s="91" t="s">
        <v>14869</v>
      </c>
      <c r="BB11014" s="91" t="s">
        <v>7987</v>
      </c>
      <c r="BC11014" s="91" t="s">
        <v>14868</v>
      </c>
      <c r="BD11014" s="423" t="s">
        <v>1301</v>
      </c>
    </row>
    <row r="11015" spans="53:56" ht="15" x14ac:dyDescent="0.25">
      <c r="BA11015" s="90" t="s">
        <v>14870</v>
      </c>
      <c r="BB11015" s="90" t="s">
        <v>7987</v>
      </c>
      <c r="BC11015" s="90" t="s">
        <v>14868</v>
      </c>
      <c r="BD11015" s="423" t="s">
        <v>1301</v>
      </c>
    </row>
    <row r="11016" spans="53:56" ht="15" x14ac:dyDescent="0.25">
      <c r="BA11016" s="91" t="s">
        <v>14871</v>
      </c>
      <c r="BB11016" s="91" t="s">
        <v>7987</v>
      </c>
      <c r="BC11016" s="91" t="s">
        <v>14868</v>
      </c>
      <c r="BD11016" s="423" t="s">
        <v>1301</v>
      </c>
    </row>
    <row r="11017" spans="53:56" ht="15" x14ac:dyDescent="0.25">
      <c r="BA11017" s="90" t="s">
        <v>14872</v>
      </c>
      <c r="BB11017" s="90" t="s">
        <v>7987</v>
      </c>
      <c r="BC11017" s="90" t="s">
        <v>14868</v>
      </c>
      <c r="BD11017" s="423" t="s">
        <v>1301</v>
      </c>
    </row>
    <row r="11018" spans="53:56" ht="15" x14ac:dyDescent="0.25">
      <c r="BA11018" s="90" t="s">
        <v>14873</v>
      </c>
      <c r="BB11018" s="90" t="s">
        <v>7987</v>
      </c>
      <c r="BC11018" s="90" t="s">
        <v>8872</v>
      </c>
      <c r="BD11018" s="423" t="s">
        <v>1301</v>
      </c>
    </row>
    <row r="11019" spans="53:56" ht="15" x14ac:dyDescent="0.25">
      <c r="BA11019" s="91" t="s">
        <v>14874</v>
      </c>
      <c r="BB11019" s="91" t="s">
        <v>7987</v>
      </c>
      <c r="BC11019" s="91" t="s">
        <v>14875</v>
      </c>
      <c r="BD11019" s="423" t="s">
        <v>1301</v>
      </c>
    </row>
    <row r="11020" spans="53:56" ht="15" x14ac:dyDescent="0.25">
      <c r="BA11020" s="90" t="s">
        <v>14876</v>
      </c>
      <c r="BB11020" s="90" t="s">
        <v>7987</v>
      </c>
      <c r="BC11020" s="90" t="s">
        <v>14868</v>
      </c>
      <c r="BD11020" s="423" t="s">
        <v>1301</v>
      </c>
    </row>
    <row r="11021" spans="53:56" ht="15" x14ac:dyDescent="0.25">
      <c r="BA11021" s="91" t="s">
        <v>14877</v>
      </c>
      <c r="BB11021" s="91" t="s">
        <v>7987</v>
      </c>
      <c r="BC11021" s="91" t="s">
        <v>8872</v>
      </c>
      <c r="BD11021" s="423" t="s">
        <v>1301</v>
      </c>
    </row>
    <row r="11022" spans="53:56" ht="15" x14ac:dyDescent="0.25">
      <c r="BA11022" s="90" t="s">
        <v>14878</v>
      </c>
      <c r="BB11022" s="90" t="s">
        <v>7987</v>
      </c>
      <c r="BC11022" s="90" t="s">
        <v>14868</v>
      </c>
      <c r="BD11022" s="423" t="s">
        <v>1301</v>
      </c>
    </row>
    <row r="11023" spans="53:56" ht="15" x14ac:dyDescent="0.25">
      <c r="BA11023" s="91" t="s">
        <v>14879</v>
      </c>
      <c r="BB11023" s="91" t="s">
        <v>7987</v>
      </c>
      <c r="BC11023" s="91" t="s">
        <v>14868</v>
      </c>
      <c r="BD11023" s="423" t="s">
        <v>1301</v>
      </c>
    </row>
    <row r="11024" spans="53:56" ht="15" x14ac:dyDescent="0.25">
      <c r="BA11024" s="90" t="s">
        <v>14880</v>
      </c>
      <c r="BB11024" s="90" t="s">
        <v>7987</v>
      </c>
      <c r="BC11024" s="90" t="s">
        <v>14868</v>
      </c>
      <c r="BD11024" s="423" t="s">
        <v>1301</v>
      </c>
    </row>
    <row r="11025" spans="53:56" ht="15" x14ac:dyDescent="0.25">
      <c r="BA11025" s="91" t="s">
        <v>14881</v>
      </c>
      <c r="BB11025" s="91" t="s">
        <v>7987</v>
      </c>
      <c r="BC11025" s="91" t="s">
        <v>14875</v>
      </c>
      <c r="BD11025" s="423" t="s">
        <v>1301</v>
      </c>
    </row>
    <row r="11026" spans="53:56" ht="15" x14ac:dyDescent="0.25">
      <c r="BA11026" s="90" t="s">
        <v>14882</v>
      </c>
      <c r="BB11026" s="90" t="s">
        <v>7987</v>
      </c>
      <c r="BC11026" s="90" t="s">
        <v>8872</v>
      </c>
      <c r="BD11026" s="423" t="s">
        <v>1301</v>
      </c>
    </row>
    <row r="11027" spans="53:56" ht="15" x14ac:dyDescent="0.25">
      <c r="BA11027" s="91" t="s">
        <v>14883</v>
      </c>
      <c r="BB11027" s="91" t="s">
        <v>7987</v>
      </c>
      <c r="BC11027" s="91" t="s">
        <v>8872</v>
      </c>
      <c r="BD11027" s="423" t="s">
        <v>1301</v>
      </c>
    </row>
    <row r="11028" spans="53:56" ht="15" x14ac:dyDescent="0.25">
      <c r="BA11028" s="90" t="s">
        <v>14884</v>
      </c>
      <c r="BB11028" s="90" t="s">
        <v>7987</v>
      </c>
      <c r="BC11028" s="90" t="s">
        <v>14868</v>
      </c>
      <c r="BD11028" s="423" t="s">
        <v>1301</v>
      </c>
    </row>
    <row r="11029" spans="53:56" ht="15" x14ac:dyDescent="0.25">
      <c r="BA11029" s="91" t="s">
        <v>14885</v>
      </c>
      <c r="BB11029" s="91" t="s">
        <v>7987</v>
      </c>
      <c r="BC11029" s="91" t="s">
        <v>14868</v>
      </c>
      <c r="BD11029" s="423" t="s">
        <v>1301</v>
      </c>
    </row>
    <row r="11030" spans="53:56" ht="15" x14ac:dyDescent="0.25">
      <c r="BA11030" s="91" t="s">
        <v>14886</v>
      </c>
      <c r="BB11030" s="91" t="s">
        <v>7987</v>
      </c>
      <c r="BC11030" s="91" t="s">
        <v>8872</v>
      </c>
      <c r="BD11030" s="423" t="s">
        <v>1301</v>
      </c>
    </row>
    <row r="11031" spans="53:56" ht="15" x14ac:dyDescent="0.25">
      <c r="BA11031" s="90" t="s">
        <v>14887</v>
      </c>
      <c r="BB11031" s="90" t="s">
        <v>7987</v>
      </c>
      <c r="BC11031" s="90" t="s">
        <v>8872</v>
      </c>
      <c r="BD11031" s="423" t="s">
        <v>1301</v>
      </c>
    </row>
    <row r="11032" spans="53:56" ht="15" x14ac:dyDescent="0.25">
      <c r="BA11032" s="91" t="s">
        <v>14888</v>
      </c>
      <c r="BB11032" s="91" t="s">
        <v>7987</v>
      </c>
      <c r="BC11032" s="91" t="s">
        <v>1305</v>
      </c>
      <c r="BD11032" s="423" t="s">
        <v>1301</v>
      </c>
    </row>
    <row r="11033" spans="53:56" ht="15" x14ac:dyDescent="0.25">
      <c r="BA11033" s="90" t="s">
        <v>14889</v>
      </c>
      <c r="BB11033" s="90" t="s">
        <v>7987</v>
      </c>
      <c r="BC11033" s="90" t="s">
        <v>8872</v>
      </c>
      <c r="BD11033" s="423" t="s">
        <v>1301</v>
      </c>
    </row>
    <row r="11034" spans="53:56" ht="15" x14ac:dyDescent="0.25">
      <c r="BA11034" s="91" t="s">
        <v>14890</v>
      </c>
      <c r="BB11034" s="91" t="s">
        <v>7987</v>
      </c>
      <c r="BC11034" s="91" t="s">
        <v>14875</v>
      </c>
      <c r="BD11034" s="423" t="s">
        <v>1301</v>
      </c>
    </row>
    <row r="11035" spans="53:56" ht="15" x14ac:dyDescent="0.25">
      <c r="BA11035" s="90" t="s">
        <v>14891</v>
      </c>
      <c r="BB11035" s="90" t="s">
        <v>7987</v>
      </c>
      <c r="BC11035" s="90" t="s">
        <v>1305</v>
      </c>
      <c r="BD11035" s="423" t="s">
        <v>1301</v>
      </c>
    </row>
    <row r="11036" spans="53:56" ht="15" x14ac:dyDescent="0.25">
      <c r="BA11036" s="91" t="s">
        <v>14892</v>
      </c>
      <c r="BB11036" s="91" t="s">
        <v>7987</v>
      </c>
      <c r="BC11036" s="91" t="s">
        <v>8872</v>
      </c>
      <c r="BD11036" s="423" t="s">
        <v>1301</v>
      </c>
    </row>
    <row r="11037" spans="53:56" ht="15" x14ac:dyDescent="0.25">
      <c r="BA11037" s="90" t="s">
        <v>14893</v>
      </c>
      <c r="BB11037" s="90" t="s">
        <v>7987</v>
      </c>
      <c r="BC11037" s="90" t="s">
        <v>14868</v>
      </c>
      <c r="BD11037" s="423" t="s">
        <v>1301</v>
      </c>
    </row>
    <row r="11038" spans="53:56" ht="15" x14ac:dyDescent="0.25">
      <c r="BA11038" s="91" t="s">
        <v>14894</v>
      </c>
      <c r="BB11038" s="91" t="s">
        <v>7987</v>
      </c>
      <c r="BC11038" s="91" t="s">
        <v>8872</v>
      </c>
      <c r="BD11038" s="423" t="s">
        <v>1301</v>
      </c>
    </row>
    <row r="11039" spans="53:56" ht="15" x14ac:dyDescent="0.25">
      <c r="BA11039" s="90" t="s">
        <v>14895</v>
      </c>
      <c r="BB11039" s="90" t="s">
        <v>7987</v>
      </c>
      <c r="BC11039" s="90" t="s">
        <v>8872</v>
      </c>
      <c r="BD11039" s="423" t="s">
        <v>1301</v>
      </c>
    </row>
    <row r="11040" spans="53:56" ht="15" x14ac:dyDescent="0.25">
      <c r="BA11040" s="91" t="s">
        <v>14896</v>
      </c>
      <c r="BB11040" s="91" t="s">
        <v>7987</v>
      </c>
      <c r="BC11040" s="91" t="s">
        <v>8872</v>
      </c>
      <c r="BD11040" s="423" t="s">
        <v>1301</v>
      </c>
    </row>
    <row r="11041" spans="53:56" ht="15" x14ac:dyDescent="0.25">
      <c r="BA11041" s="90" t="s">
        <v>14897</v>
      </c>
      <c r="BB11041" s="90" t="s">
        <v>7987</v>
      </c>
      <c r="BC11041" s="90" t="s">
        <v>1305</v>
      </c>
      <c r="BD11041" s="423" t="s">
        <v>1301</v>
      </c>
    </row>
    <row r="11042" spans="53:56" ht="15" x14ac:dyDescent="0.25">
      <c r="BA11042" s="90" t="s">
        <v>14898</v>
      </c>
      <c r="BB11042" s="90" t="s">
        <v>7987</v>
      </c>
      <c r="BC11042" s="90" t="s">
        <v>8872</v>
      </c>
      <c r="BD11042" s="423" t="s">
        <v>1301</v>
      </c>
    </row>
    <row r="11043" spans="53:56" ht="15" x14ac:dyDescent="0.25">
      <c r="BA11043" s="90" t="s">
        <v>14899</v>
      </c>
      <c r="BB11043" s="90" t="s">
        <v>7987</v>
      </c>
      <c r="BC11043" s="90" t="s">
        <v>4061</v>
      </c>
      <c r="BD11043" s="423" t="s">
        <v>1301</v>
      </c>
    </row>
    <row r="11044" spans="53:56" ht="15" x14ac:dyDescent="0.25">
      <c r="BA11044" s="91" t="s">
        <v>14900</v>
      </c>
      <c r="BB11044" s="91" t="s">
        <v>7987</v>
      </c>
      <c r="BC11044" s="91" t="s">
        <v>14696</v>
      </c>
      <c r="BD11044" s="423" t="s">
        <v>1301</v>
      </c>
    </row>
    <row r="11045" spans="53:56" ht="15" x14ac:dyDescent="0.25">
      <c r="BA11045" s="90" t="s">
        <v>14901</v>
      </c>
      <c r="BB11045" s="90" t="s">
        <v>7987</v>
      </c>
      <c r="BC11045" s="90" t="s">
        <v>14696</v>
      </c>
      <c r="BD11045" s="423" t="s">
        <v>1301</v>
      </c>
    </row>
    <row r="11046" spans="53:56" ht="15" x14ac:dyDescent="0.25">
      <c r="BA11046" s="91" t="s">
        <v>14902</v>
      </c>
      <c r="BB11046" s="91" t="s">
        <v>7987</v>
      </c>
      <c r="BC11046" s="91" t="s">
        <v>14903</v>
      </c>
      <c r="BD11046" s="423" t="s">
        <v>1301</v>
      </c>
    </row>
    <row r="11047" spans="53:56" ht="15" x14ac:dyDescent="0.25">
      <c r="BA11047" s="90" t="s">
        <v>14904</v>
      </c>
      <c r="BB11047" s="90" t="s">
        <v>7987</v>
      </c>
      <c r="BC11047" s="90" t="s">
        <v>14648</v>
      </c>
      <c r="BD11047" s="423" t="s">
        <v>1301</v>
      </c>
    </row>
    <row r="11048" spans="53:56" ht="15" x14ac:dyDescent="0.25">
      <c r="BA11048" s="91" t="s">
        <v>14905</v>
      </c>
      <c r="BB11048" s="91" t="s">
        <v>7987</v>
      </c>
      <c r="BC11048" s="91" t="s">
        <v>4061</v>
      </c>
      <c r="BD11048" s="423" t="s">
        <v>1301</v>
      </c>
    </row>
    <row r="11049" spans="53:56" ht="15" x14ac:dyDescent="0.25">
      <c r="BA11049" s="90" t="s">
        <v>14906</v>
      </c>
      <c r="BB11049" s="90" t="s">
        <v>7987</v>
      </c>
      <c r="BC11049" s="90" t="s">
        <v>8678</v>
      </c>
      <c r="BD11049" s="423" t="s">
        <v>1301</v>
      </c>
    </row>
    <row r="11050" spans="53:56" ht="15" x14ac:dyDescent="0.25">
      <c r="BA11050" s="91" t="s">
        <v>14907</v>
      </c>
      <c r="BB11050" s="91" t="s">
        <v>7987</v>
      </c>
      <c r="BC11050" s="91" t="s">
        <v>14648</v>
      </c>
      <c r="BD11050" s="423" t="s">
        <v>1301</v>
      </c>
    </row>
    <row r="11051" spans="53:56" ht="15" x14ac:dyDescent="0.25">
      <c r="BA11051" s="90" t="s">
        <v>14908</v>
      </c>
      <c r="BB11051" s="90" t="s">
        <v>7987</v>
      </c>
      <c r="BC11051" s="90" t="s">
        <v>14903</v>
      </c>
      <c r="BD11051" s="423" t="s">
        <v>1301</v>
      </c>
    </row>
    <row r="11052" spans="53:56" ht="15" x14ac:dyDescent="0.25">
      <c r="BA11052" s="91" t="s">
        <v>14909</v>
      </c>
      <c r="BB11052" s="91" t="s">
        <v>7987</v>
      </c>
      <c r="BC11052" s="91" t="s">
        <v>8678</v>
      </c>
      <c r="BD11052" s="423" t="s">
        <v>1301</v>
      </c>
    </row>
    <row r="11053" spans="53:56" ht="15" x14ac:dyDescent="0.25">
      <c r="BA11053" s="90" t="s">
        <v>14910</v>
      </c>
      <c r="BB11053" s="90" t="s">
        <v>7987</v>
      </c>
      <c r="BC11053" s="90" t="s">
        <v>8678</v>
      </c>
      <c r="BD11053" s="423" t="s">
        <v>1301</v>
      </c>
    </row>
    <row r="11054" spans="53:56" ht="15" x14ac:dyDescent="0.25">
      <c r="BA11054" s="91" t="s">
        <v>14911</v>
      </c>
      <c r="BB11054" s="91" t="s">
        <v>7987</v>
      </c>
      <c r="BC11054" s="91" t="s">
        <v>8678</v>
      </c>
      <c r="BD11054" s="423" t="s">
        <v>1301</v>
      </c>
    </row>
    <row r="11055" spans="53:56" ht="15" x14ac:dyDescent="0.25">
      <c r="BA11055" s="90" t="s">
        <v>14912</v>
      </c>
      <c r="BB11055" s="90" t="s">
        <v>7987</v>
      </c>
      <c r="BC11055" s="90" t="s">
        <v>14696</v>
      </c>
      <c r="BD11055" s="423" t="s">
        <v>1301</v>
      </c>
    </row>
    <row r="11056" spans="53:56" ht="15" x14ac:dyDescent="0.25">
      <c r="BA11056" s="91" t="s">
        <v>14913</v>
      </c>
      <c r="BB11056" s="91" t="s">
        <v>7987</v>
      </c>
      <c r="BC11056" s="91" t="s">
        <v>8678</v>
      </c>
      <c r="BD11056" s="423" t="s">
        <v>1301</v>
      </c>
    </row>
    <row r="11057" spans="53:56" ht="15" x14ac:dyDescent="0.25">
      <c r="BA11057" s="90" t="s">
        <v>14914</v>
      </c>
      <c r="BB11057" s="90" t="s">
        <v>7987</v>
      </c>
      <c r="BC11057" s="90" t="s">
        <v>8678</v>
      </c>
      <c r="BD11057" s="423" t="s">
        <v>1301</v>
      </c>
    </row>
    <row r="11058" spans="53:56" ht="15" x14ac:dyDescent="0.25">
      <c r="BA11058" s="91" t="s">
        <v>14915</v>
      </c>
      <c r="BB11058" s="91" t="s">
        <v>7987</v>
      </c>
      <c r="BC11058" s="91" t="s">
        <v>14696</v>
      </c>
      <c r="BD11058" s="423" t="s">
        <v>1301</v>
      </c>
    </row>
    <row r="11059" spans="53:56" ht="15" x14ac:dyDescent="0.25">
      <c r="BA11059" s="90" t="s">
        <v>14916</v>
      </c>
      <c r="BB11059" s="90" t="s">
        <v>7987</v>
      </c>
      <c r="BC11059" s="90" t="s">
        <v>4061</v>
      </c>
      <c r="BD11059" s="423" t="s">
        <v>1301</v>
      </c>
    </row>
    <row r="11060" spans="53:56" ht="15" x14ac:dyDescent="0.25">
      <c r="BA11060" s="91" t="s">
        <v>14917</v>
      </c>
      <c r="BB11060" s="91" t="s">
        <v>7987</v>
      </c>
      <c r="BC11060" s="91" t="s">
        <v>4061</v>
      </c>
      <c r="BD11060" s="423" t="s">
        <v>1301</v>
      </c>
    </row>
    <row r="11061" spans="53:56" ht="15" x14ac:dyDescent="0.25">
      <c r="BA11061" s="90" t="s">
        <v>14918</v>
      </c>
      <c r="BB11061" s="90" t="s">
        <v>7987</v>
      </c>
      <c r="BC11061" s="90" t="s">
        <v>4061</v>
      </c>
      <c r="BD11061" s="423" t="s">
        <v>1301</v>
      </c>
    </row>
    <row r="11062" spans="53:56" ht="15" x14ac:dyDescent="0.25">
      <c r="BA11062" s="91" t="s">
        <v>14919</v>
      </c>
      <c r="BB11062" s="91" t="s">
        <v>7987</v>
      </c>
      <c r="BC11062" s="91" t="s">
        <v>7028</v>
      </c>
      <c r="BD11062" s="423" t="s">
        <v>1301</v>
      </c>
    </row>
    <row r="11063" spans="53:56" ht="15" x14ac:dyDescent="0.25">
      <c r="BA11063" s="90" t="s">
        <v>14920</v>
      </c>
      <c r="BB11063" s="90" t="s">
        <v>7987</v>
      </c>
      <c r="BC11063" s="90" t="s">
        <v>14636</v>
      </c>
      <c r="BD11063" s="423" t="s">
        <v>1301</v>
      </c>
    </row>
    <row r="11064" spans="53:56" ht="15" x14ac:dyDescent="0.25">
      <c r="BA11064" s="91" t="s">
        <v>14921</v>
      </c>
      <c r="BB11064" s="91" t="s">
        <v>7987</v>
      </c>
      <c r="BC11064" s="91" t="s">
        <v>8678</v>
      </c>
      <c r="BD11064" s="423" t="s">
        <v>1301</v>
      </c>
    </row>
    <row r="11065" spans="53:56" ht="15" x14ac:dyDescent="0.25">
      <c r="BA11065" s="91" t="s">
        <v>14922</v>
      </c>
      <c r="BB11065" s="91" t="s">
        <v>7987</v>
      </c>
      <c r="BC11065" s="91" t="s">
        <v>8678</v>
      </c>
      <c r="BD11065" s="423" t="s">
        <v>1301</v>
      </c>
    </row>
    <row r="11066" spans="53:56" ht="15" x14ac:dyDescent="0.25">
      <c r="BA11066" s="90" t="s">
        <v>14923</v>
      </c>
      <c r="BB11066" s="90" t="s">
        <v>7987</v>
      </c>
      <c r="BC11066" s="90" t="s">
        <v>8678</v>
      </c>
      <c r="BD11066" s="423" t="s">
        <v>1301</v>
      </c>
    </row>
    <row r="11067" spans="53:56" ht="15" x14ac:dyDescent="0.25">
      <c r="BA11067" s="91" t="s">
        <v>14924</v>
      </c>
      <c r="BB11067" s="91" t="s">
        <v>7987</v>
      </c>
      <c r="BC11067" s="91" t="s">
        <v>4061</v>
      </c>
      <c r="BD11067" s="423" t="s">
        <v>1301</v>
      </c>
    </row>
    <row r="11068" spans="53:56" ht="15" x14ac:dyDescent="0.25">
      <c r="BA11068" s="90" t="s">
        <v>14925</v>
      </c>
      <c r="BB11068" s="90" t="s">
        <v>7987</v>
      </c>
      <c r="BC11068" s="90" t="s">
        <v>14903</v>
      </c>
      <c r="BD11068" s="423" t="s">
        <v>1301</v>
      </c>
    </row>
    <row r="11069" spans="53:56" ht="15" x14ac:dyDescent="0.25">
      <c r="BA11069" s="90" t="s">
        <v>14926</v>
      </c>
      <c r="BB11069" s="90" t="s">
        <v>7987</v>
      </c>
      <c r="BC11069" s="90" t="s">
        <v>4061</v>
      </c>
      <c r="BD11069" s="423" t="s">
        <v>1301</v>
      </c>
    </row>
    <row r="11070" spans="53:56" ht="15" x14ac:dyDescent="0.25">
      <c r="BA11070" s="91" t="s">
        <v>14927</v>
      </c>
      <c r="BB11070" s="91" t="s">
        <v>7987</v>
      </c>
      <c r="BC11070" s="91" t="s">
        <v>14903</v>
      </c>
      <c r="BD11070" s="423" t="s">
        <v>1301</v>
      </c>
    </row>
    <row r="11071" spans="53:56" ht="15" x14ac:dyDescent="0.25">
      <c r="BA11071" s="90" t="s">
        <v>14928</v>
      </c>
      <c r="BB11071" s="90" t="s">
        <v>7987</v>
      </c>
      <c r="BC11071" s="90" t="s">
        <v>4061</v>
      </c>
      <c r="BD11071" s="423" t="s">
        <v>1301</v>
      </c>
    </row>
    <row r="11072" spans="53:56" ht="15" x14ac:dyDescent="0.25">
      <c r="BA11072" s="91" t="s">
        <v>14929</v>
      </c>
      <c r="BB11072" s="91" t="s">
        <v>7987</v>
      </c>
      <c r="BC11072" s="91" t="s">
        <v>14903</v>
      </c>
      <c r="BD11072" s="423" t="s">
        <v>1301</v>
      </c>
    </row>
    <row r="11073" spans="53:56" ht="15" x14ac:dyDescent="0.25">
      <c r="BA11073" s="91" t="s">
        <v>14930</v>
      </c>
      <c r="BB11073" s="91" t="s">
        <v>7987</v>
      </c>
      <c r="BC11073" s="91" t="s">
        <v>4061</v>
      </c>
      <c r="BD11073" s="423" t="s">
        <v>1301</v>
      </c>
    </row>
    <row r="11074" spans="53:56" ht="15" x14ac:dyDescent="0.25">
      <c r="BA11074" s="90" t="s">
        <v>14931</v>
      </c>
      <c r="BB11074" s="90" t="s">
        <v>7987</v>
      </c>
      <c r="BC11074" s="90" t="s">
        <v>14648</v>
      </c>
      <c r="BD11074" s="423" t="s">
        <v>1301</v>
      </c>
    </row>
    <row r="11075" spans="53:56" ht="15" x14ac:dyDescent="0.25">
      <c r="BA11075" s="91" t="s">
        <v>14932</v>
      </c>
      <c r="BB11075" s="91" t="s">
        <v>7987</v>
      </c>
      <c r="BC11075" s="91" t="s">
        <v>14696</v>
      </c>
      <c r="BD11075" s="423" t="s">
        <v>1301</v>
      </c>
    </row>
    <row r="11076" spans="53:56" ht="15" x14ac:dyDescent="0.25">
      <c r="BA11076" s="90" t="s">
        <v>14933</v>
      </c>
      <c r="BB11076" s="90" t="s">
        <v>7987</v>
      </c>
      <c r="BC11076" s="90" t="s">
        <v>8678</v>
      </c>
      <c r="BD11076" s="423" t="s">
        <v>1301</v>
      </c>
    </row>
    <row r="11077" spans="53:56" ht="15" x14ac:dyDescent="0.25">
      <c r="BA11077" s="90" t="s">
        <v>14934</v>
      </c>
      <c r="BB11077" s="90" t="s">
        <v>7987</v>
      </c>
      <c r="BC11077" s="90" t="s">
        <v>4061</v>
      </c>
      <c r="BD11077" s="423" t="s">
        <v>1301</v>
      </c>
    </row>
    <row r="11078" spans="53:56" ht="15" x14ac:dyDescent="0.25">
      <c r="BA11078" s="91" t="s">
        <v>14935</v>
      </c>
      <c r="BB11078" s="91" t="s">
        <v>7987</v>
      </c>
      <c r="BC11078" s="91" t="s">
        <v>14903</v>
      </c>
      <c r="BD11078" s="423" t="s">
        <v>1301</v>
      </c>
    </row>
    <row r="11079" spans="53:56" ht="15" x14ac:dyDescent="0.25">
      <c r="BA11079" s="90" t="s">
        <v>14936</v>
      </c>
      <c r="BB11079" s="90" t="s">
        <v>7987</v>
      </c>
      <c r="BC11079" s="90" t="s">
        <v>7028</v>
      </c>
      <c r="BD11079" s="423" t="s">
        <v>1301</v>
      </c>
    </row>
    <row r="11080" spans="53:56" ht="15" x14ac:dyDescent="0.25">
      <c r="BA11080" s="91" t="s">
        <v>14937</v>
      </c>
      <c r="BB11080" s="91" t="s">
        <v>7987</v>
      </c>
      <c r="BC11080" s="91" t="s">
        <v>8678</v>
      </c>
      <c r="BD11080" s="423" t="s">
        <v>1301</v>
      </c>
    </row>
    <row r="11081" spans="53:56" ht="15" x14ac:dyDescent="0.25">
      <c r="BA11081" s="90" t="s">
        <v>14938</v>
      </c>
      <c r="BB11081" s="90" t="s">
        <v>7987</v>
      </c>
      <c r="BC11081" s="90" t="s">
        <v>4061</v>
      </c>
      <c r="BD11081" s="423" t="s">
        <v>1301</v>
      </c>
    </row>
    <row r="11082" spans="53:56" ht="15" x14ac:dyDescent="0.25">
      <c r="BA11082" s="90" t="s">
        <v>14939</v>
      </c>
      <c r="BB11082" s="90" t="s">
        <v>7987</v>
      </c>
      <c r="BC11082" s="90" t="s">
        <v>4061</v>
      </c>
      <c r="BD11082" s="423" t="s">
        <v>1301</v>
      </c>
    </row>
    <row r="11083" spans="53:56" ht="15" x14ac:dyDescent="0.25">
      <c r="BA11083" s="91" t="s">
        <v>14940</v>
      </c>
      <c r="BB11083" s="91" t="s">
        <v>7987</v>
      </c>
      <c r="BC11083" s="91" t="s">
        <v>4061</v>
      </c>
      <c r="BD11083" s="423" t="s">
        <v>1301</v>
      </c>
    </row>
    <row r="11084" spans="53:56" ht="15" x14ac:dyDescent="0.25">
      <c r="BA11084" s="90" t="s">
        <v>14941</v>
      </c>
      <c r="BB11084" s="90" t="s">
        <v>7987</v>
      </c>
      <c r="BC11084" s="90" t="s">
        <v>4061</v>
      </c>
      <c r="BD11084" s="423" t="s">
        <v>1301</v>
      </c>
    </row>
    <row r="11085" spans="53:56" ht="15" x14ac:dyDescent="0.25">
      <c r="BA11085" s="91" t="s">
        <v>14942</v>
      </c>
      <c r="BB11085" s="91" t="s">
        <v>7987</v>
      </c>
      <c r="BC11085" s="91" t="s">
        <v>4061</v>
      </c>
      <c r="BD11085" s="423" t="s">
        <v>1301</v>
      </c>
    </row>
    <row r="11086" spans="53:56" ht="15" x14ac:dyDescent="0.25">
      <c r="BA11086" s="91" t="s">
        <v>14943</v>
      </c>
      <c r="BB11086" s="91" t="s">
        <v>7987</v>
      </c>
      <c r="BC11086" s="91" t="s">
        <v>7028</v>
      </c>
      <c r="BD11086" s="423" t="s">
        <v>1301</v>
      </c>
    </row>
    <row r="11087" spans="53:56" ht="15" x14ac:dyDescent="0.25">
      <c r="BA11087" s="90" t="s">
        <v>14944</v>
      </c>
      <c r="BB11087" s="90" t="s">
        <v>7987</v>
      </c>
      <c r="BC11087" s="90" t="s">
        <v>8678</v>
      </c>
      <c r="BD11087" s="423" t="s">
        <v>1301</v>
      </c>
    </row>
    <row r="11088" spans="53:56" ht="15" x14ac:dyDescent="0.25">
      <c r="BA11088" s="91" t="s">
        <v>14945</v>
      </c>
      <c r="BB11088" s="91" t="s">
        <v>7987</v>
      </c>
      <c r="BC11088" s="91" t="s">
        <v>4061</v>
      </c>
      <c r="BD11088" s="423" t="s">
        <v>1301</v>
      </c>
    </row>
    <row r="11089" spans="53:56" ht="15" x14ac:dyDescent="0.25">
      <c r="BA11089" s="90" t="s">
        <v>14946</v>
      </c>
      <c r="BB11089" s="90" t="s">
        <v>7987</v>
      </c>
      <c r="BC11089" s="90" t="s">
        <v>4061</v>
      </c>
      <c r="BD11089" s="423" t="s">
        <v>1301</v>
      </c>
    </row>
    <row r="11090" spans="53:56" ht="15" x14ac:dyDescent="0.25">
      <c r="BA11090" s="90" t="s">
        <v>14947</v>
      </c>
      <c r="BB11090" s="90" t="s">
        <v>7987</v>
      </c>
      <c r="BC11090" s="90" t="s">
        <v>4061</v>
      </c>
      <c r="BD11090" s="423" t="s">
        <v>1301</v>
      </c>
    </row>
    <row r="11091" spans="53:56" ht="15" x14ac:dyDescent="0.25">
      <c r="BA11091" s="91" t="s">
        <v>14948</v>
      </c>
      <c r="BB11091" s="91" t="s">
        <v>7987</v>
      </c>
      <c r="BC11091" s="91" t="s">
        <v>14648</v>
      </c>
      <c r="BD11091" s="423" t="s">
        <v>1301</v>
      </c>
    </row>
    <row r="11092" spans="53:56" ht="15" x14ac:dyDescent="0.25">
      <c r="BA11092" s="90" t="s">
        <v>14949</v>
      </c>
      <c r="BB11092" s="90" t="s">
        <v>7987</v>
      </c>
      <c r="BC11092" s="90" t="s">
        <v>14648</v>
      </c>
      <c r="BD11092" s="423" t="s">
        <v>1301</v>
      </c>
    </row>
    <row r="11093" spans="53:56" ht="15" x14ac:dyDescent="0.25">
      <c r="BA11093" s="91" t="s">
        <v>14950</v>
      </c>
      <c r="BB11093" s="91" t="s">
        <v>7987</v>
      </c>
      <c r="BC11093" s="91" t="s">
        <v>14648</v>
      </c>
      <c r="BD11093" s="423" t="s">
        <v>1301</v>
      </c>
    </row>
    <row r="11094" spans="53:56" ht="15" x14ac:dyDescent="0.25">
      <c r="BA11094" s="91" t="s">
        <v>14951</v>
      </c>
      <c r="BB11094" s="91" t="s">
        <v>7987</v>
      </c>
      <c r="BC11094" s="91" t="s">
        <v>14533</v>
      </c>
      <c r="BD11094" s="423" t="s">
        <v>1301</v>
      </c>
    </row>
    <row r="11095" spans="53:56" ht="15" x14ac:dyDescent="0.25">
      <c r="BA11095" s="90" t="s">
        <v>14952</v>
      </c>
      <c r="BB11095" s="90" t="s">
        <v>7987</v>
      </c>
      <c r="BC11095" s="90" t="s">
        <v>14648</v>
      </c>
      <c r="BD11095" s="423" t="s">
        <v>1301</v>
      </c>
    </row>
    <row r="11096" spans="53:56" ht="15" x14ac:dyDescent="0.25">
      <c r="BA11096" s="91" t="s">
        <v>14953</v>
      </c>
      <c r="BB11096" s="91" t="s">
        <v>7987</v>
      </c>
      <c r="BC11096" s="91" t="s">
        <v>14648</v>
      </c>
      <c r="BD11096" s="423" t="s">
        <v>1301</v>
      </c>
    </row>
    <row r="11097" spans="53:56" ht="15" x14ac:dyDescent="0.25">
      <c r="BA11097" s="90" t="s">
        <v>14954</v>
      </c>
      <c r="BB11097" s="90" t="s">
        <v>7987</v>
      </c>
      <c r="BC11097" s="90" t="s">
        <v>14648</v>
      </c>
      <c r="BD11097" s="423" t="s">
        <v>1301</v>
      </c>
    </row>
    <row r="11098" spans="53:56" ht="15" x14ac:dyDescent="0.25">
      <c r="BA11098" s="91" t="s">
        <v>14955</v>
      </c>
      <c r="BB11098" s="91" t="s">
        <v>7987</v>
      </c>
      <c r="BC11098" s="91" t="s">
        <v>14648</v>
      </c>
      <c r="BD11098" s="423" t="s">
        <v>1301</v>
      </c>
    </row>
    <row r="11099" spans="53:56" ht="15" x14ac:dyDescent="0.25">
      <c r="BA11099" s="90" t="s">
        <v>14956</v>
      </c>
      <c r="BB11099" s="90" t="s">
        <v>7987</v>
      </c>
      <c r="BC11099" s="90" t="s">
        <v>14648</v>
      </c>
      <c r="BD11099" s="423" t="s">
        <v>1301</v>
      </c>
    </row>
    <row r="11100" spans="53:56" ht="15" x14ac:dyDescent="0.25">
      <c r="BA11100" s="90" t="s">
        <v>14957</v>
      </c>
      <c r="BB11100" s="90" t="s">
        <v>7987</v>
      </c>
      <c r="BC11100" s="90" t="s">
        <v>14533</v>
      </c>
      <c r="BD11100" s="423" t="s">
        <v>1301</v>
      </c>
    </row>
    <row r="11101" spans="53:56" ht="15" x14ac:dyDescent="0.25">
      <c r="BA11101" s="91" t="s">
        <v>14958</v>
      </c>
      <c r="BB11101" s="91" t="s">
        <v>7987</v>
      </c>
      <c r="BC11101" s="91" t="s">
        <v>14533</v>
      </c>
      <c r="BD11101" s="423" t="s">
        <v>1301</v>
      </c>
    </row>
    <row r="11102" spans="53:56" ht="15" x14ac:dyDescent="0.25">
      <c r="BA11102" s="90" t="s">
        <v>14959</v>
      </c>
      <c r="BB11102" s="90" t="s">
        <v>7987</v>
      </c>
      <c r="BC11102" s="90" t="s">
        <v>14648</v>
      </c>
      <c r="BD11102" s="423" t="s">
        <v>1301</v>
      </c>
    </row>
    <row r="11103" spans="53:56" ht="15" x14ac:dyDescent="0.25">
      <c r="BA11103" s="91" t="s">
        <v>14960</v>
      </c>
      <c r="BB11103" s="91" t="s">
        <v>7987</v>
      </c>
      <c r="BC11103" s="91" t="s">
        <v>14648</v>
      </c>
      <c r="BD11103" s="423" t="s">
        <v>1301</v>
      </c>
    </row>
    <row r="11104" spans="53:56" ht="15" x14ac:dyDescent="0.25">
      <c r="BA11104" s="91" t="s">
        <v>14961</v>
      </c>
      <c r="BB11104" s="91" t="s">
        <v>7987</v>
      </c>
      <c r="BC11104" s="91" t="s">
        <v>14648</v>
      </c>
      <c r="BD11104" s="423" t="s">
        <v>1301</v>
      </c>
    </row>
    <row r="11105" spans="53:56" ht="15" x14ac:dyDescent="0.25">
      <c r="BA11105" s="90" t="s">
        <v>14962</v>
      </c>
      <c r="BB11105" s="90" t="s">
        <v>7987</v>
      </c>
      <c r="BC11105" s="90" t="s">
        <v>14648</v>
      </c>
      <c r="BD11105" s="423" t="s">
        <v>1301</v>
      </c>
    </row>
    <row r="11106" spans="53:56" ht="15" x14ac:dyDescent="0.25">
      <c r="BA11106" s="91" t="s">
        <v>14963</v>
      </c>
      <c r="BB11106" s="91" t="s">
        <v>7987</v>
      </c>
      <c r="BC11106" s="91" t="s">
        <v>14648</v>
      </c>
      <c r="BD11106" s="423" t="s">
        <v>1301</v>
      </c>
    </row>
    <row r="11107" spans="53:56" ht="15" x14ac:dyDescent="0.25">
      <c r="BA11107" s="90" t="s">
        <v>14964</v>
      </c>
      <c r="BB11107" s="90" t="s">
        <v>7987</v>
      </c>
      <c r="BC11107" s="90" t="s">
        <v>14648</v>
      </c>
      <c r="BD11107" s="423" t="s">
        <v>1301</v>
      </c>
    </row>
    <row r="11108" spans="53:56" ht="15" x14ac:dyDescent="0.25">
      <c r="BA11108" s="90" t="s">
        <v>14965</v>
      </c>
      <c r="BB11108" s="90" t="s">
        <v>7987</v>
      </c>
      <c r="BC11108" s="90" t="s">
        <v>14648</v>
      </c>
      <c r="BD11108" s="423" t="s">
        <v>1301</v>
      </c>
    </row>
    <row r="11109" spans="53:56" ht="15" x14ac:dyDescent="0.25">
      <c r="BA11109" s="91" t="s">
        <v>14966</v>
      </c>
      <c r="BB11109" s="91" t="s">
        <v>7987</v>
      </c>
      <c r="BC11109" s="91" t="s">
        <v>14648</v>
      </c>
      <c r="BD11109" s="423" t="s">
        <v>1301</v>
      </c>
    </row>
    <row r="11110" spans="53:56" ht="15" x14ac:dyDescent="0.25">
      <c r="BA11110" s="90" t="s">
        <v>14967</v>
      </c>
      <c r="BB11110" s="90" t="s">
        <v>7987</v>
      </c>
      <c r="BC11110" s="90" t="s">
        <v>14648</v>
      </c>
      <c r="BD11110" s="423" t="s">
        <v>1301</v>
      </c>
    </row>
    <row r="11111" spans="53:56" ht="15" x14ac:dyDescent="0.25">
      <c r="BA11111" s="91" t="s">
        <v>14968</v>
      </c>
      <c r="BB11111" s="91" t="s">
        <v>7987</v>
      </c>
      <c r="BC11111" s="91" t="s">
        <v>14648</v>
      </c>
      <c r="BD11111" s="423" t="s">
        <v>1301</v>
      </c>
    </row>
    <row r="11112" spans="53:56" ht="15" x14ac:dyDescent="0.25">
      <c r="BA11112" s="91" t="s">
        <v>14969</v>
      </c>
      <c r="BB11112" s="91" t="s">
        <v>7987</v>
      </c>
      <c r="BC11112" s="91" t="s">
        <v>14648</v>
      </c>
      <c r="BD11112" s="423" t="s">
        <v>1301</v>
      </c>
    </row>
    <row r="11113" spans="53:56" ht="15" x14ac:dyDescent="0.25">
      <c r="BA11113" s="90" t="s">
        <v>14970</v>
      </c>
      <c r="BB11113" s="90" t="s">
        <v>7987</v>
      </c>
      <c r="BC11113" s="90" t="s">
        <v>14648</v>
      </c>
      <c r="BD11113" s="423" t="s">
        <v>1301</v>
      </c>
    </row>
    <row r="11114" spans="53:56" ht="15" x14ac:dyDescent="0.25">
      <c r="BA11114" s="91" t="s">
        <v>14971</v>
      </c>
      <c r="BB11114" s="91" t="s">
        <v>7987</v>
      </c>
      <c r="BC11114" s="91" t="s">
        <v>14648</v>
      </c>
      <c r="BD11114" s="423" t="s">
        <v>1301</v>
      </c>
    </row>
    <row r="11115" spans="53:56" ht="15" x14ac:dyDescent="0.25">
      <c r="BA11115" s="90" t="s">
        <v>14972</v>
      </c>
      <c r="BB11115" s="90" t="s">
        <v>7987</v>
      </c>
      <c r="BC11115" s="90" t="s">
        <v>14648</v>
      </c>
      <c r="BD11115" s="423" t="s">
        <v>1301</v>
      </c>
    </row>
    <row r="11116" spans="53:56" ht="15" x14ac:dyDescent="0.25">
      <c r="BA11116" s="90" t="s">
        <v>14973</v>
      </c>
      <c r="BB11116" s="90" t="s">
        <v>7987</v>
      </c>
      <c r="BC11116" s="90" t="s">
        <v>14648</v>
      </c>
      <c r="BD11116" s="423" t="s">
        <v>1301</v>
      </c>
    </row>
    <row r="11117" spans="53:56" ht="15" x14ac:dyDescent="0.25">
      <c r="BA11117" s="91" t="s">
        <v>14974</v>
      </c>
      <c r="BB11117" s="91" t="s">
        <v>7987</v>
      </c>
      <c r="BC11117" s="91" t="s">
        <v>14648</v>
      </c>
      <c r="BD11117" s="423" t="s">
        <v>1301</v>
      </c>
    </row>
    <row r="11118" spans="53:56" ht="15" x14ac:dyDescent="0.25">
      <c r="BA11118" s="90" t="s">
        <v>14975</v>
      </c>
      <c r="BB11118" s="90" t="s">
        <v>7987</v>
      </c>
      <c r="BC11118" s="90" t="s">
        <v>14648</v>
      </c>
      <c r="BD11118" s="423" t="s">
        <v>1301</v>
      </c>
    </row>
    <row r="11119" spans="53:56" ht="15" x14ac:dyDescent="0.25">
      <c r="BA11119" s="91" t="s">
        <v>14976</v>
      </c>
      <c r="BB11119" s="91" t="s">
        <v>7987</v>
      </c>
      <c r="BC11119" s="91" t="s">
        <v>14648</v>
      </c>
      <c r="BD11119" s="423" t="s">
        <v>1301</v>
      </c>
    </row>
    <row r="11120" spans="53:56" ht="15" x14ac:dyDescent="0.25">
      <c r="BA11120" s="91" t="s">
        <v>14977</v>
      </c>
      <c r="BB11120" s="91" t="s">
        <v>7987</v>
      </c>
      <c r="BC11120" s="91" t="s">
        <v>14648</v>
      </c>
      <c r="BD11120" s="423" t="s">
        <v>1301</v>
      </c>
    </row>
    <row r="11121" spans="53:56" ht="15" x14ac:dyDescent="0.25">
      <c r="BA11121" s="90" t="s">
        <v>14978</v>
      </c>
      <c r="BB11121" s="90" t="s">
        <v>7987</v>
      </c>
      <c r="BC11121" s="90" t="s">
        <v>14533</v>
      </c>
      <c r="BD11121" s="423" t="s">
        <v>1301</v>
      </c>
    </row>
    <row r="11122" spans="53:56" ht="15" x14ac:dyDescent="0.25">
      <c r="BA11122" s="91" t="s">
        <v>14979</v>
      </c>
      <c r="BB11122" s="91" t="s">
        <v>7987</v>
      </c>
      <c r="BC11122" s="91" t="s">
        <v>14533</v>
      </c>
      <c r="BD11122" s="423" t="s">
        <v>1301</v>
      </c>
    </row>
    <row r="11123" spans="53:56" ht="15" x14ac:dyDescent="0.25">
      <c r="BA11123" s="90" t="s">
        <v>14980</v>
      </c>
      <c r="BB11123" s="90" t="s">
        <v>7987</v>
      </c>
      <c r="BC11123" s="90" t="s">
        <v>14648</v>
      </c>
      <c r="BD11123" s="423" t="s">
        <v>1301</v>
      </c>
    </row>
    <row r="11124" spans="53:56" ht="15" x14ac:dyDescent="0.25">
      <c r="BA11124" s="90" t="s">
        <v>14981</v>
      </c>
      <c r="BB11124" s="90" t="s">
        <v>7987</v>
      </c>
      <c r="BC11124" s="90" t="s">
        <v>14648</v>
      </c>
      <c r="BD11124" s="423" t="s">
        <v>1301</v>
      </c>
    </row>
    <row r="11125" spans="53:56" ht="15" x14ac:dyDescent="0.25">
      <c r="BA11125" s="91" t="s">
        <v>14982</v>
      </c>
      <c r="BB11125" s="91" t="s">
        <v>7987</v>
      </c>
      <c r="BC11125" s="91" t="s">
        <v>14648</v>
      </c>
      <c r="BD11125" s="423" t="s">
        <v>1301</v>
      </c>
    </row>
    <row r="11126" spans="53:56" ht="15" x14ac:dyDescent="0.25">
      <c r="BA11126" s="90" t="s">
        <v>14983</v>
      </c>
      <c r="BB11126" s="90" t="s">
        <v>7987</v>
      </c>
      <c r="BC11126" s="90" t="s">
        <v>14533</v>
      </c>
      <c r="BD11126" s="423" t="s">
        <v>1301</v>
      </c>
    </row>
    <row r="11127" spans="53:56" ht="15" x14ac:dyDescent="0.25">
      <c r="BA11127" s="91" t="s">
        <v>14984</v>
      </c>
      <c r="BB11127" s="91" t="s">
        <v>7987</v>
      </c>
      <c r="BC11127" s="91" t="s">
        <v>14533</v>
      </c>
      <c r="BD11127" s="423" t="s">
        <v>1301</v>
      </c>
    </row>
    <row r="11128" spans="53:56" ht="15" x14ac:dyDescent="0.25">
      <c r="BA11128" s="91" t="s">
        <v>14985</v>
      </c>
      <c r="BB11128" s="91" t="s">
        <v>7987</v>
      </c>
      <c r="BC11128" s="91" t="s">
        <v>14533</v>
      </c>
      <c r="BD11128" s="423" t="s">
        <v>1301</v>
      </c>
    </row>
    <row r="11129" spans="53:56" ht="15" x14ac:dyDescent="0.25">
      <c r="BA11129" s="90" t="s">
        <v>14986</v>
      </c>
      <c r="BB11129" s="90" t="s">
        <v>7987</v>
      </c>
      <c r="BC11129" s="90" t="s">
        <v>14533</v>
      </c>
      <c r="BD11129" s="423" t="s">
        <v>1301</v>
      </c>
    </row>
    <row r="11130" spans="53:56" ht="15" x14ac:dyDescent="0.25">
      <c r="BA11130" s="91" t="s">
        <v>14987</v>
      </c>
      <c r="BB11130" s="91" t="s">
        <v>7987</v>
      </c>
      <c r="BC11130" s="91" t="s">
        <v>8678</v>
      </c>
      <c r="BD11130" s="423" t="s">
        <v>1301</v>
      </c>
    </row>
    <row r="11131" spans="53:56" ht="15" x14ac:dyDescent="0.25">
      <c r="BA11131" s="90" t="s">
        <v>14988</v>
      </c>
      <c r="BB11131" s="90" t="s">
        <v>7987</v>
      </c>
      <c r="BC11131" s="90" t="s">
        <v>14533</v>
      </c>
      <c r="BD11131" s="423" t="s">
        <v>1301</v>
      </c>
    </row>
    <row r="11132" spans="53:56" ht="15" x14ac:dyDescent="0.25">
      <c r="BA11132" s="90" t="s">
        <v>14989</v>
      </c>
      <c r="BB11132" s="90" t="s">
        <v>7987</v>
      </c>
      <c r="BC11132" s="90" t="s">
        <v>14533</v>
      </c>
      <c r="BD11132" s="423" t="s">
        <v>1301</v>
      </c>
    </row>
    <row r="11133" spans="53:56" ht="15" x14ac:dyDescent="0.25">
      <c r="BA11133" s="91" t="s">
        <v>14990</v>
      </c>
      <c r="BB11133" s="91" t="s">
        <v>7987</v>
      </c>
      <c r="BC11133" s="91" t="s">
        <v>14533</v>
      </c>
      <c r="BD11133" s="423" t="s">
        <v>1301</v>
      </c>
    </row>
    <row r="11134" spans="53:56" ht="15" x14ac:dyDescent="0.25">
      <c r="BA11134" s="90" t="s">
        <v>14991</v>
      </c>
      <c r="BB11134" s="90" t="s">
        <v>7987</v>
      </c>
      <c r="BC11134" s="90" t="s">
        <v>14533</v>
      </c>
      <c r="BD11134" s="423" t="s">
        <v>1301</v>
      </c>
    </row>
    <row r="11135" spans="53:56" ht="15" x14ac:dyDescent="0.25">
      <c r="BA11135" s="91" t="s">
        <v>14992</v>
      </c>
      <c r="BB11135" s="91" t="s">
        <v>7987</v>
      </c>
      <c r="BC11135" s="91" t="s">
        <v>14533</v>
      </c>
      <c r="BD11135" s="423" t="s">
        <v>1301</v>
      </c>
    </row>
    <row r="11136" spans="53:56" ht="15" x14ac:dyDescent="0.25">
      <c r="BA11136" s="91" t="s">
        <v>14993</v>
      </c>
      <c r="BB11136" s="91" t="s">
        <v>7987</v>
      </c>
      <c r="BC11136" s="91" t="s">
        <v>14533</v>
      </c>
      <c r="BD11136" s="423" t="s">
        <v>1301</v>
      </c>
    </row>
    <row r="11137" spans="53:56" ht="15" x14ac:dyDescent="0.25">
      <c r="BA11137" s="91" t="s">
        <v>14994</v>
      </c>
      <c r="BB11137" s="91" t="s">
        <v>7987</v>
      </c>
      <c r="BC11137" s="91" t="s">
        <v>14533</v>
      </c>
      <c r="BD11137" s="423" t="s">
        <v>1301</v>
      </c>
    </row>
    <row r="11138" spans="53:56" ht="15" x14ac:dyDescent="0.25">
      <c r="BA11138" s="90" t="s">
        <v>14995</v>
      </c>
      <c r="BB11138" s="90" t="s">
        <v>7987</v>
      </c>
      <c r="BC11138" s="90" t="s">
        <v>14533</v>
      </c>
      <c r="BD11138" s="423" t="s">
        <v>1301</v>
      </c>
    </row>
    <row r="11139" spans="53:56" ht="15" x14ac:dyDescent="0.25">
      <c r="BA11139" s="91" t="s">
        <v>14996</v>
      </c>
      <c r="BB11139" s="91" t="s">
        <v>7987</v>
      </c>
      <c r="BC11139" s="91" t="s">
        <v>14533</v>
      </c>
      <c r="BD11139" s="423" t="s">
        <v>1301</v>
      </c>
    </row>
    <row r="11140" spans="53:56" ht="15" x14ac:dyDescent="0.25">
      <c r="BA11140" s="90" t="s">
        <v>14997</v>
      </c>
      <c r="BB11140" s="90" t="s">
        <v>7987</v>
      </c>
      <c r="BC11140" s="90" t="s">
        <v>14533</v>
      </c>
      <c r="BD11140" s="423" t="s">
        <v>1301</v>
      </c>
    </row>
    <row r="11141" spans="53:56" ht="15" x14ac:dyDescent="0.25">
      <c r="BA11141" s="90" t="s">
        <v>14998</v>
      </c>
      <c r="BB11141" s="90" t="s">
        <v>7987</v>
      </c>
      <c r="BC11141" s="90" t="s">
        <v>14533</v>
      </c>
      <c r="BD11141" s="423" t="s">
        <v>1301</v>
      </c>
    </row>
    <row r="11142" spans="53:56" ht="15" x14ac:dyDescent="0.25">
      <c r="BA11142" s="91" t="s">
        <v>14999</v>
      </c>
      <c r="BB11142" s="91" t="s">
        <v>7987</v>
      </c>
      <c r="BC11142" s="91" t="s">
        <v>14533</v>
      </c>
      <c r="BD11142" s="423" t="s">
        <v>1301</v>
      </c>
    </row>
    <row r="11143" spans="53:56" ht="15" x14ac:dyDescent="0.25">
      <c r="BA11143" s="90" t="s">
        <v>15000</v>
      </c>
      <c r="BB11143" s="90" t="s">
        <v>7987</v>
      </c>
      <c r="BC11143" s="90" t="s">
        <v>14533</v>
      </c>
      <c r="BD11143" s="423" t="s">
        <v>1301</v>
      </c>
    </row>
    <row r="11144" spans="53:56" ht="15" x14ac:dyDescent="0.25">
      <c r="BA11144" s="91" t="s">
        <v>15001</v>
      </c>
      <c r="BB11144" s="91" t="s">
        <v>7987</v>
      </c>
      <c r="BC11144" s="91" t="s">
        <v>14533</v>
      </c>
      <c r="BD11144" s="423" t="s">
        <v>1301</v>
      </c>
    </row>
    <row r="11145" spans="53:56" ht="15" x14ac:dyDescent="0.25">
      <c r="BA11145" s="90" t="s">
        <v>15002</v>
      </c>
      <c r="BB11145" s="90" t="s">
        <v>7987</v>
      </c>
      <c r="BC11145" s="90" t="s">
        <v>14533</v>
      </c>
      <c r="BD11145" s="423" t="s">
        <v>1301</v>
      </c>
    </row>
    <row r="11146" spans="53:56" ht="15" x14ac:dyDescent="0.25">
      <c r="BA11146" s="91" t="s">
        <v>15003</v>
      </c>
      <c r="BB11146" s="91" t="s">
        <v>7987</v>
      </c>
      <c r="BC11146" s="91" t="s">
        <v>14533</v>
      </c>
      <c r="BD11146" s="423" t="s">
        <v>1301</v>
      </c>
    </row>
    <row r="11147" spans="53:56" ht="15" x14ac:dyDescent="0.25">
      <c r="BA11147" s="90" t="s">
        <v>15004</v>
      </c>
      <c r="BB11147" s="90" t="s">
        <v>7987</v>
      </c>
      <c r="BC11147" s="90" t="s">
        <v>14533</v>
      </c>
      <c r="BD11147" s="423" t="s">
        <v>1301</v>
      </c>
    </row>
    <row r="11148" spans="53:56" ht="15" x14ac:dyDescent="0.25">
      <c r="BA11148" s="91" t="s">
        <v>15005</v>
      </c>
      <c r="BB11148" s="91" t="s">
        <v>7987</v>
      </c>
      <c r="BC11148" s="91" t="s">
        <v>14533</v>
      </c>
      <c r="BD11148" s="423" t="s">
        <v>1301</v>
      </c>
    </row>
    <row r="11149" spans="53:56" ht="15" x14ac:dyDescent="0.25">
      <c r="BA11149" s="90" t="s">
        <v>15006</v>
      </c>
      <c r="BB11149" s="90" t="s">
        <v>7987</v>
      </c>
      <c r="BC11149" s="90" t="s">
        <v>14533</v>
      </c>
      <c r="BD11149" s="423" t="s">
        <v>1301</v>
      </c>
    </row>
    <row r="11150" spans="53:56" ht="15" x14ac:dyDescent="0.25">
      <c r="BA11150" s="91" t="s">
        <v>15007</v>
      </c>
      <c r="BB11150" s="91" t="s">
        <v>7987</v>
      </c>
      <c r="BC11150" s="91" t="s">
        <v>8678</v>
      </c>
      <c r="BD11150" s="423" t="s">
        <v>1301</v>
      </c>
    </row>
    <row r="11151" spans="53:56" ht="15" x14ac:dyDescent="0.25">
      <c r="BA11151" s="90" t="s">
        <v>15008</v>
      </c>
      <c r="BB11151" s="90" t="s">
        <v>7987</v>
      </c>
      <c r="BC11151" s="90" t="s">
        <v>14903</v>
      </c>
      <c r="BD11151" s="423" t="s">
        <v>1301</v>
      </c>
    </row>
    <row r="11152" spans="53:56" ht="15" x14ac:dyDescent="0.25">
      <c r="BA11152" s="91" t="s">
        <v>15009</v>
      </c>
      <c r="BB11152" s="91" t="s">
        <v>7987</v>
      </c>
      <c r="BC11152" s="91" t="s">
        <v>14903</v>
      </c>
      <c r="BD11152" s="423" t="s">
        <v>1301</v>
      </c>
    </row>
    <row r="11153" spans="53:56" ht="15" x14ac:dyDescent="0.25">
      <c r="BA11153" s="90" t="s">
        <v>15010</v>
      </c>
      <c r="BB11153" s="90" t="s">
        <v>7987</v>
      </c>
      <c r="BC11153" s="90" t="s">
        <v>14903</v>
      </c>
      <c r="BD11153" s="423" t="s">
        <v>1301</v>
      </c>
    </row>
    <row r="11154" spans="53:56" ht="15" x14ac:dyDescent="0.25">
      <c r="BA11154" s="91" t="s">
        <v>15011</v>
      </c>
      <c r="BB11154" s="91" t="s">
        <v>7987</v>
      </c>
      <c r="BC11154" s="91" t="s">
        <v>14903</v>
      </c>
      <c r="BD11154" s="423" t="s">
        <v>1301</v>
      </c>
    </row>
    <row r="11155" spans="53:56" ht="15" x14ac:dyDescent="0.25">
      <c r="BA11155" s="90" t="s">
        <v>15012</v>
      </c>
      <c r="BB11155" s="90" t="s">
        <v>7987</v>
      </c>
      <c r="BC11155" s="90" t="s">
        <v>14903</v>
      </c>
      <c r="BD11155" s="423" t="s">
        <v>1301</v>
      </c>
    </row>
    <row r="11156" spans="53:56" ht="15" x14ac:dyDescent="0.25">
      <c r="BA11156" s="91" t="s">
        <v>15013</v>
      </c>
      <c r="BB11156" s="91" t="s">
        <v>7987</v>
      </c>
      <c r="BC11156" s="91" t="s">
        <v>14903</v>
      </c>
      <c r="BD11156" s="423" t="s">
        <v>1301</v>
      </c>
    </row>
    <row r="11157" spans="53:56" ht="15" x14ac:dyDescent="0.25">
      <c r="BA11157" s="90" t="s">
        <v>15014</v>
      </c>
      <c r="BB11157" s="90" t="s">
        <v>7987</v>
      </c>
      <c r="BC11157" s="90" t="s">
        <v>14903</v>
      </c>
      <c r="BD11157" s="423" t="s">
        <v>1301</v>
      </c>
    </row>
    <row r="11158" spans="53:56" ht="15" x14ac:dyDescent="0.25">
      <c r="BA11158" s="91" t="s">
        <v>15015</v>
      </c>
      <c r="BB11158" s="91" t="s">
        <v>7987</v>
      </c>
      <c r="BC11158" s="91" t="s">
        <v>14903</v>
      </c>
      <c r="BD11158" s="423" t="s">
        <v>1301</v>
      </c>
    </row>
    <row r="11159" spans="53:56" ht="15" x14ac:dyDescent="0.25">
      <c r="BA11159" s="90" t="s">
        <v>15016</v>
      </c>
      <c r="BB11159" s="90" t="s">
        <v>7987</v>
      </c>
      <c r="BC11159" s="90" t="s">
        <v>14903</v>
      </c>
      <c r="BD11159" s="423" t="s">
        <v>1301</v>
      </c>
    </row>
    <row r="11160" spans="53:56" ht="15" x14ac:dyDescent="0.25">
      <c r="BA11160" s="91" t="s">
        <v>15017</v>
      </c>
      <c r="BB11160" s="91" t="s">
        <v>7987</v>
      </c>
      <c r="BC11160" s="91" t="s">
        <v>8678</v>
      </c>
      <c r="BD11160" s="423" t="s">
        <v>1301</v>
      </c>
    </row>
    <row r="11161" spans="53:56" ht="15" x14ac:dyDescent="0.25">
      <c r="BA11161" s="90" t="s">
        <v>15018</v>
      </c>
      <c r="BB11161" s="90" t="s">
        <v>7987</v>
      </c>
      <c r="BC11161" s="90" t="s">
        <v>14903</v>
      </c>
      <c r="BD11161" s="423" t="s">
        <v>1301</v>
      </c>
    </row>
    <row r="11162" spans="53:56" ht="15" x14ac:dyDescent="0.25">
      <c r="BA11162" s="91" t="s">
        <v>15019</v>
      </c>
      <c r="BB11162" s="91" t="s">
        <v>7987</v>
      </c>
      <c r="BC11162" s="91" t="s">
        <v>14903</v>
      </c>
      <c r="BD11162" s="423" t="s">
        <v>1301</v>
      </c>
    </row>
    <row r="11163" spans="53:56" ht="15" x14ac:dyDescent="0.25">
      <c r="BA11163" s="90" t="s">
        <v>15020</v>
      </c>
      <c r="BB11163" s="90" t="s">
        <v>7987</v>
      </c>
      <c r="BC11163" s="90" t="s">
        <v>14903</v>
      </c>
      <c r="BD11163" s="423" t="s">
        <v>1301</v>
      </c>
    </row>
    <row r="11164" spans="53:56" ht="15" x14ac:dyDescent="0.25">
      <c r="BA11164" s="91" t="s">
        <v>15021</v>
      </c>
      <c r="BB11164" s="91" t="s">
        <v>7987</v>
      </c>
      <c r="BC11164" s="91" t="s">
        <v>14903</v>
      </c>
      <c r="BD11164" s="423" t="s">
        <v>1301</v>
      </c>
    </row>
    <row r="11165" spans="53:56" ht="15" x14ac:dyDescent="0.25">
      <c r="BA11165" s="90" t="s">
        <v>15022</v>
      </c>
      <c r="BB11165" s="90" t="s">
        <v>7987</v>
      </c>
      <c r="BC11165" s="90" t="s">
        <v>14903</v>
      </c>
      <c r="BD11165" s="423" t="s">
        <v>1301</v>
      </c>
    </row>
    <row r="11166" spans="53:56" ht="15" x14ac:dyDescent="0.25">
      <c r="BA11166" s="91" t="s">
        <v>15023</v>
      </c>
      <c r="BB11166" s="91" t="s">
        <v>7987</v>
      </c>
      <c r="BC11166" s="91" t="s">
        <v>14903</v>
      </c>
      <c r="BD11166" s="423" t="s">
        <v>1301</v>
      </c>
    </row>
    <row r="11167" spans="53:56" ht="15" x14ac:dyDescent="0.25">
      <c r="BA11167" s="90" t="s">
        <v>15024</v>
      </c>
      <c r="BB11167" s="90" t="s">
        <v>7987</v>
      </c>
      <c r="BC11167" s="90" t="s">
        <v>14903</v>
      </c>
      <c r="BD11167" s="423" t="s">
        <v>1301</v>
      </c>
    </row>
    <row r="11168" spans="53:56" ht="15" x14ac:dyDescent="0.25">
      <c r="BA11168" s="91" t="s">
        <v>15025</v>
      </c>
      <c r="BB11168" s="91" t="s">
        <v>7987</v>
      </c>
      <c r="BC11168" s="91" t="s">
        <v>14903</v>
      </c>
      <c r="BD11168" s="423" t="s">
        <v>1301</v>
      </c>
    </row>
    <row r="11169" spans="53:56" ht="15" x14ac:dyDescent="0.25">
      <c r="BA11169" s="90" t="s">
        <v>15026</v>
      </c>
      <c r="BB11169" s="90" t="s">
        <v>7987</v>
      </c>
      <c r="BC11169" s="90" t="s">
        <v>14903</v>
      </c>
      <c r="BD11169" s="423" t="s">
        <v>1301</v>
      </c>
    </row>
    <row r="11170" spans="53:56" ht="15" x14ac:dyDescent="0.25">
      <c r="BA11170" s="91" t="s">
        <v>15027</v>
      </c>
      <c r="BB11170" s="91" t="s">
        <v>7987</v>
      </c>
      <c r="BC11170" s="91" t="s">
        <v>14903</v>
      </c>
      <c r="BD11170" s="423" t="s">
        <v>1301</v>
      </c>
    </row>
    <row r="11171" spans="53:56" ht="15" x14ac:dyDescent="0.25">
      <c r="BA11171" s="90" t="s">
        <v>15028</v>
      </c>
      <c r="BB11171" s="90" t="s">
        <v>7987</v>
      </c>
      <c r="BC11171" s="90" t="s">
        <v>14903</v>
      </c>
      <c r="BD11171" s="423" t="s">
        <v>1301</v>
      </c>
    </row>
    <row r="11172" spans="53:56" ht="15" x14ac:dyDescent="0.25">
      <c r="BA11172" s="91" t="s">
        <v>15029</v>
      </c>
      <c r="BB11172" s="91" t="s">
        <v>7987</v>
      </c>
      <c r="BC11172" s="91" t="s">
        <v>14903</v>
      </c>
      <c r="BD11172" s="423" t="s">
        <v>1301</v>
      </c>
    </row>
    <row r="11173" spans="53:56" ht="15" x14ac:dyDescent="0.25">
      <c r="BA11173" s="90" t="s">
        <v>15030</v>
      </c>
      <c r="BB11173" s="90" t="s">
        <v>7987</v>
      </c>
      <c r="BC11173" s="90" t="s">
        <v>14903</v>
      </c>
      <c r="BD11173" s="423" t="s">
        <v>1301</v>
      </c>
    </row>
    <row r="11174" spans="53:56" ht="15" x14ac:dyDescent="0.25">
      <c r="BA11174" s="90" t="s">
        <v>15031</v>
      </c>
      <c r="BB11174" s="90" t="s">
        <v>7987</v>
      </c>
      <c r="BC11174" s="90" t="s">
        <v>14903</v>
      </c>
      <c r="BD11174" s="423" t="s">
        <v>1301</v>
      </c>
    </row>
    <row r="11175" spans="53:56" ht="15" x14ac:dyDescent="0.25">
      <c r="BA11175" s="91" t="s">
        <v>15032</v>
      </c>
      <c r="BB11175" s="91" t="s">
        <v>7987</v>
      </c>
      <c r="BC11175" s="91" t="s">
        <v>14903</v>
      </c>
      <c r="BD11175" s="423" t="s">
        <v>1301</v>
      </c>
    </row>
    <row r="11176" spans="53:56" ht="15" x14ac:dyDescent="0.25">
      <c r="BA11176" s="91" t="s">
        <v>15033</v>
      </c>
      <c r="BB11176" s="91" t="s">
        <v>7987</v>
      </c>
      <c r="BC11176" s="91" t="s">
        <v>14903</v>
      </c>
      <c r="BD11176" s="423" t="s">
        <v>1301</v>
      </c>
    </row>
    <row r="11177" spans="53:56" ht="15" x14ac:dyDescent="0.25">
      <c r="BA11177" s="90" t="s">
        <v>15034</v>
      </c>
      <c r="BB11177" s="90" t="s">
        <v>7987</v>
      </c>
      <c r="BC11177" s="90" t="s">
        <v>14903</v>
      </c>
      <c r="BD11177" s="423" t="s">
        <v>1301</v>
      </c>
    </row>
    <row r="11178" spans="53:56" ht="15" x14ac:dyDescent="0.25">
      <c r="BA11178" s="91" t="s">
        <v>15035</v>
      </c>
      <c r="BB11178" s="91" t="s">
        <v>7987</v>
      </c>
      <c r="BC11178" s="91" t="s">
        <v>14903</v>
      </c>
      <c r="BD11178" s="423" t="s">
        <v>1301</v>
      </c>
    </row>
    <row r="11179" spans="53:56" ht="15" x14ac:dyDescent="0.25">
      <c r="BA11179" s="90" t="s">
        <v>15036</v>
      </c>
      <c r="BB11179" s="90" t="s">
        <v>7987</v>
      </c>
      <c r="BC11179" s="90" t="s">
        <v>14903</v>
      </c>
      <c r="BD11179" s="423" t="s">
        <v>1301</v>
      </c>
    </row>
    <row r="11180" spans="53:56" ht="15" x14ac:dyDescent="0.25">
      <c r="BA11180" s="91" t="s">
        <v>15037</v>
      </c>
      <c r="BB11180" s="91" t="s">
        <v>7987</v>
      </c>
      <c r="BC11180" s="91" t="s">
        <v>14903</v>
      </c>
      <c r="BD11180" s="423" t="s">
        <v>1301</v>
      </c>
    </row>
    <row r="11181" spans="53:56" ht="15" x14ac:dyDescent="0.25">
      <c r="BA11181" s="90" t="s">
        <v>15038</v>
      </c>
      <c r="BB11181" s="90" t="s">
        <v>7987</v>
      </c>
      <c r="BC11181" s="90" t="s">
        <v>14903</v>
      </c>
      <c r="BD11181" s="423" t="s">
        <v>1301</v>
      </c>
    </row>
    <row r="11182" spans="53:56" ht="15" x14ac:dyDescent="0.25">
      <c r="BA11182" s="91" t="s">
        <v>15039</v>
      </c>
      <c r="BB11182" s="91" t="s">
        <v>7987</v>
      </c>
      <c r="BC11182" s="91" t="s">
        <v>14903</v>
      </c>
      <c r="BD11182" s="423" t="s">
        <v>1301</v>
      </c>
    </row>
    <row r="11183" spans="53:56" ht="15" x14ac:dyDescent="0.25">
      <c r="BA11183" s="90" t="s">
        <v>15040</v>
      </c>
      <c r="BB11183" s="90" t="s">
        <v>7987</v>
      </c>
      <c r="BC11183" s="90" t="s">
        <v>14903</v>
      </c>
      <c r="BD11183" s="423" t="s">
        <v>1301</v>
      </c>
    </row>
    <row r="11184" spans="53:56" ht="15" x14ac:dyDescent="0.25">
      <c r="BA11184" s="91" t="s">
        <v>15041</v>
      </c>
      <c r="BB11184" s="91" t="s">
        <v>7987</v>
      </c>
      <c r="BC11184" s="91" t="s">
        <v>14903</v>
      </c>
      <c r="BD11184" s="423" t="s">
        <v>1301</v>
      </c>
    </row>
    <row r="11185" spans="53:56" ht="15" x14ac:dyDescent="0.25">
      <c r="BA11185" s="90" t="s">
        <v>15042</v>
      </c>
      <c r="BB11185" s="90" t="s">
        <v>7987</v>
      </c>
      <c r="BC11185" s="90" t="s">
        <v>14903</v>
      </c>
      <c r="BD11185" s="423" t="s">
        <v>1301</v>
      </c>
    </row>
    <row r="11186" spans="53:56" ht="15" x14ac:dyDescent="0.25">
      <c r="BA11186" s="91" t="s">
        <v>15043</v>
      </c>
      <c r="BB11186" s="91" t="s">
        <v>7987</v>
      </c>
      <c r="BC11186" s="91" t="s">
        <v>14903</v>
      </c>
      <c r="BD11186" s="423" t="s">
        <v>1301</v>
      </c>
    </row>
    <row r="11187" spans="53:56" ht="15" x14ac:dyDescent="0.25">
      <c r="BA11187" s="90" t="s">
        <v>15044</v>
      </c>
      <c r="BB11187" s="90" t="s">
        <v>7987</v>
      </c>
      <c r="BC11187" s="90" t="s">
        <v>14903</v>
      </c>
      <c r="BD11187" s="423" t="s">
        <v>1301</v>
      </c>
    </row>
    <row r="11188" spans="53:56" ht="15" x14ac:dyDescent="0.25">
      <c r="BA11188" s="91" t="s">
        <v>15045</v>
      </c>
      <c r="BB11188" s="91" t="s">
        <v>7987</v>
      </c>
      <c r="BC11188" s="91" t="s">
        <v>14903</v>
      </c>
      <c r="BD11188" s="423" t="s">
        <v>1301</v>
      </c>
    </row>
    <row r="11189" spans="53:56" ht="15" x14ac:dyDescent="0.25">
      <c r="BA11189" s="90" t="s">
        <v>15046</v>
      </c>
      <c r="BB11189" s="90" t="s">
        <v>7987</v>
      </c>
      <c r="BC11189" s="90" t="s">
        <v>14903</v>
      </c>
      <c r="BD11189" s="423" t="s">
        <v>1301</v>
      </c>
    </row>
    <row r="11190" spans="53:56" ht="15" x14ac:dyDescent="0.25">
      <c r="BA11190" s="91" t="s">
        <v>15047</v>
      </c>
      <c r="BB11190" s="91" t="s">
        <v>7987</v>
      </c>
      <c r="BC11190" s="91" t="s">
        <v>14903</v>
      </c>
      <c r="BD11190" s="423" t="s">
        <v>1301</v>
      </c>
    </row>
    <row r="11191" spans="53:56" ht="15" x14ac:dyDescent="0.25">
      <c r="BA11191" s="90" t="s">
        <v>15048</v>
      </c>
      <c r="BB11191" s="90" t="s">
        <v>7987</v>
      </c>
      <c r="BC11191" s="90" t="s">
        <v>14903</v>
      </c>
      <c r="BD11191" s="423" t="s">
        <v>1301</v>
      </c>
    </row>
    <row r="11192" spans="53:56" ht="15" x14ac:dyDescent="0.25">
      <c r="BA11192" s="91" t="s">
        <v>15049</v>
      </c>
      <c r="BB11192" s="91" t="s">
        <v>7987</v>
      </c>
      <c r="BC11192" s="91" t="s">
        <v>14630</v>
      </c>
      <c r="BD11192" s="423" t="s">
        <v>1301</v>
      </c>
    </row>
    <row r="11193" spans="53:56" ht="15" x14ac:dyDescent="0.25">
      <c r="BA11193" s="90" t="s">
        <v>15050</v>
      </c>
      <c r="BB11193" s="90" t="s">
        <v>7987</v>
      </c>
      <c r="BC11193" s="90" t="s">
        <v>14630</v>
      </c>
      <c r="BD11193" s="423" t="s">
        <v>1301</v>
      </c>
    </row>
    <row r="11194" spans="53:56" ht="15" x14ac:dyDescent="0.25">
      <c r="BA11194" s="91" t="s">
        <v>15051</v>
      </c>
      <c r="BB11194" s="91" t="s">
        <v>7987</v>
      </c>
      <c r="BC11194" s="91" t="s">
        <v>9075</v>
      </c>
      <c r="BD11194" s="423" t="s">
        <v>1301</v>
      </c>
    </row>
    <row r="11195" spans="53:56" ht="15" x14ac:dyDescent="0.25">
      <c r="BA11195" s="90" t="s">
        <v>15052</v>
      </c>
      <c r="BB11195" s="90" t="s">
        <v>7987</v>
      </c>
      <c r="BC11195" s="90" t="s">
        <v>9075</v>
      </c>
      <c r="BD11195" s="423" t="s">
        <v>1301</v>
      </c>
    </row>
    <row r="11196" spans="53:56" ht="15" x14ac:dyDescent="0.25">
      <c r="BA11196" s="91" t="s">
        <v>15053</v>
      </c>
      <c r="BB11196" s="91" t="s">
        <v>7987</v>
      </c>
      <c r="BC11196" s="91" t="s">
        <v>9586</v>
      </c>
      <c r="BD11196" s="423" t="s">
        <v>1301</v>
      </c>
    </row>
    <row r="11197" spans="53:56" ht="15" x14ac:dyDescent="0.25">
      <c r="BA11197" s="90" t="s">
        <v>15054</v>
      </c>
      <c r="BB11197" s="90" t="s">
        <v>7987</v>
      </c>
      <c r="BC11197" s="90" t="s">
        <v>14630</v>
      </c>
      <c r="BD11197" s="423" t="s">
        <v>1301</v>
      </c>
    </row>
    <row r="11198" spans="53:56" ht="15" x14ac:dyDescent="0.25">
      <c r="BA11198" s="91" t="s">
        <v>15055</v>
      </c>
      <c r="BB11198" s="91" t="s">
        <v>7987</v>
      </c>
      <c r="BC11198" s="91" t="s">
        <v>9586</v>
      </c>
      <c r="BD11198" s="423" t="s">
        <v>1301</v>
      </c>
    </row>
    <row r="11199" spans="53:56" ht="15" x14ac:dyDescent="0.25">
      <c r="BA11199" s="90" t="s">
        <v>15056</v>
      </c>
      <c r="BB11199" s="90" t="s">
        <v>7987</v>
      </c>
      <c r="BC11199" s="90" t="s">
        <v>14630</v>
      </c>
      <c r="BD11199" s="423" t="s">
        <v>1301</v>
      </c>
    </row>
    <row r="11200" spans="53:56" ht="15" x14ac:dyDescent="0.25">
      <c r="BA11200" s="91" t="s">
        <v>15057</v>
      </c>
      <c r="BB11200" s="91" t="s">
        <v>7987</v>
      </c>
      <c r="BC11200" s="91" t="s">
        <v>14630</v>
      </c>
      <c r="BD11200" s="423" t="s">
        <v>1301</v>
      </c>
    </row>
    <row r="11201" spans="53:56" ht="15" x14ac:dyDescent="0.25">
      <c r="BA11201" s="90" t="s">
        <v>15058</v>
      </c>
      <c r="BB11201" s="90" t="s">
        <v>7987</v>
      </c>
      <c r="BC11201" s="90" t="s">
        <v>14630</v>
      </c>
      <c r="BD11201" s="423" t="s">
        <v>1301</v>
      </c>
    </row>
    <row r="11202" spans="53:56" ht="15" x14ac:dyDescent="0.25">
      <c r="BA11202" s="91" t="s">
        <v>15059</v>
      </c>
      <c r="BB11202" s="91" t="s">
        <v>7987</v>
      </c>
      <c r="BC11202" s="91" t="s">
        <v>6513</v>
      </c>
      <c r="BD11202" s="423" t="s">
        <v>1301</v>
      </c>
    </row>
    <row r="11203" spans="53:56" ht="15" x14ac:dyDescent="0.25">
      <c r="BA11203" s="90" t="s">
        <v>15060</v>
      </c>
      <c r="BB11203" s="90" t="s">
        <v>7987</v>
      </c>
      <c r="BC11203" s="90" t="s">
        <v>14630</v>
      </c>
      <c r="BD11203" s="423" t="s">
        <v>1301</v>
      </c>
    </row>
    <row r="11204" spans="53:56" ht="15" x14ac:dyDescent="0.25">
      <c r="BA11204" s="91" t="s">
        <v>15061</v>
      </c>
      <c r="BB11204" s="91" t="s">
        <v>7987</v>
      </c>
      <c r="BC11204" s="91" t="s">
        <v>14630</v>
      </c>
      <c r="BD11204" s="423" t="s">
        <v>1301</v>
      </c>
    </row>
    <row r="11205" spans="53:56" ht="15" x14ac:dyDescent="0.25">
      <c r="BA11205" s="90" t="s">
        <v>15062</v>
      </c>
      <c r="BB11205" s="90" t="s">
        <v>7987</v>
      </c>
      <c r="BC11205" s="90" t="s">
        <v>9075</v>
      </c>
      <c r="BD11205" s="423" t="s">
        <v>1301</v>
      </c>
    </row>
    <row r="11206" spans="53:56" ht="15" x14ac:dyDescent="0.25">
      <c r="BA11206" s="91" t="s">
        <v>15063</v>
      </c>
      <c r="BB11206" s="91" t="s">
        <v>7987</v>
      </c>
      <c r="BC11206" s="91" t="s">
        <v>14630</v>
      </c>
      <c r="BD11206" s="423" t="s">
        <v>1301</v>
      </c>
    </row>
    <row r="11207" spans="53:56" ht="15" x14ac:dyDescent="0.25">
      <c r="BA11207" s="90" t="s">
        <v>15064</v>
      </c>
      <c r="BB11207" s="90" t="s">
        <v>7987</v>
      </c>
      <c r="BC11207" s="90" t="s">
        <v>14630</v>
      </c>
      <c r="BD11207" s="423" t="s">
        <v>1301</v>
      </c>
    </row>
    <row r="11208" spans="53:56" ht="15" x14ac:dyDescent="0.25">
      <c r="BA11208" s="91" t="s">
        <v>15065</v>
      </c>
      <c r="BB11208" s="91" t="s">
        <v>7987</v>
      </c>
      <c r="BC11208" s="91" t="s">
        <v>9586</v>
      </c>
      <c r="BD11208" s="423" t="s">
        <v>1301</v>
      </c>
    </row>
    <row r="11209" spans="53:56" ht="15" x14ac:dyDescent="0.25">
      <c r="BA11209" s="90" t="s">
        <v>15066</v>
      </c>
      <c r="BB11209" s="90" t="s">
        <v>7987</v>
      </c>
      <c r="BC11209" s="90" t="s">
        <v>14630</v>
      </c>
      <c r="BD11209" s="423" t="s">
        <v>1301</v>
      </c>
    </row>
    <row r="11210" spans="53:56" ht="15" x14ac:dyDescent="0.25">
      <c r="BA11210" s="91" t="s">
        <v>15067</v>
      </c>
      <c r="BB11210" s="91" t="s">
        <v>7987</v>
      </c>
      <c r="BC11210" s="91" t="s">
        <v>9586</v>
      </c>
      <c r="BD11210" s="423" t="s">
        <v>1301</v>
      </c>
    </row>
    <row r="11211" spans="53:56" ht="15" x14ac:dyDescent="0.25">
      <c r="BA11211" s="90" t="s">
        <v>15068</v>
      </c>
      <c r="BB11211" s="90" t="s">
        <v>7987</v>
      </c>
      <c r="BC11211" s="90" t="s">
        <v>14630</v>
      </c>
      <c r="BD11211" s="423" t="s">
        <v>1301</v>
      </c>
    </row>
    <row r="11212" spans="53:56" ht="15" x14ac:dyDescent="0.25">
      <c r="BA11212" s="90" t="s">
        <v>15069</v>
      </c>
      <c r="BB11212" s="90" t="s">
        <v>7987</v>
      </c>
      <c r="BC11212" s="90" t="s">
        <v>9586</v>
      </c>
      <c r="BD11212" s="423" t="s">
        <v>1301</v>
      </c>
    </row>
    <row r="11213" spans="53:56" ht="15" x14ac:dyDescent="0.25">
      <c r="BA11213" s="91" t="s">
        <v>15070</v>
      </c>
      <c r="BB11213" s="91" t="s">
        <v>7987</v>
      </c>
      <c r="BC11213" s="91" t="s">
        <v>14630</v>
      </c>
      <c r="BD11213" s="423" t="s">
        <v>1301</v>
      </c>
    </row>
    <row r="11214" spans="53:56" ht="15" x14ac:dyDescent="0.25">
      <c r="BA11214" s="91" t="s">
        <v>15071</v>
      </c>
      <c r="BB11214" s="91" t="s">
        <v>7987</v>
      </c>
      <c r="BC11214" s="91" t="s">
        <v>9586</v>
      </c>
      <c r="BD11214" s="423" t="s">
        <v>1301</v>
      </c>
    </row>
    <row r="11215" spans="53:56" ht="15" x14ac:dyDescent="0.25">
      <c r="BA11215" s="90" t="s">
        <v>15072</v>
      </c>
      <c r="BB11215" s="90" t="s">
        <v>7987</v>
      </c>
      <c r="BC11215" s="90" t="s">
        <v>6513</v>
      </c>
      <c r="BD11215" s="423" t="s">
        <v>1301</v>
      </c>
    </row>
    <row r="11216" spans="53:56" ht="15" x14ac:dyDescent="0.25">
      <c r="BA11216" s="91" t="s">
        <v>15073</v>
      </c>
      <c r="BB11216" s="91" t="s">
        <v>7987</v>
      </c>
      <c r="BC11216" s="91" t="s">
        <v>14630</v>
      </c>
      <c r="BD11216" s="423" t="s">
        <v>1301</v>
      </c>
    </row>
    <row r="11217" spans="53:56" ht="15" x14ac:dyDescent="0.25">
      <c r="BA11217" s="90" t="s">
        <v>15074</v>
      </c>
      <c r="BB11217" s="90" t="s">
        <v>7987</v>
      </c>
      <c r="BC11217" s="90" t="s">
        <v>14630</v>
      </c>
      <c r="BD11217" s="423" t="s">
        <v>1301</v>
      </c>
    </row>
    <row r="11218" spans="53:56" ht="15" x14ac:dyDescent="0.25">
      <c r="BA11218" s="91" t="s">
        <v>15075</v>
      </c>
      <c r="BB11218" s="91" t="s">
        <v>7987</v>
      </c>
      <c r="BC11218" s="91" t="s">
        <v>9075</v>
      </c>
      <c r="BD11218" s="423" t="s">
        <v>1301</v>
      </c>
    </row>
    <row r="11219" spans="53:56" ht="15" x14ac:dyDescent="0.25">
      <c r="BA11219" s="91" t="s">
        <v>15076</v>
      </c>
      <c r="BB11219" s="91" t="s">
        <v>7987</v>
      </c>
      <c r="BC11219" s="91" t="s">
        <v>9586</v>
      </c>
      <c r="BD11219" s="423" t="s">
        <v>1301</v>
      </c>
    </row>
    <row r="11220" spans="53:56" ht="15" x14ac:dyDescent="0.25">
      <c r="BA11220" s="90" t="s">
        <v>15077</v>
      </c>
      <c r="BB11220" s="90" t="s">
        <v>7987</v>
      </c>
      <c r="BC11220" s="90" t="s">
        <v>14630</v>
      </c>
      <c r="BD11220" s="423" t="s">
        <v>1301</v>
      </c>
    </row>
    <row r="11221" spans="53:56" ht="15" x14ac:dyDescent="0.25">
      <c r="BA11221" s="91" t="s">
        <v>15078</v>
      </c>
      <c r="BB11221" s="91" t="s">
        <v>7987</v>
      </c>
      <c r="BC11221" s="91" t="s">
        <v>9075</v>
      </c>
      <c r="BD11221" s="423" t="s">
        <v>1301</v>
      </c>
    </row>
    <row r="11222" spans="53:56" ht="15" x14ac:dyDescent="0.25">
      <c r="BA11222" s="90" t="s">
        <v>15079</v>
      </c>
      <c r="BB11222" s="90" t="s">
        <v>7987</v>
      </c>
      <c r="BC11222" s="90" t="s">
        <v>14630</v>
      </c>
      <c r="BD11222" s="423" t="s">
        <v>1301</v>
      </c>
    </row>
    <row r="11223" spans="53:56" ht="15" x14ac:dyDescent="0.25">
      <c r="BA11223" s="90" t="s">
        <v>15080</v>
      </c>
      <c r="BB11223" s="90" t="s">
        <v>7987</v>
      </c>
      <c r="BC11223" s="90" t="s">
        <v>14630</v>
      </c>
      <c r="BD11223" s="423" t="s">
        <v>1301</v>
      </c>
    </row>
    <row r="11224" spans="53:56" ht="15" x14ac:dyDescent="0.25">
      <c r="BA11224" s="91" t="s">
        <v>15081</v>
      </c>
      <c r="BB11224" s="91" t="s">
        <v>7987</v>
      </c>
      <c r="BC11224" s="91" t="s">
        <v>14630</v>
      </c>
      <c r="BD11224" s="423" t="s">
        <v>1301</v>
      </c>
    </row>
    <row r="11225" spans="53:56" ht="15" x14ac:dyDescent="0.25">
      <c r="BA11225" s="90" t="s">
        <v>15082</v>
      </c>
      <c r="BB11225" s="90" t="s">
        <v>7987</v>
      </c>
      <c r="BC11225" s="90" t="s">
        <v>9586</v>
      </c>
      <c r="BD11225" s="423" t="s">
        <v>1301</v>
      </c>
    </row>
    <row r="11226" spans="53:56" ht="15" x14ac:dyDescent="0.25">
      <c r="BA11226" s="91" t="s">
        <v>15083</v>
      </c>
      <c r="BB11226" s="91" t="s">
        <v>7987</v>
      </c>
      <c r="BC11226" s="91" t="s">
        <v>9586</v>
      </c>
      <c r="BD11226" s="423" t="s">
        <v>1301</v>
      </c>
    </row>
    <row r="11227" spans="53:56" ht="15" x14ac:dyDescent="0.25">
      <c r="BA11227" s="90" t="s">
        <v>15084</v>
      </c>
      <c r="BB11227" s="90" t="s">
        <v>7987</v>
      </c>
      <c r="BC11227" s="90" t="s">
        <v>14630</v>
      </c>
      <c r="BD11227" s="423" t="s">
        <v>1301</v>
      </c>
    </row>
    <row r="11228" spans="53:56" ht="15" x14ac:dyDescent="0.25">
      <c r="BA11228" s="91" t="s">
        <v>15085</v>
      </c>
      <c r="BB11228" s="91" t="s">
        <v>7987</v>
      </c>
      <c r="BC11228" s="91" t="s">
        <v>14630</v>
      </c>
      <c r="BD11228" s="423" t="s">
        <v>1301</v>
      </c>
    </row>
    <row r="11229" spans="53:56" ht="15" x14ac:dyDescent="0.25">
      <c r="BA11229" s="91" t="s">
        <v>15086</v>
      </c>
      <c r="BB11229" s="91" t="s">
        <v>7987</v>
      </c>
      <c r="BC11229" s="91" t="s">
        <v>9586</v>
      </c>
      <c r="BD11229" s="423" t="s">
        <v>1301</v>
      </c>
    </row>
    <row r="11230" spans="53:56" ht="15" x14ac:dyDescent="0.25">
      <c r="BA11230" s="90" t="s">
        <v>15087</v>
      </c>
      <c r="BB11230" s="90" t="s">
        <v>7987</v>
      </c>
      <c r="BC11230" s="90" t="s">
        <v>14630</v>
      </c>
      <c r="BD11230" s="423" t="s">
        <v>1301</v>
      </c>
    </row>
    <row r="11231" spans="53:56" ht="15" x14ac:dyDescent="0.25">
      <c r="BA11231" s="91" t="s">
        <v>15088</v>
      </c>
      <c r="BB11231" s="91" t="s">
        <v>7987</v>
      </c>
      <c r="BC11231" s="91" t="s">
        <v>9586</v>
      </c>
      <c r="BD11231" s="423" t="s">
        <v>1301</v>
      </c>
    </row>
    <row r="11232" spans="53:56" ht="15" x14ac:dyDescent="0.25">
      <c r="BA11232" s="90" t="s">
        <v>15089</v>
      </c>
      <c r="BB11232" s="90" t="s">
        <v>7987</v>
      </c>
      <c r="BC11232" s="90" t="s">
        <v>9586</v>
      </c>
      <c r="BD11232" s="423" t="s">
        <v>1301</v>
      </c>
    </row>
    <row r="11233" spans="53:56" ht="15" x14ac:dyDescent="0.25">
      <c r="BA11233" s="90" t="s">
        <v>15090</v>
      </c>
      <c r="BB11233" s="90" t="s">
        <v>7987</v>
      </c>
      <c r="BC11233" s="90" t="s">
        <v>14630</v>
      </c>
      <c r="BD11233" s="423" t="s">
        <v>1301</v>
      </c>
    </row>
    <row r="11234" spans="53:56" ht="15" x14ac:dyDescent="0.25">
      <c r="BA11234" s="91" t="s">
        <v>15091</v>
      </c>
      <c r="BB11234" s="91" t="s">
        <v>7987</v>
      </c>
      <c r="BC11234" s="91" t="s">
        <v>9586</v>
      </c>
      <c r="BD11234" s="423" t="s">
        <v>1301</v>
      </c>
    </row>
    <row r="11235" spans="53:56" ht="15" x14ac:dyDescent="0.25">
      <c r="BA11235" s="90" t="s">
        <v>15092</v>
      </c>
      <c r="BB11235" s="90" t="s">
        <v>7987</v>
      </c>
      <c r="BC11235" s="90" t="s">
        <v>9586</v>
      </c>
      <c r="BD11235" s="423" t="s">
        <v>1301</v>
      </c>
    </row>
    <row r="11236" spans="53:56" ht="15" x14ac:dyDescent="0.25">
      <c r="BA11236" s="91" t="s">
        <v>15093</v>
      </c>
      <c r="BB11236" s="91" t="s">
        <v>7987</v>
      </c>
      <c r="BC11236" s="91" t="s">
        <v>9586</v>
      </c>
      <c r="BD11236" s="423" t="s">
        <v>1301</v>
      </c>
    </row>
    <row r="11237" spans="53:56" ht="15" x14ac:dyDescent="0.25">
      <c r="BA11237" s="91" t="s">
        <v>15094</v>
      </c>
      <c r="BB11237" s="91" t="s">
        <v>7987</v>
      </c>
      <c r="BC11237" s="91" t="s">
        <v>9075</v>
      </c>
      <c r="BD11237" s="423" t="s">
        <v>1301</v>
      </c>
    </row>
    <row r="11238" spans="53:56" ht="15" x14ac:dyDescent="0.25">
      <c r="BA11238" s="90" t="s">
        <v>15095</v>
      </c>
      <c r="BB11238" s="90" t="s">
        <v>7987</v>
      </c>
      <c r="BC11238" s="90" t="s">
        <v>14630</v>
      </c>
      <c r="BD11238" s="423" t="s">
        <v>1301</v>
      </c>
    </row>
    <row r="11239" spans="53:56" ht="15" x14ac:dyDescent="0.25">
      <c r="BA11239" s="91" t="s">
        <v>15096</v>
      </c>
      <c r="BB11239" s="91" t="s">
        <v>7987</v>
      </c>
      <c r="BC11239" s="91" t="s">
        <v>14630</v>
      </c>
      <c r="BD11239" s="423" t="s">
        <v>1301</v>
      </c>
    </row>
    <row r="11240" spans="53:56" ht="15" x14ac:dyDescent="0.25">
      <c r="BA11240" s="90" t="s">
        <v>15097</v>
      </c>
      <c r="BB11240" s="90" t="s">
        <v>7987</v>
      </c>
      <c r="BC11240" s="90" t="s">
        <v>9586</v>
      </c>
      <c r="BD11240" s="423" t="s">
        <v>1301</v>
      </c>
    </row>
    <row r="11241" spans="53:56" ht="15" x14ac:dyDescent="0.25">
      <c r="BA11241" s="90" t="s">
        <v>15098</v>
      </c>
      <c r="BB11241" s="90" t="s">
        <v>7987</v>
      </c>
      <c r="BC11241" s="90" t="s">
        <v>9075</v>
      </c>
      <c r="BD11241" s="423" t="s">
        <v>1301</v>
      </c>
    </row>
    <row r="11242" spans="53:56" ht="15" x14ac:dyDescent="0.25">
      <c r="BA11242" s="91" t="s">
        <v>15099</v>
      </c>
      <c r="BB11242" s="91" t="s">
        <v>7987</v>
      </c>
      <c r="BC11242" s="91" t="s">
        <v>9075</v>
      </c>
      <c r="BD11242" s="423" t="s">
        <v>1301</v>
      </c>
    </row>
    <row r="11243" spans="53:56" ht="15" x14ac:dyDescent="0.25">
      <c r="BA11243" s="90" t="s">
        <v>15100</v>
      </c>
      <c r="BB11243" s="90" t="s">
        <v>7987</v>
      </c>
      <c r="BC11243" s="90" t="s">
        <v>14630</v>
      </c>
      <c r="BD11243" s="423" t="s">
        <v>1301</v>
      </c>
    </row>
    <row r="11244" spans="53:56" ht="15" x14ac:dyDescent="0.25">
      <c r="BA11244" s="91" t="s">
        <v>15101</v>
      </c>
      <c r="BB11244" s="91" t="s">
        <v>7987</v>
      </c>
      <c r="BC11244" s="91" t="s">
        <v>9586</v>
      </c>
      <c r="BD11244" s="423" t="s">
        <v>1301</v>
      </c>
    </row>
    <row r="11245" spans="53:56" ht="15" x14ac:dyDescent="0.25">
      <c r="BA11245" s="91" t="s">
        <v>15102</v>
      </c>
      <c r="BB11245" s="91" t="s">
        <v>7987</v>
      </c>
      <c r="BC11245" s="91" t="s">
        <v>9586</v>
      </c>
      <c r="BD11245" s="423" t="s">
        <v>1301</v>
      </c>
    </row>
    <row r="11246" spans="53:56" ht="15" x14ac:dyDescent="0.25">
      <c r="BA11246" s="90" t="s">
        <v>15103</v>
      </c>
      <c r="BB11246" s="90" t="s">
        <v>7987</v>
      </c>
      <c r="BC11246" s="90" t="s">
        <v>9075</v>
      </c>
      <c r="BD11246" s="423" t="s">
        <v>1301</v>
      </c>
    </row>
    <row r="11247" spans="53:56" ht="15" x14ac:dyDescent="0.25">
      <c r="BA11247" s="91" t="s">
        <v>15104</v>
      </c>
      <c r="BB11247" s="91" t="s">
        <v>7987</v>
      </c>
      <c r="BC11247" s="91" t="s">
        <v>9586</v>
      </c>
      <c r="BD11247" s="423" t="s">
        <v>1301</v>
      </c>
    </row>
    <row r="11248" spans="53:56" ht="15" x14ac:dyDescent="0.25">
      <c r="BA11248" s="90" t="s">
        <v>15105</v>
      </c>
      <c r="BB11248" s="90" t="s">
        <v>7987</v>
      </c>
      <c r="BC11248" s="90" t="s">
        <v>14630</v>
      </c>
      <c r="BD11248" s="423" t="s">
        <v>1301</v>
      </c>
    </row>
    <row r="11249" spans="53:56" ht="15" x14ac:dyDescent="0.25">
      <c r="BA11249" s="91" t="s">
        <v>15106</v>
      </c>
      <c r="BB11249" s="91" t="s">
        <v>7987</v>
      </c>
      <c r="BC11249" s="91" t="s">
        <v>9586</v>
      </c>
      <c r="BD11249" s="423" t="s">
        <v>1301</v>
      </c>
    </row>
    <row r="11250" spans="53:56" ht="15" x14ac:dyDescent="0.25">
      <c r="BA11250" s="90" t="s">
        <v>15107</v>
      </c>
      <c r="BB11250" s="90" t="s">
        <v>7987</v>
      </c>
      <c r="BC11250" s="90" t="s">
        <v>14630</v>
      </c>
      <c r="BD11250" s="423" t="s">
        <v>1301</v>
      </c>
    </row>
    <row r="11251" spans="53:56" ht="15" x14ac:dyDescent="0.25">
      <c r="BA11251" s="90" t="s">
        <v>15108</v>
      </c>
      <c r="BB11251" s="90" t="s">
        <v>7987</v>
      </c>
      <c r="BC11251" s="90" t="s">
        <v>14630</v>
      </c>
      <c r="BD11251" s="423" t="s">
        <v>1301</v>
      </c>
    </row>
    <row r="11252" spans="53:56" ht="15" x14ac:dyDescent="0.25">
      <c r="BA11252" s="91" t="s">
        <v>15109</v>
      </c>
      <c r="BB11252" s="91" t="s">
        <v>7987</v>
      </c>
      <c r="BC11252" s="91" t="s">
        <v>9586</v>
      </c>
      <c r="BD11252" s="423" t="s">
        <v>1301</v>
      </c>
    </row>
    <row r="11253" spans="53:56" ht="15" x14ac:dyDescent="0.25">
      <c r="BA11253" s="90" t="s">
        <v>15110</v>
      </c>
      <c r="BB11253" s="90" t="s">
        <v>7987</v>
      </c>
      <c r="BC11253" s="90" t="s">
        <v>14630</v>
      </c>
      <c r="BD11253" s="423" t="s">
        <v>1301</v>
      </c>
    </row>
    <row r="11254" spans="53:56" ht="15" x14ac:dyDescent="0.25">
      <c r="BA11254" s="91" t="s">
        <v>15111</v>
      </c>
      <c r="BB11254" s="91" t="s">
        <v>7987</v>
      </c>
      <c r="BC11254" s="91" t="s">
        <v>14630</v>
      </c>
      <c r="BD11254" s="423" t="s">
        <v>1301</v>
      </c>
    </row>
    <row r="11255" spans="53:56" ht="15" x14ac:dyDescent="0.25">
      <c r="BA11255" s="91" t="s">
        <v>15112</v>
      </c>
      <c r="BB11255" s="91" t="s">
        <v>7987</v>
      </c>
      <c r="BC11255" s="91" t="s">
        <v>9586</v>
      </c>
      <c r="BD11255" s="423" t="s">
        <v>1301</v>
      </c>
    </row>
    <row r="11256" spans="53:56" ht="15" x14ac:dyDescent="0.25">
      <c r="BA11256" s="90" t="s">
        <v>15113</v>
      </c>
      <c r="BB11256" s="90" t="s">
        <v>7987</v>
      </c>
      <c r="BC11256" s="90" t="s">
        <v>14630</v>
      </c>
      <c r="BD11256" s="423" t="s">
        <v>1301</v>
      </c>
    </row>
    <row r="11257" spans="53:56" ht="15" x14ac:dyDescent="0.25">
      <c r="BA11257" s="91" t="s">
        <v>15114</v>
      </c>
      <c r="BB11257" s="91" t="s">
        <v>7987</v>
      </c>
      <c r="BC11257" s="91" t="s">
        <v>9586</v>
      </c>
      <c r="BD11257" s="423" t="s">
        <v>1301</v>
      </c>
    </row>
    <row r="11258" spans="53:56" ht="15" x14ac:dyDescent="0.25">
      <c r="BA11258" s="90" t="s">
        <v>15115</v>
      </c>
      <c r="BB11258" s="90" t="s">
        <v>7987</v>
      </c>
      <c r="BC11258" s="90" t="s">
        <v>9075</v>
      </c>
      <c r="BD11258" s="423" t="s">
        <v>1301</v>
      </c>
    </row>
    <row r="11259" spans="53:56" ht="15" x14ac:dyDescent="0.25">
      <c r="BA11259" s="90" t="s">
        <v>15116</v>
      </c>
      <c r="BB11259" s="90" t="s">
        <v>7987</v>
      </c>
      <c r="BC11259" s="90" t="s">
        <v>9586</v>
      </c>
      <c r="BD11259" s="423" t="s">
        <v>1301</v>
      </c>
    </row>
    <row r="11260" spans="53:56" ht="15" x14ac:dyDescent="0.25">
      <c r="BA11260" s="91" t="s">
        <v>15117</v>
      </c>
      <c r="BB11260" s="91" t="s">
        <v>7987</v>
      </c>
      <c r="BC11260" s="91" t="s">
        <v>14630</v>
      </c>
      <c r="BD11260" s="423" t="s">
        <v>1301</v>
      </c>
    </row>
    <row r="11261" spans="53:56" ht="15" x14ac:dyDescent="0.25">
      <c r="BA11261" s="90" t="s">
        <v>15118</v>
      </c>
      <c r="BB11261" s="90" t="s">
        <v>7987</v>
      </c>
      <c r="BC11261" s="90" t="s">
        <v>9075</v>
      </c>
      <c r="BD11261" s="423" t="s">
        <v>1301</v>
      </c>
    </row>
    <row r="11262" spans="53:56" ht="15" x14ac:dyDescent="0.25">
      <c r="BA11262" s="91" t="s">
        <v>15119</v>
      </c>
      <c r="BB11262" s="91" t="s">
        <v>7987</v>
      </c>
      <c r="BC11262" s="91" t="s">
        <v>9586</v>
      </c>
      <c r="BD11262" s="423" t="s">
        <v>1301</v>
      </c>
    </row>
    <row r="11263" spans="53:56" ht="15" x14ac:dyDescent="0.25">
      <c r="BA11263" s="91" t="s">
        <v>15120</v>
      </c>
      <c r="BB11263" s="91" t="s">
        <v>7987</v>
      </c>
      <c r="BC11263" s="91" t="s">
        <v>14630</v>
      </c>
      <c r="BD11263" s="423" t="s">
        <v>1301</v>
      </c>
    </row>
    <row r="11264" spans="53:56" ht="15" x14ac:dyDescent="0.25">
      <c r="BA11264" s="90" t="s">
        <v>15121</v>
      </c>
      <c r="BB11264" s="90" t="s">
        <v>7987</v>
      </c>
      <c r="BC11264" s="90" t="s">
        <v>14630</v>
      </c>
      <c r="BD11264" s="423" t="s">
        <v>1301</v>
      </c>
    </row>
    <row r="11265" spans="53:56" ht="15" x14ac:dyDescent="0.25">
      <c r="BA11265" s="91" t="s">
        <v>15122</v>
      </c>
      <c r="BB11265" s="91" t="s">
        <v>7987</v>
      </c>
      <c r="BC11265" s="91" t="s">
        <v>14630</v>
      </c>
      <c r="BD11265" s="423" t="s">
        <v>1301</v>
      </c>
    </row>
    <row r="11266" spans="53:56" ht="15" x14ac:dyDescent="0.25">
      <c r="BA11266" s="90" t="s">
        <v>15123</v>
      </c>
      <c r="BB11266" s="90" t="s">
        <v>7987</v>
      </c>
      <c r="BC11266" s="90" t="s">
        <v>14630</v>
      </c>
      <c r="BD11266" s="423" t="s">
        <v>1301</v>
      </c>
    </row>
    <row r="11267" spans="53:56" ht="15" x14ac:dyDescent="0.25">
      <c r="BA11267" s="90" t="s">
        <v>15124</v>
      </c>
      <c r="BB11267" s="90" t="s">
        <v>7987</v>
      </c>
      <c r="BC11267" s="90" t="s">
        <v>6513</v>
      </c>
      <c r="BD11267" s="423" t="s">
        <v>1301</v>
      </c>
    </row>
    <row r="11268" spans="53:56" ht="15" x14ac:dyDescent="0.25">
      <c r="BA11268" s="91" t="s">
        <v>15125</v>
      </c>
      <c r="BB11268" s="91" t="s">
        <v>7987</v>
      </c>
      <c r="BC11268" s="91" t="s">
        <v>14630</v>
      </c>
      <c r="BD11268" s="423" t="s">
        <v>1301</v>
      </c>
    </row>
    <row r="11269" spans="53:56" ht="15" x14ac:dyDescent="0.25">
      <c r="BA11269" s="90" t="s">
        <v>15126</v>
      </c>
      <c r="BB11269" s="90" t="s">
        <v>7987</v>
      </c>
      <c r="BC11269" s="90" t="s">
        <v>14630</v>
      </c>
      <c r="BD11269" s="423" t="s">
        <v>1301</v>
      </c>
    </row>
    <row r="11270" spans="53:56" ht="15" x14ac:dyDescent="0.25">
      <c r="BA11270" s="91" t="s">
        <v>15127</v>
      </c>
      <c r="BB11270" s="91" t="s">
        <v>7987</v>
      </c>
      <c r="BC11270" s="91" t="s">
        <v>9075</v>
      </c>
      <c r="BD11270" s="423" t="s">
        <v>1301</v>
      </c>
    </row>
    <row r="11271" spans="53:56" ht="15" x14ac:dyDescent="0.25">
      <c r="BA11271" s="91" t="s">
        <v>15128</v>
      </c>
      <c r="BB11271" s="91" t="s">
        <v>7987</v>
      </c>
      <c r="BC11271" s="91" t="s">
        <v>9586</v>
      </c>
      <c r="BD11271" s="423" t="s">
        <v>1301</v>
      </c>
    </row>
    <row r="11272" spans="53:56" ht="15" x14ac:dyDescent="0.25">
      <c r="BA11272" s="90" t="s">
        <v>15129</v>
      </c>
      <c r="BB11272" s="90" t="s">
        <v>7987</v>
      </c>
      <c r="BC11272" s="90" t="s">
        <v>14630</v>
      </c>
      <c r="BD11272" s="423" t="s">
        <v>1301</v>
      </c>
    </row>
    <row r="11273" spans="53:56" ht="15" x14ac:dyDescent="0.25">
      <c r="BA11273" s="91" t="s">
        <v>15130</v>
      </c>
      <c r="BB11273" s="91" t="s">
        <v>7987</v>
      </c>
      <c r="BC11273" s="91" t="s">
        <v>14630</v>
      </c>
      <c r="BD11273" s="423" t="s">
        <v>1301</v>
      </c>
    </row>
    <row r="11274" spans="53:56" ht="15" x14ac:dyDescent="0.25">
      <c r="BA11274" s="90" t="s">
        <v>15131</v>
      </c>
      <c r="BB11274" s="90" t="s">
        <v>7987</v>
      </c>
      <c r="BC11274" s="90" t="s">
        <v>9586</v>
      </c>
      <c r="BD11274" s="423" t="s">
        <v>1301</v>
      </c>
    </row>
    <row r="11275" spans="53:56" ht="15" x14ac:dyDescent="0.25">
      <c r="BA11275" s="91" t="s">
        <v>15132</v>
      </c>
      <c r="BB11275" s="91" t="s">
        <v>7987</v>
      </c>
      <c r="BC11275" s="91" t="s">
        <v>9586</v>
      </c>
      <c r="BD11275" s="423" t="s">
        <v>1301</v>
      </c>
    </row>
    <row r="11276" spans="53:56" ht="15" x14ac:dyDescent="0.25">
      <c r="BA11276" s="90" t="s">
        <v>15133</v>
      </c>
      <c r="BB11276" s="90" t="s">
        <v>7987</v>
      </c>
      <c r="BC11276" s="90" t="s">
        <v>9586</v>
      </c>
      <c r="BD11276" s="423" t="s">
        <v>1301</v>
      </c>
    </row>
    <row r="11277" spans="53:56" ht="15" x14ac:dyDescent="0.25">
      <c r="BA11277" s="90" t="s">
        <v>15134</v>
      </c>
      <c r="BB11277" s="90" t="s">
        <v>7987</v>
      </c>
      <c r="BC11277" s="90" t="s">
        <v>9075</v>
      </c>
      <c r="BD11277" s="423" t="s">
        <v>1301</v>
      </c>
    </row>
    <row r="11278" spans="53:56" ht="15" x14ac:dyDescent="0.25">
      <c r="BA11278" s="91" t="s">
        <v>15135</v>
      </c>
      <c r="BB11278" s="91" t="s">
        <v>7987</v>
      </c>
      <c r="BC11278" s="91" t="s">
        <v>14583</v>
      </c>
      <c r="BD11278" s="423" t="s">
        <v>1301</v>
      </c>
    </row>
    <row r="11279" spans="53:56" ht="15" x14ac:dyDescent="0.25">
      <c r="BA11279" s="90" t="s">
        <v>15136</v>
      </c>
      <c r="BB11279" s="90" t="s">
        <v>7987</v>
      </c>
      <c r="BC11279" s="90" t="s">
        <v>14583</v>
      </c>
      <c r="BD11279" s="423" t="s">
        <v>1301</v>
      </c>
    </row>
    <row r="11280" spans="53:56" ht="15" x14ac:dyDescent="0.25">
      <c r="BA11280" s="91" t="s">
        <v>15137</v>
      </c>
      <c r="BB11280" s="91" t="s">
        <v>7987</v>
      </c>
      <c r="BC11280" s="91" t="s">
        <v>14574</v>
      </c>
      <c r="BD11280" s="423" t="s">
        <v>1301</v>
      </c>
    </row>
    <row r="11281" spans="53:56" ht="15" x14ac:dyDescent="0.25">
      <c r="BA11281" s="91" t="s">
        <v>15138</v>
      </c>
      <c r="BB11281" s="91" t="s">
        <v>7987</v>
      </c>
      <c r="BC11281" s="91" t="s">
        <v>14574</v>
      </c>
      <c r="BD11281" s="423" t="s">
        <v>1301</v>
      </c>
    </row>
    <row r="11282" spans="53:56" ht="15" x14ac:dyDescent="0.25">
      <c r="BA11282" s="90" t="s">
        <v>15139</v>
      </c>
      <c r="BB11282" s="90" t="s">
        <v>7987</v>
      </c>
      <c r="BC11282" s="90" t="s">
        <v>14574</v>
      </c>
      <c r="BD11282" s="423" t="s">
        <v>1301</v>
      </c>
    </row>
    <row r="11283" spans="53:56" ht="15" x14ac:dyDescent="0.25">
      <c r="BA11283" s="91" t="s">
        <v>15140</v>
      </c>
      <c r="BB11283" s="91" t="s">
        <v>7987</v>
      </c>
      <c r="BC11283" s="91" t="s">
        <v>14583</v>
      </c>
      <c r="BD11283" s="423" t="s">
        <v>1301</v>
      </c>
    </row>
    <row r="11284" spans="53:56" ht="15" x14ac:dyDescent="0.25">
      <c r="BA11284" s="90" t="s">
        <v>15141</v>
      </c>
      <c r="BB11284" s="90" t="s">
        <v>7987</v>
      </c>
      <c r="BC11284" s="90" t="s">
        <v>14583</v>
      </c>
      <c r="BD11284" s="423" t="s">
        <v>1301</v>
      </c>
    </row>
    <row r="11285" spans="53:56" ht="15" x14ac:dyDescent="0.25">
      <c r="BA11285" s="90" t="s">
        <v>15142</v>
      </c>
      <c r="BB11285" s="90" t="s">
        <v>7987</v>
      </c>
      <c r="BC11285" s="90" t="s">
        <v>14574</v>
      </c>
      <c r="BD11285" s="423" t="s">
        <v>1301</v>
      </c>
    </row>
    <row r="11286" spans="53:56" ht="15" x14ac:dyDescent="0.25">
      <c r="BA11286" s="91" t="s">
        <v>15143</v>
      </c>
      <c r="BB11286" s="91" t="s">
        <v>7987</v>
      </c>
      <c r="BC11286" s="91" t="s">
        <v>14583</v>
      </c>
      <c r="BD11286" s="423" t="s">
        <v>1301</v>
      </c>
    </row>
    <row r="11287" spans="53:56" ht="15" x14ac:dyDescent="0.25">
      <c r="BA11287" s="90" t="s">
        <v>15144</v>
      </c>
      <c r="BB11287" s="90" t="s">
        <v>7987</v>
      </c>
      <c r="BC11287" s="90" t="s">
        <v>6513</v>
      </c>
      <c r="BD11287" s="423" t="s">
        <v>1301</v>
      </c>
    </row>
    <row r="11288" spans="53:56" ht="15" x14ac:dyDescent="0.25">
      <c r="BA11288" s="91" t="s">
        <v>15145</v>
      </c>
      <c r="BB11288" s="91" t="s">
        <v>7987</v>
      </c>
      <c r="BC11288" s="91" t="s">
        <v>14574</v>
      </c>
      <c r="BD11288" s="423" t="s">
        <v>1301</v>
      </c>
    </row>
    <row r="11289" spans="53:56" ht="15" x14ac:dyDescent="0.25">
      <c r="BA11289" s="91" t="s">
        <v>15146</v>
      </c>
      <c r="BB11289" s="91" t="s">
        <v>7987</v>
      </c>
      <c r="BC11289" s="91" t="s">
        <v>14583</v>
      </c>
      <c r="BD11289" s="423" t="s">
        <v>1301</v>
      </c>
    </row>
    <row r="11290" spans="53:56" ht="15" x14ac:dyDescent="0.25">
      <c r="BA11290" s="90" t="s">
        <v>15147</v>
      </c>
      <c r="BB11290" s="90" t="s">
        <v>7987</v>
      </c>
      <c r="BC11290" s="90" t="s">
        <v>9586</v>
      </c>
      <c r="BD11290" s="423" t="s">
        <v>1301</v>
      </c>
    </row>
    <row r="11291" spans="53:56" ht="15" x14ac:dyDescent="0.25">
      <c r="BA11291" s="91" t="s">
        <v>15148</v>
      </c>
      <c r="BB11291" s="91" t="s">
        <v>7987</v>
      </c>
      <c r="BC11291" s="91" t="s">
        <v>14583</v>
      </c>
      <c r="BD11291" s="423" t="s">
        <v>1301</v>
      </c>
    </row>
    <row r="11292" spans="53:56" ht="15" x14ac:dyDescent="0.25">
      <c r="BA11292" s="90" t="s">
        <v>15149</v>
      </c>
      <c r="BB11292" s="90" t="s">
        <v>7987</v>
      </c>
      <c r="BC11292" s="90" t="s">
        <v>14583</v>
      </c>
      <c r="BD11292" s="423" t="s">
        <v>1301</v>
      </c>
    </row>
    <row r="11293" spans="53:56" ht="15" x14ac:dyDescent="0.25">
      <c r="BA11293" s="91" t="s">
        <v>15150</v>
      </c>
      <c r="BB11293" s="91" t="s">
        <v>7987</v>
      </c>
      <c r="BC11293" s="91" t="s">
        <v>14583</v>
      </c>
      <c r="BD11293" s="423" t="s">
        <v>1301</v>
      </c>
    </row>
    <row r="11294" spans="53:56" ht="15" x14ac:dyDescent="0.25">
      <c r="BA11294" s="90" t="s">
        <v>15151</v>
      </c>
      <c r="BB11294" s="90" t="s">
        <v>7987</v>
      </c>
      <c r="BC11294" s="90" t="s">
        <v>14574</v>
      </c>
      <c r="BD11294" s="423" t="s">
        <v>1301</v>
      </c>
    </row>
    <row r="11295" spans="53:56" ht="15" x14ac:dyDescent="0.25">
      <c r="BA11295" s="91" t="s">
        <v>15152</v>
      </c>
      <c r="BB11295" s="91" t="s">
        <v>7987</v>
      </c>
      <c r="BC11295" s="91" t="s">
        <v>14574</v>
      </c>
      <c r="BD11295" s="423" t="s">
        <v>1301</v>
      </c>
    </row>
    <row r="11296" spans="53:56" ht="15" x14ac:dyDescent="0.25">
      <c r="BA11296" s="90" t="s">
        <v>15153</v>
      </c>
      <c r="BB11296" s="90" t="s">
        <v>7987</v>
      </c>
      <c r="BC11296" s="90" t="s">
        <v>14583</v>
      </c>
      <c r="BD11296" s="423" t="s">
        <v>1301</v>
      </c>
    </row>
    <row r="11297" spans="53:56" ht="15" x14ac:dyDescent="0.25">
      <c r="BA11297" s="91" t="s">
        <v>15154</v>
      </c>
      <c r="BB11297" s="91" t="s">
        <v>7987</v>
      </c>
      <c r="BC11297" s="91" t="s">
        <v>9586</v>
      </c>
      <c r="BD11297" s="423" t="s">
        <v>1301</v>
      </c>
    </row>
    <row r="11298" spans="53:56" ht="15" x14ac:dyDescent="0.25">
      <c r="BA11298" s="90" t="s">
        <v>15155</v>
      </c>
      <c r="BB11298" s="90" t="s">
        <v>7987</v>
      </c>
      <c r="BC11298" s="90" t="s">
        <v>14583</v>
      </c>
      <c r="BD11298" s="423" t="s">
        <v>1301</v>
      </c>
    </row>
    <row r="11299" spans="53:56" ht="15" x14ac:dyDescent="0.25">
      <c r="BA11299" s="91" t="s">
        <v>15156</v>
      </c>
      <c r="BB11299" s="91" t="s">
        <v>7987</v>
      </c>
      <c r="BC11299" s="91" t="s">
        <v>14630</v>
      </c>
      <c r="BD11299" s="423" t="s">
        <v>1301</v>
      </c>
    </row>
    <row r="11300" spans="53:56" ht="15" x14ac:dyDescent="0.25">
      <c r="BA11300" s="90" t="s">
        <v>15157</v>
      </c>
      <c r="BB11300" s="90" t="s">
        <v>7987</v>
      </c>
      <c r="BC11300" s="90" t="s">
        <v>15158</v>
      </c>
      <c r="BD11300" s="423" t="s">
        <v>1301</v>
      </c>
    </row>
    <row r="11301" spans="53:56" ht="15" x14ac:dyDescent="0.25">
      <c r="BA11301" s="90" t="s">
        <v>15157</v>
      </c>
      <c r="BB11301" s="90" t="s">
        <v>7987</v>
      </c>
      <c r="BC11301" s="90" t="s">
        <v>15159</v>
      </c>
      <c r="BD11301" s="423" t="s">
        <v>1301</v>
      </c>
    </row>
    <row r="11302" spans="53:56" ht="15" x14ac:dyDescent="0.25">
      <c r="BA11302" s="91" t="s">
        <v>15160</v>
      </c>
      <c r="BB11302" s="91" t="s">
        <v>7987</v>
      </c>
      <c r="BC11302" s="91" t="s">
        <v>15161</v>
      </c>
      <c r="BD11302" s="423" t="s">
        <v>1301</v>
      </c>
    </row>
    <row r="11303" spans="53:56" ht="15" x14ac:dyDescent="0.25">
      <c r="BA11303" s="90" t="s">
        <v>15162</v>
      </c>
      <c r="BB11303" s="90" t="s">
        <v>7987</v>
      </c>
      <c r="BC11303" s="90" t="s">
        <v>15158</v>
      </c>
      <c r="BD11303" s="423" t="s">
        <v>1301</v>
      </c>
    </row>
    <row r="11304" spans="53:56" ht="15" x14ac:dyDescent="0.25">
      <c r="BA11304" s="91" t="s">
        <v>15163</v>
      </c>
      <c r="BB11304" s="91" t="s">
        <v>7987</v>
      </c>
      <c r="BC11304" s="91" t="s">
        <v>15161</v>
      </c>
      <c r="BD11304" s="423" t="s">
        <v>1301</v>
      </c>
    </row>
    <row r="11305" spans="53:56" ht="15" x14ac:dyDescent="0.25">
      <c r="BA11305" s="90" t="s">
        <v>15164</v>
      </c>
      <c r="BB11305" s="90" t="s">
        <v>7987</v>
      </c>
      <c r="BC11305" s="90" t="s">
        <v>15158</v>
      </c>
      <c r="BD11305" s="423" t="s">
        <v>1301</v>
      </c>
    </row>
    <row r="11306" spans="53:56" ht="15" x14ac:dyDescent="0.25">
      <c r="BA11306" s="90" t="s">
        <v>15165</v>
      </c>
      <c r="BB11306" s="90" t="s">
        <v>7987</v>
      </c>
      <c r="BC11306" s="90" t="s">
        <v>4097</v>
      </c>
      <c r="BD11306" s="423" t="s">
        <v>1301</v>
      </c>
    </row>
    <row r="11307" spans="53:56" ht="15" x14ac:dyDescent="0.25">
      <c r="BA11307" s="91" t="s">
        <v>15166</v>
      </c>
      <c r="BB11307" s="91" t="s">
        <v>7987</v>
      </c>
      <c r="BC11307" s="91" t="s">
        <v>15161</v>
      </c>
      <c r="BD11307" s="423" t="s">
        <v>1301</v>
      </c>
    </row>
    <row r="11308" spans="53:56" ht="15" x14ac:dyDescent="0.25">
      <c r="BA11308" s="90" t="s">
        <v>15167</v>
      </c>
      <c r="BB11308" s="90" t="s">
        <v>7987</v>
      </c>
      <c r="BC11308" s="90" t="s">
        <v>15158</v>
      </c>
      <c r="BD11308" s="423" t="s">
        <v>1301</v>
      </c>
    </row>
    <row r="11309" spans="53:56" ht="15" x14ac:dyDescent="0.25">
      <c r="BA11309" s="91" t="s">
        <v>15168</v>
      </c>
      <c r="BB11309" s="91" t="s">
        <v>7987</v>
      </c>
      <c r="BC11309" s="91" t="s">
        <v>15161</v>
      </c>
      <c r="BD11309" s="423" t="s">
        <v>1301</v>
      </c>
    </row>
    <row r="11310" spans="53:56" ht="15" x14ac:dyDescent="0.25">
      <c r="BA11310" s="90" t="s">
        <v>15169</v>
      </c>
      <c r="BB11310" s="90" t="s">
        <v>7987</v>
      </c>
      <c r="BC11310" s="90" t="s">
        <v>15158</v>
      </c>
      <c r="BD11310" s="423" t="s">
        <v>1301</v>
      </c>
    </row>
    <row r="11311" spans="53:56" ht="15" x14ac:dyDescent="0.25">
      <c r="BA11311" s="91" t="s">
        <v>15170</v>
      </c>
      <c r="BB11311" s="91" t="s">
        <v>7987</v>
      </c>
      <c r="BC11311" s="91" t="s">
        <v>15158</v>
      </c>
      <c r="BD11311" s="423" t="s">
        <v>1301</v>
      </c>
    </row>
    <row r="11312" spans="53:56" ht="15" x14ac:dyDescent="0.25">
      <c r="BA11312" s="90" t="s">
        <v>15171</v>
      </c>
      <c r="BB11312" s="90" t="s">
        <v>7987</v>
      </c>
      <c r="BC11312" s="90" t="s">
        <v>15158</v>
      </c>
      <c r="BD11312" s="423" t="s">
        <v>1301</v>
      </c>
    </row>
    <row r="11313" spans="53:56" ht="15" x14ac:dyDescent="0.25">
      <c r="BA11313" s="91" t="s">
        <v>15172</v>
      </c>
      <c r="BB11313" s="91" t="s">
        <v>7987</v>
      </c>
      <c r="BC11313" s="91" t="s">
        <v>15158</v>
      </c>
      <c r="BD11313" s="423" t="s">
        <v>1301</v>
      </c>
    </row>
    <row r="11314" spans="53:56" ht="15" x14ac:dyDescent="0.25">
      <c r="BA11314" s="90" t="s">
        <v>15173</v>
      </c>
      <c r="BB11314" s="90" t="s">
        <v>7987</v>
      </c>
      <c r="BC11314" s="90" t="s">
        <v>4097</v>
      </c>
      <c r="BD11314" s="423" t="s">
        <v>1301</v>
      </c>
    </row>
    <row r="11315" spans="53:56" ht="15" x14ac:dyDescent="0.25">
      <c r="BA11315" s="91" t="s">
        <v>15174</v>
      </c>
      <c r="BB11315" s="91" t="s">
        <v>7987</v>
      </c>
      <c r="BC11315" s="91" t="s">
        <v>4097</v>
      </c>
      <c r="BD11315" s="423" t="s">
        <v>1301</v>
      </c>
    </row>
    <row r="11316" spans="53:56" ht="15" x14ac:dyDescent="0.25">
      <c r="BA11316" s="90" t="s">
        <v>15175</v>
      </c>
      <c r="BB11316" s="90" t="s">
        <v>7987</v>
      </c>
      <c r="BC11316" s="90" t="s">
        <v>15158</v>
      </c>
      <c r="BD11316" s="423" t="s">
        <v>1301</v>
      </c>
    </row>
    <row r="11317" spans="53:56" ht="15" x14ac:dyDescent="0.25">
      <c r="BA11317" s="91" t="s">
        <v>15176</v>
      </c>
      <c r="BB11317" s="91" t="s">
        <v>7987</v>
      </c>
      <c r="BC11317" s="91" t="s">
        <v>4097</v>
      </c>
      <c r="BD11317" s="423" t="s">
        <v>1301</v>
      </c>
    </row>
    <row r="11318" spans="53:56" ht="15" x14ac:dyDescent="0.25">
      <c r="BA11318" s="90" t="s">
        <v>15177</v>
      </c>
      <c r="BB11318" s="90" t="s">
        <v>7987</v>
      </c>
      <c r="BC11318" s="90" t="s">
        <v>15161</v>
      </c>
      <c r="BD11318" s="423" t="s">
        <v>1301</v>
      </c>
    </row>
    <row r="11319" spans="53:56" ht="15" x14ac:dyDescent="0.25">
      <c r="BA11319" s="91" t="s">
        <v>15178</v>
      </c>
      <c r="BB11319" s="91" t="s">
        <v>7987</v>
      </c>
      <c r="BC11319" s="91" t="s">
        <v>15159</v>
      </c>
      <c r="BD11319" s="423" t="s">
        <v>1301</v>
      </c>
    </row>
    <row r="11320" spans="53:56" ht="15" x14ac:dyDescent="0.25">
      <c r="BA11320" s="90" t="s">
        <v>15179</v>
      </c>
      <c r="BB11320" s="90" t="s">
        <v>7987</v>
      </c>
      <c r="BC11320" s="90" t="s">
        <v>15159</v>
      </c>
      <c r="BD11320" s="423" t="s">
        <v>1301</v>
      </c>
    </row>
    <row r="11321" spans="53:56" ht="15" x14ac:dyDescent="0.25">
      <c r="BA11321" s="90" t="s">
        <v>15180</v>
      </c>
      <c r="BB11321" s="90" t="s">
        <v>7987</v>
      </c>
      <c r="BC11321" s="90" t="s">
        <v>15161</v>
      </c>
      <c r="BD11321" s="423" t="s">
        <v>1301</v>
      </c>
    </row>
    <row r="11322" spans="53:56" ht="15" x14ac:dyDescent="0.25">
      <c r="BA11322" s="91" t="s">
        <v>15180</v>
      </c>
      <c r="BB11322" s="91" t="s">
        <v>7987</v>
      </c>
      <c r="BC11322" s="91" t="s">
        <v>4097</v>
      </c>
      <c r="BD11322" s="423" t="s">
        <v>1301</v>
      </c>
    </row>
    <row r="11323" spans="53:56" ht="15" x14ac:dyDescent="0.25">
      <c r="BA11323" s="90" t="s">
        <v>15181</v>
      </c>
      <c r="BB11323" s="90" t="s">
        <v>7987</v>
      </c>
      <c r="BC11323" s="90" t="s">
        <v>15161</v>
      </c>
      <c r="BD11323" s="423" t="s">
        <v>1301</v>
      </c>
    </row>
    <row r="11324" spans="53:56" ht="15" x14ac:dyDescent="0.25">
      <c r="BA11324" s="91" t="s">
        <v>15182</v>
      </c>
      <c r="BB11324" s="91" t="s">
        <v>7987</v>
      </c>
      <c r="BC11324" s="91" t="s">
        <v>15159</v>
      </c>
      <c r="BD11324" s="423" t="s">
        <v>1301</v>
      </c>
    </row>
    <row r="11325" spans="53:56" ht="15" x14ac:dyDescent="0.25">
      <c r="BA11325" s="90" t="s">
        <v>15183</v>
      </c>
      <c r="BB11325" s="90" t="s">
        <v>7987</v>
      </c>
      <c r="BC11325" s="90" t="s">
        <v>15161</v>
      </c>
      <c r="BD11325" s="423" t="s">
        <v>1301</v>
      </c>
    </row>
    <row r="11326" spans="53:56" ht="15" x14ac:dyDescent="0.25">
      <c r="BA11326" s="91" t="s">
        <v>15184</v>
      </c>
      <c r="BB11326" s="91" t="s">
        <v>7987</v>
      </c>
      <c r="BC11326" s="91" t="s">
        <v>15185</v>
      </c>
      <c r="BD11326" s="423" t="s">
        <v>1301</v>
      </c>
    </row>
    <row r="11327" spans="53:56" ht="15" x14ac:dyDescent="0.25">
      <c r="BA11327" s="90" t="s">
        <v>15186</v>
      </c>
      <c r="BB11327" s="90" t="s">
        <v>7987</v>
      </c>
      <c r="BC11327" s="90" t="s">
        <v>15185</v>
      </c>
      <c r="BD11327" s="423" t="s">
        <v>1301</v>
      </c>
    </row>
    <row r="11328" spans="53:56" ht="15" x14ac:dyDescent="0.25">
      <c r="BA11328" s="91" t="s">
        <v>15187</v>
      </c>
      <c r="BB11328" s="91" t="s">
        <v>7987</v>
      </c>
      <c r="BC11328" s="91" t="s">
        <v>15185</v>
      </c>
      <c r="BD11328" s="423" t="s">
        <v>1301</v>
      </c>
    </row>
    <row r="11329" spans="53:56" ht="15" x14ac:dyDescent="0.25">
      <c r="BA11329" s="90" t="s">
        <v>15188</v>
      </c>
      <c r="BB11329" s="90" t="s">
        <v>7987</v>
      </c>
      <c r="BC11329" s="90" t="s">
        <v>15185</v>
      </c>
      <c r="BD11329" s="423" t="s">
        <v>1301</v>
      </c>
    </row>
    <row r="11330" spans="53:56" ht="15" x14ac:dyDescent="0.25">
      <c r="BA11330" s="91" t="s">
        <v>15189</v>
      </c>
      <c r="BB11330" s="91" t="s">
        <v>7987</v>
      </c>
      <c r="BC11330" s="91" t="s">
        <v>15185</v>
      </c>
      <c r="BD11330" s="423" t="s">
        <v>1301</v>
      </c>
    </row>
    <row r="11331" spans="53:56" ht="15" x14ac:dyDescent="0.25">
      <c r="BA11331" s="90" t="s">
        <v>15190</v>
      </c>
      <c r="BB11331" s="90" t="s">
        <v>7987</v>
      </c>
      <c r="BC11331" s="90" t="s">
        <v>15185</v>
      </c>
      <c r="BD11331" s="423" t="s">
        <v>1301</v>
      </c>
    </row>
    <row r="11332" spans="53:56" ht="15" x14ac:dyDescent="0.25">
      <c r="BA11332" s="90" t="s">
        <v>15191</v>
      </c>
      <c r="BB11332" s="90" t="s">
        <v>7987</v>
      </c>
      <c r="BC11332" s="90" t="s">
        <v>15185</v>
      </c>
      <c r="BD11332" s="423" t="s">
        <v>1301</v>
      </c>
    </row>
    <row r="11333" spans="53:56" ht="15" x14ac:dyDescent="0.25">
      <c r="BA11333" s="91" t="s">
        <v>15192</v>
      </c>
      <c r="BB11333" s="91" t="s">
        <v>7987</v>
      </c>
      <c r="BC11333" s="91" t="s">
        <v>15185</v>
      </c>
      <c r="BD11333" s="423" t="s">
        <v>1301</v>
      </c>
    </row>
    <row r="11334" spans="53:56" ht="15" x14ac:dyDescent="0.25">
      <c r="BA11334" s="91" t="s">
        <v>15193</v>
      </c>
      <c r="BB11334" s="91" t="s">
        <v>7987</v>
      </c>
      <c r="BC11334" s="91" t="s">
        <v>15185</v>
      </c>
      <c r="BD11334" s="423" t="s">
        <v>1301</v>
      </c>
    </row>
    <row r="11335" spans="53:56" ht="15" x14ac:dyDescent="0.25">
      <c r="BA11335" s="90" t="s">
        <v>15194</v>
      </c>
      <c r="BB11335" s="90" t="s">
        <v>7987</v>
      </c>
      <c r="BC11335" s="90" t="s">
        <v>15195</v>
      </c>
      <c r="BD11335" s="423" t="s">
        <v>1301</v>
      </c>
    </row>
    <row r="11336" spans="53:56" ht="15" x14ac:dyDescent="0.25">
      <c r="BA11336" s="91" t="s">
        <v>15196</v>
      </c>
      <c r="BB11336" s="91" t="s">
        <v>7987</v>
      </c>
      <c r="BC11336" s="91" t="s">
        <v>15197</v>
      </c>
      <c r="BD11336" s="423" t="s">
        <v>1301</v>
      </c>
    </row>
    <row r="11337" spans="53:56" ht="15" x14ac:dyDescent="0.25">
      <c r="BA11337" s="90" t="s">
        <v>15198</v>
      </c>
      <c r="BB11337" s="90" t="s">
        <v>7987</v>
      </c>
      <c r="BC11337" s="90" t="s">
        <v>14776</v>
      </c>
      <c r="BD11337" s="423" t="s">
        <v>1301</v>
      </c>
    </row>
    <row r="11338" spans="53:56" ht="15" x14ac:dyDescent="0.25">
      <c r="BA11338" s="91" t="s">
        <v>15199</v>
      </c>
      <c r="BB11338" s="91" t="s">
        <v>7987</v>
      </c>
      <c r="BC11338" s="91" t="s">
        <v>14776</v>
      </c>
      <c r="BD11338" s="423" t="s">
        <v>1301</v>
      </c>
    </row>
    <row r="11339" spans="53:56" ht="15" x14ac:dyDescent="0.25">
      <c r="BA11339" s="90" t="s">
        <v>15200</v>
      </c>
      <c r="BB11339" s="90" t="s">
        <v>7987</v>
      </c>
      <c r="BC11339" s="90" t="s">
        <v>15201</v>
      </c>
      <c r="BD11339" s="423" t="s">
        <v>1301</v>
      </c>
    </row>
    <row r="11340" spans="53:56" ht="15" x14ac:dyDescent="0.25">
      <c r="BA11340" s="91" t="s">
        <v>15202</v>
      </c>
      <c r="BB11340" s="91" t="s">
        <v>7987</v>
      </c>
      <c r="BC11340" s="91" t="s">
        <v>15201</v>
      </c>
      <c r="BD11340" s="423" t="s">
        <v>1301</v>
      </c>
    </row>
    <row r="11341" spans="53:56" ht="15" x14ac:dyDescent="0.25">
      <c r="BA11341" s="90" t="s">
        <v>15203</v>
      </c>
      <c r="BB11341" s="90" t="s">
        <v>7987</v>
      </c>
      <c r="BC11341" s="90" t="s">
        <v>15185</v>
      </c>
      <c r="BD11341" s="423" t="s">
        <v>1301</v>
      </c>
    </row>
    <row r="11342" spans="53:56" ht="15" x14ac:dyDescent="0.25">
      <c r="BA11342" s="91" t="s">
        <v>15204</v>
      </c>
      <c r="BB11342" s="91" t="s">
        <v>7987</v>
      </c>
      <c r="BC11342" s="91" t="s">
        <v>15201</v>
      </c>
      <c r="BD11342" s="423" t="s">
        <v>1301</v>
      </c>
    </row>
    <row r="11343" spans="53:56" ht="15" x14ac:dyDescent="0.25">
      <c r="BA11343" s="90" t="s">
        <v>15205</v>
      </c>
      <c r="BB11343" s="90" t="s">
        <v>7987</v>
      </c>
      <c r="BC11343" s="90" t="s">
        <v>15195</v>
      </c>
      <c r="BD11343" s="423" t="s">
        <v>1301</v>
      </c>
    </row>
    <row r="11344" spans="53:56" ht="15" x14ac:dyDescent="0.25">
      <c r="BA11344" s="91" t="s">
        <v>15206</v>
      </c>
      <c r="BB11344" s="91" t="s">
        <v>7987</v>
      </c>
      <c r="BC11344" s="91" t="s">
        <v>14776</v>
      </c>
      <c r="BD11344" s="423" t="s">
        <v>1301</v>
      </c>
    </row>
    <row r="11345" spans="53:56" ht="15" x14ac:dyDescent="0.25">
      <c r="BA11345" s="90" t="s">
        <v>15207</v>
      </c>
      <c r="BB11345" s="90" t="s">
        <v>7987</v>
      </c>
      <c r="BC11345" s="90" t="s">
        <v>15197</v>
      </c>
      <c r="BD11345" s="423" t="s">
        <v>1301</v>
      </c>
    </row>
    <row r="11346" spans="53:56" ht="15" x14ac:dyDescent="0.25">
      <c r="BA11346" s="91" t="s">
        <v>15208</v>
      </c>
      <c r="BB11346" s="91" t="s">
        <v>7987</v>
      </c>
      <c r="BC11346" s="91" t="s">
        <v>14776</v>
      </c>
      <c r="BD11346" s="423" t="s">
        <v>1301</v>
      </c>
    </row>
    <row r="11347" spans="53:56" ht="15" x14ac:dyDescent="0.25">
      <c r="BA11347" s="90" t="s">
        <v>15209</v>
      </c>
      <c r="BB11347" s="90" t="s">
        <v>7987</v>
      </c>
      <c r="BC11347" s="90" t="s">
        <v>15210</v>
      </c>
      <c r="BD11347" s="423" t="s">
        <v>1301</v>
      </c>
    </row>
    <row r="11348" spans="53:56" ht="15" x14ac:dyDescent="0.25">
      <c r="BA11348" s="91" t="s">
        <v>15211</v>
      </c>
      <c r="BB11348" s="91" t="s">
        <v>7987</v>
      </c>
      <c r="BC11348" s="91" t="s">
        <v>15197</v>
      </c>
      <c r="BD11348" s="423" t="s">
        <v>1301</v>
      </c>
    </row>
    <row r="11349" spans="53:56" ht="15" x14ac:dyDescent="0.25">
      <c r="BA11349" s="90" t="s">
        <v>15212</v>
      </c>
      <c r="BB11349" s="90" t="s">
        <v>7987</v>
      </c>
      <c r="BC11349" s="90" t="s">
        <v>15185</v>
      </c>
      <c r="BD11349" s="423" t="s">
        <v>1301</v>
      </c>
    </row>
    <row r="11350" spans="53:56" ht="15" x14ac:dyDescent="0.25">
      <c r="BA11350" s="91" t="s">
        <v>15213</v>
      </c>
      <c r="BB11350" s="91" t="s">
        <v>7987</v>
      </c>
      <c r="BC11350" s="91" t="s">
        <v>14776</v>
      </c>
      <c r="BD11350" s="423" t="s">
        <v>1301</v>
      </c>
    </row>
    <row r="11351" spans="53:56" ht="15" x14ac:dyDescent="0.25">
      <c r="BA11351" s="90" t="s">
        <v>15214</v>
      </c>
      <c r="BB11351" s="90" t="s">
        <v>7987</v>
      </c>
      <c r="BC11351" s="90" t="s">
        <v>15201</v>
      </c>
      <c r="BD11351" s="423" t="s">
        <v>1301</v>
      </c>
    </row>
    <row r="11352" spans="53:56" ht="15" x14ac:dyDescent="0.25">
      <c r="BA11352" s="91" t="s">
        <v>15215</v>
      </c>
      <c r="BB11352" s="91" t="s">
        <v>7987</v>
      </c>
      <c r="BC11352" s="91" t="s">
        <v>14774</v>
      </c>
      <c r="BD11352" s="423" t="s">
        <v>1301</v>
      </c>
    </row>
    <row r="11353" spans="53:56" ht="15" x14ac:dyDescent="0.25">
      <c r="BA11353" s="90" t="s">
        <v>15216</v>
      </c>
      <c r="BB11353" s="90" t="s">
        <v>7987</v>
      </c>
      <c r="BC11353" s="90" t="s">
        <v>15217</v>
      </c>
      <c r="BD11353" s="423" t="s">
        <v>1301</v>
      </c>
    </row>
    <row r="11354" spans="53:56" ht="15" x14ac:dyDescent="0.25">
      <c r="BA11354" s="91" t="s">
        <v>15218</v>
      </c>
      <c r="BB11354" s="91" t="s">
        <v>7987</v>
      </c>
      <c r="BC11354" s="91" t="s">
        <v>15217</v>
      </c>
      <c r="BD11354" s="423" t="s">
        <v>1301</v>
      </c>
    </row>
    <row r="11355" spans="53:56" ht="15" x14ac:dyDescent="0.25">
      <c r="BA11355" s="90" t="s">
        <v>15219</v>
      </c>
      <c r="BB11355" s="90" t="s">
        <v>7987</v>
      </c>
      <c r="BC11355" s="90" t="s">
        <v>15201</v>
      </c>
      <c r="BD11355" s="423" t="s">
        <v>1301</v>
      </c>
    </row>
    <row r="11356" spans="53:56" ht="15" x14ac:dyDescent="0.25">
      <c r="BA11356" s="91" t="s">
        <v>15220</v>
      </c>
      <c r="BB11356" s="91" t="s">
        <v>7987</v>
      </c>
      <c r="BC11356" s="91" t="s">
        <v>15210</v>
      </c>
      <c r="BD11356" s="423" t="s">
        <v>1301</v>
      </c>
    </row>
    <row r="11357" spans="53:56" ht="15" x14ac:dyDescent="0.25">
      <c r="BA11357" s="90" t="s">
        <v>15221</v>
      </c>
      <c r="BB11357" s="90" t="s">
        <v>7987</v>
      </c>
      <c r="BC11357" s="90" t="s">
        <v>15217</v>
      </c>
      <c r="BD11357" s="423" t="s">
        <v>1301</v>
      </c>
    </row>
    <row r="11358" spans="53:56" ht="15" x14ac:dyDescent="0.25">
      <c r="BA11358" s="91" t="s">
        <v>15222</v>
      </c>
      <c r="BB11358" s="91" t="s">
        <v>7987</v>
      </c>
      <c r="BC11358" s="91" t="s">
        <v>14774</v>
      </c>
      <c r="BD11358" s="423" t="s">
        <v>1301</v>
      </c>
    </row>
    <row r="11359" spans="53:56" ht="15" x14ac:dyDescent="0.25">
      <c r="BA11359" s="90" t="s">
        <v>15223</v>
      </c>
      <c r="BB11359" s="90" t="s">
        <v>7987</v>
      </c>
      <c r="BC11359" s="90" t="s">
        <v>15217</v>
      </c>
      <c r="BD11359" s="423" t="s">
        <v>1301</v>
      </c>
    </row>
    <row r="11360" spans="53:56" ht="15" x14ac:dyDescent="0.25">
      <c r="BA11360" s="91" t="s">
        <v>15224</v>
      </c>
      <c r="BB11360" s="91" t="s">
        <v>7987</v>
      </c>
      <c r="BC11360" s="91" t="s">
        <v>15185</v>
      </c>
      <c r="BD11360" s="423" t="s">
        <v>1301</v>
      </c>
    </row>
    <row r="11361" spans="53:56" ht="15" x14ac:dyDescent="0.25">
      <c r="BA11361" s="90" t="s">
        <v>15225</v>
      </c>
      <c r="BB11361" s="90" t="s">
        <v>7987</v>
      </c>
      <c r="BC11361" s="90" t="s">
        <v>15195</v>
      </c>
      <c r="BD11361" s="423" t="s">
        <v>1301</v>
      </c>
    </row>
    <row r="11362" spans="53:56" ht="15" x14ac:dyDescent="0.25">
      <c r="BA11362" s="91" t="s">
        <v>15226</v>
      </c>
      <c r="BB11362" s="91" t="s">
        <v>7987</v>
      </c>
      <c r="BC11362" s="91" t="s">
        <v>14774</v>
      </c>
      <c r="BD11362" s="423" t="s">
        <v>1301</v>
      </c>
    </row>
    <row r="11363" spans="53:56" ht="15" x14ac:dyDescent="0.25">
      <c r="BA11363" s="90" t="s">
        <v>15227</v>
      </c>
      <c r="BB11363" s="90" t="s">
        <v>7987</v>
      </c>
      <c r="BC11363" s="90" t="s">
        <v>15197</v>
      </c>
      <c r="BD11363" s="423" t="s">
        <v>1301</v>
      </c>
    </row>
    <row r="11364" spans="53:56" ht="15" x14ac:dyDescent="0.25">
      <c r="BA11364" s="91" t="s">
        <v>15228</v>
      </c>
      <c r="BB11364" s="91" t="s">
        <v>7987</v>
      </c>
      <c r="BC11364" s="91" t="s">
        <v>15210</v>
      </c>
      <c r="BD11364" s="423" t="s">
        <v>1301</v>
      </c>
    </row>
    <row r="11365" spans="53:56" ht="15" x14ac:dyDescent="0.25">
      <c r="BA11365" s="90" t="s">
        <v>15229</v>
      </c>
      <c r="BB11365" s="90" t="s">
        <v>7987</v>
      </c>
      <c r="BC11365" s="90" t="s">
        <v>14794</v>
      </c>
      <c r="BD11365" s="423" t="s">
        <v>1301</v>
      </c>
    </row>
    <row r="11366" spans="53:56" ht="15" x14ac:dyDescent="0.25">
      <c r="BA11366" s="91" t="s">
        <v>15230</v>
      </c>
      <c r="BB11366" s="91" t="s">
        <v>7987</v>
      </c>
      <c r="BC11366" s="91" t="s">
        <v>15185</v>
      </c>
      <c r="BD11366" s="423" t="s">
        <v>1301</v>
      </c>
    </row>
    <row r="11367" spans="53:56" ht="15" x14ac:dyDescent="0.25">
      <c r="BA11367" s="90" t="s">
        <v>15231</v>
      </c>
      <c r="BB11367" s="90" t="s">
        <v>7987</v>
      </c>
      <c r="BC11367" s="90" t="s">
        <v>15185</v>
      </c>
      <c r="BD11367" s="423" t="s">
        <v>1301</v>
      </c>
    </row>
    <row r="11368" spans="53:56" ht="15" x14ac:dyDescent="0.25">
      <c r="BA11368" s="91" t="s">
        <v>15232</v>
      </c>
      <c r="BB11368" s="91" t="s">
        <v>7987</v>
      </c>
      <c r="BC11368" s="91" t="s">
        <v>15185</v>
      </c>
      <c r="BD11368" s="423" t="s">
        <v>1301</v>
      </c>
    </row>
    <row r="11369" spans="53:56" ht="15" x14ac:dyDescent="0.25">
      <c r="BA11369" s="90" t="s">
        <v>15233</v>
      </c>
      <c r="BB11369" s="90" t="s">
        <v>7987</v>
      </c>
      <c r="BC11369" s="90" t="s">
        <v>15197</v>
      </c>
      <c r="BD11369" s="423" t="s">
        <v>1301</v>
      </c>
    </row>
    <row r="11370" spans="53:56" ht="15" x14ac:dyDescent="0.25">
      <c r="BA11370" s="91" t="s">
        <v>15234</v>
      </c>
      <c r="BB11370" s="91" t="s">
        <v>7987</v>
      </c>
      <c r="BC11370" s="91" t="s">
        <v>15217</v>
      </c>
      <c r="BD11370" s="423" t="s">
        <v>1301</v>
      </c>
    </row>
    <row r="11371" spans="53:56" ht="15" x14ac:dyDescent="0.25">
      <c r="BA11371" s="90" t="s">
        <v>15235</v>
      </c>
      <c r="BB11371" s="90" t="s">
        <v>7987</v>
      </c>
      <c r="BC11371" s="90" t="s">
        <v>15185</v>
      </c>
      <c r="BD11371" s="423" t="s">
        <v>1301</v>
      </c>
    </row>
    <row r="11372" spans="53:56" ht="15" x14ac:dyDescent="0.25">
      <c r="BA11372" s="90" t="s">
        <v>15236</v>
      </c>
      <c r="BB11372" s="90" t="s">
        <v>7987</v>
      </c>
      <c r="BC11372" s="90" t="s">
        <v>15195</v>
      </c>
      <c r="BD11372" s="423" t="s">
        <v>1301</v>
      </c>
    </row>
    <row r="11373" spans="53:56" ht="15" x14ac:dyDescent="0.25">
      <c r="BA11373" s="91" t="s">
        <v>15237</v>
      </c>
      <c r="BB11373" s="91" t="s">
        <v>7987</v>
      </c>
      <c r="BC11373" s="91" t="s">
        <v>15238</v>
      </c>
      <c r="BD11373" s="423" t="s">
        <v>1301</v>
      </c>
    </row>
    <row r="11374" spans="53:56" ht="15" x14ac:dyDescent="0.25">
      <c r="BA11374" s="90" t="s">
        <v>15239</v>
      </c>
      <c r="BB11374" s="90" t="s">
        <v>7987</v>
      </c>
      <c r="BC11374" s="90" t="s">
        <v>14674</v>
      </c>
      <c r="BD11374" s="423" t="s">
        <v>1301</v>
      </c>
    </row>
    <row r="11375" spans="53:56" ht="15" x14ac:dyDescent="0.25">
      <c r="BA11375" s="91" t="s">
        <v>15240</v>
      </c>
      <c r="BB11375" s="91" t="s">
        <v>7987</v>
      </c>
      <c r="BC11375" s="91" t="s">
        <v>15241</v>
      </c>
      <c r="BD11375" s="423" t="s">
        <v>1301</v>
      </c>
    </row>
    <row r="11376" spans="53:56" ht="15" x14ac:dyDescent="0.25">
      <c r="BA11376" s="91" t="s">
        <v>15242</v>
      </c>
      <c r="BB11376" s="91" t="s">
        <v>7987</v>
      </c>
      <c r="BC11376" s="91" t="s">
        <v>15241</v>
      </c>
      <c r="BD11376" s="423" t="s">
        <v>1301</v>
      </c>
    </row>
    <row r="11377" spans="53:56" ht="15" x14ac:dyDescent="0.25">
      <c r="BA11377" s="90" t="s">
        <v>15243</v>
      </c>
      <c r="BB11377" s="90" t="s">
        <v>7987</v>
      </c>
      <c r="BC11377" s="90" t="s">
        <v>14674</v>
      </c>
      <c r="BD11377" s="423" t="s">
        <v>1301</v>
      </c>
    </row>
    <row r="11378" spans="53:56" ht="15" x14ac:dyDescent="0.25">
      <c r="BA11378" s="91" t="s">
        <v>15244</v>
      </c>
      <c r="BB11378" s="91" t="s">
        <v>7987</v>
      </c>
      <c r="BC11378" s="91" t="s">
        <v>15241</v>
      </c>
      <c r="BD11378" s="423" t="s">
        <v>1301</v>
      </c>
    </row>
    <row r="11379" spans="53:56" ht="15" x14ac:dyDescent="0.25">
      <c r="BA11379" s="90" t="s">
        <v>15245</v>
      </c>
      <c r="BB11379" s="90" t="s">
        <v>7987</v>
      </c>
      <c r="BC11379" s="90" t="s">
        <v>14674</v>
      </c>
      <c r="BD11379" s="423" t="s">
        <v>1301</v>
      </c>
    </row>
    <row r="11380" spans="53:56" ht="15" x14ac:dyDescent="0.25">
      <c r="BA11380" s="90" t="s">
        <v>15246</v>
      </c>
      <c r="BB11380" s="90" t="s">
        <v>7987</v>
      </c>
      <c r="BC11380" s="90" t="s">
        <v>15241</v>
      </c>
      <c r="BD11380" s="423" t="s">
        <v>1301</v>
      </c>
    </row>
    <row r="11381" spans="53:56" ht="15" x14ac:dyDescent="0.25">
      <c r="BA11381" s="91" t="s">
        <v>15247</v>
      </c>
      <c r="BB11381" s="91" t="s">
        <v>7987</v>
      </c>
      <c r="BC11381" s="91" t="s">
        <v>14578</v>
      </c>
      <c r="BD11381" s="423" t="s">
        <v>1301</v>
      </c>
    </row>
    <row r="11382" spans="53:56" ht="15" x14ac:dyDescent="0.25">
      <c r="BA11382" s="90" t="s">
        <v>15248</v>
      </c>
      <c r="BB11382" s="90" t="s">
        <v>7987</v>
      </c>
      <c r="BC11382" s="90" t="s">
        <v>15238</v>
      </c>
      <c r="BD11382" s="423" t="s">
        <v>1301</v>
      </c>
    </row>
    <row r="11383" spans="53:56" ht="15" x14ac:dyDescent="0.25">
      <c r="BA11383" s="91" t="s">
        <v>15249</v>
      </c>
      <c r="BB11383" s="91" t="s">
        <v>7987</v>
      </c>
      <c r="BC11383" s="91" t="s">
        <v>15250</v>
      </c>
      <c r="BD11383" s="423" t="s">
        <v>1301</v>
      </c>
    </row>
    <row r="11384" spans="53:56" ht="15" x14ac:dyDescent="0.25">
      <c r="BA11384" s="91" t="s">
        <v>15251</v>
      </c>
      <c r="BB11384" s="91" t="s">
        <v>7987</v>
      </c>
      <c r="BC11384" s="91" t="s">
        <v>15238</v>
      </c>
      <c r="BD11384" s="423" t="s">
        <v>1301</v>
      </c>
    </row>
    <row r="11385" spans="53:56" ht="15" x14ac:dyDescent="0.25">
      <c r="BA11385" s="90" t="s">
        <v>15252</v>
      </c>
      <c r="BB11385" s="90" t="s">
        <v>7987</v>
      </c>
      <c r="BC11385" s="90" t="s">
        <v>15241</v>
      </c>
      <c r="BD11385" s="423" t="s">
        <v>1301</v>
      </c>
    </row>
    <row r="11386" spans="53:56" ht="15" x14ac:dyDescent="0.25">
      <c r="BA11386" s="91" t="s">
        <v>15253</v>
      </c>
      <c r="BB11386" s="91" t="s">
        <v>7987</v>
      </c>
      <c r="BC11386" s="91" t="s">
        <v>15238</v>
      </c>
      <c r="BD11386" s="423" t="s">
        <v>1301</v>
      </c>
    </row>
    <row r="11387" spans="53:56" ht="15" x14ac:dyDescent="0.25">
      <c r="BA11387" s="90" t="s">
        <v>15254</v>
      </c>
      <c r="BB11387" s="90" t="s">
        <v>7987</v>
      </c>
      <c r="BC11387" s="90" t="s">
        <v>15238</v>
      </c>
      <c r="BD11387" s="423" t="s">
        <v>1301</v>
      </c>
    </row>
    <row r="11388" spans="53:56" ht="15" x14ac:dyDescent="0.25">
      <c r="BA11388" s="90" t="s">
        <v>15255</v>
      </c>
      <c r="BB11388" s="90" t="s">
        <v>7987</v>
      </c>
      <c r="BC11388" s="90" t="s">
        <v>15241</v>
      </c>
      <c r="BD11388" s="423" t="s">
        <v>1301</v>
      </c>
    </row>
    <row r="11389" spans="53:56" ht="15" x14ac:dyDescent="0.25">
      <c r="BA11389" s="91" t="s">
        <v>15256</v>
      </c>
      <c r="BB11389" s="91" t="s">
        <v>7987</v>
      </c>
      <c r="BC11389" s="91" t="s">
        <v>15257</v>
      </c>
      <c r="BD11389" s="423" t="s">
        <v>1301</v>
      </c>
    </row>
    <row r="11390" spans="53:56" ht="15" x14ac:dyDescent="0.25">
      <c r="BA11390" s="91" t="s">
        <v>15258</v>
      </c>
      <c r="BB11390" s="91" t="s">
        <v>7987</v>
      </c>
      <c r="BC11390" s="91" t="s">
        <v>15238</v>
      </c>
      <c r="BD11390" s="423" t="s">
        <v>1301</v>
      </c>
    </row>
    <row r="11391" spans="53:56" ht="15" x14ac:dyDescent="0.25">
      <c r="BA11391" s="90" t="s">
        <v>15259</v>
      </c>
      <c r="BB11391" s="90" t="s">
        <v>7987</v>
      </c>
      <c r="BC11391" s="90" t="s">
        <v>15238</v>
      </c>
      <c r="BD11391" s="423" t="s">
        <v>1301</v>
      </c>
    </row>
    <row r="11392" spans="53:56" ht="15" x14ac:dyDescent="0.25">
      <c r="BA11392" s="91" t="s">
        <v>15260</v>
      </c>
      <c r="BB11392" s="91" t="s">
        <v>7987</v>
      </c>
      <c r="BC11392" s="91" t="s">
        <v>15257</v>
      </c>
      <c r="BD11392" s="423" t="s">
        <v>1301</v>
      </c>
    </row>
    <row r="11393" spans="53:56" ht="15" x14ac:dyDescent="0.25">
      <c r="BA11393" s="91" t="s">
        <v>15261</v>
      </c>
      <c r="BB11393" s="91" t="s">
        <v>7987</v>
      </c>
      <c r="BC11393" s="91" t="s">
        <v>15238</v>
      </c>
      <c r="BD11393" s="423" t="s">
        <v>1301</v>
      </c>
    </row>
    <row r="11394" spans="53:56" ht="15" x14ac:dyDescent="0.25">
      <c r="BA11394" s="90" t="s">
        <v>15262</v>
      </c>
      <c r="BB11394" s="90" t="s">
        <v>7987</v>
      </c>
      <c r="BC11394" s="90" t="s">
        <v>15238</v>
      </c>
      <c r="BD11394" s="423" t="s">
        <v>1301</v>
      </c>
    </row>
    <row r="11395" spans="53:56" ht="15" x14ac:dyDescent="0.25">
      <c r="BA11395" s="91" t="s">
        <v>15263</v>
      </c>
      <c r="BB11395" s="91" t="s">
        <v>7987</v>
      </c>
      <c r="BC11395" s="91" t="s">
        <v>15238</v>
      </c>
      <c r="BD11395" s="423" t="s">
        <v>1301</v>
      </c>
    </row>
    <row r="11396" spans="53:56" ht="15" x14ac:dyDescent="0.25">
      <c r="BA11396" s="90" t="s">
        <v>15264</v>
      </c>
      <c r="BB11396" s="90" t="s">
        <v>7987</v>
      </c>
      <c r="BC11396" s="90" t="s">
        <v>15250</v>
      </c>
      <c r="BD11396" s="423" t="s">
        <v>1301</v>
      </c>
    </row>
    <row r="11397" spans="53:56" ht="15" x14ac:dyDescent="0.25">
      <c r="BA11397" s="91" t="s">
        <v>15265</v>
      </c>
      <c r="BB11397" s="91" t="s">
        <v>7987</v>
      </c>
      <c r="BC11397" s="91" t="s">
        <v>15257</v>
      </c>
      <c r="BD11397" s="423" t="s">
        <v>1301</v>
      </c>
    </row>
    <row r="11398" spans="53:56" ht="15" x14ac:dyDescent="0.25">
      <c r="BA11398" s="91" t="s">
        <v>15266</v>
      </c>
      <c r="BB11398" s="91" t="s">
        <v>7987</v>
      </c>
      <c r="BC11398" s="91" t="s">
        <v>15250</v>
      </c>
      <c r="BD11398" s="423" t="s">
        <v>1301</v>
      </c>
    </row>
    <row r="11399" spans="53:56" ht="15" x14ac:dyDescent="0.25">
      <c r="BA11399" s="90" t="s">
        <v>15267</v>
      </c>
      <c r="BB11399" s="90" t="s">
        <v>7987</v>
      </c>
      <c r="BC11399" s="90" t="s">
        <v>15257</v>
      </c>
      <c r="BD11399" s="423" t="s">
        <v>1301</v>
      </c>
    </row>
    <row r="11400" spans="53:56" ht="15" x14ac:dyDescent="0.25">
      <c r="BA11400" s="91" t="s">
        <v>15268</v>
      </c>
      <c r="BB11400" s="91" t="s">
        <v>7987</v>
      </c>
      <c r="BC11400" s="91" t="s">
        <v>15257</v>
      </c>
      <c r="BD11400" s="423" t="s">
        <v>1301</v>
      </c>
    </row>
    <row r="11401" spans="53:56" ht="15" x14ac:dyDescent="0.25">
      <c r="BA11401" s="90" t="s">
        <v>15269</v>
      </c>
      <c r="BB11401" s="90" t="s">
        <v>7987</v>
      </c>
      <c r="BC11401" s="90" t="s">
        <v>15257</v>
      </c>
      <c r="BD11401" s="423" t="s">
        <v>1301</v>
      </c>
    </row>
    <row r="11402" spans="53:56" ht="15" x14ac:dyDescent="0.25">
      <c r="BA11402" s="90" t="s">
        <v>15270</v>
      </c>
      <c r="BB11402" s="90" t="s">
        <v>7987</v>
      </c>
      <c r="BC11402" s="90" t="s">
        <v>15257</v>
      </c>
      <c r="BD11402" s="423" t="s">
        <v>1301</v>
      </c>
    </row>
    <row r="11403" spans="53:56" ht="15" x14ac:dyDescent="0.25">
      <c r="BA11403" s="91" t="s">
        <v>15271</v>
      </c>
      <c r="BB11403" s="91" t="s">
        <v>7987</v>
      </c>
      <c r="BC11403" s="91" t="s">
        <v>15272</v>
      </c>
      <c r="BD11403" s="423" t="s">
        <v>1301</v>
      </c>
    </row>
    <row r="11404" spans="53:56" ht="15" x14ac:dyDescent="0.25">
      <c r="BA11404" s="90" t="s">
        <v>15273</v>
      </c>
      <c r="BB11404" s="90" t="s">
        <v>7987</v>
      </c>
      <c r="BC11404" s="90" t="s">
        <v>14674</v>
      </c>
      <c r="BD11404" s="423" t="s">
        <v>1301</v>
      </c>
    </row>
    <row r="11405" spans="53:56" ht="15" x14ac:dyDescent="0.25">
      <c r="BA11405" s="91" t="s">
        <v>15274</v>
      </c>
      <c r="BB11405" s="91" t="s">
        <v>7987</v>
      </c>
      <c r="BC11405" s="91" t="s">
        <v>15257</v>
      </c>
      <c r="BD11405" s="423" t="s">
        <v>1301</v>
      </c>
    </row>
    <row r="11406" spans="53:56" ht="15" x14ac:dyDescent="0.25">
      <c r="BA11406" s="91" t="s">
        <v>15275</v>
      </c>
      <c r="BB11406" s="91" t="s">
        <v>7987</v>
      </c>
      <c r="BC11406" s="91" t="s">
        <v>14578</v>
      </c>
      <c r="BD11406" s="423" t="s">
        <v>1301</v>
      </c>
    </row>
    <row r="11407" spans="53:56" ht="15" x14ac:dyDescent="0.25">
      <c r="BA11407" s="90" t="s">
        <v>15276</v>
      </c>
      <c r="BB11407" s="90" t="s">
        <v>7987</v>
      </c>
      <c r="BC11407" s="90" t="s">
        <v>15241</v>
      </c>
      <c r="BD11407" s="423" t="s">
        <v>1301</v>
      </c>
    </row>
    <row r="11408" spans="53:56" ht="15" x14ac:dyDescent="0.25">
      <c r="BA11408" s="91" t="s">
        <v>15277</v>
      </c>
      <c r="BB11408" s="91" t="s">
        <v>7987</v>
      </c>
      <c r="BC11408" s="91" t="s">
        <v>15257</v>
      </c>
      <c r="BD11408" s="423" t="s">
        <v>1301</v>
      </c>
    </row>
    <row r="11409" spans="53:56" ht="15" x14ac:dyDescent="0.25">
      <c r="BA11409" s="90" t="s">
        <v>15278</v>
      </c>
      <c r="BB11409" s="90" t="s">
        <v>7987</v>
      </c>
      <c r="BC11409" s="90" t="s">
        <v>15257</v>
      </c>
      <c r="BD11409" s="423" t="s">
        <v>1301</v>
      </c>
    </row>
    <row r="11410" spans="53:56" ht="15" x14ac:dyDescent="0.25">
      <c r="BA11410" s="91" t="s">
        <v>15279</v>
      </c>
      <c r="BB11410" s="91" t="s">
        <v>7987</v>
      </c>
      <c r="BC11410" s="91" t="s">
        <v>15272</v>
      </c>
      <c r="BD11410" s="423" t="s">
        <v>1301</v>
      </c>
    </row>
    <row r="11411" spans="53:56" ht="15" x14ac:dyDescent="0.25">
      <c r="BA11411" s="90" t="s">
        <v>15280</v>
      </c>
      <c r="BB11411" s="90" t="s">
        <v>7987</v>
      </c>
      <c r="BC11411" s="90" t="s">
        <v>15257</v>
      </c>
      <c r="BD11411" s="423" t="s">
        <v>1301</v>
      </c>
    </row>
    <row r="11412" spans="53:56" ht="15" x14ac:dyDescent="0.25">
      <c r="BA11412" s="90" t="s">
        <v>15281</v>
      </c>
      <c r="BB11412" s="90" t="s">
        <v>7987</v>
      </c>
      <c r="BC11412" s="90" t="s">
        <v>15272</v>
      </c>
      <c r="BD11412" s="423" t="s">
        <v>1301</v>
      </c>
    </row>
    <row r="11413" spans="53:56" ht="15" x14ac:dyDescent="0.25">
      <c r="BA11413" s="91" t="s">
        <v>15282</v>
      </c>
      <c r="BB11413" s="91" t="s">
        <v>7987</v>
      </c>
      <c r="BC11413" s="91" t="s">
        <v>15257</v>
      </c>
      <c r="BD11413" s="423" t="s">
        <v>1301</v>
      </c>
    </row>
    <row r="11414" spans="53:56" ht="15" x14ac:dyDescent="0.25">
      <c r="BA11414" s="90" t="s">
        <v>15283</v>
      </c>
      <c r="BB11414" s="90" t="s">
        <v>7987</v>
      </c>
      <c r="BC11414" s="90" t="s">
        <v>15250</v>
      </c>
      <c r="BD11414" s="423" t="s">
        <v>1301</v>
      </c>
    </row>
    <row r="11415" spans="53:56" ht="15" x14ac:dyDescent="0.25">
      <c r="BA11415" s="91" t="s">
        <v>15284</v>
      </c>
      <c r="BB11415" s="91" t="s">
        <v>7987</v>
      </c>
      <c r="BC11415" s="91" t="s">
        <v>15257</v>
      </c>
      <c r="BD11415" s="423" t="s">
        <v>1301</v>
      </c>
    </row>
    <row r="11416" spans="53:56" ht="15" x14ac:dyDescent="0.25">
      <c r="BA11416" s="91" t="s">
        <v>15285</v>
      </c>
      <c r="BB11416" s="91" t="s">
        <v>7987</v>
      </c>
      <c r="BC11416" s="91" t="s">
        <v>15257</v>
      </c>
      <c r="BD11416" s="423" t="s">
        <v>1301</v>
      </c>
    </row>
    <row r="11417" spans="53:56" ht="15" x14ac:dyDescent="0.25">
      <c r="BA11417" s="90" t="s">
        <v>15286</v>
      </c>
      <c r="BB11417" s="90" t="s">
        <v>7987</v>
      </c>
      <c r="BC11417" s="90" t="s">
        <v>15257</v>
      </c>
      <c r="BD11417" s="423" t="s">
        <v>1301</v>
      </c>
    </row>
    <row r="11418" spans="53:56" ht="15" x14ac:dyDescent="0.25">
      <c r="BA11418" s="91" t="s">
        <v>15287</v>
      </c>
      <c r="BB11418" s="91" t="s">
        <v>7987</v>
      </c>
      <c r="BC11418" s="91" t="s">
        <v>15257</v>
      </c>
      <c r="BD11418" s="423" t="s">
        <v>1301</v>
      </c>
    </row>
    <row r="11419" spans="53:56" ht="15" x14ac:dyDescent="0.25">
      <c r="BA11419" s="90" t="s">
        <v>15288</v>
      </c>
      <c r="BB11419" s="90" t="s">
        <v>7987</v>
      </c>
      <c r="BC11419" s="90" t="s">
        <v>15257</v>
      </c>
      <c r="BD11419" s="423" t="s">
        <v>1301</v>
      </c>
    </row>
    <row r="11420" spans="53:56" ht="15" x14ac:dyDescent="0.25">
      <c r="BA11420" s="90" t="s">
        <v>15289</v>
      </c>
      <c r="BB11420" s="90" t="s">
        <v>7987</v>
      </c>
      <c r="BC11420" s="90" t="s">
        <v>15257</v>
      </c>
      <c r="BD11420" s="423" t="s">
        <v>1301</v>
      </c>
    </row>
    <row r="11421" spans="53:56" ht="15" x14ac:dyDescent="0.25">
      <c r="BA11421" s="91" t="s">
        <v>15290</v>
      </c>
      <c r="BB11421" s="91" t="s">
        <v>7987</v>
      </c>
      <c r="BC11421" s="91" t="s">
        <v>15257</v>
      </c>
      <c r="BD11421" s="423" t="s">
        <v>1301</v>
      </c>
    </row>
    <row r="11422" spans="53:56" ht="15" x14ac:dyDescent="0.25">
      <c r="BA11422" s="90" t="s">
        <v>15291</v>
      </c>
      <c r="BB11422" s="90" t="s">
        <v>7987</v>
      </c>
      <c r="BC11422" s="90" t="s">
        <v>15272</v>
      </c>
      <c r="BD11422" s="423" t="s">
        <v>1301</v>
      </c>
    </row>
    <row r="11423" spans="53:56" ht="15" x14ac:dyDescent="0.25">
      <c r="BA11423" s="91" t="s">
        <v>15292</v>
      </c>
      <c r="BB11423" s="91" t="s">
        <v>7987</v>
      </c>
      <c r="BC11423" s="91" t="s">
        <v>15241</v>
      </c>
      <c r="BD11423" s="423" t="s">
        <v>1301</v>
      </c>
    </row>
    <row r="11424" spans="53:56" ht="15" x14ac:dyDescent="0.25">
      <c r="BA11424" s="91" t="s">
        <v>15293</v>
      </c>
      <c r="BB11424" s="91" t="s">
        <v>7987</v>
      </c>
      <c r="BC11424" s="91" t="s">
        <v>15272</v>
      </c>
      <c r="BD11424" s="423" t="s">
        <v>1301</v>
      </c>
    </row>
    <row r="11425" spans="53:56" ht="15" x14ac:dyDescent="0.25">
      <c r="BA11425" s="90" t="s">
        <v>15294</v>
      </c>
      <c r="BB11425" s="90" t="s">
        <v>7987</v>
      </c>
      <c r="BC11425" s="90" t="s">
        <v>15272</v>
      </c>
      <c r="BD11425" s="423" t="s">
        <v>1301</v>
      </c>
    </row>
    <row r="11426" spans="53:56" ht="15" x14ac:dyDescent="0.25">
      <c r="BA11426" s="91" t="s">
        <v>15295</v>
      </c>
      <c r="BB11426" s="91" t="s">
        <v>7987</v>
      </c>
      <c r="BC11426" s="91" t="s">
        <v>14578</v>
      </c>
      <c r="BD11426" s="423" t="s">
        <v>1301</v>
      </c>
    </row>
    <row r="11427" spans="53:56" ht="15" x14ac:dyDescent="0.25">
      <c r="BA11427" s="90" t="s">
        <v>15296</v>
      </c>
      <c r="BB11427" s="90" t="s">
        <v>7987</v>
      </c>
      <c r="BC11427" s="90" t="s">
        <v>15272</v>
      </c>
      <c r="BD11427" s="423" t="s">
        <v>1301</v>
      </c>
    </row>
    <row r="11428" spans="53:56" ht="15" x14ac:dyDescent="0.25">
      <c r="BA11428" s="90" t="s">
        <v>15297</v>
      </c>
      <c r="BB11428" s="90" t="s">
        <v>7987</v>
      </c>
      <c r="BC11428" s="90" t="s">
        <v>15257</v>
      </c>
      <c r="BD11428" s="423" t="s">
        <v>1301</v>
      </c>
    </row>
    <row r="11429" spans="53:56" ht="15" x14ac:dyDescent="0.25">
      <c r="BA11429" s="91" t="s">
        <v>15298</v>
      </c>
      <c r="BB11429" s="91" t="s">
        <v>7987</v>
      </c>
      <c r="BC11429" s="91" t="s">
        <v>15257</v>
      </c>
      <c r="BD11429" s="423" t="s">
        <v>1301</v>
      </c>
    </row>
    <row r="11430" spans="53:56" ht="15" x14ac:dyDescent="0.25">
      <c r="BA11430" s="90" t="s">
        <v>15299</v>
      </c>
      <c r="BB11430" s="90" t="s">
        <v>7987</v>
      </c>
      <c r="BC11430" s="90" t="s">
        <v>15257</v>
      </c>
      <c r="BD11430" s="423" t="s">
        <v>1301</v>
      </c>
    </row>
    <row r="11431" spans="53:56" ht="15" x14ac:dyDescent="0.25">
      <c r="BA11431" s="91" t="s">
        <v>15300</v>
      </c>
      <c r="BB11431" s="91" t="s">
        <v>7987</v>
      </c>
      <c r="BC11431" s="91" t="s">
        <v>15241</v>
      </c>
      <c r="BD11431" s="423" t="s">
        <v>1301</v>
      </c>
    </row>
    <row r="11432" spans="53:56" ht="15" x14ac:dyDescent="0.25">
      <c r="BA11432" s="90" t="s">
        <v>15301</v>
      </c>
      <c r="BB11432" s="90" t="s">
        <v>7987</v>
      </c>
      <c r="BC11432" s="90" t="s">
        <v>15241</v>
      </c>
      <c r="BD11432" s="423" t="s">
        <v>1301</v>
      </c>
    </row>
    <row r="11433" spans="53:56" ht="15" x14ac:dyDescent="0.25">
      <c r="BA11433" s="91" t="s">
        <v>15302</v>
      </c>
      <c r="BB11433" s="91" t="s">
        <v>7987</v>
      </c>
      <c r="BC11433" s="91" t="s">
        <v>15303</v>
      </c>
      <c r="BD11433" s="423" t="s">
        <v>1301</v>
      </c>
    </row>
    <row r="11434" spans="53:56" ht="15" x14ac:dyDescent="0.25">
      <c r="BA11434" s="91" t="s">
        <v>15304</v>
      </c>
      <c r="BB11434" s="91" t="s">
        <v>7987</v>
      </c>
      <c r="BC11434" s="91" t="s">
        <v>15303</v>
      </c>
      <c r="BD11434" s="423" t="s">
        <v>1301</v>
      </c>
    </row>
    <row r="11435" spans="53:56" ht="15" x14ac:dyDescent="0.25">
      <c r="BA11435" s="90" t="s">
        <v>15305</v>
      </c>
      <c r="BB11435" s="90" t="s">
        <v>7987</v>
      </c>
      <c r="BC11435" s="90" t="s">
        <v>15303</v>
      </c>
      <c r="BD11435" s="423" t="s">
        <v>1301</v>
      </c>
    </row>
    <row r="11436" spans="53:56" ht="15" x14ac:dyDescent="0.25">
      <c r="BA11436" s="90" t="s">
        <v>15306</v>
      </c>
      <c r="BB11436" s="90" t="s">
        <v>7987</v>
      </c>
      <c r="BC11436" s="90" t="s">
        <v>15197</v>
      </c>
      <c r="BD11436" s="423" t="s">
        <v>1301</v>
      </c>
    </row>
    <row r="11437" spans="53:56" ht="15" x14ac:dyDescent="0.25">
      <c r="BA11437" s="91" t="s">
        <v>15307</v>
      </c>
      <c r="BB11437" s="91" t="s">
        <v>7987</v>
      </c>
      <c r="BC11437" s="91" t="s">
        <v>8736</v>
      </c>
      <c r="BD11437" s="423" t="s">
        <v>1301</v>
      </c>
    </row>
    <row r="11438" spans="53:56" ht="15" x14ac:dyDescent="0.25">
      <c r="BA11438" s="90" t="s">
        <v>15308</v>
      </c>
      <c r="BB11438" s="90" t="s">
        <v>7987</v>
      </c>
      <c r="BC11438" s="90" t="s">
        <v>15197</v>
      </c>
      <c r="BD11438" s="423" t="s">
        <v>1301</v>
      </c>
    </row>
    <row r="11439" spans="53:56" ht="15" x14ac:dyDescent="0.25">
      <c r="BA11439" s="90" t="s">
        <v>15309</v>
      </c>
      <c r="BB11439" s="90" t="s">
        <v>7987</v>
      </c>
      <c r="BC11439" s="90" t="s">
        <v>15303</v>
      </c>
      <c r="BD11439" s="423" t="s">
        <v>1301</v>
      </c>
    </row>
    <row r="11440" spans="53:56" ht="15" x14ac:dyDescent="0.25">
      <c r="BA11440" s="91" t="s">
        <v>15310</v>
      </c>
      <c r="BB11440" s="91" t="s">
        <v>7987</v>
      </c>
      <c r="BC11440" s="91" t="s">
        <v>15210</v>
      </c>
      <c r="BD11440" s="423" t="s">
        <v>1301</v>
      </c>
    </row>
    <row r="11441" spans="53:56" ht="15" x14ac:dyDescent="0.25">
      <c r="BA11441" s="90" t="s">
        <v>15311</v>
      </c>
      <c r="BB11441" s="90" t="s">
        <v>7987</v>
      </c>
      <c r="BC11441" s="90" t="s">
        <v>15210</v>
      </c>
      <c r="BD11441" s="423" t="s">
        <v>1301</v>
      </c>
    </row>
    <row r="11442" spans="53:56" ht="15" x14ac:dyDescent="0.25">
      <c r="BA11442" s="91" t="s">
        <v>15312</v>
      </c>
      <c r="BB11442" s="91" t="s">
        <v>7987</v>
      </c>
      <c r="BC11442" s="91" t="s">
        <v>15313</v>
      </c>
      <c r="BD11442" s="423" t="s">
        <v>1301</v>
      </c>
    </row>
    <row r="11443" spans="53:56" ht="15" x14ac:dyDescent="0.25">
      <c r="BA11443" s="91" t="s">
        <v>15314</v>
      </c>
      <c r="BB11443" s="91" t="s">
        <v>7987</v>
      </c>
      <c r="BC11443" s="91" t="s">
        <v>15303</v>
      </c>
      <c r="BD11443" s="423" t="s">
        <v>1301</v>
      </c>
    </row>
    <row r="11444" spans="53:56" ht="15" x14ac:dyDescent="0.25">
      <c r="BA11444" s="90" t="s">
        <v>15315</v>
      </c>
      <c r="BB11444" s="90" t="s">
        <v>7987</v>
      </c>
      <c r="BC11444" s="90" t="s">
        <v>15303</v>
      </c>
      <c r="BD11444" s="423" t="s">
        <v>1301</v>
      </c>
    </row>
    <row r="11445" spans="53:56" ht="15" x14ac:dyDescent="0.25">
      <c r="BA11445" s="91" t="s">
        <v>15316</v>
      </c>
      <c r="BB11445" s="91" t="s">
        <v>7987</v>
      </c>
      <c r="BC11445" s="91" t="s">
        <v>15250</v>
      </c>
      <c r="BD11445" s="423" t="s">
        <v>1301</v>
      </c>
    </row>
    <row r="11446" spans="53:56" ht="15" x14ac:dyDescent="0.25">
      <c r="BA11446" s="90" t="s">
        <v>15317</v>
      </c>
      <c r="BB11446" s="90" t="s">
        <v>7987</v>
      </c>
      <c r="BC11446" s="90" t="s">
        <v>15318</v>
      </c>
      <c r="BD11446" s="423" t="s">
        <v>1301</v>
      </c>
    </row>
    <row r="11447" spans="53:56" ht="15" x14ac:dyDescent="0.25">
      <c r="BA11447" s="90" t="s">
        <v>15319</v>
      </c>
      <c r="BB11447" s="90" t="s">
        <v>7987</v>
      </c>
      <c r="BC11447" s="90" t="s">
        <v>15210</v>
      </c>
      <c r="BD11447" s="423" t="s">
        <v>1301</v>
      </c>
    </row>
    <row r="11448" spans="53:56" ht="15" x14ac:dyDescent="0.25">
      <c r="BA11448" s="91" t="s">
        <v>15320</v>
      </c>
      <c r="BB11448" s="91" t="s">
        <v>7987</v>
      </c>
      <c r="BC11448" s="91" t="s">
        <v>8736</v>
      </c>
      <c r="BD11448" s="423" t="s">
        <v>1301</v>
      </c>
    </row>
    <row r="11449" spans="53:56" ht="15" x14ac:dyDescent="0.25">
      <c r="BA11449" s="90" t="s">
        <v>15321</v>
      </c>
      <c r="BB11449" s="90" t="s">
        <v>7987</v>
      </c>
      <c r="BC11449" s="90" t="s">
        <v>15313</v>
      </c>
      <c r="BD11449" s="423" t="s">
        <v>1301</v>
      </c>
    </row>
    <row r="11450" spans="53:56" ht="15" x14ac:dyDescent="0.25">
      <c r="BA11450" s="91" t="s">
        <v>15322</v>
      </c>
      <c r="BB11450" s="91" t="s">
        <v>7987</v>
      </c>
      <c r="BC11450" s="91" t="s">
        <v>14794</v>
      </c>
      <c r="BD11450" s="423" t="s">
        <v>1301</v>
      </c>
    </row>
    <row r="11451" spans="53:56" ht="15" x14ac:dyDescent="0.25">
      <c r="BA11451" s="91" t="s">
        <v>15323</v>
      </c>
      <c r="BB11451" s="91" t="s">
        <v>7987</v>
      </c>
      <c r="BC11451" s="91" t="s">
        <v>8736</v>
      </c>
      <c r="BD11451" s="423" t="s">
        <v>1301</v>
      </c>
    </row>
    <row r="11452" spans="53:56" ht="15" x14ac:dyDescent="0.25">
      <c r="BA11452" s="90" t="s">
        <v>15324</v>
      </c>
      <c r="BB11452" s="90" t="s">
        <v>7987</v>
      </c>
      <c r="BC11452" s="90" t="s">
        <v>15303</v>
      </c>
      <c r="BD11452" s="423" t="s">
        <v>1301</v>
      </c>
    </row>
    <row r="11453" spans="53:56" ht="15" x14ac:dyDescent="0.25">
      <c r="BA11453" s="91" t="s">
        <v>15325</v>
      </c>
      <c r="BB11453" s="91" t="s">
        <v>7987</v>
      </c>
      <c r="BC11453" s="91" t="s">
        <v>15210</v>
      </c>
      <c r="BD11453" s="423" t="s">
        <v>1301</v>
      </c>
    </row>
    <row r="11454" spans="53:56" ht="15" x14ac:dyDescent="0.25">
      <c r="BA11454" s="90" t="s">
        <v>15326</v>
      </c>
      <c r="BB11454" s="90" t="s">
        <v>7987</v>
      </c>
      <c r="BC11454" s="90" t="s">
        <v>15327</v>
      </c>
      <c r="BD11454" s="423" t="s">
        <v>1301</v>
      </c>
    </row>
    <row r="11455" spans="53:56" ht="15" x14ac:dyDescent="0.25">
      <c r="BA11455" s="91" t="s">
        <v>15328</v>
      </c>
      <c r="BB11455" s="91" t="s">
        <v>7987</v>
      </c>
      <c r="BC11455" s="91" t="s">
        <v>15217</v>
      </c>
      <c r="BD11455" s="423" t="s">
        <v>1301</v>
      </c>
    </row>
    <row r="11456" spans="53:56" ht="15" x14ac:dyDescent="0.25">
      <c r="BA11456" s="90" t="s">
        <v>15329</v>
      </c>
      <c r="BB11456" s="90" t="s">
        <v>7987</v>
      </c>
      <c r="BC11456" s="90" t="s">
        <v>15250</v>
      </c>
      <c r="BD11456" s="423" t="s">
        <v>1301</v>
      </c>
    </row>
    <row r="11457" spans="53:56" ht="15" x14ac:dyDescent="0.25">
      <c r="BA11457" s="91" t="s">
        <v>15330</v>
      </c>
      <c r="BB11457" s="91" t="s">
        <v>7987</v>
      </c>
      <c r="BC11457" s="91" t="s">
        <v>14794</v>
      </c>
      <c r="BD11457" s="423" t="s">
        <v>1301</v>
      </c>
    </row>
    <row r="11458" spans="53:56" ht="15" x14ac:dyDescent="0.25">
      <c r="BA11458" s="90" t="s">
        <v>15331</v>
      </c>
      <c r="BB11458" s="90" t="s">
        <v>7987</v>
      </c>
      <c r="BC11458" s="90" t="s">
        <v>14794</v>
      </c>
      <c r="BD11458" s="423" t="s">
        <v>1301</v>
      </c>
    </row>
    <row r="11459" spans="53:56" ht="15" x14ac:dyDescent="0.25">
      <c r="BA11459" s="91" t="s">
        <v>15332</v>
      </c>
      <c r="BB11459" s="91" t="s">
        <v>7987</v>
      </c>
      <c r="BC11459" s="91" t="s">
        <v>15327</v>
      </c>
      <c r="BD11459" s="423" t="s">
        <v>1301</v>
      </c>
    </row>
    <row r="11460" spans="53:56" ht="15" x14ac:dyDescent="0.25">
      <c r="BA11460" s="90" t="s">
        <v>15333</v>
      </c>
      <c r="BB11460" s="90" t="s">
        <v>7987</v>
      </c>
      <c r="BC11460" s="90" t="s">
        <v>15313</v>
      </c>
      <c r="BD11460" s="423" t="s">
        <v>1301</v>
      </c>
    </row>
    <row r="11461" spans="53:56" ht="15" x14ac:dyDescent="0.25">
      <c r="BA11461" s="91" t="s">
        <v>15334</v>
      </c>
      <c r="BB11461" s="91" t="s">
        <v>7987</v>
      </c>
      <c r="BC11461" s="91" t="s">
        <v>15303</v>
      </c>
      <c r="BD11461" s="423" t="s">
        <v>1301</v>
      </c>
    </row>
    <row r="11462" spans="53:56" ht="15" x14ac:dyDescent="0.25">
      <c r="BA11462" s="90" t="s">
        <v>15335</v>
      </c>
      <c r="BB11462" s="90" t="s">
        <v>7987</v>
      </c>
      <c r="BC11462" s="90" t="s">
        <v>15210</v>
      </c>
      <c r="BD11462" s="423" t="s">
        <v>1301</v>
      </c>
    </row>
    <row r="11463" spans="53:56" ht="15" x14ac:dyDescent="0.25">
      <c r="BA11463" s="91" t="s">
        <v>15336</v>
      </c>
      <c r="BB11463" s="91" t="s">
        <v>7987</v>
      </c>
      <c r="BC11463" s="91" t="s">
        <v>15303</v>
      </c>
      <c r="BD11463" s="423" t="s">
        <v>1301</v>
      </c>
    </row>
    <row r="11464" spans="53:56" ht="15" x14ac:dyDescent="0.25">
      <c r="BA11464" s="90" t="s">
        <v>15337</v>
      </c>
      <c r="BB11464" s="90" t="s">
        <v>7987</v>
      </c>
      <c r="BC11464" s="90" t="s">
        <v>15210</v>
      </c>
      <c r="BD11464" s="423" t="s">
        <v>1301</v>
      </c>
    </row>
    <row r="11465" spans="53:56" ht="15" x14ac:dyDescent="0.25">
      <c r="BA11465" s="91" t="s">
        <v>15338</v>
      </c>
      <c r="BB11465" s="91" t="s">
        <v>7987</v>
      </c>
      <c r="BC11465" s="91" t="s">
        <v>15303</v>
      </c>
      <c r="BD11465" s="423" t="s">
        <v>1301</v>
      </c>
    </row>
    <row r="11466" spans="53:56" ht="15" x14ac:dyDescent="0.25">
      <c r="BA11466" s="90" t="s">
        <v>15339</v>
      </c>
      <c r="BB11466" s="90" t="s">
        <v>7987</v>
      </c>
      <c r="BC11466" s="90" t="s">
        <v>8736</v>
      </c>
      <c r="BD11466" s="423" t="s">
        <v>1301</v>
      </c>
    </row>
    <row r="11467" spans="53:56" ht="15" x14ac:dyDescent="0.25">
      <c r="BA11467" s="91" t="s">
        <v>15340</v>
      </c>
      <c r="BB11467" s="91" t="s">
        <v>7987</v>
      </c>
      <c r="BC11467" s="91" t="s">
        <v>15341</v>
      </c>
      <c r="BD11467" s="423" t="s">
        <v>1301</v>
      </c>
    </row>
    <row r="11468" spans="53:56" ht="15" x14ac:dyDescent="0.25">
      <c r="BA11468" s="90" t="s">
        <v>15342</v>
      </c>
      <c r="BB11468" s="90" t="s">
        <v>7987</v>
      </c>
      <c r="BC11468" s="90" t="s">
        <v>15303</v>
      </c>
      <c r="BD11468" s="423" t="s">
        <v>1301</v>
      </c>
    </row>
    <row r="11469" spans="53:56" ht="15" x14ac:dyDescent="0.25">
      <c r="BA11469" s="91" t="s">
        <v>15343</v>
      </c>
      <c r="BB11469" s="91" t="s">
        <v>7987</v>
      </c>
      <c r="BC11469" s="91" t="s">
        <v>8736</v>
      </c>
      <c r="BD11469" s="423" t="s">
        <v>1301</v>
      </c>
    </row>
    <row r="11470" spans="53:56" ht="15" x14ac:dyDescent="0.25">
      <c r="BA11470" s="90" t="s">
        <v>15344</v>
      </c>
      <c r="BB11470" s="90" t="s">
        <v>7987</v>
      </c>
      <c r="BC11470" s="90" t="s">
        <v>15217</v>
      </c>
      <c r="BD11470" s="423" t="s">
        <v>1301</v>
      </c>
    </row>
    <row r="11471" spans="53:56" ht="15" x14ac:dyDescent="0.25">
      <c r="BA11471" s="91" t="s">
        <v>15345</v>
      </c>
      <c r="BB11471" s="91" t="s">
        <v>7987</v>
      </c>
      <c r="BC11471" s="91" t="s">
        <v>8736</v>
      </c>
      <c r="BD11471" s="423" t="s">
        <v>1301</v>
      </c>
    </row>
    <row r="11472" spans="53:56" ht="15" x14ac:dyDescent="0.25">
      <c r="BA11472" s="90" t="s">
        <v>15346</v>
      </c>
      <c r="BB11472" s="90" t="s">
        <v>7987</v>
      </c>
      <c r="BC11472" s="90" t="s">
        <v>15197</v>
      </c>
      <c r="BD11472" s="423" t="s">
        <v>1301</v>
      </c>
    </row>
    <row r="11473" spans="53:56" ht="15" x14ac:dyDescent="0.25">
      <c r="BA11473" s="91" t="s">
        <v>15347</v>
      </c>
      <c r="BB11473" s="91" t="s">
        <v>7987</v>
      </c>
      <c r="BC11473" s="91" t="s">
        <v>14794</v>
      </c>
      <c r="BD11473" s="423" t="s">
        <v>1301</v>
      </c>
    </row>
    <row r="11474" spans="53:56" ht="15" x14ac:dyDescent="0.25">
      <c r="BA11474" s="90" t="s">
        <v>15348</v>
      </c>
      <c r="BB11474" s="90" t="s">
        <v>7987</v>
      </c>
      <c r="BC11474" s="90" t="s">
        <v>15303</v>
      </c>
      <c r="BD11474" s="423" t="s">
        <v>1301</v>
      </c>
    </row>
    <row r="11475" spans="53:56" ht="15" x14ac:dyDescent="0.25">
      <c r="BA11475" s="91" t="s">
        <v>15349</v>
      </c>
      <c r="BB11475" s="91" t="s">
        <v>7987</v>
      </c>
      <c r="BC11475" s="91" t="s">
        <v>15303</v>
      </c>
      <c r="BD11475" s="423" t="s">
        <v>1301</v>
      </c>
    </row>
    <row r="11476" spans="53:56" ht="15" x14ac:dyDescent="0.25">
      <c r="BA11476" s="90" t="s">
        <v>15350</v>
      </c>
      <c r="BB11476" s="90" t="s">
        <v>7987</v>
      </c>
      <c r="BC11476" s="90" t="s">
        <v>15303</v>
      </c>
      <c r="BD11476" s="423" t="s">
        <v>1301</v>
      </c>
    </row>
    <row r="11477" spans="53:56" ht="15" x14ac:dyDescent="0.25">
      <c r="BA11477" s="91" t="s">
        <v>15351</v>
      </c>
      <c r="BB11477" s="91" t="s">
        <v>7987</v>
      </c>
      <c r="BC11477" s="91" t="s">
        <v>15303</v>
      </c>
      <c r="BD11477" s="423" t="s">
        <v>1301</v>
      </c>
    </row>
    <row r="11478" spans="53:56" ht="15" x14ac:dyDescent="0.25">
      <c r="BA11478" s="90" t="s">
        <v>15352</v>
      </c>
      <c r="BB11478" s="90" t="s">
        <v>7987</v>
      </c>
      <c r="BC11478" s="90" t="s">
        <v>15250</v>
      </c>
      <c r="BD11478" s="423" t="s">
        <v>1301</v>
      </c>
    </row>
    <row r="11479" spans="53:56" ht="15" x14ac:dyDescent="0.25">
      <c r="BA11479" s="91" t="s">
        <v>15353</v>
      </c>
      <c r="BB11479" s="91" t="s">
        <v>7987</v>
      </c>
      <c r="BC11479" s="91" t="s">
        <v>15210</v>
      </c>
      <c r="BD11479" s="423" t="s">
        <v>1301</v>
      </c>
    </row>
    <row r="11480" spans="53:56" ht="15" x14ac:dyDescent="0.25">
      <c r="BA11480" s="90" t="s">
        <v>15354</v>
      </c>
      <c r="BB11480" s="90" t="s">
        <v>7987</v>
      </c>
      <c r="BC11480" s="90" t="s">
        <v>15303</v>
      </c>
      <c r="BD11480" s="423" t="s">
        <v>1301</v>
      </c>
    </row>
    <row r="11481" spans="53:56" ht="15" x14ac:dyDescent="0.25">
      <c r="BA11481" s="91" t="s">
        <v>15355</v>
      </c>
      <c r="BB11481" s="91" t="s">
        <v>7987</v>
      </c>
      <c r="BC11481" s="91" t="s">
        <v>14794</v>
      </c>
      <c r="BD11481" s="423" t="s">
        <v>1301</v>
      </c>
    </row>
    <row r="11482" spans="53:56" ht="15" x14ac:dyDescent="0.25">
      <c r="BA11482" s="90" t="s">
        <v>15356</v>
      </c>
      <c r="BB11482" s="90" t="s">
        <v>7987</v>
      </c>
      <c r="BC11482" s="90" t="s">
        <v>15341</v>
      </c>
      <c r="BD11482" s="423" t="s">
        <v>1301</v>
      </c>
    </row>
    <row r="11483" spans="53:56" ht="15" x14ac:dyDescent="0.25">
      <c r="BA11483" s="91" t="s">
        <v>15357</v>
      </c>
      <c r="BB11483" s="91" t="s">
        <v>7987</v>
      </c>
      <c r="BC11483" s="91" t="s">
        <v>15313</v>
      </c>
      <c r="BD11483" s="423" t="s">
        <v>1301</v>
      </c>
    </row>
    <row r="11484" spans="53:56" ht="15" x14ac:dyDescent="0.25">
      <c r="BA11484" s="90" t="s">
        <v>15358</v>
      </c>
      <c r="BB11484" s="90" t="s">
        <v>7987</v>
      </c>
      <c r="BC11484" s="90" t="s">
        <v>8736</v>
      </c>
      <c r="BD11484" s="423" t="s">
        <v>1301</v>
      </c>
    </row>
    <row r="11485" spans="53:56" ht="15" x14ac:dyDescent="0.25">
      <c r="BA11485" s="91" t="s">
        <v>15359</v>
      </c>
      <c r="BB11485" s="91" t="s">
        <v>7987</v>
      </c>
      <c r="BC11485" s="91" t="s">
        <v>15210</v>
      </c>
      <c r="BD11485" s="423" t="s">
        <v>1301</v>
      </c>
    </row>
    <row r="11486" spans="53:56" ht="15" x14ac:dyDescent="0.25">
      <c r="BA11486" s="90" t="s">
        <v>15360</v>
      </c>
      <c r="BB11486" s="90" t="s">
        <v>7987</v>
      </c>
      <c r="BC11486" s="90" t="s">
        <v>15250</v>
      </c>
      <c r="BD11486" s="423" t="s">
        <v>1301</v>
      </c>
    </row>
    <row r="11487" spans="53:56" ht="15" x14ac:dyDescent="0.25">
      <c r="BA11487" s="91" t="s">
        <v>15361</v>
      </c>
      <c r="BB11487" s="91" t="s">
        <v>7987</v>
      </c>
      <c r="BC11487" s="91" t="s">
        <v>15217</v>
      </c>
      <c r="BD11487" s="423" t="s">
        <v>1301</v>
      </c>
    </row>
    <row r="11488" spans="53:56" ht="15" x14ac:dyDescent="0.25">
      <c r="BA11488" s="90" t="s">
        <v>15362</v>
      </c>
      <c r="BB11488" s="90" t="s">
        <v>7987</v>
      </c>
      <c r="BC11488" s="90" t="s">
        <v>15210</v>
      </c>
      <c r="BD11488" s="423" t="s">
        <v>1301</v>
      </c>
    </row>
    <row r="11489" spans="53:56" ht="15" x14ac:dyDescent="0.25">
      <c r="BA11489" s="91" t="s">
        <v>15363</v>
      </c>
      <c r="BB11489" s="91" t="s">
        <v>7987</v>
      </c>
      <c r="BC11489" s="91" t="s">
        <v>15303</v>
      </c>
      <c r="BD11489" s="423" t="s">
        <v>1301</v>
      </c>
    </row>
    <row r="11490" spans="53:56" ht="15" x14ac:dyDescent="0.25">
      <c r="BA11490" s="90" t="s">
        <v>15364</v>
      </c>
      <c r="BB11490" s="90" t="s">
        <v>7987</v>
      </c>
      <c r="BC11490" s="90" t="s">
        <v>8736</v>
      </c>
      <c r="BD11490" s="423" t="s">
        <v>1301</v>
      </c>
    </row>
    <row r="11491" spans="53:56" ht="15" x14ac:dyDescent="0.25">
      <c r="BA11491" s="91" t="s">
        <v>15365</v>
      </c>
      <c r="BB11491" s="91" t="s">
        <v>7987</v>
      </c>
      <c r="BC11491" s="91" t="s">
        <v>15327</v>
      </c>
      <c r="BD11491" s="423" t="s">
        <v>1301</v>
      </c>
    </row>
    <row r="11492" spans="53:56" ht="15" x14ac:dyDescent="0.25">
      <c r="BA11492" s="90" t="s">
        <v>15366</v>
      </c>
      <c r="BB11492" s="90" t="s">
        <v>7987</v>
      </c>
      <c r="BC11492" s="90" t="s">
        <v>15341</v>
      </c>
      <c r="BD11492" s="423" t="s">
        <v>1301</v>
      </c>
    </row>
    <row r="11493" spans="53:56" ht="15" x14ac:dyDescent="0.25">
      <c r="BA11493" s="91" t="s">
        <v>15367</v>
      </c>
      <c r="BB11493" s="91" t="s">
        <v>7987</v>
      </c>
      <c r="BC11493" s="91" t="s">
        <v>15303</v>
      </c>
      <c r="BD11493" s="423" t="s">
        <v>1301</v>
      </c>
    </row>
    <row r="11494" spans="53:56" ht="15" x14ac:dyDescent="0.25">
      <c r="BA11494" s="90" t="s">
        <v>15368</v>
      </c>
      <c r="BB11494" s="90" t="s">
        <v>7987</v>
      </c>
      <c r="BC11494" s="90" t="s">
        <v>14794</v>
      </c>
      <c r="BD11494" s="423" t="s">
        <v>1301</v>
      </c>
    </row>
    <row r="11495" spans="53:56" ht="15" x14ac:dyDescent="0.25">
      <c r="BA11495" s="91" t="s">
        <v>15369</v>
      </c>
      <c r="BB11495" s="91" t="s">
        <v>7987</v>
      </c>
      <c r="BC11495" s="91" t="s">
        <v>15303</v>
      </c>
      <c r="BD11495" s="423" t="s">
        <v>1301</v>
      </c>
    </row>
    <row r="11496" spans="53:56" ht="15" x14ac:dyDescent="0.25">
      <c r="BA11496" s="90" t="s">
        <v>15370</v>
      </c>
      <c r="BB11496" s="90" t="s">
        <v>7987</v>
      </c>
      <c r="BC11496" s="90" t="s">
        <v>15197</v>
      </c>
      <c r="BD11496" s="423" t="s">
        <v>1301</v>
      </c>
    </row>
    <row r="11497" spans="53:56" ht="15" x14ac:dyDescent="0.25">
      <c r="BA11497" s="91" t="s">
        <v>15371</v>
      </c>
      <c r="BB11497" s="91" t="s">
        <v>7987</v>
      </c>
      <c r="BC11497" s="91" t="s">
        <v>15327</v>
      </c>
      <c r="BD11497" s="423" t="s">
        <v>1301</v>
      </c>
    </row>
    <row r="11498" spans="53:56" ht="15" x14ac:dyDescent="0.25">
      <c r="BA11498" s="90" t="s">
        <v>15372</v>
      </c>
      <c r="BB11498" s="90" t="s">
        <v>7987</v>
      </c>
      <c r="BC11498" s="90" t="s">
        <v>15313</v>
      </c>
      <c r="BD11498" s="423" t="s">
        <v>1301</v>
      </c>
    </row>
    <row r="11499" spans="53:56" ht="15" x14ac:dyDescent="0.25">
      <c r="BA11499" s="91" t="s">
        <v>15373</v>
      </c>
      <c r="BB11499" s="91" t="s">
        <v>7987</v>
      </c>
      <c r="BC11499" s="91" t="s">
        <v>15217</v>
      </c>
      <c r="BD11499" s="423" t="s">
        <v>1301</v>
      </c>
    </row>
    <row r="11500" spans="53:56" ht="15" x14ac:dyDescent="0.25">
      <c r="BA11500" s="90" t="s">
        <v>15374</v>
      </c>
      <c r="BB11500" s="90" t="s">
        <v>7987</v>
      </c>
      <c r="BC11500" s="90" t="s">
        <v>15303</v>
      </c>
      <c r="BD11500" s="423" t="s">
        <v>1301</v>
      </c>
    </row>
    <row r="11501" spans="53:56" ht="15" x14ac:dyDescent="0.25">
      <c r="BA11501" s="91" t="s">
        <v>15375</v>
      </c>
      <c r="BB11501" s="91" t="s">
        <v>7987</v>
      </c>
      <c r="BC11501" s="91" t="s">
        <v>14794</v>
      </c>
      <c r="BD11501" s="423" t="s">
        <v>1301</v>
      </c>
    </row>
    <row r="11502" spans="53:56" ht="15" x14ac:dyDescent="0.25">
      <c r="BA11502" s="90" t="s">
        <v>15376</v>
      </c>
      <c r="BB11502" s="90" t="s">
        <v>7987</v>
      </c>
      <c r="BC11502" s="90" t="s">
        <v>15327</v>
      </c>
      <c r="BD11502" s="423" t="s">
        <v>1301</v>
      </c>
    </row>
    <row r="11503" spans="53:56" ht="15" x14ac:dyDescent="0.25">
      <c r="BA11503" s="91" t="s">
        <v>15377</v>
      </c>
      <c r="BB11503" s="91" t="s">
        <v>7987</v>
      </c>
      <c r="BC11503" s="91" t="s">
        <v>14794</v>
      </c>
      <c r="BD11503" s="423" t="s">
        <v>1301</v>
      </c>
    </row>
    <row r="11504" spans="53:56" ht="15" x14ac:dyDescent="0.25">
      <c r="BA11504" s="90" t="s">
        <v>15378</v>
      </c>
      <c r="BB11504" s="90" t="s">
        <v>7987</v>
      </c>
      <c r="BC11504" s="90" t="s">
        <v>15341</v>
      </c>
      <c r="BD11504" s="423" t="s">
        <v>1301</v>
      </c>
    </row>
    <row r="11505" spans="53:56" ht="15" x14ac:dyDescent="0.25">
      <c r="BA11505" s="91" t="s">
        <v>15379</v>
      </c>
      <c r="BB11505" s="91" t="s">
        <v>7987</v>
      </c>
      <c r="BC11505" s="91" t="s">
        <v>8736</v>
      </c>
      <c r="BD11505" s="423" t="s">
        <v>1301</v>
      </c>
    </row>
    <row r="11506" spans="53:56" ht="15" x14ac:dyDescent="0.25">
      <c r="BA11506" s="90" t="s">
        <v>15380</v>
      </c>
      <c r="BB11506" s="90" t="s">
        <v>7987</v>
      </c>
      <c r="BC11506" s="90" t="s">
        <v>8736</v>
      </c>
      <c r="BD11506" s="423" t="s">
        <v>1301</v>
      </c>
    </row>
    <row r="11507" spans="53:56" ht="15" x14ac:dyDescent="0.25">
      <c r="BA11507" s="91" t="s">
        <v>15381</v>
      </c>
      <c r="BB11507" s="91" t="s">
        <v>7987</v>
      </c>
      <c r="BC11507" s="91" t="s">
        <v>15303</v>
      </c>
      <c r="BD11507" s="423" t="s">
        <v>1301</v>
      </c>
    </row>
    <row r="11508" spans="53:56" ht="15" x14ac:dyDescent="0.25">
      <c r="BA11508" s="90" t="s">
        <v>15382</v>
      </c>
      <c r="BB11508" s="90" t="s">
        <v>7987</v>
      </c>
      <c r="BC11508" s="90" t="s">
        <v>15303</v>
      </c>
      <c r="BD11508" s="423" t="s">
        <v>1301</v>
      </c>
    </row>
    <row r="11509" spans="53:56" ht="15" x14ac:dyDescent="0.25">
      <c r="BA11509" s="91" t="s">
        <v>15383</v>
      </c>
      <c r="BB11509" s="91" t="s">
        <v>7987</v>
      </c>
      <c r="BC11509" s="91" t="s">
        <v>8736</v>
      </c>
      <c r="BD11509" s="423" t="s">
        <v>1301</v>
      </c>
    </row>
    <row r="11510" spans="53:56" ht="15" x14ac:dyDescent="0.25">
      <c r="BA11510" s="90" t="s">
        <v>15384</v>
      </c>
      <c r="BB11510" s="90" t="s">
        <v>7987</v>
      </c>
      <c r="BC11510" s="90" t="s">
        <v>15313</v>
      </c>
      <c r="BD11510" s="423" t="s">
        <v>1301</v>
      </c>
    </row>
    <row r="11511" spans="53:56" ht="15" x14ac:dyDescent="0.25">
      <c r="BA11511" s="91" t="s">
        <v>15385</v>
      </c>
      <c r="BB11511" s="91" t="s">
        <v>7987</v>
      </c>
      <c r="BC11511" s="91" t="s">
        <v>15303</v>
      </c>
      <c r="BD11511" s="423" t="s">
        <v>1301</v>
      </c>
    </row>
    <row r="11512" spans="53:56" ht="15" x14ac:dyDescent="0.25">
      <c r="BA11512" s="90" t="s">
        <v>15386</v>
      </c>
      <c r="BB11512" s="90" t="s">
        <v>7987</v>
      </c>
      <c r="BC11512" s="90" t="s">
        <v>15303</v>
      </c>
      <c r="BD11512" s="423" t="s">
        <v>1301</v>
      </c>
    </row>
    <row r="11513" spans="53:56" ht="15" x14ac:dyDescent="0.25">
      <c r="BA11513" s="91" t="s">
        <v>15387</v>
      </c>
      <c r="BB11513" s="91" t="s">
        <v>7987</v>
      </c>
      <c r="BC11513" s="91" t="s">
        <v>15303</v>
      </c>
      <c r="BD11513" s="423" t="s">
        <v>1301</v>
      </c>
    </row>
    <row r="11514" spans="53:56" ht="15" x14ac:dyDescent="0.25">
      <c r="BA11514" s="90" t="s">
        <v>15388</v>
      </c>
      <c r="BB11514" s="90" t="s">
        <v>7987</v>
      </c>
      <c r="BC11514" s="90" t="s">
        <v>15389</v>
      </c>
      <c r="BD11514" s="423" t="s">
        <v>1301</v>
      </c>
    </row>
    <row r="11515" spans="53:56" ht="15" x14ac:dyDescent="0.25">
      <c r="BA11515" s="90" t="s">
        <v>15390</v>
      </c>
      <c r="BB11515" s="90" t="s">
        <v>7987</v>
      </c>
      <c r="BC11515" s="90" t="s">
        <v>15389</v>
      </c>
      <c r="BD11515" s="423" t="s">
        <v>1301</v>
      </c>
    </row>
    <row r="11516" spans="53:56" ht="15" x14ac:dyDescent="0.25">
      <c r="BA11516" s="91" t="s">
        <v>15391</v>
      </c>
      <c r="BB11516" s="91" t="s">
        <v>7987</v>
      </c>
      <c r="BC11516" s="91" t="s">
        <v>15389</v>
      </c>
      <c r="BD11516" s="423" t="s">
        <v>1301</v>
      </c>
    </row>
    <row r="11517" spans="53:56" ht="15" x14ac:dyDescent="0.25">
      <c r="BA11517" s="90" t="s">
        <v>15392</v>
      </c>
      <c r="BB11517" s="90" t="s">
        <v>7987</v>
      </c>
      <c r="BC11517" s="90" t="s">
        <v>15389</v>
      </c>
      <c r="BD11517" s="423" t="s">
        <v>1301</v>
      </c>
    </row>
    <row r="11518" spans="53:56" ht="15" x14ac:dyDescent="0.25">
      <c r="BA11518" s="90" t="s">
        <v>15393</v>
      </c>
      <c r="BB11518" s="90" t="s">
        <v>7987</v>
      </c>
      <c r="BC11518" s="90" t="s">
        <v>15389</v>
      </c>
      <c r="BD11518" s="423" t="s">
        <v>1301</v>
      </c>
    </row>
    <row r="11519" spans="53:56" ht="15" x14ac:dyDescent="0.25">
      <c r="BA11519" s="91" t="s">
        <v>15394</v>
      </c>
      <c r="BB11519" s="91" t="s">
        <v>7987</v>
      </c>
      <c r="BC11519" s="91" t="s">
        <v>15389</v>
      </c>
      <c r="BD11519" s="423" t="s">
        <v>1301</v>
      </c>
    </row>
    <row r="11520" spans="53:56" ht="15" x14ac:dyDescent="0.25">
      <c r="BA11520" s="90" t="s">
        <v>15395</v>
      </c>
      <c r="BB11520" s="90" t="s">
        <v>7987</v>
      </c>
      <c r="BC11520" s="90" t="s">
        <v>15389</v>
      </c>
      <c r="BD11520" s="423" t="s">
        <v>1301</v>
      </c>
    </row>
    <row r="11521" spans="53:56" ht="15" x14ac:dyDescent="0.25">
      <c r="BA11521" s="91" t="s">
        <v>15396</v>
      </c>
      <c r="BB11521" s="91" t="s">
        <v>7987</v>
      </c>
      <c r="BC11521" s="91" t="s">
        <v>15389</v>
      </c>
      <c r="BD11521" s="423" t="s">
        <v>1301</v>
      </c>
    </row>
    <row r="11522" spans="53:56" ht="15" x14ac:dyDescent="0.25">
      <c r="BA11522" s="91" t="s">
        <v>15397</v>
      </c>
      <c r="BB11522" s="91" t="s">
        <v>7987</v>
      </c>
      <c r="BC11522" s="91" t="s">
        <v>15341</v>
      </c>
      <c r="BD11522" s="423" t="s">
        <v>1301</v>
      </c>
    </row>
    <row r="11523" spans="53:56" ht="15" x14ac:dyDescent="0.25">
      <c r="BA11523" s="90" t="s">
        <v>15398</v>
      </c>
      <c r="BB11523" s="90" t="s">
        <v>7987</v>
      </c>
      <c r="BC11523" s="90" t="s">
        <v>15341</v>
      </c>
      <c r="BD11523" s="423" t="s">
        <v>1301</v>
      </c>
    </row>
    <row r="11524" spans="53:56" ht="15" x14ac:dyDescent="0.25">
      <c r="BA11524" s="91" t="s">
        <v>15399</v>
      </c>
      <c r="BB11524" s="91" t="s">
        <v>7987</v>
      </c>
      <c r="BC11524" s="91" t="s">
        <v>15389</v>
      </c>
      <c r="BD11524" s="423" t="s">
        <v>1301</v>
      </c>
    </row>
    <row r="11525" spans="53:56" ht="15" x14ac:dyDescent="0.25">
      <c r="BA11525" s="90" t="s">
        <v>15400</v>
      </c>
      <c r="BB11525" s="90" t="s">
        <v>7987</v>
      </c>
      <c r="BC11525" s="90" t="s">
        <v>15389</v>
      </c>
      <c r="BD11525" s="423" t="s">
        <v>1301</v>
      </c>
    </row>
    <row r="11526" spans="53:56" ht="15" x14ac:dyDescent="0.25">
      <c r="BA11526" s="91" t="s">
        <v>15401</v>
      </c>
      <c r="BB11526" s="91" t="s">
        <v>7987</v>
      </c>
      <c r="BC11526" s="91" t="s">
        <v>15341</v>
      </c>
      <c r="BD11526" s="423" t="s">
        <v>1301</v>
      </c>
    </row>
    <row r="11527" spans="53:56" ht="15" x14ac:dyDescent="0.25">
      <c r="BA11527" s="90" t="s">
        <v>15402</v>
      </c>
      <c r="BB11527" s="90" t="s">
        <v>7987</v>
      </c>
      <c r="BC11527" s="90" t="s">
        <v>15341</v>
      </c>
      <c r="BD11527" s="423" t="s">
        <v>1301</v>
      </c>
    </row>
    <row r="11528" spans="53:56" ht="15" x14ac:dyDescent="0.25">
      <c r="BA11528" s="90" t="s">
        <v>15403</v>
      </c>
      <c r="BB11528" s="90" t="s">
        <v>7987</v>
      </c>
      <c r="BC11528" s="90" t="s">
        <v>15341</v>
      </c>
      <c r="BD11528" s="423" t="s">
        <v>1301</v>
      </c>
    </row>
    <row r="11529" spans="53:56" ht="15" x14ac:dyDescent="0.25">
      <c r="BA11529" s="91" t="s">
        <v>15404</v>
      </c>
      <c r="BB11529" s="91" t="s">
        <v>7987</v>
      </c>
      <c r="BC11529" s="91" t="s">
        <v>15389</v>
      </c>
      <c r="BD11529" s="423" t="s">
        <v>1301</v>
      </c>
    </row>
    <row r="11530" spans="53:56" ht="15" x14ac:dyDescent="0.25">
      <c r="BA11530" s="90" t="s">
        <v>15405</v>
      </c>
      <c r="BB11530" s="90" t="s">
        <v>7987</v>
      </c>
      <c r="BC11530" s="90" t="s">
        <v>15389</v>
      </c>
      <c r="BD11530" s="423" t="s">
        <v>1301</v>
      </c>
    </row>
    <row r="11531" spans="53:56" ht="15" x14ac:dyDescent="0.25">
      <c r="BA11531" s="91" t="s">
        <v>15406</v>
      </c>
      <c r="BB11531" s="91" t="s">
        <v>7987</v>
      </c>
      <c r="BC11531" s="91" t="s">
        <v>15341</v>
      </c>
      <c r="BD11531" s="423" t="s">
        <v>1301</v>
      </c>
    </row>
    <row r="11532" spans="53:56" ht="15" x14ac:dyDescent="0.25">
      <c r="BA11532" s="91" t="s">
        <v>15407</v>
      </c>
      <c r="BB11532" s="91" t="s">
        <v>7987</v>
      </c>
      <c r="BC11532" s="91" t="s">
        <v>15389</v>
      </c>
      <c r="BD11532" s="423" t="s">
        <v>1301</v>
      </c>
    </row>
    <row r="11533" spans="53:56" ht="15" x14ac:dyDescent="0.25">
      <c r="BA11533" s="90" t="s">
        <v>15408</v>
      </c>
      <c r="BB11533" s="90" t="s">
        <v>7987</v>
      </c>
      <c r="BC11533" s="90" t="s">
        <v>15389</v>
      </c>
      <c r="BD11533" s="423" t="s">
        <v>1301</v>
      </c>
    </row>
    <row r="11534" spans="53:56" ht="15" x14ac:dyDescent="0.25">
      <c r="BA11534" s="91" t="s">
        <v>15409</v>
      </c>
      <c r="BB11534" s="91" t="s">
        <v>7987</v>
      </c>
      <c r="BC11534" s="91" t="s">
        <v>15389</v>
      </c>
      <c r="BD11534" s="423" t="s">
        <v>1301</v>
      </c>
    </row>
    <row r="11535" spans="53:56" ht="15" x14ac:dyDescent="0.25">
      <c r="BA11535" s="90" t="s">
        <v>15410</v>
      </c>
      <c r="BB11535" s="90" t="s">
        <v>7987</v>
      </c>
      <c r="BC11535" s="90" t="s">
        <v>15341</v>
      </c>
      <c r="BD11535" s="423" t="s">
        <v>1301</v>
      </c>
    </row>
    <row r="11536" spans="53:56" ht="15" x14ac:dyDescent="0.25">
      <c r="BA11536" s="91" t="s">
        <v>15411</v>
      </c>
      <c r="BB11536" s="91" t="s">
        <v>7987</v>
      </c>
      <c r="BC11536" s="91" t="s">
        <v>15341</v>
      </c>
      <c r="BD11536" s="423" t="s">
        <v>1301</v>
      </c>
    </row>
    <row r="11537" spans="53:56" ht="15" x14ac:dyDescent="0.25">
      <c r="BA11537" s="90" t="s">
        <v>15412</v>
      </c>
      <c r="BB11537" s="90" t="s">
        <v>7987</v>
      </c>
      <c r="BC11537" s="90" t="s">
        <v>15389</v>
      </c>
      <c r="BD11537" s="423" t="s">
        <v>1301</v>
      </c>
    </row>
    <row r="11538" spans="53:56" ht="15" x14ac:dyDescent="0.25">
      <c r="BA11538" s="90" t="s">
        <v>15413</v>
      </c>
      <c r="BB11538" s="90" t="s">
        <v>7987</v>
      </c>
      <c r="BC11538" s="90" t="s">
        <v>15341</v>
      </c>
      <c r="BD11538" s="423" t="s">
        <v>1301</v>
      </c>
    </row>
    <row r="11539" spans="53:56" ht="15" x14ac:dyDescent="0.25">
      <c r="BA11539" s="91" t="s">
        <v>15414</v>
      </c>
      <c r="BB11539" s="91" t="s">
        <v>7987</v>
      </c>
      <c r="BC11539" s="91" t="s">
        <v>15389</v>
      </c>
      <c r="BD11539" s="423" t="s">
        <v>1301</v>
      </c>
    </row>
    <row r="11540" spans="53:56" ht="15" x14ac:dyDescent="0.25">
      <c r="BA11540" s="90" t="s">
        <v>15415</v>
      </c>
      <c r="BB11540" s="90" t="s">
        <v>7987</v>
      </c>
      <c r="BC11540" s="90" t="s">
        <v>15389</v>
      </c>
      <c r="BD11540" s="423" t="s">
        <v>1301</v>
      </c>
    </row>
    <row r="11541" spans="53:56" ht="15" x14ac:dyDescent="0.25">
      <c r="BA11541" s="91" t="s">
        <v>15416</v>
      </c>
      <c r="BB11541" s="91" t="s">
        <v>7987</v>
      </c>
      <c r="BC11541" s="91" t="s">
        <v>15389</v>
      </c>
      <c r="BD11541" s="423" t="s">
        <v>1301</v>
      </c>
    </row>
    <row r="11542" spans="53:56" ht="15" x14ac:dyDescent="0.25">
      <c r="BA11542" s="91" t="s">
        <v>15417</v>
      </c>
      <c r="BB11542" s="91" t="s">
        <v>7987</v>
      </c>
      <c r="BC11542" s="91" t="s">
        <v>15341</v>
      </c>
      <c r="BD11542" s="423" t="s">
        <v>1301</v>
      </c>
    </row>
    <row r="11543" spans="53:56" ht="15" x14ac:dyDescent="0.25">
      <c r="BA11543" s="90" t="s">
        <v>15418</v>
      </c>
      <c r="BB11543" s="90" t="s">
        <v>7987</v>
      </c>
      <c r="BC11543" s="90" t="s">
        <v>15419</v>
      </c>
      <c r="BD11543" s="423" t="s">
        <v>1301</v>
      </c>
    </row>
    <row r="11544" spans="53:56" ht="15" x14ac:dyDescent="0.25">
      <c r="BA11544" s="91" t="s">
        <v>15420</v>
      </c>
      <c r="BB11544" s="91" t="s">
        <v>7987</v>
      </c>
      <c r="BC11544" s="91" t="s">
        <v>15419</v>
      </c>
      <c r="BD11544" s="423" t="s">
        <v>1301</v>
      </c>
    </row>
    <row r="11545" spans="53:56" ht="15" x14ac:dyDescent="0.25">
      <c r="BA11545" s="90" t="s">
        <v>15421</v>
      </c>
      <c r="BB11545" s="90" t="s">
        <v>7987</v>
      </c>
      <c r="BC11545" s="90" t="s">
        <v>15419</v>
      </c>
      <c r="BD11545" s="423" t="s">
        <v>1301</v>
      </c>
    </row>
    <row r="11546" spans="53:56" ht="15" x14ac:dyDescent="0.25">
      <c r="BA11546" s="90" t="s">
        <v>15422</v>
      </c>
      <c r="BB11546" s="90" t="s">
        <v>7987</v>
      </c>
      <c r="BC11546" s="90" t="s">
        <v>15419</v>
      </c>
      <c r="BD11546" s="423" t="s">
        <v>1301</v>
      </c>
    </row>
    <row r="11547" spans="53:56" ht="15" x14ac:dyDescent="0.25">
      <c r="BA11547" s="91" t="s">
        <v>15423</v>
      </c>
      <c r="BB11547" s="91" t="s">
        <v>7987</v>
      </c>
      <c r="BC11547" s="91" t="s">
        <v>15217</v>
      </c>
      <c r="BD11547" s="423" t="s">
        <v>1301</v>
      </c>
    </row>
    <row r="11548" spans="53:56" ht="15" x14ac:dyDescent="0.25">
      <c r="BA11548" s="90" t="s">
        <v>15424</v>
      </c>
      <c r="BB11548" s="90" t="s">
        <v>7987</v>
      </c>
      <c r="BC11548" s="90" t="s">
        <v>15217</v>
      </c>
      <c r="BD11548" s="423" t="s">
        <v>1301</v>
      </c>
    </row>
    <row r="11549" spans="53:56" ht="15" x14ac:dyDescent="0.25">
      <c r="BA11549" s="91" t="s">
        <v>15425</v>
      </c>
      <c r="BB11549" s="91" t="s">
        <v>7987</v>
      </c>
      <c r="BC11549" s="91" t="s">
        <v>15419</v>
      </c>
      <c r="BD11549" s="423" t="s">
        <v>1301</v>
      </c>
    </row>
    <row r="11550" spans="53:56" ht="15" x14ac:dyDescent="0.25">
      <c r="BA11550" s="91" t="s">
        <v>15426</v>
      </c>
      <c r="BB11550" s="91" t="s">
        <v>7987</v>
      </c>
      <c r="BC11550" s="91" t="s">
        <v>15419</v>
      </c>
      <c r="BD11550" s="423" t="s">
        <v>1301</v>
      </c>
    </row>
    <row r="11551" spans="53:56" ht="15" x14ac:dyDescent="0.25">
      <c r="BA11551" s="90" t="s">
        <v>15427</v>
      </c>
      <c r="BB11551" s="90" t="s">
        <v>7987</v>
      </c>
      <c r="BC11551" s="90" t="s">
        <v>15303</v>
      </c>
      <c r="BD11551" s="423" t="s">
        <v>1301</v>
      </c>
    </row>
    <row r="11552" spans="53:56" ht="15" x14ac:dyDescent="0.25">
      <c r="BA11552" s="91" t="s">
        <v>15428</v>
      </c>
      <c r="BB11552" s="91" t="s">
        <v>7987</v>
      </c>
      <c r="BC11552" s="91" t="s">
        <v>15419</v>
      </c>
      <c r="BD11552" s="423" t="s">
        <v>1301</v>
      </c>
    </row>
    <row r="11553" spans="53:56" ht="15" x14ac:dyDescent="0.25">
      <c r="BA11553" s="90" t="s">
        <v>15429</v>
      </c>
      <c r="BB11553" s="90" t="s">
        <v>7987</v>
      </c>
      <c r="BC11553" s="90" t="s">
        <v>15419</v>
      </c>
      <c r="BD11553" s="423" t="s">
        <v>1301</v>
      </c>
    </row>
    <row r="11554" spans="53:56" ht="15" x14ac:dyDescent="0.25">
      <c r="BA11554" s="91" t="s">
        <v>15430</v>
      </c>
      <c r="BB11554" s="91" t="s">
        <v>7987</v>
      </c>
      <c r="BC11554" s="91" t="s">
        <v>15419</v>
      </c>
      <c r="BD11554" s="423" t="s">
        <v>1301</v>
      </c>
    </row>
    <row r="11555" spans="53:56" ht="15" x14ac:dyDescent="0.25">
      <c r="BA11555" s="90" t="s">
        <v>15431</v>
      </c>
      <c r="BB11555" s="90" t="s">
        <v>7987</v>
      </c>
      <c r="BC11555" s="90" t="s">
        <v>15419</v>
      </c>
      <c r="BD11555" s="423" t="s">
        <v>1301</v>
      </c>
    </row>
    <row r="11556" spans="53:56" ht="15" x14ac:dyDescent="0.25">
      <c r="BA11556" s="90" t="s">
        <v>15432</v>
      </c>
      <c r="BB11556" s="90" t="s">
        <v>7987</v>
      </c>
      <c r="BC11556" s="90" t="s">
        <v>15217</v>
      </c>
      <c r="BD11556" s="423" t="s">
        <v>1301</v>
      </c>
    </row>
    <row r="11557" spans="53:56" ht="15" x14ac:dyDescent="0.25">
      <c r="BA11557" s="91" t="s">
        <v>15433</v>
      </c>
      <c r="BB11557" s="91" t="s">
        <v>7987</v>
      </c>
      <c r="BC11557" s="91" t="s">
        <v>15419</v>
      </c>
      <c r="BD11557" s="423" t="s">
        <v>1301</v>
      </c>
    </row>
    <row r="11558" spans="53:56" ht="15" x14ac:dyDescent="0.25">
      <c r="BA11558" s="90" t="s">
        <v>15434</v>
      </c>
      <c r="BB11558" s="90" t="s">
        <v>7987</v>
      </c>
      <c r="BC11558" s="90" t="s">
        <v>15419</v>
      </c>
      <c r="BD11558" s="423" t="s">
        <v>1301</v>
      </c>
    </row>
    <row r="11559" spans="53:56" ht="15" x14ac:dyDescent="0.25">
      <c r="BA11559" s="91" t="s">
        <v>15435</v>
      </c>
      <c r="BB11559" s="91" t="s">
        <v>7987</v>
      </c>
      <c r="BC11559" s="91" t="s">
        <v>15217</v>
      </c>
      <c r="BD11559" s="423" t="s">
        <v>1301</v>
      </c>
    </row>
    <row r="11560" spans="53:56" ht="15" x14ac:dyDescent="0.25">
      <c r="BA11560" s="91" t="s">
        <v>15436</v>
      </c>
      <c r="BB11560" s="91" t="s">
        <v>7987</v>
      </c>
      <c r="BC11560" s="91" t="s">
        <v>15419</v>
      </c>
      <c r="BD11560" s="423" t="s">
        <v>1301</v>
      </c>
    </row>
    <row r="11561" spans="53:56" ht="15" x14ac:dyDescent="0.25">
      <c r="BA11561" s="90" t="s">
        <v>15437</v>
      </c>
      <c r="BB11561" s="90" t="s">
        <v>7987</v>
      </c>
      <c r="BC11561" s="90" t="s">
        <v>15419</v>
      </c>
      <c r="BD11561" s="423" t="s">
        <v>1301</v>
      </c>
    </row>
    <row r="11562" spans="53:56" ht="15" x14ac:dyDescent="0.25">
      <c r="BA11562" s="91" t="s">
        <v>15438</v>
      </c>
      <c r="BB11562" s="91" t="s">
        <v>7987</v>
      </c>
      <c r="BC11562" s="91" t="s">
        <v>15419</v>
      </c>
      <c r="BD11562" s="423" t="s">
        <v>1301</v>
      </c>
    </row>
    <row r="11563" spans="53:56" ht="15" x14ac:dyDescent="0.25">
      <c r="BA11563" s="90" t="s">
        <v>15439</v>
      </c>
      <c r="BB11563" s="90" t="s">
        <v>7987</v>
      </c>
      <c r="BC11563" s="90" t="s">
        <v>15419</v>
      </c>
      <c r="BD11563" s="423" t="s">
        <v>1301</v>
      </c>
    </row>
    <row r="11564" spans="53:56" ht="15" x14ac:dyDescent="0.25">
      <c r="BA11564" s="91" t="s">
        <v>15440</v>
      </c>
      <c r="BB11564" s="91" t="s">
        <v>7987</v>
      </c>
      <c r="BC11564" s="91" t="s">
        <v>15419</v>
      </c>
      <c r="BD11564" s="423" t="s">
        <v>1301</v>
      </c>
    </row>
    <row r="11565" spans="53:56" ht="15" x14ac:dyDescent="0.25">
      <c r="BA11565" s="90" t="s">
        <v>15441</v>
      </c>
      <c r="BB11565" s="90" t="s">
        <v>7987</v>
      </c>
      <c r="BC11565" s="90" t="s">
        <v>15389</v>
      </c>
      <c r="BD11565" s="423" t="s">
        <v>1301</v>
      </c>
    </row>
    <row r="11566" spans="53:56" ht="15" x14ac:dyDescent="0.25">
      <c r="BA11566" s="91" t="s">
        <v>15442</v>
      </c>
      <c r="BB11566" s="91" t="s">
        <v>7987</v>
      </c>
      <c r="BC11566" s="91" t="s">
        <v>15389</v>
      </c>
      <c r="BD11566" s="423" t="s">
        <v>1301</v>
      </c>
    </row>
    <row r="11567" spans="53:56" ht="15" x14ac:dyDescent="0.25">
      <c r="BA11567" s="91" t="s">
        <v>15443</v>
      </c>
      <c r="BB11567" s="91" t="s">
        <v>7987</v>
      </c>
      <c r="BC11567" s="91" t="s">
        <v>15419</v>
      </c>
      <c r="BD11567" s="423" t="s">
        <v>1301</v>
      </c>
    </row>
    <row r="11568" spans="53:56" ht="15" x14ac:dyDescent="0.25">
      <c r="BA11568" s="90" t="s">
        <v>15444</v>
      </c>
      <c r="BB11568" s="90" t="s">
        <v>7987</v>
      </c>
      <c r="BC11568" s="90" t="s">
        <v>15318</v>
      </c>
      <c r="BD11568" s="423" t="s">
        <v>1301</v>
      </c>
    </row>
    <row r="11569" spans="53:56" ht="15" x14ac:dyDescent="0.25">
      <c r="BA11569" s="91" t="s">
        <v>15445</v>
      </c>
      <c r="BB11569" s="91" t="s">
        <v>7987</v>
      </c>
      <c r="BC11569" s="91" t="s">
        <v>14674</v>
      </c>
      <c r="BD11569" s="423" t="s">
        <v>1301</v>
      </c>
    </row>
    <row r="11570" spans="53:56" ht="15" x14ac:dyDescent="0.25">
      <c r="BA11570" s="90" t="s">
        <v>15446</v>
      </c>
      <c r="BB11570" s="90" t="s">
        <v>7987</v>
      </c>
      <c r="BC11570" s="90" t="s">
        <v>14794</v>
      </c>
      <c r="BD11570" s="423" t="s">
        <v>1301</v>
      </c>
    </row>
    <row r="11571" spans="53:56" ht="15" x14ac:dyDescent="0.25">
      <c r="BA11571" s="91" t="s">
        <v>15447</v>
      </c>
      <c r="BB11571" s="91" t="s">
        <v>7987</v>
      </c>
      <c r="BC11571" s="91" t="s">
        <v>15318</v>
      </c>
      <c r="BD11571" s="423" t="s">
        <v>1301</v>
      </c>
    </row>
    <row r="11572" spans="53:56" ht="15" x14ac:dyDescent="0.25">
      <c r="BA11572" s="90" t="s">
        <v>15448</v>
      </c>
      <c r="BB11572" s="90" t="s">
        <v>7987</v>
      </c>
      <c r="BC11572" s="90" t="s">
        <v>15318</v>
      </c>
      <c r="BD11572" s="423" t="s">
        <v>1301</v>
      </c>
    </row>
    <row r="11573" spans="53:56" ht="15" x14ac:dyDescent="0.25">
      <c r="BA11573" s="90" t="s">
        <v>15449</v>
      </c>
      <c r="BB11573" s="90" t="s">
        <v>7987</v>
      </c>
      <c r="BC11573" s="90" t="s">
        <v>14644</v>
      </c>
      <c r="BD11573" s="423" t="s">
        <v>1301</v>
      </c>
    </row>
    <row r="11574" spans="53:56" ht="15" x14ac:dyDescent="0.25">
      <c r="BA11574" s="91" t="s">
        <v>15450</v>
      </c>
      <c r="BB11574" s="91" t="s">
        <v>7987</v>
      </c>
      <c r="BC11574" s="91" t="s">
        <v>15318</v>
      </c>
      <c r="BD11574" s="423" t="s">
        <v>1301</v>
      </c>
    </row>
    <row r="11575" spans="53:56" ht="15" x14ac:dyDescent="0.25">
      <c r="BA11575" s="90" t="s">
        <v>15451</v>
      </c>
      <c r="BB11575" s="90" t="s">
        <v>7987</v>
      </c>
      <c r="BC11575" s="90" t="s">
        <v>15318</v>
      </c>
      <c r="BD11575" s="423" t="s">
        <v>1301</v>
      </c>
    </row>
    <row r="11576" spans="53:56" ht="15" x14ac:dyDescent="0.25">
      <c r="BA11576" s="91" t="s">
        <v>15452</v>
      </c>
      <c r="BB11576" s="91" t="s">
        <v>7987</v>
      </c>
      <c r="BC11576" s="91" t="s">
        <v>15318</v>
      </c>
      <c r="BD11576" s="423" t="s">
        <v>1301</v>
      </c>
    </row>
    <row r="11577" spans="53:56" ht="15" x14ac:dyDescent="0.25">
      <c r="BA11577" s="91" t="s">
        <v>15453</v>
      </c>
      <c r="BB11577" s="91" t="s">
        <v>7987</v>
      </c>
      <c r="BC11577" s="91" t="s">
        <v>15318</v>
      </c>
      <c r="BD11577" s="423" t="s">
        <v>1301</v>
      </c>
    </row>
    <row r="11578" spans="53:56" ht="15" x14ac:dyDescent="0.25">
      <c r="BA11578" s="90" t="s">
        <v>15454</v>
      </c>
      <c r="BB11578" s="90" t="s">
        <v>7987</v>
      </c>
      <c r="BC11578" s="90" t="s">
        <v>15318</v>
      </c>
      <c r="BD11578" s="423" t="s">
        <v>1301</v>
      </c>
    </row>
    <row r="11579" spans="53:56" ht="15" x14ac:dyDescent="0.25">
      <c r="BA11579" s="91" t="s">
        <v>15455</v>
      </c>
      <c r="BB11579" s="91" t="s">
        <v>7987</v>
      </c>
      <c r="BC11579" s="91" t="s">
        <v>15318</v>
      </c>
      <c r="BD11579" s="423" t="s">
        <v>1301</v>
      </c>
    </row>
    <row r="11580" spans="53:56" ht="15" x14ac:dyDescent="0.25">
      <c r="BA11580" s="90" t="s">
        <v>15456</v>
      </c>
      <c r="BB11580" s="90" t="s">
        <v>7987</v>
      </c>
      <c r="BC11580" s="90" t="s">
        <v>15318</v>
      </c>
      <c r="BD11580" s="423" t="s">
        <v>1301</v>
      </c>
    </row>
    <row r="11581" spans="53:56" ht="15" x14ac:dyDescent="0.25">
      <c r="BA11581" s="90" t="s">
        <v>15457</v>
      </c>
      <c r="BB11581" s="90" t="s">
        <v>7987</v>
      </c>
      <c r="BC11581" s="90" t="s">
        <v>15318</v>
      </c>
      <c r="BD11581" s="423" t="s">
        <v>1301</v>
      </c>
    </row>
    <row r="11582" spans="53:56" ht="15" x14ac:dyDescent="0.25">
      <c r="BA11582" s="91" t="s">
        <v>15458</v>
      </c>
      <c r="BB11582" s="91" t="s">
        <v>7987</v>
      </c>
      <c r="BC11582" s="91" t="s">
        <v>15318</v>
      </c>
      <c r="BD11582" s="423" t="s">
        <v>1301</v>
      </c>
    </row>
    <row r="11583" spans="53:56" ht="15" x14ac:dyDescent="0.25">
      <c r="BA11583" s="90" t="s">
        <v>15459</v>
      </c>
      <c r="BB11583" s="90" t="s">
        <v>7987</v>
      </c>
      <c r="BC11583" s="90" t="s">
        <v>15318</v>
      </c>
      <c r="BD11583" s="423" t="s">
        <v>1301</v>
      </c>
    </row>
    <row r="11584" spans="53:56" ht="15" x14ac:dyDescent="0.25">
      <c r="BA11584" s="91" t="s">
        <v>15460</v>
      </c>
      <c r="BB11584" s="91" t="s">
        <v>7987</v>
      </c>
      <c r="BC11584" s="91" t="s">
        <v>14776</v>
      </c>
      <c r="BD11584" s="423" t="s">
        <v>1301</v>
      </c>
    </row>
    <row r="11585" spans="53:56" ht="15" x14ac:dyDescent="0.25">
      <c r="BA11585" s="91" t="s">
        <v>15461</v>
      </c>
      <c r="BB11585" s="91" t="s">
        <v>7987</v>
      </c>
      <c r="BC11585" s="91" t="s">
        <v>14794</v>
      </c>
      <c r="BD11585" s="423" t="s">
        <v>1301</v>
      </c>
    </row>
    <row r="11586" spans="53:56" ht="15" x14ac:dyDescent="0.25">
      <c r="BA11586" s="90" t="s">
        <v>15462</v>
      </c>
      <c r="BB11586" s="90" t="s">
        <v>7987</v>
      </c>
      <c r="BC11586" s="90" t="s">
        <v>14794</v>
      </c>
      <c r="BD11586" s="423" t="s">
        <v>1301</v>
      </c>
    </row>
    <row r="11587" spans="53:56" ht="15" x14ac:dyDescent="0.25">
      <c r="BA11587" s="91" t="s">
        <v>15463</v>
      </c>
      <c r="BB11587" s="91" t="s">
        <v>7987</v>
      </c>
      <c r="BC11587" s="91" t="s">
        <v>14794</v>
      </c>
      <c r="BD11587" s="423" t="s">
        <v>1301</v>
      </c>
    </row>
    <row r="11588" spans="53:56" ht="15" x14ac:dyDescent="0.25">
      <c r="BA11588" s="90" t="s">
        <v>15464</v>
      </c>
      <c r="BB11588" s="90" t="s">
        <v>7987</v>
      </c>
      <c r="BC11588" s="90" t="s">
        <v>15318</v>
      </c>
      <c r="BD11588" s="423" t="s">
        <v>1301</v>
      </c>
    </row>
    <row r="11589" spans="53:56" ht="15" x14ac:dyDescent="0.25">
      <c r="BA11589" s="90" t="s">
        <v>15465</v>
      </c>
      <c r="BB11589" s="90" t="s">
        <v>7987</v>
      </c>
      <c r="BC11589" s="90" t="s">
        <v>15318</v>
      </c>
      <c r="BD11589" s="423" t="s">
        <v>1301</v>
      </c>
    </row>
    <row r="11590" spans="53:56" ht="15" x14ac:dyDescent="0.25">
      <c r="BA11590" s="91" t="s">
        <v>15466</v>
      </c>
      <c r="BB11590" s="91" t="s">
        <v>7987</v>
      </c>
      <c r="BC11590" s="91" t="s">
        <v>14674</v>
      </c>
      <c r="BD11590" s="423" t="s">
        <v>1301</v>
      </c>
    </row>
    <row r="11591" spans="53:56" ht="15" x14ac:dyDescent="0.25">
      <c r="BA11591" s="90" t="s">
        <v>15467</v>
      </c>
      <c r="BB11591" s="90" t="s">
        <v>7987</v>
      </c>
      <c r="BC11591" s="90" t="s">
        <v>14674</v>
      </c>
      <c r="BD11591" s="423" t="s">
        <v>1301</v>
      </c>
    </row>
    <row r="11592" spans="53:56" ht="15" x14ac:dyDescent="0.25">
      <c r="BA11592" s="91" t="s">
        <v>15468</v>
      </c>
      <c r="BB11592" s="91" t="s">
        <v>7987</v>
      </c>
      <c r="BC11592" s="91" t="s">
        <v>14674</v>
      </c>
      <c r="BD11592" s="423" t="s">
        <v>1301</v>
      </c>
    </row>
    <row r="11593" spans="53:56" ht="15" x14ac:dyDescent="0.25">
      <c r="BA11593" s="91" t="s">
        <v>15469</v>
      </c>
      <c r="BB11593" s="91" t="s">
        <v>7987</v>
      </c>
      <c r="BC11593" s="91" t="s">
        <v>14674</v>
      </c>
      <c r="BD11593" s="423" t="s">
        <v>1301</v>
      </c>
    </row>
    <row r="11594" spans="53:56" ht="15" x14ac:dyDescent="0.25">
      <c r="BA11594" s="90" t="s">
        <v>15470</v>
      </c>
      <c r="BB11594" s="90" t="s">
        <v>7987</v>
      </c>
      <c r="BC11594" s="90" t="s">
        <v>14674</v>
      </c>
      <c r="BD11594" s="423" t="s">
        <v>1301</v>
      </c>
    </row>
    <row r="11595" spans="53:56" ht="15" x14ac:dyDescent="0.25">
      <c r="BA11595" s="91" t="s">
        <v>15471</v>
      </c>
      <c r="BB11595" s="91" t="s">
        <v>7987</v>
      </c>
      <c r="BC11595" s="91" t="s">
        <v>14674</v>
      </c>
      <c r="BD11595" s="423" t="s">
        <v>1301</v>
      </c>
    </row>
    <row r="11596" spans="53:56" ht="15" x14ac:dyDescent="0.25">
      <c r="BA11596" s="90" t="s">
        <v>15472</v>
      </c>
      <c r="BB11596" s="90" t="s">
        <v>7987</v>
      </c>
      <c r="BC11596" s="90" t="s">
        <v>9586</v>
      </c>
      <c r="BD11596" s="423" t="s">
        <v>1301</v>
      </c>
    </row>
    <row r="11597" spans="53:56" ht="15" x14ac:dyDescent="0.25">
      <c r="BA11597" s="91" t="s">
        <v>15473</v>
      </c>
      <c r="BB11597" s="91" t="s">
        <v>7987</v>
      </c>
      <c r="BC11597" s="91" t="s">
        <v>14674</v>
      </c>
      <c r="BD11597" s="423" t="s">
        <v>1301</v>
      </c>
    </row>
    <row r="11598" spans="53:56" ht="15" x14ac:dyDescent="0.25">
      <c r="BA11598" s="90" t="s">
        <v>15474</v>
      </c>
      <c r="BB11598" s="90" t="s">
        <v>7987</v>
      </c>
      <c r="BC11598" s="90" t="s">
        <v>14674</v>
      </c>
      <c r="BD11598" s="423" t="s">
        <v>1301</v>
      </c>
    </row>
    <row r="11599" spans="53:56" ht="15" x14ac:dyDescent="0.25">
      <c r="BA11599" s="90" t="s">
        <v>15475</v>
      </c>
      <c r="BB11599" s="90" t="s">
        <v>7987</v>
      </c>
      <c r="BC11599" s="90" t="s">
        <v>14674</v>
      </c>
      <c r="BD11599" s="423" t="s">
        <v>1301</v>
      </c>
    </row>
    <row r="11600" spans="53:56" ht="15" x14ac:dyDescent="0.25">
      <c r="BA11600" s="91" t="s">
        <v>15476</v>
      </c>
      <c r="BB11600" s="91" t="s">
        <v>7987</v>
      </c>
      <c r="BC11600" s="91" t="s">
        <v>14674</v>
      </c>
      <c r="BD11600" s="423" t="s">
        <v>1301</v>
      </c>
    </row>
    <row r="11601" spans="53:56" ht="15" x14ac:dyDescent="0.25">
      <c r="BA11601" s="90" t="s">
        <v>15477</v>
      </c>
      <c r="BB11601" s="90" t="s">
        <v>7987</v>
      </c>
      <c r="BC11601" s="90" t="s">
        <v>9586</v>
      </c>
      <c r="BD11601" s="423" t="s">
        <v>1301</v>
      </c>
    </row>
    <row r="11602" spans="53:56" ht="15" x14ac:dyDescent="0.25">
      <c r="BA11602" s="91" t="s">
        <v>15478</v>
      </c>
      <c r="BB11602" s="91" t="s">
        <v>7987</v>
      </c>
      <c r="BC11602" s="91" t="s">
        <v>14674</v>
      </c>
      <c r="BD11602" s="423" t="s">
        <v>1301</v>
      </c>
    </row>
    <row r="11603" spans="53:56" ht="15" x14ac:dyDescent="0.25">
      <c r="BA11603" s="91" t="s">
        <v>15479</v>
      </c>
      <c r="BB11603" s="91" t="s">
        <v>7987</v>
      </c>
      <c r="BC11603" s="91" t="s">
        <v>14674</v>
      </c>
      <c r="BD11603" s="423" t="s">
        <v>1301</v>
      </c>
    </row>
    <row r="11604" spans="53:56" ht="15" x14ac:dyDescent="0.25">
      <c r="BA11604" s="90" t="s">
        <v>15480</v>
      </c>
      <c r="BB11604" s="90" t="s">
        <v>7987</v>
      </c>
      <c r="BC11604" s="90" t="s">
        <v>14674</v>
      </c>
      <c r="BD11604" s="423" t="s">
        <v>1301</v>
      </c>
    </row>
    <row r="11605" spans="53:56" ht="15" x14ac:dyDescent="0.25">
      <c r="BA11605" s="91" t="s">
        <v>15481</v>
      </c>
      <c r="BB11605" s="91" t="s">
        <v>7987</v>
      </c>
      <c r="BC11605" s="91" t="s">
        <v>14674</v>
      </c>
      <c r="BD11605" s="423" t="s">
        <v>1301</v>
      </c>
    </row>
    <row r="11606" spans="53:56" ht="15" x14ac:dyDescent="0.25">
      <c r="BA11606" s="90" t="s">
        <v>15482</v>
      </c>
      <c r="BB11606" s="90" t="s">
        <v>7987</v>
      </c>
      <c r="BC11606" s="90" t="s">
        <v>14674</v>
      </c>
      <c r="BD11606" s="423" t="s">
        <v>1301</v>
      </c>
    </row>
    <row r="11607" spans="53:56" ht="15" x14ac:dyDescent="0.25">
      <c r="BA11607" s="91" t="s">
        <v>15483</v>
      </c>
      <c r="BB11607" s="91" t="s">
        <v>7987</v>
      </c>
      <c r="BC11607" s="91" t="s">
        <v>1305</v>
      </c>
      <c r="BD11607" s="423" t="s">
        <v>1301</v>
      </c>
    </row>
    <row r="11608" spans="53:56" ht="15" x14ac:dyDescent="0.25">
      <c r="BA11608" s="90" t="s">
        <v>15484</v>
      </c>
      <c r="BB11608" s="90" t="s">
        <v>7987</v>
      </c>
      <c r="BC11608" s="90" t="s">
        <v>15341</v>
      </c>
      <c r="BD11608" s="423" t="s">
        <v>1301</v>
      </c>
    </row>
    <row r="11609" spans="53:56" ht="15" x14ac:dyDescent="0.25">
      <c r="BA11609" s="91" t="s">
        <v>15485</v>
      </c>
      <c r="BB11609" s="91" t="s">
        <v>7987</v>
      </c>
      <c r="BC11609" s="91" t="s">
        <v>15486</v>
      </c>
      <c r="BD11609" s="423" t="s">
        <v>1301</v>
      </c>
    </row>
    <row r="11610" spans="53:56" ht="15" x14ac:dyDescent="0.25">
      <c r="BA11610" s="90" t="s">
        <v>15487</v>
      </c>
      <c r="BB11610" s="90" t="s">
        <v>7987</v>
      </c>
      <c r="BC11610" s="90" t="s">
        <v>15488</v>
      </c>
      <c r="BD11610" s="423" t="s">
        <v>1301</v>
      </c>
    </row>
    <row r="11611" spans="53:56" ht="15" x14ac:dyDescent="0.25">
      <c r="BA11611" s="91" t="s">
        <v>15489</v>
      </c>
      <c r="BB11611" s="91" t="s">
        <v>7987</v>
      </c>
      <c r="BC11611" s="91" t="s">
        <v>1305</v>
      </c>
      <c r="BD11611" s="423" t="s">
        <v>1301</v>
      </c>
    </row>
    <row r="11612" spans="53:56" ht="15" x14ac:dyDescent="0.25">
      <c r="BA11612" s="90" t="s">
        <v>15490</v>
      </c>
      <c r="BB11612" s="90" t="s">
        <v>7987</v>
      </c>
      <c r="BC11612" s="90" t="s">
        <v>15341</v>
      </c>
      <c r="BD11612" s="423" t="s">
        <v>1301</v>
      </c>
    </row>
    <row r="11613" spans="53:56" ht="15" x14ac:dyDescent="0.25">
      <c r="BA11613" s="91" t="s">
        <v>15491</v>
      </c>
      <c r="BB11613" s="91" t="s">
        <v>7987</v>
      </c>
      <c r="BC11613" s="91" t="s">
        <v>1305</v>
      </c>
      <c r="BD11613" s="423" t="s">
        <v>1301</v>
      </c>
    </row>
    <row r="11614" spans="53:56" ht="15" x14ac:dyDescent="0.25">
      <c r="BA11614" s="90" t="s">
        <v>15492</v>
      </c>
      <c r="BB11614" s="90" t="s">
        <v>7987</v>
      </c>
      <c r="BC11614" s="90" t="s">
        <v>15341</v>
      </c>
      <c r="BD11614" s="423" t="s">
        <v>1301</v>
      </c>
    </row>
    <row r="11615" spans="53:56" ht="15" x14ac:dyDescent="0.25">
      <c r="BA11615" s="91" t="s">
        <v>15493</v>
      </c>
      <c r="BB11615" s="91" t="s">
        <v>7987</v>
      </c>
      <c r="BC11615" s="91" t="s">
        <v>15488</v>
      </c>
      <c r="BD11615" s="423" t="s">
        <v>1301</v>
      </c>
    </row>
    <row r="11616" spans="53:56" ht="15" x14ac:dyDescent="0.25">
      <c r="BA11616" s="90" t="s">
        <v>15494</v>
      </c>
      <c r="BB11616" s="90" t="s">
        <v>7987</v>
      </c>
      <c r="BC11616" s="90" t="s">
        <v>15488</v>
      </c>
      <c r="BD11616" s="423" t="s">
        <v>1301</v>
      </c>
    </row>
    <row r="11617" spans="53:56" ht="15" x14ac:dyDescent="0.25">
      <c r="BA11617" s="91" t="s">
        <v>15495</v>
      </c>
      <c r="BB11617" s="91" t="s">
        <v>7987</v>
      </c>
      <c r="BC11617" s="91" t="s">
        <v>15486</v>
      </c>
      <c r="BD11617" s="423" t="s">
        <v>1301</v>
      </c>
    </row>
    <row r="11618" spans="53:56" ht="15" x14ac:dyDescent="0.25">
      <c r="BA11618" s="90" t="s">
        <v>15496</v>
      </c>
      <c r="BB11618" s="90" t="s">
        <v>7987</v>
      </c>
      <c r="BC11618" s="90" t="s">
        <v>1305</v>
      </c>
      <c r="BD11618" s="423" t="s">
        <v>1301</v>
      </c>
    </row>
    <row r="11619" spans="53:56" ht="15" x14ac:dyDescent="0.25">
      <c r="BA11619" s="91" t="s">
        <v>15497</v>
      </c>
      <c r="BB11619" s="91" t="s">
        <v>7987</v>
      </c>
      <c r="BC11619" s="91" t="s">
        <v>15488</v>
      </c>
      <c r="BD11619" s="423" t="s">
        <v>1301</v>
      </c>
    </row>
    <row r="11620" spans="53:56" ht="15" x14ac:dyDescent="0.25">
      <c r="BA11620" s="90" t="s">
        <v>15498</v>
      </c>
      <c r="BB11620" s="90" t="s">
        <v>7987</v>
      </c>
      <c r="BC11620" s="90" t="s">
        <v>1305</v>
      </c>
      <c r="BD11620" s="423" t="s">
        <v>1301</v>
      </c>
    </row>
    <row r="11621" spans="53:56" ht="15" x14ac:dyDescent="0.25">
      <c r="BA11621" s="91" t="s">
        <v>15499</v>
      </c>
      <c r="BB11621" s="91" t="s">
        <v>7987</v>
      </c>
      <c r="BC11621" s="91" t="s">
        <v>15486</v>
      </c>
      <c r="BD11621" s="423" t="s">
        <v>1301</v>
      </c>
    </row>
    <row r="11622" spans="53:56" ht="15" x14ac:dyDescent="0.25">
      <c r="BA11622" s="90" t="s">
        <v>15500</v>
      </c>
      <c r="BB11622" s="90" t="s">
        <v>7987</v>
      </c>
      <c r="BC11622" s="90" t="s">
        <v>15486</v>
      </c>
      <c r="BD11622" s="423" t="s">
        <v>1301</v>
      </c>
    </row>
    <row r="11623" spans="53:56" ht="15" x14ac:dyDescent="0.25">
      <c r="BA11623" s="91" t="s">
        <v>15501</v>
      </c>
      <c r="BB11623" s="91" t="s">
        <v>7987</v>
      </c>
      <c r="BC11623" s="91" t="s">
        <v>15486</v>
      </c>
      <c r="BD11623" s="423" t="s">
        <v>1301</v>
      </c>
    </row>
    <row r="11624" spans="53:56" ht="15" x14ac:dyDescent="0.25">
      <c r="BA11624" s="90" t="s">
        <v>15502</v>
      </c>
      <c r="BB11624" s="90" t="s">
        <v>7987</v>
      </c>
      <c r="BC11624" s="90" t="s">
        <v>15488</v>
      </c>
      <c r="BD11624" s="423" t="s">
        <v>1301</v>
      </c>
    </row>
    <row r="11625" spans="53:56" ht="15" x14ac:dyDescent="0.25">
      <c r="BA11625" s="91" t="s">
        <v>15503</v>
      </c>
      <c r="BB11625" s="91" t="s">
        <v>7987</v>
      </c>
      <c r="BC11625" s="91" t="s">
        <v>15488</v>
      </c>
      <c r="BD11625" s="423" t="s">
        <v>1301</v>
      </c>
    </row>
    <row r="11626" spans="53:56" ht="15" x14ac:dyDescent="0.25">
      <c r="BA11626" s="90" t="s">
        <v>15504</v>
      </c>
      <c r="BB11626" s="90" t="s">
        <v>7987</v>
      </c>
      <c r="BC11626" s="90" t="s">
        <v>15488</v>
      </c>
      <c r="BD11626" s="423" t="s">
        <v>1301</v>
      </c>
    </row>
    <row r="11627" spans="53:56" ht="15" x14ac:dyDescent="0.25">
      <c r="BA11627" s="91" t="s">
        <v>15505</v>
      </c>
      <c r="BB11627" s="91" t="s">
        <v>7987</v>
      </c>
      <c r="BC11627" s="91" t="s">
        <v>1305</v>
      </c>
      <c r="BD11627" s="423" t="s">
        <v>1301</v>
      </c>
    </row>
    <row r="11628" spans="53:56" ht="15" x14ac:dyDescent="0.25">
      <c r="BA11628" s="90" t="s">
        <v>15506</v>
      </c>
      <c r="BB11628" s="90" t="s">
        <v>7987</v>
      </c>
      <c r="BC11628" s="90" t="s">
        <v>1305</v>
      </c>
      <c r="BD11628" s="423" t="s">
        <v>1301</v>
      </c>
    </row>
    <row r="11629" spans="53:56" ht="15" x14ac:dyDescent="0.25">
      <c r="BA11629" s="91" t="s">
        <v>15507</v>
      </c>
      <c r="BB11629" s="91" t="s">
        <v>7987</v>
      </c>
      <c r="BC11629" s="91" t="s">
        <v>1305</v>
      </c>
      <c r="BD11629" s="423" t="s">
        <v>1301</v>
      </c>
    </row>
    <row r="11630" spans="53:56" ht="15" x14ac:dyDescent="0.25">
      <c r="BA11630" s="90" t="s">
        <v>15508</v>
      </c>
      <c r="BB11630" s="90" t="s">
        <v>7987</v>
      </c>
      <c r="BC11630" s="90" t="s">
        <v>1305</v>
      </c>
      <c r="BD11630" s="423" t="s">
        <v>1301</v>
      </c>
    </row>
    <row r="11631" spans="53:56" ht="15" x14ac:dyDescent="0.25">
      <c r="BA11631" s="91" t="s">
        <v>15509</v>
      </c>
      <c r="BB11631" s="91" t="s">
        <v>7987</v>
      </c>
      <c r="BC11631" s="91" t="s">
        <v>15341</v>
      </c>
      <c r="BD11631" s="423" t="s">
        <v>1301</v>
      </c>
    </row>
    <row r="11632" spans="53:56" ht="15" x14ac:dyDescent="0.25">
      <c r="BA11632" s="90" t="s">
        <v>15510</v>
      </c>
      <c r="BB11632" s="90" t="s">
        <v>7987</v>
      </c>
      <c r="BC11632" s="90" t="s">
        <v>1305</v>
      </c>
      <c r="BD11632" s="423" t="s">
        <v>1301</v>
      </c>
    </row>
    <row r="11633" spans="53:56" ht="15" x14ac:dyDescent="0.25">
      <c r="BA11633" s="91" t="s">
        <v>15511</v>
      </c>
      <c r="BB11633" s="91" t="s">
        <v>7987</v>
      </c>
      <c r="BC11633" s="91" t="s">
        <v>15488</v>
      </c>
      <c r="BD11633" s="423" t="s">
        <v>1301</v>
      </c>
    </row>
    <row r="11634" spans="53:56" ht="15" x14ac:dyDescent="0.25">
      <c r="BA11634" s="90" t="s">
        <v>15512</v>
      </c>
      <c r="BB11634" s="90" t="s">
        <v>7987</v>
      </c>
      <c r="BC11634" s="90" t="s">
        <v>15486</v>
      </c>
      <c r="BD11634" s="423" t="s">
        <v>1301</v>
      </c>
    </row>
    <row r="11635" spans="53:56" ht="15" x14ac:dyDescent="0.25">
      <c r="BA11635" s="91" t="s">
        <v>15513</v>
      </c>
      <c r="BB11635" s="91" t="s">
        <v>7987</v>
      </c>
      <c r="BC11635" s="91" t="s">
        <v>15341</v>
      </c>
      <c r="BD11635" s="423" t="s">
        <v>1301</v>
      </c>
    </row>
    <row r="11636" spans="53:56" ht="15" x14ac:dyDescent="0.25">
      <c r="BA11636" s="90" t="s">
        <v>15514</v>
      </c>
      <c r="BB11636" s="90" t="s">
        <v>7987</v>
      </c>
      <c r="BC11636" s="90" t="s">
        <v>15515</v>
      </c>
      <c r="BD11636" s="423" t="s">
        <v>1301</v>
      </c>
    </row>
    <row r="11637" spans="53:56" ht="15" x14ac:dyDescent="0.25">
      <c r="BA11637" s="91" t="s">
        <v>15516</v>
      </c>
      <c r="BB11637" s="91" t="s">
        <v>7987</v>
      </c>
      <c r="BC11637" s="91" t="s">
        <v>15517</v>
      </c>
      <c r="BD11637" s="423" t="s">
        <v>1301</v>
      </c>
    </row>
    <row r="11638" spans="53:56" ht="15" x14ac:dyDescent="0.25">
      <c r="BA11638" s="90" t="s">
        <v>15518</v>
      </c>
      <c r="BB11638" s="90" t="s">
        <v>7987</v>
      </c>
      <c r="BC11638" s="90" t="s">
        <v>15517</v>
      </c>
      <c r="BD11638" s="423" t="s">
        <v>1301</v>
      </c>
    </row>
    <row r="11639" spans="53:56" ht="15" x14ac:dyDescent="0.25">
      <c r="BA11639" s="91" t="s">
        <v>15519</v>
      </c>
      <c r="BB11639" s="91" t="s">
        <v>7987</v>
      </c>
      <c r="BC11639" s="91" t="s">
        <v>15517</v>
      </c>
      <c r="BD11639" s="423" t="s">
        <v>1301</v>
      </c>
    </row>
    <row r="11640" spans="53:56" ht="15" x14ac:dyDescent="0.25">
      <c r="BA11640" s="90" t="s">
        <v>15520</v>
      </c>
      <c r="BB11640" s="90" t="s">
        <v>7987</v>
      </c>
      <c r="BC11640" s="90" t="s">
        <v>15517</v>
      </c>
      <c r="BD11640" s="423" t="s">
        <v>1301</v>
      </c>
    </row>
    <row r="11641" spans="53:56" ht="15" x14ac:dyDescent="0.25">
      <c r="BA11641" s="91" t="s">
        <v>15521</v>
      </c>
      <c r="BB11641" s="91" t="s">
        <v>7987</v>
      </c>
      <c r="BC11641" s="91" t="s">
        <v>1305</v>
      </c>
      <c r="BD11641" s="423" t="s">
        <v>1301</v>
      </c>
    </row>
    <row r="11642" spans="53:56" ht="15" x14ac:dyDescent="0.25">
      <c r="BA11642" s="90" t="s">
        <v>15522</v>
      </c>
      <c r="BB11642" s="90" t="s">
        <v>7987</v>
      </c>
      <c r="BC11642" s="90" t="s">
        <v>15515</v>
      </c>
      <c r="BD11642" s="423" t="s">
        <v>1301</v>
      </c>
    </row>
    <row r="11643" spans="53:56" ht="15" x14ac:dyDescent="0.25">
      <c r="BA11643" s="91" t="s">
        <v>15523</v>
      </c>
      <c r="BB11643" s="91" t="s">
        <v>7987</v>
      </c>
      <c r="BC11643" s="91" t="s">
        <v>15515</v>
      </c>
      <c r="BD11643" s="423" t="s">
        <v>1301</v>
      </c>
    </row>
    <row r="11644" spans="53:56" ht="15" x14ac:dyDescent="0.25">
      <c r="BA11644" s="90" t="s">
        <v>15524</v>
      </c>
      <c r="BB11644" s="90" t="s">
        <v>7987</v>
      </c>
      <c r="BC11644" s="90" t="s">
        <v>15515</v>
      </c>
      <c r="BD11644" s="423" t="s">
        <v>1301</v>
      </c>
    </row>
    <row r="11645" spans="53:56" ht="15" x14ac:dyDescent="0.25">
      <c r="BA11645" s="91" t="s">
        <v>15525</v>
      </c>
      <c r="BB11645" s="91" t="s">
        <v>7987</v>
      </c>
      <c r="BC11645" s="91" t="s">
        <v>15517</v>
      </c>
      <c r="BD11645" s="423" t="s">
        <v>1301</v>
      </c>
    </row>
    <row r="11646" spans="53:56" ht="15" x14ac:dyDescent="0.25">
      <c r="BA11646" s="90" t="s">
        <v>15526</v>
      </c>
      <c r="BB11646" s="90" t="s">
        <v>7987</v>
      </c>
      <c r="BC11646" s="90" t="s">
        <v>15517</v>
      </c>
      <c r="BD11646" s="423" t="s">
        <v>1301</v>
      </c>
    </row>
    <row r="11647" spans="53:56" ht="15" x14ac:dyDescent="0.25">
      <c r="BA11647" s="90" t="s">
        <v>15527</v>
      </c>
      <c r="BB11647" s="90" t="s">
        <v>7987</v>
      </c>
      <c r="BC11647" s="90" t="s">
        <v>15517</v>
      </c>
      <c r="BD11647" s="423" t="s">
        <v>1301</v>
      </c>
    </row>
    <row r="11648" spans="53:56" ht="15" x14ac:dyDescent="0.25">
      <c r="BA11648" s="91" t="s">
        <v>15528</v>
      </c>
      <c r="BB11648" s="91" t="s">
        <v>7987</v>
      </c>
      <c r="BC11648" s="91" t="s">
        <v>15486</v>
      </c>
      <c r="BD11648" s="423" t="s">
        <v>1301</v>
      </c>
    </row>
    <row r="11649" spans="53:56" ht="15" x14ac:dyDescent="0.25">
      <c r="BA11649" s="90" t="s">
        <v>15529</v>
      </c>
      <c r="BB11649" s="90" t="s">
        <v>7987</v>
      </c>
      <c r="BC11649" s="90" t="s">
        <v>1305</v>
      </c>
      <c r="BD11649" s="423" t="s">
        <v>1301</v>
      </c>
    </row>
    <row r="11650" spans="53:56" ht="15" x14ac:dyDescent="0.25">
      <c r="BA11650" s="91" t="s">
        <v>15530</v>
      </c>
      <c r="BB11650" s="91" t="s">
        <v>7987</v>
      </c>
      <c r="BC11650" s="91" t="s">
        <v>15515</v>
      </c>
      <c r="BD11650" s="423" t="s">
        <v>1301</v>
      </c>
    </row>
    <row r="11651" spans="53:56" ht="15" x14ac:dyDescent="0.25">
      <c r="BA11651" s="90" t="s">
        <v>15531</v>
      </c>
      <c r="BB11651" s="90" t="s">
        <v>7987</v>
      </c>
      <c r="BC11651" s="90" t="s">
        <v>1305</v>
      </c>
      <c r="BD11651" s="423" t="s">
        <v>1301</v>
      </c>
    </row>
    <row r="11652" spans="53:56" ht="15" x14ac:dyDescent="0.25">
      <c r="BA11652" s="91" t="s">
        <v>15532</v>
      </c>
      <c r="BB11652" s="91" t="s">
        <v>7987</v>
      </c>
      <c r="BC11652" s="91" t="s">
        <v>1305</v>
      </c>
      <c r="BD11652" s="423" t="s">
        <v>1301</v>
      </c>
    </row>
    <row r="11653" spans="53:56" ht="15" x14ac:dyDescent="0.25">
      <c r="BA11653" s="90" t="s">
        <v>15533</v>
      </c>
      <c r="BB11653" s="90" t="s">
        <v>7987</v>
      </c>
      <c r="BC11653" s="90" t="s">
        <v>15486</v>
      </c>
      <c r="BD11653" s="423" t="s">
        <v>1301</v>
      </c>
    </row>
    <row r="11654" spans="53:56" ht="15" x14ac:dyDescent="0.25">
      <c r="BA11654" s="91" t="s">
        <v>15534</v>
      </c>
      <c r="BB11654" s="91" t="s">
        <v>7987</v>
      </c>
      <c r="BC11654" s="91" t="s">
        <v>15515</v>
      </c>
      <c r="BD11654" s="423" t="s">
        <v>1301</v>
      </c>
    </row>
    <row r="11655" spans="53:56" ht="15" x14ac:dyDescent="0.25">
      <c r="BA11655" s="90" t="s">
        <v>15535</v>
      </c>
      <c r="BB11655" s="90" t="s">
        <v>7987</v>
      </c>
      <c r="BC11655" s="90" t="s">
        <v>15515</v>
      </c>
      <c r="BD11655" s="423" t="s">
        <v>1301</v>
      </c>
    </row>
    <row r="11656" spans="53:56" ht="15" x14ac:dyDescent="0.25">
      <c r="BA11656" s="91" t="s">
        <v>15536</v>
      </c>
      <c r="BB11656" s="91" t="s">
        <v>7987</v>
      </c>
      <c r="BC11656" s="91" t="s">
        <v>15515</v>
      </c>
      <c r="BD11656" s="423" t="s">
        <v>1301</v>
      </c>
    </row>
    <row r="11657" spans="53:56" ht="15" x14ac:dyDescent="0.25">
      <c r="BA11657" s="90" t="s">
        <v>15537</v>
      </c>
      <c r="BB11657" s="90" t="s">
        <v>7987</v>
      </c>
      <c r="BC11657" s="90" t="s">
        <v>15486</v>
      </c>
      <c r="BD11657" s="423" t="s">
        <v>1301</v>
      </c>
    </row>
    <row r="11658" spans="53:56" ht="15" x14ac:dyDescent="0.25">
      <c r="BA11658" s="91" t="s">
        <v>15538</v>
      </c>
      <c r="BB11658" s="91" t="s">
        <v>7987</v>
      </c>
      <c r="BC11658" s="91" t="s">
        <v>15515</v>
      </c>
      <c r="BD11658" s="423" t="s">
        <v>1301</v>
      </c>
    </row>
    <row r="11659" spans="53:56" ht="15" x14ac:dyDescent="0.25">
      <c r="BA11659" s="90" t="s">
        <v>15539</v>
      </c>
      <c r="BB11659" s="90" t="s">
        <v>7987</v>
      </c>
      <c r="BC11659" s="90" t="s">
        <v>1305</v>
      </c>
      <c r="BD11659" s="423" t="s">
        <v>1301</v>
      </c>
    </row>
    <row r="11660" spans="53:56" ht="15" x14ac:dyDescent="0.25">
      <c r="BA11660" s="91" t="s">
        <v>15540</v>
      </c>
      <c r="BB11660" s="91" t="s">
        <v>7987</v>
      </c>
      <c r="BC11660" s="91" t="s">
        <v>15486</v>
      </c>
      <c r="BD11660" s="423" t="s">
        <v>1301</v>
      </c>
    </row>
    <row r="11661" spans="53:56" ht="15" x14ac:dyDescent="0.25">
      <c r="BA11661" s="90" t="s">
        <v>15541</v>
      </c>
      <c r="BB11661" s="90" t="s">
        <v>7987</v>
      </c>
      <c r="BC11661" s="90" t="s">
        <v>1305</v>
      </c>
      <c r="BD11661" s="423" t="s">
        <v>1301</v>
      </c>
    </row>
    <row r="11662" spans="53:56" ht="15" x14ac:dyDescent="0.25">
      <c r="BA11662" s="91" t="s">
        <v>15542</v>
      </c>
      <c r="BB11662" s="91" t="s">
        <v>7987</v>
      </c>
      <c r="BC11662" s="91" t="s">
        <v>15517</v>
      </c>
      <c r="BD11662" s="423" t="s">
        <v>1301</v>
      </c>
    </row>
    <row r="11663" spans="53:56" ht="15" x14ac:dyDescent="0.25">
      <c r="BA11663" s="90" t="s">
        <v>15543</v>
      </c>
      <c r="BB11663" s="90" t="s">
        <v>7987</v>
      </c>
      <c r="BC11663" s="90" t="s">
        <v>15517</v>
      </c>
      <c r="BD11663" s="423" t="s">
        <v>1301</v>
      </c>
    </row>
    <row r="11664" spans="53:56" ht="15" x14ac:dyDescent="0.25">
      <c r="BA11664" s="91" t="s">
        <v>15544</v>
      </c>
      <c r="BB11664" s="91" t="s">
        <v>7987</v>
      </c>
      <c r="BC11664" s="91" t="s">
        <v>15517</v>
      </c>
      <c r="BD11664" s="423" t="s">
        <v>1301</v>
      </c>
    </row>
    <row r="11665" spans="53:56" ht="15" x14ac:dyDescent="0.25">
      <c r="BA11665" s="90" t="s">
        <v>15545</v>
      </c>
      <c r="BB11665" s="90" t="s">
        <v>5715</v>
      </c>
      <c r="BC11665" s="90" t="s">
        <v>15546</v>
      </c>
      <c r="BD11665" s="423" t="s">
        <v>1301</v>
      </c>
    </row>
    <row r="11666" spans="53:56" ht="15" x14ac:dyDescent="0.25">
      <c r="BA11666" s="91" t="s">
        <v>15547</v>
      </c>
      <c r="BB11666" s="91" t="s">
        <v>5715</v>
      </c>
      <c r="BC11666" s="91" t="s">
        <v>13947</v>
      </c>
      <c r="BD11666" s="423" t="s">
        <v>1301</v>
      </c>
    </row>
    <row r="11667" spans="53:56" ht="15" x14ac:dyDescent="0.25">
      <c r="BA11667" s="90" t="s">
        <v>15548</v>
      </c>
      <c r="BB11667" s="90" t="s">
        <v>5715</v>
      </c>
      <c r="BC11667" s="90" t="s">
        <v>15549</v>
      </c>
      <c r="BD11667" s="423" t="s">
        <v>1301</v>
      </c>
    </row>
    <row r="11668" spans="53:56" ht="15" x14ac:dyDescent="0.25">
      <c r="BA11668" s="91" t="s">
        <v>15550</v>
      </c>
      <c r="BB11668" s="91" t="s">
        <v>5715</v>
      </c>
      <c r="BC11668" s="91" t="s">
        <v>15551</v>
      </c>
      <c r="BD11668" s="423" t="s">
        <v>1301</v>
      </c>
    </row>
    <row r="11669" spans="53:56" ht="15" x14ac:dyDescent="0.25">
      <c r="BA11669" s="90" t="s">
        <v>15552</v>
      </c>
      <c r="BB11669" s="90" t="s">
        <v>5715</v>
      </c>
      <c r="BC11669" s="90" t="s">
        <v>15551</v>
      </c>
      <c r="BD11669" s="423" t="s">
        <v>1301</v>
      </c>
    </row>
    <row r="11670" spans="53:56" ht="15" x14ac:dyDescent="0.25">
      <c r="BA11670" s="91" t="s">
        <v>15553</v>
      </c>
      <c r="BB11670" s="91" t="s">
        <v>5715</v>
      </c>
      <c r="BC11670" s="91" t="s">
        <v>15554</v>
      </c>
      <c r="BD11670" s="423" t="s">
        <v>1301</v>
      </c>
    </row>
    <row r="11671" spans="53:56" ht="15" x14ac:dyDescent="0.25">
      <c r="BA11671" s="90" t="s">
        <v>15555</v>
      </c>
      <c r="BB11671" s="90" t="s">
        <v>5715</v>
      </c>
      <c r="BC11671" s="90" t="s">
        <v>15551</v>
      </c>
      <c r="BD11671" s="423" t="s">
        <v>1301</v>
      </c>
    </row>
    <row r="11672" spans="53:56" ht="15" x14ac:dyDescent="0.25">
      <c r="BA11672" s="91" t="s">
        <v>15556</v>
      </c>
      <c r="BB11672" s="91" t="s">
        <v>5715</v>
      </c>
      <c r="BC11672" s="91" t="s">
        <v>15549</v>
      </c>
      <c r="BD11672" s="423" t="s">
        <v>1301</v>
      </c>
    </row>
    <row r="11673" spans="53:56" ht="15" x14ac:dyDescent="0.25">
      <c r="BA11673" s="90" t="s">
        <v>15557</v>
      </c>
      <c r="BB11673" s="90" t="s">
        <v>5715</v>
      </c>
      <c r="BC11673" s="90" t="s">
        <v>15546</v>
      </c>
      <c r="BD11673" s="423" t="s">
        <v>1301</v>
      </c>
    </row>
    <row r="11674" spans="53:56" ht="15" x14ac:dyDescent="0.25">
      <c r="BA11674" s="91" t="s">
        <v>15558</v>
      </c>
      <c r="BB11674" s="91" t="s">
        <v>5715</v>
      </c>
      <c r="BC11674" s="91" t="s">
        <v>15559</v>
      </c>
      <c r="BD11674" s="423" t="s">
        <v>1301</v>
      </c>
    </row>
    <row r="11675" spans="53:56" ht="15" x14ac:dyDescent="0.25">
      <c r="BA11675" s="90" t="s">
        <v>15560</v>
      </c>
      <c r="BB11675" s="90" t="s">
        <v>5715</v>
      </c>
      <c r="BC11675" s="90" t="s">
        <v>13947</v>
      </c>
      <c r="BD11675" s="423" t="s">
        <v>1301</v>
      </c>
    </row>
    <row r="11676" spans="53:56" ht="15" x14ac:dyDescent="0.25">
      <c r="BA11676" s="91" t="s">
        <v>15561</v>
      </c>
      <c r="BB11676" s="91" t="s">
        <v>5715</v>
      </c>
      <c r="BC11676" s="91" t="s">
        <v>15554</v>
      </c>
      <c r="BD11676" s="423" t="s">
        <v>1301</v>
      </c>
    </row>
    <row r="11677" spans="53:56" ht="15" x14ac:dyDescent="0.25">
      <c r="BA11677" s="90" t="s">
        <v>15562</v>
      </c>
      <c r="BB11677" s="90" t="s">
        <v>5715</v>
      </c>
      <c r="BC11677" s="90" t="s">
        <v>15559</v>
      </c>
      <c r="BD11677" s="423" t="s">
        <v>1301</v>
      </c>
    </row>
    <row r="11678" spans="53:56" ht="15" x14ac:dyDescent="0.25">
      <c r="BA11678" s="90" t="s">
        <v>15563</v>
      </c>
      <c r="BB11678" s="90" t="s">
        <v>5715</v>
      </c>
      <c r="BC11678" s="90" t="s">
        <v>15554</v>
      </c>
      <c r="BD11678" s="423" t="s">
        <v>1301</v>
      </c>
    </row>
    <row r="11679" spans="53:56" ht="15" x14ac:dyDescent="0.25">
      <c r="BA11679" s="91" t="s">
        <v>15564</v>
      </c>
      <c r="BB11679" s="91" t="s">
        <v>5715</v>
      </c>
      <c r="BC11679" s="91" t="s">
        <v>15559</v>
      </c>
      <c r="BD11679" s="423" t="s">
        <v>1301</v>
      </c>
    </row>
    <row r="11680" spans="53:56" ht="15" x14ac:dyDescent="0.25">
      <c r="BA11680" s="90" t="s">
        <v>15565</v>
      </c>
      <c r="BB11680" s="90" t="s">
        <v>5715</v>
      </c>
      <c r="BC11680" s="90" t="s">
        <v>15559</v>
      </c>
      <c r="BD11680" s="423" t="s">
        <v>1301</v>
      </c>
    </row>
    <row r="11681" spans="53:56" ht="15" x14ac:dyDescent="0.25">
      <c r="BA11681" s="91" t="s">
        <v>15566</v>
      </c>
      <c r="BB11681" s="91" t="s">
        <v>5715</v>
      </c>
      <c r="BC11681" s="91" t="s">
        <v>15551</v>
      </c>
      <c r="BD11681" s="423" t="s">
        <v>1301</v>
      </c>
    </row>
    <row r="11682" spans="53:56" ht="15" x14ac:dyDescent="0.25">
      <c r="BA11682" s="90" t="s">
        <v>15567</v>
      </c>
      <c r="BB11682" s="90" t="s">
        <v>5715</v>
      </c>
      <c r="BC11682" s="90" t="s">
        <v>13947</v>
      </c>
      <c r="BD11682" s="423" t="s">
        <v>1301</v>
      </c>
    </row>
    <row r="11683" spans="53:56" ht="15" x14ac:dyDescent="0.25">
      <c r="BA11683" s="91" t="s">
        <v>15568</v>
      </c>
      <c r="BB11683" s="91" t="s">
        <v>5715</v>
      </c>
      <c r="BC11683" s="91" t="s">
        <v>3365</v>
      </c>
      <c r="BD11683" s="423" t="s">
        <v>1301</v>
      </c>
    </row>
    <row r="11684" spans="53:56" ht="15" x14ac:dyDescent="0.25">
      <c r="BA11684" s="91" t="s">
        <v>15569</v>
      </c>
      <c r="BB11684" s="91" t="s">
        <v>5715</v>
      </c>
      <c r="BC11684" s="91" t="s">
        <v>3365</v>
      </c>
      <c r="BD11684" s="423" t="s">
        <v>1301</v>
      </c>
    </row>
    <row r="11685" spans="53:56" ht="15" x14ac:dyDescent="0.25">
      <c r="BA11685" s="90" t="s">
        <v>15570</v>
      </c>
      <c r="BB11685" s="90" t="s">
        <v>5715</v>
      </c>
      <c r="BC11685" s="90" t="s">
        <v>15546</v>
      </c>
      <c r="BD11685" s="423" t="s">
        <v>1301</v>
      </c>
    </row>
    <row r="11686" spans="53:56" ht="15" x14ac:dyDescent="0.25">
      <c r="BA11686" s="91" t="s">
        <v>15571</v>
      </c>
      <c r="BB11686" s="91" t="s">
        <v>5715</v>
      </c>
      <c r="BC11686" s="91" t="s">
        <v>13947</v>
      </c>
      <c r="BD11686" s="423" t="s">
        <v>1301</v>
      </c>
    </row>
    <row r="11687" spans="53:56" ht="15" x14ac:dyDescent="0.25">
      <c r="BA11687" s="90" t="s">
        <v>15572</v>
      </c>
      <c r="BB11687" s="90" t="s">
        <v>5715</v>
      </c>
      <c r="BC11687" s="90" t="s">
        <v>13947</v>
      </c>
      <c r="BD11687" s="423" t="s">
        <v>1301</v>
      </c>
    </row>
    <row r="11688" spans="53:56" ht="15" x14ac:dyDescent="0.25">
      <c r="BA11688" s="91" t="s">
        <v>15573</v>
      </c>
      <c r="BB11688" s="91" t="s">
        <v>5715</v>
      </c>
      <c r="BC11688" s="91" t="s">
        <v>15551</v>
      </c>
      <c r="BD11688" s="423" t="s">
        <v>1301</v>
      </c>
    </row>
    <row r="11689" spans="53:56" ht="15" x14ac:dyDescent="0.25">
      <c r="BA11689" s="90" t="s">
        <v>15574</v>
      </c>
      <c r="BB11689" s="90" t="s">
        <v>5715</v>
      </c>
      <c r="BC11689" s="90" t="s">
        <v>13947</v>
      </c>
      <c r="BD11689" s="423" t="s">
        <v>1301</v>
      </c>
    </row>
    <row r="11690" spans="53:56" ht="15" x14ac:dyDescent="0.25">
      <c r="BA11690" s="91" t="s">
        <v>15575</v>
      </c>
      <c r="BB11690" s="91" t="s">
        <v>5715</v>
      </c>
      <c r="BC11690" s="91" t="s">
        <v>15559</v>
      </c>
      <c r="BD11690" s="423" t="s">
        <v>1301</v>
      </c>
    </row>
    <row r="11691" spans="53:56" ht="15" x14ac:dyDescent="0.25">
      <c r="BA11691" s="91" t="s">
        <v>15576</v>
      </c>
      <c r="BB11691" s="91" t="s">
        <v>5715</v>
      </c>
      <c r="BC11691" s="91" t="s">
        <v>15559</v>
      </c>
      <c r="BD11691" s="423" t="s">
        <v>1301</v>
      </c>
    </row>
    <row r="11692" spans="53:56" ht="15" x14ac:dyDescent="0.25">
      <c r="BA11692" s="90" t="s">
        <v>15577</v>
      </c>
      <c r="BB11692" s="90" t="s">
        <v>5715</v>
      </c>
      <c r="BC11692" s="90" t="s">
        <v>15551</v>
      </c>
      <c r="BD11692" s="423" t="s">
        <v>1301</v>
      </c>
    </row>
    <row r="11693" spans="53:56" ht="15" x14ac:dyDescent="0.25">
      <c r="BA11693" s="91" t="s">
        <v>15578</v>
      </c>
      <c r="BB11693" s="91" t="s">
        <v>5715</v>
      </c>
      <c r="BC11693" s="91" t="s">
        <v>15559</v>
      </c>
      <c r="BD11693" s="423" t="s">
        <v>1301</v>
      </c>
    </row>
    <row r="11694" spans="53:56" ht="15" x14ac:dyDescent="0.25">
      <c r="BA11694" s="90" t="s">
        <v>15579</v>
      </c>
      <c r="BB11694" s="90" t="s">
        <v>5715</v>
      </c>
      <c r="BC11694" s="90" t="s">
        <v>13947</v>
      </c>
      <c r="BD11694" s="423" t="s">
        <v>1301</v>
      </c>
    </row>
    <row r="11695" spans="53:56" ht="15" x14ac:dyDescent="0.25">
      <c r="BA11695" s="91" t="s">
        <v>15580</v>
      </c>
      <c r="BB11695" s="91" t="s">
        <v>5715</v>
      </c>
      <c r="BC11695" s="91" t="s">
        <v>3365</v>
      </c>
      <c r="BD11695" s="423" t="s">
        <v>1301</v>
      </c>
    </row>
    <row r="11696" spans="53:56" ht="15" x14ac:dyDescent="0.25">
      <c r="BA11696" s="90" t="s">
        <v>15581</v>
      </c>
      <c r="BB11696" s="90" t="s">
        <v>5715</v>
      </c>
      <c r="BC11696" s="90" t="s">
        <v>13947</v>
      </c>
      <c r="BD11696" s="423" t="s">
        <v>1301</v>
      </c>
    </row>
    <row r="11697" spans="53:56" ht="15" x14ac:dyDescent="0.25">
      <c r="BA11697" s="90" t="s">
        <v>15582</v>
      </c>
      <c r="BB11697" s="90" t="s">
        <v>5715</v>
      </c>
      <c r="BC11697" s="90" t="s">
        <v>15551</v>
      </c>
      <c r="BD11697" s="423" t="s">
        <v>1301</v>
      </c>
    </row>
    <row r="11698" spans="53:56" ht="15" x14ac:dyDescent="0.25">
      <c r="BA11698" s="91" t="s">
        <v>15583</v>
      </c>
      <c r="BB11698" s="91" t="s">
        <v>5715</v>
      </c>
      <c r="BC11698" s="91" t="s">
        <v>15551</v>
      </c>
      <c r="BD11698" s="423" t="s">
        <v>1301</v>
      </c>
    </row>
    <row r="11699" spans="53:56" ht="15" x14ac:dyDescent="0.25">
      <c r="BA11699" s="90" t="s">
        <v>15584</v>
      </c>
      <c r="BB11699" s="90" t="s">
        <v>5715</v>
      </c>
      <c r="BC11699" s="90" t="s">
        <v>15559</v>
      </c>
      <c r="BD11699" s="423" t="s">
        <v>1301</v>
      </c>
    </row>
    <row r="11700" spans="53:56" ht="15" x14ac:dyDescent="0.25">
      <c r="BA11700" s="91" t="s">
        <v>15585</v>
      </c>
      <c r="BB11700" s="91" t="s">
        <v>5715</v>
      </c>
      <c r="BC11700" s="91" t="s">
        <v>13947</v>
      </c>
      <c r="BD11700" s="423" t="s">
        <v>1301</v>
      </c>
    </row>
    <row r="11701" spans="53:56" ht="15" x14ac:dyDescent="0.25">
      <c r="BA11701" s="91" t="s">
        <v>15586</v>
      </c>
      <c r="BB11701" s="91" t="s">
        <v>5715</v>
      </c>
      <c r="BC11701" s="91" t="s">
        <v>15549</v>
      </c>
      <c r="BD11701" s="423" t="s">
        <v>1301</v>
      </c>
    </row>
    <row r="11702" spans="53:56" ht="15" x14ac:dyDescent="0.25">
      <c r="BA11702" s="90" t="s">
        <v>15587</v>
      </c>
      <c r="BB11702" s="90" t="s">
        <v>5715</v>
      </c>
      <c r="BC11702" s="90" t="s">
        <v>15554</v>
      </c>
      <c r="BD11702" s="423" t="s">
        <v>1301</v>
      </c>
    </row>
    <row r="11703" spans="53:56" ht="15" x14ac:dyDescent="0.25">
      <c r="BA11703" s="91" t="s">
        <v>15588</v>
      </c>
      <c r="BB11703" s="91" t="s">
        <v>5715</v>
      </c>
      <c r="BC11703" s="91" t="s">
        <v>15551</v>
      </c>
      <c r="BD11703" s="423" t="s">
        <v>1301</v>
      </c>
    </row>
    <row r="11704" spans="53:56" ht="15" x14ac:dyDescent="0.25">
      <c r="BA11704" s="90" t="s">
        <v>15589</v>
      </c>
      <c r="BB11704" s="90" t="s">
        <v>5715</v>
      </c>
      <c r="BC11704" s="90" t="s">
        <v>15551</v>
      </c>
      <c r="BD11704" s="423" t="s">
        <v>1301</v>
      </c>
    </row>
    <row r="11705" spans="53:56" ht="15" x14ac:dyDescent="0.25">
      <c r="BA11705" s="90" t="s">
        <v>15590</v>
      </c>
      <c r="BB11705" s="90" t="s">
        <v>5715</v>
      </c>
      <c r="BC11705" s="90" t="s">
        <v>15551</v>
      </c>
      <c r="BD11705" s="423" t="s">
        <v>1301</v>
      </c>
    </row>
    <row r="11706" spans="53:56" ht="15" x14ac:dyDescent="0.25">
      <c r="BA11706" s="91" t="s">
        <v>15591</v>
      </c>
      <c r="BB11706" s="91" t="s">
        <v>5715</v>
      </c>
      <c r="BC11706" s="91" t="s">
        <v>15551</v>
      </c>
      <c r="BD11706" s="423" t="s">
        <v>1301</v>
      </c>
    </row>
    <row r="11707" spans="53:56" ht="15" x14ac:dyDescent="0.25">
      <c r="BA11707" s="90" t="s">
        <v>15592</v>
      </c>
      <c r="BB11707" s="90" t="s">
        <v>5715</v>
      </c>
      <c r="BC11707" s="90" t="s">
        <v>15551</v>
      </c>
      <c r="BD11707" s="423" t="s">
        <v>1301</v>
      </c>
    </row>
    <row r="11708" spans="53:56" ht="15" x14ac:dyDescent="0.25">
      <c r="BA11708" s="91" t="s">
        <v>15593</v>
      </c>
      <c r="BB11708" s="91" t="s">
        <v>5715</v>
      </c>
      <c r="BC11708" s="91" t="s">
        <v>15551</v>
      </c>
      <c r="BD11708" s="423" t="s">
        <v>1301</v>
      </c>
    </row>
    <row r="11709" spans="53:56" ht="15" x14ac:dyDescent="0.25">
      <c r="BA11709" s="91" t="s">
        <v>15594</v>
      </c>
      <c r="BB11709" s="91" t="s">
        <v>5715</v>
      </c>
      <c r="BC11709" s="91" t="s">
        <v>15551</v>
      </c>
      <c r="BD11709" s="423" t="s">
        <v>1301</v>
      </c>
    </row>
    <row r="11710" spans="53:56" ht="15" x14ac:dyDescent="0.25">
      <c r="BA11710" s="90" t="s">
        <v>15595</v>
      </c>
      <c r="BB11710" s="90" t="s">
        <v>5715</v>
      </c>
      <c r="BC11710" s="90" t="s">
        <v>15551</v>
      </c>
      <c r="BD11710" s="423" t="s">
        <v>1301</v>
      </c>
    </row>
    <row r="11711" spans="53:56" ht="15" x14ac:dyDescent="0.25">
      <c r="BA11711" s="91" t="s">
        <v>15596</v>
      </c>
      <c r="BB11711" s="91" t="s">
        <v>5715</v>
      </c>
      <c r="BC11711" s="91" t="s">
        <v>15551</v>
      </c>
      <c r="BD11711" s="423" t="s">
        <v>1301</v>
      </c>
    </row>
    <row r="11712" spans="53:56" ht="15" x14ac:dyDescent="0.25">
      <c r="BA11712" s="90" t="s">
        <v>15597</v>
      </c>
      <c r="BB11712" s="90" t="s">
        <v>5715</v>
      </c>
      <c r="BC11712" s="90" t="s">
        <v>15551</v>
      </c>
      <c r="BD11712" s="423" t="s">
        <v>1301</v>
      </c>
    </row>
    <row r="11713" spans="53:56" ht="15" x14ac:dyDescent="0.25">
      <c r="BA11713" s="90" t="s">
        <v>15598</v>
      </c>
      <c r="BB11713" s="90" t="s">
        <v>5715</v>
      </c>
      <c r="BC11713" s="90" t="s">
        <v>15551</v>
      </c>
      <c r="BD11713" s="423" t="s">
        <v>1301</v>
      </c>
    </row>
    <row r="11714" spans="53:56" ht="15" x14ac:dyDescent="0.25">
      <c r="BA11714" s="91" t="s">
        <v>15599</v>
      </c>
      <c r="BB11714" s="91" t="s">
        <v>5715</v>
      </c>
      <c r="BC11714" s="91" t="s">
        <v>15551</v>
      </c>
      <c r="BD11714" s="423" t="s">
        <v>1301</v>
      </c>
    </row>
    <row r="11715" spans="53:56" ht="15" x14ac:dyDescent="0.25">
      <c r="BA11715" s="90" t="s">
        <v>15600</v>
      </c>
      <c r="BB11715" s="90" t="s">
        <v>5715</v>
      </c>
      <c r="BC11715" s="90" t="s">
        <v>15551</v>
      </c>
      <c r="BD11715" s="423" t="s">
        <v>1301</v>
      </c>
    </row>
    <row r="11716" spans="53:56" ht="15" x14ac:dyDescent="0.25">
      <c r="BA11716" s="91" t="s">
        <v>15601</v>
      </c>
      <c r="BB11716" s="91" t="s">
        <v>5715</v>
      </c>
      <c r="BC11716" s="91" t="s">
        <v>15551</v>
      </c>
      <c r="BD11716" s="423" t="s">
        <v>1301</v>
      </c>
    </row>
    <row r="11717" spans="53:56" ht="15" x14ac:dyDescent="0.25">
      <c r="BA11717" s="91" t="s">
        <v>15602</v>
      </c>
      <c r="BB11717" s="91" t="s">
        <v>5715</v>
      </c>
      <c r="BC11717" s="91" t="s">
        <v>15551</v>
      </c>
      <c r="BD11717" s="423" t="s">
        <v>1301</v>
      </c>
    </row>
    <row r="11718" spans="53:56" ht="15" x14ac:dyDescent="0.25">
      <c r="BA11718" s="90" t="s">
        <v>15603</v>
      </c>
      <c r="BB11718" s="90" t="s">
        <v>5715</v>
      </c>
      <c r="BC11718" s="90" t="s">
        <v>15551</v>
      </c>
      <c r="BD11718" s="423" t="s">
        <v>1301</v>
      </c>
    </row>
    <row r="11719" spans="53:56" ht="15" x14ac:dyDescent="0.25">
      <c r="BA11719" s="91" t="s">
        <v>15604</v>
      </c>
      <c r="BB11719" s="91" t="s">
        <v>5715</v>
      </c>
      <c r="BC11719" s="91" t="s">
        <v>15551</v>
      </c>
      <c r="BD11719" s="423" t="s">
        <v>1301</v>
      </c>
    </row>
    <row r="11720" spans="53:56" ht="15" x14ac:dyDescent="0.25">
      <c r="BA11720" s="90" t="s">
        <v>15605</v>
      </c>
      <c r="BB11720" s="90" t="s">
        <v>5715</v>
      </c>
      <c r="BC11720" s="90" t="s">
        <v>15551</v>
      </c>
      <c r="BD11720" s="423" t="s">
        <v>1301</v>
      </c>
    </row>
    <row r="11721" spans="53:56" ht="15" x14ac:dyDescent="0.25">
      <c r="BA11721" s="90" t="s">
        <v>15606</v>
      </c>
      <c r="BB11721" s="90" t="s">
        <v>5715</v>
      </c>
      <c r="BC11721" s="90" t="s">
        <v>15551</v>
      </c>
      <c r="BD11721" s="423" t="s">
        <v>1301</v>
      </c>
    </row>
    <row r="11722" spans="53:56" ht="15" x14ac:dyDescent="0.25">
      <c r="BA11722" s="91" t="s">
        <v>15607</v>
      </c>
      <c r="BB11722" s="91" t="s">
        <v>5715</v>
      </c>
      <c r="BC11722" s="91" t="s">
        <v>15551</v>
      </c>
      <c r="BD11722" s="423" t="s">
        <v>1301</v>
      </c>
    </row>
    <row r="11723" spans="53:56" ht="15" x14ac:dyDescent="0.25">
      <c r="BA11723" s="90" t="s">
        <v>15608</v>
      </c>
      <c r="BB11723" s="90" t="s">
        <v>5715</v>
      </c>
      <c r="BC11723" s="90" t="s">
        <v>15551</v>
      </c>
      <c r="BD11723" s="423" t="s">
        <v>1301</v>
      </c>
    </row>
    <row r="11724" spans="53:56" ht="15" x14ac:dyDescent="0.25">
      <c r="BA11724" s="91" t="s">
        <v>15609</v>
      </c>
      <c r="BB11724" s="91" t="s">
        <v>5715</v>
      </c>
      <c r="BC11724" s="91" t="s">
        <v>15551</v>
      </c>
      <c r="BD11724" s="423" t="s">
        <v>1301</v>
      </c>
    </row>
    <row r="11725" spans="53:56" ht="15" x14ac:dyDescent="0.25">
      <c r="BA11725" s="90" t="s">
        <v>15610</v>
      </c>
      <c r="BB11725" s="90" t="s">
        <v>5715</v>
      </c>
      <c r="BC11725" s="90" t="s">
        <v>15551</v>
      </c>
      <c r="BD11725" s="423" t="s">
        <v>1301</v>
      </c>
    </row>
    <row r="11726" spans="53:56" ht="15" x14ac:dyDescent="0.25">
      <c r="BA11726" s="91" t="s">
        <v>15611</v>
      </c>
      <c r="BB11726" s="91" t="s">
        <v>5715</v>
      </c>
      <c r="BC11726" s="91" t="s">
        <v>15551</v>
      </c>
      <c r="BD11726" s="423" t="s">
        <v>1301</v>
      </c>
    </row>
    <row r="11727" spans="53:56" ht="15" x14ac:dyDescent="0.25">
      <c r="BA11727" s="91" t="s">
        <v>15612</v>
      </c>
      <c r="BB11727" s="91" t="s">
        <v>5715</v>
      </c>
      <c r="BC11727" s="91" t="s">
        <v>15551</v>
      </c>
      <c r="BD11727" s="423" t="s">
        <v>1301</v>
      </c>
    </row>
    <row r="11728" spans="53:56" ht="15" x14ac:dyDescent="0.25">
      <c r="BA11728" s="90" t="s">
        <v>15613</v>
      </c>
      <c r="BB11728" s="90" t="s">
        <v>5715</v>
      </c>
      <c r="BC11728" s="90" t="s">
        <v>15551</v>
      </c>
      <c r="BD11728" s="423" t="s">
        <v>1301</v>
      </c>
    </row>
    <row r="11729" spans="53:56" ht="15" x14ac:dyDescent="0.25">
      <c r="BA11729" s="91" t="s">
        <v>15614</v>
      </c>
      <c r="BB11729" s="91" t="s">
        <v>5715</v>
      </c>
      <c r="BC11729" s="91" t="s">
        <v>15551</v>
      </c>
      <c r="BD11729" s="423" t="s">
        <v>1301</v>
      </c>
    </row>
    <row r="11730" spans="53:56" ht="15" x14ac:dyDescent="0.25">
      <c r="BA11730" s="90" t="s">
        <v>15615</v>
      </c>
      <c r="BB11730" s="90" t="s">
        <v>5715</v>
      </c>
      <c r="BC11730" s="90" t="s">
        <v>15551</v>
      </c>
      <c r="BD11730" s="423" t="s">
        <v>1301</v>
      </c>
    </row>
    <row r="11731" spans="53:56" ht="15" x14ac:dyDescent="0.25">
      <c r="BA11731" s="90" t="s">
        <v>15616</v>
      </c>
      <c r="BB11731" s="90" t="s">
        <v>5715</v>
      </c>
      <c r="BC11731" s="90" t="s">
        <v>15551</v>
      </c>
      <c r="BD11731" s="423" t="s">
        <v>1301</v>
      </c>
    </row>
    <row r="11732" spans="53:56" ht="15" x14ac:dyDescent="0.25">
      <c r="BA11732" s="91" t="s">
        <v>15617</v>
      </c>
      <c r="BB11732" s="91" t="s">
        <v>5715</v>
      </c>
      <c r="BC11732" s="91" t="s">
        <v>15551</v>
      </c>
      <c r="BD11732" s="423" t="s">
        <v>1301</v>
      </c>
    </row>
    <row r="11733" spans="53:56" ht="15" x14ac:dyDescent="0.25">
      <c r="BA11733" s="90" t="s">
        <v>15618</v>
      </c>
      <c r="BB11733" s="90" t="s">
        <v>5715</v>
      </c>
      <c r="BC11733" s="90" t="s">
        <v>15551</v>
      </c>
      <c r="BD11733" s="423" t="s">
        <v>1301</v>
      </c>
    </row>
    <row r="11734" spans="53:56" ht="15" x14ac:dyDescent="0.25">
      <c r="BA11734" s="91" t="s">
        <v>15619</v>
      </c>
      <c r="BB11734" s="91" t="s">
        <v>5715</v>
      </c>
      <c r="BC11734" s="91" t="s">
        <v>15620</v>
      </c>
      <c r="BD11734" s="423" t="s">
        <v>1301</v>
      </c>
    </row>
    <row r="11735" spans="53:56" ht="15" x14ac:dyDescent="0.25">
      <c r="BA11735" s="91" t="s">
        <v>15621</v>
      </c>
      <c r="BB11735" s="91" t="s">
        <v>5715</v>
      </c>
      <c r="BC11735" s="91" t="s">
        <v>15620</v>
      </c>
      <c r="BD11735" s="423" t="s">
        <v>1301</v>
      </c>
    </row>
    <row r="11736" spans="53:56" ht="15" x14ac:dyDescent="0.25">
      <c r="BA11736" s="90" t="s">
        <v>15622</v>
      </c>
      <c r="BB11736" s="90" t="s">
        <v>5715</v>
      </c>
      <c r="BC11736" s="90" t="s">
        <v>15257</v>
      </c>
      <c r="BD11736" s="423" t="s">
        <v>1301</v>
      </c>
    </row>
    <row r="11737" spans="53:56" ht="15" x14ac:dyDescent="0.25">
      <c r="BA11737" s="91" t="s">
        <v>15623</v>
      </c>
      <c r="BB11737" s="91" t="s">
        <v>5715</v>
      </c>
      <c r="BC11737" s="91" t="s">
        <v>15257</v>
      </c>
      <c r="BD11737" s="423" t="s">
        <v>1301</v>
      </c>
    </row>
    <row r="11738" spans="53:56" ht="15" x14ac:dyDescent="0.25">
      <c r="BA11738" s="91" t="s">
        <v>15624</v>
      </c>
      <c r="BB11738" s="91" t="s">
        <v>5715</v>
      </c>
      <c r="BC11738" s="91" t="s">
        <v>15257</v>
      </c>
      <c r="BD11738" s="423" t="s">
        <v>1301</v>
      </c>
    </row>
    <row r="11739" spans="53:56" ht="15" x14ac:dyDescent="0.25">
      <c r="BA11739" s="90" t="s">
        <v>15625</v>
      </c>
      <c r="BB11739" s="90" t="s">
        <v>5715</v>
      </c>
      <c r="BC11739" s="90" t="s">
        <v>15626</v>
      </c>
      <c r="BD11739" s="423" t="s">
        <v>1301</v>
      </c>
    </row>
    <row r="11740" spans="53:56" ht="15" x14ac:dyDescent="0.25">
      <c r="BA11740" s="90" t="s">
        <v>15627</v>
      </c>
      <c r="BB11740" s="90" t="s">
        <v>5715</v>
      </c>
      <c r="BC11740" s="90" t="s">
        <v>15626</v>
      </c>
      <c r="BD11740" s="423" t="s">
        <v>1301</v>
      </c>
    </row>
    <row r="11741" spans="53:56" ht="15" x14ac:dyDescent="0.25">
      <c r="BA11741" s="91" t="s">
        <v>15628</v>
      </c>
      <c r="BB11741" s="91" t="s">
        <v>5715</v>
      </c>
      <c r="BC11741" s="91" t="s">
        <v>7866</v>
      </c>
      <c r="BD11741" s="423" t="s">
        <v>1301</v>
      </c>
    </row>
    <row r="11742" spans="53:56" ht="15" x14ac:dyDescent="0.25">
      <c r="BA11742" s="90" t="s">
        <v>15629</v>
      </c>
      <c r="BB11742" s="90" t="s">
        <v>5715</v>
      </c>
      <c r="BC11742" s="90" t="s">
        <v>15630</v>
      </c>
      <c r="BD11742" s="423" t="s">
        <v>1301</v>
      </c>
    </row>
    <row r="11743" spans="53:56" ht="15" x14ac:dyDescent="0.25">
      <c r="BA11743" s="91" t="s">
        <v>15631</v>
      </c>
      <c r="BB11743" s="91" t="s">
        <v>5715</v>
      </c>
      <c r="BC11743" s="91" t="s">
        <v>15626</v>
      </c>
      <c r="BD11743" s="423" t="s">
        <v>1301</v>
      </c>
    </row>
    <row r="11744" spans="53:56" ht="15" x14ac:dyDescent="0.25">
      <c r="BA11744" s="91" t="s">
        <v>15632</v>
      </c>
      <c r="BB11744" s="91" t="s">
        <v>5715</v>
      </c>
      <c r="BC11744" s="91" t="s">
        <v>15633</v>
      </c>
      <c r="BD11744" s="423" t="s">
        <v>1301</v>
      </c>
    </row>
    <row r="11745" spans="53:56" ht="15" x14ac:dyDescent="0.25">
      <c r="BA11745" s="90" t="s">
        <v>15634</v>
      </c>
      <c r="BB11745" s="90" t="s">
        <v>5715</v>
      </c>
      <c r="BC11745" s="90" t="s">
        <v>15620</v>
      </c>
      <c r="BD11745" s="423" t="s">
        <v>1301</v>
      </c>
    </row>
    <row r="11746" spans="53:56" ht="15" x14ac:dyDescent="0.25">
      <c r="BA11746" s="91" t="s">
        <v>15635</v>
      </c>
      <c r="BB11746" s="91" t="s">
        <v>5715</v>
      </c>
      <c r="BC11746" s="91" t="s">
        <v>15620</v>
      </c>
      <c r="BD11746" s="423" t="s">
        <v>1301</v>
      </c>
    </row>
    <row r="11747" spans="53:56" ht="15" x14ac:dyDescent="0.25">
      <c r="BA11747" s="90" t="s">
        <v>15636</v>
      </c>
      <c r="BB11747" s="90" t="s">
        <v>5715</v>
      </c>
      <c r="BC11747" s="90" t="s">
        <v>15620</v>
      </c>
      <c r="BD11747" s="423" t="s">
        <v>1301</v>
      </c>
    </row>
    <row r="11748" spans="53:56" ht="15" x14ac:dyDescent="0.25">
      <c r="BA11748" s="91" t="s">
        <v>15637</v>
      </c>
      <c r="BB11748" s="91" t="s">
        <v>5715</v>
      </c>
      <c r="BC11748" s="91" t="s">
        <v>15620</v>
      </c>
      <c r="BD11748" s="423" t="s">
        <v>1301</v>
      </c>
    </row>
    <row r="11749" spans="53:56" ht="15" x14ac:dyDescent="0.25">
      <c r="BA11749" s="90" t="s">
        <v>15638</v>
      </c>
      <c r="BB11749" s="90" t="s">
        <v>5715</v>
      </c>
      <c r="BC11749" s="90" t="s">
        <v>15626</v>
      </c>
      <c r="BD11749" s="423" t="s">
        <v>1301</v>
      </c>
    </row>
    <row r="11750" spans="53:56" ht="15" x14ac:dyDescent="0.25">
      <c r="BA11750" s="90" t="s">
        <v>15639</v>
      </c>
      <c r="BB11750" s="90" t="s">
        <v>5715</v>
      </c>
      <c r="BC11750" s="90" t="s">
        <v>7866</v>
      </c>
      <c r="BD11750" s="423" t="s">
        <v>1301</v>
      </c>
    </row>
    <row r="11751" spans="53:56" ht="15" x14ac:dyDescent="0.25">
      <c r="BA11751" s="91" t="s">
        <v>15640</v>
      </c>
      <c r="BB11751" s="91" t="s">
        <v>5715</v>
      </c>
      <c r="BC11751" s="91" t="s">
        <v>15257</v>
      </c>
      <c r="BD11751" s="423" t="s">
        <v>1301</v>
      </c>
    </row>
    <row r="11752" spans="53:56" ht="15" x14ac:dyDescent="0.25">
      <c r="BA11752" s="90" t="s">
        <v>15641</v>
      </c>
      <c r="BB11752" s="90" t="s">
        <v>5715</v>
      </c>
      <c r="BC11752" s="90" t="s">
        <v>4542</v>
      </c>
      <c r="BD11752" s="423" t="s">
        <v>1301</v>
      </c>
    </row>
    <row r="11753" spans="53:56" ht="15" x14ac:dyDescent="0.25">
      <c r="BA11753" s="91" t="s">
        <v>15642</v>
      </c>
      <c r="BB11753" s="91" t="s">
        <v>5715</v>
      </c>
      <c r="BC11753" s="91" t="s">
        <v>15633</v>
      </c>
      <c r="BD11753" s="423" t="s">
        <v>1301</v>
      </c>
    </row>
    <row r="11754" spans="53:56" ht="15" x14ac:dyDescent="0.25">
      <c r="BA11754" s="91" t="s">
        <v>15643</v>
      </c>
      <c r="BB11754" s="91" t="s">
        <v>5715</v>
      </c>
      <c r="BC11754" s="91" t="s">
        <v>15633</v>
      </c>
      <c r="BD11754" s="423" t="s">
        <v>1301</v>
      </c>
    </row>
    <row r="11755" spans="53:56" ht="15" x14ac:dyDescent="0.25">
      <c r="BA11755" s="90" t="s">
        <v>15644</v>
      </c>
      <c r="BB11755" s="90" t="s">
        <v>5715</v>
      </c>
      <c r="BC11755" s="90" t="s">
        <v>14206</v>
      </c>
      <c r="BD11755" s="423" t="s">
        <v>1301</v>
      </c>
    </row>
    <row r="11756" spans="53:56" ht="15" x14ac:dyDescent="0.25">
      <c r="BA11756" s="91" t="s">
        <v>15645</v>
      </c>
      <c r="BB11756" s="91" t="s">
        <v>5715</v>
      </c>
      <c r="BC11756" s="91" t="s">
        <v>15646</v>
      </c>
      <c r="BD11756" s="423" t="s">
        <v>1301</v>
      </c>
    </row>
    <row r="11757" spans="53:56" ht="15" x14ac:dyDescent="0.25">
      <c r="BA11757" s="90" t="s">
        <v>15647</v>
      </c>
      <c r="BB11757" s="90" t="s">
        <v>5715</v>
      </c>
      <c r="BC11757" s="90" t="s">
        <v>15648</v>
      </c>
      <c r="BD11757" s="423" t="s">
        <v>1301</v>
      </c>
    </row>
    <row r="11758" spans="53:56" ht="15" x14ac:dyDescent="0.25">
      <c r="BA11758" s="91" t="s">
        <v>15649</v>
      </c>
      <c r="BB11758" s="91" t="s">
        <v>5715</v>
      </c>
      <c r="BC11758" s="91" t="s">
        <v>4542</v>
      </c>
      <c r="BD11758" s="423" t="s">
        <v>1301</v>
      </c>
    </row>
    <row r="11759" spans="53:56" ht="15" x14ac:dyDescent="0.25">
      <c r="BA11759" s="90" t="s">
        <v>15650</v>
      </c>
      <c r="BB11759" s="90" t="s">
        <v>5715</v>
      </c>
      <c r="BC11759" s="90" t="s">
        <v>15620</v>
      </c>
      <c r="BD11759" s="423" t="s">
        <v>1301</v>
      </c>
    </row>
    <row r="11760" spans="53:56" ht="15" x14ac:dyDescent="0.25">
      <c r="BA11760" s="91" t="s">
        <v>15651</v>
      </c>
      <c r="BB11760" s="91" t="s">
        <v>5715</v>
      </c>
      <c r="BC11760" s="91" t="s">
        <v>7866</v>
      </c>
      <c r="BD11760" s="423" t="s">
        <v>1301</v>
      </c>
    </row>
    <row r="11761" spans="53:56" ht="15" x14ac:dyDescent="0.25">
      <c r="BA11761" s="90" t="s">
        <v>15652</v>
      </c>
      <c r="BB11761" s="90" t="s">
        <v>5715</v>
      </c>
      <c r="BC11761" s="90" t="s">
        <v>15257</v>
      </c>
      <c r="BD11761" s="423" t="s">
        <v>1301</v>
      </c>
    </row>
    <row r="11762" spans="53:56" ht="15" x14ac:dyDescent="0.25">
      <c r="BA11762" s="91" t="s">
        <v>15653</v>
      </c>
      <c r="BB11762" s="91" t="s">
        <v>5715</v>
      </c>
      <c r="BC11762" s="91" t="s">
        <v>15633</v>
      </c>
      <c r="BD11762" s="423" t="s">
        <v>1301</v>
      </c>
    </row>
    <row r="11763" spans="53:56" ht="15" x14ac:dyDescent="0.25">
      <c r="BA11763" s="90" t="s">
        <v>15654</v>
      </c>
      <c r="BB11763" s="90" t="s">
        <v>5715</v>
      </c>
      <c r="BC11763" s="90" t="s">
        <v>15648</v>
      </c>
      <c r="BD11763" s="423" t="s">
        <v>1301</v>
      </c>
    </row>
    <row r="11764" spans="53:56" ht="15" x14ac:dyDescent="0.25">
      <c r="BA11764" s="91" t="s">
        <v>15655</v>
      </c>
      <c r="BB11764" s="91" t="s">
        <v>5715</v>
      </c>
      <c r="BC11764" s="91" t="s">
        <v>15626</v>
      </c>
      <c r="BD11764" s="423" t="s">
        <v>1301</v>
      </c>
    </row>
    <row r="11765" spans="53:56" ht="15" x14ac:dyDescent="0.25">
      <c r="BA11765" s="90" t="s">
        <v>15656</v>
      </c>
      <c r="BB11765" s="90" t="s">
        <v>5715</v>
      </c>
      <c r="BC11765" s="90" t="s">
        <v>15620</v>
      </c>
      <c r="BD11765" s="423" t="s">
        <v>1301</v>
      </c>
    </row>
    <row r="11766" spans="53:56" ht="15" x14ac:dyDescent="0.25">
      <c r="BA11766" s="91" t="s">
        <v>15657</v>
      </c>
      <c r="BB11766" s="91" t="s">
        <v>5715</v>
      </c>
      <c r="BC11766" s="91" t="s">
        <v>15626</v>
      </c>
      <c r="BD11766" s="423" t="s">
        <v>1301</v>
      </c>
    </row>
    <row r="11767" spans="53:56" ht="15" x14ac:dyDescent="0.25">
      <c r="BA11767" s="90" t="s">
        <v>15658</v>
      </c>
      <c r="BB11767" s="90" t="s">
        <v>5715</v>
      </c>
      <c r="BC11767" s="90" t="s">
        <v>15620</v>
      </c>
      <c r="BD11767" s="423" t="s">
        <v>1301</v>
      </c>
    </row>
    <row r="11768" spans="53:56" ht="15" x14ac:dyDescent="0.25">
      <c r="BA11768" s="91" t="s">
        <v>15659</v>
      </c>
      <c r="BB11768" s="91" t="s">
        <v>5715</v>
      </c>
      <c r="BC11768" s="91" t="s">
        <v>15648</v>
      </c>
      <c r="BD11768" s="423" t="s">
        <v>1301</v>
      </c>
    </row>
    <row r="11769" spans="53:56" ht="15" x14ac:dyDescent="0.25">
      <c r="BA11769" s="90" t="s">
        <v>15660</v>
      </c>
      <c r="BB11769" s="90" t="s">
        <v>5715</v>
      </c>
      <c r="BC11769" s="90" t="s">
        <v>15633</v>
      </c>
      <c r="BD11769" s="423" t="s">
        <v>1301</v>
      </c>
    </row>
    <row r="11770" spans="53:56" ht="15" x14ac:dyDescent="0.25">
      <c r="BA11770" s="91" t="s">
        <v>15661</v>
      </c>
      <c r="BB11770" s="91" t="s">
        <v>5715</v>
      </c>
      <c r="BC11770" s="91" t="s">
        <v>15633</v>
      </c>
      <c r="BD11770" s="423" t="s">
        <v>1301</v>
      </c>
    </row>
    <row r="11771" spans="53:56" ht="15" x14ac:dyDescent="0.25">
      <c r="BA11771" s="90" t="s">
        <v>15662</v>
      </c>
      <c r="BB11771" s="90" t="s">
        <v>5715</v>
      </c>
      <c r="BC11771" s="90" t="s">
        <v>15633</v>
      </c>
      <c r="BD11771" s="423" t="s">
        <v>1301</v>
      </c>
    </row>
    <row r="11772" spans="53:56" ht="15" x14ac:dyDescent="0.25">
      <c r="BA11772" s="91" t="s">
        <v>15663</v>
      </c>
      <c r="BB11772" s="91" t="s">
        <v>5715</v>
      </c>
      <c r="BC11772" s="91" t="s">
        <v>15633</v>
      </c>
      <c r="BD11772" s="423" t="s">
        <v>1301</v>
      </c>
    </row>
    <row r="11773" spans="53:56" ht="15" x14ac:dyDescent="0.25">
      <c r="BA11773" s="91" t="s">
        <v>15663</v>
      </c>
      <c r="BB11773" s="91" t="s">
        <v>5715</v>
      </c>
      <c r="BC11773" s="91" t="s">
        <v>15257</v>
      </c>
      <c r="BD11773" s="423" t="s">
        <v>1301</v>
      </c>
    </row>
    <row r="11774" spans="53:56" ht="15" x14ac:dyDescent="0.25">
      <c r="BA11774" s="90" t="s">
        <v>15664</v>
      </c>
      <c r="BB11774" s="90" t="s">
        <v>5715</v>
      </c>
      <c r="BC11774" s="90" t="s">
        <v>15633</v>
      </c>
      <c r="BD11774" s="423" t="s">
        <v>1301</v>
      </c>
    </row>
    <row r="11775" spans="53:56" ht="15" x14ac:dyDescent="0.25">
      <c r="BA11775" s="91" t="s">
        <v>15665</v>
      </c>
      <c r="BB11775" s="91" t="s">
        <v>5715</v>
      </c>
      <c r="BC11775" s="91" t="s">
        <v>15633</v>
      </c>
      <c r="BD11775" s="423" t="s">
        <v>1301</v>
      </c>
    </row>
    <row r="11776" spans="53:56" ht="15" x14ac:dyDescent="0.25">
      <c r="BA11776" s="90" t="s">
        <v>15666</v>
      </c>
      <c r="BB11776" s="90" t="s">
        <v>5715</v>
      </c>
      <c r="BC11776" s="90" t="s">
        <v>4542</v>
      </c>
      <c r="BD11776" s="423" t="s">
        <v>1301</v>
      </c>
    </row>
    <row r="11777" spans="53:56" ht="15" x14ac:dyDescent="0.25">
      <c r="BA11777" s="91" t="s">
        <v>15667</v>
      </c>
      <c r="BB11777" s="91" t="s">
        <v>5715</v>
      </c>
      <c r="BC11777" s="91" t="s">
        <v>15648</v>
      </c>
      <c r="BD11777" s="423" t="s">
        <v>1301</v>
      </c>
    </row>
    <row r="11778" spans="53:56" ht="15" x14ac:dyDescent="0.25">
      <c r="BA11778" s="90" t="s">
        <v>15668</v>
      </c>
      <c r="BB11778" s="90" t="s">
        <v>5715</v>
      </c>
      <c r="BC11778" s="90" t="s">
        <v>15633</v>
      </c>
      <c r="BD11778" s="423" t="s">
        <v>1301</v>
      </c>
    </row>
    <row r="11779" spans="53:56" ht="15" x14ac:dyDescent="0.25">
      <c r="BA11779" s="91" t="s">
        <v>15669</v>
      </c>
      <c r="BB11779" s="91" t="s">
        <v>5715</v>
      </c>
      <c r="BC11779" s="91" t="s">
        <v>15633</v>
      </c>
      <c r="BD11779" s="423" t="s">
        <v>1301</v>
      </c>
    </row>
    <row r="11780" spans="53:56" ht="15" x14ac:dyDescent="0.25">
      <c r="BA11780" s="90" t="s">
        <v>15670</v>
      </c>
      <c r="BB11780" s="90" t="s">
        <v>5715</v>
      </c>
      <c r="BC11780" s="90" t="s">
        <v>15551</v>
      </c>
      <c r="BD11780" s="423" t="s">
        <v>1301</v>
      </c>
    </row>
    <row r="11781" spans="53:56" ht="15" x14ac:dyDescent="0.25">
      <c r="BA11781" s="91" t="s">
        <v>15671</v>
      </c>
      <c r="BB11781" s="91" t="s">
        <v>5715</v>
      </c>
      <c r="BC11781" s="91" t="s">
        <v>15551</v>
      </c>
      <c r="BD11781" s="423" t="s">
        <v>1301</v>
      </c>
    </row>
    <row r="11782" spans="53:56" ht="15" x14ac:dyDescent="0.25">
      <c r="BA11782" s="90" t="s">
        <v>15672</v>
      </c>
      <c r="BB11782" s="90" t="s">
        <v>5715</v>
      </c>
      <c r="BC11782" s="90" t="s">
        <v>3365</v>
      </c>
      <c r="BD11782" s="423" t="s">
        <v>1301</v>
      </c>
    </row>
    <row r="11783" spans="53:56" ht="15" x14ac:dyDescent="0.25">
      <c r="BA11783" s="91" t="s">
        <v>15673</v>
      </c>
      <c r="BB11783" s="91" t="s">
        <v>5715</v>
      </c>
      <c r="BC11783" s="91" t="s">
        <v>3365</v>
      </c>
      <c r="BD11783" s="423" t="s">
        <v>1301</v>
      </c>
    </row>
    <row r="11784" spans="53:56" ht="15" x14ac:dyDescent="0.25">
      <c r="BA11784" s="90" t="s">
        <v>15674</v>
      </c>
      <c r="BB11784" s="90" t="s">
        <v>5715</v>
      </c>
      <c r="BC11784" s="90" t="s">
        <v>15630</v>
      </c>
      <c r="BD11784" s="423" t="s">
        <v>1301</v>
      </c>
    </row>
    <row r="11785" spans="53:56" ht="15" x14ac:dyDescent="0.25">
      <c r="BA11785" s="91" t="s">
        <v>15675</v>
      </c>
      <c r="BB11785" s="91" t="s">
        <v>5715</v>
      </c>
      <c r="BC11785" s="91" t="s">
        <v>15646</v>
      </c>
      <c r="BD11785" s="423" t="s">
        <v>1301</v>
      </c>
    </row>
    <row r="11786" spans="53:56" ht="15" x14ac:dyDescent="0.25">
      <c r="BA11786" s="90" t="s">
        <v>15676</v>
      </c>
      <c r="BB11786" s="90" t="s">
        <v>5715</v>
      </c>
      <c r="BC11786" s="90" t="s">
        <v>15646</v>
      </c>
      <c r="BD11786" s="423" t="s">
        <v>1301</v>
      </c>
    </row>
    <row r="11787" spans="53:56" ht="15" x14ac:dyDescent="0.25">
      <c r="BA11787" s="91" t="s">
        <v>15677</v>
      </c>
      <c r="BB11787" s="91" t="s">
        <v>5715</v>
      </c>
      <c r="BC11787" s="91" t="s">
        <v>15646</v>
      </c>
      <c r="BD11787" s="423" t="s">
        <v>1301</v>
      </c>
    </row>
    <row r="11788" spans="53:56" ht="15" x14ac:dyDescent="0.25">
      <c r="BA11788" s="91" t="s">
        <v>15678</v>
      </c>
      <c r="BB11788" s="91" t="s">
        <v>5715</v>
      </c>
      <c r="BC11788" s="91" t="s">
        <v>15646</v>
      </c>
      <c r="BD11788" s="423" t="s">
        <v>1301</v>
      </c>
    </row>
    <row r="11789" spans="53:56" ht="15" x14ac:dyDescent="0.25">
      <c r="BA11789" s="90" t="s">
        <v>15679</v>
      </c>
      <c r="BB11789" s="90" t="s">
        <v>5715</v>
      </c>
      <c r="BC11789" s="90" t="s">
        <v>15257</v>
      </c>
      <c r="BD11789" s="423" t="s">
        <v>1301</v>
      </c>
    </row>
    <row r="11790" spans="53:56" ht="15" x14ac:dyDescent="0.25">
      <c r="BA11790" s="91" t="s">
        <v>15680</v>
      </c>
      <c r="BB11790" s="91" t="s">
        <v>5715</v>
      </c>
      <c r="BC11790" s="91" t="s">
        <v>15646</v>
      </c>
      <c r="BD11790" s="423" t="s">
        <v>1301</v>
      </c>
    </row>
    <row r="11791" spans="53:56" ht="15" x14ac:dyDescent="0.25">
      <c r="BA11791" s="90" t="s">
        <v>15681</v>
      </c>
      <c r="BB11791" s="90" t="s">
        <v>5715</v>
      </c>
      <c r="BC11791" s="90" t="s">
        <v>15633</v>
      </c>
      <c r="BD11791" s="423" t="s">
        <v>1301</v>
      </c>
    </row>
    <row r="11792" spans="53:56" ht="15" x14ac:dyDescent="0.25">
      <c r="BA11792" s="91" t="s">
        <v>15682</v>
      </c>
      <c r="BB11792" s="91" t="s">
        <v>5715</v>
      </c>
      <c r="BC11792" s="91" t="s">
        <v>15620</v>
      </c>
      <c r="BD11792" s="423" t="s">
        <v>1301</v>
      </c>
    </row>
    <row r="11793" spans="53:56" ht="15" x14ac:dyDescent="0.25">
      <c r="BA11793" s="91" t="s">
        <v>15682</v>
      </c>
      <c r="BB11793" s="91" t="s">
        <v>5715</v>
      </c>
      <c r="BC11793" s="91" t="s">
        <v>4542</v>
      </c>
      <c r="BD11793" s="423" t="s">
        <v>1301</v>
      </c>
    </row>
    <row r="11794" spans="53:56" ht="15" x14ac:dyDescent="0.25">
      <c r="BA11794" s="90" t="s">
        <v>15683</v>
      </c>
      <c r="BB11794" s="90" t="s">
        <v>5715</v>
      </c>
      <c r="BC11794" s="90" t="s">
        <v>15630</v>
      </c>
      <c r="BD11794" s="423" t="s">
        <v>1301</v>
      </c>
    </row>
    <row r="11795" spans="53:56" ht="15" x14ac:dyDescent="0.25">
      <c r="BA11795" s="91" t="s">
        <v>15684</v>
      </c>
      <c r="BB11795" s="91" t="s">
        <v>5715</v>
      </c>
      <c r="BC11795" s="91" t="s">
        <v>7866</v>
      </c>
      <c r="BD11795" s="423" t="s">
        <v>1301</v>
      </c>
    </row>
    <row r="11796" spans="53:56" ht="15" x14ac:dyDescent="0.25">
      <c r="BA11796" s="90" t="s">
        <v>15685</v>
      </c>
      <c r="BB11796" s="90" t="s">
        <v>5715</v>
      </c>
      <c r="BC11796" s="90" t="s">
        <v>15633</v>
      </c>
      <c r="BD11796" s="423" t="s">
        <v>1301</v>
      </c>
    </row>
    <row r="11797" spans="53:56" ht="15" x14ac:dyDescent="0.25">
      <c r="BA11797" s="91" t="s">
        <v>15686</v>
      </c>
      <c r="BB11797" s="91" t="s">
        <v>5715</v>
      </c>
      <c r="BC11797" s="91" t="s">
        <v>15630</v>
      </c>
      <c r="BD11797" s="423" t="s">
        <v>1301</v>
      </c>
    </row>
    <row r="11798" spans="53:56" ht="15" x14ac:dyDescent="0.25">
      <c r="BA11798" s="90" t="s">
        <v>15687</v>
      </c>
      <c r="BB11798" s="90" t="s">
        <v>5715</v>
      </c>
      <c r="BC11798" s="90" t="s">
        <v>15626</v>
      </c>
      <c r="BD11798" s="423" t="s">
        <v>1301</v>
      </c>
    </row>
    <row r="11799" spans="53:56" ht="15" x14ac:dyDescent="0.25">
      <c r="BA11799" s="91" t="s">
        <v>15688</v>
      </c>
      <c r="BB11799" s="91" t="s">
        <v>5715</v>
      </c>
      <c r="BC11799" s="91" t="s">
        <v>15633</v>
      </c>
      <c r="BD11799" s="423" t="s">
        <v>1301</v>
      </c>
    </row>
    <row r="11800" spans="53:56" ht="15" x14ac:dyDescent="0.25">
      <c r="BA11800" s="90" t="s">
        <v>15689</v>
      </c>
      <c r="BB11800" s="90" t="s">
        <v>5715</v>
      </c>
      <c r="BC11800" s="90" t="s">
        <v>15630</v>
      </c>
      <c r="BD11800" s="423" t="s">
        <v>1301</v>
      </c>
    </row>
    <row r="11801" spans="53:56" ht="15" x14ac:dyDescent="0.25">
      <c r="BA11801" s="91" t="s">
        <v>15690</v>
      </c>
      <c r="BB11801" s="91" t="s">
        <v>5715</v>
      </c>
      <c r="BC11801" s="91" t="s">
        <v>15630</v>
      </c>
      <c r="BD11801" s="423" t="s">
        <v>1301</v>
      </c>
    </row>
    <row r="11802" spans="53:56" ht="15" x14ac:dyDescent="0.25">
      <c r="BA11802" s="90" t="s">
        <v>15691</v>
      </c>
      <c r="BB11802" s="90" t="s">
        <v>5715</v>
      </c>
      <c r="BC11802" s="90" t="s">
        <v>15257</v>
      </c>
      <c r="BD11802" s="423" t="s">
        <v>1301</v>
      </c>
    </row>
    <row r="11803" spans="53:56" ht="15" x14ac:dyDescent="0.25">
      <c r="BA11803" s="91" t="s">
        <v>15692</v>
      </c>
      <c r="BB11803" s="91" t="s">
        <v>5715</v>
      </c>
      <c r="BC11803" s="91" t="s">
        <v>15257</v>
      </c>
      <c r="BD11803" s="423" t="s">
        <v>1301</v>
      </c>
    </row>
    <row r="11804" spans="53:56" ht="15" x14ac:dyDescent="0.25">
      <c r="BA11804" s="90" t="s">
        <v>15693</v>
      </c>
      <c r="BB11804" s="90" t="s">
        <v>5715</v>
      </c>
      <c r="BC11804" s="90" t="s">
        <v>3365</v>
      </c>
      <c r="BD11804" s="423" t="s">
        <v>1301</v>
      </c>
    </row>
    <row r="11805" spans="53:56" ht="15" x14ac:dyDescent="0.25">
      <c r="BA11805" s="91" t="s">
        <v>15694</v>
      </c>
      <c r="BB11805" s="91" t="s">
        <v>5715</v>
      </c>
      <c r="BC11805" s="91" t="s">
        <v>3365</v>
      </c>
      <c r="BD11805" s="423" t="s">
        <v>1301</v>
      </c>
    </row>
    <row r="11806" spans="53:56" ht="15" x14ac:dyDescent="0.25">
      <c r="BA11806" s="90" t="s">
        <v>15695</v>
      </c>
      <c r="BB11806" s="90" t="s">
        <v>5715</v>
      </c>
      <c r="BC11806" s="90" t="s">
        <v>3365</v>
      </c>
      <c r="BD11806" s="423" t="s">
        <v>1301</v>
      </c>
    </row>
    <row r="11807" spans="53:56" ht="15" x14ac:dyDescent="0.25">
      <c r="BA11807" s="91" t="s">
        <v>15696</v>
      </c>
      <c r="BB11807" s="91" t="s">
        <v>5715</v>
      </c>
      <c r="BC11807" s="91" t="s">
        <v>3365</v>
      </c>
      <c r="BD11807" s="423" t="s">
        <v>1301</v>
      </c>
    </row>
    <row r="11808" spans="53:56" ht="15" x14ac:dyDescent="0.25">
      <c r="BA11808" s="90" t="s">
        <v>15697</v>
      </c>
      <c r="BB11808" s="90" t="s">
        <v>5715</v>
      </c>
      <c r="BC11808" s="90" t="s">
        <v>15648</v>
      </c>
      <c r="BD11808" s="423" t="s">
        <v>1301</v>
      </c>
    </row>
    <row r="11809" spans="53:56" ht="15" x14ac:dyDescent="0.25">
      <c r="BA11809" s="91" t="s">
        <v>15698</v>
      </c>
      <c r="BB11809" s="91" t="s">
        <v>5715</v>
      </c>
      <c r="BC11809" s="91" t="s">
        <v>3365</v>
      </c>
      <c r="BD11809" s="423" t="s">
        <v>1301</v>
      </c>
    </row>
    <row r="11810" spans="53:56" ht="15" x14ac:dyDescent="0.25">
      <c r="BA11810" s="90" t="s">
        <v>15699</v>
      </c>
      <c r="BB11810" s="90" t="s">
        <v>5715</v>
      </c>
      <c r="BC11810" s="90" t="s">
        <v>14206</v>
      </c>
      <c r="BD11810" s="423" t="s">
        <v>1301</v>
      </c>
    </row>
    <row r="11811" spans="53:56" ht="15" x14ac:dyDescent="0.25">
      <c r="BA11811" s="91" t="s">
        <v>15700</v>
      </c>
      <c r="BB11811" s="91" t="s">
        <v>5715</v>
      </c>
      <c r="BC11811" s="91" t="s">
        <v>14206</v>
      </c>
      <c r="BD11811" s="423" t="s">
        <v>1301</v>
      </c>
    </row>
    <row r="11812" spans="53:56" ht="15" x14ac:dyDescent="0.25">
      <c r="BA11812" s="90" t="s">
        <v>15701</v>
      </c>
      <c r="BB11812" s="90" t="s">
        <v>5715</v>
      </c>
      <c r="BC11812" s="90" t="s">
        <v>14206</v>
      </c>
      <c r="BD11812" s="423" t="s">
        <v>1301</v>
      </c>
    </row>
    <row r="11813" spans="53:56" ht="15" x14ac:dyDescent="0.25">
      <c r="BA11813" s="90" t="s">
        <v>15702</v>
      </c>
      <c r="BB11813" s="90" t="s">
        <v>5715</v>
      </c>
      <c r="BC11813" s="90" t="s">
        <v>15620</v>
      </c>
      <c r="BD11813" s="423" t="s">
        <v>1301</v>
      </c>
    </row>
    <row r="11814" spans="53:56" ht="15" x14ac:dyDescent="0.25">
      <c r="BA11814" s="91" t="s">
        <v>15703</v>
      </c>
      <c r="BB11814" s="91" t="s">
        <v>5715</v>
      </c>
      <c r="BC11814" s="91" t="s">
        <v>15257</v>
      </c>
      <c r="BD11814" s="423" t="s">
        <v>1301</v>
      </c>
    </row>
    <row r="11815" spans="53:56" ht="15" x14ac:dyDescent="0.25">
      <c r="BA11815" s="90" t="s">
        <v>15704</v>
      </c>
      <c r="BB11815" s="90" t="s">
        <v>5715</v>
      </c>
      <c r="BC11815" s="90" t="s">
        <v>15633</v>
      </c>
      <c r="BD11815" s="423" t="s">
        <v>1301</v>
      </c>
    </row>
    <row r="11816" spans="53:56" ht="15" x14ac:dyDescent="0.25">
      <c r="BA11816" s="91" t="s">
        <v>15705</v>
      </c>
      <c r="BB11816" s="91" t="s">
        <v>5715</v>
      </c>
      <c r="BC11816" s="91" t="s">
        <v>15630</v>
      </c>
      <c r="BD11816" s="423" t="s">
        <v>1301</v>
      </c>
    </row>
    <row r="11817" spans="53:56" ht="15" x14ac:dyDescent="0.25">
      <c r="BA11817" s="90" t="s">
        <v>15706</v>
      </c>
      <c r="BB11817" s="90" t="s">
        <v>5715</v>
      </c>
      <c r="BC11817" s="90" t="s">
        <v>15626</v>
      </c>
      <c r="BD11817" s="423" t="s">
        <v>1301</v>
      </c>
    </row>
    <row r="11818" spans="53:56" ht="15" x14ac:dyDescent="0.25">
      <c r="BA11818" s="91" t="s">
        <v>15707</v>
      </c>
      <c r="BB11818" s="91" t="s">
        <v>5715</v>
      </c>
      <c r="BC11818" s="91" t="s">
        <v>15620</v>
      </c>
      <c r="BD11818" s="423" t="s">
        <v>1301</v>
      </c>
    </row>
    <row r="11819" spans="53:56" ht="15" x14ac:dyDescent="0.25">
      <c r="BA11819" s="91" t="s">
        <v>15708</v>
      </c>
      <c r="BB11819" s="91" t="s">
        <v>5715</v>
      </c>
      <c r="BC11819" s="91" t="s">
        <v>15257</v>
      </c>
      <c r="BD11819" s="423" t="s">
        <v>1301</v>
      </c>
    </row>
    <row r="11820" spans="53:56" ht="15" x14ac:dyDescent="0.25">
      <c r="BA11820" s="90" t="s">
        <v>15709</v>
      </c>
      <c r="BB11820" s="90" t="s">
        <v>5715</v>
      </c>
      <c r="BC11820" s="90" t="s">
        <v>15646</v>
      </c>
      <c r="BD11820" s="423" t="s">
        <v>1301</v>
      </c>
    </row>
    <row r="11821" spans="53:56" ht="15" x14ac:dyDescent="0.25">
      <c r="BA11821" s="91" t="s">
        <v>15710</v>
      </c>
      <c r="BB11821" s="91" t="s">
        <v>5715</v>
      </c>
      <c r="BC11821" s="91" t="s">
        <v>15257</v>
      </c>
      <c r="BD11821" s="423" t="s">
        <v>1301</v>
      </c>
    </row>
    <row r="11822" spans="53:56" ht="15" x14ac:dyDescent="0.25">
      <c r="BA11822" s="90" t="s">
        <v>15711</v>
      </c>
      <c r="BB11822" s="90" t="s">
        <v>5715</v>
      </c>
      <c r="BC11822" s="90" t="s">
        <v>7866</v>
      </c>
      <c r="BD11822" s="423" t="s">
        <v>1301</v>
      </c>
    </row>
    <row r="11823" spans="53:56" ht="15" x14ac:dyDescent="0.25">
      <c r="BA11823" s="91" t="s">
        <v>15712</v>
      </c>
      <c r="BB11823" s="91" t="s">
        <v>5715</v>
      </c>
      <c r="BC11823" s="91" t="s">
        <v>15633</v>
      </c>
      <c r="BD11823" s="423" t="s">
        <v>1301</v>
      </c>
    </row>
    <row r="11824" spans="53:56" ht="15" x14ac:dyDescent="0.25">
      <c r="BA11824" s="90" t="s">
        <v>15713</v>
      </c>
      <c r="BB11824" s="90" t="s">
        <v>5715</v>
      </c>
      <c r="BC11824" s="90" t="s">
        <v>15633</v>
      </c>
      <c r="BD11824" s="423" t="s">
        <v>1301</v>
      </c>
    </row>
    <row r="11825" spans="53:56" ht="15" x14ac:dyDescent="0.25">
      <c r="BA11825" s="91" t="s">
        <v>15714</v>
      </c>
      <c r="BB11825" s="91" t="s">
        <v>5715</v>
      </c>
      <c r="BC11825" s="91" t="s">
        <v>15620</v>
      </c>
      <c r="BD11825" s="423" t="s">
        <v>1301</v>
      </c>
    </row>
    <row r="11826" spans="53:56" ht="15" x14ac:dyDescent="0.25">
      <c r="BA11826" s="90" t="s">
        <v>15715</v>
      </c>
      <c r="BB11826" s="90" t="s">
        <v>5715</v>
      </c>
      <c r="BC11826" s="90" t="s">
        <v>15646</v>
      </c>
      <c r="BD11826" s="423" t="s">
        <v>1301</v>
      </c>
    </row>
    <row r="11827" spans="53:56" ht="15" x14ac:dyDescent="0.25">
      <c r="BA11827" s="91" t="s">
        <v>15716</v>
      </c>
      <c r="BB11827" s="91" t="s">
        <v>5715</v>
      </c>
      <c r="BC11827" s="91" t="s">
        <v>15646</v>
      </c>
      <c r="BD11827" s="423" t="s">
        <v>1301</v>
      </c>
    </row>
    <row r="11828" spans="53:56" ht="15" x14ac:dyDescent="0.25">
      <c r="BA11828" s="90" t="s">
        <v>15717</v>
      </c>
      <c r="BB11828" s="90" t="s">
        <v>5715</v>
      </c>
      <c r="BC11828" s="90" t="s">
        <v>15257</v>
      </c>
      <c r="BD11828" s="423" t="s">
        <v>1301</v>
      </c>
    </row>
    <row r="11829" spans="53:56" ht="15" x14ac:dyDescent="0.25">
      <c r="BA11829" s="91" t="s">
        <v>15718</v>
      </c>
      <c r="BB11829" s="91" t="s">
        <v>5715</v>
      </c>
      <c r="BC11829" s="91" t="s">
        <v>7866</v>
      </c>
      <c r="BD11829" s="423" t="s">
        <v>1301</v>
      </c>
    </row>
    <row r="11830" spans="53:56" ht="15" x14ac:dyDescent="0.25">
      <c r="BA11830" s="90" t="s">
        <v>15719</v>
      </c>
      <c r="BB11830" s="90" t="s">
        <v>5715</v>
      </c>
      <c r="BC11830" s="90" t="s">
        <v>15646</v>
      </c>
      <c r="BD11830" s="423" t="s">
        <v>1301</v>
      </c>
    </row>
    <row r="11831" spans="53:56" ht="15" x14ac:dyDescent="0.25">
      <c r="BA11831" s="91" t="s">
        <v>15720</v>
      </c>
      <c r="BB11831" s="91" t="s">
        <v>5715</v>
      </c>
      <c r="BC11831" s="91" t="s">
        <v>15646</v>
      </c>
      <c r="BD11831" s="423" t="s">
        <v>1301</v>
      </c>
    </row>
    <row r="11832" spans="53:56" ht="15" x14ac:dyDescent="0.25">
      <c r="BA11832" s="90" t="s">
        <v>15721</v>
      </c>
      <c r="BB11832" s="90" t="s">
        <v>5715</v>
      </c>
      <c r="BC11832" s="90" t="s">
        <v>3365</v>
      </c>
      <c r="BD11832" s="423" t="s">
        <v>1301</v>
      </c>
    </row>
    <row r="11833" spans="53:56" ht="15" x14ac:dyDescent="0.25">
      <c r="BA11833" s="91" t="s">
        <v>15722</v>
      </c>
      <c r="BB11833" s="91" t="s">
        <v>5715</v>
      </c>
      <c r="BC11833" s="91" t="s">
        <v>15648</v>
      </c>
      <c r="BD11833" s="423" t="s">
        <v>1301</v>
      </c>
    </row>
    <row r="11834" spans="53:56" ht="15" x14ac:dyDescent="0.25">
      <c r="BA11834" s="90" t="s">
        <v>15723</v>
      </c>
      <c r="BB11834" s="90" t="s">
        <v>5715</v>
      </c>
      <c r="BC11834" s="90" t="s">
        <v>15633</v>
      </c>
      <c r="BD11834" s="423" t="s">
        <v>1301</v>
      </c>
    </row>
    <row r="11835" spans="53:56" ht="15" x14ac:dyDescent="0.25">
      <c r="BA11835" s="91" t="s">
        <v>15724</v>
      </c>
      <c r="BB11835" s="91" t="s">
        <v>5715</v>
      </c>
      <c r="BC11835" s="91" t="s">
        <v>15630</v>
      </c>
      <c r="BD11835" s="423" t="s">
        <v>1301</v>
      </c>
    </row>
    <row r="11836" spans="53:56" ht="15" x14ac:dyDescent="0.25">
      <c r="BA11836" s="90" t="s">
        <v>15725</v>
      </c>
      <c r="BB11836" s="90" t="s">
        <v>5715</v>
      </c>
      <c r="BC11836" s="90" t="s">
        <v>15633</v>
      </c>
      <c r="BD11836" s="423" t="s">
        <v>1301</v>
      </c>
    </row>
    <row r="11837" spans="53:56" ht="15" x14ac:dyDescent="0.25">
      <c r="BA11837" s="90" t="s">
        <v>15726</v>
      </c>
      <c r="BB11837" s="90" t="s">
        <v>5715</v>
      </c>
      <c r="BC11837" s="90" t="s">
        <v>15633</v>
      </c>
      <c r="BD11837" s="423" t="s">
        <v>1301</v>
      </c>
    </row>
    <row r="11838" spans="53:56" ht="15" x14ac:dyDescent="0.25">
      <c r="BA11838" s="90" t="s">
        <v>15727</v>
      </c>
      <c r="BB11838" s="90" t="s">
        <v>5715</v>
      </c>
      <c r="BC11838" s="90" t="s">
        <v>15633</v>
      </c>
      <c r="BD11838" s="423" t="s">
        <v>1301</v>
      </c>
    </row>
    <row r="11839" spans="53:56" ht="15" x14ac:dyDescent="0.25">
      <c r="BA11839" s="91" t="s">
        <v>15728</v>
      </c>
      <c r="BB11839" s="91" t="s">
        <v>5715</v>
      </c>
      <c r="BC11839" s="91" t="s">
        <v>15633</v>
      </c>
      <c r="BD11839" s="423" t="s">
        <v>1301</v>
      </c>
    </row>
    <row r="11840" spans="53:56" ht="15" x14ac:dyDescent="0.25">
      <c r="BA11840" s="90" t="s">
        <v>15729</v>
      </c>
      <c r="BB11840" s="90" t="s">
        <v>5715</v>
      </c>
      <c r="BC11840" s="90" t="s">
        <v>15633</v>
      </c>
      <c r="BD11840" s="423" t="s">
        <v>1301</v>
      </c>
    </row>
    <row r="11841" spans="53:56" ht="15" x14ac:dyDescent="0.25">
      <c r="BA11841" s="91" t="s">
        <v>15730</v>
      </c>
      <c r="BB11841" s="91" t="s">
        <v>5715</v>
      </c>
      <c r="BC11841" s="91" t="s">
        <v>15633</v>
      </c>
      <c r="BD11841" s="423" t="s">
        <v>1301</v>
      </c>
    </row>
    <row r="11842" spans="53:56" ht="15" x14ac:dyDescent="0.25">
      <c r="BA11842" s="91" t="s">
        <v>15731</v>
      </c>
      <c r="BB11842" s="91" t="s">
        <v>5715</v>
      </c>
      <c r="BC11842" s="91" t="s">
        <v>15633</v>
      </c>
      <c r="BD11842" s="423" t="s">
        <v>1301</v>
      </c>
    </row>
    <row r="11843" spans="53:56" ht="15" x14ac:dyDescent="0.25">
      <c r="BA11843" s="90" t="s">
        <v>15732</v>
      </c>
      <c r="BB11843" s="90" t="s">
        <v>5715</v>
      </c>
      <c r="BC11843" s="90" t="s">
        <v>15633</v>
      </c>
      <c r="BD11843" s="423" t="s">
        <v>1301</v>
      </c>
    </row>
    <row r="11844" spans="53:56" ht="15" x14ac:dyDescent="0.25">
      <c r="BA11844" s="91" t="s">
        <v>15733</v>
      </c>
      <c r="BB11844" s="91" t="s">
        <v>5715</v>
      </c>
      <c r="BC11844" s="91" t="s">
        <v>15633</v>
      </c>
      <c r="BD11844" s="423" t="s">
        <v>1301</v>
      </c>
    </row>
    <row r="11845" spans="53:56" ht="15" x14ac:dyDescent="0.25">
      <c r="BA11845" s="90" t="s">
        <v>15734</v>
      </c>
      <c r="BB11845" s="90" t="s">
        <v>5715</v>
      </c>
      <c r="BC11845" s="90" t="s">
        <v>15633</v>
      </c>
      <c r="BD11845" s="423" t="s">
        <v>1301</v>
      </c>
    </row>
    <row r="11846" spans="53:56" ht="15" x14ac:dyDescent="0.25">
      <c r="BA11846" s="90" t="s">
        <v>15735</v>
      </c>
      <c r="BB11846" s="90" t="s">
        <v>5715</v>
      </c>
      <c r="BC11846" s="90" t="s">
        <v>15633</v>
      </c>
      <c r="BD11846" s="423" t="s">
        <v>1301</v>
      </c>
    </row>
    <row r="11847" spans="53:56" ht="15" x14ac:dyDescent="0.25">
      <c r="BA11847" s="91" t="s">
        <v>15736</v>
      </c>
      <c r="BB11847" s="91" t="s">
        <v>5715</v>
      </c>
      <c r="BC11847" s="91" t="s">
        <v>15633</v>
      </c>
      <c r="BD11847" s="423" t="s">
        <v>1301</v>
      </c>
    </row>
    <row r="11848" spans="53:56" ht="15" x14ac:dyDescent="0.25">
      <c r="BA11848" s="90" t="s">
        <v>15737</v>
      </c>
      <c r="BB11848" s="90" t="s">
        <v>5715</v>
      </c>
      <c r="BC11848" s="90" t="s">
        <v>15633</v>
      </c>
      <c r="BD11848" s="423" t="s">
        <v>1301</v>
      </c>
    </row>
    <row r="11849" spans="53:56" ht="15" x14ac:dyDescent="0.25">
      <c r="BA11849" s="91" t="s">
        <v>15738</v>
      </c>
      <c r="BB11849" s="91" t="s">
        <v>5715</v>
      </c>
      <c r="BC11849" s="91" t="s">
        <v>15633</v>
      </c>
      <c r="BD11849" s="423" t="s">
        <v>1301</v>
      </c>
    </row>
    <row r="11850" spans="53:56" ht="15" x14ac:dyDescent="0.25">
      <c r="BA11850" s="90" t="s">
        <v>15739</v>
      </c>
      <c r="BB11850" s="90" t="s">
        <v>5715</v>
      </c>
      <c r="BC11850" s="90" t="s">
        <v>15633</v>
      </c>
      <c r="BD11850" s="423" t="s">
        <v>1301</v>
      </c>
    </row>
    <row r="11851" spans="53:56" ht="15" x14ac:dyDescent="0.25">
      <c r="BA11851" s="91" t="s">
        <v>15740</v>
      </c>
      <c r="BB11851" s="91" t="s">
        <v>5715</v>
      </c>
      <c r="BC11851" s="91" t="s">
        <v>15633</v>
      </c>
      <c r="BD11851" s="423" t="s">
        <v>1301</v>
      </c>
    </row>
    <row r="11852" spans="53:56" ht="15" x14ac:dyDescent="0.25">
      <c r="BA11852" s="91" t="s">
        <v>15741</v>
      </c>
      <c r="BB11852" s="91" t="s">
        <v>5715</v>
      </c>
      <c r="BC11852" s="91" t="s">
        <v>15633</v>
      </c>
      <c r="BD11852" s="423" t="s">
        <v>1301</v>
      </c>
    </row>
    <row r="11853" spans="53:56" ht="15" x14ac:dyDescent="0.25">
      <c r="BA11853" s="90" t="s">
        <v>15742</v>
      </c>
      <c r="BB11853" s="90" t="s">
        <v>5715</v>
      </c>
      <c r="BC11853" s="90" t="s">
        <v>15633</v>
      </c>
      <c r="BD11853" s="423" t="s">
        <v>1301</v>
      </c>
    </row>
    <row r="11854" spans="53:56" ht="15" x14ac:dyDescent="0.25">
      <c r="BA11854" s="91" t="s">
        <v>15743</v>
      </c>
      <c r="BB11854" s="91" t="s">
        <v>5715</v>
      </c>
      <c r="BC11854" s="91" t="s">
        <v>15633</v>
      </c>
      <c r="BD11854" s="423" t="s">
        <v>1301</v>
      </c>
    </row>
    <row r="11855" spans="53:56" ht="15" x14ac:dyDescent="0.25">
      <c r="BA11855" s="90" t="s">
        <v>15744</v>
      </c>
      <c r="BB11855" s="90" t="s">
        <v>5715</v>
      </c>
      <c r="BC11855" s="90" t="s">
        <v>15633</v>
      </c>
      <c r="BD11855" s="423" t="s">
        <v>1301</v>
      </c>
    </row>
    <row r="11856" spans="53:56" ht="15" x14ac:dyDescent="0.25">
      <c r="BA11856" s="90" t="s">
        <v>15745</v>
      </c>
      <c r="BB11856" s="90" t="s">
        <v>5715</v>
      </c>
      <c r="BC11856" s="90" t="s">
        <v>15633</v>
      </c>
      <c r="BD11856" s="423" t="s">
        <v>1301</v>
      </c>
    </row>
    <row r="11857" spans="53:56" ht="15" x14ac:dyDescent="0.25">
      <c r="BA11857" s="91" t="s">
        <v>15746</v>
      </c>
      <c r="BB11857" s="91" t="s">
        <v>5715</v>
      </c>
      <c r="BC11857" s="91" t="s">
        <v>15633</v>
      </c>
      <c r="BD11857" s="423" t="s">
        <v>1301</v>
      </c>
    </row>
    <row r="11858" spans="53:56" ht="15" x14ac:dyDescent="0.25">
      <c r="BA11858" s="90" t="s">
        <v>15747</v>
      </c>
      <c r="BB11858" s="90" t="s">
        <v>5715</v>
      </c>
      <c r="BC11858" s="90" t="s">
        <v>15633</v>
      </c>
      <c r="BD11858" s="423" t="s">
        <v>1301</v>
      </c>
    </row>
    <row r="11859" spans="53:56" ht="15" x14ac:dyDescent="0.25">
      <c r="BA11859" s="91" t="s">
        <v>15748</v>
      </c>
      <c r="BB11859" s="91" t="s">
        <v>5715</v>
      </c>
      <c r="BC11859" s="91" t="s">
        <v>15633</v>
      </c>
      <c r="BD11859" s="423" t="s">
        <v>1301</v>
      </c>
    </row>
    <row r="11860" spans="53:56" ht="15" x14ac:dyDescent="0.25">
      <c r="BA11860" s="91" t="s">
        <v>15749</v>
      </c>
      <c r="BB11860" s="91" t="s">
        <v>5715</v>
      </c>
      <c r="BC11860" s="91" t="s">
        <v>15633</v>
      </c>
      <c r="BD11860" s="423" t="s">
        <v>1301</v>
      </c>
    </row>
    <row r="11861" spans="53:56" ht="15" x14ac:dyDescent="0.25">
      <c r="BA11861" s="90" t="s">
        <v>15750</v>
      </c>
      <c r="BB11861" s="90" t="s">
        <v>5715</v>
      </c>
      <c r="BC11861" s="90" t="s">
        <v>15633</v>
      </c>
      <c r="BD11861" s="423" t="s">
        <v>1301</v>
      </c>
    </row>
    <row r="11862" spans="53:56" ht="15" x14ac:dyDescent="0.25">
      <c r="BA11862" s="91" t="s">
        <v>15751</v>
      </c>
      <c r="BB11862" s="91" t="s">
        <v>5715</v>
      </c>
      <c r="BC11862" s="91" t="s">
        <v>15633</v>
      </c>
      <c r="BD11862" s="423" t="s">
        <v>1301</v>
      </c>
    </row>
    <row r="11863" spans="53:56" ht="15" x14ac:dyDescent="0.25">
      <c r="BA11863" s="91" t="s">
        <v>15752</v>
      </c>
      <c r="BB11863" s="91" t="s">
        <v>5715</v>
      </c>
      <c r="BC11863" s="91" t="s">
        <v>15633</v>
      </c>
      <c r="BD11863" s="423" t="s">
        <v>1301</v>
      </c>
    </row>
    <row r="11864" spans="53:56" ht="15" x14ac:dyDescent="0.25">
      <c r="BA11864" s="91" t="s">
        <v>15753</v>
      </c>
      <c r="BB11864" s="91" t="s">
        <v>5715</v>
      </c>
      <c r="BC11864" s="91" t="s">
        <v>15633</v>
      </c>
      <c r="BD11864" s="423" t="s">
        <v>1301</v>
      </c>
    </row>
    <row r="11865" spans="53:56" ht="15" x14ac:dyDescent="0.25">
      <c r="BA11865" s="90" t="s">
        <v>15754</v>
      </c>
      <c r="BB11865" s="90" t="s">
        <v>5715</v>
      </c>
      <c r="BC11865" s="90" t="s">
        <v>15633</v>
      </c>
      <c r="BD11865" s="423" t="s">
        <v>1301</v>
      </c>
    </row>
    <row r="11866" spans="53:56" ht="15" x14ac:dyDescent="0.25">
      <c r="BA11866" s="90" t="s">
        <v>15755</v>
      </c>
      <c r="BB11866" s="90" t="s">
        <v>5715</v>
      </c>
      <c r="BC11866" s="90" t="s">
        <v>15633</v>
      </c>
      <c r="BD11866" s="423" t="s">
        <v>1301</v>
      </c>
    </row>
    <row r="11867" spans="53:56" ht="15" x14ac:dyDescent="0.25">
      <c r="BA11867" s="91" t="s">
        <v>15756</v>
      </c>
      <c r="BB11867" s="91" t="s">
        <v>5715</v>
      </c>
      <c r="BC11867" s="91" t="s">
        <v>15757</v>
      </c>
      <c r="BD11867" s="423" t="s">
        <v>1301</v>
      </c>
    </row>
    <row r="11868" spans="53:56" ht="15" x14ac:dyDescent="0.25">
      <c r="BA11868" s="90" t="s">
        <v>15758</v>
      </c>
      <c r="BB11868" s="90" t="s">
        <v>5715</v>
      </c>
      <c r="BC11868" s="90" t="s">
        <v>15759</v>
      </c>
      <c r="BD11868" s="423" t="s">
        <v>1301</v>
      </c>
    </row>
    <row r="11869" spans="53:56" ht="15" x14ac:dyDescent="0.25">
      <c r="BA11869" s="91" t="s">
        <v>15760</v>
      </c>
      <c r="BB11869" s="91" t="s">
        <v>5715</v>
      </c>
      <c r="BC11869" s="91" t="s">
        <v>15761</v>
      </c>
      <c r="BD11869" s="423" t="s">
        <v>1301</v>
      </c>
    </row>
    <row r="11870" spans="53:56" ht="15" x14ac:dyDescent="0.25">
      <c r="BA11870" s="91" t="s">
        <v>15762</v>
      </c>
      <c r="BB11870" s="91" t="s">
        <v>5715</v>
      </c>
      <c r="BC11870" s="91" t="s">
        <v>15763</v>
      </c>
      <c r="BD11870" s="423" t="s">
        <v>1301</v>
      </c>
    </row>
    <row r="11871" spans="53:56" ht="15" x14ac:dyDescent="0.25">
      <c r="BA11871" s="90" t="s">
        <v>15764</v>
      </c>
      <c r="BB11871" s="90" t="s">
        <v>5715</v>
      </c>
      <c r="BC11871" s="90" t="s">
        <v>14206</v>
      </c>
      <c r="BD11871" s="423" t="s">
        <v>1301</v>
      </c>
    </row>
    <row r="11872" spans="53:56" ht="15" x14ac:dyDescent="0.25">
      <c r="BA11872" s="91" t="s">
        <v>15765</v>
      </c>
      <c r="BB11872" s="91" t="s">
        <v>5715</v>
      </c>
      <c r="BC11872" s="91" t="s">
        <v>15757</v>
      </c>
      <c r="BD11872" s="423" t="s">
        <v>1301</v>
      </c>
    </row>
    <row r="11873" spans="53:56" ht="15" x14ac:dyDescent="0.25">
      <c r="BA11873" s="90" t="s">
        <v>15766</v>
      </c>
      <c r="BB11873" s="90" t="s">
        <v>5715</v>
      </c>
      <c r="BC11873" s="90" t="s">
        <v>15767</v>
      </c>
      <c r="BD11873" s="423" t="s">
        <v>1301</v>
      </c>
    </row>
    <row r="11874" spans="53:56" ht="15" x14ac:dyDescent="0.25">
      <c r="BA11874" s="90" t="s">
        <v>15768</v>
      </c>
      <c r="BB11874" s="90" t="s">
        <v>5715</v>
      </c>
      <c r="BC11874" s="90" t="s">
        <v>1401</v>
      </c>
      <c r="BD11874" s="423" t="s">
        <v>1301</v>
      </c>
    </row>
    <row r="11875" spans="53:56" ht="15" x14ac:dyDescent="0.25">
      <c r="BA11875" s="91" t="s">
        <v>15769</v>
      </c>
      <c r="BB11875" s="91" t="s">
        <v>5715</v>
      </c>
      <c r="BC11875" s="91" t="s">
        <v>15767</v>
      </c>
      <c r="BD11875" s="423" t="s">
        <v>1301</v>
      </c>
    </row>
    <row r="11876" spans="53:56" ht="15" x14ac:dyDescent="0.25">
      <c r="BA11876" s="90" t="s">
        <v>15770</v>
      </c>
      <c r="BB11876" s="90" t="s">
        <v>5715</v>
      </c>
      <c r="BC11876" s="90" t="s">
        <v>4542</v>
      </c>
      <c r="BD11876" s="423" t="s">
        <v>1301</v>
      </c>
    </row>
    <row r="11877" spans="53:56" ht="15" x14ac:dyDescent="0.25">
      <c r="BA11877" s="91" t="s">
        <v>15771</v>
      </c>
      <c r="BB11877" s="91" t="s">
        <v>5715</v>
      </c>
      <c r="BC11877" s="91" t="s">
        <v>15759</v>
      </c>
      <c r="BD11877" s="423" t="s">
        <v>1301</v>
      </c>
    </row>
    <row r="11878" spans="53:56" ht="15" x14ac:dyDescent="0.25">
      <c r="BA11878" s="91" t="s">
        <v>15772</v>
      </c>
      <c r="BB11878" s="91" t="s">
        <v>5715</v>
      </c>
      <c r="BC11878" s="91" t="s">
        <v>15759</v>
      </c>
      <c r="BD11878" s="423" t="s">
        <v>1301</v>
      </c>
    </row>
    <row r="11879" spans="53:56" ht="15" x14ac:dyDescent="0.25">
      <c r="BA11879" s="90" t="s">
        <v>15773</v>
      </c>
      <c r="BB11879" s="90" t="s">
        <v>5715</v>
      </c>
      <c r="BC11879" s="90" t="s">
        <v>15759</v>
      </c>
      <c r="BD11879" s="423" t="s">
        <v>1301</v>
      </c>
    </row>
    <row r="11880" spans="53:56" ht="15" x14ac:dyDescent="0.25">
      <c r="BA11880" s="91" t="s">
        <v>15774</v>
      </c>
      <c r="BB11880" s="91" t="s">
        <v>5715</v>
      </c>
      <c r="BC11880" s="91" t="s">
        <v>15761</v>
      </c>
      <c r="BD11880" s="423" t="s">
        <v>1301</v>
      </c>
    </row>
    <row r="11881" spans="53:56" ht="15" x14ac:dyDescent="0.25">
      <c r="BA11881" s="91" t="s">
        <v>15774</v>
      </c>
      <c r="BB11881" s="91" t="s">
        <v>5715</v>
      </c>
      <c r="BC11881" s="91" t="s">
        <v>4542</v>
      </c>
      <c r="BD11881" s="423" t="s">
        <v>1301</v>
      </c>
    </row>
    <row r="11882" spans="53:56" ht="15" x14ac:dyDescent="0.25">
      <c r="BA11882" s="90" t="s">
        <v>15775</v>
      </c>
      <c r="BB11882" s="90" t="s">
        <v>5715</v>
      </c>
      <c r="BC11882" s="90" t="s">
        <v>4542</v>
      </c>
      <c r="BD11882" s="423" t="s">
        <v>1301</v>
      </c>
    </row>
    <row r="11883" spans="53:56" ht="15" x14ac:dyDescent="0.25">
      <c r="BA11883" s="90" t="s">
        <v>15776</v>
      </c>
      <c r="BB11883" s="90" t="s">
        <v>5715</v>
      </c>
      <c r="BC11883" s="90" t="s">
        <v>4542</v>
      </c>
      <c r="BD11883" s="423" t="s">
        <v>1301</v>
      </c>
    </row>
    <row r="11884" spans="53:56" ht="15" x14ac:dyDescent="0.25">
      <c r="BA11884" s="91" t="s">
        <v>15777</v>
      </c>
      <c r="BB11884" s="91" t="s">
        <v>5715</v>
      </c>
      <c r="BC11884" s="91" t="s">
        <v>15761</v>
      </c>
      <c r="BD11884" s="423" t="s">
        <v>1301</v>
      </c>
    </row>
    <row r="11885" spans="53:56" ht="15" x14ac:dyDescent="0.25">
      <c r="BA11885" s="90" t="s">
        <v>15777</v>
      </c>
      <c r="BB11885" s="90" t="s">
        <v>5715</v>
      </c>
      <c r="BC11885" s="90" t="s">
        <v>4542</v>
      </c>
      <c r="BD11885" s="423" t="s">
        <v>1301</v>
      </c>
    </row>
    <row r="11886" spans="53:56" ht="15" x14ac:dyDescent="0.25">
      <c r="BA11886" s="91" t="s">
        <v>15778</v>
      </c>
      <c r="BB11886" s="91" t="s">
        <v>5715</v>
      </c>
      <c r="BC11886" s="91" t="s">
        <v>15759</v>
      </c>
      <c r="BD11886" s="423" t="s">
        <v>1301</v>
      </c>
    </row>
    <row r="11887" spans="53:56" ht="15" x14ac:dyDescent="0.25">
      <c r="BA11887" s="90" t="s">
        <v>15779</v>
      </c>
      <c r="BB11887" s="90" t="s">
        <v>5715</v>
      </c>
      <c r="BC11887" s="90" t="s">
        <v>15759</v>
      </c>
      <c r="BD11887" s="423" t="s">
        <v>1301</v>
      </c>
    </row>
    <row r="11888" spans="53:56" ht="15" x14ac:dyDescent="0.25">
      <c r="BA11888" s="91" t="s">
        <v>15780</v>
      </c>
      <c r="BB11888" s="91" t="s">
        <v>5715</v>
      </c>
      <c r="BC11888" s="91" t="s">
        <v>15763</v>
      </c>
      <c r="BD11888" s="423" t="s">
        <v>1301</v>
      </c>
    </row>
    <row r="11889" spans="53:56" ht="15" x14ac:dyDescent="0.25">
      <c r="BA11889" s="90" t="s">
        <v>15781</v>
      </c>
      <c r="BB11889" s="90" t="s">
        <v>5715</v>
      </c>
      <c r="BC11889" s="90" t="s">
        <v>15757</v>
      </c>
      <c r="BD11889" s="423" t="s">
        <v>1301</v>
      </c>
    </row>
    <row r="11890" spans="53:56" ht="15" x14ac:dyDescent="0.25">
      <c r="BA11890" s="91" t="s">
        <v>15782</v>
      </c>
      <c r="BB11890" s="91" t="s">
        <v>5715</v>
      </c>
      <c r="BC11890" s="91" t="s">
        <v>15767</v>
      </c>
      <c r="BD11890" s="423" t="s">
        <v>1301</v>
      </c>
    </row>
    <row r="11891" spans="53:56" ht="15" x14ac:dyDescent="0.25">
      <c r="BA11891" s="91" t="s">
        <v>15783</v>
      </c>
      <c r="BB11891" s="91" t="s">
        <v>5715</v>
      </c>
      <c r="BC11891" s="91" t="s">
        <v>15759</v>
      </c>
      <c r="BD11891" s="423" t="s">
        <v>1301</v>
      </c>
    </row>
    <row r="11892" spans="53:56" ht="15" x14ac:dyDescent="0.25">
      <c r="BA11892" s="90" t="s">
        <v>15784</v>
      </c>
      <c r="BB11892" s="90" t="s">
        <v>5715</v>
      </c>
      <c r="BC11892" s="90" t="s">
        <v>15763</v>
      </c>
      <c r="BD11892" s="423" t="s">
        <v>1301</v>
      </c>
    </row>
    <row r="11893" spans="53:56" ht="15" x14ac:dyDescent="0.25">
      <c r="BA11893" s="91" t="s">
        <v>15785</v>
      </c>
      <c r="BB11893" s="91" t="s">
        <v>5715</v>
      </c>
      <c r="BC11893" s="91" t="s">
        <v>1401</v>
      </c>
      <c r="BD11893" s="423" t="s">
        <v>1301</v>
      </c>
    </row>
    <row r="11894" spans="53:56" ht="15" x14ac:dyDescent="0.25">
      <c r="BA11894" s="90" t="s">
        <v>15786</v>
      </c>
      <c r="BB11894" s="90" t="s">
        <v>5715</v>
      </c>
      <c r="BC11894" s="90" t="s">
        <v>15759</v>
      </c>
      <c r="BD11894" s="423" t="s">
        <v>1301</v>
      </c>
    </row>
    <row r="11895" spans="53:56" ht="15" x14ac:dyDescent="0.25">
      <c r="BA11895" s="90" t="s">
        <v>15787</v>
      </c>
      <c r="BB11895" s="90" t="s">
        <v>5715</v>
      </c>
      <c r="BC11895" s="90" t="s">
        <v>15763</v>
      </c>
      <c r="BD11895" s="423" t="s">
        <v>1301</v>
      </c>
    </row>
    <row r="11896" spans="53:56" ht="15" x14ac:dyDescent="0.25">
      <c r="BA11896" s="90" t="s">
        <v>15788</v>
      </c>
      <c r="BB11896" s="90" t="s">
        <v>5715</v>
      </c>
      <c r="BC11896" s="90" t="s">
        <v>15763</v>
      </c>
      <c r="BD11896" s="423" t="s">
        <v>1301</v>
      </c>
    </row>
    <row r="11897" spans="53:56" ht="15" x14ac:dyDescent="0.25">
      <c r="BA11897" s="90" t="s">
        <v>15789</v>
      </c>
      <c r="BB11897" s="90" t="s">
        <v>5715</v>
      </c>
      <c r="BC11897" s="90" t="s">
        <v>15759</v>
      </c>
      <c r="BD11897" s="423" t="s">
        <v>1301</v>
      </c>
    </row>
    <row r="11898" spans="53:56" ht="15" x14ac:dyDescent="0.25">
      <c r="BA11898" s="91" t="s">
        <v>15790</v>
      </c>
      <c r="BB11898" s="91" t="s">
        <v>5715</v>
      </c>
      <c r="BC11898" s="91" t="s">
        <v>8678</v>
      </c>
      <c r="BD11898" s="423" t="s">
        <v>1301</v>
      </c>
    </row>
    <row r="11899" spans="53:56" ht="15" x14ac:dyDescent="0.25">
      <c r="BA11899" s="90" t="s">
        <v>15791</v>
      </c>
      <c r="BB11899" s="90" t="s">
        <v>5715</v>
      </c>
      <c r="BC11899" s="90" t="s">
        <v>8678</v>
      </c>
      <c r="BD11899" s="423" t="s">
        <v>1301</v>
      </c>
    </row>
    <row r="11900" spans="53:56" ht="15" x14ac:dyDescent="0.25">
      <c r="BA11900" s="91" t="s">
        <v>15792</v>
      </c>
      <c r="BB11900" s="91" t="s">
        <v>5715</v>
      </c>
      <c r="BC11900" s="91" t="s">
        <v>8678</v>
      </c>
      <c r="BD11900" s="423" t="s">
        <v>1301</v>
      </c>
    </row>
    <row r="11901" spans="53:56" ht="15" x14ac:dyDescent="0.25">
      <c r="BA11901" s="91" t="s">
        <v>15793</v>
      </c>
      <c r="BB11901" s="91" t="s">
        <v>5715</v>
      </c>
      <c r="BC11901" s="91" t="s">
        <v>8678</v>
      </c>
      <c r="BD11901" s="423" t="s">
        <v>1301</v>
      </c>
    </row>
    <row r="11902" spans="53:56" ht="15" x14ac:dyDescent="0.25">
      <c r="BA11902" s="90" t="s">
        <v>15794</v>
      </c>
      <c r="BB11902" s="90" t="s">
        <v>5715</v>
      </c>
      <c r="BC11902" s="90" t="s">
        <v>8678</v>
      </c>
      <c r="BD11902" s="423" t="s">
        <v>1301</v>
      </c>
    </row>
    <row r="11903" spans="53:56" ht="15" x14ac:dyDescent="0.25">
      <c r="BA11903" s="91" t="s">
        <v>15795</v>
      </c>
      <c r="BB11903" s="91" t="s">
        <v>5715</v>
      </c>
      <c r="BC11903" s="91" t="s">
        <v>15796</v>
      </c>
      <c r="BD11903" s="423" t="s">
        <v>1301</v>
      </c>
    </row>
    <row r="11904" spans="53:56" ht="15" x14ac:dyDescent="0.25">
      <c r="BA11904" s="90" t="s">
        <v>15797</v>
      </c>
      <c r="BB11904" s="90" t="s">
        <v>5715</v>
      </c>
      <c r="BC11904" s="90" t="s">
        <v>15796</v>
      </c>
      <c r="BD11904" s="423" t="s">
        <v>1301</v>
      </c>
    </row>
    <row r="11905" spans="53:56" ht="15" x14ac:dyDescent="0.25">
      <c r="BA11905" s="90" t="s">
        <v>15798</v>
      </c>
      <c r="BB11905" s="90" t="s">
        <v>5715</v>
      </c>
      <c r="BC11905" s="90" t="s">
        <v>15759</v>
      </c>
      <c r="BD11905" s="423" t="s">
        <v>1301</v>
      </c>
    </row>
    <row r="11906" spans="53:56" ht="15" x14ac:dyDescent="0.25">
      <c r="BA11906" s="90" t="s">
        <v>15799</v>
      </c>
      <c r="BB11906" s="90" t="s">
        <v>5715</v>
      </c>
      <c r="BC11906" s="90" t="s">
        <v>15759</v>
      </c>
      <c r="BD11906" s="423" t="s">
        <v>1301</v>
      </c>
    </row>
    <row r="11907" spans="53:56" ht="15" x14ac:dyDescent="0.25">
      <c r="BA11907" s="90" t="s">
        <v>15800</v>
      </c>
      <c r="BB11907" s="90" t="s">
        <v>5715</v>
      </c>
      <c r="BC11907" s="90" t="s">
        <v>15801</v>
      </c>
      <c r="BD11907" s="423" t="s">
        <v>1301</v>
      </c>
    </row>
    <row r="11908" spans="53:56" ht="15" x14ac:dyDescent="0.25">
      <c r="BA11908" s="91" t="s">
        <v>15802</v>
      </c>
      <c r="BB11908" s="91" t="s">
        <v>5715</v>
      </c>
      <c r="BC11908" s="91" t="s">
        <v>15763</v>
      </c>
      <c r="BD11908" s="423" t="s">
        <v>1301</v>
      </c>
    </row>
    <row r="11909" spans="53:56" ht="15" x14ac:dyDescent="0.25">
      <c r="BA11909" s="90" t="s">
        <v>15803</v>
      </c>
      <c r="BB11909" s="90" t="s">
        <v>5715</v>
      </c>
      <c r="BC11909" s="90" t="s">
        <v>15757</v>
      </c>
      <c r="BD11909" s="423" t="s">
        <v>1301</v>
      </c>
    </row>
    <row r="11910" spans="53:56" ht="15" x14ac:dyDescent="0.25">
      <c r="BA11910" s="91" t="s">
        <v>15804</v>
      </c>
      <c r="BB11910" s="91" t="s">
        <v>5715</v>
      </c>
      <c r="BC11910" s="91" t="s">
        <v>15796</v>
      </c>
      <c r="BD11910" s="423" t="s">
        <v>1301</v>
      </c>
    </row>
    <row r="11911" spans="53:56" ht="15" x14ac:dyDescent="0.25">
      <c r="BA11911" s="91" t="s">
        <v>15805</v>
      </c>
      <c r="BB11911" s="91" t="s">
        <v>5715</v>
      </c>
      <c r="BC11911" s="91" t="s">
        <v>15759</v>
      </c>
      <c r="BD11911" s="423" t="s">
        <v>1301</v>
      </c>
    </row>
    <row r="11912" spans="53:56" ht="15" x14ac:dyDescent="0.25">
      <c r="BA11912" s="90" t="s">
        <v>15806</v>
      </c>
      <c r="BB11912" s="90" t="s">
        <v>5715</v>
      </c>
      <c r="BC11912" s="90" t="s">
        <v>15757</v>
      </c>
      <c r="BD11912" s="423" t="s">
        <v>1301</v>
      </c>
    </row>
    <row r="11913" spans="53:56" ht="15" x14ac:dyDescent="0.25">
      <c r="BA11913" s="91" t="s">
        <v>15807</v>
      </c>
      <c r="BB11913" s="91" t="s">
        <v>5715</v>
      </c>
      <c r="BC11913" s="91" t="s">
        <v>1401</v>
      </c>
      <c r="BD11913" s="423" t="s">
        <v>1301</v>
      </c>
    </row>
    <row r="11914" spans="53:56" ht="15" x14ac:dyDescent="0.25">
      <c r="BA11914" s="90" t="s">
        <v>15808</v>
      </c>
      <c r="BB11914" s="90" t="s">
        <v>5715</v>
      </c>
      <c r="BC11914" s="90" t="s">
        <v>6117</v>
      </c>
      <c r="BD11914" s="423" t="s">
        <v>1301</v>
      </c>
    </row>
    <row r="11915" spans="53:56" ht="15" x14ac:dyDescent="0.25">
      <c r="BA11915" s="90" t="s">
        <v>15809</v>
      </c>
      <c r="BB11915" s="90" t="s">
        <v>5715</v>
      </c>
      <c r="BC11915" s="90" t="s">
        <v>15757</v>
      </c>
      <c r="BD11915" s="423" t="s">
        <v>1301</v>
      </c>
    </row>
    <row r="11916" spans="53:56" ht="15" x14ac:dyDescent="0.25">
      <c r="BA11916" s="91" t="s">
        <v>15810</v>
      </c>
      <c r="BB11916" s="91" t="s">
        <v>5715</v>
      </c>
      <c r="BC11916" s="91" t="s">
        <v>6117</v>
      </c>
      <c r="BD11916" s="423" t="s">
        <v>1301</v>
      </c>
    </row>
    <row r="11917" spans="53:56" ht="15" x14ac:dyDescent="0.25">
      <c r="BA11917" s="90" t="s">
        <v>15811</v>
      </c>
      <c r="BB11917" s="90" t="s">
        <v>5715</v>
      </c>
      <c r="BC11917" s="90" t="s">
        <v>15763</v>
      </c>
      <c r="BD11917" s="423" t="s">
        <v>1301</v>
      </c>
    </row>
    <row r="11918" spans="53:56" ht="15" x14ac:dyDescent="0.25">
      <c r="BA11918" s="90" t="s">
        <v>15812</v>
      </c>
      <c r="BB11918" s="90" t="s">
        <v>5715</v>
      </c>
      <c r="BC11918" s="90" t="s">
        <v>15796</v>
      </c>
      <c r="BD11918" s="423" t="s">
        <v>1301</v>
      </c>
    </row>
    <row r="11919" spans="53:56" ht="15" x14ac:dyDescent="0.25">
      <c r="BA11919" s="91" t="s">
        <v>15813</v>
      </c>
      <c r="BB11919" s="91" t="s">
        <v>5715</v>
      </c>
      <c r="BC11919" s="91" t="s">
        <v>15814</v>
      </c>
      <c r="BD11919" s="423" t="s">
        <v>1301</v>
      </c>
    </row>
    <row r="11920" spans="53:56" ht="15" x14ac:dyDescent="0.25">
      <c r="BA11920" s="91" t="s">
        <v>15815</v>
      </c>
      <c r="BB11920" s="91" t="s">
        <v>5715</v>
      </c>
      <c r="BC11920" s="91" t="s">
        <v>15626</v>
      </c>
      <c r="BD11920" s="423" t="s">
        <v>1301</v>
      </c>
    </row>
    <row r="11921" spans="53:56" ht="15" x14ac:dyDescent="0.25">
      <c r="BA11921" s="90" t="s">
        <v>15816</v>
      </c>
      <c r="BB11921" s="90" t="s">
        <v>5715</v>
      </c>
      <c r="BC11921" s="90" t="s">
        <v>15759</v>
      </c>
      <c r="BD11921" s="423" t="s">
        <v>1301</v>
      </c>
    </row>
    <row r="11922" spans="53:56" ht="15" x14ac:dyDescent="0.25">
      <c r="BA11922" s="91" t="s">
        <v>15817</v>
      </c>
      <c r="BB11922" s="91" t="s">
        <v>5715</v>
      </c>
      <c r="BC11922" s="91" t="s">
        <v>15759</v>
      </c>
      <c r="BD11922" s="423" t="s">
        <v>1301</v>
      </c>
    </row>
    <row r="11923" spans="53:56" ht="15" x14ac:dyDescent="0.25">
      <c r="BA11923" s="90" t="s">
        <v>15818</v>
      </c>
      <c r="BB11923" s="90" t="s">
        <v>5715</v>
      </c>
      <c r="BC11923" s="90" t="s">
        <v>6117</v>
      </c>
      <c r="BD11923" s="423" t="s">
        <v>1301</v>
      </c>
    </row>
    <row r="11924" spans="53:56" ht="15" x14ac:dyDescent="0.25">
      <c r="BA11924" s="91" t="s">
        <v>15819</v>
      </c>
      <c r="BB11924" s="91" t="s">
        <v>5715</v>
      </c>
      <c r="BC11924" s="91" t="s">
        <v>15767</v>
      </c>
      <c r="BD11924" s="423" t="s">
        <v>1301</v>
      </c>
    </row>
    <row r="11925" spans="53:56" ht="15" x14ac:dyDescent="0.25">
      <c r="BA11925" s="90" t="s">
        <v>15820</v>
      </c>
      <c r="BB11925" s="90" t="s">
        <v>5715</v>
      </c>
      <c r="BC11925" s="90" t="s">
        <v>15767</v>
      </c>
      <c r="BD11925" s="423" t="s">
        <v>1301</v>
      </c>
    </row>
    <row r="11926" spans="53:56" ht="15" x14ac:dyDescent="0.25">
      <c r="BA11926" s="91" t="s">
        <v>15821</v>
      </c>
      <c r="BB11926" s="91" t="s">
        <v>5715</v>
      </c>
      <c r="BC11926" s="91" t="s">
        <v>15763</v>
      </c>
      <c r="BD11926" s="423" t="s">
        <v>1301</v>
      </c>
    </row>
    <row r="11927" spans="53:56" ht="15" x14ac:dyDescent="0.25">
      <c r="BA11927" s="90" t="s">
        <v>15822</v>
      </c>
      <c r="BB11927" s="90" t="s">
        <v>5715</v>
      </c>
      <c r="BC11927" s="90" t="s">
        <v>15763</v>
      </c>
      <c r="BD11927" s="423" t="s">
        <v>1301</v>
      </c>
    </row>
    <row r="11928" spans="53:56" ht="15" x14ac:dyDescent="0.25">
      <c r="BA11928" s="91" t="s">
        <v>15823</v>
      </c>
      <c r="BB11928" s="91" t="s">
        <v>5715</v>
      </c>
      <c r="BC11928" s="91" t="s">
        <v>6117</v>
      </c>
      <c r="BD11928" s="423" t="s">
        <v>1301</v>
      </c>
    </row>
    <row r="11929" spans="53:56" ht="15" x14ac:dyDescent="0.25">
      <c r="BA11929" s="90" t="s">
        <v>15824</v>
      </c>
      <c r="BB11929" s="90" t="s">
        <v>5715</v>
      </c>
      <c r="BC11929" s="90" t="s">
        <v>15759</v>
      </c>
      <c r="BD11929" s="423" t="s">
        <v>1301</v>
      </c>
    </row>
    <row r="11930" spans="53:56" ht="15" x14ac:dyDescent="0.25">
      <c r="BA11930" s="91" t="s">
        <v>15825</v>
      </c>
      <c r="BB11930" s="91" t="s">
        <v>5715</v>
      </c>
      <c r="BC11930" s="91" t="s">
        <v>15761</v>
      </c>
      <c r="BD11930" s="423" t="s">
        <v>1301</v>
      </c>
    </row>
    <row r="11931" spans="53:56" ht="15" x14ac:dyDescent="0.25">
      <c r="BA11931" s="90" t="s">
        <v>15826</v>
      </c>
      <c r="BB11931" s="90" t="s">
        <v>5715</v>
      </c>
      <c r="BC11931" s="90" t="s">
        <v>15801</v>
      </c>
      <c r="BD11931" s="423" t="s">
        <v>1301</v>
      </c>
    </row>
    <row r="11932" spans="53:56" ht="15" x14ac:dyDescent="0.25">
      <c r="BA11932" s="91" t="s">
        <v>15827</v>
      </c>
      <c r="BB11932" s="91" t="s">
        <v>5715</v>
      </c>
      <c r="BC11932" s="91" t="s">
        <v>15801</v>
      </c>
      <c r="BD11932" s="423" t="s">
        <v>1301</v>
      </c>
    </row>
    <row r="11933" spans="53:56" ht="15" x14ac:dyDescent="0.25">
      <c r="BA11933" s="91" t="s">
        <v>15828</v>
      </c>
      <c r="BB11933" s="91" t="s">
        <v>5715</v>
      </c>
      <c r="BC11933" s="91" t="s">
        <v>15763</v>
      </c>
      <c r="BD11933" s="423" t="s">
        <v>1301</v>
      </c>
    </row>
    <row r="11934" spans="53:56" ht="15" x14ac:dyDescent="0.25">
      <c r="BA11934" s="90" t="s">
        <v>15829</v>
      </c>
      <c r="BB11934" s="90" t="s">
        <v>5715</v>
      </c>
      <c r="BC11934" s="90" t="s">
        <v>15763</v>
      </c>
      <c r="BD11934" s="423" t="s">
        <v>1301</v>
      </c>
    </row>
    <row r="11935" spans="53:56" ht="15" x14ac:dyDescent="0.25">
      <c r="BA11935" s="91" t="s">
        <v>15830</v>
      </c>
      <c r="BB11935" s="91" t="s">
        <v>5715</v>
      </c>
      <c r="BC11935" s="91" t="s">
        <v>15767</v>
      </c>
      <c r="BD11935" s="423" t="s">
        <v>1301</v>
      </c>
    </row>
    <row r="11936" spans="53:56" ht="15" x14ac:dyDescent="0.25">
      <c r="BA11936" s="90" t="s">
        <v>15831</v>
      </c>
      <c r="BB11936" s="90" t="s">
        <v>5715</v>
      </c>
      <c r="BC11936" s="90" t="s">
        <v>15767</v>
      </c>
      <c r="BD11936" s="423" t="s">
        <v>1301</v>
      </c>
    </row>
    <row r="11937" spans="53:56" ht="15" x14ac:dyDescent="0.25">
      <c r="BA11937" s="91" t="s">
        <v>15832</v>
      </c>
      <c r="BB11937" s="91" t="s">
        <v>5715</v>
      </c>
      <c r="BC11937" s="91" t="s">
        <v>15801</v>
      </c>
      <c r="BD11937" s="423" t="s">
        <v>1301</v>
      </c>
    </row>
    <row r="11938" spans="53:56" ht="15" x14ac:dyDescent="0.25">
      <c r="BA11938" s="90" t="s">
        <v>15833</v>
      </c>
      <c r="BB11938" s="90" t="s">
        <v>5715</v>
      </c>
      <c r="BC11938" s="90" t="s">
        <v>15796</v>
      </c>
      <c r="BD11938" s="423" t="s">
        <v>1301</v>
      </c>
    </row>
    <row r="11939" spans="53:56" ht="15" x14ac:dyDescent="0.25">
      <c r="BA11939" s="91" t="s">
        <v>15834</v>
      </c>
      <c r="BB11939" s="91" t="s">
        <v>5715</v>
      </c>
      <c r="BC11939" s="91" t="s">
        <v>6117</v>
      </c>
      <c r="BD11939" s="423" t="s">
        <v>1301</v>
      </c>
    </row>
    <row r="11940" spans="53:56" ht="15" x14ac:dyDescent="0.25">
      <c r="BA11940" s="90" t="s">
        <v>15835</v>
      </c>
      <c r="BB11940" s="90" t="s">
        <v>5715</v>
      </c>
      <c r="BC11940" s="90" t="s">
        <v>15759</v>
      </c>
      <c r="BD11940" s="423" t="s">
        <v>1301</v>
      </c>
    </row>
    <row r="11941" spans="53:56" ht="15" x14ac:dyDescent="0.25">
      <c r="BA11941" s="91" t="s">
        <v>15836</v>
      </c>
      <c r="BB11941" s="91" t="s">
        <v>5715</v>
      </c>
      <c r="BC11941" s="91" t="s">
        <v>15759</v>
      </c>
      <c r="BD11941" s="423" t="s">
        <v>1301</v>
      </c>
    </row>
    <row r="11942" spans="53:56" ht="15" x14ac:dyDescent="0.25">
      <c r="BA11942" s="90" t="s">
        <v>15837</v>
      </c>
      <c r="BB11942" s="90" t="s">
        <v>5715</v>
      </c>
      <c r="BC11942" s="90" t="s">
        <v>6117</v>
      </c>
      <c r="BD11942" s="423" t="s">
        <v>1301</v>
      </c>
    </row>
    <row r="11943" spans="53:56" ht="15" x14ac:dyDescent="0.25">
      <c r="BA11943" s="90" t="s">
        <v>15838</v>
      </c>
      <c r="BB11943" s="90" t="s">
        <v>5715</v>
      </c>
      <c r="BC11943" s="90" t="s">
        <v>15763</v>
      </c>
      <c r="BD11943" s="423" t="s">
        <v>1301</v>
      </c>
    </row>
    <row r="11944" spans="53:56" ht="15" x14ac:dyDescent="0.25">
      <c r="BA11944" s="91" t="s">
        <v>15838</v>
      </c>
      <c r="BB11944" s="91" t="s">
        <v>5715</v>
      </c>
      <c r="BC11944" s="91" t="s">
        <v>15759</v>
      </c>
      <c r="BD11944" s="423" t="s">
        <v>1301</v>
      </c>
    </row>
    <row r="11945" spans="53:56" ht="15" x14ac:dyDescent="0.25">
      <c r="BA11945" s="90" t="s">
        <v>15839</v>
      </c>
      <c r="BB11945" s="90" t="s">
        <v>5715</v>
      </c>
      <c r="BC11945" s="90" t="s">
        <v>15759</v>
      </c>
      <c r="BD11945" s="423" t="s">
        <v>1301</v>
      </c>
    </row>
    <row r="11946" spans="53:56" ht="15" x14ac:dyDescent="0.25">
      <c r="BA11946" s="91" t="s">
        <v>15840</v>
      </c>
      <c r="BB11946" s="91" t="s">
        <v>5715</v>
      </c>
      <c r="BC11946" s="91" t="s">
        <v>15763</v>
      </c>
      <c r="BD11946" s="423" t="s">
        <v>1301</v>
      </c>
    </row>
    <row r="11947" spans="53:56" ht="15" x14ac:dyDescent="0.25">
      <c r="BA11947" s="90" t="s">
        <v>15841</v>
      </c>
      <c r="BB11947" s="90" t="s">
        <v>5715</v>
      </c>
      <c r="BC11947" s="90" t="s">
        <v>6117</v>
      </c>
      <c r="BD11947" s="423" t="s">
        <v>1301</v>
      </c>
    </row>
    <row r="11948" spans="53:56" ht="15" x14ac:dyDescent="0.25">
      <c r="BA11948" s="91" t="s">
        <v>15842</v>
      </c>
      <c r="BB11948" s="91" t="s">
        <v>5715</v>
      </c>
      <c r="BC11948" s="91" t="s">
        <v>1401</v>
      </c>
      <c r="BD11948" s="423" t="s">
        <v>1301</v>
      </c>
    </row>
    <row r="11949" spans="53:56" ht="15" x14ac:dyDescent="0.25">
      <c r="BA11949" s="90" t="s">
        <v>15843</v>
      </c>
      <c r="BB11949" s="90" t="s">
        <v>5715</v>
      </c>
      <c r="BC11949" s="90" t="s">
        <v>1401</v>
      </c>
      <c r="BD11949" s="423" t="s">
        <v>1301</v>
      </c>
    </row>
    <row r="11950" spans="53:56" ht="15" x14ac:dyDescent="0.25">
      <c r="BA11950" s="90" t="s">
        <v>15843</v>
      </c>
      <c r="BB11950" s="90" t="s">
        <v>5715</v>
      </c>
      <c r="BC11950" s="90" t="s">
        <v>15759</v>
      </c>
      <c r="BD11950" s="423" t="s">
        <v>1301</v>
      </c>
    </row>
    <row r="11951" spans="53:56" ht="15" x14ac:dyDescent="0.25">
      <c r="BA11951" s="91" t="s">
        <v>15844</v>
      </c>
      <c r="BB11951" s="91" t="s">
        <v>5715</v>
      </c>
      <c r="BC11951" s="91" t="s">
        <v>4542</v>
      </c>
      <c r="BD11951" s="423" t="s">
        <v>1301</v>
      </c>
    </row>
    <row r="11952" spans="53:56" ht="15" x14ac:dyDescent="0.25">
      <c r="BA11952" s="90" t="s">
        <v>15845</v>
      </c>
      <c r="BB11952" s="90" t="s">
        <v>5715</v>
      </c>
      <c r="BC11952" s="90" t="s">
        <v>15759</v>
      </c>
      <c r="BD11952" s="423" t="s">
        <v>1301</v>
      </c>
    </row>
    <row r="11953" spans="53:56" ht="15" x14ac:dyDescent="0.25">
      <c r="BA11953" s="91" t="s">
        <v>15846</v>
      </c>
      <c r="BB11953" s="91" t="s">
        <v>5715</v>
      </c>
      <c r="BC11953" s="91" t="s">
        <v>15759</v>
      </c>
      <c r="BD11953" s="423" t="s">
        <v>1301</v>
      </c>
    </row>
    <row r="11954" spans="53:56" ht="15" x14ac:dyDescent="0.25">
      <c r="BA11954" s="90" t="s">
        <v>15847</v>
      </c>
      <c r="BB11954" s="90" t="s">
        <v>5715</v>
      </c>
      <c r="BC11954" s="90" t="s">
        <v>15759</v>
      </c>
      <c r="BD11954" s="423" t="s">
        <v>1301</v>
      </c>
    </row>
    <row r="11955" spans="53:56" ht="15" x14ac:dyDescent="0.25">
      <c r="BA11955" s="91" t="s">
        <v>15848</v>
      </c>
      <c r="BB11955" s="91" t="s">
        <v>5715</v>
      </c>
      <c r="BC11955" s="91" t="s">
        <v>15759</v>
      </c>
      <c r="BD11955" s="423" t="s">
        <v>1301</v>
      </c>
    </row>
    <row r="11956" spans="53:56" ht="15" x14ac:dyDescent="0.25">
      <c r="BA11956" s="90" t="s">
        <v>15849</v>
      </c>
      <c r="BB11956" s="90" t="s">
        <v>5715</v>
      </c>
      <c r="BC11956" s="90" t="s">
        <v>15759</v>
      </c>
      <c r="BD11956" s="423" t="s">
        <v>1301</v>
      </c>
    </row>
    <row r="11957" spans="53:56" ht="15" x14ac:dyDescent="0.25">
      <c r="BA11957" s="91" t="s">
        <v>15850</v>
      </c>
      <c r="BB11957" s="91" t="s">
        <v>5715</v>
      </c>
      <c r="BC11957" s="91" t="s">
        <v>15759</v>
      </c>
      <c r="BD11957" s="423" t="s">
        <v>1301</v>
      </c>
    </row>
    <row r="11958" spans="53:56" ht="15" x14ac:dyDescent="0.25">
      <c r="BA11958" s="90" t="s">
        <v>15851</v>
      </c>
      <c r="BB11958" s="90" t="s">
        <v>5715</v>
      </c>
      <c r="BC11958" s="90" t="s">
        <v>15759</v>
      </c>
      <c r="BD11958" s="423" t="s">
        <v>1301</v>
      </c>
    </row>
    <row r="11959" spans="53:56" ht="15" x14ac:dyDescent="0.25">
      <c r="BA11959" s="91" t="s">
        <v>15852</v>
      </c>
      <c r="BB11959" s="91" t="s">
        <v>5715</v>
      </c>
      <c r="BC11959" s="91" t="s">
        <v>15759</v>
      </c>
      <c r="BD11959" s="423" t="s">
        <v>1301</v>
      </c>
    </row>
    <row r="11960" spans="53:56" ht="15" x14ac:dyDescent="0.25">
      <c r="BA11960" s="90" t="s">
        <v>15853</v>
      </c>
      <c r="BB11960" s="90" t="s">
        <v>5715</v>
      </c>
      <c r="BC11960" s="90" t="s">
        <v>15759</v>
      </c>
      <c r="BD11960" s="423" t="s">
        <v>1301</v>
      </c>
    </row>
    <row r="11961" spans="53:56" ht="15" x14ac:dyDescent="0.25">
      <c r="BA11961" s="90" t="s">
        <v>15854</v>
      </c>
      <c r="BB11961" s="90" t="s">
        <v>5715</v>
      </c>
      <c r="BC11961" s="90" t="s">
        <v>15759</v>
      </c>
      <c r="BD11961" s="423" t="s">
        <v>1301</v>
      </c>
    </row>
    <row r="11962" spans="53:56" ht="15" x14ac:dyDescent="0.25">
      <c r="BA11962" s="91" t="s">
        <v>15855</v>
      </c>
      <c r="BB11962" s="91" t="s">
        <v>5715</v>
      </c>
      <c r="BC11962" s="91" t="s">
        <v>15759</v>
      </c>
      <c r="BD11962" s="423" t="s">
        <v>1301</v>
      </c>
    </row>
    <row r="11963" spans="53:56" ht="15" x14ac:dyDescent="0.25">
      <c r="BA11963" s="90" t="s">
        <v>15856</v>
      </c>
      <c r="BB11963" s="90" t="s">
        <v>5715</v>
      </c>
      <c r="BC11963" s="90" t="s">
        <v>15759</v>
      </c>
      <c r="BD11963" s="423" t="s">
        <v>1301</v>
      </c>
    </row>
    <row r="11964" spans="53:56" ht="15" x14ac:dyDescent="0.25">
      <c r="BA11964" s="91" t="s">
        <v>15857</v>
      </c>
      <c r="BB11964" s="91" t="s">
        <v>5715</v>
      </c>
      <c r="BC11964" s="91" t="s">
        <v>15759</v>
      </c>
      <c r="BD11964" s="423" t="s">
        <v>1301</v>
      </c>
    </row>
    <row r="11965" spans="53:56" ht="15" x14ac:dyDescent="0.25">
      <c r="BA11965" s="90" t="s">
        <v>15858</v>
      </c>
      <c r="BB11965" s="90" t="s">
        <v>5715</v>
      </c>
      <c r="BC11965" s="90" t="s">
        <v>15759</v>
      </c>
      <c r="BD11965" s="423" t="s">
        <v>1301</v>
      </c>
    </row>
    <row r="11966" spans="53:56" ht="15" x14ac:dyDescent="0.25">
      <c r="BA11966" s="91" t="s">
        <v>15859</v>
      </c>
      <c r="BB11966" s="91" t="s">
        <v>5715</v>
      </c>
      <c r="BC11966" s="91" t="s">
        <v>15759</v>
      </c>
      <c r="BD11966" s="423" t="s">
        <v>1301</v>
      </c>
    </row>
    <row r="11967" spans="53:56" ht="15" x14ac:dyDescent="0.25">
      <c r="BA11967" s="90" t="s">
        <v>15860</v>
      </c>
      <c r="BB11967" s="90" t="s">
        <v>5715</v>
      </c>
      <c r="BC11967" s="90" t="s">
        <v>15759</v>
      </c>
      <c r="BD11967" s="423" t="s">
        <v>1301</v>
      </c>
    </row>
    <row r="11968" spans="53:56" ht="15" x14ac:dyDescent="0.25">
      <c r="BA11968" s="90" t="s">
        <v>15861</v>
      </c>
      <c r="BB11968" s="90" t="s">
        <v>5715</v>
      </c>
      <c r="BC11968" s="90" t="s">
        <v>15759</v>
      </c>
      <c r="BD11968" s="423" t="s">
        <v>1301</v>
      </c>
    </row>
    <row r="11969" spans="53:56" ht="15" x14ac:dyDescent="0.25">
      <c r="BA11969" s="90" t="s">
        <v>15862</v>
      </c>
      <c r="BB11969" s="90" t="s">
        <v>5715</v>
      </c>
      <c r="BC11969" s="90" t="s">
        <v>15759</v>
      </c>
      <c r="BD11969" s="423" t="s">
        <v>1301</v>
      </c>
    </row>
    <row r="11970" spans="53:56" ht="15" x14ac:dyDescent="0.25">
      <c r="BA11970" s="91" t="s">
        <v>15863</v>
      </c>
      <c r="BB11970" s="91" t="s">
        <v>5715</v>
      </c>
      <c r="BC11970" s="91" t="s">
        <v>15759</v>
      </c>
      <c r="BD11970" s="423" t="s">
        <v>1301</v>
      </c>
    </row>
    <row r="11971" spans="53:56" ht="15" x14ac:dyDescent="0.25">
      <c r="BA11971" s="90" t="s">
        <v>15864</v>
      </c>
      <c r="BB11971" s="90" t="s">
        <v>5715</v>
      </c>
      <c r="BC11971" s="90" t="s">
        <v>15759</v>
      </c>
      <c r="BD11971" s="423" t="s">
        <v>1301</v>
      </c>
    </row>
    <row r="11972" spans="53:56" ht="15" x14ac:dyDescent="0.25">
      <c r="BA11972" s="91" t="s">
        <v>15865</v>
      </c>
      <c r="BB11972" s="91" t="s">
        <v>5715</v>
      </c>
      <c r="BC11972" s="91" t="s">
        <v>15759</v>
      </c>
      <c r="BD11972" s="423" t="s">
        <v>1301</v>
      </c>
    </row>
    <row r="11973" spans="53:56" ht="15" x14ac:dyDescent="0.25">
      <c r="BA11973" s="90" t="s">
        <v>15866</v>
      </c>
      <c r="BB11973" s="90" t="s">
        <v>5715</v>
      </c>
      <c r="BC11973" s="90" t="s">
        <v>15759</v>
      </c>
      <c r="BD11973" s="423" t="s">
        <v>1301</v>
      </c>
    </row>
    <row r="11974" spans="53:56" ht="15" x14ac:dyDescent="0.25">
      <c r="BA11974" s="91" t="s">
        <v>15867</v>
      </c>
      <c r="BB11974" s="91" t="s">
        <v>5715</v>
      </c>
      <c r="BC11974" s="91" t="s">
        <v>15759</v>
      </c>
      <c r="BD11974" s="423" t="s">
        <v>1301</v>
      </c>
    </row>
    <row r="11975" spans="53:56" ht="15" x14ac:dyDescent="0.25">
      <c r="BA11975" s="90" t="s">
        <v>15868</v>
      </c>
      <c r="BB11975" s="90" t="s">
        <v>5715</v>
      </c>
      <c r="BC11975" s="90" t="s">
        <v>15759</v>
      </c>
      <c r="BD11975" s="423" t="s">
        <v>1301</v>
      </c>
    </row>
    <row r="11976" spans="53:56" ht="15" x14ac:dyDescent="0.25">
      <c r="BA11976" s="91" t="s">
        <v>15869</v>
      </c>
      <c r="BB11976" s="91" t="s">
        <v>5715</v>
      </c>
      <c r="BC11976" s="91" t="s">
        <v>15759</v>
      </c>
      <c r="BD11976" s="423" t="s">
        <v>1301</v>
      </c>
    </row>
    <row r="11977" spans="53:56" ht="15" x14ac:dyDescent="0.25">
      <c r="BA11977" s="90" t="s">
        <v>15870</v>
      </c>
      <c r="BB11977" s="90" t="s">
        <v>5715</v>
      </c>
      <c r="BC11977" s="90" t="s">
        <v>15759</v>
      </c>
      <c r="BD11977" s="423" t="s">
        <v>1301</v>
      </c>
    </row>
    <row r="11978" spans="53:56" ht="15" x14ac:dyDescent="0.25">
      <c r="BA11978" s="91" t="s">
        <v>15871</v>
      </c>
      <c r="BB11978" s="91" t="s">
        <v>5715</v>
      </c>
      <c r="BC11978" s="91" t="s">
        <v>15759</v>
      </c>
      <c r="BD11978" s="423" t="s">
        <v>1301</v>
      </c>
    </row>
    <row r="11979" spans="53:56" ht="15" x14ac:dyDescent="0.25">
      <c r="BA11979" s="90" t="s">
        <v>15872</v>
      </c>
      <c r="BB11979" s="90" t="s">
        <v>5715</v>
      </c>
      <c r="BC11979" s="90" t="s">
        <v>15759</v>
      </c>
      <c r="BD11979" s="423" t="s">
        <v>1301</v>
      </c>
    </row>
    <row r="11980" spans="53:56" ht="15" x14ac:dyDescent="0.25">
      <c r="BA11980" s="91" t="s">
        <v>15873</v>
      </c>
      <c r="BB11980" s="91" t="s">
        <v>5715</v>
      </c>
      <c r="BC11980" s="91" t="s">
        <v>15759</v>
      </c>
      <c r="BD11980" s="423" t="s">
        <v>1301</v>
      </c>
    </row>
    <row r="11981" spans="53:56" ht="15" x14ac:dyDescent="0.25">
      <c r="BA11981" s="90" t="s">
        <v>15874</v>
      </c>
      <c r="BB11981" s="90" t="s">
        <v>5715</v>
      </c>
      <c r="BC11981" s="90" t="s">
        <v>15759</v>
      </c>
      <c r="BD11981" s="423" t="s">
        <v>1301</v>
      </c>
    </row>
    <row r="11982" spans="53:56" ht="15" x14ac:dyDescent="0.25">
      <c r="BA11982" s="91" t="s">
        <v>15875</v>
      </c>
      <c r="BB11982" s="91" t="s">
        <v>5715</v>
      </c>
      <c r="BC11982" s="91" t="s">
        <v>15759</v>
      </c>
      <c r="BD11982" s="423" t="s">
        <v>1301</v>
      </c>
    </row>
    <row r="11983" spans="53:56" ht="15" x14ac:dyDescent="0.25">
      <c r="BA11983" s="90" t="s">
        <v>15876</v>
      </c>
      <c r="BB11983" s="90" t="s">
        <v>5715</v>
      </c>
      <c r="BC11983" s="90" t="s">
        <v>15759</v>
      </c>
      <c r="BD11983" s="423" t="s">
        <v>1301</v>
      </c>
    </row>
    <row r="11984" spans="53:56" ht="15" x14ac:dyDescent="0.25">
      <c r="BA11984" s="91" t="s">
        <v>15877</v>
      </c>
      <c r="BB11984" s="91" t="s">
        <v>5715</v>
      </c>
      <c r="BC11984" s="91" t="s">
        <v>15759</v>
      </c>
      <c r="BD11984" s="423" t="s">
        <v>1301</v>
      </c>
    </row>
    <row r="11985" spans="53:56" ht="15" x14ac:dyDescent="0.25">
      <c r="BA11985" s="90" t="s">
        <v>15878</v>
      </c>
      <c r="BB11985" s="90" t="s">
        <v>5715</v>
      </c>
      <c r="BC11985" s="90" t="s">
        <v>15759</v>
      </c>
      <c r="BD11985" s="423" t="s">
        <v>1301</v>
      </c>
    </row>
    <row r="11986" spans="53:56" ht="15" x14ac:dyDescent="0.25">
      <c r="BA11986" s="91" t="s">
        <v>15879</v>
      </c>
      <c r="BB11986" s="91" t="s">
        <v>5715</v>
      </c>
      <c r="BC11986" s="91" t="s">
        <v>15759</v>
      </c>
      <c r="BD11986" s="423" t="s">
        <v>1301</v>
      </c>
    </row>
    <row r="11987" spans="53:56" ht="15" x14ac:dyDescent="0.25">
      <c r="BA11987" s="90" t="s">
        <v>15880</v>
      </c>
      <c r="BB11987" s="90" t="s">
        <v>5715</v>
      </c>
      <c r="BC11987" s="90" t="s">
        <v>15759</v>
      </c>
      <c r="BD11987" s="423" t="s">
        <v>1301</v>
      </c>
    </row>
    <row r="11988" spans="53:56" ht="15" x14ac:dyDescent="0.25">
      <c r="BA11988" s="91" t="s">
        <v>15881</v>
      </c>
      <c r="BB11988" s="91" t="s">
        <v>5715</v>
      </c>
      <c r="BC11988" s="91" t="s">
        <v>15759</v>
      </c>
      <c r="BD11988" s="423" t="s">
        <v>1301</v>
      </c>
    </row>
    <row r="11989" spans="53:56" ht="15" x14ac:dyDescent="0.25">
      <c r="BA11989" s="90" t="s">
        <v>15882</v>
      </c>
      <c r="BB11989" s="90" t="s">
        <v>5715</v>
      </c>
      <c r="BC11989" s="90" t="s">
        <v>15759</v>
      </c>
      <c r="BD11989" s="423" t="s">
        <v>1301</v>
      </c>
    </row>
    <row r="11990" spans="53:56" ht="15" x14ac:dyDescent="0.25">
      <c r="BA11990" s="91" t="s">
        <v>15883</v>
      </c>
      <c r="BB11990" s="91" t="s">
        <v>5715</v>
      </c>
      <c r="BC11990" s="91" t="s">
        <v>15759</v>
      </c>
      <c r="BD11990" s="423" t="s">
        <v>1301</v>
      </c>
    </row>
    <row r="11991" spans="53:56" ht="15" x14ac:dyDescent="0.25">
      <c r="BA11991" s="90" t="s">
        <v>15884</v>
      </c>
      <c r="BB11991" s="90" t="s">
        <v>5715</v>
      </c>
      <c r="BC11991" s="90" t="s">
        <v>15759</v>
      </c>
      <c r="BD11991" s="423" t="s">
        <v>1301</v>
      </c>
    </row>
    <row r="11992" spans="53:56" ht="15" x14ac:dyDescent="0.25">
      <c r="BA11992" s="91" t="s">
        <v>15885</v>
      </c>
      <c r="BB11992" s="91" t="s">
        <v>5715</v>
      </c>
      <c r="BC11992" s="91" t="s">
        <v>15759</v>
      </c>
      <c r="BD11992" s="423" t="s">
        <v>1301</v>
      </c>
    </row>
    <row r="11993" spans="53:56" ht="15" x14ac:dyDescent="0.25">
      <c r="BA11993" s="90" t="s">
        <v>15886</v>
      </c>
      <c r="BB11993" s="90" t="s">
        <v>5715</v>
      </c>
      <c r="BC11993" s="90" t="s">
        <v>15759</v>
      </c>
      <c r="BD11993" s="423" t="s">
        <v>1301</v>
      </c>
    </row>
    <row r="11994" spans="53:56" ht="15" x14ac:dyDescent="0.25">
      <c r="BA11994" s="91" t="s">
        <v>15887</v>
      </c>
      <c r="BB11994" s="91" t="s">
        <v>5715</v>
      </c>
      <c r="BC11994" s="91" t="s">
        <v>15759</v>
      </c>
      <c r="BD11994" s="423" t="s">
        <v>1301</v>
      </c>
    </row>
    <row r="11995" spans="53:56" ht="15" x14ac:dyDescent="0.25">
      <c r="BA11995" s="90" t="s">
        <v>15888</v>
      </c>
      <c r="BB11995" s="90" t="s">
        <v>5715</v>
      </c>
      <c r="BC11995" s="90" t="s">
        <v>15759</v>
      </c>
      <c r="BD11995" s="423" t="s">
        <v>1301</v>
      </c>
    </row>
    <row r="11996" spans="53:56" ht="15" x14ac:dyDescent="0.25">
      <c r="BA11996" s="91" t="s">
        <v>15889</v>
      </c>
      <c r="BB11996" s="91" t="s">
        <v>5715</v>
      </c>
      <c r="BC11996" s="91" t="s">
        <v>15759</v>
      </c>
      <c r="BD11996" s="423" t="s">
        <v>1301</v>
      </c>
    </row>
    <row r="11997" spans="53:56" ht="15" x14ac:dyDescent="0.25">
      <c r="BA11997" s="90" t="s">
        <v>15890</v>
      </c>
      <c r="BB11997" s="90" t="s">
        <v>5715</v>
      </c>
      <c r="BC11997" s="90" t="s">
        <v>15761</v>
      </c>
      <c r="BD11997" s="423" t="s">
        <v>1301</v>
      </c>
    </row>
    <row r="11998" spans="53:56" ht="15" x14ac:dyDescent="0.25">
      <c r="BA11998" s="91" t="s">
        <v>15891</v>
      </c>
      <c r="BB11998" s="91" t="s">
        <v>5715</v>
      </c>
      <c r="BC11998" s="91" t="s">
        <v>15761</v>
      </c>
      <c r="BD11998" s="423" t="s">
        <v>1301</v>
      </c>
    </row>
    <row r="11999" spans="53:56" ht="15" x14ac:dyDescent="0.25">
      <c r="BA11999" s="90" t="s">
        <v>15892</v>
      </c>
      <c r="BB11999" s="90" t="s">
        <v>5715</v>
      </c>
      <c r="BC11999" s="90" t="s">
        <v>15761</v>
      </c>
      <c r="BD11999" s="423" t="s">
        <v>1301</v>
      </c>
    </row>
    <row r="12000" spans="53:56" ht="15" x14ac:dyDescent="0.25">
      <c r="BA12000" s="91" t="s">
        <v>15893</v>
      </c>
      <c r="BB12000" s="91" t="s">
        <v>5715</v>
      </c>
      <c r="BC12000" s="91" t="s">
        <v>15761</v>
      </c>
      <c r="BD12000" s="423" t="s">
        <v>1301</v>
      </c>
    </row>
    <row r="12001" spans="53:56" ht="15" x14ac:dyDescent="0.25">
      <c r="BA12001" s="90" t="s">
        <v>15894</v>
      </c>
      <c r="BB12001" s="90" t="s">
        <v>5715</v>
      </c>
      <c r="BC12001" s="90" t="s">
        <v>15761</v>
      </c>
      <c r="BD12001" s="423" t="s">
        <v>1301</v>
      </c>
    </row>
    <row r="12002" spans="53:56" ht="15" x14ac:dyDescent="0.25">
      <c r="BA12002" s="91" t="s">
        <v>15895</v>
      </c>
      <c r="BB12002" s="91" t="s">
        <v>5715</v>
      </c>
      <c r="BC12002" s="91" t="s">
        <v>15761</v>
      </c>
      <c r="BD12002" s="423" t="s">
        <v>1301</v>
      </c>
    </row>
    <row r="12003" spans="53:56" ht="15" x14ac:dyDescent="0.25">
      <c r="BA12003" s="91" t="s">
        <v>15895</v>
      </c>
      <c r="BB12003" s="91" t="s">
        <v>5715</v>
      </c>
      <c r="BC12003" s="91" t="s">
        <v>4542</v>
      </c>
      <c r="BD12003" s="423" t="s">
        <v>1301</v>
      </c>
    </row>
    <row r="12004" spans="53:56" ht="15" x14ac:dyDescent="0.25">
      <c r="BA12004" s="90" t="s">
        <v>15896</v>
      </c>
      <c r="BB12004" s="90" t="s">
        <v>5715</v>
      </c>
      <c r="BC12004" s="90" t="s">
        <v>15761</v>
      </c>
      <c r="BD12004" s="423" t="s">
        <v>1301</v>
      </c>
    </row>
    <row r="12005" spans="53:56" ht="15" x14ac:dyDescent="0.25">
      <c r="BA12005" s="91" t="s">
        <v>15897</v>
      </c>
      <c r="BB12005" s="91" t="s">
        <v>5715</v>
      </c>
      <c r="BC12005" s="91" t="s">
        <v>15761</v>
      </c>
      <c r="BD12005" s="423" t="s">
        <v>1301</v>
      </c>
    </row>
    <row r="12006" spans="53:56" ht="15" x14ac:dyDescent="0.25">
      <c r="BA12006" s="90" t="s">
        <v>15898</v>
      </c>
      <c r="BB12006" s="90" t="s">
        <v>5715</v>
      </c>
      <c r="BC12006" s="90" t="s">
        <v>15761</v>
      </c>
      <c r="BD12006" s="423" t="s">
        <v>1301</v>
      </c>
    </row>
    <row r="12007" spans="53:56" ht="15" x14ac:dyDescent="0.25">
      <c r="BA12007" s="90" t="s">
        <v>15899</v>
      </c>
      <c r="BB12007" s="90" t="s">
        <v>5715</v>
      </c>
      <c r="BC12007" s="90" t="s">
        <v>15761</v>
      </c>
      <c r="BD12007" s="423" t="s">
        <v>1301</v>
      </c>
    </row>
    <row r="12008" spans="53:56" ht="15" x14ac:dyDescent="0.25">
      <c r="BA12008" s="91" t="s">
        <v>15900</v>
      </c>
      <c r="BB12008" s="91" t="s">
        <v>5715</v>
      </c>
      <c r="BC12008" s="91" t="s">
        <v>15761</v>
      </c>
      <c r="BD12008" s="423" t="s">
        <v>1301</v>
      </c>
    </row>
    <row r="12009" spans="53:56" ht="15" x14ac:dyDescent="0.25">
      <c r="BA12009" s="90" t="s">
        <v>15901</v>
      </c>
      <c r="BB12009" s="90" t="s">
        <v>5715</v>
      </c>
      <c r="BC12009" s="90" t="s">
        <v>15761</v>
      </c>
      <c r="BD12009" s="423" t="s">
        <v>1301</v>
      </c>
    </row>
    <row r="12010" spans="53:56" ht="15" x14ac:dyDescent="0.25">
      <c r="BA12010" s="91" t="s">
        <v>15902</v>
      </c>
      <c r="BB12010" s="91" t="s">
        <v>5715</v>
      </c>
      <c r="BC12010" s="91" t="s">
        <v>15761</v>
      </c>
      <c r="BD12010" s="423" t="s">
        <v>1301</v>
      </c>
    </row>
    <row r="12011" spans="53:56" ht="15" x14ac:dyDescent="0.25">
      <c r="BA12011" s="91" t="s">
        <v>15903</v>
      </c>
      <c r="BB12011" s="91" t="s">
        <v>5715</v>
      </c>
      <c r="BC12011" s="91" t="s">
        <v>15761</v>
      </c>
      <c r="BD12011" s="423" t="s">
        <v>1301</v>
      </c>
    </row>
    <row r="12012" spans="53:56" ht="15" x14ac:dyDescent="0.25">
      <c r="BA12012" s="90" t="s">
        <v>15904</v>
      </c>
      <c r="BB12012" s="90" t="s">
        <v>5715</v>
      </c>
      <c r="BC12012" s="90" t="s">
        <v>15761</v>
      </c>
      <c r="BD12012" s="423" t="s">
        <v>1301</v>
      </c>
    </row>
    <row r="12013" spans="53:56" ht="15" x14ac:dyDescent="0.25">
      <c r="BA12013" s="91" t="s">
        <v>15905</v>
      </c>
      <c r="BB12013" s="91" t="s">
        <v>5715</v>
      </c>
      <c r="BC12013" s="91" t="s">
        <v>15761</v>
      </c>
      <c r="BD12013" s="423" t="s">
        <v>1301</v>
      </c>
    </row>
    <row r="12014" spans="53:56" ht="15" x14ac:dyDescent="0.25">
      <c r="BA12014" s="90" t="s">
        <v>15906</v>
      </c>
      <c r="BB12014" s="90" t="s">
        <v>5715</v>
      </c>
      <c r="BC12014" s="90" t="s">
        <v>15761</v>
      </c>
      <c r="BD12014" s="423" t="s">
        <v>1301</v>
      </c>
    </row>
    <row r="12015" spans="53:56" ht="15" x14ac:dyDescent="0.25">
      <c r="BA12015" s="90" t="s">
        <v>15907</v>
      </c>
      <c r="BB12015" s="90" t="s">
        <v>5715</v>
      </c>
      <c r="BC12015" s="90" t="s">
        <v>15908</v>
      </c>
      <c r="BD12015" s="423" t="s">
        <v>1301</v>
      </c>
    </row>
    <row r="12016" spans="53:56" ht="15" x14ac:dyDescent="0.25">
      <c r="BA12016" s="91" t="s">
        <v>15909</v>
      </c>
      <c r="BB12016" s="91" t="s">
        <v>5715</v>
      </c>
      <c r="BC12016" s="91" t="s">
        <v>15908</v>
      </c>
      <c r="BD12016" s="423" t="s">
        <v>1301</v>
      </c>
    </row>
    <row r="12017" spans="53:56" ht="15" x14ac:dyDescent="0.25">
      <c r="BA12017" s="90" t="s">
        <v>15910</v>
      </c>
      <c r="BB12017" s="90" t="s">
        <v>5715</v>
      </c>
      <c r="BC12017" s="90" t="s">
        <v>15814</v>
      </c>
      <c r="BD12017" s="423" t="s">
        <v>1301</v>
      </c>
    </row>
    <row r="12018" spans="53:56" ht="15" x14ac:dyDescent="0.25">
      <c r="BA12018" s="91" t="s">
        <v>15910</v>
      </c>
      <c r="BB12018" s="91" t="s">
        <v>5715</v>
      </c>
      <c r="BC12018" s="91" t="s">
        <v>15911</v>
      </c>
      <c r="BD12018" s="423" t="s">
        <v>1301</v>
      </c>
    </row>
    <row r="12019" spans="53:56" ht="15" x14ac:dyDescent="0.25">
      <c r="BA12019" s="91" t="s">
        <v>15912</v>
      </c>
      <c r="BB12019" s="91" t="s">
        <v>5715</v>
      </c>
      <c r="BC12019" s="91" t="s">
        <v>15814</v>
      </c>
      <c r="BD12019" s="423" t="s">
        <v>1301</v>
      </c>
    </row>
    <row r="12020" spans="53:56" ht="15" x14ac:dyDescent="0.25">
      <c r="BA12020" s="90" t="s">
        <v>15913</v>
      </c>
      <c r="BB12020" s="90" t="s">
        <v>5715</v>
      </c>
      <c r="BC12020" s="90" t="s">
        <v>15914</v>
      </c>
      <c r="BD12020" s="423" t="s">
        <v>1301</v>
      </c>
    </row>
    <row r="12021" spans="53:56" ht="15" x14ac:dyDescent="0.25">
      <c r="BA12021" s="91" t="s">
        <v>15915</v>
      </c>
      <c r="BB12021" s="91" t="s">
        <v>5715</v>
      </c>
      <c r="BC12021" s="91" t="s">
        <v>15916</v>
      </c>
      <c r="BD12021" s="423" t="s">
        <v>1301</v>
      </c>
    </row>
    <row r="12022" spans="53:56" ht="15" x14ac:dyDescent="0.25">
      <c r="BA12022" s="91" t="s">
        <v>15917</v>
      </c>
      <c r="BB12022" s="91" t="s">
        <v>5715</v>
      </c>
      <c r="BC12022" s="91" t="s">
        <v>15814</v>
      </c>
      <c r="BD12022" s="423" t="s">
        <v>1301</v>
      </c>
    </row>
    <row r="12023" spans="53:56" ht="15" x14ac:dyDescent="0.25">
      <c r="BA12023" s="90" t="s">
        <v>15918</v>
      </c>
      <c r="BB12023" s="90" t="s">
        <v>5715</v>
      </c>
      <c r="BC12023" s="90" t="s">
        <v>15916</v>
      </c>
      <c r="BD12023" s="423" t="s">
        <v>1301</v>
      </c>
    </row>
    <row r="12024" spans="53:56" ht="15" x14ac:dyDescent="0.25">
      <c r="BA12024" s="91" t="s">
        <v>15919</v>
      </c>
      <c r="BB12024" s="91" t="s">
        <v>5715</v>
      </c>
      <c r="BC12024" s="91" t="s">
        <v>15908</v>
      </c>
      <c r="BD12024" s="423" t="s">
        <v>1301</v>
      </c>
    </row>
    <row r="12025" spans="53:56" ht="15" x14ac:dyDescent="0.25">
      <c r="BA12025" s="90" t="s">
        <v>15920</v>
      </c>
      <c r="BB12025" s="90" t="s">
        <v>5715</v>
      </c>
      <c r="BC12025" s="90" t="s">
        <v>15916</v>
      </c>
      <c r="BD12025" s="423" t="s">
        <v>1301</v>
      </c>
    </row>
    <row r="12026" spans="53:56" ht="15" x14ac:dyDescent="0.25">
      <c r="BA12026" s="90" t="s">
        <v>15921</v>
      </c>
      <c r="BB12026" s="90" t="s">
        <v>5715</v>
      </c>
      <c r="BC12026" s="90" t="s">
        <v>15922</v>
      </c>
      <c r="BD12026" s="423" t="s">
        <v>1301</v>
      </c>
    </row>
    <row r="12027" spans="53:56" ht="15" x14ac:dyDescent="0.25">
      <c r="BA12027" s="91" t="s">
        <v>15923</v>
      </c>
      <c r="BB12027" s="91" t="s">
        <v>5715</v>
      </c>
      <c r="BC12027" s="91" t="s">
        <v>15922</v>
      </c>
      <c r="BD12027" s="423" t="s">
        <v>1301</v>
      </c>
    </row>
    <row r="12028" spans="53:56" ht="15" x14ac:dyDescent="0.25">
      <c r="BA12028" s="90" t="s">
        <v>15924</v>
      </c>
      <c r="BB12028" s="90" t="s">
        <v>5715</v>
      </c>
      <c r="BC12028" s="90" t="s">
        <v>15911</v>
      </c>
      <c r="BD12028" s="423" t="s">
        <v>1301</v>
      </c>
    </row>
    <row r="12029" spans="53:56" ht="15" x14ac:dyDescent="0.25">
      <c r="BA12029" s="91" t="s">
        <v>15925</v>
      </c>
      <c r="BB12029" s="91" t="s">
        <v>5715</v>
      </c>
      <c r="BC12029" s="91" t="s">
        <v>15916</v>
      </c>
      <c r="BD12029" s="423" t="s">
        <v>1301</v>
      </c>
    </row>
    <row r="12030" spans="53:56" ht="15" x14ac:dyDescent="0.25">
      <c r="BA12030" s="90" t="s">
        <v>15926</v>
      </c>
      <c r="BB12030" s="90" t="s">
        <v>5715</v>
      </c>
      <c r="BC12030" s="90" t="s">
        <v>15908</v>
      </c>
      <c r="BD12030" s="423" t="s">
        <v>1301</v>
      </c>
    </row>
    <row r="12031" spans="53:56" ht="15" x14ac:dyDescent="0.25">
      <c r="BA12031" s="91" t="s">
        <v>15927</v>
      </c>
      <c r="BB12031" s="91" t="s">
        <v>5715</v>
      </c>
      <c r="BC12031" s="91" t="s">
        <v>15814</v>
      </c>
      <c r="BD12031" s="423" t="s">
        <v>1301</v>
      </c>
    </row>
    <row r="12032" spans="53:56" ht="15" x14ac:dyDescent="0.25">
      <c r="BA12032" s="90" t="s">
        <v>15928</v>
      </c>
      <c r="BB12032" s="90" t="s">
        <v>5715</v>
      </c>
      <c r="BC12032" s="90" t="s">
        <v>15916</v>
      </c>
      <c r="BD12032" s="423" t="s">
        <v>1301</v>
      </c>
    </row>
    <row r="12033" spans="53:56" ht="15" x14ac:dyDescent="0.25">
      <c r="BA12033" s="91" t="s">
        <v>15929</v>
      </c>
      <c r="BB12033" s="91" t="s">
        <v>5715</v>
      </c>
      <c r="BC12033" s="91" t="s">
        <v>15930</v>
      </c>
      <c r="BD12033" s="423" t="s">
        <v>1301</v>
      </c>
    </row>
    <row r="12034" spans="53:56" ht="15" x14ac:dyDescent="0.25">
      <c r="BA12034" s="90" t="s">
        <v>15931</v>
      </c>
      <c r="BB12034" s="90" t="s">
        <v>5715</v>
      </c>
      <c r="BC12034" s="90" t="s">
        <v>15908</v>
      </c>
      <c r="BD12034" s="423" t="s">
        <v>1301</v>
      </c>
    </row>
    <row r="12035" spans="53:56" ht="15" x14ac:dyDescent="0.25">
      <c r="BA12035" s="91" t="s">
        <v>15932</v>
      </c>
      <c r="BB12035" s="91" t="s">
        <v>5715</v>
      </c>
      <c r="BC12035" s="91" t="s">
        <v>11123</v>
      </c>
      <c r="BD12035" s="423" t="s">
        <v>1301</v>
      </c>
    </row>
    <row r="12036" spans="53:56" ht="15" x14ac:dyDescent="0.25">
      <c r="BA12036" s="91" t="s">
        <v>15933</v>
      </c>
      <c r="BB12036" s="91" t="s">
        <v>5715</v>
      </c>
      <c r="BC12036" s="91" t="s">
        <v>15916</v>
      </c>
      <c r="BD12036" s="423" t="s">
        <v>1301</v>
      </c>
    </row>
    <row r="12037" spans="53:56" ht="15" x14ac:dyDescent="0.25">
      <c r="BA12037" s="90" t="s">
        <v>15934</v>
      </c>
      <c r="BB12037" s="90" t="s">
        <v>5715</v>
      </c>
      <c r="BC12037" s="90" t="s">
        <v>15911</v>
      </c>
      <c r="BD12037" s="423" t="s">
        <v>1301</v>
      </c>
    </row>
    <row r="12038" spans="53:56" ht="15" x14ac:dyDescent="0.25">
      <c r="BA12038" s="91" t="s">
        <v>15935</v>
      </c>
      <c r="BB12038" s="91" t="s">
        <v>5715</v>
      </c>
      <c r="BC12038" s="91" t="s">
        <v>14376</v>
      </c>
      <c r="BD12038" s="423" t="s">
        <v>1301</v>
      </c>
    </row>
    <row r="12039" spans="53:56" ht="15" x14ac:dyDescent="0.25">
      <c r="BA12039" s="90" t="s">
        <v>15936</v>
      </c>
      <c r="BB12039" s="90" t="s">
        <v>5715</v>
      </c>
      <c r="BC12039" s="90" t="s">
        <v>15937</v>
      </c>
      <c r="BD12039" s="423" t="s">
        <v>1301</v>
      </c>
    </row>
    <row r="12040" spans="53:56" ht="15" x14ac:dyDescent="0.25">
      <c r="BA12040" s="90" t="s">
        <v>15938</v>
      </c>
      <c r="BB12040" s="90" t="s">
        <v>5715</v>
      </c>
      <c r="BC12040" s="90" t="s">
        <v>15939</v>
      </c>
      <c r="BD12040" s="423" t="s">
        <v>1301</v>
      </c>
    </row>
    <row r="12041" spans="53:56" ht="15" x14ac:dyDescent="0.25">
      <c r="BA12041" s="91" t="s">
        <v>15940</v>
      </c>
      <c r="BB12041" s="91" t="s">
        <v>5715</v>
      </c>
      <c r="BC12041" s="91" t="s">
        <v>15937</v>
      </c>
      <c r="BD12041" s="423" t="s">
        <v>1301</v>
      </c>
    </row>
    <row r="12042" spans="53:56" ht="15" x14ac:dyDescent="0.25">
      <c r="BA12042" s="90" t="s">
        <v>15941</v>
      </c>
      <c r="BB12042" s="90" t="s">
        <v>5715</v>
      </c>
      <c r="BC12042" s="90" t="s">
        <v>15922</v>
      </c>
      <c r="BD12042" s="423" t="s">
        <v>1301</v>
      </c>
    </row>
    <row r="12043" spans="53:56" ht="15" x14ac:dyDescent="0.25">
      <c r="BA12043" s="91" t="s">
        <v>15942</v>
      </c>
      <c r="BB12043" s="91" t="s">
        <v>5715</v>
      </c>
      <c r="BC12043" s="91" t="s">
        <v>15922</v>
      </c>
      <c r="BD12043" s="423" t="s">
        <v>1301</v>
      </c>
    </row>
    <row r="12044" spans="53:56" ht="15" x14ac:dyDescent="0.25">
      <c r="BA12044" s="91" t="s">
        <v>15943</v>
      </c>
      <c r="BB12044" s="91" t="s">
        <v>5715</v>
      </c>
      <c r="BC12044" s="91" t="s">
        <v>15922</v>
      </c>
      <c r="BD12044" s="423" t="s">
        <v>1301</v>
      </c>
    </row>
    <row r="12045" spans="53:56" ht="15" x14ac:dyDescent="0.25">
      <c r="BA12045" s="90" t="s">
        <v>15944</v>
      </c>
      <c r="BB12045" s="90" t="s">
        <v>5715</v>
      </c>
      <c r="BC12045" s="90" t="s">
        <v>8678</v>
      </c>
      <c r="BD12045" s="423" t="s">
        <v>1301</v>
      </c>
    </row>
    <row r="12046" spans="53:56" ht="15" x14ac:dyDescent="0.25">
      <c r="BA12046" s="91" t="s">
        <v>15945</v>
      </c>
      <c r="BB12046" s="91" t="s">
        <v>5715</v>
      </c>
      <c r="BC12046" s="91" t="s">
        <v>11123</v>
      </c>
      <c r="BD12046" s="423" t="s">
        <v>1301</v>
      </c>
    </row>
    <row r="12047" spans="53:56" ht="15" x14ac:dyDescent="0.25">
      <c r="BA12047" s="90" t="s">
        <v>15946</v>
      </c>
      <c r="BB12047" s="90" t="s">
        <v>5715</v>
      </c>
      <c r="BC12047" s="90" t="s">
        <v>11123</v>
      </c>
      <c r="BD12047" s="423" t="s">
        <v>1301</v>
      </c>
    </row>
    <row r="12048" spans="53:56" ht="15" x14ac:dyDescent="0.25">
      <c r="BA12048" s="90" t="s">
        <v>15947</v>
      </c>
      <c r="BB12048" s="90" t="s">
        <v>5715</v>
      </c>
      <c r="BC12048" s="90" t="s">
        <v>15922</v>
      </c>
      <c r="BD12048" s="423" t="s">
        <v>1301</v>
      </c>
    </row>
    <row r="12049" spans="53:56" ht="15" x14ac:dyDescent="0.25">
      <c r="BA12049" s="90" t="s">
        <v>15948</v>
      </c>
      <c r="BB12049" s="90" t="s">
        <v>5715</v>
      </c>
      <c r="BC12049" s="90" t="s">
        <v>15922</v>
      </c>
      <c r="BD12049" s="423" t="s">
        <v>1301</v>
      </c>
    </row>
    <row r="12050" spans="53:56" ht="15" x14ac:dyDescent="0.25">
      <c r="BA12050" s="91" t="s">
        <v>15949</v>
      </c>
      <c r="BB12050" s="91" t="s">
        <v>5715</v>
      </c>
      <c r="BC12050" s="91" t="s">
        <v>15922</v>
      </c>
      <c r="BD12050" s="423" t="s">
        <v>1301</v>
      </c>
    </row>
    <row r="12051" spans="53:56" ht="15" x14ac:dyDescent="0.25">
      <c r="BA12051" s="90" t="s">
        <v>15950</v>
      </c>
      <c r="BB12051" s="90" t="s">
        <v>5715</v>
      </c>
      <c r="BC12051" s="90" t="s">
        <v>15922</v>
      </c>
      <c r="BD12051" s="423" t="s">
        <v>1301</v>
      </c>
    </row>
    <row r="12052" spans="53:56" ht="15" x14ac:dyDescent="0.25">
      <c r="BA12052" s="91" t="s">
        <v>15951</v>
      </c>
      <c r="BB12052" s="91" t="s">
        <v>5715</v>
      </c>
      <c r="BC12052" s="91" t="s">
        <v>15922</v>
      </c>
      <c r="BD12052" s="423" t="s">
        <v>1301</v>
      </c>
    </row>
    <row r="12053" spans="53:56" ht="15" x14ac:dyDescent="0.25">
      <c r="BA12053" s="91" t="s">
        <v>15952</v>
      </c>
      <c r="BB12053" s="91" t="s">
        <v>5715</v>
      </c>
      <c r="BC12053" s="91" t="s">
        <v>11123</v>
      </c>
      <c r="BD12053" s="423" t="s">
        <v>1301</v>
      </c>
    </row>
    <row r="12054" spans="53:56" ht="15" x14ac:dyDescent="0.25">
      <c r="BA12054" s="90" t="s">
        <v>15953</v>
      </c>
      <c r="BB12054" s="90" t="s">
        <v>5715</v>
      </c>
      <c r="BC12054" s="90" t="s">
        <v>14376</v>
      </c>
      <c r="BD12054" s="423" t="s">
        <v>1301</v>
      </c>
    </row>
    <row r="12055" spans="53:56" ht="15" x14ac:dyDescent="0.25">
      <c r="BA12055" s="91" t="s">
        <v>15954</v>
      </c>
      <c r="BB12055" s="91" t="s">
        <v>5715</v>
      </c>
      <c r="BC12055" s="91" t="s">
        <v>15939</v>
      </c>
      <c r="BD12055" s="423" t="s">
        <v>1301</v>
      </c>
    </row>
    <row r="12056" spans="53:56" ht="15" x14ac:dyDescent="0.25">
      <c r="BA12056" s="91" t="s">
        <v>15955</v>
      </c>
      <c r="BB12056" s="91" t="s">
        <v>5715</v>
      </c>
      <c r="BC12056" s="91" t="s">
        <v>15939</v>
      </c>
      <c r="BD12056" s="423" t="s">
        <v>1301</v>
      </c>
    </row>
    <row r="12057" spans="53:56" ht="15" x14ac:dyDescent="0.25">
      <c r="BA12057" s="90" t="s">
        <v>15956</v>
      </c>
      <c r="BB12057" s="90" t="s">
        <v>5715</v>
      </c>
      <c r="BC12057" s="90" t="s">
        <v>11123</v>
      </c>
      <c r="BD12057" s="423" t="s">
        <v>1301</v>
      </c>
    </row>
    <row r="12058" spans="53:56" ht="15" x14ac:dyDescent="0.25">
      <c r="BA12058" s="90" t="s">
        <v>15957</v>
      </c>
      <c r="BB12058" s="90" t="s">
        <v>5715</v>
      </c>
      <c r="BC12058" s="90" t="s">
        <v>14376</v>
      </c>
      <c r="BD12058" s="423" t="s">
        <v>1301</v>
      </c>
    </row>
    <row r="12059" spans="53:56" ht="15" x14ac:dyDescent="0.25">
      <c r="BA12059" s="91" t="s">
        <v>15958</v>
      </c>
      <c r="BB12059" s="91" t="s">
        <v>5715</v>
      </c>
      <c r="BC12059" s="91" t="s">
        <v>14376</v>
      </c>
      <c r="BD12059" s="423" t="s">
        <v>1301</v>
      </c>
    </row>
    <row r="12060" spans="53:56" ht="15" x14ac:dyDescent="0.25">
      <c r="BA12060" s="90" t="s">
        <v>15959</v>
      </c>
      <c r="BB12060" s="90" t="s">
        <v>5715</v>
      </c>
      <c r="BC12060" s="90" t="s">
        <v>11123</v>
      </c>
      <c r="BD12060" s="423" t="s">
        <v>1301</v>
      </c>
    </row>
    <row r="12061" spans="53:56" ht="15" x14ac:dyDescent="0.25">
      <c r="BA12061" s="91" t="s">
        <v>15960</v>
      </c>
      <c r="BB12061" s="91" t="s">
        <v>5715</v>
      </c>
      <c r="BC12061" s="91" t="s">
        <v>15939</v>
      </c>
      <c r="BD12061" s="423" t="s">
        <v>1301</v>
      </c>
    </row>
    <row r="12062" spans="53:56" ht="15" x14ac:dyDescent="0.25">
      <c r="BA12062" s="91" t="s">
        <v>15961</v>
      </c>
      <c r="BB12062" s="91" t="s">
        <v>5715</v>
      </c>
      <c r="BC12062" s="91" t="s">
        <v>15914</v>
      </c>
      <c r="BD12062" s="423" t="s">
        <v>1301</v>
      </c>
    </row>
    <row r="12063" spans="53:56" ht="15" x14ac:dyDescent="0.25">
      <c r="BA12063" s="90" t="s">
        <v>15962</v>
      </c>
      <c r="BB12063" s="90" t="s">
        <v>5715</v>
      </c>
      <c r="BC12063" s="90" t="s">
        <v>11123</v>
      </c>
      <c r="BD12063" s="423" t="s">
        <v>1301</v>
      </c>
    </row>
    <row r="12064" spans="53:56" ht="15" x14ac:dyDescent="0.25">
      <c r="BA12064" s="91" t="s">
        <v>15963</v>
      </c>
      <c r="BB12064" s="91" t="s">
        <v>5715</v>
      </c>
      <c r="BC12064" s="91" t="s">
        <v>15914</v>
      </c>
      <c r="BD12064" s="423" t="s">
        <v>1301</v>
      </c>
    </row>
    <row r="12065" spans="53:56" ht="15" x14ac:dyDescent="0.25">
      <c r="BA12065" s="90" t="s">
        <v>15964</v>
      </c>
      <c r="BB12065" s="90" t="s">
        <v>5715</v>
      </c>
      <c r="BC12065" s="90" t="s">
        <v>14376</v>
      </c>
      <c r="BD12065" s="423" t="s">
        <v>1301</v>
      </c>
    </row>
    <row r="12066" spans="53:56" ht="15" x14ac:dyDescent="0.25">
      <c r="BA12066" s="90" t="s">
        <v>15965</v>
      </c>
      <c r="BB12066" s="90" t="s">
        <v>5715</v>
      </c>
      <c r="BC12066" s="90" t="s">
        <v>15911</v>
      </c>
      <c r="BD12066" s="423" t="s">
        <v>1301</v>
      </c>
    </row>
    <row r="12067" spans="53:56" ht="15" x14ac:dyDescent="0.25">
      <c r="BA12067" s="91" t="s">
        <v>15966</v>
      </c>
      <c r="BB12067" s="91" t="s">
        <v>5715</v>
      </c>
      <c r="BC12067" s="91" t="s">
        <v>15908</v>
      </c>
      <c r="BD12067" s="423" t="s">
        <v>1301</v>
      </c>
    </row>
    <row r="12068" spans="53:56" ht="15" x14ac:dyDescent="0.25">
      <c r="BA12068" s="90" t="s">
        <v>15966</v>
      </c>
      <c r="BB12068" s="90" t="s">
        <v>5715</v>
      </c>
      <c r="BC12068" s="90" t="s">
        <v>15922</v>
      </c>
      <c r="BD12068" s="423" t="s">
        <v>1301</v>
      </c>
    </row>
    <row r="12069" spans="53:56" ht="15" x14ac:dyDescent="0.25">
      <c r="BA12069" s="91" t="s">
        <v>15967</v>
      </c>
      <c r="BB12069" s="91" t="s">
        <v>5715</v>
      </c>
      <c r="BC12069" s="91" t="s">
        <v>11123</v>
      </c>
      <c r="BD12069" s="423" t="s">
        <v>1301</v>
      </c>
    </row>
    <row r="12070" spans="53:56" ht="15" x14ac:dyDescent="0.25">
      <c r="BA12070" s="90" t="s">
        <v>15968</v>
      </c>
      <c r="BB12070" s="90" t="s">
        <v>5715</v>
      </c>
      <c r="BC12070" s="90" t="s">
        <v>11123</v>
      </c>
      <c r="BD12070" s="423" t="s">
        <v>1301</v>
      </c>
    </row>
    <row r="12071" spans="53:56" ht="15" x14ac:dyDescent="0.25">
      <c r="BA12071" s="91" t="s">
        <v>15969</v>
      </c>
      <c r="BB12071" s="91" t="s">
        <v>5715</v>
      </c>
      <c r="BC12071" s="91" t="s">
        <v>15930</v>
      </c>
      <c r="BD12071" s="423" t="s">
        <v>1301</v>
      </c>
    </row>
    <row r="12072" spans="53:56" ht="15" x14ac:dyDescent="0.25">
      <c r="BA12072" s="91" t="s">
        <v>15970</v>
      </c>
      <c r="BB12072" s="91" t="s">
        <v>5715</v>
      </c>
      <c r="BC12072" s="91" t="s">
        <v>15814</v>
      </c>
      <c r="BD12072" s="423" t="s">
        <v>1301</v>
      </c>
    </row>
    <row r="12073" spans="53:56" ht="15" x14ac:dyDescent="0.25">
      <c r="BA12073" s="90" t="s">
        <v>15971</v>
      </c>
      <c r="BB12073" s="90" t="s">
        <v>5715</v>
      </c>
      <c r="BC12073" s="90" t="s">
        <v>15939</v>
      </c>
      <c r="BD12073" s="423" t="s">
        <v>1301</v>
      </c>
    </row>
    <row r="12074" spans="53:56" ht="15" x14ac:dyDescent="0.25">
      <c r="BA12074" s="91" t="s">
        <v>15972</v>
      </c>
      <c r="BB12074" s="91" t="s">
        <v>5715</v>
      </c>
      <c r="BC12074" s="91" t="s">
        <v>15922</v>
      </c>
      <c r="BD12074" s="423" t="s">
        <v>1301</v>
      </c>
    </row>
    <row r="12075" spans="53:56" ht="15" x14ac:dyDescent="0.25">
      <c r="BA12075" s="90" t="s">
        <v>15973</v>
      </c>
      <c r="BB12075" s="90" t="s">
        <v>5715</v>
      </c>
      <c r="BC12075" s="90" t="s">
        <v>14376</v>
      </c>
      <c r="BD12075" s="423" t="s">
        <v>1301</v>
      </c>
    </row>
    <row r="12076" spans="53:56" ht="15" x14ac:dyDescent="0.25">
      <c r="BA12076" s="90" t="s">
        <v>15974</v>
      </c>
      <c r="BB12076" s="90" t="s">
        <v>5715</v>
      </c>
      <c r="BC12076" s="90" t="s">
        <v>15916</v>
      </c>
      <c r="BD12076" s="423" t="s">
        <v>1301</v>
      </c>
    </row>
    <row r="12077" spans="53:56" ht="15" x14ac:dyDescent="0.25">
      <c r="BA12077" s="91" t="s">
        <v>15975</v>
      </c>
      <c r="BB12077" s="91" t="s">
        <v>5715</v>
      </c>
      <c r="BC12077" s="91" t="s">
        <v>15939</v>
      </c>
      <c r="BD12077" s="423" t="s">
        <v>1301</v>
      </c>
    </row>
    <row r="12078" spans="53:56" ht="15" x14ac:dyDescent="0.25">
      <c r="BA12078" s="90" t="s">
        <v>15976</v>
      </c>
      <c r="BB12078" s="90" t="s">
        <v>5715</v>
      </c>
      <c r="BC12078" s="90" t="s">
        <v>11123</v>
      </c>
      <c r="BD12078" s="423" t="s">
        <v>1301</v>
      </c>
    </row>
    <row r="12079" spans="53:56" ht="15" x14ac:dyDescent="0.25">
      <c r="BA12079" s="91" t="s">
        <v>15977</v>
      </c>
      <c r="BB12079" s="91" t="s">
        <v>5715</v>
      </c>
      <c r="BC12079" s="91" t="s">
        <v>8678</v>
      </c>
      <c r="BD12079" s="423" t="s">
        <v>1301</v>
      </c>
    </row>
    <row r="12080" spans="53:56" ht="15" x14ac:dyDescent="0.25">
      <c r="BA12080" s="91" t="s">
        <v>15978</v>
      </c>
      <c r="BB12080" s="91" t="s">
        <v>5715</v>
      </c>
      <c r="BC12080" s="91" t="s">
        <v>15908</v>
      </c>
      <c r="BD12080" s="423" t="s">
        <v>1301</v>
      </c>
    </row>
    <row r="12081" spans="53:56" ht="15" x14ac:dyDescent="0.25">
      <c r="BA12081" s="90" t="s">
        <v>15979</v>
      </c>
      <c r="BB12081" s="90" t="s">
        <v>5715</v>
      </c>
      <c r="BC12081" s="90" t="s">
        <v>15916</v>
      </c>
      <c r="BD12081" s="423" t="s">
        <v>1301</v>
      </c>
    </row>
    <row r="12082" spans="53:56" ht="15" x14ac:dyDescent="0.25">
      <c r="BA12082" s="91" t="s">
        <v>15980</v>
      </c>
      <c r="BB12082" s="91" t="s">
        <v>5715</v>
      </c>
      <c r="BC12082" s="91" t="s">
        <v>11123</v>
      </c>
      <c r="BD12082" s="423" t="s">
        <v>1301</v>
      </c>
    </row>
    <row r="12083" spans="53:56" ht="15" x14ac:dyDescent="0.25">
      <c r="BA12083" s="90" t="s">
        <v>15981</v>
      </c>
      <c r="BB12083" s="90" t="s">
        <v>5715</v>
      </c>
      <c r="BC12083" s="90" t="s">
        <v>11123</v>
      </c>
      <c r="BD12083" s="423" t="s">
        <v>1301</v>
      </c>
    </row>
    <row r="12084" spans="53:56" ht="15" x14ac:dyDescent="0.25">
      <c r="BA12084" s="90" t="s">
        <v>15982</v>
      </c>
      <c r="BB12084" s="90" t="s">
        <v>5715</v>
      </c>
      <c r="BC12084" s="90" t="s">
        <v>15814</v>
      </c>
      <c r="BD12084" s="423" t="s">
        <v>1301</v>
      </c>
    </row>
    <row r="12085" spans="53:56" ht="15" x14ac:dyDescent="0.25">
      <c r="BA12085" s="91" t="s">
        <v>15983</v>
      </c>
      <c r="BB12085" s="91" t="s">
        <v>5715</v>
      </c>
      <c r="BC12085" s="91" t="s">
        <v>11123</v>
      </c>
      <c r="BD12085" s="423" t="s">
        <v>1301</v>
      </c>
    </row>
    <row r="12086" spans="53:56" ht="15" x14ac:dyDescent="0.25">
      <c r="BA12086" s="90" t="s">
        <v>15984</v>
      </c>
      <c r="BB12086" s="90" t="s">
        <v>5715</v>
      </c>
      <c r="BC12086" s="90" t="s">
        <v>14376</v>
      </c>
      <c r="BD12086" s="423" t="s">
        <v>1301</v>
      </c>
    </row>
    <row r="12087" spans="53:56" ht="15" x14ac:dyDescent="0.25">
      <c r="BA12087" s="91" t="s">
        <v>15985</v>
      </c>
      <c r="BB12087" s="91" t="s">
        <v>5715</v>
      </c>
      <c r="BC12087" s="91" t="s">
        <v>15939</v>
      </c>
      <c r="BD12087" s="423" t="s">
        <v>1301</v>
      </c>
    </row>
    <row r="12088" spans="53:56" ht="15" x14ac:dyDescent="0.25">
      <c r="BA12088" s="90" t="s">
        <v>15986</v>
      </c>
      <c r="BB12088" s="90" t="s">
        <v>5715</v>
      </c>
      <c r="BC12088" s="90" t="s">
        <v>15914</v>
      </c>
      <c r="BD12088" s="423" t="s">
        <v>1301</v>
      </c>
    </row>
    <row r="12089" spans="53:56" ht="15" x14ac:dyDescent="0.25">
      <c r="BA12089" s="91" t="s">
        <v>15987</v>
      </c>
      <c r="BB12089" s="91" t="s">
        <v>5715</v>
      </c>
      <c r="BC12089" s="91" t="s">
        <v>15911</v>
      </c>
      <c r="BD12089" s="423" t="s">
        <v>1301</v>
      </c>
    </row>
    <row r="12090" spans="53:56" ht="15" x14ac:dyDescent="0.25">
      <c r="BA12090" s="90" t="s">
        <v>15988</v>
      </c>
      <c r="BB12090" s="90" t="s">
        <v>5715</v>
      </c>
      <c r="BC12090" s="90" t="s">
        <v>14376</v>
      </c>
      <c r="BD12090" s="423" t="s">
        <v>1301</v>
      </c>
    </row>
    <row r="12091" spans="53:56" ht="15" x14ac:dyDescent="0.25">
      <c r="BA12091" s="91" t="s">
        <v>15989</v>
      </c>
      <c r="BB12091" s="91" t="s">
        <v>5715</v>
      </c>
      <c r="BC12091" s="91" t="s">
        <v>15937</v>
      </c>
      <c r="BD12091" s="423" t="s">
        <v>1301</v>
      </c>
    </row>
    <row r="12092" spans="53:56" ht="15" x14ac:dyDescent="0.25">
      <c r="BA12092" s="90" t="s">
        <v>15990</v>
      </c>
      <c r="BB12092" s="90" t="s">
        <v>5715</v>
      </c>
      <c r="BC12092" s="90" t="s">
        <v>11123</v>
      </c>
      <c r="BD12092" s="423" t="s">
        <v>1301</v>
      </c>
    </row>
    <row r="12093" spans="53:56" ht="15" x14ac:dyDescent="0.25">
      <c r="BA12093" s="91" t="s">
        <v>15991</v>
      </c>
      <c r="BB12093" s="91" t="s">
        <v>5715</v>
      </c>
      <c r="BC12093" s="91" t="s">
        <v>11123</v>
      </c>
      <c r="BD12093" s="423" t="s">
        <v>1301</v>
      </c>
    </row>
    <row r="12094" spans="53:56" ht="15" x14ac:dyDescent="0.25">
      <c r="BA12094" s="90" t="s">
        <v>15992</v>
      </c>
      <c r="BB12094" s="90" t="s">
        <v>5715</v>
      </c>
      <c r="BC12094" s="90" t="s">
        <v>15814</v>
      </c>
      <c r="BD12094" s="423" t="s">
        <v>1301</v>
      </c>
    </row>
    <row r="12095" spans="53:56" ht="15" x14ac:dyDescent="0.25">
      <c r="BA12095" s="91" t="s">
        <v>15993</v>
      </c>
      <c r="BB12095" s="91" t="s">
        <v>5715</v>
      </c>
      <c r="BC12095" s="91" t="s">
        <v>15922</v>
      </c>
      <c r="BD12095" s="423" t="s">
        <v>1301</v>
      </c>
    </row>
    <row r="12096" spans="53:56" ht="15" x14ac:dyDescent="0.25">
      <c r="BA12096" s="90" t="s">
        <v>15994</v>
      </c>
      <c r="BB12096" s="90" t="s">
        <v>5715</v>
      </c>
      <c r="BC12096" s="90" t="s">
        <v>15911</v>
      </c>
      <c r="BD12096" s="423" t="s">
        <v>1301</v>
      </c>
    </row>
    <row r="12097" spans="53:56" ht="15" x14ac:dyDescent="0.25">
      <c r="BA12097" s="91" t="s">
        <v>15995</v>
      </c>
      <c r="BB12097" s="91" t="s">
        <v>5715</v>
      </c>
      <c r="BC12097" s="91" t="s">
        <v>15908</v>
      </c>
      <c r="BD12097" s="423" t="s">
        <v>1301</v>
      </c>
    </row>
    <row r="12098" spans="53:56" ht="15" x14ac:dyDescent="0.25">
      <c r="BA12098" s="90" t="s">
        <v>15996</v>
      </c>
      <c r="BB12098" s="90" t="s">
        <v>5715</v>
      </c>
      <c r="BC12098" s="90" t="s">
        <v>15814</v>
      </c>
      <c r="BD12098" s="423" t="s">
        <v>1301</v>
      </c>
    </row>
    <row r="12099" spans="53:56" ht="15" x14ac:dyDescent="0.25">
      <c r="BA12099" s="91" t="s">
        <v>15997</v>
      </c>
      <c r="BB12099" s="91" t="s">
        <v>5715</v>
      </c>
      <c r="BC12099" s="91" t="s">
        <v>15911</v>
      </c>
      <c r="BD12099" s="423" t="s">
        <v>1301</v>
      </c>
    </row>
    <row r="12100" spans="53:56" ht="15" x14ac:dyDescent="0.25">
      <c r="BA12100" s="90" t="s">
        <v>15998</v>
      </c>
      <c r="BB12100" s="90" t="s">
        <v>5715</v>
      </c>
      <c r="BC12100" s="90" t="s">
        <v>15922</v>
      </c>
      <c r="BD12100" s="423" t="s">
        <v>1301</v>
      </c>
    </row>
    <row r="12101" spans="53:56" ht="15" x14ac:dyDescent="0.25">
      <c r="BA12101" s="91" t="s">
        <v>15999</v>
      </c>
      <c r="BB12101" s="91" t="s">
        <v>5715</v>
      </c>
      <c r="BC12101" s="91" t="s">
        <v>15937</v>
      </c>
      <c r="BD12101" s="423" t="s">
        <v>1301</v>
      </c>
    </row>
    <row r="12102" spans="53:56" ht="15" x14ac:dyDescent="0.25">
      <c r="BA12102" s="90" t="s">
        <v>16000</v>
      </c>
      <c r="BB12102" s="90" t="s">
        <v>5715</v>
      </c>
      <c r="BC12102" s="90" t="s">
        <v>15908</v>
      </c>
      <c r="BD12102" s="423" t="s">
        <v>1301</v>
      </c>
    </row>
    <row r="12103" spans="53:56" ht="15" x14ac:dyDescent="0.25">
      <c r="BA12103" s="91" t="s">
        <v>16001</v>
      </c>
      <c r="BB12103" s="91" t="s">
        <v>5715</v>
      </c>
      <c r="BC12103" s="91" t="s">
        <v>14376</v>
      </c>
      <c r="BD12103" s="423" t="s">
        <v>1301</v>
      </c>
    </row>
    <row r="12104" spans="53:56" ht="15" x14ac:dyDescent="0.25">
      <c r="BA12104" s="90" t="s">
        <v>16002</v>
      </c>
      <c r="BB12104" s="90" t="s">
        <v>5715</v>
      </c>
      <c r="BC12104" s="90" t="s">
        <v>7868</v>
      </c>
      <c r="BD12104" s="423" t="s">
        <v>1301</v>
      </c>
    </row>
    <row r="12105" spans="53:56" ht="15" x14ac:dyDescent="0.25">
      <c r="BA12105" s="91" t="s">
        <v>16003</v>
      </c>
      <c r="BB12105" s="91" t="s">
        <v>5715</v>
      </c>
      <c r="BC12105" s="91" t="s">
        <v>15916</v>
      </c>
      <c r="BD12105" s="423" t="s">
        <v>1301</v>
      </c>
    </row>
    <row r="12106" spans="53:56" ht="15" x14ac:dyDescent="0.25">
      <c r="BA12106" s="90" t="s">
        <v>16004</v>
      </c>
      <c r="BB12106" s="90" t="s">
        <v>5715</v>
      </c>
      <c r="BC12106" s="90" t="s">
        <v>14376</v>
      </c>
      <c r="BD12106" s="423" t="s">
        <v>1301</v>
      </c>
    </row>
    <row r="12107" spans="53:56" ht="15" x14ac:dyDescent="0.25">
      <c r="BA12107" s="91" t="s">
        <v>16005</v>
      </c>
      <c r="BB12107" s="91" t="s">
        <v>5715</v>
      </c>
      <c r="BC12107" s="91" t="s">
        <v>15814</v>
      </c>
      <c r="BD12107" s="423" t="s">
        <v>1301</v>
      </c>
    </row>
    <row r="12108" spans="53:56" ht="15" x14ac:dyDescent="0.25">
      <c r="BA12108" s="90" t="s">
        <v>16006</v>
      </c>
      <c r="BB12108" s="90" t="s">
        <v>5715</v>
      </c>
      <c r="BC12108" s="90" t="s">
        <v>15939</v>
      </c>
      <c r="BD12108" s="423" t="s">
        <v>1301</v>
      </c>
    </row>
    <row r="12109" spans="53:56" ht="15" x14ac:dyDescent="0.25">
      <c r="BA12109" s="91" t="s">
        <v>16007</v>
      </c>
      <c r="BB12109" s="91" t="s">
        <v>5715</v>
      </c>
      <c r="BC12109" s="91" t="s">
        <v>15911</v>
      </c>
      <c r="BD12109" s="423" t="s">
        <v>1301</v>
      </c>
    </row>
    <row r="12110" spans="53:56" ht="15" x14ac:dyDescent="0.25">
      <c r="BA12110" s="90" t="s">
        <v>16008</v>
      </c>
      <c r="BB12110" s="90" t="s">
        <v>5715</v>
      </c>
      <c r="BC12110" s="90" t="s">
        <v>15911</v>
      </c>
      <c r="BD12110" s="423" t="s">
        <v>1301</v>
      </c>
    </row>
    <row r="12111" spans="53:56" ht="15" x14ac:dyDescent="0.25">
      <c r="BA12111" s="91" t="s">
        <v>16009</v>
      </c>
      <c r="BB12111" s="91" t="s">
        <v>5715</v>
      </c>
      <c r="BC12111" s="91" t="s">
        <v>15911</v>
      </c>
      <c r="BD12111" s="423" t="s">
        <v>1301</v>
      </c>
    </row>
    <row r="12112" spans="53:56" ht="15" x14ac:dyDescent="0.25">
      <c r="BA12112" s="90" t="s">
        <v>16010</v>
      </c>
      <c r="BB12112" s="90" t="s">
        <v>5715</v>
      </c>
      <c r="BC12112" s="90" t="s">
        <v>15911</v>
      </c>
      <c r="BD12112" s="423" t="s">
        <v>1301</v>
      </c>
    </row>
    <row r="12113" spans="53:56" ht="15" x14ac:dyDescent="0.25">
      <c r="BA12113" s="91" t="s">
        <v>16011</v>
      </c>
      <c r="BB12113" s="91" t="s">
        <v>5715</v>
      </c>
      <c r="BC12113" s="91" t="s">
        <v>11123</v>
      </c>
      <c r="BD12113" s="423" t="s">
        <v>1301</v>
      </c>
    </row>
    <row r="12114" spans="53:56" ht="15" x14ac:dyDescent="0.25">
      <c r="BA12114" s="90" t="s">
        <v>16012</v>
      </c>
      <c r="BB12114" s="90" t="s">
        <v>5715</v>
      </c>
      <c r="BC12114" s="90" t="s">
        <v>16013</v>
      </c>
      <c r="BD12114" s="423" t="s">
        <v>1301</v>
      </c>
    </row>
    <row r="12115" spans="53:56" ht="15" x14ac:dyDescent="0.25">
      <c r="BA12115" s="91" t="s">
        <v>16014</v>
      </c>
      <c r="BB12115" s="91" t="s">
        <v>5715</v>
      </c>
      <c r="BC12115" s="91" t="s">
        <v>16013</v>
      </c>
      <c r="BD12115" s="423" t="s">
        <v>1301</v>
      </c>
    </row>
    <row r="12116" spans="53:56" ht="15" x14ac:dyDescent="0.25">
      <c r="BA12116" s="91" t="s">
        <v>16015</v>
      </c>
      <c r="BB12116" s="91" t="s">
        <v>5715</v>
      </c>
      <c r="BC12116" s="91" t="s">
        <v>6224</v>
      </c>
      <c r="BD12116" s="423" t="s">
        <v>1301</v>
      </c>
    </row>
    <row r="12117" spans="53:56" ht="15" x14ac:dyDescent="0.25">
      <c r="BA12117" s="90" t="s">
        <v>16015</v>
      </c>
      <c r="BB12117" s="90" t="s">
        <v>5715</v>
      </c>
      <c r="BC12117" s="90" t="s">
        <v>16013</v>
      </c>
      <c r="BD12117" s="423" t="s">
        <v>1301</v>
      </c>
    </row>
    <row r="12118" spans="53:56" ht="15" x14ac:dyDescent="0.25">
      <c r="BA12118" s="91" t="s">
        <v>16016</v>
      </c>
      <c r="BB12118" s="91" t="s">
        <v>5715</v>
      </c>
      <c r="BC12118" s="91" t="s">
        <v>15930</v>
      </c>
      <c r="BD12118" s="423" t="s">
        <v>1301</v>
      </c>
    </row>
    <row r="12119" spans="53:56" ht="15" x14ac:dyDescent="0.25">
      <c r="BA12119" s="90" t="s">
        <v>16017</v>
      </c>
      <c r="BB12119" s="90" t="s">
        <v>5715</v>
      </c>
      <c r="BC12119" s="90" t="s">
        <v>16018</v>
      </c>
      <c r="BD12119" s="423" t="s">
        <v>1301</v>
      </c>
    </row>
    <row r="12120" spans="53:56" ht="15" x14ac:dyDescent="0.25">
      <c r="BA12120" s="91" t="s">
        <v>16019</v>
      </c>
      <c r="BB12120" s="91" t="s">
        <v>5715</v>
      </c>
      <c r="BC12120" s="91" t="s">
        <v>16020</v>
      </c>
      <c r="BD12120" s="423" t="s">
        <v>1301</v>
      </c>
    </row>
    <row r="12121" spans="53:56" ht="15" x14ac:dyDescent="0.25">
      <c r="BA12121" s="90" t="s">
        <v>16021</v>
      </c>
      <c r="BB12121" s="90" t="s">
        <v>5715</v>
      </c>
      <c r="BC12121" s="90" t="s">
        <v>16020</v>
      </c>
      <c r="BD12121" s="423" t="s">
        <v>1301</v>
      </c>
    </row>
    <row r="12122" spans="53:56" ht="15" x14ac:dyDescent="0.25">
      <c r="BA12122" s="91" t="s">
        <v>16022</v>
      </c>
      <c r="BB12122" s="91" t="s">
        <v>5715</v>
      </c>
      <c r="BC12122" s="91" t="s">
        <v>16023</v>
      </c>
      <c r="BD12122" s="423" t="s">
        <v>1301</v>
      </c>
    </row>
    <row r="12123" spans="53:56" ht="15" x14ac:dyDescent="0.25">
      <c r="BA12123" s="90" t="s">
        <v>16024</v>
      </c>
      <c r="BB12123" s="90" t="s">
        <v>5715</v>
      </c>
      <c r="BC12123" s="90" t="s">
        <v>16018</v>
      </c>
      <c r="BD12123" s="423" t="s">
        <v>1301</v>
      </c>
    </row>
    <row r="12124" spans="53:56" ht="15" x14ac:dyDescent="0.25">
      <c r="BA12124" s="91" t="s">
        <v>16025</v>
      </c>
      <c r="BB12124" s="91" t="s">
        <v>5715</v>
      </c>
      <c r="BC12124" s="91" t="s">
        <v>6224</v>
      </c>
      <c r="BD12124" s="423" t="s">
        <v>1301</v>
      </c>
    </row>
    <row r="12125" spans="53:56" ht="15" x14ac:dyDescent="0.25">
      <c r="BA12125" s="90" t="s">
        <v>16026</v>
      </c>
      <c r="BB12125" s="90" t="s">
        <v>5715</v>
      </c>
      <c r="BC12125" s="90" t="s">
        <v>15930</v>
      </c>
      <c r="BD12125" s="423" t="s">
        <v>1301</v>
      </c>
    </row>
    <row r="12126" spans="53:56" ht="15" x14ac:dyDescent="0.25">
      <c r="BA12126" s="91" t="s">
        <v>16027</v>
      </c>
      <c r="BB12126" s="91" t="s">
        <v>5715</v>
      </c>
      <c r="BC12126" s="91" t="s">
        <v>16020</v>
      </c>
      <c r="BD12126" s="423" t="s">
        <v>1301</v>
      </c>
    </row>
    <row r="12127" spans="53:56" ht="15" x14ac:dyDescent="0.25">
      <c r="BA12127" s="90" t="s">
        <v>16028</v>
      </c>
      <c r="BB12127" s="90" t="s">
        <v>5715</v>
      </c>
      <c r="BC12127" s="90" t="s">
        <v>15914</v>
      </c>
      <c r="BD12127" s="423" t="s">
        <v>1301</v>
      </c>
    </row>
    <row r="12128" spans="53:56" ht="15" x14ac:dyDescent="0.25">
      <c r="BA12128" s="91" t="s">
        <v>16029</v>
      </c>
      <c r="BB12128" s="91" t="s">
        <v>5715</v>
      </c>
      <c r="BC12128" s="91" t="s">
        <v>16030</v>
      </c>
      <c r="BD12128" s="423" t="s">
        <v>1301</v>
      </c>
    </row>
    <row r="12129" spans="53:56" ht="15" x14ac:dyDescent="0.25">
      <c r="BA12129" s="90" t="s">
        <v>16031</v>
      </c>
      <c r="BB12129" s="90" t="s">
        <v>5715</v>
      </c>
      <c r="BC12129" s="90" t="s">
        <v>16032</v>
      </c>
      <c r="BD12129" s="423" t="s">
        <v>1301</v>
      </c>
    </row>
    <row r="12130" spans="53:56" ht="15" x14ac:dyDescent="0.25">
      <c r="BA12130" s="91" t="s">
        <v>16033</v>
      </c>
      <c r="BB12130" s="91" t="s">
        <v>5715</v>
      </c>
      <c r="BC12130" s="91" t="s">
        <v>16020</v>
      </c>
      <c r="BD12130" s="423" t="s">
        <v>1301</v>
      </c>
    </row>
    <row r="12131" spans="53:56" ht="15" x14ac:dyDescent="0.25">
      <c r="BA12131" s="90" t="s">
        <v>16034</v>
      </c>
      <c r="BB12131" s="90" t="s">
        <v>5715</v>
      </c>
      <c r="BC12131" s="90" t="s">
        <v>3225</v>
      </c>
      <c r="BD12131" s="423" t="s">
        <v>1301</v>
      </c>
    </row>
    <row r="12132" spans="53:56" ht="15" x14ac:dyDescent="0.25">
      <c r="BA12132" s="91" t="s">
        <v>16035</v>
      </c>
      <c r="BB12132" s="91" t="s">
        <v>5715</v>
      </c>
      <c r="BC12132" s="91" t="s">
        <v>16020</v>
      </c>
      <c r="BD12132" s="423" t="s">
        <v>1301</v>
      </c>
    </row>
    <row r="12133" spans="53:56" ht="15" x14ac:dyDescent="0.25">
      <c r="BA12133" s="90" t="s">
        <v>16036</v>
      </c>
      <c r="BB12133" s="90" t="s">
        <v>5715</v>
      </c>
      <c r="BC12133" s="90" t="s">
        <v>16023</v>
      </c>
      <c r="BD12133" s="423" t="s">
        <v>1301</v>
      </c>
    </row>
    <row r="12134" spans="53:56" ht="15" x14ac:dyDescent="0.25">
      <c r="BA12134" s="91" t="s">
        <v>16037</v>
      </c>
      <c r="BB12134" s="91" t="s">
        <v>5715</v>
      </c>
      <c r="BC12134" s="91" t="s">
        <v>16038</v>
      </c>
      <c r="BD12134" s="423" t="s">
        <v>1301</v>
      </c>
    </row>
    <row r="12135" spans="53:56" ht="15" x14ac:dyDescent="0.25">
      <c r="BA12135" s="90" t="s">
        <v>16039</v>
      </c>
      <c r="BB12135" s="90" t="s">
        <v>5715</v>
      </c>
      <c r="BC12135" s="90" t="s">
        <v>16032</v>
      </c>
      <c r="BD12135" s="423" t="s">
        <v>1301</v>
      </c>
    </row>
    <row r="12136" spans="53:56" ht="15" x14ac:dyDescent="0.25">
      <c r="BA12136" s="91" t="s">
        <v>16040</v>
      </c>
      <c r="BB12136" s="91" t="s">
        <v>5715</v>
      </c>
      <c r="BC12136" s="91" t="s">
        <v>16018</v>
      </c>
      <c r="BD12136" s="423" t="s">
        <v>1301</v>
      </c>
    </row>
    <row r="12137" spans="53:56" ht="15" x14ac:dyDescent="0.25">
      <c r="BA12137" s="90" t="s">
        <v>16041</v>
      </c>
      <c r="BB12137" s="90" t="s">
        <v>5715</v>
      </c>
      <c r="BC12137" s="90" t="s">
        <v>16032</v>
      </c>
      <c r="BD12137" s="423" t="s">
        <v>1301</v>
      </c>
    </row>
    <row r="12138" spans="53:56" ht="15" x14ac:dyDescent="0.25">
      <c r="BA12138" s="91" t="s">
        <v>16042</v>
      </c>
      <c r="BB12138" s="91" t="s">
        <v>5715</v>
      </c>
      <c r="BC12138" s="91" t="s">
        <v>16032</v>
      </c>
      <c r="BD12138" s="423" t="s">
        <v>1301</v>
      </c>
    </row>
    <row r="12139" spans="53:56" ht="15" x14ac:dyDescent="0.25">
      <c r="BA12139" s="90" t="s">
        <v>16043</v>
      </c>
      <c r="BB12139" s="90" t="s">
        <v>5715</v>
      </c>
      <c r="BC12139" s="90" t="s">
        <v>16020</v>
      </c>
      <c r="BD12139" s="423" t="s">
        <v>1301</v>
      </c>
    </row>
    <row r="12140" spans="53:56" ht="15" x14ac:dyDescent="0.25">
      <c r="BA12140" s="91" t="s">
        <v>16044</v>
      </c>
      <c r="BB12140" s="91" t="s">
        <v>5715</v>
      </c>
      <c r="BC12140" s="91" t="s">
        <v>16020</v>
      </c>
      <c r="BD12140" s="423" t="s">
        <v>1301</v>
      </c>
    </row>
    <row r="12141" spans="53:56" ht="15" x14ac:dyDescent="0.25">
      <c r="BA12141" s="90" t="s">
        <v>16045</v>
      </c>
      <c r="BB12141" s="90" t="s">
        <v>5715</v>
      </c>
      <c r="BC12141" s="90" t="s">
        <v>15930</v>
      </c>
      <c r="BD12141" s="423" t="s">
        <v>1301</v>
      </c>
    </row>
    <row r="12142" spans="53:56" ht="15" x14ac:dyDescent="0.25">
      <c r="BA12142" s="91" t="s">
        <v>16046</v>
      </c>
      <c r="BB12142" s="91" t="s">
        <v>5715</v>
      </c>
      <c r="BC12142" s="91" t="s">
        <v>16018</v>
      </c>
      <c r="BD12142" s="423" t="s">
        <v>1301</v>
      </c>
    </row>
    <row r="12143" spans="53:56" ht="15" x14ac:dyDescent="0.25">
      <c r="BA12143" s="90" t="s">
        <v>16047</v>
      </c>
      <c r="BB12143" s="90" t="s">
        <v>5715</v>
      </c>
      <c r="BC12143" s="90" t="s">
        <v>16023</v>
      </c>
      <c r="BD12143" s="423" t="s">
        <v>1301</v>
      </c>
    </row>
    <row r="12144" spans="53:56" ht="15" x14ac:dyDescent="0.25">
      <c r="BA12144" s="91" t="s">
        <v>16048</v>
      </c>
      <c r="BB12144" s="91" t="s">
        <v>5715</v>
      </c>
      <c r="BC12144" s="91" t="s">
        <v>16032</v>
      </c>
      <c r="BD12144" s="423" t="s">
        <v>1301</v>
      </c>
    </row>
    <row r="12145" spans="53:56" ht="15" x14ac:dyDescent="0.25">
      <c r="BA12145" s="90" t="s">
        <v>16049</v>
      </c>
      <c r="BB12145" s="90" t="s">
        <v>5715</v>
      </c>
      <c r="BC12145" s="90" t="s">
        <v>16020</v>
      </c>
      <c r="BD12145" s="423" t="s">
        <v>1301</v>
      </c>
    </row>
    <row r="12146" spans="53:56" ht="15" x14ac:dyDescent="0.25">
      <c r="BA12146" s="91" t="s">
        <v>16050</v>
      </c>
      <c r="BB12146" s="91" t="s">
        <v>5715</v>
      </c>
      <c r="BC12146" s="91" t="s">
        <v>16018</v>
      </c>
      <c r="BD12146" s="423" t="s">
        <v>1301</v>
      </c>
    </row>
    <row r="12147" spans="53:56" ht="15" x14ac:dyDescent="0.25">
      <c r="BA12147" s="90" t="s">
        <v>16051</v>
      </c>
      <c r="BB12147" s="90" t="s">
        <v>5715</v>
      </c>
      <c r="BC12147" s="90" t="s">
        <v>16018</v>
      </c>
      <c r="BD12147" s="423" t="s">
        <v>1301</v>
      </c>
    </row>
    <row r="12148" spans="53:56" ht="15" x14ac:dyDescent="0.25">
      <c r="BA12148" s="91" t="s">
        <v>16052</v>
      </c>
      <c r="BB12148" s="91" t="s">
        <v>5715</v>
      </c>
      <c r="BC12148" s="91" t="s">
        <v>16020</v>
      </c>
      <c r="BD12148" s="423" t="s">
        <v>1301</v>
      </c>
    </row>
    <row r="12149" spans="53:56" ht="15" x14ac:dyDescent="0.25">
      <c r="BA12149" s="90" t="s">
        <v>16053</v>
      </c>
      <c r="BB12149" s="90" t="s">
        <v>5715</v>
      </c>
      <c r="BC12149" s="90" t="s">
        <v>16018</v>
      </c>
      <c r="BD12149" s="423" t="s">
        <v>1301</v>
      </c>
    </row>
    <row r="12150" spans="53:56" ht="15" x14ac:dyDescent="0.25">
      <c r="BA12150" s="91" t="s">
        <v>16054</v>
      </c>
      <c r="BB12150" s="91" t="s">
        <v>5715</v>
      </c>
      <c r="BC12150" s="91" t="s">
        <v>16018</v>
      </c>
      <c r="BD12150" s="423" t="s">
        <v>1301</v>
      </c>
    </row>
    <row r="12151" spans="53:56" ht="15" x14ac:dyDescent="0.25">
      <c r="BA12151" s="90" t="s">
        <v>16055</v>
      </c>
      <c r="BB12151" s="90" t="s">
        <v>5715</v>
      </c>
      <c r="BC12151" s="90" t="s">
        <v>16020</v>
      </c>
      <c r="BD12151" s="423" t="s">
        <v>1301</v>
      </c>
    </row>
    <row r="12152" spans="53:56" ht="15" x14ac:dyDescent="0.25">
      <c r="BA12152" s="91" t="s">
        <v>16056</v>
      </c>
      <c r="BB12152" s="91" t="s">
        <v>5715</v>
      </c>
      <c r="BC12152" s="91" t="s">
        <v>15914</v>
      </c>
      <c r="BD12152" s="423" t="s">
        <v>1301</v>
      </c>
    </row>
    <row r="12153" spans="53:56" ht="15" x14ac:dyDescent="0.25">
      <c r="BA12153" s="90" t="s">
        <v>16057</v>
      </c>
      <c r="BB12153" s="90" t="s">
        <v>5715</v>
      </c>
      <c r="BC12153" s="90" t="s">
        <v>16020</v>
      </c>
      <c r="BD12153" s="423" t="s">
        <v>1301</v>
      </c>
    </row>
    <row r="12154" spans="53:56" ht="15" x14ac:dyDescent="0.25">
      <c r="BA12154" s="91" t="s">
        <v>16058</v>
      </c>
      <c r="BB12154" s="91" t="s">
        <v>5715</v>
      </c>
      <c r="BC12154" s="91" t="s">
        <v>16018</v>
      </c>
      <c r="BD12154" s="423" t="s">
        <v>1301</v>
      </c>
    </row>
    <row r="12155" spans="53:56" ht="15" x14ac:dyDescent="0.25">
      <c r="BA12155" s="90" t="s">
        <v>16059</v>
      </c>
      <c r="BB12155" s="90" t="s">
        <v>5715</v>
      </c>
      <c r="BC12155" s="90" t="s">
        <v>15937</v>
      </c>
      <c r="BD12155" s="423" t="s">
        <v>1301</v>
      </c>
    </row>
    <row r="12156" spans="53:56" ht="15" x14ac:dyDescent="0.25">
      <c r="BA12156" s="91" t="s">
        <v>16060</v>
      </c>
      <c r="BB12156" s="91" t="s">
        <v>5715</v>
      </c>
      <c r="BC12156" s="91" t="s">
        <v>3225</v>
      </c>
      <c r="BD12156" s="423" t="s">
        <v>1301</v>
      </c>
    </row>
    <row r="12157" spans="53:56" ht="15" x14ac:dyDescent="0.25">
      <c r="BA12157" s="90" t="s">
        <v>16061</v>
      </c>
      <c r="BB12157" s="90" t="s">
        <v>5715</v>
      </c>
      <c r="BC12157" s="90" t="s">
        <v>16020</v>
      </c>
      <c r="BD12157" s="423" t="s">
        <v>1301</v>
      </c>
    </row>
    <row r="12158" spans="53:56" ht="15" x14ac:dyDescent="0.25">
      <c r="BA12158" s="91" t="s">
        <v>16062</v>
      </c>
      <c r="BB12158" s="91" t="s">
        <v>5715</v>
      </c>
      <c r="BC12158" s="91" t="s">
        <v>16020</v>
      </c>
      <c r="BD12158" s="423" t="s">
        <v>1301</v>
      </c>
    </row>
    <row r="12159" spans="53:56" ht="15" x14ac:dyDescent="0.25">
      <c r="BA12159" s="90" t="s">
        <v>16063</v>
      </c>
      <c r="BB12159" s="90" t="s">
        <v>5715</v>
      </c>
      <c r="BC12159" s="90" t="s">
        <v>16020</v>
      </c>
      <c r="BD12159" s="423" t="s">
        <v>1301</v>
      </c>
    </row>
    <row r="12160" spans="53:56" ht="15" x14ac:dyDescent="0.25">
      <c r="BA12160" s="91" t="s">
        <v>16064</v>
      </c>
      <c r="BB12160" s="91" t="s">
        <v>5715</v>
      </c>
      <c r="BC12160" s="91" t="s">
        <v>15914</v>
      </c>
      <c r="BD12160" s="423" t="s">
        <v>1301</v>
      </c>
    </row>
    <row r="12161" spans="53:56" ht="15" x14ac:dyDescent="0.25">
      <c r="BA12161" s="90" t="s">
        <v>16065</v>
      </c>
      <c r="BB12161" s="90" t="s">
        <v>5715</v>
      </c>
      <c r="BC12161" s="90" t="s">
        <v>16018</v>
      </c>
      <c r="BD12161" s="423" t="s">
        <v>1301</v>
      </c>
    </row>
    <row r="12162" spans="53:56" ht="15" x14ac:dyDescent="0.25">
      <c r="BA12162" s="91" t="s">
        <v>16066</v>
      </c>
      <c r="BB12162" s="91" t="s">
        <v>5715</v>
      </c>
      <c r="BC12162" s="91" t="s">
        <v>16032</v>
      </c>
      <c r="BD12162" s="423" t="s">
        <v>1301</v>
      </c>
    </row>
    <row r="12163" spans="53:56" ht="15" x14ac:dyDescent="0.25">
      <c r="BA12163" s="90" t="s">
        <v>16067</v>
      </c>
      <c r="BB12163" s="90" t="s">
        <v>5715</v>
      </c>
      <c r="BC12163" s="90" t="s">
        <v>3225</v>
      </c>
      <c r="BD12163" s="423" t="s">
        <v>1301</v>
      </c>
    </row>
    <row r="12164" spans="53:56" ht="15" x14ac:dyDescent="0.25">
      <c r="BA12164" s="91" t="s">
        <v>16068</v>
      </c>
      <c r="BB12164" s="91" t="s">
        <v>5715</v>
      </c>
      <c r="BC12164" s="91" t="s">
        <v>16018</v>
      </c>
      <c r="BD12164" s="423" t="s">
        <v>1301</v>
      </c>
    </row>
    <row r="12165" spans="53:56" ht="15" x14ac:dyDescent="0.25">
      <c r="BA12165" s="91" t="s">
        <v>16069</v>
      </c>
      <c r="BB12165" s="91" t="s">
        <v>5715</v>
      </c>
      <c r="BC12165" s="91" t="s">
        <v>16020</v>
      </c>
      <c r="BD12165" s="423" t="s">
        <v>1301</v>
      </c>
    </row>
    <row r="12166" spans="53:56" ht="15" x14ac:dyDescent="0.25">
      <c r="BA12166" s="90" t="s">
        <v>16070</v>
      </c>
      <c r="BB12166" s="90" t="s">
        <v>5715</v>
      </c>
      <c r="BC12166" s="90" t="s">
        <v>6224</v>
      </c>
      <c r="BD12166" s="423" t="s">
        <v>1301</v>
      </c>
    </row>
    <row r="12167" spans="53:56" ht="15" x14ac:dyDescent="0.25">
      <c r="BA12167" s="91" t="s">
        <v>16071</v>
      </c>
      <c r="BB12167" s="91" t="s">
        <v>5715</v>
      </c>
      <c r="BC12167" s="91" t="s">
        <v>6224</v>
      </c>
      <c r="BD12167" s="423" t="s">
        <v>1301</v>
      </c>
    </row>
    <row r="12168" spans="53:56" ht="15" x14ac:dyDescent="0.25">
      <c r="BA12168" s="90" t="s">
        <v>16072</v>
      </c>
      <c r="BB12168" s="90" t="s">
        <v>5715</v>
      </c>
      <c r="BC12168" s="90" t="s">
        <v>16018</v>
      </c>
      <c r="BD12168" s="423" t="s">
        <v>1301</v>
      </c>
    </row>
    <row r="12169" spans="53:56" ht="15" x14ac:dyDescent="0.25">
      <c r="BA12169" s="90" t="s">
        <v>16073</v>
      </c>
      <c r="BB12169" s="90" t="s">
        <v>5715</v>
      </c>
      <c r="BC12169" s="90" t="s">
        <v>16032</v>
      </c>
      <c r="BD12169" s="423" t="s">
        <v>1301</v>
      </c>
    </row>
    <row r="12170" spans="53:56" ht="15" x14ac:dyDescent="0.25">
      <c r="BA12170" s="91" t="s">
        <v>16074</v>
      </c>
      <c r="BB12170" s="91" t="s">
        <v>5715</v>
      </c>
      <c r="BC12170" s="91" t="s">
        <v>16038</v>
      </c>
      <c r="BD12170" s="423" t="s">
        <v>1301</v>
      </c>
    </row>
    <row r="12171" spans="53:56" ht="15" x14ac:dyDescent="0.25">
      <c r="BA12171" s="90" t="s">
        <v>16075</v>
      </c>
      <c r="BB12171" s="90" t="s">
        <v>5715</v>
      </c>
      <c r="BC12171" s="90" t="s">
        <v>16018</v>
      </c>
      <c r="BD12171" s="423" t="s">
        <v>1301</v>
      </c>
    </row>
    <row r="12172" spans="53:56" ht="15" x14ac:dyDescent="0.25">
      <c r="BA12172" s="91" t="s">
        <v>16076</v>
      </c>
      <c r="BB12172" s="91" t="s">
        <v>5715</v>
      </c>
      <c r="BC12172" s="91" t="s">
        <v>16018</v>
      </c>
      <c r="BD12172" s="423" t="s">
        <v>1301</v>
      </c>
    </row>
    <row r="12173" spans="53:56" ht="15" x14ac:dyDescent="0.25">
      <c r="BA12173" s="91" t="s">
        <v>16077</v>
      </c>
      <c r="BB12173" s="91" t="s">
        <v>5715</v>
      </c>
      <c r="BC12173" s="91" t="s">
        <v>15914</v>
      </c>
      <c r="BD12173" s="423" t="s">
        <v>1301</v>
      </c>
    </row>
    <row r="12174" spans="53:56" ht="15" x14ac:dyDescent="0.25">
      <c r="BA12174" s="90" t="s">
        <v>16078</v>
      </c>
      <c r="BB12174" s="90" t="s">
        <v>5715</v>
      </c>
      <c r="BC12174" s="90" t="s">
        <v>16023</v>
      </c>
      <c r="BD12174" s="423" t="s">
        <v>1301</v>
      </c>
    </row>
    <row r="12175" spans="53:56" ht="15" x14ac:dyDescent="0.25">
      <c r="BA12175" s="91" t="s">
        <v>16079</v>
      </c>
      <c r="BB12175" s="91" t="s">
        <v>5715</v>
      </c>
      <c r="BC12175" s="91" t="s">
        <v>15930</v>
      </c>
      <c r="BD12175" s="423" t="s">
        <v>1301</v>
      </c>
    </row>
    <row r="12176" spans="53:56" ht="15" x14ac:dyDescent="0.25">
      <c r="BA12176" s="90" t="s">
        <v>16080</v>
      </c>
      <c r="BB12176" s="90" t="s">
        <v>5715</v>
      </c>
      <c r="BC12176" s="90" t="s">
        <v>16081</v>
      </c>
      <c r="BD12176" s="423" t="s">
        <v>1301</v>
      </c>
    </row>
    <row r="12177" spans="53:56" ht="15" x14ac:dyDescent="0.25">
      <c r="BA12177" s="90" t="s">
        <v>16082</v>
      </c>
      <c r="BB12177" s="90" t="s">
        <v>5715</v>
      </c>
      <c r="BC12177" s="90" t="s">
        <v>16081</v>
      </c>
      <c r="BD12177" s="423" t="s">
        <v>1301</v>
      </c>
    </row>
    <row r="12178" spans="53:56" ht="15" x14ac:dyDescent="0.25">
      <c r="BA12178" s="91" t="s">
        <v>16083</v>
      </c>
      <c r="BB12178" s="91" t="s">
        <v>5715</v>
      </c>
      <c r="BC12178" s="91" t="s">
        <v>16084</v>
      </c>
      <c r="BD12178" s="423" t="s">
        <v>1301</v>
      </c>
    </row>
    <row r="12179" spans="53:56" ht="15" x14ac:dyDescent="0.25">
      <c r="BA12179" s="90" t="s">
        <v>16085</v>
      </c>
      <c r="BB12179" s="90" t="s">
        <v>5715</v>
      </c>
      <c r="BC12179" s="90" t="s">
        <v>16086</v>
      </c>
      <c r="BD12179" s="423" t="s">
        <v>1301</v>
      </c>
    </row>
    <row r="12180" spans="53:56" ht="15" x14ac:dyDescent="0.25">
      <c r="BA12180" s="91" t="s">
        <v>16087</v>
      </c>
      <c r="BB12180" s="91" t="s">
        <v>5715</v>
      </c>
      <c r="BC12180" s="91" t="s">
        <v>16081</v>
      </c>
      <c r="BD12180" s="423" t="s">
        <v>1301</v>
      </c>
    </row>
    <row r="12181" spans="53:56" ht="15" x14ac:dyDescent="0.25">
      <c r="BA12181" s="91" t="s">
        <v>16088</v>
      </c>
      <c r="BB12181" s="91" t="s">
        <v>5715</v>
      </c>
      <c r="BC12181" s="91" t="s">
        <v>16089</v>
      </c>
      <c r="BD12181" s="423" t="s">
        <v>1301</v>
      </c>
    </row>
    <row r="12182" spans="53:56" ht="15" x14ac:dyDescent="0.25">
      <c r="BA12182" s="90" t="s">
        <v>16090</v>
      </c>
      <c r="BB12182" s="90" t="s">
        <v>5715</v>
      </c>
      <c r="BC12182" s="90" t="s">
        <v>16084</v>
      </c>
      <c r="BD12182" s="423" t="s">
        <v>1301</v>
      </c>
    </row>
    <row r="12183" spans="53:56" ht="15" x14ac:dyDescent="0.25">
      <c r="BA12183" s="91" t="s">
        <v>16091</v>
      </c>
      <c r="BB12183" s="91" t="s">
        <v>5715</v>
      </c>
      <c r="BC12183" s="91" t="s">
        <v>16084</v>
      </c>
      <c r="BD12183" s="423" t="s">
        <v>1301</v>
      </c>
    </row>
    <row r="12184" spans="53:56" ht="15" x14ac:dyDescent="0.25">
      <c r="BA12184" s="90" t="s">
        <v>16092</v>
      </c>
      <c r="BB12184" s="90" t="s">
        <v>5715</v>
      </c>
      <c r="BC12184" s="90" t="s">
        <v>16093</v>
      </c>
      <c r="BD12184" s="423" t="s">
        <v>1301</v>
      </c>
    </row>
    <row r="12185" spans="53:56" ht="15" x14ac:dyDescent="0.25">
      <c r="BA12185" s="90" t="s">
        <v>16094</v>
      </c>
      <c r="BB12185" s="90" t="s">
        <v>5715</v>
      </c>
      <c r="BC12185" s="90" t="s">
        <v>16095</v>
      </c>
      <c r="BD12185" s="423" t="s">
        <v>1301</v>
      </c>
    </row>
    <row r="12186" spans="53:56" ht="15" x14ac:dyDescent="0.25">
      <c r="BA12186" s="91" t="s">
        <v>16096</v>
      </c>
      <c r="BB12186" s="91" t="s">
        <v>5715</v>
      </c>
      <c r="BC12186" s="91" t="s">
        <v>16095</v>
      </c>
      <c r="BD12186" s="423" t="s">
        <v>1301</v>
      </c>
    </row>
    <row r="12187" spans="53:56" ht="15" x14ac:dyDescent="0.25">
      <c r="BA12187" s="90" t="s">
        <v>16097</v>
      </c>
      <c r="BB12187" s="90" t="s">
        <v>5715</v>
      </c>
      <c r="BC12187" s="90" t="s">
        <v>16093</v>
      </c>
      <c r="BD12187" s="423" t="s">
        <v>1301</v>
      </c>
    </row>
    <row r="12188" spans="53:56" ht="15" x14ac:dyDescent="0.25">
      <c r="BA12188" s="91" t="s">
        <v>16098</v>
      </c>
      <c r="BB12188" s="91" t="s">
        <v>5715</v>
      </c>
      <c r="BC12188" s="91" t="s">
        <v>16084</v>
      </c>
      <c r="BD12188" s="423" t="s">
        <v>1301</v>
      </c>
    </row>
    <row r="12189" spans="53:56" ht="15" x14ac:dyDescent="0.25">
      <c r="BA12189" s="90" t="s">
        <v>16099</v>
      </c>
      <c r="BB12189" s="90" t="s">
        <v>5715</v>
      </c>
      <c r="BC12189" s="90" t="s">
        <v>15549</v>
      </c>
      <c r="BD12189" s="423" t="s">
        <v>1301</v>
      </c>
    </row>
    <row r="12190" spans="53:56" ht="15" x14ac:dyDescent="0.25">
      <c r="BA12190" s="91" t="s">
        <v>16100</v>
      </c>
      <c r="BB12190" s="91" t="s">
        <v>5715</v>
      </c>
      <c r="BC12190" s="91" t="s">
        <v>16095</v>
      </c>
      <c r="BD12190" s="423" t="s">
        <v>1301</v>
      </c>
    </row>
    <row r="12191" spans="53:56" ht="15" x14ac:dyDescent="0.25">
      <c r="BA12191" s="91" t="s">
        <v>16101</v>
      </c>
      <c r="BB12191" s="91" t="s">
        <v>5715</v>
      </c>
      <c r="BC12191" s="91" t="s">
        <v>16102</v>
      </c>
      <c r="BD12191" s="423" t="s">
        <v>1301</v>
      </c>
    </row>
    <row r="12192" spans="53:56" ht="15" x14ac:dyDescent="0.25">
      <c r="BA12192" s="90" t="s">
        <v>16103</v>
      </c>
      <c r="BB12192" s="90" t="s">
        <v>5715</v>
      </c>
      <c r="BC12192" s="90" t="s">
        <v>16102</v>
      </c>
      <c r="BD12192" s="423" t="s">
        <v>1301</v>
      </c>
    </row>
    <row r="12193" spans="53:56" ht="15" x14ac:dyDescent="0.25">
      <c r="BA12193" s="91" t="s">
        <v>16104</v>
      </c>
      <c r="BB12193" s="91" t="s">
        <v>5715</v>
      </c>
      <c r="BC12193" s="91" t="s">
        <v>16102</v>
      </c>
      <c r="BD12193" s="423" t="s">
        <v>1301</v>
      </c>
    </row>
    <row r="12194" spans="53:56" ht="15" x14ac:dyDescent="0.25">
      <c r="BA12194" s="90" t="s">
        <v>16105</v>
      </c>
      <c r="BB12194" s="90" t="s">
        <v>5715</v>
      </c>
      <c r="BC12194" s="90" t="s">
        <v>13998</v>
      </c>
      <c r="BD12194" s="423" t="s">
        <v>1301</v>
      </c>
    </row>
    <row r="12195" spans="53:56" ht="15" x14ac:dyDescent="0.25">
      <c r="BA12195" s="90" t="s">
        <v>16106</v>
      </c>
      <c r="BB12195" s="90" t="s">
        <v>5715</v>
      </c>
      <c r="BC12195" s="90" t="s">
        <v>16084</v>
      </c>
      <c r="BD12195" s="423" t="s">
        <v>1301</v>
      </c>
    </row>
    <row r="12196" spans="53:56" ht="15" x14ac:dyDescent="0.25">
      <c r="BA12196" s="91" t="s">
        <v>16107</v>
      </c>
      <c r="BB12196" s="91" t="s">
        <v>5715</v>
      </c>
      <c r="BC12196" s="91" t="s">
        <v>4061</v>
      </c>
      <c r="BD12196" s="423" t="s">
        <v>1301</v>
      </c>
    </row>
    <row r="12197" spans="53:56" ht="15" x14ac:dyDescent="0.25">
      <c r="BA12197" s="90" t="s">
        <v>16108</v>
      </c>
      <c r="BB12197" s="90" t="s">
        <v>5715</v>
      </c>
      <c r="BC12197" s="90" t="s">
        <v>16084</v>
      </c>
      <c r="BD12197" s="423" t="s">
        <v>1301</v>
      </c>
    </row>
    <row r="12198" spans="53:56" ht="15" x14ac:dyDescent="0.25">
      <c r="BA12198" s="91" t="s">
        <v>16109</v>
      </c>
      <c r="BB12198" s="91" t="s">
        <v>5715</v>
      </c>
      <c r="BC12198" s="91" t="s">
        <v>13998</v>
      </c>
      <c r="BD12198" s="423" t="s">
        <v>1301</v>
      </c>
    </row>
    <row r="12199" spans="53:56" ht="15" x14ac:dyDescent="0.25">
      <c r="BA12199" s="91" t="s">
        <v>16110</v>
      </c>
      <c r="BB12199" s="91" t="s">
        <v>5715</v>
      </c>
      <c r="BC12199" s="91" t="s">
        <v>16089</v>
      </c>
      <c r="BD12199" s="423" t="s">
        <v>1301</v>
      </c>
    </row>
    <row r="12200" spans="53:56" ht="15" x14ac:dyDescent="0.25">
      <c r="BA12200" s="91" t="s">
        <v>16110</v>
      </c>
      <c r="BB12200" s="91" t="s">
        <v>5715</v>
      </c>
      <c r="BC12200" s="91" t="s">
        <v>13998</v>
      </c>
      <c r="BD12200" s="423" t="s">
        <v>1301</v>
      </c>
    </row>
    <row r="12201" spans="53:56" ht="15" x14ac:dyDescent="0.25">
      <c r="BA12201" s="91" t="s">
        <v>16111</v>
      </c>
      <c r="BB12201" s="91" t="s">
        <v>5715</v>
      </c>
      <c r="BC12201" s="91" t="s">
        <v>4061</v>
      </c>
      <c r="BD12201" s="423" t="s">
        <v>1301</v>
      </c>
    </row>
    <row r="12202" spans="53:56" ht="15" x14ac:dyDescent="0.25">
      <c r="BA12202" s="90" t="s">
        <v>16112</v>
      </c>
      <c r="BB12202" s="90" t="s">
        <v>5715</v>
      </c>
      <c r="BC12202" s="90" t="s">
        <v>16093</v>
      </c>
      <c r="BD12202" s="423" t="s">
        <v>1301</v>
      </c>
    </row>
    <row r="12203" spans="53:56" ht="15" x14ac:dyDescent="0.25">
      <c r="BA12203" s="91" t="s">
        <v>16113</v>
      </c>
      <c r="BB12203" s="91" t="s">
        <v>5715</v>
      </c>
      <c r="BC12203" s="91" t="s">
        <v>15549</v>
      </c>
      <c r="BD12203" s="423" t="s">
        <v>1301</v>
      </c>
    </row>
    <row r="12204" spans="53:56" ht="15" x14ac:dyDescent="0.25">
      <c r="BA12204" s="90" t="s">
        <v>16114</v>
      </c>
      <c r="BB12204" s="90" t="s">
        <v>5715</v>
      </c>
      <c r="BC12204" s="90" t="s">
        <v>16095</v>
      </c>
      <c r="BD12204" s="423" t="s">
        <v>1301</v>
      </c>
    </row>
    <row r="12205" spans="53:56" ht="15" x14ac:dyDescent="0.25">
      <c r="BA12205" s="90" t="s">
        <v>16115</v>
      </c>
      <c r="BB12205" s="90" t="s">
        <v>5715</v>
      </c>
      <c r="BC12205" s="90" t="s">
        <v>15549</v>
      </c>
      <c r="BD12205" s="423" t="s">
        <v>1301</v>
      </c>
    </row>
    <row r="12206" spans="53:56" ht="15" x14ac:dyDescent="0.25">
      <c r="BA12206" s="91" t="s">
        <v>16116</v>
      </c>
      <c r="BB12206" s="91" t="s">
        <v>5715</v>
      </c>
      <c r="BC12206" s="91" t="s">
        <v>16093</v>
      </c>
      <c r="BD12206" s="423" t="s">
        <v>1301</v>
      </c>
    </row>
    <row r="12207" spans="53:56" ht="15" x14ac:dyDescent="0.25">
      <c r="BA12207" s="90" t="s">
        <v>16117</v>
      </c>
      <c r="BB12207" s="90" t="s">
        <v>5715</v>
      </c>
      <c r="BC12207" s="90" t="s">
        <v>16095</v>
      </c>
      <c r="BD12207" s="423" t="s">
        <v>1301</v>
      </c>
    </row>
    <row r="12208" spans="53:56" ht="15" x14ac:dyDescent="0.25">
      <c r="BA12208" s="91" t="s">
        <v>16118</v>
      </c>
      <c r="BB12208" s="91" t="s">
        <v>5715</v>
      </c>
      <c r="BC12208" s="91" t="s">
        <v>16084</v>
      </c>
      <c r="BD12208" s="423" t="s">
        <v>1301</v>
      </c>
    </row>
    <row r="12209" spans="53:56" ht="15" x14ac:dyDescent="0.25">
      <c r="BA12209" s="90" t="s">
        <v>16119</v>
      </c>
      <c r="BB12209" s="90" t="s">
        <v>5715</v>
      </c>
      <c r="BC12209" s="90" t="s">
        <v>16084</v>
      </c>
      <c r="BD12209" s="423" t="s">
        <v>1301</v>
      </c>
    </row>
    <row r="12210" spans="53:56" ht="15" x14ac:dyDescent="0.25">
      <c r="BA12210" s="91" t="s">
        <v>16120</v>
      </c>
      <c r="BB12210" s="91" t="s">
        <v>5715</v>
      </c>
      <c r="BC12210" s="91" t="s">
        <v>16084</v>
      </c>
      <c r="BD12210" s="423" t="s">
        <v>1301</v>
      </c>
    </row>
    <row r="12211" spans="53:56" ht="15" x14ac:dyDescent="0.25">
      <c r="BA12211" s="91" t="s">
        <v>16121</v>
      </c>
      <c r="BB12211" s="91" t="s">
        <v>5715</v>
      </c>
      <c r="BC12211" s="91" t="s">
        <v>16084</v>
      </c>
      <c r="BD12211" s="423" t="s">
        <v>1301</v>
      </c>
    </row>
    <row r="12212" spans="53:56" ht="15" x14ac:dyDescent="0.25">
      <c r="BA12212" s="90" t="s">
        <v>16122</v>
      </c>
      <c r="BB12212" s="90" t="s">
        <v>5715</v>
      </c>
      <c r="BC12212" s="90" t="s">
        <v>16084</v>
      </c>
      <c r="BD12212" s="423" t="s">
        <v>1301</v>
      </c>
    </row>
    <row r="12213" spans="53:56" ht="15" x14ac:dyDescent="0.25">
      <c r="BA12213" s="91" t="s">
        <v>16123</v>
      </c>
      <c r="BB12213" s="91" t="s">
        <v>5715</v>
      </c>
      <c r="BC12213" s="91" t="s">
        <v>16084</v>
      </c>
      <c r="BD12213" s="423" t="s">
        <v>1301</v>
      </c>
    </row>
    <row r="12214" spans="53:56" ht="15" x14ac:dyDescent="0.25">
      <c r="BA12214" s="90" t="s">
        <v>16124</v>
      </c>
      <c r="BB12214" s="90" t="s">
        <v>5715</v>
      </c>
      <c r="BC12214" s="90" t="s">
        <v>13998</v>
      </c>
      <c r="BD12214" s="423" t="s">
        <v>1301</v>
      </c>
    </row>
    <row r="12215" spans="53:56" ht="15" x14ac:dyDescent="0.25">
      <c r="BA12215" s="90" t="s">
        <v>16125</v>
      </c>
      <c r="BB12215" s="90" t="s">
        <v>5715</v>
      </c>
      <c r="BC12215" s="90" t="s">
        <v>15549</v>
      </c>
      <c r="BD12215" s="423" t="s">
        <v>1301</v>
      </c>
    </row>
    <row r="12216" spans="53:56" ht="15" x14ac:dyDescent="0.25">
      <c r="BA12216" s="90" t="s">
        <v>16126</v>
      </c>
      <c r="BB12216" s="90" t="s">
        <v>5715</v>
      </c>
      <c r="BC12216" s="90" t="s">
        <v>15549</v>
      </c>
      <c r="BD12216" s="423" t="s">
        <v>1301</v>
      </c>
    </row>
    <row r="12217" spans="53:56" ht="15" x14ac:dyDescent="0.25">
      <c r="BA12217" s="91" t="s">
        <v>16127</v>
      </c>
      <c r="BB12217" s="91" t="s">
        <v>5715</v>
      </c>
      <c r="BC12217" s="91" t="s">
        <v>16093</v>
      </c>
      <c r="BD12217" s="423" t="s">
        <v>1301</v>
      </c>
    </row>
    <row r="12218" spans="53:56" ht="15" x14ac:dyDescent="0.25">
      <c r="BA12218" s="90" t="s">
        <v>16128</v>
      </c>
      <c r="BB12218" s="90" t="s">
        <v>5715</v>
      </c>
      <c r="BC12218" s="90" t="s">
        <v>16095</v>
      </c>
      <c r="BD12218" s="423" t="s">
        <v>1301</v>
      </c>
    </row>
    <row r="12219" spans="53:56" ht="15" x14ac:dyDescent="0.25">
      <c r="BA12219" s="91" t="s">
        <v>16129</v>
      </c>
      <c r="BB12219" s="91" t="s">
        <v>5715</v>
      </c>
      <c r="BC12219" s="91" t="s">
        <v>16102</v>
      </c>
      <c r="BD12219" s="423" t="s">
        <v>1301</v>
      </c>
    </row>
    <row r="12220" spans="53:56" ht="15" x14ac:dyDescent="0.25">
      <c r="BA12220" s="91" t="s">
        <v>16130</v>
      </c>
      <c r="BB12220" s="91" t="s">
        <v>5715</v>
      </c>
      <c r="BC12220" s="91" t="s">
        <v>16095</v>
      </c>
      <c r="BD12220" s="423" t="s">
        <v>1301</v>
      </c>
    </row>
    <row r="12221" spans="53:56" ht="15" x14ac:dyDescent="0.25">
      <c r="BA12221" s="90" t="s">
        <v>16131</v>
      </c>
      <c r="BB12221" s="90" t="s">
        <v>5715</v>
      </c>
      <c r="BC12221" s="90" t="s">
        <v>16084</v>
      </c>
      <c r="BD12221" s="423" t="s">
        <v>1301</v>
      </c>
    </row>
    <row r="12222" spans="53:56" ht="15" x14ac:dyDescent="0.25">
      <c r="BA12222" s="91" t="s">
        <v>16132</v>
      </c>
      <c r="BB12222" s="91" t="s">
        <v>5715</v>
      </c>
      <c r="BC12222" s="91" t="s">
        <v>13998</v>
      </c>
      <c r="BD12222" s="423" t="s">
        <v>1301</v>
      </c>
    </row>
    <row r="12223" spans="53:56" ht="15" x14ac:dyDescent="0.25">
      <c r="BA12223" s="90" t="s">
        <v>16133</v>
      </c>
      <c r="BB12223" s="90" t="s">
        <v>5715</v>
      </c>
      <c r="BC12223" s="90" t="s">
        <v>5723</v>
      </c>
      <c r="BD12223" s="423" t="s">
        <v>1301</v>
      </c>
    </row>
    <row r="12224" spans="53:56" ht="15" x14ac:dyDescent="0.25">
      <c r="BA12224" s="90" t="s">
        <v>16134</v>
      </c>
      <c r="BB12224" s="90" t="s">
        <v>5715</v>
      </c>
      <c r="BC12224" s="90" t="s">
        <v>4061</v>
      </c>
      <c r="BD12224" s="423" t="s">
        <v>1301</v>
      </c>
    </row>
    <row r="12225" spans="53:56" ht="15" x14ac:dyDescent="0.25">
      <c r="BA12225" s="91" t="s">
        <v>16135</v>
      </c>
      <c r="BB12225" s="91" t="s">
        <v>5715</v>
      </c>
      <c r="BC12225" s="91" t="s">
        <v>16102</v>
      </c>
      <c r="BD12225" s="423" t="s">
        <v>1301</v>
      </c>
    </row>
    <row r="12226" spans="53:56" ht="15" x14ac:dyDescent="0.25">
      <c r="BA12226" s="90" t="s">
        <v>16136</v>
      </c>
      <c r="BB12226" s="90" t="s">
        <v>5715</v>
      </c>
      <c r="BC12226" s="90" t="s">
        <v>16102</v>
      </c>
      <c r="BD12226" s="423" t="s">
        <v>1301</v>
      </c>
    </row>
    <row r="12227" spans="53:56" ht="15" x14ac:dyDescent="0.25">
      <c r="BA12227" s="91" t="s">
        <v>16137</v>
      </c>
      <c r="BB12227" s="91" t="s">
        <v>5715</v>
      </c>
      <c r="BC12227" s="91" t="s">
        <v>16102</v>
      </c>
      <c r="BD12227" s="423" t="s">
        <v>1301</v>
      </c>
    </row>
    <row r="12228" spans="53:56" ht="15" x14ac:dyDescent="0.25">
      <c r="BA12228" s="91" t="s">
        <v>16138</v>
      </c>
      <c r="BB12228" s="91" t="s">
        <v>5715</v>
      </c>
      <c r="BC12228" s="91" t="s">
        <v>16093</v>
      </c>
      <c r="BD12228" s="423" t="s">
        <v>1301</v>
      </c>
    </row>
    <row r="12229" spans="53:56" ht="15" x14ac:dyDescent="0.25">
      <c r="BA12229" s="90" t="s">
        <v>16139</v>
      </c>
      <c r="BB12229" s="90" t="s">
        <v>5715</v>
      </c>
      <c r="BC12229" s="90" t="s">
        <v>15549</v>
      </c>
      <c r="BD12229" s="423" t="s">
        <v>1301</v>
      </c>
    </row>
    <row r="12230" spans="53:56" ht="15" x14ac:dyDescent="0.25">
      <c r="BA12230" s="91" t="s">
        <v>16140</v>
      </c>
      <c r="BB12230" s="91" t="s">
        <v>5715</v>
      </c>
      <c r="BC12230" s="91" t="s">
        <v>16093</v>
      </c>
      <c r="BD12230" s="423" t="s">
        <v>1301</v>
      </c>
    </row>
    <row r="12231" spans="53:56" ht="15" x14ac:dyDescent="0.25">
      <c r="BA12231" s="90" t="s">
        <v>16141</v>
      </c>
      <c r="BB12231" s="90" t="s">
        <v>5715</v>
      </c>
      <c r="BC12231" s="90" t="s">
        <v>16093</v>
      </c>
      <c r="BD12231" s="423" t="s">
        <v>1301</v>
      </c>
    </row>
    <row r="12232" spans="53:56" ht="15" x14ac:dyDescent="0.25">
      <c r="BA12232" s="90" t="s">
        <v>16142</v>
      </c>
      <c r="BB12232" s="90" t="s">
        <v>5715</v>
      </c>
      <c r="BC12232" s="90" t="s">
        <v>16086</v>
      </c>
      <c r="BD12232" s="423" t="s">
        <v>1301</v>
      </c>
    </row>
    <row r="12233" spans="53:56" ht="15" x14ac:dyDescent="0.25">
      <c r="BA12233" s="91" t="s">
        <v>16143</v>
      </c>
      <c r="BB12233" s="91" t="s">
        <v>5715</v>
      </c>
      <c r="BC12233" s="91" t="s">
        <v>4061</v>
      </c>
      <c r="BD12233" s="423" t="s">
        <v>1301</v>
      </c>
    </row>
    <row r="12234" spans="53:56" ht="15" x14ac:dyDescent="0.25">
      <c r="BA12234" s="90" t="s">
        <v>16144</v>
      </c>
      <c r="BB12234" s="90" t="s">
        <v>5715</v>
      </c>
      <c r="BC12234" s="90" t="s">
        <v>4061</v>
      </c>
      <c r="BD12234" s="423" t="s">
        <v>1301</v>
      </c>
    </row>
    <row r="12235" spans="53:56" ht="15" x14ac:dyDescent="0.25">
      <c r="BA12235" s="91" t="s">
        <v>16145</v>
      </c>
      <c r="BB12235" s="91" t="s">
        <v>5715</v>
      </c>
      <c r="BC12235" s="91" t="s">
        <v>16081</v>
      </c>
      <c r="BD12235" s="423" t="s">
        <v>1301</v>
      </c>
    </row>
    <row r="12236" spans="53:56" ht="15" x14ac:dyDescent="0.25">
      <c r="BA12236" s="90" t="s">
        <v>16146</v>
      </c>
      <c r="BB12236" s="90" t="s">
        <v>5715</v>
      </c>
      <c r="BC12236" s="90" t="s">
        <v>16084</v>
      </c>
      <c r="BD12236" s="423" t="s">
        <v>1301</v>
      </c>
    </row>
    <row r="12237" spans="53:56" ht="15" x14ac:dyDescent="0.25">
      <c r="BA12237" s="91" t="s">
        <v>16147</v>
      </c>
      <c r="BB12237" s="91" t="s">
        <v>5715</v>
      </c>
      <c r="BC12237" s="91" t="s">
        <v>16084</v>
      </c>
      <c r="BD12237" s="423" t="s">
        <v>1301</v>
      </c>
    </row>
    <row r="12238" spans="53:56" ht="15" x14ac:dyDescent="0.25">
      <c r="BA12238" s="91" t="s">
        <v>16148</v>
      </c>
      <c r="BB12238" s="91" t="s">
        <v>5715</v>
      </c>
      <c r="BC12238" s="91" t="s">
        <v>16086</v>
      </c>
      <c r="BD12238" s="423" t="s">
        <v>1301</v>
      </c>
    </row>
    <row r="12239" spans="53:56" ht="15" x14ac:dyDescent="0.25">
      <c r="BA12239" s="90" t="s">
        <v>16149</v>
      </c>
      <c r="BB12239" s="90" t="s">
        <v>5715</v>
      </c>
      <c r="BC12239" s="90" t="s">
        <v>5723</v>
      </c>
      <c r="BD12239" s="423" t="s">
        <v>1301</v>
      </c>
    </row>
    <row r="12240" spans="53:56" ht="15" x14ac:dyDescent="0.25">
      <c r="BA12240" s="91" t="s">
        <v>16150</v>
      </c>
      <c r="BB12240" s="91" t="s">
        <v>5715</v>
      </c>
      <c r="BC12240" s="91" t="s">
        <v>5723</v>
      </c>
      <c r="BD12240" s="423" t="s">
        <v>1301</v>
      </c>
    </row>
    <row r="12241" spans="53:56" ht="15" x14ac:dyDescent="0.25">
      <c r="BA12241" s="91" t="s">
        <v>16151</v>
      </c>
      <c r="BB12241" s="91" t="s">
        <v>5715</v>
      </c>
      <c r="BC12241" s="91" t="s">
        <v>13998</v>
      </c>
      <c r="BD12241" s="423" t="s">
        <v>1301</v>
      </c>
    </row>
    <row r="12242" spans="53:56" ht="15" x14ac:dyDescent="0.25">
      <c r="BA12242" s="90" t="s">
        <v>16152</v>
      </c>
      <c r="BB12242" s="90" t="s">
        <v>5715</v>
      </c>
      <c r="BC12242" s="90" t="s">
        <v>13998</v>
      </c>
      <c r="BD12242" s="423" t="s">
        <v>1301</v>
      </c>
    </row>
    <row r="12243" spans="53:56" ht="15" x14ac:dyDescent="0.25">
      <c r="BA12243" s="91" t="s">
        <v>16153</v>
      </c>
      <c r="BB12243" s="91" t="s">
        <v>5715</v>
      </c>
      <c r="BC12243" s="91" t="s">
        <v>16102</v>
      </c>
      <c r="BD12243" s="423" t="s">
        <v>1301</v>
      </c>
    </row>
    <row r="12244" spans="53:56" ht="15" x14ac:dyDescent="0.25">
      <c r="BA12244" s="90" t="s">
        <v>16154</v>
      </c>
      <c r="BB12244" s="90" t="s">
        <v>5715</v>
      </c>
      <c r="BC12244" s="90" t="s">
        <v>5723</v>
      </c>
      <c r="BD12244" s="423" t="s">
        <v>1301</v>
      </c>
    </row>
    <row r="12245" spans="53:56" ht="15" x14ac:dyDescent="0.25">
      <c r="BA12245" s="91" t="s">
        <v>16155</v>
      </c>
      <c r="BB12245" s="91" t="s">
        <v>5715</v>
      </c>
      <c r="BC12245" s="91" t="s">
        <v>16081</v>
      </c>
      <c r="BD12245" s="423" t="s">
        <v>1301</v>
      </c>
    </row>
    <row r="12246" spans="53:56" ht="15" x14ac:dyDescent="0.25">
      <c r="BA12246" s="90" t="s">
        <v>16156</v>
      </c>
      <c r="BB12246" s="90" t="s">
        <v>5715</v>
      </c>
      <c r="BC12246" s="90" t="s">
        <v>5723</v>
      </c>
      <c r="BD12246" s="423" t="s">
        <v>1301</v>
      </c>
    </row>
    <row r="12247" spans="53:56" ht="15" x14ac:dyDescent="0.25">
      <c r="BA12247" s="91" t="s">
        <v>16157</v>
      </c>
      <c r="BB12247" s="91" t="s">
        <v>5715</v>
      </c>
      <c r="BC12247" s="91" t="s">
        <v>5723</v>
      </c>
      <c r="BD12247" s="423" t="s">
        <v>1301</v>
      </c>
    </row>
    <row r="12248" spans="53:56" ht="15" x14ac:dyDescent="0.25">
      <c r="BA12248" s="90" t="s">
        <v>16158</v>
      </c>
      <c r="BB12248" s="90" t="s">
        <v>5715</v>
      </c>
      <c r="BC12248" s="90" t="s">
        <v>5723</v>
      </c>
      <c r="BD12248" s="423" t="s">
        <v>1301</v>
      </c>
    </row>
    <row r="12249" spans="53:56" ht="15" x14ac:dyDescent="0.25">
      <c r="BA12249" s="91" t="s">
        <v>16159</v>
      </c>
      <c r="BB12249" s="91" t="s">
        <v>5715</v>
      </c>
      <c r="BC12249" s="91" t="s">
        <v>16093</v>
      </c>
      <c r="BD12249" s="423" t="s">
        <v>1301</v>
      </c>
    </row>
    <row r="12250" spans="53:56" ht="15" x14ac:dyDescent="0.25">
      <c r="BA12250" s="90" t="s">
        <v>16160</v>
      </c>
      <c r="BB12250" s="90" t="s">
        <v>5715</v>
      </c>
      <c r="BC12250" s="90" t="s">
        <v>16089</v>
      </c>
      <c r="BD12250" s="423" t="s">
        <v>1301</v>
      </c>
    </row>
    <row r="12251" spans="53:56" ht="15" x14ac:dyDescent="0.25">
      <c r="BA12251" s="91" t="s">
        <v>16161</v>
      </c>
      <c r="BB12251" s="91" t="s">
        <v>5715</v>
      </c>
      <c r="BC12251" s="91" t="s">
        <v>16089</v>
      </c>
      <c r="BD12251" s="423" t="s">
        <v>1301</v>
      </c>
    </row>
    <row r="12252" spans="53:56" ht="15" x14ac:dyDescent="0.25">
      <c r="BA12252" s="91" t="s">
        <v>16162</v>
      </c>
      <c r="BB12252" s="91" t="s">
        <v>5715</v>
      </c>
      <c r="BC12252" s="91" t="s">
        <v>16086</v>
      </c>
      <c r="BD12252" s="423" t="s">
        <v>1301</v>
      </c>
    </row>
    <row r="12253" spans="53:56" ht="15" x14ac:dyDescent="0.25">
      <c r="BA12253" s="90" t="s">
        <v>16163</v>
      </c>
      <c r="BB12253" s="90" t="s">
        <v>5715</v>
      </c>
      <c r="BC12253" s="90" t="s">
        <v>16084</v>
      </c>
      <c r="BD12253" s="423" t="s">
        <v>1301</v>
      </c>
    </row>
    <row r="12254" spans="53:56" ht="15" x14ac:dyDescent="0.25">
      <c r="BA12254" s="91" t="s">
        <v>16164</v>
      </c>
      <c r="BB12254" s="91" t="s">
        <v>5715</v>
      </c>
      <c r="BC12254" s="91" t="s">
        <v>16089</v>
      </c>
      <c r="BD12254" s="423" t="s">
        <v>1301</v>
      </c>
    </row>
    <row r="12255" spans="53:56" ht="15" x14ac:dyDescent="0.25">
      <c r="BA12255" s="90" t="s">
        <v>16165</v>
      </c>
      <c r="BB12255" s="90" t="s">
        <v>5715</v>
      </c>
      <c r="BC12255" s="90" t="s">
        <v>16102</v>
      </c>
      <c r="BD12255" s="423" t="s">
        <v>1301</v>
      </c>
    </row>
    <row r="12256" spans="53:56" ht="15" x14ac:dyDescent="0.25">
      <c r="BA12256" s="91" t="s">
        <v>16166</v>
      </c>
      <c r="BB12256" s="91" t="s">
        <v>5715</v>
      </c>
      <c r="BC12256" s="91" t="s">
        <v>15549</v>
      </c>
      <c r="BD12256" s="423" t="s">
        <v>1301</v>
      </c>
    </row>
    <row r="12257" spans="53:56" ht="15" x14ac:dyDescent="0.25">
      <c r="BA12257" s="90" t="s">
        <v>16167</v>
      </c>
      <c r="BB12257" s="90" t="s">
        <v>5715</v>
      </c>
      <c r="BC12257" s="90" t="s">
        <v>13998</v>
      </c>
      <c r="BD12257" s="423" t="s">
        <v>1301</v>
      </c>
    </row>
    <row r="12258" spans="53:56" ht="15" x14ac:dyDescent="0.25">
      <c r="BA12258" s="91" t="s">
        <v>16168</v>
      </c>
      <c r="BB12258" s="91" t="s">
        <v>5715</v>
      </c>
      <c r="BC12258" s="91" t="s">
        <v>16081</v>
      </c>
      <c r="BD12258" s="423" t="s">
        <v>1301</v>
      </c>
    </row>
    <row r="12259" spans="53:56" ht="15" x14ac:dyDescent="0.25">
      <c r="BA12259" s="90" t="s">
        <v>16169</v>
      </c>
      <c r="BB12259" s="90" t="s">
        <v>5715</v>
      </c>
      <c r="BC12259" s="90" t="s">
        <v>16081</v>
      </c>
      <c r="BD12259" s="423" t="s">
        <v>1301</v>
      </c>
    </row>
    <row r="12260" spans="53:56" ht="15" x14ac:dyDescent="0.25">
      <c r="BA12260" s="91" t="s">
        <v>16170</v>
      </c>
      <c r="BB12260" s="91" t="s">
        <v>5715</v>
      </c>
      <c r="BC12260" s="91" t="s">
        <v>16081</v>
      </c>
      <c r="BD12260" s="423" t="s">
        <v>1301</v>
      </c>
    </row>
    <row r="12261" spans="53:56" ht="15" x14ac:dyDescent="0.25">
      <c r="BA12261" s="90" t="s">
        <v>16171</v>
      </c>
      <c r="BB12261" s="90" t="s">
        <v>5715</v>
      </c>
      <c r="BC12261" s="90" t="s">
        <v>13998</v>
      </c>
      <c r="BD12261" s="423" t="s">
        <v>1301</v>
      </c>
    </row>
    <row r="12262" spans="53:56" ht="15" x14ac:dyDescent="0.25">
      <c r="BA12262" s="91" t="s">
        <v>16172</v>
      </c>
      <c r="BB12262" s="91" t="s">
        <v>5715</v>
      </c>
      <c r="BC12262" s="91" t="s">
        <v>16086</v>
      </c>
      <c r="BD12262" s="423" t="s">
        <v>1301</v>
      </c>
    </row>
    <row r="12263" spans="53:56" ht="15" x14ac:dyDescent="0.25">
      <c r="BA12263" s="90" t="s">
        <v>16173</v>
      </c>
      <c r="BB12263" s="90" t="s">
        <v>5715</v>
      </c>
      <c r="BC12263" s="90" t="s">
        <v>13998</v>
      </c>
      <c r="BD12263" s="423" t="s">
        <v>1301</v>
      </c>
    </row>
    <row r="12264" spans="53:56" ht="15" x14ac:dyDescent="0.25">
      <c r="BA12264" s="91" t="s">
        <v>16174</v>
      </c>
      <c r="BB12264" s="91" t="s">
        <v>5715</v>
      </c>
      <c r="BC12264" s="91" t="s">
        <v>16086</v>
      </c>
      <c r="BD12264" s="423" t="s">
        <v>1301</v>
      </c>
    </row>
    <row r="12265" spans="53:56" ht="15" x14ac:dyDescent="0.25">
      <c r="BA12265" s="90" t="s">
        <v>16175</v>
      </c>
      <c r="BB12265" s="90" t="s">
        <v>5715</v>
      </c>
      <c r="BC12265" s="90" t="s">
        <v>16093</v>
      </c>
      <c r="BD12265" s="423" t="s">
        <v>1301</v>
      </c>
    </row>
    <row r="12266" spans="53:56" ht="15" x14ac:dyDescent="0.25">
      <c r="BA12266" s="91" t="s">
        <v>16176</v>
      </c>
      <c r="BB12266" s="91" t="s">
        <v>5715</v>
      </c>
      <c r="BC12266" s="91" t="s">
        <v>16081</v>
      </c>
      <c r="BD12266" s="423" t="s">
        <v>1301</v>
      </c>
    </row>
    <row r="12267" spans="53:56" ht="15" x14ac:dyDescent="0.25">
      <c r="BA12267" s="90" t="s">
        <v>16177</v>
      </c>
      <c r="BB12267" s="90" t="s">
        <v>5715</v>
      </c>
      <c r="BC12267" s="90" t="s">
        <v>15549</v>
      </c>
      <c r="BD12267" s="423" t="s">
        <v>1301</v>
      </c>
    </row>
    <row r="12268" spans="53:56" ht="15" x14ac:dyDescent="0.25">
      <c r="BA12268" s="91" t="s">
        <v>16178</v>
      </c>
      <c r="BB12268" s="91" t="s">
        <v>5715</v>
      </c>
      <c r="BC12268" s="91" t="s">
        <v>16095</v>
      </c>
      <c r="BD12268" s="423" t="s">
        <v>1301</v>
      </c>
    </row>
    <row r="12269" spans="53:56" ht="15" x14ac:dyDescent="0.25">
      <c r="BA12269" s="90" t="s">
        <v>16179</v>
      </c>
      <c r="BB12269" s="90" t="s">
        <v>5715</v>
      </c>
      <c r="BC12269" s="90" t="s">
        <v>15549</v>
      </c>
      <c r="BD12269" s="423" t="s">
        <v>1301</v>
      </c>
    </row>
    <row r="12270" spans="53:56" ht="15" x14ac:dyDescent="0.25">
      <c r="BA12270" s="91" t="s">
        <v>16180</v>
      </c>
      <c r="BB12270" s="91" t="s">
        <v>5715</v>
      </c>
      <c r="BC12270" s="91" t="s">
        <v>15549</v>
      </c>
      <c r="BD12270" s="423" t="s">
        <v>1301</v>
      </c>
    </row>
    <row r="12271" spans="53:56" ht="15" x14ac:dyDescent="0.25">
      <c r="BA12271" s="90" t="s">
        <v>16181</v>
      </c>
      <c r="BB12271" s="90" t="s">
        <v>5715</v>
      </c>
      <c r="BC12271" s="90" t="s">
        <v>15549</v>
      </c>
      <c r="BD12271" s="423" t="s">
        <v>1301</v>
      </c>
    </row>
    <row r="12272" spans="53:56" ht="15" x14ac:dyDescent="0.25">
      <c r="BA12272" s="91" t="s">
        <v>16182</v>
      </c>
      <c r="BB12272" s="91" t="s">
        <v>5715</v>
      </c>
      <c r="BC12272" s="91" t="s">
        <v>15549</v>
      </c>
      <c r="BD12272" s="423" t="s">
        <v>1301</v>
      </c>
    </row>
    <row r="12273" spans="53:56" ht="15" x14ac:dyDescent="0.25">
      <c r="BA12273" s="90" t="s">
        <v>16183</v>
      </c>
      <c r="BB12273" s="90" t="s">
        <v>5715</v>
      </c>
      <c r="BC12273" s="90" t="s">
        <v>16093</v>
      </c>
      <c r="BD12273" s="423" t="s">
        <v>1301</v>
      </c>
    </row>
    <row r="12274" spans="53:56" ht="15" x14ac:dyDescent="0.25">
      <c r="BA12274" s="91" t="s">
        <v>16184</v>
      </c>
      <c r="BB12274" s="91" t="s">
        <v>5715</v>
      </c>
      <c r="BC12274" s="91" t="s">
        <v>16093</v>
      </c>
      <c r="BD12274" s="423" t="s">
        <v>1301</v>
      </c>
    </row>
    <row r="12275" spans="53:56" ht="15" x14ac:dyDescent="0.25">
      <c r="BA12275" s="90" t="s">
        <v>16185</v>
      </c>
      <c r="BB12275" s="90" t="s">
        <v>5715</v>
      </c>
      <c r="BC12275" s="90" t="s">
        <v>16093</v>
      </c>
      <c r="BD12275" s="423" t="s">
        <v>1301</v>
      </c>
    </row>
    <row r="12276" spans="53:56" ht="15" x14ac:dyDescent="0.25">
      <c r="BA12276" s="91" t="s">
        <v>16186</v>
      </c>
      <c r="BB12276" s="91" t="s">
        <v>5715</v>
      </c>
      <c r="BC12276" s="91" t="s">
        <v>15549</v>
      </c>
      <c r="BD12276" s="423" t="s">
        <v>1301</v>
      </c>
    </row>
    <row r="12277" spans="53:56" ht="15" x14ac:dyDescent="0.25">
      <c r="BA12277" s="90" t="s">
        <v>16187</v>
      </c>
      <c r="BB12277" s="90" t="s">
        <v>5715</v>
      </c>
      <c r="BC12277" s="90" t="s">
        <v>16095</v>
      </c>
      <c r="BD12277" s="423" t="s">
        <v>1301</v>
      </c>
    </row>
    <row r="12278" spans="53:56" ht="15" x14ac:dyDescent="0.25">
      <c r="BA12278" s="91" t="s">
        <v>16188</v>
      </c>
      <c r="BB12278" s="91" t="s">
        <v>5715</v>
      </c>
      <c r="BC12278" s="91" t="s">
        <v>16081</v>
      </c>
      <c r="BD12278" s="423" t="s">
        <v>1301</v>
      </c>
    </row>
    <row r="12279" spans="53:56" ht="15" x14ac:dyDescent="0.25">
      <c r="BA12279" s="90" t="s">
        <v>16189</v>
      </c>
      <c r="BB12279" s="90" t="s">
        <v>5715</v>
      </c>
      <c r="BC12279" s="90" t="s">
        <v>16084</v>
      </c>
      <c r="BD12279" s="423" t="s">
        <v>1301</v>
      </c>
    </row>
    <row r="12280" spans="53:56" ht="15" x14ac:dyDescent="0.25">
      <c r="BA12280" s="91" t="s">
        <v>16190</v>
      </c>
      <c r="BB12280" s="91" t="s">
        <v>5715</v>
      </c>
      <c r="BC12280" s="91" t="s">
        <v>16089</v>
      </c>
      <c r="BD12280" s="423" t="s">
        <v>1301</v>
      </c>
    </row>
    <row r="12281" spans="53:56" ht="15" x14ac:dyDescent="0.25">
      <c r="BA12281" s="90" t="s">
        <v>16191</v>
      </c>
      <c r="BB12281" s="90" t="s">
        <v>5715</v>
      </c>
      <c r="BC12281" s="90" t="s">
        <v>16095</v>
      </c>
      <c r="BD12281" s="423" t="s">
        <v>1301</v>
      </c>
    </row>
    <row r="12282" spans="53:56" ht="15" x14ac:dyDescent="0.25">
      <c r="BA12282" s="91" t="s">
        <v>16192</v>
      </c>
      <c r="BB12282" s="91" t="s">
        <v>5715</v>
      </c>
      <c r="BC12282" s="91" t="s">
        <v>4061</v>
      </c>
      <c r="BD12282" s="423" t="s">
        <v>1301</v>
      </c>
    </row>
    <row r="12283" spans="53:56" ht="15" x14ac:dyDescent="0.25">
      <c r="BA12283" s="90" t="s">
        <v>16193</v>
      </c>
      <c r="BB12283" s="90" t="s">
        <v>5715</v>
      </c>
      <c r="BC12283" s="90" t="s">
        <v>16093</v>
      </c>
      <c r="BD12283" s="423" t="s">
        <v>1301</v>
      </c>
    </row>
    <row r="12284" spans="53:56" ht="15" x14ac:dyDescent="0.25">
      <c r="BA12284" s="91" t="s">
        <v>16194</v>
      </c>
      <c r="BB12284" s="91" t="s">
        <v>5715</v>
      </c>
      <c r="BC12284" s="91" t="s">
        <v>16086</v>
      </c>
      <c r="BD12284" s="423" t="s">
        <v>1301</v>
      </c>
    </row>
    <row r="12285" spans="53:56" ht="15" x14ac:dyDescent="0.25">
      <c r="BA12285" s="90" t="s">
        <v>16195</v>
      </c>
      <c r="BB12285" s="90" t="s">
        <v>5715</v>
      </c>
      <c r="BC12285" s="90" t="s">
        <v>5723</v>
      </c>
      <c r="BD12285" s="423" t="s">
        <v>1301</v>
      </c>
    </row>
    <row r="12286" spans="53:56" ht="15" x14ac:dyDescent="0.25">
      <c r="BA12286" s="91" t="s">
        <v>16196</v>
      </c>
      <c r="BB12286" s="91" t="s">
        <v>5715</v>
      </c>
      <c r="BC12286" s="91" t="s">
        <v>5723</v>
      </c>
      <c r="BD12286" s="423" t="s">
        <v>1301</v>
      </c>
    </row>
    <row r="12287" spans="53:56" ht="15" x14ac:dyDescent="0.25">
      <c r="BA12287" s="90" t="s">
        <v>16197</v>
      </c>
      <c r="BB12287" s="90" t="s">
        <v>5715</v>
      </c>
      <c r="BC12287" s="90" t="s">
        <v>13998</v>
      </c>
      <c r="BD12287" s="423" t="s">
        <v>1301</v>
      </c>
    </row>
    <row r="12288" spans="53:56" ht="15" x14ac:dyDescent="0.25">
      <c r="BA12288" s="91" t="s">
        <v>16198</v>
      </c>
      <c r="BB12288" s="91" t="s">
        <v>5715</v>
      </c>
      <c r="BC12288" s="91" t="s">
        <v>13998</v>
      </c>
      <c r="BD12288" s="423" t="s">
        <v>1301</v>
      </c>
    </row>
    <row r="12289" spans="53:56" ht="15" x14ac:dyDescent="0.25">
      <c r="BA12289" s="90" t="s">
        <v>16199</v>
      </c>
      <c r="BB12289" s="90" t="s">
        <v>5715</v>
      </c>
      <c r="BC12289" s="90" t="s">
        <v>13998</v>
      </c>
      <c r="BD12289" s="423" t="s">
        <v>1301</v>
      </c>
    </row>
    <row r="12290" spans="53:56" ht="15" x14ac:dyDescent="0.25">
      <c r="BA12290" s="91" t="s">
        <v>16200</v>
      </c>
      <c r="BB12290" s="91" t="s">
        <v>5715</v>
      </c>
      <c r="BC12290" s="91" t="s">
        <v>13998</v>
      </c>
      <c r="BD12290" s="423" t="s">
        <v>1301</v>
      </c>
    </row>
    <row r="12291" spans="53:56" ht="15" x14ac:dyDescent="0.25">
      <c r="BA12291" s="90" t="s">
        <v>16201</v>
      </c>
      <c r="BB12291" s="90" t="s">
        <v>5715</v>
      </c>
      <c r="BC12291" s="90" t="s">
        <v>13998</v>
      </c>
      <c r="BD12291" s="423" t="s">
        <v>1301</v>
      </c>
    </row>
    <row r="12292" spans="53:56" ht="15" x14ac:dyDescent="0.25">
      <c r="BA12292" s="91" t="s">
        <v>16202</v>
      </c>
      <c r="BB12292" s="91" t="s">
        <v>5715</v>
      </c>
      <c r="BC12292" s="91" t="s">
        <v>13998</v>
      </c>
      <c r="BD12292" s="423" t="s">
        <v>1301</v>
      </c>
    </row>
    <row r="12293" spans="53:56" ht="15" x14ac:dyDescent="0.25">
      <c r="BA12293" s="90" t="s">
        <v>16203</v>
      </c>
      <c r="BB12293" s="90" t="s">
        <v>5715</v>
      </c>
      <c r="BC12293" s="90" t="s">
        <v>13998</v>
      </c>
      <c r="BD12293" s="423" t="s">
        <v>1301</v>
      </c>
    </row>
    <row r="12294" spans="53:56" ht="15" x14ac:dyDescent="0.25">
      <c r="BA12294" s="91" t="s">
        <v>16204</v>
      </c>
      <c r="BB12294" s="91" t="s">
        <v>5715</v>
      </c>
      <c r="BC12294" s="91" t="s">
        <v>13998</v>
      </c>
      <c r="BD12294" s="423" t="s">
        <v>1301</v>
      </c>
    </row>
    <row r="12295" spans="53:56" ht="15" x14ac:dyDescent="0.25">
      <c r="BA12295" s="90" t="s">
        <v>16205</v>
      </c>
      <c r="BB12295" s="90" t="s">
        <v>5715</v>
      </c>
      <c r="BC12295" s="90" t="s">
        <v>13998</v>
      </c>
      <c r="BD12295" s="423" t="s">
        <v>1301</v>
      </c>
    </row>
    <row r="12296" spans="53:56" ht="15" x14ac:dyDescent="0.25">
      <c r="BA12296" s="91" t="s">
        <v>16206</v>
      </c>
      <c r="BB12296" s="91" t="s">
        <v>5715</v>
      </c>
      <c r="BC12296" s="91" t="s">
        <v>13998</v>
      </c>
      <c r="BD12296" s="423" t="s">
        <v>1301</v>
      </c>
    </row>
    <row r="12297" spans="53:56" ht="15" x14ac:dyDescent="0.25">
      <c r="BA12297" s="90" t="s">
        <v>16207</v>
      </c>
      <c r="BB12297" s="90" t="s">
        <v>5715</v>
      </c>
      <c r="BC12297" s="90" t="s">
        <v>13998</v>
      </c>
      <c r="BD12297" s="423" t="s">
        <v>1301</v>
      </c>
    </row>
    <row r="12298" spans="53:56" ht="15" x14ac:dyDescent="0.25">
      <c r="BA12298" s="91" t="s">
        <v>16208</v>
      </c>
      <c r="BB12298" s="91" t="s">
        <v>5715</v>
      </c>
      <c r="BC12298" s="91" t="s">
        <v>13998</v>
      </c>
      <c r="BD12298" s="423" t="s">
        <v>1301</v>
      </c>
    </row>
    <row r="12299" spans="53:56" ht="15" x14ac:dyDescent="0.25">
      <c r="BA12299" s="90" t="s">
        <v>16209</v>
      </c>
      <c r="BB12299" s="90" t="s">
        <v>5715</v>
      </c>
      <c r="BC12299" s="90" t="s">
        <v>13998</v>
      </c>
      <c r="BD12299" s="423" t="s">
        <v>1301</v>
      </c>
    </row>
    <row r="12300" spans="53:56" ht="15" x14ac:dyDescent="0.25">
      <c r="BA12300" s="91" t="s">
        <v>16210</v>
      </c>
      <c r="BB12300" s="91" t="s">
        <v>5715</v>
      </c>
      <c r="BC12300" s="91" t="s">
        <v>13998</v>
      </c>
      <c r="BD12300" s="423" t="s">
        <v>1301</v>
      </c>
    </row>
    <row r="12301" spans="53:56" ht="15" x14ac:dyDescent="0.25">
      <c r="BA12301" s="90" t="s">
        <v>16211</v>
      </c>
      <c r="BB12301" s="90" t="s">
        <v>5715</v>
      </c>
      <c r="BC12301" s="90" t="s">
        <v>13998</v>
      </c>
      <c r="BD12301" s="423" t="s">
        <v>1301</v>
      </c>
    </row>
    <row r="12302" spans="53:56" ht="15" x14ac:dyDescent="0.25">
      <c r="BA12302" s="91" t="s">
        <v>16212</v>
      </c>
      <c r="BB12302" s="91" t="s">
        <v>5715</v>
      </c>
      <c r="BC12302" s="91" t="s">
        <v>13998</v>
      </c>
      <c r="BD12302" s="423" t="s">
        <v>1301</v>
      </c>
    </row>
    <row r="12303" spans="53:56" ht="15" x14ac:dyDescent="0.25">
      <c r="BA12303" s="90" t="s">
        <v>16213</v>
      </c>
      <c r="BB12303" s="90" t="s">
        <v>5715</v>
      </c>
      <c r="BC12303" s="90" t="s">
        <v>13998</v>
      </c>
      <c r="BD12303" s="423" t="s">
        <v>1301</v>
      </c>
    </row>
    <row r="12304" spans="53:56" ht="15" x14ac:dyDescent="0.25">
      <c r="BA12304" s="91" t="s">
        <v>16214</v>
      </c>
      <c r="BB12304" s="91" t="s">
        <v>5715</v>
      </c>
      <c r="BC12304" s="91" t="s">
        <v>13998</v>
      </c>
      <c r="BD12304" s="423" t="s">
        <v>1301</v>
      </c>
    </row>
    <row r="12305" spans="53:56" ht="15" x14ac:dyDescent="0.25">
      <c r="BA12305" s="90" t="s">
        <v>16215</v>
      </c>
      <c r="BB12305" s="90" t="s">
        <v>5715</v>
      </c>
      <c r="BC12305" s="90" t="s">
        <v>13998</v>
      </c>
      <c r="BD12305" s="423" t="s">
        <v>1301</v>
      </c>
    </row>
    <row r="12306" spans="53:56" ht="15" x14ac:dyDescent="0.25">
      <c r="BA12306" s="91" t="s">
        <v>16216</v>
      </c>
      <c r="BB12306" s="91" t="s">
        <v>5715</v>
      </c>
      <c r="BC12306" s="91" t="s">
        <v>13998</v>
      </c>
      <c r="BD12306" s="423" t="s">
        <v>1301</v>
      </c>
    </row>
    <row r="12307" spans="53:56" ht="15" x14ac:dyDescent="0.25">
      <c r="BA12307" s="90" t="s">
        <v>16217</v>
      </c>
      <c r="BB12307" s="90" t="s">
        <v>5715</v>
      </c>
      <c r="BC12307" s="90" t="s">
        <v>13998</v>
      </c>
      <c r="BD12307" s="423" t="s">
        <v>1301</v>
      </c>
    </row>
    <row r="12308" spans="53:56" ht="15" x14ac:dyDescent="0.25">
      <c r="BA12308" s="90" t="s">
        <v>16218</v>
      </c>
      <c r="BB12308" s="90" t="s">
        <v>5715</v>
      </c>
      <c r="BC12308" s="90" t="s">
        <v>13998</v>
      </c>
      <c r="BD12308" s="423" t="s">
        <v>1301</v>
      </c>
    </row>
    <row r="12309" spans="53:56" ht="15" x14ac:dyDescent="0.25">
      <c r="BA12309" s="91" t="s">
        <v>16219</v>
      </c>
      <c r="BB12309" s="91" t="s">
        <v>5715</v>
      </c>
      <c r="BC12309" s="91" t="s">
        <v>13998</v>
      </c>
      <c r="BD12309" s="423" t="s">
        <v>1301</v>
      </c>
    </row>
    <row r="12310" spans="53:56" ht="15" x14ac:dyDescent="0.25">
      <c r="BA12310" s="90" t="s">
        <v>16220</v>
      </c>
      <c r="BB12310" s="90" t="s">
        <v>5715</v>
      </c>
      <c r="BC12310" s="90" t="s">
        <v>13998</v>
      </c>
      <c r="BD12310" s="423" t="s">
        <v>1301</v>
      </c>
    </row>
    <row r="12311" spans="53:56" ht="15" x14ac:dyDescent="0.25">
      <c r="BA12311" s="91" t="s">
        <v>16221</v>
      </c>
      <c r="BB12311" s="91" t="s">
        <v>5715</v>
      </c>
      <c r="BC12311" s="91" t="s">
        <v>13998</v>
      </c>
      <c r="BD12311" s="423" t="s">
        <v>1301</v>
      </c>
    </row>
    <row r="12312" spans="53:56" ht="15" x14ac:dyDescent="0.25">
      <c r="BA12312" s="90" t="s">
        <v>16222</v>
      </c>
      <c r="BB12312" s="90" t="s">
        <v>5715</v>
      </c>
      <c r="BC12312" s="90" t="s">
        <v>13998</v>
      </c>
      <c r="BD12312" s="423" t="s">
        <v>1301</v>
      </c>
    </row>
    <row r="12313" spans="53:56" ht="15" x14ac:dyDescent="0.25">
      <c r="BA12313" s="91" t="s">
        <v>16223</v>
      </c>
      <c r="BB12313" s="91" t="s">
        <v>5715</v>
      </c>
      <c r="BC12313" s="91" t="s">
        <v>13998</v>
      </c>
      <c r="BD12313" s="423" t="s">
        <v>1301</v>
      </c>
    </row>
    <row r="12314" spans="53:56" ht="15" x14ac:dyDescent="0.25">
      <c r="BA12314" s="90" t="s">
        <v>16224</v>
      </c>
      <c r="BB12314" s="90" t="s">
        <v>5715</v>
      </c>
      <c r="BC12314" s="90" t="s">
        <v>13998</v>
      </c>
      <c r="BD12314" s="423" t="s">
        <v>1301</v>
      </c>
    </row>
    <row r="12315" spans="53:56" ht="15" x14ac:dyDescent="0.25">
      <c r="BA12315" s="91" t="s">
        <v>16225</v>
      </c>
      <c r="BB12315" s="91" t="s">
        <v>5715</v>
      </c>
      <c r="BC12315" s="91" t="s">
        <v>13998</v>
      </c>
      <c r="BD12315" s="423" t="s">
        <v>1301</v>
      </c>
    </row>
    <row r="12316" spans="53:56" ht="15" x14ac:dyDescent="0.25">
      <c r="BA12316" s="90" t="s">
        <v>16226</v>
      </c>
      <c r="BB12316" s="90" t="s">
        <v>5715</v>
      </c>
      <c r="BC12316" s="90" t="s">
        <v>13998</v>
      </c>
      <c r="BD12316" s="423" t="s">
        <v>1301</v>
      </c>
    </row>
    <row r="12317" spans="53:56" ht="15" x14ac:dyDescent="0.25">
      <c r="BA12317" s="90" t="s">
        <v>16227</v>
      </c>
      <c r="BB12317" s="90" t="s">
        <v>5715</v>
      </c>
      <c r="BC12317" s="90" t="s">
        <v>13998</v>
      </c>
      <c r="BD12317" s="423" t="s">
        <v>1301</v>
      </c>
    </row>
    <row r="12318" spans="53:56" ht="15" x14ac:dyDescent="0.25">
      <c r="BA12318" s="91" t="s">
        <v>16228</v>
      </c>
      <c r="BB12318" s="91" t="s">
        <v>5715</v>
      </c>
      <c r="BC12318" s="91" t="s">
        <v>13998</v>
      </c>
      <c r="BD12318" s="423" t="s">
        <v>1301</v>
      </c>
    </row>
    <row r="12319" spans="53:56" ht="15" x14ac:dyDescent="0.25">
      <c r="BA12319" s="90" t="s">
        <v>16229</v>
      </c>
      <c r="BB12319" s="90" t="s">
        <v>5715</v>
      </c>
      <c r="BC12319" s="90" t="s">
        <v>13998</v>
      </c>
      <c r="BD12319" s="423" t="s">
        <v>1301</v>
      </c>
    </row>
    <row r="12320" spans="53:56" ht="15" x14ac:dyDescent="0.25">
      <c r="BA12320" s="91" t="s">
        <v>16230</v>
      </c>
      <c r="BB12320" s="91" t="s">
        <v>5715</v>
      </c>
      <c r="BC12320" s="91" t="s">
        <v>13998</v>
      </c>
      <c r="BD12320" s="423" t="s">
        <v>1301</v>
      </c>
    </row>
    <row r="12321" spans="53:56" ht="15" x14ac:dyDescent="0.25">
      <c r="BA12321" s="90" t="s">
        <v>16231</v>
      </c>
      <c r="BB12321" s="90" t="s">
        <v>5715</v>
      </c>
      <c r="BC12321" s="90" t="s">
        <v>13998</v>
      </c>
      <c r="BD12321" s="423" t="s">
        <v>1301</v>
      </c>
    </row>
    <row r="12322" spans="53:56" ht="15" x14ac:dyDescent="0.25">
      <c r="BA12322" s="91" t="s">
        <v>16232</v>
      </c>
      <c r="BB12322" s="91" t="s">
        <v>5715</v>
      </c>
      <c r="BC12322" s="91" t="s">
        <v>13998</v>
      </c>
      <c r="BD12322" s="423" t="s">
        <v>1301</v>
      </c>
    </row>
    <row r="12323" spans="53:56" ht="15" x14ac:dyDescent="0.25">
      <c r="BA12323" s="91" t="s">
        <v>16233</v>
      </c>
      <c r="BB12323" s="91" t="s">
        <v>5715</v>
      </c>
      <c r="BC12323" s="91" t="s">
        <v>13998</v>
      </c>
      <c r="BD12323" s="423" t="s">
        <v>1301</v>
      </c>
    </row>
    <row r="12324" spans="53:56" ht="15" x14ac:dyDescent="0.25">
      <c r="BA12324" s="90" t="s">
        <v>16234</v>
      </c>
      <c r="BB12324" s="90" t="s">
        <v>5715</v>
      </c>
      <c r="BC12324" s="90" t="s">
        <v>13998</v>
      </c>
      <c r="BD12324" s="423" t="s">
        <v>1301</v>
      </c>
    </row>
    <row r="12325" spans="53:56" ht="15" x14ac:dyDescent="0.25">
      <c r="BA12325" s="91" t="s">
        <v>16235</v>
      </c>
      <c r="BB12325" s="91" t="s">
        <v>5715</v>
      </c>
      <c r="BC12325" s="91" t="s">
        <v>13998</v>
      </c>
      <c r="BD12325" s="423" t="s">
        <v>1301</v>
      </c>
    </row>
    <row r="12326" spans="53:56" ht="15" x14ac:dyDescent="0.25">
      <c r="BA12326" s="91" t="s">
        <v>16236</v>
      </c>
      <c r="BB12326" s="91" t="s">
        <v>5715</v>
      </c>
      <c r="BC12326" s="91" t="s">
        <v>13998</v>
      </c>
      <c r="BD12326" s="423" t="s">
        <v>1301</v>
      </c>
    </row>
    <row r="12327" spans="53:56" ht="15" x14ac:dyDescent="0.25">
      <c r="BA12327" s="90" t="s">
        <v>16237</v>
      </c>
      <c r="BB12327" s="90" t="s">
        <v>5715</v>
      </c>
      <c r="BC12327" s="90" t="s">
        <v>13998</v>
      </c>
      <c r="BD12327" s="423" t="s">
        <v>1301</v>
      </c>
    </row>
    <row r="12328" spans="53:56" ht="15" x14ac:dyDescent="0.25">
      <c r="BA12328" s="90" t="s">
        <v>16238</v>
      </c>
      <c r="BB12328" s="90" t="s">
        <v>5715</v>
      </c>
      <c r="BC12328" s="90" t="s">
        <v>13998</v>
      </c>
      <c r="BD12328" s="423" t="s">
        <v>1301</v>
      </c>
    </row>
    <row r="12329" spans="53:56" ht="15" x14ac:dyDescent="0.25">
      <c r="BA12329" s="91" t="s">
        <v>16239</v>
      </c>
      <c r="BB12329" s="91" t="s">
        <v>5715</v>
      </c>
      <c r="BC12329" s="91" t="s">
        <v>13998</v>
      </c>
      <c r="BD12329" s="423" t="s">
        <v>1301</v>
      </c>
    </row>
    <row r="12330" spans="53:56" ht="15" x14ac:dyDescent="0.25">
      <c r="BA12330" s="90" t="s">
        <v>16240</v>
      </c>
      <c r="BB12330" s="90" t="s">
        <v>5715</v>
      </c>
      <c r="BC12330" s="90" t="s">
        <v>13998</v>
      </c>
      <c r="BD12330" s="423" t="s">
        <v>1301</v>
      </c>
    </row>
    <row r="12331" spans="53:56" ht="15" x14ac:dyDescent="0.25">
      <c r="BA12331" s="91" t="s">
        <v>16241</v>
      </c>
      <c r="BB12331" s="91" t="s">
        <v>5715</v>
      </c>
      <c r="BC12331" s="91" t="s">
        <v>13998</v>
      </c>
      <c r="BD12331" s="423" t="s">
        <v>1301</v>
      </c>
    </row>
    <row r="12332" spans="53:56" ht="15" x14ac:dyDescent="0.25">
      <c r="BA12332" s="90" t="s">
        <v>16242</v>
      </c>
      <c r="BB12332" s="90" t="s">
        <v>5715</v>
      </c>
      <c r="BC12332" s="90" t="s">
        <v>13998</v>
      </c>
      <c r="BD12332" s="423" t="s">
        <v>1301</v>
      </c>
    </row>
    <row r="12333" spans="53:56" ht="15" x14ac:dyDescent="0.25">
      <c r="BA12333" s="91" t="s">
        <v>16243</v>
      </c>
      <c r="BB12333" s="91" t="s">
        <v>5715</v>
      </c>
      <c r="BC12333" s="91" t="s">
        <v>13998</v>
      </c>
      <c r="BD12333" s="423" t="s">
        <v>1301</v>
      </c>
    </row>
    <row r="12334" spans="53:56" ht="15" x14ac:dyDescent="0.25">
      <c r="BA12334" s="91" t="s">
        <v>16244</v>
      </c>
      <c r="BB12334" s="91" t="s">
        <v>5715</v>
      </c>
      <c r="BC12334" s="91" t="s">
        <v>13998</v>
      </c>
      <c r="BD12334" s="423" t="s">
        <v>1301</v>
      </c>
    </row>
    <row r="12335" spans="53:56" ht="15" x14ac:dyDescent="0.25">
      <c r="BA12335" s="90" t="s">
        <v>16245</v>
      </c>
      <c r="BB12335" s="90" t="s">
        <v>5715</v>
      </c>
      <c r="BC12335" s="90" t="s">
        <v>13998</v>
      </c>
      <c r="BD12335" s="423" t="s">
        <v>1301</v>
      </c>
    </row>
    <row r="12336" spans="53:56" ht="15" x14ac:dyDescent="0.25">
      <c r="BA12336" s="91" t="s">
        <v>16246</v>
      </c>
      <c r="BB12336" s="91" t="s">
        <v>5715</v>
      </c>
      <c r="BC12336" s="91" t="s">
        <v>13998</v>
      </c>
      <c r="BD12336" s="423" t="s">
        <v>1301</v>
      </c>
    </row>
    <row r="12337" spans="53:56" ht="15" x14ac:dyDescent="0.25">
      <c r="BA12337" s="90" t="s">
        <v>16247</v>
      </c>
      <c r="BB12337" s="90" t="s">
        <v>5715</v>
      </c>
      <c r="BC12337" s="90" t="s">
        <v>13998</v>
      </c>
      <c r="BD12337" s="423" t="s">
        <v>1301</v>
      </c>
    </row>
    <row r="12338" spans="53:56" ht="15" x14ac:dyDescent="0.25">
      <c r="BA12338" s="90" t="s">
        <v>16248</v>
      </c>
      <c r="BB12338" s="90" t="s">
        <v>5715</v>
      </c>
      <c r="BC12338" s="90" t="s">
        <v>13998</v>
      </c>
      <c r="BD12338" s="423" t="s">
        <v>1301</v>
      </c>
    </row>
    <row r="12339" spans="53:56" ht="15" x14ac:dyDescent="0.25">
      <c r="BA12339" s="91" t="s">
        <v>16249</v>
      </c>
      <c r="BB12339" s="91" t="s">
        <v>5715</v>
      </c>
      <c r="BC12339" s="91" t="s">
        <v>13998</v>
      </c>
      <c r="BD12339" s="423" t="s">
        <v>1301</v>
      </c>
    </row>
    <row r="12340" spans="53:56" ht="15" x14ac:dyDescent="0.25">
      <c r="BA12340" s="90" t="s">
        <v>16250</v>
      </c>
      <c r="BB12340" s="90" t="s">
        <v>5715</v>
      </c>
      <c r="BC12340" s="90" t="s">
        <v>13998</v>
      </c>
      <c r="BD12340" s="423" t="s">
        <v>1301</v>
      </c>
    </row>
    <row r="12341" spans="53:56" ht="15" x14ac:dyDescent="0.25">
      <c r="BA12341" s="91" t="s">
        <v>16251</v>
      </c>
      <c r="BB12341" s="91" t="s">
        <v>5715</v>
      </c>
      <c r="BC12341" s="91" t="s">
        <v>13998</v>
      </c>
      <c r="BD12341" s="423" t="s">
        <v>1301</v>
      </c>
    </row>
    <row r="12342" spans="53:56" ht="15" x14ac:dyDescent="0.25">
      <c r="BA12342" s="91" t="s">
        <v>16252</v>
      </c>
      <c r="BB12342" s="91" t="s">
        <v>5715</v>
      </c>
      <c r="BC12342" s="91" t="s">
        <v>13998</v>
      </c>
      <c r="BD12342" s="423" t="s">
        <v>1301</v>
      </c>
    </row>
    <row r="12343" spans="53:56" ht="15" x14ac:dyDescent="0.25">
      <c r="BA12343" s="90" t="s">
        <v>16253</v>
      </c>
      <c r="BB12343" s="90" t="s">
        <v>5715</v>
      </c>
      <c r="BC12343" s="90" t="s">
        <v>13998</v>
      </c>
      <c r="BD12343" s="423" t="s">
        <v>1301</v>
      </c>
    </row>
    <row r="12344" spans="53:56" ht="15" x14ac:dyDescent="0.25">
      <c r="BA12344" s="90" t="s">
        <v>16254</v>
      </c>
      <c r="BB12344" s="90" t="s">
        <v>5715</v>
      </c>
      <c r="BC12344" s="90" t="s">
        <v>13998</v>
      </c>
      <c r="BD12344" s="423" t="s">
        <v>1301</v>
      </c>
    </row>
    <row r="12345" spans="53:56" ht="15" x14ac:dyDescent="0.25">
      <c r="BA12345" s="91" t="s">
        <v>16255</v>
      </c>
      <c r="BB12345" s="91" t="s">
        <v>5715</v>
      </c>
      <c r="BC12345" s="91" t="s">
        <v>13998</v>
      </c>
      <c r="BD12345" s="423" t="s">
        <v>1301</v>
      </c>
    </row>
    <row r="12346" spans="53:56" ht="15" x14ac:dyDescent="0.25">
      <c r="BA12346" s="90" t="s">
        <v>16256</v>
      </c>
      <c r="BB12346" s="90" t="s">
        <v>5715</v>
      </c>
      <c r="BC12346" s="90" t="s">
        <v>13998</v>
      </c>
      <c r="BD12346" s="423" t="s">
        <v>1301</v>
      </c>
    </row>
    <row r="12347" spans="53:56" ht="15" x14ac:dyDescent="0.25">
      <c r="BA12347" s="91" t="s">
        <v>16257</v>
      </c>
      <c r="BB12347" s="91" t="s">
        <v>5715</v>
      </c>
      <c r="BC12347" s="91" t="s">
        <v>13998</v>
      </c>
      <c r="BD12347" s="423" t="s">
        <v>1301</v>
      </c>
    </row>
    <row r="12348" spans="53:56" ht="15" x14ac:dyDescent="0.25">
      <c r="BA12348" s="90" t="s">
        <v>16258</v>
      </c>
      <c r="BB12348" s="90" t="s">
        <v>5715</v>
      </c>
      <c r="BC12348" s="90" t="s">
        <v>13998</v>
      </c>
      <c r="BD12348" s="423" t="s">
        <v>1301</v>
      </c>
    </row>
    <row r="12349" spans="53:56" ht="15" x14ac:dyDescent="0.25">
      <c r="BA12349" s="90" t="s">
        <v>16259</v>
      </c>
      <c r="BB12349" s="90" t="s">
        <v>5715</v>
      </c>
      <c r="BC12349" s="90" t="s">
        <v>13998</v>
      </c>
      <c r="BD12349" s="423" t="s">
        <v>1301</v>
      </c>
    </row>
    <row r="12350" spans="53:56" ht="15" x14ac:dyDescent="0.25">
      <c r="BA12350" s="91" t="s">
        <v>16260</v>
      </c>
      <c r="BB12350" s="91" t="s">
        <v>5715</v>
      </c>
      <c r="BC12350" s="91" t="s">
        <v>13998</v>
      </c>
      <c r="BD12350" s="423" t="s">
        <v>1301</v>
      </c>
    </row>
    <row r="12351" spans="53:56" ht="15" x14ac:dyDescent="0.25">
      <c r="BA12351" s="91" t="s">
        <v>16261</v>
      </c>
      <c r="BB12351" s="91" t="s">
        <v>5715</v>
      </c>
      <c r="BC12351" s="91" t="s">
        <v>13998</v>
      </c>
      <c r="BD12351" s="423" t="s">
        <v>1301</v>
      </c>
    </row>
    <row r="12352" spans="53:56" ht="15" x14ac:dyDescent="0.25">
      <c r="BA12352" s="91" t="s">
        <v>16262</v>
      </c>
      <c r="BB12352" s="91" t="s">
        <v>5715</v>
      </c>
      <c r="BC12352" s="91" t="s">
        <v>13998</v>
      </c>
      <c r="BD12352" s="423" t="s">
        <v>1301</v>
      </c>
    </row>
    <row r="12353" spans="53:56" ht="15" x14ac:dyDescent="0.25">
      <c r="BA12353" s="90" t="s">
        <v>16263</v>
      </c>
      <c r="BB12353" s="90" t="s">
        <v>5715</v>
      </c>
      <c r="BC12353" s="90" t="s">
        <v>13998</v>
      </c>
      <c r="BD12353" s="423" t="s">
        <v>1301</v>
      </c>
    </row>
    <row r="12354" spans="53:56" ht="15" x14ac:dyDescent="0.25">
      <c r="BA12354" s="90" t="s">
        <v>16264</v>
      </c>
      <c r="BB12354" s="90" t="s">
        <v>5715</v>
      </c>
      <c r="BC12354" s="90" t="s">
        <v>13998</v>
      </c>
      <c r="BD12354" s="423" t="s">
        <v>1301</v>
      </c>
    </row>
    <row r="12355" spans="53:56" ht="15" x14ac:dyDescent="0.25">
      <c r="BA12355" s="91" t="s">
        <v>16265</v>
      </c>
      <c r="BB12355" s="91" t="s">
        <v>5715</v>
      </c>
      <c r="BC12355" s="91" t="s">
        <v>13998</v>
      </c>
      <c r="BD12355" s="423" t="s">
        <v>1301</v>
      </c>
    </row>
    <row r="12356" spans="53:56" ht="15" x14ac:dyDescent="0.25">
      <c r="BA12356" s="90" t="s">
        <v>16266</v>
      </c>
      <c r="BB12356" s="90" t="s">
        <v>5715</v>
      </c>
      <c r="BC12356" s="90" t="s">
        <v>13998</v>
      </c>
      <c r="BD12356" s="423" t="s">
        <v>1301</v>
      </c>
    </row>
    <row r="12357" spans="53:56" ht="15" x14ac:dyDescent="0.25">
      <c r="BA12357" s="91" t="s">
        <v>16267</v>
      </c>
      <c r="BB12357" s="91" t="s">
        <v>5715</v>
      </c>
      <c r="BC12357" s="91" t="s">
        <v>13998</v>
      </c>
      <c r="BD12357" s="423" t="s">
        <v>1301</v>
      </c>
    </row>
    <row r="12358" spans="53:56" ht="15" x14ac:dyDescent="0.25">
      <c r="BA12358" s="90" t="s">
        <v>16268</v>
      </c>
      <c r="BB12358" s="90" t="s">
        <v>5715</v>
      </c>
      <c r="BC12358" s="90" t="s">
        <v>13998</v>
      </c>
      <c r="BD12358" s="423" t="s">
        <v>1301</v>
      </c>
    </row>
    <row r="12359" spans="53:56" ht="15" x14ac:dyDescent="0.25">
      <c r="BA12359" s="90" t="s">
        <v>16269</v>
      </c>
      <c r="BB12359" s="90" t="s">
        <v>5715</v>
      </c>
      <c r="BC12359" s="90" t="s">
        <v>13998</v>
      </c>
      <c r="BD12359" s="423" t="s">
        <v>1301</v>
      </c>
    </row>
    <row r="12360" spans="53:56" ht="15" x14ac:dyDescent="0.25">
      <c r="BA12360" s="91" t="s">
        <v>16270</v>
      </c>
      <c r="BB12360" s="91" t="s">
        <v>5715</v>
      </c>
      <c r="BC12360" s="91" t="s">
        <v>13998</v>
      </c>
      <c r="BD12360" s="423" t="s">
        <v>1301</v>
      </c>
    </row>
    <row r="12361" spans="53:56" ht="15" x14ac:dyDescent="0.25">
      <c r="BA12361" s="90" t="s">
        <v>16271</v>
      </c>
      <c r="BB12361" s="90" t="s">
        <v>5715</v>
      </c>
      <c r="BC12361" s="90" t="s">
        <v>13998</v>
      </c>
      <c r="BD12361" s="423" t="s">
        <v>1301</v>
      </c>
    </row>
    <row r="12362" spans="53:56" ht="15" x14ac:dyDescent="0.25">
      <c r="BA12362" s="91" t="s">
        <v>16272</v>
      </c>
      <c r="BB12362" s="91" t="s">
        <v>5715</v>
      </c>
      <c r="BC12362" s="91" t="s">
        <v>13998</v>
      </c>
      <c r="BD12362" s="423" t="s">
        <v>1301</v>
      </c>
    </row>
    <row r="12363" spans="53:56" ht="15" x14ac:dyDescent="0.25">
      <c r="BA12363" s="91" t="s">
        <v>16273</v>
      </c>
      <c r="BB12363" s="91" t="s">
        <v>5715</v>
      </c>
      <c r="BC12363" s="91" t="s">
        <v>13998</v>
      </c>
      <c r="BD12363" s="423" t="s">
        <v>1301</v>
      </c>
    </row>
    <row r="12364" spans="53:56" ht="15" x14ac:dyDescent="0.25">
      <c r="BA12364" s="90" t="s">
        <v>16274</v>
      </c>
      <c r="BB12364" s="90" t="s">
        <v>5715</v>
      </c>
      <c r="BC12364" s="90" t="s">
        <v>13998</v>
      </c>
      <c r="BD12364" s="423" t="s">
        <v>1301</v>
      </c>
    </row>
    <row r="12365" spans="53:56" ht="15" x14ac:dyDescent="0.25">
      <c r="BA12365" s="91" t="s">
        <v>16275</v>
      </c>
      <c r="BB12365" s="91" t="s">
        <v>5715</v>
      </c>
      <c r="BC12365" s="91" t="s">
        <v>13998</v>
      </c>
      <c r="BD12365" s="423" t="s">
        <v>1301</v>
      </c>
    </row>
    <row r="12366" spans="53:56" ht="15" x14ac:dyDescent="0.25">
      <c r="BA12366" s="90" t="s">
        <v>16276</v>
      </c>
      <c r="BB12366" s="90" t="s">
        <v>5715</v>
      </c>
      <c r="BC12366" s="90" t="s">
        <v>13998</v>
      </c>
      <c r="BD12366" s="423" t="s">
        <v>1301</v>
      </c>
    </row>
    <row r="12367" spans="53:56" ht="15" x14ac:dyDescent="0.25">
      <c r="BA12367" s="91" t="s">
        <v>16277</v>
      </c>
      <c r="BB12367" s="91" t="s">
        <v>5715</v>
      </c>
      <c r="BC12367" s="91" t="s">
        <v>13998</v>
      </c>
      <c r="BD12367" s="423" t="s">
        <v>1301</v>
      </c>
    </row>
    <row r="12368" spans="53:56" ht="15" x14ac:dyDescent="0.25">
      <c r="BA12368" s="90" t="s">
        <v>16278</v>
      </c>
      <c r="BB12368" s="90" t="s">
        <v>5715</v>
      </c>
      <c r="BC12368" s="90" t="s">
        <v>13998</v>
      </c>
      <c r="BD12368" s="423" t="s">
        <v>1301</v>
      </c>
    </row>
    <row r="12369" spans="53:56" ht="15" x14ac:dyDescent="0.25">
      <c r="BA12369" s="90" t="s">
        <v>16279</v>
      </c>
      <c r="BB12369" s="90" t="s">
        <v>5715</v>
      </c>
      <c r="BC12369" s="90" t="s">
        <v>13998</v>
      </c>
      <c r="BD12369" s="423" t="s">
        <v>1301</v>
      </c>
    </row>
    <row r="12370" spans="53:56" ht="15" x14ac:dyDescent="0.25">
      <c r="BA12370" s="91" t="s">
        <v>16280</v>
      </c>
      <c r="BB12370" s="91" t="s">
        <v>5715</v>
      </c>
      <c r="BC12370" s="91" t="s">
        <v>13998</v>
      </c>
      <c r="BD12370" s="423" t="s">
        <v>1301</v>
      </c>
    </row>
    <row r="12371" spans="53:56" ht="15" x14ac:dyDescent="0.25">
      <c r="BA12371" s="90" t="s">
        <v>16281</v>
      </c>
      <c r="BB12371" s="90" t="s">
        <v>5715</v>
      </c>
      <c r="BC12371" s="90" t="s">
        <v>13998</v>
      </c>
      <c r="BD12371" s="423" t="s">
        <v>1301</v>
      </c>
    </row>
    <row r="12372" spans="53:56" ht="15" x14ac:dyDescent="0.25">
      <c r="BA12372" s="91" t="s">
        <v>16282</v>
      </c>
      <c r="BB12372" s="91" t="s">
        <v>5715</v>
      </c>
      <c r="BC12372" s="91" t="s">
        <v>13998</v>
      </c>
      <c r="BD12372" s="423" t="s">
        <v>1301</v>
      </c>
    </row>
    <row r="12373" spans="53:56" ht="15" x14ac:dyDescent="0.25">
      <c r="BA12373" s="91" t="s">
        <v>16283</v>
      </c>
      <c r="BB12373" s="91" t="s">
        <v>5715</v>
      </c>
      <c r="BC12373" s="91" t="s">
        <v>13998</v>
      </c>
      <c r="BD12373" s="423" t="s">
        <v>1301</v>
      </c>
    </row>
    <row r="12374" spans="53:56" ht="15" x14ac:dyDescent="0.25">
      <c r="BA12374" s="90" t="s">
        <v>16284</v>
      </c>
      <c r="BB12374" s="90" t="s">
        <v>5715</v>
      </c>
      <c r="BC12374" s="90" t="s">
        <v>3786</v>
      </c>
      <c r="BD12374" s="423" t="s">
        <v>1301</v>
      </c>
    </row>
    <row r="12375" spans="53:56" ht="15" x14ac:dyDescent="0.25">
      <c r="BA12375" s="91" t="s">
        <v>16285</v>
      </c>
      <c r="BB12375" s="91" t="s">
        <v>5715</v>
      </c>
      <c r="BC12375" s="91" t="s">
        <v>3786</v>
      </c>
      <c r="BD12375" s="423" t="s">
        <v>1301</v>
      </c>
    </row>
    <row r="12376" spans="53:56" ht="15" x14ac:dyDescent="0.25">
      <c r="BA12376" s="90" t="s">
        <v>16286</v>
      </c>
      <c r="BB12376" s="90" t="s">
        <v>5715</v>
      </c>
      <c r="BC12376" s="90" t="s">
        <v>3786</v>
      </c>
      <c r="BD12376" s="423" t="s">
        <v>1301</v>
      </c>
    </row>
    <row r="12377" spans="53:56" ht="15" x14ac:dyDescent="0.25">
      <c r="BA12377" s="90" t="s">
        <v>16287</v>
      </c>
      <c r="BB12377" s="90" t="s">
        <v>5715</v>
      </c>
      <c r="BC12377" s="90" t="s">
        <v>3786</v>
      </c>
      <c r="BD12377" s="423" t="s">
        <v>1301</v>
      </c>
    </row>
    <row r="12378" spans="53:56" ht="15" x14ac:dyDescent="0.25">
      <c r="BA12378" s="91" t="s">
        <v>16288</v>
      </c>
      <c r="BB12378" s="91" t="s">
        <v>5715</v>
      </c>
      <c r="BC12378" s="91" t="s">
        <v>3786</v>
      </c>
      <c r="BD12378" s="423" t="s">
        <v>1301</v>
      </c>
    </row>
    <row r="12379" spans="53:56" ht="15" x14ac:dyDescent="0.25">
      <c r="BA12379" s="90" t="s">
        <v>16289</v>
      </c>
      <c r="BB12379" s="90" t="s">
        <v>5715</v>
      </c>
      <c r="BC12379" s="90" t="s">
        <v>3786</v>
      </c>
      <c r="BD12379" s="423" t="s">
        <v>1301</v>
      </c>
    </row>
    <row r="12380" spans="53:56" ht="15" x14ac:dyDescent="0.25">
      <c r="BA12380" s="91" t="s">
        <v>16290</v>
      </c>
      <c r="BB12380" s="91" t="s">
        <v>5715</v>
      </c>
      <c r="BC12380" s="91" t="s">
        <v>3786</v>
      </c>
      <c r="BD12380" s="423" t="s">
        <v>1301</v>
      </c>
    </row>
    <row r="12381" spans="53:56" ht="15" x14ac:dyDescent="0.25">
      <c r="BA12381" s="90" t="s">
        <v>16291</v>
      </c>
      <c r="BB12381" s="90" t="s">
        <v>5715</v>
      </c>
      <c r="BC12381" s="90" t="s">
        <v>3786</v>
      </c>
      <c r="BD12381" s="423" t="s">
        <v>1301</v>
      </c>
    </row>
    <row r="12382" spans="53:56" ht="15" x14ac:dyDescent="0.25">
      <c r="BA12382" s="91" t="s">
        <v>16292</v>
      </c>
      <c r="BB12382" s="91" t="s">
        <v>5715</v>
      </c>
      <c r="BC12382" s="91" t="s">
        <v>3786</v>
      </c>
      <c r="BD12382" s="423" t="s">
        <v>1301</v>
      </c>
    </row>
    <row r="12383" spans="53:56" ht="15" x14ac:dyDescent="0.25">
      <c r="BA12383" s="91" t="s">
        <v>16293</v>
      </c>
      <c r="BB12383" s="91" t="s">
        <v>5715</v>
      </c>
      <c r="BC12383" s="91" t="s">
        <v>3786</v>
      </c>
      <c r="BD12383" s="423" t="s">
        <v>1301</v>
      </c>
    </row>
    <row r="12384" spans="53:56" ht="15" x14ac:dyDescent="0.25">
      <c r="BA12384" s="90" t="s">
        <v>16294</v>
      </c>
      <c r="BB12384" s="90" t="s">
        <v>5715</v>
      </c>
      <c r="BC12384" s="90" t="s">
        <v>3786</v>
      </c>
      <c r="BD12384" s="423" t="s">
        <v>1301</v>
      </c>
    </row>
    <row r="12385" spans="53:56" ht="15" x14ac:dyDescent="0.25">
      <c r="BA12385" s="91" t="s">
        <v>16295</v>
      </c>
      <c r="BB12385" s="91" t="s">
        <v>5715</v>
      </c>
      <c r="BC12385" s="91" t="s">
        <v>3786</v>
      </c>
      <c r="BD12385" s="423" t="s">
        <v>1301</v>
      </c>
    </row>
    <row r="12386" spans="53:56" ht="15" x14ac:dyDescent="0.25">
      <c r="BA12386" s="91" t="s">
        <v>16296</v>
      </c>
      <c r="BB12386" s="91" t="s">
        <v>5715</v>
      </c>
      <c r="BC12386" s="91" t="s">
        <v>3786</v>
      </c>
      <c r="BD12386" s="423" t="s">
        <v>1301</v>
      </c>
    </row>
    <row r="12387" spans="53:56" ht="15" x14ac:dyDescent="0.25">
      <c r="BA12387" s="90" t="s">
        <v>16297</v>
      </c>
      <c r="BB12387" s="90" t="s">
        <v>5715</v>
      </c>
      <c r="BC12387" s="90" t="s">
        <v>15648</v>
      </c>
      <c r="BD12387" s="423" t="s">
        <v>1301</v>
      </c>
    </row>
    <row r="12388" spans="53:56" ht="15" x14ac:dyDescent="0.25">
      <c r="BA12388" s="90" t="s">
        <v>16298</v>
      </c>
      <c r="BB12388" s="90" t="s">
        <v>5715</v>
      </c>
      <c r="BC12388" s="90" t="s">
        <v>16299</v>
      </c>
      <c r="BD12388" s="423" t="s">
        <v>1301</v>
      </c>
    </row>
    <row r="12389" spans="53:56" ht="15" x14ac:dyDescent="0.25">
      <c r="BA12389" s="91" t="s">
        <v>16300</v>
      </c>
      <c r="BB12389" s="91" t="s">
        <v>5715</v>
      </c>
      <c r="BC12389" s="91" t="s">
        <v>16301</v>
      </c>
      <c r="BD12389" s="423"/>
    </row>
    <row r="12390" spans="53:56" ht="15" x14ac:dyDescent="0.25">
      <c r="BA12390" s="90" t="s">
        <v>16302</v>
      </c>
      <c r="BB12390" s="90" t="s">
        <v>5715</v>
      </c>
      <c r="BC12390" s="90" t="s">
        <v>16303</v>
      </c>
      <c r="BD12390" s="423"/>
    </row>
    <row r="12391" spans="53:56" ht="15" x14ac:dyDescent="0.25">
      <c r="BA12391" s="91" t="s">
        <v>16304</v>
      </c>
      <c r="BB12391" s="91" t="s">
        <v>5715</v>
      </c>
      <c r="BC12391" s="91" t="s">
        <v>15757</v>
      </c>
      <c r="BD12391" s="423" t="s">
        <v>1301</v>
      </c>
    </row>
    <row r="12392" spans="53:56" ht="15" x14ac:dyDescent="0.25">
      <c r="BA12392" s="90" t="s">
        <v>16305</v>
      </c>
      <c r="BB12392" s="90" t="s">
        <v>5715</v>
      </c>
      <c r="BC12392" s="90" t="s">
        <v>16303</v>
      </c>
      <c r="BD12392" s="423"/>
    </row>
    <row r="12393" spans="53:56" ht="15" x14ac:dyDescent="0.25">
      <c r="BA12393" s="91" t="s">
        <v>16306</v>
      </c>
      <c r="BB12393" s="91" t="s">
        <v>5715</v>
      </c>
      <c r="BC12393" s="91" t="s">
        <v>16307</v>
      </c>
      <c r="BD12393" s="423" t="s">
        <v>1301</v>
      </c>
    </row>
    <row r="12394" spans="53:56" ht="15" x14ac:dyDescent="0.25">
      <c r="BA12394" s="90" t="s">
        <v>16308</v>
      </c>
      <c r="BB12394" s="90" t="s">
        <v>5715</v>
      </c>
      <c r="BC12394" s="90" t="s">
        <v>15648</v>
      </c>
      <c r="BD12394" s="423" t="s">
        <v>1301</v>
      </c>
    </row>
    <row r="12395" spans="53:56" ht="15" x14ac:dyDescent="0.25">
      <c r="BA12395" s="91" t="s">
        <v>16309</v>
      </c>
      <c r="BB12395" s="91" t="s">
        <v>5715</v>
      </c>
      <c r="BC12395" s="91" t="s">
        <v>15648</v>
      </c>
      <c r="BD12395" s="423" t="s">
        <v>1301</v>
      </c>
    </row>
    <row r="12396" spans="53:56" ht="15" x14ac:dyDescent="0.25">
      <c r="BA12396" s="90" t="s">
        <v>16310</v>
      </c>
      <c r="BB12396" s="90" t="s">
        <v>5715</v>
      </c>
      <c r="BC12396" s="90" t="s">
        <v>16299</v>
      </c>
      <c r="BD12396" s="423" t="s">
        <v>1301</v>
      </c>
    </row>
    <row r="12397" spans="53:56" ht="15" x14ac:dyDescent="0.25">
      <c r="BA12397" s="91" t="s">
        <v>16311</v>
      </c>
      <c r="BB12397" s="91" t="s">
        <v>5715</v>
      </c>
      <c r="BC12397" s="91" t="s">
        <v>16299</v>
      </c>
      <c r="BD12397" s="423" t="s">
        <v>1301</v>
      </c>
    </row>
    <row r="12398" spans="53:56" ht="15" x14ac:dyDescent="0.25">
      <c r="BA12398" s="91" t="s">
        <v>16312</v>
      </c>
      <c r="BB12398" s="91" t="s">
        <v>5715</v>
      </c>
      <c r="BC12398" s="91" t="s">
        <v>6967</v>
      </c>
      <c r="BD12398" s="423" t="s">
        <v>1301</v>
      </c>
    </row>
    <row r="12399" spans="53:56" ht="15" x14ac:dyDescent="0.25">
      <c r="BA12399" s="90" t="s">
        <v>16313</v>
      </c>
      <c r="BB12399" s="90" t="s">
        <v>5715</v>
      </c>
      <c r="BC12399" s="90" t="s">
        <v>3786</v>
      </c>
      <c r="BD12399" s="423" t="s">
        <v>1301</v>
      </c>
    </row>
    <row r="12400" spans="53:56" ht="15" x14ac:dyDescent="0.25">
      <c r="BA12400" s="91" t="s">
        <v>16314</v>
      </c>
      <c r="BB12400" s="91" t="s">
        <v>5715</v>
      </c>
      <c r="BC12400" s="91" t="s">
        <v>16303</v>
      </c>
      <c r="BD12400" s="423"/>
    </row>
    <row r="12401" spans="53:56" ht="15" x14ac:dyDescent="0.25">
      <c r="BA12401" s="90" t="s">
        <v>16315</v>
      </c>
      <c r="BB12401" s="90" t="s">
        <v>5715</v>
      </c>
      <c r="BC12401" s="90" t="s">
        <v>8678</v>
      </c>
      <c r="BD12401" s="423" t="s">
        <v>1301</v>
      </c>
    </row>
    <row r="12402" spans="53:56" ht="15" x14ac:dyDescent="0.25">
      <c r="BA12402" s="91" t="s">
        <v>16316</v>
      </c>
      <c r="BB12402" s="91" t="s">
        <v>5715</v>
      </c>
      <c r="BC12402" s="91" t="s">
        <v>15757</v>
      </c>
      <c r="BD12402" s="423" t="s">
        <v>1301</v>
      </c>
    </row>
    <row r="12403" spans="53:56" ht="15" x14ac:dyDescent="0.25">
      <c r="BA12403" s="90" t="s">
        <v>16316</v>
      </c>
      <c r="BB12403" s="90" t="s">
        <v>5715</v>
      </c>
      <c r="BC12403" s="90" t="s">
        <v>16299</v>
      </c>
      <c r="BD12403" s="423" t="s">
        <v>1301</v>
      </c>
    </row>
    <row r="12404" spans="53:56" ht="15" x14ac:dyDescent="0.25">
      <c r="BA12404" s="90" t="s">
        <v>16317</v>
      </c>
      <c r="BB12404" s="90" t="s">
        <v>5715</v>
      </c>
      <c r="BC12404" s="90" t="s">
        <v>15757</v>
      </c>
      <c r="BD12404" s="423" t="s">
        <v>1301</v>
      </c>
    </row>
    <row r="12405" spans="53:56" ht="15" x14ac:dyDescent="0.25">
      <c r="BA12405" s="91" t="s">
        <v>16318</v>
      </c>
      <c r="BB12405" s="91" t="s">
        <v>5715</v>
      </c>
      <c r="BC12405" s="91" t="s">
        <v>16303</v>
      </c>
      <c r="BD12405" s="423"/>
    </row>
    <row r="12406" spans="53:56" ht="15" x14ac:dyDescent="0.25">
      <c r="BA12406" s="90" t="s">
        <v>16319</v>
      </c>
      <c r="BB12406" s="90" t="s">
        <v>5715</v>
      </c>
      <c r="BC12406" s="90" t="s">
        <v>6967</v>
      </c>
      <c r="BD12406" s="423" t="s">
        <v>1301</v>
      </c>
    </row>
    <row r="12407" spans="53:56" ht="15" x14ac:dyDescent="0.25">
      <c r="BA12407" s="91" t="s">
        <v>16320</v>
      </c>
      <c r="BB12407" s="91" t="s">
        <v>5715</v>
      </c>
      <c r="BC12407" s="91" t="s">
        <v>15757</v>
      </c>
      <c r="BD12407" s="423" t="s">
        <v>1301</v>
      </c>
    </row>
    <row r="12408" spans="53:56" ht="15" x14ac:dyDescent="0.25">
      <c r="BA12408" s="90" t="s">
        <v>16321</v>
      </c>
      <c r="BB12408" s="90" t="s">
        <v>5715</v>
      </c>
      <c r="BC12408" s="90" t="s">
        <v>16301</v>
      </c>
      <c r="BD12408" s="423"/>
    </row>
    <row r="12409" spans="53:56" ht="15" x14ac:dyDescent="0.25">
      <c r="BA12409" s="91" t="s">
        <v>16322</v>
      </c>
      <c r="BB12409" s="91" t="s">
        <v>5715</v>
      </c>
      <c r="BC12409" s="91" t="s">
        <v>16307</v>
      </c>
      <c r="BD12409" s="423" t="s">
        <v>1301</v>
      </c>
    </row>
    <row r="12410" spans="53:56" ht="15" x14ac:dyDescent="0.25">
      <c r="BA12410" s="90" t="s">
        <v>16323</v>
      </c>
      <c r="BB12410" s="90" t="s">
        <v>5715</v>
      </c>
      <c r="BC12410" s="90" t="s">
        <v>3786</v>
      </c>
      <c r="BD12410" s="423" t="s">
        <v>1301</v>
      </c>
    </row>
    <row r="12411" spans="53:56" ht="15" x14ac:dyDescent="0.25">
      <c r="BA12411" s="91" t="s">
        <v>16324</v>
      </c>
      <c r="BB12411" s="91" t="s">
        <v>5715</v>
      </c>
      <c r="BC12411" s="91" t="s">
        <v>16325</v>
      </c>
      <c r="BD12411" s="423" t="s">
        <v>1301</v>
      </c>
    </row>
    <row r="12412" spans="53:56" ht="15" x14ac:dyDescent="0.25">
      <c r="BA12412" s="90" t="s">
        <v>16326</v>
      </c>
      <c r="BB12412" s="90" t="s">
        <v>5715</v>
      </c>
      <c r="BC12412" s="90" t="s">
        <v>3786</v>
      </c>
      <c r="BD12412" s="423" t="s">
        <v>1301</v>
      </c>
    </row>
    <row r="12413" spans="53:56" ht="15" x14ac:dyDescent="0.25">
      <c r="BA12413" s="91" t="s">
        <v>16327</v>
      </c>
      <c r="BB12413" s="91" t="s">
        <v>5715</v>
      </c>
      <c r="BC12413" s="91" t="s">
        <v>6967</v>
      </c>
      <c r="BD12413" s="423" t="s">
        <v>1301</v>
      </c>
    </row>
    <row r="12414" spans="53:56" ht="15" x14ac:dyDescent="0.25">
      <c r="BA12414" s="90" t="s">
        <v>16328</v>
      </c>
      <c r="BB12414" s="90" t="s">
        <v>5715</v>
      </c>
      <c r="BC12414" s="90" t="s">
        <v>6967</v>
      </c>
      <c r="BD12414" s="423" t="s">
        <v>1301</v>
      </c>
    </row>
    <row r="12415" spans="53:56" ht="15" x14ac:dyDescent="0.25">
      <c r="BA12415" s="91" t="s">
        <v>16329</v>
      </c>
      <c r="BB12415" s="91" t="s">
        <v>5715</v>
      </c>
      <c r="BC12415" s="91" t="s">
        <v>3786</v>
      </c>
      <c r="BD12415" s="423" t="s">
        <v>1301</v>
      </c>
    </row>
    <row r="12416" spans="53:56" ht="15" x14ac:dyDescent="0.25">
      <c r="BA12416" s="90" t="s">
        <v>16330</v>
      </c>
      <c r="BB12416" s="90" t="s">
        <v>5715</v>
      </c>
      <c r="BC12416" s="90" t="s">
        <v>16307</v>
      </c>
      <c r="BD12416" s="423" t="s">
        <v>1301</v>
      </c>
    </row>
    <row r="12417" spans="53:56" ht="15" x14ac:dyDescent="0.25">
      <c r="BA12417" s="91" t="s">
        <v>16331</v>
      </c>
      <c r="BB12417" s="91" t="s">
        <v>5715</v>
      </c>
      <c r="BC12417" s="91" t="s">
        <v>15648</v>
      </c>
      <c r="BD12417" s="423" t="s">
        <v>1301</v>
      </c>
    </row>
    <row r="12418" spans="53:56" ht="15" x14ac:dyDescent="0.25">
      <c r="BA12418" s="90" t="s">
        <v>16332</v>
      </c>
      <c r="BB12418" s="90" t="s">
        <v>5715</v>
      </c>
      <c r="BC12418" s="90" t="s">
        <v>16325</v>
      </c>
      <c r="BD12418" s="423" t="s">
        <v>1301</v>
      </c>
    </row>
    <row r="12419" spans="53:56" ht="15" x14ac:dyDescent="0.25">
      <c r="BA12419" s="91" t="s">
        <v>16333</v>
      </c>
      <c r="BB12419" s="91" t="s">
        <v>5715</v>
      </c>
      <c r="BC12419" s="91" t="s">
        <v>16325</v>
      </c>
      <c r="BD12419" s="423" t="s">
        <v>1301</v>
      </c>
    </row>
    <row r="12420" spans="53:56" ht="15" x14ac:dyDescent="0.25">
      <c r="BA12420" s="90" t="s">
        <v>16334</v>
      </c>
      <c r="BB12420" s="90" t="s">
        <v>5715</v>
      </c>
      <c r="BC12420" s="90" t="s">
        <v>16325</v>
      </c>
      <c r="BD12420" s="423" t="s">
        <v>1301</v>
      </c>
    </row>
    <row r="12421" spans="53:56" ht="15" x14ac:dyDescent="0.25">
      <c r="BA12421" s="91" t="s">
        <v>16335</v>
      </c>
      <c r="BB12421" s="91" t="s">
        <v>5715</v>
      </c>
      <c r="BC12421" s="91" t="s">
        <v>14206</v>
      </c>
      <c r="BD12421" s="423" t="s">
        <v>1301</v>
      </c>
    </row>
    <row r="12422" spans="53:56" ht="15" x14ac:dyDescent="0.25">
      <c r="BA12422" s="90" t="s">
        <v>16336</v>
      </c>
      <c r="BB12422" s="90" t="s">
        <v>5715</v>
      </c>
      <c r="BC12422" s="90" t="s">
        <v>3786</v>
      </c>
      <c r="BD12422" s="423" t="s">
        <v>1301</v>
      </c>
    </row>
    <row r="12423" spans="53:56" ht="15" x14ac:dyDescent="0.25">
      <c r="BA12423" s="91" t="s">
        <v>16337</v>
      </c>
      <c r="BB12423" s="91" t="s">
        <v>5715</v>
      </c>
      <c r="BC12423" s="91" t="s">
        <v>16301</v>
      </c>
      <c r="BD12423" s="423"/>
    </row>
    <row r="12424" spans="53:56" ht="15" x14ac:dyDescent="0.25">
      <c r="BA12424" s="90" t="s">
        <v>16338</v>
      </c>
      <c r="BB12424" s="90" t="s">
        <v>5715</v>
      </c>
      <c r="BC12424" s="90" t="s">
        <v>16301</v>
      </c>
      <c r="BD12424" s="423"/>
    </row>
    <row r="12425" spans="53:56" ht="15" x14ac:dyDescent="0.25">
      <c r="BA12425" s="91" t="s">
        <v>16339</v>
      </c>
      <c r="BB12425" s="91" t="s">
        <v>5715</v>
      </c>
      <c r="BC12425" s="91" t="s">
        <v>16301</v>
      </c>
      <c r="BD12425" s="423"/>
    </row>
    <row r="12426" spans="53:56" ht="15" x14ac:dyDescent="0.25">
      <c r="BA12426" s="91" t="s">
        <v>16340</v>
      </c>
      <c r="BB12426" s="91" t="s">
        <v>5715</v>
      </c>
      <c r="BC12426" s="91" t="s">
        <v>16301</v>
      </c>
      <c r="BD12426" s="423"/>
    </row>
    <row r="12427" spans="53:56" ht="15" x14ac:dyDescent="0.25">
      <c r="BA12427" s="90" t="s">
        <v>16341</v>
      </c>
      <c r="BB12427" s="90" t="s">
        <v>5715</v>
      </c>
      <c r="BC12427" s="90" t="s">
        <v>16342</v>
      </c>
      <c r="BD12427" s="423" t="s">
        <v>1301</v>
      </c>
    </row>
    <row r="12428" spans="53:56" ht="15" x14ac:dyDescent="0.25">
      <c r="BA12428" s="91" t="s">
        <v>16343</v>
      </c>
      <c r="BB12428" s="91" t="s">
        <v>5715</v>
      </c>
      <c r="BC12428" s="91" t="s">
        <v>16301</v>
      </c>
      <c r="BD12428" s="423"/>
    </row>
    <row r="12429" spans="53:56" ht="15" x14ac:dyDescent="0.25">
      <c r="BA12429" s="90" t="s">
        <v>16344</v>
      </c>
      <c r="BB12429" s="90" t="s">
        <v>5715</v>
      </c>
      <c r="BC12429" s="90" t="s">
        <v>6967</v>
      </c>
      <c r="BD12429" s="423" t="s">
        <v>1301</v>
      </c>
    </row>
    <row r="12430" spans="53:56" ht="15" x14ac:dyDescent="0.25">
      <c r="BA12430" s="91" t="s">
        <v>16345</v>
      </c>
      <c r="BB12430" s="91" t="s">
        <v>5715</v>
      </c>
      <c r="BC12430" s="91" t="s">
        <v>16301</v>
      </c>
      <c r="BD12430" s="423"/>
    </row>
    <row r="12431" spans="53:56" ht="15" x14ac:dyDescent="0.25">
      <c r="BA12431" s="90" t="s">
        <v>16346</v>
      </c>
      <c r="BB12431" s="90" t="s">
        <v>5715</v>
      </c>
      <c r="BC12431" s="90" t="s">
        <v>8678</v>
      </c>
      <c r="BD12431" s="423" t="s">
        <v>1301</v>
      </c>
    </row>
    <row r="12432" spans="53:56" ht="15" x14ac:dyDescent="0.25">
      <c r="BA12432" s="91" t="s">
        <v>16347</v>
      </c>
      <c r="BB12432" s="91" t="s">
        <v>5715</v>
      </c>
      <c r="BC12432" s="91" t="s">
        <v>16299</v>
      </c>
      <c r="BD12432" s="423" t="s">
        <v>1301</v>
      </c>
    </row>
    <row r="12433" spans="53:56" ht="15" x14ac:dyDescent="0.25">
      <c r="BA12433" s="90" t="s">
        <v>16348</v>
      </c>
      <c r="BB12433" s="90" t="s">
        <v>5715</v>
      </c>
      <c r="BC12433" s="90" t="s">
        <v>6967</v>
      </c>
      <c r="BD12433" s="423" t="s">
        <v>1301</v>
      </c>
    </row>
    <row r="12434" spans="53:56" ht="15" x14ac:dyDescent="0.25">
      <c r="BA12434" s="91" t="s">
        <v>16349</v>
      </c>
      <c r="BB12434" s="91" t="s">
        <v>5715</v>
      </c>
      <c r="BC12434" s="91" t="s">
        <v>15757</v>
      </c>
      <c r="BD12434" s="423" t="s">
        <v>1301</v>
      </c>
    </row>
    <row r="12435" spans="53:56" ht="15" x14ac:dyDescent="0.25">
      <c r="BA12435" s="90" t="s">
        <v>16350</v>
      </c>
      <c r="BB12435" s="90" t="s">
        <v>5715</v>
      </c>
      <c r="BC12435" s="90" t="s">
        <v>16301</v>
      </c>
      <c r="BD12435" s="423"/>
    </row>
    <row r="12436" spans="53:56" ht="15" x14ac:dyDescent="0.25">
      <c r="BA12436" s="90" t="s">
        <v>16351</v>
      </c>
      <c r="BB12436" s="90" t="s">
        <v>5715</v>
      </c>
      <c r="BC12436" s="90" t="s">
        <v>15648</v>
      </c>
      <c r="BD12436" s="423" t="s">
        <v>1301</v>
      </c>
    </row>
    <row r="12437" spans="53:56" ht="15" x14ac:dyDescent="0.25">
      <c r="BA12437" s="91" t="s">
        <v>16352</v>
      </c>
      <c r="BB12437" s="91" t="s">
        <v>5715</v>
      </c>
      <c r="BC12437" s="91" t="s">
        <v>16301</v>
      </c>
      <c r="BD12437" s="423"/>
    </row>
    <row r="12438" spans="53:56" ht="15" x14ac:dyDescent="0.25">
      <c r="BA12438" s="90" t="s">
        <v>16353</v>
      </c>
      <c r="BB12438" s="90" t="s">
        <v>5715</v>
      </c>
      <c r="BC12438" s="90" t="s">
        <v>16301</v>
      </c>
      <c r="BD12438" s="423"/>
    </row>
    <row r="12439" spans="53:56" ht="15" x14ac:dyDescent="0.25">
      <c r="BA12439" s="91" t="s">
        <v>16354</v>
      </c>
      <c r="BB12439" s="91" t="s">
        <v>5715</v>
      </c>
      <c r="BC12439" s="91" t="s">
        <v>15648</v>
      </c>
      <c r="BD12439" s="423" t="s">
        <v>1301</v>
      </c>
    </row>
    <row r="12440" spans="53:56" ht="15" x14ac:dyDescent="0.25">
      <c r="BA12440" s="90" t="s">
        <v>16355</v>
      </c>
      <c r="BB12440" s="90" t="s">
        <v>5715</v>
      </c>
      <c r="BC12440" s="90" t="s">
        <v>15648</v>
      </c>
      <c r="BD12440" s="423" t="s">
        <v>1301</v>
      </c>
    </row>
    <row r="12441" spans="53:56" ht="15" x14ac:dyDescent="0.25">
      <c r="BA12441" s="91" t="s">
        <v>16356</v>
      </c>
      <c r="BB12441" s="91" t="s">
        <v>5715</v>
      </c>
      <c r="BC12441" s="91" t="s">
        <v>16301</v>
      </c>
      <c r="BD12441" s="423"/>
    </row>
    <row r="12442" spans="53:56" ht="15" x14ac:dyDescent="0.25">
      <c r="BA12442" s="90" t="s">
        <v>16357</v>
      </c>
      <c r="BB12442" s="90" t="s">
        <v>5715</v>
      </c>
      <c r="BC12442" s="90" t="s">
        <v>16342</v>
      </c>
      <c r="BD12442" s="423" t="s">
        <v>1301</v>
      </c>
    </row>
    <row r="12443" spans="53:56" ht="15" x14ac:dyDescent="0.25">
      <c r="BA12443" s="91" t="s">
        <v>16358</v>
      </c>
      <c r="BB12443" s="91" t="s">
        <v>5715</v>
      </c>
      <c r="BC12443" s="91" t="s">
        <v>16301</v>
      </c>
      <c r="BD12443" s="423"/>
    </row>
    <row r="12444" spans="53:56" ht="15" x14ac:dyDescent="0.25">
      <c r="BA12444" s="90" t="s">
        <v>16359</v>
      </c>
      <c r="BB12444" s="90" t="s">
        <v>5715</v>
      </c>
      <c r="BC12444" s="90" t="s">
        <v>16301</v>
      </c>
      <c r="BD12444" s="423"/>
    </row>
    <row r="12445" spans="53:56" ht="15" x14ac:dyDescent="0.25">
      <c r="BA12445" s="91" t="s">
        <v>16360</v>
      </c>
      <c r="BB12445" s="91" t="s">
        <v>5715</v>
      </c>
      <c r="BC12445" s="91" t="s">
        <v>6967</v>
      </c>
      <c r="BD12445" s="423" t="s">
        <v>1301</v>
      </c>
    </row>
    <row r="12446" spans="53:56" ht="15" x14ac:dyDescent="0.25">
      <c r="BA12446" s="91" t="s">
        <v>16361</v>
      </c>
      <c r="BB12446" s="91" t="s">
        <v>5715</v>
      </c>
      <c r="BC12446" s="91" t="s">
        <v>6967</v>
      </c>
      <c r="BD12446" s="423" t="s">
        <v>1301</v>
      </c>
    </row>
    <row r="12447" spans="53:56" ht="15" x14ac:dyDescent="0.25">
      <c r="BA12447" s="90" t="s">
        <v>16362</v>
      </c>
      <c r="BB12447" s="90" t="s">
        <v>5715</v>
      </c>
      <c r="BC12447" s="90" t="s">
        <v>16299</v>
      </c>
      <c r="BD12447" s="423" t="s">
        <v>1301</v>
      </c>
    </row>
    <row r="12448" spans="53:56" ht="15" x14ac:dyDescent="0.25">
      <c r="BA12448" s="91" t="s">
        <v>16363</v>
      </c>
      <c r="BB12448" s="91" t="s">
        <v>5715</v>
      </c>
      <c r="BC12448" s="91" t="s">
        <v>16301</v>
      </c>
      <c r="BD12448" s="423"/>
    </row>
    <row r="12449" spans="53:56" ht="15" x14ac:dyDescent="0.25">
      <c r="BA12449" s="90" t="s">
        <v>16364</v>
      </c>
      <c r="BB12449" s="90" t="s">
        <v>5715</v>
      </c>
      <c r="BC12449" s="90" t="s">
        <v>16301</v>
      </c>
      <c r="BD12449" s="423"/>
    </row>
    <row r="12450" spans="53:56" ht="15" x14ac:dyDescent="0.25">
      <c r="BA12450" s="91" t="s">
        <v>16365</v>
      </c>
      <c r="BB12450" s="91" t="s">
        <v>5715</v>
      </c>
      <c r="BC12450" s="91" t="s">
        <v>16299</v>
      </c>
      <c r="BD12450" s="423" t="s">
        <v>1301</v>
      </c>
    </row>
    <row r="12451" spans="53:56" ht="15" x14ac:dyDescent="0.25">
      <c r="BA12451" s="90" t="s">
        <v>16366</v>
      </c>
      <c r="BB12451" s="90" t="s">
        <v>5715</v>
      </c>
      <c r="BC12451" s="90" t="s">
        <v>16301</v>
      </c>
      <c r="BD12451" s="423"/>
    </row>
    <row r="12452" spans="53:56" ht="15" x14ac:dyDescent="0.25">
      <c r="BA12452" s="91" t="s">
        <v>16367</v>
      </c>
      <c r="BB12452" s="91" t="s">
        <v>5715</v>
      </c>
      <c r="BC12452" s="91" t="s">
        <v>15648</v>
      </c>
      <c r="BD12452" s="423" t="s">
        <v>1301</v>
      </c>
    </row>
    <row r="12453" spans="53:56" ht="15" x14ac:dyDescent="0.25">
      <c r="BA12453" s="90" t="s">
        <v>16368</v>
      </c>
      <c r="BB12453" s="90" t="s">
        <v>5715</v>
      </c>
      <c r="BC12453" s="90" t="s">
        <v>15648</v>
      </c>
      <c r="BD12453" s="423" t="s">
        <v>1301</v>
      </c>
    </row>
    <row r="12454" spans="53:56" ht="15" x14ac:dyDescent="0.25">
      <c r="BA12454" s="91" t="s">
        <v>16369</v>
      </c>
      <c r="BB12454" s="91" t="s">
        <v>5715</v>
      </c>
      <c r="BC12454" s="91" t="s">
        <v>3786</v>
      </c>
      <c r="BD12454" s="423" t="s">
        <v>1301</v>
      </c>
    </row>
    <row r="12455" spans="53:56" ht="15" x14ac:dyDescent="0.25">
      <c r="BA12455" s="90" t="s">
        <v>16370</v>
      </c>
      <c r="BB12455" s="90" t="s">
        <v>5715</v>
      </c>
      <c r="BC12455" s="90" t="s">
        <v>3786</v>
      </c>
      <c r="BD12455" s="423" t="s">
        <v>1301</v>
      </c>
    </row>
    <row r="12456" spans="53:56" ht="15" x14ac:dyDescent="0.25">
      <c r="BA12456" s="91" t="s">
        <v>16371</v>
      </c>
      <c r="BB12456" s="91" t="s">
        <v>5715</v>
      </c>
      <c r="BC12456" s="91" t="s">
        <v>16303</v>
      </c>
      <c r="BD12456" s="423"/>
    </row>
    <row r="12457" spans="53:56" ht="15" x14ac:dyDescent="0.25">
      <c r="BA12457" s="90" t="s">
        <v>16372</v>
      </c>
      <c r="BB12457" s="90" t="s">
        <v>5715</v>
      </c>
      <c r="BC12457" s="90" t="s">
        <v>16299</v>
      </c>
      <c r="BD12457" s="423" t="s">
        <v>1301</v>
      </c>
    </row>
    <row r="12458" spans="53:56" ht="15" x14ac:dyDescent="0.25">
      <c r="BA12458" s="91" t="s">
        <v>16373</v>
      </c>
      <c r="BB12458" s="91" t="s">
        <v>5715</v>
      </c>
      <c r="BC12458" s="91" t="s">
        <v>15648</v>
      </c>
      <c r="BD12458" s="423" t="s">
        <v>1301</v>
      </c>
    </row>
    <row r="12459" spans="53:56" ht="15" x14ac:dyDescent="0.25">
      <c r="BA12459" s="90" t="s">
        <v>16374</v>
      </c>
      <c r="BB12459" s="90" t="s">
        <v>5715</v>
      </c>
      <c r="BC12459" s="90" t="s">
        <v>3786</v>
      </c>
      <c r="BD12459" s="423" t="s">
        <v>1301</v>
      </c>
    </row>
    <row r="12460" spans="53:56" ht="15" x14ac:dyDescent="0.25">
      <c r="BA12460" s="91" t="s">
        <v>16375</v>
      </c>
      <c r="BB12460" s="91" t="s">
        <v>5715</v>
      </c>
      <c r="BC12460" s="91" t="s">
        <v>16325</v>
      </c>
      <c r="BD12460" s="423" t="s">
        <v>1301</v>
      </c>
    </row>
    <row r="12461" spans="53:56" ht="15" x14ac:dyDescent="0.25">
      <c r="BA12461" s="90" t="s">
        <v>16376</v>
      </c>
      <c r="BB12461" s="90" t="s">
        <v>5715</v>
      </c>
      <c r="BC12461" s="90" t="s">
        <v>16301</v>
      </c>
      <c r="BD12461" s="423"/>
    </row>
    <row r="12462" spans="53:56" ht="15" x14ac:dyDescent="0.25">
      <c r="BA12462" s="91" t="s">
        <v>16377</v>
      </c>
      <c r="BB12462" s="91" t="s">
        <v>5715</v>
      </c>
      <c r="BC12462" s="91" t="s">
        <v>16307</v>
      </c>
      <c r="BD12462" s="423" t="s">
        <v>1301</v>
      </c>
    </row>
    <row r="12463" spans="53:56" ht="15" x14ac:dyDescent="0.25">
      <c r="BA12463" s="90" t="s">
        <v>16378</v>
      </c>
      <c r="BB12463" s="90" t="s">
        <v>5715</v>
      </c>
      <c r="BC12463" s="90" t="s">
        <v>16303</v>
      </c>
      <c r="BD12463" s="423"/>
    </row>
    <row r="12464" spans="53:56" ht="15" x14ac:dyDescent="0.25">
      <c r="BA12464" s="91" t="s">
        <v>16379</v>
      </c>
      <c r="BB12464" s="91" t="s">
        <v>5715</v>
      </c>
      <c r="BC12464" s="91" t="s">
        <v>16380</v>
      </c>
      <c r="BD12464" s="423"/>
    </row>
    <row r="12465" spans="53:56" ht="15" x14ac:dyDescent="0.25">
      <c r="BA12465" s="90" t="s">
        <v>16381</v>
      </c>
      <c r="BB12465" s="90" t="s">
        <v>5715</v>
      </c>
      <c r="BC12465" s="90" t="s">
        <v>16380</v>
      </c>
      <c r="BD12465" s="423"/>
    </row>
    <row r="12466" spans="53:56" ht="15" x14ac:dyDescent="0.25">
      <c r="BA12466" s="91" t="s">
        <v>16382</v>
      </c>
      <c r="BB12466" s="91" t="s">
        <v>5715</v>
      </c>
      <c r="BC12466" s="91" t="s">
        <v>16380</v>
      </c>
      <c r="BD12466" s="423"/>
    </row>
    <row r="12467" spans="53:56" ht="15" x14ac:dyDescent="0.25">
      <c r="BA12467" s="90" t="s">
        <v>16383</v>
      </c>
      <c r="BB12467" s="90" t="s">
        <v>5715</v>
      </c>
      <c r="BC12467" s="90" t="s">
        <v>13929</v>
      </c>
      <c r="BD12467" s="423"/>
    </row>
    <row r="12468" spans="53:56" ht="15" x14ac:dyDescent="0.25">
      <c r="BA12468" s="90" t="s">
        <v>16383</v>
      </c>
      <c r="BB12468" s="90" t="s">
        <v>5715</v>
      </c>
      <c r="BC12468" s="90" t="s">
        <v>16380</v>
      </c>
      <c r="BD12468" s="423"/>
    </row>
    <row r="12469" spans="53:56" ht="15" x14ac:dyDescent="0.25">
      <c r="BA12469" s="91" t="s">
        <v>16384</v>
      </c>
      <c r="BB12469" s="91" t="s">
        <v>5715</v>
      </c>
      <c r="BC12469" s="91" t="s">
        <v>16380</v>
      </c>
      <c r="BD12469" s="423"/>
    </row>
    <row r="12470" spans="53:56" ht="15" x14ac:dyDescent="0.25">
      <c r="BA12470" s="90" t="s">
        <v>16385</v>
      </c>
      <c r="BB12470" s="90" t="s">
        <v>5715</v>
      </c>
      <c r="BC12470" s="90" t="s">
        <v>16380</v>
      </c>
      <c r="BD12470" s="423"/>
    </row>
    <row r="12471" spans="53:56" ht="15" x14ac:dyDescent="0.25">
      <c r="BA12471" s="91" t="s">
        <v>16386</v>
      </c>
      <c r="BB12471" s="91" t="s">
        <v>5715</v>
      </c>
      <c r="BC12471" s="91" t="s">
        <v>16380</v>
      </c>
      <c r="BD12471" s="423"/>
    </row>
    <row r="12472" spans="53:56" ht="15" x14ac:dyDescent="0.25">
      <c r="BA12472" s="91" t="s">
        <v>16387</v>
      </c>
      <c r="BB12472" s="91" t="s">
        <v>5715</v>
      </c>
      <c r="BC12472" s="91" t="s">
        <v>16380</v>
      </c>
      <c r="BD12472" s="423"/>
    </row>
    <row r="12473" spans="53:56" ht="15" x14ac:dyDescent="0.25">
      <c r="BA12473" s="90" t="s">
        <v>16388</v>
      </c>
      <c r="BB12473" s="90" t="s">
        <v>5715</v>
      </c>
      <c r="BC12473" s="90" t="s">
        <v>16380</v>
      </c>
      <c r="BD12473" s="423"/>
    </row>
    <row r="12474" spans="53:56" ht="15" x14ac:dyDescent="0.25">
      <c r="BA12474" s="91" t="s">
        <v>16389</v>
      </c>
      <c r="BB12474" s="91" t="s">
        <v>5715</v>
      </c>
      <c r="BC12474" s="91" t="s">
        <v>16380</v>
      </c>
      <c r="BD12474" s="423"/>
    </row>
    <row r="12475" spans="53:56" ht="15" x14ac:dyDescent="0.25">
      <c r="BA12475" s="90" t="s">
        <v>16390</v>
      </c>
      <c r="BB12475" s="90" t="s">
        <v>5715</v>
      </c>
      <c r="BC12475" s="90" t="s">
        <v>16380</v>
      </c>
      <c r="BD12475" s="423"/>
    </row>
    <row r="12476" spans="53:56" ht="15" x14ac:dyDescent="0.25">
      <c r="BA12476" s="91" t="s">
        <v>16390</v>
      </c>
      <c r="BB12476" s="91" t="s">
        <v>5715</v>
      </c>
      <c r="BC12476" s="91" t="s">
        <v>16391</v>
      </c>
      <c r="BD12476" s="423"/>
    </row>
    <row r="12477" spans="53:56" ht="15" x14ac:dyDescent="0.25">
      <c r="BA12477" s="91" t="s">
        <v>16392</v>
      </c>
      <c r="BB12477" s="91" t="s">
        <v>5715</v>
      </c>
      <c r="BC12477" s="91" t="s">
        <v>16380</v>
      </c>
      <c r="BD12477" s="423"/>
    </row>
    <row r="12478" spans="53:56" ht="15" x14ac:dyDescent="0.25">
      <c r="BA12478" s="90" t="s">
        <v>16393</v>
      </c>
      <c r="BB12478" s="90" t="s">
        <v>5715</v>
      </c>
      <c r="BC12478" s="90" t="s">
        <v>13929</v>
      </c>
      <c r="BD12478" s="423"/>
    </row>
    <row r="12479" spans="53:56" ht="15" x14ac:dyDescent="0.25">
      <c r="BA12479" s="91" t="s">
        <v>16394</v>
      </c>
      <c r="BB12479" s="91" t="s">
        <v>5715</v>
      </c>
      <c r="BC12479" s="91" t="s">
        <v>16391</v>
      </c>
      <c r="BD12479" s="423"/>
    </row>
    <row r="12480" spans="53:56" ht="15" x14ac:dyDescent="0.25">
      <c r="BA12480" s="90" t="s">
        <v>16395</v>
      </c>
      <c r="BB12480" s="90" t="s">
        <v>5715</v>
      </c>
      <c r="BC12480" s="90" t="s">
        <v>13929</v>
      </c>
      <c r="BD12480" s="423"/>
    </row>
    <row r="12481" spans="53:56" ht="15" x14ac:dyDescent="0.25">
      <c r="BA12481" s="90" t="s">
        <v>16396</v>
      </c>
      <c r="BB12481" s="90" t="s">
        <v>5715</v>
      </c>
      <c r="BC12481" s="90" t="s">
        <v>16397</v>
      </c>
      <c r="BD12481" s="423"/>
    </row>
    <row r="12482" spans="53:56" ht="15" x14ac:dyDescent="0.25">
      <c r="BA12482" s="91" t="s">
        <v>16398</v>
      </c>
      <c r="BB12482" s="91" t="s">
        <v>5715</v>
      </c>
      <c r="BC12482" s="91" t="s">
        <v>16397</v>
      </c>
      <c r="BD12482" s="423"/>
    </row>
    <row r="12483" spans="53:56" ht="15" x14ac:dyDescent="0.25">
      <c r="BA12483" s="90" t="s">
        <v>16399</v>
      </c>
      <c r="BB12483" s="90" t="s">
        <v>5715</v>
      </c>
      <c r="BC12483" s="90" t="s">
        <v>16391</v>
      </c>
      <c r="BD12483" s="423"/>
    </row>
    <row r="12484" spans="53:56" ht="15" x14ac:dyDescent="0.25">
      <c r="BA12484" s="91" t="s">
        <v>16400</v>
      </c>
      <c r="BB12484" s="91" t="s">
        <v>5715</v>
      </c>
      <c r="BC12484" s="91" t="s">
        <v>16380</v>
      </c>
      <c r="BD12484" s="423"/>
    </row>
    <row r="12485" spans="53:56" ht="15" x14ac:dyDescent="0.25">
      <c r="BA12485" s="91" t="s">
        <v>16401</v>
      </c>
      <c r="BB12485" s="91" t="s">
        <v>5715</v>
      </c>
      <c r="BC12485" s="91" t="s">
        <v>16380</v>
      </c>
      <c r="BD12485" s="423"/>
    </row>
    <row r="12486" spans="53:56" ht="15" x14ac:dyDescent="0.25">
      <c r="BA12486" s="90" t="s">
        <v>16402</v>
      </c>
      <c r="BB12486" s="90" t="s">
        <v>5715</v>
      </c>
      <c r="BC12486" s="90" t="s">
        <v>16397</v>
      </c>
      <c r="BD12486" s="423"/>
    </row>
    <row r="12487" spans="53:56" ht="15" x14ac:dyDescent="0.25">
      <c r="BA12487" s="91" t="s">
        <v>16403</v>
      </c>
      <c r="BB12487" s="91" t="s">
        <v>5715</v>
      </c>
      <c r="BC12487" s="91" t="s">
        <v>16397</v>
      </c>
      <c r="BD12487" s="423"/>
    </row>
    <row r="12488" spans="53:56" ht="15" x14ac:dyDescent="0.25">
      <c r="BA12488" s="90" t="s">
        <v>16404</v>
      </c>
      <c r="BB12488" s="90" t="s">
        <v>5715</v>
      </c>
      <c r="BC12488" s="90" t="s">
        <v>16397</v>
      </c>
      <c r="BD12488" s="423"/>
    </row>
    <row r="12489" spans="53:56" ht="15" x14ac:dyDescent="0.25">
      <c r="BA12489" s="91" t="s">
        <v>16405</v>
      </c>
      <c r="BB12489" s="91" t="s">
        <v>5715</v>
      </c>
      <c r="BC12489" s="91" t="s">
        <v>16303</v>
      </c>
      <c r="BD12489" s="423"/>
    </row>
    <row r="12490" spans="53:56" ht="15" x14ac:dyDescent="0.25">
      <c r="BA12490" s="90" t="s">
        <v>16406</v>
      </c>
      <c r="BB12490" s="90" t="s">
        <v>5715</v>
      </c>
      <c r="BC12490" s="90" t="s">
        <v>16303</v>
      </c>
      <c r="BD12490" s="423"/>
    </row>
    <row r="12491" spans="53:56" ht="15" x14ac:dyDescent="0.25">
      <c r="BA12491" s="90" t="s">
        <v>16407</v>
      </c>
      <c r="BB12491" s="90" t="s">
        <v>5715</v>
      </c>
      <c r="BC12491" s="90" t="s">
        <v>16391</v>
      </c>
      <c r="BD12491" s="423"/>
    </row>
    <row r="12492" spans="53:56" ht="15" x14ac:dyDescent="0.25">
      <c r="BA12492" s="91" t="s">
        <v>16408</v>
      </c>
      <c r="BB12492" s="91" t="s">
        <v>5715</v>
      </c>
      <c r="BC12492" s="91" t="s">
        <v>16397</v>
      </c>
      <c r="BD12492" s="423"/>
    </row>
    <row r="12493" spans="53:56" ht="15" x14ac:dyDescent="0.25">
      <c r="BA12493" s="90" t="s">
        <v>16409</v>
      </c>
      <c r="BB12493" s="90" t="s">
        <v>5715</v>
      </c>
      <c r="BC12493" s="90" t="s">
        <v>16397</v>
      </c>
      <c r="BD12493" s="423"/>
    </row>
    <row r="12494" spans="53:56" ht="15" x14ac:dyDescent="0.25">
      <c r="BA12494" s="91" t="s">
        <v>16410</v>
      </c>
      <c r="BB12494" s="91" t="s">
        <v>5715</v>
      </c>
      <c r="BC12494" s="91" t="s">
        <v>16397</v>
      </c>
      <c r="BD12494" s="423"/>
    </row>
    <row r="12495" spans="53:56" ht="15" x14ac:dyDescent="0.25">
      <c r="BA12495" s="91" t="s">
        <v>16411</v>
      </c>
      <c r="BB12495" s="91" t="s">
        <v>5715</v>
      </c>
      <c r="BC12495" s="91" t="s">
        <v>16299</v>
      </c>
      <c r="BD12495" s="423" t="s">
        <v>1301</v>
      </c>
    </row>
    <row r="12496" spans="53:56" ht="15" x14ac:dyDescent="0.25">
      <c r="BA12496" s="90" t="s">
        <v>16412</v>
      </c>
      <c r="BB12496" s="90" t="s">
        <v>5715</v>
      </c>
      <c r="BC12496" s="90" t="s">
        <v>16397</v>
      </c>
      <c r="BD12496" s="423"/>
    </row>
    <row r="12497" spans="53:56" ht="15" x14ac:dyDescent="0.25">
      <c r="BA12497" s="91" t="s">
        <v>16413</v>
      </c>
      <c r="BB12497" s="91" t="s">
        <v>5715</v>
      </c>
      <c r="BC12497" s="91" t="s">
        <v>16391</v>
      </c>
      <c r="BD12497" s="423"/>
    </row>
    <row r="12498" spans="53:56" ht="15" x14ac:dyDescent="0.25">
      <c r="BA12498" s="90" t="s">
        <v>16414</v>
      </c>
      <c r="BB12498" s="90" t="s">
        <v>5715</v>
      </c>
      <c r="BC12498" s="90" t="s">
        <v>16299</v>
      </c>
      <c r="BD12498" s="423" t="s">
        <v>1301</v>
      </c>
    </row>
    <row r="12499" spans="53:56" ht="15" x14ac:dyDescent="0.25">
      <c r="BA12499" s="90" t="s">
        <v>16415</v>
      </c>
      <c r="BB12499" s="90" t="s">
        <v>5715</v>
      </c>
      <c r="BC12499" s="90" t="s">
        <v>16416</v>
      </c>
      <c r="BD12499" s="423" t="s">
        <v>1301</v>
      </c>
    </row>
    <row r="12500" spans="53:56" ht="15" x14ac:dyDescent="0.25">
      <c r="BA12500" s="91" t="s">
        <v>16417</v>
      </c>
      <c r="BB12500" s="91" t="s">
        <v>5715</v>
      </c>
      <c r="BC12500" s="91" t="s">
        <v>16299</v>
      </c>
      <c r="BD12500" s="423" t="s">
        <v>1301</v>
      </c>
    </row>
    <row r="12501" spans="53:56" ht="15" x14ac:dyDescent="0.25">
      <c r="BA12501" s="90" t="s">
        <v>16418</v>
      </c>
      <c r="BB12501" s="90" t="s">
        <v>5715</v>
      </c>
      <c r="BC12501" s="90" t="s">
        <v>16299</v>
      </c>
      <c r="BD12501" s="423" t="s">
        <v>1301</v>
      </c>
    </row>
    <row r="12502" spans="53:56" ht="15" x14ac:dyDescent="0.25">
      <c r="BA12502" s="91" t="s">
        <v>16419</v>
      </c>
      <c r="BB12502" s="91" t="s">
        <v>5715</v>
      </c>
      <c r="BC12502" s="91" t="s">
        <v>16303</v>
      </c>
      <c r="BD12502" s="423"/>
    </row>
    <row r="12503" spans="53:56" ht="15" x14ac:dyDescent="0.25">
      <c r="BA12503" s="91" t="s">
        <v>16420</v>
      </c>
      <c r="BB12503" s="91" t="s">
        <v>5715</v>
      </c>
      <c r="BC12503" s="91" t="s">
        <v>16380</v>
      </c>
      <c r="BD12503" s="423"/>
    </row>
    <row r="12504" spans="53:56" ht="15" x14ac:dyDescent="0.25">
      <c r="BA12504" s="90" t="s">
        <v>16421</v>
      </c>
      <c r="BB12504" s="90" t="s">
        <v>5715</v>
      </c>
      <c r="BC12504" s="90" t="s">
        <v>16397</v>
      </c>
      <c r="BD12504" s="423"/>
    </row>
    <row r="12505" spans="53:56" ht="15" x14ac:dyDescent="0.25">
      <c r="BA12505" s="91" t="s">
        <v>16422</v>
      </c>
      <c r="BB12505" s="91" t="s">
        <v>5715</v>
      </c>
      <c r="BC12505" s="91" t="s">
        <v>13929</v>
      </c>
      <c r="BD12505" s="423"/>
    </row>
    <row r="12506" spans="53:56" ht="15" x14ac:dyDescent="0.25">
      <c r="BA12506" s="90" t="s">
        <v>16423</v>
      </c>
      <c r="BB12506" s="90" t="s">
        <v>5715</v>
      </c>
      <c r="BC12506" s="423" t="s">
        <v>13929</v>
      </c>
      <c r="BD12506" s="423"/>
    </row>
    <row r="12507" spans="53:56" ht="15" x14ac:dyDescent="0.25">
      <c r="BA12507" s="91" t="s">
        <v>16424</v>
      </c>
      <c r="BB12507" s="91" t="s">
        <v>5715</v>
      </c>
      <c r="BC12507" s="91" t="s">
        <v>16307</v>
      </c>
      <c r="BD12507" s="423" t="s">
        <v>1301</v>
      </c>
    </row>
    <row r="12508" spans="53:56" ht="15" x14ac:dyDescent="0.25">
      <c r="BA12508" s="90" t="s">
        <v>16425</v>
      </c>
      <c r="BB12508" s="90" t="s">
        <v>5715</v>
      </c>
      <c r="BC12508" s="90" t="s">
        <v>16391</v>
      </c>
      <c r="BD12508" s="423"/>
    </row>
    <row r="12509" spans="53:56" ht="15" x14ac:dyDescent="0.25">
      <c r="BA12509" s="90" t="s">
        <v>16426</v>
      </c>
      <c r="BB12509" s="90" t="s">
        <v>5715</v>
      </c>
      <c r="BC12509" s="90" t="s">
        <v>16397</v>
      </c>
      <c r="BD12509" s="423"/>
    </row>
    <row r="12510" spans="53:56" ht="15" x14ac:dyDescent="0.25">
      <c r="BA12510" s="91" t="s">
        <v>16427</v>
      </c>
      <c r="BB12510" s="91" t="s">
        <v>5715</v>
      </c>
      <c r="BC12510" s="91" t="s">
        <v>16397</v>
      </c>
      <c r="BD12510" s="423"/>
    </row>
    <row r="12511" spans="53:56" ht="15" x14ac:dyDescent="0.25">
      <c r="BA12511" s="90" t="s">
        <v>16428</v>
      </c>
      <c r="BB12511" s="90" t="s">
        <v>5715</v>
      </c>
      <c r="BC12511" s="90" t="s">
        <v>16391</v>
      </c>
      <c r="BD12511" s="423"/>
    </row>
    <row r="12512" spans="53:56" ht="15" x14ac:dyDescent="0.25">
      <c r="BA12512" s="91" t="s">
        <v>16429</v>
      </c>
      <c r="BB12512" s="91" t="s">
        <v>5715</v>
      </c>
      <c r="BC12512" s="91" t="s">
        <v>16307</v>
      </c>
      <c r="BD12512" s="423" t="s">
        <v>1301</v>
      </c>
    </row>
    <row r="12513" spans="53:56" ht="15" x14ac:dyDescent="0.25">
      <c r="BA12513" s="91" t="s">
        <v>16430</v>
      </c>
      <c r="BB12513" s="91" t="s">
        <v>5715</v>
      </c>
      <c r="BC12513" s="91" t="s">
        <v>13929</v>
      </c>
      <c r="BD12513" s="423"/>
    </row>
    <row r="12514" spans="53:56" ht="15" x14ac:dyDescent="0.25">
      <c r="BA12514" s="90" t="s">
        <v>16431</v>
      </c>
      <c r="BB12514" s="90" t="s">
        <v>5715</v>
      </c>
      <c r="BC12514" s="90" t="s">
        <v>16416</v>
      </c>
      <c r="BD12514" s="423" t="s">
        <v>1301</v>
      </c>
    </row>
    <row r="12515" spans="53:56" ht="15" x14ac:dyDescent="0.25">
      <c r="BA12515" s="91" t="s">
        <v>16432</v>
      </c>
      <c r="BB12515" s="91" t="s">
        <v>5715</v>
      </c>
      <c r="BC12515" s="91" t="s">
        <v>13929</v>
      </c>
      <c r="BD12515" s="423"/>
    </row>
    <row r="12516" spans="53:56" ht="15" x14ac:dyDescent="0.25">
      <c r="BA12516" s="90" t="s">
        <v>16433</v>
      </c>
      <c r="BB12516" s="90" t="s">
        <v>5715</v>
      </c>
      <c r="BC12516" s="90" t="s">
        <v>13929</v>
      </c>
      <c r="BD12516" s="423"/>
    </row>
    <row r="12517" spans="53:56" ht="15" x14ac:dyDescent="0.25">
      <c r="BA12517" s="90" t="s">
        <v>16434</v>
      </c>
      <c r="BB12517" s="90" t="s">
        <v>5715</v>
      </c>
      <c r="BC12517" s="90" t="s">
        <v>16397</v>
      </c>
      <c r="BD12517" s="423"/>
    </row>
    <row r="12518" spans="53:56" ht="15" x14ac:dyDescent="0.25">
      <c r="BA12518" s="91" t="s">
        <v>16435</v>
      </c>
      <c r="BB12518" s="91" t="s">
        <v>5715</v>
      </c>
      <c r="BC12518" s="91" t="s">
        <v>16307</v>
      </c>
      <c r="BD12518" s="423" t="s">
        <v>1301</v>
      </c>
    </row>
    <row r="12519" spans="53:56" ht="15" x14ac:dyDescent="0.25">
      <c r="BA12519" s="90" t="s">
        <v>16436</v>
      </c>
      <c r="BB12519" s="90" t="s">
        <v>5715</v>
      </c>
      <c r="BC12519" s="90" t="s">
        <v>13929</v>
      </c>
      <c r="BD12519" s="423"/>
    </row>
    <row r="12520" spans="53:56" ht="15" x14ac:dyDescent="0.25">
      <c r="BA12520" s="91" t="s">
        <v>16437</v>
      </c>
      <c r="BB12520" s="91" t="s">
        <v>5715</v>
      </c>
      <c r="BC12520" s="91" t="s">
        <v>16307</v>
      </c>
      <c r="BD12520" s="423" t="s">
        <v>1301</v>
      </c>
    </row>
    <row r="12521" spans="53:56" ht="15" x14ac:dyDescent="0.25">
      <c r="BA12521" s="91" t="s">
        <v>16438</v>
      </c>
      <c r="BB12521" s="91" t="s">
        <v>5715</v>
      </c>
      <c r="BC12521" s="91" t="s">
        <v>13929</v>
      </c>
      <c r="BD12521" s="423"/>
    </row>
    <row r="12522" spans="53:56" ht="15" x14ac:dyDescent="0.25">
      <c r="BA12522" s="90" t="s">
        <v>16439</v>
      </c>
      <c r="BB12522" s="90" t="s">
        <v>5715</v>
      </c>
      <c r="BC12522" s="90" t="s">
        <v>13929</v>
      </c>
      <c r="BD12522" s="423"/>
    </row>
    <row r="12523" spans="53:56" ht="15" x14ac:dyDescent="0.25">
      <c r="BA12523" s="91" t="s">
        <v>16440</v>
      </c>
      <c r="BB12523" s="91" t="s">
        <v>5715</v>
      </c>
      <c r="BC12523" s="91" t="s">
        <v>13929</v>
      </c>
      <c r="BD12523" s="423"/>
    </row>
    <row r="12524" spans="53:56" ht="15" x14ac:dyDescent="0.25">
      <c r="BA12524" s="90" t="s">
        <v>16441</v>
      </c>
      <c r="BB12524" s="90" t="s">
        <v>5715</v>
      </c>
      <c r="BC12524" s="90" t="s">
        <v>13929</v>
      </c>
      <c r="BD12524" s="423" t="s">
        <v>1301</v>
      </c>
    </row>
    <row r="12525" spans="53:56" ht="15" x14ac:dyDescent="0.25">
      <c r="BA12525" s="90" t="s">
        <v>16442</v>
      </c>
      <c r="BB12525" s="90" t="s">
        <v>5715</v>
      </c>
      <c r="BC12525" s="90" t="s">
        <v>16391</v>
      </c>
      <c r="BD12525" s="423"/>
    </row>
    <row r="12526" spans="53:56" ht="15" x14ac:dyDescent="0.25">
      <c r="BA12526" s="91" t="s">
        <v>16443</v>
      </c>
      <c r="BB12526" s="91" t="s">
        <v>5715</v>
      </c>
      <c r="BC12526" s="91" t="s">
        <v>16397</v>
      </c>
      <c r="BD12526" s="423"/>
    </row>
    <row r="12527" spans="53:56" ht="15" x14ac:dyDescent="0.25">
      <c r="BA12527" s="90" t="s">
        <v>16444</v>
      </c>
      <c r="BB12527" s="90" t="s">
        <v>5715</v>
      </c>
      <c r="BC12527" s="90" t="s">
        <v>16391</v>
      </c>
      <c r="BD12527" s="423"/>
    </row>
    <row r="12528" spans="53:56" ht="15" x14ac:dyDescent="0.25">
      <c r="BA12528" s="91" t="s">
        <v>16445</v>
      </c>
      <c r="BB12528" s="91" t="s">
        <v>5715</v>
      </c>
      <c r="BC12528" s="91" t="s">
        <v>13929</v>
      </c>
      <c r="BD12528" s="423"/>
    </row>
    <row r="12529" spans="53:56" ht="15" x14ac:dyDescent="0.25">
      <c r="BA12529" s="91" t="s">
        <v>16446</v>
      </c>
      <c r="BB12529" s="91" t="s">
        <v>5715</v>
      </c>
      <c r="BC12529" s="91" t="s">
        <v>16380</v>
      </c>
      <c r="BD12529" s="423"/>
    </row>
    <row r="12530" spans="53:56" ht="15" x14ac:dyDescent="0.25">
      <c r="BA12530" s="90" t="s">
        <v>16447</v>
      </c>
      <c r="BB12530" s="90" t="s">
        <v>5715</v>
      </c>
      <c r="BC12530" s="90" t="s">
        <v>16448</v>
      </c>
      <c r="BD12530" s="423" t="s">
        <v>1301</v>
      </c>
    </row>
    <row r="12531" spans="53:56" ht="15" x14ac:dyDescent="0.25">
      <c r="BA12531" s="91" t="s">
        <v>16449</v>
      </c>
      <c r="BB12531" s="91" t="s">
        <v>5715</v>
      </c>
      <c r="BC12531" s="91" t="s">
        <v>16448</v>
      </c>
      <c r="BD12531" s="423" t="s">
        <v>1301</v>
      </c>
    </row>
    <row r="12532" spans="53:56" ht="15" x14ac:dyDescent="0.25">
      <c r="BA12532" s="90" t="s">
        <v>16450</v>
      </c>
      <c r="BB12532" s="90" t="s">
        <v>5715</v>
      </c>
      <c r="BC12532" s="90" t="s">
        <v>16448</v>
      </c>
      <c r="BD12532" s="423" t="s">
        <v>1301</v>
      </c>
    </row>
    <row r="12533" spans="53:56" ht="15" x14ac:dyDescent="0.25">
      <c r="BA12533" s="90" t="s">
        <v>16451</v>
      </c>
      <c r="BB12533" s="90" t="s">
        <v>5715</v>
      </c>
      <c r="BC12533" s="90" t="s">
        <v>16448</v>
      </c>
      <c r="BD12533" s="423" t="s">
        <v>1301</v>
      </c>
    </row>
    <row r="12534" spans="53:56" ht="15" x14ac:dyDescent="0.25">
      <c r="BA12534" s="91" t="s">
        <v>16452</v>
      </c>
      <c r="BB12534" s="91" t="s">
        <v>5715</v>
      </c>
      <c r="BC12534" s="91" t="s">
        <v>16307</v>
      </c>
      <c r="BD12534" s="423" t="s">
        <v>1301</v>
      </c>
    </row>
    <row r="12535" spans="53:56" ht="15" x14ac:dyDescent="0.25">
      <c r="BA12535" s="90" t="s">
        <v>16453</v>
      </c>
      <c r="BB12535" s="90" t="s">
        <v>5715</v>
      </c>
      <c r="BC12535" s="90" t="s">
        <v>16454</v>
      </c>
      <c r="BD12535" s="423" t="s">
        <v>1301</v>
      </c>
    </row>
    <row r="12536" spans="53:56" ht="15" x14ac:dyDescent="0.25">
      <c r="BA12536" s="90" t="s">
        <v>16455</v>
      </c>
      <c r="BB12536" s="90" t="s">
        <v>5715</v>
      </c>
      <c r="BC12536" s="90" t="s">
        <v>16454</v>
      </c>
      <c r="BD12536" s="423" t="s">
        <v>1301</v>
      </c>
    </row>
    <row r="12537" spans="53:56" ht="15" x14ac:dyDescent="0.25">
      <c r="BA12537" s="91" t="s">
        <v>16456</v>
      </c>
      <c r="BB12537" s="91" t="s">
        <v>5715</v>
      </c>
      <c r="BC12537" s="91" t="s">
        <v>16457</v>
      </c>
      <c r="BD12537" s="423" t="s">
        <v>1301</v>
      </c>
    </row>
    <row r="12538" spans="53:56" ht="15" x14ac:dyDescent="0.25">
      <c r="BA12538" s="90" t="s">
        <v>16458</v>
      </c>
      <c r="BB12538" s="90" t="s">
        <v>5715</v>
      </c>
      <c r="BC12538" s="90" t="s">
        <v>16457</v>
      </c>
      <c r="BD12538" s="423" t="s">
        <v>1301</v>
      </c>
    </row>
    <row r="12539" spans="53:56" ht="15" x14ac:dyDescent="0.25">
      <c r="BA12539" s="91" t="s">
        <v>16459</v>
      </c>
      <c r="BB12539" s="91" t="s">
        <v>5715</v>
      </c>
      <c r="BC12539" s="91" t="s">
        <v>15922</v>
      </c>
      <c r="BD12539" s="423" t="s">
        <v>1301</v>
      </c>
    </row>
    <row r="12540" spans="53:56" ht="15" x14ac:dyDescent="0.25">
      <c r="BA12540" s="91" t="s">
        <v>16460</v>
      </c>
      <c r="BB12540" s="91" t="s">
        <v>5715</v>
      </c>
      <c r="BC12540" s="91" t="s">
        <v>16454</v>
      </c>
      <c r="BD12540" s="423" t="s">
        <v>1301</v>
      </c>
    </row>
    <row r="12541" spans="53:56" ht="15" x14ac:dyDescent="0.25">
      <c r="BA12541" s="90" t="s">
        <v>16461</v>
      </c>
      <c r="BB12541" s="90" t="s">
        <v>5715</v>
      </c>
      <c r="BC12541" s="90" t="s">
        <v>16457</v>
      </c>
      <c r="BD12541" s="423" t="s">
        <v>1301</v>
      </c>
    </row>
    <row r="12542" spans="53:56" ht="15" x14ac:dyDescent="0.25">
      <c r="BA12542" s="91" t="s">
        <v>16462</v>
      </c>
      <c r="BB12542" s="91" t="s">
        <v>5715</v>
      </c>
      <c r="BC12542" s="91" t="s">
        <v>16307</v>
      </c>
      <c r="BD12542" s="423" t="s">
        <v>1301</v>
      </c>
    </row>
    <row r="12543" spans="53:56" ht="15" x14ac:dyDescent="0.25">
      <c r="BA12543" s="90" t="s">
        <v>16463</v>
      </c>
      <c r="BB12543" s="90" t="s">
        <v>5715</v>
      </c>
      <c r="BC12543" s="90" t="s">
        <v>16464</v>
      </c>
      <c r="BD12543" s="423" t="s">
        <v>1301</v>
      </c>
    </row>
    <row r="12544" spans="53:56" ht="15" x14ac:dyDescent="0.25">
      <c r="BA12544" s="90" t="s">
        <v>16465</v>
      </c>
      <c r="BB12544" s="90" t="s">
        <v>5715</v>
      </c>
      <c r="BC12544" s="90" t="s">
        <v>16457</v>
      </c>
      <c r="BD12544" s="423" t="s">
        <v>1301</v>
      </c>
    </row>
    <row r="12545" spans="53:56" ht="15" x14ac:dyDescent="0.25">
      <c r="BA12545" s="91" t="s">
        <v>16466</v>
      </c>
      <c r="BB12545" s="91" t="s">
        <v>5715</v>
      </c>
      <c r="BC12545" s="91" t="s">
        <v>16307</v>
      </c>
      <c r="BD12545" s="423" t="s">
        <v>1301</v>
      </c>
    </row>
    <row r="12546" spans="53:56" ht="15" x14ac:dyDescent="0.25">
      <c r="BA12546" s="90" t="s">
        <v>16467</v>
      </c>
      <c r="BB12546" s="90" t="s">
        <v>5715</v>
      </c>
      <c r="BC12546" s="90" t="s">
        <v>16468</v>
      </c>
      <c r="BD12546" s="423" t="s">
        <v>1301</v>
      </c>
    </row>
    <row r="12547" spans="53:56" ht="15" x14ac:dyDescent="0.25">
      <c r="BA12547" s="91" t="s">
        <v>16469</v>
      </c>
      <c r="BB12547" s="91" t="s">
        <v>5715</v>
      </c>
      <c r="BC12547" s="91" t="s">
        <v>16464</v>
      </c>
      <c r="BD12547" s="423" t="s">
        <v>1301</v>
      </c>
    </row>
    <row r="12548" spans="53:56" ht="15" x14ac:dyDescent="0.25">
      <c r="BA12548" s="91" t="s">
        <v>16470</v>
      </c>
      <c r="BB12548" s="91" t="s">
        <v>5715</v>
      </c>
      <c r="BC12548" s="91" t="s">
        <v>16457</v>
      </c>
      <c r="BD12548" s="423" t="s">
        <v>1301</v>
      </c>
    </row>
    <row r="12549" spans="53:56" ht="15" x14ac:dyDescent="0.25">
      <c r="BA12549" s="90" t="s">
        <v>16471</v>
      </c>
      <c r="BB12549" s="90" t="s">
        <v>5715</v>
      </c>
      <c r="BC12549" s="90" t="s">
        <v>16448</v>
      </c>
      <c r="BD12549" s="423" t="s">
        <v>1301</v>
      </c>
    </row>
    <row r="12550" spans="53:56" ht="15" x14ac:dyDescent="0.25">
      <c r="BA12550" s="91" t="s">
        <v>16472</v>
      </c>
      <c r="BB12550" s="91" t="s">
        <v>5715</v>
      </c>
      <c r="BC12550" s="91" t="s">
        <v>16464</v>
      </c>
      <c r="BD12550" s="423" t="s">
        <v>1301</v>
      </c>
    </row>
    <row r="12551" spans="53:56" ht="15" x14ac:dyDescent="0.25">
      <c r="BA12551" s="90" t="s">
        <v>16473</v>
      </c>
      <c r="BB12551" s="90" t="s">
        <v>5715</v>
      </c>
      <c r="BC12551" s="90" t="s">
        <v>16464</v>
      </c>
      <c r="BD12551" s="423" t="s">
        <v>1301</v>
      </c>
    </row>
    <row r="12552" spans="53:56" ht="15" x14ac:dyDescent="0.25">
      <c r="BA12552" s="91" t="s">
        <v>16474</v>
      </c>
      <c r="BB12552" s="91" t="s">
        <v>5715</v>
      </c>
      <c r="BC12552" s="91" t="s">
        <v>16457</v>
      </c>
      <c r="BD12552" s="423" t="s">
        <v>1301</v>
      </c>
    </row>
    <row r="12553" spans="53:56" ht="15" x14ac:dyDescent="0.25">
      <c r="BA12553" s="90" t="s">
        <v>16475</v>
      </c>
      <c r="BB12553" s="90" t="s">
        <v>5715</v>
      </c>
      <c r="BC12553" s="90" t="s">
        <v>16454</v>
      </c>
      <c r="BD12553" s="423" t="s">
        <v>1301</v>
      </c>
    </row>
    <row r="12554" spans="53:56" ht="15" x14ac:dyDescent="0.25">
      <c r="BA12554" s="91" t="s">
        <v>16476</v>
      </c>
      <c r="BB12554" s="91" t="s">
        <v>5715</v>
      </c>
      <c r="BC12554" s="91" t="s">
        <v>16464</v>
      </c>
      <c r="BD12554" s="423" t="s">
        <v>1301</v>
      </c>
    </row>
    <row r="12555" spans="53:56" ht="15" x14ac:dyDescent="0.25">
      <c r="BA12555" s="91" t="s">
        <v>16476</v>
      </c>
      <c r="BB12555" s="91" t="s">
        <v>5715</v>
      </c>
      <c r="BC12555" s="91" t="s">
        <v>15922</v>
      </c>
      <c r="BD12555" s="423" t="s">
        <v>1301</v>
      </c>
    </row>
    <row r="12556" spans="53:56" ht="15" x14ac:dyDescent="0.25">
      <c r="BA12556" s="90" t="s">
        <v>16477</v>
      </c>
      <c r="BB12556" s="90" t="s">
        <v>5715</v>
      </c>
      <c r="BC12556" s="90" t="s">
        <v>16457</v>
      </c>
      <c r="BD12556" s="423" t="s">
        <v>1301</v>
      </c>
    </row>
    <row r="12557" spans="53:56" ht="15" x14ac:dyDescent="0.25">
      <c r="BA12557" s="91" t="s">
        <v>16478</v>
      </c>
      <c r="BB12557" s="91" t="s">
        <v>5715</v>
      </c>
      <c r="BC12557" s="91" t="s">
        <v>16464</v>
      </c>
      <c r="BD12557" s="423" t="s">
        <v>1301</v>
      </c>
    </row>
    <row r="12558" spans="53:56" ht="15" x14ac:dyDescent="0.25">
      <c r="BA12558" s="90" t="s">
        <v>16479</v>
      </c>
      <c r="BB12558" s="90" t="s">
        <v>5715</v>
      </c>
      <c r="BC12558" s="90" t="s">
        <v>16464</v>
      </c>
      <c r="BD12558" s="423" t="s">
        <v>1301</v>
      </c>
    </row>
    <row r="12559" spans="53:56" ht="15" x14ac:dyDescent="0.25">
      <c r="BA12559" s="91" t="s">
        <v>16480</v>
      </c>
      <c r="BB12559" s="91" t="s">
        <v>5715</v>
      </c>
      <c r="BC12559" s="91" t="s">
        <v>16454</v>
      </c>
      <c r="BD12559" s="423" t="s">
        <v>1301</v>
      </c>
    </row>
    <row r="12560" spans="53:56" ht="15" x14ac:dyDescent="0.25">
      <c r="BA12560" s="90" t="s">
        <v>16481</v>
      </c>
      <c r="BB12560" s="90" t="s">
        <v>5715</v>
      </c>
      <c r="BC12560" s="90" t="s">
        <v>7868</v>
      </c>
      <c r="BD12560" s="423" t="s">
        <v>1301</v>
      </c>
    </row>
    <row r="12561" spans="53:56" ht="15" x14ac:dyDescent="0.25">
      <c r="BA12561" s="91" t="s">
        <v>16482</v>
      </c>
      <c r="BB12561" s="91" t="s">
        <v>5715</v>
      </c>
      <c r="BC12561" s="91" t="s">
        <v>16416</v>
      </c>
      <c r="BD12561" s="423" t="s">
        <v>1301</v>
      </c>
    </row>
    <row r="12562" spans="53:56" ht="15" x14ac:dyDescent="0.25">
      <c r="BA12562" s="90" t="s">
        <v>16483</v>
      </c>
      <c r="BB12562" s="90" t="s">
        <v>5715</v>
      </c>
      <c r="BC12562" s="90" t="s">
        <v>16416</v>
      </c>
      <c r="BD12562" s="423" t="s">
        <v>1301</v>
      </c>
    </row>
    <row r="12563" spans="53:56" ht="15" x14ac:dyDescent="0.25">
      <c r="BA12563" s="91" t="s">
        <v>16484</v>
      </c>
      <c r="BB12563" s="91" t="s">
        <v>5715</v>
      </c>
      <c r="BC12563" s="91" t="s">
        <v>16416</v>
      </c>
      <c r="BD12563" s="423" t="s">
        <v>1301</v>
      </c>
    </row>
    <row r="12564" spans="53:56" ht="15" x14ac:dyDescent="0.25">
      <c r="BA12564" s="90" t="s">
        <v>16485</v>
      </c>
      <c r="BB12564" s="90" t="s">
        <v>5715</v>
      </c>
      <c r="BC12564" s="90" t="s">
        <v>16416</v>
      </c>
      <c r="BD12564" s="423" t="s">
        <v>1301</v>
      </c>
    </row>
    <row r="12565" spans="53:56" ht="15" x14ac:dyDescent="0.25">
      <c r="BA12565" s="91" t="s">
        <v>16486</v>
      </c>
      <c r="BB12565" s="91" t="s">
        <v>5715</v>
      </c>
      <c r="BC12565" s="91" t="s">
        <v>16416</v>
      </c>
      <c r="BD12565" s="423" t="s">
        <v>1301</v>
      </c>
    </row>
    <row r="12566" spans="53:56" ht="15" x14ac:dyDescent="0.25">
      <c r="BA12566" s="90" t="s">
        <v>16487</v>
      </c>
      <c r="BB12566" s="90" t="s">
        <v>5715</v>
      </c>
      <c r="BC12566" s="90" t="s">
        <v>16416</v>
      </c>
      <c r="BD12566" s="423" t="s">
        <v>1301</v>
      </c>
    </row>
    <row r="12567" spans="53:56" ht="15" x14ac:dyDescent="0.25">
      <c r="BA12567" s="91" t="s">
        <v>16488</v>
      </c>
      <c r="BB12567" s="91" t="s">
        <v>5715</v>
      </c>
      <c r="BC12567" s="91" t="s">
        <v>16416</v>
      </c>
      <c r="BD12567" s="423" t="s">
        <v>1301</v>
      </c>
    </row>
    <row r="12568" spans="53:56" ht="15" x14ac:dyDescent="0.25">
      <c r="BA12568" s="90" t="s">
        <v>16489</v>
      </c>
      <c r="BB12568" s="90" t="s">
        <v>5715</v>
      </c>
      <c r="BC12568" s="90" t="s">
        <v>16416</v>
      </c>
      <c r="BD12568" s="423" t="s">
        <v>1301</v>
      </c>
    </row>
    <row r="12569" spans="53:56" ht="15" x14ac:dyDescent="0.25">
      <c r="BA12569" s="91" t="s">
        <v>16490</v>
      </c>
      <c r="BB12569" s="91" t="s">
        <v>5715</v>
      </c>
      <c r="BC12569" s="91" t="s">
        <v>16416</v>
      </c>
      <c r="BD12569" s="423" t="s">
        <v>1301</v>
      </c>
    </row>
    <row r="12570" spans="53:56" ht="15" x14ac:dyDescent="0.25">
      <c r="BA12570" s="90" t="s">
        <v>16491</v>
      </c>
      <c r="BB12570" s="90" t="s">
        <v>5715</v>
      </c>
      <c r="BC12570" s="90" t="s">
        <v>16448</v>
      </c>
      <c r="BD12570" s="423" t="s">
        <v>1301</v>
      </c>
    </row>
    <row r="12571" spans="53:56" ht="15" x14ac:dyDescent="0.25">
      <c r="BA12571" s="91" t="s">
        <v>16492</v>
      </c>
      <c r="BB12571" s="91" t="s">
        <v>5715</v>
      </c>
      <c r="BC12571" s="91" t="s">
        <v>16454</v>
      </c>
      <c r="BD12571" s="423" t="s">
        <v>1301</v>
      </c>
    </row>
    <row r="12572" spans="53:56" ht="15" x14ac:dyDescent="0.25">
      <c r="BA12572" s="90" t="s">
        <v>16493</v>
      </c>
      <c r="BB12572" s="90" t="s">
        <v>5715</v>
      </c>
      <c r="BC12572" s="90" t="s">
        <v>16457</v>
      </c>
      <c r="BD12572" s="423" t="s">
        <v>1301</v>
      </c>
    </row>
    <row r="12573" spans="53:56" ht="15" x14ac:dyDescent="0.25">
      <c r="BA12573" s="90" t="s">
        <v>16494</v>
      </c>
      <c r="BB12573" s="90" t="s">
        <v>5715</v>
      </c>
      <c r="BC12573" s="90" t="s">
        <v>7868</v>
      </c>
      <c r="BD12573" s="423" t="s">
        <v>1301</v>
      </c>
    </row>
    <row r="12574" spans="53:56" ht="15" x14ac:dyDescent="0.25">
      <c r="BA12574" s="90" t="s">
        <v>16495</v>
      </c>
      <c r="BB12574" s="90" t="s">
        <v>5715</v>
      </c>
      <c r="BC12574" s="90" t="s">
        <v>16468</v>
      </c>
      <c r="BD12574" s="423" t="s">
        <v>1301</v>
      </c>
    </row>
    <row r="12575" spans="53:56" ht="15" x14ac:dyDescent="0.25">
      <c r="BA12575" s="91" t="s">
        <v>16496</v>
      </c>
      <c r="BB12575" s="91" t="s">
        <v>5715</v>
      </c>
      <c r="BC12575" s="91" t="s">
        <v>16454</v>
      </c>
      <c r="BD12575" s="423" t="s">
        <v>1301</v>
      </c>
    </row>
    <row r="12576" spans="53:56" ht="15" x14ac:dyDescent="0.25">
      <c r="BA12576" s="90" t="s">
        <v>16497</v>
      </c>
      <c r="BB12576" s="90" t="s">
        <v>5715</v>
      </c>
      <c r="BC12576" s="90" t="s">
        <v>16457</v>
      </c>
      <c r="BD12576" s="423" t="s">
        <v>1301</v>
      </c>
    </row>
    <row r="12577" spans="53:56" ht="15" x14ac:dyDescent="0.25">
      <c r="BA12577" s="91" t="s">
        <v>16498</v>
      </c>
      <c r="BB12577" s="91" t="s">
        <v>5715</v>
      </c>
      <c r="BC12577" s="91" t="s">
        <v>16464</v>
      </c>
      <c r="BD12577" s="423" t="s">
        <v>1301</v>
      </c>
    </row>
    <row r="12578" spans="53:56" ht="15" x14ac:dyDescent="0.25">
      <c r="BA12578" s="90" t="s">
        <v>16499</v>
      </c>
      <c r="BB12578" s="90" t="s">
        <v>5715</v>
      </c>
      <c r="BC12578" s="90" t="s">
        <v>16464</v>
      </c>
      <c r="BD12578" s="423" t="s">
        <v>1301</v>
      </c>
    </row>
    <row r="12579" spans="53:56" ht="15" x14ac:dyDescent="0.25">
      <c r="BA12579" s="91" t="s">
        <v>16500</v>
      </c>
      <c r="BB12579" s="91" t="s">
        <v>5715</v>
      </c>
      <c r="BC12579" s="91" t="s">
        <v>16464</v>
      </c>
      <c r="BD12579" s="423" t="s">
        <v>1301</v>
      </c>
    </row>
    <row r="12580" spans="53:56" ht="15" x14ac:dyDescent="0.25">
      <c r="BA12580" s="90" t="s">
        <v>16501</v>
      </c>
      <c r="BB12580" s="90" t="s">
        <v>5715</v>
      </c>
      <c r="BC12580" s="90" t="s">
        <v>16464</v>
      </c>
      <c r="BD12580" s="423" t="s">
        <v>1301</v>
      </c>
    </row>
    <row r="12581" spans="53:56" ht="15" x14ac:dyDescent="0.25">
      <c r="BA12581" s="91" t="s">
        <v>16502</v>
      </c>
      <c r="BB12581" s="91" t="s">
        <v>5715</v>
      </c>
      <c r="BC12581" s="91" t="s">
        <v>16464</v>
      </c>
      <c r="BD12581" s="423" t="s">
        <v>1301</v>
      </c>
    </row>
    <row r="12582" spans="53:56" ht="15" x14ac:dyDescent="0.25">
      <c r="BA12582" s="90" t="s">
        <v>16503</v>
      </c>
      <c r="BB12582" s="90" t="s">
        <v>5715</v>
      </c>
      <c r="BC12582" s="90" t="s">
        <v>16457</v>
      </c>
      <c r="BD12582" s="423" t="s">
        <v>1301</v>
      </c>
    </row>
    <row r="12583" spans="53:56" ht="15" x14ac:dyDescent="0.25">
      <c r="BA12583" s="91" t="s">
        <v>16504</v>
      </c>
      <c r="BB12583" s="91" t="s">
        <v>5715</v>
      </c>
      <c r="BC12583" s="91" t="s">
        <v>16454</v>
      </c>
      <c r="BD12583" s="423" t="s">
        <v>1301</v>
      </c>
    </row>
    <row r="12584" spans="53:56" ht="15" x14ac:dyDescent="0.25">
      <c r="BA12584" s="90" t="s">
        <v>16505</v>
      </c>
      <c r="BB12584" s="90" t="s">
        <v>5715</v>
      </c>
      <c r="BC12584" s="90" t="s">
        <v>16307</v>
      </c>
      <c r="BD12584" s="423" t="s">
        <v>1301</v>
      </c>
    </row>
    <row r="12585" spans="53:56" ht="15" x14ac:dyDescent="0.25">
      <c r="BA12585" s="90" t="s">
        <v>16505</v>
      </c>
      <c r="BB12585" s="90" t="s">
        <v>5715</v>
      </c>
      <c r="BC12585" s="90" t="s">
        <v>16448</v>
      </c>
      <c r="BD12585" s="423" t="s">
        <v>1301</v>
      </c>
    </row>
    <row r="12586" spans="53:56" ht="15" x14ac:dyDescent="0.25">
      <c r="BA12586" s="91" t="s">
        <v>16506</v>
      </c>
      <c r="BB12586" s="91" t="s">
        <v>5715</v>
      </c>
      <c r="BC12586" s="91" t="s">
        <v>16468</v>
      </c>
      <c r="BD12586" s="423" t="s">
        <v>1301</v>
      </c>
    </row>
    <row r="12587" spans="53:56" ht="15" x14ac:dyDescent="0.25">
      <c r="BA12587" s="90" t="s">
        <v>16507</v>
      </c>
      <c r="BB12587" s="90" t="s">
        <v>5715</v>
      </c>
      <c r="BC12587" s="90" t="s">
        <v>16416</v>
      </c>
      <c r="BD12587" s="423" t="s">
        <v>1301</v>
      </c>
    </row>
    <row r="12588" spans="53:56" ht="15" x14ac:dyDescent="0.25">
      <c r="BA12588" s="91" t="s">
        <v>16508</v>
      </c>
      <c r="BB12588" s="91" t="s">
        <v>5715</v>
      </c>
      <c r="BC12588" s="91" t="s">
        <v>16457</v>
      </c>
      <c r="BD12588" s="423" t="s">
        <v>1301</v>
      </c>
    </row>
    <row r="12589" spans="53:56" ht="15" x14ac:dyDescent="0.25">
      <c r="BA12589" s="90" t="s">
        <v>16509</v>
      </c>
      <c r="BB12589" s="90" t="s">
        <v>5715</v>
      </c>
      <c r="BC12589" s="90" t="s">
        <v>16457</v>
      </c>
      <c r="BD12589" s="423" t="s">
        <v>1301</v>
      </c>
    </row>
    <row r="12590" spans="53:56" ht="15" x14ac:dyDescent="0.25">
      <c r="BA12590" s="91" t="s">
        <v>16510</v>
      </c>
      <c r="BB12590" s="91" t="s">
        <v>5715</v>
      </c>
      <c r="BC12590" s="91" t="s">
        <v>8678</v>
      </c>
      <c r="BD12590" s="423" t="s">
        <v>1301</v>
      </c>
    </row>
    <row r="12591" spans="53:56" ht="15" x14ac:dyDescent="0.25">
      <c r="BA12591" s="90" t="s">
        <v>16511</v>
      </c>
      <c r="BB12591" s="90" t="s">
        <v>5715</v>
      </c>
      <c r="BC12591" s="90" t="s">
        <v>16457</v>
      </c>
      <c r="BD12591" s="423" t="s">
        <v>1301</v>
      </c>
    </row>
    <row r="12592" spans="53:56" ht="15" x14ac:dyDescent="0.25">
      <c r="BA12592" s="91" t="s">
        <v>16512</v>
      </c>
      <c r="BB12592" s="91" t="s">
        <v>5715</v>
      </c>
      <c r="BC12592" s="91" t="s">
        <v>7868</v>
      </c>
      <c r="BD12592" s="423" t="s">
        <v>1301</v>
      </c>
    </row>
    <row r="12593" spans="53:56" ht="15" x14ac:dyDescent="0.25">
      <c r="BA12593" s="90" t="s">
        <v>16513</v>
      </c>
      <c r="BB12593" s="90" t="s">
        <v>5715</v>
      </c>
      <c r="BC12593" s="90" t="s">
        <v>16457</v>
      </c>
      <c r="BD12593" s="423" t="s">
        <v>1301</v>
      </c>
    </row>
    <row r="12594" spans="53:56" ht="15" x14ac:dyDescent="0.25">
      <c r="BA12594" s="91" t="s">
        <v>16514</v>
      </c>
      <c r="BB12594" s="91" t="s">
        <v>5715</v>
      </c>
      <c r="BC12594" s="91" t="s">
        <v>16457</v>
      </c>
      <c r="BD12594" s="423" t="s">
        <v>1301</v>
      </c>
    </row>
    <row r="12595" spans="53:56" ht="15" x14ac:dyDescent="0.25">
      <c r="BA12595" s="90" t="s">
        <v>16515</v>
      </c>
      <c r="BB12595" s="90" t="s">
        <v>5715</v>
      </c>
      <c r="BC12595" s="90" t="s">
        <v>16454</v>
      </c>
      <c r="BD12595" s="423" t="s">
        <v>1301</v>
      </c>
    </row>
    <row r="12596" spans="53:56" ht="15" x14ac:dyDescent="0.25">
      <c r="BA12596" s="90" t="s">
        <v>16516</v>
      </c>
      <c r="BB12596" s="90" t="s">
        <v>5715</v>
      </c>
      <c r="BC12596" s="90" t="s">
        <v>16457</v>
      </c>
      <c r="BD12596" s="423" t="s">
        <v>1301</v>
      </c>
    </row>
    <row r="12597" spans="53:56" ht="15" x14ac:dyDescent="0.25">
      <c r="BA12597" s="91" t="s">
        <v>16516</v>
      </c>
      <c r="BB12597" s="91" t="s">
        <v>5715</v>
      </c>
      <c r="BC12597" s="91" t="s">
        <v>16416</v>
      </c>
      <c r="BD12597" s="423" t="s">
        <v>1301</v>
      </c>
    </row>
    <row r="12598" spans="53:56" ht="15" x14ac:dyDescent="0.25">
      <c r="BA12598" s="90" t="s">
        <v>16517</v>
      </c>
      <c r="BB12598" s="90" t="s">
        <v>5715</v>
      </c>
      <c r="BC12598" s="90" t="s">
        <v>16468</v>
      </c>
      <c r="BD12598" s="423" t="s">
        <v>1301</v>
      </c>
    </row>
    <row r="12599" spans="53:56" ht="15" x14ac:dyDescent="0.25">
      <c r="BA12599" s="91" t="s">
        <v>16518</v>
      </c>
      <c r="BB12599" s="91" t="s">
        <v>5715</v>
      </c>
      <c r="BC12599" s="91" t="s">
        <v>16464</v>
      </c>
      <c r="BD12599" s="423" t="s">
        <v>1301</v>
      </c>
    </row>
    <row r="12600" spans="53:56" ht="15" x14ac:dyDescent="0.25">
      <c r="BA12600" s="90" t="s">
        <v>16519</v>
      </c>
      <c r="BB12600" s="90" t="s">
        <v>5715</v>
      </c>
      <c r="BC12600" s="90" t="s">
        <v>16454</v>
      </c>
      <c r="BD12600" s="423" t="s">
        <v>1301</v>
      </c>
    </row>
    <row r="12601" spans="53:56" ht="15" x14ac:dyDescent="0.25">
      <c r="BA12601" s="91" t="s">
        <v>16520</v>
      </c>
      <c r="BB12601" s="91" t="s">
        <v>5715</v>
      </c>
      <c r="BC12601" s="91" t="s">
        <v>16457</v>
      </c>
      <c r="BD12601" s="423" t="s">
        <v>1301</v>
      </c>
    </row>
    <row r="12602" spans="53:56" ht="15" x14ac:dyDescent="0.25">
      <c r="BA12602" s="90" t="s">
        <v>16521</v>
      </c>
      <c r="BB12602" s="90" t="s">
        <v>5715</v>
      </c>
      <c r="BC12602" s="90" t="s">
        <v>15922</v>
      </c>
      <c r="BD12602" s="423" t="s">
        <v>1301</v>
      </c>
    </row>
    <row r="12603" spans="53:56" ht="15" x14ac:dyDescent="0.25">
      <c r="BA12603" s="91" t="s">
        <v>16522</v>
      </c>
      <c r="BB12603" s="91" t="s">
        <v>5715</v>
      </c>
      <c r="BC12603" s="91" t="s">
        <v>16457</v>
      </c>
      <c r="BD12603" s="423" t="s">
        <v>1301</v>
      </c>
    </row>
    <row r="12604" spans="53:56" ht="15" x14ac:dyDescent="0.25">
      <c r="BA12604" s="90" t="s">
        <v>16523</v>
      </c>
      <c r="BB12604" s="90" t="s">
        <v>5715</v>
      </c>
      <c r="BC12604" s="90" t="s">
        <v>16524</v>
      </c>
      <c r="BD12604" s="423" t="s">
        <v>1301</v>
      </c>
    </row>
    <row r="12605" spans="53:56" ht="15" x14ac:dyDescent="0.25">
      <c r="BA12605" s="91" t="s">
        <v>16525</v>
      </c>
      <c r="BB12605" s="91" t="s">
        <v>5715</v>
      </c>
      <c r="BC12605" s="91" t="s">
        <v>16524</v>
      </c>
      <c r="BD12605" s="423" t="s">
        <v>1301</v>
      </c>
    </row>
    <row r="12606" spans="53:56" ht="15" x14ac:dyDescent="0.25">
      <c r="BA12606" s="90" t="s">
        <v>16526</v>
      </c>
      <c r="BB12606" s="90" t="s">
        <v>5715</v>
      </c>
      <c r="BC12606" s="90" t="s">
        <v>16524</v>
      </c>
      <c r="BD12606" s="423" t="s">
        <v>1301</v>
      </c>
    </row>
    <row r="12607" spans="53:56" ht="15" x14ac:dyDescent="0.25">
      <c r="BA12607" s="91" t="s">
        <v>16527</v>
      </c>
      <c r="BB12607" s="91" t="s">
        <v>5715</v>
      </c>
      <c r="BC12607" s="91" t="s">
        <v>16528</v>
      </c>
      <c r="BD12607" s="423" t="s">
        <v>1301</v>
      </c>
    </row>
    <row r="12608" spans="53:56" ht="15" x14ac:dyDescent="0.25">
      <c r="BA12608" s="90" t="s">
        <v>16529</v>
      </c>
      <c r="BB12608" s="90" t="s">
        <v>5715</v>
      </c>
      <c r="BC12608" s="90" t="s">
        <v>16530</v>
      </c>
      <c r="BD12608" s="423" t="s">
        <v>1301</v>
      </c>
    </row>
    <row r="12609" spans="53:56" ht="15" x14ac:dyDescent="0.25">
      <c r="BA12609" s="91" t="s">
        <v>16531</v>
      </c>
      <c r="BB12609" s="91" t="s">
        <v>5715</v>
      </c>
      <c r="BC12609" s="91" t="s">
        <v>16532</v>
      </c>
      <c r="BD12609" s="423" t="s">
        <v>1301</v>
      </c>
    </row>
    <row r="12610" spans="53:56" ht="15" x14ac:dyDescent="0.25">
      <c r="BA12610" s="90" t="s">
        <v>16533</v>
      </c>
      <c r="BB12610" s="90" t="s">
        <v>5715</v>
      </c>
      <c r="BC12610" s="90" t="s">
        <v>16530</v>
      </c>
      <c r="BD12610" s="423" t="s">
        <v>1301</v>
      </c>
    </row>
    <row r="12611" spans="53:56" ht="15" x14ac:dyDescent="0.25">
      <c r="BA12611" s="91" t="s">
        <v>16534</v>
      </c>
      <c r="BB12611" s="91" t="s">
        <v>5715</v>
      </c>
      <c r="BC12611" s="91" t="s">
        <v>16530</v>
      </c>
      <c r="BD12611" s="423" t="s">
        <v>1301</v>
      </c>
    </row>
    <row r="12612" spans="53:56" ht="15" x14ac:dyDescent="0.25">
      <c r="BA12612" s="91" t="s">
        <v>16535</v>
      </c>
      <c r="BB12612" s="91" t="s">
        <v>5715</v>
      </c>
      <c r="BC12612" s="91" t="s">
        <v>16524</v>
      </c>
      <c r="BD12612" s="423" t="s">
        <v>1301</v>
      </c>
    </row>
    <row r="12613" spans="53:56" ht="15" x14ac:dyDescent="0.25">
      <c r="BA12613" s="91" t="s">
        <v>16536</v>
      </c>
      <c r="BB12613" s="91" t="s">
        <v>5715</v>
      </c>
      <c r="BC12613" s="91" t="s">
        <v>16524</v>
      </c>
      <c r="BD12613" s="423" t="s">
        <v>1301</v>
      </c>
    </row>
    <row r="12614" spans="53:56" ht="15" x14ac:dyDescent="0.25">
      <c r="BA12614" s="90" t="s">
        <v>16537</v>
      </c>
      <c r="BB12614" s="90" t="s">
        <v>5715</v>
      </c>
      <c r="BC12614" s="90" t="s">
        <v>16538</v>
      </c>
      <c r="BD12614" s="423" t="s">
        <v>1301</v>
      </c>
    </row>
    <row r="12615" spans="53:56" ht="15" x14ac:dyDescent="0.25">
      <c r="BA12615" s="91" t="s">
        <v>16539</v>
      </c>
      <c r="BB12615" s="91" t="s">
        <v>5715</v>
      </c>
      <c r="BC12615" s="91" t="s">
        <v>16540</v>
      </c>
      <c r="BD12615" s="423" t="s">
        <v>1301</v>
      </c>
    </row>
    <row r="12616" spans="53:56" ht="15" x14ac:dyDescent="0.25">
      <c r="BA12616" s="90" t="s">
        <v>16541</v>
      </c>
      <c r="BB12616" s="90" t="s">
        <v>5715</v>
      </c>
      <c r="BC12616" s="90" t="s">
        <v>16524</v>
      </c>
      <c r="BD12616" s="423" t="s">
        <v>1301</v>
      </c>
    </row>
    <row r="12617" spans="53:56" ht="15" x14ac:dyDescent="0.25">
      <c r="BA12617" s="91" t="s">
        <v>16542</v>
      </c>
      <c r="BB12617" s="91" t="s">
        <v>5715</v>
      </c>
      <c r="BC12617" s="91" t="s">
        <v>16528</v>
      </c>
      <c r="BD12617" s="423" t="s">
        <v>1301</v>
      </c>
    </row>
    <row r="12618" spans="53:56" ht="15" x14ac:dyDescent="0.25">
      <c r="BA12618" s="90" t="s">
        <v>16543</v>
      </c>
      <c r="BB12618" s="90" t="s">
        <v>5715</v>
      </c>
      <c r="BC12618" s="90" t="s">
        <v>16544</v>
      </c>
      <c r="BD12618" s="423" t="s">
        <v>1301</v>
      </c>
    </row>
    <row r="12619" spans="53:56" ht="15" x14ac:dyDescent="0.25">
      <c r="BA12619" s="91" t="s">
        <v>16545</v>
      </c>
      <c r="BB12619" s="91" t="s">
        <v>5715</v>
      </c>
      <c r="BC12619" s="91" t="s">
        <v>16528</v>
      </c>
      <c r="BD12619" s="423" t="s">
        <v>1301</v>
      </c>
    </row>
    <row r="12620" spans="53:56" ht="15" x14ac:dyDescent="0.25">
      <c r="BA12620" s="90" t="s">
        <v>16546</v>
      </c>
      <c r="BB12620" s="90" t="s">
        <v>5715</v>
      </c>
      <c r="BC12620" s="90" t="s">
        <v>16544</v>
      </c>
      <c r="BD12620" s="423" t="s">
        <v>1301</v>
      </c>
    </row>
    <row r="12621" spans="53:56" ht="15" x14ac:dyDescent="0.25">
      <c r="BA12621" s="91" t="s">
        <v>16547</v>
      </c>
      <c r="BB12621" s="91" t="s">
        <v>5715</v>
      </c>
      <c r="BC12621" s="91" t="s">
        <v>16530</v>
      </c>
      <c r="BD12621" s="423" t="s">
        <v>1301</v>
      </c>
    </row>
    <row r="12622" spans="53:56" ht="15" x14ac:dyDescent="0.25">
      <c r="BA12622" s="90" t="s">
        <v>16548</v>
      </c>
      <c r="BB12622" s="90" t="s">
        <v>5715</v>
      </c>
      <c r="BC12622" s="90" t="s">
        <v>16540</v>
      </c>
      <c r="BD12622" s="423" t="s">
        <v>1301</v>
      </c>
    </row>
    <row r="12623" spans="53:56" ht="15" x14ac:dyDescent="0.25">
      <c r="BA12623" s="91" t="s">
        <v>16549</v>
      </c>
      <c r="BB12623" s="91" t="s">
        <v>5715</v>
      </c>
      <c r="BC12623" s="91" t="s">
        <v>13947</v>
      </c>
      <c r="BD12623" s="423" t="s">
        <v>1301</v>
      </c>
    </row>
    <row r="12624" spans="53:56" ht="15" x14ac:dyDescent="0.25">
      <c r="BA12624" s="90" t="s">
        <v>16549</v>
      </c>
      <c r="BB12624" s="90" t="s">
        <v>5715</v>
      </c>
      <c r="BC12624" s="90" t="s">
        <v>16532</v>
      </c>
      <c r="BD12624" s="423" t="s">
        <v>1301</v>
      </c>
    </row>
    <row r="12625" spans="53:56" ht="15" x14ac:dyDescent="0.25">
      <c r="BA12625" s="90" t="s">
        <v>16550</v>
      </c>
      <c r="BB12625" s="90" t="s">
        <v>5715</v>
      </c>
      <c r="BC12625" s="90" t="s">
        <v>16528</v>
      </c>
      <c r="BD12625" s="423" t="s">
        <v>1301</v>
      </c>
    </row>
    <row r="12626" spans="53:56" ht="15" x14ac:dyDescent="0.25">
      <c r="BA12626" s="91" t="s">
        <v>16551</v>
      </c>
      <c r="BB12626" s="91" t="s">
        <v>5715</v>
      </c>
      <c r="BC12626" s="91" t="s">
        <v>14334</v>
      </c>
      <c r="BD12626" s="423" t="s">
        <v>1301</v>
      </c>
    </row>
    <row r="12627" spans="53:56" ht="15" x14ac:dyDescent="0.25">
      <c r="BA12627" s="90" t="s">
        <v>16552</v>
      </c>
      <c r="BB12627" s="90" t="s">
        <v>5715</v>
      </c>
      <c r="BC12627" s="90" t="s">
        <v>16532</v>
      </c>
      <c r="BD12627" s="423" t="s">
        <v>1301</v>
      </c>
    </row>
    <row r="12628" spans="53:56" ht="15" x14ac:dyDescent="0.25">
      <c r="BA12628" s="91" t="s">
        <v>16553</v>
      </c>
      <c r="BB12628" s="91" t="s">
        <v>5715</v>
      </c>
      <c r="BC12628" s="91" t="s">
        <v>16089</v>
      </c>
      <c r="BD12628" s="423" t="s">
        <v>1301</v>
      </c>
    </row>
    <row r="12629" spans="53:56" ht="15" x14ac:dyDescent="0.25">
      <c r="BA12629" s="90" t="s">
        <v>16554</v>
      </c>
      <c r="BB12629" s="90" t="s">
        <v>5715</v>
      </c>
      <c r="BC12629" s="90" t="s">
        <v>16544</v>
      </c>
      <c r="BD12629" s="423" t="s">
        <v>1301</v>
      </c>
    </row>
    <row r="12630" spans="53:56" ht="15" x14ac:dyDescent="0.25">
      <c r="BA12630" s="91" t="s">
        <v>16555</v>
      </c>
      <c r="BB12630" s="91" t="s">
        <v>5715</v>
      </c>
      <c r="BC12630" s="91" t="s">
        <v>14334</v>
      </c>
      <c r="BD12630" s="423" t="s">
        <v>1301</v>
      </c>
    </row>
    <row r="12631" spans="53:56" ht="15" x14ac:dyDescent="0.25">
      <c r="BA12631" s="90" t="s">
        <v>16556</v>
      </c>
      <c r="BB12631" s="90" t="s">
        <v>5715</v>
      </c>
      <c r="BC12631" s="90" t="s">
        <v>16540</v>
      </c>
      <c r="BD12631" s="423" t="s">
        <v>1301</v>
      </c>
    </row>
    <row r="12632" spans="53:56" ht="15" x14ac:dyDescent="0.25">
      <c r="BA12632" s="91" t="s">
        <v>16557</v>
      </c>
      <c r="BB12632" s="91" t="s">
        <v>5715</v>
      </c>
      <c r="BC12632" s="91" t="s">
        <v>16544</v>
      </c>
      <c r="BD12632" s="423" t="s">
        <v>1301</v>
      </c>
    </row>
    <row r="12633" spans="53:56" ht="15" x14ac:dyDescent="0.25">
      <c r="BA12633" s="91" t="s">
        <v>16558</v>
      </c>
      <c r="BB12633" s="91" t="s">
        <v>5715</v>
      </c>
      <c r="BC12633" s="91" t="s">
        <v>16538</v>
      </c>
      <c r="BD12633" s="423" t="s">
        <v>1301</v>
      </c>
    </row>
    <row r="12634" spans="53:56" ht="15" x14ac:dyDescent="0.25">
      <c r="BA12634" s="90" t="s">
        <v>16559</v>
      </c>
      <c r="BB12634" s="90" t="s">
        <v>5715</v>
      </c>
      <c r="BC12634" s="90" t="s">
        <v>16544</v>
      </c>
      <c r="BD12634" s="423" t="s">
        <v>1301</v>
      </c>
    </row>
    <row r="12635" spans="53:56" ht="15" x14ac:dyDescent="0.25">
      <c r="BA12635" s="91" t="s">
        <v>16560</v>
      </c>
      <c r="BB12635" s="91" t="s">
        <v>5715</v>
      </c>
      <c r="BC12635" s="91" t="s">
        <v>16544</v>
      </c>
      <c r="BD12635" s="423" t="s">
        <v>1301</v>
      </c>
    </row>
    <row r="12636" spans="53:56" ht="15" x14ac:dyDescent="0.25">
      <c r="BA12636" s="90" t="s">
        <v>16561</v>
      </c>
      <c r="BB12636" s="90" t="s">
        <v>5715</v>
      </c>
      <c r="BC12636" s="90" t="s">
        <v>16538</v>
      </c>
      <c r="BD12636" s="423" t="s">
        <v>1301</v>
      </c>
    </row>
    <row r="12637" spans="53:56" ht="15" x14ac:dyDescent="0.25">
      <c r="BA12637" s="91" t="s">
        <v>16562</v>
      </c>
      <c r="BB12637" s="91" t="s">
        <v>5715</v>
      </c>
      <c r="BC12637" s="91" t="s">
        <v>16089</v>
      </c>
      <c r="BD12637" s="423" t="s">
        <v>1301</v>
      </c>
    </row>
    <row r="12638" spans="53:56" ht="15" x14ac:dyDescent="0.25">
      <c r="BA12638" s="90" t="s">
        <v>16563</v>
      </c>
      <c r="BB12638" s="90" t="s">
        <v>5715</v>
      </c>
      <c r="BC12638" s="90" t="s">
        <v>16532</v>
      </c>
      <c r="BD12638" s="423" t="s">
        <v>1301</v>
      </c>
    </row>
    <row r="12639" spans="53:56" ht="15" x14ac:dyDescent="0.25">
      <c r="BA12639" s="90" t="s">
        <v>16564</v>
      </c>
      <c r="BB12639" s="90" t="s">
        <v>5715</v>
      </c>
      <c r="BC12639" s="90" t="s">
        <v>16565</v>
      </c>
      <c r="BD12639" s="423" t="s">
        <v>1301</v>
      </c>
    </row>
    <row r="12640" spans="53:56" ht="15" x14ac:dyDescent="0.25">
      <c r="BA12640" s="91" t="s">
        <v>16566</v>
      </c>
      <c r="BB12640" s="91" t="s">
        <v>5715</v>
      </c>
      <c r="BC12640" s="91" t="s">
        <v>16540</v>
      </c>
      <c r="BD12640" s="423" t="s">
        <v>1301</v>
      </c>
    </row>
    <row r="12641" spans="53:56" ht="15" x14ac:dyDescent="0.25">
      <c r="BA12641" s="90" t="s">
        <v>16567</v>
      </c>
      <c r="BB12641" s="90" t="s">
        <v>5715</v>
      </c>
      <c r="BC12641" s="90" t="s">
        <v>16538</v>
      </c>
      <c r="BD12641" s="423" t="s">
        <v>1301</v>
      </c>
    </row>
    <row r="12642" spans="53:56" ht="15" x14ac:dyDescent="0.25">
      <c r="BA12642" s="91" t="s">
        <v>16568</v>
      </c>
      <c r="BB12642" s="91" t="s">
        <v>5715</v>
      </c>
      <c r="BC12642" s="91" t="s">
        <v>16544</v>
      </c>
      <c r="BD12642" s="423" t="s">
        <v>1301</v>
      </c>
    </row>
    <row r="12643" spans="53:56" ht="15" x14ac:dyDescent="0.25">
      <c r="BA12643" s="91" t="s">
        <v>16569</v>
      </c>
      <c r="BB12643" s="91" t="s">
        <v>5715</v>
      </c>
      <c r="BC12643" s="91" t="s">
        <v>16544</v>
      </c>
      <c r="BD12643" s="423" t="s">
        <v>1301</v>
      </c>
    </row>
    <row r="12644" spans="53:56" ht="15" x14ac:dyDescent="0.25">
      <c r="BA12644" s="90" t="s">
        <v>16570</v>
      </c>
      <c r="BB12644" s="90" t="s">
        <v>5715</v>
      </c>
      <c r="BC12644" s="90" t="s">
        <v>16540</v>
      </c>
      <c r="BD12644" s="423" t="s">
        <v>1301</v>
      </c>
    </row>
    <row r="12645" spans="53:56" ht="15" x14ac:dyDescent="0.25">
      <c r="BA12645" s="91" t="s">
        <v>16571</v>
      </c>
      <c r="BB12645" s="91" t="s">
        <v>5715</v>
      </c>
      <c r="BC12645" s="91" t="s">
        <v>15554</v>
      </c>
      <c r="BD12645" s="423" t="s">
        <v>1301</v>
      </c>
    </row>
    <row r="12646" spans="53:56" ht="15" x14ac:dyDescent="0.25">
      <c r="BA12646" s="90" t="s">
        <v>16572</v>
      </c>
      <c r="BB12646" s="90" t="s">
        <v>5715</v>
      </c>
      <c r="BC12646" s="90" t="s">
        <v>16544</v>
      </c>
      <c r="BD12646" s="423" t="s">
        <v>1301</v>
      </c>
    </row>
    <row r="12647" spans="53:56" ht="15" x14ac:dyDescent="0.25">
      <c r="BA12647" s="90" t="s">
        <v>16573</v>
      </c>
      <c r="BB12647" s="90" t="s">
        <v>5715</v>
      </c>
      <c r="BC12647" s="90" t="s">
        <v>14334</v>
      </c>
      <c r="BD12647" s="423" t="s">
        <v>1301</v>
      </c>
    </row>
    <row r="12648" spans="53:56" ht="15" x14ac:dyDescent="0.25">
      <c r="BA12648" s="91" t="s">
        <v>16574</v>
      </c>
      <c r="BB12648" s="91" t="s">
        <v>5715</v>
      </c>
      <c r="BC12648" s="91" t="s">
        <v>16538</v>
      </c>
      <c r="BD12648" s="423" t="s">
        <v>1301</v>
      </c>
    </row>
    <row r="12649" spans="53:56" ht="15" x14ac:dyDescent="0.25">
      <c r="BA12649" s="90" t="s">
        <v>16575</v>
      </c>
      <c r="BB12649" s="90" t="s">
        <v>5715</v>
      </c>
      <c r="BC12649" s="90" t="s">
        <v>16528</v>
      </c>
      <c r="BD12649" s="423" t="s">
        <v>1301</v>
      </c>
    </row>
    <row r="12650" spans="53:56" ht="15" x14ac:dyDescent="0.25">
      <c r="BA12650" s="91" t="s">
        <v>16576</v>
      </c>
      <c r="BB12650" s="91" t="s">
        <v>5715</v>
      </c>
      <c r="BC12650" s="91" t="s">
        <v>16540</v>
      </c>
      <c r="BD12650" s="423" t="s">
        <v>1301</v>
      </c>
    </row>
    <row r="12651" spans="53:56" ht="15" x14ac:dyDescent="0.25">
      <c r="BA12651" s="91" t="s">
        <v>16577</v>
      </c>
      <c r="BB12651" s="91" t="s">
        <v>5715</v>
      </c>
      <c r="BC12651" s="91" t="s">
        <v>16524</v>
      </c>
      <c r="BD12651" s="423" t="s">
        <v>1301</v>
      </c>
    </row>
    <row r="12652" spans="53:56" ht="15" x14ac:dyDescent="0.25">
      <c r="BA12652" s="90" t="s">
        <v>16578</v>
      </c>
      <c r="BB12652" s="90" t="s">
        <v>5715</v>
      </c>
      <c r="BC12652" s="90" t="s">
        <v>16532</v>
      </c>
      <c r="BD12652" s="423" t="s">
        <v>1301</v>
      </c>
    </row>
    <row r="12653" spans="53:56" ht="15" x14ac:dyDescent="0.25">
      <c r="BA12653" s="91" t="s">
        <v>16579</v>
      </c>
      <c r="BB12653" s="91" t="s">
        <v>5715</v>
      </c>
      <c r="BC12653" s="91" t="s">
        <v>16524</v>
      </c>
      <c r="BD12653" s="423" t="s">
        <v>1301</v>
      </c>
    </row>
    <row r="12654" spans="53:56" ht="15" x14ac:dyDescent="0.25">
      <c r="BA12654" s="90" t="s">
        <v>16580</v>
      </c>
      <c r="BB12654" s="90" t="s">
        <v>5715</v>
      </c>
      <c r="BC12654" s="90" t="s">
        <v>16532</v>
      </c>
      <c r="BD12654" s="423" t="s">
        <v>1301</v>
      </c>
    </row>
    <row r="12655" spans="53:56" ht="15" x14ac:dyDescent="0.25">
      <c r="BA12655" s="90" t="s">
        <v>16581</v>
      </c>
      <c r="BB12655" s="90" t="s">
        <v>5715</v>
      </c>
      <c r="BC12655" s="90" t="s">
        <v>16528</v>
      </c>
      <c r="BD12655" s="423" t="s">
        <v>1301</v>
      </c>
    </row>
    <row r="12656" spans="53:56" ht="15" x14ac:dyDescent="0.25">
      <c r="BA12656" s="91" t="s">
        <v>16582</v>
      </c>
      <c r="BB12656" s="91" t="s">
        <v>5715</v>
      </c>
      <c r="BC12656" s="91" t="s">
        <v>16528</v>
      </c>
      <c r="BD12656" s="423" t="s">
        <v>1301</v>
      </c>
    </row>
    <row r="12657" spans="53:56" ht="15" x14ac:dyDescent="0.25">
      <c r="BA12657" s="90" t="s">
        <v>16583</v>
      </c>
      <c r="BB12657" s="90" t="s">
        <v>5715</v>
      </c>
      <c r="BC12657" s="90" t="s">
        <v>16532</v>
      </c>
      <c r="BD12657" s="423" t="s">
        <v>1301</v>
      </c>
    </row>
    <row r="12658" spans="53:56" ht="15" x14ac:dyDescent="0.25">
      <c r="BA12658" s="91" t="s">
        <v>16584</v>
      </c>
      <c r="BB12658" s="91" t="s">
        <v>5715</v>
      </c>
      <c r="BC12658" s="91" t="s">
        <v>16540</v>
      </c>
      <c r="BD12658" s="423" t="s">
        <v>1301</v>
      </c>
    </row>
    <row r="12659" spans="53:56" ht="15" x14ac:dyDescent="0.25">
      <c r="BA12659" s="91" t="s">
        <v>16585</v>
      </c>
      <c r="BB12659" s="91" t="s">
        <v>5715</v>
      </c>
      <c r="BC12659" s="91" t="s">
        <v>16532</v>
      </c>
      <c r="BD12659" s="423" t="s">
        <v>1301</v>
      </c>
    </row>
    <row r="12660" spans="53:56" ht="15" x14ac:dyDescent="0.25">
      <c r="BA12660" s="90" t="s">
        <v>16586</v>
      </c>
      <c r="BB12660" s="90" t="s">
        <v>5715</v>
      </c>
      <c r="BC12660" s="90" t="s">
        <v>16528</v>
      </c>
      <c r="BD12660" s="423" t="s">
        <v>1301</v>
      </c>
    </row>
    <row r="12661" spans="53:56" ht="15" x14ac:dyDescent="0.25">
      <c r="BA12661" s="91" t="s">
        <v>16587</v>
      </c>
      <c r="BB12661" s="91" t="s">
        <v>5715</v>
      </c>
      <c r="BC12661" s="91" t="s">
        <v>16524</v>
      </c>
      <c r="BD12661" s="423" t="s">
        <v>1301</v>
      </c>
    </row>
    <row r="12662" spans="53:56" ht="15" x14ac:dyDescent="0.25">
      <c r="BA12662" s="90" t="s">
        <v>16588</v>
      </c>
      <c r="BB12662" s="90" t="s">
        <v>5715</v>
      </c>
      <c r="BC12662" s="90" t="s">
        <v>16532</v>
      </c>
      <c r="BD12662" s="423" t="s">
        <v>1301</v>
      </c>
    </row>
    <row r="12663" spans="53:56" ht="15" x14ac:dyDescent="0.25">
      <c r="BA12663" s="90" t="s">
        <v>16589</v>
      </c>
      <c r="BB12663" s="90" t="s">
        <v>5715</v>
      </c>
      <c r="BC12663" s="90" t="s">
        <v>16089</v>
      </c>
      <c r="BD12663" s="423" t="s">
        <v>1301</v>
      </c>
    </row>
    <row r="12664" spans="53:56" ht="15" x14ac:dyDescent="0.25">
      <c r="BA12664" s="91" t="s">
        <v>16590</v>
      </c>
      <c r="BB12664" s="91" t="s">
        <v>5715</v>
      </c>
      <c r="BC12664" s="91" t="s">
        <v>16538</v>
      </c>
      <c r="BD12664" s="423" t="s">
        <v>1301</v>
      </c>
    </row>
    <row r="12665" spans="53:56" ht="15" x14ac:dyDescent="0.25">
      <c r="BA12665" s="90" t="s">
        <v>16591</v>
      </c>
      <c r="BB12665" s="90" t="s">
        <v>5715</v>
      </c>
      <c r="BC12665" s="90" t="s">
        <v>16528</v>
      </c>
      <c r="BD12665" s="423" t="s">
        <v>1301</v>
      </c>
    </row>
    <row r="12666" spans="53:56" ht="15" x14ac:dyDescent="0.25">
      <c r="BA12666" s="91" t="s">
        <v>16592</v>
      </c>
      <c r="BB12666" s="91" t="s">
        <v>5715</v>
      </c>
      <c r="BC12666" s="91" t="s">
        <v>14334</v>
      </c>
      <c r="BD12666" s="423" t="s">
        <v>1301</v>
      </c>
    </row>
    <row r="12667" spans="53:56" ht="15" x14ac:dyDescent="0.25">
      <c r="BA12667" s="91" t="s">
        <v>16593</v>
      </c>
      <c r="BB12667" s="91" t="s">
        <v>5715</v>
      </c>
      <c r="BC12667" s="91" t="s">
        <v>16528</v>
      </c>
      <c r="BD12667" s="423" t="s">
        <v>1301</v>
      </c>
    </row>
    <row r="12668" spans="53:56" ht="15" x14ac:dyDescent="0.25">
      <c r="BA12668" s="90" t="s">
        <v>16594</v>
      </c>
      <c r="BB12668" s="90" t="s">
        <v>5715</v>
      </c>
      <c r="BC12668" s="90" t="s">
        <v>16532</v>
      </c>
      <c r="BD12668" s="423" t="s">
        <v>1301</v>
      </c>
    </row>
    <row r="12669" spans="53:56" ht="15" x14ac:dyDescent="0.25">
      <c r="BA12669" s="91" t="s">
        <v>16595</v>
      </c>
      <c r="BB12669" s="91" t="s">
        <v>5715</v>
      </c>
      <c r="BC12669" s="91" t="s">
        <v>16540</v>
      </c>
      <c r="BD12669" s="423" t="s">
        <v>1301</v>
      </c>
    </row>
    <row r="12670" spans="53:56" ht="15" x14ac:dyDescent="0.25">
      <c r="BA12670" s="90" t="s">
        <v>16596</v>
      </c>
      <c r="BB12670" s="90" t="s">
        <v>5715</v>
      </c>
      <c r="BC12670" s="90" t="s">
        <v>16538</v>
      </c>
      <c r="BD12670" s="423" t="s">
        <v>1301</v>
      </c>
    </row>
    <row r="12671" spans="53:56" ht="15" x14ac:dyDescent="0.25">
      <c r="BA12671" s="91" t="s">
        <v>16597</v>
      </c>
      <c r="BB12671" s="91" t="s">
        <v>5715</v>
      </c>
      <c r="BC12671" s="91" t="s">
        <v>14334</v>
      </c>
      <c r="BD12671" s="423" t="s">
        <v>1301</v>
      </c>
    </row>
    <row r="12672" spans="53:56" ht="15" x14ac:dyDescent="0.25">
      <c r="BA12672" s="90" t="s">
        <v>16598</v>
      </c>
      <c r="BB12672" s="90" t="s">
        <v>5715</v>
      </c>
      <c r="BC12672" s="90" t="s">
        <v>16532</v>
      </c>
      <c r="BD12672" s="423" t="s">
        <v>1301</v>
      </c>
    </row>
    <row r="12673" spans="53:56" ht="15" x14ac:dyDescent="0.25">
      <c r="BA12673" s="90" t="s">
        <v>16599</v>
      </c>
      <c r="BB12673" s="90" t="s">
        <v>5715</v>
      </c>
      <c r="BC12673" s="90" t="s">
        <v>16532</v>
      </c>
      <c r="BD12673" s="423" t="s">
        <v>1301</v>
      </c>
    </row>
    <row r="12674" spans="53:56" ht="15" x14ac:dyDescent="0.25">
      <c r="BA12674" s="91" t="s">
        <v>16600</v>
      </c>
      <c r="BB12674" s="91" t="s">
        <v>5715</v>
      </c>
      <c r="BC12674" s="91" t="s">
        <v>16540</v>
      </c>
      <c r="BD12674" s="423" t="s">
        <v>1301</v>
      </c>
    </row>
    <row r="12675" spans="53:56" ht="15" x14ac:dyDescent="0.25">
      <c r="BA12675" s="90" t="s">
        <v>16601</v>
      </c>
      <c r="BB12675" s="90" t="s">
        <v>5715</v>
      </c>
      <c r="BC12675" s="90" t="s">
        <v>16544</v>
      </c>
      <c r="BD12675" s="423" t="s">
        <v>1301</v>
      </c>
    </row>
    <row r="12676" spans="53:56" ht="15" x14ac:dyDescent="0.25">
      <c r="BA12676" s="91" t="s">
        <v>16602</v>
      </c>
      <c r="BB12676" s="91" t="s">
        <v>5715</v>
      </c>
      <c r="BC12676" s="91" t="s">
        <v>16524</v>
      </c>
      <c r="BD12676" s="423" t="s">
        <v>1301</v>
      </c>
    </row>
    <row r="12677" spans="53:56" ht="15" x14ac:dyDescent="0.25">
      <c r="BA12677" s="91" t="s">
        <v>16603</v>
      </c>
      <c r="BB12677" s="91" t="s">
        <v>5715</v>
      </c>
      <c r="BC12677" s="91" t="s">
        <v>16532</v>
      </c>
      <c r="BD12677" s="423" t="s">
        <v>1301</v>
      </c>
    </row>
    <row r="12678" spans="53:56" ht="15" x14ac:dyDescent="0.25">
      <c r="BA12678" s="90" t="s">
        <v>16604</v>
      </c>
      <c r="BB12678" s="90" t="s">
        <v>5715</v>
      </c>
      <c r="BC12678" s="90" t="s">
        <v>14334</v>
      </c>
      <c r="BD12678" s="423" t="s">
        <v>1301</v>
      </c>
    </row>
    <row r="12679" spans="53:56" ht="15" x14ac:dyDescent="0.25">
      <c r="BA12679" s="91" t="s">
        <v>16605</v>
      </c>
      <c r="BB12679" s="91" t="s">
        <v>5715</v>
      </c>
      <c r="BC12679" s="91" t="s">
        <v>13947</v>
      </c>
      <c r="BD12679" s="423" t="s">
        <v>1301</v>
      </c>
    </row>
    <row r="12680" spans="53:56" ht="15" x14ac:dyDescent="0.25">
      <c r="BA12680" s="90" t="s">
        <v>16606</v>
      </c>
      <c r="BB12680" s="90" t="s">
        <v>5715</v>
      </c>
      <c r="BC12680" s="90" t="s">
        <v>16089</v>
      </c>
      <c r="BD12680" s="423" t="s">
        <v>1301</v>
      </c>
    </row>
    <row r="12681" spans="53:56" ht="15" x14ac:dyDescent="0.25">
      <c r="BA12681" s="90" t="s">
        <v>16607</v>
      </c>
      <c r="BB12681" s="90" t="s">
        <v>5715</v>
      </c>
      <c r="BC12681" s="90" t="s">
        <v>16565</v>
      </c>
      <c r="BD12681" s="423" t="s">
        <v>1301</v>
      </c>
    </row>
    <row r="12682" spans="53:56" ht="15" x14ac:dyDescent="0.25">
      <c r="BA12682" s="91" t="s">
        <v>16608</v>
      </c>
      <c r="BB12682" s="91" t="s">
        <v>5715</v>
      </c>
      <c r="BC12682" s="91" t="s">
        <v>16530</v>
      </c>
      <c r="BD12682" s="423" t="s">
        <v>1301</v>
      </c>
    </row>
    <row r="12683" spans="53:56" ht="15" x14ac:dyDescent="0.25">
      <c r="BA12683" s="90" t="s">
        <v>16609</v>
      </c>
      <c r="BB12683" s="90" t="s">
        <v>5715</v>
      </c>
      <c r="BC12683" s="90" t="s">
        <v>16540</v>
      </c>
      <c r="BD12683" s="423" t="s">
        <v>1301</v>
      </c>
    </row>
    <row r="12684" spans="53:56" ht="15" x14ac:dyDescent="0.25">
      <c r="BA12684" s="91" t="s">
        <v>16610</v>
      </c>
      <c r="BB12684" s="91" t="s">
        <v>5715</v>
      </c>
      <c r="BC12684" s="91" t="s">
        <v>16565</v>
      </c>
      <c r="BD12684" s="423" t="s">
        <v>1301</v>
      </c>
    </row>
    <row r="12685" spans="53:56" ht="15" x14ac:dyDescent="0.25">
      <c r="BA12685" s="91" t="s">
        <v>16611</v>
      </c>
      <c r="BB12685" s="91" t="s">
        <v>5715</v>
      </c>
      <c r="BC12685" s="91" t="s">
        <v>16524</v>
      </c>
      <c r="BD12685" s="423" t="s">
        <v>1301</v>
      </c>
    </row>
    <row r="12686" spans="53:56" ht="15" x14ac:dyDescent="0.25">
      <c r="BA12686" s="90" t="s">
        <v>16612</v>
      </c>
      <c r="BB12686" s="90" t="s">
        <v>5715</v>
      </c>
      <c r="BC12686" s="90" t="s">
        <v>16532</v>
      </c>
      <c r="BD12686" s="423" t="s">
        <v>1301</v>
      </c>
    </row>
    <row r="12687" spans="53:56" ht="15" x14ac:dyDescent="0.25">
      <c r="BA12687" s="91" t="s">
        <v>16613</v>
      </c>
      <c r="BB12687" s="91" t="s">
        <v>5715</v>
      </c>
      <c r="BC12687" s="91" t="s">
        <v>16544</v>
      </c>
      <c r="BD12687" s="423" t="s">
        <v>1301</v>
      </c>
    </row>
    <row r="12688" spans="53:56" ht="15" x14ac:dyDescent="0.25">
      <c r="BA12688" s="90" t="s">
        <v>16614</v>
      </c>
      <c r="BB12688" s="90" t="s">
        <v>5715</v>
      </c>
      <c r="BC12688" s="90" t="s">
        <v>16532</v>
      </c>
      <c r="BD12688" s="423" t="s">
        <v>1301</v>
      </c>
    </row>
    <row r="12689" spans="53:56" ht="15" x14ac:dyDescent="0.25">
      <c r="BA12689" s="90" t="s">
        <v>16615</v>
      </c>
      <c r="BB12689" s="90" t="s">
        <v>5715</v>
      </c>
      <c r="BC12689" s="90" t="s">
        <v>16530</v>
      </c>
      <c r="BD12689" s="423" t="s">
        <v>1301</v>
      </c>
    </row>
    <row r="12690" spans="53:56" ht="15" x14ac:dyDescent="0.25">
      <c r="BA12690" s="91" t="s">
        <v>16616</v>
      </c>
      <c r="BB12690" s="91" t="s">
        <v>5715</v>
      </c>
      <c r="BC12690" s="91" t="s">
        <v>16089</v>
      </c>
      <c r="BD12690" s="423" t="s">
        <v>1301</v>
      </c>
    </row>
    <row r="12691" spans="53:56" ht="15" x14ac:dyDescent="0.25">
      <c r="BA12691" s="90" t="s">
        <v>16617</v>
      </c>
      <c r="BB12691" s="90" t="s">
        <v>5715</v>
      </c>
      <c r="BC12691" s="90" t="s">
        <v>16089</v>
      </c>
      <c r="BD12691" s="423" t="s">
        <v>1301</v>
      </c>
    </row>
    <row r="12692" spans="53:56" ht="15" x14ac:dyDescent="0.25">
      <c r="BA12692" s="91" t="s">
        <v>16618</v>
      </c>
      <c r="BB12692" s="91" t="s">
        <v>5715</v>
      </c>
      <c r="BC12692" s="91" t="s">
        <v>16089</v>
      </c>
      <c r="BD12692" s="423" t="s">
        <v>1301</v>
      </c>
    </row>
    <row r="12693" spans="53:56" ht="15" x14ac:dyDescent="0.25">
      <c r="BA12693" s="91" t="s">
        <v>16619</v>
      </c>
      <c r="BB12693" s="91" t="s">
        <v>5715</v>
      </c>
      <c r="BC12693" s="91" t="s">
        <v>16540</v>
      </c>
      <c r="BD12693" s="423" t="s">
        <v>1301</v>
      </c>
    </row>
    <row r="12694" spans="53:56" ht="15" x14ac:dyDescent="0.25">
      <c r="BA12694" s="90" t="s">
        <v>16620</v>
      </c>
      <c r="BB12694" s="90" t="s">
        <v>5715</v>
      </c>
      <c r="BC12694" s="90" t="s">
        <v>16530</v>
      </c>
      <c r="BD12694" s="423" t="s">
        <v>1301</v>
      </c>
    </row>
    <row r="12695" spans="53:56" ht="15" x14ac:dyDescent="0.25">
      <c r="BA12695" s="91" t="s">
        <v>16621</v>
      </c>
      <c r="BB12695" s="91" t="s">
        <v>5715</v>
      </c>
      <c r="BC12695" s="91" t="s">
        <v>16530</v>
      </c>
      <c r="BD12695" s="423" t="s">
        <v>1301</v>
      </c>
    </row>
    <row r="12696" spans="53:56" ht="15" x14ac:dyDescent="0.25">
      <c r="BA12696" s="90" t="s">
        <v>16622</v>
      </c>
      <c r="BB12696" s="90" t="s">
        <v>5715</v>
      </c>
      <c r="BC12696" s="90" t="s">
        <v>16544</v>
      </c>
      <c r="BD12696" s="423" t="s">
        <v>1301</v>
      </c>
    </row>
    <row r="12697" spans="53:56" ht="15" x14ac:dyDescent="0.25">
      <c r="BA12697" s="90" t="s">
        <v>16623</v>
      </c>
      <c r="BB12697" s="90" t="s">
        <v>5715</v>
      </c>
      <c r="BC12697" s="90" t="s">
        <v>16544</v>
      </c>
      <c r="BD12697" s="423" t="s">
        <v>1301</v>
      </c>
    </row>
    <row r="12698" spans="53:56" ht="15" x14ac:dyDescent="0.25">
      <c r="BA12698" s="91" t="s">
        <v>16624</v>
      </c>
      <c r="BB12698" s="91" t="s">
        <v>5715</v>
      </c>
      <c r="BC12698" s="91" t="s">
        <v>14334</v>
      </c>
      <c r="BD12698" s="423" t="s">
        <v>1301</v>
      </c>
    </row>
    <row r="12699" spans="53:56" ht="15" x14ac:dyDescent="0.25">
      <c r="BA12699" s="90" t="s">
        <v>16625</v>
      </c>
      <c r="BB12699" s="90" t="s">
        <v>5715</v>
      </c>
      <c r="BC12699" s="90" t="s">
        <v>16532</v>
      </c>
      <c r="BD12699" s="423" t="s">
        <v>1301</v>
      </c>
    </row>
    <row r="12700" spans="53:56" ht="15" x14ac:dyDescent="0.25">
      <c r="BA12700" s="91" t="s">
        <v>16626</v>
      </c>
      <c r="BB12700" s="91" t="s">
        <v>5715</v>
      </c>
      <c r="BC12700" s="91" t="s">
        <v>16532</v>
      </c>
      <c r="BD12700" s="423" t="s">
        <v>1301</v>
      </c>
    </row>
    <row r="12701" spans="53:56" ht="15" x14ac:dyDescent="0.25">
      <c r="BA12701" s="90" t="s">
        <v>16627</v>
      </c>
      <c r="BB12701" s="90" t="s">
        <v>5715</v>
      </c>
      <c r="BC12701" s="90" t="s">
        <v>16530</v>
      </c>
      <c r="BD12701" s="423" t="s">
        <v>1301</v>
      </c>
    </row>
    <row r="12702" spans="53:56" ht="15" x14ac:dyDescent="0.25">
      <c r="BA12702" s="91" t="s">
        <v>16628</v>
      </c>
      <c r="BB12702" s="91" t="s">
        <v>5715</v>
      </c>
      <c r="BC12702" s="91" t="s">
        <v>16089</v>
      </c>
      <c r="BD12702" s="423" t="s">
        <v>1301</v>
      </c>
    </row>
    <row r="12703" spans="53:56" ht="15" x14ac:dyDescent="0.25">
      <c r="BA12703" s="91" t="s">
        <v>16629</v>
      </c>
      <c r="BB12703" s="91" t="s">
        <v>5715</v>
      </c>
      <c r="BC12703" s="91" t="s">
        <v>16630</v>
      </c>
      <c r="BD12703" s="423" t="s">
        <v>1301</v>
      </c>
    </row>
    <row r="12704" spans="53:56" ht="15" x14ac:dyDescent="0.25">
      <c r="BA12704" s="90" t="s">
        <v>16631</v>
      </c>
      <c r="BB12704" s="90" t="s">
        <v>5715</v>
      </c>
      <c r="BC12704" s="90" t="s">
        <v>16632</v>
      </c>
      <c r="BD12704" s="423" t="s">
        <v>1301</v>
      </c>
    </row>
    <row r="12705" spans="53:56" ht="15" x14ac:dyDescent="0.25">
      <c r="BA12705" s="91" t="s">
        <v>16633</v>
      </c>
      <c r="BB12705" s="91" t="s">
        <v>5715</v>
      </c>
      <c r="BC12705" s="91" t="s">
        <v>16634</v>
      </c>
      <c r="BD12705" s="423" t="s">
        <v>1301</v>
      </c>
    </row>
    <row r="12706" spans="53:56" ht="15" x14ac:dyDescent="0.25">
      <c r="BA12706" s="90" t="s">
        <v>16635</v>
      </c>
      <c r="BB12706" s="90" t="s">
        <v>5715</v>
      </c>
      <c r="BC12706" s="90" t="s">
        <v>16630</v>
      </c>
      <c r="BD12706" s="423" t="s">
        <v>1301</v>
      </c>
    </row>
    <row r="12707" spans="53:56" ht="15" x14ac:dyDescent="0.25">
      <c r="BA12707" s="90" t="s">
        <v>16636</v>
      </c>
      <c r="BB12707" s="90" t="s">
        <v>5715</v>
      </c>
      <c r="BC12707" s="90" t="s">
        <v>16637</v>
      </c>
      <c r="BD12707" s="423" t="s">
        <v>1301</v>
      </c>
    </row>
    <row r="12708" spans="53:56" ht="15" x14ac:dyDescent="0.25">
      <c r="BA12708" s="91" t="s">
        <v>16638</v>
      </c>
      <c r="BB12708" s="91" t="s">
        <v>5715</v>
      </c>
      <c r="BC12708" s="91" t="s">
        <v>16639</v>
      </c>
      <c r="BD12708" s="423" t="s">
        <v>1301</v>
      </c>
    </row>
    <row r="12709" spans="53:56" ht="15" x14ac:dyDescent="0.25">
      <c r="BA12709" s="91" t="s">
        <v>16640</v>
      </c>
      <c r="BB12709" s="91" t="s">
        <v>5715</v>
      </c>
      <c r="BC12709" s="91" t="s">
        <v>14774</v>
      </c>
      <c r="BD12709" s="423" t="s">
        <v>1301</v>
      </c>
    </row>
    <row r="12710" spans="53:56" ht="15" x14ac:dyDescent="0.25">
      <c r="BA12710" s="90" t="s">
        <v>16641</v>
      </c>
      <c r="BB12710" s="90" t="s">
        <v>5715</v>
      </c>
      <c r="BC12710" s="90" t="s">
        <v>16642</v>
      </c>
      <c r="BD12710" s="423" t="s">
        <v>1301</v>
      </c>
    </row>
    <row r="12711" spans="53:56" ht="15" x14ac:dyDescent="0.25">
      <c r="BA12711" s="91" t="s">
        <v>16643</v>
      </c>
      <c r="BB12711" s="91" t="s">
        <v>5715</v>
      </c>
      <c r="BC12711" s="91" t="s">
        <v>16630</v>
      </c>
      <c r="BD12711" s="423" t="s">
        <v>1301</v>
      </c>
    </row>
    <row r="12712" spans="53:56" ht="15" x14ac:dyDescent="0.25">
      <c r="BA12712" s="90" t="s">
        <v>16644</v>
      </c>
      <c r="BB12712" s="90" t="s">
        <v>5715</v>
      </c>
      <c r="BC12712" s="90" t="s">
        <v>16639</v>
      </c>
      <c r="BD12712" s="423" t="s">
        <v>1301</v>
      </c>
    </row>
    <row r="12713" spans="53:56" ht="15" x14ac:dyDescent="0.25">
      <c r="BA12713" s="91" t="s">
        <v>16645</v>
      </c>
      <c r="BB12713" s="91" t="s">
        <v>5715</v>
      </c>
      <c r="BC12713" s="91" t="s">
        <v>16630</v>
      </c>
      <c r="BD12713" s="423" t="s">
        <v>1301</v>
      </c>
    </row>
    <row r="12714" spans="53:56" ht="15" x14ac:dyDescent="0.25">
      <c r="BA12714" s="90" t="s">
        <v>16646</v>
      </c>
      <c r="BB12714" s="90" t="s">
        <v>5715</v>
      </c>
      <c r="BC12714" s="90" t="s">
        <v>16642</v>
      </c>
      <c r="BD12714" s="423" t="s">
        <v>1301</v>
      </c>
    </row>
    <row r="12715" spans="53:56" ht="15" x14ac:dyDescent="0.25">
      <c r="BA12715" s="91" t="s">
        <v>16647</v>
      </c>
      <c r="BB12715" s="91" t="s">
        <v>5715</v>
      </c>
      <c r="BC12715" s="91" t="s">
        <v>16632</v>
      </c>
      <c r="BD12715" s="423" t="s">
        <v>1301</v>
      </c>
    </row>
    <row r="12716" spans="53:56" ht="15" x14ac:dyDescent="0.25">
      <c r="BA12716" s="90" t="s">
        <v>16648</v>
      </c>
      <c r="BB12716" s="90" t="s">
        <v>5715</v>
      </c>
      <c r="BC12716" s="90" t="s">
        <v>16649</v>
      </c>
      <c r="BD12716" s="423" t="s">
        <v>1301</v>
      </c>
    </row>
    <row r="12717" spans="53:56" ht="15" x14ac:dyDescent="0.25">
      <c r="BA12717" s="91" t="s">
        <v>16650</v>
      </c>
      <c r="BB12717" s="91" t="s">
        <v>5715</v>
      </c>
      <c r="BC12717" s="91" t="s">
        <v>16630</v>
      </c>
      <c r="BD12717" s="423" t="s">
        <v>1301</v>
      </c>
    </row>
    <row r="12718" spans="53:56" ht="15" x14ac:dyDescent="0.25">
      <c r="BA12718" s="90" t="s">
        <v>16651</v>
      </c>
      <c r="BB12718" s="90" t="s">
        <v>5715</v>
      </c>
      <c r="BC12718" s="90" t="s">
        <v>16652</v>
      </c>
      <c r="BD12718" s="423" t="s">
        <v>1301</v>
      </c>
    </row>
    <row r="12719" spans="53:56" ht="15" x14ac:dyDescent="0.25">
      <c r="BA12719" s="91" t="s">
        <v>16653</v>
      </c>
      <c r="BB12719" s="91" t="s">
        <v>5715</v>
      </c>
      <c r="BC12719" s="91" t="s">
        <v>14774</v>
      </c>
      <c r="BD12719" s="423" t="s">
        <v>1301</v>
      </c>
    </row>
    <row r="12720" spans="53:56" ht="15" x14ac:dyDescent="0.25">
      <c r="BA12720" s="90" t="s">
        <v>16654</v>
      </c>
      <c r="BB12720" s="90" t="s">
        <v>5715</v>
      </c>
      <c r="BC12720" s="90" t="s">
        <v>16642</v>
      </c>
      <c r="BD12720" s="423" t="s">
        <v>1301</v>
      </c>
    </row>
    <row r="12721" spans="53:56" ht="15" x14ac:dyDescent="0.25">
      <c r="BA12721" s="91" t="s">
        <v>16655</v>
      </c>
      <c r="BB12721" s="91" t="s">
        <v>5715</v>
      </c>
      <c r="BC12721" s="91" t="s">
        <v>16632</v>
      </c>
      <c r="BD12721" s="423" t="s">
        <v>1301</v>
      </c>
    </row>
    <row r="12722" spans="53:56" ht="15" x14ac:dyDescent="0.25">
      <c r="BA12722" s="90" t="s">
        <v>16656</v>
      </c>
      <c r="BB12722" s="90" t="s">
        <v>5715</v>
      </c>
      <c r="BC12722" s="90" t="s">
        <v>16095</v>
      </c>
      <c r="BD12722" s="423" t="s">
        <v>1301</v>
      </c>
    </row>
    <row r="12723" spans="53:56" ht="15" x14ac:dyDescent="0.25">
      <c r="BA12723" s="91" t="s">
        <v>16657</v>
      </c>
      <c r="BB12723" s="91" t="s">
        <v>5715</v>
      </c>
      <c r="BC12723" s="91" t="s">
        <v>16652</v>
      </c>
      <c r="BD12723" s="423" t="s">
        <v>1301</v>
      </c>
    </row>
    <row r="12724" spans="53:56" ht="15" x14ac:dyDescent="0.25">
      <c r="BA12724" s="90" t="s">
        <v>16658</v>
      </c>
      <c r="BB12724" s="90" t="s">
        <v>5715</v>
      </c>
      <c r="BC12724" s="90" t="s">
        <v>16659</v>
      </c>
      <c r="BD12724" s="423" t="s">
        <v>1301</v>
      </c>
    </row>
    <row r="12725" spans="53:56" ht="15" x14ac:dyDescent="0.25">
      <c r="BA12725" s="91" t="s">
        <v>16660</v>
      </c>
      <c r="BB12725" s="91" t="s">
        <v>5715</v>
      </c>
      <c r="BC12725" s="91" t="s">
        <v>14774</v>
      </c>
      <c r="BD12725" s="423" t="s">
        <v>1301</v>
      </c>
    </row>
    <row r="12726" spans="53:56" ht="15" x14ac:dyDescent="0.25">
      <c r="BA12726" s="90" t="s">
        <v>16661</v>
      </c>
      <c r="BB12726" s="90" t="s">
        <v>5715</v>
      </c>
      <c r="BC12726" s="90" t="s">
        <v>16639</v>
      </c>
      <c r="BD12726" s="423" t="s">
        <v>1301</v>
      </c>
    </row>
    <row r="12727" spans="53:56" ht="15" x14ac:dyDescent="0.25">
      <c r="BA12727" s="91" t="s">
        <v>16662</v>
      </c>
      <c r="BB12727" s="91" t="s">
        <v>5715</v>
      </c>
      <c r="BC12727" s="91" t="s">
        <v>14774</v>
      </c>
      <c r="BD12727" s="423" t="s">
        <v>1301</v>
      </c>
    </row>
    <row r="12728" spans="53:56" ht="15" x14ac:dyDescent="0.25">
      <c r="BA12728" s="90" t="s">
        <v>16663</v>
      </c>
      <c r="BB12728" s="90" t="s">
        <v>5715</v>
      </c>
      <c r="BC12728" s="90" t="s">
        <v>16639</v>
      </c>
      <c r="BD12728" s="423" t="s">
        <v>1301</v>
      </c>
    </row>
    <row r="12729" spans="53:56" ht="15" x14ac:dyDescent="0.25">
      <c r="BA12729" s="91" t="s">
        <v>16664</v>
      </c>
      <c r="BB12729" s="91" t="s">
        <v>5715</v>
      </c>
      <c r="BC12729" s="91" t="s">
        <v>16639</v>
      </c>
      <c r="BD12729" s="423" t="s">
        <v>1301</v>
      </c>
    </row>
    <row r="12730" spans="53:56" ht="15" x14ac:dyDescent="0.25">
      <c r="BA12730" s="90" t="s">
        <v>16665</v>
      </c>
      <c r="BB12730" s="90" t="s">
        <v>5715</v>
      </c>
      <c r="BC12730" s="90" t="s">
        <v>16630</v>
      </c>
      <c r="BD12730" s="423" t="s">
        <v>1301</v>
      </c>
    </row>
    <row r="12731" spans="53:56" ht="15" x14ac:dyDescent="0.25">
      <c r="BA12731" s="91" t="s">
        <v>16666</v>
      </c>
      <c r="BB12731" s="91" t="s">
        <v>5715</v>
      </c>
      <c r="BC12731" s="91" t="s">
        <v>16639</v>
      </c>
      <c r="BD12731" s="423" t="s">
        <v>1301</v>
      </c>
    </row>
    <row r="12732" spans="53:56" ht="15" x14ac:dyDescent="0.25">
      <c r="BA12732" s="90" t="s">
        <v>16667</v>
      </c>
      <c r="BB12732" s="90" t="s">
        <v>5715</v>
      </c>
      <c r="BC12732" s="90" t="s">
        <v>16630</v>
      </c>
      <c r="BD12732" s="423" t="s">
        <v>1301</v>
      </c>
    </row>
    <row r="12733" spans="53:56" ht="15" x14ac:dyDescent="0.25">
      <c r="BA12733" s="91" t="s">
        <v>16668</v>
      </c>
      <c r="BB12733" s="91" t="s">
        <v>5715</v>
      </c>
      <c r="BC12733" s="91" t="s">
        <v>16639</v>
      </c>
      <c r="BD12733" s="423" t="s">
        <v>1301</v>
      </c>
    </row>
    <row r="12734" spans="53:56" ht="15" x14ac:dyDescent="0.25">
      <c r="BA12734" s="90" t="s">
        <v>16669</v>
      </c>
      <c r="BB12734" s="90" t="s">
        <v>5715</v>
      </c>
      <c r="BC12734" s="90" t="s">
        <v>16639</v>
      </c>
      <c r="BD12734" s="423" t="s">
        <v>1301</v>
      </c>
    </row>
    <row r="12735" spans="53:56" ht="15" x14ac:dyDescent="0.25">
      <c r="BA12735" s="91" t="s">
        <v>16670</v>
      </c>
      <c r="BB12735" s="91" t="s">
        <v>5715</v>
      </c>
      <c r="BC12735" s="91" t="s">
        <v>16671</v>
      </c>
      <c r="BD12735" s="423" t="s">
        <v>1301</v>
      </c>
    </row>
    <row r="12736" spans="53:56" ht="15" x14ac:dyDescent="0.25">
      <c r="BA12736" s="90" t="s">
        <v>16672</v>
      </c>
      <c r="BB12736" s="90" t="s">
        <v>5715</v>
      </c>
      <c r="BC12736" s="90" t="s">
        <v>16634</v>
      </c>
      <c r="BD12736" s="423" t="s">
        <v>1301</v>
      </c>
    </row>
    <row r="12737" spans="53:56" ht="15" x14ac:dyDescent="0.25">
      <c r="BA12737" s="91" t="s">
        <v>16673</v>
      </c>
      <c r="BB12737" s="91" t="s">
        <v>5715</v>
      </c>
      <c r="BC12737" s="91" t="s">
        <v>16639</v>
      </c>
      <c r="BD12737" s="423" t="s">
        <v>1301</v>
      </c>
    </row>
    <row r="12738" spans="53:56" ht="15" x14ac:dyDescent="0.25">
      <c r="BA12738" s="90" t="s">
        <v>16674</v>
      </c>
      <c r="BB12738" s="90" t="s">
        <v>5715</v>
      </c>
      <c r="BC12738" s="90" t="s">
        <v>14774</v>
      </c>
      <c r="BD12738" s="423" t="s">
        <v>1301</v>
      </c>
    </row>
    <row r="12739" spans="53:56" ht="15" x14ac:dyDescent="0.25">
      <c r="BA12739" s="91" t="s">
        <v>16675</v>
      </c>
      <c r="BB12739" s="91" t="s">
        <v>5715</v>
      </c>
      <c r="BC12739" s="91" t="s">
        <v>14495</v>
      </c>
      <c r="BD12739" s="423" t="s">
        <v>1301</v>
      </c>
    </row>
    <row r="12740" spans="53:56" ht="15" x14ac:dyDescent="0.25">
      <c r="BA12740" s="90" t="s">
        <v>16676</v>
      </c>
      <c r="BB12740" s="90" t="s">
        <v>5715</v>
      </c>
      <c r="BC12740" s="90" t="s">
        <v>16652</v>
      </c>
      <c r="BD12740" s="423" t="s">
        <v>1301</v>
      </c>
    </row>
    <row r="12741" spans="53:56" ht="15" x14ac:dyDescent="0.25">
      <c r="BA12741" s="91" t="s">
        <v>16677</v>
      </c>
      <c r="BB12741" s="91" t="s">
        <v>5715</v>
      </c>
      <c r="BC12741" s="91" t="s">
        <v>16639</v>
      </c>
      <c r="BD12741" s="423" t="s">
        <v>1301</v>
      </c>
    </row>
    <row r="12742" spans="53:56" ht="15" x14ac:dyDescent="0.25">
      <c r="BA12742" s="90" t="s">
        <v>16678</v>
      </c>
      <c r="BB12742" s="90" t="s">
        <v>5715</v>
      </c>
      <c r="BC12742" s="90" t="s">
        <v>16649</v>
      </c>
      <c r="BD12742" s="423" t="s">
        <v>1301</v>
      </c>
    </row>
    <row r="12743" spans="53:56" ht="15" x14ac:dyDescent="0.25">
      <c r="BA12743" s="91" t="s">
        <v>16679</v>
      </c>
      <c r="BB12743" s="91" t="s">
        <v>5715</v>
      </c>
      <c r="BC12743" s="91" t="s">
        <v>16634</v>
      </c>
      <c r="BD12743" s="423" t="s">
        <v>1301</v>
      </c>
    </row>
    <row r="12744" spans="53:56" ht="15" x14ac:dyDescent="0.25">
      <c r="BA12744" s="90" t="s">
        <v>16680</v>
      </c>
      <c r="BB12744" s="90" t="s">
        <v>5715</v>
      </c>
      <c r="BC12744" s="90" t="s">
        <v>16639</v>
      </c>
      <c r="BD12744" s="423" t="s">
        <v>1301</v>
      </c>
    </row>
    <row r="12745" spans="53:56" ht="15" x14ac:dyDescent="0.25">
      <c r="BA12745" s="90" t="s">
        <v>16681</v>
      </c>
      <c r="BB12745" s="90" t="s">
        <v>5715</v>
      </c>
      <c r="BC12745" s="90" t="s">
        <v>8585</v>
      </c>
      <c r="BD12745" s="423" t="s">
        <v>1301</v>
      </c>
    </row>
    <row r="12746" spans="53:56" ht="15" x14ac:dyDescent="0.25">
      <c r="BA12746" s="90" t="s">
        <v>16682</v>
      </c>
      <c r="BB12746" s="90" t="s">
        <v>5715</v>
      </c>
      <c r="BC12746" s="90" t="s">
        <v>16634</v>
      </c>
      <c r="BD12746" s="423" t="s">
        <v>1301</v>
      </c>
    </row>
    <row r="12747" spans="53:56" ht="15" x14ac:dyDescent="0.25">
      <c r="BA12747" s="90" t="s">
        <v>16683</v>
      </c>
      <c r="BB12747" s="90" t="s">
        <v>5715</v>
      </c>
      <c r="BC12747" s="90" t="s">
        <v>16652</v>
      </c>
      <c r="BD12747" s="423" t="s">
        <v>1301</v>
      </c>
    </row>
    <row r="12748" spans="53:56" ht="15" x14ac:dyDescent="0.25">
      <c r="BA12748" s="91" t="s">
        <v>16684</v>
      </c>
      <c r="BB12748" s="91" t="s">
        <v>5715</v>
      </c>
      <c r="BC12748" s="91" t="s">
        <v>16095</v>
      </c>
      <c r="BD12748" s="423" t="s">
        <v>1301</v>
      </c>
    </row>
    <row r="12749" spans="53:56" ht="15" x14ac:dyDescent="0.25">
      <c r="BA12749" s="90" t="s">
        <v>16685</v>
      </c>
      <c r="BB12749" s="90" t="s">
        <v>5715</v>
      </c>
      <c r="BC12749" s="90" t="s">
        <v>16642</v>
      </c>
      <c r="BD12749" s="423" t="s">
        <v>1301</v>
      </c>
    </row>
    <row r="12750" spans="53:56" ht="15" x14ac:dyDescent="0.25">
      <c r="BA12750" s="91" t="s">
        <v>16686</v>
      </c>
      <c r="BB12750" s="91" t="s">
        <v>5715</v>
      </c>
      <c r="BC12750" s="91" t="s">
        <v>16630</v>
      </c>
      <c r="BD12750" s="423" t="s">
        <v>1301</v>
      </c>
    </row>
    <row r="12751" spans="53:56" ht="15" x14ac:dyDescent="0.25">
      <c r="BA12751" s="90" t="s">
        <v>16687</v>
      </c>
      <c r="BB12751" s="90" t="s">
        <v>5715</v>
      </c>
      <c r="BC12751" s="90" t="s">
        <v>14495</v>
      </c>
      <c r="BD12751" s="423" t="s">
        <v>1301</v>
      </c>
    </row>
    <row r="12752" spans="53:56" ht="15" x14ac:dyDescent="0.25">
      <c r="BA12752" s="91" t="s">
        <v>16688</v>
      </c>
      <c r="BB12752" s="91" t="s">
        <v>5715</v>
      </c>
      <c r="BC12752" s="91" t="s">
        <v>16659</v>
      </c>
      <c r="BD12752" s="423" t="s">
        <v>1301</v>
      </c>
    </row>
    <row r="12753" spans="53:56" ht="15" x14ac:dyDescent="0.25">
      <c r="BA12753" s="90" t="s">
        <v>16689</v>
      </c>
      <c r="BB12753" s="90" t="s">
        <v>5715</v>
      </c>
      <c r="BC12753" s="90" t="s">
        <v>16652</v>
      </c>
      <c r="BD12753" s="423" t="s">
        <v>1301</v>
      </c>
    </row>
    <row r="12754" spans="53:56" ht="15" x14ac:dyDescent="0.25">
      <c r="BA12754" s="91" t="s">
        <v>16690</v>
      </c>
      <c r="BB12754" s="91" t="s">
        <v>5715</v>
      </c>
      <c r="BC12754" s="91" t="s">
        <v>14495</v>
      </c>
      <c r="BD12754" s="423" t="s">
        <v>1301</v>
      </c>
    </row>
    <row r="12755" spans="53:56" ht="15" x14ac:dyDescent="0.25">
      <c r="BA12755" s="90" t="s">
        <v>16691</v>
      </c>
      <c r="BB12755" s="90" t="s">
        <v>5715</v>
      </c>
      <c r="BC12755" s="90" t="s">
        <v>8585</v>
      </c>
      <c r="BD12755" s="423" t="s">
        <v>1301</v>
      </c>
    </row>
    <row r="12756" spans="53:56" ht="15" x14ac:dyDescent="0.25">
      <c r="BA12756" s="91" t="s">
        <v>16692</v>
      </c>
      <c r="BB12756" s="91" t="s">
        <v>5715</v>
      </c>
      <c r="BC12756" s="91" t="s">
        <v>8585</v>
      </c>
      <c r="BD12756" s="423" t="s">
        <v>1301</v>
      </c>
    </row>
    <row r="12757" spans="53:56" ht="15" x14ac:dyDescent="0.25">
      <c r="BA12757" s="90" t="s">
        <v>16693</v>
      </c>
      <c r="BB12757" s="90" t="s">
        <v>5715</v>
      </c>
      <c r="BC12757" s="90" t="s">
        <v>16649</v>
      </c>
      <c r="BD12757" s="423" t="s">
        <v>1301</v>
      </c>
    </row>
    <row r="12758" spans="53:56" ht="15" x14ac:dyDescent="0.25">
      <c r="BA12758" s="91" t="s">
        <v>16694</v>
      </c>
      <c r="BB12758" s="91" t="s">
        <v>5715</v>
      </c>
      <c r="BC12758" s="91" t="s">
        <v>16659</v>
      </c>
      <c r="BD12758" s="423" t="s">
        <v>1301</v>
      </c>
    </row>
    <row r="12759" spans="53:56" ht="15" x14ac:dyDescent="0.25">
      <c r="BA12759" s="90" t="s">
        <v>16695</v>
      </c>
      <c r="BB12759" s="90" t="s">
        <v>5715</v>
      </c>
      <c r="BC12759" s="90" t="s">
        <v>16630</v>
      </c>
      <c r="BD12759" s="423" t="s">
        <v>1301</v>
      </c>
    </row>
    <row r="12760" spans="53:56" ht="15" x14ac:dyDescent="0.25">
      <c r="BA12760" s="91" t="s">
        <v>16696</v>
      </c>
      <c r="BB12760" s="91" t="s">
        <v>5715</v>
      </c>
      <c r="BC12760" s="91" t="s">
        <v>16639</v>
      </c>
      <c r="BD12760" s="423" t="s">
        <v>1301</v>
      </c>
    </row>
    <row r="12761" spans="53:56" ht="15" x14ac:dyDescent="0.25">
      <c r="BA12761" s="91" t="s">
        <v>16697</v>
      </c>
      <c r="BB12761" s="91" t="s">
        <v>5715</v>
      </c>
      <c r="BC12761" s="91" t="s">
        <v>16639</v>
      </c>
      <c r="BD12761" s="423" t="s">
        <v>1301</v>
      </c>
    </row>
    <row r="12762" spans="53:56" ht="15" x14ac:dyDescent="0.25">
      <c r="BA12762" s="90" t="s">
        <v>16698</v>
      </c>
      <c r="BB12762" s="90" t="s">
        <v>5715</v>
      </c>
      <c r="BC12762" s="90" t="s">
        <v>16639</v>
      </c>
      <c r="BD12762" s="423" t="s">
        <v>1301</v>
      </c>
    </row>
    <row r="12763" spans="53:56" ht="15" x14ac:dyDescent="0.25">
      <c r="BA12763" s="91" t="s">
        <v>16699</v>
      </c>
      <c r="BB12763" s="91" t="s">
        <v>5715</v>
      </c>
      <c r="BC12763" s="91" t="s">
        <v>14495</v>
      </c>
      <c r="BD12763" s="423" t="s">
        <v>1301</v>
      </c>
    </row>
    <row r="12764" spans="53:56" ht="15" x14ac:dyDescent="0.25">
      <c r="BA12764" s="90" t="s">
        <v>16700</v>
      </c>
      <c r="BB12764" s="90" t="s">
        <v>5715</v>
      </c>
      <c r="BC12764" s="90" t="s">
        <v>14495</v>
      </c>
      <c r="BD12764" s="423" t="s">
        <v>1301</v>
      </c>
    </row>
    <row r="12765" spans="53:56" ht="15" x14ac:dyDescent="0.25">
      <c r="BA12765" s="91" t="s">
        <v>16701</v>
      </c>
      <c r="BB12765" s="91" t="s">
        <v>5715</v>
      </c>
      <c r="BC12765" s="91" t="s">
        <v>16634</v>
      </c>
      <c r="BD12765" s="423" t="s">
        <v>1301</v>
      </c>
    </row>
    <row r="12766" spans="53:56" ht="15" x14ac:dyDescent="0.25">
      <c r="BA12766" s="90" t="s">
        <v>16702</v>
      </c>
      <c r="BB12766" s="90" t="s">
        <v>5715</v>
      </c>
      <c r="BC12766" s="90" t="s">
        <v>16637</v>
      </c>
      <c r="BD12766" s="423" t="s">
        <v>1301</v>
      </c>
    </row>
    <row r="12767" spans="53:56" ht="15" x14ac:dyDescent="0.25">
      <c r="BA12767" s="91" t="s">
        <v>16703</v>
      </c>
      <c r="BB12767" s="91" t="s">
        <v>5715</v>
      </c>
      <c r="BC12767" s="91" t="s">
        <v>16642</v>
      </c>
      <c r="BD12767" s="423" t="s">
        <v>1301</v>
      </c>
    </row>
    <row r="12768" spans="53:56" ht="15" x14ac:dyDescent="0.25">
      <c r="BA12768" s="90" t="s">
        <v>16704</v>
      </c>
      <c r="BB12768" s="90" t="s">
        <v>5715</v>
      </c>
      <c r="BC12768" s="90" t="s">
        <v>16642</v>
      </c>
      <c r="BD12768" s="423" t="s">
        <v>1301</v>
      </c>
    </row>
    <row r="12769" spans="53:56" ht="15" x14ac:dyDescent="0.25">
      <c r="BA12769" s="91" t="s">
        <v>16705</v>
      </c>
      <c r="BB12769" s="91" t="s">
        <v>5715</v>
      </c>
      <c r="BC12769" s="91" t="s">
        <v>16630</v>
      </c>
      <c r="BD12769" s="423" t="s">
        <v>1301</v>
      </c>
    </row>
    <row r="12770" spans="53:56" ht="15" x14ac:dyDescent="0.25">
      <c r="BA12770" s="90" t="s">
        <v>16706</v>
      </c>
      <c r="BB12770" s="90" t="s">
        <v>5715</v>
      </c>
      <c r="BC12770" s="90" t="s">
        <v>16671</v>
      </c>
      <c r="BD12770" s="423" t="s">
        <v>1301</v>
      </c>
    </row>
    <row r="12771" spans="53:56" ht="15" x14ac:dyDescent="0.25">
      <c r="BA12771" s="91" t="s">
        <v>16707</v>
      </c>
      <c r="BB12771" s="91" t="s">
        <v>5715</v>
      </c>
      <c r="BC12771" s="91" t="s">
        <v>16642</v>
      </c>
      <c r="BD12771" s="423" t="s">
        <v>1301</v>
      </c>
    </row>
    <row r="12772" spans="53:56" ht="15" x14ac:dyDescent="0.25">
      <c r="BA12772" s="90" t="s">
        <v>16708</v>
      </c>
      <c r="BB12772" s="90" t="s">
        <v>5715</v>
      </c>
      <c r="BC12772" s="90" t="s">
        <v>16659</v>
      </c>
      <c r="BD12772" s="423" t="s">
        <v>1301</v>
      </c>
    </row>
    <row r="12773" spans="53:56" ht="15" x14ac:dyDescent="0.25">
      <c r="BA12773" s="91" t="s">
        <v>16709</v>
      </c>
      <c r="BB12773" s="91" t="s">
        <v>5715</v>
      </c>
      <c r="BC12773" s="91" t="s">
        <v>16642</v>
      </c>
      <c r="BD12773" s="423" t="s">
        <v>1301</v>
      </c>
    </row>
    <row r="12774" spans="53:56" ht="15" x14ac:dyDescent="0.25">
      <c r="BA12774" s="90" t="s">
        <v>16710</v>
      </c>
      <c r="BB12774" s="90" t="s">
        <v>5715</v>
      </c>
      <c r="BC12774" s="90" t="s">
        <v>16634</v>
      </c>
      <c r="BD12774" s="423" t="s">
        <v>1301</v>
      </c>
    </row>
    <row r="12775" spans="53:56" ht="15" x14ac:dyDescent="0.25">
      <c r="BA12775" s="91" t="s">
        <v>16711</v>
      </c>
      <c r="BB12775" s="91" t="s">
        <v>5715</v>
      </c>
      <c r="BC12775" s="91" t="s">
        <v>16630</v>
      </c>
      <c r="BD12775" s="423" t="s">
        <v>1301</v>
      </c>
    </row>
    <row r="12776" spans="53:56" ht="15" x14ac:dyDescent="0.25">
      <c r="BA12776" s="90" t="s">
        <v>16712</v>
      </c>
      <c r="BB12776" s="90" t="s">
        <v>5715</v>
      </c>
      <c r="BC12776" s="90" t="s">
        <v>16637</v>
      </c>
      <c r="BD12776" s="423" t="s">
        <v>1301</v>
      </c>
    </row>
    <row r="12777" spans="53:56" ht="15" x14ac:dyDescent="0.25">
      <c r="BA12777" s="91" t="s">
        <v>16713</v>
      </c>
      <c r="BB12777" s="91" t="s">
        <v>5715</v>
      </c>
      <c r="BC12777" s="91" t="s">
        <v>16630</v>
      </c>
      <c r="BD12777" s="423" t="s">
        <v>1301</v>
      </c>
    </row>
    <row r="12778" spans="53:56" ht="15" x14ac:dyDescent="0.25">
      <c r="BA12778" s="90" t="s">
        <v>16714</v>
      </c>
      <c r="BB12778" s="90" t="s">
        <v>5715</v>
      </c>
      <c r="BC12778" s="90" t="s">
        <v>14774</v>
      </c>
      <c r="BD12778" s="423" t="s">
        <v>1301</v>
      </c>
    </row>
    <row r="12779" spans="53:56" ht="15" x14ac:dyDescent="0.25">
      <c r="BA12779" s="91" t="s">
        <v>16715</v>
      </c>
      <c r="BB12779" s="91" t="s">
        <v>5715</v>
      </c>
      <c r="BC12779" s="91" t="s">
        <v>16671</v>
      </c>
      <c r="BD12779" s="423" t="s">
        <v>1301</v>
      </c>
    </row>
    <row r="12780" spans="53:56" ht="15" x14ac:dyDescent="0.25">
      <c r="BA12780" s="90" t="s">
        <v>16716</v>
      </c>
      <c r="BB12780" s="90" t="s">
        <v>5715</v>
      </c>
      <c r="BC12780" s="90" t="s">
        <v>16717</v>
      </c>
      <c r="BD12780" s="423" t="s">
        <v>1301</v>
      </c>
    </row>
    <row r="12781" spans="53:56" ht="15" x14ac:dyDescent="0.25">
      <c r="BA12781" s="90" t="s">
        <v>16716</v>
      </c>
      <c r="BB12781" s="90" t="s">
        <v>5715</v>
      </c>
      <c r="BC12781" s="90" t="s">
        <v>16634</v>
      </c>
      <c r="BD12781" s="423" t="s">
        <v>1301</v>
      </c>
    </row>
    <row r="12782" spans="53:56" ht="15" x14ac:dyDescent="0.25">
      <c r="BA12782" s="91" t="s">
        <v>16718</v>
      </c>
      <c r="BB12782" s="91" t="s">
        <v>5715</v>
      </c>
      <c r="BC12782" s="91" t="s">
        <v>16659</v>
      </c>
      <c r="BD12782" s="423" t="s">
        <v>1301</v>
      </c>
    </row>
    <row r="12783" spans="53:56" ht="15" x14ac:dyDescent="0.25">
      <c r="BA12783" s="90" t="s">
        <v>16719</v>
      </c>
      <c r="BB12783" s="90" t="s">
        <v>5715</v>
      </c>
      <c r="BC12783" s="90" t="s">
        <v>14774</v>
      </c>
      <c r="BD12783" s="423" t="s">
        <v>1301</v>
      </c>
    </row>
    <row r="12784" spans="53:56" ht="15" x14ac:dyDescent="0.25">
      <c r="BA12784" s="91" t="s">
        <v>16720</v>
      </c>
      <c r="BB12784" s="91" t="s">
        <v>5715</v>
      </c>
      <c r="BC12784" s="91" t="s">
        <v>16639</v>
      </c>
      <c r="BD12784" s="423" t="s">
        <v>1301</v>
      </c>
    </row>
    <row r="12785" spans="53:56" ht="15" x14ac:dyDescent="0.25">
      <c r="BA12785" s="91" t="s">
        <v>16721</v>
      </c>
      <c r="BB12785" s="91" t="s">
        <v>5715</v>
      </c>
      <c r="BC12785" s="91" t="s">
        <v>16652</v>
      </c>
      <c r="BD12785" s="423" t="s">
        <v>1301</v>
      </c>
    </row>
    <row r="12786" spans="53:56" ht="15" x14ac:dyDescent="0.25">
      <c r="BA12786" s="91" t="s">
        <v>16722</v>
      </c>
      <c r="BB12786" s="91" t="s">
        <v>5715</v>
      </c>
      <c r="BC12786" s="91" t="s">
        <v>16652</v>
      </c>
      <c r="BD12786" s="423" t="s">
        <v>1301</v>
      </c>
    </row>
    <row r="12787" spans="53:56" ht="15" x14ac:dyDescent="0.25">
      <c r="BA12787" s="90" t="s">
        <v>16723</v>
      </c>
      <c r="BB12787" s="90" t="s">
        <v>5715</v>
      </c>
      <c r="BC12787" s="90" t="s">
        <v>16630</v>
      </c>
      <c r="BD12787" s="423" t="s">
        <v>1301</v>
      </c>
    </row>
    <row r="12788" spans="53:56" ht="15" x14ac:dyDescent="0.25">
      <c r="BA12788" s="91" t="s">
        <v>16724</v>
      </c>
      <c r="BB12788" s="91" t="s">
        <v>5715</v>
      </c>
      <c r="BC12788" s="91" t="s">
        <v>14774</v>
      </c>
      <c r="BD12788" s="423" t="s">
        <v>1301</v>
      </c>
    </row>
    <row r="12789" spans="53:56" ht="15" x14ac:dyDescent="0.25">
      <c r="BA12789" s="91" t="s">
        <v>16725</v>
      </c>
      <c r="BB12789" s="91" t="s">
        <v>5715</v>
      </c>
      <c r="BC12789" s="91" t="s">
        <v>14774</v>
      </c>
      <c r="BD12789" s="423" t="s">
        <v>1301</v>
      </c>
    </row>
    <row r="12790" spans="53:56" ht="15" x14ac:dyDescent="0.25">
      <c r="BA12790" s="90" t="s">
        <v>16726</v>
      </c>
      <c r="BB12790" s="90" t="s">
        <v>5715</v>
      </c>
      <c r="BC12790" s="90" t="s">
        <v>16639</v>
      </c>
      <c r="BD12790" s="423" t="s">
        <v>1301</v>
      </c>
    </row>
    <row r="12791" spans="53:56" ht="15" x14ac:dyDescent="0.25">
      <c r="BA12791" s="91" t="s">
        <v>16727</v>
      </c>
      <c r="BB12791" s="91" t="s">
        <v>5715</v>
      </c>
      <c r="BC12791" s="91" t="s">
        <v>16639</v>
      </c>
      <c r="BD12791" s="423" t="s">
        <v>1301</v>
      </c>
    </row>
    <row r="12792" spans="53:56" ht="15" x14ac:dyDescent="0.25">
      <c r="BA12792" s="90" t="s">
        <v>16728</v>
      </c>
      <c r="BB12792" s="90" t="s">
        <v>5715</v>
      </c>
      <c r="BC12792" s="90" t="s">
        <v>16639</v>
      </c>
      <c r="BD12792" s="423" t="s">
        <v>1301</v>
      </c>
    </row>
    <row r="12793" spans="53:56" ht="15" x14ac:dyDescent="0.25">
      <c r="BA12793" s="90" t="s">
        <v>16728</v>
      </c>
      <c r="BB12793" s="90" t="s">
        <v>5715</v>
      </c>
      <c r="BC12793" s="90" t="s">
        <v>15796</v>
      </c>
      <c r="BD12793" s="423" t="s">
        <v>1301</v>
      </c>
    </row>
    <row r="12794" spans="53:56" ht="15" x14ac:dyDescent="0.25">
      <c r="BA12794" s="90" t="s">
        <v>16729</v>
      </c>
      <c r="BB12794" s="90" t="s">
        <v>5715</v>
      </c>
      <c r="BC12794" s="90" t="s">
        <v>16639</v>
      </c>
      <c r="BD12794" s="423" t="s">
        <v>1301</v>
      </c>
    </row>
    <row r="12795" spans="53:56" ht="15" x14ac:dyDescent="0.25">
      <c r="BA12795" s="91" t="s">
        <v>16730</v>
      </c>
      <c r="BB12795" s="91" t="s">
        <v>5715</v>
      </c>
      <c r="BC12795" s="91" t="s">
        <v>16630</v>
      </c>
      <c r="BD12795" s="423" t="s">
        <v>1301</v>
      </c>
    </row>
    <row r="12796" spans="53:56" ht="15" x14ac:dyDescent="0.25">
      <c r="BA12796" s="90" t="s">
        <v>16731</v>
      </c>
      <c r="BB12796" s="90" t="s">
        <v>5715</v>
      </c>
      <c r="BC12796" s="90" t="s">
        <v>16630</v>
      </c>
      <c r="BD12796" s="423" t="s">
        <v>1301</v>
      </c>
    </row>
    <row r="12797" spans="53:56" ht="15" x14ac:dyDescent="0.25">
      <c r="BA12797" s="91" t="s">
        <v>16732</v>
      </c>
      <c r="BB12797" s="91" t="s">
        <v>5715</v>
      </c>
      <c r="BC12797" s="91" t="s">
        <v>16630</v>
      </c>
      <c r="BD12797" s="423" t="s">
        <v>1301</v>
      </c>
    </row>
    <row r="12798" spans="53:56" ht="15" x14ac:dyDescent="0.25">
      <c r="BA12798" s="91" t="s">
        <v>16733</v>
      </c>
      <c r="BB12798" s="91" t="s">
        <v>5715</v>
      </c>
      <c r="BC12798" s="91" t="s">
        <v>16630</v>
      </c>
      <c r="BD12798" s="423" t="s">
        <v>1301</v>
      </c>
    </row>
    <row r="12799" spans="53:56" ht="15" x14ac:dyDescent="0.25">
      <c r="BA12799" s="90" t="s">
        <v>16734</v>
      </c>
      <c r="BB12799" s="90" t="s">
        <v>5715</v>
      </c>
      <c r="BC12799" s="90" t="s">
        <v>16630</v>
      </c>
      <c r="BD12799" s="423" t="s">
        <v>1301</v>
      </c>
    </row>
    <row r="12800" spans="53:56" ht="15" x14ac:dyDescent="0.25">
      <c r="BA12800" s="91" t="s">
        <v>16735</v>
      </c>
      <c r="BB12800" s="91" t="s">
        <v>5715</v>
      </c>
      <c r="BC12800" s="91" t="s">
        <v>16630</v>
      </c>
      <c r="BD12800" s="423" t="s">
        <v>1301</v>
      </c>
    </row>
    <row r="12801" spans="53:56" ht="15" x14ac:dyDescent="0.25">
      <c r="BA12801" s="90" t="s">
        <v>16736</v>
      </c>
      <c r="BB12801" s="90" t="s">
        <v>5715</v>
      </c>
      <c r="BC12801" s="90" t="s">
        <v>16630</v>
      </c>
      <c r="BD12801" s="423" t="s">
        <v>1301</v>
      </c>
    </row>
    <row r="12802" spans="53:56" ht="15" x14ac:dyDescent="0.25">
      <c r="BA12802" s="90" t="s">
        <v>16737</v>
      </c>
      <c r="BB12802" s="90" t="s">
        <v>5715</v>
      </c>
      <c r="BC12802" s="90" t="s">
        <v>16630</v>
      </c>
      <c r="BD12802" s="423" t="s">
        <v>1301</v>
      </c>
    </row>
    <row r="12803" spans="53:56" ht="15" x14ac:dyDescent="0.25">
      <c r="BA12803" s="91" t="s">
        <v>16738</v>
      </c>
      <c r="BB12803" s="91" t="s">
        <v>5715</v>
      </c>
      <c r="BC12803" s="91" t="s">
        <v>16630</v>
      </c>
      <c r="BD12803" s="423" t="s">
        <v>1301</v>
      </c>
    </row>
    <row r="12804" spans="53:56" ht="15" x14ac:dyDescent="0.25">
      <c r="BA12804" s="90" t="s">
        <v>16739</v>
      </c>
      <c r="BB12804" s="90" t="s">
        <v>5715</v>
      </c>
      <c r="BC12804" s="90" t="s">
        <v>16630</v>
      </c>
      <c r="BD12804" s="423" t="s">
        <v>1301</v>
      </c>
    </row>
    <row r="12805" spans="53:56" ht="15" x14ac:dyDescent="0.25">
      <c r="BA12805" s="91" t="s">
        <v>16740</v>
      </c>
      <c r="BB12805" s="91" t="s">
        <v>5715</v>
      </c>
      <c r="BC12805" s="91" t="s">
        <v>16630</v>
      </c>
      <c r="BD12805" s="423" t="s">
        <v>1301</v>
      </c>
    </row>
    <row r="12806" spans="53:56" ht="15" x14ac:dyDescent="0.25">
      <c r="BA12806" s="90" t="s">
        <v>16741</v>
      </c>
      <c r="BB12806" s="90" t="s">
        <v>5715</v>
      </c>
      <c r="BC12806" s="90" t="s">
        <v>16630</v>
      </c>
      <c r="BD12806" s="423" t="s">
        <v>1301</v>
      </c>
    </row>
    <row r="12807" spans="53:56" ht="15" x14ac:dyDescent="0.25">
      <c r="BA12807" s="91" t="s">
        <v>16742</v>
      </c>
      <c r="BB12807" s="91" t="s">
        <v>5715</v>
      </c>
      <c r="BC12807" s="91" t="s">
        <v>16717</v>
      </c>
      <c r="BD12807" s="423" t="s">
        <v>1301</v>
      </c>
    </row>
    <row r="12808" spans="53:56" ht="15" x14ac:dyDescent="0.25">
      <c r="BA12808" s="91" t="s">
        <v>16743</v>
      </c>
      <c r="BB12808" s="91" t="s">
        <v>5715</v>
      </c>
      <c r="BC12808" s="91" t="s">
        <v>14644</v>
      </c>
      <c r="BD12808" s="423" t="s">
        <v>1301</v>
      </c>
    </row>
    <row r="12809" spans="53:56" ht="15" x14ac:dyDescent="0.25">
      <c r="BA12809" s="90" t="s">
        <v>16744</v>
      </c>
      <c r="BB12809" s="90" t="s">
        <v>5715</v>
      </c>
      <c r="BC12809" s="90" t="s">
        <v>16717</v>
      </c>
      <c r="BD12809" s="423" t="s">
        <v>1301</v>
      </c>
    </row>
    <row r="12810" spans="53:56" ht="15" x14ac:dyDescent="0.25">
      <c r="BA12810" s="91" t="s">
        <v>16745</v>
      </c>
      <c r="BB12810" s="91" t="s">
        <v>5715</v>
      </c>
      <c r="BC12810" s="91" t="s">
        <v>14644</v>
      </c>
      <c r="BD12810" s="423" t="s">
        <v>1301</v>
      </c>
    </row>
    <row r="12811" spans="53:56" ht="15" x14ac:dyDescent="0.25">
      <c r="BA12811" s="90" t="s">
        <v>16746</v>
      </c>
      <c r="BB12811" s="90" t="s">
        <v>5715</v>
      </c>
      <c r="BC12811" s="90" t="s">
        <v>16717</v>
      </c>
      <c r="BD12811" s="423" t="s">
        <v>1301</v>
      </c>
    </row>
    <row r="12812" spans="53:56" ht="15" x14ac:dyDescent="0.25">
      <c r="BA12812" s="90" t="s">
        <v>16747</v>
      </c>
      <c r="BB12812" s="90" t="s">
        <v>5715</v>
      </c>
      <c r="BC12812" s="90" t="s">
        <v>16717</v>
      </c>
      <c r="BD12812" s="423" t="s">
        <v>1301</v>
      </c>
    </row>
    <row r="12813" spans="53:56" ht="15" x14ac:dyDescent="0.25">
      <c r="BA12813" s="91" t="s">
        <v>16748</v>
      </c>
      <c r="BB12813" s="91" t="s">
        <v>5715</v>
      </c>
      <c r="BC12813" s="91" t="s">
        <v>14644</v>
      </c>
      <c r="BD12813" s="423" t="s">
        <v>1301</v>
      </c>
    </row>
    <row r="12814" spans="53:56" ht="15" x14ac:dyDescent="0.25">
      <c r="BA12814" s="90" t="s">
        <v>16749</v>
      </c>
      <c r="BB12814" s="90" t="s">
        <v>6609</v>
      </c>
      <c r="BC12814" s="90" t="s">
        <v>16750</v>
      </c>
      <c r="BD12814" s="90"/>
    </row>
    <row r="12815" spans="53:56" ht="15" x14ac:dyDescent="0.25">
      <c r="BA12815" s="91" t="s">
        <v>16751</v>
      </c>
      <c r="BB12815" s="91" t="s">
        <v>6609</v>
      </c>
      <c r="BC12815" s="91" t="s">
        <v>16752</v>
      </c>
      <c r="BD12815" s="91"/>
    </row>
    <row r="12816" spans="53:56" ht="15" x14ac:dyDescent="0.25">
      <c r="BA12816" s="91" t="s">
        <v>16753</v>
      </c>
      <c r="BB12816" s="91" t="s">
        <v>6609</v>
      </c>
      <c r="BC12816" s="91" t="s">
        <v>16754</v>
      </c>
      <c r="BD12816" s="91"/>
    </row>
    <row r="12817" spans="53:56" ht="15" x14ac:dyDescent="0.25">
      <c r="BA12817" s="90" t="s">
        <v>16755</v>
      </c>
      <c r="BB12817" s="90" t="s">
        <v>6609</v>
      </c>
      <c r="BC12817" s="90" t="s">
        <v>16756</v>
      </c>
      <c r="BD12817" s="90"/>
    </row>
    <row r="12818" spans="53:56" ht="15" x14ac:dyDescent="0.25">
      <c r="BA12818" s="91" t="s">
        <v>16757</v>
      </c>
      <c r="BB12818" s="91" t="s">
        <v>6609</v>
      </c>
      <c r="BC12818" s="91" t="s">
        <v>16758</v>
      </c>
      <c r="BD12818" s="91"/>
    </row>
    <row r="12819" spans="53:56" ht="15" x14ac:dyDescent="0.25">
      <c r="BA12819" s="90" t="s">
        <v>16759</v>
      </c>
      <c r="BB12819" s="90" t="s">
        <v>6609</v>
      </c>
      <c r="BC12819" s="90" t="s">
        <v>14206</v>
      </c>
      <c r="BD12819" s="90"/>
    </row>
    <row r="12820" spans="53:56" ht="15" x14ac:dyDescent="0.25">
      <c r="BA12820" s="90" t="s">
        <v>16760</v>
      </c>
      <c r="BB12820" s="90" t="s">
        <v>6609</v>
      </c>
      <c r="BC12820" s="90" t="s">
        <v>11606</v>
      </c>
      <c r="BD12820" s="90"/>
    </row>
    <row r="12821" spans="53:56" ht="15" x14ac:dyDescent="0.25">
      <c r="BA12821" s="91" t="s">
        <v>16761</v>
      </c>
      <c r="BB12821" s="91" t="s">
        <v>6609</v>
      </c>
      <c r="BC12821" s="91" t="s">
        <v>5323</v>
      </c>
      <c r="BD12821" s="91"/>
    </row>
    <row r="12822" spans="53:56" ht="15" x14ac:dyDescent="0.25">
      <c r="BA12822" s="90" t="s">
        <v>16762</v>
      </c>
      <c r="BB12822" s="90" t="s">
        <v>6609</v>
      </c>
      <c r="BC12822" s="90" t="s">
        <v>16752</v>
      </c>
      <c r="BD12822" s="90"/>
    </row>
    <row r="12823" spans="53:56" ht="15" x14ac:dyDescent="0.25">
      <c r="BA12823" s="91" t="s">
        <v>16763</v>
      </c>
      <c r="BB12823" s="91" t="s">
        <v>6609</v>
      </c>
      <c r="BC12823" s="91" t="s">
        <v>16764</v>
      </c>
      <c r="BD12823" s="91"/>
    </row>
    <row r="12824" spans="53:56" ht="15" x14ac:dyDescent="0.25">
      <c r="BA12824" s="90" t="s">
        <v>16765</v>
      </c>
      <c r="BB12824" s="90" t="s">
        <v>6609</v>
      </c>
      <c r="BC12824" s="90" t="s">
        <v>16766</v>
      </c>
      <c r="BD12824" s="90"/>
    </row>
    <row r="12825" spans="53:56" ht="15" x14ac:dyDescent="0.25">
      <c r="BA12825" s="91" t="s">
        <v>16767</v>
      </c>
      <c r="BB12825" s="91" t="s">
        <v>6609</v>
      </c>
      <c r="BC12825" s="91" t="s">
        <v>16758</v>
      </c>
      <c r="BD12825" s="91"/>
    </row>
    <row r="12826" spans="53:56" ht="15" x14ac:dyDescent="0.25">
      <c r="BA12826" s="90" t="s">
        <v>16768</v>
      </c>
      <c r="BB12826" s="90" t="s">
        <v>6609</v>
      </c>
      <c r="BC12826" s="90" t="s">
        <v>16758</v>
      </c>
      <c r="BD12826" s="90"/>
    </row>
    <row r="12827" spans="53:56" ht="15" x14ac:dyDescent="0.25">
      <c r="BA12827" s="91" t="s">
        <v>16769</v>
      </c>
      <c r="BB12827" s="91" t="s">
        <v>6609</v>
      </c>
      <c r="BC12827" s="91" t="s">
        <v>14776</v>
      </c>
      <c r="BD12827" s="91"/>
    </row>
    <row r="12828" spans="53:56" ht="15" x14ac:dyDescent="0.25">
      <c r="BA12828" s="90" t="s">
        <v>16770</v>
      </c>
      <c r="BB12828" s="90" t="s">
        <v>6609</v>
      </c>
      <c r="BC12828" s="90" t="s">
        <v>5723</v>
      </c>
      <c r="BD12828" s="90"/>
    </row>
    <row r="12829" spans="53:56" ht="15" x14ac:dyDescent="0.25">
      <c r="BA12829" s="91" t="s">
        <v>16771</v>
      </c>
      <c r="BB12829" s="91" t="s">
        <v>6609</v>
      </c>
      <c r="BC12829" s="91" t="s">
        <v>16758</v>
      </c>
      <c r="BD12829" s="91"/>
    </row>
    <row r="12830" spans="53:56" ht="15" x14ac:dyDescent="0.25">
      <c r="BA12830" s="90" t="s">
        <v>16772</v>
      </c>
      <c r="BB12830" s="90" t="s">
        <v>6609</v>
      </c>
      <c r="BC12830" s="90" t="s">
        <v>16756</v>
      </c>
      <c r="BD12830" s="90"/>
    </row>
    <row r="12831" spans="53:56" ht="15" x14ac:dyDescent="0.25">
      <c r="BA12831" s="90" t="s">
        <v>16773</v>
      </c>
      <c r="BB12831" s="90" t="s">
        <v>6609</v>
      </c>
      <c r="BC12831" s="90" t="s">
        <v>16756</v>
      </c>
      <c r="BD12831" s="90"/>
    </row>
    <row r="12832" spans="53:56" ht="15" x14ac:dyDescent="0.25">
      <c r="BA12832" s="91" t="s">
        <v>16774</v>
      </c>
      <c r="BB12832" s="91" t="s">
        <v>6609</v>
      </c>
      <c r="BC12832" s="91" t="s">
        <v>16775</v>
      </c>
      <c r="BD12832" s="91"/>
    </row>
    <row r="12833" spans="53:56" ht="15" x14ac:dyDescent="0.25">
      <c r="BA12833" s="90" t="s">
        <v>16776</v>
      </c>
      <c r="BB12833" s="90" t="s">
        <v>6609</v>
      </c>
      <c r="BC12833" s="90" t="s">
        <v>16766</v>
      </c>
      <c r="BD12833" s="90"/>
    </row>
    <row r="12834" spans="53:56" ht="15" x14ac:dyDescent="0.25">
      <c r="BA12834" s="91" t="s">
        <v>16777</v>
      </c>
      <c r="BB12834" s="91" t="s">
        <v>6609</v>
      </c>
      <c r="BC12834" s="91" t="s">
        <v>16766</v>
      </c>
      <c r="BD12834" s="91"/>
    </row>
    <row r="12835" spans="53:56" ht="15" x14ac:dyDescent="0.25">
      <c r="BA12835" s="91" t="s">
        <v>16778</v>
      </c>
      <c r="BB12835" s="91" t="s">
        <v>6609</v>
      </c>
      <c r="BC12835" s="91" t="s">
        <v>16764</v>
      </c>
      <c r="BD12835" s="91"/>
    </row>
    <row r="12836" spans="53:56" ht="15" x14ac:dyDescent="0.25">
      <c r="BA12836" s="90" t="s">
        <v>16779</v>
      </c>
      <c r="BB12836" s="90" t="s">
        <v>6609</v>
      </c>
      <c r="BC12836" s="90" t="s">
        <v>16750</v>
      </c>
      <c r="BD12836" s="90"/>
    </row>
    <row r="12837" spans="53:56" ht="15" x14ac:dyDescent="0.25">
      <c r="BA12837" s="91" t="s">
        <v>16780</v>
      </c>
      <c r="BB12837" s="91" t="s">
        <v>6609</v>
      </c>
      <c r="BC12837" s="91" t="s">
        <v>16754</v>
      </c>
      <c r="BD12837" s="91"/>
    </row>
    <row r="12838" spans="53:56" ht="15" x14ac:dyDescent="0.25">
      <c r="BA12838" s="90" t="s">
        <v>16781</v>
      </c>
      <c r="BB12838" s="90" t="s">
        <v>6609</v>
      </c>
      <c r="BC12838" s="90" t="s">
        <v>16752</v>
      </c>
      <c r="BD12838" s="90"/>
    </row>
    <row r="12839" spans="53:56" ht="15" x14ac:dyDescent="0.25">
      <c r="BA12839" s="90" t="s">
        <v>16782</v>
      </c>
      <c r="BB12839" s="90" t="s">
        <v>6609</v>
      </c>
      <c r="BC12839" s="90" t="s">
        <v>16758</v>
      </c>
      <c r="BD12839" s="90"/>
    </row>
    <row r="12840" spans="53:56" ht="15" x14ac:dyDescent="0.25">
      <c r="BA12840" s="90" t="s">
        <v>16782</v>
      </c>
      <c r="BB12840" s="90" t="s">
        <v>6609</v>
      </c>
      <c r="BC12840" s="90" t="s">
        <v>16752</v>
      </c>
      <c r="BD12840" s="90"/>
    </row>
    <row r="12841" spans="53:56" ht="15" x14ac:dyDescent="0.25">
      <c r="BA12841" s="91" t="s">
        <v>16783</v>
      </c>
      <c r="BB12841" s="91" t="s">
        <v>6609</v>
      </c>
      <c r="BC12841" s="91" t="s">
        <v>14206</v>
      </c>
      <c r="BD12841" s="91"/>
    </row>
    <row r="12842" spans="53:56" ht="15" x14ac:dyDescent="0.25">
      <c r="BA12842" s="90" t="s">
        <v>16784</v>
      </c>
      <c r="BB12842" s="90" t="s">
        <v>6609</v>
      </c>
      <c r="BC12842" s="90" t="s">
        <v>16766</v>
      </c>
      <c r="BD12842" s="90"/>
    </row>
    <row r="12843" spans="53:56" ht="15" x14ac:dyDescent="0.25">
      <c r="BA12843" s="91" t="s">
        <v>16785</v>
      </c>
      <c r="BB12843" s="91" t="s">
        <v>6609</v>
      </c>
      <c r="BC12843" s="91" t="s">
        <v>16766</v>
      </c>
      <c r="BD12843" s="91"/>
    </row>
    <row r="12844" spans="53:56" ht="15" x14ac:dyDescent="0.25">
      <c r="BA12844" s="91" t="s">
        <v>16786</v>
      </c>
      <c r="BB12844" s="91" t="s">
        <v>6609</v>
      </c>
      <c r="BC12844" s="91" t="s">
        <v>16750</v>
      </c>
      <c r="BD12844" s="91"/>
    </row>
    <row r="12845" spans="53:56" ht="15" x14ac:dyDescent="0.25">
      <c r="BA12845" s="90" t="s">
        <v>16787</v>
      </c>
      <c r="BB12845" s="90" t="s">
        <v>6609</v>
      </c>
      <c r="BC12845" s="90" t="s">
        <v>16752</v>
      </c>
      <c r="BD12845" s="90"/>
    </row>
    <row r="12846" spans="53:56" ht="15" x14ac:dyDescent="0.25">
      <c r="BA12846" s="91" t="s">
        <v>16788</v>
      </c>
      <c r="BB12846" s="91" t="s">
        <v>6609</v>
      </c>
      <c r="BC12846" s="91" t="s">
        <v>16756</v>
      </c>
      <c r="BD12846" s="91"/>
    </row>
    <row r="12847" spans="53:56" ht="15" x14ac:dyDescent="0.25">
      <c r="BA12847" s="90" t="s">
        <v>16789</v>
      </c>
      <c r="BB12847" s="90" t="s">
        <v>6609</v>
      </c>
      <c r="BC12847" s="90" t="s">
        <v>16756</v>
      </c>
      <c r="BD12847" s="90"/>
    </row>
    <row r="12848" spans="53:56" ht="15" x14ac:dyDescent="0.25">
      <c r="BA12848" s="91" t="s">
        <v>16790</v>
      </c>
      <c r="BB12848" s="91" t="s">
        <v>6609</v>
      </c>
      <c r="BC12848" s="91" t="s">
        <v>11606</v>
      </c>
      <c r="BD12848" s="91"/>
    </row>
    <row r="12849" spans="53:56" ht="15" x14ac:dyDescent="0.25">
      <c r="BA12849" s="90" t="s">
        <v>16791</v>
      </c>
      <c r="BB12849" s="90" t="s">
        <v>6609</v>
      </c>
      <c r="BC12849" s="90" t="s">
        <v>16792</v>
      </c>
      <c r="BD12849" s="90"/>
    </row>
    <row r="12850" spans="53:56" ht="15" x14ac:dyDescent="0.25">
      <c r="BA12850" s="90" t="s">
        <v>16793</v>
      </c>
      <c r="BB12850" s="90" t="s">
        <v>6609</v>
      </c>
      <c r="BC12850" s="90" t="s">
        <v>10651</v>
      </c>
      <c r="BD12850" s="90"/>
    </row>
    <row r="12851" spans="53:56" ht="15" x14ac:dyDescent="0.25">
      <c r="BA12851" s="91" t="s">
        <v>16794</v>
      </c>
      <c r="BB12851" s="91" t="s">
        <v>6609</v>
      </c>
      <c r="BC12851" s="91" t="s">
        <v>16766</v>
      </c>
      <c r="BD12851" s="91"/>
    </row>
    <row r="12852" spans="53:56" ht="15" x14ac:dyDescent="0.25">
      <c r="BA12852" s="90" t="s">
        <v>16795</v>
      </c>
      <c r="BB12852" s="90" t="s">
        <v>6609</v>
      </c>
      <c r="BC12852" s="90" t="s">
        <v>16752</v>
      </c>
      <c r="BD12852" s="90"/>
    </row>
    <row r="12853" spans="53:56" ht="15" x14ac:dyDescent="0.25">
      <c r="BA12853" s="91" t="s">
        <v>16796</v>
      </c>
      <c r="BB12853" s="91" t="s">
        <v>6609</v>
      </c>
      <c r="BC12853" s="91" t="s">
        <v>16764</v>
      </c>
      <c r="BD12853" s="91"/>
    </row>
    <row r="12854" spans="53:56" ht="15" x14ac:dyDescent="0.25">
      <c r="BA12854" s="91" t="s">
        <v>16797</v>
      </c>
      <c r="BB12854" s="91" t="s">
        <v>6609</v>
      </c>
      <c r="BC12854" s="91" t="s">
        <v>16756</v>
      </c>
      <c r="BD12854" s="91"/>
    </row>
    <row r="12855" spans="53:56" ht="15" x14ac:dyDescent="0.25">
      <c r="BA12855" s="90" t="s">
        <v>16798</v>
      </c>
      <c r="BB12855" s="90" t="s">
        <v>6609</v>
      </c>
      <c r="BC12855" s="90" t="s">
        <v>5323</v>
      </c>
      <c r="BD12855" s="90"/>
    </row>
    <row r="12856" spans="53:56" ht="15" x14ac:dyDescent="0.25">
      <c r="BA12856" s="91" t="s">
        <v>16799</v>
      </c>
      <c r="BB12856" s="91" t="s">
        <v>6609</v>
      </c>
      <c r="BC12856" s="91" t="s">
        <v>10651</v>
      </c>
      <c r="BD12856" s="91"/>
    </row>
    <row r="12857" spans="53:56" ht="15" x14ac:dyDescent="0.25">
      <c r="BA12857" s="90" t="s">
        <v>16800</v>
      </c>
      <c r="BB12857" s="90" t="s">
        <v>6609</v>
      </c>
      <c r="BC12857" s="90" t="s">
        <v>16801</v>
      </c>
      <c r="BD12857" s="90"/>
    </row>
    <row r="12858" spans="53:56" ht="15" x14ac:dyDescent="0.25">
      <c r="BA12858" s="90" t="s">
        <v>16802</v>
      </c>
      <c r="BB12858" s="90" t="s">
        <v>6609</v>
      </c>
      <c r="BC12858" s="90" t="s">
        <v>16756</v>
      </c>
      <c r="BD12858" s="90"/>
    </row>
    <row r="12859" spans="53:56" ht="15" x14ac:dyDescent="0.25">
      <c r="BA12859" s="91" t="s">
        <v>16803</v>
      </c>
      <c r="BB12859" s="91" t="s">
        <v>6609</v>
      </c>
      <c r="BC12859" s="91" t="s">
        <v>16756</v>
      </c>
      <c r="BD12859" s="91"/>
    </row>
    <row r="12860" spans="53:56" ht="15" x14ac:dyDescent="0.25">
      <c r="BA12860" s="90" t="s">
        <v>16804</v>
      </c>
      <c r="BB12860" s="90" t="s">
        <v>6609</v>
      </c>
      <c r="BC12860" s="90" t="s">
        <v>16756</v>
      </c>
      <c r="BD12860" s="90"/>
    </row>
    <row r="12861" spans="53:56" ht="15" x14ac:dyDescent="0.25">
      <c r="BA12861" s="91" t="s">
        <v>16805</v>
      </c>
      <c r="BB12861" s="91" t="s">
        <v>6609</v>
      </c>
      <c r="BC12861" s="91" t="s">
        <v>16756</v>
      </c>
      <c r="BD12861" s="91"/>
    </row>
    <row r="12862" spans="53:56" ht="15" x14ac:dyDescent="0.25">
      <c r="BA12862" s="90" t="s">
        <v>16806</v>
      </c>
      <c r="BB12862" s="90" t="s">
        <v>6609</v>
      </c>
      <c r="BC12862" s="90" t="s">
        <v>16758</v>
      </c>
      <c r="BD12862" s="90"/>
    </row>
    <row r="12863" spans="53:56" ht="15" x14ac:dyDescent="0.25">
      <c r="BA12863" s="91" t="s">
        <v>16807</v>
      </c>
      <c r="BB12863" s="91" t="s">
        <v>6609</v>
      </c>
      <c r="BC12863" s="91" t="s">
        <v>16775</v>
      </c>
      <c r="BD12863" s="91"/>
    </row>
    <row r="12864" spans="53:56" ht="15" x14ac:dyDescent="0.25">
      <c r="BA12864" s="91" t="s">
        <v>16808</v>
      </c>
      <c r="BB12864" s="91" t="s">
        <v>6609</v>
      </c>
      <c r="BC12864" s="91" t="s">
        <v>16766</v>
      </c>
      <c r="BD12864" s="91"/>
    </row>
    <row r="12865" spans="53:56" ht="15" x14ac:dyDescent="0.25">
      <c r="BA12865" s="90" t="s">
        <v>16809</v>
      </c>
      <c r="BB12865" s="90" t="s">
        <v>6609</v>
      </c>
      <c r="BC12865" s="90" t="s">
        <v>14776</v>
      </c>
      <c r="BD12865" s="90"/>
    </row>
    <row r="12866" spans="53:56" ht="15" x14ac:dyDescent="0.25">
      <c r="BA12866" s="91" t="s">
        <v>16810</v>
      </c>
      <c r="BB12866" s="91" t="s">
        <v>6609</v>
      </c>
      <c r="BC12866" s="91" t="s">
        <v>16758</v>
      </c>
      <c r="BD12866" s="91"/>
    </row>
    <row r="12867" spans="53:56" ht="15" x14ac:dyDescent="0.25">
      <c r="BA12867" s="90" t="s">
        <v>16811</v>
      </c>
      <c r="BB12867" s="90" t="s">
        <v>6609</v>
      </c>
      <c r="BC12867" s="90" t="s">
        <v>16801</v>
      </c>
      <c r="BD12867" s="90"/>
    </row>
    <row r="12868" spans="53:56" ht="15" x14ac:dyDescent="0.25">
      <c r="BA12868" s="91" t="s">
        <v>16812</v>
      </c>
      <c r="BB12868" s="91" t="s">
        <v>6609</v>
      </c>
      <c r="BC12868" s="91" t="s">
        <v>14206</v>
      </c>
      <c r="BD12868" s="91"/>
    </row>
    <row r="12869" spans="53:56" ht="15" x14ac:dyDescent="0.25">
      <c r="BA12869" s="90" t="s">
        <v>16813</v>
      </c>
      <c r="BB12869" s="90" t="s">
        <v>6609</v>
      </c>
      <c r="BC12869" s="90" t="s">
        <v>16754</v>
      </c>
      <c r="BD12869" s="90"/>
    </row>
    <row r="12870" spans="53:56" ht="15" x14ac:dyDescent="0.25">
      <c r="BA12870" s="91" t="s">
        <v>16814</v>
      </c>
      <c r="BB12870" s="91" t="s">
        <v>6609</v>
      </c>
      <c r="BC12870" s="91" t="s">
        <v>16815</v>
      </c>
      <c r="BD12870" s="91"/>
    </row>
    <row r="12871" spans="53:56" ht="15" x14ac:dyDescent="0.25">
      <c r="BA12871" s="90" t="s">
        <v>16816</v>
      </c>
      <c r="BB12871" s="90" t="s">
        <v>6609</v>
      </c>
      <c r="BC12871" s="90" t="s">
        <v>13595</v>
      </c>
      <c r="BD12871" s="90"/>
    </row>
    <row r="12872" spans="53:56" ht="15" x14ac:dyDescent="0.25">
      <c r="BA12872" s="91" t="s">
        <v>16817</v>
      </c>
      <c r="BB12872" s="91" t="s">
        <v>6609</v>
      </c>
      <c r="BC12872" s="91" t="s">
        <v>16750</v>
      </c>
      <c r="BD12872" s="91"/>
    </row>
    <row r="12873" spans="53:56" ht="15" x14ac:dyDescent="0.25">
      <c r="BA12873" s="90" t="s">
        <v>16818</v>
      </c>
      <c r="BB12873" s="90" t="s">
        <v>6609</v>
      </c>
      <c r="BC12873" s="90" t="s">
        <v>16764</v>
      </c>
      <c r="BD12873" s="90"/>
    </row>
    <row r="12874" spans="53:56" ht="15" x14ac:dyDescent="0.25">
      <c r="BA12874" s="91" t="s">
        <v>16819</v>
      </c>
      <c r="BB12874" s="91" t="s">
        <v>6609</v>
      </c>
      <c r="BC12874" s="91" t="s">
        <v>16820</v>
      </c>
      <c r="BD12874" s="91"/>
    </row>
    <row r="12875" spans="53:56" ht="15" x14ac:dyDescent="0.25">
      <c r="BA12875" s="90" t="s">
        <v>16821</v>
      </c>
      <c r="BB12875" s="90" t="s">
        <v>6609</v>
      </c>
      <c r="BC12875" s="90" t="s">
        <v>5323</v>
      </c>
      <c r="BD12875" s="90"/>
    </row>
    <row r="12876" spans="53:56" ht="15" x14ac:dyDescent="0.25">
      <c r="BA12876" s="91" t="s">
        <v>16822</v>
      </c>
      <c r="BB12876" s="91" t="s">
        <v>6609</v>
      </c>
      <c r="BC12876" s="91" t="s">
        <v>16766</v>
      </c>
      <c r="BD12876" s="91"/>
    </row>
    <row r="12877" spans="53:56" ht="15" x14ac:dyDescent="0.25">
      <c r="BA12877" s="90" t="s">
        <v>16823</v>
      </c>
      <c r="BB12877" s="90" t="s">
        <v>6609</v>
      </c>
      <c r="BC12877" s="90" t="s">
        <v>16775</v>
      </c>
      <c r="BD12877" s="90"/>
    </row>
    <row r="12878" spans="53:56" ht="15" x14ac:dyDescent="0.25">
      <c r="BA12878" s="91" t="s">
        <v>16824</v>
      </c>
      <c r="BB12878" s="91" t="s">
        <v>6609</v>
      </c>
      <c r="BC12878" s="91" t="s">
        <v>16750</v>
      </c>
      <c r="BD12878" s="91"/>
    </row>
    <row r="12879" spans="53:56" ht="15" x14ac:dyDescent="0.25">
      <c r="BA12879" s="90" t="s">
        <v>16825</v>
      </c>
      <c r="BB12879" s="90" t="s">
        <v>6609</v>
      </c>
      <c r="BC12879" s="90" t="s">
        <v>16766</v>
      </c>
      <c r="BD12879" s="90"/>
    </row>
    <row r="12880" spans="53:56" ht="15" x14ac:dyDescent="0.25">
      <c r="BA12880" s="90" t="s">
        <v>16826</v>
      </c>
      <c r="BB12880" s="90" t="s">
        <v>6609</v>
      </c>
      <c r="BC12880" s="90" t="s">
        <v>16766</v>
      </c>
      <c r="BD12880" s="90"/>
    </row>
    <row r="12881" spans="53:56" ht="15" x14ac:dyDescent="0.25">
      <c r="BA12881" s="91" t="s">
        <v>16827</v>
      </c>
      <c r="BB12881" s="91" t="s">
        <v>6609</v>
      </c>
      <c r="BC12881" s="91" t="s">
        <v>16828</v>
      </c>
      <c r="BD12881" s="91"/>
    </row>
    <row r="12882" spans="53:56" ht="15" x14ac:dyDescent="0.25">
      <c r="BA12882" s="90" t="s">
        <v>16829</v>
      </c>
      <c r="BB12882" s="90" t="s">
        <v>6609</v>
      </c>
      <c r="BC12882" s="90" t="s">
        <v>16766</v>
      </c>
      <c r="BD12882" s="90"/>
    </row>
    <row r="12883" spans="53:56" ht="15" x14ac:dyDescent="0.25">
      <c r="BA12883" s="91" t="s">
        <v>16830</v>
      </c>
      <c r="BB12883" s="91" t="s">
        <v>6609</v>
      </c>
      <c r="BC12883" s="91" t="s">
        <v>16766</v>
      </c>
      <c r="BD12883" s="91"/>
    </row>
    <row r="12884" spans="53:56" ht="15" x14ac:dyDescent="0.25">
      <c r="BA12884" s="90" t="s">
        <v>16831</v>
      </c>
      <c r="BB12884" s="90" t="s">
        <v>6609</v>
      </c>
      <c r="BC12884" s="90" t="s">
        <v>16766</v>
      </c>
      <c r="BD12884" s="90"/>
    </row>
    <row r="12885" spans="53:56" ht="15" x14ac:dyDescent="0.25">
      <c r="BA12885" s="90" t="s">
        <v>16832</v>
      </c>
      <c r="BB12885" s="90" t="s">
        <v>6609</v>
      </c>
      <c r="BC12885" s="90" t="s">
        <v>16766</v>
      </c>
      <c r="BD12885" s="90"/>
    </row>
    <row r="12886" spans="53:56" ht="15" x14ac:dyDescent="0.25">
      <c r="BA12886" s="91" t="s">
        <v>16833</v>
      </c>
      <c r="BB12886" s="91" t="s">
        <v>6609</v>
      </c>
      <c r="BC12886" s="91" t="s">
        <v>16775</v>
      </c>
      <c r="BD12886" s="91"/>
    </row>
    <row r="12887" spans="53:56" ht="15" x14ac:dyDescent="0.25">
      <c r="BA12887" s="90" t="s">
        <v>16834</v>
      </c>
      <c r="BB12887" s="90" t="s">
        <v>6609</v>
      </c>
      <c r="BC12887" s="90" t="s">
        <v>16756</v>
      </c>
      <c r="BD12887" s="90"/>
    </row>
    <row r="12888" spans="53:56" ht="15" x14ac:dyDescent="0.25">
      <c r="BA12888" s="91" t="s">
        <v>16835</v>
      </c>
      <c r="BB12888" s="91" t="s">
        <v>6609</v>
      </c>
      <c r="BC12888" s="91" t="s">
        <v>16836</v>
      </c>
      <c r="BD12888" s="91"/>
    </row>
    <row r="12889" spans="53:56" ht="15" x14ac:dyDescent="0.25">
      <c r="BA12889" s="90" t="s">
        <v>16837</v>
      </c>
      <c r="BB12889" s="90" t="s">
        <v>6609</v>
      </c>
      <c r="BC12889" s="90" t="s">
        <v>16764</v>
      </c>
      <c r="BD12889" s="90"/>
    </row>
    <row r="12890" spans="53:56" ht="15" x14ac:dyDescent="0.25">
      <c r="BA12890" s="91" t="s">
        <v>16838</v>
      </c>
      <c r="BB12890" s="91" t="s">
        <v>6609</v>
      </c>
      <c r="BC12890" s="91" t="s">
        <v>16775</v>
      </c>
      <c r="BD12890" s="91"/>
    </row>
    <row r="12891" spans="53:56" ht="15" x14ac:dyDescent="0.25">
      <c r="BA12891" s="90" t="s">
        <v>16839</v>
      </c>
      <c r="BB12891" s="90" t="s">
        <v>6609</v>
      </c>
      <c r="BC12891" s="90" t="s">
        <v>16775</v>
      </c>
      <c r="BD12891" s="90"/>
    </row>
    <row r="12892" spans="53:56" ht="15" x14ac:dyDescent="0.25">
      <c r="BA12892" s="91" t="s">
        <v>16840</v>
      </c>
      <c r="BB12892" s="91" t="s">
        <v>6609</v>
      </c>
      <c r="BC12892" s="91" t="s">
        <v>16764</v>
      </c>
      <c r="BD12892" s="91"/>
    </row>
    <row r="12893" spans="53:56" ht="15" x14ac:dyDescent="0.25">
      <c r="BA12893" s="90" t="s">
        <v>16841</v>
      </c>
      <c r="BB12893" s="90" t="s">
        <v>6609</v>
      </c>
      <c r="BC12893" s="90" t="s">
        <v>16820</v>
      </c>
      <c r="BD12893" s="90"/>
    </row>
    <row r="12894" spans="53:56" ht="15" x14ac:dyDescent="0.25">
      <c r="BA12894" s="91" t="s">
        <v>16842</v>
      </c>
      <c r="BB12894" s="91" t="s">
        <v>6609</v>
      </c>
      <c r="BC12894" s="91" t="s">
        <v>5323</v>
      </c>
      <c r="BD12894" s="91"/>
    </row>
    <row r="12895" spans="53:56" ht="15" x14ac:dyDescent="0.25">
      <c r="BA12895" s="90" t="s">
        <v>16843</v>
      </c>
      <c r="BB12895" s="90" t="s">
        <v>6609</v>
      </c>
      <c r="BC12895" s="90" t="s">
        <v>16750</v>
      </c>
      <c r="BD12895" s="90"/>
    </row>
    <row r="12896" spans="53:56" ht="15" x14ac:dyDescent="0.25">
      <c r="BA12896" s="91" t="s">
        <v>16844</v>
      </c>
      <c r="BB12896" s="91" t="s">
        <v>6609</v>
      </c>
      <c r="BC12896" s="91" t="s">
        <v>5323</v>
      </c>
      <c r="BD12896" s="91"/>
    </row>
    <row r="12897" spans="53:56" ht="15" x14ac:dyDescent="0.25">
      <c r="BA12897" s="90" t="s">
        <v>16845</v>
      </c>
      <c r="BB12897" s="90" t="s">
        <v>6609</v>
      </c>
      <c r="BC12897" s="90" t="s">
        <v>16766</v>
      </c>
      <c r="BD12897" s="90"/>
    </row>
    <row r="12898" spans="53:56" ht="15" x14ac:dyDescent="0.25">
      <c r="BA12898" s="91" t="s">
        <v>16846</v>
      </c>
      <c r="BB12898" s="91" t="s">
        <v>6609</v>
      </c>
      <c r="BC12898" s="91" t="s">
        <v>14776</v>
      </c>
      <c r="BD12898" s="91"/>
    </row>
    <row r="12899" spans="53:56" ht="15" x14ac:dyDescent="0.25">
      <c r="BA12899" s="90" t="s">
        <v>16847</v>
      </c>
      <c r="BB12899" s="90" t="s">
        <v>6609</v>
      </c>
      <c r="BC12899" s="90" t="s">
        <v>16836</v>
      </c>
      <c r="BD12899" s="90"/>
    </row>
    <row r="12900" spans="53:56" ht="15" x14ac:dyDescent="0.25">
      <c r="BA12900" s="91" t="s">
        <v>16848</v>
      </c>
      <c r="BB12900" s="91" t="s">
        <v>6609</v>
      </c>
      <c r="BC12900" s="91" t="s">
        <v>16820</v>
      </c>
      <c r="BD12900" s="91"/>
    </row>
    <row r="12901" spans="53:56" ht="15" x14ac:dyDescent="0.25">
      <c r="BA12901" s="90" t="s">
        <v>16849</v>
      </c>
      <c r="BB12901" s="90" t="s">
        <v>6609</v>
      </c>
      <c r="BC12901" s="90" t="s">
        <v>16766</v>
      </c>
      <c r="BD12901" s="90"/>
    </row>
    <row r="12902" spans="53:56" ht="15" x14ac:dyDescent="0.25">
      <c r="BA12902" s="91" t="s">
        <v>16850</v>
      </c>
      <c r="BB12902" s="91" t="s">
        <v>6609</v>
      </c>
      <c r="BC12902" s="91" t="s">
        <v>16750</v>
      </c>
      <c r="BD12902" s="91"/>
    </row>
    <row r="12903" spans="53:56" ht="15" x14ac:dyDescent="0.25">
      <c r="BA12903" s="90" t="s">
        <v>16851</v>
      </c>
      <c r="BB12903" s="90" t="s">
        <v>6609</v>
      </c>
      <c r="BC12903" s="90" t="s">
        <v>16775</v>
      </c>
      <c r="BD12903" s="90"/>
    </row>
    <row r="12904" spans="53:56" ht="15" x14ac:dyDescent="0.25">
      <c r="BA12904" s="91" t="s">
        <v>16852</v>
      </c>
      <c r="BB12904" s="91" t="s">
        <v>6609</v>
      </c>
      <c r="BC12904" s="91" t="s">
        <v>16766</v>
      </c>
      <c r="BD12904" s="91"/>
    </row>
    <row r="12905" spans="53:56" ht="15" x14ac:dyDescent="0.25">
      <c r="BA12905" s="90" t="s">
        <v>16853</v>
      </c>
      <c r="BB12905" s="90" t="s">
        <v>6609</v>
      </c>
      <c r="BC12905" s="90" t="s">
        <v>16752</v>
      </c>
      <c r="BD12905" s="90"/>
    </row>
    <row r="12906" spans="53:56" ht="15" x14ac:dyDescent="0.25">
      <c r="BA12906" s="91" t="s">
        <v>16854</v>
      </c>
      <c r="BB12906" s="91" t="s">
        <v>6609</v>
      </c>
      <c r="BC12906" s="91" t="s">
        <v>16750</v>
      </c>
      <c r="BD12906" s="91"/>
    </row>
    <row r="12907" spans="53:56" ht="15" x14ac:dyDescent="0.25">
      <c r="BA12907" s="90" t="s">
        <v>16855</v>
      </c>
      <c r="BB12907" s="90" t="s">
        <v>6609</v>
      </c>
      <c r="BC12907" s="90" t="s">
        <v>16764</v>
      </c>
      <c r="BD12907" s="90"/>
    </row>
    <row r="12908" spans="53:56" ht="15" x14ac:dyDescent="0.25">
      <c r="BA12908" s="91" t="s">
        <v>16856</v>
      </c>
      <c r="BB12908" s="91" t="s">
        <v>6609</v>
      </c>
      <c r="BC12908" s="91" t="s">
        <v>16764</v>
      </c>
      <c r="BD12908" s="91"/>
    </row>
    <row r="12909" spans="53:56" ht="15" x14ac:dyDescent="0.25">
      <c r="BA12909" s="90" t="s">
        <v>16857</v>
      </c>
      <c r="BB12909" s="90" t="s">
        <v>6609</v>
      </c>
      <c r="BC12909" s="90" t="s">
        <v>16764</v>
      </c>
      <c r="BD12909" s="90"/>
    </row>
    <row r="12910" spans="53:56" ht="15" x14ac:dyDescent="0.25">
      <c r="BA12910" s="91" t="s">
        <v>16858</v>
      </c>
      <c r="BB12910" s="91" t="s">
        <v>6609</v>
      </c>
      <c r="BC12910" s="91" t="s">
        <v>16764</v>
      </c>
      <c r="BD12910" s="91"/>
    </row>
    <row r="12911" spans="53:56" ht="15" x14ac:dyDescent="0.25">
      <c r="BA12911" s="90" t="s">
        <v>16859</v>
      </c>
      <c r="BB12911" s="90" t="s">
        <v>6609</v>
      </c>
      <c r="BC12911" s="90" t="s">
        <v>16764</v>
      </c>
      <c r="BD12911" s="90"/>
    </row>
    <row r="12912" spans="53:56" ht="15" x14ac:dyDescent="0.25">
      <c r="BA12912" s="91" t="s">
        <v>16860</v>
      </c>
      <c r="BB12912" s="91" t="s">
        <v>6609</v>
      </c>
      <c r="BC12912" s="91" t="s">
        <v>16756</v>
      </c>
      <c r="BD12912" s="91"/>
    </row>
    <row r="12913" spans="53:56" ht="15" x14ac:dyDescent="0.25">
      <c r="BA12913" s="90" t="s">
        <v>16861</v>
      </c>
      <c r="BB12913" s="90" t="s">
        <v>6609</v>
      </c>
      <c r="BC12913" s="90" t="s">
        <v>16828</v>
      </c>
      <c r="BD12913" s="90"/>
    </row>
    <row r="12914" spans="53:56" ht="15" x14ac:dyDescent="0.25">
      <c r="BA12914" s="91" t="s">
        <v>16862</v>
      </c>
      <c r="BB12914" s="91" t="s">
        <v>6609</v>
      </c>
      <c r="BC12914" s="91" t="s">
        <v>16750</v>
      </c>
      <c r="BD12914" s="91"/>
    </row>
    <row r="12915" spans="53:56" ht="15" x14ac:dyDescent="0.25">
      <c r="BA12915" s="90" t="s">
        <v>16863</v>
      </c>
      <c r="BB12915" s="90" t="s">
        <v>6609</v>
      </c>
      <c r="BC12915" s="90" t="s">
        <v>16766</v>
      </c>
      <c r="BD12915" s="90"/>
    </row>
    <row r="12916" spans="53:56" ht="15" x14ac:dyDescent="0.25">
      <c r="BA12916" s="91" t="s">
        <v>16864</v>
      </c>
      <c r="BB12916" s="91" t="s">
        <v>6609</v>
      </c>
      <c r="BC12916" s="91" t="s">
        <v>16836</v>
      </c>
      <c r="BD12916" s="91"/>
    </row>
    <row r="12917" spans="53:56" ht="15" x14ac:dyDescent="0.25">
      <c r="BA12917" s="91" t="s">
        <v>16865</v>
      </c>
      <c r="BB12917" s="91" t="s">
        <v>6609</v>
      </c>
      <c r="BC12917" s="91" t="s">
        <v>16820</v>
      </c>
      <c r="BD12917" s="91"/>
    </row>
    <row r="12918" spans="53:56" ht="15" x14ac:dyDescent="0.25">
      <c r="BA12918" s="91" t="s">
        <v>16866</v>
      </c>
      <c r="BB12918" s="91" t="s">
        <v>6609</v>
      </c>
      <c r="BC12918" s="91" t="s">
        <v>16764</v>
      </c>
      <c r="BD12918" s="91"/>
    </row>
    <row r="12919" spans="53:56" ht="15" x14ac:dyDescent="0.25">
      <c r="BA12919" s="90" t="s">
        <v>16867</v>
      </c>
      <c r="BB12919" s="90" t="s">
        <v>6609</v>
      </c>
      <c r="BC12919" s="90" t="s">
        <v>16756</v>
      </c>
      <c r="BD12919" s="90"/>
    </row>
    <row r="12920" spans="53:56" ht="15" x14ac:dyDescent="0.25">
      <c r="BA12920" s="91" t="s">
        <v>16868</v>
      </c>
      <c r="BB12920" s="91" t="s">
        <v>6609</v>
      </c>
      <c r="BC12920" s="91" t="s">
        <v>16756</v>
      </c>
      <c r="BD12920" s="91"/>
    </row>
    <row r="12921" spans="53:56" ht="15" x14ac:dyDescent="0.25">
      <c r="BA12921" s="90" t="s">
        <v>16869</v>
      </c>
      <c r="BB12921" s="90" t="s">
        <v>6609</v>
      </c>
      <c r="BC12921" s="90" t="s">
        <v>16756</v>
      </c>
      <c r="BD12921" s="90"/>
    </row>
    <row r="12922" spans="53:56" ht="15" x14ac:dyDescent="0.25">
      <c r="BA12922" s="91" t="s">
        <v>16870</v>
      </c>
      <c r="BB12922" s="91" t="s">
        <v>6609</v>
      </c>
      <c r="BC12922" s="91" t="s">
        <v>16756</v>
      </c>
      <c r="BD12922" s="91"/>
    </row>
    <row r="12923" spans="53:56" ht="15" x14ac:dyDescent="0.25">
      <c r="BA12923" s="90" t="s">
        <v>16871</v>
      </c>
      <c r="BB12923" s="90" t="s">
        <v>6609</v>
      </c>
      <c r="BC12923" s="90" t="s">
        <v>16758</v>
      </c>
      <c r="BD12923" s="90"/>
    </row>
    <row r="12924" spans="53:56" ht="15" x14ac:dyDescent="0.25">
      <c r="BA12924" s="91" t="s">
        <v>16872</v>
      </c>
      <c r="BB12924" s="91" t="s">
        <v>6609</v>
      </c>
      <c r="BC12924" s="91" t="s">
        <v>5323</v>
      </c>
      <c r="BD12924" s="91"/>
    </row>
    <row r="12925" spans="53:56" ht="15" x14ac:dyDescent="0.25">
      <c r="BA12925" s="90" t="s">
        <v>16873</v>
      </c>
      <c r="BB12925" s="90" t="s">
        <v>6609</v>
      </c>
      <c r="BC12925" s="90" t="s">
        <v>16752</v>
      </c>
      <c r="BD12925" s="90"/>
    </row>
    <row r="12926" spans="53:56" ht="15" x14ac:dyDescent="0.25">
      <c r="BA12926" s="91" t="s">
        <v>16874</v>
      </c>
      <c r="BB12926" s="91" t="s">
        <v>6609</v>
      </c>
      <c r="BC12926" s="91" t="s">
        <v>16775</v>
      </c>
      <c r="BD12926" s="91"/>
    </row>
    <row r="12927" spans="53:56" ht="15" x14ac:dyDescent="0.25">
      <c r="BA12927" s="90" t="s">
        <v>16875</v>
      </c>
      <c r="BB12927" s="90" t="s">
        <v>6609</v>
      </c>
      <c r="BC12927" s="90" t="s">
        <v>5323</v>
      </c>
      <c r="BD12927" s="90"/>
    </row>
    <row r="12928" spans="53:56" ht="15" x14ac:dyDescent="0.25">
      <c r="BA12928" s="91" t="s">
        <v>16876</v>
      </c>
      <c r="BB12928" s="91" t="s">
        <v>6609</v>
      </c>
      <c r="BC12928" s="91" t="s">
        <v>14206</v>
      </c>
      <c r="BD12928" s="91"/>
    </row>
    <row r="12929" spans="53:56" ht="15" x14ac:dyDescent="0.25">
      <c r="BA12929" s="90" t="s">
        <v>16877</v>
      </c>
      <c r="BB12929" s="90" t="s">
        <v>6609</v>
      </c>
      <c r="BC12929" s="90" t="s">
        <v>16752</v>
      </c>
      <c r="BD12929" s="90"/>
    </row>
    <row r="12930" spans="53:56" ht="15" x14ac:dyDescent="0.25">
      <c r="BA12930" s="91" t="s">
        <v>16878</v>
      </c>
      <c r="BB12930" s="91" t="s">
        <v>6609</v>
      </c>
      <c r="BC12930" s="91" t="s">
        <v>16752</v>
      </c>
      <c r="BD12930" s="91"/>
    </row>
    <row r="12931" spans="53:56" ht="15" x14ac:dyDescent="0.25">
      <c r="BA12931" s="90" t="s">
        <v>16879</v>
      </c>
      <c r="BB12931" s="90" t="s">
        <v>6609</v>
      </c>
      <c r="BC12931" s="90" t="s">
        <v>16752</v>
      </c>
      <c r="BD12931" s="90"/>
    </row>
    <row r="12932" spans="53:56" ht="15" x14ac:dyDescent="0.25">
      <c r="BA12932" s="91" t="s">
        <v>16880</v>
      </c>
      <c r="BB12932" s="91" t="s">
        <v>6609</v>
      </c>
      <c r="BC12932" s="91" t="s">
        <v>16752</v>
      </c>
      <c r="BD12932" s="91"/>
    </row>
    <row r="12933" spans="53:56" ht="15" x14ac:dyDescent="0.25">
      <c r="BA12933" s="90" t="s">
        <v>16881</v>
      </c>
      <c r="BB12933" s="90" t="s">
        <v>6609</v>
      </c>
      <c r="BC12933" s="90" t="s">
        <v>16752</v>
      </c>
      <c r="BD12933" s="90"/>
    </row>
    <row r="12934" spans="53:56" ht="15" x14ac:dyDescent="0.25">
      <c r="BA12934" s="91" t="s">
        <v>16882</v>
      </c>
      <c r="BB12934" s="91" t="s">
        <v>6609</v>
      </c>
      <c r="BC12934" s="91" t="s">
        <v>16752</v>
      </c>
      <c r="BD12934" s="91"/>
    </row>
    <row r="12935" spans="53:56" ht="15" x14ac:dyDescent="0.25">
      <c r="BA12935" s="90" t="s">
        <v>16883</v>
      </c>
      <c r="BB12935" s="90" t="s">
        <v>6609</v>
      </c>
      <c r="BC12935" s="90" t="s">
        <v>16752</v>
      </c>
      <c r="BD12935" s="90"/>
    </row>
    <row r="12936" spans="53:56" ht="15" x14ac:dyDescent="0.25">
      <c r="BA12936" s="91" t="s">
        <v>16884</v>
      </c>
      <c r="BB12936" s="91" t="s">
        <v>6609</v>
      </c>
      <c r="BC12936" s="91" t="s">
        <v>16752</v>
      </c>
      <c r="BD12936" s="91"/>
    </row>
    <row r="12937" spans="53:56" ht="15" x14ac:dyDescent="0.25">
      <c r="BA12937" s="90" t="s">
        <v>16885</v>
      </c>
      <c r="BB12937" s="90" t="s">
        <v>6609</v>
      </c>
      <c r="BC12937" s="90" t="s">
        <v>16752</v>
      </c>
      <c r="BD12937" s="90"/>
    </row>
    <row r="12938" spans="53:56" ht="15" x14ac:dyDescent="0.25">
      <c r="BA12938" s="91" t="s">
        <v>16886</v>
      </c>
      <c r="BB12938" s="91" t="s">
        <v>6609</v>
      </c>
      <c r="BC12938" s="91" t="s">
        <v>16752</v>
      </c>
      <c r="BD12938" s="91"/>
    </row>
    <row r="12939" spans="53:56" ht="15" x14ac:dyDescent="0.25">
      <c r="BA12939" s="90" t="s">
        <v>16887</v>
      </c>
      <c r="BB12939" s="90" t="s">
        <v>6609</v>
      </c>
      <c r="BC12939" s="90" t="s">
        <v>16752</v>
      </c>
      <c r="BD12939" s="90"/>
    </row>
    <row r="12940" spans="53:56" ht="15" x14ac:dyDescent="0.25">
      <c r="BA12940" s="90" t="s">
        <v>16888</v>
      </c>
      <c r="BB12940" s="90" t="s">
        <v>6609</v>
      </c>
      <c r="BC12940" s="90" t="s">
        <v>16752</v>
      </c>
      <c r="BD12940" s="90"/>
    </row>
    <row r="12941" spans="53:56" ht="15" x14ac:dyDescent="0.25">
      <c r="BA12941" s="91" t="s">
        <v>16889</v>
      </c>
      <c r="BB12941" s="91" t="s">
        <v>6609</v>
      </c>
      <c r="BC12941" s="91" t="s">
        <v>16752</v>
      </c>
      <c r="BD12941" s="91"/>
    </row>
    <row r="12942" spans="53:56" ht="15" x14ac:dyDescent="0.25">
      <c r="BA12942" s="90" t="s">
        <v>16890</v>
      </c>
      <c r="BB12942" s="90" t="s">
        <v>6609</v>
      </c>
      <c r="BC12942" s="90" t="s">
        <v>16752</v>
      </c>
      <c r="BD12942" s="90"/>
    </row>
    <row r="12943" spans="53:56" ht="15" x14ac:dyDescent="0.25">
      <c r="BA12943" s="91" t="s">
        <v>16891</v>
      </c>
      <c r="BB12943" s="91" t="s">
        <v>6609</v>
      </c>
      <c r="BC12943" s="91" t="s">
        <v>16752</v>
      </c>
      <c r="BD12943" s="91"/>
    </row>
    <row r="12944" spans="53:56" ht="15" x14ac:dyDescent="0.25">
      <c r="BA12944" s="90" t="s">
        <v>16892</v>
      </c>
      <c r="BB12944" s="90" t="s">
        <v>6609</v>
      </c>
      <c r="BC12944" s="90" t="s">
        <v>16752</v>
      </c>
      <c r="BD12944" s="90"/>
    </row>
    <row r="12945" spans="53:56" ht="15" x14ac:dyDescent="0.25">
      <c r="BA12945" s="91" t="s">
        <v>16893</v>
      </c>
      <c r="BB12945" s="91" t="s">
        <v>6609</v>
      </c>
      <c r="BC12945" s="91" t="s">
        <v>16752</v>
      </c>
      <c r="BD12945" s="91"/>
    </row>
    <row r="12946" spans="53:56" ht="15" x14ac:dyDescent="0.25">
      <c r="BA12946" s="91" t="s">
        <v>16894</v>
      </c>
      <c r="BB12946" s="91" t="s">
        <v>6609</v>
      </c>
      <c r="BC12946" s="91" t="s">
        <v>16752</v>
      </c>
      <c r="BD12946" s="91"/>
    </row>
    <row r="12947" spans="53:56" ht="15" x14ac:dyDescent="0.25">
      <c r="BA12947" s="90" t="s">
        <v>16895</v>
      </c>
      <c r="BB12947" s="90" t="s">
        <v>6609</v>
      </c>
      <c r="BC12947" s="90" t="s">
        <v>16752</v>
      </c>
      <c r="BD12947" s="90"/>
    </row>
    <row r="12948" spans="53:56" ht="15" x14ac:dyDescent="0.25">
      <c r="BA12948" s="91" t="s">
        <v>16896</v>
      </c>
      <c r="BB12948" s="91" t="s">
        <v>6609</v>
      </c>
      <c r="BC12948" s="91" t="s">
        <v>16752</v>
      </c>
      <c r="BD12948" s="91"/>
    </row>
    <row r="12949" spans="53:56" ht="15" x14ac:dyDescent="0.25">
      <c r="BA12949" s="90" t="s">
        <v>16897</v>
      </c>
      <c r="BB12949" s="90" t="s">
        <v>6609</v>
      </c>
      <c r="BC12949" s="90" t="s">
        <v>16752</v>
      </c>
      <c r="BD12949" s="90"/>
    </row>
    <row r="12950" spans="53:56" ht="15" x14ac:dyDescent="0.25">
      <c r="BA12950" s="90" t="s">
        <v>16898</v>
      </c>
      <c r="BB12950" s="90" t="s">
        <v>6609</v>
      </c>
      <c r="BC12950" s="90" t="s">
        <v>16752</v>
      </c>
      <c r="BD12950" s="90"/>
    </row>
    <row r="12951" spans="53:56" ht="15" x14ac:dyDescent="0.25">
      <c r="BA12951" s="91" t="s">
        <v>16899</v>
      </c>
      <c r="BB12951" s="91" t="s">
        <v>6609</v>
      </c>
      <c r="BC12951" s="91" t="s">
        <v>16752</v>
      </c>
      <c r="BD12951" s="91"/>
    </row>
    <row r="12952" spans="53:56" ht="15" x14ac:dyDescent="0.25">
      <c r="BA12952" s="90" t="s">
        <v>16900</v>
      </c>
      <c r="BB12952" s="90" t="s">
        <v>6609</v>
      </c>
      <c r="BC12952" s="90" t="s">
        <v>16752</v>
      </c>
      <c r="BD12952" s="90"/>
    </row>
    <row r="12953" spans="53:56" ht="15" x14ac:dyDescent="0.25">
      <c r="BA12953" s="91" t="s">
        <v>16901</v>
      </c>
      <c r="BB12953" s="91" t="s">
        <v>6609</v>
      </c>
      <c r="BC12953" s="91" t="s">
        <v>16752</v>
      </c>
      <c r="BD12953" s="91"/>
    </row>
    <row r="12954" spans="53:56" ht="15" x14ac:dyDescent="0.25">
      <c r="BA12954" s="91" t="s">
        <v>16902</v>
      </c>
      <c r="BB12954" s="91" t="s">
        <v>6609</v>
      </c>
      <c r="BC12954" s="91" t="s">
        <v>16752</v>
      </c>
      <c r="BD12954" s="91"/>
    </row>
    <row r="12955" spans="53:56" ht="15" x14ac:dyDescent="0.25">
      <c r="BA12955" s="90" t="s">
        <v>16903</v>
      </c>
      <c r="BB12955" s="90" t="s">
        <v>6609</v>
      </c>
      <c r="BC12955" s="90" t="s">
        <v>16752</v>
      </c>
      <c r="BD12955" s="90"/>
    </row>
    <row r="12956" spans="53:56" ht="15" x14ac:dyDescent="0.25">
      <c r="BA12956" s="91" t="s">
        <v>16904</v>
      </c>
      <c r="BB12956" s="91" t="s">
        <v>6609</v>
      </c>
      <c r="BC12956" s="91" t="s">
        <v>16756</v>
      </c>
      <c r="BD12956" s="91"/>
    </row>
    <row r="12957" spans="53:56" ht="15" x14ac:dyDescent="0.25">
      <c r="BA12957" s="90" t="s">
        <v>16905</v>
      </c>
      <c r="BB12957" s="90" t="s">
        <v>6609</v>
      </c>
      <c r="BC12957" s="90" t="s">
        <v>16752</v>
      </c>
      <c r="BD12957" s="90"/>
    </row>
    <row r="12958" spans="53:56" ht="15" x14ac:dyDescent="0.25">
      <c r="BA12958" s="90" t="s">
        <v>16906</v>
      </c>
      <c r="BB12958" s="90" t="s">
        <v>6609</v>
      </c>
      <c r="BC12958" s="90" t="s">
        <v>16752</v>
      </c>
      <c r="BD12958" s="90"/>
    </row>
    <row r="12959" spans="53:56" ht="15" x14ac:dyDescent="0.25">
      <c r="BA12959" s="90" t="s">
        <v>16907</v>
      </c>
      <c r="BB12959" s="90" t="s">
        <v>6609</v>
      </c>
      <c r="BC12959" s="90" t="s">
        <v>16752</v>
      </c>
      <c r="BD12959" s="90"/>
    </row>
    <row r="12960" spans="53:56" ht="15" x14ac:dyDescent="0.25">
      <c r="BA12960" s="91" t="s">
        <v>16908</v>
      </c>
      <c r="BB12960" s="91" t="s">
        <v>6609</v>
      </c>
      <c r="BC12960" s="91" t="s">
        <v>16752</v>
      </c>
      <c r="BD12960" s="91"/>
    </row>
    <row r="12961" spans="53:56" ht="15" x14ac:dyDescent="0.25">
      <c r="BA12961" s="90" t="s">
        <v>16909</v>
      </c>
      <c r="BB12961" s="90" t="s">
        <v>6609</v>
      </c>
      <c r="BC12961" s="90" t="s">
        <v>16752</v>
      </c>
      <c r="BD12961" s="90"/>
    </row>
    <row r="12962" spans="53:56" ht="15" x14ac:dyDescent="0.25">
      <c r="BA12962" s="91" t="s">
        <v>16910</v>
      </c>
      <c r="BB12962" s="91" t="s">
        <v>6609</v>
      </c>
      <c r="BC12962" s="91" t="s">
        <v>16752</v>
      </c>
      <c r="BD12962" s="91"/>
    </row>
    <row r="12963" spans="53:56" ht="15" x14ac:dyDescent="0.25">
      <c r="BA12963" s="90" t="s">
        <v>16911</v>
      </c>
      <c r="BB12963" s="90" t="s">
        <v>6609</v>
      </c>
      <c r="BC12963" s="90" t="s">
        <v>16752</v>
      </c>
      <c r="BD12963" s="90"/>
    </row>
    <row r="12964" spans="53:56" ht="15" x14ac:dyDescent="0.25">
      <c r="BA12964" s="91" t="s">
        <v>16912</v>
      </c>
      <c r="BB12964" s="91" t="s">
        <v>6609</v>
      </c>
      <c r="BC12964" s="91" t="s">
        <v>16913</v>
      </c>
      <c r="BD12964" s="91"/>
    </row>
    <row r="12965" spans="53:56" ht="15" x14ac:dyDescent="0.25">
      <c r="BA12965" s="91" t="s">
        <v>16914</v>
      </c>
      <c r="BB12965" s="91" t="s">
        <v>6609</v>
      </c>
      <c r="BC12965" s="91" t="s">
        <v>16913</v>
      </c>
      <c r="BD12965" s="91"/>
    </row>
    <row r="12966" spans="53:56" ht="15" x14ac:dyDescent="0.25">
      <c r="BA12966" s="90" t="s">
        <v>16915</v>
      </c>
      <c r="BB12966" s="90" t="s">
        <v>6609</v>
      </c>
      <c r="BC12966" s="90" t="s">
        <v>16913</v>
      </c>
      <c r="BD12966" s="90"/>
    </row>
    <row r="12967" spans="53:56" ht="15" x14ac:dyDescent="0.25">
      <c r="BA12967" s="91" t="s">
        <v>16916</v>
      </c>
      <c r="BB12967" s="91" t="s">
        <v>6609</v>
      </c>
      <c r="BC12967" s="91" t="s">
        <v>16913</v>
      </c>
      <c r="BD12967" s="91"/>
    </row>
    <row r="12968" spans="53:56" ht="15" x14ac:dyDescent="0.25">
      <c r="BA12968" s="90" t="s">
        <v>16917</v>
      </c>
      <c r="BB12968" s="90" t="s">
        <v>6609</v>
      </c>
      <c r="BC12968" s="90" t="s">
        <v>16913</v>
      </c>
      <c r="BD12968" s="90"/>
    </row>
    <row r="12969" spans="53:56" ht="15" x14ac:dyDescent="0.25">
      <c r="BA12969" s="90" t="s">
        <v>16918</v>
      </c>
      <c r="BB12969" s="90" t="s">
        <v>6609</v>
      </c>
      <c r="BC12969" s="90" t="s">
        <v>16913</v>
      </c>
      <c r="BD12969" s="90"/>
    </row>
    <row r="12970" spans="53:56" ht="15" x14ac:dyDescent="0.25">
      <c r="BA12970" s="91" t="s">
        <v>16919</v>
      </c>
      <c r="BB12970" s="91" t="s">
        <v>6609</v>
      </c>
      <c r="BC12970" s="91" t="s">
        <v>16913</v>
      </c>
      <c r="BD12970" s="91"/>
    </row>
    <row r="12971" spans="53:56" ht="15" x14ac:dyDescent="0.25">
      <c r="BA12971" s="90" t="s">
        <v>16920</v>
      </c>
      <c r="BB12971" s="90" t="s">
        <v>6609</v>
      </c>
      <c r="BC12971" s="90" t="s">
        <v>16913</v>
      </c>
      <c r="BD12971" s="90"/>
    </row>
    <row r="12972" spans="53:56" ht="15" x14ac:dyDescent="0.25">
      <c r="BA12972" s="91" t="s">
        <v>16921</v>
      </c>
      <c r="BB12972" s="91" t="s">
        <v>6609</v>
      </c>
      <c r="BC12972" s="91" t="s">
        <v>16913</v>
      </c>
      <c r="BD12972" s="91"/>
    </row>
    <row r="12973" spans="53:56" ht="15" x14ac:dyDescent="0.25">
      <c r="BA12973" s="91" t="s">
        <v>16922</v>
      </c>
      <c r="BB12973" s="91" t="s">
        <v>6609</v>
      </c>
      <c r="BC12973" s="91" t="s">
        <v>16913</v>
      </c>
      <c r="BD12973" s="91"/>
    </row>
    <row r="12974" spans="53:56" ht="15" x14ac:dyDescent="0.25">
      <c r="BA12974" s="90" t="s">
        <v>16923</v>
      </c>
      <c r="BB12974" s="90" t="s">
        <v>6609</v>
      </c>
      <c r="BC12974" s="90" t="s">
        <v>16913</v>
      </c>
      <c r="BD12974" s="90"/>
    </row>
    <row r="12975" spans="53:56" ht="15" x14ac:dyDescent="0.25">
      <c r="BA12975" s="91" t="s">
        <v>16924</v>
      </c>
      <c r="BB12975" s="91" t="s">
        <v>6609</v>
      </c>
      <c r="BC12975" s="91" t="s">
        <v>5723</v>
      </c>
      <c r="BD12975" s="91"/>
    </row>
    <row r="12976" spans="53:56" ht="15" x14ac:dyDescent="0.25">
      <c r="BA12976" s="90" t="s">
        <v>16925</v>
      </c>
      <c r="BB12976" s="90" t="s">
        <v>6609</v>
      </c>
      <c r="BC12976" s="90" t="s">
        <v>16913</v>
      </c>
      <c r="BD12976" s="90"/>
    </row>
    <row r="12977" spans="53:56" ht="15" x14ac:dyDescent="0.25">
      <c r="BA12977" s="91" t="s">
        <v>16926</v>
      </c>
      <c r="BB12977" s="91" t="s">
        <v>6609</v>
      </c>
      <c r="BC12977" s="91" t="s">
        <v>16717</v>
      </c>
      <c r="BD12977" s="91"/>
    </row>
    <row r="12978" spans="53:56" ht="15" x14ac:dyDescent="0.25">
      <c r="BA12978" s="91" t="s">
        <v>16926</v>
      </c>
      <c r="BB12978" s="91" t="s">
        <v>6609</v>
      </c>
      <c r="BC12978" s="91" t="s">
        <v>16913</v>
      </c>
      <c r="BD12978" s="91"/>
    </row>
    <row r="12979" spans="53:56" ht="15" x14ac:dyDescent="0.25">
      <c r="BA12979" s="90" t="s">
        <v>16927</v>
      </c>
      <c r="BB12979" s="90" t="s">
        <v>6609</v>
      </c>
      <c r="BC12979" s="90" t="s">
        <v>16913</v>
      </c>
      <c r="BD12979" s="90"/>
    </row>
    <row r="12980" spans="53:56" ht="15" x14ac:dyDescent="0.25">
      <c r="BA12980" s="90" t="s">
        <v>16928</v>
      </c>
      <c r="BB12980" s="90" t="s">
        <v>6609</v>
      </c>
      <c r="BC12980" s="90" t="s">
        <v>16929</v>
      </c>
      <c r="BD12980" s="90"/>
    </row>
    <row r="12981" spans="53:56" ht="15" x14ac:dyDescent="0.25">
      <c r="BA12981" s="91" t="s">
        <v>16930</v>
      </c>
      <c r="BB12981" s="91" t="s">
        <v>6609</v>
      </c>
      <c r="BC12981" s="91" t="s">
        <v>16913</v>
      </c>
      <c r="BD12981" s="91"/>
    </row>
    <row r="12982" spans="53:56" ht="15" x14ac:dyDescent="0.25">
      <c r="BA12982" s="90" t="s">
        <v>16931</v>
      </c>
      <c r="BB12982" s="90" t="s">
        <v>6609</v>
      </c>
      <c r="BC12982" s="90" t="s">
        <v>16913</v>
      </c>
      <c r="BD12982" s="90"/>
    </row>
    <row r="12983" spans="53:56" ht="15" x14ac:dyDescent="0.25">
      <c r="BA12983" s="91" t="s">
        <v>16932</v>
      </c>
      <c r="BB12983" s="91" t="s">
        <v>6609</v>
      </c>
      <c r="BC12983" s="91" t="s">
        <v>16913</v>
      </c>
      <c r="BD12983" s="91"/>
    </row>
    <row r="12984" spans="53:56" ht="15" x14ac:dyDescent="0.25">
      <c r="BA12984" s="91" t="s">
        <v>16933</v>
      </c>
      <c r="BB12984" s="91" t="s">
        <v>6609</v>
      </c>
      <c r="BC12984" s="91" t="s">
        <v>16929</v>
      </c>
      <c r="BD12984" s="91"/>
    </row>
    <row r="12985" spans="53:56" ht="15" x14ac:dyDescent="0.25">
      <c r="BA12985" s="90" t="s">
        <v>16934</v>
      </c>
      <c r="BB12985" s="90" t="s">
        <v>6609</v>
      </c>
      <c r="BC12985" s="90" t="s">
        <v>16913</v>
      </c>
      <c r="BD12985" s="90"/>
    </row>
    <row r="12986" spans="53:56" ht="15" x14ac:dyDescent="0.25">
      <c r="BA12986" s="91" t="s">
        <v>16935</v>
      </c>
      <c r="BB12986" s="91" t="s">
        <v>6609</v>
      </c>
      <c r="BC12986" s="91" t="s">
        <v>16913</v>
      </c>
      <c r="BD12986" s="91"/>
    </row>
    <row r="12987" spans="53:56" ht="15" x14ac:dyDescent="0.25">
      <c r="BA12987" s="90" t="s">
        <v>16936</v>
      </c>
      <c r="BB12987" s="90" t="s">
        <v>6609</v>
      </c>
      <c r="BC12987" s="90" t="s">
        <v>16913</v>
      </c>
      <c r="BD12987" s="90"/>
    </row>
    <row r="12988" spans="53:56" ht="15" x14ac:dyDescent="0.25">
      <c r="BA12988" s="90" t="s">
        <v>16937</v>
      </c>
      <c r="BB12988" s="90" t="s">
        <v>6609</v>
      </c>
      <c r="BC12988" s="90" t="s">
        <v>16913</v>
      </c>
      <c r="BD12988" s="90"/>
    </row>
    <row r="12989" spans="53:56" ht="15" x14ac:dyDescent="0.25">
      <c r="BA12989" s="91" t="s">
        <v>16938</v>
      </c>
      <c r="BB12989" s="91" t="s">
        <v>6609</v>
      </c>
      <c r="BC12989" s="91" t="s">
        <v>16913</v>
      </c>
      <c r="BD12989" s="91"/>
    </row>
    <row r="12990" spans="53:56" ht="15" x14ac:dyDescent="0.25">
      <c r="BA12990" s="90" t="s">
        <v>16939</v>
      </c>
      <c r="BB12990" s="90" t="s">
        <v>6609</v>
      </c>
      <c r="BC12990" s="90" t="s">
        <v>16717</v>
      </c>
      <c r="BD12990" s="90"/>
    </row>
    <row r="12991" spans="53:56" ht="15" x14ac:dyDescent="0.25">
      <c r="BA12991" s="91" t="s">
        <v>16940</v>
      </c>
      <c r="BB12991" s="91" t="s">
        <v>6609</v>
      </c>
      <c r="BC12991" s="91" t="s">
        <v>16717</v>
      </c>
      <c r="BD12991" s="91"/>
    </row>
    <row r="12992" spans="53:56" ht="15" x14ac:dyDescent="0.25">
      <c r="BA12992" s="90" t="s">
        <v>16941</v>
      </c>
      <c r="BB12992" s="90" t="s">
        <v>6609</v>
      </c>
      <c r="BC12992" s="90" t="s">
        <v>16717</v>
      </c>
      <c r="BD12992" s="90"/>
    </row>
    <row r="12993" spans="53:56" ht="15" x14ac:dyDescent="0.25">
      <c r="BA12993" s="91" t="s">
        <v>16942</v>
      </c>
      <c r="BB12993" s="91" t="s">
        <v>6609</v>
      </c>
      <c r="BC12993" s="91" t="s">
        <v>16913</v>
      </c>
      <c r="BD12993" s="91"/>
    </row>
    <row r="12994" spans="53:56" ht="15" x14ac:dyDescent="0.25">
      <c r="BA12994" s="91" t="s">
        <v>16943</v>
      </c>
      <c r="BB12994" s="91" t="s">
        <v>6609</v>
      </c>
      <c r="BC12994" s="91" t="s">
        <v>16913</v>
      </c>
      <c r="BD12994" s="91"/>
    </row>
    <row r="12995" spans="53:56" ht="15" x14ac:dyDescent="0.25">
      <c r="BA12995" s="90" t="s">
        <v>16944</v>
      </c>
      <c r="BB12995" s="90" t="s">
        <v>6609</v>
      </c>
      <c r="BC12995" s="90" t="s">
        <v>16913</v>
      </c>
      <c r="BD12995" s="90"/>
    </row>
    <row r="12996" spans="53:56" ht="15" x14ac:dyDescent="0.25">
      <c r="BA12996" s="91" t="s">
        <v>16945</v>
      </c>
      <c r="BB12996" s="91" t="s">
        <v>6609</v>
      </c>
      <c r="BC12996" s="91" t="s">
        <v>16929</v>
      </c>
      <c r="BD12996" s="91"/>
    </row>
    <row r="12997" spans="53:56" ht="15" x14ac:dyDescent="0.25">
      <c r="BA12997" s="90" t="s">
        <v>16946</v>
      </c>
      <c r="BB12997" s="90" t="s">
        <v>6609</v>
      </c>
      <c r="BC12997" s="90" t="s">
        <v>5723</v>
      </c>
      <c r="BD12997" s="90"/>
    </row>
    <row r="12998" spans="53:56" ht="15" x14ac:dyDescent="0.25">
      <c r="BA12998" s="91" t="s">
        <v>16947</v>
      </c>
      <c r="BB12998" s="91" t="s">
        <v>6609</v>
      </c>
      <c r="BC12998" s="91" t="s">
        <v>16775</v>
      </c>
      <c r="BD12998" s="91"/>
    </row>
    <row r="12999" spans="53:56" ht="15" x14ac:dyDescent="0.25">
      <c r="BA12999" s="91" t="s">
        <v>16948</v>
      </c>
      <c r="BB12999" s="91" t="s">
        <v>6609</v>
      </c>
      <c r="BC12999" s="91" t="s">
        <v>16913</v>
      </c>
      <c r="BD12999" s="91"/>
    </row>
    <row r="13000" spans="53:56" ht="15" x14ac:dyDescent="0.25">
      <c r="BA13000" s="90" t="s">
        <v>16949</v>
      </c>
      <c r="BB13000" s="90" t="s">
        <v>6609</v>
      </c>
      <c r="BC13000" s="90" t="s">
        <v>16929</v>
      </c>
      <c r="BD13000" s="90"/>
    </row>
    <row r="13001" spans="53:56" ht="15" x14ac:dyDescent="0.25">
      <c r="BA13001" s="91" t="s">
        <v>16950</v>
      </c>
      <c r="BB13001" s="91" t="s">
        <v>6609</v>
      </c>
      <c r="BC13001" s="91" t="s">
        <v>5723</v>
      </c>
      <c r="BD13001" s="91"/>
    </row>
    <row r="13002" spans="53:56" ht="15" x14ac:dyDescent="0.25">
      <c r="BA13002" s="91" t="s">
        <v>16951</v>
      </c>
      <c r="BB13002" s="91" t="s">
        <v>6609</v>
      </c>
      <c r="BC13002" s="91" t="s">
        <v>16913</v>
      </c>
      <c r="BD13002" s="91"/>
    </row>
    <row r="13003" spans="53:56" ht="15" x14ac:dyDescent="0.25">
      <c r="BA13003" s="90" t="s">
        <v>16952</v>
      </c>
      <c r="BB13003" s="90" t="s">
        <v>6609</v>
      </c>
      <c r="BC13003" s="90" t="s">
        <v>16913</v>
      </c>
      <c r="BD13003" s="90"/>
    </row>
    <row r="13004" spans="53:56" ht="15" x14ac:dyDescent="0.25">
      <c r="BA13004" s="91" t="s">
        <v>16953</v>
      </c>
      <c r="BB13004" s="91" t="s">
        <v>6609</v>
      </c>
      <c r="BC13004" s="91" t="s">
        <v>16913</v>
      </c>
      <c r="BD13004" s="91"/>
    </row>
    <row r="13005" spans="53:56" ht="15" x14ac:dyDescent="0.25">
      <c r="BA13005" s="90" t="s">
        <v>16954</v>
      </c>
      <c r="BB13005" s="90" t="s">
        <v>6609</v>
      </c>
      <c r="BC13005" s="90" t="s">
        <v>16929</v>
      </c>
      <c r="BD13005" s="90"/>
    </row>
    <row r="13006" spans="53:56" ht="15" x14ac:dyDescent="0.25">
      <c r="BA13006" s="91" t="s">
        <v>16955</v>
      </c>
      <c r="BB13006" s="91" t="s">
        <v>6609</v>
      </c>
      <c r="BC13006" s="91" t="s">
        <v>16913</v>
      </c>
      <c r="BD13006" s="91"/>
    </row>
    <row r="13007" spans="53:56" ht="15" x14ac:dyDescent="0.25">
      <c r="BA13007" s="90" t="s">
        <v>16956</v>
      </c>
      <c r="BB13007" s="90" t="s">
        <v>6609</v>
      </c>
      <c r="BC13007" s="90" t="s">
        <v>16913</v>
      </c>
      <c r="BD13007" s="90"/>
    </row>
    <row r="13008" spans="53:56" ht="15" x14ac:dyDescent="0.25">
      <c r="BA13008" s="90" t="s">
        <v>16957</v>
      </c>
      <c r="BB13008" s="90" t="s">
        <v>6609</v>
      </c>
      <c r="BC13008" s="90" t="s">
        <v>16913</v>
      </c>
      <c r="BD13008" s="90"/>
    </row>
    <row r="13009" spans="53:56" ht="15" x14ac:dyDescent="0.25">
      <c r="BA13009" s="91" t="s">
        <v>16958</v>
      </c>
      <c r="BB13009" s="91" t="s">
        <v>6609</v>
      </c>
      <c r="BC13009" s="91" t="s">
        <v>16913</v>
      </c>
      <c r="BD13009" s="91"/>
    </row>
    <row r="13010" spans="53:56" ht="15" x14ac:dyDescent="0.25">
      <c r="BA13010" s="90" t="s">
        <v>16959</v>
      </c>
      <c r="BB13010" s="90" t="s">
        <v>6609</v>
      </c>
      <c r="BC13010" s="90" t="s">
        <v>16913</v>
      </c>
      <c r="BD13010" s="90"/>
    </row>
    <row r="13011" spans="53:56" ht="15" x14ac:dyDescent="0.25">
      <c r="BA13011" s="91" t="s">
        <v>16960</v>
      </c>
      <c r="BB13011" s="91" t="s">
        <v>6609</v>
      </c>
      <c r="BC13011" s="91" t="s">
        <v>16913</v>
      </c>
      <c r="BD13011" s="91"/>
    </row>
    <row r="13012" spans="53:56" ht="15" x14ac:dyDescent="0.25">
      <c r="BA13012" s="91" t="s">
        <v>16961</v>
      </c>
      <c r="BB13012" s="91" t="s">
        <v>6609</v>
      </c>
      <c r="BC13012" s="91" t="s">
        <v>16913</v>
      </c>
      <c r="BD13012" s="91"/>
    </row>
    <row r="13013" spans="53:56" ht="15" x14ac:dyDescent="0.25">
      <c r="BA13013" s="90" t="s">
        <v>16962</v>
      </c>
      <c r="BB13013" s="90" t="s">
        <v>6609</v>
      </c>
      <c r="BC13013" s="90" t="s">
        <v>5723</v>
      </c>
      <c r="BD13013" s="90"/>
    </row>
    <row r="13014" spans="53:56" ht="15" x14ac:dyDescent="0.25">
      <c r="BA13014" s="91" t="s">
        <v>16963</v>
      </c>
      <c r="BB13014" s="91" t="s">
        <v>6609</v>
      </c>
      <c r="BC13014" s="91" t="s">
        <v>16929</v>
      </c>
      <c r="BD13014" s="91"/>
    </row>
    <row r="13015" spans="53:56" ht="15" x14ac:dyDescent="0.25">
      <c r="BA13015" s="90" t="s">
        <v>16964</v>
      </c>
      <c r="BB13015" s="90" t="s">
        <v>6609</v>
      </c>
      <c r="BC13015" s="90" t="s">
        <v>16913</v>
      </c>
      <c r="BD13015" s="90"/>
    </row>
    <row r="13016" spans="53:56" ht="15" x14ac:dyDescent="0.25">
      <c r="BA13016" s="91" t="s">
        <v>16965</v>
      </c>
      <c r="BB13016" s="91" t="s">
        <v>6609</v>
      </c>
      <c r="BC13016" s="91" t="s">
        <v>16913</v>
      </c>
      <c r="BD13016" s="91"/>
    </row>
    <row r="13017" spans="53:56" ht="15" x14ac:dyDescent="0.25">
      <c r="BA13017" s="90" t="s">
        <v>16966</v>
      </c>
      <c r="BB13017" s="90" t="s">
        <v>6609</v>
      </c>
      <c r="BC13017" s="90" t="s">
        <v>16913</v>
      </c>
      <c r="BD13017" s="90"/>
    </row>
    <row r="13018" spans="53:56" ht="15" x14ac:dyDescent="0.25">
      <c r="BA13018" s="91" t="s">
        <v>16967</v>
      </c>
      <c r="BB13018" s="91" t="s">
        <v>6609</v>
      </c>
      <c r="BC13018" s="91" t="s">
        <v>16913</v>
      </c>
      <c r="BD13018" s="91"/>
    </row>
    <row r="13019" spans="53:56" ht="15" x14ac:dyDescent="0.25">
      <c r="BA13019" s="90" t="s">
        <v>16968</v>
      </c>
      <c r="BB13019" s="90" t="s">
        <v>6609</v>
      </c>
      <c r="BC13019" s="90" t="s">
        <v>16913</v>
      </c>
      <c r="BD13019" s="90"/>
    </row>
    <row r="13020" spans="53:56" ht="15" x14ac:dyDescent="0.25">
      <c r="BA13020" s="91" t="s">
        <v>16969</v>
      </c>
      <c r="BB13020" s="91" t="s">
        <v>6609</v>
      </c>
      <c r="BC13020" s="91" t="s">
        <v>5723</v>
      </c>
      <c r="BD13020" s="91"/>
    </row>
    <row r="13021" spans="53:56" ht="15" x14ac:dyDescent="0.25">
      <c r="BA13021" s="91" t="s">
        <v>16970</v>
      </c>
      <c r="BB13021" s="91" t="s">
        <v>6609</v>
      </c>
      <c r="BC13021" s="91" t="s">
        <v>16971</v>
      </c>
      <c r="BD13021" s="91"/>
    </row>
    <row r="13022" spans="53:56" ht="15" x14ac:dyDescent="0.25">
      <c r="BA13022" s="90" t="s">
        <v>16972</v>
      </c>
      <c r="BB13022" s="90" t="s">
        <v>6609</v>
      </c>
      <c r="BC13022" s="90" t="s">
        <v>16971</v>
      </c>
      <c r="BD13022" s="90"/>
    </row>
    <row r="13023" spans="53:56" ht="15" x14ac:dyDescent="0.25">
      <c r="BA13023" s="91" t="s">
        <v>16973</v>
      </c>
      <c r="BB13023" s="91" t="s">
        <v>6609</v>
      </c>
      <c r="BC13023" s="91" t="s">
        <v>16971</v>
      </c>
      <c r="BD13023" s="91"/>
    </row>
    <row r="13024" spans="53:56" ht="15" x14ac:dyDescent="0.25">
      <c r="BA13024" s="90" t="s">
        <v>16974</v>
      </c>
      <c r="BB13024" s="90" t="s">
        <v>6609</v>
      </c>
      <c r="BC13024" s="90" t="s">
        <v>16971</v>
      </c>
      <c r="BD13024" s="90"/>
    </row>
    <row r="13025" spans="53:56" ht="15" x14ac:dyDescent="0.25">
      <c r="BA13025" s="91" t="s">
        <v>16975</v>
      </c>
      <c r="BB13025" s="91" t="s">
        <v>6609</v>
      </c>
      <c r="BC13025" s="91" t="s">
        <v>16971</v>
      </c>
      <c r="BD13025" s="91"/>
    </row>
    <row r="13026" spans="53:56" ht="15" x14ac:dyDescent="0.25">
      <c r="BA13026" s="90" t="s">
        <v>16976</v>
      </c>
      <c r="BB13026" s="90" t="s">
        <v>6609</v>
      </c>
      <c r="BC13026" s="90" t="s">
        <v>14868</v>
      </c>
      <c r="BD13026" s="90"/>
    </row>
    <row r="13027" spans="53:56" ht="15" x14ac:dyDescent="0.25">
      <c r="BA13027" s="90" t="s">
        <v>16976</v>
      </c>
      <c r="BB13027" s="90" t="s">
        <v>6609</v>
      </c>
      <c r="BC13027" s="90" t="s">
        <v>16971</v>
      </c>
      <c r="BD13027" s="90"/>
    </row>
    <row r="13028" spans="53:56" ht="15" x14ac:dyDescent="0.25">
      <c r="BA13028" s="91" t="s">
        <v>16977</v>
      </c>
      <c r="BB13028" s="91" t="s">
        <v>6609</v>
      </c>
      <c r="BC13028" s="91" t="s">
        <v>16971</v>
      </c>
      <c r="BD13028" s="91"/>
    </row>
    <row r="13029" spans="53:56" ht="15" x14ac:dyDescent="0.25">
      <c r="BA13029" s="90" t="s">
        <v>16978</v>
      </c>
      <c r="BB13029" s="90" t="s">
        <v>6609</v>
      </c>
      <c r="BC13029" s="90" t="s">
        <v>16971</v>
      </c>
      <c r="BD13029" s="90"/>
    </row>
    <row r="13030" spans="53:56" ht="15" x14ac:dyDescent="0.25">
      <c r="BA13030" s="91" t="s">
        <v>16979</v>
      </c>
      <c r="BB13030" s="91" t="s">
        <v>6609</v>
      </c>
      <c r="BC13030" s="91" t="s">
        <v>16971</v>
      </c>
      <c r="BD13030" s="91"/>
    </row>
    <row r="13031" spans="53:56" ht="15" x14ac:dyDescent="0.25">
      <c r="BA13031" s="90" t="s">
        <v>16980</v>
      </c>
      <c r="BB13031" s="90" t="s">
        <v>6609</v>
      </c>
      <c r="BC13031" s="90" t="s">
        <v>14868</v>
      </c>
      <c r="BD13031" s="90"/>
    </row>
    <row r="13032" spans="53:56" ht="15" x14ac:dyDescent="0.25">
      <c r="BA13032" s="91" t="s">
        <v>16980</v>
      </c>
      <c r="BB13032" s="91" t="s">
        <v>6609</v>
      </c>
      <c r="BC13032" s="91" t="s">
        <v>16971</v>
      </c>
      <c r="BD13032" s="91"/>
    </row>
    <row r="13033" spans="53:56" ht="15" x14ac:dyDescent="0.25">
      <c r="BA13033" s="91" t="s">
        <v>16981</v>
      </c>
      <c r="BB13033" s="91" t="s">
        <v>6609</v>
      </c>
      <c r="BC13033" s="91" t="s">
        <v>16971</v>
      </c>
      <c r="BD13033" s="91"/>
    </row>
    <row r="13034" spans="53:56" ht="15" x14ac:dyDescent="0.25">
      <c r="BA13034" s="90" t="s">
        <v>16982</v>
      </c>
      <c r="BB13034" s="90" t="s">
        <v>6609</v>
      </c>
      <c r="BC13034" s="90" t="s">
        <v>16971</v>
      </c>
      <c r="BD13034" s="90"/>
    </row>
    <row r="13035" spans="53:56" ht="15" x14ac:dyDescent="0.25">
      <c r="BA13035" s="91" t="s">
        <v>16983</v>
      </c>
      <c r="BB13035" s="91" t="s">
        <v>6609</v>
      </c>
      <c r="BC13035" s="91" t="s">
        <v>16971</v>
      </c>
      <c r="BD13035" s="91"/>
    </row>
    <row r="13036" spans="53:56" ht="15" x14ac:dyDescent="0.25">
      <c r="BA13036" s="90" t="s">
        <v>16984</v>
      </c>
      <c r="BB13036" s="90" t="s">
        <v>6609</v>
      </c>
      <c r="BC13036" s="90" t="s">
        <v>16971</v>
      </c>
      <c r="BD13036" s="90"/>
    </row>
    <row r="13037" spans="53:56" ht="15" x14ac:dyDescent="0.25">
      <c r="BA13037" s="91" t="s">
        <v>16985</v>
      </c>
      <c r="BB13037" s="91" t="s">
        <v>6609</v>
      </c>
      <c r="BC13037" s="91" t="s">
        <v>16971</v>
      </c>
      <c r="BD13037" s="91"/>
    </row>
    <row r="13038" spans="53:56" ht="15" x14ac:dyDescent="0.25">
      <c r="BA13038" s="90" t="s">
        <v>16986</v>
      </c>
      <c r="BB13038" s="90" t="s">
        <v>6609</v>
      </c>
      <c r="BC13038" s="90" t="s">
        <v>16971</v>
      </c>
      <c r="BD13038" s="90"/>
    </row>
    <row r="13039" spans="53:56" ht="15" x14ac:dyDescent="0.25">
      <c r="BA13039" s="91" t="s">
        <v>16987</v>
      </c>
      <c r="BB13039" s="91" t="s">
        <v>6609</v>
      </c>
      <c r="BC13039" s="91" t="s">
        <v>16971</v>
      </c>
      <c r="BD13039" s="91"/>
    </row>
    <row r="13040" spans="53:56" ht="15" x14ac:dyDescent="0.25">
      <c r="BA13040" s="90" t="s">
        <v>16988</v>
      </c>
      <c r="BB13040" s="90" t="s">
        <v>6609</v>
      </c>
      <c r="BC13040" s="90" t="s">
        <v>16971</v>
      </c>
      <c r="BD13040" s="90"/>
    </row>
    <row r="13041" spans="53:56" ht="15" x14ac:dyDescent="0.25">
      <c r="BA13041" s="91" t="s">
        <v>16989</v>
      </c>
      <c r="BB13041" s="91" t="s">
        <v>6609</v>
      </c>
      <c r="BC13041" s="91" t="s">
        <v>16971</v>
      </c>
      <c r="BD13041" s="91"/>
    </row>
    <row r="13042" spans="53:56" ht="15" x14ac:dyDescent="0.25">
      <c r="BA13042" s="90" t="s">
        <v>16990</v>
      </c>
      <c r="BB13042" s="90" t="s">
        <v>6609</v>
      </c>
      <c r="BC13042" s="90" t="s">
        <v>16971</v>
      </c>
      <c r="BD13042" s="90"/>
    </row>
    <row r="13043" spans="53:56" ht="15" x14ac:dyDescent="0.25">
      <c r="BA13043" s="91" t="s">
        <v>16991</v>
      </c>
      <c r="BB13043" s="91" t="s">
        <v>6609</v>
      </c>
      <c r="BC13043" s="91" t="s">
        <v>16971</v>
      </c>
      <c r="BD13043" s="91"/>
    </row>
    <row r="13044" spans="53:56" ht="15" x14ac:dyDescent="0.25">
      <c r="BA13044" s="90" t="s">
        <v>16992</v>
      </c>
      <c r="BB13044" s="90" t="s">
        <v>6609</v>
      </c>
      <c r="BC13044" s="90" t="s">
        <v>16971</v>
      </c>
      <c r="BD13044" s="90"/>
    </row>
    <row r="13045" spans="53:56" ht="15" x14ac:dyDescent="0.25">
      <c r="BA13045" s="91" t="s">
        <v>16993</v>
      </c>
      <c r="BB13045" s="91" t="s">
        <v>6609</v>
      </c>
      <c r="BC13045" s="91" t="s">
        <v>16971</v>
      </c>
      <c r="BD13045" s="91"/>
    </row>
    <row r="13046" spans="53:56" ht="15" x14ac:dyDescent="0.25">
      <c r="BA13046" s="90" t="s">
        <v>16994</v>
      </c>
      <c r="BB13046" s="90" t="s">
        <v>6609</v>
      </c>
      <c r="BC13046" s="90" t="s">
        <v>16971</v>
      </c>
      <c r="BD13046" s="90"/>
    </row>
    <row r="13047" spans="53:56" ht="15" x14ac:dyDescent="0.25">
      <c r="BA13047" s="91" t="s">
        <v>16995</v>
      </c>
      <c r="BB13047" s="91" t="s">
        <v>6609</v>
      </c>
      <c r="BC13047" s="91" t="s">
        <v>16971</v>
      </c>
      <c r="BD13047" s="91"/>
    </row>
    <row r="13048" spans="53:56" ht="15" x14ac:dyDescent="0.25">
      <c r="BA13048" s="91" t="s">
        <v>16996</v>
      </c>
      <c r="BB13048" s="91" t="s">
        <v>6609</v>
      </c>
      <c r="BC13048" s="91" t="s">
        <v>13595</v>
      </c>
      <c r="BD13048" s="91"/>
    </row>
    <row r="13049" spans="53:56" ht="15" x14ac:dyDescent="0.25">
      <c r="BA13049" s="90" t="s">
        <v>16997</v>
      </c>
      <c r="BB13049" s="90" t="s">
        <v>6609</v>
      </c>
      <c r="BC13049" s="90" t="s">
        <v>16971</v>
      </c>
      <c r="BD13049" s="90"/>
    </row>
    <row r="13050" spans="53:56" ht="15" x14ac:dyDescent="0.25">
      <c r="BA13050" s="91" t="s">
        <v>16998</v>
      </c>
      <c r="BB13050" s="91" t="s">
        <v>6609</v>
      </c>
      <c r="BC13050" s="91" t="s">
        <v>14868</v>
      </c>
      <c r="BD13050" s="91"/>
    </row>
    <row r="13051" spans="53:56" ht="15" x14ac:dyDescent="0.25">
      <c r="BA13051" s="90" t="s">
        <v>16999</v>
      </c>
      <c r="BB13051" s="90" t="s">
        <v>6609</v>
      </c>
      <c r="BC13051" s="90" t="s">
        <v>14868</v>
      </c>
      <c r="BD13051" s="90"/>
    </row>
    <row r="13052" spans="53:56" ht="15" x14ac:dyDescent="0.25">
      <c r="BA13052" s="91" t="s">
        <v>17000</v>
      </c>
      <c r="BB13052" s="91" t="s">
        <v>6609</v>
      </c>
      <c r="BC13052" s="91" t="s">
        <v>16766</v>
      </c>
      <c r="BD13052" s="91"/>
    </row>
    <row r="13053" spans="53:56" ht="15" x14ac:dyDescent="0.25">
      <c r="BA13053" s="90" t="s">
        <v>17001</v>
      </c>
      <c r="BB13053" s="90" t="s">
        <v>6609</v>
      </c>
      <c r="BC13053" s="90" t="s">
        <v>16815</v>
      </c>
      <c r="BD13053" s="90"/>
    </row>
    <row r="13054" spans="53:56" ht="15" x14ac:dyDescent="0.25">
      <c r="BA13054" s="91" t="s">
        <v>17002</v>
      </c>
      <c r="BB13054" s="91" t="s">
        <v>6609</v>
      </c>
      <c r="BC13054" s="91" t="s">
        <v>14868</v>
      </c>
      <c r="BD13054" s="91"/>
    </row>
    <row r="13055" spans="53:56" ht="15" x14ac:dyDescent="0.25">
      <c r="BA13055" s="90" t="s">
        <v>17003</v>
      </c>
      <c r="BB13055" s="90" t="s">
        <v>6609</v>
      </c>
      <c r="BC13055" s="90" t="s">
        <v>16815</v>
      </c>
      <c r="BD13055" s="90"/>
    </row>
    <row r="13056" spans="53:56" ht="15" x14ac:dyDescent="0.25">
      <c r="BA13056" s="91" t="s">
        <v>17004</v>
      </c>
      <c r="BB13056" s="91" t="s">
        <v>6609</v>
      </c>
      <c r="BC13056" s="91" t="s">
        <v>14868</v>
      </c>
      <c r="BD13056" s="91"/>
    </row>
    <row r="13057" spans="53:56" ht="15" x14ac:dyDescent="0.25">
      <c r="BA13057" s="90" t="s">
        <v>17005</v>
      </c>
      <c r="BB13057" s="90" t="s">
        <v>6609</v>
      </c>
      <c r="BC13057" s="90" t="s">
        <v>12850</v>
      </c>
      <c r="BD13057" s="90"/>
    </row>
    <row r="13058" spans="53:56" ht="15" x14ac:dyDescent="0.25">
      <c r="BA13058" s="91" t="s">
        <v>17006</v>
      </c>
      <c r="BB13058" s="91" t="s">
        <v>6609</v>
      </c>
      <c r="BC13058" s="91" t="s">
        <v>16815</v>
      </c>
      <c r="BD13058" s="91"/>
    </row>
    <row r="13059" spans="53:56" ht="15" x14ac:dyDescent="0.25">
      <c r="BA13059" s="90" t="s">
        <v>17007</v>
      </c>
      <c r="BB13059" s="90" t="s">
        <v>6609</v>
      </c>
      <c r="BC13059" s="90" t="s">
        <v>16971</v>
      </c>
      <c r="BD13059" s="90"/>
    </row>
    <row r="13060" spans="53:56" ht="15" x14ac:dyDescent="0.25">
      <c r="BA13060" s="91" t="s">
        <v>17008</v>
      </c>
      <c r="BB13060" s="91" t="s">
        <v>6609</v>
      </c>
      <c r="BC13060" s="91" t="s">
        <v>17009</v>
      </c>
      <c r="BD13060" s="91"/>
    </row>
    <row r="13061" spans="53:56" ht="15" x14ac:dyDescent="0.25">
      <c r="BA13061" s="90" t="s">
        <v>17010</v>
      </c>
      <c r="BB13061" s="90" t="s">
        <v>6609</v>
      </c>
      <c r="BC13061" s="90" t="s">
        <v>17009</v>
      </c>
      <c r="BD13061" s="90"/>
    </row>
    <row r="13062" spans="53:56" ht="15" x14ac:dyDescent="0.25">
      <c r="BA13062" s="91" t="s">
        <v>17011</v>
      </c>
      <c r="BB13062" s="91" t="s">
        <v>6609</v>
      </c>
      <c r="BC13062" s="91" t="s">
        <v>14868</v>
      </c>
      <c r="BD13062" s="91"/>
    </row>
    <row r="13063" spans="53:56" ht="15" x14ac:dyDescent="0.25">
      <c r="BA13063" s="91" t="s">
        <v>17011</v>
      </c>
      <c r="BB13063" s="91" t="s">
        <v>6609</v>
      </c>
      <c r="BC13063" s="91" t="s">
        <v>16971</v>
      </c>
      <c r="BD13063" s="91"/>
    </row>
    <row r="13064" spans="53:56" ht="15" x14ac:dyDescent="0.25">
      <c r="BA13064" s="90" t="s">
        <v>17012</v>
      </c>
      <c r="BB13064" s="90" t="s">
        <v>6609</v>
      </c>
      <c r="BC13064" s="90" t="s">
        <v>16815</v>
      </c>
      <c r="BD13064" s="90"/>
    </row>
    <row r="13065" spans="53:56" ht="15" x14ac:dyDescent="0.25">
      <c r="BA13065" s="91" t="s">
        <v>17013</v>
      </c>
      <c r="BB13065" s="91" t="s">
        <v>6609</v>
      </c>
      <c r="BC13065" s="91" t="s">
        <v>12850</v>
      </c>
      <c r="BD13065" s="91"/>
    </row>
    <row r="13066" spans="53:56" ht="15" x14ac:dyDescent="0.25">
      <c r="BA13066" s="90" t="s">
        <v>17014</v>
      </c>
      <c r="BB13066" s="90" t="s">
        <v>6609</v>
      </c>
      <c r="BC13066" s="90" t="s">
        <v>12850</v>
      </c>
      <c r="BD13066" s="90"/>
    </row>
    <row r="13067" spans="53:56" ht="15" x14ac:dyDescent="0.25">
      <c r="BA13067" s="91" t="s">
        <v>17015</v>
      </c>
      <c r="BB13067" s="91" t="s">
        <v>6609</v>
      </c>
      <c r="BC13067" s="91" t="s">
        <v>16971</v>
      </c>
      <c r="BD13067" s="91"/>
    </row>
    <row r="13068" spans="53:56" ht="15" x14ac:dyDescent="0.25">
      <c r="BA13068" s="90" t="s">
        <v>17016</v>
      </c>
      <c r="BB13068" s="90" t="s">
        <v>6609</v>
      </c>
      <c r="BC13068" s="90" t="s">
        <v>14868</v>
      </c>
      <c r="BD13068" s="90"/>
    </row>
    <row r="13069" spans="53:56" ht="15" x14ac:dyDescent="0.25">
      <c r="BA13069" s="91" t="s">
        <v>17017</v>
      </c>
      <c r="BB13069" s="91" t="s">
        <v>6609</v>
      </c>
      <c r="BC13069" s="91" t="s">
        <v>16971</v>
      </c>
      <c r="BD13069" s="91"/>
    </row>
    <row r="13070" spans="53:56" ht="15" x14ac:dyDescent="0.25">
      <c r="BA13070" s="90" t="s">
        <v>17018</v>
      </c>
      <c r="BB13070" s="90" t="s">
        <v>6609</v>
      </c>
      <c r="BC13070" s="90" t="s">
        <v>16815</v>
      </c>
      <c r="BD13070" s="90"/>
    </row>
    <row r="13071" spans="53:56" ht="15" x14ac:dyDescent="0.25">
      <c r="BA13071" s="91" t="s">
        <v>17019</v>
      </c>
      <c r="BB13071" s="91" t="s">
        <v>6609</v>
      </c>
      <c r="BC13071" s="91" t="s">
        <v>14868</v>
      </c>
      <c r="BD13071" s="91"/>
    </row>
    <row r="13072" spans="53:56" ht="15" x14ac:dyDescent="0.25">
      <c r="BA13072" s="90" t="s">
        <v>17020</v>
      </c>
      <c r="BB13072" s="90" t="s">
        <v>6609</v>
      </c>
      <c r="BC13072" s="90" t="s">
        <v>16971</v>
      </c>
      <c r="BD13072" s="90"/>
    </row>
    <row r="13073" spans="53:56" ht="15" x14ac:dyDescent="0.25">
      <c r="BA13073" s="91" t="s">
        <v>17021</v>
      </c>
      <c r="BB13073" s="91" t="s">
        <v>6609</v>
      </c>
      <c r="BC13073" s="91" t="s">
        <v>14868</v>
      </c>
      <c r="BD13073" s="91"/>
    </row>
    <row r="13074" spans="53:56" ht="15" x14ac:dyDescent="0.25">
      <c r="BA13074" s="91" t="s">
        <v>17021</v>
      </c>
      <c r="BB13074" s="91" t="s">
        <v>6609</v>
      </c>
      <c r="BC13074" s="91" t="s">
        <v>16971</v>
      </c>
      <c r="BD13074" s="91"/>
    </row>
    <row r="13075" spans="53:56" ht="15" x14ac:dyDescent="0.25">
      <c r="BA13075" s="90" t="s">
        <v>17022</v>
      </c>
      <c r="BB13075" s="90" t="s">
        <v>6609</v>
      </c>
      <c r="BC13075" s="90" t="s">
        <v>16971</v>
      </c>
      <c r="BD13075" s="90"/>
    </row>
    <row r="13076" spans="53:56" ht="15" x14ac:dyDescent="0.25">
      <c r="BA13076" s="91" t="s">
        <v>17023</v>
      </c>
      <c r="BB13076" s="91" t="s">
        <v>6609</v>
      </c>
      <c r="BC13076" s="91" t="s">
        <v>16971</v>
      </c>
      <c r="BD13076" s="91"/>
    </row>
    <row r="13077" spans="53:56" ht="15" x14ac:dyDescent="0.25">
      <c r="BA13077" s="90" t="s">
        <v>17024</v>
      </c>
      <c r="BB13077" s="90" t="s">
        <v>6609</v>
      </c>
      <c r="BC13077" s="90" t="s">
        <v>14868</v>
      </c>
      <c r="BD13077" s="90"/>
    </row>
    <row r="13078" spans="53:56" ht="15" x14ac:dyDescent="0.25">
      <c r="BA13078" s="91" t="s">
        <v>17025</v>
      </c>
      <c r="BB13078" s="91" t="s">
        <v>6609</v>
      </c>
      <c r="BC13078" s="91" t="s">
        <v>16971</v>
      </c>
      <c r="BD13078" s="91"/>
    </row>
    <row r="13079" spans="53:56" ht="15" x14ac:dyDescent="0.25">
      <c r="BA13079" s="90" t="s">
        <v>17026</v>
      </c>
      <c r="BB13079" s="90" t="s">
        <v>6609</v>
      </c>
      <c r="BC13079" s="90" t="s">
        <v>16971</v>
      </c>
      <c r="BD13079" s="90"/>
    </row>
    <row r="13080" spans="53:56" ht="15" x14ac:dyDescent="0.25">
      <c r="BA13080" s="91" t="s">
        <v>17027</v>
      </c>
      <c r="BB13080" s="91" t="s">
        <v>6609</v>
      </c>
      <c r="BC13080" s="91" t="s">
        <v>16971</v>
      </c>
      <c r="BD13080" s="91"/>
    </row>
    <row r="13081" spans="53:56" ht="15" x14ac:dyDescent="0.25">
      <c r="BA13081" s="91" t="s">
        <v>17028</v>
      </c>
      <c r="BB13081" s="91" t="s">
        <v>6609</v>
      </c>
      <c r="BC13081" s="91" t="s">
        <v>14868</v>
      </c>
      <c r="BD13081" s="91"/>
    </row>
    <row r="13082" spans="53:56" ht="15" x14ac:dyDescent="0.25">
      <c r="BA13082" s="90" t="s">
        <v>17029</v>
      </c>
      <c r="BB13082" s="90" t="s">
        <v>6609</v>
      </c>
      <c r="BC13082" s="90" t="s">
        <v>14868</v>
      </c>
      <c r="BD13082" s="90"/>
    </row>
    <row r="13083" spans="53:56" ht="15" x14ac:dyDescent="0.25">
      <c r="BA13083" s="91" t="s">
        <v>17030</v>
      </c>
      <c r="BB13083" s="91" t="s">
        <v>6609</v>
      </c>
      <c r="BC13083" s="91" t="s">
        <v>16971</v>
      </c>
      <c r="BD13083" s="91"/>
    </row>
    <row r="13084" spans="53:56" ht="15" x14ac:dyDescent="0.25">
      <c r="BA13084" s="90" t="s">
        <v>17031</v>
      </c>
      <c r="BB13084" s="90" t="s">
        <v>6609</v>
      </c>
      <c r="BC13084" s="90" t="s">
        <v>12850</v>
      </c>
      <c r="BD13084" s="90"/>
    </row>
    <row r="13085" spans="53:56" ht="15" x14ac:dyDescent="0.25">
      <c r="BA13085" s="91" t="s">
        <v>17032</v>
      </c>
      <c r="BB13085" s="91" t="s">
        <v>6609</v>
      </c>
      <c r="BC13085" s="91" t="s">
        <v>14868</v>
      </c>
      <c r="BD13085" s="91"/>
    </row>
    <row r="13086" spans="53:56" ht="15" x14ac:dyDescent="0.25">
      <c r="BA13086" s="91" t="s">
        <v>17032</v>
      </c>
      <c r="BB13086" s="91" t="s">
        <v>6609</v>
      </c>
      <c r="BC13086" s="91" t="s">
        <v>12850</v>
      </c>
      <c r="BD13086" s="91"/>
    </row>
    <row r="13087" spans="53:56" ht="15" x14ac:dyDescent="0.25">
      <c r="BA13087" s="90" t="s">
        <v>17033</v>
      </c>
      <c r="BB13087" s="90" t="s">
        <v>6609</v>
      </c>
      <c r="BC13087" s="90" t="s">
        <v>16815</v>
      </c>
      <c r="BD13087" s="90"/>
    </row>
    <row r="13088" spans="53:56" ht="15" x14ac:dyDescent="0.25">
      <c r="BA13088" s="91" t="s">
        <v>17034</v>
      </c>
      <c r="BB13088" s="91" t="s">
        <v>6609</v>
      </c>
      <c r="BC13088" s="91" t="s">
        <v>16815</v>
      </c>
      <c r="BD13088" s="91"/>
    </row>
    <row r="13089" spans="53:56" ht="15" x14ac:dyDescent="0.25">
      <c r="BA13089" s="90" t="s">
        <v>17035</v>
      </c>
      <c r="BB13089" s="90" t="s">
        <v>6609</v>
      </c>
      <c r="BC13089" s="90" t="s">
        <v>14868</v>
      </c>
      <c r="BD13089" s="90"/>
    </row>
    <row r="13090" spans="53:56" ht="15" x14ac:dyDescent="0.25">
      <c r="BA13090" s="91" t="s">
        <v>17036</v>
      </c>
      <c r="BB13090" s="91" t="s">
        <v>6609</v>
      </c>
      <c r="BC13090" s="91" t="s">
        <v>12850</v>
      </c>
      <c r="BD13090" s="91"/>
    </row>
    <row r="13091" spans="53:56" ht="15" x14ac:dyDescent="0.25">
      <c r="BA13091" s="90" t="s">
        <v>17037</v>
      </c>
      <c r="BB13091" s="90" t="s">
        <v>6609</v>
      </c>
      <c r="BC13091" s="90" t="s">
        <v>14868</v>
      </c>
      <c r="BD13091" s="90"/>
    </row>
    <row r="13092" spans="53:56" ht="15" x14ac:dyDescent="0.25">
      <c r="BA13092" s="91" t="s">
        <v>17038</v>
      </c>
      <c r="BB13092" s="91" t="s">
        <v>6609</v>
      </c>
      <c r="BC13092" s="91" t="s">
        <v>16815</v>
      </c>
      <c r="BD13092" s="91"/>
    </row>
    <row r="13093" spans="53:56" ht="15" x14ac:dyDescent="0.25">
      <c r="BA13093" s="90" t="s">
        <v>17039</v>
      </c>
      <c r="BB13093" s="90" t="s">
        <v>6609</v>
      </c>
      <c r="BC13093" s="90" t="s">
        <v>16971</v>
      </c>
      <c r="BD13093" s="90"/>
    </row>
    <row r="13094" spans="53:56" ht="15" x14ac:dyDescent="0.25">
      <c r="BA13094" s="90" t="s">
        <v>17040</v>
      </c>
      <c r="BB13094" s="90" t="s">
        <v>6609</v>
      </c>
      <c r="BC13094" s="90" t="s">
        <v>14868</v>
      </c>
      <c r="BD13094" s="90"/>
    </row>
    <row r="13095" spans="53:56" ht="15" x14ac:dyDescent="0.25">
      <c r="BA13095" s="90" t="s">
        <v>17040</v>
      </c>
      <c r="BB13095" s="90" t="s">
        <v>6609</v>
      </c>
      <c r="BC13095" s="90" t="s">
        <v>16971</v>
      </c>
      <c r="BD13095" s="90"/>
    </row>
    <row r="13096" spans="53:56" ht="15" x14ac:dyDescent="0.25">
      <c r="BA13096" s="91" t="s">
        <v>17040</v>
      </c>
      <c r="BB13096" s="91" t="s">
        <v>6609</v>
      </c>
      <c r="BC13096" s="91" t="s">
        <v>12850</v>
      </c>
      <c r="BD13096" s="91"/>
    </row>
    <row r="13097" spans="53:56" ht="15" x14ac:dyDescent="0.25">
      <c r="BA13097" s="90" t="s">
        <v>17041</v>
      </c>
      <c r="BB13097" s="90" t="s">
        <v>6609</v>
      </c>
      <c r="BC13097" s="90" t="s">
        <v>12850</v>
      </c>
      <c r="BD13097" s="90"/>
    </row>
    <row r="13098" spans="53:56" ht="15" x14ac:dyDescent="0.25">
      <c r="BA13098" s="91" t="s">
        <v>17042</v>
      </c>
      <c r="BB13098" s="91" t="s">
        <v>6609</v>
      </c>
      <c r="BC13098" s="91" t="s">
        <v>12850</v>
      </c>
      <c r="BD13098" s="91"/>
    </row>
    <row r="13099" spans="53:56" ht="15" x14ac:dyDescent="0.25">
      <c r="BA13099" s="90" t="s">
        <v>17043</v>
      </c>
      <c r="BB13099" s="90" t="s">
        <v>6609</v>
      </c>
      <c r="BC13099" s="90" t="s">
        <v>16971</v>
      </c>
      <c r="BD13099" s="90"/>
    </row>
    <row r="13100" spans="53:56" ht="15" x14ac:dyDescent="0.25">
      <c r="BA13100" s="90" t="s">
        <v>17044</v>
      </c>
      <c r="BB13100" s="90" t="s">
        <v>6609</v>
      </c>
      <c r="BC13100" s="90" t="s">
        <v>16815</v>
      </c>
      <c r="BD13100" s="90"/>
    </row>
    <row r="13101" spans="53:56" ht="15" x14ac:dyDescent="0.25">
      <c r="BA13101" s="91" t="s">
        <v>17045</v>
      </c>
      <c r="BB13101" s="91" t="s">
        <v>6609</v>
      </c>
      <c r="BC13101" s="91" t="s">
        <v>14868</v>
      </c>
      <c r="BD13101" s="91"/>
    </row>
    <row r="13102" spans="53:56" ht="15" x14ac:dyDescent="0.25">
      <c r="BA13102" s="91" t="s">
        <v>17045</v>
      </c>
      <c r="BB13102" s="91" t="s">
        <v>6609</v>
      </c>
      <c r="BC13102" s="91" t="s">
        <v>16971</v>
      </c>
      <c r="BD13102" s="91"/>
    </row>
    <row r="13103" spans="53:56" ht="15" x14ac:dyDescent="0.25">
      <c r="BA13103" s="90" t="s">
        <v>17046</v>
      </c>
      <c r="BB13103" s="90" t="s">
        <v>6609</v>
      </c>
      <c r="BC13103" s="90" t="s">
        <v>16815</v>
      </c>
      <c r="BD13103" s="90"/>
    </row>
    <row r="13104" spans="53:56" ht="15" x14ac:dyDescent="0.25">
      <c r="BA13104" s="91" t="s">
        <v>17047</v>
      </c>
      <c r="BB13104" s="91" t="s">
        <v>6609</v>
      </c>
      <c r="BC13104" s="91" t="s">
        <v>16828</v>
      </c>
      <c r="BD13104" s="91"/>
    </row>
    <row r="13105" spans="53:56" ht="15" x14ac:dyDescent="0.25">
      <c r="BA13105" s="91" t="s">
        <v>17048</v>
      </c>
      <c r="BB13105" s="91" t="s">
        <v>6609</v>
      </c>
      <c r="BC13105" s="91" t="s">
        <v>16828</v>
      </c>
      <c r="BD13105" s="91"/>
    </row>
    <row r="13106" spans="53:56" ht="15" x14ac:dyDescent="0.25">
      <c r="BA13106" s="90" t="s">
        <v>17049</v>
      </c>
      <c r="BB13106" s="90" t="s">
        <v>6609</v>
      </c>
      <c r="BC13106" s="90" t="s">
        <v>16828</v>
      </c>
      <c r="BD13106" s="90"/>
    </row>
    <row r="13107" spans="53:56" ht="15" x14ac:dyDescent="0.25">
      <c r="BA13107" s="91" t="s">
        <v>17050</v>
      </c>
      <c r="BB13107" s="91" t="s">
        <v>6609</v>
      </c>
      <c r="BC13107" s="91" t="s">
        <v>16828</v>
      </c>
      <c r="BD13107" s="91"/>
    </row>
    <row r="13108" spans="53:56" ht="15" x14ac:dyDescent="0.25">
      <c r="BA13108" s="90" t="s">
        <v>17051</v>
      </c>
      <c r="BB13108" s="90" t="s">
        <v>6609</v>
      </c>
      <c r="BC13108" s="90" t="s">
        <v>16828</v>
      </c>
      <c r="BD13108" s="90"/>
    </row>
    <row r="13109" spans="53:56" ht="15" x14ac:dyDescent="0.25">
      <c r="BA13109" s="91" t="s">
        <v>17052</v>
      </c>
      <c r="BB13109" s="91" t="s">
        <v>6609</v>
      </c>
      <c r="BC13109" s="91" t="s">
        <v>16828</v>
      </c>
      <c r="BD13109" s="91"/>
    </row>
    <row r="13110" spans="53:56" ht="15" x14ac:dyDescent="0.25">
      <c r="BA13110" s="90" t="s">
        <v>17053</v>
      </c>
      <c r="BB13110" s="90" t="s">
        <v>6609</v>
      </c>
      <c r="BC13110" s="90" t="s">
        <v>17009</v>
      </c>
      <c r="BD13110" s="90"/>
    </row>
    <row r="13111" spans="53:56" ht="15" x14ac:dyDescent="0.25">
      <c r="BA13111" s="90" t="s">
        <v>17054</v>
      </c>
      <c r="BB13111" s="90" t="s">
        <v>6609</v>
      </c>
      <c r="BC13111" s="90" t="s">
        <v>17055</v>
      </c>
      <c r="BD13111" s="90"/>
    </row>
    <row r="13112" spans="53:56" ht="15" x14ac:dyDescent="0.25">
      <c r="BA13112" s="91" t="s">
        <v>17056</v>
      </c>
      <c r="BB13112" s="91" t="s">
        <v>6609</v>
      </c>
      <c r="BC13112" s="91" t="s">
        <v>17057</v>
      </c>
      <c r="BD13112" s="91"/>
    </row>
    <row r="13113" spans="53:56" ht="15" x14ac:dyDescent="0.25">
      <c r="BA13113" s="90" t="s">
        <v>17058</v>
      </c>
      <c r="BB13113" s="90" t="s">
        <v>6609</v>
      </c>
      <c r="BC13113" s="90" t="s">
        <v>17057</v>
      </c>
      <c r="BD13113" s="90"/>
    </row>
    <row r="13114" spans="53:56" ht="15" x14ac:dyDescent="0.25">
      <c r="BA13114" s="91" t="s">
        <v>17059</v>
      </c>
      <c r="BB13114" s="91" t="s">
        <v>6609</v>
      </c>
      <c r="BC13114" s="91" t="s">
        <v>16792</v>
      </c>
      <c r="BD13114" s="91"/>
    </row>
    <row r="13115" spans="53:56" ht="15" x14ac:dyDescent="0.25">
      <c r="BA13115" s="91" t="s">
        <v>17060</v>
      </c>
      <c r="BB13115" s="91" t="s">
        <v>6609</v>
      </c>
      <c r="BC13115" s="91" t="s">
        <v>15419</v>
      </c>
      <c r="BD13115" s="91"/>
    </row>
    <row r="13116" spans="53:56" ht="15" x14ac:dyDescent="0.25">
      <c r="BA13116" s="90" t="s">
        <v>17061</v>
      </c>
      <c r="BB13116" s="90" t="s">
        <v>6609</v>
      </c>
      <c r="BC13116" s="90" t="s">
        <v>13595</v>
      </c>
      <c r="BD13116" s="90"/>
    </row>
    <row r="13117" spans="53:56" ht="15" x14ac:dyDescent="0.25">
      <c r="BA13117" s="91" t="s">
        <v>17062</v>
      </c>
      <c r="BB13117" s="91" t="s">
        <v>6609</v>
      </c>
      <c r="BC13117" s="91" t="s">
        <v>17057</v>
      </c>
      <c r="BD13117" s="91"/>
    </row>
    <row r="13118" spans="53:56" ht="15" x14ac:dyDescent="0.25">
      <c r="BA13118" s="90" t="s">
        <v>17063</v>
      </c>
      <c r="BB13118" s="90" t="s">
        <v>6609</v>
      </c>
      <c r="BC13118" s="90" t="s">
        <v>17055</v>
      </c>
      <c r="BD13118" s="90"/>
    </row>
    <row r="13119" spans="53:56" ht="15" x14ac:dyDescent="0.25">
      <c r="BA13119" s="90" t="s">
        <v>17064</v>
      </c>
      <c r="BB13119" s="90" t="s">
        <v>6609</v>
      </c>
      <c r="BC13119" s="90" t="s">
        <v>17055</v>
      </c>
      <c r="BD13119" s="90"/>
    </row>
    <row r="13120" spans="53:56" ht="15" x14ac:dyDescent="0.25">
      <c r="BA13120" s="91" t="s">
        <v>17065</v>
      </c>
      <c r="BB13120" s="91" t="s">
        <v>6609</v>
      </c>
      <c r="BC13120" s="91" t="s">
        <v>17055</v>
      </c>
      <c r="BD13120" s="91"/>
    </row>
    <row r="13121" spans="53:56" ht="15" x14ac:dyDescent="0.25">
      <c r="BA13121" s="91" t="s">
        <v>17066</v>
      </c>
      <c r="BB13121" s="91" t="s">
        <v>6609</v>
      </c>
      <c r="BC13121" s="91" t="s">
        <v>16828</v>
      </c>
      <c r="BD13121" s="91"/>
    </row>
    <row r="13122" spans="53:56" ht="15" x14ac:dyDescent="0.25">
      <c r="BA13122" s="90" t="s">
        <v>17067</v>
      </c>
      <c r="BB13122" s="90" t="s">
        <v>6609</v>
      </c>
      <c r="BC13122" s="90" t="s">
        <v>16801</v>
      </c>
      <c r="BD13122" s="90"/>
    </row>
    <row r="13123" spans="53:56" ht="15" x14ac:dyDescent="0.25">
      <c r="BA13123" s="91" t="s">
        <v>17068</v>
      </c>
      <c r="BB13123" s="91" t="s">
        <v>6609</v>
      </c>
      <c r="BC13123" s="91" t="s">
        <v>17069</v>
      </c>
      <c r="BD13123" s="91"/>
    </row>
    <row r="13124" spans="53:56" ht="15" x14ac:dyDescent="0.25">
      <c r="BA13124" s="91" t="s">
        <v>17070</v>
      </c>
      <c r="BB13124" s="91" t="s">
        <v>6609</v>
      </c>
      <c r="BC13124" s="91" t="s">
        <v>16801</v>
      </c>
      <c r="BD13124" s="91"/>
    </row>
    <row r="13125" spans="53:56" ht="15" x14ac:dyDescent="0.25">
      <c r="BA13125" s="90" t="s">
        <v>17071</v>
      </c>
      <c r="BB13125" s="90" t="s">
        <v>6609</v>
      </c>
      <c r="BC13125" s="90" t="s">
        <v>16828</v>
      </c>
      <c r="BD13125" s="90"/>
    </row>
    <row r="13126" spans="53:56" ht="15" x14ac:dyDescent="0.25">
      <c r="BA13126" s="91" t="s">
        <v>17072</v>
      </c>
      <c r="BB13126" s="91" t="s">
        <v>6609</v>
      </c>
      <c r="BC13126" s="91" t="s">
        <v>17069</v>
      </c>
      <c r="BD13126" s="91"/>
    </row>
    <row r="13127" spans="53:56" ht="15" x14ac:dyDescent="0.25">
      <c r="BA13127" s="90" t="s">
        <v>17073</v>
      </c>
      <c r="BB13127" s="90" t="s">
        <v>6609</v>
      </c>
      <c r="BC13127" s="90" t="s">
        <v>17069</v>
      </c>
      <c r="BD13127" s="90"/>
    </row>
    <row r="13128" spans="53:56" ht="15" x14ac:dyDescent="0.25">
      <c r="BA13128" s="91" t="s">
        <v>17074</v>
      </c>
      <c r="BB13128" s="91" t="s">
        <v>6609</v>
      </c>
      <c r="BC13128" s="91" t="s">
        <v>17055</v>
      </c>
      <c r="BD13128" s="91"/>
    </row>
    <row r="13129" spans="53:56" ht="15" x14ac:dyDescent="0.25">
      <c r="BA13129" s="90" t="s">
        <v>17075</v>
      </c>
      <c r="BB13129" s="90" t="s">
        <v>6609</v>
      </c>
      <c r="BC13129" s="90" t="s">
        <v>17055</v>
      </c>
      <c r="BD13129" s="90"/>
    </row>
    <row r="13130" spans="53:56" ht="15" x14ac:dyDescent="0.25">
      <c r="BA13130" s="90" t="s">
        <v>17076</v>
      </c>
      <c r="BB13130" s="90" t="s">
        <v>6609</v>
      </c>
      <c r="BC13130" s="90" t="s">
        <v>15419</v>
      </c>
      <c r="BD13130" s="90"/>
    </row>
    <row r="13131" spans="53:56" ht="15" x14ac:dyDescent="0.25">
      <c r="BA13131" s="91" t="s">
        <v>17077</v>
      </c>
      <c r="BB13131" s="91" t="s">
        <v>6609</v>
      </c>
      <c r="BC13131" s="91" t="s">
        <v>17069</v>
      </c>
      <c r="BD13131" s="91"/>
    </row>
    <row r="13132" spans="53:56" ht="15" x14ac:dyDescent="0.25">
      <c r="BA13132" s="90" t="s">
        <v>17078</v>
      </c>
      <c r="BB13132" s="90" t="s">
        <v>6609</v>
      </c>
      <c r="BC13132" s="90" t="s">
        <v>16801</v>
      </c>
      <c r="BD13132" s="90"/>
    </row>
    <row r="13133" spans="53:56" ht="15" x14ac:dyDescent="0.25">
      <c r="BA13133" s="91" t="s">
        <v>17079</v>
      </c>
      <c r="BB13133" s="91" t="s">
        <v>6609</v>
      </c>
      <c r="BC13133" s="91" t="s">
        <v>16801</v>
      </c>
      <c r="BD13133" s="91"/>
    </row>
    <row r="13134" spans="53:56" ht="15" x14ac:dyDescent="0.25">
      <c r="BA13134" s="91" t="s">
        <v>17080</v>
      </c>
      <c r="BB13134" s="91" t="s">
        <v>6609</v>
      </c>
      <c r="BC13134" s="91" t="s">
        <v>16792</v>
      </c>
      <c r="BD13134" s="91"/>
    </row>
    <row r="13135" spans="53:56" ht="15" x14ac:dyDescent="0.25">
      <c r="BA13135" s="90" t="s">
        <v>17081</v>
      </c>
      <c r="BB13135" s="90" t="s">
        <v>6609</v>
      </c>
      <c r="BC13135" s="90" t="s">
        <v>16828</v>
      </c>
      <c r="BD13135" s="90"/>
    </row>
    <row r="13136" spans="53:56" ht="15" x14ac:dyDescent="0.25">
      <c r="BA13136" s="90" t="s">
        <v>17082</v>
      </c>
      <c r="BB13136" s="90" t="s">
        <v>6609</v>
      </c>
      <c r="BC13136" s="90" t="s">
        <v>16792</v>
      </c>
      <c r="BD13136" s="90"/>
    </row>
    <row r="13137" spans="53:56" ht="15" x14ac:dyDescent="0.25">
      <c r="BA13137" s="90" t="s">
        <v>17083</v>
      </c>
      <c r="BB13137" s="90" t="s">
        <v>6609</v>
      </c>
      <c r="BC13137" s="90" t="s">
        <v>16828</v>
      </c>
      <c r="BD13137" s="90"/>
    </row>
    <row r="13138" spans="53:56" ht="15" x14ac:dyDescent="0.25">
      <c r="BA13138" s="90" t="s">
        <v>17084</v>
      </c>
      <c r="BB13138" s="90" t="s">
        <v>6609</v>
      </c>
      <c r="BC13138" s="90" t="s">
        <v>17069</v>
      </c>
      <c r="BD13138" s="90"/>
    </row>
    <row r="13139" spans="53:56" ht="15" x14ac:dyDescent="0.25">
      <c r="BA13139" s="91" t="s">
        <v>17085</v>
      </c>
      <c r="BB13139" s="91" t="s">
        <v>6609</v>
      </c>
      <c r="BC13139" s="91" t="s">
        <v>16792</v>
      </c>
      <c r="BD13139" s="91"/>
    </row>
    <row r="13140" spans="53:56" ht="15" x14ac:dyDescent="0.25">
      <c r="BA13140" s="90" t="s">
        <v>17086</v>
      </c>
      <c r="BB13140" s="90" t="s">
        <v>6609</v>
      </c>
      <c r="BC13140" s="90" t="s">
        <v>17069</v>
      </c>
      <c r="BD13140" s="90"/>
    </row>
    <row r="13141" spans="53:56" ht="15" x14ac:dyDescent="0.25">
      <c r="BA13141" s="91" t="s">
        <v>17087</v>
      </c>
      <c r="BB13141" s="91" t="s">
        <v>6609</v>
      </c>
      <c r="BC13141" s="91" t="s">
        <v>17055</v>
      </c>
      <c r="BD13141" s="91"/>
    </row>
    <row r="13142" spans="53:56" ht="15" x14ac:dyDescent="0.25">
      <c r="BA13142" s="91" t="s">
        <v>17088</v>
      </c>
      <c r="BB13142" s="91" t="s">
        <v>6609</v>
      </c>
      <c r="BC13142" s="91" t="s">
        <v>17069</v>
      </c>
      <c r="BD13142" s="91"/>
    </row>
    <row r="13143" spans="53:56" ht="15" x14ac:dyDescent="0.25">
      <c r="BA13143" s="90" t="s">
        <v>17089</v>
      </c>
      <c r="BB13143" s="90" t="s">
        <v>6609</v>
      </c>
      <c r="BC13143" s="90" t="s">
        <v>17055</v>
      </c>
      <c r="BD13143" s="90"/>
    </row>
    <row r="13144" spans="53:56" ht="15" x14ac:dyDescent="0.25">
      <c r="BA13144" s="91" t="s">
        <v>17090</v>
      </c>
      <c r="BB13144" s="91" t="s">
        <v>6609</v>
      </c>
      <c r="BC13144" s="91" t="s">
        <v>17055</v>
      </c>
      <c r="BD13144" s="91"/>
    </row>
    <row r="13145" spans="53:56" ht="15" x14ac:dyDescent="0.25">
      <c r="BA13145" s="90" t="s">
        <v>17091</v>
      </c>
      <c r="BB13145" s="90" t="s">
        <v>6609</v>
      </c>
      <c r="BC13145" s="90" t="s">
        <v>17057</v>
      </c>
      <c r="BD13145" s="90"/>
    </row>
    <row r="13146" spans="53:56" ht="15" x14ac:dyDescent="0.25">
      <c r="BA13146" s="90" t="s">
        <v>17092</v>
      </c>
      <c r="BB13146" s="90" t="s">
        <v>6609</v>
      </c>
      <c r="BC13146" s="90" t="s">
        <v>15419</v>
      </c>
      <c r="BD13146" s="90"/>
    </row>
    <row r="13147" spans="53:56" ht="15" x14ac:dyDescent="0.25">
      <c r="BA13147" s="91" t="s">
        <v>17093</v>
      </c>
      <c r="BB13147" s="91" t="s">
        <v>6609</v>
      </c>
      <c r="BC13147" s="91" t="s">
        <v>17055</v>
      </c>
      <c r="BD13147" s="91"/>
    </row>
    <row r="13148" spans="53:56" ht="15" x14ac:dyDescent="0.25">
      <c r="BA13148" s="90" t="s">
        <v>17094</v>
      </c>
      <c r="BB13148" s="90" t="s">
        <v>6609</v>
      </c>
      <c r="BC13148" s="90" t="s">
        <v>17069</v>
      </c>
      <c r="BD13148" s="90"/>
    </row>
    <row r="13149" spans="53:56" ht="15" x14ac:dyDescent="0.25">
      <c r="BA13149" s="91" t="s">
        <v>17095</v>
      </c>
      <c r="BB13149" s="91" t="s">
        <v>6609</v>
      </c>
      <c r="BC13149" s="91" t="s">
        <v>15419</v>
      </c>
      <c r="BD13149" s="91"/>
    </row>
    <row r="13150" spans="53:56" ht="15" x14ac:dyDescent="0.25">
      <c r="BA13150" s="90" t="s">
        <v>17096</v>
      </c>
      <c r="BB13150" s="90" t="s">
        <v>6609</v>
      </c>
      <c r="BC13150" s="90" t="s">
        <v>17055</v>
      </c>
      <c r="BD13150" s="90"/>
    </row>
    <row r="13151" spans="53:56" ht="15" x14ac:dyDescent="0.25">
      <c r="BA13151" s="91" t="s">
        <v>17097</v>
      </c>
      <c r="BB13151" s="91" t="s">
        <v>6609</v>
      </c>
      <c r="BC13151" s="91" t="s">
        <v>17009</v>
      </c>
      <c r="BD13151" s="91"/>
    </row>
    <row r="13152" spans="53:56" ht="15" x14ac:dyDescent="0.25">
      <c r="BA13152" s="91" t="s">
        <v>17098</v>
      </c>
      <c r="BB13152" s="91" t="s">
        <v>6609</v>
      </c>
      <c r="BC13152" s="91" t="s">
        <v>17055</v>
      </c>
      <c r="BD13152" s="91"/>
    </row>
    <row r="13153" spans="53:56" ht="15" x14ac:dyDescent="0.25">
      <c r="BA13153" s="90" t="s">
        <v>17099</v>
      </c>
      <c r="BB13153" s="90" t="s">
        <v>6609</v>
      </c>
      <c r="BC13153" s="90" t="s">
        <v>17055</v>
      </c>
      <c r="BD13153" s="90"/>
    </row>
    <row r="13154" spans="53:56" ht="15" x14ac:dyDescent="0.25">
      <c r="BA13154" s="91" t="s">
        <v>17100</v>
      </c>
      <c r="BB13154" s="91" t="s">
        <v>6609</v>
      </c>
      <c r="BC13154" s="91" t="s">
        <v>17055</v>
      </c>
      <c r="BD13154" s="91"/>
    </row>
    <row r="13155" spans="53:56" ht="15" x14ac:dyDescent="0.25">
      <c r="BA13155" s="90" t="s">
        <v>17101</v>
      </c>
      <c r="BB13155" s="90" t="s">
        <v>6609</v>
      </c>
      <c r="BC13155" s="90" t="s">
        <v>16792</v>
      </c>
      <c r="BD13155" s="90"/>
    </row>
    <row r="13156" spans="53:56" ht="15" x14ac:dyDescent="0.25">
      <c r="BA13156" s="90" t="s">
        <v>17102</v>
      </c>
      <c r="BB13156" s="90" t="s">
        <v>6609</v>
      </c>
      <c r="BC13156" s="90" t="s">
        <v>17055</v>
      </c>
      <c r="BD13156" s="90"/>
    </row>
    <row r="13157" spans="53:56" ht="15" x14ac:dyDescent="0.25">
      <c r="BA13157" s="91" t="s">
        <v>17103</v>
      </c>
      <c r="BB13157" s="91" t="s">
        <v>6609</v>
      </c>
      <c r="BC13157" s="91" t="s">
        <v>17055</v>
      </c>
      <c r="BD13157" s="91"/>
    </row>
    <row r="13158" spans="53:56" ht="15" x14ac:dyDescent="0.25">
      <c r="BA13158" s="90" t="s">
        <v>17104</v>
      </c>
      <c r="BB13158" s="90" t="s">
        <v>6609</v>
      </c>
      <c r="BC13158" s="90" t="s">
        <v>16828</v>
      </c>
      <c r="BD13158" s="90"/>
    </row>
    <row r="13159" spans="53:56" ht="15" x14ac:dyDescent="0.25">
      <c r="BA13159" s="91" t="s">
        <v>17105</v>
      </c>
      <c r="BB13159" s="91" t="s">
        <v>6609</v>
      </c>
      <c r="BC13159" s="91" t="s">
        <v>13595</v>
      </c>
      <c r="BD13159" s="91"/>
    </row>
    <row r="13160" spans="53:56" ht="15" x14ac:dyDescent="0.25">
      <c r="BA13160" s="91" t="s">
        <v>17106</v>
      </c>
      <c r="BB13160" s="91" t="s">
        <v>6609</v>
      </c>
      <c r="BC13160" s="91" t="s">
        <v>17009</v>
      </c>
      <c r="BD13160" s="91"/>
    </row>
    <row r="13161" spans="53:56" ht="15" x14ac:dyDescent="0.25">
      <c r="BA13161" s="90" t="s">
        <v>17107</v>
      </c>
      <c r="BB13161" s="90" t="s">
        <v>6609</v>
      </c>
      <c r="BC13161" s="90" t="s">
        <v>17055</v>
      </c>
      <c r="BD13161" s="90"/>
    </row>
    <row r="13162" spans="53:56" ht="15" x14ac:dyDescent="0.25">
      <c r="BA13162" s="91" t="s">
        <v>17108</v>
      </c>
      <c r="BB13162" s="91" t="s">
        <v>6609</v>
      </c>
      <c r="BC13162" s="91" t="s">
        <v>16828</v>
      </c>
      <c r="BD13162" s="91"/>
    </row>
    <row r="13163" spans="53:56" ht="15" x14ac:dyDescent="0.25">
      <c r="BA13163" s="91" t="s">
        <v>17108</v>
      </c>
      <c r="BB13163" s="91" t="s">
        <v>6609</v>
      </c>
      <c r="BC13163" s="91" t="s">
        <v>17055</v>
      </c>
      <c r="BD13163" s="91"/>
    </row>
    <row r="13164" spans="53:56" ht="15" x14ac:dyDescent="0.25">
      <c r="BA13164" s="90" t="s">
        <v>17109</v>
      </c>
      <c r="BB13164" s="90" t="s">
        <v>6609</v>
      </c>
      <c r="BC13164" s="90" t="s">
        <v>15419</v>
      </c>
      <c r="BD13164" s="90"/>
    </row>
    <row r="13165" spans="53:56" ht="15" x14ac:dyDescent="0.25">
      <c r="BA13165" s="91" t="s">
        <v>17110</v>
      </c>
      <c r="BB13165" s="91" t="s">
        <v>6609</v>
      </c>
      <c r="BC13165" s="91" t="s">
        <v>16792</v>
      </c>
      <c r="BD13165" s="91"/>
    </row>
    <row r="13166" spans="53:56" ht="15" x14ac:dyDescent="0.25">
      <c r="BA13166" s="90" t="s">
        <v>17111</v>
      </c>
      <c r="BB13166" s="90" t="s">
        <v>6609</v>
      </c>
      <c r="BC13166" s="90" t="s">
        <v>16828</v>
      </c>
      <c r="BD13166" s="90"/>
    </row>
    <row r="13167" spans="53:56" ht="15" x14ac:dyDescent="0.25">
      <c r="BA13167" s="90" t="s">
        <v>17112</v>
      </c>
      <c r="BB13167" s="90" t="s">
        <v>6609</v>
      </c>
      <c r="BC13167" s="90" t="s">
        <v>15419</v>
      </c>
      <c r="BD13167" s="90"/>
    </row>
    <row r="13168" spans="53:56" ht="15" x14ac:dyDescent="0.25">
      <c r="BA13168" s="91" t="s">
        <v>17113</v>
      </c>
      <c r="BB13168" s="91" t="s">
        <v>6609</v>
      </c>
      <c r="BC13168" s="91" t="s">
        <v>16801</v>
      </c>
      <c r="BD13168" s="91"/>
    </row>
    <row r="13169" spans="53:56" ht="15" x14ac:dyDescent="0.25">
      <c r="BA13169" s="90" t="s">
        <v>17114</v>
      </c>
      <c r="BB13169" s="90" t="s">
        <v>6609</v>
      </c>
      <c r="BC13169" s="90" t="s">
        <v>17057</v>
      </c>
      <c r="BD13169" s="90"/>
    </row>
    <row r="13170" spans="53:56" ht="15" x14ac:dyDescent="0.25">
      <c r="BA13170" s="91" t="s">
        <v>17115</v>
      </c>
      <c r="BB13170" s="91" t="s">
        <v>6609</v>
      </c>
      <c r="BC13170" s="91" t="s">
        <v>16792</v>
      </c>
      <c r="BD13170" s="91"/>
    </row>
    <row r="13171" spans="53:56" ht="15" x14ac:dyDescent="0.25">
      <c r="BA13171" s="91" t="s">
        <v>17116</v>
      </c>
      <c r="BB13171" s="91" t="s">
        <v>6609</v>
      </c>
      <c r="BC13171" s="91" t="s">
        <v>17057</v>
      </c>
      <c r="BD13171" s="91"/>
    </row>
    <row r="13172" spans="53:56" ht="15" x14ac:dyDescent="0.25">
      <c r="BA13172" s="90" t="s">
        <v>17117</v>
      </c>
      <c r="BB13172" s="90" t="s">
        <v>6609</v>
      </c>
      <c r="BC13172" s="90" t="s">
        <v>17055</v>
      </c>
      <c r="BD13172" s="90"/>
    </row>
    <row r="13173" spans="53:56" ht="15" x14ac:dyDescent="0.25">
      <c r="BA13173" s="91" t="s">
        <v>17118</v>
      </c>
      <c r="BB13173" s="91" t="s">
        <v>6609</v>
      </c>
      <c r="BC13173" s="91" t="s">
        <v>17055</v>
      </c>
      <c r="BD13173" s="91"/>
    </row>
    <row r="13174" spans="53:56" ht="15" x14ac:dyDescent="0.25">
      <c r="BA13174" s="90" t="s">
        <v>17119</v>
      </c>
      <c r="BB13174" s="90" t="s">
        <v>6609</v>
      </c>
      <c r="BC13174" s="90" t="s">
        <v>17120</v>
      </c>
      <c r="BD13174" s="90"/>
    </row>
    <row r="13175" spans="53:56" ht="15" x14ac:dyDescent="0.25">
      <c r="BA13175" s="90" t="s">
        <v>17121</v>
      </c>
      <c r="BB13175" s="90" t="s">
        <v>6609</v>
      </c>
      <c r="BC13175" s="90" t="s">
        <v>17120</v>
      </c>
      <c r="BD13175" s="90"/>
    </row>
    <row r="13176" spans="53:56" ht="15" x14ac:dyDescent="0.25">
      <c r="BA13176" s="91" t="s">
        <v>17122</v>
      </c>
      <c r="BB13176" s="91" t="s">
        <v>6609</v>
      </c>
      <c r="BC13176" s="91" t="s">
        <v>17120</v>
      </c>
      <c r="BD13176" s="91"/>
    </row>
    <row r="13177" spans="53:56" ht="15" x14ac:dyDescent="0.25">
      <c r="BA13177" s="90" t="s">
        <v>17123</v>
      </c>
      <c r="BB13177" s="90" t="s">
        <v>6609</v>
      </c>
      <c r="BC13177" s="90" t="s">
        <v>17120</v>
      </c>
      <c r="BD13177" s="90"/>
    </row>
    <row r="13178" spans="53:56" ht="15" x14ac:dyDescent="0.25">
      <c r="BA13178" s="91" t="s">
        <v>17124</v>
      </c>
      <c r="BB13178" s="91" t="s">
        <v>6609</v>
      </c>
      <c r="BC13178" s="91" t="s">
        <v>17120</v>
      </c>
      <c r="BD13178" s="91"/>
    </row>
    <row r="13179" spans="53:56" ht="15" x14ac:dyDescent="0.25">
      <c r="BA13179" s="90" t="s">
        <v>17125</v>
      </c>
      <c r="BB13179" s="90" t="s">
        <v>6609</v>
      </c>
      <c r="BC13179" s="90" t="s">
        <v>17120</v>
      </c>
      <c r="BD13179" s="90"/>
    </row>
    <row r="13180" spans="53:56" ht="15" x14ac:dyDescent="0.25">
      <c r="BA13180" s="91" t="s">
        <v>17126</v>
      </c>
      <c r="BB13180" s="91" t="s">
        <v>6609</v>
      </c>
      <c r="BC13180" s="91" t="s">
        <v>17120</v>
      </c>
      <c r="BD13180" s="91"/>
    </row>
    <row r="13181" spans="53:56" ht="15" x14ac:dyDescent="0.25">
      <c r="BA13181" s="90" t="s">
        <v>17127</v>
      </c>
      <c r="BB13181" s="90" t="s">
        <v>6609</v>
      </c>
      <c r="BC13181" s="90" t="s">
        <v>17120</v>
      </c>
      <c r="BD13181" s="90"/>
    </row>
    <row r="13182" spans="53:56" ht="15" x14ac:dyDescent="0.25">
      <c r="BA13182" s="91" t="s">
        <v>17128</v>
      </c>
      <c r="BB13182" s="91" t="s">
        <v>6609</v>
      </c>
      <c r="BC13182" s="91" t="s">
        <v>17120</v>
      </c>
      <c r="BD13182" s="91"/>
    </row>
    <row r="13183" spans="53:56" ht="15" x14ac:dyDescent="0.25">
      <c r="BA13183" s="91" t="s">
        <v>17129</v>
      </c>
      <c r="BB13183" s="91" t="s">
        <v>6609</v>
      </c>
      <c r="BC13183" s="91" t="s">
        <v>17120</v>
      </c>
      <c r="BD13183" s="91"/>
    </row>
    <row r="13184" spans="53:56" ht="15" x14ac:dyDescent="0.25">
      <c r="BA13184" s="91" t="s">
        <v>17130</v>
      </c>
      <c r="BB13184" s="91" t="s">
        <v>6609</v>
      </c>
      <c r="BC13184" s="91" t="s">
        <v>17120</v>
      </c>
      <c r="BD13184" s="91"/>
    </row>
    <row r="13185" spans="53:56" ht="15" x14ac:dyDescent="0.25">
      <c r="BA13185" s="90" t="s">
        <v>17131</v>
      </c>
      <c r="BB13185" s="90" t="s">
        <v>6609</v>
      </c>
      <c r="BC13185" s="90" t="s">
        <v>17120</v>
      </c>
      <c r="BD13185" s="90"/>
    </row>
    <row r="13186" spans="53:56" ht="15" x14ac:dyDescent="0.25">
      <c r="BA13186" s="91" t="s">
        <v>17132</v>
      </c>
      <c r="BB13186" s="91" t="s">
        <v>6609</v>
      </c>
      <c r="BC13186" s="91" t="s">
        <v>17120</v>
      </c>
      <c r="BD13186" s="91"/>
    </row>
    <row r="13187" spans="53:56" ht="15" x14ac:dyDescent="0.25">
      <c r="BA13187" s="90" t="s">
        <v>17133</v>
      </c>
      <c r="BB13187" s="90" t="s">
        <v>6609</v>
      </c>
      <c r="BC13187" s="90" t="s">
        <v>17120</v>
      </c>
      <c r="BD13187" s="90"/>
    </row>
    <row r="13188" spans="53:56" ht="15" x14ac:dyDescent="0.25">
      <c r="BA13188" s="91" t="s">
        <v>17134</v>
      </c>
      <c r="BB13188" s="91" t="s">
        <v>6609</v>
      </c>
      <c r="BC13188" s="91" t="s">
        <v>17120</v>
      </c>
      <c r="BD13188" s="91"/>
    </row>
    <row r="13189" spans="53:56" ht="15" x14ac:dyDescent="0.25">
      <c r="BA13189" s="90" t="s">
        <v>17135</v>
      </c>
      <c r="BB13189" s="90" t="s">
        <v>6609</v>
      </c>
      <c r="BC13189" s="90" t="s">
        <v>17120</v>
      </c>
      <c r="BD13189" s="90"/>
    </row>
    <row r="13190" spans="53:56" ht="15" x14ac:dyDescent="0.25">
      <c r="BA13190" s="91" t="s">
        <v>17136</v>
      </c>
      <c r="BB13190" s="91" t="s">
        <v>6609</v>
      </c>
      <c r="BC13190" s="91" t="s">
        <v>17120</v>
      </c>
      <c r="BD13190" s="91"/>
    </row>
    <row r="13191" spans="53:56" ht="15" x14ac:dyDescent="0.25">
      <c r="BA13191" s="91" t="s">
        <v>17137</v>
      </c>
      <c r="BB13191" s="91" t="s">
        <v>6609</v>
      </c>
      <c r="BC13191" s="91" t="s">
        <v>17138</v>
      </c>
      <c r="BD13191" s="91"/>
    </row>
    <row r="13192" spans="53:56" ht="15" x14ac:dyDescent="0.25">
      <c r="BA13192" s="90" t="s">
        <v>17139</v>
      </c>
      <c r="BB13192" s="90" t="s">
        <v>6609</v>
      </c>
      <c r="BC13192" s="90" t="s">
        <v>17140</v>
      </c>
      <c r="BD13192" s="90"/>
    </row>
    <row r="13193" spans="53:56" ht="15" x14ac:dyDescent="0.25">
      <c r="BA13193" s="91" t="s">
        <v>17141</v>
      </c>
      <c r="BB13193" s="91" t="s">
        <v>6609</v>
      </c>
      <c r="BC13193" s="91" t="s">
        <v>17140</v>
      </c>
      <c r="BD13193" s="91"/>
    </row>
    <row r="13194" spans="53:56" ht="15" x14ac:dyDescent="0.25">
      <c r="BA13194" s="90" t="s">
        <v>17142</v>
      </c>
      <c r="BB13194" s="90" t="s">
        <v>6609</v>
      </c>
      <c r="BC13194" s="90" t="s">
        <v>17140</v>
      </c>
      <c r="BD13194" s="90"/>
    </row>
    <row r="13195" spans="53:56" ht="15" x14ac:dyDescent="0.25">
      <c r="BA13195" s="91" t="s">
        <v>17143</v>
      </c>
      <c r="BB13195" s="91" t="s">
        <v>6609</v>
      </c>
      <c r="BC13195" s="91" t="s">
        <v>17140</v>
      </c>
      <c r="BD13195" s="91"/>
    </row>
    <row r="13196" spans="53:56" ht="15" x14ac:dyDescent="0.25">
      <c r="BA13196" s="90" t="s">
        <v>17144</v>
      </c>
      <c r="BB13196" s="90" t="s">
        <v>6609</v>
      </c>
      <c r="BC13196" s="90" t="s">
        <v>17140</v>
      </c>
      <c r="BD13196" s="90"/>
    </row>
    <row r="13197" spans="53:56" ht="15" x14ac:dyDescent="0.25">
      <c r="BA13197" s="91" t="s">
        <v>17145</v>
      </c>
      <c r="BB13197" s="91" t="s">
        <v>6609</v>
      </c>
      <c r="BC13197" s="91" t="s">
        <v>17140</v>
      </c>
      <c r="BD13197" s="91"/>
    </row>
    <row r="13198" spans="53:56" ht="15" x14ac:dyDescent="0.25">
      <c r="BA13198" s="91" t="s">
        <v>17146</v>
      </c>
      <c r="BB13198" s="91" t="s">
        <v>6609</v>
      </c>
      <c r="BC13198" s="91" t="s">
        <v>17140</v>
      </c>
      <c r="BD13198" s="91"/>
    </row>
    <row r="13199" spans="53:56" ht="15" x14ac:dyDescent="0.25">
      <c r="BA13199" s="90" t="s">
        <v>17147</v>
      </c>
      <c r="BB13199" s="90" t="s">
        <v>6609</v>
      </c>
      <c r="BC13199" s="90" t="s">
        <v>17138</v>
      </c>
      <c r="BD13199" s="90"/>
    </row>
    <row r="13200" spans="53:56" ht="15" x14ac:dyDescent="0.25">
      <c r="BA13200" s="91" t="s">
        <v>17148</v>
      </c>
      <c r="BB13200" s="91" t="s">
        <v>6609</v>
      </c>
      <c r="BC13200" s="91" t="s">
        <v>17149</v>
      </c>
      <c r="BD13200" s="91"/>
    </row>
    <row r="13201" spans="53:56" ht="15" x14ac:dyDescent="0.25">
      <c r="BA13201" s="90" t="s">
        <v>17150</v>
      </c>
      <c r="BB13201" s="90" t="s">
        <v>6609</v>
      </c>
      <c r="BC13201" s="90" t="s">
        <v>17149</v>
      </c>
      <c r="BD13201" s="90"/>
    </row>
    <row r="13202" spans="53:56" ht="15" x14ac:dyDescent="0.25">
      <c r="BA13202" s="91" t="s">
        <v>17151</v>
      </c>
      <c r="BB13202" s="91" t="s">
        <v>6609</v>
      </c>
      <c r="BC13202" s="91" t="s">
        <v>17149</v>
      </c>
      <c r="BD13202" s="91"/>
    </row>
    <row r="13203" spans="53:56" ht="15" x14ac:dyDescent="0.25">
      <c r="BA13203" s="90" t="s">
        <v>17152</v>
      </c>
      <c r="BB13203" s="90" t="s">
        <v>6609</v>
      </c>
      <c r="BC13203" s="90" t="s">
        <v>17149</v>
      </c>
      <c r="BD13203" s="90"/>
    </row>
    <row r="13204" spans="53:56" ht="15" x14ac:dyDescent="0.25">
      <c r="BA13204" s="91" t="s">
        <v>17153</v>
      </c>
      <c r="BB13204" s="91" t="s">
        <v>6609</v>
      </c>
      <c r="BC13204" s="91" t="s">
        <v>17149</v>
      </c>
      <c r="BD13204" s="91"/>
    </row>
    <row r="13205" spans="53:56" ht="15" x14ac:dyDescent="0.25">
      <c r="BA13205" s="90" t="s">
        <v>17154</v>
      </c>
      <c r="BB13205" s="90" t="s">
        <v>6609</v>
      </c>
      <c r="BC13205" s="90" t="s">
        <v>17120</v>
      </c>
      <c r="BD13205" s="90"/>
    </row>
    <row r="13206" spans="53:56" ht="15" x14ac:dyDescent="0.25">
      <c r="BA13206" s="91" t="s">
        <v>17155</v>
      </c>
      <c r="BB13206" s="91" t="s">
        <v>6609</v>
      </c>
      <c r="BC13206" s="91" t="s">
        <v>17120</v>
      </c>
      <c r="BD13206" s="91"/>
    </row>
    <row r="13207" spans="53:56" ht="15" x14ac:dyDescent="0.25">
      <c r="BA13207" s="90" t="s">
        <v>17156</v>
      </c>
      <c r="BB13207" s="90" t="s">
        <v>6609</v>
      </c>
      <c r="BC13207" s="90" t="s">
        <v>17138</v>
      </c>
      <c r="BD13207" s="90"/>
    </row>
    <row r="13208" spans="53:56" ht="15" x14ac:dyDescent="0.25">
      <c r="BA13208" s="91" t="s">
        <v>17157</v>
      </c>
      <c r="BB13208" s="91" t="s">
        <v>6609</v>
      </c>
      <c r="BC13208" s="91" t="s">
        <v>17138</v>
      </c>
      <c r="BD13208" s="91"/>
    </row>
    <row r="13209" spans="53:56" ht="15" x14ac:dyDescent="0.25">
      <c r="BA13209" s="90" t="s">
        <v>17158</v>
      </c>
      <c r="BB13209" s="90" t="s">
        <v>6609</v>
      </c>
      <c r="BC13209" s="90" t="s">
        <v>17149</v>
      </c>
      <c r="BD13209" s="90"/>
    </row>
    <row r="13210" spans="53:56" ht="15" x14ac:dyDescent="0.25">
      <c r="BA13210" s="91" t="s">
        <v>17159</v>
      </c>
      <c r="BB13210" s="91" t="s">
        <v>6609</v>
      </c>
      <c r="BC13210" s="91" t="s">
        <v>17149</v>
      </c>
      <c r="BD13210" s="91"/>
    </row>
    <row r="13211" spans="53:56" ht="15" x14ac:dyDescent="0.25">
      <c r="BA13211" s="90" t="s">
        <v>17160</v>
      </c>
      <c r="BB13211" s="90" t="s">
        <v>6609</v>
      </c>
      <c r="BC13211" s="90" t="s">
        <v>17149</v>
      </c>
      <c r="BD13211" s="90"/>
    </row>
    <row r="13212" spans="53:56" ht="15" x14ac:dyDescent="0.25">
      <c r="BA13212" s="91" t="s">
        <v>17161</v>
      </c>
      <c r="BB13212" s="91" t="s">
        <v>6609</v>
      </c>
      <c r="BC13212" s="91" t="s">
        <v>17162</v>
      </c>
      <c r="BD13212" s="91"/>
    </row>
    <row r="13213" spans="53:56" ht="15" x14ac:dyDescent="0.25">
      <c r="BA13213" s="90" t="s">
        <v>17163</v>
      </c>
      <c r="BB13213" s="90" t="s">
        <v>6609</v>
      </c>
      <c r="BC13213" s="90" t="s">
        <v>17120</v>
      </c>
      <c r="BD13213" s="90"/>
    </row>
    <row r="13214" spans="53:56" ht="15" x14ac:dyDescent="0.25">
      <c r="BA13214" s="90" t="s">
        <v>17163</v>
      </c>
      <c r="BB13214" s="90" t="s">
        <v>6609</v>
      </c>
      <c r="BC13214" s="90" t="s">
        <v>16929</v>
      </c>
      <c r="BD13214" s="90"/>
    </row>
    <row r="13215" spans="53:56" ht="15" x14ac:dyDescent="0.25">
      <c r="BA13215" s="91" t="s">
        <v>17164</v>
      </c>
      <c r="BB13215" s="91" t="s">
        <v>6609</v>
      </c>
      <c r="BC13215" s="91" t="s">
        <v>16929</v>
      </c>
      <c r="BD13215" s="91"/>
    </row>
    <row r="13216" spans="53:56" ht="15" x14ac:dyDescent="0.25">
      <c r="BA13216" s="90" t="s">
        <v>17165</v>
      </c>
      <c r="BB13216" s="90" t="s">
        <v>6609</v>
      </c>
      <c r="BC13216" s="90" t="s">
        <v>17166</v>
      </c>
      <c r="BD13216" s="90"/>
    </row>
    <row r="13217" spans="53:56" ht="15" x14ac:dyDescent="0.25">
      <c r="BA13217" s="91" t="s">
        <v>17167</v>
      </c>
      <c r="BB13217" s="91" t="s">
        <v>6609</v>
      </c>
      <c r="BC13217" s="91" t="s">
        <v>17166</v>
      </c>
      <c r="BD13217" s="91"/>
    </row>
    <row r="13218" spans="53:56" ht="15" x14ac:dyDescent="0.25">
      <c r="BA13218" s="90" t="s">
        <v>17168</v>
      </c>
      <c r="BB13218" s="90" t="s">
        <v>6609</v>
      </c>
      <c r="BC13218" s="90" t="s">
        <v>17166</v>
      </c>
      <c r="BD13218" s="90"/>
    </row>
    <row r="13219" spans="53:56" ht="15" x14ac:dyDescent="0.25">
      <c r="BA13219" s="91" t="s">
        <v>17169</v>
      </c>
      <c r="BB13219" s="91" t="s">
        <v>6609</v>
      </c>
      <c r="BC13219" s="91" t="s">
        <v>17166</v>
      </c>
      <c r="BD13219" s="91"/>
    </row>
    <row r="13220" spans="53:56" ht="15" x14ac:dyDescent="0.25">
      <c r="BA13220" s="90" t="s">
        <v>17170</v>
      </c>
      <c r="BB13220" s="90" t="s">
        <v>6609</v>
      </c>
      <c r="BC13220" s="90" t="s">
        <v>17120</v>
      </c>
      <c r="BD13220" s="90"/>
    </row>
    <row r="13221" spans="53:56" ht="15" x14ac:dyDescent="0.25">
      <c r="BA13221" s="91" t="s">
        <v>17171</v>
      </c>
      <c r="BB13221" s="91" t="s">
        <v>6609</v>
      </c>
      <c r="BC13221" s="91" t="s">
        <v>17120</v>
      </c>
      <c r="BD13221" s="91"/>
    </row>
    <row r="13222" spans="53:56" ht="15" x14ac:dyDescent="0.25">
      <c r="BA13222" s="91" t="s">
        <v>17171</v>
      </c>
      <c r="BB13222" s="91" t="s">
        <v>6609</v>
      </c>
      <c r="BC13222" s="91" t="s">
        <v>16913</v>
      </c>
      <c r="BD13222" s="91"/>
    </row>
    <row r="13223" spans="53:56" ht="15" x14ac:dyDescent="0.25">
      <c r="BA13223" s="90" t="s">
        <v>17172</v>
      </c>
      <c r="BB13223" s="90" t="s">
        <v>6609</v>
      </c>
      <c r="BC13223" s="90" t="s">
        <v>17120</v>
      </c>
      <c r="BD13223" s="90"/>
    </row>
    <row r="13224" spans="53:56" ht="15" x14ac:dyDescent="0.25">
      <c r="BA13224" s="91" t="s">
        <v>17173</v>
      </c>
      <c r="BB13224" s="91" t="s">
        <v>6609</v>
      </c>
      <c r="BC13224" s="91" t="s">
        <v>17166</v>
      </c>
      <c r="BD13224" s="91"/>
    </row>
    <row r="13225" spans="53:56" ht="15" x14ac:dyDescent="0.25">
      <c r="BA13225" s="90" t="s">
        <v>17174</v>
      </c>
      <c r="BB13225" s="90" t="s">
        <v>6609</v>
      </c>
      <c r="BC13225" s="90" t="s">
        <v>17140</v>
      </c>
      <c r="BD13225" s="90"/>
    </row>
    <row r="13226" spans="53:56" ht="15" x14ac:dyDescent="0.25">
      <c r="BA13226" s="91" t="s">
        <v>17175</v>
      </c>
      <c r="BB13226" s="91" t="s">
        <v>6609</v>
      </c>
      <c r="BC13226" s="91" t="s">
        <v>17140</v>
      </c>
      <c r="BD13226" s="91"/>
    </row>
    <row r="13227" spans="53:56" ht="15" x14ac:dyDescent="0.25">
      <c r="BA13227" s="90" t="s">
        <v>17176</v>
      </c>
      <c r="BB13227" s="90" t="s">
        <v>6609</v>
      </c>
      <c r="BC13227" s="90" t="s">
        <v>17140</v>
      </c>
      <c r="BD13227" s="90"/>
    </row>
    <row r="13228" spans="53:56" ht="15" x14ac:dyDescent="0.25">
      <c r="BA13228" s="91" t="s">
        <v>17177</v>
      </c>
      <c r="BB13228" s="91" t="s">
        <v>6609</v>
      </c>
      <c r="BC13228" s="91" t="s">
        <v>17149</v>
      </c>
      <c r="BD13228" s="91"/>
    </row>
    <row r="13229" spans="53:56" ht="15" x14ac:dyDescent="0.25">
      <c r="BA13229" s="90" t="s">
        <v>17178</v>
      </c>
      <c r="BB13229" s="90" t="s">
        <v>6609</v>
      </c>
      <c r="BC13229" s="90" t="s">
        <v>17162</v>
      </c>
      <c r="BD13229" s="90"/>
    </row>
    <row r="13230" spans="53:56" ht="15" x14ac:dyDescent="0.25">
      <c r="BA13230" s="91" t="s">
        <v>17179</v>
      </c>
      <c r="BB13230" s="91" t="s">
        <v>6609</v>
      </c>
      <c r="BC13230" s="91" t="s">
        <v>17138</v>
      </c>
      <c r="BD13230" s="91"/>
    </row>
    <row r="13231" spans="53:56" ht="15" x14ac:dyDescent="0.25">
      <c r="BA13231" s="90" t="s">
        <v>17180</v>
      </c>
      <c r="BB13231" s="90" t="s">
        <v>6609</v>
      </c>
      <c r="BC13231" s="90" t="s">
        <v>17120</v>
      </c>
      <c r="BD13231" s="90"/>
    </row>
    <row r="13232" spans="53:56" ht="15" x14ac:dyDescent="0.25">
      <c r="BA13232" s="91" t="s">
        <v>17181</v>
      </c>
      <c r="BB13232" s="91" t="s">
        <v>6609</v>
      </c>
      <c r="BC13232" s="91" t="s">
        <v>17120</v>
      </c>
      <c r="BD13232" s="91"/>
    </row>
    <row r="13233" spans="53:56" ht="15" x14ac:dyDescent="0.25">
      <c r="BA13233" s="90" t="s">
        <v>17182</v>
      </c>
      <c r="BB13233" s="90" t="s">
        <v>6609</v>
      </c>
      <c r="BC13233" s="90" t="s">
        <v>17162</v>
      </c>
      <c r="BD13233" s="90"/>
    </row>
    <row r="13234" spans="53:56" ht="15" x14ac:dyDescent="0.25">
      <c r="BA13234" s="91" t="s">
        <v>17183</v>
      </c>
      <c r="BB13234" s="91" t="s">
        <v>6609</v>
      </c>
      <c r="BC13234" s="91" t="s">
        <v>17162</v>
      </c>
      <c r="BD13234" s="91"/>
    </row>
    <row r="13235" spans="53:56" ht="15" x14ac:dyDescent="0.25">
      <c r="BA13235" s="90" t="s">
        <v>17184</v>
      </c>
      <c r="BB13235" s="90" t="s">
        <v>6609</v>
      </c>
      <c r="BC13235" s="90" t="s">
        <v>17166</v>
      </c>
      <c r="BD13235" s="90"/>
    </row>
    <row r="13236" spans="53:56" ht="15" x14ac:dyDescent="0.25">
      <c r="BA13236" s="91" t="s">
        <v>17185</v>
      </c>
      <c r="BB13236" s="91" t="s">
        <v>6609</v>
      </c>
      <c r="BC13236" s="91" t="s">
        <v>17149</v>
      </c>
      <c r="BD13236" s="91"/>
    </row>
    <row r="13237" spans="53:56" ht="15" x14ac:dyDescent="0.25">
      <c r="BA13237" s="90" t="s">
        <v>17186</v>
      </c>
      <c r="BB13237" s="90" t="s">
        <v>6609</v>
      </c>
      <c r="BC13237" s="90" t="s">
        <v>17140</v>
      </c>
      <c r="BD13237" s="90"/>
    </row>
    <row r="13238" spans="53:56" ht="15" x14ac:dyDescent="0.25">
      <c r="BA13238" s="91" t="s">
        <v>17187</v>
      </c>
      <c r="BB13238" s="91" t="s">
        <v>6609</v>
      </c>
      <c r="BC13238" s="91" t="s">
        <v>17140</v>
      </c>
      <c r="BD13238" s="91"/>
    </row>
    <row r="13239" spans="53:56" ht="15" x14ac:dyDescent="0.25">
      <c r="BA13239" s="90" t="s">
        <v>17188</v>
      </c>
      <c r="BB13239" s="90" t="s">
        <v>6609</v>
      </c>
      <c r="BC13239" s="90" t="s">
        <v>17149</v>
      </c>
      <c r="BD13239" s="90"/>
    </row>
    <row r="13240" spans="53:56" ht="15" x14ac:dyDescent="0.25">
      <c r="BA13240" s="91" t="s">
        <v>17189</v>
      </c>
      <c r="BB13240" s="91" t="s">
        <v>6609</v>
      </c>
      <c r="BC13240" s="91" t="s">
        <v>17162</v>
      </c>
      <c r="BD13240" s="91"/>
    </row>
    <row r="13241" spans="53:56" ht="15" x14ac:dyDescent="0.25">
      <c r="BA13241" s="91" t="s">
        <v>17190</v>
      </c>
      <c r="BB13241" s="91" t="s">
        <v>6609</v>
      </c>
      <c r="BC13241" s="91" t="s">
        <v>17140</v>
      </c>
      <c r="BD13241" s="91"/>
    </row>
    <row r="13242" spans="53:56" ht="15" x14ac:dyDescent="0.25">
      <c r="BA13242" s="90" t="s">
        <v>17190</v>
      </c>
      <c r="BB13242" s="90" t="s">
        <v>6609</v>
      </c>
      <c r="BC13242" s="90" t="s">
        <v>17120</v>
      </c>
      <c r="BD13242" s="90"/>
    </row>
    <row r="13243" spans="53:56" ht="15" x14ac:dyDescent="0.25">
      <c r="BA13243" s="91" t="s">
        <v>17191</v>
      </c>
      <c r="BB13243" s="91" t="s">
        <v>6609</v>
      </c>
      <c r="BC13243" s="91" t="s">
        <v>17120</v>
      </c>
      <c r="BD13243" s="91"/>
    </row>
    <row r="13244" spans="53:56" ht="15" x14ac:dyDescent="0.25">
      <c r="BA13244" s="90" t="s">
        <v>17192</v>
      </c>
      <c r="BB13244" s="90" t="s">
        <v>6609</v>
      </c>
      <c r="BC13244" s="90" t="s">
        <v>17162</v>
      </c>
      <c r="BD13244" s="90"/>
    </row>
    <row r="13245" spans="53:56" ht="15" x14ac:dyDescent="0.25">
      <c r="BA13245" s="91" t="s">
        <v>17193</v>
      </c>
      <c r="BB13245" s="91" t="s">
        <v>6609</v>
      </c>
      <c r="BC13245" s="91" t="s">
        <v>17162</v>
      </c>
      <c r="BD13245" s="91"/>
    </row>
    <row r="13246" spans="53:56" ht="15" x14ac:dyDescent="0.25">
      <c r="BA13246" s="90" t="s">
        <v>17194</v>
      </c>
      <c r="BB13246" s="90" t="s">
        <v>6609</v>
      </c>
      <c r="BC13246" s="90" t="s">
        <v>17140</v>
      </c>
      <c r="BD13246" s="90"/>
    </row>
    <row r="13247" spans="53:56" ht="15" x14ac:dyDescent="0.25">
      <c r="BA13247" s="91" t="s">
        <v>17195</v>
      </c>
      <c r="BB13247" s="91" t="s">
        <v>6609</v>
      </c>
      <c r="BC13247" s="91" t="s">
        <v>17162</v>
      </c>
      <c r="BD13247" s="91"/>
    </row>
    <row r="13248" spans="53:56" ht="15" x14ac:dyDescent="0.25">
      <c r="BA13248" s="90" t="s">
        <v>17196</v>
      </c>
      <c r="BB13248" s="90" t="s">
        <v>6609</v>
      </c>
      <c r="BC13248" s="90" t="s">
        <v>17162</v>
      </c>
      <c r="BD13248" s="90"/>
    </row>
    <row r="13249" spans="53:56" ht="15" x14ac:dyDescent="0.25">
      <c r="BA13249" s="91" t="s">
        <v>17197</v>
      </c>
      <c r="BB13249" s="91" t="s">
        <v>6609</v>
      </c>
      <c r="BC13249" s="91" t="s">
        <v>17120</v>
      </c>
      <c r="BD13249" s="91"/>
    </row>
    <row r="13250" spans="53:56" ht="15" x14ac:dyDescent="0.25">
      <c r="BA13250" s="90" t="s">
        <v>17198</v>
      </c>
      <c r="BB13250" s="90" t="s">
        <v>6609</v>
      </c>
      <c r="BC13250" s="90" t="s">
        <v>17120</v>
      </c>
      <c r="BD13250" s="90"/>
    </row>
    <row r="13251" spans="53:56" ht="15" x14ac:dyDescent="0.25">
      <c r="BA13251" s="91" t="s">
        <v>17199</v>
      </c>
      <c r="BB13251" s="91" t="s">
        <v>6609</v>
      </c>
      <c r="BC13251" s="91" t="s">
        <v>17149</v>
      </c>
      <c r="BD13251" s="91"/>
    </row>
    <row r="13252" spans="53:56" ht="15" x14ac:dyDescent="0.25">
      <c r="BA13252" s="90" t="s">
        <v>17200</v>
      </c>
      <c r="BB13252" s="90" t="s">
        <v>6609</v>
      </c>
      <c r="BC13252" s="90" t="s">
        <v>17120</v>
      </c>
      <c r="BD13252" s="90"/>
    </row>
    <row r="13253" spans="53:56" ht="15" x14ac:dyDescent="0.25">
      <c r="BA13253" s="91" t="s">
        <v>17201</v>
      </c>
      <c r="BB13253" s="91" t="s">
        <v>6609</v>
      </c>
      <c r="BC13253" s="91" t="s">
        <v>17140</v>
      </c>
      <c r="BD13253" s="91"/>
    </row>
    <row r="13254" spans="53:56" ht="15" x14ac:dyDescent="0.25">
      <c r="BA13254" s="90" t="s">
        <v>17202</v>
      </c>
      <c r="BB13254" s="90" t="s">
        <v>6609</v>
      </c>
      <c r="BC13254" s="90" t="s">
        <v>17149</v>
      </c>
      <c r="BD13254" s="90"/>
    </row>
    <row r="13255" spans="53:56" ht="15" x14ac:dyDescent="0.25">
      <c r="BA13255" s="91" t="s">
        <v>17203</v>
      </c>
      <c r="BB13255" s="91" t="s">
        <v>6609</v>
      </c>
      <c r="BC13255" s="91" t="s">
        <v>17162</v>
      </c>
      <c r="BD13255" s="91"/>
    </row>
    <row r="13256" spans="53:56" ht="15" x14ac:dyDescent="0.25">
      <c r="BA13256" s="90" t="s">
        <v>17204</v>
      </c>
      <c r="BB13256" s="90" t="s">
        <v>6609</v>
      </c>
      <c r="BC13256" s="90" t="s">
        <v>17120</v>
      </c>
      <c r="BD13256" s="90"/>
    </row>
    <row r="13257" spans="53:56" ht="15" x14ac:dyDescent="0.25">
      <c r="BA13257" s="90" t="s">
        <v>17205</v>
      </c>
      <c r="BB13257" s="90" t="s">
        <v>6609</v>
      </c>
      <c r="BC13257" s="90" t="s">
        <v>17120</v>
      </c>
      <c r="BD13257" s="90"/>
    </row>
    <row r="13258" spans="53:56" ht="15" x14ac:dyDescent="0.25">
      <c r="BA13258" s="91" t="s">
        <v>17206</v>
      </c>
      <c r="BB13258" s="91" t="s">
        <v>6609</v>
      </c>
      <c r="BC13258" s="91" t="s">
        <v>17140</v>
      </c>
      <c r="BD13258" s="91"/>
    </row>
    <row r="13259" spans="53:56" ht="15" x14ac:dyDescent="0.25">
      <c r="BA13259" s="90" t="s">
        <v>17207</v>
      </c>
      <c r="BB13259" s="90" t="s">
        <v>6609</v>
      </c>
      <c r="BC13259" s="90" t="s">
        <v>17120</v>
      </c>
      <c r="BD13259" s="90"/>
    </row>
    <row r="13260" spans="53:56" ht="15" x14ac:dyDescent="0.25">
      <c r="BA13260" s="91" t="s">
        <v>17208</v>
      </c>
      <c r="BB13260" s="91" t="s">
        <v>6609</v>
      </c>
      <c r="BC13260" s="91" t="s">
        <v>17162</v>
      </c>
      <c r="BD13260" s="91"/>
    </row>
    <row r="13261" spans="53:56" ht="15" x14ac:dyDescent="0.25">
      <c r="BA13261" s="90" t="s">
        <v>17209</v>
      </c>
      <c r="BB13261" s="90" t="s">
        <v>6609</v>
      </c>
      <c r="BC13261" s="90" t="s">
        <v>17166</v>
      </c>
      <c r="BD13261" s="90"/>
    </row>
    <row r="13262" spans="53:56" ht="15" x14ac:dyDescent="0.25">
      <c r="BA13262" s="91" t="s">
        <v>17210</v>
      </c>
      <c r="BB13262" s="91" t="s">
        <v>6609</v>
      </c>
      <c r="BC13262" s="91" t="s">
        <v>17162</v>
      </c>
      <c r="BD13262" s="91"/>
    </row>
    <row r="13263" spans="53:56" ht="15" x14ac:dyDescent="0.25">
      <c r="BA13263" s="90" t="s">
        <v>17211</v>
      </c>
      <c r="BB13263" s="90" t="s">
        <v>6609</v>
      </c>
      <c r="BC13263" s="90" t="s">
        <v>17166</v>
      </c>
      <c r="BD13263" s="90"/>
    </row>
    <row r="13264" spans="53:56" ht="15" x14ac:dyDescent="0.25">
      <c r="BA13264" s="91" t="s">
        <v>17212</v>
      </c>
      <c r="BB13264" s="91" t="s">
        <v>6609</v>
      </c>
      <c r="BC13264" s="91" t="s">
        <v>17162</v>
      </c>
      <c r="BD13264" s="91"/>
    </row>
    <row r="13265" spans="53:56" ht="15" x14ac:dyDescent="0.25">
      <c r="BA13265" s="90" t="s">
        <v>17213</v>
      </c>
      <c r="BB13265" s="90" t="s">
        <v>6609</v>
      </c>
      <c r="BC13265" s="90" t="s">
        <v>17140</v>
      </c>
      <c r="BD13265" s="90"/>
    </row>
    <row r="13266" spans="53:56" ht="15" x14ac:dyDescent="0.25">
      <c r="BA13266" s="90" t="s">
        <v>17214</v>
      </c>
      <c r="BB13266" s="90" t="s">
        <v>6609</v>
      </c>
      <c r="BC13266" s="90" t="s">
        <v>16913</v>
      </c>
      <c r="BD13266" s="90"/>
    </row>
    <row r="13267" spans="53:56" ht="15" x14ac:dyDescent="0.25">
      <c r="BA13267" s="91" t="s">
        <v>17215</v>
      </c>
      <c r="BB13267" s="91" t="s">
        <v>6609</v>
      </c>
      <c r="BC13267" s="91" t="s">
        <v>16717</v>
      </c>
      <c r="BD13267" s="91"/>
    </row>
    <row r="13268" spans="53:56" ht="15" x14ac:dyDescent="0.25">
      <c r="BA13268" s="90" t="s">
        <v>17216</v>
      </c>
      <c r="BB13268" s="90" t="s">
        <v>6609</v>
      </c>
      <c r="BC13268" s="90" t="s">
        <v>3768</v>
      </c>
      <c r="BD13268" s="90"/>
    </row>
    <row r="13269" spans="53:56" ht="15" x14ac:dyDescent="0.25">
      <c r="BA13269" s="91" t="s">
        <v>17217</v>
      </c>
      <c r="BB13269" s="91" t="s">
        <v>6609</v>
      </c>
      <c r="BC13269" s="91" t="s">
        <v>3768</v>
      </c>
      <c r="BD13269" s="91"/>
    </row>
    <row r="13270" spans="53:56" ht="15" x14ac:dyDescent="0.25">
      <c r="BA13270" s="90" t="s">
        <v>17218</v>
      </c>
      <c r="BB13270" s="90" t="s">
        <v>6609</v>
      </c>
      <c r="BC13270" s="90" t="s">
        <v>16717</v>
      </c>
      <c r="BD13270" s="90"/>
    </row>
    <row r="13271" spans="53:56" ht="15" x14ac:dyDescent="0.25">
      <c r="BA13271" s="91" t="s">
        <v>17219</v>
      </c>
      <c r="BB13271" s="91" t="s">
        <v>6609</v>
      </c>
      <c r="BC13271" s="91" t="s">
        <v>11606</v>
      </c>
      <c r="BD13271" s="91"/>
    </row>
    <row r="13272" spans="53:56" ht="15" x14ac:dyDescent="0.25">
      <c r="BA13272" s="90" t="s">
        <v>17220</v>
      </c>
      <c r="BB13272" s="90" t="s">
        <v>6609</v>
      </c>
      <c r="BC13272" s="90" t="s">
        <v>10651</v>
      </c>
      <c r="BD13272" s="90"/>
    </row>
    <row r="13273" spans="53:56" ht="15" x14ac:dyDescent="0.25">
      <c r="BA13273" s="90" t="s">
        <v>17221</v>
      </c>
      <c r="BB13273" s="90" t="s">
        <v>6609</v>
      </c>
      <c r="BC13273" s="90" t="s">
        <v>3768</v>
      </c>
      <c r="BD13273" s="90"/>
    </row>
    <row r="13274" spans="53:56" ht="15" x14ac:dyDescent="0.25">
      <c r="BA13274" s="91" t="s">
        <v>17222</v>
      </c>
      <c r="BB13274" s="91" t="s">
        <v>6609</v>
      </c>
      <c r="BC13274" s="91" t="s">
        <v>13595</v>
      </c>
      <c r="BD13274" s="91"/>
    </row>
    <row r="13275" spans="53:56" ht="15" x14ac:dyDescent="0.25">
      <c r="BA13275" s="90" t="s">
        <v>17223</v>
      </c>
      <c r="BB13275" s="90" t="s">
        <v>6609</v>
      </c>
      <c r="BC13275" s="90" t="s">
        <v>3768</v>
      </c>
      <c r="BD13275" s="90"/>
    </row>
    <row r="13276" spans="53:56" ht="15" x14ac:dyDescent="0.25">
      <c r="BA13276" s="91" t="s">
        <v>17224</v>
      </c>
      <c r="BB13276" s="91" t="s">
        <v>6609</v>
      </c>
      <c r="BC13276" s="91" t="s">
        <v>11606</v>
      </c>
      <c r="BD13276" s="91"/>
    </row>
    <row r="13277" spans="53:56" ht="15" x14ac:dyDescent="0.25">
      <c r="BA13277" s="90" t="s">
        <v>17225</v>
      </c>
      <c r="BB13277" s="90" t="s">
        <v>6609</v>
      </c>
      <c r="BC13277" s="90" t="s">
        <v>11606</v>
      </c>
      <c r="BD13277" s="90"/>
    </row>
    <row r="13278" spans="53:56" ht="15" x14ac:dyDescent="0.25">
      <c r="BA13278" s="90" t="s">
        <v>17226</v>
      </c>
      <c r="BB13278" s="90" t="s">
        <v>6609</v>
      </c>
      <c r="BC13278" s="90" t="s">
        <v>3768</v>
      </c>
      <c r="BD13278" s="90"/>
    </row>
    <row r="13279" spans="53:56" ht="15" x14ac:dyDescent="0.25">
      <c r="BA13279" s="91" t="s">
        <v>17227</v>
      </c>
      <c r="BB13279" s="91" t="s">
        <v>6609</v>
      </c>
      <c r="BC13279" s="91" t="s">
        <v>3768</v>
      </c>
      <c r="BD13279" s="91"/>
    </row>
    <row r="13280" spans="53:56" ht="15" x14ac:dyDescent="0.25">
      <c r="BA13280" s="90" t="s">
        <v>17228</v>
      </c>
      <c r="BB13280" s="90" t="s">
        <v>6609</v>
      </c>
      <c r="BC13280" s="90" t="s">
        <v>3768</v>
      </c>
      <c r="BD13280" s="90"/>
    </row>
    <row r="13281" spans="53:56" ht="15" x14ac:dyDescent="0.25">
      <c r="BA13281" s="91" t="s">
        <v>17229</v>
      </c>
      <c r="BB13281" s="91" t="s">
        <v>6609</v>
      </c>
      <c r="BC13281" s="91" t="s">
        <v>13595</v>
      </c>
      <c r="BD13281" s="91"/>
    </row>
    <row r="13282" spans="53:56" ht="15" x14ac:dyDescent="0.25">
      <c r="BA13282" s="91" t="s">
        <v>17230</v>
      </c>
      <c r="BB13282" s="91" t="s">
        <v>6609</v>
      </c>
      <c r="BC13282" s="91" t="s">
        <v>16717</v>
      </c>
      <c r="BD13282" s="91"/>
    </row>
    <row r="13283" spans="53:56" ht="15" x14ac:dyDescent="0.25">
      <c r="BA13283" s="90" t="s">
        <v>17231</v>
      </c>
      <c r="BB13283" s="90" t="s">
        <v>6609</v>
      </c>
      <c r="BC13283" s="90" t="s">
        <v>10651</v>
      </c>
      <c r="BD13283" s="90"/>
    </row>
    <row r="13284" spans="53:56" ht="15" x14ac:dyDescent="0.25">
      <c r="BA13284" s="91" t="s">
        <v>17232</v>
      </c>
      <c r="BB13284" s="91" t="s">
        <v>6609</v>
      </c>
      <c r="BC13284" s="91" t="s">
        <v>10651</v>
      </c>
      <c r="BD13284" s="91"/>
    </row>
    <row r="13285" spans="53:56" ht="15" x14ac:dyDescent="0.25">
      <c r="BA13285" s="90" t="s">
        <v>17233</v>
      </c>
      <c r="BB13285" s="90" t="s">
        <v>6609</v>
      </c>
      <c r="BC13285" s="90" t="s">
        <v>10651</v>
      </c>
      <c r="BD13285" s="90"/>
    </row>
    <row r="13286" spans="53:56" ht="15" x14ac:dyDescent="0.25">
      <c r="BA13286" s="90" t="s">
        <v>17234</v>
      </c>
      <c r="BB13286" s="90" t="s">
        <v>6609</v>
      </c>
      <c r="BC13286" s="90" t="s">
        <v>11606</v>
      </c>
      <c r="BD13286" s="90"/>
    </row>
    <row r="13287" spans="53:56" ht="15" x14ac:dyDescent="0.25">
      <c r="BA13287" s="90" t="s">
        <v>17235</v>
      </c>
      <c r="BB13287" s="90" t="s">
        <v>6609</v>
      </c>
      <c r="BC13287" s="90" t="s">
        <v>3768</v>
      </c>
      <c r="BD13287" s="90"/>
    </row>
    <row r="13288" spans="53:56" ht="15" x14ac:dyDescent="0.25">
      <c r="BA13288" s="91" t="s">
        <v>17236</v>
      </c>
      <c r="BB13288" s="91" t="s">
        <v>6609</v>
      </c>
      <c r="BC13288" s="91" t="s">
        <v>13595</v>
      </c>
      <c r="BD13288" s="91"/>
    </row>
    <row r="13289" spans="53:56" ht="15" x14ac:dyDescent="0.25">
      <c r="BA13289" s="90" t="s">
        <v>17237</v>
      </c>
      <c r="BB13289" s="90" t="s">
        <v>6609</v>
      </c>
      <c r="BC13289" s="90" t="s">
        <v>13595</v>
      </c>
      <c r="BD13289" s="90"/>
    </row>
    <row r="13290" spans="53:56" ht="15" x14ac:dyDescent="0.25">
      <c r="BA13290" s="91" t="s">
        <v>17238</v>
      </c>
      <c r="BB13290" s="91" t="s">
        <v>6609</v>
      </c>
      <c r="BC13290" s="91" t="s">
        <v>11606</v>
      </c>
      <c r="BD13290" s="91"/>
    </row>
    <row r="13291" spans="53:56" ht="15" x14ac:dyDescent="0.25">
      <c r="BA13291" s="91" t="s">
        <v>17239</v>
      </c>
      <c r="BB13291" s="91" t="s">
        <v>6609</v>
      </c>
      <c r="BC13291" s="91" t="s">
        <v>3768</v>
      </c>
      <c r="BD13291" s="91"/>
    </row>
    <row r="13292" spans="53:56" ht="15" x14ac:dyDescent="0.25">
      <c r="BA13292" s="90" t="s">
        <v>17240</v>
      </c>
      <c r="BB13292" s="90" t="s">
        <v>6609</v>
      </c>
      <c r="BC13292" s="90" t="s">
        <v>3768</v>
      </c>
      <c r="BD13292" s="90"/>
    </row>
    <row r="13293" spans="53:56" ht="15" x14ac:dyDescent="0.25">
      <c r="BA13293" s="91" t="s">
        <v>17241</v>
      </c>
      <c r="BB13293" s="91" t="s">
        <v>6609</v>
      </c>
      <c r="BC13293" s="91" t="s">
        <v>3768</v>
      </c>
      <c r="BD13293" s="91"/>
    </row>
    <row r="13294" spans="53:56" ht="15" x14ac:dyDescent="0.25">
      <c r="BA13294" s="90" t="s">
        <v>17242</v>
      </c>
      <c r="BB13294" s="90" t="s">
        <v>6609</v>
      </c>
      <c r="BC13294" s="90" t="s">
        <v>3768</v>
      </c>
      <c r="BD13294" s="90"/>
    </row>
    <row r="13295" spans="53:56" ht="15" x14ac:dyDescent="0.25">
      <c r="BA13295" s="90" t="s">
        <v>17243</v>
      </c>
      <c r="BB13295" s="90" t="s">
        <v>6609</v>
      </c>
      <c r="BC13295" s="90" t="s">
        <v>3768</v>
      </c>
      <c r="BD13295" s="90"/>
    </row>
    <row r="13296" spans="53:56" ht="15" x14ac:dyDescent="0.25">
      <c r="BA13296" s="91" t="s">
        <v>17244</v>
      </c>
      <c r="BB13296" s="91" t="s">
        <v>6609</v>
      </c>
      <c r="BC13296" s="91" t="s">
        <v>13595</v>
      </c>
      <c r="BD13296" s="91"/>
    </row>
    <row r="13297" spans="53:56" ht="15" x14ac:dyDescent="0.25">
      <c r="BA13297" s="90" t="s">
        <v>17245</v>
      </c>
      <c r="BB13297" s="90" t="s">
        <v>6609</v>
      </c>
      <c r="BC13297" s="90" t="s">
        <v>3768</v>
      </c>
      <c r="BD13297" s="90"/>
    </row>
    <row r="13298" spans="53:56" ht="15" x14ac:dyDescent="0.25">
      <c r="BA13298" s="91" t="s">
        <v>17246</v>
      </c>
      <c r="BB13298" s="91" t="s">
        <v>6609</v>
      </c>
      <c r="BC13298" s="91" t="s">
        <v>3768</v>
      </c>
      <c r="BD13298" s="91"/>
    </row>
    <row r="13299" spans="53:56" ht="15" x14ac:dyDescent="0.25">
      <c r="BA13299" s="90" t="s">
        <v>17247</v>
      </c>
      <c r="BB13299" s="90" t="s">
        <v>6609</v>
      </c>
      <c r="BC13299" s="90" t="s">
        <v>10651</v>
      </c>
      <c r="BD13299" s="90"/>
    </row>
    <row r="13300" spans="53:56" ht="15" x14ac:dyDescent="0.25">
      <c r="BA13300" s="91" t="s">
        <v>17248</v>
      </c>
      <c r="BB13300" s="91" t="s">
        <v>6609</v>
      </c>
      <c r="BC13300" s="91" t="s">
        <v>3768</v>
      </c>
      <c r="BD13300" s="91"/>
    </row>
    <row r="13301" spans="53:56" ht="15" x14ac:dyDescent="0.25">
      <c r="BA13301" s="91" t="s">
        <v>17249</v>
      </c>
      <c r="BB13301" s="91" t="s">
        <v>6609</v>
      </c>
      <c r="BC13301" s="91" t="s">
        <v>16836</v>
      </c>
      <c r="BD13301" s="91"/>
    </row>
    <row r="13302" spans="53:56" ht="15" x14ac:dyDescent="0.25">
      <c r="BA13302" s="90" t="s">
        <v>17250</v>
      </c>
      <c r="BB13302" s="90" t="s">
        <v>6609</v>
      </c>
      <c r="BC13302" s="90" t="s">
        <v>16836</v>
      </c>
      <c r="BD13302" s="90"/>
    </row>
    <row r="13303" spans="53:56" ht="15" x14ac:dyDescent="0.25">
      <c r="BA13303" s="91" t="s">
        <v>17251</v>
      </c>
      <c r="BB13303" s="91" t="s">
        <v>6609</v>
      </c>
      <c r="BC13303" s="91" t="s">
        <v>16836</v>
      </c>
      <c r="BD13303" s="91"/>
    </row>
    <row r="13304" spans="53:56" ht="15" x14ac:dyDescent="0.25">
      <c r="BA13304" s="90" t="s">
        <v>17252</v>
      </c>
      <c r="BB13304" s="90" t="s">
        <v>6609</v>
      </c>
      <c r="BC13304" s="90" t="s">
        <v>16836</v>
      </c>
      <c r="BD13304" s="90"/>
    </row>
    <row r="13305" spans="53:56" ht="15" x14ac:dyDescent="0.25">
      <c r="BA13305" s="91" t="s">
        <v>17253</v>
      </c>
      <c r="BB13305" s="91" t="s">
        <v>6609</v>
      </c>
      <c r="BC13305" s="91" t="s">
        <v>16836</v>
      </c>
      <c r="BD13305" s="91"/>
    </row>
    <row r="13306" spans="53:56" ht="15" x14ac:dyDescent="0.25">
      <c r="BA13306" s="90" t="s">
        <v>17254</v>
      </c>
      <c r="BB13306" s="90" t="s">
        <v>6609</v>
      </c>
      <c r="BC13306" s="90" t="s">
        <v>16836</v>
      </c>
      <c r="BD13306" s="90"/>
    </row>
    <row r="13307" spans="53:56" ht="15" x14ac:dyDescent="0.25">
      <c r="BA13307" s="91" t="s">
        <v>17255</v>
      </c>
      <c r="BB13307" s="91" t="s">
        <v>6609</v>
      </c>
      <c r="BC13307" s="91" t="s">
        <v>16836</v>
      </c>
      <c r="BD13307" s="91"/>
    </row>
    <row r="13308" spans="53:56" ht="15" x14ac:dyDescent="0.25">
      <c r="BA13308" s="90" t="s">
        <v>17256</v>
      </c>
      <c r="BB13308" s="90" t="s">
        <v>6609</v>
      </c>
      <c r="BC13308" s="90" t="s">
        <v>17257</v>
      </c>
      <c r="BD13308" s="90"/>
    </row>
    <row r="13309" spans="53:56" ht="15" x14ac:dyDescent="0.25">
      <c r="BA13309" s="91" t="s">
        <v>17258</v>
      </c>
      <c r="BB13309" s="91" t="s">
        <v>6609</v>
      </c>
      <c r="BC13309" s="91" t="s">
        <v>17259</v>
      </c>
      <c r="BD13309" s="91"/>
    </row>
    <row r="13310" spans="53:56" ht="15" x14ac:dyDescent="0.25">
      <c r="BA13310" s="91" t="s">
        <v>17260</v>
      </c>
      <c r="BB13310" s="91" t="s">
        <v>6609</v>
      </c>
      <c r="BC13310" s="91" t="s">
        <v>17259</v>
      </c>
      <c r="BD13310" s="91"/>
    </row>
    <row r="13311" spans="53:56" ht="15" x14ac:dyDescent="0.25">
      <c r="BA13311" s="90" t="s">
        <v>17261</v>
      </c>
      <c r="BB13311" s="90" t="s">
        <v>6609</v>
      </c>
      <c r="BC13311" s="90" t="s">
        <v>17259</v>
      </c>
      <c r="BD13311" s="90"/>
    </row>
    <row r="13312" spans="53:56" ht="15" x14ac:dyDescent="0.25">
      <c r="BA13312" s="91" t="s">
        <v>17262</v>
      </c>
      <c r="BB13312" s="91" t="s">
        <v>6609</v>
      </c>
      <c r="BC13312" s="91" t="s">
        <v>16836</v>
      </c>
      <c r="BD13312" s="91"/>
    </row>
    <row r="13313" spans="53:56" ht="15" x14ac:dyDescent="0.25">
      <c r="BA13313" s="90" t="s">
        <v>17263</v>
      </c>
      <c r="BB13313" s="90" t="s">
        <v>6609</v>
      </c>
      <c r="BC13313" s="90" t="s">
        <v>17259</v>
      </c>
      <c r="BD13313" s="90"/>
    </row>
    <row r="13314" spans="53:56" ht="15" x14ac:dyDescent="0.25">
      <c r="BA13314" s="90" t="s">
        <v>17264</v>
      </c>
      <c r="BB13314" s="90" t="s">
        <v>6609</v>
      </c>
      <c r="BC13314" s="90" t="s">
        <v>17166</v>
      </c>
      <c r="BD13314" s="90"/>
    </row>
    <row r="13315" spans="53:56" ht="15" x14ac:dyDescent="0.25">
      <c r="BA13315" s="91" t="s">
        <v>17265</v>
      </c>
      <c r="BB13315" s="91" t="s">
        <v>6609</v>
      </c>
      <c r="BC13315" s="91" t="s">
        <v>17266</v>
      </c>
      <c r="BD13315" s="91"/>
    </row>
    <row r="13316" spans="53:56" ht="15" x14ac:dyDescent="0.25">
      <c r="BA13316" s="90" t="s">
        <v>17267</v>
      </c>
      <c r="BB13316" s="90" t="s">
        <v>6609</v>
      </c>
      <c r="BC13316" s="90" t="s">
        <v>16836</v>
      </c>
      <c r="BD13316" s="90"/>
    </row>
    <row r="13317" spans="53:56" ht="15" x14ac:dyDescent="0.25">
      <c r="BA13317" s="91" t="s">
        <v>17268</v>
      </c>
      <c r="BB13317" s="91" t="s">
        <v>6609</v>
      </c>
      <c r="BC13317" s="91" t="s">
        <v>17269</v>
      </c>
      <c r="BD13317" s="91"/>
    </row>
    <row r="13318" spans="53:56" ht="15" x14ac:dyDescent="0.25">
      <c r="BA13318" s="91" t="s">
        <v>17270</v>
      </c>
      <c r="BB13318" s="91" t="s">
        <v>6609</v>
      </c>
      <c r="BC13318" s="91" t="s">
        <v>17259</v>
      </c>
      <c r="BD13318" s="91"/>
    </row>
    <row r="13319" spans="53:56" ht="15" x14ac:dyDescent="0.25">
      <c r="BA13319" s="90" t="s">
        <v>17271</v>
      </c>
      <c r="BB13319" s="90" t="s">
        <v>6609</v>
      </c>
      <c r="BC13319" s="90" t="s">
        <v>17257</v>
      </c>
      <c r="BD13319" s="90"/>
    </row>
    <row r="13320" spans="53:56" ht="15" x14ac:dyDescent="0.25">
      <c r="BA13320" s="91" t="s">
        <v>17272</v>
      </c>
      <c r="BB13320" s="91" t="s">
        <v>6609</v>
      </c>
      <c r="BC13320" s="91" t="s">
        <v>16836</v>
      </c>
      <c r="BD13320" s="91"/>
    </row>
    <row r="13321" spans="53:56" ht="15" x14ac:dyDescent="0.25">
      <c r="BA13321" s="90" t="s">
        <v>17273</v>
      </c>
      <c r="BB13321" s="90" t="s">
        <v>6609</v>
      </c>
      <c r="BC13321" s="90" t="s">
        <v>16836</v>
      </c>
      <c r="BD13321" s="90"/>
    </row>
    <row r="13322" spans="53:56" ht="15" x14ac:dyDescent="0.25">
      <c r="BA13322" s="90" t="s">
        <v>17274</v>
      </c>
      <c r="BB13322" s="90" t="s">
        <v>6609</v>
      </c>
      <c r="BC13322" s="90" t="s">
        <v>16836</v>
      </c>
      <c r="BD13322" s="90"/>
    </row>
    <row r="13323" spans="53:56" ht="15" x14ac:dyDescent="0.25">
      <c r="BA13323" s="91" t="s">
        <v>17275</v>
      </c>
      <c r="BB13323" s="91" t="s">
        <v>6609</v>
      </c>
      <c r="BC13323" s="91" t="s">
        <v>17269</v>
      </c>
      <c r="BD13323" s="91"/>
    </row>
    <row r="13324" spans="53:56" ht="15" x14ac:dyDescent="0.25">
      <c r="BA13324" s="90" t="s">
        <v>17276</v>
      </c>
      <c r="BB13324" s="90" t="s">
        <v>6609</v>
      </c>
      <c r="BC13324" s="90" t="s">
        <v>16836</v>
      </c>
      <c r="BD13324" s="90"/>
    </row>
    <row r="13325" spans="53:56" ht="15" x14ac:dyDescent="0.25">
      <c r="BA13325" s="91" t="s">
        <v>17277</v>
      </c>
      <c r="BB13325" s="91" t="s">
        <v>6609</v>
      </c>
      <c r="BC13325" s="91" t="s">
        <v>17266</v>
      </c>
      <c r="BD13325" s="91"/>
    </row>
    <row r="13326" spans="53:56" ht="15" x14ac:dyDescent="0.25">
      <c r="BA13326" s="91" t="s">
        <v>17278</v>
      </c>
      <c r="BB13326" s="91" t="s">
        <v>6609</v>
      </c>
      <c r="BC13326" s="91" t="s">
        <v>17257</v>
      </c>
      <c r="BD13326" s="91"/>
    </row>
    <row r="13327" spans="53:56" ht="15" x14ac:dyDescent="0.25">
      <c r="BA13327" s="90" t="s">
        <v>17279</v>
      </c>
      <c r="BB13327" s="90" t="s">
        <v>6609</v>
      </c>
      <c r="BC13327" s="90" t="s">
        <v>17266</v>
      </c>
      <c r="BD13327" s="90"/>
    </row>
    <row r="13328" spans="53:56" ht="15" x14ac:dyDescent="0.25">
      <c r="BA13328" s="91" t="s">
        <v>17280</v>
      </c>
      <c r="BB13328" s="91" t="s">
        <v>6609</v>
      </c>
      <c r="BC13328" s="91" t="s">
        <v>16836</v>
      </c>
      <c r="BD13328" s="91"/>
    </row>
    <row r="13329" spans="53:56" ht="15" x14ac:dyDescent="0.25">
      <c r="BA13329" s="90" t="s">
        <v>17281</v>
      </c>
      <c r="BB13329" s="90" t="s">
        <v>6609</v>
      </c>
      <c r="BC13329" s="90" t="s">
        <v>17266</v>
      </c>
      <c r="BD13329" s="90"/>
    </row>
    <row r="13330" spans="53:56" ht="15" x14ac:dyDescent="0.25">
      <c r="BA13330" s="91" t="s">
        <v>17282</v>
      </c>
      <c r="BB13330" s="91" t="s">
        <v>6609</v>
      </c>
      <c r="BC13330" s="91" t="s">
        <v>16836</v>
      </c>
      <c r="BD13330" s="91"/>
    </row>
    <row r="13331" spans="53:56" ht="15" x14ac:dyDescent="0.25">
      <c r="BA13331" s="90" t="s">
        <v>17282</v>
      </c>
      <c r="BB13331" s="90" t="s">
        <v>6609</v>
      </c>
      <c r="BC13331" s="90" t="s">
        <v>17269</v>
      </c>
      <c r="BD13331" s="90"/>
    </row>
    <row r="13332" spans="53:56" ht="15" x14ac:dyDescent="0.25">
      <c r="BA13332" s="90" t="s">
        <v>17283</v>
      </c>
      <c r="BB13332" s="90" t="s">
        <v>6609</v>
      </c>
      <c r="BC13332" s="90" t="s">
        <v>16836</v>
      </c>
      <c r="BD13332" s="90"/>
    </row>
    <row r="13333" spans="53:56" ht="15" x14ac:dyDescent="0.25">
      <c r="BA13333" s="90" t="s">
        <v>17284</v>
      </c>
      <c r="BB13333" s="90" t="s">
        <v>6609</v>
      </c>
      <c r="BC13333" s="90" t="s">
        <v>16754</v>
      </c>
      <c r="BD13333" s="90"/>
    </row>
    <row r="13334" spans="53:56" ht="15" x14ac:dyDescent="0.25">
      <c r="BA13334" s="91" t="s">
        <v>17285</v>
      </c>
      <c r="BB13334" s="91" t="s">
        <v>6609</v>
      </c>
      <c r="BC13334" s="91" t="s">
        <v>17266</v>
      </c>
      <c r="BD13334" s="91"/>
    </row>
    <row r="13335" spans="53:56" ht="15" x14ac:dyDescent="0.25">
      <c r="BA13335" s="90" t="s">
        <v>17286</v>
      </c>
      <c r="BB13335" s="90" t="s">
        <v>6609</v>
      </c>
      <c r="BC13335" s="90" t="s">
        <v>17266</v>
      </c>
      <c r="BD13335" s="90"/>
    </row>
    <row r="13336" spans="53:56" ht="15" x14ac:dyDescent="0.25">
      <c r="BA13336" s="91" t="s">
        <v>17287</v>
      </c>
      <c r="BB13336" s="91" t="s">
        <v>6609</v>
      </c>
      <c r="BC13336" s="91" t="s">
        <v>17257</v>
      </c>
      <c r="BD13336" s="91"/>
    </row>
    <row r="13337" spans="53:56" ht="15" x14ac:dyDescent="0.25">
      <c r="BA13337" s="90" t="s">
        <v>17288</v>
      </c>
      <c r="BB13337" s="90" t="s">
        <v>6609</v>
      </c>
      <c r="BC13337" s="90" t="s">
        <v>17269</v>
      </c>
      <c r="BD13337" s="90"/>
    </row>
    <row r="13338" spans="53:56" ht="15" x14ac:dyDescent="0.25">
      <c r="BA13338" s="91" t="s">
        <v>17289</v>
      </c>
      <c r="BB13338" s="91" t="s">
        <v>6609</v>
      </c>
      <c r="BC13338" s="91" t="s">
        <v>17166</v>
      </c>
      <c r="BD13338" s="91"/>
    </row>
    <row r="13339" spans="53:56" ht="15" x14ac:dyDescent="0.25">
      <c r="BA13339" s="90" t="s">
        <v>17290</v>
      </c>
      <c r="BB13339" s="90" t="s">
        <v>6609</v>
      </c>
      <c r="BC13339" s="90" t="s">
        <v>17257</v>
      </c>
      <c r="BD13339" s="90"/>
    </row>
    <row r="13340" spans="53:56" ht="15" x14ac:dyDescent="0.25">
      <c r="BA13340" s="91" t="s">
        <v>17291</v>
      </c>
      <c r="BB13340" s="91" t="s">
        <v>6609</v>
      </c>
      <c r="BC13340" s="91" t="s">
        <v>16836</v>
      </c>
      <c r="BD13340" s="91"/>
    </row>
    <row r="13341" spans="53:56" ht="15" x14ac:dyDescent="0.25">
      <c r="BA13341" s="90" t="s">
        <v>17292</v>
      </c>
      <c r="BB13341" s="90" t="s">
        <v>6609</v>
      </c>
      <c r="BC13341" s="90" t="s">
        <v>16836</v>
      </c>
      <c r="BD13341" s="90"/>
    </row>
    <row r="13342" spans="53:56" ht="15" x14ac:dyDescent="0.25">
      <c r="BA13342" s="91" t="s">
        <v>17293</v>
      </c>
      <c r="BB13342" s="91" t="s">
        <v>6609</v>
      </c>
      <c r="BC13342" s="91" t="s">
        <v>17259</v>
      </c>
      <c r="BD13342" s="91"/>
    </row>
    <row r="13343" spans="53:56" ht="15" x14ac:dyDescent="0.25">
      <c r="BA13343" s="90" t="s">
        <v>17294</v>
      </c>
      <c r="BB13343" s="90" t="s">
        <v>6609</v>
      </c>
      <c r="BC13343" s="90" t="s">
        <v>16836</v>
      </c>
      <c r="BD13343" s="90"/>
    </row>
    <row r="13344" spans="53:56" ht="15" x14ac:dyDescent="0.25">
      <c r="BA13344" s="90" t="s">
        <v>17295</v>
      </c>
      <c r="BB13344" s="90" t="s">
        <v>6609</v>
      </c>
      <c r="BC13344" s="90" t="s">
        <v>17269</v>
      </c>
      <c r="BD13344" s="90"/>
    </row>
    <row r="13345" spans="53:56" ht="15" x14ac:dyDescent="0.25">
      <c r="BA13345" s="90" t="s">
        <v>17296</v>
      </c>
      <c r="BB13345" s="90" t="s">
        <v>6609</v>
      </c>
      <c r="BC13345" s="90" t="s">
        <v>16836</v>
      </c>
      <c r="BD13345" s="90"/>
    </row>
    <row r="13346" spans="53:56" ht="15" x14ac:dyDescent="0.25">
      <c r="BA13346" s="91" t="s">
        <v>17296</v>
      </c>
      <c r="BB13346" s="91" t="s">
        <v>6609</v>
      </c>
      <c r="BC13346" s="91" t="s">
        <v>17269</v>
      </c>
      <c r="BD13346" s="91"/>
    </row>
    <row r="13347" spans="53:56" ht="15" x14ac:dyDescent="0.25">
      <c r="BA13347" s="91" t="s">
        <v>17297</v>
      </c>
      <c r="BB13347" s="91" t="s">
        <v>6609</v>
      </c>
      <c r="BC13347" s="91" t="s">
        <v>17266</v>
      </c>
      <c r="BD13347" s="91"/>
    </row>
    <row r="13348" spans="53:56" ht="15" x14ac:dyDescent="0.25">
      <c r="BA13348" s="90" t="s">
        <v>17298</v>
      </c>
      <c r="BB13348" s="90" t="s">
        <v>6609</v>
      </c>
      <c r="BC13348" s="90" t="s">
        <v>15916</v>
      </c>
      <c r="BD13348" s="90"/>
    </row>
    <row r="13349" spans="53:56" ht="15" x14ac:dyDescent="0.25">
      <c r="BA13349" s="91" t="s">
        <v>17299</v>
      </c>
      <c r="BB13349" s="91" t="s">
        <v>6609</v>
      </c>
      <c r="BC13349" s="91" t="s">
        <v>15916</v>
      </c>
      <c r="BD13349" s="91"/>
    </row>
    <row r="13350" spans="53:56" ht="15" x14ac:dyDescent="0.25">
      <c r="BA13350" s="90" t="s">
        <v>17300</v>
      </c>
      <c r="BB13350" s="90" t="s">
        <v>6609</v>
      </c>
      <c r="BC13350" s="90" t="s">
        <v>15916</v>
      </c>
      <c r="BD13350" s="90"/>
    </row>
    <row r="13351" spans="53:56" ht="15" x14ac:dyDescent="0.25">
      <c r="BA13351" s="91" t="s">
        <v>17301</v>
      </c>
      <c r="BB13351" s="91" t="s">
        <v>6609</v>
      </c>
      <c r="BC13351" s="91" t="s">
        <v>15916</v>
      </c>
      <c r="BD13351" s="91"/>
    </row>
    <row r="13352" spans="53:56" ht="15" x14ac:dyDescent="0.25">
      <c r="BA13352" s="90" t="s">
        <v>17302</v>
      </c>
      <c r="BB13352" s="90" t="s">
        <v>6609</v>
      </c>
      <c r="BC13352" s="90" t="s">
        <v>15916</v>
      </c>
      <c r="BD13352" s="90"/>
    </row>
    <row r="13353" spans="53:56" ht="15" x14ac:dyDescent="0.25">
      <c r="BA13353" s="91" t="s">
        <v>17303</v>
      </c>
      <c r="BB13353" s="91" t="s">
        <v>6609</v>
      </c>
      <c r="BC13353" s="91" t="s">
        <v>15916</v>
      </c>
      <c r="BD13353" s="91"/>
    </row>
    <row r="13354" spans="53:56" ht="15" x14ac:dyDescent="0.25">
      <c r="BA13354" s="90" t="s">
        <v>17304</v>
      </c>
      <c r="BB13354" s="90" t="s">
        <v>6609</v>
      </c>
      <c r="BC13354" s="90" t="s">
        <v>15916</v>
      </c>
      <c r="BD13354" s="90"/>
    </row>
    <row r="13355" spans="53:56" ht="15" x14ac:dyDescent="0.25">
      <c r="BA13355" s="90" t="s">
        <v>17305</v>
      </c>
      <c r="BB13355" s="90" t="s">
        <v>6609</v>
      </c>
      <c r="BC13355" s="90" t="s">
        <v>15916</v>
      </c>
      <c r="BD13355" s="90"/>
    </row>
    <row r="13356" spans="53:56" ht="15" x14ac:dyDescent="0.25">
      <c r="BA13356" s="91" t="s">
        <v>17306</v>
      </c>
      <c r="BB13356" s="91" t="s">
        <v>6609</v>
      </c>
      <c r="BC13356" s="91" t="s">
        <v>15916</v>
      </c>
      <c r="BD13356" s="91"/>
    </row>
    <row r="13357" spans="53:56" ht="15" x14ac:dyDescent="0.25">
      <c r="BA13357" s="90" t="s">
        <v>17307</v>
      </c>
      <c r="BB13357" s="90" t="s">
        <v>6609</v>
      </c>
      <c r="BC13357" s="90" t="s">
        <v>17308</v>
      </c>
      <c r="BD13357" s="90"/>
    </row>
    <row r="13358" spans="53:56" ht="15" x14ac:dyDescent="0.25">
      <c r="BA13358" s="91" t="s">
        <v>17309</v>
      </c>
      <c r="BB13358" s="91" t="s">
        <v>6609</v>
      </c>
      <c r="BC13358" s="91" t="s">
        <v>17310</v>
      </c>
      <c r="BD13358" s="91"/>
    </row>
    <row r="13359" spans="53:56" ht="15" x14ac:dyDescent="0.25">
      <c r="BA13359" s="90" t="s">
        <v>17311</v>
      </c>
      <c r="BB13359" s="90" t="s">
        <v>6609</v>
      </c>
      <c r="BC13359" s="90" t="s">
        <v>17308</v>
      </c>
      <c r="BD13359" s="90"/>
    </row>
    <row r="13360" spans="53:56" ht="15" x14ac:dyDescent="0.25">
      <c r="BA13360" s="91" t="s">
        <v>17312</v>
      </c>
      <c r="BB13360" s="91" t="s">
        <v>6609</v>
      </c>
      <c r="BC13360" s="91" t="s">
        <v>15916</v>
      </c>
      <c r="BD13360" s="91"/>
    </row>
    <row r="13361" spans="53:56" ht="15" x14ac:dyDescent="0.25">
      <c r="BA13361" s="90" t="s">
        <v>17313</v>
      </c>
      <c r="BB13361" s="90" t="s">
        <v>6609</v>
      </c>
      <c r="BC13361" s="90" t="s">
        <v>15916</v>
      </c>
      <c r="BD13361" s="90"/>
    </row>
    <row r="13362" spans="53:56" ht="15" x14ac:dyDescent="0.25">
      <c r="BA13362" s="91" t="s">
        <v>17314</v>
      </c>
      <c r="BB13362" s="91" t="s">
        <v>6609</v>
      </c>
      <c r="BC13362" s="91" t="s">
        <v>17308</v>
      </c>
      <c r="BD13362" s="91"/>
    </row>
    <row r="13363" spans="53:56" ht="15" x14ac:dyDescent="0.25">
      <c r="BA13363" s="90" t="s">
        <v>17315</v>
      </c>
      <c r="BB13363" s="90" t="s">
        <v>6609</v>
      </c>
      <c r="BC13363" s="90" t="s">
        <v>17308</v>
      </c>
      <c r="BD13363" s="90"/>
    </row>
    <row r="13364" spans="53:56" ht="15" x14ac:dyDescent="0.25">
      <c r="BA13364" s="91" t="s">
        <v>17316</v>
      </c>
      <c r="BB13364" s="91" t="s">
        <v>6609</v>
      </c>
      <c r="BC13364" s="91" t="s">
        <v>15916</v>
      </c>
      <c r="BD13364" s="91"/>
    </row>
    <row r="13365" spans="53:56" ht="15" x14ac:dyDescent="0.25">
      <c r="BA13365" s="90" t="s">
        <v>17317</v>
      </c>
      <c r="BB13365" s="90" t="s">
        <v>6609</v>
      </c>
      <c r="BC13365" s="90" t="s">
        <v>17308</v>
      </c>
      <c r="BD13365" s="90"/>
    </row>
    <row r="13366" spans="53:56" ht="15" x14ac:dyDescent="0.25">
      <c r="BA13366" s="91" t="s">
        <v>17318</v>
      </c>
      <c r="BB13366" s="91" t="s">
        <v>6609</v>
      </c>
      <c r="BC13366" s="91" t="s">
        <v>17308</v>
      </c>
      <c r="BD13366" s="91"/>
    </row>
    <row r="13367" spans="53:56" ht="15" x14ac:dyDescent="0.25">
      <c r="BA13367" s="90" t="s">
        <v>17319</v>
      </c>
      <c r="BB13367" s="90" t="s">
        <v>6609</v>
      </c>
      <c r="BC13367" s="90" t="s">
        <v>17308</v>
      </c>
      <c r="BD13367" s="90"/>
    </row>
    <row r="13368" spans="53:56" ht="15" x14ac:dyDescent="0.25">
      <c r="BA13368" s="91" t="s">
        <v>17320</v>
      </c>
      <c r="BB13368" s="91" t="s">
        <v>6609</v>
      </c>
      <c r="BC13368" s="91" t="s">
        <v>17308</v>
      </c>
      <c r="BD13368" s="91"/>
    </row>
    <row r="13369" spans="53:56" ht="15" x14ac:dyDescent="0.25">
      <c r="BA13369" s="90" t="s">
        <v>17321</v>
      </c>
      <c r="BB13369" s="90" t="s">
        <v>6609</v>
      </c>
      <c r="BC13369" s="90" t="s">
        <v>15916</v>
      </c>
      <c r="BD13369" s="90"/>
    </row>
    <row r="13370" spans="53:56" ht="15" x14ac:dyDescent="0.25">
      <c r="BA13370" s="91" t="s">
        <v>17322</v>
      </c>
      <c r="BB13370" s="91" t="s">
        <v>6609</v>
      </c>
      <c r="BC13370" s="91" t="s">
        <v>15916</v>
      </c>
      <c r="BD13370" s="91"/>
    </row>
    <row r="13371" spans="53:56" ht="15" x14ac:dyDescent="0.25">
      <c r="BA13371" s="90" t="s">
        <v>17323</v>
      </c>
      <c r="BB13371" s="90" t="s">
        <v>6609</v>
      </c>
      <c r="BC13371" s="90" t="s">
        <v>17310</v>
      </c>
      <c r="BD13371" s="90"/>
    </row>
    <row r="13372" spans="53:56" ht="15" x14ac:dyDescent="0.25">
      <c r="BA13372" s="91" t="s">
        <v>17324</v>
      </c>
      <c r="BB13372" s="91" t="s">
        <v>6609</v>
      </c>
      <c r="BC13372" s="91" t="s">
        <v>15916</v>
      </c>
      <c r="BD13372" s="91"/>
    </row>
    <row r="13373" spans="53:56" ht="15" x14ac:dyDescent="0.25">
      <c r="BA13373" s="90" t="s">
        <v>17325</v>
      </c>
      <c r="BB13373" s="90" t="s">
        <v>6609</v>
      </c>
      <c r="BC13373" s="90" t="s">
        <v>16815</v>
      </c>
      <c r="BD13373" s="90"/>
    </row>
    <row r="13374" spans="53:56" ht="15" x14ac:dyDescent="0.25">
      <c r="BA13374" s="91" t="s">
        <v>17326</v>
      </c>
      <c r="BB13374" s="91" t="s">
        <v>6609</v>
      </c>
      <c r="BC13374" s="91" t="s">
        <v>15916</v>
      </c>
      <c r="BD13374" s="91"/>
    </row>
    <row r="13375" spans="53:56" ht="15" x14ac:dyDescent="0.25">
      <c r="BA13375" s="90" t="s">
        <v>17327</v>
      </c>
      <c r="BB13375" s="90" t="s">
        <v>6609</v>
      </c>
      <c r="BC13375" s="90" t="s">
        <v>17308</v>
      </c>
      <c r="BD13375" s="90"/>
    </row>
    <row r="13376" spans="53:56" ht="15" x14ac:dyDescent="0.25">
      <c r="BA13376" s="91" t="s">
        <v>17328</v>
      </c>
      <c r="BB13376" s="91" t="s">
        <v>6609</v>
      </c>
      <c r="BC13376" s="91" t="s">
        <v>17308</v>
      </c>
      <c r="BD13376" s="91"/>
    </row>
    <row r="13377" spans="53:56" ht="15" x14ac:dyDescent="0.25">
      <c r="BA13377" s="90" t="s">
        <v>17329</v>
      </c>
      <c r="BB13377" s="90" t="s">
        <v>6609</v>
      </c>
      <c r="BC13377" s="90" t="s">
        <v>17310</v>
      </c>
      <c r="BD13377" s="90"/>
    </row>
    <row r="13378" spans="53:56" ht="15" x14ac:dyDescent="0.25">
      <c r="BA13378" s="91" t="s">
        <v>17330</v>
      </c>
      <c r="BB13378" s="91" t="s">
        <v>6609</v>
      </c>
      <c r="BC13378" s="91" t="s">
        <v>15916</v>
      </c>
      <c r="BD13378" s="91"/>
    </row>
    <row r="13379" spans="53:56" ht="15" x14ac:dyDescent="0.25">
      <c r="BA13379" s="90" t="s">
        <v>17331</v>
      </c>
      <c r="BB13379" s="90" t="s">
        <v>6609</v>
      </c>
      <c r="BC13379" s="90" t="s">
        <v>15916</v>
      </c>
      <c r="BD13379" s="90"/>
    </row>
    <row r="13380" spans="53:56" ht="15" x14ac:dyDescent="0.25">
      <c r="BA13380" s="91" t="s">
        <v>17331</v>
      </c>
      <c r="BB13380" s="91" t="s">
        <v>6609</v>
      </c>
      <c r="BC13380" s="91" t="s">
        <v>17310</v>
      </c>
      <c r="BD13380" s="91"/>
    </row>
    <row r="13381" spans="53:56" ht="15" x14ac:dyDescent="0.25">
      <c r="BA13381" s="91" t="s">
        <v>17332</v>
      </c>
      <c r="BB13381" s="91" t="s">
        <v>6609</v>
      </c>
      <c r="BC13381" s="91" t="s">
        <v>15916</v>
      </c>
      <c r="BD13381" s="91"/>
    </row>
    <row r="13382" spans="53:56" ht="15" x14ac:dyDescent="0.25">
      <c r="BA13382" s="90" t="s">
        <v>17333</v>
      </c>
      <c r="BB13382" s="90" t="s">
        <v>6609</v>
      </c>
      <c r="BC13382" s="90" t="s">
        <v>17308</v>
      </c>
      <c r="BD13382" s="90"/>
    </row>
    <row r="13383" spans="53:56" ht="15" x14ac:dyDescent="0.25">
      <c r="BA13383" s="91" t="s">
        <v>17334</v>
      </c>
      <c r="BB13383" s="91" t="s">
        <v>6609</v>
      </c>
      <c r="BC13383" s="91" t="s">
        <v>15916</v>
      </c>
      <c r="BD13383" s="91"/>
    </row>
    <row r="13384" spans="53:56" ht="15" x14ac:dyDescent="0.25">
      <c r="BA13384" s="90" t="s">
        <v>17335</v>
      </c>
      <c r="BB13384" s="90" t="s">
        <v>6609</v>
      </c>
      <c r="BC13384" s="90" t="s">
        <v>15916</v>
      </c>
      <c r="BD13384" s="90"/>
    </row>
    <row r="13385" spans="53:56" ht="15" x14ac:dyDescent="0.25">
      <c r="BA13385" s="91" t="s">
        <v>17336</v>
      </c>
      <c r="BB13385" s="91" t="s">
        <v>6609</v>
      </c>
      <c r="BC13385" s="91" t="s">
        <v>17310</v>
      </c>
      <c r="BD13385" s="91"/>
    </row>
    <row r="13386" spans="53:56" ht="15" x14ac:dyDescent="0.25">
      <c r="BA13386" s="90" t="s">
        <v>17337</v>
      </c>
      <c r="BB13386" s="90" t="s">
        <v>6609</v>
      </c>
      <c r="BC13386" s="90" t="s">
        <v>17308</v>
      </c>
      <c r="BD13386" s="90"/>
    </row>
    <row r="13387" spans="53:56" ht="15" x14ac:dyDescent="0.25">
      <c r="BA13387" s="91" t="s">
        <v>17338</v>
      </c>
      <c r="BB13387" s="91" t="s">
        <v>6609</v>
      </c>
      <c r="BC13387" s="91" t="s">
        <v>17308</v>
      </c>
      <c r="BD13387" s="91"/>
    </row>
    <row r="13388" spans="53:56" ht="15" x14ac:dyDescent="0.25">
      <c r="BA13388" s="90" t="s">
        <v>17339</v>
      </c>
      <c r="BB13388" s="90" t="s">
        <v>6609</v>
      </c>
      <c r="BC13388" s="90" t="s">
        <v>15916</v>
      </c>
      <c r="BD13388" s="90"/>
    </row>
    <row r="13389" spans="53:56" ht="15" x14ac:dyDescent="0.25">
      <c r="BA13389" s="91" t="s">
        <v>17340</v>
      </c>
      <c r="BB13389" s="91" t="s">
        <v>2132</v>
      </c>
      <c r="BC13389" s="91" t="s">
        <v>17341</v>
      </c>
      <c r="BD13389" s="91"/>
    </row>
    <row r="13390" spans="53:56" ht="15" x14ac:dyDescent="0.25">
      <c r="BA13390" s="90" t="s">
        <v>17342</v>
      </c>
      <c r="BB13390" s="90" t="s">
        <v>2132</v>
      </c>
      <c r="BC13390" s="90" t="s">
        <v>17343</v>
      </c>
      <c r="BD13390" s="90"/>
    </row>
    <row r="13391" spans="53:56" ht="15" x14ac:dyDescent="0.25">
      <c r="BA13391" s="90" t="s">
        <v>17344</v>
      </c>
      <c r="BB13391" s="90" t="s">
        <v>2132</v>
      </c>
      <c r="BC13391" s="90" t="s">
        <v>17345</v>
      </c>
      <c r="BD13391" s="90"/>
    </row>
    <row r="13392" spans="53:56" ht="15" x14ac:dyDescent="0.25">
      <c r="BA13392" s="91" t="s">
        <v>17346</v>
      </c>
      <c r="BB13392" s="91" t="s">
        <v>2132</v>
      </c>
      <c r="BC13392" s="91" t="s">
        <v>16717</v>
      </c>
      <c r="BD13392" s="91"/>
    </row>
    <row r="13393" spans="53:56" ht="15" x14ac:dyDescent="0.25">
      <c r="BA13393" s="91" t="s">
        <v>17346</v>
      </c>
      <c r="BB13393" s="91" t="s">
        <v>2132</v>
      </c>
      <c r="BC13393" s="91" t="s">
        <v>15551</v>
      </c>
      <c r="BD13393" s="91"/>
    </row>
    <row r="13394" spans="53:56" ht="15" x14ac:dyDescent="0.25">
      <c r="BA13394" s="90" t="s">
        <v>17346</v>
      </c>
      <c r="BB13394" s="90" t="s">
        <v>2132</v>
      </c>
      <c r="BC13394" s="90" t="s">
        <v>7885</v>
      </c>
      <c r="BD13394" s="90"/>
    </row>
    <row r="13395" spans="53:56" ht="15" x14ac:dyDescent="0.25">
      <c r="BA13395" s="90" t="s">
        <v>17347</v>
      </c>
      <c r="BB13395" s="90" t="s">
        <v>2132</v>
      </c>
      <c r="BC13395" s="90" t="s">
        <v>15551</v>
      </c>
      <c r="BD13395" s="90"/>
    </row>
    <row r="13396" spans="53:56" ht="15" x14ac:dyDescent="0.25">
      <c r="BA13396" s="90" t="s">
        <v>17347</v>
      </c>
      <c r="BB13396" s="90" t="s">
        <v>2132</v>
      </c>
      <c r="BC13396" s="90" t="s">
        <v>7885</v>
      </c>
      <c r="BD13396" s="90"/>
    </row>
    <row r="13397" spans="53:56" ht="15" x14ac:dyDescent="0.25">
      <c r="BA13397" s="90" t="s">
        <v>17348</v>
      </c>
      <c r="BB13397" s="90" t="s">
        <v>2132</v>
      </c>
      <c r="BC13397" s="90" t="s">
        <v>17341</v>
      </c>
      <c r="BD13397" s="90"/>
    </row>
    <row r="13398" spans="53:56" ht="15" x14ac:dyDescent="0.25">
      <c r="BA13398" s="91" t="s">
        <v>17349</v>
      </c>
      <c r="BB13398" s="91" t="s">
        <v>2132</v>
      </c>
      <c r="BC13398" s="91" t="s">
        <v>17341</v>
      </c>
      <c r="BD13398" s="91"/>
    </row>
    <row r="13399" spans="53:56" ht="15" x14ac:dyDescent="0.25">
      <c r="BA13399" s="91" t="s">
        <v>17350</v>
      </c>
      <c r="BB13399" s="91" t="s">
        <v>2132</v>
      </c>
      <c r="BC13399" s="91" t="s">
        <v>17341</v>
      </c>
      <c r="BD13399" s="91"/>
    </row>
    <row r="13400" spans="53:56" ht="15" x14ac:dyDescent="0.25">
      <c r="BA13400" s="90" t="s">
        <v>17351</v>
      </c>
      <c r="BB13400" s="90" t="s">
        <v>2132</v>
      </c>
      <c r="BC13400" s="90" t="s">
        <v>7885</v>
      </c>
      <c r="BD13400" s="90"/>
    </row>
    <row r="13401" spans="53:56" ht="15" x14ac:dyDescent="0.25">
      <c r="BA13401" s="91" t="s">
        <v>17352</v>
      </c>
      <c r="BB13401" s="91" t="s">
        <v>2132</v>
      </c>
      <c r="BC13401" s="91" t="s">
        <v>15551</v>
      </c>
      <c r="BD13401" s="91"/>
    </row>
    <row r="13402" spans="53:56" ht="15" x14ac:dyDescent="0.25">
      <c r="BA13402" s="91" t="s">
        <v>17352</v>
      </c>
      <c r="BB13402" s="91" t="s">
        <v>2132</v>
      </c>
      <c r="BC13402" s="91" t="s">
        <v>17345</v>
      </c>
      <c r="BD13402" s="91"/>
    </row>
    <row r="13403" spans="53:56" ht="15" x14ac:dyDescent="0.25">
      <c r="BA13403" s="90" t="s">
        <v>17353</v>
      </c>
      <c r="BB13403" s="90" t="s">
        <v>2132</v>
      </c>
      <c r="BC13403" s="90" t="s">
        <v>17354</v>
      </c>
      <c r="BD13403" s="90"/>
    </row>
    <row r="13404" spans="53:56" ht="15" x14ac:dyDescent="0.25">
      <c r="BA13404" s="91" t="s">
        <v>17353</v>
      </c>
      <c r="BB13404" s="91" t="s">
        <v>2132</v>
      </c>
      <c r="BC13404" s="91" t="s">
        <v>17345</v>
      </c>
      <c r="BD13404" s="91"/>
    </row>
    <row r="13405" spans="53:56" ht="15" x14ac:dyDescent="0.25">
      <c r="BA13405" s="90" t="s">
        <v>17355</v>
      </c>
      <c r="BB13405" s="90" t="s">
        <v>2132</v>
      </c>
      <c r="BC13405" s="90" t="s">
        <v>17356</v>
      </c>
      <c r="BD13405" s="90"/>
    </row>
    <row r="13406" spans="53:56" ht="15" x14ac:dyDescent="0.25">
      <c r="BA13406" s="90" t="s">
        <v>17355</v>
      </c>
      <c r="BB13406" s="90" t="s">
        <v>2132</v>
      </c>
      <c r="BC13406" s="90" t="s">
        <v>17357</v>
      </c>
      <c r="BD13406" s="90"/>
    </row>
    <row r="13407" spans="53:56" ht="15" x14ac:dyDescent="0.25">
      <c r="BA13407" s="90" t="s">
        <v>17358</v>
      </c>
      <c r="BB13407" s="90" t="s">
        <v>2132</v>
      </c>
      <c r="BC13407" s="90" t="s">
        <v>17356</v>
      </c>
      <c r="BD13407" s="90"/>
    </row>
    <row r="13408" spans="53:56" ht="15" x14ac:dyDescent="0.25">
      <c r="BA13408" s="90" t="s">
        <v>17359</v>
      </c>
      <c r="BB13408" s="90" t="s">
        <v>2132</v>
      </c>
      <c r="BC13408" s="90" t="s">
        <v>17360</v>
      </c>
      <c r="BD13408" s="90"/>
    </row>
    <row r="13409" spans="53:56" ht="15" x14ac:dyDescent="0.25">
      <c r="BA13409" s="90" t="s">
        <v>17359</v>
      </c>
      <c r="BB13409" s="90" t="s">
        <v>2132</v>
      </c>
      <c r="BC13409" s="90" t="s">
        <v>17357</v>
      </c>
      <c r="BD13409" s="90"/>
    </row>
    <row r="13410" spans="53:56" ht="15" x14ac:dyDescent="0.25">
      <c r="BA13410" s="91" t="s">
        <v>17361</v>
      </c>
      <c r="BB13410" s="91" t="s">
        <v>2132</v>
      </c>
      <c r="BC13410" s="91" t="s">
        <v>17360</v>
      </c>
      <c r="BD13410" s="91"/>
    </row>
    <row r="13411" spans="53:56" ht="15" x14ac:dyDescent="0.25">
      <c r="BA13411" s="90" t="s">
        <v>17362</v>
      </c>
      <c r="BB13411" s="90" t="s">
        <v>2132</v>
      </c>
      <c r="BC13411" s="90" t="s">
        <v>17360</v>
      </c>
      <c r="BD13411" s="90"/>
    </row>
    <row r="13412" spans="53:56" ht="15" x14ac:dyDescent="0.25">
      <c r="BA13412" s="90" t="s">
        <v>17362</v>
      </c>
      <c r="BB13412" s="90" t="s">
        <v>2132</v>
      </c>
      <c r="BC13412" s="90" t="s">
        <v>17356</v>
      </c>
      <c r="BD13412" s="90"/>
    </row>
    <row r="13413" spans="53:56" ht="15" x14ac:dyDescent="0.25">
      <c r="BA13413" s="91" t="s">
        <v>17363</v>
      </c>
      <c r="BB13413" s="91" t="s">
        <v>2132</v>
      </c>
      <c r="BC13413" s="91" t="s">
        <v>17345</v>
      </c>
      <c r="BD13413" s="91"/>
    </row>
    <row r="13414" spans="53:56" ht="15" x14ac:dyDescent="0.25">
      <c r="BA13414" s="91" t="s">
        <v>17364</v>
      </c>
      <c r="BB13414" s="91" t="s">
        <v>2132</v>
      </c>
      <c r="BC13414" s="91" t="s">
        <v>17357</v>
      </c>
      <c r="BD13414" s="91"/>
    </row>
    <row r="13415" spans="53:56" ht="15" x14ac:dyDescent="0.25">
      <c r="BA13415" s="90" t="s">
        <v>17365</v>
      </c>
      <c r="BB13415" s="90" t="s">
        <v>2132</v>
      </c>
      <c r="BC13415" s="90" t="s">
        <v>17345</v>
      </c>
      <c r="BD13415" s="90"/>
    </row>
    <row r="13416" spans="53:56" ht="15" x14ac:dyDescent="0.25">
      <c r="BA13416" s="91" t="s">
        <v>17365</v>
      </c>
      <c r="BB13416" s="91" t="s">
        <v>2132</v>
      </c>
      <c r="BC13416" s="91" t="s">
        <v>17357</v>
      </c>
      <c r="BD13416" s="91"/>
    </row>
    <row r="13417" spans="53:56" ht="15" x14ac:dyDescent="0.25">
      <c r="BA13417" s="90" t="s">
        <v>17366</v>
      </c>
      <c r="BB13417" s="90" t="s">
        <v>2132</v>
      </c>
      <c r="BC13417" s="90" t="s">
        <v>17341</v>
      </c>
      <c r="BD13417" s="90"/>
    </row>
    <row r="13418" spans="53:56" ht="15" x14ac:dyDescent="0.25">
      <c r="BA13418" s="91" t="s">
        <v>17367</v>
      </c>
      <c r="BB13418" s="91" t="s">
        <v>2132</v>
      </c>
      <c r="BC13418" s="91" t="s">
        <v>17343</v>
      </c>
      <c r="BD13418" s="91"/>
    </row>
    <row r="13419" spans="53:56" ht="15" x14ac:dyDescent="0.25">
      <c r="BA13419" s="90" t="s">
        <v>17368</v>
      </c>
      <c r="BB13419" s="90" t="s">
        <v>2132</v>
      </c>
      <c r="BC13419" s="90" t="s">
        <v>7885</v>
      </c>
      <c r="BD13419" s="90"/>
    </row>
    <row r="13420" spans="53:56" ht="15" x14ac:dyDescent="0.25">
      <c r="BA13420" s="90" t="s">
        <v>17369</v>
      </c>
      <c r="BB13420" s="90" t="s">
        <v>2132</v>
      </c>
      <c r="BC13420" s="90" t="s">
        <v>7885</v>
      </c>
      <c r="BD13420" s="90"/>
    </row>
    <row r="13421" spans="53:56" ht="15" x14ac:dyDescent="0.25">
      <c r="BA13421" s="91" t="s">
        <v>17370</v>
      </c>
      <c r="BB13421" s="91" t="s">
        <v>2132</v>
      </c>
      <c r="BC13421" s="91" t="s">
        <v>15551</v>
      </c>
      <c r="BD13421" s="91"/>
    </row>
    <row r="13422" spans="53:56" ht="15" x14ac:dyDescent="0.25">
      <c r="BA13422" s="91" t="s">
        <v>17370</v>
      </c>
      <c r="BB13422" s="91" t="s">
        <v>2132</v>
      </c>
      <c r="BC13422" s="91" t="s">
        <v>17345</v>
      </c>
      <c r="BD13422" s="91"/>
    </row>
    <row r="13423" spans="53:56" ht="15" x14ac:dyDescent="0.25">
      <c r="BA13423" s="91" t="s">
        <v>17371</v>
      </c>
      <c r="BB13423" s="91" t="s">
        <v>2132</v>
      </c>
      <c r="BC13423" s="91" t="s">
        <v>17360</v>
      </c>
      <c r="BD13423" s="91"/>
    </row>
    <row r="13424" spans="53:56" ht="15" x14ac:dyDescent="0.25">
      <c r="BA13424" s="90" t="s">
        <v>17371</v>
      </c>
      <c r="BB13424" s="90" t="s">
        <v>2132</v>
      </c>
      <c r="BC13424" s="90" t="s">
        <v>17357</v>
      </c>
      <c r="BD13424" s="90"/>
    </row>
    <row r="13425" spans="53:56" ht="15" x14ac:dyDescent="0.25">
      <c r="BA13425" s="90" t="s">
        <v>17372</v>
      </c>
      <c r="BB13425" s="90" t="s">
        <v>2132</v>
      </c>
      <c r="BC13425" s="90" t="s">
        <v>17345</v>
      </c>
      <c r="BD13425" s="90"/>
    </row>
    <row r="13426" spans="53:56" ht="15" x14ac:dyDescent="0.25">
      <c r="BA13426" s="90" t="s">
        <v>17373</v>
      </c>
      <c r="BB13426" s="90" t="s">
        <v>2132</v>
      </c>
      <c r="BC13426" s="90" t="s">
        <v>17374</v>
      </c>
      <c r="BD13426" s="90"/>
    </row>
    <row r="13427" spans="53:56" ht="15" x14ac:dyDescent="0.25">
      <c r="BA13427" s="91" t="s">
        <v>17375</v>
      </c>
      <c r="BB13427" s="91" t="s">
        <v>2132</v>
      </c>
      <c r="BC13427" s="91" t="s">
        <v>15551</v>
      </c>
      <c r="BD13427" s="91"/>
    </row>
    <row r="13428" spans="53:56" ht="15" x14ac:dyDescent="0.25">
      <c r="BA13428" s="91" t="s">
        <v>17376</v>
      </c>
      <c r="BB13428" s="91" t="s">
        <v>2132</v>
      </c>
      <c r="BC13428" s="91" t="s">
        <v>17345</v>
      </c>
      <c r="BD13428" s="91"/>
    </row>
    <row r="13429" spans="53:56" ht="15" x14ac:dyDescent="0.25">
      <c r="BA13429" s="91" t="s">
        <v>17377</v>
      </c>
      <c r="BB13429" s="91" t="s">
        <v>2132</v>
      </c>
      <c r="BC13429" s="91" t="s">
        <v>17343</v>
      </c>
      <c r="BD13429" s="91"/>
    </row>
    <row r="13430" spans="53:56" ht="15" x14ac:dyDescent="0.25">
      <c r="BA13430" s="90" t="s">
        <v>17378</v>
      </c>
      <c r="BB13430" s="90" t="s">
        <v>2132</v>
      </c>
      <c r="BC13430" s="90" t="s">
        <v>17343</v>
      </c>
      <c r="BD13430" s="90"/>
    </row>
    <row r="13431" spans="53:56" ht="15" x14ac:dyDescent="0.25">
      <c r="BA13431" s="91" t="s">
        <v>17379</v>
      </c>
      <c r="BB13431" s="91" t="s">
        <v>2132</v>
      </c>
      <c r="BC13431" s="91" t="s">
        <v>17343</v>
      </c>
      <c r="BD13431" s="91"/>
    </row>
    <row r="13432" spans="53:56" ht="15" x14ac:dyDescent="0.25">
      <c r="BA13432" s="90" t="s">
        <v>17380</v>
      </c>
      <c r="BB13432" s="90" t="s">
        <v>2132</v>
      </c>
      <c r="BC13432" s="90" t="s">
        <v>17343</v>
      </c>
      <c r="BD13432" s="90"/>
    </row>
    <row r="13433" spans="53:56" ht="15" x14ac:dyDescent="0.25">
      <c r="BA13433" s="91" t="s">
        <v>17381</v>
      </c>
      <c r="BB13433" s="91" t="s">
        <v>2132</v>
      </c>
      <c r="BC13433" s="91" t="s">
        <v>17343</v>
      </c>
      <c r="BD13433" s="91"/>
    </row>
    <row r="13434" spans="53:56" ht="15" x14ac:dyDescent="0.25">
      <c r="BA13434" s="90" t="s">
        <v>17382</v>
      </c>
      <c r="BB13434" s="90" t="s">
        <v>2132</v>
      </c>
      <c r="BC13434" s="90" t="s">
        <v>17343</v>
      </c>
      <c r="BD13434" s="90"/>
    </row>
    <row r="13435" spans="53:56" ht="15" x14ac:dyDescent="0.25">
      <c r="BA13435" s="91" t="s">
        <v>17383</v>
      </c>
      <c r="BB13435" s="91" t="s">
        <v>2132</v>
      </c>
      <c r="BC13435" s="91" t="s">
        <v>17343</v>
      </c>
      <c r="BD13435" s="91"/>
    </row>
    <row r="13436" spans="53:56" ht="15" x14ac:dyDescent="0.25">
      <c r="BA13436" s="91" t="s">
        <v>17384</v>
      </c>
      <c r="BB13436" s="91" t="s">
        <v>2132</v>
      </c>
      <c r="BC13436" s="91" t="s">
        <v>17343</v>
      </c>
      <c r="BD13436" s="91"/>
    </row>
    <row r="13437" spans="53:56" ht="15" x14ac:dyDescent="0.25">
      <c r="BA13437" s="90" t="s">
        <v>17385</v>
      </c>
      <c r="BB13437" s="90" t="s">
        <v>2132</v>
      </c>
      <c r="BC13437" s="90" t="s">
        <v>17343</v>
      </c>
      <c r="BD13437" s="90"/>
    </row>
    <row r="13438" spans="53:56" ht="15" x14ac:dyDescent="0.25">
      <c r="BA13438" s="90" t="s">
        <v>17386</v>
      </c>
      <c r="BB13438" s="90" t="s">
        <v>2132</v>
      </c>
      <c r="BC13438" s="90" t="s">
        <v>17345</v>
      </c>
      <c r="BD13438" s="90"/>
    </row>
    <row r="13439" spans="53:56" ht="15" x14ac:dyDescent="0.25">
      <c r="BA13439" s="90" t="s">
        <v>17387</v>
      </c>
      <c r="BB13439" s="90" t="s">
        <v>2132</v>
      </c>
      <c r="BC13439" s="90" t="s">
        <v>15551</v>
      </c>
      <c r="BD13439" s="90"/>
    </row>
    <row r="13440" spans="53:56" ht="15" x14ac:dyDescent="0.25">
      <c r="BA13440" s="91" t="s">
        <v>17388</v>
      </c>
      <c r="BB13440" s="91" t="s">
        <v>2132</v>
      </c>
      <c r="BC13440" s="91" t="s">
        <v>15551</v>
      </c>
      <c r="BD13440" s="91"/>
    </row>
    <row r="13441" spans="53:56" ht="15" x14ac:dyDescent="0.25">
      <c r="BA13441" s="91" t="s">
        <v>17389</v>
      </c>
      <c r="BB13441" s="91" t="s">
        <v>2132</v>
      </c>
      <c r="BC13441" s="91" t="s">
        <v>17345</v>
      </c>
      <c r="BD13441" s="91"/>
    </row>
    <row r="13442" spans="53:56" ht="15" x14ac:dyDescent="0.25">
      <c r="BA13442" s="90" t="s">
        <v>17390</v>
      </c>
      <c r="BB13442" s="90" t="s">
        <v>2132</v>
      </c>
      <c r="BC13442" s="90" t="s">
        <v>17345</v>
      </c>
      <c r="BD13442" s="90"/>
    </row>
    <row r="13443" spans="53:56" ht="15" x14ac:dyDescent="0.25">
      <c r="BA13443" s="91" t="s">
        <v>17391</v>
      </c>
      <c r="BB13443" s="91" t="s">
        <v>2132</v>
      </c>
      <c r="BC13443" s="91" t="s">
        <v>17345</v>
      </c>
      <c r="BD13443" s="91"/>
    </row>
    <row r="13444" spans="53:56" ht="15" x14ac:dyDescent="0.25">
      <c r="BA13444" s="91" t="s">
        <v>17392</v>
      </c>
      <c r="BB13444" s="91" t="s">
        <v>2132</v>
      </c>
      <c r="BC13444" s="91" t="s">
        <v>17345</v>
      </c>
      <c r="BD13444" s="91"/>
    </row>
    <row r="13445" spans="53:56" ht="15" x14ac:dyDescent="0.25">
      <c r="BA13445" s="90" t="s">
        <v>17393</v>
      </c>
      <c r="BB13445" s="90" t="s">
        <v>2132</v>
      </c>
      <c r="BC13445" s="90" t="s">
        <v>17345</v>
      </c>
      <c r="BD13445" s="90"/>
    </row>
    <row r="13446" spans="53:56" ht="15" x14ac:dyDescent="0.25">
      <c r="BA13446" s="91" t="s">
        <v>17394</v>
      </c>
      <c r="BB13446" s="91" t="s">
        <v>2132</v>
      </c>
      <c r="BC13446" s="91" t="s">
        <v>17345</v>
      </c>
      <c r="BD13446" s="91"/>
    </row>
    <row r="13447" spans="53:56" ht="15" x14ac:dyDescent="0.25">
      <c r="BA13447" s="90" t="s">
        <v>17395</v>
      </c>
      <c r="BB13447" s="90" t="s">
        <v>2132</v>
      </c>
      <c r="BC13447" s="90" t="s">
        <v>17345</v>
      </c>
      <c r="BD13447" s="90"/>
    </row>
    <row r="13448" spans="53:56" ht="15" x14ac:dyDescent="0.25">
      <c r="BA13448" s="91" t="s">
        <v>17396</v>
      </c>
      <c r="BB13448" s="91" t="s">
        <v>2132</v>
      </c>
      <c r="BC13448" s="91" t="s">
        <v>17374</v>
      </c>
      <c r="BD13448" s="91"/>
    </row>
    <row r="13449" spans="53:56" ht="15" x14ac:dyDescent="0.25">
      <c r="BA13449" s="90" t="s">
        <v>17397</v>
      </c>
      <c r="BB13449" s="90" t="s">
        <v>2132</v>
      </c>
      <c r="BC13449" s="90" t="s">
        <v>17374</v>
      </c>
      <c r="BD13449" s="90"/>
    </row>
    <row r="13450" spans="53:56" ht="15" x14ac:dyDescent="0.25">
      <c r="BA13450" s="91" t="s">
        <v>17398</v>
      </c>
      <c r="BB13450" s="91" t="s">
        <v>2132</v>
      </c>
      <c r="BC13450" s="91" t="s">
        <v>17374</v>
      </c>
      <c r="BD13450" s="91"/>
    </row>
    <row r="13451" spans="53:56" ht="15" x14ac:dyDescent="0.25">
      <c r="BA13451" s="90" t="s">
        <v>17399</v>
      </c>
      <c r="BB13451" s="90" t="s">
        <v>2132</v>
      </c>
      <c r="BC13451" s="90" t="s">
        <v>17345</v>
      </c>
      <c r="BD13451" s="90"/>
    </row>
    <row r="13452" spans="53:56" ht="15" x14ac:dyDescent="0.25">
      <c r="BA13452" s="91" t="s">
        <v>17399</v>
      </c>
      <c r="BB13452" s="91" t="s">
        <v>2132</v>
      </c>
      <c r="BC13452" s="91" t="s">
        <v>17357</v>
      </c>
      <c r="BD13452" s="91"/>
    </row>
    <row r="13453" spans="53:56" ht="15" x14ac:dyDescent="0.25">
      <c r="BA13453" s="91" t="s">
        <v>17400</v>
      </c>
      <c r="BB13453" s="91" t="s">
        <v>2132</v>
      </c>
      <c r="BC13453" s="91" t="s">
        <v>17360</v>
      </c>
      <c r="BD13453" s="91"/>
    </row>
    <row r="13454" spans="53:56" ht="15" x14ac:dyDescent="0.25">
      <c r="BA13454" s="90" t="s">
        <v>17401</v>
      </c>
      <c r="BB13454" s="90" t="s">
        <v>2132</v>
      </c>
      <c r="BC13454" s="90" t="s">
        <v>17360</v>
      </c>
      <c r="BD13454" s="90"/>
    </row>
    <row r="13455" spans="53:56" ht="15" x14ac:dyDescent="0.25">
      <c r="BA13455" s="90" t="s">
        <v>17402</v>
      </c>
      <c r="BB13455" s="90" t="s">
        <v>2132</v>
      </c>
      <c r="BC13455" s="90" t="s">
        <v>14875</v>
      </c>
      <c r="BD13455" s="90"/>
    </row>
    <row r="13456" spans="53:56" ht="15" x14ac:dyDescent="0.25">
      <c r="BA13456" s="91" t="s">
        <v>17402</v>
      </c>
      <c r="BB13456" s="91" t="s">
        <v>2132</v>
      </c>
      <c r="BC13456" s="91" t="s">
        <v>17360</v>
      </c>
      <c r="BD13456" s="91"/>
    </row>
    <row r="13457" spans="53:56" ht="15" x14ac:dyDescent="0.25">
      <c r="BA13457" s="90" t="s">
        <v>17403</v>
      </c>
      <c r="BB13457" s="90" t="s">
        <v>2132</v>
      </c>
      <c r="BC13457" s="90" t="s">
        <v>17404</v>
      </c>
      <c r="BD13457" s="90"/>
    </row>
    <row r="13458" spans="53:56" ht="15" x14ac:dyDescent="0.25">
      <c r="BA13458" s="91" t="s">
        <v>17405</v>
      </c>
      <c r="BB13458" s="91" t="s">
        <v>2132</v>
      </c>
      <c r="BC13458" s="91" t="s">
        <v>17343</v>
      </c>
      <c r="BD13458" s="91"/>
    </row>
    <row r="13459" spans="53:56" ht="15" x14ac:dyDescent="0.25">
      <c r="BA13459" s="90" t="s">
        <v>17406</v>
      </c>
      <c r="BB13459" s="90" t="s">
        <v>2132</v>
      </c>
      <c r="BC13459" s="90" t="s">
        <v>17341</v>
      </c>
      <c r="BD13459" s="90"/>
    </row>
    <row r="13460" spans="53:56" ht="15" x14ac:dyDescent="0.25">
      <c r="BA13460" s="91" t="s">
        <v>17407</v>
      </c>
      <c r="BB13460" s="91" t="s">
        <v>2132</v>
      </c>
      <c r="BC13460" s="91" t="s">
        <v>17341</v>
      </c>
      <c r="BD13460" s="91"/>
    </row>
    <row r="13461" spans="53:56" ht="15" x14ac:dyDescent="0.25">
      <c r="BA13461" s="90" t="s">
        <v>17408</v>
      </c>
      <c r="BB13461" s="90" t="s">
        <v>2132</v>
      </c>
      <c r="BC13461" s="90" t="s">
        <v>17341</v>
      </c>
      <c r="BD13461" s="90"/>
    </row>
    <row r="13462" spans="53:56" ht="15" x14ac:dyDescent="0.25">
      <c r="BA13462" s="91" t="s">
        <v>17409</v>
      </c>
      <c r="BB13462" s="91" t="s">
        <v>2132</v>
      </c>
      <c r="BC13462" s="91" t="s">
        <v>17341</v>
      </c>
      <c r="BD13462" s="91"/>
    </row>
    <row r="13463" spans="53:56" ht="15" x14ac:dyDescent="0.25">
      <c r="BA13463" s="90" t="s">
        <v>17410</v>
      </c>
      <c r="BB13463" s="90" t="s">
        <v>2132</v>
      </c>
      <c r="BC13463" s="90" t="s">
        <v>17341</v>
      </c>
      <c r="BD13463" s="90"/>
    </row>
    <row r="13464" spans="53:56" ht="15" x14ac:dyDescent="0.25">
      <c r="BA13464" s="91" t="s">
        <v>17411</v>
      </c>
      <c r="BB13464" s="91" t="s">
        <v>2132</v>
      </c>
      <c r="BC13464" s="91" t="s">
        <v>17341</v>
      </c>
      <c r="BD13464" s="91"/>
    </row>
    <row r="13465" spans="53:56" ht="15" x14ac:dyDescent="0.25">
      <c r="BA13465" s="90" t="s">
        <v>17412</v>
      </c>
      <c r="BB13465" s="90" t="s">
        <v>2132</v>
      </c>
      <c r="BC13465" s="90" t="s">
        <v>17341</v>
      </c>
      <c r="BD13465" s="90"/>
    </row>
    <row r="13466" spans="53:56" ht="15" x14ac:dyDescent="0.25">
      <c r="BA13466" s="90" t="s">
        <v>17413</v>
      </c>
      <c r="BB13466" s="90" t="s">
        <v>2132</v>
      </c>
      <c r="BC13466" s="90" t="s">
        <v>17341</v>
      </c>
      <c r="BD13466" s="90"/>
    </row>
    <row r="13467" spans="53:56" ht="15" x14ac:dyDescent="0.25">
      <c r="BA13467" s="91" t="s">
        <v>17414</v>
      </c>
      <c r="BB13467" s="91" t="s">
        <v>2132</v>
      </c>
      <c r="BC13467" s="91" t="s">
        <v>17341</v>
      </c>
      <c r="BD13467" s="91"/>
    </row>
    <row r="13468" spans="53:56" ht="15" x14ac:dyDescent="0.25">
      <c r="BA13468" s="90" t="s">
        <v>17415</v>
      </c>
      <c r="BB13468" s="90" t="s">
        <v>2132</v>
      </c>
      <c r="BC13468" s="90" t="s">
        <v>17341</v>
      </c>
      <c r="BD13468" s="90"/>
    </row>
    <row r="13469" spans="53:56" ht="15" x14ac:dyDescent="0.25">
      <c r="BA13469" s="91" t="s">
        <v>17416</v>
      </c>
      <c r="BB13469" s="91" t="s">
        <v>2132</v>
      </c>
      <c r="BC13469" s="91" t="s">
        <v>17341</v>
      </c>
      <c r="BD13469" s="91"/>
    </row>
    <row r="13470" spans="53:56" ht="15" x14ac:dyDescent="0.25">
      <c r="BA13470" s="90" t="s">
        <v>17417</v>
      </c>
      <c r="BB13470" s="90" t="s">
        <v>2132</v>
      </c>
      <c r="BC13470" s="90" t="s">
        <v>17360</v>
      </c>
      <c r="BD13470" s="90"/>
    </row>
    <row r="13471" spans="53:56" ht="15" x14ac:dyDescent="0.25">
      <c r="BA13471" s="91" t="s">
        <v>17418</v>
      </c>
      <c r="BB13471" s="91" t="s">
        <v>2132</v>
      </c>
      <c r="BC13471" s="91" t="s">
        <v>17345</v>
      </c>
      <c r="BD13471" s="91"/>
    </row>
    <row r="13472" spans="53:56" ht="15" x14ac:dyDescent="0.25">
      <c r="BA13472" s="90" t="s">
        <v>17419</v>
      </c>
      <c r="BB13472" s="90" t="s">
        <v>2132</v>
      </c>
      <c r="BC13472" s="90" t="s">
        <v>17343</v>
      </c>
      <c r="BD13472" s="90"/>
    </row>
    <row r="13473" spans="53:56" ht="15" x14ac:dyDescent="0.25">
      <c r="BA13473" s="91" t="s">
        <v>17420</v>
      </c>
      <c r="BB13473" s="91" t="s">
        <v>2132</v>
      </c>
      <c r="BC13473" s="91" t="s">
        <v>17341</v>
      </c>
      <c r="BD13473" s="91"/>
    </row>
    <row r="13474" spans="53:56" ht="15" x14ac:dyDescent="0.25">
      <c r="BA13474" s="90" t="s">
        <v>17421</v>
      </c>
      <c r="BB13474" s="90" t="s">
        <v>2132</v>
      </c>
      <c r="BC13474" s="90" t="s">
        <v>17343</v>
      </c>
      <c r="BD13474" s="90"/>
    </row>
    <row r="13475" spans="53:56" ht="15" x14ac:dyDescent="0.25">
      <c r="BA13475" s="90" t="s">
        <v>17422</v>
      </c>
      <c r="BB13475" s="90" t="s">
        <v>2132</v>
      </c>
      <c r="BC13475" s="90" t="s">
        <v>7885</v>
      </c>
      <c r="BD13475" s="90"/>
    </row>
    <row r="13476" spans="53:56" ht="15" x14ac:dyDescent="0.25">
      <c r="BA13476" s="91" t="s">
        <v>17423</v>
      </c>
      <c r="BB13476" s="91" t="s">
        <v>2132</v>
      </c>
      <c r="BC13476" s="91" t="s">
        <v>7885</v>
      </c>
      <c r="BD13476" s="91"/>
    </row>
    <row r="13477" spans="53:56" ht="15" x14ac:dyDescent="0.25">
      <c r="BA13477" s="90" t="s">
        <v>17424</v>
      </c>
      <c r="BB13477" s="90" t="s">
        <v>2132</v>
      </c>
      <c r="BC13477" s="90" t="s">
        <v>7885</v>
      </c>
      <c r="BD13477" s="90"/>
    </row>
    <row r="13478" spans="53:56" ht="15" x14ac:dyDescent="0.25">
      <c r="BA13478" s="91" t="s">
        <v>17425</v>
      </c>
      <c r="BB13478" s="91" t="s">
        <v>2132</v>
      </c>
      <c r="BC13478" s="91" t="s">
        <v>17345</v>
      </c>
      <c r="BD13478" s="91"/>
    </row>
    <row r="13479" spans="53:56" ht="15" x14ac:dyDescent="0.25">
      <c r="BA13479" s="91" t="s">
        <v>17426</v>
      </c>
      <c r="BB13479" s="91" t="s">
        <v>2132</v>
      </c>
      <c r="BC13479" s="91" t="s">
        <v>17343</v>
      </c>
      <c r="BD13479" s="91"/>
    </row>
    <row r="13480" spans="53:56" ht="15" x14ac:dyDescent="0.25">
      <c r="BA13480" s="91" t="s">
        <v>17427</v>
      </c>
      <c r="BB13480" s="91" t="s">
        <v>2132</v>
      </c>
      <c r="BC13480" s="91" t="s">
        <v>17341</v>
      </c>
      <c r="BD13480" s="91"/>
    </row>
    <row r="13481" spans="53:56" ht="15" x14ac:dyDescent="0.25">
      <c r="BA13481" s="90" t="s">
        <v>17428</v>
      </c>
      <c r="BB13481" s="90" t="s">
        <v>2132</v>
      </c>
      <c r="BC13481" s="90" t="s">
        <v>17341</v>
      </c>
      <c r="BD13481" s="90"/>
    </row>
    <row r="13482" spans="53:56" ht="15" x14ac:dyDescent="0.25">
      <c r="BA13482" s="91" t="s">
        <v>17429</v>
      </c>
      <c r="BB13482" s="91" t="s">
        <v>2132</v>
      </c>
      <c r="BC13482" s="91" t="s">
        <v>17341</v>
      </c>
      <c r="BD13482" s="91"/>
    </row>
    <row r="13483" spans="53:56" ht="15" x14ac:dyDescent="0.25">
      <c r="BA13483" s="90" t="s">
        <v>17430</v>
      </c>
      <c r="BB13483" s="90" t="s">
        <v>2132</v>
      </c>
      <c r="BC13483" s="90" t="s">
        <v>17343</v>
      </c>
      <c r="BD13483" s="90"/>
    </row>
    <row r="13484" spans="53:56" ht="15" x14ac:dyDescent="0.25">
      <c r="BA13484" s="90" t="s">
        <v>17431</v>
      </c>
      <c r="BB13484" s="90" t="s">
        <v>2132</v>
      </c>
      <c r="BC13484" s="90" t="s">
        <v>17343</v>
      </c>
      <c r="BD13484" s="90"/>
    </row>
    <row r="13485" spans="53:56" ht="15" x14ac:dyDescent="0.25">
      <c r="BA13485" s="90" t="s">
        <v>17431</v>
      </c>
      <c r="BB13485" s="90" t="s">
        <v>2132</v>
      </c>
      <c r="BC13485" s="90" t="s">
        <v>17345</v>
      </c>
      <c r="BD13485" s="90"/>
    </row>
    <row r="13486" spans="53:56" ht="15" x14ac:dyDescent="0.25">
      <c r="BA13486" s="91" t="s">
        <v>17432</v>
      </c>
      <c r="BB13486" s="91" t="s">
        <v>2132</v>
      </c>
      <c r="BC13486" s="91" t="s">
        <v>17343</v>
      </c>
      <c r="BD13486" s="91"/>
    </row>
    <row r="13487" spans="53:56" ht="15" x14ac:dyDescent="0.25">
      <c r="BA13487" s="90" t="s">
        <v>17433</v>
      </c>
      <c r="BB13487" s="90" t="s">
        <v>2132</v>
      </c>
      <c r="BC13487" s="90" t="s">
        <v>17343</v>
      </c>
      <c r="BD13487" s="90"/>
    </row>
    <row r="13488" spans="53:56" ht="15" x14ac:dyDescent="0.25">
      <c r="BA13488" s="91" t="s">
        <v>17434</v>
      </c>
      <c r="BB13488" s="91" t="s">
        <v>2132</v>
      </c>
      <c r="BC13488" s="91" t="s">
        <v>17343</v>
      </c>
      <c r="BD13488" s="91"/>
    </row>
    <row r="13489" spans="53:56" ht="15" x14ac:dyDescent="0.25">
      <c r="BA13489" s="91" t="s">
        <v>17434</v>
      </c>
      <c r="BB13489" s="91" t="s">
        <v>2132</v>
      </c>
      <c r="BC13489" s="91" t="s">
        <v>17345</v>
      </c>
      <c r="BD13489" s="91"/>
    </row>
    <row r="13490" spans="53:56" ht="15" x14ac:dyDescent="0.25">
      <c r="BA13490" s="91" t="s">
        <v>17435</v>
      </c>
      <c r="BB13490" s="91" t="s">
        <v>2132</v>
      </c>
      <c r="BC13490" s="91" t="s">
        <v>17343</v>
      </c>
      <c r="BD13490" s="91"/>
    </row>
    <row r="13491" spans="53:56" ht="15" x14ac:dyDescent="0.25">
      <c r="BA13491" s="90" t="s">
        <v>17436</v>
      </c>
      <c r="BB13491" s="90" t="s">
        <v>2132</v>
      </c>
      <c r="BC13491" s="90" t="s">
        <v>17343</v>
      </c>
      <c r="BD13491" s="90"/>
    </row>
    <row r="13492" spans="53:56" ht="15" x14ac:dyDescent="0.25">
      <c r="BA13492" s="91" t="s">
        <v>17437</v>
      </c>
      <c r="BB13492" s="91" t="s">
        <v>2132</v>
      </c>
      <c r="BC13492" s="91" t="s">
        <v>17341</v>
      </c>
      <c r="BD13492" s="91"/>
    </row>
    <row r="13493" spans="53:56" ht="15" x14ac:dyDescent="0.25">
      <c r="BA13493" s="90" t="s">
        <v>17438</v>
      </c>
      <c r="BB13493" s="90" t="s">
        <v>2132</v>
      </c>
      <c r="BC13493" s="90" t="s">
        <v>17345</v>
      </c>
      <c r="BD13493" s="90"/>
    </row>
    <row r="13494" spans="53:56" ht="15" x14ac:dyDescent="0.25">
      <c r="BA13494" s="90" t="s">
        <v>17439</v>
      </c>
      <c r="BB13494" s="90" t="s">
        <v>2132</v>
      </c>
      <c r="BC13494" s="90" t="s">
        <v>7885</v>
      </c>
      <c r="BD13494" s="90"/>
    </row>
    <row r="13495" spans="53:56" ht="15" x14ac:dyDescent="0.25">
      <c r="BA13495" s="91" t="s">
        <v>17439</v>
      </c>
      <c r="BB13495" s="91" t="s">
        <v>2132</v>
      </c>
      <c r="BC13495" s="91" t="s">
        <v>17345</v>
      </c>
      <c r="BD13495" s="91"/>
    </row>
    <row r="13496" spans="53:56" ht="15" x14ac:dyDescent="0.25">
      <c r="BA13496" s="90" t="s">
        <v>17440</v>
      </c>
      <c r="BB13496" s="90" t="s">
        <v>2132</v>
      </c>
      <c r="BC13496" s="90" t="s">
        <v>17345</v>
      </c>
      <c r="BD13496" s="90"/>
    </row>
    <row r="13497" spans="53:56" ht="15" x14ac:dyDescent="0.25">
      <c r="BA13497" s="90" t="s">
        <v>17441</v>
      </c>
      <c r="BB13497" s="90" t="s">
        <v>2132</v>
      </c>
      <c r="BC13497" s="90" t="s">
        <v>17356</v>
      </c>
      <c r="BD13497" s="90"/>
    </row>
    <row r="13498" spans="53:56" ht="15" x14ac:dyDescent="0.25">
      <c r="BA13498" s="90" t="s">
        <v>17442</v>
      </c>
      <c r="BB13498" s="90" t="s">
        <v>2132</v>
      </c>
      <c r="BC13498" s="90" t="s">
        <v>17345</v>
      </c>
      <c r="BD13498" s="90"/>
    </row>
    <row r="13499" spans="53:56" ht="15" x14ac:dyDescent="0.25">
      <c r="BA13499" s="91" t="s">
        <v>17443</v>
      </c>
      <c r="BB13499" s="91" t="s">
        <v>2132</v>
      </c>
      <c r="BC13499" s="91" t="s">
        <v>17345</v>
      </c>
      <c r="BD13499" s="91"/>
    </row>
    <row r="13500" spans="53:56" ht="15" x14ac:dyDescent="0.25">
      <c r="BA13500" s="90" t="s">
        <v>17444</v>
      </c>
      <c r="BB13500" s="90" t="s">
        <v>2132</v>
      </c>
      <c r="BC13500" s="90" t="s">
        <v>15551</v>
      </c>
      <c r="BD13500" s="90"/>
    </row>
    <row r="13501" spans="53:56" ht="15" x14ac:dyDescent="0.25">
      <c r="BA13501" s="90" t="s">
        <v>17444</v>
      </c>
      <c r="BB13501" s="90" t="s">
        <v>2132</v>
      </c>
      <c r="BC13501" s="90" t="s">
        <v>7885</v>
      </c>
      <c r="BD13501" s="90"/>
    </row>
    <row r="13502" spans="53:56" ht="15" x14ac:dyDescent="0.25">
      <c r="BA13502" s="90" t="s">
        <v>17444</v>
      </c>
      <c r="BB13502" s="90" t="s">
        <v>2132</v>
      </c>
      <c r="BC13502" s="90" t="s">
        <v>17345</v>
      </c>
      <c r="BD13502" s="90"/>
    </row>
    <row r="13503" spans="53:56" ht="15" x14ac:dyDescent="0.25">
      <c r="BA13503" s="91" t="s">
        <v>17445</v>
      </c>
      <c r="BB13503" s="91" t="s">
        <v>2132</v>
      </c>
      <c r="BC13503" s="91" t="s">
        <v>17345</v>
      </c>
      <c r="BD13503" s="91"/>
    </row>
    <row r="13504" spans="53:56" ht="15" x14ac:dyDescent="0.25">
      <c r="BA13504" s="90" t="s">
        <v>17446</v>
      </c>
      <c r="BB13504" s="90" t="s">
        <v>2132</v>
      </c>
      <c r="BC13504" s="90" t="s">
        <v>17345</v>
      </c>
      <c r="BD13504" s="90"/>
    </row>
    <row r="13505" spans="53:56" ht="15" x14ac:dyDescent="0.25">
      <c r="BA13505" s="90" t="s">
        <v>17447</v>
      </c>
      <c r="BB13505" s="90" t="s">
        <v>2132</v>
      </c>
      <c r="BC13505" s="90" t="s">
        <v>17341</v>
      </c>
      <c r="BD13505" s="90"/>
    </row>
    <row r="13506" spans="53:56" ht="15" x14ac:dyDescent="0.25">
      <c r="BA13506" s="91" t="s">
        <v>17447</v>
      </c>
      <c r="BB13506" s="91" t="s">
        <v>2132</v>
      </c>
      <c r="BC13506" s="91" t="s">
        <v>17448</v>
      </c>
      <c r="BD13506" s="91"/>
    </row>
    <row r="13507" spans="53:56" ht="15" x14ac:dyDescent="0.25">
      <c r="BA13507" s="90" t="s">
        <v>17449</v>
      </c>
      <c r="BB13507" s="90" t="s">
        <v>2132</v>
      </c>
      <c r="BC13507" s="90" t="s">
        <v>17450</v>
      </c>
      <c r="BD13507" s="90"/>
    </row>
    <row r="13508" spans="53:56" ht="15" x14ac:dyDescent="0.25">
      <c r="BA13508" s="91" t="s">
        <v>17449</v>
      </c>
      <c r="BB13508" s="91" t="s">
        <v>2132</v>
      </c>
      <c r="BC13508" s="91" t="s">
        <v>16717</v>
      </c>
      <c r="BD13508" s="91"/>
    </row>
    <row r="13509" spans="53:56" ht="15" x14ac:dyDescent="0.25">
      <c r="BA13509" s="91" t="s">
        <v>17449</v>
      </c>
      <c r="BB13509" s="91" t="s">
        <v>2132</v>
      </c>
      <c r="BC13509" s="91" t="s">
        <v>17341</v>
      </c>
      <c r="BD13509" s="91"/>
    </row>
    <row r="13510" spans="53:56" ht="15" x14ac:dyDescent="0.25">
      <c r="BA13510" s="90" t="s">
        <v>17451</v>
      </c>
      <c r="BB13510" s="90" t="s">
        <v>2132</v>
      </c>
      <c r="BC13510" s="90" t="s">
        <v>17450</v>
      </c>
      <c r="BD13510" s="90"/>
    </row>
    <row r="13511" spans="53:56" ht="15" x14ac:dyDescent="0.25">
      <c r="BA13511" s="91" t="s">
        <v>17452</v>
      </c>
      <c r="BB13511" s="91" t="s">
        <v>2132</v>
      </c>
      <c r="BC13511" s="91" t="s">
        <v>16659</v>
      </c>
      <c r="BD13511" s="91"/>
    </row>
    <row r="13512" spans="53:56" ht="15" x14ac:dyDescent="0.25">
      <c r="BA13512" s="91" t="s">
        <v>17453</v>
      </c>
      <c r="BB13512" s="91" t="s">
        <v>2132</v>
      </c>
      <c r="BC13512" s="91" t="s">
        <v>14111</v>
      </c>
      <c r="BD13512" s="91"/>
    </row>
    <row r="13513" spans="53:56" ht="15" x14ac:dyDescent="0.25">
      <c r="BA13513" s="91" t="s">
        <v>17454</v>
      </c>
      <c r="BB13513" s="91" t="s">
        <v>2132</v>
      </c>
      <c r="BC13513" s="91" t="s">
        <v>17341</v>
      </c>
      <c r="BD13513" s="91"/>
    </row>
    <row r="13514" spans="53:56" ht="15" x14ac:dyDescent="0.25">
      <c r="BA13514" s="91" t="s">
        <v>17454</v>
      </c>
      <c r="BB13514" s="91" t="s">
        <v>2132</v>
      </c>
      <c r="BC13514" s="91" t="s">
        <v>17404</v>
      </c>
      <c r="BD13514" s="91"/>
    </row>
    <row r="13515" spans="53:56" ht="15" x14ac:dyDescent="0.25">
      <c r="BA13515" s="90" t="s">
        <v>17455</v>
      </c>
      <c r="BB13515" s="90" t="s">
        <v>2132</v>
      </c>
      <c r="BC13515" s="90" t="s">
        <v>16717</v>
      </c>
      <c r="BD13515" s="90"/>
    </row>
    <row r="13516" spans="53:56" ht="15" x14ac:dyDescent="0.25">
      <c r="BA13516" s="91" t="s">
        <v>17456</v>
      </c>
      <c r="BB13516" s="91" t="s">
        <v>2132</v>
      </c>
      <c r="BC13516" s="91" t="s">
        <v>3448</v>
      </c>
      <c r="BD13516" s="91"/>
    </row>
    <row r="13517" spans="53:56" ht="15" x14ac:dyDescent="0.25">
      <c r="BA13517" s="90" t="s">
        <v>17457</v>
      </c>
      <c r="BB13517" s="90" t="s">
        <v>2132</v>
      </c>
      <c r="BC13517" s="90" t="s">
        <v>3448</v>
      </c>
      <c r="BD13517" s="90"/>
    </row>
    <row r="13518" spans="53:56" ht="15" x14ac:dyDescent="0.25">
      <c r="BA13518" s="90" t="s">
        <v>17458</v>
      </c>
      <c r="BB13518" s="90" t="s">
        <v>2132</v>
      </c>
      <c r="BC13518" s="90" t="s">
        <v>17459</v>
      </c>
      <c r="BD13518" s="90"/>
    </row>
    <row r="13519" spans="53:56" ht="15" x14ac:dyDescent="0.25">
      <c r="BA13519" s="91" t="s">
        <v>17460</v>
      </c>
      <c r="BB13519" s="91" t="s">
        <v>2132</v>
      </c>
      <c r="BC13519" s="91" t="s">
        <v>17341</v>
      </c>
      <c r="BD13519" s="91"/>
    </row>
    <row r="13520" spans="53:56" ht="15" x14ac:dyDescent="0.25">
      <c r="BA13520" s="90" t="s">
        <v>17461</v>
      </c>
      <c r="BB13520" s="90" t="s">
        <v>2132</v>
      </c>
      <c r="BC13520" s="90" t="s">
        <v>3448</v>
      </c>
      <c r="BD13520" s="90"/>
    </row>
    <row r="13521" spans="53:56" ht="15" x14ac:dyDescent="0.25">
      <c r="BA13521" s="91" t="s">
        <v>17462</v>
      </c>
      <c r="BB13521" s="91" t="s">
        <v>2132</v>
      </c>
      <c r="BC13521" s="91" t="s">
        <v>17459</v>
      </c>
      <c r="BD13521" s="91"/>
    </row>
    <row r="13522" spans="53:56" ht="15" x14ac:dyDescent="0.25">
      <c r="BA13522" s="90" t="s">
        <v>17463</v>
      </c>
      <c r="BB13522" s="90" t="s">
        <v>2132</v>
      </c>
      <c r="BC13522" s="90" t="s">
        <v>16717</v>
      </c>
      <c r="BD13522" s="90"/>
    </row>
    <row r="13523" spans="53:56" ht="15" x14ac:dyDescent="0.25">
      <c r="BA13523" s="91" t="s">
        <v>17464</v>
      </c>
      <c r="BB13523" s="91" t="s">
        <v>2132</v>
      </c>
      <c r="BC13523" s="91" t="s">
        <v>16717</v>
      </c>
      <c r="BD13523" s="91"/>
    </row>
    <row r="13524" spans="53:56" ht="15" x14ac:dyDescent="0.25">
      <c r="BA13524" s="91" t="s">
        <v>17465</v>
      </c>
      <c r="BB13524" s="91" t="s">
        <v>2132</v>
      </c>
      <c r="BC13524" s="91" t="s">
        <v>3448</v>
      </c>
      <c r="BD13524" s="91"/>
    </row>
    <row r="13525" spans="53:56" ht="15" x14ac:dyDescent="0.25">
      <c r="BA13525" s="90" t="s">
        <v>17466</v>
      </c>
      <c r="BB13525" s="90" t="s">
        <v>2132</v>
      </c>
      <c r="BC13525" s="90" t="s">
        <v>3448</v>
      </c>
      <c r="BD13525" s="90"/>
    </row>
    <row r="13526" spans="53:56" ht="15" x14ac:dyDescent="0.25">
      <c r="BA13526" s="91" t="s">
        <v>17467</v>
      </c>
      <c r="BB13526" s="91" t="s">
        <v>2132</v>
      </c>
      <c r="BC13526" s="91" t="s">
        <v>3448</v>
      </c>
      <c r="BD13526" s="91"/>
    </row>
    <row r="13527" spans="53:56" ht="15" x14ac:dyDescent="0.25">
      <c r="BA13527" s="90" t="s">
        <v>17468</v>
      </c>
      <c r="BB13527" s="90" t="s">
        <v>2132</v>
      </c>
      <c r="BC13527" s="90" t="s">
        <v>3448</v>
      </c>
      <c r="BD13527" s="90"/>
    </row>
    <row r="13528" spans="53:56" ht="15" x14ac:dyDescent="0.25">
      <c r="BA13528" s="90" t="s">
        <v>17469</v>
      </c>
      <c r="BB13528" s="90" t="s">
        <v>2132</v>
      </c>
      <c r="BC13528" s="90" t="s">
        <v>17450</v>
      </c>
      <c r="BD13528" s="90"/>
    </row>
    <row r="13529" spans="53:56" ht="15" x14ac:dyDescent="0.25">
      <c r="BA13529" s="90" t="s">
        <v>17470</v>
      </c>
      <c r="BB13529" s="90" t="s">
        <v>2132</v>
      </c>
      <c r="BC13529" s="90" t="s">
        <v>17450</v>
      </c>
      <c r="BD13529" s="90"/>
    </row>
    <row r="13530" spans="53:56" ht="15" x14ac:dyDescent="0.25">
      <c r="BA13530" s="90" t="s">
        <v>17471</v>
      </c>
      <c r="BB13530" s="90" t="s">
        <v>2132</v>
      </c>
      <c r="BC13530" s="90" t="s">
        <v>17404</v>
      </c>
      <c r="BD13530" s="90"/>
    </row>
    <row r="13531" spans="53:56" ht="15" x14ac:dyDescent="0.25">
      <c r="BA13531" s="91" t="s">
        <v>17472</v>
      </c>
      <c r="BB13531" s="91" t="s">
        <v>2132</v>
      </c>
      <c r="BC13531" s="91" t="s">
        <v>17450</v>
      </c>
      <c r="BD13531" s="91"/>
    </row>
    <row r="13532" spans="53:56" ht="15" x14ac:dyDescent="0.25">
      <c r="BA13532" s="90" t="s">
        <v>17473</v>
      </c>
      <c r="BB13532" s="90" t="s">
        <v>2132</v>
      </c>
      <c r="BC13532" s="90" t="s">
        <v>14111</v>
      </c>
      <c r="BD13532" s="90"/>
    </row>
    <row r="13533" spans="53:56" ht="15" x14ac:dyDescent="0.25">
      <c r="BA13533" s="91" t="s">
        <v>17474</v>
      </c>
      <c r="BB13533" s="91" t="s">
        <v>2132</v>
      </c>
      <c r="BC13533" s="91" t="s">
        <v>16659</v>
      </c>
      <c r="BD13533" s="91"/>
    </row>
    <row r="13534" spans="53:56" ht="15" x14ac:dyDescent="0.25">
      <c r="BA13534" s="91" t="s">
        <v>17475</v>
      </c>
      <c r="BB13534" s="91" t="s">
        <v>2132</v>
      </c>
      <c r="BC13534" s="91" t="s">
        <v>17341</v>
      </c>
      <c r="BD13534" s="91"/>
    </row>
    <row r="13535" spans="53:56" ht="15" x14ac:dyDescent="0.25">
      <c r="BA13535" s="90" t="s">
        <v>17476</v>
      </c>
      <c r="BB13535" s="90" t="s">
        <v>2132</v>
      </c>
      <c r="BC13535" s="90" t="s">
        <v>17341</v>
      </c>
      <c r="BD13535" s="90"/>
    </row>
    <row r="13536" spans="53:56" ht="15" x14ac:dyDescent="0.25">
      <c r="BA13536" s="90" t="s">
        <v>17476</v>
      </c>
      <c r="BB13536" s="90" t="s">
        <v>2132</v>
      </c>
      <c r="BC13536" s="90" t="s">
        <v>17448</v>
      </c>
      <c r="BD13536" s="90"/>
    </row>
    <row r="13537" spans="53:56" ht="15" x14ac:dyDescent="0.25">
      <c r="BA13537" s="91" t="s">
        <v>17477</v>
      </c>
      <c r="BB13537" s="91" t="s">
        <v>2132</v>
      </c>
      <c r="BC13537" s="91" t="s">
        <v>15551</v>
      </c>
      <c r="BD13537" s="91"/>
    </row>
    <row r="13538" spans="53:56" ht="15" x14ac:dyDescent="0.25">
      <c r="BA13538" s="90" t="s">
        <v>17478</v>
      </c>
      <c r="BB13538" s="90" t="s">
        <v>2132</v>
      </c>
      <c r="BC13538" s="90" t="s">
        <v>14111</v>
      </c>
      <c r="BD13538" s="90"/>
    </row>
    <row r="13539" spans="53:56" ht="15" x14ac:dyDescent="0.25">
      <c r="BA13539" s="91" t="s">
        <v>17479</v>
      </c>
      <c r="BB13539" s="91" t="s">
        <v>2132</v>
      </c>
      <c r="BC13539" s="91" t="s">
        <v>15551</v>
      </c>
      <c r="BD13539" s="91"/>
    </row>
    <row r="13540" spans="53:56" ht="15" x14ac:dyDescent="0.25">
      <c r="BA13540" s="90" t="s">
        <v>17480</v>
      </c>
      <c r="BB13540" s="90" t="s">
        <v>2132</v>
      </c>
      <c r="BC13540" s="90" t="s">
        <v>15551</v>
      </c>
      <c r="BD13540" s="90"/>
    </row>
    <row r="13541" spans="53:56" ht="15" x14ac:dyDescent="0.25">
      <c r="BA13541" s="91" t="s">
        <v>17481</v>
      </c>
      <c r="BB13541" s="91" t="s">
        <v>2132</v>
      </c>
      <c r="BC13541" s="91" t="s">
        <v>17448</v>
      </c>
      <c r="BD13541" s="91"/>
    </row>
    <row r="13542" spans="53:56" ht="15" x14ac:dyDescent="0.25">
      <c r="BA13542" s="91" t="s">
        <v>17482</v>
      </c>
      <c r="BB13542" s="91" t="s">
        <v>2132</v>
      </c>
      <c r="BC13542" s="91" t="s">
        <v>17404</v>
      </c>
      <c r="BD13542" s="91"/>
    </row>
    <row r="13543" spans="53:56" ht="15" x14ac:dyDescent="0.25">
      <c r="BA13543" s="90" t="s">
        <v>17483</v>
      </c>
      <c r="BB13543" s="90" t="s">
        <v>2132</v>
      </c>
      <c r="BC13543" s="90" t="s">
        <v>17404</v>
      </c>
      <c r="BD13543" s="90"/>
    </row>
    <row r="13544" spans="53:56" ht="15" x14ac:dyDescent="0.25">
      <c r="BA13544" s="91" t="s">
        <v>17484</v>
      </c>
      <c r="BB13544" s="91" t="s">
        <v>2132</v>
      </c>
      <c r="BC13544" s="91" t="s">
        <v>17404</v>
      </c>
      <c r="BD13544" s="91"/>
    </row>
    <row r="13545" spans="53:56" ht="15" x14ac:dyDescent="0.25">
      <c r="BA13545" s="90" t="s">
        <v>17485</v>
      </c>
      <c r="BB13545" s="90" t="s">
        <v>2132</v>
      </c>
      <c r="BC13545" s="90" t="s">
        <v>17345</v>
      </c>
      <c r="BD13545" s="90"/>
    </row>
    <row r="13546" spans="53:56" ht="15" x14ac:dyDescent="0.25">
      <c r="BA13546" s="90" t="s">
        <v>17486</v>
      </c>
      <c r="BB13546" s="90" t="s">
        <v>2132</v>
      </c>
      <c r="BC13546" s="90" t="s">
        <v>17450</v>
      </c>
      <c r="BD13546" s="90"/>
    </row>
    <row r="13547" spans="53:56" ht="15" x14ac:dyDescent="0.25">
      <c r="BA13547" s="91" t="s">
        <v>17487</v>
      </c>
      <c r="BB13547" s="91" t="s">
        <v>2132</v>
      </c>
      <c r="BC13547" s="91" t="s">
        <v>16659</v>
      </c>
      <c r="BD13547" s="91"/>
    </row>
    <row r="13548" spans="53:56" ht="15" x14ac:dyDescent="0.25">
      <c r="BA13548" s="90" t="s">
        <v>17488</v>
      </c>
      <c r="BB13548" s="90" t="s">
        <v>2132</v>
      </c>
      <c r="BC13548" s="90" t="s">
        <v>17489</v>
      </c>
      <c r="BD13548" s="90"/>
    </row>
    <row r="13549" spans="53:56" ht="15" x14ac:dyDescent="0.25">
      <c r="BA13549" s="91" t="s">
        <v>17490</v>
      </c>
      <c r="BB13549" s="91" t="s">
        <v>2132</v>
      </c>
      <c r="BC13549" s="91" t="s">
        <v>17459</v>
      </c>
      <c r="BD13549" s="91"/>
    </row>
    <row r="13550" spans="53:56" ht="15" x14ac:dyDescent="0.25">
      <c r="BA13550" s="91" t="s">
        <v>17491</v>
      </c>
      <c r="BB13550" s="91" t="s">
        <v>2132</v>
      </c>
      <c r="BC13550" s="91" t="s">
        <v>17448</v>
      </c>
      <c r="BD13550" s="91"/>
    </row>
    <row r="13551" spans="53:56" ht="15" x14ac:dyDescent="0.25">
      <c r="BA13551" s="90" t="s">
        <v>17492</v>
      </c>
      <c r="BB13551" s="90" t="s">
        <v>2132</v>
      </c>
      <c r="BC13551" s="90" t="s">
        <v>16717</v>
      </c>
      <c r="BD13551" s="90"/>
    </row>
    <row r="13552" spans="53:56" ht="15" x14ac:dyDescent="0.25">
      <c r="BA13552" s="91" t="s">
        <v>17493</v>
      </c>
      <c r="BB13552" s="91" t="s">
        <v>2132</v>
      </c>
      <c r="BC13552" s="91" t="s">
        <v>17149</v>
      </c>
      <c r="BD13552" s="91"/>
    </row>
    <row r="13553" spans="53:56" ht="15" x14ac:dyDescent="0.25">
      <c r="BA13553" s="90" t="s">
        <v>17494</v>
      </c>
      <c r="BB13553" s="90" t="s">
        <v>2132</v>
      </c>
      <c r="BC13553" s="90" t="s">
        <v>17341</v>
      </c>
      <c r="BD13553" s="90"/>
    </row>
    <row r="13554" spans="53:56" ht="15" x14ac:dyDescent="0.25">
      <c r="BA13554" s="91" t="s">
        <v>17495</v>
      </c>
      <c r="BB13554" s="91" t="s">
        <v>2132</v>
      </c>
      <c r="BC13554" s="91" t="s">
        <v>17450</v>
      </c>
      <c r="BD13554" s="91"/>
    </row>
    <row r="13555" spans="53:56" ht="15" x14ac:dyDescent="0.25">
      <c r="BA13555" s="90" t="s">
        <v>17496</v>
      </c>
      <c r="BB13555" s="90" t="s">
        <v>2132</v>
      </c>
      <c r="BC13555" s="90" t="s">
        <v>16717</v>
      </c>
      <c r="BD13555" s="90"/>
    </row>
    <row r="13556" spans="53:56" ht="15" x14ac:dyDescent="0.25">
      <c r="BA13556" s="90" t="s">
        <v>17497</v>
      </c>
      <c r="BB13556" s="90" t="s">
        <v>2132</v>
      </c>
      <c r="BC13556" s="90" t="s">
        <v>14111</v>
      </c>
      <c r="BD13556" s="90"/>
    </row>
    <row r="13557" spans="53:56" ht="15" x14ac:dyDescent="0.25">
      <c r="BA13557" s="91" t="s">
        <v>17498</v>
      </c>
      <c r="BB13557" s="91" t="s">
        <v>2132</v>
      </c>
      <c r="BC13557" s="91" t="s">
        <v>17149</v>
      </c>
      <c r="BD13557" s="91"/>
    </row>
    <row r="13558" spans="53:56" ht="15" x14ac:dyDescent="0.25">
      <c r="BA13558" s="90" t="s">
        <v>17499</v>
      </c>
      <c r="BB13558" s="90" t="s">
        <v>2132</v>
      </c>
      <c r="BC13558" s="90" t="s">
        <v>14111</v>
      </c>
      <c r="BD13558" s="90"/>
    </row>
    <row r="13559" spans="53:56" ht="15" x14ac:dyDescent="0.25">
      <c r="BA13559" s="91" t="s">
        <v>17500</v>
      </c>
      <c r="BB13559" s="91" t="s">
        <v>2132</v>
      </c>
      <c r="BC13559" s="91" t="s">
        <v>3448</v>
      </c>
      <c r="BD13559" s="91"/>
    </row>
    <row r="13560" spans="53:56" ht="15" x14ac:dyDescent="0.25">
      <c r="BA13560" s="91" t="s">
        <v>17501</v>
      </c>
      <c r="BB13560" s="91" t="s">
        <v>2132</v>
      </c>
      <c r="BC13560" s="91" t="s">
        <v>16717</v>
      </c>
      <c r="BD13560" s="91"/>
    </row>
    <row r="13561" spans="53:56" ht="15" x14ac:dyDescent="0.25">
      <c r="BA13561" s="90" t="s">
        <v>17502</v>
      </c>
      <c r="BB13561" s="90" t="s">
        <v>2132</v>
      </c>
      <c r="BC13561" s="90" t="s">
        <v>17341</v>
      </c>
      <c r="BD13561" s="90"/>
    </row>
    <row r="13562" spans="53:56" ht="15" x14ac:dyDescent="0.25">
      <c r="BA13562" s="91" t="s">
        <v>17503</v>
      </c>
      <c r="BB13562" s="91" t="s">
        <v>2132</v>
      </c>
      <c r="BC13562" s="91" t="s">
        <v>17459</v>
      </c>
      <c r="BD13562" s="91"/>
    </row>
    <row r="13563" spans="53:56" ht="15" x14ac:dyDescent="0.25">
      <c r="BA13563" s="90" t="s">
        <v>17503</v>
      </c>
      <c r="BB13563" s="90" t="s">
        <v>2132</v>
      </c>
      <c r="BC13563" s="90" t="s">
        <v>17448</v>
      </c>
      <c r="BD13563" s="90"/>
    </row>
    <row r="13564" spans="53:56" ht="15" x14ac:dyDescent="0.25">
      <c r="BA13564" s="90" t="s">
        <v>17503</v>
      </c>
      <c r="BB13564" s="90" t="s">
        <v>2132</v>
      </c>
      <c r="BC13564" s="90" t="s">
        <v>16659</v>
      </c>
      <c r="BD13564" s="90"/>
    </row>
    <row r="13565" spans="53:56" ht="15" x14ac:dyDescent="0.25">
      <c r="BA13565" s="90" t="s">
        <v>17504</v>
      </c>
      <c r="BB13565" s="90" t="s">
        <v>2132</v>
      </c>
      <c r="BC13565" s="90" t="s">
        <v>17404</v>
      </c>
      <c r="BD13565" s="90"/>
    </row>
    <row r="13566" spans="53:56" ht="15" x14ac:dyDescent="0.25">
      <c r="BA13566" s="91" t="s">
        <v>17505</v>
      </c>
      <c r="BB13566" s="91" t="s">
        <v>2132</v>
      </c>
      <c r="BC13566" s="91" t="s">
        <v>17345</v>
      </c>
      <c r="BD13566" s="91"/>
    </row>
    <row r="13567" spans="53:56" ht="15" x14ac:dyDescent="0.25">
      <c r="BA13567" s="91" t="s">
        <v>17506</v>
      </c>
      <c r="BB13567" s="91" t="s">
        <v>2132</v>
      </c>
      <c r="BC13567" s="91" t="s">
        <v>17341</v>
      </c>
      <c r="BD13567" s="91"/>
    </row>
    <row r="13568" spans="53:56" ht="15" x14ac:dyDescent="0.25">
      <c r="BA13568" s="90" t="s">
        <v>17507</v>
      </c>
      <c r="BB13568" s="90" t="s">
        <v>2132</v>
      </c>
      <c r="BC13568" s="90" t="s">
        <v>17448</v>
      </c>
      <c r="BD13568" s="90"/>
    </row>
    <row r="13569" spans="53:56" ht="15" x14ac:dyDescent="0.25">
      <c r="BA13569" s="91" t="s">
        <v>17508</v>
      </c>
      <c r="BB13569" s="91" t="s">
        <v>2132</v>
      </c>
      <c r="BC13569" s="91" t="s">
        <v>17345</v>
      </c>
      <c r="BD13569" s="91"/>
    </row>
    <row r="13570" spans="53:56" ht="15" x14ac:dyDescent="0.25">
      <c r="BA13570" s="90" t="s">
        <v>17509</v>
      </c>
      <c r="BB13570" s="90" t="s">
        <v>2132</v>
      </c>
      <c r="BC13570" s="90" t="s">
        <v>17345</v>
      </c>
      <c r="BD13570" s="90"/>
    </row>
    <row r="13571" spans="53:56" ht="15" x14ac:dyDescent="0.25">
      <c r="BA13571" s="90" t="s">
        <v>17510</v>
      </c>
      <c r="BB13571" s="90" t="s">
        <v>2132</v>
      </c>
      <c r="BC13571" s="90" t="s">
        <v>17341</v>
      </c>
      <c r="BD13571" s="90"/>
    </row>
    <row r="13572" spans="53:56" ht="15" x14ac:dyDescent="0.25">
      <c r="BA13572" s="90" t="s">
        <v>17511</v>
      </c>
      <c r="BB13572" s="90" t="s">
        <v>2132</v>
      </c>
      <c r="BC13572" s="90" t="s">
        <v>14111</v>
      </c>
      <c r="BD13572" s="90"/>
    </row>
    <row r="13573" spans="53:56" ht="15" x14ac:dyDescent="0.25">
      <c r="BA13573" s="91" t="s">
        <v>17512</v>
      </c>
      <c r="BB13573" s="91" t="s">
        <v>2132</v>
      </c>
      <c r="BC13573" s="91" t="s">
        <v>14111</v>
      </c>
      <c r="BD13573" s="91"/>
    </row>
    <row r="13574" spans="53:56" ht="15" x14ac:dyDescent="0.25">
      <c r="BA13574" s="90" t="s">
        <v>17513</v>
      </c>
      <c r="BB13574" s="90" t="s">
        <v>2132</v>
      </c>
      <c r="BC13574" s="90" t="s">
        <v>14111</v>
      </c>
      <c r="BD13574" s="90"/>
    </row>
    <row r="13575" spans="53:56" ht="15" x14ac:dyDescent="0.25">
      <c r="BA13575" s="91" t="s">
        <v>17514</v>
      </c>
      <c r="BB13575" s="91" t="s">
        <v>2132</v>
      </c>
      <c r="BC13575" s="91" t="s">
        <v>14111</v>
      </c>
      <c r="BD13575" s="91"/>
    </row>
    <row r="13576" spans="53:56" ht="15" x14ac:dyDescent="0.25">
      <c r="BA13576" s="91" t="s">
        <v>17515</v>
      </c>
      <c r="BB13576" s="91" t="s">
        <v>2132</v>
      </c>
      <c r="BC13576" s="91" t="s">
        <v>14111</v>
      </c>
      <c r="BD13576" s="91"/>
    </row>
    <row r="13577" spans="53:56" ht="15" x14ac:dyDescent="0.25">
      <c r="BA13577" s="90" t="s">
        <v>17516</v>
      </c>
      <c r="BB13577" s="90" t="s">
        <v>2132</v>
      </c>
      <c r="BC13577" s="90" t="s">
        <v>17341</v>
      </c>
      <c r="BD13577" s="90"/>
    </row>
    <row r="13578" spans="53:56" ht="15" x14ac:dyDescent="0.25">
      <c r="BA13578" s="91" t="s">
        <v>17516</v>
      </c>
      <c r="BB13578" s="91" t="s">
        <v>2132</v>
      </c>
      <c r="BC13578" s="91" t="s">
        <v>17404</v>
      </c>
      <c r="BD13578" s="91"/>
    </row>
    <row r="13579" spans="53:56" ht="15" x14ac:dyDescent="0.25">
      <c r="BA13579" s="91" t="s">
        <v>17517</v>
      </c>
      <c r="BB13579" s="91" t="s">
        <v>2132</v>
      </c>
      <c r="BC13579" s="91" t="s">
        <v>16717</v>
      </c>
      <c r="BD13579" s="91"/>
    </row>
    <row r="13580" spans="53:56" ht="15" x14ac:dyDescent="0.25">
      <c r="BA13580" s="90" t="s">
        <v>17518</v>
      </c>
      <c r="BB13580" s="90" t="s">
        <v>2132</v>
      </c>
      <c r="BC13580" s="90" t="s">
        <v>3448</v>
      </c>
      <c r="BD13580" s="90"/>
    </row>
    <row r="13581" spans="53:56" ht="15" x14ac:dyDescent="0.25">
      <c r="BA13581" s="91" t="s">
        <v>17518</v>
      </c>
      <c r="BB13581" s="91" t="s">
        <v>2132</v>
      </c>
      <c r="BC13581" s="91" t="s">
        <v>17519</v>
      </c>
      <c r="BD13581" s="91"/>
    </row>
    <row r="13582" spans="53:56" ht="15" x14ac:dyDescent="0.25">
      <c r="BA13582" s="91" t="s">
        <v>17520</v>
      </c>
      <c r="BB13582" s="91" t="s">
        <v>2132</v>
      </c>
      <c r="BC13582" s="91" t="s">
        <v>17450</v>
      </c>
      <c r="BD13582" s="91"/>
    </row>
    <row r="13583" spans="53:56" ht="15" x14ac:dyDescent="0.25">
      <c r="BA13583" s="90" t="s">
        <v>17521</v>
      </c>
      <c r="BB13583" s="90" t="s">
        <v>2132</v>
      </c>
      <c r="BC13583" s="90" t="s">
        <v>14111</v>
      </c>
      <c r="BD13583" s="90"/>
    </row>
    <row r="13584" spans="53:56" ht="15" x14ac:dyDescent="0.25">
      <c r="BA13584" s="90" t="s">
        <v>17522</v>
      </c>
      <c r="BB13584" s="90" t="s">
        <v>2132</v>
      </c>
      <c r="BC13584" s="90" t="s">
        <v>14111</v>
      </c>
      <c r="BD13584" s="90"/>
    </row>
    <row r="13585" spans="53:56" ht="15" x14ac:dyDescent="0.25">
      <c r="BA13585" s="91" t="s">
        <v>17523</v>
      </c>
      <c r="BB13585" s="91" t="s">
        <v>2132</v>
      </c>
      <c r="BC13585" s="91" t="s">
        <v>17345</v>
      </c>
      <c r="BD13585" s="91"/>
    </row>
    <row r="13586" spans="53:56" ht="15" x14ac:dyDescent="0.25">
      <c r="BA13586" s="90" t="s">
        <v>17524</v>
      </c>
      <c r="BB13586" s="90" t="s">
        <v>2132</v>
      </c>
      <c r="BC13586" s="90" t="s">
        <v>14794</v>
      </c>
      <c r="BD13586" s="90"/>
    </row>
    <row r="13587" spans="53:56" ht="15" x14ac:dyDescent="0.25">
      <c r="BA13587" s="90" t="s">
        <v>17524</v>
      </c>
      <c r="BB13587" s="90" t="s">
        <v>2132</v>
      </c>
      <c r="BC13587" s="90" t="s">
        <v>17149</v>
      </c>
      <c r="BD13587" s="90"/>
    </row>
    <row r="13588" spans="53:56" ht="15" x14ac:dyDescent="0.25">
      <c r="BA13588" s="91" t="s">
        <v>17525</v>
      </c>
      <c r="BB13588" s="91" t="s">
        <v>2132</v>
      </c>
      <c r="BC13588" s="91" t="s">
        <v>17459</v>
      </c>
      <c r="BD13588" s="91"/>
    </row>
    <row r="13589" spans="53:56" ht="15" x14ac:dyDescent="0.25">
      <c r="BA13589" s="90" t="s">
        <v>17526</v>
      </c>
      <c r="BB13589" s="90" t="s">
        <v>2132</v>
      </c>
      <c r="BC13589" s="90" t="s">
        <v>17149</v>
      </c>
      <c r="BD13589" s="90"/>
    </row>
    <row r="13590" spans="53:56" ht="15" x14ac:dyDescent="0.25">
      <c r="BA13590" s="91" t="s">
        <v>17527</v>
      </c>
      <c r="BB13590" s="91" t="s">
        <v>2132</v>
      </c>
      <c r="BC13590" s="91" t="s">
        <v>17450</v>
      </c>
      <c r="BD13590" s="91"/>
    </row>
    <row r="13591" spans="53:56" ht="15" x14ac:dyDescent="0.25">
      <c r="BA13591" s="90" t="s">
        <v>17528</v>
      </c>
      <c r="BB13591" s="90" t="s">
        <v>2132</v>
      </c>
      <c r="BC13591" s="90" t="s">
        <v>3448</v>
      </c>
      <c r="BD13591" s="90"/>
    </row>
    <row r="13592" spans="53:56" ht="15" x14ac:dyDescent="0.25">
      <c r="BA13592" s="90" t="s">
        <v>17528</v>
      </c>
      <c r="BB13592" s="90" t="s">
        <v>2132</v>
      </c>
      <c r="BC13592" s="90" t="s">
        <v>17459</v>
      </c>
      <c r="BD13592" s="90"/>
    </row>
    <row r="13593" spans="53:56" ht="15" x14ac:dyDescent="0.25">
      <c r="BA13593" s="91" t="s">
        <v>17528</v>
      </c>
      <c r="BB13593" s="91" t="s">
        <v>2132</v>
      </c>
      <c r="BC13593" s="91" t="s">
        <v>17448</v>
      </c>
      <c r="BD13593" s="91"/>
    </row>
    <row r="13594" spans="53:56" ht="15" x14ac:dyDescent="0.25">
      <c r="BA13594" s="91" t="s">
        <v>17529</v>
      </c>
      <c r="BB13594" s="91" t="s">
        <v>2132</v>
      </c>
      <c r="BC13594" s="91" t="s">
        <v>3448</v>
      </c>
      <c r="BD13594" s="91"/>
    </row>
    <row r="13595" spans="53:56" ht="15" x14ac:dyDescent="0.25">
      <c r="BA13595" s="91" t="s">
        <v>17529</v>
      </c>
      <c r="BB13595" s="91" t="s">
        <v>2132</v>
      </c>
      <c r="BC13595" s="91" t="s">
        <v>17404</v>
      </c>
      <c r="BD13595" s="91"/>
    </row>
    <row r="13596" spans="53:56" ht="15" x14ac:dyDescent="0.25">
      <c r="BA13596" s="90" t="s">
        <v>17529</v>
      </c>
      <c r="BB13596" s="90" t="s">
        <v>2132</v>
      </c>
      <c r="BC13596" s="90" t="s">
        <v>17448</v>
      </c>
      <c r="BD13596" s="90"/>
    </row>
    <row r="13597" spans="53:56" ht="15" x14ac:dyDescent="0.25">
      <c r="BA13597" s="91" t="s">
        <v>17530</v>
      </c>
      <c r="BB13597" s="91" t="s">
        <v>2132</v>
      </c>
      <c r="BC13597" s="91" t="s">
        <v>3448</v>
      </c>
      <c r="BD13597" s="91"/>
    </row>
    <row r="13598" spans="53:56" ht="15" x14ac:dyDescent="0.25">
      <c r="BA13598" s="90" t="s">
        <v>17530</v>
      </c>
      <c r="BB13598" s="90" t="s">
        <v>2132</v>
      </c>
      <c r="BC13598" s="90" t="s">
        <v>17459</v>
      </c>
      <c r="BD13598" s="90"/>
    </row>
    <row r="13599" spans="53:56" ht="15" x14ac:dyDescent="0.25">
      <c r="BA13599" s="91" t="s">
        <v>17531</v>
      </c>
      <c r="BB13599" s="91" t="s">
        <v>2132</v>
      </c>
      <c r="BC13599" s="91" t="s">
        <v>16717</v>
      </c>
      <c r="BD13599" s="91"/>
    </row>
    <row r="13600" spans="53:56" ht="15" x14ac:dyDescent="0.25">
      <c r="BA13600" s="90" t="s">
        <v>17532</v>
      </c>
      <c r="BB13600" s="90" t="s">
        <v>2132</v>
      </c>
      <c r="BC13600" s="90" t="s">
        <v>17450</v>
      </c>
      <c r="BD13600" s="90"/>
    </row>
    <row r="13601" spans="53:56" ht="15" x14ac:dyDescent="0.25">
      <c r="BA13601" s="90" t="s">
        <v>17532</v>
      </c>
      <c r="BB13601" s="90" t="s">
        <v>2132</v>
      </c>
      <c r="BC13601" s="90" t="s">
        <v>16717</v>
      </c>
      <c r="BD13601" s="90"/>
    </row>
    <row r="13602" spans="53:56" ht="15" x14ac:dyDescent="0.25">
      <c r="BA13602" s="91" t="s">
        <v>17533</v>
      </c>
      <c r="BB13602" s="91" t="s">
        <v>2132</v>
      </c>
      <c r="BC13602" s="91" t="s">
        <v>3448</v>
      </c>
      <c r="BD13602" s="91"/>
    </row>
    <row r="13603" spans="53:56" ht="15" x14ac:dyDescent="0.25">
      <c r="BA13603" s="90" t="s">
        <v>17534</v>
      </c>
      <c r="BB13603" s="90" t="s">
        <v>2132</v>
      </c>
      <c r="BC13603" s="90" t="s">
        <v>17404</v>
      </c>
      <c r="BD13603" s="90"/>
    </row>
    <row r="13604" spans="53:56" ht="15" x14ac:dyDescent="0.25">
      <c r="BA13604" s="91" t="s">
        <v>17535</v>
      </c>
      <c r="BB13604" s="91" t="s">
        <v>2132</v>
      </c>
      <c r="BC13604" s="91" t="s">
        <v>16717</v>
      </c>
      <c r="BD13604" s="91"/>
    </row>
    <row r="13605" spans="53:56" ht="15" x14ac:dyDescent="0.25">
      <c r="BA13605" s="90" t="s">
        <v>17536</v>
      </c>
      <c r="BB13605" s="90" t="s">
        <v>2132</v>
      </c>
      <c r="BC13605" s="90" t="s">
        <v>16717</v>
      </c>
      <c r="BD13605" s="90"/>
    </row>
    <row r="13606" spans="53:56" ht="15" x14ac:dyDescent="0.25">
      <c r="BA13606" s="90" t="s">
        <v>17537</v>
      </c>
      <c r="BB13606" s="90" t="s">
        <v>2132</v>
      </c>
      <c r="BC13606" s="90" t="s">
        <v>17345</v>
      </c>
      <c r="BD13606" s="90"/>
    </row>
    <row r="13607" spans="53:56" ht="15" x14ac:dyDescent="0.25">
      <c r="BA13607" s="90" t="s">
        <v>17538</v>
      </c>
      <c r="BB13607" s="90" t="s">
        <v>2132</v>
      </c>
      <c r="BC13607" s="90" t="s">
        <v>17345</v>
      </c>
      <c r="BD13607" s="90"/>
    </row>
    <row r="13608" spans="53:56" ht="15" x14ac:dyDescent="0.25">
      <c r="BA13608" s="91" t="s">
        <v>17539</v>
      </c>
      <c r="BB13608" s="91" t="s">
        <v>2132</v>
      </c>
      <c r="BC13608" s="91" t="s">
        <v>17345</v>
      </c>
      <c r="BD13608" s="91"/>
    </row>
    <row r="13609" spans="53:56" ht="15" x14ac:dyDescent="0.25">
      <c r="BA13609" s="90" t="s">
        <v>17540</v>
      </c>
      <c r="BB13609" s="90" t="s">
        <v>2132</v>
      </c>
      <c r="BC13609" s="90" t="s">
        <v>7885</v>
      </c>
      <c r="BD13609" s="90"/>
    </row>
    <row r="13610" spans="53:56" ht="15" x14ac:dyDescent="0.25">
      <c r="BA13610" s="91" t="s">
        <v>17541</v>
      </c>
      <c r="BB13610" s="91" t="s">
        <v>2132</v>
      </c>
      <c r="BC13610" s="91" t="s">
        <v>7885</v>
      </c>
      <c r="BD13610" s="91"/>
    </row>
    <row r="13611" spans="53:56" ht="15" x14ac:dyDescent="0.25">
      <c r="BA13611" s="90" t="s">
        <v>17542</v>
      </c>
      <c r="BB13611" s="90" t="s">
        <v>2132</v>
      </c>
      <c r="BC13611" s="90" t="s">
        <v>17354</v>
      </c>
      <c r="BD13611" s="90"/>
    </row>
    <row r="13612" spans="53:56" ht="15" x14ac:dyDescent="0.25">
      <c r="BA13612" s="91" t="s">
        <v>17543</v>
      </c>
      <c r="BB13612" s="91" t="s">
        <v>2132</v>
      </c>
      <c r="BC13612" s="91" t="s">
        <v>17544</v>
      </c>
      <c r="BD13612" s="91"/>
    </row>
    <row r="13613" spans="53:56" ht="15" x14ac:dyDescent="0.25">
      <c r="BA13613" s="90" t="s">
        <v>17545</v>
      </c>
      <c r="BB13613" s="90" t="s">
        <v>2132</v>
      </c>
      <c r="BC13613" s="90" t="s">
        <v>9586</v>
      </c>
      <c r="BD13613" s="90"/>
    </row>
    <row r="13614" spans="53:56" ht="15" x14ac:dyDescent="0.25">
      <c r="BA13614" s="91" t="s">
        <v>17546</v>
      </c>
      <c r="BB13614" s="91" t="s">
        <v>2132</v>
      </c>
      <c r="BC13614" s="91" t="s">
        <v>11252</v>
      </c>
      <c r="BD13614" s="91"/>
    </row>
    <row r="13615" spans="53:56" ht="15" x14ac:dyDescent="0.25">
      <c r="BA13615" s="90" t="s">
        <v>17547</v>
      </c>
      <c r="BB13615" s="90" t="s">
        <v>2132</v>
      </c>
      <c r="BC13615" s="90" t="s">
        <v>17356</v>
      </c>
      <c r="BD13615" s="90"/>
    </row>
    <row r="13616" spans="53:56" ht="15" x14ac:dyDescent="0.25">
      <c r="BA13616" s="91" t="s">
        <v>17548</v>
      </c>
      <c r="BB13616" s="91" t="s">
        <v>2132</v>
      </c>
      <c r="BC13616" s="91" t="s">
        <v>17356</v>
      </c>
      <c r="BD13616" s="91"/>
    </row>
    <row r="13617" spans="53:56" ht="15" x14ac:dyDescent="0.25">
      <c r="BA13617" s="90" t="s">
        <v>17549</v>
      </c>
      <c r="BB13617" s="90" t="s">
        <v>2132</v>
      </c>
      <c r="BC13617" s="90" t="s">
        <v>17360</v>
      </c>
      <c r="BD13617" s="90"/>
    </row>
    <row r="13618" spans="53:56" ht="15" x14ac:dyDescent="0.25">
      <c r="BA13618" s="91" t="s">
        <v>17550</v>
      </c>
      <c r="BB13618" s="91" t="s">
        <v>2132</v>
      </c>
      <c r="BC13618" s="91" t="s">
        <v>17360</v>
      </c>
      <c r="BD13618" s="91"/>
    </row>
    <row r="13619" spans="53:56" ht="15" x14ac:dyDescent="0.25">
      <c r="BA13619" s="91" t="s">
        <v>17551</v>
      </c>
      <c r="BB13619" s="91" t="s">
        <v>2132</v>
      </c>
      <c r="BC13619" s="91" t="s">
        <v>17345</v>
      </c>
      <c r="BD13619" s="91"/>
    </row>
    <row r="13620" spans="53:56" ht="15" x14ac:dyDescent="0.25">
      <c r="BA13620" s="90" t="s">
        <v>17552</v>
      </c>
      <c r="BB13620" s="90" t="s">
        <v>2132</v>
      </c>
      <c r="BC13620" s="90" t="s">
        <v>17553</v>
      </c>
      <c r="BD13620" s="90"/>
    </row>
    <row r="13621" spans="53:56" ht="15" x14ac:dyDescent="0.25">
      <c r="BA13621" s="91" t="s">
        <v>17554</v>
      </c>
      <c r="BB13621" s="91" t="s">
        <v>2132</v>
      </c>
      <c r="BC13621" s="91" t="s">
        <v>7885</v>
      </c>
      <c r="BD13621" s="91"/>
    </row>
    <row r="13622" spans="53:56" ht="15" x14ac:dyDescent="0.25">
      <c r="BA13622" s="90" t="s">
        <v>17555</v>
      </c>
      <c r="BB13622" s="90" t="s">
        <v>2132</v>
      </c>
      <c r="BC13622" s="90" t="s">
        <v>9586</v>
      </c>
      <c r="BD13622" s="90"/>
    </row>
    <row r="13623" spans="53:56" ht="15" x14ac:dyDescent="0.25">
      <c r="BA13623" s="90" t="s">
        <v>17556</v>
      </c>
      <c r="BB13623" s="90" t="s">
        <v>2132</v>
      </c>
      <c r="BC13623" s="90" t="s">
        <v>9586</v>
      </c>
      <c r="BD13623" s="90"/>
    </row>
    <row r="13624" spans="53:56" ht="15" x14ac:dyDescent="0.25">
      <c r="BA13624" s="91" t="s">
        <v>17557</v>
      </c>
      <c r="BB13624" s="91" t="s">
        <v>2132</v>
      </c>
      <c r="BC13624" s="91" t="s">
        <v>17558</v>
      </c>
      <c r="BD13624" s="91"/>
    </row>
    <row r="13625" spans="53:56" ht="15" x14ac:dyDescent="0.25">
      <c r="BA13625" s="90" t="s">
        <v>17559</v>
      </c>
      <c r="BB13625" s="90" t="s">
        <v>2132</v>
      </c>
      <c r="BC13625" s="90" t="s">
        <v>17519</v>
      </c>
      <c r="BD13625" s="90"/>
    </row>
    <row r="13626" spans="53:56" ht="15" x14ac:dyDescent="0.25">
      <c r="BA13626" s="91" t="s">
        <v>17560</v>
      </c>
      <c r="BB13626" s="91" t="s">
        <v>2132</v>
      </c>
      <c r="BC13626" s="91" t="s">
        <v>17561</v>
      </c>
      <c r="BD13626" s="91"/>
    </row>
    <row r="13627" spans="53:56" ht="15" x14ac:dyDescent="0.25">
      <c r="BA13627" s="90" t="s">
        <v>17562</v>
      </c>
      <c r="BB13627" s="90" t="s">
        <v>2132</v>
      </c>
      <c r="BC13627" s="90" t="s">
        <v>17519</v>
      </c>
      <c r="BD13627" s="90"/>
    </row>
    <row r="13628" spans="53:56" ht="15" x14ac:dyDescent="0.25">
      <c r="BA13628" s="91" t="s">
        <v>17563</v>
      </c>
      <c r="BB13628" s="91" t="s">
        <v>2132</v>
      </c>
      <c r="BC13628" s="91" t="s">
        <v>17564</v>
      </c>
      <c r="BD13628" s="91"/>
    </row>
    <row r="13629" spans="53:56" ht="15" x14ac:dyDescent="0.25">
      <c r="BA13629" s="90" t="s">
        <v>17563</v>
      </c>
      <c r="BB13629" s="90" t="s">
        <v>2132</v>
      </c>
      <c r="BC13629" s="90" t="s">
        <v>17561</v>
      </c>
      <c r="BD13629" s="90"/>
    </row>
    <row r="13630" spans="53:56" ht="15" x14ac:dyDescent="0.25">
      <c r="BA13630" s="90" t="s">
        <v>17565</v>
      </c>
      <c r="BB13630" s="90" t="s">
        <v>2132</v>
      </c>
      <c r="BC13630" s="90" t="s">
        <v>17345</v>
      </c>
      <c r="BD13630" s="90"/>
    </row>
    <row r="13631" spans="53:56" ht="15" x14ac:dyDescent="0.25">
      <c r="BA13631" s="91" t="s">
        <v>17566</v>
      </c>
      <c r="BB13631" s="91" t="s">
        <v>2132</v>
      </c>
      <c r="BC13631" s="91" t="s">
        <v>17561</v>
      </c>
      <c r="BD13631" s="91"/>
    </row>
    <row r="13632" spans="53:56" ht="15" x14ac:dyDescent="0.25">
      <c r="BA13632" s="90" t="s">
        <v>17567</v>
      </c>
      <c r="BB13632" s="90" t="s">
        <v>2132</v>
      </c>
      <c r="BC13632" s="90" t="s">
        <v>17553</v>
      </c>
      <c r="BD13632" s="90"/>
    </row>
    <row r="13633" spans="53:56" ht="15" x14ac:dyDescent="0.25">
      <c r="BA13633" s="90" t="s">
        <v>17568</v>
      </c>
      <c r="BB13633" s="90" t="s">
        <v>2132</v>
      </c>
      <c r="BC13633" s="90" t="s">
        <v>17553</v>
      </c>
      <c r="BD13633" s="90"/>
    </row>
    <row r="13634" spans="53:56" ht="15" x14ac:dyDescent="0.25">
      <c r="BA13634" s="91" t="s">
        <v>17569</v>
      </c>
      <c r="BB13634" s="91" t="s">
        <v>2132</v>
      </c>
      <c r="BC13634" s="91" t="s">
        <v>17345</v>
      </c>
      <c r="BD13634" s="91"/>
    </row>
    <row r="13635" spans="53:56" ht="15" x14ac:dyDescent="0.25">
      <c r="BA13635" s="90" t="s">
        <v>17570</v>
      </c>
      <c r="BB13635" s="90" t="s">
        <v>2132</v>
      </c>
      <c r="BC13635" s="90" t="s">
        <v>17345</v>
      </c>
      <c r="BD13635" s="90"/>
    </row>
    <row r="13636" spans="53:56" ht="15" x14ac:dyDescent="0.25">
      <c r="BA13636" s="91" t="s">
        <v>17571</v>
      </c>
      <c r="BB13636" s="91" t="s">
        <v>2132</v>
      </c>
      <c r="BC13636" s="91" t="s">
        <v>17374</v>
      </c>
      <c r="BD13636" s="91"/>
    </row>
    <row r="13637" spans="53:56" ht="15" x14ac:dyDescent="0.25">
      <c r="BA13637" s="90" t="s">
        <v>17571</v>
      </c>
      <c r="BB13637" s="90" t="s">
        <v>2132</v>
      </c>
      <c r="BC13637" s="90" t="s">
        <v>14093</v>
      </c>
      <c r="BD13637" s="90"/>
    </row>
    <row r="13638" spans="53:56" ht="15" x14ac:dyDescent="0.25">
      <c r="BA13638" s="91" t="s">
        <v>17572</v>
      </c>
      <c r="BB13638" s="91" t="s">
        <v>2132</v>
      </c>
      <c r="BC13638" s="91" t="s">
        <v>17564</v>
      </c>
      <c r="BD13638" s="91"/>
    </row>
    <row r="13639" spans="53:56" ht="15" x14ac:dyDescent="0.25">
      <c r="BA13639" s="90" t="s">
        <v>17573</v>
      </c>
      <c r="BB13639" s="90" t="s">
        <v>2132</v>
      </c>
      <c r="BC13639" s="90" t="s">
        <v>17574</v>
      </c>
      <c r="BD13639" s="90"/>
    </row>
    <row r="13640" spans="53:56" ht="15" x14ac:dyDescent="0.25">
      <c r="BA13640" s="91" t="s">
        <v>17575</v>
      </c>
      <c r="BB13640" s="91" t="s">
        <v>2132</v>
      </c>
      <c r="BC13640" s="91" t="s">
        <v>9586</v>
      </c>
      <c r="BD13640" s="91"/>
    </row>
    <row r="13641" spans="53:56" ht="15" x14ac:dyDescent="0.25">
      <c r="BA13641" s="90" t="s">
        <v>17576</v>
      </c>
      <c r="BB13641" s="90" t="s">
        <v>2132</v>
      </c>
      <c r="BC13641" s="90" t="s">
        <v>17558</v>
      </c>
      <c r="BD13641" s="90"/>
    </row>
    <row r="13642" spans="53:56" ht="15" x14ac:dyDescent="0.25">
      <c r="BA13642" s="91" t="s">
        <v>17577</v>
      </c>
      <c r="BB13642" s="91" t="s">
        <v>2132</v>
      </c>
      <c r="BC13642" s="91" t="s">
        <v>17558</v>
      </c>
      <c r="BD13642" s="91"/>
    </row>
    <row r="13643" spans="53:56" ht="15" x14ac:dyDescent="0.25">
      <c r="BA13643" s="90" t="s">
        <v>17578</v>
      </c>
      <c r="BB13643" s="90" t="s">
        <v>2132</v>
      </c>
      <c r="BC13643" s="90" t="s">
        <v>17357</v>
      </c>
      <c r="BD13643" s="90"/>
    </row>
    <row r="13644" spans="53:56" ht="15" x14ac:dyDescent="0.25">
      <c r="BA13644" s="91" t="s">
        <v>17579</v>
      </c>
      <c r="BB13644" s="91" t="s">
        <v>2132</v>
      </c>
      <c r="BC13644" s="91" t="s">
        <v>17374</v>
      </c>
      <c r="BD13644" s="91"/>
    </row>
    <row r="13645" spans="53:56" ht="15" x14ac:dyDescent="0.25">
      <c r="BA13645" s="90" t="s">
        <v>17580</v>
      </c>
      <c r="BB13645" s="90" t="s">
        <v>2132</v>
      </c>
      <c r="BC13645" s="90" t="s">
        <v>17374</v>
      </c>
      <c r="BD13645" s="90"/>
    </row>
    <row r="13646" spans="53:56" ht="15" x14ac:dyDescent="0.25">
      <c r="BA13646" s="91" t="s">
        <v>17581</v>
      </c>
      <c r="BB13646" s="91" t="s">
        <v>2132</v>
      </c>
      <c r="BC13646" s="91" t="s">
        <v>17374</v>
      </c>
      <c r="BD13646" s="91"/>
    </row>
    <row r="13647" spans="53:56" ht="15" x14ac:dyDescent="0.25">
      <c r="BA13647" s="91" t="s">
        <v>17582</v>
      </c>
      <c r="BB13647" s="91" t="s">
        <v>2132</v>
      </c>
      <c r="BC13647" s="91" t="s">
        <v>7885</v>
      </c>
      <c r="BD13647" s="91"/>
    </row>
    <row r="13648" spans="53:56" ht="15" x14ac:dyDescent="0.25">
      <c r="BA13648" s="90" t="s">
        <v>17583</v>
      </c>
      <c r="BB13648" s="90" t="s">
        <v>2132</v>
      </c>
      <c r="BC13648" s="90" t="s">
        <v>17574</v>
      </c>
      <c r="BD13648" s="90"/>
    </row>
    <row r="13649" spans="53:56" ht="15" x14ac:dyDescent="0.25">
      <c r="BA13649" s="91" t="s">
        <v>17584</v>
      </c>
      <c r="BB13649" s="91" t="s">
        <v>2132</v>
      </c>
      <c r="BC13649" s="91" t="s">
        <v>17574</v>
      </c>
      <c r="BD13649" s="91"/>
    </row>
    <row r="13650" spans="53:56" ht="15" x14ac:dyDescent="0.25">
      <c r="BA13650" s="90" t="s">
        <v>17585</v>
      </c>
      <c r="BB13650" s="90" t="s">
        <v>2132</v>
      </c>
      <c r="BC13650" s="90" t="s">
        <v>17345</v>
      </c>
      <c r="BD13650" s="90"/>
    </row>
    <row r="13651" spans="53:56" ht="15" x14ac:dyDescent="0.25">
      <c r="BA13651" s="91" t="s">
        <v>17586</v>
      </c>
      <c r="BB13651" s="91" t="s">
        <v>2132</v>
      </c>
      <c r="BC13651" s="91" t="s">
        <v>17345</v>
      </c>
      <c r="BD13651" s="91"/>
    </row>
    <row r="13652" spans="53:56" ht="15" x14ac:dyDescent="0.25">
      <c r="BA13652" s="90" t="s">
        <v>17587</v>
      </c>
      <c r="BB13652" s="90" t="s">
        <v>2132</v>
      </c>
      <c r="BC13652" s="90" t="s">
        <v>17345</v>
      </c>
      <c r="BD13652" s="90"/>
    </row>
    <row r="13653" spans="53:56" ht="15" x14ac:dyDescent="0.25">
      <c r="BA13653" s="91" t="s">
        <v>17588</v>
      </c>
      <c r="BB13653" s="91" t="s">
        <v>2132</v>
      </c>
      <c r="BC13653" s="91" t="s">
        <v>17345</v>
      </c>
      <c r="BD13653" s="91"/>
    </row>
    <row r="13654" spans="53:56" ht="15" x14ac:dyDescent="0.25">
      <c r="BA13654" s="90" t="s">
        <v>17589</v>
      </c>
      <c r="BB13654" s="90" t="s">
        <v>2132</v>
      </c>
      <c r="BC13654" s="90" t="s">
        <v>17345</v>
      </c>
      <c r="BD13654" s="90"/>
    </row>
    <row r="13655" spans="53:56" ht="15" x14ac:dyDescent="0.25">
      <c r="BA13655" s="91" t="s">
        <v>17590</v>
      </c>
      <c r="BB13655" s="91" t="s">
        <v>2132</v>
      </c>
      <c r="BC13655" s="91" t="s">
        <v>14093</v>
      </c>
      <c r="BD13655" s="91"/>
    </row>
    <row r="13656" spans="53:56" ht="15" x14ac:dyDescent="0.25">
      <c r="BA13656" s="90" t="s">
        <v>17591</v>
      </c>
      <c r="BB13656" s="90" t="s">
        <v>2132</v>
      </c>
      <c r="BC13656" s="90" t="s">
        <v>17345</v>
      </c>
      <c r="BD13656" s="90"/>
    </row>
    <row r="13657" spans="53:56" ht="15" x14ac:dyDescent="0.25">
      <c r="BA13657" s="91" t="s">
        <v>17592</v>
      </c>
      <c r="BB13657" s="91" t="s">
        <v>2132</v>
      </c>
      <c r="BC13657" s="91" t="s">
        <v>17374</v>
      </c>
      <c r="BD13657" s="91"/>
    </row>
    <row r="13658" spans="53:56" ht="15" x14ac:dyDescent="0.25">
      <c r="BA13658" s="90" t="s">
        <v>17593</v>
      </c>
      <c r="BB13658" s="90" t="s">
        <v>2132</v>
      </c>
      <c r="BC13658" s="90" t="s">
        <v>17561</v>
      </c>
      <c r="BD13658" s="90"/>
    </row>
    <row r="13659" spans="53:56" ht="15" x14ac:dyDescent="0.25">
      <c r="BA13659" s="91" t="s">
        <v>17594</v>
      </c>
      <c r="BB13659" s="91" t="s">
        <v>2132</v>
      </c>
      <c r="BC13659" s="91" t="s">
        <v>14093</v>
      </c>
      <c r="BD13659" s="91"/>
    </row>
    <row r="13660" spans="53:56" ht="15" x14ac:dyDescent="0.25">
      <c r="BA13660" s="91" t="s">
        <v>17594</v>
      </c>
      <c r="BB13660" s="91" t="s">
        <v>2132</v>
      </c>
      <c r="BC13660" s="91" t="s">
        <v>17356</v>
      </c>
      <c r="BD13660" s="91"/>
    </row>
    <row r="13661" spans="53:56" ht="15" x14ac:dyDescent="0.25">
      <c r="BA13661" s="91" t="s">
        <v>17595</v>
      </c>
      <c r="BB13661" s="91" t="s">
        <v>2132</v>
      </c>
      <c r="BC13661" s="91" t="s">
        <v>14093</v>
      </c>
      <c r="BD13661" s="91"/>
    </row>
    <row r="13662" spans="53:56" ht="15" x14ac:dyDescent="0.25">
      <c r="BA13662" s="90" t="s">
        <v>17596</v>
      </c>
      <c r="BB13662" s="90" t="s">
        <v>2132</v>
      </c>
      <c r="BC13662" s="90" t="s">
        <v>17564</v>
      </c>
      <c r="BD13662" s="90"/>
    </row>
    <row r="13663" spans="53:56" ht="15" x14ac:dyDescent="0.25">
      <c r="BA13663" s="91" t="s">
        <v>17597</v>
      </c>
      <c r="BB13663" s="91" t="s">
        <v>2132</v>
      </c>
      <c r="BC13663" s="91" t="s">
        <v>17310</v>
      </c>
      <c r="BD13663" s="91"/>
    </row>
    <row r="13664" spans="53:56" ht="15" x14ac:dyDescent="0.25">
      <c r="BA13664" s="90" t="s">
        <v>17598</v>
      </c>
      <c r="BB13664" s="90" t="s">
        <v>2132</v>
      </c>
      <c r="BC13664" s="90" t="s">
        <v>11252</v>
      </c>
      <c r="BD13664" s="90"/>
    </row>
    <row r="13665" spans="53:56" ht="15" x14ac:dyDescent="0.25">
      <c r="BA13665" s="91" t="s">
        <v>17599</v>
      </c>
      <c r="BB13665" s="91" t="s">
        <v>2132</v>
      </c>
      <c r="BC13665" s="91" t="s">
        <v>17544</v>
      </c>
      <c r="BD13665" s="91"/>
    </row>
    <row r="13666" spans="53:56" ht="15" x14ac:dyDescent="0.25">
      <c r="BA13666" s="90" t="s">
        <v>17600</v>
      </c>
      <c r="BB13666" s="90" t="s">
        <v>2132</v>
      </c>
      <c r="BC13666" s="90" t="s">
        <v>11252</v>
      </c>
      <c r="BD13666" s="90"/>
    </row>
    <row r="13667" spans="53:56" ht="15" x14ac:dyDescent="0.25">
      <c r="BA13667" s="91" t="s">
        <v>17601</v>
      </c>
      <c r="BB13667" s="91" t="s">
        <v>2132</v>
      </c>
      <c r="BC13667" s="91" t="s">
        <v>17564</v>
      </c>
      <c r="BD13667" s="91"/>
    </row>
    <row r="13668" spans="53:56" ht="15" x14ac:dyDescent="0.25">
      <c r="BA13668" s="90" t="s">
        <v>17602</v>
      </c>
      <c r="BB13668" s="90" t="s">
        <v>2132</v>
      </c>
      <c r="BC13668" s="90" t="s">
        <v>17374</v>
      </c>
      <c r="BD13668" s="90"/>
    </row>
    <row r="13669" spans="53:56" ht="15" x14ac:dyDescent="0.25">
      <c r="BA13669" s="91" t="s">
        <v>17603</v>
      </c>
      <c r="BB13669" s="91" t="s">
        <v>2132</v>
      </c>
      <c r="BC13669" s="91" t="s">
        <v>17574</v>
      </c>
      <c r="BD13669" s="91"/>
    </row>
    <row r="13670" spans="53:56" ht="15" x14ac:dyDescent="0.25">
      <c r="BA13670" s="90" t="s">
        <v>17604</v>
      </c>
      <c r="BB13670" s="90" t="s">
        <v>2132</v>
      </c>
      <c r="BC13670" s="90" t="s">
        <v>17360</v>
      </c>
      <c r="BD13670" s="90"/>
    </row>
    <row r="13671" spans="53:56" ht="15" x14ac:dyDescent="0.25">
      <c r="BA13671" s="91" t="s">
        <v>17605</v>
      </c>
      <c r="BB13671" s="91" t="s">
        <v>2132</v>
      </c>
      <c r="BC13671" s="91" t="s">
        <v>17564</v>
      </c>
      <c r="BD13671" s="91"/>
    </row>
    <row r="13672" spans="53:56" ht="15" x14ac:dyDescent="0.25">
      <c r="BA13672" s="90" t="s">
        <v>17606</v>
      </c>
      <c r="BB13672" s="90" t="s">
        <v>2132</v>
      </c>
      <c r="BC13672" s="90" t="s">
        <v>17564</v>
      </c>
      <c r="BD13672" s="90"/>
    </row>
    <row r="13673" spans="53:56" ht="15" x14ac:dyDescent="0.25">
      <c r="BA13673" s="91" t="s">
        <v>17607</v>
      </c>
      <c r="BB13673" s="91" t="s">
        <v>2132</v>
      </c>
      <c r="BC13673" s="91" t="s">
        <v>17564</v>
      </c>
      <c r="BD13673" s="91"/>
    </row>
    <row r="13674" spans="53:56" ht="15" x14ac:dyDescent="0.25">
      <c r="BA13674" s="90" t="s">
        <v>17608</v>
      </c>
      <c r="BB13674" s="90" t="s">
        <v>2132</v>
      </c>
      <c r="BC13674" s="90" t="s">
        <v>17553</v>
      </c>
      <c r="BD13674" s="90"/>
    </row>
    <row r="13675" spans="53:56" ht="15" x14ac:dyDescent="0.25">
      <c r="BA13675" s="90" t="s">
        <v>17609</v>
      </c>
      <c r="BB13675" s="90" t="s">
        <v>2132</v>
      </c>
      <c r="BC13675" s="90" t="s">
        <v>17360</v>
      </c>
      <c r="BD13675" s="90"/>
    </row>
    <row r="13676" spans="53:56" ht="15" x14ac:dyDescent="0.25">
      <c r="BA13676" s="91" t="s">
        <v>17610</v>
      </c>
      <c r="BB13676" s="91" t="s">
        <v>2132</v>
      </c>
      <c r="BC13676" s="91" t="s">
        <v>7885</v>
      </c>
      <c r="BD13676" s="91"/>
    </row>
    <row r="13677" spans="53:56" ht="15" x14ac:dyDescent="0.25">
      <c r="BA13677" s="91" t="s">
        <v>17611</v>
      </c>
      <c r="BB13677" s="91" t="s">
        <v>2132</v>
      </c>
      <c r="BC13677" s="91" t="s">
        <v>9586</v>
      </c>
      <c r="BD13677" s="91"/>
    </row>
    <row r="13678" spans="53:56" ht="15" x14ac:dyDescent="0.25">
      <c r="BA13678" s="90" t="s">
        <v>17612</v>
      </c>
      <c r="BB13678" s="90" t="s">
        <v>2132</v>
      </c>
      <c r="BC13678" s="90" t="s">
        <v>17360</v>
      </c>
      <c r="BD13678" s="90"/>
    </row>
    <row r="13679" spans="53:56" ht="15" x14ac:dyDescent="0.25">
      <c r="BA13679" s="90" t="s">
        <v>17613</v>
      </c>
      <c r="BB13679" s="90" t="s">
        <v>2132</v>
      </c>
      <c r="BC13679" s="90" t="s">
        <v>17564</v>
      </c>
      <c r="BD13679" s="90"/>
    </row>
    <row r="13680" spans="53:56" ht="15" x14ac:dyDescent="0.25">
      <c r="BA13680" s="91" t="s">
        <v>17614</v>
      </c>
      <c r="BB13680" s="91" t="s">
        <v>2132</v>
      </c>
      <c r="BC13680" s="91" t="s">
        <v>7885</v>
      </c>
      <c r="BD13680" s="91"/>
    </row>
    <row r="13681" spans="53:56" ht="15" x14ac:dyDescent="0.25">
      <c r="BA13681" s="91" t="s">
        <v>17615</v>
      </c>
      <c r="BB13681" s="91" t="s">
        <v>2132</v>
      </c>
      <c r="BC13681" s="91" t="s">
        <v>17374</v>
      </c>
      <c r="BD13681" s="91"/>
    </row>
    <row r="13682" spans="53:56" ht="15" x14ac:dyDescent="0.25">
      <c r="BA13682" s="90" t="s">
        <v>17616</v>
      </c>
      <c r="BB13682" s="90" t="s">
        <v>2132</v>
      </c>
      <c r="BC13682" s="90" t="s">
        <v>17374</v>
      </c>
      <c r="BD13682" s="90"/>
    </row>
    <row r="13683" spans="53:56" ht="15" x14ac:dyDescent="0.25">
      <c r="BA13683" s="91" t="s">
        <v>17617</v>
      </c>
      <c r="BB13683" s="91" t="s">
        <v>2132</v>
      </c>
      <c r="BC13683" s="91" t="s">
        <v>17564</v>
      </c>
      <c r="BD13683" s="91"/>
    </row>
    <row r="13684" spans="53:56" ht="15" x14ac:dyDescent="0.25">
      <c r="BA13684" s="90" t="s">
        <v>17618</v>
      </c>
      <c r="BB13684" s="90" t="s">
        <v>2132</v>
      </c>
      <c r="BC13684" s="90" t="s">
        <v>17564</v>
      </c>
      <c r="BD13684" s="90"/>
    </row>
    <row r="13685" spans="53:56" ht="15" x14ac:dyDescent="0.25">
      <c r="BA13685" s="91" t="s">
        <v>17618</v>
      </c>
      <c r="BB13685" s="91" t="s">
        <v>2132</v>
      </c>
      <c r="BC13685" s="91" t="s">
        <v>17561</v>
      </c>
      <c r="BD13685" s="91"/>
    </row>
    <row r="13686" spans="53:56" ht="15" x14ac:dyDescent="0.25">
      <c r="BA13686" s="90" t="s">
        <v>17619</v>
      </c>
      <c r="BB13686" s="90" t="s">
        <v>2132</v>
      </c>
      <c r="BC13686" s="90" t="s">
        <v>17564</v>
      </c>
      <c r="BD13686" s="90"/>
    </row>
    <row r="13687" spans="53:56" ht="15" x14ac:dyDescent="0.25">
      <c r="BA13687" s="91" t="s">
        <v>17620</v>
      </c>
      <c r="BB13687" s="91" t="s">
        <v>2132</v>
      </c>
      <c r="BC13687" s="91" t="s">
        <v>17345</v>
      </c>
      <c r="BD13687" s="91"/>
    </row>
    <row r="13688" spans="53:56" ht="15" x14ac:dyDescent="0.25">
      <c r="BA13688" s="90" t="s">
        <v>17621</v>
      </c>
      <c r="BB13688" s="90" t="s">
        <v>2132</v>
      </c>
      <c r="BC13688" s="90" t="s">
        <v>17357</v>
      </c>
      <c r="BD13688" s="90"/>
    </row>
    <row r="13689" spans="53:56" ht="15" x14ac:dyDescent="0.25">
      <c r="BA13689" s="91" t="s">
        <v>17622</v>
      </c>
      <c r="BB13689" s="91" t="s">
        <v>2132</v>
      </c>
      <c r="BC13689" s="91" t="s">
        <v>14093</v>
      </c>
      <c r="BD13689" s="91"/>
    </row>
    <row r="13690" spans="53:56" ht="15" x14ac:dyDescent="0.25">
      <c r="BA13690" s="91" t="s">
        <v>17623</v>
      </c>
      <c r="BB13690" s="91" t="s">
        <v>2132</v>
      </c>
      <c r="BC13690" s="91" t="s">
        <v>17561</v>
      </c>
      <c r="BD13690" s="91"/>
    </row>
    <row r="13691" spans="53:56" ht="15" x14ac:dyDescent="0.25">
      <c r="BA13691" s="90" t="s">
        <v>17624</v>
      </c>
      <c r="BB13691" s="90" t="s">
        <v>2132</v>
      </c>
      <c r="BC13691" s="90" t="s">
        <v>17553</v>
      </c>
      <c r="BD13691" s="90"/>
    </row>
    <row r="13692" spans="53:56" ht="15" x14ac:dyDescent="0.25">
      <c r="BA13692" s="91" t="s">
        <v>17625</v>
      </c>
      <c r="BB13692" s="91" t="s">
        <v>2132</v>
      </c>
      <c r="BC13692" s="91" t="s">
        <v>17626</v>
      </c>
      <c r="BD13692" s="91"/>
    </row>
    <row r="13693" spans="53:56" ht="15" x14ac:dyDescent="0.25">
      <c r="BA13693" s="90" t="s">
        <v>17627</v>
      </c>
      <c r="BB13693" s="90" t="s">
        <v>2132</v>
      </c>
      <c r="BC13693" s="90" t="s">
        <v>17626</v>
      </c>
      <c r="BD13693" s="90"/>
    </row>
    <row r="13694" spans="53:56" ht="15" x14ac:dyDescent="0.25">
      <c r="BA13694" s="90" t="s">
        <v>17628</v>
      </c>
      <c r="BB13694" s="90" t="s">
        <v>2132</v>
      </c>
      <c r="BC13694" s="90" t="s">
        <v>17374</v>
      </c>
      <c r="BD13694" s="90"/>
    </row>
    <row r="13695" spans="53:56" ht="15" x14ac:dyDescent="0.25">
      <c r="BA13695" s="90" t="s">
        <v>17629</v>
      </c>
      <c r="BB13695" s="90" t="s">
        <v>2132</v>
      </c>
      <c r="BC13695" s="90" t="s">
        <v>17374</v>
      </c>
      <c r="BD13695" s="90"/>
    </row>
    <row r="13696" spans="53:56" ht="15" x14ac:dyDescent="0.25">
      <c r="BA13696" s="91" t="s">
        <v>17629</v>
      </c>
      <c r="BB13696" s="91" t="s">
        <v>2132</v>
      </c>
      <c r="BC13696" s="91" t="s">
        <v>17343</v>
      </c>
      <c r="BD13696" s="91"/>
    </row>
    <row r="13697" spans="53:56" ht="15" x14ac:dyDescent="0.25">
      <c r="BA13697" s="91" t="s">
        <v>17630</v>
      </c>
      <c r="BB13697" s="91" t="s">
        <v>2132</v>
      </c>
      <c r="BC13697" s="91" t="s">
        <v>17564</v>
      </c>
      <c r="BD13697" s="91"/>
    </row>
    <row r="13698" spans="53:56" ht="15" x14ac:dyDescent="0.25">
      <c r="BA13698" s="90" t="s">
        <v>17631</v>
      </c>
      <c r="BB13698" s="90" t="s">
        <v>2132</v>
      </c>
      <c r="BC13698" s="90" t="s">
        <v>9586</v>
      </c>
      <c r="BD13698" s="90"/>
    </row>
    <row r="13699" spans="53:56" ht="15" x14ac:dyDescent="0.25">
      <c r="BA13699" s="91" t="s">
        <v>17632</v>
      </c>
      <c r="BB13699" s="91" t="s">
        <v>2132</v>
      </c>
      <c r="BC13699" s="91" t="s">
        <v>7885</v>
      </c>
      <c r="BD13699" s="91"/>
    </row>
    <row r="13700" spans="53:56" ht="15" x14ac:dyDescent="0.25">
      <c r="BA13700" s="91" t="s">
        <v>17633</v>
      </c>
      <c r="BB13700" s="91" t="s">
        <v>2132</v>
      </c>
      <c r="BC13700" s="91" t="s">
        <v>11252</v>
      </c>
      <c r="BD13700" s="91"/>
    </row>
    <row r="13701" spans="53:56" ht="15" x14ac:dyDescent="0.25">
      <c r="BA13701" s="90" t="s">
        <v>17634</v>
      </c>
      <c r="BB13701" s="90" t="s">
        <v>2132</v>
      </c>
      <c r="BC13701" s="90" t="s">
        <v>17561</v>
      </c>
      <c r="BD13701" s="90"/>
    </row>
    <row r="13702" spans="53:56" ht="15" x14ac:dyDescent="0.25">
      <c r="BA13702" s="91" t="s">
        <v>17635</v>
      </c>
      <c r="BB13702" s="91" t="s">
        <v>2132</v>
      </c>
      <c r="BC13702" s="91" t="s">
        <v>17374</v>
      </c>
      <c r="BD13702" s="91"/>
    </row>
    <row r="13703" spans="53:56" ht="15" x14ac:dyDescent="0.25">
      <c r="BA13703" s="90" t="s">
        <v>17635</v>
      </c>
      <c r="BB13703" s="90" t="s">
        <v>2132</v>
      </c>
      <c r="BC13703" s="90" t="s">
        <v>17343</v>
      </c>
      <c r="BD13703" s="90"/>
    </row>
    <row r="13704" spans="53:56" ht="15" x14ac:dyDescent="0.25">
      <c r="BA13704" s="90" t="s">
        <v>17635</v>
      </c>
      <c r="BB13704" s="90" t="s">
        <v>2132</v>
      </c>
      <c r="BC13704" s="90" t="s">
        <v>17356</v>
      </c>
      <c r="BD13704" s="90"/>
    </row>
    <row r="13705" spans="53:56" ht="15" x14ac:dyDescent="0.25">
      <c r="BA13705" s="91" t="s">
        <v>17636</v>
      </c>
      <c r="BB13705" s="91" t="s">
        <v>2132</v>
      </c>
      <c r="BC13705" s="91" t="s">
        <v>11252</v>
      </c>
      <c r="BD13705" s="91"/>
    </row>
    <row r="13706" spans="53:56" ht="15" x14ac:dyDescent="0.25">
      <c r="BA13706" s="90" t="s">
        <v>17637</v>
      </c>
      <c r="BB13706" s="90" t="s">
        <v>2132</v>
      </c>
      <c r="BC13706" s="90" t="s">
        <v>17374</v>
      </c>
      <c r="BD13706" s="90"/>
    </row>
    <row r="13707" spans="53:56" ht="15" x14ac:dyDescent="0.25">
      <c r="BA13707" s="91" t="s">
        <v>17638</v>
      </c>
      <c r="BB13707" s="91" t="s">
        <v>2132</v>
      </c>
      <c r="BC13707" s="91" t="s">
        <v>17374</v>
      </c>
      <c r="BD13707" s="91"/>
    </row>
    <row r="13708" spans="53:56" ht="15" x14ac:dyDescent="0.25">
      <c r="BA13708" s="91" t="s">
        <v>17639</v>
      </c>
      <c r="BB13708" s="91" t="s">
        <v>2132</v>
      </c>
      <c r="BC13708" s="91" t="s">
        <v>17374</v>
      </c>
      <c r="BD13708" s="91"/>
    </row>
    <row r="13709" spans="53:56" ht="15" x14ac:dyDescent="0.25">
      <c r="BA13709" s="90" t="s">
        <v>17640</v>
      </c>
      <c r="BB13709" s="90" t="s">
        <v>2132</v>
      </c>
      <c r="BC13709" s="90" t="s">
        <v>7885</v>
      </c>
      <c r="BD13709" s="90"/>
    </row>
    <row r="13710" spans="53:56" ht="15" x14ac:dyDescent="0.25">
      <c r="BA13710" s="91" t="s">
        <v>17641</v>
      </c>
      <c r="BB13710" s="91" t="s">
        <v>2132</v>
      </c>
      <c r="BC13710" s="91" t="s">
        <v>7885</v>
      </c>
      <c r="BD13710" s="91"/>
    </row>
    <row r="13711" spans="53:56" ht="15" x14ac:dyDescent="0.25">
      <c r="BA13711" s="90" t="s">
        <v>17642</v>
      </c>
      <c r="BB13711" s="90" t="s">
        <v>2132</v>
      </c>
      <c r="BC13711" s="313" t="s">
        <v>1254</v>
      </c>
      <c r="BD13711" s="90"/>
    </row>
    <row r="13712" spans="53:56" ht="15" x14ac:dyDescent="0.25">
      <c r="BA13712" s="91" t="s">
        <v>17643</v>
      </c>
      <c r="BB13712" s="91" t="s">
        <v>2132</v>
      </c>
      <c r="BC13712" s="91" t="s">
        <v>7885</v>
      </c>
      <c r="BD13712" s="91"/>
    </row>
    <row r="13713" spans="53:56" ht="15" x14ac:dyDescent="0.25">
      <c r="BA13713" s="91" t="s">
        <v>17644</v>
      </c>
      <c r="BB13713" s="91" t="s">
        <v>2132</v>
      </c>
      <c r="BC13713" s="91" t="s">
        <v>7885</v>
      </c>
      <c r="BD13713" s="91"/>
    </row>
    <row r="13714" spans="53:56" ht="15" x14ac:dyDescent="0.25">
      <c r="BA13714" s="91" t="s">
        <v>17645</v>
      </c>
      <c r="BB13714" s="91" t="s">
        <v>2132</v>
      </c>
      <c r="BC13714" s="91" t="s">
        <v>17343</v>
      </c>
      <c r="BD13714" s="91"/>
    </row>
    <row r="13715" spans="53:56" ht="15" x14ac:dyDescent="0.25">
      <c r="BA13715" s="90" t="s">
        <v>17645</v>
      </c>
      <c r="BB13715" s="90" t="s">
        <v>2132</v>
      </c>
      <c r="BC13715" s="90" t="s">
        <v>7885</v>
      </c>
      <c r="BD13715" s="90"/>
    </row>
    <row r="13716" spans="53:56" ht="15" x14ac:dyDescent="0.25">
      <c r="BA13716" s="91" t="s">
        <v>17646</v>
      </c>
      <c r="BB13716" s="91" t="s">
        <v>2132</v>
      </c>
      <c r="BC13716" s="91" t="s">
        <v>17343</v>
      </c>
      <c r="BD13716" s="91"/>
    </row>
    <row r="13717" spans="53:56" ht="15" x14ac:dyDescent="0.25">
      <c r="BA13717" s="91" t="s">
        <v>17646</v>
      </c>
      <c r="BB13717" s="91" t="s">
        <v>2132</v>
      </c>
      <c r="BC13717" s="91" t="s">
        <v>7885</v>
      </c>
      <c r="BD13717" s="91"/>
    </row>
    <row r="13718" spans="53:56" ht="15" x14ac:dyDescent="0.25">
      <c r="BA13718" s="90" t="s">
        <v>17647</v>
      </c>
      <c r="BB13718" s="90" t="s">
        <v>2132</v>
      </c>
      <c r="BC13718" s="90" t="s">
        <v>7885</v>
      </c>
      <c r="BD13718" s="90"/>
    </row>
    <row r="13719" spans="53:56" ht="15" x14ac:dyDescent="0.25">
      <c r="BA13719" s="91" t="s">
        <v>17648</v>
      </c>
      <c r="BB13719" s="91" t="s">
        <v>2132</v>
      </c>
      <c r="BC13719" s="91" t="s">
        <v>7885</v>
      </c>
      <c r="BD13719" s="91"/>
    </row>
    <row r="13720" spans="53:56" ht="15" x14ac:dyDescent="0.25">
      <c r="BA13720" s="90" t="s">
        <v>17649</v>
      </c>
      <c r="BB13720" s="90" t="s">
        <v>2132</v>
      </c>
      <c r="BC13720" s="90" t="s">
        <v>7885</v>
      </c>
      <c r="BD13720" s="90"/>
    </row>
    <row r="13721" spans="53:56" ht="15" x14ac:dyDescent="0.25">
      <c r="BA13721" s="90" t="s">
        <v>17650</v>
      </c>
      <c r="BB13721" s="90" t="s">
        <v>2132</v>
      </c>
      <c r="BC13721" s="90" t="s">
        <v>7885</v>
      </c>
      <c r="BD13721" s="90"/>
    </row>
    <row r="13722" spans="53:56" ht="15" x14ac:dyDescent="0.25">
      <c r="BA13722" s="91" t="s">
        <v>17651</v>
      </c>
      <c r="BB13722" s="91" t="s">
        <v>2132</v>
      </c>
      <c r="BC13722" s="91" t="s">
        <v>7885</v>
      </c>
      <c r="BD13722" s="91"/>
    </row>
    <row r="13723" spans="53:56" ht="15" x14ac:dyDescent="0.25">
      <c r="BA13723" s="90" t="s">
        <v>17652</v>
      </c>
      <c r="BB13723" s="90" t="s">
        <v>2132</v>
      </c>
      <c r="BC13723" s="90" t="s">
        <v>7885</v>
      </c>
      <c r="BD13723" s="90"/>
    </row>
    <row r="13724" spans="53:56" ht="15" x14ac:dyDescent="0.25">
      <c r="BA13724" s="91" t="s">
        <v>17653</v>
      </c>
      <c r="BB13724" s="91" t="s">
        <v>2132</v>
      </c>
      <c r="BC13724" s="91" t="s">
        <v>7885</v>
      </c>
      <c r="BD13724" s="91"/>
    </row>
    <row r="13725" spans="53:56" ht="15" x14ac:dyDescent="0.25">
      <c r="BA13725" s="90" t="s">
        <v>17654</v>
      </c>
      <c r="BB13725" s="90" t="s">
        <v>2132</v>
      </c>
      <c r="BC13725" s="90" t="s">
        <v>17343</v>
      </c>
      <c r="BD13725" s="90"/>
    </row>
    <row r="13726" spans="53:56" ht="15" x14ac:dyDescent="0.25">
      <c r="BA13726" s="91" t="s">
        <v>17654</v>
      </c>
      <c r="BB13726" s="91" t="s">
        <v>2132</v>
      </c>
      <c r="BC13726" s="91" t="s">
        <v>7885</v>
      </c>
      <c r="BD13726" s="91"/>
    </row>
    <row r="13727" spans="53:56" ht="15" x14ac:dyDescent="0.25">
      <c r="BA13727" s="90" t="s">
        <v>17655</v>
      </c>
      <c r="BB13727" s="90" t="s">
        <v>2132</v>
      </c>
      <c r="BC13727" s="90" t="s">
        <v>17343</v>
      </c>
      <c r="BD13727" s="90"/>
    </row>
    <row r="13728" spans="53:56" ht="15" x14ac:dyDescent="0.25">
      <c r="BA13728" s="90" t="s">
        <v>17655</v>
      </c>
      <c r="BB13728" s="90" t="s">
        <v>2132</v>
      </c>
      <c r="BC13728" s="90" t="s">
        <v>7885</v>
      </c>
      <c r="BD13728" s="90"/>
    </row>
    <row r="13729" spans="53:56" ht="15" x14ac:dyDescent="0.25">
      <c r="BA13729" s="90" t="s">
        <v>17656</v>
      </c>
      <c r="BB13729" s="90" t="s">
        <v>2132</v>
      </c>
      <c r="BC13729" s="90" t="s">
        <v>17343</v>
      </c>
      <c r="BD13729" s="90"/>
    </row>
    <row r="13730" spans="53:56" ht="15" x14ac:dyDescent="0.25">
      <c r="BA13730" s="91" t="s">
        <v>17656</v>
      </c>
      <c r="BB13730" s="91" t="s">
        <v>2132</v>
      </c>
      <c r="BC13730" s="91" t="s">
        <v>7885</v>
      </c>
      <c r="BD13730" s="91"/>
    </row>
    <row r="13731" spans="53:56" ht="15" x14ac:dyDescent="0.25">
      <c r="BA13731" s="90" t="s">
        <v>17657</v>
      </c>
      <c r="BB13731" s="90" t="s">
        <v>2132</v>
      </c>
      <c r="BC13731" s="90" t="s">
        <v>7885</v>
      </c>
      <c r="BD13731" s="90"/>
    </row>
    <row r="13732" spans="53:56" ht="15" x14ac:dyDescent="0.25">
      <c r="BA13732" s="90" t="s">
        <v>17658</v>
      </c>
      <c r="BB13732" s="90" t="s">
        <v>2132</v>
      </c>
      <c r="BC13732" s="90" t="s">
        <v>17343</v>
      </c>
      <c r="BD13732" s="90"/>
    </row>
    <row r="13733" spans="53:56" ht="15" x14ac:dyDescent="0.25">
      <c r="BA13733" s="90" t="s">
        <v>17658</v>
      </c>
      <c r="BB13733" s="90" t="s">
        <v>2132</v>
      </c>
      <c r="BC13733" s="90" t="s">
        <v>7885</v>
      </c>
      <c r="BD13733" s="90"/>
    </row>
    <row r="13734" spans="53:56" ht="15" x14ac:dyDescent="0.25">
      <c r="BA13734" s="91" t="s">
        <v>17659</v>
      </c>
      <c r="BB13734" s="91" t="s">
        <v>2132</v>
      </c>
      <c r="BC13734" s="91" t="s">
        <v>7885</v>
      </c>
      <c r="BD13734" s="91"/>
    </row>
    <row r="13735" spans="53:56" ht="15" x14ac:dyDescent="0.25">
      <c r="BA13735" s="90" t="s">
        <v>17660</v>
      </c>
      <c r="BB13735" s="90" t="s">
        <v>2132</v>
      </c>
      <c r="BC13735" s="90" t="s">
        <v>7885</v>
      </c>
      <c r="BD13735" s="90"/>
    </row>
    <row r="13736" spans="53:56" ht="15" x14ac:dyDescent="0.25">
      <c r="BA13736" s="91" t="s">
        <v>17661</v>
      </c>
      <c r="BB13736" s="91" t="s">
        <v>2132</v>
      </c>
      <c r="BC13736" s="91" t="s">
        <v>17343</v>
      </c>
      <c r="BD13736" s="91"/>
    </row>
    <row r="13737" spans="53:56" ht="15" x14ac:dyDescent="0.25">
      <c r="BA13737" s="91" t="s">
        <v>17662</v>
      </c>
      <c r="BB13737" s="91" t="s">
        <v>2132</v>
      </c>
      <c r="BC13737" s="91" t="s">
        <v>7885</v>
      </c>
      <c r="BD13737" s="91"/>
    </row>
    <row r="13738" spans="53:56" ht="15" x14ac:dyDescent="0.25">
      <c r="BA13738" s="90" t="s">
        <v>17663</v>
      </c>
      <c r="BB13738" s="90" t="s">
        <v>2132</v>
      </c>
      <c r="BC13738" s="90" t="s">
        <v>7885</v>
      </c>
      <c r="BD13738" s="90"/>
    </row>
    <row r="13739" spans="53:56" ht="15" x14ac:dyDescent="0.25">
      <c r="BA13739" s="91" t="s">
        <v>17664</v>
      </c>
      <c r="BB13739" s="91" t="s">
        <v>2132</v>
      </c>
      <c r="BC13739" s="91" t="s">
        <v>7885</v>
      </c>
      <c r="BD13739" s="91"/>
    </row>
    <row r="13740" spans="53:56" ht="15" x14ac:dyDescent="0.25">
      <c r="BA13740" s="90" t="s">
        <v>17665</v>
      </c>
      <c r="BB13740" s="90" t="s">
        <v>2132</v>
      </c>
      <c r="BC13740" s="90" t="s">
        <v>7885</v>
      </c>
      <c r="BD13740" s="90"/>
    </row>
    <row r="13741" spans="53:56" ht="15" x14ac:dyDescent="0.25">
      <c r="BA13741" s="90" t="s">
        <v>17666</v>
      </c>
      <c r="BB13741" s="90" t="s">
        <v>2132</v>
      </c>
      <c r="BC13741" s="90" t="s">
        <v>7885</v>
      </c>
      <c r="BD13741" s="90"/>
    </row>
    <row r="13742" spans="53:56" ht="15" x14ac:dyDescent="0.25">
      <c r="BA13742" s="91" t="s">
        <v>17667</v>
      </c>
      <c r="BB13742" s="91" t="s">
        <v>2132</v>
      </c>
      <c r="BC13742" s="91" t="s">
        <v>7885</v>
      </c>
      <c r="BD13742" s="91"/>
    </row>
    <row r="13743" spans="53:56" ht="15" x14ac:dyDescent="0.25">
      <c r="BA13743" s="90" t="s">
        <v>17668</v>
      </c>
      <c r="BB13743" s="90" t="s">
        <v>2132</v>
      </c>
      <c r="BC13743" s="90" t="s">
        <v>17343</v>
      </c>
      <c r="BD13743" s="90"/>
    </row>
    <row r="13744" spans="53:56" ht="15" x14ac:dyDescent="0.25">
      <c r="BA13744" s="91" t="s">
        <v>17668</v>
      </c>
      <c r="BB13744" s="91" t="s">
        <v>2132</v>
      </c>
      <c r="BC13744" s="91" t="s">
        <v>7885</v>
      </c>
      <c r="BD13744" s="91"/>
    </row>
    <row r="13745" spans="53:56" ht="15" x14ac:dyDescent="0.25">
      <c r="BA13745" s="91" t="s">
        <v>17669</v>
      </c>
      <c r="BB13745" s="91" t="s">
        <v>2132</v>
      </c>
      <c r="BC13745" s="91" t="s">
        <v>7885</v>
      </c>
      <c r="BD13745" s="91"/>
    </row>
    <row r="13746" spans="53:56" ht="15" x14ac:dyDescent="0.25">
      <c r="BA13746" s="90" t="s">
        <v>17670</v>
      </c>
      <c r="BB13746" s="90" t="s">
        <v>2132</v>
      </c>
      <c r="BC13746" s="90" t="s">
        <v>7885</v>
      </c>
      <c r="BD13746" s="90"/>
    </row>
    <row r="13747" spans="53:56" ht="15" x14ac:dyDescent="0.25">
      <c r="BA13747" s="91" t="s">
        <v>17671</v>
      </c>
      <c r="BB13747" s="91" t="s">
        <v>2132</v>
      </c>
      <c r="BC13747" s="91" t="s">
        <v>7885</v>
      </c>
      <c r="BD13747" s="91"/>
    </row>
    <row r="13748" spans="53:56" ht="15" x14ac:dyDescent="0.25">
      <c r="BA13748" s="90" t="s">
        <v>17672</v>
      </c>
      <c r="BB13748" s="90" t="s">
        <v>2132</v>
      </c>
      <c r="BC13748" s="90" t="s">
        <v>17343</v>
      </c>
      <c r="BD13748" s="90"/>
    </row>
    <row r="13749" spans="53:56" ht="15" x14ac:dyDescent="0.25">
      <c r="BA13749" s="90" t="s">
        <v>17673</v>
      </c>
      <c r="BB13749" s="90" t="s">
        <v>2132</v>
      </c>
      <c r="BC13749" s="90" t="s">
        <v>7885</v>
      </c>
      <c r="BD13749" s="90"/>
    </row>
    <row r="13750" spans="53:56" ht="15" x14ac:dyDescent="0.25">
      <c r="BA13750" s="91" t="s">
        <v>17674</v>
      </c>
      <c r="BB13750" s="91" t="s">
        <v>2132</v>
      </c>
      <c r="BC13750" s="91" t="s">
        <v>7885</v>
      </c>
      <c r="BD13750" s="91"/>
    </row>
    <row r="13751" spans="53:56" ht="15" x14ac:dyDescent="0.25">
      <c r="BA13751" s="90" t="s">
        <v>17675</v>
      </c>
      <c r="BB13751" s="90" t="s">
        <v>2132</v>
      </c>
      <c r="BC13751" s="90" t="s">
        <v>7885</v>
      </c>
      <c r="BD13751" s="90"/>
    </row>
    <row r="13752" spans="53:56" ht="15" x14ac:dyDescent="0.25">
      <c r="BA13752" s="91" t="s">
        <v>17676</v>
      </c>
      <c r="BB13752" s="91" t="s">
        <v>2132</v>
      </c>
      <c r="BC13752" s="91" t="s">
        <v>7885</v>
      </c>
      <c r="BD13752" s="91"/>
    </row>
    <row r="13753" spans="53:56" ht="15" x14ac:dyDescent="0.25">
      <c r="BA13753" s="90" t="s">
        <v>17677</v>
      </c>
      <c r="BB13753" s="90" t="s">
        <v>2132</v>
      </c>
      <c r="BC13753" s="90" t="s">
        <v>17343</v>
      </c>
      <c r="BD13753" s="90"/>
    </row>
    <row r="13754" spans="53:56" ht="15" x14ac:dyDescent="0.25">
      <c r="BA13754" s="90" t="s">
        <v>17677</v>
      </c>
      <c r="BB13754" s="90" t="s">
        <v>2132</v>
      </c>
      <c r="BC13754" s="90" t="s">
        <v>7885</v>
      </c>
      <c r="BD13754" s="90"/>
    </row>
    <row r="13755" spans="53:56" ht="15" x14ac:dyDescent="0.25">
      <c r="BA13755" s="91" t="s">
        <v>17678</v>
      </c>
      <c r="BB13755" s="91" t="s">
        <v>2132</v>
      </c>
      <c r="BC13755" s="91" t="s">
        <v>17341</v>
      </c>
      <c r="BD13755" s="91"/>
    </row>
    <row r="13756" spans="53:56" ht="15" x14ac:dyDescent="0.25">
      <c r="BA13756" s="91" t="s">
        <v>17678</v>
      </c>
      <c r="BB13756" s="91" t="s">
        <v>2132</v>
      </c>
      <c r="BC13756" s="91" t="s">
        <v>7885</v>
      </c>
      <c r="BD13756" s="91"/>
    </row>
    <row r="13757" spans="53:56" ht="15" x14ac:dyDescent="0.25">
      <c r="BA13757" s="91" t="s">
        <v>17679</v>
      </c>
      <c r="BB13757" s="91" t="s">
        <v>2132</v>
      </c>
      <c r="BC13757" s="91" t="s">
        <v>17343</v>
      </c>
      <c r="BD13757" s="91"/>
    </row>
    <row r="13758" spans="53:56" ht="15" x14ac:dyDescent="0.25">
      <c r="BA13758" s="91" t="s">
        <v>17679</v>
      </c>
      <c r="BB13758" s="91" t="s">
        <v>2132</v>
      </c>
      <c r="BC13758" s="91" t="s">
        <v>7885</v>
      </c>
      <c r="BD13758" s="91"/>
    </row>
    <row r="13759" spans="53:56" ht="15" x14ac:dyDescent="0.25">
      <c r="BA13759" s="91" t="s">
        <v>17679</v>
      </c>
      <c r="BB13759" s="91" t="s">
        <v>2132</v>
      </c>
      <c r="BC13759" s="91" t="s">
        <v>17345</v>
      </c>
      <c r="BD13759" s="91"/>
    </row>
    <row r="13760" spans="53:56" ht="15" x14ac:dyDescent="0.25">
      <c r="BA13760" s="90" t="s">
        <v>17680</v>
      </c>
      <c r="BB13760" s="90" t="s">
        <v>2132</v>
      </c>
      <c r="BC13760" s="90" t="s">
        <v>17343</v>
      </c>
      <c r="BD13760" s="90"/>
    </row>
    <row r="13761" spans="53:56" ht="15" x14ac:dyDescent="0.25">
      <c r="BA13761" s="90" t="s">
        <v>17680</v>
      </c>
      <c r="BB13761" s="90" t="s">
        <v>2132</v>
      </c>
      <c r="BC13761" s="90" t="s">
        <v>7885</v>
      </c>
      <c r="BD13761" s="90"/>
    </row>
    <row r="13762" spans="53:56" ht="15" x14ac:dyDescent="0.25">
      <c r="BA13762" s="91" t="s">
        <v>17681</v>
      </c>
      <c r="BB13762" s="91" t="s">
        <v>2132</v>
      </c>
      <c r="BC13762" s="91" t="s">
        <v>7885</v>
      </c>
      <c r="BD13762" s="91"/>
    </row>
    <row r="13763" spans="53:56" ht="15" x14ac:dyDescent="0.25">
      <c r="BA13763" s="90" t="s">
        <v>17682</v>
      </c>
      <c r="BB13763" s="90" t="s">
        <v>2132</v>
      </c>
      <c r="BC13763" s="90" t="s">
        <v>7885</v>
      </c>
      <c r="BD13763" s="90"/>
    </row>
    <row r="13764" spans="53:56" ht="15" x14ac:dyDescent="0.25">
      <c r="BA13764" s="90" t="s">
        <v>17683</v>
      </c>
      <c r="BB13764" s="90" t="s">
        <v>2132</v>
      </c>
      <c r="BC13764" s="90" t="s">
        <v>7885</v>
      </c>
      <c r="BD13764" s="90"/>
    </row>
    <row r="13765" spans="53:56" ht="15" x14ac:dyDescent="0.25">
      <c r="BA13765" s="91" t="s">
        <v>17684</v>
      </c>
      <c r="BB13765" s="91" t="s">
        <v>2132</v>
      </c>
      <c r="BC13765" s="91" t="s">
        <v>17343</v>
      </c>
      <c r="BD13765" s="91"/>
    </row>
    <row r="13766" spans="53:56" ht="15" x14ac:dyDescent="0.25">
      <c r="BA13766" s="91" t="s">
        <v>17685</v>
      </c>
      <c r="BB13766" s="91" t="s">
        <v>2132</v>
      </c>
      <c r="BC13766" s="91" t="s">
        <v>17343</v>
      </c>
      <c r="BD13766" s="91"/>
    </row>
    <row r="13767" spans="53:56" ht="15" x14ac:dyDescent="0.25">
      <c r="BA13767" s="90" t="s">
        <v>17686</v>
      </c>
      <c r="BB13767" s="90" t="s">
        <v>2132</v>
      </c>
      <c r="BC13767" s="90" t="s">
        <v>7885</v>
      </c>
      <c r="BD13767" s="90"/>
    </row>
    <row r="13768" spans="53:56" ht="15" x14ac:dyDescent="0.25">
      <c r="BA13768" s="91" t="s">
        <v>17687</v>
      </c>
      <c r="BB13768" s="91" t="s">
        <v>2132</v>
      </c>
      <c r="BC13768" s="91" t="s">
        <v>7885</v>
      </c>
      <c r="BD13768" s="91"/>
    </row>
    <row r="13769" spans="53:56" ht="15" x14ac:dyDescent="0.25">
      <c r="BA13769" s="90" t="s">
        <v>17688</v>
      </c>
      <c r="BB13769" s="90" t="s">
        <v>2132</v>
      </c>
      <c r="BC13769" s="90" t="s">
        <v>17374</v>
      </c>
      <c r="BD13769" s="90"/>
    </row>
    <row r="13770" spans="53:56" ht="15" x14ac:dyDescent="0.25">
      <c r="BA13770" s="90" t="s">
        <v>17688</v>
      </c>
      <c r="BB13770" s="90" t="s">
        <v>2132</v>
      </c>
      <c r="BC13770" s="90" t="s">
        <v>7885</v>
      </c>
      <c r="BD13770" s="90"/>
    </row>
    <row r="13771" spans="53:56" ht="15" x14ac:dyDescent="0.25">
      <c r="BA13771" s="91" t="s">
        <v>17689</v>
      </c>
      <c r="BB13771" s="91" t="s">
        <v>2132</v>
      </c>
      <c r="BC13771" s="91" t="s">
        <v>17343</v>
      </c>
      <c r="BD13771" s="91"/>
    </row>
    <row r="13772" spans="53:56" ht="15" x14ac:dyDescent="0.25">
      <c r="BA13772" s="90" t="s">
        <v>17689</v>
      </c>
      <c r="BB13772" s="90" t="s">
        <v>2132</v>
      </c>
      <c r="BC13772" s="90" t="s">
        <v>7885</v>
      </c>
      <c r="BD13772" s="90"/>
    </row>
    <row r="13773" spans="53:56" ht="15" x14ac:dyDescent="0.25">
      <c r="BA13773" s="90" t="s">
        <v>17690</v>
      </c>
      <c r="BB13773" s="90" t="s">
        <v>2132</v>
      </c>
      <c r="BC13773" s="90" t="s">
        <v>7885</v>
      </c>
      <c r="BD13773" s="90"/>
    </row>
    <row r="13774" spans="53:56" ht="15" x14ac:dyDescent="0.25">
      <c r="BA13774" s="91" t="s">
        <v>17691</v>
      </c>
      <c r="BB13774" s="91" t="s">
        <v>2132</v>
      </c>
      <c r="BC13774" s="91" t="s">
        <v>7885</v>
      </c>
      <c r="BD13774" s="91"/>
    </row>
    <row r="13775" spans="53:56" ht="15" x14ac:dyDescent="0.25">
      <c r="BA13775" s="90" t="s">
        <v>17692</v>
      </c>
      <c r="BB13775" s="90" t="s">
        <v>2132</v>
      </c>
      <c r="BC13775" s="90" t="s">
        <v>7885</v>
      </c>
      <c r="BD13775" s="90"/>
    </row>
    <row r="13776" spans="53:56" ht="15" x14ac:dyDescent="0.25">
      <c r="BA13776" s="91" t="s">
        <v>17693</v>
      </c>
      <c r="BB13776" s="91" t="s">
        <v>2132</v>
      </c>
      <c r="BC13776" s="91" t="s">
        <v>17374</v>
      </c>
      <c r="BD13776" s="91"/>
    </row>
    <row r="13777" spans="53:56" ht="15" x14ac:dyDescent="0.25">
      <c r="BA13777" s="91" t="s">
        <v>17693</v>
      </c>
      <c r="BB13777" s="91" t="s">
        <v>2132</v>
      </c>
      <c r="BC13777" s="91" t="s">
        <v>7885</v>
      </c>
      <c r="BD13777" s="91"/>
    </row>
    <row r="13778" spans="53:56" ht="15" x14ac:dyDescent="0.25">
      <c r="BA13778" s="90" t="s">
        <v>17694</v>
      </c>
      <c r="BB13778" s="90" t="s">
        <v>2132</v>
      </c>
      <c r="BC13778" s="90" t="s">
        <v>7885</v>
      </c>
      <c r="BD13778" s="90"/>
    </row>
    <row r="13779" spans="53:56" ht="15" x14ac:dyDescent="0.25">
      <c r="BA13779" s="91" t="s">
        <v>17695</v>
      </c>
      <c r="BB13779" s="91" t="s">
        <v>2132</v>
      </c>
      <c r="BC13779" s="91" t="s">
        <v>17343</v>
      </c>
      <c r="BD13779" s="91"/>
    </row>
    <row r="13780" spans="53:56" ht="15" x14ac:dyDescent="0.25">
      <c r="BA13780" s="90" t="s">
        <v>17696</v>
      </c>
      <c r="BB13780" s="90" t="s">
        <v>2132</v>
      </c>
      <c r="BC13780" s="90" t="s">
        <v>7885</v>
      </c>
      <c r="BD13780" s="90"/>
    </row>
    <row r="13781" spans="53:56" ht="15" x14ac:dyDescent="0.25">
      <c r="BA13781" s="91" t="s">
        <v>17697</v>
      </c>
      <c r="BB13781" s="91" t="s">
        <v>2132</v>
      </c>
      <c r="BC13781" s="91" t="s">
        <v>7885</v>
      </c>
      <c r="BD13781" s="91"/>
    </row>
    <row r="13782" spans="53:56" ht="15" x14ac:dyDescent="0.25">
      <c r="BA13782" s="90" t="s">
        <v>17698</v>
      </c>
      <c r="BB13782" s="90" t="s">
        <v>2132</v>
      </c>
      <c r="BC13782" s="90" t="s">
        <v>17343</v>
      </c>
      <c r="BD13782" s="90"/>
    </row>
    <row r="13783" spans="53:56" ht="15" x14ac:dyDescent="0.25">
      <c r="BA13783" s="91" t="s">
        <v>17699</v>
      </c>
      <c r="BB13783" s="91" t="s">
        <v>2132</v>
      </c>
      <c r="BC13783" s="91" t="s">
        <v>17343</v>
      </c>
      <c r="BD13783" s="91"/>
    </row>
    <row r="13784" spans="53:56" ht="15" x14ac:dyDescent="0.25">
      <c r="BA13784" s="91" t="s">
        <v>17699</v>
      </c>
      <c r="BB13784" s="91" t="s">
        <v>2132</v>
      </c>
      <c r="BC13784" s="91" t="s">
        <v>7885</v>
      </c>
      <c r="BD13784" s="91"/>
    </row>
    <row r="13785" spans="53:56" ht="15" x14ac:dyDescent="0.25">
      <c r="BA13785" s="90" t="s">
        <v>17699</v>
      </c>
      <c r="BB13785" s="90" t="s">
        <v>2132</v>
      </c>
      <c r="BC13785" s="90" t="s">
        <v>17345</v>
      </c>
      <c r="BD13785" s="90"/>
    </row>
    <row r="13786" spans="53:56" ht="15" x14ac:dyDescent="0.25">
      <c r="BA13786" s="90" t="s">
        <v>17700</v>
      </c>
      <c r="BB13786" s="90" t="s">
        <v>2132</v>
      </c>
      <c r="BC13786" s="90" t="s">
        <v>7885</v>
      </c>
      <c r="BD13786" s="90"/>
    </row>
    <row r="13787" spans="53:56" ht="15" x14ac:dyDescent="0.25">
      <c r="BA13787" s="91" t="s">
        <v>17701</v>
      </c>
      <c r="BB13787" s="91" t="s">
        <v>2132</v>
      </c>
      <c r="BC13787" s="91" t="s">
        <v>17343</v>
      </c>
      <c r="BD13787" s="91"/>
    </row>
    <row r="13788" spans="53:56" ht="15" x14ac:dyDescent="0.25">
      <c r="BA13788" s="90" t="s">
        <v>17702</v>
      </c>
      <c r="BB13788" s="90" t="s">
        <v>2132</v>
      </c>
      <c r="BC13788" s="90" t="s">
        <v>7885</v>
      </c>
      <c r="BD13788" s="90"/>
    </row>
    <row r="13789" spans="53:56" ht="15" x14ac:dyDescent="0.25">
      <c r="BA13789" s="91" t="s">
        <v>17703</v>
      </c>
      <c r="BB13789" s="91" t="s">
        <v>2132</v>
      </c>
      <c r="BC13789" s="91" t="s">
        <v>7885</v>
      </c>
      <c r="BD13789" s="91"/>
    </row>
    <row r="13790" spans="53:56" ht="15" x14ac:dyDescent="0.25">
      <c r="BA13790" s="90" t="s">
        <v>17704</v>
      </c>
      <c r="BB13790" s="90" t="s">
        <v>2132</v>
      </c>
      <c r="BC13790" s="90" t="s">
        <v>7885</v>
      </c>
      <c r="BD13790" s="90"/>
    </row>
    <row r="13791" spans="53:56" ht="15" x14ac:dyDescent="0.25">
      <c r="BA13791" s="91" t="s">
        <v>17705</v>
      </c>
      <c r="BB13791" s="91" t="s">
        <v>2132</v>
      </c>
      <c r="BC13791" s="91" t="s">
        <v>17343</v>
      </c>
      <c r="BD13791" s="91"/>
    </row>
    <row r="13792" spans="53:56" ht="15" x14ac:dyDescent="0.25">
      <c r="BA13792" s="90" t="s">
        <v>17706</v>
      </c>
      <c r="BB13792" s="90" t="s">
        <v>2132</v>
      </c>
      <c r="BC13792" s="90" t="s">
        <v>7885</v>
      </c>
      <c r="BD13792" s="90"/>
    </row>
    <row r="13793" spans="53:56" ht="15" x14ac:dyDescent="0.25">
      <c r="BA13793" s="91" t="s">
        <v>17707</v>
      </c>
      <c r="BB13793" s="91" t="s">
        <v>2132</v>
      </c>
      <c r="BC13793" s="91" t="s">
        <v>7885</v>
      </c>
      <c r="BD13793" s="91"/>
    </row>
    <row r="13794" spans="53:56" ht="15" x14ac:dyDescent="0.25">
      <c r="BA13794" s="91" t="s">
        <v>17708</v>
      </c>
      <c r="BB13794" s="91" t="s">
        <v>2132</v>
      </c>
      <c r="BC13794" s="91" t="s">
        <v>7885</v>
      </c>
      <c r="BD13794" s="91"/>
    </row>
    <row r="13795" spans="53:56" ht="15" x14ac:dyDescent="0.25">
      <c r="BA13795" s="90" t="s">
        <v>17709</v>
      </c>
      <c r="BB13795" s="90" t="s">
        <v>2132</v>
      </c>
      <c r="BC13795" s="90" t="s">
        <v>7885</v>
      </c>
      <c r="BD13795" s="90"/>
    </row>
    <row r="13796" spans="53:56" ht="15" x14ac:dyDescent="0.25">
      <c r="BA13796" s="91" t="s">
        <v>17710</v>
      </c>
      <c r="BB13796" s="91" t="s">
        <v>2132</v>
      </c>
      <c r="BC13796" s="91" t="s">
        <v>7885</v>
      </c>
      <c r="BD13796" s="91"/>
    </row>
    <row r="13797" spans="53:56" ht="15" x14ac:dyDescent="0.25">
      <c r="BA13797" s="90" t="s">
        <v>17711</v>
      </c>
      <c r="BB13797" s="90" t="s">
        <v>2132</v>
      </c>
      <c r="BC13797" s="90" t="s">
        <v>7885</v>
      </c>
      <c r="BD13797" s="90"/>
    </row>
    <row r="13798" spans="53:56" ht="15" x14ac:dyDescent="0.25">
      <c r="BA13798" s="91" t="s">
        <v>17712</v>
      </c>
      <c r="BB13798" s="91" t="s">
        <v>2132</v>
      </c>
      <c r="BC13798" s="91" t="s">
        <v>7885</v>
      </c>
      <c r="BD13798" s="91"/>
    </row>
    <row r="13799" spans="53:56" ht="15" x14ac:dyDescent="0.25">
      <c r="BA13799" s="90" t="s">
        <v>17713</v>
      </c>
      <c r="BB13799" s="90" t="s">
        <v>2132</v>
      </c>
      <c r="BC13799" s="90" t="s">
        <v>7885</v>
      </c>
      <c r="BD13799" s="90"/>
    </row>
    <row r="13800" spans="53:56" ht="15" x14ac:dyDescent="0.25">
      <c r="BA13800" s="91" t="s">
        <v>17714</v>
      </c>
      <c r="BB13800" s="91" t="s">
        <v>2132</v>
      </c>
      <c r="BC13800" s="91" t="s">
        <v>7885</v>
      </c>
      <c r="BD13800" s="91"/>
    </row>
    <row r="13801" spans="53:56" ht="15" x14ac:dyDescent="0.25">
      <c r="BA13801" s="90" t="s">
        <v>17715</v>
      </c>
      <c r="BB13801" s="90" t="s">
        <v>2132</v>
      </c>
      <c r="BC13801" s="90" t="s">
        <v>7885</v>
      </c>
      <c r="BD13801" s="90"/>
    </row>
    <row r="13802" spans="53:56" ht="15" x14ac:dyDescent="0.25">
      <c r="BA13802" s="91" t="s">
        <v>17716</v>
      </c>
      <c r="BB13802" s="91" t="s">
        <v>2132</v>
      </c>
      <c r="BC13802" s="91" t="s">
        <v>7885</v>
      </c>
      <c r="BD13802" s="91"/>
    </row>
    <row r="13803" spans="53:56" ht="15" x14ac:dyDescent="0.25">
      <c r="BA13803" s="90" t="s">
        <v>17717</v>
      </c>
      <c r="BB13803" s="90" t="s">
        <v>2132</v>
      </c>
      <c r="BC13803" s="90" t="s">
        <v>7885</v>
      </c>
      <c r="BD13803" s="90"/>
    </row>
    <row r="13804" spans="53:56" ht="15" x14ac:dyDescent="0.25">
      <c r="BA13804" s="91" t="s">
        <v>17718</v>
      </c>
      <c r="BB13804" s="91" t="s">
        <v>2132</v>
      </c>
      <c r="BC13804" s="91" t="s">
        <v>7885</v>
      </c>
      <c r="BD13804" s="91"/>
    </row>
    <row r="13805" spans="53:56" ht="15" x14ac:dyDescent="0.25">
      <c r="BA13805" s="90" t="s">
        <v>17719</v>
      </c>
      <c r="BB13805" s="90" t="s">
        <v>2132</v>
      </c>
      <c r="BC13805" s="90" t="s">
        <v>7885</v>
      </c>
      <c r="BD13805" s="90"/>
    </row>
    <row r="13806" spans="53:56" ht="15" x14ac:dyDescent="0.25">
      <c r="BA13806" s="91" t="s">
        <v>17720</v>
      </c>
      <c r="BB13806" s="91" t="s">
        <v>2132</v>
      </c>
      <c r="BC13806" s="91" t="s">
        <v>7885</v>
      </c>
      <c r="BD13806" s="91"/>
    </row>
    <row r="13807" spans="53:56" ht="15" x14ac:dyDescent="0.25">
      <c r="BA13807" s="90" t="s">
        <v>17721</v>
      </c>
      <c r="BB13807" s="90" t="s">
        <v>2132</v>
      </c>
      <c r="BC13807" s="90" t="s">
        <v>7885</v>
      </c>
      <c r="BD13807" s="90"/>
    </row>
    <row r="13808" spans="53:56" ht="15" x14ac:dyDescent="0.25">
      <c r="BA13808" s="91" t="s">
        <v>17722</v>
      </c>
      <c r="BB13808" s="91" t="s">
        <v>2132</v>
      </c>
      <c r="BC13808" s="91" t="s">
        <v>7885</v>
      </c>
      <c r="BD13808" s="91"/>
    </row>
    <row r="13809" spans="53:56" ht="15" x14ac:dyDescent="0.25">
      <c r="BA13809" s="90" t="s">
        <v>17723</v>
      </c>
      <c r="BB13809" s="90" t="s">
        <v>2132</v>
      </c>
      <c r="BC13809" s="90" t="s">
        <v>7885</v>
      </c>
      <c r="BD13809" s="90"/>
    </row>
    <row r="13810" spans="53:56" ht="15" x14ac:dyDescent="0.25">
      <c r="BA13810" s="91" t="s">
        <v>17724</v>
      </c>
      <c r="BB13810" s="91" t="s">
        <v>2132</v>
      </c>
      <c r="BC13810" s="91" t="s">
        <v>7885</v>
      </c>
      <c r="BD13810" s="91"/>
    </row>
    <row r="13811" spans="53:56" ht="15" x14ac:dyDescent="0.25">
      <c r="BA13811" s="90" t="s">
        <v>17725</v>
      </c>
      <c r="BB13811" s="90" t="s">
        <v>2132</v>
      </c>
      <c r="BC13811" s="90" t="s">
        <v>7885</v>
      </c>
      <c r="BD13811" s="90"/>
    </row>
    <row r="13812" spans="53:56" ht="15" x14ac:dyDescent="0.25">
      <c r="BA13812" s="91" t="s">
        <v>17726</v>
      </c>
      <c r="BB13812" s="91" t="s">
        <v>2132</v>
      </c>
      <c r="BC13812" s="91" t="s">
        <v>7885</v>
      </c>
      <c r="BD13812" s="91"/>
    </row>
    <row r="13813" spans="53:56" ht="15" x14ac:dyDescent="0.25">
      <c r="BA13813" s="90" t="s">
        <v>17727</v>
      </c>
      <c r="BB13813" s="90" t="s">
        <v>2132</v>
      </c>
      <c r="BC13813" s="90" t="s">
        <v>7885</v>
      </c>
      <c r="BD13813" s="90"/>
    </row>
    <row r="13814" spans="53:56" ht="15" x14ac:dyDescent="0.25">
      <c r="BA13814" s="91" t="s">
        <v>17728</v>
      </c>
      <c r="BB13814" s="91" t="s">
        <v>2132</v>
      </c>
      <c r="BC13814" s="91" t="s">
        <v>7885</v>
      </c>
      <c r="BD13814" s="91"/>
    </row>
    <row r="13815" spans="53:56" ht="15" x14ac:dyDescent="0.25">
      <c r="BA13815" s="90" t="s">
        <v>17729</v>
      </c>
      <c r="BB13815" s="90" t="s">
        <v>2132</v>
      </c>
      <c r="BC13815" s="90" t="s">
        <v>7885</v>
      </c>
      <c r="BD13815" s="90"/>
    </row>
    <row r="13816" spans="53:56" ht="15" x14ac:dyDescent="0.25">
      <c r="BA13816" s="91" t="s">
        <v>17730</v>
      </c>
      <c r="BB13816" s="91" t="s">
        <v>2132</v>
      </c>
      <c r="BC13816" s="91" t="s">
        <v>7885</v>
      </c>
      <c r="BD13816" s="91"/>
    </row>
    <row r="13817" spans="53:56" ht="15" x14ac:dyDescent="0.25">
      <c r="BA13817" s="90" t="s">
        <v>17731</v>
      </c>
      <c r="BB13817" s="90" t="s">
        <v>2132</v>
      </c>
      <c r="BC13817" s="90" t="s">
        <v>7885</v>
      </c>
      <c r="BD13817" s="90"/>
    </row>
    <row r="13818" spans="53:56" ht="15" x14ac:dyDescent="0.25">
      <c r="BA13818" s="91" t="s">
        <v>17732</v>
      </c>
      <c r="BB13818" s="91" t="s">
        <v>2132</v>
      </c>
      <c r="BC13818" s="91" t="s">
        <v>7885</v>
      </c>
      <c r="BD13818" s="91"/>
    </row>
    <row r="13819" spans="53:56" ht="15" x14ac:dyDescent="0.25">
      <c r="BA13819" s="90" t="s">
        <v>17733</v>
      </c>
      <c r="BB13819" s="90" t="s">
        <v>2132</v>
      </c>
      <c r="BC13819" s="90" t="s">
        <v>7885</v>
      </c>
      <c r="BD13819" s="90"/>
    </row>
    <row r="13820" spans="53:56" ht="15" x14ac:dyDescent="0.25">
      <c r="BA13820" s="91" t="s">
        <v>17734</v>
      </c>
      <c r="BB13820" s="91" t="s">
        <v>2132</v>
      </c>
      <c r="BC13820" s="91" t="s">
        <v>7885</v>
      </c>
      <c r="BD13820" s="91"/>
    </row>
    <row r="13821" spans="53:56" ht="15" x14ac:dyDescent="0.25">
      <c r="BA13821" s="90" t="s">
        <v>17735</v>
      </c>
      <c r="BB13821" s="90" t="s">
        <v>2132</v>
      </c>
      <c r="BC13821" s="90" t="s">
        <v>7885</v>
      </c>
      <c r="BD13821" s="90"/>
    </row>
    <row r="13822" spans="53:56" ht="15" x14ac:dyDescent="0.25">
      <c r="BA13822" s="91" t="s">
        <v>17736</v>
      </c>
      <c r="BB13822" s="91" t="s">
        <v>2132</v>
      </c>
      <c r="BC13822" s="91" t="s">
        <v>17737</v>
      </c>
      <c r="BD13822" s="91"/>
    </row>
    <row r="13823" spans="53:56" ht="15" x14ac:dyDescent="0.25">
      <c r="BA13823" s="90" t="s">
        <v>17738</v>
      </c>
      <c r="BB13823" s="90" t="s">
        <v>2132</v>
      </c>
      <c r="BC13823" s="90" t="s">
        <v>7866</v>
      </c>
      <c r="BD13823" s="90"/>
    </row>
    <row r="13824" spans="53:56" ht="15" x14ac:dyDescent="0.25">
      <c r="BA13824" s="91" t="s">
        <v>17739</v>
      </c>
      <c r="BB13824" s="91" t="s">
        <v>2132</v>
      </c>
      <c r="BC13824" s="91" t="s">
        <v>17740</v>
      </c>
      <c r="BD13824" s="91"/>
    </row>
    <row r="13825" spans="53:56" ht="15" x14ac:dyDescent="0.25">
      <c r="BA13825" s="90" t="s">
        <v>17741</v>
      </c>
      <c r="BB13825" s="90" t="s">
        <v>2132</v>
      </c>
      <c r="BC13825" s="90" t="s">
        <v>7866</v>
      </c>
      <c r="BD13825" s="90"/>
    </row>
    <row r="13826" spans="53:56" ht="15" x14ac:dyDescent="0.25">
      <c r="BA13826" s="91" t="s">
        <v>17742</v>
      </c>
      <c r="BB13826" s="91" t="s">
        <v>2132</v>
      </c>
      <c r="BC13826" s="91" t="s">
        <v>8872</v>
      </c>
      <c r="BD13826" s="91"/>
    </row>
    <row r="13827" spans="53:56" ht="15" x14ac:dyDescent="0.25">
      <c r="BA13827" s="90" t="s">
        <v>17743</v>
      </c>
      <c r="BB13827" s="90" t="s">
        <v>2132</v>
      </c>
      <c r="BC13827" s="90" t="s">
        <v>17744</v>
      </c>
      <c r="BD13827" s="90"/>
    </row>
    <row r="13828" spans="53:56" ht="15" x14ac:dyDescent="0.25">
      <c r="BA13828" s="91" t="s">
        <v>17745</v>
      </c>
      <c r="BB13828" s="91" t="s">
        <v>2132</v>
      </c>
      <c r="BC13828" s="91" t="s">
        <v>17746</v>
      </c>
      <c r="BD13828" s="91"/>
    </row>
    <row r="13829" spans="53:56" ht="15" x14ac:dyDescent="0.25">
      <c r="BA13829" s="90" t="s">
        <v>17747</v>
      </c>
      <c r="BB13829" s="90" t="s">
        <v>2132</v>
      </c>
      <c r="BC13829" s="90" t="s">
        <v>17744</v>
      </c>
      <c r="BD13829" s="90"/>
    </row>
    <row r="13830" spans="53:56" ht="15" x14ac:dyDescent="0.25">
      <c r="BA13830" s="91" t="s">
        <v>17748</v>
      </c>
      <c r="BB13830" s="91" t="s">
        <v>2132</v>
      </c>
      <c r="BC13830" s="91" t="s">
        <v>17749</v>
      </c>
      <c r="BD13830" s="91"/>
    </row>
    <row r="13831" spans="53:56" ht="15" x14ac:dyDescent="0.25">
      <c r="BA13831" s="90" t="s">
        <v>17750</v>
      </c>
      <c r="BB13831" s="90" t="s">
        <v>2132</v>
      </c>
      <c r="BC13831" s="90" t="s">
        <v>17749</v>
      </c>
      <c r="BD13831" s="90"/>
    </row>
    <row r="13832" spans="53:56" ht="15" x14ac:dyDescent="0.25">
      <c r="BA13832" s="90" t="s">
        <v>17751</v>
      </c>
      <c r="BB13832" s="90" t="s">
        <v>2132</v>
      </c>
      <c r="BC13832" s="90" t="s">
        <v>17744</v>
      </c>
      <c r="BD13832" s="90"/>
    </row>
    <row r="13833" spans="53:56" ht="15" x14ac:dyDescent="0.25">
      <c r="BA13833" s="91" t="s">
        <v>17752</v>
      </c>
      <c r="BB13833" s="91" t="s">
        <v>2132</v>
      </c>
      <c r="BC13833" s="91" t="s">
        <v>17753</v>
      </c>
      <c r="BD13833" s="91"/>
    </row>
    <row r="13834" spans="53:56" ht="15" x14ac:dyDescent="0.25">
      <c r="BA13834" s="90" t="s">
        <v>17754</v>
      </c>
      <c r="BB13834" s="90" t="s">
        <v>2132</v>
      </c>
      <c r="BC13834" s="90" t="s">
        <v>17737</v>
      </c>
      <c r="BD13834" s="90"/>
    </row>
    <row r="13835" spans="53:56" ht="15" x14ac:dyDescent="0.25">
      <c r="BA13835" s="91" t="s">
        <v>17755</v>
      </c>
      <c r="BB13835" s="91" t="s">
        <v>2132</v>
      </c>
      <c r="BC13835" s="91" t="s">
        <v>16540</v>
      </c>
      <c r="BD13835" s="91"/>
    </row>
    <row r="13836" spans="53:56" ht="15" x14ac:dyDescent="0.25">
      <c r="BA13836" s="90" t="s">
        <v>17756</v>
      </c>
      <c r="BB13836" s="90" t="s">
        <v>2132</v>
      </c>
      <c r="BC13836" s="90" t="s">
        <v>17749</v>
      </c>
      <c r="BD13836" s="90"/>
    </row>
    <row r="13837" spans="53:56" ht="15" x14ac:dyDescent="0.25">
      <c r="BA13837" s="91" t="s">
        <v>17757</v>
      </c>
      <c r="BB13837" s="91" t="s">
        <v>2132</v>
      </c>
      <c r="BC13837" s="91" t="s">
        <v>16929</v>
      </c>
      <c r="BD13837" s="91"/>
    </row>
    <row r="13838" spans="53:56" ht="15" x14ac:dyDescent="0.25">
      <c r="BA13838" s="91" t="s">
        <v>17757</v>
      </c>
      <c r="BB13838" s="91" t="s">
        <v>2132</v>
      </c>
      <c r="BC13838" s="91" t="s">
        <v>17740</v>
      </c>
      <c r="BD13838" s="91"/>
    </row>
    <row r="13839" spans="53:56" ht="15" x14ac:dyDescent="0.25">
      <c r="BA13839" s="90" t="s">
        <v>17758</v>
      </c>
      <c r="BB13839" s="90" t="s">
        <v>2132</v>
      </c>
      <c r="BC13839" s="90" t="s">
        <v>17744</v>
      </c>
      <c r="BD13839" s="90"/>
    </row>
    <row r="13840" spans="53:56" ht="15" x14ac:dyDescent="0.25">
      <c r="BA13840" s="91" t="s">
        <v>17759</v>
      </c>
      <c r="BB13840" s="91" t="s">
        <v>2132</v>
      </c>
      <c r="BC13840" s="91" t="s">
        <v>8872</v>
      </c>
      <c r="BD13840" s="91"/>
    </row>
    <row r="13841" spans="53:56" ht="15" x14ac:dyDescent="0.25">
      <c r="BA13841" s="90" t="s">
        <v>17760</v>
      </c>
      <c r="BB13841" s="90" t="s">
        <v>2132</v>
      </c>
      <c r="BC13841" s="90" t="s">
        <v>17761</v>
      </c>
      <c r="BD13841" s="90"/>
    </row>
    <row r="13842" spans="53:56" ht="15" x14ac:dyDescent="0.25">
      <c r="BA13842" s="91" t="s">
        <v>17762</v>
      </c>
      <c r="BB13842" s="91" t="s">
        <v>2132</v>
      </c>
      <c r="BC13842" s="91" t="s">
        <v>17749</v>
      </c>
      <c r="BD13842" s="91"/>
    </row>
    <row r="13843" spans="53:56" ht="15" x14ac:dyDescent="0.25">
      <c r="BA13843" s="90" t="s">
        <v>17763</v>
      </c>
      <c r="BB13843" s="90" t="s">
        <v>2132</v>
      </c>
      <c r="BC13843" s="90" t="s">
        <v>17764</v>
      </c>
      <c r="BD13843" s="90"/>
    </row>
    <row r="13844" spans="53:56" ht="15" x14ac:dyDescent="0.25">
      <c r="BA13844" s="91" t="s">
        <v>17765</v>
      </c>
      <c r="BB13844" s="91" t="s">
        <v>2132</v>
      </c>
      <c r="BC13844" s="91" t="s">
        <v>17737</v>
      </c>
      <c r="BD13844" s="91"/>
    </row>
    <row r="13845" spans="53:56" ht="15" x14ac:dyDescent="0.25">
      <c r="BA13845" s="90" t="s">
        <v>17766</v>
      </c>
      <c r="BB13845" s="90" t="s">
        <v>2132</v>
      </c>
      <c r="BC13845" s="90" t="s">
        <v>17767</v>
      </c>
      <c r="BD13845" s="90"/>
    </row>
    <row r="13846" spans="53:56" ht="15" x14ac:dyDescent="0.25">
      <c r="BA13846" s="91" t="s">
        <v>17768</v>
      </c>
      <c r="BB13846" s="91" t="s">
        <v>2132</v>
      </c>
      <c r="BC13846" s="91" t="s">
        <v>7866</v>
      </c>
      <c r="BD13846" s="91"/>
    </row>
    <row r="13847" spans="53:56" ht="15" x14ac:dyDescent="0.25">
      <c r="BA13847" s="90" t="s">
        <v>17769</v>
      </c>
      <c r="BB13847" s="90" t="s">
        <v>2132</v>
      </c>
      <c r="BC13847" s="90" t="s">
        <v>17753</v>
      </c>
      <c r="BD13847" s="90"/>
    </row>
    <row r="13848" spans="53:56" ht="15" x14ac:dyDescent="0.25">
      <c r="BA13848" s="91" t="s">
        <v>17770</v>
      </c>
      <c r="BB13848" s="91" t="s">
        <v>2132</v>
      </c>
      <c r="BC13848" s="91" t="s">
        <v>17737</v>
      </c>
      <c r="BD13848" s="91"/>
    </row>
    <row r="13849" spans="53:56" ht="15" x14ac:dyDescent="0.25">
      <c r="BA13849" s="90" t="s">
        <v>17771</v>
      </c>
      <c r="BB13849" s="90" t="s">
        <v>2132</v>
      </c>
      <c r="BC13849" s="90" t="s">
        <v>17737</v>
      </c>
      <c r="BD13849" s="90"/>
    </row>
    <row r="13850" spans="53:56" ht="15" x14ac:dyDescent="0.25">
      <c r="BA13850" s="91" t="s">
        <v>17772</v>
      </c>
      <c r="BB13850" s="91" t="s">
        <v>2132</v>
      </c>
      <c r="BC13850" s="91" t="s">
        <v>17753</v>
      </c>
      <c r="BD13850" s="91"/>
    </row>
    <row r="13851" spans="53:56" ht="15" x14ac:dyDescent="0.25">
      <c r="BA13851" s="90" t="s">
        <v>17773</v>
      </c>
      <c r="BB13851" s="90" t="s">
        <v>2132</v>
      </c>
      <c r="BC13851" s="90" t="s">
        <v>17746</v>
      </c>
      <c r="BD13851" s="90"/>
    </row>
    <row r="13852" spans="53:56" ht="15" x14ac:dyDescent="0.25">
      <c r="BA13852" s="90" t="s">
        <v>17774</v>
      </c>
      <c r="BB13852" s="90" t="s">
        <v>2132</v>
      </c>
      <c r="BC13852" s="90" t="s">
        <v>17764</v>
      </c>
      <c r="BD13852" s="90"/>
    </row>
    <row r="13853" spans="53:56" ht="15" x14ac:dyDescent="0.25">
      <c r="BA13853" s="91" t="s">
        <v>17775</v>
      </c>
      <c r="BB13853" s="91" t="s">
        <v>2132</v>
      </c>
      <c r="BC13853" s="91" t="s">
        <v>17746</v>
      </c>
      <c r="BD13853" s="91"/>
    </row>
    <row r="13854" spans="53:56" ht="15" x14ac:dyDescent="0.25">
      <c r="BA13854" s="90" t="s">
        <v>17776</v>
      </c>
      <c r="BB13854" s="90" t="s">
        <v>2132</v>
      </c>
      <c r="BC13854" s="90" t="s">
        <v>17749</v>
      </c>
      <c r="BD13854" s="90"/>
    </row>
    <row r="13855" spans="53:56" ht="15" x14ac:dyDescent="0.25">
      <c r="BA13855" s="91" t="s">
        <v>17777</v>
      </c>
      <c r="BB13855" s="91" t="s">
        <v>2132</v>
      </c>
      <c r="BC13855" s="91" t="s">
        <v>16929</v>
      </c>
      <c r="BD13855" s="91"/>
    </row>
    <row r="13856" spans="53:56" ht="15" x14ac:dyDescent="0.25">
      <c r="BA13856" s="91" t="s">
        <v>17778</v>
      </c>
      <c r="BB13856" s="91" t="s">
        <v>2132</v>
      </c>
      <c r="BC13856" s="91" t="s">
        <v>17753</v>
      </c>
      <c r="BD13856" s="91"/>
    </row>
    <row r="13857" spans="53:56" ht="15" x14ac:dyDescent="0.25">
      <c r="BA13857" s="90" t="s">
        <v>17779</v>
      </c>
      <c r="BB13857" s="90" t="s">
        <v>2132</v>
      </c>
      <c r="BC13857" s="90" t="s">
        <v>16540</v>
      </c>
      <c r="BD13857" s="90"/>
    </row>
    <row r="13858" spans="53:56" ht="15" x14ac:dyDescent="0.25">
      <c r="BA13858" s="91" t="s">
        <v>17780</v>
      </c>
      <c r="BB13858" s="91" t="s">
        <v>2132</v>
      </c>
      <c r="BC13858" s="91" t="s">
        <v>17781</v>
      </c>
      <c r="BD13858" s="91"/>
    </row>
    <row r="13859" spans="53:56" ht="15" x14ac:dyDescent="0.25">
      <c r="BA13859" s="90" t="s">
        <v>17782</v>
      </c>
      <c r="BB13859" s="90" t="s">
        <v>2132</v>
      </c>
      <c r="BC13859" s="90" t="s">
        <v>17746</v>
      </c>
      <c r="BD13859" s="90"/>
    </row>
    <row r="13860" spans="53:56" ht="15" x14ac:dyDescent="0.25">
      <c r="BA13860" s="90" t="s">
        <v>17783</v>
      </c>
      <c r="BB13860" s="90" t="s">
        <v>2132</v>
      </c>
      <c r="BC13860" s="90" t="s">
        <v>17746</v>
      </c>
      <c r="BD13860" s="90"/>
    </row>
    <row r="13861" spans="53:56" ht="15" x14ac:dyDescent="0.25">
      <c r="BA13861" s="91" t="s">
        <v>17784</v>
      </c>
      <c r="BB13861" s="91" t="s">
        <v>2132</v>
      </c>
      <c r="BC13861" s="91" t="s">
        <v>17746</v>
      </c>
      <c r="BD13861" s="91"/>
    </row>
    <row r="13862" spans="53:56" ht="15" x14ac:dyDescent="0.25">
      <c r="BA13862" s="90" t="s">
        <v>17785</v>
      </c>
      <c r="BB13862" s="90" t="s">
        <v>2132</v>
      </c>
      <c r="BC13862" s="90" t="s">
        <v>17746</v>
      </c>
      <c r="BD13862" s="90"/>
    </row>
    <row r="13863" spans="53:56" ht="15" x14ac:dyDescent="0.25">
      <c r="BA13863" s="90" t="s">
        <v>17786</v>
      </c>
      <c r="BB13863" s="90" t="s">
        <v>2132</v>
      </c>
      <c r="BC13863" s="90" t="s">
        <v>17737</v>
      </c>
      <c r="BD13863" s="90"/>
    </row>
    <row r="13864" spans="53:56" ht="15" x14ac:dyDescent="0.25">
      <c r="BA13864" s="91" t="s">
        <v>17787</v>
      </c>
      <c r="BB13864" s="91" t="s">
        <v>2132</v>
      </c>
      <c r="BC13864" s="91" t="s">
        <v>17737</v>
      </c>
      <c r="BD13864" s="91"/>
    </row>
    <row r="13865" spans="53:56" ht="15" x14ac:dyDescent="0.25">
      <c r="BA13865" s="90" t="s">
        <v>17788</v>
      </c>
      <c r="BB13865" s="90" t="s">
        <v>2132</v>
      </c>
      <c r="BC13865" s="90" t="s">
        <v>17753</v>
      </c>
      <c r="BD13865" s="90"/>
    </row>
    <row r="13866" spans="53:56" ht="15" x14ac:dyDescent="0.25">
      <c r="BA13866" s="91" t="s">
        <v>17789</v>
      </c>
      <c r="BB13866" s="91" t="s">
        <v>2132</v>
      </c>
      <c r="BC13866" s="91" t="s">
        <v>7866</v>
      </c>
      <c r="BD13866" s="91"/>
    </row>
    <row r="13867" spans="53:56" ht="15" x14ac:dyDescent="0.25">
      <c r="BA13867" s="91" t="s">
        <v>17790</v>
      </c>
      <c r="BB13867" s="91" t="s">
        <v>2132</v>
      </c>
      <c r="BC13867" s="91" t="s">
        <v>17737</v>
      </c>
      <c r="BD13867" s="91"/>
    </row>
    <row r="13868" spans="53:56" ht="15" x14ac:dyDescent="0.25">
      <c r="BA13868" s="90" t="s">
        <v>17791</v>
      </c>
      <c r="BB13868" s="90" t="s">
        <v>2132</v>
      </c>
      <c r="BC13868" s="90" t="s">
        <v>7866</v>
      </c>
      <c r="BD13868" s="90"/>
    </row>
    <row r="13869" spans="53:56" ht="15" x14ac:dyDescent="0.25">
      <c r="BA13869" s="91" t="s">
        <v>17792</v>
      </c>
      <c r="BB13869" s="91" t="s">
        <v>2132</v>
      </c>
      <c r="BC13869" s="91" t="s">
        <v>17761</v>
      </c>
      <c r="BD13869" s="91"/>
    </row>
    <row r="13870" spans="53:56" ht="15" x14ac:dyDescent="0.25">
      <c r="BA13870" s="90" t="s">
        <v>17793</v>
      </c>
      <c r="BB13870" s="90" t="s">
        <v>2132</v>
      </c>
      <c r="BC13870" s="90" t="s">
        <v>7866</v>
      </c>
      <c r="BD13870" s="90"/>
    </row>
    <row r="13871" spans="53:56" ht="15" x14ac:dyDescent="0.25">
      <c r="BA13871" s="90" t="s">
        <v>17793</v>
      </c>
      <c r="BB13871" s="90" t="s">
        <v>2132</v>
      </c>
      <c r="BC13871" s="90" t="s">
        <v>17761</v>
      </c>
      <c r="BD13871" s="90"/>
    </row>
    <row r="13872" spans="53:56" ht="15" x14ac:dyDescent="0.25">
      <c r="BA13872" s="90" t="s">
        <v>17794</v>
      </c>
      <c r="BB13872" s="90" t="s">
        <v>2132</v>
      </c>
      <c r="BC13872" s="90" t="s">
        <v>8872</v>
      </c>
      <c r="BD13872" s="90"/>
    </row>
    <row r="13873" spans="53:56" ht="15" x14ac:dyDescent="0.25">
      <c r="BA13873" s="90" t="s">
        <v>17795</v>
      </c>
      <c r="BB13873" s="90" t="s">
        <v>2132</v>
      </c>
      <c r="BC13873" s="90" t="s">
        <v>17749</v>
      </c>
      <c r="BD13873" s="90"/>
    </row>
    <row r="13874" spans="53:56" ht="15" x14ac:dyDescent="0.25">
      <c r="BA13874" s="91" t="s">
        <v>17796</v>
      </c>
      <c r="BB13874" s="91" t="s">
        <v>2132</v>
      </c>
      <c r="BC13874" s="91" t="s">
        <v>17797</v>
      </c>
      <c r="BD13874" s="91"/>
    </row>
    <row r="13875" spans="53:56" ht="15" x14ac:dyDescent="0.25">
      <c r="BA13875" s="90" t="s">
        <v>17798</v>
      </c>
      <c r="BB13875" s="90" t="s">
        <v>2132</v>
      </c>
      <c r="BC13875" s="90" t="s">
        <v>17797</v>
      </c>
      <c r="BD13875" s="90"/>
    </row>
    <row r="13876" spans="53:56" ht="15" x14ac:dyDescent="0.25">
      <c r="BA13876" s="91" t="s">
        <v>17799</v>
      </c>
      <c r="BB13876" s="91" t="s">
        <v>2132</v>
      </c>
      <c r="BC13876" s="91" t="s">
        <v>17797</v>
      </c>
      <c r="BD13876" s="91"/>
    </row>
    <row r="13877" spans="53:56" ht="15" x14ac:dyDescent="0.25">
      <c r="BA13877" s="91" t="s">
        <v>17800</v>
      </c>
      <c r="BB13877" s="91" t="s">
        <v>2132</v>
      </c>
      <c r="BC13877" s="91" t="s">
        <v>17797</v>
      </c>
      <c r="BD13877" s="91"/>
    </row>
    <row r="13878" spans="53:56" ht="15" x14ac:dyDescent="0.25">
      <c r="BA13878" s="90" t="s">
        <v>17801</v>
      </c>
      <c r="BB13878" s="90" t="s">
        <v>2132</v>
      </c>
      <c r="BC13878" s="90" t="s">
        <v>17797</v>
      </c>
      <c r="BD13878" s="90"/>
    </row>
    <row r="13879" spans="53:56" ht="15" x14ac:dyDescent="0.25">
      <c r="BA13879" s="90" t="s">
        <v>17802</v>
      </c>
      <c r="BB13879" s="90" t="s">
        <v>2132</v>
      </c>
      <c r="BC13879" s="90" t="s">
        <v>15551</v>
      </c>
      <c r="BD13879" s="90"/>
    </row>
    <row r="13880" spans="53:56" ht="15" x14ac:dyDescent="0.25">
      <c r="BA13880" s="90" t="s">
        <v>17802</v>
      </c>
      <c r="BB13880" s="90" t="s">
        <v>2132</v>
      </c>
      <c r="BC13880" s="90" t="s">
        <v>17797</v>
      </c>
      <c r="BD13880" s="90"/>
    </row>
    <row r="13881" spans="53:56" ht="15" x14ac:dyDescent="0.25">
      <c r="BA13881" s="91" t="s">
        <v>17803</v>
      </c>
      <c r="BB13881" s="91" t="s">
        <v>2132</v>
      </c>
      <c r="BC13881" s="91" t="s">
        <v>17797</v>
      </c>
      <c r="BD13881" s="91"/>
    </row>
    <row r="13882" spans="53:56" ht="15" x14ac:dyDescent="0.25">
      <c r="BA13882" s="90" t="s">
        <v>17804</v>
      </c>
      <c r="BB13882" s="90" t="s">
        <v>2132</v>
      </c>
      <c r="BC13882" s="90" t="s">
        <v>17805</v>
      </c>
      <c r="BD13882" s="90"/>
    </row>
    <row r="13883" spans="53:56" ht="15" x14ac:dyDescent="0.25">
      <c r="BA13883" s="90" t="s">
        <v>17806</v>
      </c>
      <c r="BB13883" s="90" t="s">
        <v>2132</v>
      </c>
      <c r="BC13883" s="90" t="s">
        <v>17807</v>
      </c>
      <c r="BD13883" s="90"/>
    </row>
    <row r="13884" spans="53:56" ht="15" x14ac:dyDescent="0.25">
      <c r="BA13884" s="91" t="s">
        <v>17808</v>
      </c>
      <c r="BB13884" s="91" t="s">
        <v>2132</v>
      </c>
      <c r="BC13884" s="91" t="s">
        <v>5723</v>
      </c>
      <c r="BD13884" s="91"/>
    </row>
    <row r="13885" spans="53:56" ht="15" x14ac:dyDescent="0.25">
      <c r="BA13885" s="90" t="s">
        <v>17809</v>
      </c>
      <c r="BB13885" s="90" t="s">
        <v>2132</v>
      </c>
      <c r="BC13885" s="90" t="s">
        <v>17810</v>
      </c>
      <c r="BD13885" s="90"/>
    </row>
    <row r="13886" spans="53:56" ht="15" x14ac:dyDescent="0.25">
      <c r="BA13886" s="90" t="s">
        <v>17811</v>
      </c>
      <c r="BB13886" s="90" t="s">
        <v>2132</v>
      </c>
      <c r="BC13886" s="90" t="s">
        <v>5723</v>
      </c>
      <c r="BD13886" s="90"/>
    </row>
    <row r="13887" spans="53:56" ht="15" x14ac:dyDescent="0.25">
      <c r="BA13887" s="90" t="s">
        <v>17812</v>
      </c>
      <c r="BB13887" s="90" t="s">
        <v>2132</v>
      </c>
      <c r="BC13887" s="90" t="s">
        <v>17345</v>
      </c>
      <c r="BD13887" s="90"/>
    </row>
    <row r="13888" spans="53:56" ht="15" x14ac:dyDescent="0.25">
      <c r="BA13888" s="91" t="s">
        <v>17812</v>
      </c>
      <c r="BB13888" s="91" t="s">
        <v>2132</v>
      </c>
      <c r="BC13888" s="91" t="s">
        <v>17797</v>
      </c>
      <c r="BD13888" s="91"/>
    </row>
    <row r="13889" spans="53:56" ht="15" x14ac:dyDescent="0.25">
      <c r="BA13889" s="91" t="s">
        <v>17813</v>
      </c>
      <c r="BB13889" s="91" t="s">
        <v>2132</v>
      </c>
      <c r="BC13889" s="91" t="s">
        <v>17814</v>
      </c>
      <c r="BD13889" s="91"/>
    </row>
    <row r="13890" spans="53:56" ht="15" x14ac:dyDescent="0.25">
      <c r="BA13890" s="91" t="s">
        <v>17815</v>
      </c>
      <c r="BB13890" s="91" t="s">
        <v>2132</v>
      </c>
      <c r="BC13890" s="91" t="s">
        <v>17345</v>
      </c>
      <c r="BD13890" s="91"/>
    </row>
    <row r="13891" spans="53:56" ht="15" x14ac:dyDescent="0.25">
      <c r="BA13891" s="90" t="s">
        <v>17815</v>
      </c>
      <c r="BB13891" s="90" t="s">
        <v>2132</v>
      </c>
      <c r="BC13891" s="90" t="s">
        <v>17797</v>
      </c>
      <c r="BD13891" s="90"/>
    </row>
    <row r="13892" spans="53:56" ht="15" x14ac:dyDescent="0.25">
      <c r="BA13892" s="91" t="s">
        <v>17815</v>
      </c>
      <c r="BB13892" s="91" t="s">
        <v>2132</v>
      </c>
      <c r="BC13892" s="91" t="s">
        <v>14774</v>
      </c>
      <c r="BD13892" s="91"/>
    </row>
    <row r="13893" spans="53:56" ht="15" x14ac:dyDescent="0.25">
      <c r="BA13893" s="90" t="s">
        <v>17816</v>
      </c>
      <c r="BB13893" s="90" t="s">
        <v>2132</v>
      </c>
      <c r="BC13893" s="90" t="s">
        <v>17345</v>
      </c>
      <c r="BD13893" s="90"/>
    </row>
    <row r="13894" spans="53:56" ht="15" x14ac:dyDescent="0.25">
      <c r="BA13894" s="90" t="s">
        <v>17816</v>
      </c>
      <c r="BB13894" s="90" t="s">
        <v>2132</v>
      </c>
      <c r="BC13894" s="90" t="s">
        <v>17797</v>
      </c>
      <c r="BD13894" s="90"/>
    </row>
    <row r="13895" spans="53:56" ht="15" x14ac:dyDescent="0.25">
      <c r="BA13895" s="91" t="s">
        <v>17817</v>
      </c>
      <c r="BB13895" s="91" t="s">
        <v>2132</v>
      </c>
      <c r="BC13895" s="91" t="s">
        <v>17345</v>
      </c>
      <c r="BD13895" s="91"/>
    </row>
    <row r="13896" spans="53:56" ht="15" x14ac:dyDescent="0.25">
      <c r="BA13896" s="90" t="s">
        <v>17818</v>
      </c>
      <c r="BB13896" s="90" t="s">
        <v>2132</v>
      </c>
      <c r="BC13896" s="90" t="s">
        <v>1401</v>
      </c>
      <c r="BD13896" s="90"/>
    </row>
    <row r="13897" spans="53:56" ht="15" x14ac:dyDescent="0.25">
      <c r="BA13897" s="90" t="s">
        <v>17819</v>
      </c>
      <c r="BB13897" s="90" t="s">
        <v>2132</v>
      </c>
      <c r="BC13897" s="90" t="s">
        <v>1401</v>
      </c>
      <c r="BD13897" s="90"/>
    </row>
    <row r="13898" spans="53:56" ht="15" x14ac:dyDescent="0.25">
      <c r="BA13898" s="91" t="s">
        <v>17820</v>
      </c>
      <c r="BB13898" s="91" t="s">
        <v>2132</v>
      </c>
      <c r="BC13898" s="91" t="s">
        <v>14794</v>
      </c>
      <c r="BD13898" s="91"/>
    </row>
    <row r="13899" spans="53:56" ht="15" x14ac:dyDescent="0.25">
      <c r="BA13899" s="90" t="s">
        <v>17821</v>
      </c>
      <c r="BB13899" s="90" t="s">
        <v>2132</v>
      </c>
      <c r="BC13899" s="90" t="s">
        <v>17805</v>
      </c>
      <c r="BD13899" s="90"/>
    </row>
    <row r="13900" spans="53:56" ht="15" x14ac:dyDescent="0.25">
      <c r="BA13900" s="91" t="s">
        <v>17822</v>
      </c>
      <c r="BB13900" s="91" t="s">
        <v>2132</v>
      </c>
      <c r="BC13900" s="91" t="s">
        <v>17823</v>
      </c>
      <c r="BD13900" s="91"/>
    </row>
    <row r="13901" spans="53:56" ht="15" x14ac:dyDescent="0.25">
      <c r="BA13901" s="91" t="s">
        <v>17824</v>
      </c>
      <c r="BB13901" s="91" t="s">
        <v>2132</v>
      </c>
      <c r="BC13901" s="91" t="s">
        <v>17797</v>
      </c>
      <c r="BD13901" s="91"/>
    </row>
    <row r="13902" spans="53:56" ht="15" x14ac:dyDescent="0.25">
      <c r="BA13902" s="90" t="s">
        <v>17825</v>
      </c>
      <c r="BB13902" s="90" t="s">
        <v>2132</v>
      </c>
      <c r="BC13902" s="90" t="s">
        <v>17826</v>
      </c>
      <c r="BD13902" s="90"/>
    </row>
    <row r="13903" spans="53:56" ht="15" x14ac:dyDescent="0.25">
      <c r="BA13903" s="91" t="s">
        <v>17827</v>
      </c>
      <c r="BB13903" s="91" t="s">
        <v>2132</v>
      </c>
      <c r="BC13903" s="91" t="s">
        <v>14774</v>
      </c>
      <c r="BD13903" s="91"/>
    </row>
    <row r="13904" spans="53:56" ht="15" x14ac:dyDescent="0.25">
      <c r="BA13904" s="90" t="s">
        <v>17828</v>
      </c>
      <c r="BB13904" s="90" t="s">
        <v>2132</v>
      </c>
      <c r="BC13904" s="90" t="s">
        <v>14774</v>
      </c>
      <c r="BD13904" s="90"/>
    </row>
    <row r="13905" spans="53:56" ht="15" x14ac:dyDescent="0.25">
      <c r="BA13905" s="90" t="s">
        <v>17828</v>
      </c>
      <c r="BB13905" s="90" t="s">
        <v>2132</v>
      </c>
      <c r="BC13905" s="90" t="s">
        <v>8585</v>
      </c>
      <c r="BD13905" s="90"/>
    </row>
    <row r="13906" spans="53:56" ht="15" x14ac:dyDescent="0.25">
      <c r="BA13906" s="90" t="s">
        <v>17829</v>
      </c>
      <c r="BB13906" s="90" t="s">
        <v>2132</v>
      </c>
      <c r="BC13906" s="90" t="s">
        <v>17805</v>
      </c>
      <c r="BD13906" s="90"/>
    </row>
    <row r="13907" spans="53:56" ht="15" x14ac:dyDescent="0.25">
      <c r="BA13907" s="90" t="s">
        <v>17830</v>
      </c>
      <c r="BB13907" s="90" t="s">
        <v>2132</v>
      </c>
      <c r="BC13907" s="90" t="s">
        <v>17831</v>
      </c>
      <c r="BD13907" s="90"/>
    </row>
    <row r="13908" spans="53:56" ht="15" x14ac:dyDescent="0.25">
      <c r="BA13908" s="91" t="s">
        <v>17832</v>
      </c>
      <c r="BB13908" s="91" t="s">
        <v>2132</v>
      </c>
      <c r="BC13908" s="91" t="s">
        <v>17833</v>
      </c>
      <c r="BD13908" s="91"/>
    </row>
    <row r="13909" spans="53:56" ht="15" x14ac:dyDescent="0.25">
      <c r="BA13909" s="90" t="s">
        <v>17832</v>
      </c>
      <c r="BB13909" s="90" t="s">
        <v>2132</v>
      </c>
      <c r="BC13909" s="90" t="s">
        <v>15551</v>
      </c>
      <c r="BD13909" s="90"/>
    </row>
    <row r="13910" spans="53:56" ht="15" x14ac:dyDescent="0.25">
      <c r="BA13910" s="90" t="s">
        <v>17834</v>
      </c>
      <c r="BB13910" s="90" t="s">
        <v>2132</v>
      </c>
      <c r="BC13910" s="90" t="s">
        <v>17805</v>
      </c>
      <c r="BD13910" s="90"/>
    </row>
    <row r="13911" spans="53:56" ht="15" x14ac:dyDescent="0.25">
      <c r="BA13911" s="91" t="s">
        <v>17835</v>
      </c>
      <c r="BB13911" s="91" t="s">
        <v>2132</v>
      </c>
      <c r="BC13911" s="91" t="s">
        <v>14794</v>
      </c>
      <c r="BD13911" s="91"/>
    </row>
    <row r="13912" spans="53:56" ht="15" x14ac:dyDescent="0.25">
      <c r="BA13912" s="91" t="s">
        <v>17836</v>
      </c>
      <c r="BB13912" s="91" t="s">
        <v>2132</v>
      </c>
      <c r="BC13912" s="91" t="s">
        <v>17823</v>
      </c>
      <c r="BD13912" s="91"/>
    </row>
    <row r="13913" spans="53:56" ht="15" x14ac:dyDescent="0.25">
      <c r="BA13913" s="91" t="s">
        <v>17837</v>
      </c>
      <c r="BB13913" s="91" t="s">
        <v>2132</v>
      </c>
      <c r="BC13913" s="91" t="s">
        <v>17838</v>
      </c>
      <c r="BD13913" s="91"/>
    </row>
    <row r="13914" spans="53:56" ht="15" x14ac:dyDescent="0.25">
      <c r="BA13914" s="90" t="s">
        <v>17839</v>
      </c>
      <c r="BB13914" s="90" t="s">
        <v>2132</v>
      </c>
      <c r="BC13914" s="90" t="s">
        <v>14794</v>
      </c>
      <c r="BD13914" s="90"/>
    </row>
    <row r="13915" spans="53:56" ht="15" x14ac:dyDescent="0.25">
      <c r="BA13915" s="91" t="s">
        <v>17840</v>
      </c>
      <c r="BB13915" s="91" t="s">
        <v>2132</v>
      </c>
      <c r="BC13915" s="91" t="s">
        <v>14794</v>
      </c>
      <c r="BD13915" s="91"/>
    </row>
    <row r="13916" spans="53:56" ht="15" x14ac:dyDescent="0.25">
      <c r="BA13916" s="90" t="s">
        <v>17841</v>
      </c>
      <c r="BB13916" s="90" t="s">
        <v>2132</v>
      </c>
      <c r="BC13916" s="90" t="s">
        <v>17810</v>
      </c>
      <c r="BD13916" s="90"/>
    </row>
    <row r="13917" spans="53:56" ht="15" x14ac:dyDescent="0.25">
      <c r="BA13917" s="91" t="s">
        <v>17842</v>
      </c>
      <c r="BB13917" s="91" t="s">
        <v>2132</v>
      </c>
      <c r="BC13917" s="91" t="s">
        <v>17797</v>
      </c>
      <c r="BD13917" s="91"/>
    </row>
    <row r="13918" spans="53:56" ht="15" x14ac:dyDescent="0.25">
      <c r="BA13918" s="90" t="s">
        <v>17843</v>
      </c>
      <c r="BB13918" s="90" t="s">
        <v>2132</v>
      </c>
      <c r="BC13918" s="90" t="s">
        <v>17807</v>
      </c>
      <c r="BD13918" s="90"/>
    </row>
    <row r="13919" spans="53:56" ht="15" x14ac:dyDescent="0.25">
      <c r="BA13919" s="90" t="s">
        <v>17843</v>
      </c>
      <c r="BB13919" s="90" t="s">
        <v>2132</v>
      </c>
      <c r="BC13919" s="90" t="s">
        <v>17797</v>
      </c>
      <c r="BD13919" s="90"/>
    </row>
    <row r="13920" spans="53:56" ht="15" x14ac:dyDescent="0.25">
      <c r="BA13920" s="90" t="s">
        <v>17844</v>
      </c>
      <c r="BB13920" s="90" t="s">
        <v>2132</v>
      </c>
      <c r="BC13920" s="90" t="s">
        <v>17805</v>
      </c>
      <c r="BD13920" s="90"/>
    </row>
    <row r="13921" spans="53:56" ht="15" x14ac:dyDescent="0.25">
      <c r="BA13921" s="91" t="s">
        <v>17845</v>
      </c>
      <c r="BB13921" s="91" t="s">
        <v>2132</v>
      </c>
      <c r="BC13921" s="91" t="s">
        <v>17826</v>
      </c>
      <c r="BD13921" s="91"/>
    </row>
    <row r="13922" spans="53:56" ht="15" x14ac:dyDescent="0.25">
      <c r="BA13922" s="90" t="s">
        <v>17846</v>
      </c>
      <c r="BB13922" s="90" t="s">
        <v>2132</v>
      </c>
      <c r="BC13922" s="90" t="s">
        <v>17847</v>
      </c>
      <c r="BD13922" s="90"/>
    </row>
    <row r="13923" spans="53:56" ht="15" x14ac:dyDescent="0.25">
      <c r="BA13923" s="91" t="s">
        <v>17848</v>
      </c>
      <c r="BB13923" s="91" t="s">
        <v>2132</v>
      </c>
      <c r="BC13923" s="91" t="s">
        <v>17807</v>
      </c>
      <c r="BD13923" s="91"/>
    </row>
    <row r="13924" spans="53:56" ht="15" x14ac:dyDescent="0.25">
      <c r="BA13924" s="91" t="s">
        <v>17849</v>
      </c>
      <c r="BB13924" s="91" t="s">
        <v>2132</v>
      </c>
      <c r="BC13924" s="91" t="s">
        <v>17797</v>
      </c>
      <c r="BD13924" s="91"/>
    </row>
    <row r="13925" spans="53:56" ht="15" x14ac:dyDescent="0.25">
      <c r="BA13925" s="91" t="s">
        <v>17849</v>
      </c>
      <c r="BB13925" s="91" t="s">
        <v>2132</v>
      </c>
      <c r="BC13925" s="91" t="s">
        <v>14774</v>
      </c>
      <c r="BD13925" s="91"/>
    </row>
    <row r="13926" spans="53:56" ht="15" x14ac:dyDescent="0.25">
      <c r="BA13926" s="90" t="s">
        <v>17850</v>
      </c>
      <c r="BB13926" s="90" t="s">
        <v>2132</v>
      </c>
      <c r="BC13926" s="90" t="s">
        <v>14774</v>
      </c>
      <c r="BD13926" s="90"/>
    </row>
    <row r="13927" spans="53:56" ht="15" x14ac:dyDescent="0.25">
      <c r="BA13927" s="91" t="s">
        <v>17851</v>
      </c>
      <c r="BB13927" s="91" t="s">
        <v>2132</v>
      </c>
      <c r="BC13927" s="91" t="s">
        <v>17823</v>
      </c>
      <c r="BD13927" s="91"/>
    </row>
    <row r="13928" spans="53:56" ht="15" x14ac:dyDescent="0.25">
      <c r="BA13928" s="90" t="s">
        <v>17852</v>
      </c>
      <c r="BB13928" s="90" t="s">
        <v>2132</v>
      </c>
      <c r="BC13928" s="90" t="s">
        <v>1401</v>
      </c>
      <c r="BD13928" s="90"/>
    </row>
    <row r="13929" spans="53:56" ht="15" x14ac:dyDescent="0.25">
      <c r="BA13929" s="90" t="s">
        <v>17853</v>
      </c>
      <c r="BB13929" s="90" t="s">
        <v>2132</v>
      </c>
      <c r="BC13929" s="90" t="s">
        <v>17797</v>
      </c>
      <c r="BD13929" s="90"/>
    </row>
    <row r="13930" spans="53:56" ht="15" x14ac:dyDescent="0.25">
      <c r="BA13930" s="91" t="s">
        <v>17854</v>
      </c>
      <c r="BB13930" s="91" t="s">
        <v>2132</v>
      </c>
      <c r="BC13930" s="91" t="s">
        <v>17810</v>
      </c>
      <c r="BD13930" s="91"/>
    </row>
    <row r="13931" spans="53:56" ht="15" x14ac:dyDescent="0.25">
      <c r="BA13931" s="90" t="s">
        <v>17855</v>
      </c>
      <c r="BB13931" s="90" t="s">
        <v>2132</v>
      </c>
      <c r="BC13931" s="90" t="s">
        <v>17838</v>
      </c>
      <c r="BD13931" s="90"/>
    </row>
    <row r="13932" spans="53:56" ht="15" x14ac:dyDescent="0.25">
      <c r="BA13932" s="91" t="s">
        <v>17856</v>
      </c>
      <c r="BB13932" s="91" t="s">
        <v>2132</v>
      </c>
      <c r="BC13932" s="91" t="s">
        <v>17807</v>
      </c>
      <c r="BD13932" s="91"/>
    </row>
    <row r="13933" spans="53:56" ht="15" x14ac:dyDescent="0.25">
      <c r="BA13933" s="91" t="s">
        <v>17857</v>
      </c>
      <c r="BB13933" s="91" t="s">
        <v>2132</v>
      </c>
      <c r="BC13933" s="91" t="s">
        <v>17810</v>
      </c>
      <c r="BD13933" s="91"/>
    </row>
    <row r="13934" spans="53:56" ht="15" x14ac:dyDescent="0.25">
      <c r="BA13934" s="90" t="s">
        <v>17858</v>
      </c>
      <c r="BB13934" s="90" t="s">
        <v>2132</v>
      </c>
      <c r="BC13934" s="90" t="s">
        <v>17810</v>
      </c>
      <c r="BD13934" s="90"/>
    </row>
    <row r="13935" spans="53:56" ht="15" x14ac:dyDescent="0.25">
      <c r="BA13935" s="91" t="s">
        <v>17859</v>
      </c>
      <c r="BB13935" s="91" t="s">
        <v>2132</v>
      </c>
      <c r="BC13935" s="91" t="s">
        <v>17823</v>
      </c>
      <c r="BD13935" s="91"/>
    </row>
    <row r="13936" spans="53:56" ht="15" x14ac:dyDescent="0.25">
      <c r="BA13936" s="90" t="s">
        <v>17860</v>
      </c>
      <c r="BB13936" s="90" t="s">
        <v>2132</v>
      </c>
      <c r="BC13936" s="90" t="s">
        <v>17805</v>
      </c>
      <c r="BD13936" s="90"/>
    </row>
    <row r="13937" spans="53:56" ht="15" x14ac:dyDescent="0.25">
      <c r="BA13937" s="90" t="s">
        <v>17861</v>
      </c>
      <c r="BB13937" s="90" t="s">
        <v>2132</v>
      </c>
      <c r="BC13937" s="90" t="s">
        <v>17797</v>
      </c>
      <c r="BD13937" s="90"/>
    </row>
    <row r="13938" spans="53:56" ht="15" x14ac:dyDescent="0.25">
      <c r="BA13938" s="91" t="s">
        <v>17861</v>
      </c>
      <c r="BB13938" s="91" t="s">
        <v>2132</v>
      </c>
      <c r="BC13938" s="91" t="s">
        <v>17831</v>
      </c>
      <c r="BD13938" s="91"/>
    </row>
    <row r="13939" spans="53:56" ht="15" x14ac:dyDescent="0.25">
      <c r="BA13939" s="91" t="s">
        <v>17862</v>
      </c>
      <c r="BB13939" s="91" t="s">
        <v>2132</v>
      </c>
      <c r="BC13939" s="91" t="s">
        <v>14774</v>
      </c>
      <c r="BD13939" s="91"/>
    </row>
    <row r="13940" spans="53:56" ht="15" x14ac:dyDescent="0.25">
      <c r="BA13940" s="90" t="s">
        <v>17863</v>
      </c>
      <c r="BB13940" s="90" t="s">
        <v>2132</v>
      </c>
      <c r="BC13940" s="90" t="s">
        <v>17797</v>
      </c>
      <c r="BD13940" s="90"/>
    </row>
    <row r="13941" spans="53:56" ht="15" x14ac:dyDescent="0.25">
      <c r="BA13941" s="91" t="s">
        <v>17864</v>
      </c>
      <c r="BB13941" s="91" t="s">
        <v>2132</v>
      </c>
      <c r="BC13941" s="91" t="s">
        <v>14774</v>
      </c>
      <c r="BD13941" s="91"/>
    </row>
    <row r="13942" spans="53:56" ht="15" x14ac:dyDescent="0.25">
      <c r="BA13942" s="91" t="s">
        <v>17865</v>
      </c>
      <c r="BB13942" s="91" t="s">
        <v>2132</v>
      </c>
      <c r="BC13942" s="91" t="s">
        <v>17823</v>
      </c>
      <c r="BD13942" s="91"/>
    </row>
    <row r="13943" spans="53:56" ht="15" x14ac:dyDescent="0.25">
      <c r="BA13943" s="91" t="s">
        <v>17866</v>
      </c>
      <c r="BB13943" s="91" t="s">
        <v>2132</v>
      </c>
      <c r="BC13943" s="91" t="s">
        <v>17826</v>
      </c>
      <c r="BD13943" s="91"/>
    </row>
    <row r="13944" spans="53:56" ht="15" x14ac:dyDescent="0.25">
      <c r="BA13944" s="90" t="s">
        <v>17867</v>
      </c>
      <c r="BB13944" s="90" t="s">
        <v>2132</v>
      </c>
      <c r="BC13944" s="90" t="s">
        <v>5723</v>
      </c>
      <c r="BD13944" s="90"/>
    </row>
    <row r="13945" spans="53:56" ht="15" x14ac:dyDescent="0.25">
      <c r="BA13945" s="91" t="s">
        <v>17868</v>
      </c>
      <c r="BB13945" s="91" t="s">
        <v>2132</v>
      </c>
      <c r="BC13945" s="91" t="s">
        <v>17823</v>
      </c>
      <c r="BD13945" s="91"/>
    </row>
    <row r="13946" spans="53:56" ht="15" x14ac:dyDescent="0.25">
      <c r="BA13946" s="90" t="s">
        <v>17869</v>
      </c>
      <c r="BB13946" s="90" t="s">
        <v>2132</v>
      </c>
      <c r="BC13946" s="90" t="s">
        <v>14774</v>
      </c>
      <c r="BD13946" s="90"/>
    </row>
    <row r="13947" spans="53:56" ht="15" x14ac:dyDescent="0.25">
      <c r="BA13947" s="91" t="s">
        <v>17870</v>
      </c>
      <c r="BB13947" s="91" t="s">
        <v>2132</v>
      </c>
      <c r="BC13947" s="91" t="s">
        <v>17823</v>
      </c>
      <c r="BD13947" s="91"/>
    </row>
    <row r="13948" spans="53:56" ht="15" x14ac:dyDescent="0.25">
      <c r="BA13948" s="90" t="s">
        <v>17871</v>
      </c>
      <c r="BB13948" s="90" t="s">
        <v>2132</v>
      </c>
      <c r="BC13948" s="90" t="s">
        <v>17838</v>
      </c>
      <c r="BD13948" s="90"/>
    </row>
    <row r="13949" spans="53:56" ht="15" x14ac:dyDescent="0.25">
      <c r="BA13949" s="91" t="s">
        <v>17872</v>
      </c>
      <c r="BB13949" s="91" t="s">
        <v>2132</v>
      </c>
      <c r="BC13949" s="91" t="s">
        <v>17805</v>
      </c>
      <c r="BD13949" s="91"/>
    </row>
    <row r="13950" spans="53:56" ht="15" x14ac:dyDescent="0.25">
      <c r="BA13950" s="90" t="s">
        <v>17873</v>
      </c>
      <c r="BB13950" s="90" t="s">
        <v>2132</v>
      </c>
      <c r="BC13950" s="90" t="s">
        <v>17823</v>
      </c>
      <c r="BD13950" s="90"/>
    </row>
    <row r="13951" spans="53:56" ht="15" x14ac:dyDescent="0.25">
      <c r="BA13951" s="91" t="s">
        <v>17874</v>
      </c>
      <c r="BB13951" s="91" t="s">
        <v>2132</v>
      </c>
      <c r="BC13951" s="91" t="s">
        <v>17847</v>
      </c>
      <c r="BD13951" s="91"/>
    </row>
    <row r="13952" spans="53:56" ht="15" x14ac:dyDescent="0.25">
      <c r="BA13952" s="90" t="s">
        <v>17875</v>
      </c>
      <c r="BB13952" s="90" t="s">
        <v>2132</v>
      </c>
      <c r="BC13952" s="90" t="s">
        <v>17805</v>
      </c>
      <c r="BD13952" s="90"/>
    </row>
    <row r="13953" spans="53:56" ht="15" x14ac:dyDescent="0.25">
      <c r="BA13953" s="91" t="s">
        <v>17876</v>
      </c>
      <c r="BB13953" s="91" t="s">
        <v>2132</v>
      </c>
      <c r="BC13953" s="91" t="s">
        <v>17831</v>
      </c>
      <c r="BD13953" s="91"/>
    </row>
    <row r="13954" spans="53:56" ht="15" x14ac:dyDescent="0.25">
      <c r="BA13954" s="90" t="s">
        <v>17877</v>
      </c>
      <c r="BB13954" s="90" t="s">
        <v>2132</v>
      </c>
      <c r="BC13954" s="90" t="s">
        <v>17838</v>
      </c>
      <c r="BD13954" s="90"/>
    </row>
    <row r="13955" spans="53:56" ht="15" x14ac:dyDescent="0.25">
      <c r="BA13955" s="91" t="s">
        <v>17878</v>
      </c>
      <c r="BB13955" s="91" t="s">
        <v>2132</v>
      </c>
      <c r="BC13955" s="91" t="s">
        <v>14774</v>
      </c>
      <c r="BD13955" s="91"/>
    </row>
    <row r="13956" spans="53:56" ht="15" x14ac:dyDescent="0.25">
      <c r="BA13956" s="90" t="s">
        <v>17879</v>
      </c>
      <c r="BB13956" s="90" t="s">
        <v>2132</v>
      </c>
      <c r="BC13956" s="90" t="s">
        <v>13339</v>
      </c>
      <c r="BD13956" s="90"/>
    </row>
    <row r="13957" spans="53:56" ht="15" x14ac:dyDescent="0.25">
      <c r="BA13957" s="91" t="s">
        <v>17880</v>
      </c>
      <c r="BB13957" s="91" t="s">
        <v>2132</v>
      </c>
      <c r="BC13957" s="91" t="s">
        <v>13339</v>
      </c>
      <c r="BD13957" s="91"/>
    </row>
    <row r="13958" spans="53:56" ht="15" x14ac:dyDescent="0.25">
      <c r="BA13958" s="90" t="s">
        <v>17881</v>
      </c>
      <c r="BB13958" s="90" t="s">
        <v>2132</v>
      </c>
      <c r="BC13958" s="90" t="s">
        <v>13339</v>
      </c>
      <c r="BD13958" s="90"/>
    </row>
    <row r="13959" spans="53:56" ht="15" x14ac:dyDescent="0.25">
      <c r="BA13959" s="91" t="s">
        <v>17882</v>
      </c>
      <c r="BB13959" s="91" t="s">
        <v>2132</v>
      </c>
      <c r="BC13959" s="91" t="s">
        <v>13339</v>
      </c>
      <c r="BD13959" s="91"/>
    </row>
    <row r="13960" spans="53:56" ht="15" x14ac:dyDescent="0.25">
      <c r="BA13960" s="90" t="s">
        <v>17883</v>
      </c>
      <c r="BB13960" s="90" t="s">
        <v>2132</v>
      </c>
      <c r="BC13960" s="90" t="s">
        <v>13339</v>
      </c>
      <c r="BD13960" s="90"/>
    </row>
    <row r="13961" spans="53:56" ht="15" x14ac:dyDescent="0.25">
      <c r="BA13961" s="91" t="s">
        <v>17884</v>
      </c>
      <c r="BB13961" s="91" t="s">
        <v>2132</v>
      </c>
      <c r="BC13961" s="91" t="s">
        <v>13339</v>
      </c>
      <c r="BD13961" s="91"/>
    </row>
    <row r="13962" spans="53:56" ht="15" x14ac:dyDescent="0.25">
      <c r="BA13962" s="91" t="s">
        <v>17884</v>
      </c>
      <c r="BB13962" s="91" t="s">
        <v>2132</v>
      </c>
      <c r="BC13962" s="91" t="s">
        <v>17162</v>
      </c>
      <c r="BD13962" s="91"/>
    </row>
    <row r="13963" spans="53:56" ht="15" x14ac:dyDescent="0.25">
      <c r="BA13963" s="90" t="s">
        <v>17885</v>
      </c>
      <c r="BB13963" s="90" t="s">
        <v>2132</v>
      </c>
      <c r="BC13963" s="90" t="s">
        <v>13339</v>
      </c>
      <c r="BD13963" s="90"/>
    </row>
    <row r="13964" spans="53:56" ht="15" x14ac:dyDescent="0.25">
      <c r="BA13964" s="90" t="s">
        <v>17885</v>
      </c>
      <c r="BB13964" s="90" t="s">
        <v>2132</v>
      </c>
      <c r="BC13964" s="90" t="s">
        <v>14774</v>
      </c>
      <c r="BD13964" s="90"/>
    </row>
    <row r="13965" spans="53:56" ht="15" x14ac:dyDescent="0.25">
      <c r="BA13965" s="91" t="s">
        <v>17886</v>
      </c>
      <c r="BB13965" s="91" t="s">
        <v>2132</v>
      </c>
      <c r="BC13965" s="91" t="s">
        <v>13339</v>
      </c>
      <c r="BD13965" s="91"/>
    </row>
    <row r="13966" spans="53:56" ht="15" x14ac:dyDescent="0.25">
      <c r="BA13966" s="90" t="s">
        <v>17887</v>
      </c>
      <c r="BB13966" s="90" t="s">
        <v>2132</v>
      </c>
      <c r="BC13966" s="90" t="s">
        <v>13339</v>
      </c>
      <c r="BD13966" s="90"/>
    </row>
    <row r="13967" spans="53:56" ht="15" x14ac:dyDescent="0.25">
      <c r="BA13967" s="91" t="s">
        <v>17888</v>
      </c>
      <c r="BB13967" s="91" t="s">
        <v>2132</v>
      </c>
      <c r="BC13967" s="91" t="s">
        <v>13339</v>
      </c>
      <c r="BD13967" s="91"/>
    </row>
    <row r="13968" spans="53:56" ht="15" x14ac:dyDescent="0.25">
      <c r="BA13968" s="90" t="s">
        <v>17889</v>
      </c>
      <c r="BB13968" s="90" t="s">
        <v>2132</v>
      </c>
      <c r="BC13968" s="90" t="s">
        <v>13339</v>
      </c>
      <c r="BD13968" s="90"/>
    </row>
    <row r="13969" spans="53:56" ht="15" x14ac:dyDescent="0.25">
      <c r="BA13969" s="91" t="s">
        <v>17890</v>
      </c>
      <c r="BB13969" s="91" t="s">
        <v>2132</v>
      </c>
      <c r="BC13969" s="91" t="s">
        <v>13339</v>
      </c>
      <c r="BD13969" s="91"/>
    </row>
    <row r="13970" spans="53:56" ht="15" x14ac:dyDescent="0.25">
      <c r="BA13970" s="90" t="s">
        <v>17891</v>
      </c>
      <c r="BB13970" s="90" t="s">
        <v>2132</v>
      </c>
      <c r="BC13970" s="90" t="s">
        <v>17892</v>
      </c>
      <c r="BD13970" s="90"/>
    </row>
    <row r="13971" spans="53:56" ht="15" x14ac:dyDescent="0.25">
      <c r="BA13971" s="91" t="s">
        <v>17893</v>
      </c>
      <c r="BB13971" s="91" t="s">
        <v>2132</v>
      </c>
      <c r="BC13971" s="91" t="s">
        <v>17354</v>
      </c>
      <c r="BD13971" s="91"/>
    </row>
    <row r="13972" spans="53:56" ht="15" x14ac:dyDescent="0.25">
      <c r="BA13972" s="90" t="s">
        <v>17894</v>
      </c>
      <c r="BB13972" s="90" t="s">
        <v>2132</v>
      </c>
      <c r="BC13972" s="90" t="s">
        <v>17162</v>
      </c>
      <c r="BD13972" s="90"/>
    </row>
    <row r="13973" spans="53:56" ht="15" x14ac:dyDescent="0.25">
      <c r="BA13973" s="91" t="s">
        <v>17895</v>
      </c>
      <c r="BB13973" s="91" t="s">
        <v>2132</v>
      </c>
      <c r="BC13973" s="91" t="s">
        <v>13339</v>
      </c>
      <c r="BD13973" s="91"/>
    </row>
    <row r="13974" spans="53:56" ht="15" x14ac:dyDescent="0.25">
      <c r="BA13974" s="91" t="s">
        <v>17895</v>
      </c>
      <c r="BB13974" s="91" t="s">
        <v>2132</v>
      </c>
      <c r="BC13974" s="91" t="s">
        <v>14774</v>
      </c>
      <c r="BD13974" s="91"/>
    </row>
    <row r="13975" spans="53:56" ht="15" x14ac:dyDescent="0.25">
      <c r="BA13975" s="91" t="s">
        <v>17895</v>
      </c>
      <c r="BB13975" s="91" t="s">
        <v>2132</v>
      </c>
      <c r="BC13975" s="91" t="s">
        <v>17162</v>
      </c>
      <c r="BD13975" s="91"/>
    </row>
    <row r="13976" spans="53:56" ht="15" x14ac:dyDescent="0.25">
      <c r="BA13976" s="90" t="s">
        <v>17896</v>
      </c>
      <c r="BB13976" s="90" t="s">
        <v>2132</v>
      </c>
      <c r="BC13976" s="90" t="s">
        <v>14875</v>
      </c>
      <c r="BD13976" s="90"/>
    </row>
    <row r="13977" spans="53:56" ht="15" x14ac:dyDescent="0.25">
      <c r="BA13977" s="91" t="s">
        <v>17897</v>
      </c>
      <c r="BB13977" s="91" t="s">
        <v>2132</v>
      </c>
      <c r="BC13977" s="91" t="s">
        <v>17898</v>
      </c>
      <c r="BD13977" s="91"/>
    </row>
    <row r="13978" spans="53:56" ht="15" x14ac:dyDescent="0.25">
      <c r="BA13978" s="90" t="s">
        <v>17899</v>
      </c>
      <c r="BB13978" s="90" t="s">
        <v>2132</v>
      </c>
      <c r="BC13978" s="90" t="s">
        <v>14875</v>
      </c>
      <c r="BD13978" s="90"/>
    </row>
    <row r="13979" spans="53:56" ht="15" x14ac:dyDescent="0.25">
      <c r="BA13979" s="91" t="s">
        <v>17900</v>
      </c>
      <c r="BB13979" s="91" t="s">
        <v>2132</v>
      </c>
      <c r="BC13979" s="91" t="s">
        <v>8585</v>
      </c>
      <c r="BD13979" s="91"/>
    </row>
    <row r="13980" spans="53:56" ht="15" x14ac:dyDescent="0.25">
      <c r="BA13980" s="90" t="s">
        <v>17901</v>
      </c>
      <c r="BB13980" s="90" t="s">
        <v>2132</v>
      </c>
      <c r="BC13980" s="90" t="s">
        <v>8585</v>
      </c>
      <c r="BD13980" s="90"/>
    </row>
    <row r="13981" spans="53:56" ht="15" x14ac:dyDescent="0.25">
      <c r="BA13981" s="91" t="s">
        <v>17902</v>
      </c>
      <c r="BB13981" s="91" t="s">
        <v>2132</v>
      </c>
      <c r="BC13981" s="91" t="s">
        <v>8585</v>
      </c>
      <c r="BD13981" s="91"/>
    </row>
    <row r="13982" spans="53:56" ht="15" x14ac:dyDescent="0.25">
      <c r="BA13982" s="90" t="s">
        <v>17903</v>
      </c>
      <c r="BB13982" s="90" t="s">
        <v>2132</v>
      </c>
      <c r="BC13982" s="90" t="s">
        <v>17892</v>
      </c>
      <c r="BD13982" s="90"/>
    </row>
    <row r="13983" spans="53:56" ht="15" x14ac:dyDescent="0.25">
      <c r="BA13983" s="91" t="s">
        <v>17904</v>
      </c>
      <c r="BB13983" s="91" t="s">
        <v>2132</v>
      </c>
      <c r="BC13983" s="91" t="s">
        <v>17905</v>
      </c>
      <c r="BD13983" s="91"/>
    </row>
    <row r="13984" spans="53:56" ht="15" x14ac:dyDescent="0.25">
      <c r="BA13984" s="90" t="s">
        <v>17906</v>
      </c>
      <c r="BB13984" s="90" t="s">
        <v>2132</v>
      </c>
      <c r="BC13984" s="90" t="s">
        <v>8585</v>
      </c>
      <c r="BD13984" s="90"/>
    </row>
    <row r="13985" spans="53:56" ht="15" x14ac:dyDescent="0.25">
      <c r="BA13985" s="91" t="s">
        <v>17907</v>
      </c>
      <c r="BB13985" s="91" t="s">
        <v>2132</v>
      </c>
      <c r="BC13985" s="91" t="s">
        <v>17898</v>
      </c>
      <c r="BD13985" s="91"/>
    </row>
    <row r="13986" spans="53:56" ht="15" x14ac:dyDescent="0.25">
      <c r="BA13986" s="90" t="s">
        <v>17908</v>
      </c>
      <c r="BB13986" s="90" t="s">
        <v>2132</v>
      </c>
      <c r="BC13986" s="90" t="s">
        <v>17898</v>
      </c>
      <c r="BD13986" s="90"/>
    </row>
    <row r="13987" spans="53:56" ht="15" x14ac:dyDescent="0.25">
      <c r="BA13987" s="91" t="s">
        <v>17909</v>
      </c>
      <c r="BB13987" s="91" t="s">
        <v>2132</v>
      </c>
      <c r="BC13987" s="91" t="s">
        <v>17162</v>
      </c>
      <c r="BD13987" s="91"/>
    </row>
    <row r="13988" spans="53:56" ht="15" x14ac:dyDescent="0.25">
      <c r="BA13988" s="90" t="s">
        <v>17910</v>
      </c>
      <c r="BB13988" s="90" t="s">
        <v>2132</v>
      </c>
      <c r="BC13988" s="90" t="s">
        <v>1401</v>
      </c>
      <c r="BD13988" s="90"/>
    </row>
    <row r="13989" spans="53:56" ht="15" x14ac:dyDescent="0.25">
      <c r="BA13989" s="91" t="s">
        <v>17911</v>
      </c>
      <c r="BB13989" s="91" t="s">
        <v>2132</v>
      </c>
      <c r="BC13989" s="91" t="s">
        <v>17357</v>
      </c>
      <c r="BD13989" s="91"/>
    </row>
    <row r="13990" spans="53:56" ht="15" x14ac:dyDescent="0.25">
      <c r="BA13990" s="90" t="s">
        <v>17912</v>
      </c>
      <c r="BB13990" s="90" t="s">
        <v>2132</v>
      </c>
      <c r="BC13990" s="90" t="s">
        <v>7868</v>
      </c>
      <c r="BD13990" s="90"/>
    </row>
    <row r="13991" spans="53:56" ht="15" x14ac:dyDescent="0.25">
      <c r="BA13991" s="91" t="s">
        <v>17913</v>
      </c>
      <c r="BB13991" s="91" t="s">
        <v>2132</v>
      </c>
      <c r="BC13991" s="91" t="s">
        <v>17814</v>
      </c>
      <c r="BD13991" s="91"/>
    </row>
    <row r="13992" spans="53:56" ht="15" x14ac:dyDescent="0.25">
      <c r="BA13992" s="90" t="s">
        <v>17914</v>
      </c>
      <c r="BB13992" s="90" t="s">
        <v>2132</v>
      </c>
      <c r="BC13992" s="90" t="s">
        <v>14875</v>
      </c>
      <c r="BD13992" s="90"/>
    </row>
    <row r="13993" spans="53:56" ht="15" x14ac:dyDescent="0.25">
      <c r="BA13993" s="91" t="s">
        <v>17915</v>
      </c>
      <c r="BB13993" s="91" t="s">
        <v>2132</v>
      </c>
      <c r="BC13993" s="91" t="s">
        <v>8585</v>
      </c>
      <c r="BD13993" s="91"/>
    </row>
    <row r="13994" spans="53:56" ht="15" x14ac:dyDescent="0.25">
      <c r="BA13994" s="90" t="s">
        <v>17916</v>
      </c>
      <c r="BB13994" s="90" t="s">
        <v>2132</v>
      </c>
      <c r="BC13994" s="90" t="s">
        <v>8585</v>
      </c>
      <c r="BD13994" s="90"/>
    </row>
    <row r="13995" spans="53:56" ht="15" x14ac:dyDescent="0.25">
      <c r="BA13995" s="91" t="s">
        <v>17917</v>
      </c>
      <c r="BB13995" s="91" t="s">
        <v>2132</v>
      </c>
      <c r="BC13995" s="91" t="s">
        <v>17892</v>
      </c>
      <c r="BD13995" s="91"/>
    </row>
    <row r="13996" spans="53:56" ht="15" x14ac:dyDescent="0.25">
      <c r="BA13996" s="90" t="s">
        <v>17918</v>
      </c>
      <c r="BB13996" s="90" t="s">
        <v>2132</v>
      </c>
      <c r="BC13996" s="90" t="s">
        <v>14875</v>
      </c>
      <c r="BD13996" s="90"/>
    </row>
    <row r="13997" spans="53:56" ht="15" x14ac:dyDescent="0.25">
      <c r="BA13997" s="91" t="s">
        <v>17919</v>
      </c>
      <c r="BB13997" s="91" t="s">
        <v>2132</v>
      </c>
      <c r="BC13997" s="91" t="s">
        <v>17357</v>
      </c>
      <c r="BD13997" s="91"/>
    </row>
    <row r="13998" spans="53:56" ht="15" x14ac:dyDescent="0.25">
      <c r="BA13998" s="90" t="s">
        <v>17920</v>
      </c>
      <c r="BB13998" s="90" t="s">
        <v>2132</v>
      </c>
      <c r="BC13998" s="90" t="s">
        <v>17357</v>
      </c>
      <c r="BD13998" s="90"/>
    </row>
    <row r="13999" spans="53:56" ht="15" x14ac:dyDescent="0.25">
      <c r="BA13999" s="91" t="s">
        <v>17921</v>
      </c>
      <c r="BB13999" s="91" t="s">
        <v>2132</v>
      </c>
      <c r="BC13999" s="91" t="s">
        <v>17905</v>
      </c>
      <c r="BD13999" s="91"/>
    </row>
    <row r="14000" spans="53:56" ht="15" x14ac:dyDescent="0.25">
      <c r="BA14000" s="90" t="s">
        <v>17921</v>
      </c>
      <c r="BB14000" s="90" t="s">
        <v>2132</v>
      </c>
      <c r="BC14000" s="90" t="s">
        <v>16532</v>
      </c>
      <c r="BD14000" s="90"/>
    </row>
    <row r="14001" spans="53:56" ht="15" x14ac:dyDescent="0.25">
      <c r="BA14001" s="91" t="s">
        <v>17922</v>
      </c>
      <c r="BB14001" s="91" t="s">
        <v>2132</v>
      </c>
      <c r="BC14001" s="91" t="s">
        <v>1401</v>
      </c>
      <c r="BD14001" s="91"/>
    </row>
    <row r="14002" spans="53:56" ht="15" x14ac:dyDescent="0.25">
      <c r="BA14002" s="90" t="s">
        <v>17923</v>
      </c>
      <c r="BB14002" s="90" t="s">
        <v>2132</v>
      </c>
      <c r="BC14002" s="90" t="s">
        <v>14875</v>
      </c>
      <c r="BD14002" s="90"/>
    </row>
    <row r="14003" spans="53:56" ht="15" x14ac:dyDescent="0.25">
      <c r="BA14003" s="91" t="s">
        <v>17924</v>
      </c>
      <c r="BB14003" s="91" t="s">
        <v>2132</v>
      </c>
      <c r="BC14003" s="91" t="s">
        <v>17905</v>
      </c>
      <c r="BD14003" s="91"/>
    </row>
    <row r="14004" spans="53:56" ht="15" x14ac:dyDescent="0.25">
      <c r="BA14004" s="90" t="s">
        <v>17925</v>
      </c>
      <c r="BB14004" s="90" t="s">
        <v>2132</v>
      </c>
      <c r="BC14004" s="90" t="s">
        <v>7868</v>
      </c>
      <c r="BD14004" s="90"/>
    </row>
    <row r="14005" spans="53:56" ht="15" x14ac:dyDescent="0.25">
      <c r="BA14005" s="91" t="s">
        <v>17926</v>
      </c>
      <c r="BB14005" s="91" t="s">
        <v>2132</v>
      </c>
      <c r="BC14005" s="91" t="s">
        <v>17354</v>
      </c>
      <c r="BD14005" s="91"/>
    </row>
    <row r="14006" spans="53:56" ht="15" x14ac:dyDescent="0.25">
      <c r="BA14006" s="90" t="s">
        <v>17927</v>
      </c>
      <c r="BB14006" s="90" t="s">
        <v>2132</v>
      </c>
      <c r="BC14006" s="90" t="s">
        <v>17892</v>
      </c>
      <c r="BD14006" s="90"/>
    </row>
    <row r="14007" spans="53:56" ht="15" x14ac:dyDescent="0.25">
      <c r="BA14007" s="91" t="s">
        <v>17928</v>
      </c>
      <c r="BB14007" s="91" t="s">
        <v>2132</v>
      </c>
      <c r="BC14007" s="91" t="s">
        <v>16532</v>
      </c>
      <c r="BD14007" s="91"/>
    </row>
    <row r="14008" spans="53:56" ht="15" x14ac:dyDescent="0.25">
      <c r="BA14008" s="90" t="s">
        <v>17929</v>
      </c>
      <c r="BB14008" s="90" t="s">
        <v>2132</v>
      </c>
      <c r="BC14008" s="90" t="s">
        <v>7868</v>
      </c>
      <c r="BD14008" s="90"/>
    </row>
    <row r="14009" spans="53:56" ht="15" x14ac:dyDescent="0.25">
      <c r="BA14009" s="91" t="s">
        <v>17930</v>
      </c>
      <c r="BB14009" s="91" t="s">
        <v>2132</v>
      </c>
      <c r="BC14009" s="91" t="s">
        <v>17892</v>
      </c>
      <c r="BD14009" s="91"/>
    </row>
    <row r="14010" spans="53:56" ht="15" x14ac:dyDescent="0.25">
      <c r="BA14010" s="90" t="s">
        <v>17931</v>
      </c>
      <c r="BB14010" s="90" t="s">
        <v>2132</v>
      </c>
      <c r="BC14010" s="90" t="s">
        <v>16532</v>
      </c>
      <c r="BD14010" s="90"/>
    </row>
    <row r="14011" spans="53:56" ht="15" x14ac:dyDescent="0.25">
      <c r="BA14011" s="91" t="s">
        <v>17932</v>
      </c>
      <c r="BB14011" s="91" t="s">
        <v>2132</v>
      </c>
      <c r="BC14011" s="91" t="s">
        <v>17162</v>
      </c>
      <c r="BD14011" s="91"/>
    </row>
    <row r="14012" spans="53:56" ht="15" x14ac:dyDescent="0.25">
      <c r="BA14012" s="90" t="s">
        <v>17933</v>
      </c>
      <c r="BB14012" s="90" t="s">
        <v>2132</v>
      </c>
      <c r="BC14012" s="90" t="s">
        <v>7868</v>
      </c>
      <c r="BD14012" s="90"/>
    </row>
    <row r="14013" spans="53:56" ht="15" x14ac:dyDescent="0.25">
      <c r="BA14013" s="91" t="s">
        <v>17934</v>
      </c>
      <c r="BB14013" s="91" t="s">
        <v>2132</v>
      </c>
      <c r="BC14013" s="91" t="s">
        <v>17354</v>
      </c>
      <c r="BD14013" s="91"/>
    </row>
    <row r="14014" spans="53:56" ht="15" x14ac:dyDescent="0.25">
      <c r="BA14014" s="90" t="s">
        <v>17935</v>
      </c>
      <c r="BB14014" s="90" t="s">
        <v>2132</v>
      </c>
      <c r="BC14014" s="90" t="s">
        <v>13339</v>
      </c>
      <c r="BD14014" s="90"/>
    </row>
    <row r="14015" spans="53:56" ht="15" x14ac:dyDescent="0.25">
      <c r="BA14015" s="91" t="s">
        <v>17936</v>
      </c>
      <c r="BB14015" s="91" t="s">
        <v>2132</v>
      </c>
      <c r="BC14015" s="91" t="s">
        <v>17489</v>
      </c>
      <c r="BD14015" s="91"/>
    </row>
    <row r="14016" spans="53:56" ht="15" x14ac:dyDescent="0.25">
      <c r="BA14016" s="90" t="s">
        <v>17937</v>
      </c>
      <c r="BB14016" s="90" t="s">
        <v>2132</v>
      </c>
      <c r="BC14016" s="90" t="s">
        <v>17489</v>
      </c>
      <c r="BD14016" s="90"/>
    </row>
    <row r="14017" spans="53:56" ht="15" x14ac:dyDescent="0.25">
      <c r="BA14017" s="91" t="s">
        <v>17938</v>
      </c>
      <c r="BB14017" s="91" t="s">
        <v>2132</v>
      </c>
      <c r="BC14017" s="91" t="s">
        <v>17939</v>
      </c>
      <c r="BD14017" s="91"/>
    </row>
    <row r="14018" spans="53:56" ht="15" x14ac:dyDescent="0.25">
      <c r="BA14018" s="90" t="s">
        <v>17940</v>
      </c>
      <c r="BB14018" s="90" t="s">
        <v>2132</v>
      </c>
      <c r="BC14018" s="90" t="s">
        <v>17941</v>
      </c>
      <c r="BD14018" s="90"/>
    </row>
    <row r="14019" spans="53:56" ht="15" x14ac:dyDescent="0.25">
      <c r="BA14019" s="91" t="s">
        <v>17942</v>
      </c>
      <c r="BB14019" s="91" t="s">
        <v>2132</v>
      </c>
      <c r="BC14019" s="91" t="s">
        <v>17939</v>
      </c>
      <c r="BD14019" s="91"/>
    </row>
    <row r="14020" spans="53:56" ht="15" x14ac:dyDescent="0.25">
      <c r="BA14020" s="90" t="s">
        <v>17943</v>
      </c>
      <c r="BB14020" s="90" t="s">
        <v>2132</v>
      </c>
      <c r="BC14020" s="90" t="s">
        <v>17944</v>
      </c>
      <c r="BD14020" s="90"/>
    </row>
    <row r="14021" spans="53:56" ht="15" x14ac:dyDescent="0.25">
      <c r="BA14021" s="91" t="s">
        <v>17945</v>
      </c>
      <c r="BB14021" s="91" t="s">
        <v>2132</v>
      </c>
      <c r="BC14021" s="91" t="s">
        <v>17939</v>
      </c>
      <c r="BD14021" s="91"/>
    </row>
    <row r="14022" spans="53:56" ht="15" x14ac:dyDescent="0.25">
      <c r="BA14022" s="91" t="s">
        <v>17946</v>
      </c>
      <c r="BB14022" s="91" t="s">
        <v>2132</v>
      </c>
      <c r="BC14022" s="91" t="s">
        <v>17944</v>
      </c>
      <c r="BD14022" s="91"/>
    </row>
    <row r="14023" spans="53:56" ht="15" x14ac:dyDescent="0.25">
      <c r="BA14023" s="90" t="s">
        <v>17947</v>
      </c>
      <c r="BB14023" s="90" t="s">
        <v>2132</v>
      </c>
      <c r="BC14023" s="90" t="s">
        <v>17944</v>
      </c>
      <c r="BD14023" s="90"/>
    </row>
    <row r="14024" spans="53:56" ht="15" x14ac:dyDescent="0.25">
      <c r="BA14024" s="90" t="s">
        <v>17948</v>
      </c>
      <c r="BB14024" s="90" t="s">
        <v>2132</v>
      </c>
      <c r="BC14024" s="90" t="s">
        <v>17944</v>
      </c>
      <c r="BD14024" s="90"/>
    </row>
    <row r="14025" spans="53:56" ht="15" x14ac:dyDescent="0.25">
      <c r="BA14025" s="91" t="s">
        <v>17949</v>
      </c>
      <c r="BB14025" s="91" t="s">
        <v>2132</v>
      </c>
      <c r="BC14025" s="91" t="s">
        <v>17944</v>
      </c>
      <c r="BD14025" s="91"/>
    </row>
    <row r="14026" spans="53:56" ht="15" x14ac:dyDescent="0.25">
      <c r="BA14026" s="90" t="s">
        <v>17950</v>
      </c>
      <c r="BB14026" s="90" t="s">
        <v>2132</v>
      </c>
      <c r="BC14026" s="90" t="s">
        <v>17939</v>
      </c>
      <c r="BD14026" s="90"/>
    </row>
    <row r="14027" spans="53:56" ht="15" x14ac:dyDescent="0.25">
      <c r="BA14027" s="91" t="s">
        <v>17951</v>
      </c>
      <c r="BB14027" s="91" t="s">
        <v>2132</v>
      </c>
      <c r="BC14027" s="91" t="s">
        <v>17941</v>
      </c>
      <c r="BD14027" s="91"/>
    </row>
    <row r="14028" spans="53:56" ht="15" x14ac:dyDescent="0.25">
      <c r="BA14028" s="90" t="s">
        <v>17952</v>
      </c>
      <c r="BB14028" s="90" t="s">
        <v>2132</v>
      </c>
      <c r="BC14028" s="90" t="s">
        <v>17953</v>
      </c>
      <c r="BD14028" s="90"/>
    </row>
    <row r="14029" spans="53:56" ht="15" x14ac:dyDescent="0.25">
      <c r="BA14029" s="91" t="s">
        <v>17954</v>
      </c>
      <c r="BB14029" s="91" t="s">
        <v>2132</v>
      </c>
      <c r="BC14029" s="91" t="s">
        <v>17941</v>
      </c>
      <c r="BD14029" s="91"/>
    </row>
    <row r="14030" spans="53:56" ht="15" x14ac:dyDescent="0.25">
      <c r="BA14030" s="91" t="s">
        <v>17955</v>
      </c>
      <c r="BB14030" s="91" t="s">
        <v>2132</v>
      </c>
      <c r="BC14030" s="91" t="s">
        <v>17956</v>
      </c>
      <c r="BD14030" s="91"/>
    </row>
    <row r="14031" spans="53:56" ht="15" x14ac:dyDescent="0.25">
      <c r="BA14031" s="90" t="s">
        <v>17957</v>
      </c>
      <c r="BB14031" s="90" t="s">
        <v>2132</v>
      </c>
      <c r="BC14031" s="90" t="s">
        <v>17956</v>
      </c>
      <c r="BD14031" s="90"/>
    </row>
    <row r="14032" spans="53:56" ht="15" x14ac:dyDescent="0.25">
      <c r="BA14032" s="91" t="s">
        <v>17958</v>
      </c>
      <c r="BB14032" s="91" t="s">
        <v>2132</v>
      </c>
      <c r="BC14032" s="91" t="s">
        <v>17489</v>
      </c>
      <c r="BD14032" s="91"/>
    </row>
    <row r="14033" spans="53:56" ht="15" x14ac:dyDescent="0.25">
      <c r="BA14033" s="90" t="s">
        <v>17959</v>
      </c>
      <c r="BB14033" s="90" t="s">
        <v>2132</v>
      </c>
      <c r="BC14033" s="90" t="s">
        <v>17489</v>
      </c>
      <c r="BD14033" s="90"/>
    </row>
    <row r="14034" spans="53:56" ht="15" x14ac:dyDescent="0.25">
      <c r="BA14034" s="90" t="s">
        <v>17960</v>
      </c>
      <c r="BB14034" s="90" t="s">
        <v>2132</v>
      </c>
      <c r="BC14034" s="90" t="s">
        <v>17489</v>
      </c>
      <c r="BD14034" s="90"/>
    </row>
    <row r="14035" spans="53:56" ht="15" x14ac:dyDescent="0.25">
      <c r="BA14035" s="91" t="s">
        <v>17961</v>
      </c>
      <c r="BB14035" s="91" t="s">
        <v>2132</v>
      </c>
      <c r="BC14035" s="91" t="s">
        <v>17489</v>
      </c>
      <c r="BD14035" s="91"/>
    </row>
    <row r="14036" spans="53:56" ht="15" x14ac:dyDescent="0.25">
      <c r="BA14036" s="90" t="s">
        <v>17962</v>
      </c>
      <c r="BB14036" s="90" t="s">
        <v>2132</v>
      </c>
      <c r="BC14036" s="90" t="s">
        <v>17953</v>
      </c>
      <c r="BD14036" s="90"/>
    </row>
    <row r="14037" spans="53:56" ht="15" x14ac:dyDescent="0.25">
      <c r="BA14037" s="91" t="s">
        <v>17963</v>
      </c>
      <c r="BB14037" s="91" t="s">
        <v>2132</v>
      </c>
      <c r="BC14037" s="91" t="s">
        <v>17964</v>
      </c>
      <c r="BD14037" s="91"/>
    </row>
    <row r="14038" spans="53:56" ht="15" x14ac:dyDescent="0.25">
      <c r="BA14038" s="91" t="s">
        <v>17965</v>
      </c>
      <c r="BB14038" s="91" t="s">
        <v>2132</v>
      </c>
      <c r="BC14038" s="91" t="s">
        <v>17941</v>
      </c>
      <c r="BD14038" s="91"/>
    </row>
    <row r="14039" spans="53:56" ht="15" x14ac:dyDescent="0.25">
      <c r="BA14039" s="90" t="s">
        <v>17966</v>
      </c>
      <c r="BB14039" s="90" t="s">
        <v>2132</v>
      </c>
      <c r="BC14039" s="90" t="s">
        <v>17944</v>
      </c>
      <c r="BD14039" s="90"/>
    </row>
    <row r="14040" spans="53:56" ht="15" x14ac:dyDescent="0.25">
      <c r="BA14040" s="90" t="s">
        <v>17967</v>
      </c>
      <c r="BB14040" s="90" t="s">
        <v>2132</v>
      </c>
      <c r="BC14040" s="90" t="s">
        <v>17953</v>
      </c>
      <c r="BD14040" s="90"/>
    </row>
    <row r="14041" spans="53:56" ht="15" x14ac:dyDescent="0.25">
      <c r="BA14041" s="91" t="s">
        <v>17967</v>
      </c>
      <c r="BB14041" s="91" t="s">
        <v>2132</v>
      </c>
      <c r="BC14041" s="91" t="s">
        <v>17941</v>
      </c>
      <c r="BD14041" s="91"/>
    </row>
    <row r="14042" spans="53:56" ht="15" x14ac:dyDescent="0.25">
      <c r="BA14042" s="90" t="s">
        <v>17968</v>
      </c>
      <c r="BB14042" s="90" t="s">
        <v>2132</v>
      </c>
      <c r="BC14042" s="90" t="s">
        <v>17953</v>
      </c>
      <c r="BD14042" s="90"/>
    </row>
    <row r="14043" spans="53:56" ht="15" x14ac:dyDescent="0.25">
      <c r="BA14043" s="90" t="s">
        <v>17969</v>
      </c>
      <c r="BB14043" s="90" t="s">
        <v>2132</v>
      </c>
      <c r="BC14043" s="90" t="s">
        <v>17489</v>
      </c>
      <c r="BD14043" s="90"/>
    </row>
    <row r="14044" spans="53:56" ht="15" x14ac:dyDescent="0.25">
      <c r="BA14044" s="91" t="s">
        <v>17970</v>
      </c>
      <c r="BB14044" s="91" t="s">
        <v>2132</v>
      </c>
      <c r="BC14044" s="91" t="s">
        <v>17956</v>
      </c>
      <c r="BD14044" s="91"/>
    </row>
    <row r="14045" spans="53:56" ht="15" x14ac:dyDescent="0.25">
      <c r="BA14045" s="90" t="s">
        <v>17971</v>
      </c>
      <c r="BB14045" s="90" t="s">
        <v>2132</v>
      </c>
      <c r="BC14045" s="90" t="s">
        <v>17941</v>
      </c>
      <c r="BD14045" s="90"/>
    </row>
    <row r="14046" spans="53:56" ht="15" x14ac:dyDescent="0.25">
      <c r="BA14046" s="91" t="s">
        <v>17972</v>
      </c>
      <c r="BB14046" s="91" t="s">
        <v>2132</v>
      </c>
      <c r="BC14046" s="91" t="s">
        <v>17939</v>
      </c>
      <c r="BD14046" s="91"/>
    </row>
    <row r="14047" spans="53:56" ht="15" x14ac:dyDescent="0.25">
      <c r="BA14047" s="91" t="s">
        <v>17973</v>
      </c>
      <c r="BB14047" s="91" t="s">
        <v>2132</v>
      </c>
      <c r="BC14047" s="91" t="s">
        <v>17964</v>
      </c>
      <c r="BD14047" s="91"/>
    </row>
    <row r="14048" spans="53:56" ht="15" x14ac:dyDescent="0.25">
      <c r="BA14048" s="90" t="s">
        <v>17974</v>
      </c>
      <c r="BB14048" s="90" t="s">
        <v>2132</v>
      </c>
      <c r="BC14048" s="90" t="s">
        <v>17956</v>
      </c>
      <c r="BD14048" s="90"/>
    </row>
    <row r="14049" spans="53:56" ht="15" x14ac:dyDescent="0.25">
      <c r="BA14049" s="91" t="s">
        <v>17975</v>
      </c>
      <c r="BB14049" s="91" t="s">
        <v>2132</v>
      </c>
      <c r="BC14049" s="91" t="s">
        <v>17944</v>
      </c>
      <c r="BD14049" s="91"/>
    </row>
    <row r="14050" spans="53:56" ht="15" x14ac:dyDescent="0.25">
      <c r="BA14050" s="90" t="s">
        <v>17976</v>
      </c>
      <c r="BB14050" s="90" t="s">
        <v>2132</v>
      </c>
      <c r="BC14050" s="90" t="s">
        <v>17944</v>
      </c>
      <c r="BD14050" s="90"/>
    </row>
    <row r="14051" spans="53:56" ht="15" x14ac:dyDescent="0.25">
      <c r="BA14051" s="90" t="s">
        <v>17977</v>
      </c>
      <c r="BB14051" s="90" t="s">
        <v>2132</v>
      </c>
      <c r="BC14051" s="90" t="s">
        <v>17964</v>
      </c>
      <c r="BD14051" s="90"/>
    </row>
    <row r="14052" spans="53:56" ht="15" x14ac:dyDescent="0.25">
      <c r="BA14052" s="91" t="s">
        <v>17978</v>
      </c>
      <c r="BB14052" s="91" t="s">
        <v>2132</v>
      </c>
      <c r="BC14052" s="91" t="s">
        <v>3448</v>
      </c>
      <c r="BD14052" s="91"/>
    </row>
    <row r="14053" spans="53:56" ht="15" x14ac:dyDescent="0.25">
      <c r="BA14053" s="91" t="s">
        <v>17979</v>
      </c>
      <c r="BB14053" s="91" t="s">
        <v>2132</v>
      </c>
      <c r="BC14053" s="91" t="s">
        <v>7871</v>
      </c>
      <c r="BD14053" s="91"/>
    </row>
    <row r="14054" spans="53:56" ht="15" x14ac:dyDescent="0.25">
      <c r="BA14054" s="90" t="s">
        <v>17980</v>
      </c>
      <c r="BB14054" s="90" t="s">
        <v>2132</v>
      </c>
      <c r="BC14054" s="90" t="s">
        <v>8872</v>
      </c>
      <c r="BD14054" s="90"/>
    </row>
    <row r="14055" spans="53:56" ht="15" x14ac:dyDescent="0.25">
      <c r="BA14055" s="91" t="s">
        <v>17981</v>
      </c>
      <c r="BB14055" s="91" t="s">
        <v>2132</v>
      </c>
      <c r="BC14055" s="91" t="s">
        <v>6967</v>
      </c>
      <c r="BD14055" s="91"/>
    </row>
    <row r="14056" spans="53:56" ht="15" x14ac:dyDescent="0.25">
      <c r="BA14056" s="91" t="s">
        <v>17982</v>
      </c>
      <c r="BB14056" s="91" t="s">
        <v>2132</v>
      </c>
      <c r="BC14056" s="91" t="s">
        <v>17983</v>
      </c>
      <c r="BD14056" s="91"/>
    </row>
    <row r="14057" spans="53:56" ht="15" x14ac:dyDescent="0.25">
      <c r="BA14057" s="90" t="s">
        <v>17984</v>
      </c>
      <c r="BB14057" s="90" t="s">
        <v>2132</v>
      </c>
      <c r="BC14057" s="90" t="s">
        <v>6117</v>
      </c>
      <c r="BD14057" s="90"/>
    </row>
    <row r="14058" spans="53:56" ht="15" x14ac:dyDescent="0.25">
      <c r="BA14058" s="91" t="s">
        <v>17985</v>
      </c>
      <c r="BB14058" s="91" t="s">
        <v>2132</v>
      </c>
      <c r="BC14058" s="91" t="s">
        <v>17983</v>
      </c>
      <c r="BD14058" s="91"/>
    </row>
    <row r="14059" spans="53:56" ht="15" x14ac:dyDescent="0.25">
      <c r="BA14059" s="90" t="s">
        <v>17986</v>
      </c>
      <c r="BB14059" s="90" t="s">
        <v>2132</v>
      </c>
      <c r="BC14059" s="90" t="s">
        <v>7871</v>
      </c>
      <c r="BD14059" s="90"/>
    </row>
    <row r="14060" spans="53:56" ht="15" x14ac:dyDescent="0.25">
      <c r="BA14060" s="90" t="s">
        <v>17987</v>
      </c>
      <c r="BB14060" s="90" t="s">
        <v>2132</v>
      </c>
      <c r="BC14060" s="90" t="s">
        <v>17988</v>
      </c>
      <c r="BD14060" s="90"/>
    </row>
    <row r="14061" spans="53:56" ht="15" x14ac:dyDescent="0.25">
      <c r="BA14061" s="91" t="s">
        <v>17989</v>
      </c>
      <c r="BB14061" s="91" t="s">
        <v>2132</v>
      </c>
      <c r="BC14061" s="91" t="s">
        <v>16540</v>
      </c>
      <c r="BD14061" s="91"/>
    </row>
    <row r="14062" spans="53:56" ht="15" x14ac:dyDescent="0.25">
      <c r="BA14062" s="90" t="s">
        <v>17990</v>
      </c>
      <c r="BB14062" s="90" t="s">
        <v>2132</v>
      </c>
      <c r="BC14062" s="90" t="s">
        <v>6967</v>
      </c>
      <c r="BD14062" s="90"/>
    </row>
    <row r="14063" spans="53:56" ht="15" x14ac:dyDescent="0.25">
      <c r="BA14063" s="91" t="s">
        <v>17991</v>
      </c>
      <c r="BB14063" s="91" t="s">
        <v>2132</v>
      </c>
      <c r="BC14063" s="91" t="s">
        <v>7871</v>
      </c>
      <c r="BD14063" s="91"/>
    </row>
    <row r="14064" spans="53:56" ht="15" x14ac:dyDescent="0.25">
      <c r="BA14064" s="90" t="s">
        <v>17992</v>
      </c>
      <c r="BB14064" s="90" t="s">
        <v>2132</v>
      </c>
      <c r="BC14064" s="90" t="s">
        <v>7871</v>
      </c>
      <c r="BD14064" s="90"/>
    </row>
    <row r="14065" spans="53:56" ht="15" x14ac:dyDescent="0.25">
      <c r="BA14065" s="91" t="s">
        <v>17993</v>
      </c>
      <c r="BB14065" s="91" t="s">
        <v>2132</v>
      </c>
      <c r="BC14065" s="91" t="s">
        <v>6967</v>
      </c>
      <c r="BD14065" s="91"/>
    </row>
    <row r="14066" spans="53:56" ht="15" x14ac:dyDescent="0.25">
      <c r="BA14066" s="91" t="s">
        <v>17994</v>
      </c>
      <c r="BB14066" s="91" t="s">
        <v>2132</v>
      </c>
      <c r="BC14066" s="91" t="s">
        <v>16540</v>
      </c>
      <c r="BD14066" s="91"/>
    </row>
    <row r="14067" spans="53:56" ht="15" x14ac:dyDescent="0.25">
      <c r="BA14067" s="90" t="s">
        <v>17995</v>
      </c>
      <c r="BB14067" s="90" t="s">
        <v>2132</v>
      </c>
      <c r="BC14067" s="90" t="s">
        <v>4061</v>
      </c>
      <c r="BD14067" s="90"/>
    </row>
    <row r="14068" spans="53:56" ht="15" x14ac:dyDescent="0.25">
      <c r="BA14068" s="91" t="s">
        <v>17996</v>
      </c>
      <c r="BB14068" s="91" t="s">
        <v>2132</v>
      </c>
      <c r="BC14068" s="91" t="s">
        <v>8872</v>
      </c>
      <c r="BD14068" s="91"/>
    </row>
    <row r="14069" spans="53:56" ht="15" x14ac:dyDescent="0.25">
      <c r="BA14069" s="90" t="s">
        <v>17997</v>
      </c>
      <c r="BB14069" s="90" t="s">
        <v>2132</v>
      </c>
      <c r="BC14069" s="90" t="s">
        <v>6117</v>
      </c>
      <c r="BD14069" s="90"/>
    </row>
    <row r="14070" spans="53:56" ht="15" x14ac:dyDescent="0.25">
      <c r="BA14070" s="90" t="s">
        <v>17998</v>
      </c>
      <c r="BB14070" s="90" t="s">
        <v>2132</v>
      </c>
      <c r="BC14070" s="90" t="s">
        <v>17988</v>
      </c>
      <c r="BD14070" s="90"/>
    </row>
    <row r="14071" spans="53:56" ht="15" x14ac:dyDescent="0.25">
      <c r="BA14071" s="90" t="s">
        <v>17999</v>
      </c>
      <c r="BB14071" s="90" t="s">
        <v>2132</v>
      </c>
      <c r="BC14071" s="90" t="s">
        <v>6117</v>
      </c>
      <c r="BD14071" s="90"/>
    </row>
    <row r="14072" spans="53:56" ht="15" x14ac:dyDescent="0.25">
      <c r="BA14072" s="90" t="s">
        <v>18000</v>
      </c>
      <c r="BB14072" s="90" t="s">
        <v>2132</v>
      </c>
      <c r="BC14072" s="90" t="s">
        <v>17767</v>
      </c>
      <c r="BD14072" s="90"/>
    </row>
    <row r="14073" spans="53:56" ht="15" x14ac:dyDescent="0.25">
      <c r="BA14073" s="91" t="s">
        <v>18001</v>
      </c>
      <c r="BB14073" s="91" t="s">
        <v>2132</v>
      </c>
      <c r="BC14073" s="91" t="s">
        <v>8872</v>
      </c>
      <c r="BD14073" s="91"/>
    </row>
    <row r="14074" spans="53:56" ht="15" x14ac:dyDescent="0.25">
      <c r="BA14074" s="91" t="s">
        <v>18002</v>
      </c>
      <c r="BB14074" s="91" t="s">
        <v>2132</v>
      </c>
      <c r="BC14074" s="91" t="s">
        <v>17983</v>
      </c>
      <c r="BD14074" s="91"/>
    </row>
    <row r="14075" spans="53:56" ht="15" x14ac:dyDescent="0.25">
      <c r="BA14075" s="90" t="s">
        <v>18003</v>
      </c>
      <c r="BB14075" s="90" t="s">
        <v>2132</v>
      </c>
      <c r="BC14075" s="90" t="s">
        <v>6117</v>
      </c>
      <c r="BD14075" s="90"/>
    </row>
    <row r="14076" spans="53:56" ht="15" x14ac:dyDescent="0.25">
      <c r="BA14076" s="91" t="s">
        <v>18004</v>
      </c>
      <c r="BB14076" s="91" t="s">
        <v>2132</v>
      </c>
      <c r="BC14076" s="91" t="s">
        <v>16540</v>
      </c>
      <c r="BD14076" s="91"/>
    </row>
    <row r="14077" spans="53:56" ht="15" x14ac:dyDescent="0.25">
      <c r="BA14077" s="90" t="s">
        <v>18005</v>
      </c>
      <c r="BB14077" s="90" t="s">
        <v>2132</v>
      </c>
      <c r="BC14077" s="90" t="s">
        <v>8872</v>
      </c>
      <c r="BD14077" s="90"/>
    </row>
    <row r="14078" spans="53:56" ht="15" x14ac:dyDescent="0.25">
      <c r="BA14078" s="90" t="s">
        <v>18006</v>
      </c>
      <c r="BB14078" s="90" t="s">
        <v>2132</v>
      </c>
      <c r="BC14078" s="90" t="s">
        <v>6967</v>
      </c>
      <c r="BD14078" s="90"/>
    </row>
    <row r="14079" spans="53:56" ht="15" x14ac:dyDescent="0.25">
      <c r="BA14079" s="91" t="s">
        <v>18007</v>
      </c>
      <c r="BB14079" s="91" t="s">
        <v>2132</v>
      </c>
      <c r="BC14079" s="91" t="s">
        <v>6967</v>
      </c>
      <c r="BD14079" s="91"/>
    </row>
    <row r="14080" spans="53:56" ht="15" x14ac:dyDescent="0.25">
      <c r="BA14080" s="90" t="s">
        <v>18008</v>
      </c>
      <c r="BB14080" s="90" t="s">
        <v>2132</v>
      </c>
      <c r="BC14080" s="90" t="s">
        <v>6967</v>
      </c>
      <c r="BD14080" s="90"/>
    </row>
    <row r="14081" spans="53:56" ht="15" x14ac:dyDescent="0.25">
      <c r="BA14081" s="90" t="s">
        <v>18009</v>
      </c>
      <c r="BB14081" s="90" t="s">
        <v>2132</v>
      </c>
      <c r="BC14081" s="90" t="s">
        <v>6967</v>
      </c>
      <c r="BD14081" s="90"/>
    </row>
    <row r="14082" spans="53:56" ht="15" x14ac:dyDescent="0.25">
      <c r="BA14082" s="91" t="s">
        <v>18010</v>
      </c>
      <c r="BB14082" s="91" t="s">
        <v>2132</v>
      </c>
      <c r="BC14082" s="91" t="s">
        <v>6967</v>
      </c>
      <c r="BD14082" s="91"/>
    </row>
    <row r="14083" spans="53:56" ht="15" x14ac:dyDescent="0.25">
      <c r="BA14083" s="90" t="s">
        <v>18011</v>
      </c>
      <c r="BB14083" s="90" t="s">
        <v>2132</v>
      </c>
      <c r="BC14083" s="90" t="s">
        <v>6967</v>
      </c>
      <c r="BD14083" s="90"/>
    </row>
    <row r="14084" spans="53:56" ht="15" x14ac:dyDescent="0.25">
      <c r="BA14084" s="91" t="s">
        <v>18012</v>
      </c>
      <c r="BB14084" s="91" t="s">
        <v>2132</v>
      </c>
      <c r="BC14084" s="91" t="s">
        <v>6967</v>
      </c>
      <c r="BD14084" s="91"/>
    </row>
    <row r="14085" spans="53:56" ht="15" x14ac:dyDescent="0.25">
      <c r="BA14085" s="90" t="s">
        <v>18013</v>
      </c>
      <c r="BB14085" s="90" t="s">
        <v>2132</v>
      </c>
      <c r="BC14085" s="90" t="s">
        <v>7871</v>
      </c>
      <c r="BD14085" s="90"/>
    </row>
    <row r="14086" spans="53:56" ht="15" x14ac:dyDescent="0.25">
      <c r="BA14086" s="91" t="s">
        <v>18013</v>
      </c>
      <c r="BB14086" s="91" t="s">
        <v>2132</v>
      </c>
      <c r="BC14086" s="91" t="s">
        <v>6967</v>
      </c>
      <c r="BD14086" s="91"/>
    </row>
    <row r="14087" spans="53:56" ht="15" x14ac:dyDescent="0.25">
      <c r="BA14087" s="90" t="s">
        <v>18014</v>
      </c>
      <c r="BB14087" s="90" t="s">
        <v>2132</v>
      </c>
      <c r="BC14087" s="90" t="s">
        <v>6967</v>
      </c>
      <c r="BD14087" s="90"/>
    </row>
    <row r="14088" spans="53:56" ht="15" x14ac:dyDescent="0.25">
      <c r="BA14088" s="91" t="s">
        <v>18015</v>
      </c>
      <c r="BB14088" s="91" t="s">
        <v>2132</v>
      </c>
      <c r="BC14088" s="91" t="s">
        <v>6967</v>
      </c>
      <c r="BD14088" s="91"/>
    </row>
    <row r="14089" spans="53:56" ht="15" x14ac:dyDescent="0.25">
      <c r="BA14089" s="90" t="s">
        <v>18016</v>
      </c>
      <c r="BB14089" s="90" t="s">
        <v>2132</v>
      </c>
      <c r="BC14089" s="90" t="s">
        <v>6967</v>
      </c>
      <c r="BD14089" s="90"/>
    </row>
    <row r="14090" spans="53:56" ht="15" x14ac:dyDescent="0.25">
      <c r="BA14090" s="90" t="s">
        <v>18017</v>
      </c>
      <c r="BB14090" s="90" t="s">
        <v>2132</v>
      </c>
      <c r="BC14090" s="90" t="s">
        <v>6967</v>
      </c>
      <c r="BD14090" s="90"/>
    </row>
    <row r="14091" spans="53:56" ht="15" x14ac:dyDescent="0.25">
      <c r="BA14091" s="91" t="s">
        <v>18018</v>
      </c>
      <c r="BB14091" s="91" t="s">
        <v>2132</v>
      </c>
      <c r="BC14091" s="91" t="s">
        <v>6967</v>
      </c>
      <c r="BD14091" s="91"/>
    </row>
    <row r="14092" spans="53:56" ht="15" x14ac:dyDescent="0.25">
      <c r="BA14092" s="90" t="s">
        <v>18019</v>
      </c>
      <c r="BB14092" s="90" t="s">
        <v>2132</v>
      </c>
      <c r="BC14092" s="90" t="s">
        <v>6967</v>
      </c>
      <c r="BD14092" s="90"/>
    </row>
    <row r="14093" spans="53:56" ht="15" x14ac:dyDescent="0.25">
      <c r="BA14093" s="90" t="s">
        <v>18020</v>
      </c>
      <c r="BB14093" s="90" t="s">
        <v>2132</v>
      </c>
      <c r="BC14093" s="90" t="s">
        <v>6967</v>
      </c>
      <c r="BD14093" s="90"/>
    </row>
    <row r="14094" spans="53:56" ht="15" x14ac:dyDescent="0.25">
      <c r="BA14094" s="91" t="s">
        <v>18021</v>
      </c>
      <c r="BB14094" s="91" t="s">
        <v>2132</v>
      </c>
      <c r="BC14094" s="91" t="s">
        <v>7871</v>
      </c>
      <c r="BD14094" s="91"/>
    </row>
    <row r="14095" spans="53:56" ht="15" x14ac:dyDescent="0.25">
      <c r="BA14095" s="91" t="s">
        <v>18021</v>
      </c>
      <c r="BB14095" s="91" t="s">
        <v>2132</v>
      </c>
      <c r="BC14095" s="91" t="s">
        <v>6967</v>
      </c>
      <c r="BD14095" s="91"/>
    </row>
    <row r="14096" spans="53:56" ht="15" x14ac:dyDescent="0.25">
      <c r="BA14096" s="90" t="s">
        <v>18022</v>
      </c>
      <c r="BB14096" s="90" t="s">
        <v>2132</v>
      </c>
      <c r="BC14096" s="90" t="s">
        <v>6967</v>
      </c>
      <c r="BD14096" s="90"/>
    </row>
    <row r="14097" spans="53:56" ht="15" x14ac:dyDescent="0.25">
      <c r="BA14097" s="91" t="s">
        <v>18023</v>
      </c>
      <c r="BB14097" s="91" t="s">
        <v>2132</v>
      </c>
      <c r="BC14097" s="91" t="s">
        <v>6967</v>
      </c>
      <c r="BD14097" s="91"/>
    </row>
    <row r="14098" spans="53:56" ht="15" x14ac:dyDescent="0.25">
      <c r="BA14098" s="91" t="s">
        <v>18024</v>
      </c>
      <c r="BB14098" s="91" t="s">
        <v>2132</v>
      </c>
      <c r="BC14098" s="91" t="s">
        <v>18025</v>
      </c>
      <c r="BD14098" s="91"/>
    </row>
    <row r="14099" spans="53:56" ht="15" x14ac:dyDescent="0.25">
      <c r="BA14099" s="90" t="s">
        <v>18024</v>
      </c>
      <c r="BB14099" s="90" t="s">
        <v>2132</v>
      </c>
      <c r="BC14099" s="90" t="s">
        <v>18026</v>
      </c>
      <c r="BD14099" s="90"/>
    </row>
    <row r="14100" spans="53:56" ht="15" x14ac:dyDescent="0.25">
      <c r="BA14100" s="91" t="s">
        <v>18027</v>
      </c>
      <c r="BB14100" s="91" t="s">
        <v>2132</v>
      </c>
      <c r="BC14100" s="91" t="s">
        <v>17737</v>
      </c>
      <c r="BD14100" s="91"/>
    </row>
    <row r="14101" spans="53:56" ht="15" x14ac:dyDescent="0.25">
      <c r="BA14101" s="91" t="s">
        <v>18028</v>
      </c>
      <c r="BB14101" s="91" t="s">
        <v>2132</v>
      </c>
      <c r="BC14101" s="91" t="s">
        <v>18029</v>
      </c>
      <c r="BD14101" s="91"/>
    </row>
    <row r="14102" spans="53:56" ht="15" x14ac:dyDescent="0.25">
      <c r="BA14102" s="90" t="s">
        <v>18030</v>
      </c>
      <c r="BB14102" s="90" t="s">
        <v>2132</v>
      </c>
      <c r="BC14102" s="90" t="s">
        <v>9234</v>
      </c>
      <c r="BD14102" s="90"/>
    </row>
    <row r="14103" spans="53:56" ht="15" x14ac:dyDescent="0.25">
      <c r="BA14103" s="91" t="s">
        <v>18031</v>
      </c>
      <c r="BB14103" s="91" t="s">
        <v>2132</v>
      </c>
      <c r="BC14103" s="91" t="s">
        <v>18032</v>
      </c>
      <c r="BD14103" s="91"/>
    </row>
    <row r="14104" spans="53:56" ht="15" x14ac:dyDescent="0.25">
      <c r="BA14104" s="90" t="s">
        <v>18033</v>
      </c>
      <c r="BB14104" s="90" t="s">
        <v>2132</v>
      </c>
      <c r="BC14104" s="90" t="s">
        <v>15327</v>
      </c>
      <c r="BD14104" s="90"/>
    </row>
    <row r="14105" spans="53:56" ht="15" x14ac:dyDescent="0.25">
      <c r="BA14105" s="90" t="s">
        <v>18034</v>
      </c>
      <c r="BB14105" s="90" t="s">
        <v>2132</v>
      </c>
      <c r="BC14105" s="90" t="s">
        <v>18035</v>
      </c>
      <c r="BD14105" s="90"/>
    </row>
    <row r="14106" spans="53:56" ht="15" x14ac:dyDescent="0.25">
      <c r="BA14106" s="90" t="s">
        <v>18036</v>
      </c>
      <c r="BB14106" s="90" t="s">
        <v>2132</v>
      </c>
      <c r="BC14106" s="90" t="s">
        <v>18032</v>
      </c>
      <c r="BD14106" s="90"/>
    </row>
    <row r="14107" spans="53:56" ht="15" x14ac:dyDescent="0.25">
      <c r="BA14107" s="91" t="s">
        <v>18036</v>
      </c>
      <c r="BB14107" s="91" t="s">
        <v>2132</v>
      </c>
      <c r="BC14107" s="91" t="s">
        <v>18037</v>
      </c>
      <c r="BD14107" s="91"/>
    </row>
    <row r="14108" spans="53:56" ht="15" x14ac:dyDescent="0.25">
      <c r="BA14108" s="90" t="s">
        <v>18038</v>
      </c>
      <c r="BB14108" s="90" t="s">
        <v>2132</v>
      </c>
      <c r="BC14108" s="90" t="s">
        <v>16929</v>
      </c>
      <c r="BD14108" s="90"/>
    </row>
    <row r="14109" spans="53:56" ht="15" x14ac:dyDescent="0.25">
      <c r="BA14109" s="91" t="s">
        <v>18039</v>
      </c>
      <c r="BB14109" s="91" t="s">
        <v>2132</v>
      </c>
      <c r="BC14109" s="91" t="s">
        <v>18040</v>
      </c>
      <c r="BD14109" s="91"/>
    </row>
    <row r="14110" spans="53:56" ht="15" x14ac:dyDescent="0.25">
      <c r="BA14110" s="91" t="s">
        <v>18041</v>
      </c>
      <c r="BB14110" s="91" t="s">
        <v>2132</v>
      </c>
      <c r="BC14110" s="91" t="s">
        <v>18025</v>
      </c>
      <c r="BD14110" s="91"/>
    </row>
    <row r="14111" spans="53:56" ht="15" x14ac:dyDescent="0.25">
      <c r="BA14111" s="90" t="s">
        <v>18042</v>
      </c>
      <c r="BB14111" s="90" t="s">
        <v>2132</v>
      </c>
      <c r="BC14111" s="90" t="s">
        <v>18025</v>
      </c>
      <c r="BD14111" s="90"/>
    </row>
    <row r="14112" spans="53:56" ht="15" x14ac:dyDescent="0.25">
      <c r="BA14112" s="91" t="s">
        <v>18043</v>
      </c>
      <c r="BB14112" s="91" t="s">
        <v>2132</v>
      </c>
      <c r="BC14112" s="91" t="s">
        <v>18032</v>
      </c>
      <c r="BD14112" s="91"/>
    </row>
    <row r="14113" spans="53:56" ht="15" x14ac:dyDescent="0.25">
      <c r="BA14113" s="90" t="s">
        <v>18044</v>
      </c>
      <c r="BB14113" s="90" t="s">
        <v>2132</v>
      </c>
      <c r="BC14113" s="90" t="s">
        <v>18045</v>
      </c>
      <c r="BD14113" s="90"/>
    </row>
    <row r="14114" spans="53:56" ht="15" x14ac:dyDescent="0.25">
      <c r="BA14114" s="91" t="s">
        <v>18046</v>
      </c>
      <c r="BB14114" s="91" t="s">
        <v>2132</v>
      </c>
      <c r="BC14114" s="91" t="s">
        <v>18040</v>
      </c>
      <c r="BD14114" s="91"/>
    </row>
    <row r="14115" spans="53:56" ht="15" x14ac:dyDescent="0.25">
      <c r="BA14115" s="90" t="s">
        <v>18047</v>
      </c>
      <c r="BB14115" s="90" t="s">
        <v>2132</v>
      </c>
      <c r="BC14115" s="90" t="s">
        <v>9234</v>
      </c>
      <c r="BD14115" s="90"/>
    </row>
    <row r="14116" spans="53:56" ht="15" x14ac:dyDescent="0.25">
      <c r="BA14116" s="91" t="s">
        <v>18048</v>
      </c>
      <c r="BB14116" s="91" t="s">
        <v>2132</v>
      </c>
      <c r="BC14116" s="91" t="s">
        <v>18049</v>
      </c>
      <c r="BD14116" s="91"/>
    </row>
    <row r="14117" spans="53:56" ht="15" x14ac:dyDescent="0.25">
      <c r="BA14117" s="90" t="s">
        <v>18050</v>
      </c>
      <c r="BB14117" s="90" t="s">
        <v>2132</v>
      </c>
      <c r="BC14117" s="90" t="s">
        <v>3225</v>
      </c>
      <c r="BD14117" s="90"/>
    </row>
    <row r="14118" spans="53:56" ht="15" x14ac:dyDescent="0.25">
      <c r="BA14118" s="91" t="s">
        <v>18051</v>
      </c>
      <c r="BB14118" s="91" t="s">
        <v>2132</v>
      </c>
      <c r="BC14118" s="91" t="s">
        <v>16929</v>
      </c>
      <c r="BD14118" s="91"/>
    </row>
    <row r="14119" spans="53:56" ht="15" x14ac:dyDescent="0.25">
      <c r="BA14119" s="90" t="s">
        <v>18052</v>
      </c>
      <c r="BB14119" s="90" t="s">
        <v>2132</v>
      </c>
      <c r="BC14119" s="90" t="s">
        <v>18049</v>
      </c>
      <c r="BD14119" s="90"/>
    </row>
    <row r="14120" spans="53:56" ht="15" x14ac:dyDescent="0.25">
      <c r="BA14120" s="91" t="s">
        <v>18053</v>
      </c>
      <c r="BB14120" s="91" t="s">
        <v>2132</v>
      </c>
      <c r="BC14120" s="91" t="s">
        <v>16929</v>
      </c>
      <c r="BD14120" s="91"/>
    </row>
    <row r="14121" spans="53:56" ht="15" x14ac:dyDescent="0.25">
      <c r="BA14121" s="91" t="s">
        <v>18054</v>
      </c>
      <c r="BB14121" s="91" t="s">
        <v>2132</v>
      </c>
      <c r="BC14121" s="91" t="s">
        <v>16929</v>
      </c>
      <c r="BD14121" s="91"/>
    </row>
    <row r="14122" spans="53:56" ht="15" x14ac:dyDescent="0.25">
      <c r="BA14122" s="90" t="s">
        <v>18055</v>
      </c>
      <c r="BB14122" s="90" t="s">
        <v>2132</v>
      </c>
      <c r="BC14122" s="90" t="s">
        <v>18025</v>
      </c>
      <c r="BD14122" s="90"/>
    </row>
    <row r="14123" spans="53:56" ht="15" x14ac:dyDescent="0.25">
      <c r="BA14123" s="91" t="s">
        <v>18056</v>
      </c>
      <c r="BB14123" s="91" t="s">
        <v>2132</v>
      </c>
      <c r="BC14123" s="91" t="s">
        <v>7028</v>
      </c>
      <c r="BD14123" s="91"/>
    </row>
    <row r="14124" spans="53:56" ht="15" x14ac:dyDescent="0.25">
      <c r="BA14124" s="90" t="s">
        <v>18057</v>
      </c>
      <c r="BB14124" s="90" t="s">
        <v>2132</v>
      </c>
      <c r="BC14124" s="90" t="s">
        <v>18032</v>
      </c>
      <c r="BD14124" s="90"/>
    </row>
    <row r="14125" spans="53:56" ht="15" x14ac:dyDescent="0.25">
      <c r="BA14125" s="91" t="s">
        <v>18058</v>
      </c>
      <c r="BB14125" s="91" t="s">
        <v>2132</v>
      </c>
      <c r="BC14125" s="91" t="s">
        <v>18025</v>
      </c>
      <c r="BD14125" s="91"/>
    </row>
    <row r="14126" spans="53:56" ht="15" x14ac:dyDescent="0.25">
      <c r="BA14126" s="91" t="s">
        <v>18059</v>
      </c>
      <c r="BB14126" s="91" t="s">
        <v>2132</v>
      </c>
      <c r="BC14126" s="91" t="s">
        <v>16929</v>
      </c>
      <c r="BD14126" s="91"/>
    </row>
    <row r="14127" spans="53:56" ht="15" x14ac:dyDescent="0.25">
      <c r="BA14127" s="90" t="s">
        <v>18060</v>
      </c>
      <c r="BB14127" s="90" t="s">
        <v>2132</v>
      </c>
      <c r="BC14127" s="90" t="s">
        <v>18032</v>
      </c>
      <c r="BD14127" s="90"/>
    </row>
    <row r="14128" spans="53:56" ht="15" x14ac:dyDescent="0.25">
      <c r="BA14128" s="91" t="s">
        <v>18061</v>
      </c>
      <c r="BB14128" s="91" t="s">
        <v>2132</v>
      </c>
      <c r="BC14128" s="91" t="s">
        <v>9234</v>
      </c>
      <c r="BD14128" s="91"/>
    </row>
    <row r="14129" spans="53:56" ht="15" x14ac:dyDescent="0.25">
      <c r="BA14129" s="90" t="s">
        <v>18062</v>
      </c>
      <c r="BB14129" s="90" t="s">
        <v>2132</v>
      </c>
      <c r="BC14129" s="90" t="s">
        <v>18037</v>
      </c>
      <c r="BD14129" s="90"/>
    </row>
    <row r="14130" spans="53:56" ht="15" x14ac:dyDescent="0.25">
      <c r="BA14130" s="91" t="s">
        <v>18063</v>
      </c>
      <c r="BB14130" s="91" t="s">
        <v>2132</v>
      </c>
      <c r="BC14130" s="91" t="s">
        <v>18029</v>
      </c>
      <c r="BD14130" s="91"/>
    </row>
    <row r="14131" spans="53:56" ht="15" x14ac:dyDescent="0.25">
      <c r="BA14131" s="90" t="s">
        <v>18064</v>
      </c>
      <c r="BB14131" s="90" t="s">
        <v>2132</v>
      </c>
      <c r="BC14131" s="90" t="s">
        <v>16468</v>
      </c>
      <c r="BD14131" s="90"/>
    </row>
    <row r="14132" spans="53:56" ht="15" x14ac:dyDescent="0.25">
      <c r="BA14132" s="91" t="s">
        <v>18065</v>
      </c>
      <c r="BB14132" s="91" t="s">
        <v>2132</v>
      </c>
      <c r="BC14132" s="91" t="s">
        <v>16468</v>
      </c>
      <c r="BD14132" s="91"/>
    </row>
    <row r="14133" spans="53:56" ht="15" x14ac:dyDescent="0.25">
      <c r="BA14133" s="90" t="s">
        <v>18066</v>
      </c>
      <c r="BB14133" s="90" t="s">
        <v>2132</v>
      </c>
      <c r="BC14133" s="90" t="s">
        <v>18067</v>
      </c>
      <c r="BD14133" s="90"/>
    </row>
    <row r="14134" spans="53:56" ht="15" x14ac:dyDescent="0.25">
      <c r="BA14134" s="91" t="s">
        <v>18068</v>
      </c>
      <c r="BB14134" s="91" t="s">
        <v>2132</v>
      </c>
      <c r="BC14134" s="91" t="s">
        <v>3225</v>
      </c>
      <c r="BD14134" s="91"/>
    </row>
    <row r="14135" spans="53:56" ht="15" x14ac:dyDescent="0.25">
      <c r="BA14135" s="91" t="s">
        <v>18069</v>
      </c>
      <c r="BB14135" s="91" t="s">
        <v>2132</v>
      </c>
      <c r="BC14135" s="91" t="s">
        <v>18032</v>
      </c>
      <c r="BD14135" s="91"/>
    </row>
    <row r="14136" spans="53:56" ht="15" x14ac:dyDescent="0.25">
      <c r="BA14136" s="90" t="s">
        <v>18069</v>
      </c>
      <c r="BB14136" s="90" t="s">
        <v>2132</v>
      </c>
      <c r="BC14136" s="90" t="s">
        <v>14096</v>
      </c>
      <c r="BD14136" s="90"/>
    </row>
    <row r="14137" spans="53:56" ht="15" x14ac:dyDescent="0.25">
      <c r="BA14137" s="91" t="s">
        <v>18070</v>
      </c>
      <c r="BB14137" s="91" t="s">
        <v>2132</v>
      </c>
      <c r="BC14137" s="91" t="s">
        <v>18071</v>
      </c>
      <c r="BD14137" s="91"/>
    </row>
    <row r="14138" spans="53:56" ht="15" x14ac:dyDescent="0.25">
      <c r="BA14138" s="90" t="s">
        <v>18072</v>
      </c>
      <c r="BB14138" s="90" t="s">
        <v>2132</v>
      </c>
      <c r="BC14138" s="90" t="s">
        <v>17310</v>
      </c>
      <c r="BD14138" s="90"/>
    </row>
    <row r="14139" spans="53:56" ht="15" x14ac:dyDescent="0.25">
      <c r="BA14139" s="91" t="s">
        <v>18073</v>
      </c>
      <c r="BB14139" s="91" t="s">
        <v>2132</v>
      </c>
      <c r="BC14139" s="91" t="s">
        <v>15327</v>
      </c>
      <c r="BD14139" s="91"/>
    </row>
    <row r="14140" spans="53:56" ht="15" x14ac:dyDescent="0.25">
      <c r="BA14140" s="90" t="s">
        <v>18074</v>
      </c>
      <c r="BB14140" s="90" t="s">
        <v>2132</v>
      </c>
      <c r="BC14140" s="90" t="s">
        <v>16929</v>
      </c>
      <c r="BD14140" s="90"/>
    </row>
    <row r="14141" spans="53:56" ht="15" x14ac:dyDescent="0.25">
      <c r="BA14141" s="91" t="s">
        <v>18075</v>
      </c>
      <c r="BB14141" s="91" t="s">
        <v>2132</v>
      </c>
      <c r="BC14141" s="91" t="s">
        <v>16634</v>
      </c>
      <c r="BD14141" s="91"/>
    </row>
    <row r="14142" spans="53:56" ht="15" x14ac:dyDescent="0.25">
      <c r="BA14142" s="90" t="s">
        <v>18076</v>
      </c>
      <c r="BB14142" s="90" t="s">
        <v>2132</v>
      </c>
      <c r="BC14142" s="90" t="s">
        <v>18029</v>
      </c>
      <c r="BD14142" s="90"/>
    </row>
    <row r="14143" spans="53:56" ht="15" x14ac:dyDescent="0.25">
      <c r="BA14143" s="91" t="s">
        <v>18077</v>
      </c>
      <c r="BB14143" s="91" t="s">
        <v>2132</v>
      </c>
      <c r="BC14143" s="473" t="s">
        <v>18049</v>
      </c>
      <c r="BD14143" s="91"/>
    </row>
    <row r="14144" spans="53:56" ht="15" x14ac:dyDescent="0.25">
      <c r="BA14144" s="90" t="s">
        <v>18078</v>
      </c>
      <c r="BB14144" s="90" t="s">
        <v>2132</v>
      </c>
      <c r="BC14144" s="90" t="s">
        <v>6117</v>
      </c>
      <c r="BD14144" s="90"/>
    </row>
    <row r="14145" spans="53:56" ht="15" x14ac:dyDescent="0.25">
      <c r="BA14145" s="91" t="s">
        <v>18079</v>
      </c>
      <c r="BB14145" s="91" t="s">
        <v>2132</v>
      </c>
      <c r="BC14145" s="91" t="s">
        <v>9234</v>
      </c>
      <c r="BD14145" s="91"/>
    </row>
    <row r="14146" spans="53:56" ht="15" x14ac:dyDescent="0.25">
      <c r="BA14146" s="90" t="s">
        <v>18080</v>
      </c>
      <c r="BB14146" s="90" t="s">
        <v>2132</v>
      </c>
      <c r="BC14146" s="90" t="s">
        <v>18032</v>
      </c>
      <c r="BD14146" s="90"/>
    </row>
    <row r="14147" spans="53:56" ht="15" x14ac:dyDescent="0.25">
      <c r="BA14147" s="91" t="s">
        <v>18081</v>
      </c>
      <c r="BB14147" s="91" t="s">
        <v>2132</v>
      </c>
      <c r="BC14147" s="91" t="s">
        <v>18082</v>
      </c>
      <c r="BD14147" s="91"/>
    </row>
    <row r="14148" spans="53:56" ht="15" x14ac:dyDescent="0.25">
      <c r="BA14148" s="90" t="s">
        <v>18083</v>
      </c>
      <c r="BB14148" s="90" t="s">
        <v>2132</v>
      </c>
      <c r="BC14148" s="90" t="s">
        <v>10222</v>
      </c>
      <c r="BD14148" s="90"/>
    </row>
    <row r="14149" spans="53:56" ht="15" x14ac:dyDescent="0.25">
      <c r="BA14149" s="91" t="s">
        <v>18084</v>
      </c>
      <c r="BB14149" s="91" t="s">
        <v>2132</v>
      </c>
      <c r="BC14149" s="91" t="s">
        <v>18035</v>
      </c>
      <c r="BD14149" s="91"/>
    </row>
    <row r="14150" spans="53:56" ht="15" x14ac:dyDescent="0.25">
      <c r="BA14150" s="90" t="s">
        <v>18085</v>
      </c>
      <c r="BB14150" s="90" t="s">
        <v>2132</v>
      </c>
      <c r="BC14150" s="90" t="s">
        <v>18086</v>
      </c>
      <c r="BD14150" s="90"/>
    </row>
    <row r="14151" spans="53:56" ht="15" x14ac:dyDescent="0.25">
      <c r="BA14151" s="91" t="s">
        <v>18085</v>
      </c>
      <c r="BB14151" s="91" t="s">
        <v>2132</v>
      </c>
      <c r="BC14151" s="91" t="s">
        <v>10222</v>
      </c>
      <c r="BD14151" s="91"/>
    </row>
    <row r="14152" spans="53:56" ht="15" x14ac:dyDescent="0.25">
      <c r="BA14152" s="91" t="s">
        <v>18087</v>
      </c>
      <c r="BB14152" s="91" t="s">
        <v>2132</v>
      </c>
      <c r="BC14152" s="91" t="s">
        <v>18029</v>
      </c>
      <c r="BD14152" s="91"/>
    </row>
    <row r="14153" spans="53:56" ht="15" x14ac:dyDescent="0.25">
      <c r="BA14153" s="90" t="s">
        <v>18088</v>
      </c>
      <c r="BB14153" s="90" t="s">
        <v>2132</v>
      </c>
      <c r="BC14153" s="90" t="s">
        <v>18071</v>
      </c>
      <c r="BD14153" s="90"/>
    </row>
    <row r="14154" spans="53:56" ht="15" x14ac:dyDescent="0.25">
      <c r="BA14154" s="91" t="s">
        <v>18089</v>
      </c>
      <c r="BB14154" s="91" t="s">
        <v>2132</v>
      </c>
      <c r="BC14154" s="91" t="s">
        <v>16634</v>
      </c>
      <c r="BD14154" s="91"/>
    </row>
    <row r="14155" spans="53:56" ht="15" x14ac:dyDescent="0.25">
      <c r="BA14155" s="90" t="s">
        <v>18090</v>
      </c>
      <c r="BB14155" s="90" t="s">
        <v>2132</v>
      </c>
      <c r="BC14155" s="90" t="s">
        <v>15327</v>
      </c>
      <c r="BD14155" s="90"/>
    </row>
    <row r="14156" spans="53:56" ht="15" x14ac:dyDescent="0.25">
      <c r="BA14156" s="90" t="s">
        <v>18091</v>
      </c>
      <c r="BB14156" s="90" t="s">
        <v>2132</v>
      </c>
      <c r="BC14156" s="90" t="s">
        <v>18067</v>
      </c>
      <c r="BD14156" s="90"/>
    </row>
    <row r="14157" spans="53:56" ht="15" x14ac:dyDescent="0.25">
      <c r="BA14157" s="91" t="s">
        <v>18092</v>
      </c>
      <c r="BB14157" s="91" t="s">
        <v>2132</v>
      </c>
      <c r="BC14157" s="91" t="s">
        <v>18071</v>
      </c>
      <c r="BD14157" s="91"/>
    </row>
    <row r="14158" spans="53:56" ht="15" x14ac:dyDescent="0.25">
      <c r="BA14158" s="90" t="s">
        <v>18093</v>
      </c>
      <c r="BB14158" s="90" t="s">
        <v>2132</v>
      </c>
      <c r="BC14158" s="90" t="s">
        <v>18067</v>
      </c>
      <c r="BD14158" s="90"/>
    </row>
    <row r="14159" spans="53:56" ht="15" x14ac:dyDescent="0.25">
      <c r="BA14159" s="91" t="s">
        <v>18094</v>
      </c>
      <c r="BB14159" s="91" t="s">
        <v>2132</v>
      </c>
      <c r="BC14159" s="91" t="s">
        <v>18067</v>
      </c>
      <c r="BD14159" s="91"/>
    </row>
    <row r="14160" spans="53:56" ht="15" x14ac:dyDescent="0.25">
      <c r="BA14160" s="90" t="s">
        <v>18095</v>
      </c>
      <c r="BB14160" s="90" t="s">
        <v>2132</v>
      </c>
      <c r="BC14160" s="90" t="s">
        <v>18035</v>
      </c>
      <c r="BD14160" s="90"/>
    </row>
    <row r="14161" spans="53:56" ht="15" x14ac:dyDescent="0.25">
      <c r="BA14161" s="91" t="s">
        <v>18095</v>
      </c>
      <c r="BB14161" s="91" t="s">
        <v>2132</v>
      </c>
      <c r="BC14161" s="91" t="s">
        <v>16634</v>
      </c>
      <c r="BD14161" s="91"/>
    </row>
    <row r="14162" spans="53:56" ht="15" x14ac:dyDescent="0.25">
      <c r="BA14162" s="91" t="s">
        <v>18096</v>
      </c>
      <c r="BB14162" s="91" t="s">
        <v>2132</v>
      </c>
      <c r="BC14162" s="91" t="s">
        <v>17310</v>
      </c>
      <c r="BD14162" s="91"/>
    </row>
    <row r="14163" spans="53:56" ht="15" x14ac:dyDescent="0.25">
      <c r="BA14163" s="90" t="s">
        <v>18097</v>
      </c>
      <c r="BB14163" s="90" t="s">
        <v>2132</v>
      </c>
      <c r="BC14163" s="90" t="s">
        <v>16929</v>
      </c>
      <c r="BD14163" s="90"/>
    </row>
    <row r="14164" spans="53:56" ht="15" x14ac:dyDescent="0.25">
      <c r="BA14164" s="90" t="s">
        <v>18098</v>
      </c>
      <c r="BB14164" s="90" t="s">
        <v>2132</v>
      </c>
      <c r="BC14164" s="90" t="s">
        <v>10222</v>
      </c>
      <c r="BD14164" s="90"/>
    </row>
    <row r="14165" spans="53:56" ht="15" x14ac:dyDescent="0.25">
      <c r="BA14165" s="91" t="s">
        <v>18099</v>
      </c>
      <c r="BB14165" s="91" t="s">
        <v>2132</v>
      </c>
      <c r="BC14165" s="91" t="s">
        <v>3225</v>
      </c>
      <c r="BD14165" s="91"/>
    </row>
    <row r="14166" spans="53:56" ht="15" x14ac:dyDescent="0.25">
      <c r="BA14166" s="90" t="s">
        <v>18100</v>
      </c>
      <c r="BB14166" s="90" t="s">
        <v>2132</v>
      </c>
      <c r="BC14166" s="90" t="s">
        <v>16634</v>
      </c>
      <c r="BD14166" s="90"/>
    </row>
    <row r="14167" spans="53:56" ht="15" x14ac:dyDescent="0.25">
      <c r="BA14167" s="91" t="s">
        <v>18101</v>
      </c>
      <c r="BB14167" s="91" t="s">
        <v>2132</v>
      </c>
      <c r="BC14167" s="91" t="s">
        <v>18032</v>
      </c>
      <c r="BD14167" s="91"/>
    </row>
    <row r="14168" spans="53:56" ht="15" x14ac:dyDescent="0.25">
      <c r="BA14168" s="90" t="s">
        <v>18102</v>
      </c>
      <c r="BB14168" s="90" t="s">
        <v>2132</v>
      </c>
      <c r="BC14168" s="90" t="s">
        <v>18035</v>
      </c>
      <c r="BD14168" s="90"/>
    </row>
    <row r="14169" spans="53:56" ht="15" x14ac:dyDescent="0.25">
      <c r="BA14169" s="91" t="s">
        <v>18103</v>
      </c>
      <c r="BB14169" s="91" t="s">
        <v>2132</v>
      </c>
      <c r="BC14169" s="91" t="s">
        <v>18026</v>
      </c>
      <c r="BD14169" s="91"/>
    </row>
    <row r="14170" spans="53:56" ht="15" x14ac:dyDescent="0.25">
      <c r="BA14170" s="90" t="s">
        <v>18104</v>
      </c>
      <c r="BB14170" s="90" t="s">
        <v>2132</v>
      </c>
      <c r="BC14170" s="90" t="s">
        <v>18026</v>
      </c>
      <c r="BD14170" s="90"/>
    </row>
    <row r="14171" spans="53:56" ht="15" x14ac:dyDescent="0.25">
      <c r="BA14171" s="91" t="s">
        <v>18105</v>
      </c>
      <c r="BB14171" s="91" t="s">
        <v>2132</v>
      </c>
      <c r="BC14171" s="91" t="s">
        <v>18025</v>
      </c>
      <c r="BD14171" s="91"/>
    </row>
    <row r="14172" spans="53:56" ht="15" x14ac:dyDescent="0.25">
      <c r="BA14172" s="90" t="s">
        <v>18106</v>
      </c>
      <c r="BB14172" s="90" t="s">
        <v>2132</v>
      </c>
      <c r="BC14172" s="90" t="s">
        <v>16929</v>
      </c>
      <c r="BD14172" s="90"/>
    </row>
    <row r="14173" spans="53:56" ht="15" x14ac:dyDescent="0.25">
      <c r="BA14173" s="91" t="s">
        <v>18107</v>
      </c>
      <c r="BB14173" s="91" t="s">
        <v>2132</v>
      </c>
      <c r="BC14173" s="91" t="s">
        <v>15327</v>
      </c>
      <c r="BD14173" s="91"/>
    </row>
    <row r="14174" spans="53:56" ht="15" x14ac:dyDescent="0.25">
      <c r="BA14174" s="90" t="s">
        <v>18108</v>
      </c>
      <c r="BB14174" s="90" t="s">
        <v>2132</v>
      </c>
      <c r="BC14174" s="90" t="s">
        <v>18025</v>
      </c>
      <c r="BD14174" s="90"/>
    </row>
    <row r="14175" spans="53:56" ht="15" x14ac:dyDescent="0.25">
      <c r="BA14175" s="91" t="s">
        <v>18109</v>
      </c>
      <c r="BB14175" s="91" t="s">
        <v>2132</v>
      </c>
      <c r="BC14175" s="91" t="s">
        <v>10222</v>
      </c>
      <c r="BD14175" s="91"/>
    </row>
    <row r="14176" spans="53:56" ht="15" x14ac:dyDescent="0.25">
      <c r="BA14176" s="90" t="s">
        <v>18110</v>
      </c>
      <c r="BB14176" s="90" t="s">
        <v>2132</v>
      </c>
      <c r="BC14176" s="90" t="s">
        <v>18026</v>
      </c>
      <c r="BD14176" s="90"/>
    </row>
    <row r="14177" spans="53:56" ht="15" x14ac:dyDescent="0.25">
      <c r="BA14177" s="91" t="s">
        <v>18111</v>
      </c>
      <c r="BB14177" s="91" t="s">
        <v>2132</v>
      </c>
      <c r="BC14177" s="91" t="s">
        <v>15327</v>
      </c>
      <c r="BD14177" s="91"/>
    </row>
    <row r="14178" spans="53:56" ht="15" x14ac:dyDescent="0.25">
      <c r="BA14178" s="90" t="s">
        <v>18112</v>
      </c>
      <c r="BB14178" s="90" t="s">
        <v>2132</v>
      </c>
      <c r="BC14178" s="90" t="s">
        <v>3225</v>
      </c>
      <c r="BD14178" s="90"/>
    </row>
    <row r="14179" spans="53:56" ht="15" x14ac:dyDescent="0.25">
      <c r="BA14179" s="91" t="s">
        <v>18113</v>
      </c>
      <c r="BB14179" s="91" t="s">
        <v>2132</v>
      </c>
      <c r="BC14179" s="91" t="s">
        <v>18071</v>
      </c>
      <c r="BD14179" s="91"/>
    </row>
    <row r="14180" spans="53:56" ht="15" x14ac:dyDescent="0.25">
      <c r="BA14180" s="90" t="s">
        <v>18114</v>
      </c>
      <c r="BB14180" s="90" t="s">
        <v>2132</v>
      </c>
      <c r="BC14180" s="90" t="s">
        <v>18026</v>
      </c>
      <c r="BD14180" s="90"/>
    </row>
    <row r="14181" spans="53:56" ht="15" x14ac:dyDescent="0.25">
      <c r="BA14181" s="91" t="s">
        <v>18115</v>
      </c>
      <c r="BB14181" s="91" t="s">
        <v>2132</v>
      </c>
      <c r="BC14181" s="91" t="s">
        <v>17310</v>
      </c>
      <c r="BD14181" s="91"/>
    </row>
    <row r="14182" spans="53:56" ht="15" x14ac:dyDescent="0.25">
      <c r="BA14182" s="90" t="s">
        <v>18116</v>
      </c>
      <c r="BB14182" s="90" t="s">
        <v>2132</v>
      </c>
      <c r="BC14182" s="90" t="s">
        <v>9234</v>
      </c>
      <c r="BD14182" s="90"/>
    </row>
    <row r="14183" spans="53:56" ht="15" x14ac:dyDescent="0.25">
      <c r="BA14183" s="91" t="s">
        <v>18117</v>
      </c>
      <c r="BB14183" s="91" t="s">
        <v>2132</v>
      </c>
      <c r="BC14183" s="91" t="s">
        <v>4097</v>
      </c>
      <c r="BD14183" s="91"/>
    </row>
    <row r="14184" spans="53:56" ht="15" x14ac:dyDescent="0.25">
      <c r="BA14184" s="90" t="s">
        <v>18118</v>
      </c>
      <c r="BB14184" s="90" t="s">
        <v>2132</v>
      </c>
      <c r="BC14184" s="90" t="s">
        <v>18032</v>
      </c>
      <c r="BD14184" s="90"/>
    </row>
    <row r="14185" spans="53:56" ht="15" x14ac:dyDescent="0.25">
      <c r="BA14185" s="91" t="s">
        <v>18119</v>
      </c>
      <c r="BB14185" s="91" t="s">
        <v>2132</v>
      </c>
      <c r="BC14185" s="91" t="s">
        <v>3225</v>
      </c>
      <c r="BD14185" s="91"/>
    </row>
    <row r="14186" spans="53:56" ht="15" x14ac:dyDescent="0.25">
      <c r="BA14186" s="91" t="s">
        <v>18120</v>
      </c>
      <c r="BB14186" s="91" t="s">
        <v>2132</v>
      </c>
      <c r="BC14186" s="91" t="s">
        <v>18029</v>
      </c>
      <c r="BD14186" s="91"/>
    </row>
    <row r="14187" spans="53:56" ht="15" x14ac:dyDescent="0.25">
      <c r="BA14187" s="90" t="s">
        <v>18121</v>
      </c>
      <c r="BB14187" s="90" t="s">
        <v>2132</v>
      </c>
      <c r="BC14187" s="90" t="s">
        <v>18035</v>
      </c>
      <c r="BD14187" s="90"/>
    </row>
    <row r="14188" spans="53:56" ht="15" x14ac:dyDescent="0.25">
      <c r="BA14188" s="91" t="s">
        <v>18122</v>
      </c>
      <c r="BB14188" s="91" t="s">
        <v>2132</v>
      </c>
      <c r="BC14188" s="91" t="s">
        <v>18035</v>
      </c>
      <c r="BD14188" s="91"/>
    </row>
    <row r="14189" spans="53:56" ht="15" x14ac:dyDescent="0.25">
      <c r="BA14189" s="90" t="s">
        <v>18123</v>
      </c>
      <c r="BB14189" s="90" t="s">
        <v>2132</v>
      </c>
      <c r="BC14189" s="90" t="s">
        <v>18032</v>
      </c>
      <c r="BD14189" s="90"/>
    </row>
    <row r="14190" spans="53:56" ht="15" x14ac:dyDescent="0.25">
      <c r="BA14190" s="90" t="s">
        <v>18124</v>
      </c>
      <c r="BB14190" s="90" t="s">
        <v>2132</v>
      </c>
      <c r="BC14190" s="90" t="s">
        <v>3225</v>
      </c>
      <c r="BD14190" s="90"/>
    </row>
    <row r="14191" spans="53:56" ht="15" x14ac:dyDescent="0.25">
      <c r="BA14191" s="91" t="s">
        <v>18125</v>
      </c>
      <c r="BB14191" s="91" t="s">
        <v>2132</v>
      </c>
      <c r="BC14191" s="91" t="s">
        <v>18032</v>
      </c>
      <c r="BD14191" s="91"/>
    </row>
    <row r="14192" spans="53:56" ht="15" x14ac:dyDescent="0.25">
      <c r="BA14192" s="90" t="s">
        <v>18126</v>
      </c>
      <c r="BB14192" s="90" t="s">
        <v>2132</v>
      </c>
      <c r="BC14192" s="90" t="s">
        <v>18082</v>
      </c>
      <c r="BD14192" s="90"/>
    </row>
    <row r="14193" spans="53:56" ht="15" x14ac:dyDescent="0.25">
      <c r="BA14193" s="91" t="s">
        <v>18127</v>
      </c>
      <c r="BB14193" s="91" t="s">
        <v>2132</v>
      </c>
      <c r="BC14193" s="91" t="s">
        <v>17626</v>
      </c>
      <c r="BD14193" s="91"/>
    </row>
    <row r="14194" spans="53:56" ht="15" x14ac:dyDescent="0.25">
      <c r="BA14194" s="90" t="s">
        <v>18128</v>
      </c>
      <c r="BB14194" s="90" t="s">
        <v>2132</v>
      </c>
      <c r="BC14194" s="90" t="s">
        <v>18032</v>
      </c>
      <c r="BD14194" s="90"/>
    </row>
    <row r="14195" spans="53:56" ht="15" x14ac:dyDescent="0.25">
      <c r="BA14195" s="91" t="s">
        <v>18129</v>
      </c>
      <c r="BB14195" s="91" t="s">
        <v>2132</v>
      </c>
      <c r="BC14195" s="91" t="s">
        <v>18032</v>
      </c>
      <c r="BD14195" s="91"/>
    </row>
    <row r="14196" spans="53:56" ht="15" x14ac:dyDescent="0.25">
      <c r="BA14196" s="91" t="s">
        <v>18130</v>
      </c>
      <c r="BB14196" s="91" t="s">
        <v>2132</v>
      </c>
      <c r="BC14196" s="91" t="s">
        <v>7885</v>
      </c>
      <c r="BD14196" s="91"/>
    </row>
    <row r="14197" spans="53:56" ht="15" x14ac:dyDescent="0.25">
      <c r="BA14197" s="90" t="s">
        <v>18131</v>
      </c>
      <c r="BB14197" s="90" t="s">
        <v>2132</v>
      </c>
      <c r="BC14197" s="90" t="s">
        <v>7885</v>
      </c>
      <c r="BD14197" s="90"/>
    </row>
    <row r="14198" spans="53:56" ht="15" x14ac:dyDescent="0.25">
      <c r="BA14198" s="91" t="s">
        <v>18132</v>
      </c>
      <c r="BB14198" s="91" t="s">
        <v>2132</v>
      </c>
      <c r="BC14198" s="91" t="s">
        <v>17343</v>
      </c>
      <c r="BD14198" s="91"/>
    </row>
    <row r="14199" spans="53:56" ht="15" x14ac:dyDescent="0.25">
      <c r="BA14199" s="90" t="s">
        <v>18133</v>
      </c>
      <c r="BB14199" s="90" t="s">
        <v>2132</v>
      </c>
      <c r="BC14199" s="90" t="s">
        <v>17343</v>
      </c>
      <c r="BD14199" s="90"/>
    </row>
    <row r="14200" spans="53:56" ht="15" x14ac:dyDescent="0.25">
      <c r="BA14200" s="90" t="s">
        <v>18134</v>
      </c>
      <c r="BB14200" s="90" t="s">
        <v>2132</v>
      </c>
      <c r="BC14200" s="90" t="s">
        <v>7885</v>
      </c>
      <c r="BD14200" s="90"/>
    </row>
    <row r="14201" spans="53:56" ht="15" x14ac:dyDescent="0.25">
      <c r="BA14201" s="90" t="s">
        <v>18135</v>
      </c>
      <c r="BB14201" s="90" t="s">
        <v>2132</v>
      </c>
      <c r="BC14201" s="90" t="s">
        <v>7885</v>
      </c>
      <c r="BD14201" s="90"/>
    </row>
    <row r="14202" spans="53:56" ht="15" x14ac:dyDescent="0.25">
      <c r="BA14202" s="91" t="s">
        <v>18136</v>
      </c>
      <c r="BB14202" s="91" t="s">
        <v>2132</v>
      </c>
      <c r="BC14202" s="91" t="s">
        <v>17343</v>
      </c>
      <c r="BD14202" s="91"/>
    </row>
    <row r="14203" spans="53:56" ht="15" x14ac:dyDescent="0.25">
      <c r="BA14203" s="90" t="s">
        <v>18137</v>
      </c>
      <c r="BB14203" s="90" t="s">
        <v>2132</v>
      </c>
      <c r="BC14203" s="90" t="s">
        <v>17343</v>
      </c>
      <c r="BD14203" s="90"/>
    </row>
    <row r="14204" spans="53:56" ht="15" x14ac:dyDescent="0.25">
      <c r="BA14204" s="91" t="s">
        <v>18138</v>
      </c>
      <c r="BB14204" s="91" t="s">
        <v>2132</v>
      </c>
      <c r="BC14204" s="91" t="s">
        <v>7885</v>
      </c>
      <c r="BD14204" s="91"/>
    </row>
    <row r="14205" spans="53:56" ht="15" x14ac:dyDescent="0.25">
      <c r="BA14205" s="90" t="s">
        <v>18139</v>
      </c>
      <c r="BB14205" s="90" t="s">
        <v>2132</v>
      </c>
      <c r="BC14205" s="90" t="s">
        <v>17343</v>
      </c>
      <c r="BD14205" s="90"/>
    </row>
    <row r="14206" spans="53:56" ht="15" x14ac:dyDescent="0.25">
      <c r="BA14206" s="91" t="s">
        <v>18140</v>
      </c>
      <c r="BB14206" s="91" t="s">
        <v>2132</v>
      </c>
      <c r="BC14206" s="91" t="s">
        <v>17343</v>
      </c>
      <c r="BD14206" s="91"/>
    </row>
    <row r="14207" spans="53:56" ht="15" x14ac:dyDescent="0.25">
      <c r="BA14207" s="91" t="s">
        <v>18140</v>
      </c>
      <c r="BB14207" s="91" t="s">
        <v>2132</v>
      </c>
      <c r="BC14207" s="91" t="s">
        <v>7885</v>
      </c>
      <c r="BD14207" s="91"/>
    </row>
    <row r="14208" spans="53:56" ht="15" x14ac:dyDescent="0.25">
      <c r="BA14208" s="91" t="s">
        <v>18141</v>
      </c>
      <c r="BB14208" s="91" t="s">
        <v>2132</v>
      </c>
      <c r="BC14208" s="91" t="s">
        <v>17343</v>
      </c>
      <c r="BD14208" s="91"/>
    </row>
    <row r="14209" spans="53:56" ht="15" x14ac:dyDescent="0.25">
      <c r="BA14209" s="90" t="s">
        <v>18142</v>
      </c>
      <c r="BB14209" s="90" t="s">
        <v>2132</v>
      </c>
      <c r="BC14209" s="90" t="s">
        <v>7885</v>
      </c>
      <c r="BD14209" s="90"/>
    </row>
    <row r="14210" spans="53:56" ht="15" x14ac:dyDescent="0.25">
      <c r="BA14210" s="91" t="s">
        <v>18143</v>
      </c>
      <c r="BB14210" s="91" t="s">
        <v>2132</v>
      </c>
      <c r="BC14210" s="91" t="s">
        <v>7885</v>
      </c>
      <c r="BD14210" s="91"/>
    </row>
    <row r="14211" spans="53:56" ht="15" x14ac:dyDescent="0.25">
      <c r="BA14211" s="91" t="s">
        <v>18144</v>
      </c>
      <c r="BB14211" s="91" t="s">
        <v>2132</v>
      </c>
      <c r="BC14211" s="91" t="s">
        <v>17343</v>
      </c>
      <c r="BD14211" s="91"/>
    </row>
    <row r="14212" spans="53:56" ht="15" x14ac:dyDescent="0.25">
      <c r="BA14212" s="90" t="s">
        <v>18145</v>
      </c>
      <c r="BB14212" s="90" t="s">
        <v>2132</v>
      </c>
      <c r="BC14212" s="90" t="s">
        <v>17448</v>
      </c>
      <c r="BD14212" s="90"/>
    </row>
    <row r="14213" spans="53:56" ht="15" x14ac:dyDescent="0.25">
      <c r="BA14213" s="90" t="s">
        <v>18146</v>
      </c>
      <c r="BB14213" s="90" t="s">
        <v>2132</v>
      </c>
      <c r="BC14213" s="90" t="s">
        <v>17343</v>
      </c>
      <c r="BD14213" s="90"/>
    </row>
    <row r="14214" spans="53:56" ht="15" x14ac:dyDescent="0.25">
      <c r="BA14214" s="91" t="s">
        <v>18147</v>
      </c>
      <c r="BB14214" s="91" t="s">
        <v>2132</v>
      </c>
      <c r="BC14214" s="91" t="s">
        <v>17343</v>
      </c>
      <c r="BD14214" s="91"/>
    </row>
    <row r="14215" spans="53:56" ht="15" x14ac:dyDescent="0.25">
      <c r="BA14215" s="90" t="s">
        <v>18148</v>
      </c>
      <c r="BB14215" s="90" t="s">
        <v>2132</v>
      </c>
      <c r="BC14215" s="90" t="s">
        <v>17343</v>
      </c>
      <c r="BD14215" s="90"/>
    </row>
    <row r="14216" spans="53:56" ht="15" x14ac:dyDescent="0.25">
      <c r="BA14216" s="91" t="s">
        <v>18149</v>
      </c>
      <c r="BB14216" s="91" t="s">
        <v>2132</v>
      </c>
      <c r="BC14216" s="91" t="s">
        <v>17343</v>
      </c>
      <c r="BD14216" s="91"/>
    </row>
    <row r="14217" spans="53:56" ht="15" x14ac:dyDescent="0.25">
      <c r="BA14217" s="90" t="s">
        <v>18150</v>
      </c>
      <c r="BB14217" s="90" t="s">
        <v>2132</v>
      </c>
      <c r="BC14217" s="90" t="s">
        <v>17343</v>
      </c>
      <c r="BD14217" s="90"/>
    </row>
    <row r="14218" spans="53:56" ht="15" x14ac:dyDescent="0.25">
      <c r="BA14218" s="91" t="s">
        <v>18151</v>
      </c>
      <c r="BB14218" s="91" t="s">
        <v>2132</v>
      </c>
      <c r="BC14218" s="91" t="s">
        <v>17343</v>
      </c>
      <c r="BD14218" s="91"/>
    </row>
    <row r="14219" spans="53:56" ht="15" x14ac:dyDescent="0.25">
      <c r="BA14219" s="90" t="s">
        <v>18152</v>
      </c>
      <c r="BB14219" s="90" t="s">
        <v>2132</v>
      </c>
      <c r="BC14219" s="90" t="s">
        <v>7885</v>
      </c>
      <c r="BD14219" s="90"/>
    </row>
    <row r="14220" spans="53:56" ht="15" x14ac:dyDescent="0.25">
      <c r="BA14220" s="91" t="s">
        <v>18153</v>
      </c>
      <c r="BB14220" s="91" t="s">
        <v>2132</v>
      </c>
      <c r="BC14220" s="91" t="s">
        <v>7885</v>
      </c>
      <c r="BD14220" s="91"/>
    </row>
    <row r="14221" spans="53:56" ht="15" x14ac:dyDescent="0.25">
      <c r="BA14221" s="90" t="s">
        <v>18154</v>
      </c>
      <c r="BB14221" s="90" t="s">
        <v>2132</v>
      </c>
      <c r="BC14221" s="90" t="s">
        <v>7885</v>
      </c>
      <c r="BD14221" s="90"/>
    </row>
    <row r="14222" spans="53:56" ht="15" x14ac:dyDescent="0.25">
      <c r="BA14222" s="90" t="s">
        <v>18155</v>
      </c>
      <c r="BB14222" s="90" t="s">
        <v>2132</v>
      </c>
      <c r="BC14222" s="90" t="s">
        <v>7885</v>
      </c>
      <c r="BD14222" s="90"/>
    </row>
    <row r="14223" spans="53:56" ht="15" x14ac:dyDescent="0.25">
      <c r="BA14223" s="91" t="s">
        <v>18156</v>
      </c>
      <c r="BB14223" s="91" t="s">
        <v>2132</v>
      </c>
      <c r="BC14223" s="91" t="s">
        <v>7885</v>
      </c>
      <c r="BD14223" s="91"/>
    </row>
    <row r="14224" spans="53:56" ht="15" x14ac:dyDescent="0.25">
      <c r="BA14224" s="90" t="s">
        <v>18157</v>
      </c>
      <c r="BB14224" s="90" t="s">
        <v>2132</v>
      </c>
      <c r="BC14224" s="90" t="s">
        <v>7885</v>
      </c>
      <c r="BD14224" s="90"/>
    </row>
    <row r="14225" spans="53:56" ht="15" x14ac:dyDescent="0.25">
      <c r="BA14225" s="91" t="s">
        <v>18158</v>
      </c>
      <c r="BB14225" s="91" t="s">
        <v>2132</v>
      </c>
      <c r="BC14225" s="91" t="s">
        <v>7885</v>
      </c>
      <c r="BD14225" s="91"/>
    </row>
    <row r="14226" spans="53:56" ht="15" x14ac:dyDescent="0.25">
      <c r="BA14226" s="91" t="s">
        <v>18159</v>
      </c>
      <c r="BB14226" s="91" t="s">
        <v>2132</v>
      </c>
      <c r="BC14226" s="91" t="s">
        <v>7885</v>
      </c>
      <c r="BD14226" s="91"/>
    </row>
    <row r="14227" spans="53:56" ht="15" x14ac:dyDescent="0.25">
      <c r="BA14227" s="90" t="s">
        <v>18160</v>
      </c>
      <c r="BB14227" s="90" t="s">
        <v>2132</v>
      </c>
      <c r="BC14227" s="90" t="s">
        <v>18086</v>
      </c>
      <c r="BD14227" s="90"/>
    </row>
    <row r="14228" spans="53:56" ht="15" x14ac:dyDescent="0.25">
      <c r="BA14228" s="91" t="s">
        <v>18161</v>
      </c>
      <c r="BB14228" s="91" t="s">
        <v>2132</v>
      </c>
      <c r="BC14228" s="91" t="s">
        <v>18086</v>
      </c>
      <c r="BD14228" s="91"/>
    </row>
    <row r="14229" spans="53:56" ht="15" x14ac:dyDescent="0.25">
      <c r="BA14229" s="90" t="s">
        <v>18162</v>
      </c>
      <c r="BB14229" s="90" t="s">
        <v>2132</v>
      </c>
      <c r="BC14229" s="90" t="s">
        <v>18086</v>
      </c>
      <c r="BD14229" s="90"/>
    </row>
    <row r="14230" spans="53:56" ht="15" x14ac:dyDescent="0.25">
      <c r="BA14230" s="90" t="s">
        <v>18163</v>
      </c>
      <c r="BB14230" s="90" t="s">
        <v>2132</v>
      </c>
      <c r="BC14230" s="90" t="s">
        <v>18086</v>
      </c>
      <c r="BD14230" s="90"/>
    </row>
    <row r="14231" spans="53:56" ht="15" x14ac:dyDescent="0.25">
      <c r="BA14231" s="91" t="s">
        <v>18164</v>
      </c>
      <c r="BB14231" s="91" t="s">
        <v>2132</v>
      </c>
      <c r="BC14231" s="91" t="s">
        <v>18086</v>
      </c>
      <c r="BD14231" s="91"/>
    </row>
    <row r="14232" spans="53:56" ht="15" x14ac:dyDescent="0.25">
      <c r="BA14232" s="90" t="s">
        <v>18165</v>
      </c>
      <c r="BB14232" s="90" t="s">
        <v>2132</v>
      </c>
      <c r="BC14232" s="90" t="s">
        <v>18086</v>
      </c>
      <c r="BD14232" s="90"/>
    </row>
    <row r="14233" spans="53:56" ht="15" x14ac:dyDescent="0.25">
      <c r="BA14233" s="91" t="s">
        <v>18166</v>
      </c>
      <c r="BB14233" s="91" t="s">
        <v>2132</v>
      </c>
      <c r="BC14233" s="91" t="s">
        <v>18086</v>
      </c>
      <c r="BD14233" s="91"/>
    </row>
    <row r="14234" spans="53:56" ht="15" x14ac:dyDescent="0.25">
      <c r="BA14234" s="91" t="s">
        <v>18167</v>
      </c>
      <c r="BB14234" s="91" t="s">
        <v>2132</v>
      </c>
      <c r="BC14234" s="91" t="s">
        <v>18086</v>
      </c>
      <c r="BD14234" s="91"/>
    </row>
    <row r="14235" spans="53:56" ht="15" x14ac:dyDescent="0.25">
      <c r="BA14235" s="90" t="s">
        <v>18168</v>
      </c>
      <c r="BB14235" s="90" t="s">
        <v>2132</v>
      </c>
      <c r="BC14235" s="90" t="s">
        <v>18086</v>
      </c>
      <c r="BD14235" s="90"/>
    </row>
    <row r="14236" spans="53:56" ht="15" x14ac:dyDescent="0.25">
      <c r="BA14236" s="91" t="s">
        <v>18169</v>
      </c>
      <c r="BB14236" s="91" t="s">
        <v>2132</v>
      </c>
      <c r="BC14236" s="91" t="s">
        <v>18086</v>
      </c>
      <c r="BD14236" s="91"/>
    </row>
    <row r="14237" spans="53:56" ht="15" x14ac:dyDescent="0.25">
      <c r="BA14237" s="90" t="s">
        <v>18170</v>
      </c>
      <c r="BB14237" s="90" t="s">
        <v>2132</v>
      </c>
      <c r="BC14237" s="90" t="s">
        <v>18086</v>
      </c>
      <c r="BD14237" s="90"/>
    </row>
    <row r="14238" spans="53:56" ht="15" x14ac:dyDescent="0.25">
      <c r="BA14238" s="90" t="s">
        <v>18171</v>
      </c>
      <c r="BB14238" s="90" t="s">
        <v>2132</v>
      </c>
      <c r="BC14238" s="90" t="s">
        <v>18086</v>
      </c>
      <c r="BD14238" s="90"/>
    </row>
    <row r="14239" spans="53:56" ht="15" x14ac:dyDescent="0.25">
      <c r="BA14239" s="91" t="s">
        <v>18172</v>
      </c>
      <c r="BB14239" s="91" t="s">
        <v>2132</v>
      </c>
      <c r="BC14239" s="91" t="s">
        <v>18086</v>
      </c>
      <c r="BD14239" s="91"/>
    </row>
    <row r="14240" spans="53:56" ht="15" x14ac:dyDescent="0.25">
      <c r="BA14240" s="90" t="s">
        <v>18173</v>
      </c>
      <c r="BB14240" s="90" t="s">
        <v>2132</v>
      </c>
      <c r="BC14240" s="90" t="s">
        <v>18086</v>
      </c>
      <c r="BD14240" s="90"/>
    </row>
    <row r="14241" spans="53:56" ht="15" x14ac:dyDescent="0.25">
      <c r="BA14241" s="91" t="s">
        <v>18174</v>
      </c>
      <c r="BB14241" s="91" t="s">
        <v>2132</v>
      </c>
      <c r="BC14241" s="91" t="s">
        <v>18086</v>
      </c>
      <c r="BD14241" s="91"/>
    </row>
    <row r="14242" spans="53:56" ht="15" x14ac:dyDescent="0.25">
      <c r="BA14242" s="91" t="s">
        <v>18175</v>
      </c>
      <c r="BB14242" s="91" t="s">
        <v>2132</v>
      </c>
      <c r="BC14242" s="91" t="s">
        <v>18086</v>
      </c>
      <c r="BD14242" s="91"/>
    </row>
    <row r="14243" spans="53:56" ht="15" x14ac:dyDescent="0.25">
      <c r="BA14243" s="90" t="s">
        <v>18176</v>
      </c>
      <c r="BB14243" s="90" t="s">
        <v>2132</v>
      </c>
      <c r="BC14243" s="90" t="s">
        <v>18086</v>
      </c>
      <c r="BD14243" s="90"/>
    </row>
    <row r="14244" spans="53:56" ht="15" x14ac:dyDescent="0.25">
      <c r="BA14244" s="91" t="s">
        <v>18176</v>
      </c>
      <c r="BB14244" s="91" t="s">
        <v>2132</v>
      </c>
      <c r="BC14244" s="91" t="s">
        <v>9234</v>
      </c>
      <c r="BD14244" s="91"/>
    </row>
    <row r="14245" spans="53:56" ht="15" x14ac:dyDescent="0.25">
      <c r="BA14245" s="90" t="s">
        <v>18177</v>
      </c>
      <c r="BB14245" s="90" t="s">
        <v>2132</v>
      </c>
      <c r="BC14245" s="90" t="s">
        <v>18086</v>
      </c>
      <c r="BD14245" s="90"/>
    </row>
    <row r="14246" spans="53:56" ht="15" x14ac:dyDescent="0.25">
      <c r="BA14246" s="91" t="s">
        <v>18178</v>
      </c>
      <c r="BB14246" s="91" t="s">
        <v>2132</v>
      </c>
      <c r="BC14246" s="91" t="s">
        <v>18086</v>
      </c>
      <c r="BD14246" s="91"/>
    </row>
    <row r="14247" spans="53:56" ht="15" x14ac:dyDescent="0.25">
      <c r="BA14247" s="91" t="s">
        <v>18179</v>
      </c>
      <c r="BB14247" s="91" t="s">
        <v>2132</v>
      </c>
      <c r="BC14247" s="91" t="s">
        <v>18086</v>
      </c>
      <c r="BD14247" s="91"/>
    </row>
    <row r="14248" spans="53:56" ht="15" x14ac:dyDescent="0.25">
      <c r="BA14248" s="90" t="s">
        <v>18180</v>
      </c>
      <c r="BB14248" s="90" t="s">
        <v>2132</v>
      </c>
      <c r="BC14248" s="90" t="s">
        <v>18086</v>
      </c>
      <c r="BD14248" s="90"/>
    </row>
    <row r="14249" spans="53:56" ht="15" x14ac:dyDescent="0.25">
      <c r="BA14249" s="91" t="s">
        <v>18181</v>
      </c>
      <c r="BB14249" s="91" t="s">
        <v>2132</v>
      </c>
      <c r="BC14249" s="91" t="s">
        <v>18086</v>
      </c>
      <c r="BD14249" s="91"/>
    </row>
    <row r="14250" spans="53:56" ht="15" x14ac:dyDescent="0.25">
      <c r="BA14250" s="90" t="s">
        <v>18182</v>
      </c>
      <c r="BB14250" s="90" t="s">
        <v>2132</v>
      </c>
      <c r="BC14250" s="90" t="s">
        <v>18086</v>
      </c>
      <c r="BD14250" s="90"/>
    </row>
    <row r="14251" spans="53:56" ht="15" x14ac:dyDescent="0.25">
      <c r="BA14251" s="90" t="s">
        <v>18183</v>
      </c>
      <c r="BB14251" s="90" t="s">
        <v>2132</v>
      </c>
      <c r="BC14251" s="90" t="s">
        <v>18086</v>
      </c>
      <c r="BD14251" s="90"/>
    </row>
    <row r="14252" spans="53:56" ht="15" x14ac:dyDescent="0.25">
      <c r="BA14252" s="91" t="s">
        <v>18184</v>
      </c>
      <c r="BB14252" s="91" t="s">
        <v>2132</v>
      </c>
      <c r="BC14252" s="91" t="s">
        <v>18185</v>
      </c>
      <c r="BD14252" s="91"/>
    </row>
    <row r="14253" spans="53:56" ht="15" x14ac:dyDescent="0.25">
      <c r="BA14253" s="90" t="s">
        <v>18186</v>
      </c>
      <c r="BB14253" s="90" t="s">
        <v>2132</v>
      </c>
      <c r="BC14253" s="90" t="s">
        <v>15626</v>
      </c>
      <c r="BD14253" s="90"/>
    </row>
    <row r="14254" spans="53:56" ht="15" x14ac:dyDescent="0.25">
      <c r="BA14254" s="91" t="s">
        <v>18187</v>
      </c>
      <c r="BB14254" s="91" t="s">
        <v>2132</v>
      </c>
      <c r="BC14254" s="91" t="s">
        <v>18188</v>
      </c>
      <c r="BD14254" s="91"/>
    </row>
    <row r="14255" spans="53:56" ht="15" x14ac:dyDescent="0.25">
      <c r="BA14255" s="90" t="s">
        <v>18189</v>
      </c>
      <c r="BB14255" s="90" t="s">
        <v>2132</v>
      </c>
      <c r="BC14255" s="90" t="s">
        <v>18190</v>
      </c>
      <c r="BD14255" s="90"/>
    </row>
    <row r="14256" spans="53:56" ht="15" x14ac:dyDescent="0.25">
      <c r="BA14256" s="91" t="s">
        <v>18191</v>
      </c>
      <c r="BB14256" s="91" t="s">
        <v>2132</v>
      </c>
      <c r="BC14256" s="91" t="s">
        <v>18190</v>
      </c>
      <c r="BD14256" s="91"/>
    </row>
    <row r="14257" spans="53:56" ht="15" x14ac:dyDescent="0.25">
      <c r="BA14257" s="91" t="s">
        <v>18192</v>
      </c>
      <c r="BB14257" s="91" t="s">
        <v>2132</v>
      </c>
      <c r="BC14257" s="91" t="s">
        <v>18188</v>
      </c>
      <c r="BD14257" s="91"/>
    </row>
    <row r="14258" spans="53:56" ht="15" x14ac:dyDescent="0.25">
      <c r="BA14258" s="90" t="s">
        <v>18193</v>
      </c>
      <c r="BB14258" s="90" t="s">
        <v>2132</v>
      </c>
      <c r="BC14258" s="90" t="s">
        <v>18194</v>
      </c>
      <c r="BD14258" s="90"/>
    </row>
    <row r="14259" spans="53:56" ht="15" x14ac:dyDescent="0.25">
      <c r="BA14259" s="91" t="s">
        <v>18195</v>
      </c>
      <c r="BB14259" s="91" t="s">
        <v>2132</v>
      </c>
      <c r="BC14259" s="91" t="s">
        <v>18185</v>
      </c>
      <c r="BD14259" s="91"/>
    </row>
    <row r="14260" spans="53:56" ht="15" x14ac:dyDescent="0.25">
      <c r="BA14260" s="90" t="s">
        <v>18196</v>
      </c>
      <c r="BB14260" s="90" t="s">
        <v>2132</v>
      </c>
      <c r="BC14260" s="90" t="s">
        <v>18185</v>
      </c>
      <c r="BD14260" s="90"/>
    </row>
    <row r="14261" spans="53:56" ht="15" x14ac:dyDescent="0.25">
      <c r="BA14261" s="90" t="s">
        <v>18197</v>
      </c>
      <c r="BB14261" s="90" t="s">
        <v>2132</v>
      </c>
      <c r="BC14261" s="90" t="s">
        <v>18188</v>
      </c>
      <c r="BD14261" s="90"/>
    </row>
    <row r="14262" spans="53:56" ht="15" x14ac:dyDescent="0.25">
      <c r="BA14262" s="90" t="s">
        <v>18198</v>
      </c>
      <c r="BB14262" s="90" t="s">
        <v>2132</v>
      </c>
      <c r="BC14262" s="90" t="s">
        <v>18185</v>
      </c>
      <c r="BD14262" s="90"/>
    </row>
    <row r="14263" spans="53:56" ht="15" x14ac:dyDescent="0.25">
      <c r="BA14263" s="91" t="s">
        <v>18199</v>
      </c>
      <c r="BB14263" s="91" t="s">
        <v>2132</v>
      </c>
      <c r="BC14263" s="91" t="s">
        <v>18194</v>
      </c>
      <c r="BD14263" s="91"/>
    </row>
    <row r="14264" spans="53:56" ht="15" x14ac:dyDescent="0.25">
      <c r="BA14264" s="90" t="s">
        <v>18199</v>
      </c>
      <c r="BB14264" s="90" t="s">
        <v>2132</v>
      </c>
      <c r="BC14264" s="90" t="s">
        <v>18185</v>
      </c>
      <c r="BD14264" s="90"/>
    </row>
    <row r="14265" spans="53:56" ht="15" x14ac:dyDescent="0.25">
      <c r="BA14265" s="90" t="s">
        <v>18200</v>
      </c>
      <c r="BB14265" s="90" t="s">
        <v>2132</v>
      </c>
      <c r="BC14265" s="90" t="s">
        <v>18185</v>
      </c>
      <c r="BD14265" s="90"/>
    </row>
    <row r="14266" spans="53:56" ht="15" x14ac:dyDescent="0.25">
      <c r="BA14266" s="91" t="s">
        <v>18201</v>
      </c>
      <c r="BB14266" s="91" t="s">
        <v>2132</v>
      </c>
      <c r="BC14266" s="91" t="s">
        <v>18202</v>
      </c>
      <c r="BD14266" s="91"/>
    </row>
    <row r="14267" spans="53:56" ht="15" x14ac:dyDescent="0.25">
      <c r="BA14267" s="91" t="s">
        <v>18203</v>
      </c>
      <c r="BB14267" s="91" t="s">
        <v>2132</v>
      </c>
      <c r="BC14267" s="91" t="s">
        <v>18188</v>
      </c>
      <c r="BD14267" s="91"/>
    </row>
    <row r="14268" spans="53:56" ht="15" x14ac:dyDescent="0.25">
      <c r="BA14268" s="90" t="s">
        <v>18204</v>
      </c>
      <c r="BB14268" s="90" t="s">
        <v>2132</v>
      </c>
      <c r="BC14268" s="90" t="s">
        <v>18190</v>
      </c>
      <c r="BD14268" s="90"/>
    </row>
    <row r="14269" spans="53:56" ht="15" x14ac:dyDescent="0.25">
      <c r="BA14269" s="91" t="s">
        <v>18205</v>
      </c>
      <c r="BB14269" s="91" t="s">
        <v>2132</v>
      </c>
      <c r="BC14269" s="91" t="s">
        <v>18185</v>
      </c>
      <c r="BD14269" s="91"/>
    </row>
    <row r="14270" spans="53:56" ht="15" x14ac:dyDescent="0.25">
      <c r="BA14270" s="90" t="s">
        <v>18206</v>
      </c>
      <c r="BB14270" s="90" t="s">
        <v>2132</v>
      </c>
      <c r="BC14270" s="90" t="s">
        <v>18194</v>
      </c>
      <c r="BD14270" s="90"/>
    </row>
    <row r="14271" spans="53:56" ht="15" x14ac:dyDescent="0.25">
      <c r="BA14271" s="90" t="s">
        <v>18207</v>
      </c>
      <c r="BB14271" s="90" t="s">
        <v>2132</v>
      </c>
      <c r="BC14271" s="90" t="s">
        <v>15626</v>
      </c>
      <c r="BD14271" s="90"/>
    </row>
    <row r="14272" spans="53:56" ht="15" x14ac:dyDescent="0.25">
      <c r="BA14272" s="91" t="s">
        <v>18208</v>
      </c>
      <c r="BB14272" s="91" t="s">
        <v>2132</v>
      </c>
      <c r="BC14272" s="91" t="s">
        <v>18185</v>
      </c>
      <c r="BD14272" s="91"/>
    </row>
    <row r="14273" spans="53:56" ht="15" x14ac:dyDescent="0.25">
      <c r="BA14273" s="90" t="s">
        <v>18209</v>
      </c>
      <c r="BB14273" s="90" t="s">
        <v>2132</v>
      </c>
      <c r="BC14273" s="90" t="s">
        <v>18194</v>
      </c>
      <c r="BD14273" s="90"/>
    </row>
    <row r="14274" spans="53:56" ht="15" x14ac:dyDescent="0.25">
      <c r="BA14274" s="91" t="s">
        <v>18210</v>
      </c>
      <c r="BB14274" s="91" t="s">
        <v>2132</v>
      </c>
      <c r="BC14274" s="91" t="s">
        <v>18188</v>
      </c>
      <c r="BD14274" s="91"/>
    </row>
    <row r="14275" spans="53:56" ht="15" x14ac:dyDescent="0.25">
      <c r="BA14275" s="91" t="s">
        <v>18211</v>
      </c>
      <c r="BB14275" s="91" t="s">
        <v>2132</v>
      </c>
      <c r="BC14275" s="91" t="s">
        <v>18190</v>
      </c>
      <c r="BD14275" s="91"/>
    </row>
    <row r="14276" spans="53:56" ht="15" x14ac:dyDescent="0.25">
      <c r="BA14276" s="90" t="s">
        <v>18212</v>
      </c>
      <c r="BB14276" s="90" t="s">
        <v>2132</v>
      </c>
      <c r="BC14276" s="90" t="s">
        <v>15626</v>
      </c>
      <c r="BD14276" s="90"/>
    </row>
    <row r="14277" spans="53:56" ht="15" x14ac:dyDescent="0.25">
      <c r="BA14277" s="91" t="s">
        <v>18213</v>
      </c>
      <c r="BB14277" s="91" t="s">
        <v>2132</v>
      </c>
      <c r="BC14277" s="91" t="s">
        <v>18188</v>
      </c>
      <c r="BD14277" s="91"/>
    </row>
    <row r="14278" spans="53:56" ht="15" x14ac:dyDescent="0.25">
      <c r="BA14278" s="91" t="s">
        <v>18214</v>
      </c>
      <c r="BB14278" s="91" t="s">
        <v>2132</v>
      </c>
      <c r="BC14278" s="91" t="s">
        <v>18190</v>
      </c>
      <c r="BD14278" s="91"/>
    </row>
    <row r="14279" spans="53:56" ht="15" x14ac:dyDescent="0.25">
      <c r="BA14279" s="90" t="s">
        <v>18215</v>
      </c>
      <c r="BB14279" s="90" t="s">
        <v>2132</v>
      </c>
      <c r="BC14279" s="90" t="s">
        <v>18190</v>
      </c>
      <c r="BD14279" s="90"/>
    </row>
    <row r="14280" spans="53:56" ht="15" x14ac:dyDescent="0.25">
      <c r="BA14280" s="90" t="s">
        <v>18216</v>
      </c>
      <c r="BB14280" s="90" t="s">
        <v>2132</v>
      </c>
      <c r="BC14280" s="90" t="s">
        <v>18185</v>
      </c>
      <c r="BD14280" s="90"/>
    </row>
    <row r="14281" spans="53:56" ht="15" x14ac:dyDescent="0.25">
      <c r="BA14281" s="91" t="s">
        <v>18217</v>
      </c>
      <c r="BB14281" s="91" t="s">
        <v>2132</v>
      </c>
      <c r="BC14281" s="91" t="s">
        <v>15626</v>
      </c>
      <c r="BD14281" s="91"/>
    </row>
    <row r="14282" spans="53:56" ht="15" x14ac:dyDescent="0.25">
      <c r="BA14282" s="90" t="s">
        <v>18218</v>
      </c>
      <c r="BB14282" s="90" t="s">
        <v>2132</v>
      </c>
      <c r="BC14282" s="90" t="s">
        <v>15626</v>
      </c>
      <c r="BD14282" s="90"/>
    </row>
    <row r="14283" spans="53:56" ht="15" x14ac:dyDescent="0.25">
      <c r="BA14283" s="91" t="s">
        <v>18219</v>
      </c>
      <c r="BB14283" s="91" t="s">
        <v>2132</v>
      </c>
      <c r="BC14283" s="91" t="s">
        <v>15626</v>
      </c>
      <c r="BD14283" s="91"/>
    </row>
    <row r="14284" spans="53:56" ht="15" x14ac:dyDescent="0.25">
      <c r="BA14284" s="91" t="s">
        <v>18220</v>
      </c>
      <c r="BB14284" s="91" t="s">
        <v>2132</v>
      </c>
      <c r="BC14284" s="91" t="s">
        <v>15626</v>
      </c>
      <c r="BD14284" s="91"/>
    </row>
    <row r="14285" spans="53:56" ht="15" x14ac:dyDescent="0.25">
      <c r="BA14285" s="90" t="s">
        <v>18221</v>
      </c>
      <c r="BB14285" s="90" t="s">
        <v>2132</v>
      </c>
      <c r="BC14285" s="90" t="s">
        <v>15626</v>
      </c>
      <c r="BD14285" s="90"/>
    </row>
    <row r="14286" spans="53:56" ht="15" x14ac:dyDescent="0.25">
      <c r="BA14286" s="91" t="s">
        <v>18222</v>
      </c>
      <c r="BB14286" s="91" t="s">
        <v>2132</v>
      </c>
      <c r="BC14286" s="91" t="s">
        <v>15626</v>
      </c>
      <c r="BD14286" s="91"/>
    </row>
    <row r="14287" spans="53:56" ht="15" x14ac:dyDescent="0.25">
      <c r="BA14287" s="90" t="s">
        <v>18223</v>
      </c>
      <c r="BB14287" s="90" t="s">
        <v>2132</v>
      </c>
      <c r="BC14287" s="90" t="s">
        <v>15626</v>
      </c>
      <c r="BD14287" s="90"/>
    </row>
    <row r="14288" spans="53:56" ht="15" x14ac:dyDescent="0.25">
      <c r="BA14288" s="91" t="s">
        <v>18224</v>
      </c>
      <c r="BB14288" s="91" t="s">
        <v>2132</v>
      </c>
      <c r="BC14288" s="91" t="s">
        <v>15626</v>
      </c>
      <c r="BD14288" s="91"/>
    </row>
    <row r="14289" spans="53:56" ht="15" x14ac:dyDescent="0.25">
      <c r="BA14289" s="90" t="s">
        <v>18225</v>
      </c>
      <c r="BB14289" s="90" t="s">
        <v>2132</v>
      </c>
      <c r="BC14289" s="90" t="s">
        <v>15626</v>
      </c>
      <c r="BD14289" s="90"/>
    </row>
    <row r="14290" spans="53:56" ht="15" x14ac:dyDescent="0.25">
      <c r="BA14290" s="91" t="s">
        <v>18226</v>
      </c>
      <c r="BB14290" s="91" t="s">
        <v>2132</v>
      </c>
      <c r="BC14290" s="91" t="s">
        <v>15626</v>
      </c>
      <c r="BD14290" s="91"/>
    </row>
    <row r="14291" spans="53:56" ht="15" x14ac:dyDescent="0.25">
      <c r="BA14291" s="90" t="s">
        <v>18227</v>
      </c>
      <c r="BB14291" s="90" t="s">
        <v>2132</v>
      </c>
      <c r="BC14291" s="90" t="s">
        <v>15626</v>
      </c>
      <c r="BD14291" s="90"/>
    </row>
    <row r="14292" spans="53:56" ht="15" x14ac:dyDescent="0.25">
      <c r="BA14292" s="91" t="s">
        <v>18228</v>
      </c>
      <c r="BB14292" s="91" t="s">
        <v>2132</v>
      </c>
      <c r="BC14292" s="91" t="s">
        <v>15626</v>
      </c>
      <c r="BD14292" s="91"/>
    </row>
    <row r="14293" spans="53:56" ht="15" x14ac:dyDescent="0.25">
      <c r="BA14293" s="90" t="s">
        <v>18229</v>
      </c>
      <c r="BB14293" s="90" t="s">
        <v>2132</v>
      </c>
      <c r="BC14293" s="90" t="s">
        <v>15626</v>
      </c>
      <c r="BD14293" s="90"/>
    </row>
    <row r="14294" spans="53:56" ht="15" x14ac:dyDescent="0.25">
      <c r="BA14294" s="91" t="s">
        <v>18230</v>
      </c>
      <c r="BB14294" s="91" t="s">
        <v>2132</v>
      </c>
      <c r="BC14294" s="91" t="s">
        <v>15626</v>
      </c>
      <c r="BD14294" s="91"/>
    </row>
    <row r="14295" spans="53:56" ht="15" x14ac:dyDescent="0.25">
      <c r="BA14295" s="91" t="s">
        <v>18231</v>
      </c>
      <c r="BB14295" s="91" t="s">
        <v>2132</v>
      </c>
      <c r="BC14295" s="91" t="s">
        <v>15626</v>
      </c>
      <c r="BD14295" s="91"/>
    </row>
    <row r="14296" spans="53:56" ht="15" x14ac:dyDescent="0.25">
      <c r="BA14296" s="90" t="s">
        <v>18232</v>
      </c>
      <c r="BB14296" s="90" t="s">
        <v>2132</v>
      </c>
      <c r="BC14296" s="90" t="s">
        <v>15626</v>
      </c>
      <c r="BD14296" s="90"/>
    </row>
    <row r="14297" spans="53:56" ht="15" x14ac:dyDescent="0.25">
      <c r="BA14297" s="91" t="s">
        <v>18233</v>
      </c>
      <c r="BB14297" s="91" t="s">
        <v>2132</v>
      </c>
      <c r="BC14297" s="91" t="s">
        <v>15626</v>
      </c>
      <c r="BD14297" s="91"/>
    </row>
    <row r="14298" spans="53:56" ht="15" x14ac:dyDescent="0.25">
      <c r="BA14298" s="90" t="s">
        <v>18234</v>
      </c>
      <c r="BB14298" s="90" t="s">
        <v>2132</v>
      </c>
      <c r="BC14298" s="90" t="s">
        <v>15626</v>
      </c>
      <c r="BD14298" s="90"/>
    </row>
    <row r="14299" spans="53:56" ht="15" x14ac:dyDescent="0.25">
      <c r="BA14299" s="91" t="s">
        <v>18235</v>
      </c>
      <c r="BB14299" s="91" t="s">
        <v>2132</v>
      </c>
      <c r="BC14299" s="91" t="s">
        <v>15626</v>
      </c>
      <c r="BD14299" s="91"/>
    </row>
    <row r="14300" spans="53:56" ht="15" x14ac:dyDescent="0.25">
      <c r="BA14300" s="91" t="s">
        <v>18236</v>
      </c>
      <c r="BB14300" s="91" t="s">
        <v>2132</v>
      </c>
      <c r="BC14300" s="91" t="s">
        <v>15626</v>
      </c>
      <c r="BD14300" s="91"/>
    </row>
    <row r="14301" spans="53:56" ht="15" x14ac:dyDescent="0.25">
      <c r="BA14301" s="90" t="s">
        <v>18237</v>
      </c>
      <c r="BB14301" s="90" t="s">
        <v>2132</v>
      </c>
      <c r="BC14301" s="90" t="s">
        <v>15626</v>
      </c>
      <c r="BD14301" s="90"/>
    </row>
    <row r="14302" spans="53:56" ht="15" x14ac:dyDescent="0.25">
      <c r="BA14302" s="90" t="s">
        <v>18238</v>
      </c>
      <c r="BB14302" s="90" t="s">
        <v>2132</v>
      </c>
      <c r="BC14302" s="90" t="s">
        <v>15626</v>
      </c>
      <c r="BD14302" s="90"/>
    </row>
    <row r="14303" spans="53:56" ht="15" x14ac:dyDescent="0.25">
      <c r="BA14303" s="91" t="s">
        <v>18239</v>
      </c>
      <c r="BB14303" s="91" t="s">
        <v>2132</v>
      </c>
      <c r="BC14303" s="91" t="s">
        <v>15626</v>
      </c>
      <c r="BD14303" s="91"/>
    </row>
    <row r="14304" spans="53:56" ht="15" x14ac:dyDescent="0.25">
      <c r="BA14304" s="90" t="s">
        <v>18240</v>
      </c>
      <c r="BB14304" s="90" t="s">
        <v>2132</v>
      </c>
      <c r="BC14304" s="90" t="s">
        <v>18241</v>
      </c>
      <c r="BD14304" s="90"/>
    </row>
    <row r="14305" spans="53:56" ht="15" x14ac:dyDescent="0.25">
      <c r="BA14305" s="91" t="s">
        <v>18242</v>
      </c>
      <c r="BB14305" s="91" t="s">
        <v>2132</v>
      </c>
      <c r="BC14305" s="91" t="s">
        <v>18241</v>
      </c>
      <c r="BD14305" s="91"/>
    </row>
    <row r="14306" spans="53:56" ht="15" x14ac:dyDescent="0.25">
      <c r="BA14306" s="90" t="s">
        <v>18243</v>
      </c>
      <c r="BB14306" s="90" t="s">
        <v>2132</v>
      </c>
      <c r="BC14306" s="90" t="s">
        <v>18241</v>
      </c>
      <c r="BD14306" s="90"/>
    </row>
    <row r="14307" spans="53:56" ht="15" x14ac:dyDescent="0.25">
      <c r="BA14307" s="91" t="s">
        <v>18244</v>
      </c>
      <c r="BB14307" s="91" t="s">
        <v>2132</v>
      </c>
      <c r="BC14307" s="91" t="s">
        <v>18245</v>
      </c>
      <c r="BD14307" s="91"/>
    </row>
    <row r="14308" spans="53:56" ht="15" x14ac:dyDescent="0.25">
      <c r="BA14308" s="90" t="s">
        <v>18246</v>
      </c>
      <c r="BB14308" s="90" t="s">
        <v>2132</v>
      </c>
      <c r="BC14308" s="90" t="s">
        <v>18247</v>
      </c>
      <c r="BD14308" s="90"/>
    </row>
    <row r="14309" spans="53:56" ht="15" x14ac:dyDescent="0.25">
      <c r="BA14309" s="91" t="s">
        <v>18248</v>
      </c>
      <c r="BB14309" s="91" t="s">
        <v>2132</v>
      </c>
      <c r="BC14309" s="91" t="s">
        <v>18249</v>
      </c>
      <c r="BD14309" s="91"/>
    </row>
    <row r="14310" spans="53:56" ht="15" x14ac:dyDescent="0.25">
      <c r="BA14310" s="90" t="s">
        <v>18250</v>
      </c>
      <c r="BB14310" s="90" t="s">
        <v>2132</v>
      </c>
      <c r="BC14310" s="90" t="s">
        <v>18249</v>
      </c>
      <c r="BD14310" s="90"/>
    </row>
    <row r="14311" spans="53:56" ht="15" x14ac:dyDescent="0.25">
      <c r="BA14311" s="90" t="s">
        <v>18251</v>
      </c>
      <c r="BB14311" s="90" t="s">
        <v>2132</v>
      </c>
      <c r="BC14311" s="90" t="s">
        <v>18252</v>
      </c>
      <c r="BD14311" s="90"/>
    </row>
    <row r="14312" spans="53:56" ht="15" x14ac:dyDescent="0.25">
      <c r="BA14312" s="91" t="s">
        <v>18253</v>
      </c>
      <c r="BB14312" s="91" t="s">
        <v>2132</v>
      </c>
      <c r="BC14312" s="91" t="s">
        <v>18252</v>
      </c>
      <c r="BD14312" s="91"/>
    </row>
    <row r="14313" spans="53:56" ht="15" x14ac:dyDescent="0.25">
      <c r="BA14313" s="90" t="s">
        <v>18254</v>
      </c>
      <c r="BB14313" s="90" t="s">
        <v>2132</v>
      </c>
      <c r="BC14313" s="90" t="s">
        <v>18247</v>
      </c>
      <c r="BD14313" s="90"/>
    </row>
    <row r="14314" spans="53:56" ht="15" x14ac:dyDescent="0.25">
      <c r="BA14314" s="91" t="s">
        <v>18255</v>
      </c>
      <c r="BB14314" s="91" t="s">
        <v>2132</v>
      </c>
      <c r="BC14314" s="91" t="s">
        <v>18256</v>
      </c>
      <c r="BD14314" s="91"/>
    </row>
    <row r="14315" spans="53:56" ht="15" x14ac:dyDescent="0.25">
      <c r="BA14315" s="90" t="s">
        <v>18257</v>
      </c>
      <c r="BB14315" s="90" t="s">
        <v>2132</v>
      </c>
      <c r="BC14315" s="90" t="s">
        <v>18256</v>
      </c>
      <c r="BD14315" s="90"/>
    </row>
    <row r="14316" spans="53:56" ht="15" x14ac:dyDescent="0.25">
      <c r="BA14316" s="91" t="s">
        <v>18258</v>
      </c>
      <c r="BB14316" s="91" t="s">
        <v>2132</v>
      </c>
      <c r="BC14316" s="91" t="s">
        <v>18256</v>
      </c>
      <c r="BD14316" s="91"/>
    </row>
    <row r="14317" spans="53:56" ht="15" x14ac:dyDescent="0.25">
      <c r="BA14317" s="90" t="s">
        <v>18259</v>
      </c>
      <c r="BB14317" s="90" t="s">
        <v>2132</v>
      </c>
      <c r="BC14317" s="90" t="s">
        <v>18256</v>
      </c>
      <c r="BD14317" s="90"/>
    </row>
    <row r="14318" spans="53:56" ht="15" x14ac:dyDescent="0.25">
      <c r="BA14318" s="91" t="s">
        <v>18260</v>
      </c>
      <c r="BB14318" s="91" t="s">
        <v>2132</v>
      </c>
      <c r="BC14318" s="91" t="s">
        <v>18256</v>
      </c>
      <c r="BD14318" s="91"/>
    </row>
    <row r="14319" spans="53:56" ht="15" x14ac:dyDescent="0.25">
      <c r="BA14319" s="90" t="s">
        <v>18261</v>
      </c>
      <c r="BB14319" s="90" t="s">
        <v>2132</v>
      </c>
      <c r="BC14319" s="90" t="s">
        <v>18256</v>
      </c>
      <c r="BD14319" s="90"/>
    </row>
    <row r="14320" spans="53:56" ht="15" x14ac:dyDescent="0.25">
      <c r="BA14320" s="91" t="s">
        <v>18262</v>
      </c>
      <c r="BB14320" s="91" t="s">
        <v>2132</v>
      </c>
      <c r="BC14320" s="91" t="s">
        <v>18256</v>
      </c>
      <c r="BD14320" s="91"/>
    </row>
    <row r="14321" spans="53:56" ht="15" x14ac:dyDescent="0.25">
      <c r="BA14321" s="90" t="s">
        <v>18263</v>
      </c>
      <c r="BB14321" s="90" t="s">
        <v>2132</v>
      </c>
      <c r="BC14321" s="90" t="s">
        <v>18264</v>
      </c>
      <c r="BD14321" s="90"/>
    </row>
    <row r="14322" spans="53:56" ht="15" x14ac:dyDescent="0.25">
      <c r="BA14322" s="91" t="s">
        <v>18265</v>
      </c>
      <c r="BB14322" s="91" t="s">
        <v>2132</v>
      </c>
      <c r="BC14322" s="91" t="s">
        <v>18247</v>
      </c>
      <c r="BD14322" s="91"/>
    </row>
    <row r="14323" spans="53:56" ht="15" x14ac:dyDescent="0.25">
      <c r="BA14323" s="90" t="s">
        <v>18266</v>
      </c>
      <c r="BB14323" s="90" t="s">
        <v>2132</v>
      </c>
      <c r="BC14323" s="90" t="s">
        <v>18247</v>
      </c>
      <c r="BD14323" s="90"/>
    </row>
    <row r="14324" spans="53:56" ht="15" x14ac:dyDescent="0.25">
      <c r="BA14324" s="90" t="s">
        <v>18267</v>
      </c>
      <c r="BB14324" s="90" t="s">
        <v>2132</v>
      </c>
      <c r="BC14324" s="90" t="s">
        <v>18247</v>
      </c>
      <c r="BD14324" s="90"/>
    </row>
    <row r="14325" spans="53:56" ht="15" x14ac:dyDescent="0.25">
      <c r="BA14325" s="90" t="s">
        <v>18268</v>
      </c>
      <c r="BB14325" s="90" t="s">
        <v>2132</v>
      </c>
      <c r="BC14325" s="90" t="s">
        <v>18269</v>
      </c>
      <c r="BD14325" s="90"/>
    </row>
    <row r="14326" spans="53:56" ht="15" x14ac:dyDescent="0.25">
      <c r="BA14326" s="91" t="s">
        <v>18270</v>
      </c>
      <c r="BB14326" s="91" t="s">
        <v>2132</v>
      </c>
      <c r="BC14326" s="91" t="s">
        <v>18264</v>
      </c>
      <c r="BD14326" s="91"/>
    </row>
    <row r="14327" spans="53:56" ht="15" x14ac:dyDescent="0.25">
      <c r="BA14327" s="90" t="s">
        <v>18271</v>
      </c>
      <c r="BB14327" s="90" t="s">
        <v>2132</v>
      </c>
      <c r="BC14327" s="90" t="s">
        <v>18272</v>
      </c>
      <c r="BD14327" s="90"/>
    </row>
    <row r="14328" spans="53:56" ht="15" x14ac:dyDescent="0.25">
      <c r="BA14328" s="91" t="s">
        <v>18273</v>
      </c>
      <c r="BB14328" s="91" t="s">
        <v>2132</v>
      </c>
      <c r="BC14328" s="91" t="s">
        <v>18272</v>
      </c>
      <c r="BD14328" s="91"/>
    </row>
    <row r="14329" spans="53:56" ht="15" x14ac:dyDescent="0.25">
      <c r="BA14329" s="90" t="s">
        <v>18274</v>
      </c>
      <c r="BB14329" s="90" t="s">
        <v>2132</v>
      </c>
      <c r="BC14329" s="90" t="s">
        <v>18071</v>
      </c>
      <c r="BD14329" s="90"/>
    </row>
    <row r="14330" spans="53:56" ht="15" x14ac:dyDescent="0.25">
      <c r="BA14330" s="91" t="s">
        <v>18275</v>
      </c>
      <c r="BB14330" s="91" t="s">
        <v>2132</v>
      </c>
      <c r="BC14330" s="91" t="s">
        <v>8678</v>
      </c>
      <c r="BD14330" s="91"/>
    </row>
    <row r="14331" spans="53:56" ht="15" x14ac:dyDescent="0.25">
      <c r="BA14331" s="91" t="s">
        <v>18276</v>
      </c>
      <c r="BB14331" s="91" t="s">
        <v>2132</v>
      </c>
      <c r="BC14331" s="91" t="s">
        <v>8678</v>
      </c>
      <c r="BD14331" s="91"/>
    </row>
    <row r="14332" spans="53:56" ht="15" x14ac:dyDescent="0.25">
      <c r="BA14332" s="90" t="s">
        <v>18277</v>
      </c>
      <c r="BB14332" s="90" t="s">
        <v>2132</v>
      </c>
      <c r="BC14332" s="90" t="s">
        <v>6224</v>
      </c>
      <c r="BD14332" s="90"/>
    </row>
    <row r="14333" spans="53:56" ht="15" x14ac:dyDescent="0.25">
      <c r="BA14333" s="91" t="s">
        <v>18278</v>
      </c>
      <c r="BB14333" s="91" t="s">
        <v>2132</v>
      </c>
      <c r="BC14333" s="91" t="s">
        <v>6224</v>
      </c>
      <c r="BD14333" s="91"/>
    </row>
    <row r="14334" spans="53:56" ht="15" x14ac:dyDescent="0.25">
      <c r="BA14334" s="90" t="s">
        <v>18279</v>
      </c>
      <c r="BB14334" s="90" t="s">
        <v>2132</v>
      </c>
      <c r="BC14334" s="90" t="s">
        <v>18071</v>
      </c>
      <c r="BD14334" s="90"/>
    </row>
    <row r="14335" spans="53:56" ht="15" x14ac:dyDescent="0.25">
      <c r="BA14335" s="91" t="s">
        <v>18280</v>
      </c>
      <c r="BB14335" s="91" t="s">
        <v>2132</v>
      </c>
      <c r="BC14335" s="91" t="s">
        <v>18241</v>
      </c>
      <c r="BD14335" s="91"/>
    </row>
    <row r="14336" spans="53:56" ht="15" x14ac:dyDescent="0.25">
      <c r="BA14336" s="90" t="s">
        <v>18281</v>
      </c>
      <c r="BB14336" s="90" t="s">
        <v>2132</v>
      </c>
      <c r="BC14336" s="90" t="s">
        <v>18252</v>
      </c>
      <c r="BD14336" s="90"/>
    </row>
    <row r="14337" spans="53:56" ht="15" x14ac:dyDescent="0.25">
      <c r="BA14337" s="91" t="s">
        <v>18282</v>
      </c>
      <c r="BB14337" s="91" t="s">
        <v>2132</v>
      </c>
      <c r="BC14337" s="91" t="s">
        <v>18241</v>
      </c>
      <c r="BD14337" s="91"/>
    </row>
    <row r="14338" spans="53:56" ht="15" x14ac:dyDescent="0.25">
      <c r="BA14338" s="90" t="s">
        <v>18283</v>
      </c>
      <c r="BB14338" s="90" t="s">
        <v>2132</v>
      </c>
      <c r="BC14338" s="90" t="s">
        <v>18272</v>
      </c>
      <c r="BD14338" s="90"/>
    </row>
    <row r="14339" spans="53:56" ht="15" x14ac:dyDescent="0.25">
      <c r="BA14339" s="91" t="s">
        <v>18284</v>
      </c>
      <c r="BB14339" s="91" t="s">
        <v>2132</v>
      </c>
      <c r="BC14339" s="91" t="s">
        <v>18247</v>
      </c>
      <c r="BD14339" s="91"/>
    </row>
    <row r="14340" spans="53:56" ht="15" x14ac:dyDescent="0.25">
      <c r="BA14340" s="90" t="s">
        <v>18285</v>
      </c>
      <c r="BB14340" s="90" t="s">
        <v>2132</v>
      </c>
      <c r="BC14340" s="90" t="s">
        <v>8678</v>
      </c>
      <c r="BD14340" s="90"/>
    </row>
    <row r="14341" spans="53:56" ht="15" x14ac:dyDescent="0.25">
      <c r="BA14341" s="91" t="s">
        <v>18286</v>
      </c>
      <c r="BB14341" s="91" t="s">
        <v>2132</v>
      </c>
      <c r="BC14341" s="91" t="s">
        <v>18252</v>
      </c>
      <c r="BD14341" s="91"/>
    </row>
    <row r="14342" spans="53:56" ht="15" x14ac:dyDescent="0.25">
      <c r="BA14342" s="90" t="s">
        <v>18287</v>
      </c>
      <c r="BB14342" s="90" t="s">
        <v>2132</v>
      </c>
      <c r="BC14342" s="90" t="s">
        <v>18252</v>
      </c>
      <c r="BD14342" s="90"/>
    </row>
    <row r="14343" spans="53:56" ht="15" x14ac:dyDescent="0.25">
      <c r="BA14343" s="91" t="s">
        <v>18288</v>
      </c>
      <c r="BB14343" s="91" t="s">
        <v>2132</v>
      </c>
      <c r="BC14343" s="91" t="s">
        <v>6224</v>
      </c>
      <c r="BD14343" s="91"/>
    </row>
    <row r="14344" spans="53:56" ht="15" x14ac:dyDescent="0.25">
      <c r="BA14344" s="90" t="s">
        <v>18289</v>
      </c>
      <c r="BB14344" s="90" t="s">
        <v>2132</v>
      </c>
      <c r="BC14344" s="90" t="s">
        <v>8678</v>
      </c>
      <c r="BD14344" s="90"/>
    </row>
    <row r="14345" spans="53:56" ht="15" x14ac:dyDescent="0.25">
      <c r="BA14345" s="91" t="s">
        <v>18290</v>
      </c>
      <c r="BB14345" s="91" t="s">
        <v>2132</v>
      </c>
      <c r="BC14345" s="91" t="s">
        <v>18256</v>
      </c>
      <c r="BD14345" s="91"/>
    </row>
    <row r="14346" spans="53:56" ht="15" x14ac:dyDescent="0.25">
      <c r="BA14346" s="91" t="s">
        <v>18291</v>
      </c>
      <c r="BB14346" s="91" t="s">
        <v>2132</v>
      </c>
      <c r="BC14346" s="91" t="s">
        <v>18269</v>
      </c>
      <c r="BD14346" s="91"/>
    </row>
    <row r="14347" spans="53:56" ht="15" x14ac:dyDescent="0.25">
      <c r="BA14347" s="90" t="s">
        <v>18292</v>
      </c>
      <c r="BB14347" s="90" t="s">
        <v>2132</v>
      </c>
      <c r="BC14347" s="90" t="s">
        <v>18249</v>
      </c>
      <c r="BD14347" s="90"/>
    </row>
    <row r="14348" spans="53:56" ht="15" x14ac:dyDescent="0.25">
      <c r="BA14348" s="91" t="s">
        <v>18293</v>
      </c>
      <c r="BB14348" s="91" t="s">
        <v>2132</v>
      </c>
      <c r="BC14348" s="91" t="s">
        <v>18241</v>
      </c>
      <c r="BD14348" s="91"/>
    </row>
    <row r="14349" spans="53:56" ht="15" x14ac:dyDescent="0.25">
      <c r="BA14349" s="90" t="s">
        <v>18294</v>
      </c>
      <c r="BB14349" s="90" t="s">
        <v>2132</v>
      </c>
      <c r="BC14349" s="90" t="s">
        <v>6224</v>
      </c>
      <c r="BD14349" s="90"/>
    </row>
    <row r="14350" spans="53:56" ht="15" x14ac:dyDescent="0.25">
      <c r="BA14350" s="91" t="s">
        <v>18295</v>
      </c>
      <c r="BB14350" s="91" t="s">
        <v>2132</v>
      </c>
      <c r="BC14350" s="91" t="s">
        <v>18272</v>
      </c>
      <c r="BD14350" s="91"/>
    </row>
    <row r="14351" spans="53:56" ht="15" x14ac:dyDescent="0.25">
      <c r="BA14351" s="90" t="s">
        <v>18296</v>
      </c>
      <c r="BB14351" s="90" t="s">
        <v>2132</v>
      </c>
      <c r="BC14351" s="90" t="s">
        <v>18247</v>
      </c>
      <c r="BD14351" s="90"/>
    </row>
    <row r="14352" spans="53:56" ht="15" x14ac:dyDescent="0.25">
      <c r="BA14352" s="91" t="s">
        <v>18297</v>
      </c>
      <c r="BB14352" s="91" t="s">
        <v>2132</v>
      </c>
      <c r="BC14352" s="91" t="s">
        <v>6224</v>
      </c>
      <c r="BD14352" s="91"/>
    </row>
    <row r="14353" spans="53:56" ht="15" x14ac:dyDescent="0.25">
      <c r="BA14353" s="90" t="s">
        <v>18298</v>
      </c>
      <c r="BB14353" s="90" t="s">
        <v>2132</v>
      </c>
      <c r="BC14353" s="90" t="s">
        <v>6224</v>
      </c>
      <c r="BD14353" s="90"/>
    </row>
    <row r="14354" spans="53:56" ht="15" x14ac:dyDescent="0.25">
      <c r="BA14354" s="91" t="s">
        <v>18299</v>
      </c>
      <c r="BB14354" s="91" t="s">
        <v>2132</v>
      </c>
      <c r="BC14354" s="91" t="s">
        <v>8678</v>
      </c>
      <c r="BD14354" s="91"/>
    </row>
    <row r="14355" spans="53:56" ht="15" x14ac:dyDescent="0.25">
      <c r="BA14355" s="91" t="s">
        <v>18300</v>
      </c>
      <c r="BB14355" s="91" t="s">
        <v>2132</v>
      </c>
      <c r="BC14355" s="91" t="s">
        <v>8678</v>
      </c>
      <c r="BD14355" s="91"/>
    </row>
    <row r="14356" spans="53:56" ht="15" x14ac:dyDescent="0.25">
      <c r="BA14356" s="90" t="s">
        <v>18301</v>
      </c>
      <c r="BB14356" s="90" t="s">
        <v>2132</v>
      </c>
      <c r="BC14356" s="90" t="s">
        <v>18302</v>
      </c>
      <c r="BD14356" s="90"/>
    </row>
    <row r="14357" spans="53:56" ht="15" x14ac:dyDescent="0.25">
      <c r="BA14357" s="91" t="s">
        <v>18303</v>
      </c>
      <c r="BB14357" s="91" t="s">
        <v>2132</v>
      </c>
      <c r="BC14357" s="91" t="s">
        <v>18302</v>
      </c>
      <c r="BD14357" s="91"/>
    </row>
    <row r="14358" spans="53:56" ht="15" x14ac:dyDescent="0.25">
      <c r="BA14358" s="90" t="s">
        <v>18304</v>
      </c>
      <c r="BB14358" s="90" t="s">
        <v>2132</v>
      </c>
      <c r="BC14358" s="90" t="s">
        <v>18302</v>
      </c>
      <c r="BD14358" s="90"/>
    </row>
    <row r="14359" spans="53:56" ht="15" x14ac:dyDescent="0.25">
      <c r="BA14359" s="91" t="s">
        <v>18305</v>
      </c>
      <c r="BB14359" s="91" t="s">
        <v>2132</v>
      </c>
      <c r="BC14359" s="91" t="s">
        <v>18302</v>
      </c>
      <c r="BD14359" s="91"/>
    </row>
    <row r="14360" spans="53:56" ht="15" x14ac:dyDescent="0.25">
      <c r="BA14360" s="90" t="s">
        <v>18306</v>
      </c>
      <c r="BB14360" s="90" t="s">
        <v>2132</v>
      </c>
      <c r="BC14360" s="90" t="s">
        <v>18302</v>
      </c>
      <c r="BD14360" s="90"/>
    </row>
    <row r="14361" spans="53:56" ht="15" x14ac:dyDescent="0.25">
      <c r="BA14361" s="91" t="s">
        <v>18307</v>
      </c>
      <c r="BB14361" s="91" t="s">
        <v>2132</v>
      </c>
      <c r="BC14361" s="91" t="s">
        <v>18302</v>
      </c>
      <c r="BD14361" s="91"/>
    </row>
    <row r="14362" spans="53:56" ht="15" x14ac:dyDescent="0.25">
      <c r="BA14362" s="90" t="s">
        <v>18308</v>
      </c>
      <c r="BB14362" s="90" t="s">
        <v>2132</v>
      </c>
      <c r="BC14362" s="90" t="s">
        <v>18309</v>
      </c>
      <c r="BD14362" s="90"/>
    </row>
    <row r="14363" spans="53:56" ht="15" x14ac:dyDescent="0.25">
      <c r="BA14363" s="91" t="s">
        <v>18310</v>
      </c>
      <c r="BB14363" s="91" t="s">
        <v>2132</v>
      </c>
      <c r="BC14363" s="91" t="s">
        <v>18311</v>
      </c>
      <c r="BD14363" s="91"/>
    </row>
    <row r="14364" spans="53:56" ht="15" x14ac:dyDescent="0.25">
      <c r="BA14364" s="90" t="s">
        <v>18312</v>
      </c>
      <c r="BB14364" s="90" t="s">
        <v>2132</v>
      </c>
      <c r="BC14364" s="90" t="s">
        <v>18313</v>
      </c>
      <c r="BD14364" s="90"/>
    </row>
    <row r="14365" spans="53:56" ht="15" x14ac:dyDescent="0.25">
      <c r="BA14365" s="91" t="s">
        <v>18314</v>
      </c>
      <c r="BB14365" s="91" t="s">
        <v>2132</v>
      </c>
      <c r="BC14365" s="91" t="s">
        <v>18315</v>
      </c>
      <c r="BD14365" s="91"/>
    </row>
    <row r="14366" spans="53:56" ht="15" x14ac:dyDescent="0.25">
      <c r="BA14366" s="90" t="s">
        <v>18316</v>
      </c>
      <c r="BB14366" s="90" t="s">
        <v>2132</v>
      </c>
      <c r="BC14366" s="90" t="s">
        <v>18317</v>
      </c>
      <c r="BD14366" s="90"/>
    </row>
    <row r="14367" spans="53:56" ht="15" x14ac:dyDescent="0.25">
      <c r="BA14367" s="91" t="s">
        <v>18318</v>
      </c>
      <c r="BB14367" s="91" t="s">
        <v>2132</v>
      </c>
      <c r="BC14367" s="91" t="s">
        <v>18319</v>
      </c>
      <c r="BD14367" s="91"/>
    </row>
    <row r="14368" spans="53:56" ht="15" x14ac:dyDescent="0.25">
      <c r="BA14368" s="90" t="s">
        <v>18320</v>
      </c>
      <c r="BB14368" s="90" t="s">
        <v>2132</v>
      </c>
      <c r="BC14368" s="90" t="s">
        <v>18309</v>
      </c>
      <c r="BD14368" s="90"/>
    </row>
    <row r="14369" spans="53:56" ht="15" x14ac:dyDescent="0.25">
      <c r="BA14369" s="91" t="s">
        <v>18321</v>
      </c>
      <c r="BB14369" s="91" t="s">
        <v>2132</v>
      </c>
      <c r="BC14369" s="91" t="s">
        <v>18317</v>
      </c>
      <c r="BD14369" s="91"/>
    </row>
    <row r="14370" spans="53:56" ht="15" x14ac:dyDescent="0.25">
      <c r="BA14370" s="90" t="s">
        <v>18322</v>
      </c>
      <c r="BB14370" s="90" t="s">
        <v>2132</v>
      </c>
      <c r="BC14370" s="90" t="s">
        <v>18313</v>
      </c>
      <c r="BD14370" s="90"/>
    </row>
    <row r="14371" spans="53:56" ht="15" x14ac:dyDescent="0.25">
      <c r="BA14371" s="91" t="s">
        <v>18323</v>
      </c>
      <c r="BB14371" s="91" t="s">
        <v>2132</v>
      </c>
      <c r="BC14371" s="91" t="s">
        <v>18313</v>
      </c>
      <c r="BD14371" s="91"/>
    </row>
    <row r="14372" spans="53:56" ht="15" x14ac:dyDescent="0.25">
      <c r="BA14372" s="91" t="s">
        <v>18324</v>
      </c>
      <c r="BB14372" s="91" t="s">
        <v>2132</v>
      </c>
      <c r="BC14372" s="91" t="s">
        <v>18309</v>
      </c>
      <c r="BD14372" s="91"/>
    </row>
    <row r="14373" spans="53:56" ht="15" x14ac:dyDescent="0.25">
      <c r="BA14373" s="90" t="s">
        <v>18324</v>
      </c>
      <c r="BB14373" s="90" t="s">
        <v>2132</v>
      </c>
      <c r="BC14373" s="90" t="s">
        <v>18302</v>
      </c>
      <c r="BD14373" s="90"/>
    </row>
    <row r="14374" spans="53:56" ht="15" x14ac:dyDescent="0.25">
      <c r="BA14374" s="91" t="s">
        <v>18325</v>
      </c>
      <c r="BB14374" s="91" t="s">
        <v>2132</v>
      </c>
      <c r="BC14374" s="91" t="s">
        <v>18313</v>
      </c>
      <c r="BD14374" s="91"/>
    </row>
    <row r="14375" spans="53:56" ht="15" x14ac:dyDescent="0.25">
      <c r="BA14375" s="90" t="s">
        <v>18326</v>
      </c>
      <c r="BB14375" s="90" t="s">
        <v>2132</v>
      </c>
      <c r="BC14375" s="90" t="s">
        <v>18327</v>
      </c>
      <c r="BD14375" s="90"/>
    </row>
    <row r="14376" spans="53:56" ht="15" x14ac:dyDescent="0.25">
      <c r="BA14376" s="91" t="s">
        <v>18328</v>
      </c>
      <c r="BB14376" s="91" t="s">
        <v>2132</v>
      </c>
      <c r="BC14376" s="91" t="s">
        <v>18329</v>
      </c>
      <c r="BD14376" s="91"/>
    </row>
    <row r="14377" spans="53:56" ht="15" x14ac:dyDescent="0.25">
      <c r="BA14377" s="90" t="s">
        <v>18328</v>
      </c>
      <c r="BB14377" s="90" t="s">
        <v>2132</v>
      </c>
      <c r="BC14377" s="90" t="s">
        <v>18302</v>
      </c>
      <c r="BD14377" s="90"/>
    </row>
    <row r="14378" spans="53:56" ht="15" x14ac:dyDescent="0.25">
      <c r="BA14378" s="90" t="s">
        <v>18330</v>
      </c>
      <c r="BB14378" s="90" t="s">
        <v>2132</v>
      </c>
      <c r="BC14378" s="90" t="s">
        <v>18311</v>
      </c>
      <c r="BD14378" s="90"/>
    </row>
    <row r="14379" spans="53:56" ht="15" x14ac:dyDescent="0.25">
      <c r="BA14379" s="91" t="s">
        <v>18330</v>
      </c>
      <c r="BB14379" s="91" t="s">
        <v>2132</v>
      </c>
      <c r="BC14379" s="91" t="s">
        <v>18309</v>
      </c>
      <c r="BD14379" s="91"/>
    </row>
    <row r="14380" spans="53:56" ht="15" x14ac:dyDescent="0.25">
      <c r="BA14380" s="90" t="s">
        <v>18330</v>
      </c>
      <c r="BB14380" s="90" t="s">
        <v>2132</v>
      </c>
      <c r="BC14380" s="90" t="s">
        <v>18331</v>
      </c>
      <c r="BD14380" s="90"/>
    </row>
    <row r="14381" spans="53:56" ht="15" x14ac:dyDescent="0.25">
      <c r="BA14381" s="90" t="s">
        <v>18332</v>
      </c>
      <c r="BB14381" s="90" t="s">
        <v>2132</v>
      </c>
      <c r="BC14381" s="90" t="s">
        <v>18317</v>
      </c>
      <c r="BD14381" s="90"/>
    </row>
    <row r="14382" spans="53:56" ht="15" x14ac:dyDescent="0.25">
      <c r="BA14382" s="91" t="s">
        <v>18333</v>
      </c>
      <c r="BB14382" s="91" t="s">
        <v>2132</v>
      </c>
      <c r="BC14382" s="91" t="s">
        <v>18311</v>
      </c>
      <c r="BD14382" s="91"/>
    </row>
    <row r="14383" spans="53:56" ht="15" x14ac:dyDescent="0.25">
      <c r="BA14383" s="91" t="s">
        <v>18334</v>
      </c>
      <c r="BB14383" s="91" t="s">
        <v>2132</v>
      </c>
      <c r="BC14383" s="91" t="s">
        <v>18302</v>
      </c>
      <c r="BD14383" s="91"/>
    </row>
    <row r="14384" spans="53:56" ht="15" x14ac:dyDescent="0.25">
      <c r="BA14384" s="90" t="s">
        <v>18335</v>
      </c>
      <c r="BB14384" s="90" t="s">
        <v>2132</v>
      </c>
      <c r="BC14384" s="90" t="s">
        <v>18315</v>
      </c>
      <c r="BD14384" s="90"/>
    </row>
    <row r="14385" spans="53:56" ht="15" x14ac:dyDescent="0.25">
      <c r="BA14385" s="91" t="s">
        <v>18336</v>
      </c>
      <c r="BB14385" s="91" t="s">
        <v>2132</v>
      </c>
      <c r="BC14385" s="91" t="s">
        <v>18317</v>
      </c>
      <c r="BD14385" s="91"/>
    </row>
    <row r="14386" spans="53:56" ht="15" x14ac:dyDescent="0.25">
      <c r="BA14386" s="90" t="s">
        <v>18337</v>
      </c>
      <c r="BB14386" s="90" t="s">
        <v>2132</v>
      </c>
      <c r="BC14386" s="90" t="s">
        <v>18311</v>
      </c>
      <c r="BD14386" s="90"/>
    </row>
    <row r="14387" spans="53:56" ht="15" x14ac:dyDescent="0.25">
      <c r="BA14387" s="90" t="s">
        <v>18338</v>
      </c>
      <c r="BB14387" s="90" t="s">
        <v>2132</v>
      </c>
      <c r="BC14387" s="90" t="s">
        <v>18269</v>
      </c>
      <c r="BD14387" s="90"/>
    </row>
    <row r="14388" spans="53:56" ht="15" x14ac:dyDescent="0.25">
      <c r="BA14388" s="91" t="s">
        <v>18339</v>
      </c>
      <c r="BB14388" s="91" t="s">
        <v>2132</v>
      </c>
      <c r="BC14388" s="91" t="s">
        <v>18309</v>
      </c>
      <c r="BD14388" s="91"/>
    </row>
    <row r="14389" spans="53:56" ht="15" x14ac:dyDescent="0.25">
      <c r="BA14389" s="90" t="s">
        <v>18340</v>
      </c>
      <c r="BB14389" s="90" t="s">
        <v>2132</v>
      </c>
      <c r="BC14389" s="90" t="s">
        <v>18329</v>
      </c>
      <c r="BD14389" s="90"/>
    </row>
    <row r="14390" spans="53:56" ht="15" x14ac:dyDescent="0.25">
      <c r="BA14390" s="91" t="s">
        <v>18341</v>
      </c>
      <c r="BB14390" s="91" t="s">
        <v>2132</v>
      </c>
      <c r="BC14390" s="91" t="s">
        <v>18327</v>
      </c>
      <c r="BD14390" s="91"/>
    </row>
    <row r="14391" spans="53:56" ht="15" x14ac:dyDescent="0.25">
      <c r="BA14391" s="91" t="s">
        <v>18342</v>
      </c>
      <c r="BB14391" s="91" t="s">
        <v>2132</v>
      </c>
      <c r="BC14391" s="91" t="s">
        <v>18315</v>
      </c>
      <c r="BD14391" s="91"/>
    </row>
    <row r="14392" spans="53:56" ht="15" x14ac:dyDescent="0.25">
      <c r="BA14392" s="90" t="s">
        <v>18343</v>
      </c>
      <c r="BB14392" s="90" t="s">
        <v>2132</v>
      </c>
      <c r="BC14392" s="90" t="s">
        <v>18302</v>
      </c>
      <c r="BD14392" s="90"/>
    </row>
    <row r="14393" spans="53:56" ht="15" x14ac:dyDescent="0.25">
      <c r="BA14393" s="91" t="s">
        <v>18344</v>
      </c>
      <c r="BB14393" s="91" t="s">
        <v>2132</v>
      </c>
      <c r="BC14393" s="91" t="s">
        <v>18302</v>
      </c>
      <c r="BD14393" s="91"/>
    </row>
    <row r="14394" spans="53:56" ht="15" x14ac:dyDescent="0.25">
      <c r="BA14394" s="90" t="s">
        <v>18345</v>
      </c>
      <c r="BB14394" s="90" t="s">
        <v>2132</v>
      </c>
      <c r="BC14394" s="90" t="s">
        <v>18346</v>
      </c>
      <c r="BD14394" s="90"/>
    </row>
    <row r="14395" spans="53:56" ht="15" x14ac:dyDescent="0.25">
      <c r="BA14395" s="90" t="s">
        <v>18347</v>
      </c>
      <c r="BB14395" s="90" t="s">
        <v>2132</v>
      </c>
      <c r="BC14395" s="90" t="s">
        <v>18346</v>
      </c>
      <c r="BD14395" s="90"/>
    </row>
    <row r="14396" spans="53:56" ht="15" x14ac:dyDescent="0.25">
      <c r="BA14396" s="91" t="s">
        <v>18348</v>
      </c>
      <c r="BB14396" s="91" t="s">
        <v>2132</v>
      </c>
      <c r="BC14396" s="91" t="s">
        <v>18346</v>
      </c>
      <c r="BD14396" s="91"/>
    </row>
    <row r="14397" spans="53:56" ht="15" x14ac:dyDescent="0.25">
      <c r="BA14397" s="90" t="s">
        <v>18349</v>
      </c>
      <c r="BB14397" s="90" t="s">
        <v>2132</v>
      </c>
      <c r="BC14397" s="90" t="s">
        <v>18346</v>
      </c>
      <c r="BD14397" s="90"/>
    </row>
    <row r="14398" spans="53:56" ht="15" x14ac:dyDescent="0.25">
      <c r="BA14398" s="91" t="s">
        <v>18350</v>
      </c>
      <c r="BB14398" s="91" t="s">
        <v>2132</v>
      </c>
      <c r="BC14398" s="91" t="s">
        <v>18346</v>
      </c>
      <c r="BD14398" s="91"/>
    </row>
    <row r="14399" spans="53:56" ht="15" x14ac:dyDescent="0.25">
      <c r="BA14399" s="90" t="s">
        <v>18351</v>
      </c>
      <c r="BB14399" s="90" t="s">
        <v>2132</v>
      </c>
      <c r="BC14399" s="90" t="s">
        <v>18346</v>
      </c>
      <c r="BD14399" s="90"/>
    </row>
    <row r="14400" spans="53:56" ht="15" x14ac:dyDescent="0.25">
      <c r="BA14400" s="91" t="s">
        <v>18352</v>
      </c>
      <c r="BB14400" s="91" t="s">
        <v>2132</v>
      </c>
      <c r="BC14400" s="91" t="s">
        <v>18346</v>
      </c>
      <c r="BD14400" s="91"/>
    </row>
    <row r="14401" spans="53:56" ht="15" x14ac:dyDescent="0.25">
      <c r="BA14401" s="91" t="s">
        <v>18353</v>
      </c>
      <c r="BB14401" s="91" t="s">
        <v>2132</v>
      </c>
      <c r="BC14401" s="91" t="s">
        <v>18346</v>
      </c>
      <c r="BD14401" s="91"/>
    </row>
    <row r="14402" spans="53:56" ht="15" x14ac:dyDescent="0.25">
      <c r="BA14402" s="90" t="s">
        <v>18354</v>
      </c>
      <c r="BB14402" s="90" t="s">
        <v>2132</v>
      </c>
      <c r="BC14402" s="90" t="s">
        <v>18346</v>
      </c>
      <c r="BD14402" s="90"/>
    </row>
    <row r="14403" spans="53:56" ht="15" x14ac:dyDescent="0.25">
      <c r="BA14403" s="91" t="s">
        <v>18355</v>
      </c>
      <c r="BB14403" s="91" t="s">
        <v>2132</v>
      </c>
      <c r="BC14403" s="91" t="s">
        <v>16764</v>
      </c>
      <c r="BD14403" s="91"/>
    </row>
    <row r="14404" spans="53:56" ht="15" x14ac:dyDescent="0.25">
      <c r="BA14404" s="90" t="s">
        <v>18356</v>
      </c>
      <c r="BB14404" s="90" t="s">
        <v>2132</v>
      </c>
      <c r="BC14404" s="90" t="s">
        <v>16764</v>
      </c>
      <c r="BD14404" s="90"/>
    </row>
    <row r="14405" spans="53:56" ht="15" x14ac:dyDescent="0.25">
      <c r="BA14405" s="90" t="s">
        <v>18357</v>
      </c>
      <c r="BB14405" s="90" t="s">
        <v>2132</v>
      </c>
      <c r="BC14405" s="90" t="s">
        <v>16764</v>
      </c>
      <c r="BD14405" s="90"/>
    </row>
    <row r="14406" spans="53:56" ht="15" x14ac:dyDescent="0.25">
      <c r="BA14406" s="91" t="s">
        <v>18358</v>
      </c>
      <c r="BB14406" s="91" t="s">
        <v>2132</v>
      </c>
      <c r="BC14406" s="91" t="s">
        <v>18040</v>
      </c>
      <c r="BD14406" s="91"/>
    </row>
    <row r="14407" spans="53:56" ht="15" x14ac:dyDescent="0.25">
      <c r="BA14407" s="90" t="s">
        <v>18359</v>
      </c>
      <c r="BB14407" s="90" t="s">
        <v>2132</v>
      </c>
      <c r="BC14407" s="90" t="s">
        <v>14776</v>
      </c>
      <c r="BD14407" s="90"/>
    </row>
    <row r="14408" spans="53:56" ht="15" x14ac:dyDescent="0.25">
      <c r="BA14408" s="91" t="s">
        <v>18360</v>
      </c>
      <c r="BB14408" s="91" t="s">
        <v>2132</v>
      </c>
      <c r="BC14408" s="91" t="s">
        <v>18361</v>
      </c>
      <c r="BD14408" s="91"/>
    </row>
    <row r="14409" spans="53:56" ht="15" x14ac:dyDescent="0.25">
      <c r="BA14409" s="91" t="s">
        <v>18362</v>
      </c>
      <c r="BB14409" s="91" t="s">
        <v>2132</v>
      </c>
      <c r="BC14409" s="91" t="s">
        <v>18363</v>
      </c>
      <c r="BD14409" s="91"/>
    </row>
    <row r="14410" spans="53:56" ht="15" x14ac:dyDescent="0.25">
      <c r="BA14410" s="90" t="s">
        <v>18364</v>
      </c>
      <c r="BB14410" s="90" t="s">
        <v>2132</v>
      </c>
      <c r="BC14410" s="90" t="s">
        <v>16637</v>
      </c>
      <c r="BD14410" s="90"/>
    </row>
    <row r="14411" spans="53:56" ht="15" x14ac:dyDescent="0.25">
      <c r="BA14411" s="91" t="s">
        <v>18365</v>
      </c>
      <c r="BB14411" s="91" t="s">
        <v>2132</v>
      </c>
      <c r="BC14411" s="91" t="s">
        <v>18363</v>
      </c>
      <c r="BD14411" s="91"/>
    </row>
    <row r="14412" spans="53:56" ht="15" x14ac:dyDescent="0.25">
      <c r="BA14412" s="90" t="s">
        <v>18366</v>
      </c>
      <c r="BB14412" s="90" t="s">
        <v>2132</v>
      </c>
      <c r="BC14412" s="90" t="s">
        <v>18363</v>
      </c>
      <c r="BD14412" s="90"/>
    </row>
    <row r="14413" spans="53:56" ht="15" x14ac:dyDescent="0.25">
      <c r="BA14413" s="90" t="s">
        <v>18367</v>
      </c>
      <c r="BB14413" s="90" t="s">
        <v>2132</v>
      </c>
      <c r="BC14413" s="90" t="s">
        <v>16764</v>
      </c>
      <c r="BD14413" s="90"/>
    </row>
    <row r="14414" spans="53:56" ht="15" x14ac:dyDescent="0.25">
      <c r="BA14414" s="90" t="s">
        <v>18368</v>
      </c>
      <c r="BB14414" s="90" t="s">
        <v>2132</v>
      </c>
      <c r="BC14414" s="90" t="s">
        <v>18317</v>
      </c>
      <c r="BD14414" s="90"/>
    </row>
    <row r="14415" spans="53:56" ht="15" x14ac:dyDescent="0.25">
      <c r="BA14415" s="91" t="s">
        <v>18369</v>
      </c>
      <c r="BB14415" s="91" t="s">
        <v>2132</v>
      </c>
      <c r="BC14415" s="91" t="s">
        <v>18346</v>
      </c>
      <c r="BD14415" s="91"/>
    </row>
    <row r="14416" spans="53:56" ht="15" x14ac:dyDescent="0.25">
      <c r="BA14416" s="90" t="s">
        <v>18370</v>
      </c>
      <c r="BB14416" s="90" t="s">
        <v>2132</v>
      </c>
      <c r="BC14416" s="90" t="s">
        <v>18371</v>
      </c>
      <c r="BD14416" s="90"/>
    </row>
    <row r="14417" spans="53:56" ht="15" x14ac:dyDescent="0.25">
      <c r="BA14417" s="91" t="s">
        <v>18372</v>
      </c>
      <c r="BB14417" s="91" t="s">
        <v>2132</v>
      </c>
      <c r="BC14417" s="91" t="s">
        <v>18373</v>
      </c>
      <c r="BD14417" s="91"/>
    </row>
    <row r="14418" spans="53:56" ht="15" x14ac:dyDescent="0.25">
      <c r="BA14418" s="90" t="s">
        <v>18374</v>
      </c>
      <c r="BB14418" s="90" t="s">
        <v>2132</v>
      </c>
      <c r="BC14418" s="90" t="s">
        <v>14644</v>
      </c>
      <c r="BD14418" s="90"/>
    </row>
    <row r="14419" spans="53:56" ht="15" x14ac:dyDescent="0.25">
      <c r="BA14419" s="91" t="s">
        <v>18375</v>
      </c>
      <c r="BB14419" s="91" t="s">
        <v>2132</v>
      </c>
      <c r="BC14419" s="91" t="s">
        <v>18363</v>
      </c>
      <c r="BD14419" s="91"/>
    </row>
    <row r="14420" spans="53:56" ht="15" x14ac:dyDescent="0.25">
      <c r="BA14420" s="91" t="s">
        <v>18376</v>
      </c>
      <c r="BB14420" s="91" t="s">
        <v>2132</v>
      </c>
      <c r="BC14420" s="91" t="s">
        <v>18377</v>
      </c>
      <c r="BD14420" s="91"/>
    </row>
    <row r="14421" spans="53:56" ht="15" x14ac:dyDescent="0.25">
      <c r="BA14421" s="90" t="s">
        <v>18378</v>
      </c>
      <c r="BB14421" s="90" t="s">
        <v>2132</v>
      </c>
      <c r="BC14421" s="90" t="s">
        <v>18331</v>
      </c>
      <c r="BD14421" s="90"/>
    </row>
    <row r="14422" spans="53:56" ht="15" x14ac:dyDescent="0.25">
      <c r="BA14422" s="91" t="s">
        <v>18379</v>
      </c>
      <c r="BB14422" s="91" t="s">
        <v>2132</v>
      </c>
      <c r="BC14422" s="91" t="s">
        <v>18380</v>
      </c>
      <c r="BD14422" s="91"/>
    </row>
    <row r="14423" spans="53:56" ht="15" x14ac:dyDescent="0.25">
      <c r="BA14423" s="90" t="s">
        <v>18381</v>
      </c>
      <c r="BB14423" s="90" t="s">
        <v>2132</v>
      </c>
      <c r="BC14423" s="90" t="s">
        <v>18380</v>
      </c>
      <c r="BD14423" s="90"/>
    </row>
    <row r="14424" spans="53:56" ht="15" x14ac:dyDescent="0.25">
      <c r="BA14424" s="91" t="s">
        <v>18382</v>
      </c>
      <c r="BB14424" s="91" t="s">
        <v>2132</v>
      </c>
      <c r="BC14424" s="91" t="s">
        <v>16637</v>
      </c>
      <c r="BD14424" s="91"/>
    </row>
    <row r="14425" spans="53:56" ht="15" x14ac:dyDescent="0.25">
      <c r="BA14425" s="90" t="s">
        <v>18383</v>
      </c>
      <c r="BB14425" s="90" t="s">
        <v>2132</v>
      </c>
      <c r="BC14425" s="90" t="s">
        <v>18373</v>
      </c>
      <c r="BD14425" s="90"/>
    </row>
    <row r="14426" spans="53:56" ht="15" x14ac:dyDescent="0.25">
      <c r="BA14426" s="90" t="s">
        <v>18384</v>
      </c>
      <c r="BB14426" s="90" t="s">
        <v>2132</v>
      </c>
      <c r="BC14426" s="90" t="s">
        <v>18331</v>
      </c>
      <c r="BD14426" s="90"/>
    </row>
    <row r="14427" spans="53:56" ht="15" x14ac:dyDescent="0.25">
      <c r="BA14427" s="91" t="s">
        <v>18385</v>
      </c>
      <c r="BB14427" s="91" t="s">
        <v>2132</v>
      </c>
      <c r="BC14427" s="91" t="s">
        <v>18363</v>
      </c>
      <c r="BD14427" s="91"/>
    </row>
    <row r="14428" spans="53:56" ht="15" x14ac:dyDescent="0.25">
      <c r="BA14428" s="90" t="s">
        <v>18386</v>
      </c>
      <c r="BB14428" s="90" t="s">
        <v>2132</v>
      </c>
      <c r="BC14428" s="90" t="s">
        <v>16764</v>
      </c>
      <c r="BD14428" s="90"/>
    </row>
    <row r="14429" spans="53:56" ht="15" x14ac:dyDescent="0.25">
      <c r="BA14429" s="91" t="s">
        <v>18387</v>
      </c>
      <c r="BB14429" s="91" t="s">
        <v>2132</v>
      </c>
      <c r="BC14429" s="91" t="s">
        <v>15257</v>
      </c>
      <c r="BD14429" s="91"/>
    </row>
    <row r="14430" spans="53:56" ht="15" x14ac:dyDescent="0.25">
      <c r="BA14430" s="91" t="s">
        <v>18388</v>
      </c>
      <c r="BB14430" s="91" t="s">
        <v>2132</v>
      </c>
      <c r="BC14430" s="91" t="s">
        <v>18389</v>
      </c>
      <c r="BD14430" s="91"/>
    </row>
    <row r="14431" spans="53:56" ht="15" x14ac:dyDescent="0.25">
      <c r="BA14431" s="90" t="s">
        <v>18390</v>
      </c>
      <c r="BB14431" s="90" t="s">
        <v>2132</v>
      </c>
      <c r="BC14431" s="90" t="s">
        <v>18319</v>
      </c>
      <c r="BD14431" s="90"/>
    </row>
    <row r="14432" spans="53:56" ht="15" x14ac:dyDescent="0.25">
      <c r="BA14432" s="91" t="s">
        <v>18391</v>
      </c>
      <c r="BB14432" s="91" t="s">
        <v>2132</v>
      </c>
      <c r="BC14432" s="91" t="s">
        <v>16637</v>
      </c>
      <c r="BD14432" s="91"/>
    </row>
    <row r="14433" spans="53:56" ht="15" x14ac:dyDescent="0.25">
      <c r="BA14433" s="90" t="s">
        <v>18392</v>
      </c>
      <c r="BB14433" s="90" t="s">
        <v>2132</v>
      </c>
      <c r="BC14433" s="90" t="s">
        <v>15257</v>
      </c>
      <c r="BD14433" s="90"/>
    </row>
    <row r="14434" spans="53:56" ht="15" x14ac:dyDescent="0.25">
      <c r="BA14434" s="90" t="s">
        <v>18393</v>
      </c>
      <c r="BB14434" s="90" t="s">
        <v>2132</v>
      </c>
      <c r="BC14434" s="90" t="s">
        <v>18373</v>
      </c>
      <c r="BD14434" s="90"/>
    </row>
    <row r="14435" spans="53:56" ht="15" x14ac:dyDescent="0.25">
      <c r="BA14435" s="91" t="s">
        <v>18394</v>
      </c>
      <c r="BB14435" s="91" t="s">
        <v>2132</v>
      </c>
      <c r="BC14435" s="91" t="s">
        <v>18377</v>
      </c>
      <c r="BD14435" s="91"/>
    </row>
    <row r="14436" spans="53:56" ht="15" x14ac:dyDescent="0.25">
      <c r="BA14436" s="90" t="s">
        <v>18395</v>
      </c>
      <c r="BB14436" s="90" t="s">
        <v>2132</v>
      </c>
      <c r="BC14436" s="90" t="s">
        <v>16764</v>
      </c>
      <c r="BD14436" s="90"/>
    </row>
    <row r="14437" spans="53:56" ht="15" x14ac:dyDescent="0.25">
      <c r="BA14437" s="91" t="s">
        <v>18396</v>
      </c>
      <c r="BB14437" s="91" t="s">
        <v>2132</v>
      </c>
      <c r="BC14437" s="91" t="s">
        <v>18371</v>
      </c>
      <c r="BD14437" s="91"/>
    </row>
    <row r="14438" spans="53:56" ht="15" x14ac:dyDescent="0.25">
      <c r="BA14438" s="91" t="s">
        <v>18397</v>
      </c>
      <c r="BB14438" s="91" t="s">
        <v>2132</v>
      </c>
      <c r="BC14438" s="91" t="s">
        <v>18398</v>
      </c>
      <c r="BD14438" s="91"/>
    </row>
    <row r="14439" spans="53:56" ht="15" x14ac:dyDescent="0.25">
      <c r="BA14439" s="90" t="s">
        <v>18399</v>
      </c>
      <c r="BB14439" s="90" t="s">
        <v>2132</v>
      </c>
      <c r="BC14439" s="90" t="s">
        <v>14776</v>
      </c>
      <c r="BD14439" s="90"/>
    </row>
    <row r="14440" spans="53:56" ht="15" x14ac:dyDescent="0.25">
      <c r="BA14440" s="91" t="s">
        <v>18400</v>
      </c>
      <c r="BB14440" s="91" t="s">
        <v>2132</v>
      </c>
      <c r="BC14440" s="91" t="s">
        <v>18371</v>
      </c>
      <c r="BD14440" s="91"/>
    </row>
    <row r="14441" spans="53:56" ht="15" x14ac:dyDescent="0.25">
      <c r="BA14441" s="90" t="s">
        <v>18401</v>
      </c>
      <c r="BB14441" s="90" t="s">
        <v>2132</v>
      </c>
      <c r="BC14441" s="90" t="s">
        <v>18311</v>
      </c>
      <c r="BD14441" s="90"/>
    </row>
    <row r="14442" spans="53:56" ht="15" x14ac:dyDescent="0.25">
      <c r="BA14442" s="90" t="s">
        <v>18402</v>
      </c>
      <c r="BB14442" s="90" t="s">
        <v>2132</v>
      </c>
      <c r="BC14442" s="90" t="s">
        <v>18403</v>
      </c>
      <c r="BD14442" s="90"/>
    </row>
    <row r="14443" spans="53:56" ht="15" x14ac:dyDescent="0.25">
      <c r="BA14443" s="91" t="s">
        <v>18404</v>
      </c>
      <c r="BB14443" s="91" t="s">
        <v>2132</v>
      </c>
      <c r="BC14443" s="91" t="s">
        <v>14644</v>
      </c>
      <c r="BD14443" s="91"/>
    </row>
    <row r="14444" spans="53:56" ht="15" x14ac:dyDescent="0.25">
      <c r="BA14444" s="90" t="s">
        <v>18405</v>
      </c>
      <c r="BB14444" s="90" t="s">
        <v>2132</v>
      </c>
      <c r="BC14444" s="90" t="s">
        <v>18363</v>
      </c>
      <c r="BD14444" s="90"/>
    </row>
    <row r="14445" spans="53:56" ht="15" x14ac:dyDescent="0.25">
      <c r="BA14445" s="91" t="s">
        <v>18406</v>
      </c>
      <c r="BB14445" s="91" t="s">
        <v>2132</v>
      </c>
      <c r="BC14445" s="91" t="s">
        <v>18371</v>
      </c>
      <c r="BD14445" s="91"/>
    </row>
    <row r="14446" spans="53:56" ht="15" x14ac:dyDescent="0.25">
      <c r="BA14446" s="90" t="s">
        <v>18407</v>
      </c>
      <c r="BB14446" s="90" t="s">
        <v>2132</v>
      </c>
      <c r="BC14446" s="90" t="s">
        <v>18408</v>
      </c>
      <c r="BD14446" s="90"/>
    </row>
    <row r="14447" spans="53:56" ht="15" x14ac:dyDescent="0.25">
      <c r="BA14447" s="91" t="s">
        <v>18409</v>
      </c>
      <c r="BB14447" s="91" t="s">
        <v>2132</v>
      </c>
      <c r="BC14447" s="91" t="s">
        <v>18371</v>
      </c>
      <c r="BD14447" s="91"/>
    </row>
    <row r="14448" spans="53:56" ht="15" x14ac:dyDescent="0.25">
      <c r="BA14448" s="90" t="s">
        <v>18410</v>
      </c>
      <c r="BB14448" s="90" t="s">
        <v>2132</v>
      </c>
      <c r="BC14448" s="90" t="s">
        <v>18319</v>
      </c>
      <c r="BD14448" s="90"/>
    </row>
    <row r="14449" spans="53:56" ht="15" x14ac:dyDescent="0.25">
      <c r="BA14449" s="91" t="s">
        <v>18411</v>
      </c>
      <c r="BB14449" s="91" t="s">
        <v>2132</v>
      </c>
      <c r="BC14449" s="91" t="s">
        <v>18319</v>
      </c>
      <c r="BD14449" s="91"/>
    </row>
    <row r="14450" spans="53:56" ht="15" x14ac:dyDescent="0.25">
      <c r="BA14450" s="91" t="s">
        <v>18412</v>
      </c>
      <c r="BB14450" s="91" t="s">
        <v>2132</v>
      </c>
      <c r="BC14450" s="91" t="s">
        <v>18398</v>
      </c>
      <c r="BD14450" s="91"/>
    </row>
    <row r="14451" spans="53:56" ht="15" x14ac:dyDescent="0.25">
      <c r="BA14451" s="90" t="s">
        <v>18413</v>
      </c>
      <c r="BB14451" s="90" t="s">
        <v>2132</v>
      </c>
      <c r="BC14451" s="90" t="s">
        <v>18414</v>
      </c>
      <c r="BD14451" s="90"/>
    </row>
    <row r="14452" spans="53:56" ht="15" x14ac:dyDescent="0.25">
      <c r="BA14452" s="91" t="s">
        <v>18415</v>
      </c>
      <c r="BB14452" s="91" t="s">
        <v>2132</v>
      </c>
      <c r="BC14452" s="91" t="s">
        <v>18373</v>
      </c>
      <c r="BD14452" s="91"/>
    </row>
    <row r="14453" spans="53:56" ht="15" x14ac:dyDescent="0.25">
      <c r="BA14453" s="90" t="s">
        <v>18416</v>
      </c>
      <c r="BB14453" s="90" t="s">
        <v>2132</v>
      </c>
      <c r="BC14453" s="90" t="s">
        <v>14776</v>
      </c>
      <c r="BD14453" s="90"/>
    </row>
    <row r="14454" spans="53:56" ht="15" x14ac:dyDescent="0.25">
      <c r="BA14454" s="90" t="s">
        <v>18417</v>
      </c>
      <c r="BB14454" s="90" t="s">
        <v>2132</v>
      </c>
      <c r="BC14454" s="90" t="s">
        <v>14206</v>
      </c>
      <c r="BD14454" s="90"/>
    </row>
    <row r="14455" spans="53:56" ht="15" x14ac:dyDescent="0.25">
      <c r="BA14455" s="91" t="s">
        <v>18418</v>
      </c>
      <c r="BB14455" s="91" t="s">
        <v>2132</v>
      </c>
      <c r="BC14455" s="91" t="s">
        <v>16764</v>
      </c>
      <c r="BD14455" s="91"/>
    </row>
    <row r="14456" spans="53:56" ht="15" x14ac:dyDescent="0.25">
      <c r="BA14456" s="90" t="s">
        <v>18419</v>
      </c>
      <c r="BB14456" s="90" t="s">
        <v>2132</v>
      </c>
      <c r="BC14456" s="90" t="s">
        <v>18319</v>
      </c>
      <c r="BD14456" s="90"/>
    </row>
    <row r="14457" spans="53:56" ht="15" x14ac:dyDescent="0.25">
      <c r="BA14457" s="91" t="s">
        <v>18420</v>
      </c>
      <c r="BB14457" s="91" t="s">
        <v>2132</v>
      </c>
      <c r="BC14457" s="91" t="s">
        <v>14776</v>
      </c>
      <c r="BD14457" s="91"/>
    </row>
    <row r="14458" spans="53:56" ht="15" x14ac:dyDescent="0.25">
      <c r="BA14458" s="91" t="s">
        <v>18421</v>
      </c>
      <c r="BB14458" s="91" t="s">
        <v>2132</v>
      </c>
      <c r="BC14458" s="91" t="s">
        <v>18408</v>
      </c>
      <c r="BD14458" s="91"/>
    </row>
    <row r="14459" spans="53:56" ht="15" x14ac:dyDescent="0.25">
      <c r="BA14459" s="90" t="s">
        <v>18422</v>
      </c>
      <c r="BB14459" s="90" t="s">
        <v>2132</v>
      </c>
      <c r="BC14459" s="90" t="s">
        <v>18371</v>
      </c>
      <c r="BD14459" s="90"/>
    </row>
    <row r="14460" spans="53:56" ht="15" x14ac:dyDescent="0.25">
      <c r="BA14460" s="91" t="s">
        <v>18423</v>
      </c>
      <c r="BB14460" s="91" t="s">
        <v>2132</v>
      </c>
      <c r="BC14460" s="91" t="s">
        <v>18414</v>
      </c>
      <c r="BD14460" s="91"/>
    </row>
    <row r="14461" spans="53:56" ht="15" x14ac:dyDescent="0.25">
      <c r="BA14461" s="90" t="s">
        <v>18424</v>
      </c>
      <c r="BB14461" s="90" t="s">
        <v>2132</v>
      </c>
      <c r="BC14461" s="90" t="s">
        <v>18425</v>
      </c>
      <c r="BD14461" s="90"/>
    </row>
    <row r="14462" spans="53:56" ht="15" x14ac:dyDescent="0.25">
      <c r="BA14462" s="91" t="s">
        <v>18426</v>
      </c>
      <c r="BB14462" s="91" t="s">
        <v>2132</v>
      </c>
      <c r="BC14462" s="91" t="s">
        <v>18371</v>
      </c>
      <c r="BD14462" s="91"/>
    </row>
    <row r="14463" spans="53:56" ht="15" x14ac:dyDescent="0.25">
      <c r="BA14463" s="90" t="s">
        <v>18427</v>
      </c>
      <c r="BB14463" s="90" t="s">
        <v>2132</v>
      </c>
      <c r="BC14463" s="90" t="s">
        <v>18428</v>
      </c>
      <c r="BD14463" s="90"/>
    </row>
    <row r="14464" spans="53:56" ht="15" x14ac:dyDescent="0.25">
      <c r="BA14464" s="91" t="s">
        <v>18429</v>
      </c>
      <c r="BB14464" s="91" t="s">
        <v>2132</v>
      </c>
      <c r="BC14464" s="91" t="s">
        <v>18319</v>
      </c>
      <c r="BD14464" s="91"/>
    </row>
    <row r="14465" spans="53:56" ht="15" x14ac:dyDescent="0.25">
      <c r="BA14465" s="90" t="s">
        <v>18430</v>
      </c>
      <c r="BB14465" s="90" t="s">
        <v>2132</v>
      </c>
      <c r="BC14465" s="90" t="s">
        <v>18414</v>
      </c>
      <c r="BD14465" s="90"/>
    </row>
    <row r="14466" spans="53:56" ht="15" x14ac:dyDescent="0.25">
      <c r="BA14466" s="90" t="s">
        <v>18431</v>
      </c>
      <c r="BB14466" s="90" t="s">
        <v>2132</v>
      </c>
      <c r="BC14466" s="90" t="s">
        <v>18371</v>
      </c>
      <c r="BD14466" s="90"/>
    </row>
    <row r="14467" spans="53:56" ht="15" x14ac:dyDescent="0.25">
      <c r="BA14467" s="91" t="s">
        <v>18431</v>
      </c>
      <c r="BB14467" s="91" t="s">
        <v>2132</v>
      </c>
      <c r="BC14467" s="91" t="s">
        <v>18331</v>
      </c>
      <c r="BD14467" s="91"/>
    </row>
    <row r="14468" spans="53:56" ht="15" x14ac:dyDescent="0.25">
      <c r="BA14468" s="90" t="s">
        <v>18432</v>
      </c>
      <c r="BB14468" s="90" t="s">
        <v>2132</v>
      </c>
      <c r="BC14468" s="90" t="s">
        <v>18371</v>
      </c>
      <c r="BD14468" s="90"/>
    </row>
    <row r="14469" spans="53:56" ht="15" x14ac:dyDescent="0.25">
      <c r="BA14469" s="90" t="s">
        <v>18433</v>
      </c>
      <c r="BB14469" s="90" t="s">
        <v>2132</v>
      </c>
      <c r="BC14469" s="90" t="s">
        <v>18377</v>
      </c>
      <c r="BD14469" s="90"/>
    </row>
    <row r="14470" spans="53:56" ht="15" x14ac:dyDescent="0.25">
      <c r="BA14470" s="90" t="s">
        <v>18434</v>
      </c>
      <c r="BB14470" s="90" t="s">
        <v>2132</v>
      </c>
      <c r="BC14470" s="90" t="s">
        <v>18317</v>
      </c>
      <c r="BD14470" s="90"/>
    </row>
    <row r="14471" spans="53:56" ht="15" x14ac:dyDescent="0.25">
      <c r="BA14471" s="91" t="s">
        <v>18434</v>
      </c>
      <c r="BB14471" s="91" t="s">
        <v>2132</v>
      </c>
      <c r="BC14471" s="91" t="s">
        <v>18319</v>
      </c>
      <c r="BD14471" s="91"/>
    </row>
    <row r="14472" spans="53:56" ht="15" x14ac:dyDescent="0.25">
      <c r="BA14472" s="90" t="s">
        <v>18435</v>
      </c>
      <c r="BB14472" s="90" t="s">
        <v>2132</v>
      </c>
      <c r="BC14472" s="90" t="s">
        <v>16637</v>
      </c>
      <c r="BD14472" s="90"/>
    </row>
    <row r="14473" spans="53:56" ht="15" x14ac:dyDescent="0.25">
      <c r="BA14473" s="91" t="s">
        <v>18436</v>
      </c>
      <c r="BB14473" s="91" t="s">
        <v>2132</v>
      </c>
      <c r="BC14473" s="91" t="s">
        <v>16764</v>
      </c>
      <c r="BD14473" s="91"/>
    </row>
    <row r="14474" spans="53:56" ht="15" x14ac:dyDescent="0.25">
      <c r="BA14474" s="90" t="s">
        <v>18437</v>
      </c>
      <c r="BB14474" s="90" t="s">
        <v>2132</v>
      </c>
      <c r="BC14474" s="90" t="s">
        <v>18428</v>
      </c>
      <c r="BD14474" s="90"/>
    </row>
    <row r="14475" spans="53:56" ht="15" x14ac:dyDescent="0.25">
      <c r="BA14475" s="91" t="s">
        <v>18438</v>
      </c>
      <c r="BB14475" s="91" t="s">
        <v>2132</v>
      </c>
      <c r="BC14475" s="91" t="s">
        <v>18346</v>
      </c>
      <c r="BD14475" s="91"/>
    </row>
    <row r="14476" spans="53:56" ht="15" x14ac:dyDescent="0.25">
      <c r="BA14476" s="90" t="s">
        <v>18439</v>
      </c>
      <c r="BB14476" s="90" t="s">
        <v>2132</v>
      </c>
      <c r="BC14476" s="90" t="s">
        <v>18361</v>
      </c>
      <c r="BD14476" s="90"/>
    </row>
    <row r="14477" spans="53:56" ht="15" x14ac:dyDescent="0.25">
      <c r="BA14477" s="91" t="s">
        <v>18440</v>
      </c>
      <c r="BB14477" s="91" t="s">
        <v>2132</v>
      </c>
      <c r="BC14477" s="91" t="s">
        <v>16637</v>
      </c>
      <c r="BD14477" s="91"/>
    </row>
    <row r="14478" spans="53:56" ht="15" x14ac:dyDescent="0.25">
      <c r="BA14478" s="90" t="s">
        <v>18441</v>
      </c>
      <c r="BB14478" s="90" t="s">
        <v>2132</v>
      </c>
      <c r="BC14478" s="90" t="s">
        <v>18377</v>
      </c>
      <c r="BD14478" s="90"/>
    </row>
    <row r="14479" spans="53:56" ht="15" x14ac:dyDescent="0.25">
      <c r="BA14479" s="91" t="s">
        <v>18442</v>
      </c>
      <c r="BB14479" s="91" t="s">
        <v>2132</v>
      </c>
      <c r="BC14479" s="91" t="s">
        <v>15257</v>
      </c>
      <c r="BD14479" s="91"/>
    </row>
    <row r="14480" spans="53:56" ht="15" x14ac:dyDescent="0.25">
      <c r="BA14480" s="90" t="s">
        <v>18443</v>
      </c>
      <c r="BB14480" s="90" t="s">
        <v>2132</v>
      </c>
      <c r="BC14480" s="90" t="s">
        <v>14206</v>
      </c>
      <c r="BD14480" s="90"/>
    </row>
    <row r="14481" spans="53:56" ht="15" x14ac:dyDescent="0.25">
      <c r="BA14481" s="91" t="s">
        <v>18444</v>
      </c>
      <c r="BB14481" s="91" t="s">
        <v>2132</v>
      </c>
      <c r="BC14481" s="91" t="s">
        <v>18371</v>
      </c>
      <c r="BD14481" s="91"/>
    </row>
    <row r="14482" spans="53:56" ht="15" x14ac:dyDescent="0.25">
      <c r="BA14482" s="91" t="s">
        <v>18445</v>
      </c>
      <c r="BB14482" s="91" t="s">
        <v>2132</v>
      </c>
      <c r="BC14482" s="91" t="s">
        <v>18428</v>
      </c>
      <c r="BD14482" s="91"/>
    </row>
    <row r="14483" spans="53:56" ht="15" x14ac:dyDescent="0.25">
      <c r="BA14483" s="90" t="s">
        <v>18446</v>
      </c>
      <c r="BB14483" s="90" t="s">
        <v>2132</v>
      </c>
      <c r="BC14483" s="90" t="s">
        <v>18361</v>
      </c>
      <c r="BD14483" s="90"/>
    </row>
    <row r="14484" spans="53:56" ht="15" x14ac:dyDescent="0.25">
      <c r="BA14484" s="91" t="s">
        <v>18447</v>
      </c>
      <c r="BB14484" s="91" t="s">
        <v>2132</v>
      </c>
      <c r="BC14484" s="91" t="s">
        <v>18428</v>
      </c>
      <c r="BD14484" s="91"/>
    </row>
    <row r="14485" spans="53:56" ht="15" x14ac:dyDescent="0.25">
      <c r="BA14485" s="90" t="s">
        <v>18448</v>
      </c>
      <c r="BB14485" s="90" t="s">
        <v>2132</v>
      </c>
      <c r="BC14485" s="90" t="s">
        <v>18319</v>
      </c>
      <c r="BD14485" s="90"/>
    </row>
    <row r="14486" spans="53:56" ht="15" x14ac:dyDescent="0.25">
      <c r="BA14486" s="91" t="s">
        <v>18449</v>
      </c>
      <c r="BB14486" s="91" t="s">
        <v>2132</v>
      </c>
      <c r="BC14486" s="91" t="s">
        <v>18331</v>
      </c>
      <c r="BD14486" s="91"/>
    </row>
    <row r="14487" spans="53:56" ht="15" x14ac:dyDescent="0.25">
      <c r="BA14487" s="90" t="s">
        <v>18450</v>
      </c>
      <c r="BB14487" s="90" t="s">
        <v>2132</v>
      </c>
      <c r="BC14487" s="90" t="s">
        <v>18331</v>
      </c>
      <c r="BD14487" s="90"/>
    </row>
    <row r="14488" spans="53:56" ht="15" x14ac:dyDescent="0.25">
      <c r="BA14488" s="91" t="s">
        <v>18451</v>
      </c>
      <c r="BB14488" s="91" t="s">
        <v>2132</v>
      </c>
      <c r="BC14488" s="91" t="s">
        <v>18331</v>
      </c>
      <c r="BD14488" s="91"/>
    </row>
    <row r="14489" spans="53:56" ht="15" x14ac:dyDescent="0.25">
      <c r="BA14489" s="90" t="s">
        <v>18452</v>
      </c>
      <c r="BB14489" s="90" t="s">
        <v>2132</v>
      </c>
      <c r="BC14489" s="90" t="s">
        <v>18428</v>
      </c>
      <c r="BD14489" s="90"/>
    </row>
    <row r="14490" spans="53:56" ht="15" x14ac:dyDescent="0.25">
      <c r="BA14490" s="91" t="s">
        <v>18453</v>
      </c>
      <c r="BB14490" s="91" t="s">
        <v>2132</v>
      </c>
      <c r="BC14490" s="91" t="s">
        <v>18380</v>
      </c>
      <c r="BD14490" s="91"/>
    </row>
    <row r="14491" spans="53:56" ht="15" x14ac:dyDescent="0.25">
      <c r="BA14491" s="90" t="s">
        <v>18454</v>
      </c>
      <c r="BB14491" s="90" t="s">
        <v>2132</v>
      </c>
      <c r="BC14491" s="90" t="s">
        <v>18414</v>
      </c>
      <c r="BD14491" s="90"/>
    </row>
    <row r="14492" spans="53:56" ht="15" x14ac:dyDescent="0.25">
      <c r="BA14492" s="91" t="s">
        <v>18455</v>
      </c>
      <c r="BB14492" s="91" t="s">
        <v>2132</v>
      </c>
      <c r="BC14492" s="91" t="s">
        <v>18319</v>
      </c>
      <c r="BD14492" s="91"/>
    </row>
    <row r="14493" spans="53:56" ht="15" x14ac:dyDescent="0.25">
      <c r="BA14493" s="90" t="s">
        <v>18456</v>
      </c>
      <c r="BB14493" s="90" t="s">
        <v>2132</v>
      </c>
      <c r="BC14493" s="90" t="s">
        <v>12841</v>
      </c>
      <c r="BD14493" s="90"/>
    </row>
    <row r="14494" spans="53:56" ht="15" x14ac:dyDescent="0.25">
      <c r="BA14494" s="91" t="s">
        <v>18457</v>
      </c>
      <c r="BB14494" s="91" t="s">
        <v>2132</v>
      </c>
      <c r="BC14494" s="91" t="s">
        <v>15419</v>
      </c>
      <c r="BD14494" s="91"/>
    </row>
    <row r="14495" spans="53:56" ht="15" x14ac:dyDescent="0.25">
      <c r="BA14495" s="90" t="s">
        <v>18458</v>
      </c>
      <c r="BB14495" s="90" t="s">
        <v>2132</v>
      </c>
      <c r="BC14495" s="90" t="s">
        <v>18459</v>
      </c>
      <c r="BD14495" s="90"/>
    </row>
    <row r="14496" spans="53:56" ht="15" x14ac:dyDescent="0.25">
      <c r="BA14496" s="91" t="s">
        <v>18460</v>
      </c>
      <c r="BB14496" s="91" t="s">
        <v>2132</v>
      </c>
      <c r="BC14496" s="91" t="s">
        <v>18461</v>
      </c>
      <c r="BD14496" s="91"/>
    </row>
    <row r="14497" spans="53:56" ht="15" x14ac:dyDescent="0.25">
      <c r="BA14497" s="90" t="s">
        <v>18462</v>
      </c>
      <c r="BB14497" s="90" t="s">
        <v>2132</v>
      </c>
      <c r="BC14497" s="90" t="s">
        <v>18463</v>
      </c>
      <c r="BD14497" s="90"/>
    </row>
    <row r="14498" spans="53:56" ht="15" x14ac:dyDescent="0.25">
      <c r="BA14498" s="91" t="s">
        <v>18464</v>
      </c>
      <c r="BB14498" s="91" t="s">
        <v>2132</v>
      </c>
      <c r="BC14498" s="91" t="s">
        <v>18459</v>
      </c>
      <c r="BD14498" s="91"/>
    </row>
    <row r="14499" spans="53:56" ht="15" x14ac:dyDescent="0.25">
      <c r="BA14499" s="90" t="s">
        <v>18465</v>
      </c>
      <c r="BB14499" s="90" t="s">
        <v>2132</v>
      </c>
      <c r="BC14499" s="90" t="s">
        <v>18459</v>
      </c>
      <c r="BD14499" s="90"/>
    </row>
    <row r="14500" spans="53:56" ht="15" x14ac:dyDescent="0.25">
      <c r="BA14500" s="90" t="s">
        <v>18465</v>
      </c>
      <c r="BB14500" s="90" t="s">
        <v>2132</v>
      </c>
      <c r="BC14500" s="90" t="s">
        <v>18466</v>
      </c>
      <c r="BD14500" s="90"/>
    </row>
    <row r="14501" spans="53:56" ht="15" x14ac:dyDescent="0.25">
      <c r="BA14501" s="91" t="s">
        <v>18467</v>
      </c>
      <c r="BB14501" s="91" t="s">
        <v>2132</v>
      </c>
      <c r="BC14501" s="91" t="s">
        <v>12841</v>
      </c>
      <c r="BD14501" s="91"/>
    </row>
    <row r="14502" spans="53:56" ht="15" x14ac:dyDescent="0.25">
      <c r="BA14502" s="90" t="s">
        <v>18468</v>
      </c>
      <c r="BB14502" s="90" t="s">
        <v>2132</v>
      </c>
      <c r="BC14502" s="90" t="s">
        <v>18459</v>
      </c>
      <c r="BD14502" s="90"/>
    </row>
    <row r="14503" spans="53:56" ht="15" x14ac:dyDescent="0.25">
      <c r="BA14503" s="91" t="s">
        <v>18469</v>
      </c>
      <c r="BB14503" s="91" t="s">
        <v>2132</v>
      </c>
      <c r="BC14503" s="91" t="s">
        <v>12841</v>
      </c>
      <c r="BD14503" s="91"/>
    </row>
    <row r="14504" spans="53:56" ht="15" x14ac:dyDescent="0.25">
      <c r="BA14504" s="90" t="s">
        <v>18470</v>
      </c>
      <c r="BB14504" s="90" t="s">
        <v>2132</v>
      </c>
      <c r="BC14504" s="90" t="s">
        <v>18471</v>
      </c>
      <c r="BD14504" s="90"/>
    </row>
    <row r="14505" spans="53:56" ht="15" x14ac:dyDescent="0.25">
      <c r="BA14505" s="91" t="s">
        <v>18472</v>
      </c>
      <c r="BB14505" s="91" t="s">
        <v>2132</v>
      </c>
      <c r="BC14505" s="91" t="s">
        <v>18471</v>
      </c>
      <c r="BD14505" s="91"/>
    </row>
    <row r="14506" spans="53:56" ht="15" x14ac:dyDescent="0.25">
      <c r="BA14506" s="90" t="s">
        <v>18473</v>
      </c>
      <c r="BB14506" s="90" t="s">
        <v>2132</v>
      </c>
      <c r="BC14506" s="90" t="s">
        <v>17561</v>
      </c>
      <c r="BD14506" s="90"/>
    </row>
    <row r="14507" spans="53:56" ht="15" x14ac:dyDescent="0.25">
      <c r="BA14507" s="90" t="s">
        <v>18474</v>
      </c>
      <c r="BB14507" s="90" t="s">
        <v>2132</v>
      </c>
      <c r="BC14507" s="90" t="s">
        <v>18459</v>
      </c>
      <c r="BD14507" s="90"/>
    </row>
    <row r="14508" spans="53:56" ht="15" x14ac:dyDescent="0.25">
      <c r="BA14508" s="91" t="s">
        <v>18474</v>
      </c>
      <c r="BB14508" s="91" t="s">
        <v>2132</v>
      </c>
      <c r="BC14508" s="91" t="s">
        <v>18466</v>
      </c>
      <c r="BD14508" s="91"/>
    </row>
    <row r="14509" spans="53:56" ht="15" x14ac:dyDescent="0.25">
      <c r="BA14509" s="90" t="s">
        <v>18475</v>
      </c>
      <c r="BB14509" s="90" t="s">
        <v>2132</v>
      </c>
      <c r="BC14509" s="90" t="s">
        <v>18471</v>
      </c>
      <c r="BD14509" s="90"/>
    </row>
    <row r="14510" spans="53:56" ht="15" x14ac:dyDescent="0.25">
      <c r="BA14510" s="91" t="s">
        <v>18476</v>
      </c>
      <c r="BB14510" s="91" t="s">
        <v>2132</v>
      </c>
      <c r="BC14510" s="91" t="s">
        <v>18459</v>
      </c>
      <c r="BD14510" s="91"/>
    </row>
    <row r="14511" spans="53:56" ht="15" x14ac:dyDescent="0.25">
      <c r="BA14511" s="91" t="s">
        <v>18477</v>
      </c>
      <c r="BB14511" s="91" t="s">
        <v>2132</v>
      </c>
      <c r="BC14511" s="91" t="s">
        <v>18459</v>
      </c>
      <c r="BD14511" s="91"/>
    </row>
    <row r="14512" spans="53:56" ht="15" x14ac:dyDescent="0.25">
      <c r="BA14512" s="90" t="s">
        <v>18478</v>
      </c>
      <c r="BB14512" s="90" t="s">
        <v>2132</v>
      </c>
      <c r="BC14512" s="90" t="s">
        <v>15241</v>
      </c>
      <c r="BD14512" s="90"/>
    </row>
    <row r="14513" spans="53:56" ht="15" x14ac:dyDescent="0.25">
      <c r="BA14513" s="91" t="s">
        <v>18479</v>
      </c>
      <c r="BB14513" s="91" t="s">
        <v>2132</v>
      </c>
      <c r="BC14513" s="91" t="s">
        <v>18471</v>
      </c>
      <c r="BD14513" s="91"/>
    </row>
    <row r="14514" spans="53:56" ht="15" x14ac:dyDescent="0.25">
      <c r="BA14514" s="90" t="s">
        <v>18480</v>
      </c>
      <c r="BB14514" s="90" t="s">
        <v>2132</v>
      </c>
      <c r="BC14514" s="90" t="s">
        <v>18459</v>
      </c>
      <c r="BD14514" s="90"/>
    </row>
    <row r="14515" spans="53:56" ht="15" x14ac:dyDescent="0.25">
      <c r="BA14515" s="91" t="s">
        <v>18481</v>
      </c>
      <c r="BB14515" s="91" t="s">
        <v>2132</v>
      </c>
      <c r="BC14515" s="91" t="s">
        <v>12841</v>
      </c>
      <c r="BD14515" s="91"/>
    </row>
    <row r="14516" spans="53:56" ht="15" x14ac:dyDescent="0.25">
      <c r="BA14516" s="90" t="s">
        <v>18482</v>
      </c>
      <c r="BB14516" s="90" t="s">
        <v>2132</v>
      </c>
      <c r="BC14516" s="90" t="s">
        <v>18466</v>
      </c>
      <c r="BD14516" s="90"/>
    </row>
    <row r="14517" spans="53:56" ht="15" x14ac:dyDescent="0.25">
      <c r="BA14517" s="91" t="s">
        <v>18483</v>
      </c>
      <c r="BB14517" s="91" t="s">
        <v>2132</v>
      </c>
      <c r="BC14517" s="91" t="s">
        <v>17561</v>
      </c>
      <c r="BD14517" s="91"/>
    </row>
    <row r="14518" spans="53:56" ht="15" x14ac:dyDescent="0.25">
      <c r="BA14518" s="90" t="s">
        <v>18484</v>
      </c>
      <c r="BB14518" s="90" t="s">
        <v>2132</v>
      </c>
      <c r="BC14518" s="90" t="s">
        <v>18459</v>
      </c>
      <c r="BD14518" s="90"/>
    </row>
    <row r="14519" spans="53:56" ht="15" x14ac:dyDescent="0.25">
      <c r="BA14519" s="91" t="s">
        <v>18485</v>
      </c>
      <c r="BB14519" s="91" t="s">
        <v>2132</v>
      </c>
      <c r="BC14519" s="91" t="s">
        <v>15241</v>
      </c>
      <c r="BD14519" s="91"/>
    </row>
    <row r="14520" spans="53:56" ht="15" x14ac:dyDescent="0.25">
      <c r="BA14520" s="90" t="s">
        <v>18486</v>
      </c>
      <c r="BB14520" s="90" t="s">
        <v>2132</v>
      </c>
      <c r="BC14520" s="90" t="s">
        <v>17574</v>
      </c>
      <c r="BD14520" s="90"/>
    </row>
    <row r="14521" spans="53:56" ht="15" x14ac:dyDescent="0.25">
      <c r="BA14521" s="91" t="s">
        <v>18487</v>
      </c>
      <c r="BB14521" s="91" t="s">
        <v>2132</v>
      </c>
      <c r="BC14521" s="91" t="s">
        <v>12841</v>
      </c>
      <c r="BD14521" s="91"/>
    </row>
    <row r="14522" spans="53:56" ht="15" x14ac:dyDescent="0.25">
      <c r="BA14522" s="90" t="s">
        <v>18488</v>
      </c>
      <c r="BB14522" s="90" t="s">
        <v>2132</v>
      </c>
      <c r="BC14522" s="90" t="s">
        <v>18466</v>
      </c>
      <c r="BD14522" s="90"/>
    </row>
    <row r="14523" spans="53:56" ht="15" x14ac:dyDescent="0.25">
      <c r="BA14523" s="91" t="s">
        <v>18489</v>
      </c>
      <c r="BB14523" s="91" t="s">
        <v>2132</v>
      </c>
      <c r="BC14523" s="91" t="s">
        <v>18466</v>
      </c>
      <c r="BD14523" s="91"/>
    </row>
    <row r="14524" spans="53:56" ht="15" x14ac:dyDescent="0.25">
      <c r="BA14524" s="90" t="s">
        <v>18490</v>
      </c>
      <c r="BB14524" s="90" t="s">
        <v>2132</v>
      </c>
      <c r="BC14524" s="90" t="s">
        <v>18466</v>
      </c>
      <c r="BD14524" s="90"/>
    </row>
    <row r="14525" spans="53:56" ht="15" x14ac:dyDescent="0.25">
      <c r="BA14525" s="91" t="s">
        <v>18491</v>
      </c>
      <c r="BB14525" s="91" t="s">
        <v>2132</v>
      </c>
      <c r="BC14525" s="91" t="s">
        <v>18466</v>
      </c>
      <c r="BD14525" s="91"/>
    </row>
    <row r="14526" spans="53:56" ht="15" x14ac:dyDescent="0.25">
      <c r="BA14526" s="90" t="s">
        <v>18492</v>
      </c>
      <c r="BB14526" s="90" t="s">
        <v>2132</v>
      </c>
      <c r="BC14526" s="90" t="s">
        <v>18466</v>
      </c>
      <c r="BD14526" s="90"/>
    </row>
    <row r="14527" spans="53:56" ht="15" x14ac:dyDescent="0.25">
      <c r="BA14527" s="91" t="s">
        <v>18493</v>
      </c>
      <c r="BB14527" s="91" t="s">
        <v>2132</v>
      </c>
      <c r="BC14527" s="91" t="s">
        <v>18466</v>
      </c>
      <c r="BD14527" s="91"/>
    </row>
    <row r="14528" spans="53:56" ht="15" x14ac:dyDescent="0.25">
      <c r="BA14528" s="90" t="s">
        <v>18494</v>
      </c>
      <c r="BB14528" s="90" t="s">
        <v>2132</v>
      </c>
      <c r="BC14528" s="90" t="s">
        <v>18466</v>
      </c>
      <c r="BD14528" s="90"/>
    </row>
    <row r="14529" spans="53:56" ht="15" x14ac:dyDescent="0.25">
      <c r="BA14529" s="91" t="s">
        <v>18495</v>
      </c>
      <c r="BB14529" s="91" t="s">
        <v>2132</v>
      </c>
      <c r="BC14529" s="91" t="s">
        <v>18466</v>
      </c>
      <c r="BD14529" s="91"/>
    </row>
    <row r="14530" spans="53:56" ht="15" x14ac:dyDescent="0.25">
      <c r="BA14530" s="90" t="s">
        <v>18496</v>
      </c>
      <c r="BB14530" s="90" t="s">
        <v>2132</v>
      </c>
      <c r="BC14530" s="90" t="s">
        <v>18466</v>
      </c>
      <c r="BD14530" s="90"/>
    </row>
    <row r="14531" spans="53:56" ht="15" x14ac:dyDescent="0.25">
      <c r="BA14531" s="91" t="s">
        <v>18497</v>
      </c>
      <c r="BB14531" s="91" t="s">
        <v>2132</v>
      </c>
      <c r="BC14531" s="91" t="s">
        <v>18466</v>
      </c>
      <c r="BD14531" s="91"/>
    </row>
    <row r="14532" spans="53:56" ht="15" x14ac:dyDescent="0.25">
      <c r="BA14532" s="90" t="s">
        <v>18498</v>
      </c>
      <c r="BB14532" s="90" t="s">
        <v>2132</v>
      </c>
      <c r="BC14532" s="90" t="s">
        <v>18466</v>
      </c>
      <c r="BD14532" s="90"/>
    </row>
    <row r="14533" spans="53:56" ht="15" x14ac:dyDescent="0.25">
      <c r="BA14533" s="91" t="s">
        <v>18499</v>
      </c>
      <c r="BB14533" s="91" t="s">
        <v>2132</v>
      </c>
      <c r="BC14533" s="91" t="s">
        <v>18466</v>
      </c>
      <c r="BD14533" s="91"/>
    </row>
    <row r="14534" spans="53:56" ht="15" x14ac:dyDescent="0.25">
      <c r="BA14534" s="90" t="s">
        <v>18500</v>
      </c>
      <c r="BB14534" s="90" t="s">
        <v>2132</v>
      </c>
      <c r="BC14534" s="90" t="s">
        <v>18466</v>
      </c>
      <c r="BD14534" s="90"/>
    </row>
    <row r="14535" spans="53:56" ht="15" x14ac:dyDescent="0.25">
      <c r="BA14535" s="91" t="s">
        <v>18501</v>
      </c>
      <c r="BB14535" s="91" t="s">
        <v>2132</v>
      </c>
      <c r="BC14535" s="91" t="s">
        <v>18466</v>
      </c>
      <c r="BD14535" s="91"/>
    </row>
    <row r="14536" spans="53:56" ht="15" x14ac:dyDescent="0.25">
      <c r="BA14536" s="90" t="s">
        <v>18502</v>
      </c>
      <c r="BB14536" s="90" t="s">
        <v>2132</v>
      </c>
      <c r="BC14536" s="90" t="s">
        <v>18466</v>
      </c>
      <c r="BD14536" s="90"/>
    </row>
    <row r="14537" spans="53:56" ht="15" x14ac:dyDescent="0.25">
      <c r="BA14537" s="91" t="s">
        <v>18503</v>
      </c>
      <c r="BB14537" s="91" t="s">
        <v>2132</v>
      </c>
      <c r="BC14537" s="91" t="s">
        <v>18466</v>
      </c>
      <c r="BD14537" s="91"/>
    </row>
    <row r="14538" spans="53:56" ht="15" x14ac:dyDescent="0.25">
      <c r="BA14538" s="90" t="s">
        <v>18504</v>
      </c>
      <c r="BB14538" s="90" t="s">
        <v>2132</v>
      </c>
      <c r="BC14538" s="90" t="s">
        <v>18466</v>
      </c>
      <c r="BD14538" s="90"/>
    </row>
    <row r="14539" spans="53:56" ht="15" x14ac:dyDescent="0.25">
      <c r="BA14539" s="91" t="s">
        <v>18505</v>
      </c>
      <c r="BB14539" s="91" t="s">
        <v>2132</v>
      </c>
      <c r="BC14539" s="91" t="s">
        <v>18466</v>
      </c>
      <c r="BD14539" s="91"/>
    </row>
    <row r="14540" spans="53:56" ht="15" x14ac:dyDescent="0.25">
      <c r="BA14540" s="91" t="s">
        <v>18506</v>
      </c>
      <c r="BB14540" s="91" t="s">
        <v>1808</v>
      </c>
      <c r="BC14540" s="91" t="s">
        <v>14644</v>
      </c>
      <c r="BD14540" s="91"/>
    </row>
    <row r="14541" spans="53:56" ht="15" x14ac:dyDescent="0.25">
      <c r="BA14541" s="90" t="s">
        <v>18507</v>
      </c>
      <c r="BB14541" s="90" t="s">
        <v>1808</v>
      </c>
      <c r="BC14541" s="90" t="s">
        <v>18508</v>
      </c>
      <c r="BD14541" s="90"/>
    </row>
    <row r="14542" spans="53:56" ht="15" x14ac:dyDescent="0.25">
      <c r="BA14542" s="91" t="s">
        <v>18509</v>
      </c>
      <c r="BB14542" s="91" t="s">
        <v>1808</v>
      </c>
      <c r="BC14542" s="91" t="s">
        <v>14644</v>
      </c>
      <c r="BD14542" s="91"/>
    </row>
    <row r="14543" spans="53:56" ht="15" x14ac:dyDescent="0.25">
      <c r="BA14543" s="90" t="s">
        <v>18510</v>
      </c>
      <c r="BB14543" s="90" t="s">
        <v>1808</v>
      </c>
      <c r="BC14543" s="90" t="s">
        <v>7028</v>
      </c>
      <c r="BD14543" s="90"/>
    </row>
    <row r="14544" spans="53:56" ht="15" x14ac:dyDescent="0.25">
      <c r="BA14544" s="91" t="s">
        <v>18511</v>
      </c>
      <c r="BB14544" s="91" t="s">
        <v>1808</v>
      </c>
      <c r="BC14544" s="91" t="s">
        <v>18512</v>
      </c>
      <c r="BD14544" s="91"/>
    </row>
    <row r="14545" spans="53:56" ht="15" x14ac:dyDescent="0.25">
      <c r="BA14545" s="90" t="s">
        <v>18513</v>
      </c>
      <c r="BB14545" s="90" t="s">
        <v>1808</v>
      </c>
      <c r="BC14545" s="90" t="s">
        <v>7291</v>
      </c>
      <c r="BD14545" s="90"/>
    </row>
    <row r="14546" spans="53:56" ht="15" x14ac:dyDescent="0.25">
      <c r="BA14546" s="91" t="s">
        <v>18514</v>
      </c>
      <c r="BB14546" s="91" t="s">
        <v>1808</v>
      </c>
      <c r="BC14546" s="91" t="s">
        <v>7291</v>
      </c>
      <c r="BD14546" s="91"/>
    </row>
    <row r="14547" spans="53:56" ht="15" x14ac:dyDescent="0.25">
      <c r="BA14547" s="90" t="s">
        <v>18515</v>
      </c>
      <c r="BB14547" s="90" t="s">
        <v>1808</v>
      </c>
      <c r="BC14547" s="90" t="s">
        <v>18516</v>
      </c>
      <c r="BD14547" s="90"/>
    </row>
    <row r="14548" spans="53:56" ht="15" x14ac:dyDescent="0.25">
      <c r="BA14548" s="91" t="s">
        <v>18517</v>
      </c>
      <c r="BB14548" s="91" t="s">
        <v>1808</v>
      </c>
      <c r="BC14548" s="91" t="s">
        <v>7871</v>
      </c>
      <c r="BD14548" s="91"/>
    </row>
    <row r="14549" spans="53:56" ht="15" x14ac:dyDescent="0.25">
      <c r="BA14549" s="91" t="s">
        <v>18518</v>
      </c>
      <c r="BB14549" s="91" t="s">
        <v>1808</v>
      </c>
      <c r="BC14549" s="91" t="s">
        <v>7871</v>
      </c>
      <c r="BD14549" s="91"/>
    </row>
    <row r="14550" spans="53:56" ht="15" x14ac:dyDescent="0.25">
      <c r="BA14550" s="91" t="s">
        <v>18519</v>
      </c>
      <c r="BB14550" s="91" t="s">
        <v>1808</v>
      </c>
      <c r="BC14550" s="91" t="s">
        <v>5723</v>
      </c>
      <c r="BD14550" s="91"/>
    </row>
    <row r="14551" spans="53:56" ht="15" x14ac:dyDescent="0.25">
      <c r="BA14551" s="90" t="s">
        <v>18520</v>
      </c>
      <c r="BB14551" s="90" t="s">
        <v>1808</v>
      </c>
      <c r="BC14551" s="90" t="s">
        <v>14644</v>
      </c>
      <c r="BD14551" s="90"/>
    </row>
    <row r="14552" spans="53:56" ht="15" x14ac:dyDescent="0.25">
      <c r="BA14552" s="91" t="s">
        <v>18521</v>
      </c>
      <c r="BB14552" s="91" t="s">
        <v>1808</v>
      </c>
      <c r="BC14552" s="91" t="s">
        <v>18508</v>
      </c>
      <c r="BD14552" s="91"/>
    </row>
    <row r="14553" spans="53:56" ht="15" x14ac:dyDescent="0.25">
      <c r="BA14553" s="90" t="s">
        <v>18522</v>
      </c>
      <c r="BB14553" s="90" t="s">
        <v>1808</v>
      </c>
      <c r="BC14553" s="90" t="s">
        <v>18508</v>
      </c>
      <c r="BD14553" s="90"/>
    </row>
    <row r="14554" spans="53:56" ht="15" x14ac:dyDescent="0.25">
      <c r="BA14554" s="90" t="s">
        <v>18523</v>
      </c>
      <c r="BB14554" s="90" t="s">
        <v>1808</v>
      </c>
      <c r="BC14554" s="90" t="s">
        <v>7291</v>
      </c>
      <c r="BD14554" s="90"/>
    </row>
    <row r="14555" spans="53:56" ht="15" x14ac:dyDescent="0.25">
      <c r="BA14555" s="91" t="s">
        <v>18524</v>
      </c>
      <c r="BB14555" s="91" t="s">
        <v>1808</v>
      </c>
      <c r="BC14555" s="91" t="s">
        <v>7291</v>
      </c>
      <c r="BD14555" s="91"/>
    </row>
    <row r="14556" spans="53:56" ht="15" x14ac:dyDescent="0.25">
      <c r="BA14556" s="90" t="s">
        <v>18525</v>
      </c>
      <c r="BB14556" s="90" t="s">
        <v>1808</v>
      </c>
      <c r="BC14556" s="90" t="s">
        <v>7871</v>
      </c>
      <c r="BD14556" s="90"/>
    </row>
    <row r="14557" spans="53:56" ht="15" x14ac:dyDescent="0.25">
      <c r="BA14557" s="91" t="s">
        <v>18526</v>
      </c>
      <c r="BB14557" s="91" t="s">
        <v>1808</v>
      </c>
      <c r="BC14557" s="91" t="s">
        <v>18425</v>
      </c>
      <c r="BD14557" s="91"/>
    </row>
    <row r="14558" spans="53:56" ht="15" x14ac:dyDescent="0.25">
      <c r="BA14558" s="90" t="s">
        <v>18527</v>
      </c>
      <c r="BB14558" s="90" t="s">
        <v>1808</v>
      </c>
      <c r="BC14558" s="90" t="s">
        <v>7291</v>
      </c>
      <c r="BD14558" s="90"/>
    </row>
    <row r="14559" spans="53:56" ht="15" x14ac:dyDescent="0.25">
      <c r="BA14559" s="91" t="s">
        <v>18528</v>
      </c>
      <c r="BB14559" s="91" t="s">
        <v>1808</v>
      </c>
      <c r="BC14559" s="91" t="s">
        <v>10590</v>
      </c>
      <c r="BD14559" s="91"/>
    </row>
    <row r="14560" spans="53:56" ht="15" x14ac:dyDescent="0.25">
      <c r="BA14560" s="90" t="s">
        <v>18529</v>
      </c>
      <c r="BB14560" s="90" t="s">
        <v>1808</v>
      </c>
      <c r="BC14560" s="90" t="s">
        <v>14644</v>
      </c>
      <c r="BD14560" s="90"/>
    </row>
    <row r="14561" spans="53:56" ht="15" x14ac:dyDescent="0.25">
      <c r="BA14561" s="91" t="s">
        <v>18530</v>
      </c>
      <c r="BB14561" s="91" t="s">
        <v>1808</v>
      </c>
      <c r="BC14561" s="91" t="s">
        <v>10590</v>
      </c>
      <c r="BD14561" s="91"/>
    </row>
    <row r="14562" spans="53:56" ht="15" x14ac:dyDescent="0.25">
      <c r="BA14562" s="90" t="s">
        <v>18531</v>
      </c>
      <c r="BB14562" s="90" t="s">
        <v>1808</v>
      </c>
      <c r="BC14562" s="90" t="s">
        <v>7291</v>
      </c>
      <c r="BD14562" s="90"/>
    </row>
    <row r="14563" spans="53:56" ht="15" x14ac:dyDescent="0.25">
      <c r="BA14563" s="90" t="s">
        <v>18532</v>
      </c>
      <c r="BB14563" s="90" t="s">
        <v>1808</v>
      </c>
      <c r="BC14563" s="90" t="s">
        <v>14644</v>
      </c>
      <c r="BD14563" s="90"/>
    </row>
    <row r="14564" spans="53:56" ht="15" x14ac:dyDescent="0.25">
      <c r="BA14564" s="91" t="s">
        <v>18533</v>
      </c>
      <c r="BB14564" s="91" t="s">
        <v>1808</v>
      </c>
      <c r="BC14564" s="91" t="s">
        <v>7967</v>
      </c>
      <c r="BD14564" s="91"/>
    </row>
    <row r="14565" spans="53:56" ht="15" x14ac:dyDescent="0.25">
      <c r="BA14565" s="90" t="s">
        <v>18534</v>
      </c>
      <c r="BB14565" s="90" t="s">
        <v>1808</v>
      </c>
      <c r="BC14565" s="90" t="s">
        <v>7967</v>
      </c>
      <c r="BD14565" s="90"/>
    </row>
    <row r="14566" spans="53:56" ht="15" x14ac:dyDescent="0.25">
      <c r="BA14566" s="91" t="s">
        <v>18535</v>
      </c>
      <c r="BB14566" s="91" t="s">
        <v>1808</v>
      </c>
      <c r="BC14566" s="91" t="s">
        <v>5723</v>
      </c>
      <c r="BD14566" s="91"/>
    </row>
    <row r="14567" spans="53:56" ht="15" x14ac:dyDescent="0.25">
      <c r="BA14567" s="91" t="s">
        <v>18536</v>
      </c>
      <c r="BB14567" s="91" t="s">
        <v>1808</v>
      </c>
      <c r="BC14567" s="91" t="s">
        <v>7871</v>
      </c>
      <c r="BD14567" s="91"/>
    </row>
    <row r="14568" spans="53:56" ht="15" x14ac:dyDescent="0.25">
      <c r="BA14568" s="90" t="s">
        <v>18537</v>
      </c>
      <c r="BB14568" s="90" t="s">
        <v>1808</v>
      </c>
      <c r="BC14568" s="90" t="s">
        <v>7871</v>
      </c>
      <c r="BD14568" s="90"/>
    </row>
    <row r="14569" spans="53:56" ht="15" x14ac:dyDescent="0.25">
      <c r="BA14569" s="91" t="s">
        <v>18538</v>
      </c>
      <c r="BB14569" s="91" t="s">
        <v>1808</v>
      </c>
      <c r="BC14569" s="91" t="s">
        <v>10590</v>
      </c>
      <c r="BD14569" s="91"/>
    </row>
    <row r="14570" spans="53:56" ht="15" x14ac:dyDescent="0.25">
      <c r="BA14570" s="90" t="s">
        <v>18539</v>
      </c>
      <c r="BB14570" s="90" t="s">
        <v>1808</v>
      </c>
      <c r="BC14570" s="90" t="s">
        <v>8585</v>
      </c>
      <c r="BD14570" s="90"/>
    </row>
    <row r="14571" spans="53:56" ht="15" x14ac:dyDescent="0.25">
      <c r="BA14571" s="91" t="s">
        <v>18540</v>
      </c>
      <c r="BB14571" s="91" t="s">
        <v>1808</v>
      </c>
      <c r="BC14571" s="91" t="s">
        <v>18512</v>
      </c>
      <c r="BD14571" s="91"/>
    </row>
    <row r="14572" spans="53:56" ht="15" x14ac:dyDescent="0.25">
      <c r="BA14572" s="90" t="s">
        <v>18541</v>
      </c>
      <c r="BB14572" s="90" t="s">
        <v>1808</v>
      </c>
      <c r="BC14572" s="90" t="s">
        <v>7871</v>
      </c>
      <c r="BD14572" s="90"/>
    </row>
    <row r="14573" spans="53:56" ht="15" x14ac:dyDescent="0.25">
      <c r="BA14573" s="90" t="s">
        <v>18542</v>
      </c>
      <c r="BB14573" s="90" t="s">
        <v>1808</v>
      </c>
      <c r="BC14573" s="90" t="s">
        <v>18512</v>
      </c>
      <c r="BD14573" s="90"/>
    </row>
    <row r="14574" spans="53:56" ht="15" x14ac:dyDescent="0.25">
      <c r="BA14574" s="91" t="s">
        <v>18543</v>
      </c>
      <c r="BB14574" s="91" t="s">
        <v>1808</v>
      </c>
      <c r="BC14574" s="91" t="s">
        <v>18425</v>
      </c>
      <c r="BD14574" s="91"/>
    </row>
    <row r="14575" spans="53:56" ht="15" x14ac:dyDescent="0.25">
      <c r="BA14575" s="91" t="s">
        <v>18544</v>
      </c>
      <c r="BB14575" s="91" t="s">
        <v>1808</v>
      </c>
      <c r="BC14575" s="91" t="s">
        <v>18512</v>
      </c>
      <c r="BD14575" s="91"/>
    </row>
    <row r="14576" spans="53:56" ht="15" x14ac:dyDescent="0.25">
      <c r="BA14576" s="90" t="s">
        <v>18545</v>
      </c>
      <c r="BB14576" s="90" t="s">
        <v>1808</v>
      </c>
      <c r="BC14576" s="90" t="s">
        <v>14644</v>
      </c>
      <c r="BD14576" s="90"/>
    </row>
    <row r="14577" spans="53:56" ht="15" x14ac:dyDescent="0.25">
      <c r="BA14577" s="91" t="s">
        <v>18546</v>
      </c>
      <c r="BB14577" s="91" t="s">
        <v>1808</v>
      </c>
      <c r="BC14577" s="91" t="s">
        <v>18516</v>
      </c>
      <c r="BD14577" s="91"/>
    </row>
    <row r="14578" spans="53:56" ht="15" x14ac:dyDescent="0.25">
      <c r="BA14578" s="91" t="s">
        <v>18547</v>
      </c>
      <c r="BB14578" s="91" t="s">
        <v>1808</v>
      </c>
      <c r="BC14578" s="91" t="s">
        <v>14644</v>
      </c>
      <c r="BD14578" s="91"/>
    </row>
    <row r="14579" spans="53:56" ht="15" x14ac:dyDescent="0.25">
      <c r="BA14579" s="90" t="s">
        <v>18548</v>
      </c>
      <c r="BB14579" s="90" t="s">
        <v>1808</v>
      </c>
      <c r="BC14579" s="90" t="s">
        <v>14644</v>
      </c>
      <c r="BD14579" s="90"/>
    </row>
    <row r="14580" spans="53:56" ht="15" x14ac:dyDescent="0.25">
      <c r="BA14580" s="91" t="s">
        <v>18549</v>
      </c>
      <c r="BB14580" s="91" t="s">
        <v>1808</v>
      </c>
      <c r="BC14580" s="91" t="s">
        <v>18512</v>
      </c>
      <c r="BD14580" s="91"/>
    </row>
    <row r="14581" spans="53:56" ht="15" x14ac:dyDescent="0.25">
      <c r="BA14581" s="90" t="s">
        <v>18550</v>
      </c>
      <c r="BB14581" s="90" t="s">
        <v>1808</v>
      </c>
      <c r="BC14581" s="90" t="s">
        <v>18425</v>
      </c>
      <c r="BD14581" s="90"/>
    </row>
    <row r="14582" spans="53:56" ht="15" x14ac:dyDescent="0.25">
      <c r="BA14582" s="90" t="s">
        <v>18551</v>
      </c>
      <c r="BB14582" s="90" t="s">
        <v>1808</v>
      </c>
      <c r="BC14582" s="90" t="s">
        <v>14644</v>
      </c>
      <c r="BD14582" s="90"/>
    </row>
    <row r="14583" spans="53:56" ht="15" x14ac:dyDescent="0.25">
      <c r="BA14583" s="91" t="s">
        <v>18552</v>
      </c>
      <c r="BB14583" s="91" t="s">
        <v>1808</v>
      </c>
      <c r="BC14583" s="91" t="s">
        <v>14644</v>
      </c>
      <c r="BD14583" s="91"/>
    </row>
    <row r="14584" spans="53:56" ht="15" x14ac:dyDescent="0.25">
      <c r="BA14584" s="91" t="s">
        <v>18553</v>
      </c>
      <c r="BB14584" s="91" t="s">
        <v>1808</v>
      </c>
      <c r="BC14584" s="91" t="s">
        <v>18554</v>
      </c>
      <c r="BD14584" s="91"/>
    </row>
    <row r="14585" spans="53:56" ht="15" x14ac:dyDescent="0.25">
      <c r="BA14585" s="91" t="s">
        <v>18555</v>
      </c>
      <c r="BB14585" s="91" t="s">
        <v>1808</v>
      </c>
      <c r="BC14585" s="91" t="s">
        <v>18556</v>
      </c>
      <c r="BD14585" s="91"/>
    </row>
    <row r="14586" spans="53:56" ht="15" x14ac:dyDescent="0.25">
      <c r="BA14586" s="90" t="s">
        <v>18557</v>
      </c>
      <c r="BB14586" s="90" t="s">
        <v>1808</v>
      </c>
      <c r="BC14586" s="90" t="s">
        <v>18508</v>
      </c>
      <c r="BD14586" s="90"/>
    </row>
    <row r="14587" spans="53:56" ht="15" x14ac:dyDescent="0.25">
      <c r="BA14587" s="91" t="s">
        <v>18558</v>
      </c>
      <c r="BB14587" s="91" t="s">
        <v>1808</v>
      </c>
      <c r="BC14587" s="91" t="s">
        <v>5723</v>
      </c>
      <c r="BD14587" s="91"/>
    </row>
    <row r="14588" spans="53:56" ht="15" x14ac:dyDescent="0.25">
      <c r="BA14588" s="91" t="s">
        <v>18559</v>
      </c>
      <c r="BB14588" s="91" t="s">
        <v>1808</v>
      </c>
      <c r="BC14588" s="91" t="s">
        <v>18508</v>
      </c>
      <c r="BD14588" s="91"/>
    </row>
    <row r="14589" spans="53:56" ht="15" x14ac:dyDescent="0.25">
      <c r="BA14589" s="90" t="s">
        <v>18560</v>
      </c>
      <c r="BB14589" s="90" t="s">
        <v>1808</v>
      </c>
      <c r="BC14589" s="90" t="s">
        <v>18508</v>
      </c>
      <c r="BD14589" s="90"/>
    </row>
    <row r="14590" spans="53:56" ht="15" x14ac:dyDescent="0.25">
      <c r="BA14590" s="91" t="s">
        <v>18561</v>
      </c>
      <c r="BB14590" s="91" t="s">
        <v>1808</v>
      </c>
      <c r="BC14590" s="91" t="s">
        <v>18508</v>
      </c>
      <c r="BD14590" s="91"/>
    </row>
    <row r="14591" spans="53:56" ht="15" x14ac:dyDescent="0.25">
      <c r="BA14591" s="90" t="s">
        <v>18562</v>
      </c>
      <c r="BB14591" s="90" t="s">
        <v>1808</v>
      </c>
      <c r="BC14591" s="90" t="s">
        <v>18425</v>
      </c>
      <c r="BD14591" s="90"/>
    </row>
    <row r="14592" spans="53:56" ht="15" x14ac:dyDescent="0.25">
      <c r="BA14592" s="91" t="s">
        <v>18563</v>
      </c>
      <c r="BB14592" s="91" t="s">
        <v>1808</v>
      </c>
      <c r="BC14592" s="91" t="s">
        <v>10590</v>
      </c>
      <c r="BD14592" s="91"/>
    </row>
    <row r="14593" spans="53:56" ht="15" x14ac:dyDescent="0.25">
      <c r="BA14593" s="90" t="s">
        <v>18564</v>
      </c>
      <c r="BB14593" s="90" t="s">
        <v>1808</v>
      </c>
      <c r="BC14593" s="90" t="s">
        <v>18508</v>
      </c>
      <c r="BD14593" s="90"/>
    </row>
    <row r="14594" spans="53:56" ht="15" x14ac:dyDescent="0.25">
      <c r="BA14594" s="90" t="s">
        <v>18565</v>
      </c>
      <c r="BB14594" s="90" t="s">
        <v>1808</v>
      </c>
      <c r="BC14594" s="90" t="s">
        <v>18512</v>
      </c>
      <c r="BD14594" s="90"/>
    </row>
    <row r="14595" spans="53:56" ht="15" x14ac:dyDescent="0.25">
      <c r="BA14595" s="91" t="s">
        <v>18566</v>
      </c>
      <c r="BB14595" s="91" t="s">
        <v>1808</v>
      </c>
      <c r="BC14595" s="91" t="s">
        <v>18508</v>
      </c>
      <c r="BD14595" s="91"/>
    </row>
    <row r="14596" spans="53:56" ht="15" x14ac:dyDescent="0.25">
      <c r="BA14596" s="90" t="s">
        <v>18567</v>
      </c>
      <c r="BB14596" s="90" t="s">
        <v>1808</v>
      </c>
      <c r="BC14596" s="90" t="s">
        <v>7967</v>
      </c>
      <c r="BD14596" s="90"/>
    </row>
    <row r="14597" spans="53:56" ht="15" x14ac:dyDescent="0.25">
      <c r="BA14597" s="91" t="s">
        <v>18568</v>
      </c>
      <c r="BB14597" s="91" t="s">
        <v>1808</v>
      </c>
      <c r="BC14597" s="91" t="s">
        <v>7291</v>
      </c>
      <c r="BD14597" s="91"/>
    </row>
    <row r="14598" spans="53:56" ht="15" x14ac:dyDescent="0.25">
      <c r="BA14598" s="91" t="s">
        <v>18569</v>
      </c>
      <c r="BB14598" s="91" t="s">
        <v>1808</v>
      </c>
      <c r="BC14598" s="91" t="s">
        <v>18570</v>
      </c>
      <c r="BD14598" s="91"/>
    </row>
    <row r="14599" spans="53:56" ht="15" x14ac:dyDescent="0.25">
      <c r="BA14599" s="90" t="s">
        <v>18571</v>
      </c>
      <c r="BB14599" s="90" t="s">
        <v>1808</v>
      </c>
      <c r="BC14599" s="90" t="s">
        <v>18572</v>
      </c>
      <c r="BD14599" s="90"/>
    </row>
    <row r="14600" spans="53:56" ht="15" x14ac:dyDescent="0.25">
      <c r="BA14600" s="91" t="s">
        <v>18573</v>
      </c>
      <c r="BB14600" s="91" t="s">
        <v>1808</v>
      </c>
      <c r="BC14600" s="91" t="s">
        <v>18574</v>
      </c>
      <c r="BD14600" s="91"/>
    </row>
    <row r="14601" spans="53:56" ht="15" x14ac:dyDescent="0.25">
      <c r="BA14601" s="90" t="s">
        <v>18573</v>
      </c>
      <c r="BB14601" s="90" t="s">
        <v>1808</v>
      </c>
      <c r="BC14601" s="90" t="s">
        <v>18572</v>
      </c>
      <c r="BD14601" s="90"/>
    </row>
    <row r="14602" spans="53:56" ht="15" x14ac:dyDescent="0.25">
      <c r="BA14602" s="90" t="s">
        <v>18575</v>
      </c>
      <c r="BB14602" s="90" t="s">
        <v>1808</v>
      </c>
      <c r="BC14602" s="90" t="s">
        <v>18572</v>
      </c>
      <c r="BD14602" s="90"/>
    </row>
    <row r="14603" spans="53:56" ht="15" x14ac:dyDescent="0.25">
      <c r="BA14603" s="90" t="s">
        <v>18576</v>
      </c>
      <c r="BB14603" s="90" t="s">
        <v>1808</v>
      </c>
      <c r="BC14603" s="90" t="s">
        <v>18554</v>
      </c>
      <c r="BD14603" s="90"/>
    </row>
    <row r="14604" spans="53:56" ht="15" x14ac:dyDescent="0.25">
      <c r="BA14604" s="91" t="s">
        <v>18577</v>
      </c>
      <c r="BB14604" s="91" t="s">
        <v>1808</v>
      </c>
      <c r="BC14604" s="91" t="s">
        <v>15419</v>
      </c>
      <c r="BD14604" s="91"/>
    </row>
    <row r="14605" spans="53:56" ht="15" x14ac:dyDescent="0.25">
      <c r="BA14605" s="90" t="s">
        <v>18578</v>
      </c>
      <c r="BB14605" s="90" t="s">
        <v>1808</v>
      </c>
      <c r="BC14605" s="90" t="s">
        <v>7028</v>
      </c>
      <c r="BD14605" s="90"/>
    </row>
    <row r="14606" spans="53:56" ht="15" x14ac:dyDescent="0.25">
      <c r="BA14606" s="91" t="s">
        <v>18579</v>
      </c>
      <c r="BB14606" s="91" t="s">
        <v>1808</v>
      </c>
      <c r="BC14606" s="91" t="s">
        <v>15419</v>
      </c>
      <c r="BD14606" s="91"/>
    </row>
    <row r="14607" spans="53:56" ht="15" x14ac:dyDescent="0.25">
      <c r="BA14607" s="91" t="s">
        <v>18580</v>
      </c>
      <c r="BB14607" s="91" t="s">
        <v>1808</v>
      </c>
      <c r="BC14607" s="91" t="s">
        <v>18572</v>
      </c>
      <c r="BD14607" s="91"/>
    </row>
    <row r="14608" spans="53:56" ht="15" x14ac:dyDescent="0.25">
      <c r="BA14608" s="90" t="s">
        <v>18581</v>
      </c>
      <c r="BB14608" s="90" t="s">
        <v>1808</v>
      </c>
      <c r="BC14608" s="90" t="s">
        <v>18572</v>
      </c>
      <c r="BD14608" s="90"/>
    </row>
    <row r="14609" spans="53:56" ht="15" x14ac:dyDescent="0.25">
      <c r="BA14609" s="91" t="s">
        <v>18582</v>
      </c>
      <c r="BB14609" s="91" t="s">
        <v>1808</v>
      </c>
      <c r="BC14609" s="91" t="s">
        <v>18572</v>
      </c>
      <c r="BD14609" s="91"/>
    </row>
    <row r="14610" spans="53:56" ht="15" x14ac:dyDescent="0.25">
      <c r="BA14610" s="90" t="s">
        <v>18583</v>
      </c>
      <c r="BB14610" s="90" t="s">
        <v>1808</v>
      </c>
      <c r="BC14610" s="90" t="s">
        <v>18572</v>
      </c>
      <c r="BD14610" s="90"/>
    </row>
    <row r="14611" spans="53:56" ht="15" x14ac:dyDescent="0.25">
      <c r="BA14611" s="90" t="s">
        <v>18584</v>
      </c>
      <c r="BB14611" s="90" t="s">
        <v>1808</v>
      </c>
      <c r="BC14611" s="90" t="s">
        <v>18572</v>
      </c>
      <c r="BD14611" s="90"/>
    </row>
    <row r="14612" spans="53:56" ht="15" x14ac:dyDescent="0.25">
      <c r="BA14612" s="91" t="s">
        <v>18585</v>
      </c>
      <c r="BB14612" s="91" t="s">
        <v>1808</v>
      </c>
      <c r="BC14612" s="91" t="s">
        <v>18572</v>
      </c>
      <c r="BD14612" s="91"/>
    </row>
    <row r="14613" spans="53:56" ht="15" x14ac:dyDescent="0.25">
      <c r="BA14613" s="90" t="s">
        <v>18586</v>
      </c>
      <c r="BB14613" s="90" t="s">
        <v>1808</v>
      </c>
      <c r="BC14613" s="90" t="s">
        <v>18572</v>
      </c>
      <c r="BD14613" s="90"/>
    </row>
    <row r="14614" spans="53:56" ht="15" x14ac:dyDescent="0.25">
      <c r="BA14614" s="91" t="s">
        <v>18587</v>
      </c>
      <c r="BB14614" s="91" t="s">
        <v>1808</v>
      </c>
      <c r="BC14614" s="91" t="s">
        <v>18572</v>
      </c>
      <c r="BD14614" s="91"/>
    </row>
    <row r="14615" spans="53:56" ht="15" x14ac:dyDescent="0.25">
      <c r="BA14615" s="90" t="s">
        <v>18588</v>
      </c>
      <c r="BB14615" s="90" t="s">
        <v>1808</v>
      </c>
      <c r="BC14615" s="90" t="s">
        <v>18572</v>
      </c>
      <c r="BD14615" s="90"/>
    </row>
    <row r="14616" spans="53:56" ht="15" x14ac:dyDescent="0.25">
      <c r="BA14616" s="91" t="s">
        <v>18589</v>
      </c>
      <c r="BB14616" s="91" t="s">
        <v>1808</v>
      </c>
      <c r="BC14616" s="91" t="s">
        <v>18572</v>
      </c>
      <c r="BD14616" s="91"/>
    </row>
    <row r="14617" spans="53:56" ht="15" x14ac:dyDescent="0.25">
      <c r="BA14617" s="91" t="s">
        <v>18590</v>
      </c>
      <c r="BB14617" s="91" t="s">
        <v>1808</v>
      </c>
      <c r="BC14617" s="91" t="s">
        <v>18572</v>
      </c>
      <c r="BD14617" s="91"/>
    </row>
    <row r="14618" spans="53:56" ht="15" x14ac:dyDescent="0.25">
      <c r="BA14618" s="90" t="s">
        <v>18591</v>
      </c>
      <c r="BB14618" s="90" t="s">
        <v>1808</v>
      </c>
      <c r="BC14618" s="90" t="s">
        <v>18572</v>
      </c>
      <c r="BD14618" s="90"/>
    </row>
    <row r="14619" spans="53:56" ht="15" x14ac:dyDescent="0.25">
      <c r="BA14619" s="91" t="s">
        <v>18592</v>
      </c>
      <c r="BB14619" s="91" t="s">
        <v>1808</v>
      </c>
      <c r="BC14619" s="91" t="s">
        <v>18572</v>
      </c>
      <c r="BD14619" s="91"/>
    </row>
    <row r="14620" spans="53:56" ht="15" x14ac:dyDescent="0.25">
      <c r="BA14620" s="90" t="s">
        <v>18593</v>
      </c>
      <c r="BB14620" s="90" t="s">
        <v>1808</v>
      </c>
      <c r="BC14620" s="90" t="s">
        <v>18572</v>
      </c>
      <c r="BD14620" s="90"/>
    </row>
    <row r="14621" spans="53:56" ht="15" x14ac:dyDescent="0.25">
      <c r="BA14621" s="90" t="s">
        <v>18594</v>
      </c>
      <c r="BB14621" s="90" t="s">
        <v>1808</v>
      </c>
      <c r="BC14621" s="90" t="s">
        <v>18572</v>
      </c>
      <c r="BD14621" s="90"/>
    </row>
    <row r="14622" spans="53:56" ht="15" x14ac:dyDescent="0.25">
      <c r="BA14622" s="90" t="s">
        <v>18595</v>
      </c>
      <c r="BB14622" s="90" t="s">
        <v>1808</v>
      </c>
      <c r="BC14622" s="90" t="s">
        <v>18572</v>
      </c>
      <c r="BD14622" s="90"/>
    </row>
    <row r="14623" spans="53:56" ht="15" x14ac:dyDescent="0.25">
      <c r="BA14623" s="91" t="s">
        <v>18596</v>
      </c>
      <c r="BB14623" s="91" t="s">
        <v>1808</v>
      </c>
      <c r="BC14623" s="91" t="s">
        <v>18572</v>
      </c>
      <c r="BD14623" s="91"/>
    </row>
    <row r="14624" spans="53:56" ht="15" x14ac:dyDescent="0.25">
      <c r="BA14624" s="90" t="s">
        <v>18597</v>
      </c>
      <c r="BB14624" s="90" t="s">
        <v>1808</v>
      </c>
      <c r="BC14624" s="90" t="s">
        <v>7028</v>
      </c>
      <c r="BD14624" s="90"/>
    </row>
    <row r="14625" spans="53:56" ht="15" x14ac:dyDescent="0.25">
      <c r="BA14625" s="91" t="s">
        <v>18598</v>
      </c>
      <c r="BB14625" s="91" t="s">
        <v>1808</v>
      </c>
      <c r="BC14625" s="91" t="s">
        <v>18572</v>
      </c>
      <c r="BD14625" s="91"/>
    </row>
    <row r="14626" spans="53:56" ht="15" x14ac:dyDescent="0.25">
      <c r="BA14626" s="91" t="s">
        <v>18599</v>
      </c>
      <c r="BB14626" s="91" t="s">
        <v>1808</v>
      </c>
      <c r="BC14626" s="91" t="s">
        <v>15419</v>
      </c>
      <c r="BD14626" s="91"/>
    </row>
    <row r="14627" spans="53:56" ht="15" x14ac:dyDescent="0.25">
      <c r="BA14627" s="90" t="s">
        <v>18600</v>
      </c>
      <c r="BB14627" s="90" t="s">
        <v>1808</v>
      </c>
      <c r="BC14627" s="90" t="s">
        <v>15419</v>
      </c>
      <c r="BD14627" s="90"/>
    </row>
    <row r="14628" spans="53:56" ht="15" x14ac:dyDescent="0.25">
      <c r="BA14628" s="91" t="s">
        <v>18601</v>
      </c>
      <c r="BB14628" s="91" t="s">
        <v>1808</v>
      </c>
      <c r="BC14628" s="91" t="s">
        <v>18554</v>
      </c>
      <c r="BD14628" s="91"/>
    </row>
    <row r="14629" spans="53:56" ht="15" x14ac:dyDescent="0.25">
      <c r="BA14629" s="90" t="s">
        <v>18602</v>
      </c>
      <c r="BB14629" s="90" t="s">
        <v>1808</v>
      </c>
      <c r="BC14629" s="90" t="s">
        <v>18554</v>
      </c>
      <c r="BD14629" s="90"/>
    </row>
    <row r="14630" spans="53:56" ht="15" x14ac:dyDescent="0.25">
      <c r="BA14630" s="91" t="s">
        <v>18603</v>
      </c>
      <c r="BB14630" s="91" t="s">
        <v>1808</v>
      </c>
      <c r="BC14630" s="91" t="s">
        <v>18554</v>
      </c>
      <c r="BD14630" s="91"/>
    </row>
    <row r="14631" spans="53:56" ht="15" x14ac:dyDescent="0.25">
      <c r="BA14631" s="90" t="s">
        <v>18604</v>
      </c>
      <c r="BB14631" s="90" t="s">
        <v>1808</v>
      </c>
      <c r="BC14631" s="90" t="s">
        <v>7028</v>
      </c>
      <c r="BD14631" s="90"/>
    </row>
    <row r="14632" spans="53:56" ht="15" x14ac:dyDescent="0.25">
      <c r="BA14632" s="91" t="s">
        <v>18605</v>
      </c>
      <c r="BB14632" s="91" t="s">
        <v>1808</v>
      </c>
      <c r="BC14632" s="91" t="s">
        <v>7028</v>
      </c>
      <c r="BD14632" s="91"/>
    </row>
    <row r="14633" spans="53:56" ht="15" x14ac:dyDescent="0.25">
      <c r="BA14633" s="90" t="s">
        <v>18606</v>
      </c>
      <c r="BB14633" s="90" t="s">
        <v>1808</v>
      </c>
      <c r="BC14633" s="90" t="s">
        <v>7028</v>
      </c>
      <c r="BD14633" s="90"/>
    </row>
    <row r="14634" spans="53:56" ht="15" x14ac:dyDescent="0.25">
      <c r="BA14634" s="91" t="s">
        <v>18607</v>
      </c>
      <c r="BB14634" s="91" t="s">
        <v>1808</v>
      </c>
      <c r="BC14634" s="91" t="s">
        <v>18572</v>
      </c>
      <c r="BD14634" s="91"/>
    </row>
    <row r="14635" spans="53:56" ht="15" x14ac:dyDescent="0.25">
      <c r="BA14635" s="90" t="s">
        <v>18608</v>
      </c>
      <c r="BB14635" s="90" t="s">
        <v>1808</v>
      </c>
      <c r="BC14635" s="90" t="s">
        <v>18554</v>
      </c>
      <c r="BD14635" s="90"/>
    </row>
    <row r="14636" spans="53:56" ht="15" x14ac:dyDescent="0.25">
      <c r="BA14636" s="91" t="s">
        <v>18609</v>
      </c>
      <c r="BB14636" s="91" t="s">
        <v>1808</v>
      </c>
      <c r="BC14636" s="91" t="s">
        <v>18508</v>
      </c>
      <c r="BD14636" s="91"/>
    </row>
    <row r="14637" spans="53:56" ht="15" x14ac:dyDescent="0.25">
      <c r="BA14637" s="90" t="s">
        <v>18610</v>
      </c>
      <c r="BB14637" s="90" t="s">
        <v>1808</v>
      </c>
      <c r="BC14637" s="90" t="s">
        <v>7028</v>
      </c>
      <c r="BD14637" s="90"/>
    </row>
    <row r="14638" spans="53:56" ht="15" x14ac:dyDescent="0.25">
      <c r="BA14638" s="91" t="s">
        <v>18611</v>
      </c>
      <c r="BB14638" s="91" t="s">
        <v>1808</v>
      </c>
      <c r="BC14638" s="91" t="s">
        <v>7028</v>
      </c>
      <c r="BD14638" s="91"/>
    </row>
    <row r="14639" spans="53:56" ht="15" x14ac:dyDescent="0.25">
      <c r="BA14639" s="90" t="s">
        <v>18612</v>
      </c>
      <c r="BB14639" s="90" t="s">
        <v>1808</v>
      </c>
      <c r="BC14639" s="90" t="s">
        <v>7028</v>
      </c>
      <c r="BD14639" s="90"/>
    </row>
    <row r="14640" spans="53:56" ht="15" x14ac:dyDescent="0.25">
      <c r="BA14640" s="91" t="s">
        <v>18613</v>
      </c>
      <c r="BB14640" s="91" t="s">
        <v>1808</v>
      </c>
      <c r="BC14640" s="91" t="s">
        <v>18554</v>
      </c>
      <c r="BD14640" s="91"/>
    </row>
    <row r="14641" spans="53:56" ht="15" x14ac:dyDescent="0.25">
      <c r="BA14641" s="90" t="s">
        <v>18614</v>
      </c>
      <c r="BB14641" s="90" t="s">
        <v>1808</v>
      </c>
      <c r="BC14641" s="90" t="s">
        <v>7028</v>
      </c>
      <c r="BD14641" s="90"/>
    </row>
    <row r="14642" spans="53:56" ht="15" x14ac:dyDescent="0.25">
      <c r="BA14642" s="91" t="s">
        <v>18615</v>
      </c>
      <c r="BB14642" s="91" t="s">
        <v>1808</v>
      </c>
      <c r="BC14642" s="91" t="s">
        <v>18574</v>
      </c>
      <c r="BD14642" s="91"/>
    </row>
    <row r="14643" spans="53:56" ht="15" x14ac:dyDescent="0.25">
      <c r="BA14643" s="90" t="s">
        <v>18616</v>
      </c>
      <c r="BB14643" s="90" t="s">
        <v>1808</v>
      </c>
      <c r="BC14643" s="90" t="s">
        <v>18574</v>
      </c>
      <c r="BD14643" s="90"/>
    </row>
    <row r="14644" spans="53:56" ht="15" x14ac:dyDescent="0.25">
      <c r="BA14644" s="91" t="s">
        <v>18617</v>
      </c>
      <c r="BB14644" s="91" t="s">
        <v>1808</v>
      </c>
      <c r="BC14644" s="91" t="s">
        <v>14644</v>
      </c>
      <c r="BD14644" s="91"/>
    </row>
    <row r="14645" spans="53:56" ht="15" x14ac:dyDescent="0.25">
      <c r="BA14645" s="90" t="s">
        <v>18618</v>
      </c>
      <c r="BB14645" s="90" t="s">
        <v>1808</v>
      </c>
      <c r="BC14645" s="90" t="s">
        <v>18574</v>
      </c>
      <c r="BD14645" s="90"/>
    </row>
    <row r="14646" spans="53:56" ht="15" x14ac:dyDescent="0.25">
      <c r="BA14646" s="90" t="s">
        <v>18618</v>
      </c>
      <c r="BB14646" s="90" t="s">
        <v>1808</v>
      </c>
      <c r="BC14646" s="90" t="s">
        <v>15419</v>
      </c>
      <c r="BD14646" s="90"/>
    </row>
    <row r="14647" spans="53:56" ht="15" x14ac:dyDescent="0.25">
      <c r="BA14647" s="90" t="s">
        <v>18619</v>
      </c>
      <c r="BB14647" s="90" t="s">
        <v>1808</v>
      </c>
      <c r="BC14647" s="90" t="s">
        <v>16764</v>
      </c>
      <c r="BD14647" s="90"/>
    </row>
    <row r="14648" spans="53:56" ht="15" x14ac:dyDescent="0.25">
      <c r="BA14648" s="90" t="s">
        <v>18620</v>
      </c>
      <c r="BB14648" s="90" t="s">
        <v>1808</v>
      </c>
      <c r="BC14648" s="90" t="s">
        <v>18554</v>
      </c>
      <c r="BD14648" s="90"/>
    </row>
    <row r="14649" spans="53:56" ht="15" x14ac:dyDescent="0.25">
      <c r="BA14649" s="91" t="s">
        <v>18621</v>
      </c>
      <c r="BB14649" s="91" t="s">
        <v>1808</v>
      </c>
      <c r="BC14649" s="91" t="s">
        <v>18572</v>
      </c>
      <c r="BD14649" s="91"/>
    </row>
    <row r="14650" spans="53:56" ht="15" x14ac:dyDescent="0.25">
      <c r="BA14650" s="90" t="s">
        <v>18622</v>
      </c>
      <c r="BB14650" s="90" t="s">
        <v>1808</v>
      </c>
      <c r="BC14650" s="90" t="s">
        <v>18572</v>
      </c>
      <c r="BD14650" s="90"/>
    </row>
    <row r="14651" spans="53:56" ht="15" x14ac:dyDescent="0.25">
      <c r="BA14651" s="91" t="s">
        <v>18623</v>
      </c>
      <c r="BB14651" s="91" t="s">
        <v>1808</v>
      </c>
      <c r="BC14651" s="91" t="s">
        <v>18572</v>
      </c>
      <c r="BD14651" s="91"/>
    </row>
    <row r="14652" spans="53:56" ht="15" x14ac:dyDescent="0.25">
      <c r="BA14652" s="90" t="s">
        <v>18624</v>
      </c>
      <c r="BB14652" s="90" t="s">
        <v>1808</v>
      </c>
      <c r="BC14652" s="90" t="s">
        <v>18572</v>
      </c>
      <c r="BD14652" s="90"/>
    </row>
    <row r="14653" spans="53:56" ht="15" x14ac:dyDescent="0.25">
      <c r="BA14653" s="90" t="s">
        <v>18625</v>
      </c>
      <c r="BB14653" s="90" t="s">
        <v>1808</v>
      </c>
      <c r="BC14653" s="90" t="s">
        <v>18554</v>
      </c>
      <c r="BD14653" s="90"/>
    </row>
    <row r="14654" spans="53:56" ht="15" x14ac:dyDescent="0.25">
      <c r="BA14654" s="91" t="s">
        <v>18625</v>
      </c>
      <c r="BB14654" s="91" t="s">
        <v>1808</v>
      </c>
      <c r="BC14654" s="91" t="s">
        <v>18572</v>
      </c>
      <c r="BD14654" s="91"/>
    </row>
    <row r="14655" spans="53:56" ht="15" x14ac:dyDescent="0.25">
      <c r="BA14655" s="90" t="s">
        <v>18626</v>
      </c>
      <c r="BB14655" s="90" t="s">
        <v>1808</v>
      </c>
      <c r="BC14655" s="90" t="s">
        <v>18572</v>
      </c>
      <c r="BD14655" s="90"/>
    </row>
    <row r="14656" spans="53:56" ht="15" x14ac:dyDescent="0.25">
      <c r="BA14656" s="91" t="s">
        <v>18627</v>
      </c>
      <c r="BB14656" s="91" t="s">
        <v>1808</v>
      </c>
      <c r="BC14656" s="91" t="s">
        <v>18572</v>
      </c>
      <c r="BD14656" s="91"/>
    </row>
    <row r="14657" spans="53:56" ht="15" x14ac:dyDescent="0.25">
      <c r="BA14657" s="90" t="s">
        <v>18628</v>
      </c>
      <c r="BB14657" s="90" t="s">
        <v>1808</v>
      </c>
      <c r="BC14657" s="90" t="s">
        <v>7028</v>
      </c>
      <c r="BD14657" s="90"/>
    </row>
    <row r="14658" spans="53:56" ht="15" x14ac:dyDescent="0.25">
      <c r="BA14658" s="91" t="s">
        <v>18629</v>
      </c>
      <c r="BB14658" s="91" t="s">
        <v>1808</v>
      </c>
      <c r="BC14658" s="91" t="s">
        <v>7028</v>
      </c>
      <c r="BD14658" s="91"/>
    </row>
    <row r="14659" spans="53:56" ht="15" x14ac:dyDescent="0.25">
      <c r="BA14659" s="90" t="s">
        <v>18630</v>
      </c>
      <c r="BB14659" s="90" t="s">
        <v>1808</v>
      </c>
      <c r="BC14659" s="90" t="s">
        <v>15419</v>
      </c>
      <c r="BD14659" s="90"/>
    </row>
    <row r="14660" spans="53:56" ht="15" x14ac:dyDescent="0.25">
      <c r="BA14660" s="91" t="s">
        <v>18631</v>
      </c>
      <c r="BB14660" s="91" t="s">
        <v>1808</v>
      </c>
      <c r="BC14660" s="91" t="s">
        <v>18572</v>
      </c>
      <c r="BD14660" s="91"/>
    </row>
    <row r="14661" spans="53:56" ht="15" x14ac:dyDescent="0.25">
      <c r="BA14661" s="90" t="s">
        <v>18632</v>
      </c>
      <c r="BB14661" s="90" t="s">
        <v>1808</v>
      </c>
      <c r="BC14661" s="90" t="s">
        <v>7028</v>
      </c>
      <c r="BD14661" s="90"/>
    </row>
    <row r="14662" spans="53:56" ht="15" x14ac:dyDescent="0.25">
      <c r="BA14662" s="91" t="s">
        <v>18633</v>
      </c>
      <c r="BB14662" s="91" t="s">
        <v>1808</v>
      </c>
      <c r="BC14662" s="91" t="s">
        <v>15419</v>
      </c>
      <c r="BD14662" s="91"/>
    </row>
    <row r="14663" spans="53:56" ht="15" x14ac:dyDescent="0.25">
      <c r="BA14663" s="91" t="s">
        <v>18634</v>
      </c>
      <c r="BB14663" s="91" t="s">
        <v>1808</v>
      </c>
      <c r="BC14663" s="91" t="s">
        <v>15419</v>
      </c>
      <c r="BD14663" s="91"/>
    </row>
    <row r="14664" spans="53:56" ht="15" x14ac:dyDescent="0.25">
      <c r="BA14664" s="90" t="s">
        <v>18635</v>
      </c>
      <c r="BB14664" s="90" t="s">
        <v>1808</v>
      </c>
      <c r="BC14664" s="90" t="s">
        <v>7028</v>
      </c>
      <c r="BD14664" s="90"/>
    </row>
    <row r="14665" spans="53:56" ht="15" x14ac:dyDescent="0.25">
      <c r="BA14665" s="91" t="s">
        <v>18636</v>
      </c>
      <c r="BB14665" s="91" t="s">
        <v>1808</v>
      </c>
      <c r="BC14665" s="91" t="s">
        <v>7028</v>
      </c>
      <c r="BD14665" s="91"/>
    </row>
    <row r="14666" spans="53:56" ht="15" x14ac:dyDescent="0.25">
      <c r="BA14666" s="90" t="s">
        <v>18637</v>
      </c>
      <c r="BB14666" s="90" t="s">
        <v>1808</v>
      </c>
      <c r="BC14666" s="90" t="s">
        <v>7028</v>
      </c>
      <c r="BD14666" s="90"/>
    </row>
    <row r="14667" spans="53:56" ht="15" x14ac:dyDescent="0.25">
      <c r="BA14667" s="91" t="s">
        <v>18638</v>
      </c>
      <c r="BB14667" s="91" t="s">
        <v>1808</v>
      </c>
      <c r="BC14667" s="91" t="s">
        <v>18572</v>
      </c>
      <c r="BD14667" s="91"/>
    </row>
    <row r="14668" spans="53:56" ht="15" x14ac:dyDescent="0.25">
      <c r="BA14668" s="90" t="s">
        <v>18639</v>
      </c>
      <c r="BB14668" s="90" t="s">
        <v>1808</v>
      </c>
      <c r="BC14668" s="90" t="s">
        <v>15419</v>
      </c>
      <c r="BD14668" s="90"/>
    </row>
    <row r="14669" spans="53:56" ht="15" x14ac:dyDescent="0.25">
      <c r="BA14669" s="91" t="s">
        <v>18640</v>
      </c>
      <c r="BB14669" s="91" t="s">
        <v>1808</v>
      </c>
      <c r="BC14669" s="91" t="s">
        <v>7028</v>
      </c>
      <c r="BD14669" s="91"/>
    </row>
    <row r="14670" spans="53:56" ht="15" x14ac:dyDescent="0.25">
      <c r="BA14670" s="90" t="s">
        <v>18641</v>
      </c>
      <c r="BB14670" s="90" t="s">
        <v>1808</v>
      </c>
      <c r="BC14670" s="90" t="s">
        <v>15419</v>
      </c>
      <c r="BD14670" s="90"/>
    </row>
    <row r="14671" spans="53:56" ht="15" x14ac:dyDescent="0.25">
      <c r="BA14671" s="91" t="s">
        <v>18642</v>
      </c>
      <c r="BB14671" s="91" t="s">
        <v>1808</v>
      </c>
      <c r="BC14671" s="91" t="s">
        <v>18572</v>
      </c>
      <c r="BD14671" s="91"/>
    </row>
    <row r="14672" spans="53:56" ht="15" x14ac:dyDescent="0.25">
      <c r="BA14672" s="90" t="s">
        <v>18643</v>
      </c>
      <c r="BB14672" s="90" t="s">
        <v>1808</v>
      </c>
      <c r="BC14672" s="90" t="s">
        <v>18570</v>
      </c>
      <c r="BD14672" s="90"/>
    </row>
    <row r="14673" spans="53:56" ht="15" x14ac:dyDescent="0.25">
      <c r="BA14673" s="91" t="s">
        <v>18644</v>
      </c>
      <c r="BB14673" s="91" t="s">
        <v>1808</v>
      </c>
      <c r="BC14673" s="91" t="s">
        <v>18570</v>
      </c>
      <c r="BD14673" s="91"/>
    </row>
    <row r="14674" spans="53:56" ht="15" x14ac:dyDescent="0.25">
      <c r="BA14674" s="90" t="s">
        <v>18645</v>
      </c>
      <c r="BB14674" s="90" t="s">
        <v>1808</v>
      </c>
      <c r="BC14674" s="90" t="s">
        <v>18570</v>
      </c>
      <c r="BD14674" s="90"/>
    </row>
    <row r="14675" spans="53:56" ht="15" x14ac:dyDescent="0.25">
      <c r="BA14675" s="91" t="s">
        <v>18646</v>
      </c>
      <c r="BB14675" s="91" t="s">
        <v>1808</v>
      </c>
      <c r="BC14675" s="91" t="s">
        <v>18570</v>
      </c>
      <c r="BD14675" s="91"/>
    </row>
    <row r="14676" spans="53:56" ht="15" x14ac:dyDescent="0.25">
      <c r="BA14676" s="90" t="s">
        <v>18647</v>
      </c>
      <c r="BB14676" s="90" t="s">
        <v>1808</v>
      </c>
      <c r="BC14676" s="90" t="s">
        <v>18570</v>
      </c>
      <c r="BD14676" s="90"/>
    </row>
    <row r="14677" spans="53:56" ht="15" x14ac:dyDescent="0.25">
      <c r="BA14677" s="91" t="s">
        <v>18648</v>
      </c>
      <c r="BB14677" s="91" t="s">
        <v>1808</v>
      </c>
      <c r="BC14677" s="91" t="s">
        <v>18570</v>
      </c>
      <c r="BD14677" s="91"/>
    </row>
    <row r="14678" spans="53:56" ht="15" x14ac:dyDescent="0.25">
      <c r="BA14678" s="90" t="s">
        <v>18649</v>
      </c>
      <c r="BB14678" s="90" t="s">
        <v>1808</v>
      </c>
      <c r="BC14678" s="90" t="s">
        <v>18570</v>
      </c>
      <c r="BD14678" s="90"/>
    </row>
    <row r="14679" spans="53:56" ht="15" x14ac:dyDescent="0.25">
      <c r="BA14679" s="91" t="s">
        <v>18650</v>
      </c>
      <c r="BB14679" s="91" t="s">
        <v>1808</v>
      </c>
      <c r="BC14679" s="91" t="s">
        <v>18570</v>
      </c>
      <c r="BD14679" s="91"/>
    </row>
    <row r="14680" spans="53:56" ht="15" x14ac:dyDescent="0.25">
      <c r="BA14680" s="90" t="s">
        <v>18651</v>
      </c>
      <c r="BB14680" s="90" t="s">
        <v>1808</v>
      </c>
      <c r="BC14680" s="90" t="s">
        <v>18570</v>
      </c>
      <c r="BD14680" s="90"/>
    </row>
    <row r="14681" spans="53:56" ht="15" x14ac:dyDescent="0.25">
      <c r="BA14681" s="91" t="s">
        <v>18652</v>
      </c>
      <c r="BB14681" s="91" t="s">
        <v>1808</v>
      </c>
      <c r="BC14681" s="91" t="s">
        <v>18570</v>
      </c>
      <c r="BD14681" s="91"/>
    </row>
    <row r="14682" spans="53:56" ht="15" x14ac:dyDescent="0.25">
      <c r="BA14682" s="90" t="s">
        <v>18653</v>
      </c>
      <c r="BB14682" s="90" t="s">
        <v>1808</v>
      </c>
      <c r="BC14682" s="90" t="s">
        <v>18570</v>
      </c>
      <c r="BD14682" s="90"/>
    </row>
    <row r="14683" spans="53:56" ht="15" x14ac:dyDescent="0.25">
      <c r="BA14683" s="91" t="s">
        <v>18654</v>
      </c>
      <c r="BB14683" s="91" t="s">
        <v>1808</v>
      </c>
      <c r="BC14683" s="91" t="s">
        <v>18570</v>
      </c>
      <c r="BD14683" s="91"/>
    </row>
    <row r="14684" spans="53:56" ht="15" x14ac:dyDescent="0.25">
      <c r="BA14684" s="90" t="s">
        <v>18655</v>
      </c>
      <c r="BB14684" s="90" t="s">
        <v>1808</v>
      </c>
      <c r="BC14684" s="90" t="s">
        <v>18570</v>
      </c>
      <c r="BD14684" s="90"/>
    </row>
    <row r="14685" spans="53:56" ht="15" x14ac:dyDescent="0.25">
      <c r="BA14685" s="91" t="s">
        <v>18656</v>
      </c>
      <c r="BB14685" s="91" t="s">
        <v>1808</v>
      </c>
      <c r="BC14685" s="91" t="s">
        <v>18570</v>
      </c>
      <c r="BD14685" s="91"/>
    </row>
    <row r="14686" spans="53:56" ht="15" x14ac:dyDescent="0.25">
      <c r="BA14686" s="90" t="s">
        <v>18657</v>
      </c>
      <c r="BB14686" s="90" t="s">
        <v>1808</v>
      </c>
      <c r="BC14686" s="90" t="s">
        <v>18570</v>
      </c>
      <c r="BD14686" s="90"/>
    </row>
    <row r="14687" spans="53:56" ht="15" x14ac:dyDescent="0.25">
      <c r="BA14687" s="91" t="s">
        <v>18658</v>
      </c>
      <c r="BB14687" s="91" t="s">
        <v>1808</v>
      </c>
      <c r="BC14687" s="91" t="s">
        <v>18570</v>
      </c>
      <c r="BD14687" s="91"/>
    </row>
    <row r="14688" spans="53:56" ht="15" x14ac:dyDescent="0.25">
      <c r="BA14688" s="90" t="s">
        <v>18659</v>
      </c>
      <c r="BB14688" s="90" t="s">
        <v>1808</v>
      </c>
      <c r="BC14688" s="90" t="s">
        <v>18570</v>
      </c>
      <c r="BD14688" s="90"/>
    </row>
    <row r="14689" spans="53:56" ht="15" x14ac:dyDescent="0.25">
      <c r="BA14689" s="91" t="s">
        <v>18660</v>
      </c>
      <c r="BB14689" s="91" t="s">
        <v>1808</v>
      </c>
      <c r="BC14689" s="91" t="s">
        <v>18570</v>
      </c>
      <c r="BD14689" s="91"/>
    </row>
    <row r="14690" spans="53:56" ht="15" x14ac:dyDescent="0.25">
      <c r="BA14690" s="90" t="s">
        <v>18661</v>
      </c>
      <c r="BB14690" s="90" t="s">
        <v>1808</v>
      </c>
      <c r="BC14690" s="90" t="s">
        <v>18570</v>
      </c>
      <c r="BD14690" s="90"/>
    </row>
    <row r="14691" spans="53:56" ht="15" x14ac:dyDescent="0.25">
      <c r="BA14691" s="91" t="s">
        <v>18662</v>
      </c>
      <c r="BB14691" s="91" t="s">
        <v>1808</v>
      </c>
      <c r="BC14691" s="91" t="s">
        <v>18570</v>
      </c>
      <c r="BD14691" s="91"/>
    </row>
    <row r="14692" spans="53:56" ht="15" x14ac:dyDescent="0.25">
      <c r="BA14692" s="90" t="s">
        <v>18663</v>
      </c>
      <c r="BB14692" s="90" t="s">
        <v>1808</v>
      </c>
      <c r="BC14692" s="90" t="s">
        <v>18570</v>
      </c>
      <c r="BD14692" s="90"/>
    </row>
    <row r="14693" spans="53:56" ht="15" x14ac:dyDescent="0.25">
      <c r="BA14693" s="91" t="s">
        <v>18664</v>
      </c>
      <c r="BB14693" s="91" t="s">
        <v>1808</v>
      </c>
      <c r="BC14693" s="91" t="s">
        <v>18570</v>
      </c>
      <c r="BD14693" s="91"/>
    </row>
    <row r="14694" spans="53:56" ht="15" x14ac:dyDescent="0.25">
      <c r="BA14694" s="90" t="s">
        <v>18665</v>
      </c>
      <c r="BB14694" s="90" t="s">
        <v>1808</v>
      </c>
      <c r="BC14694" s="90" t="s">
        <v>18570</v>
      </c>
      <c r="BD14694" s="90"/>
    </row>
    <row r="14695" spans="53:56" ht="15" x14ac:dyDescent="0.25">
      <c r="BA14695" s="90" t="s">
        <v>18666</v>
      </c>
      <c r="BB14695" s="90" t="s">
        <v>1808</v>
      </c>
      <c r="BC14695" s="90" t="s">
        <v>18570</v>
      </c>
      <c r="BD14695" s="90"/>
    </row>
    <row r="14696" spans="53:56" ht="15" x14ac:dyDescent="0.25">
      <c r="BA14696" s="91" t="s">
        <v>18667</v>
      </c>
      <c r="BB14696" s="91" t="s">
        <v>1808</v>
      </c>
      <c r="BC14696" s="91" t="s">
        <v>18570</v>
      </c>
      <c r="BD14696" s="91"/>
    </row>
    <row r="14697" spans="53:56" ht="15" x14ac:dyDescent="0.25">
      <c r="BA14697" s="90" t="s">
        <v>18668</v>
      </c>
      <c r="BB14697" s="90" t="s">
        <v>1808</v>
      </c>
      <c r="BC14697" s="90" t="s">
        <v>18570</v>
      </c>
      <c r="BD14697" s="90"/>
    </row>
    <row r="14698" spans="53:56" ht="15" x14ac:dyDescent="0.25">
      <c r="BA14698" s="91" t="s">
        <v>18669</v>
      </c>
      <c r="BB14698" s="91" t="s">
        <v>1808</v>
      </c>
      <c r="BC14698" s="91" t="s">
        <v>18570</v>
      </c>
      <c r="BD14698" s="91"/>
    </row>
    <row r="14699" spans="53:56" ht="15" x14ac:dyDescent="0.25">
      <c r="BA14699" s="90" t="s">
        <v>18670</v>
      </c>
      <c r="BB14699" s="90" t="s">
        <v>1808</v>
      </c>
      <c r="BC14699" s="90" t="s">
        <v>18570</v>
      </c>
      <c r="BD14699" s="90"/>
    </row>
    <row r="14700" spans="53:56" ht="15" x14ac:dyDescent="0.25">
      <c r="BA14700" s="91" t="s">
        <v>18671</v>
      </c>
      <c r="BB14700" s="91" t="s">
        <v>1808</v>
      </c>
      <c r="BC14700" s="91" t="s">
        <v>18570</v>
      </c>
      <c r="BD14700" s="91"/>
    </row>
    <row r="14701" spans="53:56" ht="15" x14ac:dyDescent="0.25">
      <c r="BA14701" s="90" t="s">
        <v>18672</v>
      </c>
      <c r="BB14701" s="90" t="s">
        <v>1808</v>
      </c>
      <c r="BC14701" s="90" t="s">
        <v>18570</v>
      </c>
      <c r="BD14701" s="90"/>
    </row>
    <row r="14702" spans="53:56" ht="15" x14ac:dyDescent="0.25">
      <c r="BA14702" s="91" t="s">
        <v>18673</v>
      </c>
      <c r="BB14702" s="91" t="s">
        <v>1808</v>
      </c>
      <c r="BC14702" s="91" t="s">
        <v>18570</v>
      </c>
      <c r="BD14702" s="91"/>
    </row>
    <row r="14703" spans="53:56" ht="15" x14ac:dyDescent="0.25">
      <c r="BA14703" s="90" t="s">
        <v>18674</v>
      </c>
      <c r="BB14703" s="90" t="s">
        <v>1808</v>
      </c>
      <c r="BC14703" s="90" t="s">
        <v>18570</v>
      </c>
      <c r="BD14703" s="90"/>
    </row>
    <row r="14704" spans="53:56" ht="15" x14ac:dyDescent="0.25">
      <c r="BA14704" s="91" t="s">
        <v>18675</v>
      </c>
      <c r="BB14704" s="91" t="s">
        <v>1808</v>
      </c>
      <c r="BC14704" s="91" t="s">
        <v>18570</v>
      </c>
      <c r="BD14704" s="91"/>
    </row>
    <row r="14705" spans="53:56" ht="15" x14ac:dyDescent="0.25">
      <c r="BA14705" s="90" t="s">
        <v>18676</v>
      </c>
      <c r="BB14705" s="90" t="s">
        <v>1808</v>
      </c>
      <c r="BC14705" s="90" t="s">
        <v>18570</v>
      </c>
      <c r="BD14705" s="90"/>
    </row>
    <row r="14706" spans="53:56" ht="15" x14ac:dyDescent="0.25">
      <c r="BA14706" s="90" t="s">
        <v>18677</v>
      </c>
      <c r="BB14706" s="90" t="s">
        <v>1808</v>
      </c>
      <c r="BC14706" s="90" t="s">
        <v>18570</v>
      </c>
      <c r="BD14706" s="90"/>
    </row>
    <row r="14707" spans="53:56" ht="15" x14ac:dyDescent="0.25">
      <c r="BA14707" s="91" t="s">
        <v>18678</v>
      </c>
      <c r="BB14707" s="91" t="s">
        <v>1808</v>
      </c>
      <c r="BC14707" s="91" t="s">
        <v>18570</v>
      </c>
      <c r="BD14707" s="91"/>
    </row>
    <row r="14708" spans="53:56" ht="15" x14ac:dyDescent="0.25">
      <c r="BA14708" s="90" t="s">
        <v>18679</v>
      </c>
      <c r="BB14708" s="90" t="s">
        <v>1808</v>
      </c>
      <c r="BC14708" s="90" t="s">
        <v>18570</v>
      </c>
      <c r="BD14708" s="90"/>
    </row>
    <row r="14709" spans="53:56" ht="15" x14ac:dyDescent="0.25">
      <c r="BA14709" s="91" t="s">
        <v>18680</v>
      </c>
      <c r="BB14709" s="91" t="s">
        <v>1808</v>
      </c>
      <c r="BC14709" s="91" t="s">
        <v>18570</v>
      </c>
      <c r="BD14709" s="91"/>
    </row>
    <row r="14710" spans="53:56" ht="15" x14ac:dyDescent="0.25">
      <c r="BA14710" s="90" t="s">
        <v>18681</v>
      </c>
      <c r="BB14710" s="90" t="s">
        <v>1808</v>
      </c>
      <c r="BC14710" s="90" t="s">
        <v>18570</v>
      </c>
      <c r="BD14710" s="90"/>
    </row>
    <row r="14711" spans="53:56" ht="15" x14ac:dyDescent="0.25">
      <c r="BA14711" s="90" t="s">
        <v>18682</v>
      </c>
      <c r="BB14711" s="90" t="s">
        <v>1808</v>
      </c>
      <c r="BC14711" s="90" t="s">
        <v>18570</v>
      </c>
      <c r="BD14711" s="90"/>
    </row>
    <row r="14712" spans="53:56" ht="15" x14ac:dyDescent="0.25">
      <c r="BA14712" s="91" t="s">
        <v>18683</v>
      </c>
      <c r="BB14712" s="91" t="s">
        <v>1808</v>
      </c>
      <c r="BC14712" s="91" t="s">
        <v>18570</v>
      </c>
      <c r="BD14712" s="91"/>
    </row>
    <row r="14713" spans="53:56" ht="15" x14ac:dyDescent="0.25">
      <c r="BA14713" s="90" t="s">
        <v>18684</v>
      </c>
      <c r="BB14713" s="90" t="s">
        <v>1808</v>
      </c>
      <c r="BC14713" s="90" t="s">
        <v>18570</v>
      </c>
      <c r="BD14713" s="90"/>
    </row>
    <row r="14714" spans="53:56" ht="15" x14ac:dyDescent="0.25">
      <c r="BA14714" s="91" t="s">
        <v>18685</v>
      </c>
      <c r="BB14714" s="91" t="s">
        <v>1808</v>
      </c>
      <c r="BC14714" s="91" t="s">
        <v>18570</v>
      </c>
      <c r="BD14714" s="91"/>
    </row>
    <row r="14715" spans="53:56" ht="15" x14ac:dyDescent="0.25">
      <c r="BA14715" s="91" t="s">
        <v>18686</v>
      </c>
      <c r="BB14715" s="91" t="s">
        <v>1808</v>
      </c>
      <c r="BC14715" s="91" t="s">
        <v>18570</v>
      </c>
      <c r="BD14715" s="91"/>
    </row>
    <row r="14716" spans="53:56" ht="15" x14ac:dyDescent="0.25">
      <c r="BA14716" s="90" t="s">
        <v>18687</v>
      </c>
      <c r="BB14716" s="90" t="s">
        <v>1808</v>
      </c>
      <c r="BC14716" s="90" t="s">
        <v>18570</v>
      </c>
      <c r="BD14716" s="90"/>
    </row>
    <row r="14717" spans="53:56" ht="15" x14ac:dyDescent="0.25">
      <c r="BA14717" s="91" t="s">
        <v>18688</v>
      </c>
      <c r="BB14717" s="91" t="s">
        <v>1808</v>
      </c>
      <c r="BC14717" s="91" t="s">
        <v>18570</v>
      </c>
      <c r="BD14717" s="91"/>
    </row>
    <row r="14718" spans="53:56" ht="15" x14ac:dyDescent="0.25">
      <c r="BA14718" s="90" t="s">
        <v>18689</v>
      </c>
      <c r="BB14718" s="90" t="s">
        <v>1808</v>
      </c>
      <c r="BC14718" s="90" t="s">
        <v>18570</v>
      </c>
      <c r="BD14718" s="90"/>
    </row>
    <row r="14719" spans="53:56" ht="15" x14ac:dyDescent="0.25">
      <c r="BA14719" s="90" t="s">
        <v>18690</v>
      </c>
      <c r="BB14719" s="90" t="s">
        <v>1808</v>
      </c>
      <c r="BC14719" s="90" t="s">
        <v>18570</v>
      </c>
      <c r="BD14719" s="90"/>
    </row>
    <row r="14720" spans="53:56" ht="15" x14ac:dyDescent="0.25">
      <c r="BA14720" s="91" t="s">
        <v>18691</v>
      </c>
      <c r="BB14720" s="91" t="s">
        <v>1808</v>
      </c>
      <c r="BC14720" s="91" t="s">
        <v>18570</v>
      </c>
      <c r="BD14720" s="91"/>
    </row>
    <row r="14721" spans="53:56" ht="15" x14ac:dyDescent="0.25">
      <c r="BA14721" s="90" t="s">
        <v>18692</v>
      </c>
      <c r="BB14721" s="90" t="s">
        <v>1808</v>
      </c>
      <c r="BC14721" s="90" t="s">
        <v>18570</v>
      </c>
      <c r="BD14721" s="90"/>
    </row>
    <row r="14722" spans="53:56" ht="15" x14ac:dyDescent="0.25">
      <c r="BA14722" s="91" t="s">
        <v>18693</v>
      </c>
      <c r="BB14722" s="91" t="s">
        <v>1808</v>
      </c>
      <c r="BC14722" s="91" t="s">
        <v>18570</v>
      </c>
      <c r="BD14722" s="91"/>
    </row>
    <row r="14723" spans="53:56" ht="15" x14ac:dyDescent="0.25">
      <c r="BA14723" s="90" t="s">
        <v>18694</v>
      </c>
      <c r="BB14723" s="90" t="s">
        <v>1808</v>
      </c>
      <c r="BC14723" s="90" t="s">
        <v>18508</v>
      </c>
      <c r="BD14723" s="90"/>
    </row>
    <row r="14724" spans="53:56" ht="15" x14ac:dyDescent="0.25">
      <c r="BA14724" s="91" t="s">
        <v>18695</v>
      </c>
      <c r="BB14724" s="91" t="s">
        <v>1808</v>
      </c>
      <c r="BC14724" s="91" t="s">
        <v>18556</v>
      </c>
      <c r="BD14724" s="91"/>
    </row>
    <row r="14725" spans="53:56" ht="15" x14ac:dyDescent="0.25">
      <c r="BA14725" s="91" t="s">
        <v>18696</v>
      </c>
      <c r="BB14725" s="91" t="s">
        <v>1808</v>
      </c>
      <c r="BC14725" s="91" t="s">
        <v>18570</v>
      </c>
      <c r="BD14725" s="91"/>
    </row>
    <row r="14726" spans="53:56" ht="15" x14ac:dyDescent="0.25">
      <c r="BA14726" s="91" t="s">
        <v>18697</v>
      </c>
      <c r="BB14726" s="91" t="s">
        <v>1808</v>
      </c>
      <c r="BC14726" s="91" t="s">
        <v>18570</v>
      </c>
      <c r="BD14726" s="91"/>
    </row>
    <row r="14727" spans="53:56" ht="15" x14ac:dyDescent="0.25">
      <c r="BA14727" s="90" t="s">
        <v>18698</v>
      </c>
      <c r="BB14727" s="90" t="s">
        <v>1808</v>
      </c>
      <c r="BC14727" s="90" t="s">
        <v>18570</v>
      </c>
      <c r="BD14727" s="90"/>
    </row>
    <row r="14728" spans="53:56" ht="15" x14ac:dyDescent="0.25">
      <c r="BA14728" s="91" t="s">
        <v>18699</v>
      </c>
      <c r="BB14728" s="91" t="s">
        <v>1808</v>
      </c>
      <c r="BC14728" s="91" t="s">
        <v>18570</v>
      </c>
      <c r="BD14728" s="91"/>
    </row>
    <row r="14729" spans="53:56" ht="15" x14ac:dyDescent="0.25">
      <c r="BA14729" s="90" t="s">
        <v>18700</v>
      </c>
      <c r="BB14729" s="90" t="s">
        <v>1808</v>
      </c>
      <c r="BC14729" s="90" t="s">
        <v>18570</v>
      </c>
      <c r="BD14729" s="90"/>
    </row>
    <row r="14730" spans="53:56" ht="15" x14ac:dyDescent="0.25">
      <c r="BA14730" s="90" t="s">
        <v>18701</v>
      </c>
      <c r="BB14730" s="90" t="s">
        <v>1808</v>
      </c>
      <c r="BC14730" s="90" t="s">
        <v>18570</v>
      </c>
      <c r="BD14730" s="90"/>
    </row>
    <row r="14731" spans="53:56" ht="15" x14ac:dyDescent="0.25">
      <c r="BA14731" s="90" t="s">
        <v>18702</v>
      </c>
      <c r="BB14731" s="90" t="s">
        <v>1808</v>
      </c>
      <c r="BC14731" s="90" t="s">
        <v>18570</v>
      </c>
      <c r="BD14731" s="90"/>
    </row>
    <row r="14732" spans="53:56" ht="15" x14ac:dyDescent="0.25">
      <c r="BA14732" s="91" t="s">
        <v>18703</v>
      </c>
      <c r="BB14732" s="91" t="s">
        <v>1808</v>
      </c>
      <c r="BC14732" s="91" t="s">
        <v>18570</v>
      </c>
      <c r="BD14732" s="91"/>
    </row>
    <row r="14733" spans="53:56" ht="15" x14ac:dyDescent="0.25">
      <c r="BA14733" s="90" t="s">
        <v>18704</v>
      </c>
      <c r="BB14733" s="90" t="s">
        <v>1808</v>
      </c>
      <c r="BC14733" s="90" t="s">
        <v>18705</v>
      </c>
      <c r="BD14733" s="90"/>
    </row>
    <row r="14734" spans="53:56" ht="15" x14ac:dyDescent="0.25">
      <c r="BA14734" s="91" t="s">
        <v>18706</v>
      </c>
      <c r="BB14734" s="91" t="s">
        <v>1808</v>
      </c>
      <c r="BC14734" s="91" t="s">
        <v>18705</v>
      </c>
      <c r="BD14734" s="91"/>
    </row>
    <row r="14735" spans="53:56" ht="15" x14ac:dyDescent="0.25">
      <c r="BA14735" s="91" t="s">
        <v>18707</v>
      </c>
      <c r="BB14735" s="91" t="s">
        <v>1808</v>
      </c>
      <c r="BC14735" s="91" t="s">
        <v>18705</v>
      </c>
      <c r="BD14735" s="91"/>
    </row>
    <row r="14736" spans="53:56" ht="15" x14ac:dyDescent="0.25">
      <c r="BA14736" s="90" t="s">
        <v>18708</v>
      </c>
      <c r="BB14736" s="90" t="s">
        <v>1808</v>
      </c>
      <c r="BC14736" s="90" t="s">
        <v>18705</v>
      </c>
      <c r="BD14736" s="90"/>
    </row>
    <row r="14737" spans="53:56" ht="15" x14ac:dyDescent="0.25">
      <c r="BA14737" s="90" t="s">
        <v>18709</v>
      </c>
      <c r="BB14737" s="90" t="s">
        <v>1808</v>
      </c>
      <c r="BC14737" s="90" t="s">
        <v>18705</v>
      </c>
      <c r="BD14737" s="90"/>
    </row>
    <row r="14738" spans="53:56" ht="15" x14ac:dyDescent="0.25">
      <c r="BA14738" s="91" t="s">
        <v>18709</v>
      </c>
      <c r="BB14738" s="91" t="s">
        <v>1808</v>
      </c>
      <c r="BC14738" s="91" t="s">
        <v>18710</v>
      </c>
      <c r="BD14738" s="91"/>
    </row>
    <row r="14739" spans="53:56" ht="15" x14ac:dyDescent="0.25">
      <c r="BA14739" s="90" t="s">
        <v>18711</v>
      </c>
      <c r="BB14739" s="90" t="s">
        <v>1808</v>
      </c>
      <c r="BC14739" s="90" t="s">
        <v>18705</v>
      </c>
      <c r="BD14739" s="90"/>
    </row>
    <row r="14740" spans="53:56" ht="15" x14ac:dyDescent="0.25">
      <c r="BA14740" s="90" t="s">
        <v>18712</v>
      </c>
      <c r="BB14740" s="90" t="s">
        <v>1808</v>
      </c>
      <c r="BC14740" s="90" t="s">
        <v>18705</v>
      </c>
      <c r="BD14740" s="90"/>
    </row>
    <row r="14741" spans="53:56" ht="15" x14ac:dyDescent="0.25">
      <c r="BA14741" s="91" t="s">
        <v>18713</v>
      </c>
      <c r="BB14741" s="91" t="s">
        <v>1808</v>
      </c>
      <c r="BC14741" s="91" t="s">
        <v>18705</v>
      </c>
      <c r="BD14741" s="91"/>
    </row>
    <row r="14742" spans="53:56" ht="15" x14ac:dyDescent="0.25">
      <c r="BA14742" s="90" t="s">
        <v>18714</v>
      </c>
      <c r="BB14742" s="90" t="s">
        <v>1808</v>
      </c>
      <c r="BC14742" s="90" t="s">
        <v>18705</v>
      </c>
      <c r="BD14742" s="90"/>
    </row>
    <row r="14743" spans="53:56" ht="15" x14ac:dyDescent="0.25">
      <c r="BA14743" s="91" t="s">
        <v>18715</v>
      </c>
      <c r="BB14743" s="91" t="s">
        <v>1808</v>
      </c>
      <c r="BC14743" s="91" t="s">
        <v>18705</v>
      </c>
      <c r="BD14743" s="91"/>
    </row>
    <row r="14744" spans="53:56" ht="15" x14ac:dyDescent="0.25">
      <c r="BA14744" s="91" t="s">
        <v>18716</v>
      </c>
      <c r="BB14744" s="91" t="s">
        <v>1808</v>
      </c>
      <c r="BC14744" s="91" t="s">
        <v>18705</v>
      </c>
      <c r="BD14744" s="91"/>
    </row>
    <row r="14745" spans="53:56" ht="15" x14ac:dyDescent="0.25">
      <c r="BA14745" s="91" t="s">
        <v>18717</v>
      </c>
      <c r="BB14745" s="91" t="s">
        <v>1808</v>
      </c>
      <c r="BC14745" s="91" t="s">
        <v>18705</v>
      </c>
      <c r="BD14745" s="91"/>
    </row>
    <row r="14746" spans="53:56" ht="15" x14ac:dyDescent="0.25">
      <c r="BA14746" s="90" t="s">
        <v>18718</v>
      </c>
      <c r="BB14746" s="90" t="s">
        <v>1808</v>
      </c>
      <c r="BC14746" s="90" t="s">
        <v>18705</v>
      </c>
      <c r="BD14746" s="90"/>
    </row>
    <row r="14747" spans="53:56" ht="15" x14ac:dyDescent="0.25">
      <c r="BA14747" s="90" t="s">
        <v>18719</v>
      </c>
      <c r="BB14747" s="90" t="s">
        <v>1808</v>
      </c>
      <c r="BC14747" s="90" t="s">
        <v>18705</v>
      </c>
      <c r="BD14747" s="90"/>
    </row>
    <row r="14748" spans="53:56" ht="15" x14ac:dyDescent="0.25">
      <c r="BA14748" s="91" t="s">
        <v>18720</v>
      </c>
      <c r="BB14748" s="91" t="s">
        <v>1808</v>
      </c>
      <c r="BC14748" s="91" t="s">
        <v>18705</v>
      </c>
      <c r="BD14748" s="91"/>
    </row>
    <row r="14749" spans="53:56" ht="15" x14ac:dyDescent="0.25">
      <c r="BA14749" s="90" t="s">
        <v>18721</v>
      </c>
      <c r="BB14749" s="90" t="s">
        <v>1808</v>
      </c>
      <c r="BC14749" s="90" t="s">
        <v>18705</v>
      </c>
      <c r="BD14749" s="90"/>
    </row>
    <row r="14750" spans="53:56" ht="15" x14ac:dyDescent="0.25">
      <c r="BA14750" s="91" t="s">
        <v>18722</v>
      </c>
      <c r="BB14750" s="91" t="s">
        <v>1808</v>
      </c>
      <c r="BC14750" s="91" t="s">
        <v>18705</v>
      </c>
      <c r="BD14750" s="91"/>
    </row>
    <row r="14751" spans="53:56" ht="15" x14ac:dyDescent="0.25">
      <c r="BA14751" s="90" t="s">
        <v>18723</v>
      </c>
      <c r="BB14751" s="90" t="s">
        <v>1808</v>
      </c>
      <c r="BC14751" s="90" t="s">
        <v>18705</v>
      </c>
      <c r="BD14751" s="90"/>
    </row>
    <row r="14752" spans="53:56" ht="15" x14ac:dyDescent="0.25">
      <c r="BA14752" s="91" t="s">
        <v>18724</v>
      </c>
      <c r="BB14752" s="91" t="s">
        <v>1808</v>
      </c>
      <c r="BC14752" s="91" t="s">
        <v>1401</v>
      </c>
      <c r="BD14752" s="91"/>
    </row>
    <row r="14753" spans="53:56" ht="15" x14ac:dyDescent="0.25">
      <c r="BA14753" s="90" t="s">
        <v>18725</v>
      </c>
      <c r="BB14753" s="90" t="s">
        <v>1808</v>
      </c>
      <c r="BC14753" s="90" t="s">
        <v>18185</v>
      </c>
      <c r="BD14753" s="90"/>
    </row>
    <row r="14754" spans="53:56" ht="15" x14ac:dyDescent="0.25">
      <c r="BA14754" s="91" t="s">
        <v>18726</v>
      </c>
      <c r="BB14754" s="91" t="s">
        <v>1808</v>
      </c>
      <c r="BC14754" s="91" t="s">
        <v>1401</v>
      </c>
      <c r="BD14754" s="91"/>
    </row>
    <row r="14755" spans="53:56" ht="15" x14ac:dyDescent="0.25">
      <c r="BA14755" s="90" t="s">
        <v>18727</v>
      </c>
      <c r="BB14755" s="90" t="s">
        <v>1808</v>
      </c>
      <c r="BC14755" s="90" t="s">
        <v>1401</v>
      </c>
      <c r="BD14755" s="90"/>
    </row>
    <row r="14756" spans="53:56" ht="15" x14ac:dyDescent="0.25">
      <c r="BA14756" s="91" t="s">
        <v>18728</v>
      </c>
      <c r="BB14756" s="91" t="s">
        <v>1808</v>
      </c>
      <c r="BC14756" s="91" t="s">
        <v>18729</v>
      </c>
      <c r="BD14756" s="91"/>
    </row>
    <row r="14757" spans="53:56" ht="15" x14ac:dyDescent="0.25">
      <c r="BA14757" s="90" t="s">
        <v>18730</v>
      </c>
      <c r="BB14757" s="90" t="s">
        <v>1808</v>
      </c>
      <c r="BC14757" s="90" t="s">
        <v>18710</v>
      </c>
      <c r="BD14757" s="90"/>
    </row>
    <row r="14758" spans="53:56" ht="15" x14ac:dyDescent="0.25">
      <c r="BA14758" s="90" t="s">
        <v>18731</v>
      </c>
      <c r="BB14758" s="90" t="s">
        <v>1808</v>
      </c>
      <c r="BC14758" s="90" t="s">
        <v>18710</v>
      </c>
      <c r="BD14758" s="90"/>
    </row>
    <row r="14759" spans="53:56" ht="15" x14ac:dyDescent="0.25">
      <c r="BA14759" s="91" t="s">
        <v>18732</v>
      </c>
      <c r="BB14759" s="91" t="s">
        <v>1808</v>
      </c>
      <c r="BC14759" s="91" t="s">
        <v>1401</v>
      </c>
      <c r="BD14759" s="91"/>
    </row>
    <row r="14760" spans="53:56" ht="15" x14ac:dyDescent="0.25">
      <c r="BA14760" s="90" t="s">
        <v>18733</v>
      </c>
      <c r="BB14760" s="90" t="s">
        <v>1808</v>
      </c>
      <c r="BC14760" s="90" t="s">
        <v>1401</v>
      </c>
      <c r="BD14760" s="90"/>
    </row>
    <row r="14761" spans="53:56" ht="15" x14ac:dyDescent="0.25">
      <c r="BA14761" s="91" t="s">
        <v>18734</v>
      </c>
      <c r="BB14761" s="91" t="s">
        <v>1808</v>
      </c>
      <c r="BC14761" s="91" t="s">
        <v>18729</v>
      </c>
      <c r="BD14761" s="91"/>
    </row>
    <row r="14762" spans="53:56" ht="15" x14ac:dyDescent="0.25">
      <c r="BA14762" s="91" t="s">
        <v>18735</v>
      </c>
      <c r="BB14762" s="91" t="s">
        <v>1808</v>
      </c>
      <c r="BC14762" s="91" t="s">
        <v>8585</v>
      </c>
      <c r="BD14762" s="91"/>
    </row>
    <row r="14763" spans="53:56" ht="15" x14ac:dyDescent="0.25">
      <c r="BA14763" s="90" t="s">
        <v>18736</v>
      </c>
      <c r="BB14763" s="90" t="s">
        <v>1808</v>
      </c>
      <c r="BC14763" s="90" t="s">
        <v>18729</v>
      </c>
      <c r="BD14763" s="90"/>
    </row>
    <row r="14764" spans="53:56" ht="15" x14ac:dyDescent="0.25">
      <c r="BA14764" s="91" t="s">
        <v>18737</v>
      </c>
      <c r="BB14764" s="91" t="s">
        <v>1808</v>
      </c>
      <c r="BC14764" s="91" t="s">
        <v>18729</v>
      </c>
      <c r="BD14764" s="91"/>
    </row>
    <row r="14765" spans="53:56" ht="15" x14ac:dyDescent="0.25">
      <c r="BA14765" s="90" t="s">
        <v>18738</v>
      </c>
      <c r="BB14765" s="90" t="s">
        <v>1808</v>
      </c>
      <c r="BC14765" s="90" t="s">
        <v>18185</v>
      </c>
      <c r="BD14765" s="90"/>
    </row>
    <row r="14766" spans="53:56" ht="15" x14ac:dyDescent="0.25">
      <c r="BA14766" s="90" t="s">
        <v>18739</v>
      </c>
      <c r="BB14766" s="90" t="s">
        <v>1808</v>
      </c>
      <c r="BC14766" s="90" t="s">
        <v>18185</v>
      </c>
      <c r="BD14766" s="90"/>
    </row>
    <row r="14767" spans="53:56" ht="15" x14ac:dyDescent="0.25">
      <c r="BA14767" s="91" t="s">
        <v>18740</v>
      </c>
      <c r="BB14767" s="91" t="s">
        <v>1808</v>
      </c>
      <c r="BC14767" s="91" t="s">
        <v>8872</v>
      </c>
      <c r="BD14767" s="91"/>
    </row>
    <row r="14768" spans="53:56" ht="15" x14ac:dyDescent="0.25">
      <c r="BA14768" s="90" t="s">
        <v>18741</v>
      </c>
      <c r="BB14768" s="90" t="s">
        <v>1808</v>
      </c>
      <c r="BC14768" s="90" t="s">
        <v>8872</v>
      </c>
      <c r="BD14768" s="90"/>
    </row>
    <row r="14769" spans="53:56" ht="15" x14ac:dyDescent="0.25">
      <c r="BA14769" s="91" t="s">
        <v>18742</v>
      </c>
      <c r="BB14769" s="91" t="s">
        <v>1808</v>
      </c>
      <c r="BC14769" s="91" t="s">
        <v>8585</v>
      </c>
      <c r="BD14769" s="91"/>
    </row>
    <row r="14770" spans="53:56" ht="15" x14ac:dyDescent="0.25">
      <c r="BA14770" s="91" t="s">
        <v>18743</v>
      </c>
      <c r="BB14770" s="91" t="s">
        <v>1808</v>
      </c>
      <c r="BC14770" s="91" t="s">
        <v>8585</v>
      </c>
      <c r="BD14770" s="91"/>
    </row>
    <row r="14771" spans="53:56" ht="15" x14ac:dyDescent="0.25">
      <c r="BA14771" s="90" t="s">
        <v>18744</v>
      </c>
      <c r="BB14771" s="90" t="s">
        <v>1808</v>
      </c>
      <c r="BC14771" s="90" t="s">
        <v>18729</v>
      </c>
      <c r="BD14771" s="90"/>
    </row>
    <row r="14772" spans="53:56" ht="15" x14ac:dyDescent="0.25">
      <c r="BA14772" s="91" t="s">
        <v>18745</v>
      </c>
      <c r="BB14772" s="91" t="s">
        <v>1808</v>
      </c>
      <c r="BC14772" s="91" t="s">
        <v>8872</v>
      </c>
      <c r="BD14772" s="91"/>
    </row>
    <row r="14773" spans="53:56" ht="15" x14ac:dyDescent="0.25">
      <c r="BA14773" s="90" t="s">
        <v>18746</v>
      </c>
      <c r="BB14773" s="90" t="s">
        <v>1808</v>
      </c>
      <c r="BC14773" s="90" t="s">
        <v>8872</v>
      </c>
      <c r="BD14773" s="90"/>
    </row>
    <row r="14774" spans="53:56" ht="15" x14ac:dyDescent="0.25">
      <c r="BA14774" s="90" t="s">
        <v>18747</v>
      </c>
      <c r="BB14774" s="90" t="s">
        <v>1808</v>
      </c>
      <c r="BC14774" s="90" t="s">
        <v>18710</v>
      </c>
      <c r="BD14774" s="90"/>
    </row>
    <row r="14775" spans="53:56" ht="15" x14ac:dyDescent="0.25">
      <c r="BA14775" s="91" t="s">
        <v>18748</v>
      </c>
      <c r="BB14775" s="91" t="s">
        <v>1808</v>
      </c>
      <c r="BC14775" s="91" t="s">
        <v>15327</v>
      </c>
      <c r="BD14775" s="91"/>
    </row>
    <row r="14776" spans="53:56" ht="15" x14ac:dyDescent="0.25">
      <c r="BA14776" s="90" t="s">
        <v>18749</v>
      </c>
      <c r="BB14776" s="90" t="s">
        <v>1808</v>
      </c>
      <c r="BC14776" s="90" t="s">
        <v>15327</v>
      </c>
      <c r="BD14776" s="90"/>
    </row>
    <row r="14777" spans="53:56" ht="15" x14ac:dyDescent="0.25">
      <c r="BA14777" s="90" t="s">
        <v>18750</v>
      </c>
      <c r="BB14777" s="90" t="s">
        <v>1808</v>
      </c>
      <c r="BC14777" s="90" t="s">
        <v>8585</v>
      </c>
      <c r="BD14777" s="90"/>
    </row>
    <row r="14778" spans="53:56" ht="15" x14ac:dyDescent="0.25">
      <c r="BA14778" s="91" t="s">
        <v>18751</v>
      </c>
      <c r="BB14778" s="91" t="s">
        <v>1808</v>
      </c>
      <c r="BC14778" s="91" t="s">
        <v>18729</v>
      </c>
      <c r="BD14778" s="91"/>
    </row>
    <row r="14779" spans="53:56" ht="15" x14ac:dyDescent="0.25">
      <c r="BA14779" s="90" t="s">
        <v>18752</v>
      </c>
      <c r="BB14779" s="90" t="s">
        <v>1808</v>
      </c>
      <c r="BC14779" s="90" t="s">
        <v>18729</v>
      </c>
      <c r="BD14779" s="90"/>
    </row>
    <row r="14780" spans="53:56" ht="15" x14ac:dyDescent="0.25">
      <c r="BA14780" s="91" t="s">
        <v>18753</v>
      </c>
      <c r="BB14780" s="91" t="s">
        <v>1808</v>
      </c>
      <c r="BC14780" s="91" t="s">
        <v>18729</v>
      </c>
      <c r="BD14780" s="91"/>
    </row>
    <row r="14781" spans="53:56" ht="15" x14ac:dyDescent="0.25">
      <c r="BA14781" s="91" t="s">
        <v>18754</v>
      </c>
      <c r="BB14781" s="91" t="s">
        <v>1808</v>
      </c>
      <c r="BC14781" s="91" t="s">
        <v>18710</v>
      </c>
      <c r="BD14781" s="91"/>
    </row>
    <row r="14782" spans="53:56" ht="15" x14ac:dyDescent="0.25">
      <c r="BA14782" s="90" t="s">
        <v>18755</v>
      </c>
      <c r="BB14782" s="90" t="s">
        <v>1808</v>
      </c>
      <c r="BC14782" s="90" t="s">
        <v>15327</v>
      </c>
      <c r="BD14782" s="90"/>
    </row>
    <row r="14783" spans="53:56" ht="15" x14ac:dyDescent="0.25">
      <c r="BA14783" s="91" t="s">
        <v>18756</v>
      </c>
      <c r="BB14783" s="91" t="s">
        <v>1808</v>
      </c>
      <c r="BC14783" s="91" t="s">
        <v>15327</v>
      </c>
      <c r="BD14783" s="91"/>
    </row>
    <row r="14784" spans="53:56" ht="15" x14ac:dyDescent="0.25">
      <c r="BA14784" s="91" t="s">
        <v>18757</v>
      </c>
      <c r="BB14784" s="91" t="s">
        <v>1808</v>
      </c>
      <c r="BC14784" s="91" t="s">
        <v>18710</v>
      </c>
      <c r="BD14784" s="91"/>
    </row>
    <row r="14785" spans="53:56" ht="15" x14ac:dyDescent="0.25">
      <c r="BA14785" s="90" t="s">
        <v>18758</v>
      </c>
      <c r="BB14785" s="90" t="s">
        <v>1808</v>
      </c>
      <c r="BC14785" s="90" t="s">
        <v>15327</v>
      </c>
      <c r="BD14785" s="90"/>
    </row>
    <row r="14786" spans="53:56" ht="15" x14ac:dyDescent="0.25">
      <c r="BA14786" s="91" t="s">
        <v>18759</v>
      </c>
      <c r="BB14786" s="91" t="s">
        <v>1808</v>
      </c>
      <c r="BC14786" s="91" t="s">
        <v>18185</v>
      </c>
      <c r="BD14786" s="91"/>
    </row>
    <row r="14787" spans="53:56" ht="15" x14ac:dyDescent="0.25">
      <c r="BA14787" s="90" t="s">
        <v>18760</v>
      </c>
      <c r="BB14787" s="90" t="s">
        <v>1808</v>
      </c>
      <c r="BC14787" s="90" t="s">
        <v>8872</v>
      </c>
      <c r="BD14787" s="90"/>
    </row>
    <row r="14788" spans="53:56" ht="15" x14ac:dyDescent="0.25">
      <c r="BA14788" s="91" t="s">
        <v>18761</v>
      </c>
      <c r="BB14788" s="91" t="s">
        <v>1808</v>
      </c>
      <c r="BC14788" s="91" t="s">
        <v>18705</v>
      </c>
      <c r="BD14788" s="91"/>
    </row>
    <row r="14789" spans="53:56" ht="15" x14ac:dyDescent="0.25">
      <c r="BA14789" s="91" t="s">
        <v>18762</v>
      </c>
      <c r="BB14789" s="91" t="s">
        <v>1808</v>
      </c>
      <c r="BC14789" s="91" t="s">
        <v>18763</v>
      </c>
      <c r="BD14789" s="91"/>
    </row>
    <row r="14790" spans="53:56" ht="15" x14ac:dyDescent="0.25">
      <c r="BA14790" s="91" t="s">
        <v>18764</v>
      </c>
      <c r="BB14790" s="91" t="s">
        <v>1808</v>
      </c>
      <c r="BC14790" s="91" t="s">
        <v>18705</v>
      </c>
      <c r="BD14790" s="91"/>
    </row>
    <row r="14791" spans="53:56" ht="15" x14ac:dyDescent="0.25">
      <c r="BA14791" s="90" t="s">
        <v>18765</v>
      </c>
      <c r="BB14791" s="90" t="s">
        <v>1808</v>
      </c>
      <c r="BC14791" s="90" t="s">
        <v>18705</v>
      </c>
      <c r="BD14791" s="90"/>
    </row>
    <row r="14792" spans="53:56" ht="15" x14ac:dyDescent="0.25">
      <c r="BA14792" s="91" t="s">
        <v>18766</v>
      </c>
      <c r="BB14792" s="91" t="s">
        <v>1808</v>
      </c>
      <c r="BC14792" s="91" t="s">
        <v>18767</v>
      </c>
      <c r="BD14792" s="91"/>
    </row>
    <row r="14793" spans="53:56" ht="15" x14ac:dyDescent="0.25">
      <c r="BA14793" s="90" t="s">
        <v>18768</v>
      </c>
      <c r="BB14793" s="90" t="s">
        <v>1808</v>
      </c>
      <c r="BC14793" s="90" t="s">
        <v>18767</v>
      </c>
      <c r="BD14793" s="90"/>
    </row>
    <row r="14794" spans="53:56" ht="15" x14ac:dyDescent="0.25">
      <c r="BA14794" s="90" t="s">
        <v>18769</v>
      </c>
      <c r="BB14794" s="90" t="s">
        <v>1808</v>
      </c>
      <c r="BC14794" s="90" t="s">
        <v>18767</v>
      </c>
      <c r="BD14794" s="90"/>
    </row>
    <row r="14795" spans="53:56" ht="15" x14ac:dyDescent="0.25">
      <c r="BA14795" s="91" t="s">
        <v>18770</v>
      </c>
      <c r="BB14795" s="91" t="s">
        <v>1808</v>
      </c>
      <c r="BC14795" s="91" t="s">
        <v>18767</v>
      </c>
      <c r="BD14795" s="91"/>
    </row>
    <row r="14796" spans="53:56" ht="15" x14ac:dyDescent="0.25">
      <c r="BA14796" s="90" t="s">
        <v>18771</v>
      </c>
      <c r="BB14796" s="90" t="s">
        <v>1808</v>
      </c>
      <c r="BC14796" s="90" t="s">
        <v>18767</v>
      </c>
      <c r="BD14796" s="90"/>
    </row>
    <row r="14797" spans="53:56" ht="15" x14ac:dyDescent="0.25">
      <c r="BA14797" s="91" t="s">
        <v>18772</v>
      </c>
      <c r="BB14797" s="91" t="s">
        <v>1808</v>
      </c>
      <c r="BC14797" s="91" t="s">
        <v>18767</v>
      </c>
      <c r="BD14797" s="91"/>
    </row>
    <row r="14798" spans="53:56" ht="15" x14ac:dyDescent="0.25">
      <c r="BA14798" s="90" t="s">
        <v>18773</v>
      </c>
      <c r="BB14798" s="90" t="s">
        <v>1808</v>
      </c>
      <c r="BC14798" s="90" t="s">
        <v>18767</v>
      </c>
      <c r="BD14798" s="90"/>
    </row>
    <row r="14799" spans="53:56" ht="15" x14ac:dyDescent="0.25">
      <c r="BA14799" s="91" t="s">
        <v>18774</v>
      </c>
      <c r="BB14799" s="91" t="s">
        <v>1808</v>
      </c>
      <c r="BC14799" s="91" t="s">
        <v>18767</v>
      </c>
      <c r="BD14799" s="91"/>
    </row>
    <row r="14800" spans="53:56" ht="15" x14ac:dyDescent="0.25">
      <c r="BA14800" s="90" t="s">
        <v>18775</v>
      </c>
      <c r="BB14800" s="90" t="s">
        <v>1808</v>
      </c>
      <c r="BC14800" s="90" t="s">
        <v>18767</v>
      </c>
      <c r="BD14800" s="90"/>
    </row>
    <row r="14801" spans="53:56" ht="15" x14ac:dyDescent="0.25">
      <c r="BA14801" s="91" t="s">
        <v>18776</v>
      </c>
      <c r="BB14801" s="91" t="s">
        <v>1808</v>
      </c>
      <c r="BC14801" s="91" t="s">
        <v>18767</v>
      </c>
      <c r="BD14801" s="91"/>
    </row>
    <row r="14802" spans="53:56" ht="15" x14ac:dyDescent="0.25">
      <c r="BA14802" s="90" t="s">
        <v>18777</v>
      </c>
      <c r="BB14802" s="90" t="s">
        <v>1808</v>
      </c>
      <c r="BC14802" s="90" t="s">
        <v>18767</v>
      </c>
      <c r="BD14802" s="90"/>
    </row>
    <row r="14803" spans="53:56" ht="15" x14ac:dyDescent="0.25">
      <c r="BA14803" s="91" t="s">
        <v>18778</v>
      </c>
      <c r="BB14803" s="91" t="s">
        <v>1808</v>
      </c>
      <c r="BC14803" s="91" t="s">
        <v>18767</v>
      </c>
      <c r="BD14803" s="91"/>
    </row>
    <row r="14804" spans="53:56" ht="15" x14ac:dyDescent="0.25">
      <c r="BA14804" s="90" t="s">
        <v>18779</v>
      </c>
      <c r="BB14804" s="90" t="s">
        <v>1808</v>
      </c>
      <c r="BC14804" s="90" t="s">
        <v>18767</v>
      </c>
      <c r="BD14804" s="90"/>
    </row>
    <row r="14805" spans="53:56" ht="15" x14ac:dyDescent="0.25">
      <c r="BA14805" s="91" t="s">
        <v>18780</v>
      </c>
      <c r="BB14805" s="91" t="s">
        <v>1808</v>
      </c>
      <c r="BC14805" s="91" t="s">
        <v>18767</v>
      </c>
      <c r="BD14805" s="91"/>
    </row>
    <row r="14806" spans="53:56" ht="15" x14ac:dyDescent="0.25">
      <c r="BA14806" s="90" t="s">
        <v>18781</v>
      </c>
      <c r="BB14806" s="90" t="s">
        <v>1808</v>
      </c>
      <c r="BC14806" s="90" t="s">
        <v>18767</v>
      </c>
      <c r="BD14806" s="90"/>
    </row>
    <row r="14807" spans="53:56" ht="15" x14ac:dyDescent="0.25">
      <c r="BA14807" s="91" t="s">
        <v>18782</v>
      </c>
      <c r="BB14807" s="91" t="s">
        <v>1808</v>
      </c>
      <c r="BC14807" s="91" t="s">
        <v>14774</v>
      </c>
      <c r="BD14807" s="91"/>
    </row>
    <row r="14808" spans="53:56" ht="15" x14ac:dyDescent="0.25">
      <c r="BA14808" s="90" t="s">
        <v>18783</v>
      </c>
      <c r="BB14808" s="90" t="s">
        <v>1808</v>
      </c>
      <c r="BC14808" s="90" t="s">
        <v>14776</v>
      </c>
      <c r="BD14808" s="90"/>
    </row>
    <row r="14809" spans="53:56" ht="15" x14ac:dyDescent="0.25">
      <c r="BA14809" s="91" t="s">
        <v>18784</v>
      </c>
      <c r="BB14809" s="91" t="s">
        <v>1808</v>
      </c>
      <c r="BC14809" s="91" t="s">
        <v>17357</v>
      </c>
      <c r="BD14809" s="91"/>
    </row>
    <row r="14810" spans="53:56" ht="15" x14ac:dyDescent="0.25">
      <c r="BA14810" s="90" t="s">
        <v>18785</v>
      </c>
      <c r="BB14810" s="90" t="s">
        <v>1808</v>
      </c>
      <c r="BC14810" s="90" t="s">
        <v>14774</v>
      </c>
      <c r="BD14810" s="90"/>
    </row>
    <row r="14811" spans="53:56" ht="15" x14ac:dyDescent="0.25">
      <c r="BA14811" s="91" t="s">
        <v>18786</v>
      </c>
      <c r="BB14811" s="91" t="s">
        <v>1808</v>
      </c>
      <c r="BC14811" s="91" t="s">
        <v>14776</v>
      </c>
      <c r="BD14811" s="91"/>
    </row>
    <row r="14812" spans="53:56" ht="15" x14ac:dyDescent="0.25">
      <c r="BA14812" s="90" t="s">
        <v>18787</v>
      </c>
      <c r="BB14812" s="90" t="s">
        <v>1808</v>
      </c>
      <c r="BC14812" s="90" t="s">
        <v>18788</v>
      </c>
      <c r="BD14812" s="90"/>
    </row>
    <row r="14813" spans="53:56" ht="15" x14ac:dyDescent="0.25">
      <c r="BA14813" s="91" t="s">
        <v>18789</v>
      </c>
      <c r="BB14813" s="91" t="s">
        <v>1808</v>
      </c>
      <c r="BC14813" s="91" t="s">
        <v>14774</v>
      </c>
      <c r="BD14813" s="91"/>
    </row>
    <row r="14814" spans="53:56" ht="15" x14ac:dyDescent="0.25">
      <c r="BA14814" s="90" t="s">
        <v>18790</v>
      </c>
      <c r="BB14814" s="90" t="s">
        <v>1808</v>
      </c>
      <c r="BC14814" s="90" t="s">
        <v>3225</v>
      </c>
      <c r="BD14814" s="90"/>
    </row>
    <row r="14815" spans="53:56" ht="15" x14ac:dyDescent="0.25">
      <c r="BA14815" s="91" t="s">
        <v>18791</v>
      </c>
      <c r="BB14815" s="91" t="s">
        <v>1808</v>
      </c>
      <c r="BC14815" s="91" t="s">
        <v>3225</v>
      </c>
      <c r="BD14815" s="91"/>
    </row>
    <row r="14816" spans="53:56" ht="15" x14ac:dyDescent="0.25">
      <c r="BA14816" s="90" t="s">
        <v>18792</v>
      </c>
      <c r="BB14816" s="90" t="s">
        <v>1808</v>
      </c>
      <c r="BC14816" s="90" t="s">
        <v>14776</v>
      </c>
      <c r="BD14816" s="90"/>
    </row>
    <row r="14817" spans="53:56" ht="15" x14ac:dyDescent="0.25">
      <c r="BA14817" s="91" t="s">
        <v>18793</v>
      </c>
      <c r="BB14817" s="91" t="s">
        <v>1808</v>
      </c>
      <c r="BC14817" s="91" t="s">
        <v>14774</v>
      </c>
      <c r="BD14817" s="91"/>
    </row>
    <row r="14818" spans="53:56" ht="15" x14ac:dyDescent="0.25">
      <c r="BA14818" s="90" t="s">
        <v>18794</v>
      </c>
      <c r="BB14818" s="90" t="s">
        <v>1808</v>
      </c>
      <c r="BC14818" s="90" t="s">
        <v>14774</v>
      </c>
      <c r="BD14818" s="90"/>
    </row>
    <row r="14819" spans="53:56" ht="15" x14ac:dyDescent="0.25">
      <c r="BA14819" s="91" t="s">
        <v>18795</v>
      </c>
      <c r="BB14819" s="91" t="s">
        <v>1808</v>
      </c>
      <c r="BC14819" s="91" t="s">
        <v>17357</v>
      </c>
      <c r="BD14819" s="91"/>
    </row>
    <row r="14820" spans="53:56" ht="15" x14ac:dyDescent="0.25">
      <c r="BA14820" s="90" t="s">
        <v>18796</v>
      </c>
      <c r="BB14820" s="90" t="s">
        <v>1808</v>
      </c>
      <c r="BC14820" s="90" t="s">
        <v>17357</v>
      </c>
      <c r="BD14820" s="90"/>
    </row>
    <row r="14821" spans="53:56" ht="15" x14ac:dyDescent="0.25">
      <c r="BA14821" s="91" t="s">
        <v>18797</v>
      </c>
      <c r="BB14821" s="91" t="s">
        <v>1808</v>
      </c>
      <c r="BC14821" s="91" t="s">
        <v>17357</v>
      </c>
      <c r="BD14821" s="91"/>
    </row>
    <row r="14822" spans="53:56" ht="15" x14ac:dyDescent="0.25">
      <c r="BA14822" s="91" t="s">
        <v>18798</v>
      </c>
      <c r="BB14822" s="91" t="s">
        <v>1808</v>
      </c>
      <c r="BC14822" s="91" t="s">
        <v>3225</v>
      </c>
      <c r="BD14822" s="91"/>
    </row>
    <row r="14823" spans="53:56" ht="15" x14ac:dyDescent="0.25">
      <c r="BA14823" s="90" t="s">
        <v>18799</v>
      </c>
      <c r="BB14823" s="90" t="s">
        <v>1808</v>
      </c>
      <c r="BC14823" s="90" t="s">
        <v>18767</v>
      </c>
      <c r="BD14823" s="90"/>
    </row>
    <row r="14824" spans="53:56" ht="15" x14ac:dyDescent="0.25">
      <c r="BA14824" s="91" t="s">
        <v>18800</v>
      </c>
      <c r="BB14824" s="91" t="s">
        <v>1808</v>
      </c>
      <c r="BC14824" s="91" t="s">
        <v>17357</v>
      </c>
      <c r="BD14824" s="91"/>
    </row>
    <row r="14825" spans="53:56" ht="15" x14ac:dyDescent="0.25">
      <c r="BA14825" s="90" t="s">
        <v>18801</v>
      </c>
      <c r="BB14825" s="90" t="s">
        <v>1808</v>
      </c>
      <c r="BC14825" s="90" t="s">
        <v>14774</v>
      </c>
      <c r="BD14825" s="90"/>
    </row>
    <row r="14826" spans="53:56" ht="15" x14ac:dyDescent="0.25">
      <c r="BA14826" s="91" t="s">
        <v>18802</v>
      </c>
      <c r="BB14826" s="91" t="s">
        <v>1808</v>
      </c>
      <c r="BC14826" s="91" t="s">
        <v>14774</v>
      </c>
      <c r="BD14826" s="91"/>
    </row>
    <row r="14827" spans="53:56" ht="15" x14ac:dyDescent="0.25">
      <c r="BA14827" s="90" t="s">
        <v>18803</v>
      </c>
      <c r="BB14827" s="90" t="s">
        <v>1808</v>
      </c>
      <c r="BC14827" s="90" t="s">
        <v>14774</v>
      </c>
      <c r="BD14827" s="90"/>
    </row>
    <row r="14828" spans="53:56" ht="15" x14ac:dyDescent="0.25">
      <c r="BA14828" s="91" t="s">
        <v>18804</v>
      </c>
      <c r="BB14828" s="91" t="s">
        <v>1808</v>
      </c>
      <c r="BC14828" s="91" t="s">
        <v>18767</v>
      </c>
      <c r="BD14828" s="91"/>
    </row>
    <row r="14829" spans="53:56" ht="15" x14ac:dyDescent="0.25">
      <c r="BA14829" s="90" t="s">
        <v>18805</v>
      </c>
      <c r="BB14829" s="90" t="s">
        <v>1808</v>
      </c>
      <c r="BC14829" s="90" t="s">
        <v>14774</v>
      </c>
      <c r="BD14829" s="90"/>
    </row>
    <row r="14830" spans="53:56" ht="15" x14ac:dyDescent="0.25">
      <c r="BA14830" s="91" t="s">
        <v>18806</v>
      </c>
      <c r="BB14830" s="91" t="s">
        <v>1808</v>
      </c>
      <c r="BC14830" s="91" t="s">
        <v>14774</v>
      </c>
      <c r="BD14830" s="91"/>
    </row>
    <row r="14831" spans="53:56" ht="15" x14ac:dyDescent="0.25">
      <c r="BA14831" s="90" t="s">
        <v>18807</v>
      </c>
      <c r="BB14831" s="90" t="s">
        <v>1808</v>
      </c>
      <c r="BC14831" s="90" t="s">
        <v>14774</v>
      </c>
      <c r="BD14831" s="90"/>
    </row>
    <row r="14832" spans="53:56" ht="15" x14ac:dyDescent="0.25">
      <c r="BA14832" s="91" t="s">
        <v>18808</v>
      </c>
      <c r="BB14832" s="91" t="s">
        <v>1808</v>
      </c>
      <c r="BC14832" s="91" t="s">
        <v>14774</v>
      </c>
      <c r="BD14832" s="91"/>
    </row>
    <row r="14833" spans="53:56" ht="15" x14ac:dyDescent="0.25">
      <c r="BA14833" s="90" t="s">
        <v>18809</v>
      </c>
      <c r="BB14833" s="90" t="s">
        <v>1808</v>
      </c>
      <c r="BC14833" s="90" t="s">
        <v>14776</v>
      </c>
      <c r="BD14833" s="90"/>
    </row>
    <row r="14834" spans="53:56" ht="15" x14ac:dyDescent="0.25">
      <c r="BA14834" s="91" t="s">
        <v>18810</v>
      </c>
      <c r="BB14834" s="91" t="s">
        <v>1808</v>
      </c>
      <c r="BC14834" s="91" t="s">
        <v>18788</v>
      </c>
      <c r="BD14834" s="91"/>
    </row>
    <row r="14835" spans="53:56" ht="15" x14ac:dyDescent="0.25">
      <c r="BA14835" s="90" t="s">
        <v>18811</v>
      </c>
      <c r="BB14835" s="90" t="s">
        <v>1808</v>
      </c>
      <c r="BC14835" s="90" t="s">
        <v>18812</v>
      </c>
      <c r="BD14835" s="90"/>
    </row>
    <row r="14836" spans="53:56" ht="15" x14ac:dyDescent="0.25">
      <c r="BA14836" s="90" t="s">
        <v>18813</v>
      </c>
      <c r="BB14836" s="90" t="s">
        <v>1808</v>
      </c>
      <c r="BC14836" s="90" t="s">
        <v>17357</v>
      </c>
      <c r="BD14836" s="90"/>
    </row>
    <row r="14837" spans="53:56" ht="15" x14ac:dyDescent="0.25">
      <c r="BA14837" s="91" t="s">
        <v>18814</v>
      </c>
      <c r="BB14837" s="91" t="s">
        <v>1808</v>
      </c>
      <c r="BC14837" s="91" t="s">
        <v>18788</v>
      </c>
      <c r="BD14837" s="91"/>
    </row>
    <row r="14838" spans="53:56" ht="15" x14ac:dyDescent="0.25">
      <c r="BA14838" s="90" t="s">
        <v>18815</v>
      </c>
      <c r="BB14838" s="90" t="s">
        <v>1808</v>
      </c>
      <c r="BC14838" s="90" t="s">
        <v>18812</v>
      </c>
      <c r="BD14838" s="90"/>
    </row>
    <row r="14839" spans="53:56" ht="15" x14ac:dyDescent="0.25">
      <c r="BA14839" s="91" t="s">
        <v>18816</v>
      </c>
      <c r="BB14839" s="91" t="s">
        <v>1808</v>
      </c>
      <c r="BC14839" s="91" t="s">
        <v>18812</v>
      </c>
      <c r="BD14839" s="91"/>
    </row>
    <row r="14840" spans="53:56" ht="15" x14ac:dyDescent="0.25">
      <c r="BA14840" s="91" t="s">
        <v>18817</v>
      </c>
      <c r="BB14840" s="91" t="s">
        <v>1808</v>
      </c>
      <c r="BC14840" s="91" t="s">
        <v>17357</v>
      </c>
      <c r="BD14840" s="91"/>
    </row>
    <row r="14841" spans="53:56" ht="15" x14ac:dyDescent="0.25">
      <c r="BA14841" s="90" t="s">
        <v>18818</v>
      </c>
      <c r="BB14841" s="90" t="s">
        <v>1808</v>
      </c>
      <c r="BC14841" s="90" t="s">
        <v>14774</v>
      </c>
      <c r="BD14841" s="90"/>
    </row>
    <row r="14842" spans="53:56" ht="15" x14ac:dyDescent="0.25">
      <c r="BA14842" s="91" t="s">
        <v>18819</v>
      </c>
      <c r="BB14842" s="91" t="s">
        <v>1808</v>
      </c>
      <c r="BC14842" s="91" t="s">
        <v>18767</v>
      </c>
      <c r="BD14842" s="91"/>
    </row>
    <row r="14843" spans="53:56" ht="15" x14ac:dyDescent="0.25">
      <c r="BA14843" s="90" t="s">
        <v>18820</v>
      </c>
      <c r="BB14843" s="90" t="s">
        <v>1808</v>
      </c>
      <c r="BC14843" s="90" t="s">
        <v>3225</v>
      </c>
      <c r="BD14843" s="90"/>
    </row>
    <row r="14844" spans="53:56" ht="15" x14ac:dyDescent="0.25">
      <c r="BA14844" s="91" t="s">
        <v>18821</v>
      </c>
      <c r="BB14844" s="91" t="s">
        <v>1808</v>
      </c>
      <c r="BC14844" s="91" t="s">
        <v>3225</v>
      </c>
      <c r="BD14844" s="91"/>
    </row>
    <row r="14845" spans="53:56" ht="15" x14ac:dyDescent="0.25">
      <c r="BA14845" s="90" t="s">
        <v>18822</v>
      </c>
      <c r="BB14845" s="90" t="s">
        <v>1808</v>
      </c>
      <c r="BC14845" s="90" t="s">
        <v>18788</v>
      </c>
      <c r="BD14845" s="90"/>
    </row>
    <row r="14846" spans="53:56" ht="15" x14ac:dyDescent="0.25">
      <c r="BA14846" s="91" t="s">
        <v>18823</v>
      </c>
      <c r="BB14846" s="91" t="s">
        <v>1808</v>
      </c>
      <c r="BC14846" s="91" t="s">
        <v>18812</v>
      </c>
      <c r="BD14846" s="91"/>
    </row>
    <row r="14847" spans="53:56" ht="15" x14ac:dyDescent="0.25">
      <c r="BA14847" s="90" t="s">
        <v>18824</v>
      </c>
      <c r="BB14847" s="90" t="s">
        <v>1808</v>
      </c>
      <c r="BC14847" s="90" t="s">
        <v>18767</v>
      </c>
      <c r="BD14847" s="90"/>
    </row>
    <row r="14848" spans="53:56" ht="15" x14ac:dyDescent="0.25">
      <c r="BA14848" s="91" t="s">
        <v>18825</v>
      </c>
      <c r="BB14848" s="91" t="s">
        <v>1808</v>
      </c>
      <c r="BC14848" s="91" t="s">
        <v>18826</v>
      </c>
      <c r="BD14848" s="91"/>
    </row>
    <row r="14849" spans="53:56" ht="15" x14ac:dyDescent="0.25">
      <c r="BA14849" s="90" t="s">
        <v>18827</v>
      </c>
      <c r="BB14849" s="90" t="s">
        <v>1808</v>
      </c>
      <c r="BC14849" s="90" t="s">
        <v>18826</v>
      </c>
      <c r="BD14849" s="90"/>
    </row>
    <row r="14850" spans="53:56" ht="15" x14ac:dyDescent="0.25">
      <c r="BA14850" s="91" t="s">
        <v>18828</v>
      </c>
      <c r="BB14850" s="91" t="s">
        <v>1808</v>
      </c>
      <c r="BC14850" s="91" t="s">
        <v>18826</v>
      </c>
      <c r="BD14850" s="91"/>
    </row>
    <row r="14851" spans="53:56" ht="15" x14ac:dyDescent="0.25">
      <c r="BA14851" s="90" t="s">
        <v>18829</v>
      </c>
      <c r="BB14851" s="90" t="s">
        <v>1808</v>
      </c>
      <c r="BC14851" s="90" t="s">
        <v>18826</v>
      </c>
      <c r="BD14851" s="90"/>
    </row>
    <row r="14852" spans="53:56" ht="15" x14ac:dyDescent="0.25">
      <c r="BA14852" s="91" t="s">
        <v>18830</v>
      </c>
      <c r="BB14852" s="91" t="s">
        <v>1808</v>
      </c>
      <c r="BC14852" s="91" t="s">
        <v>18826</v>
      </c>
      <c r="BD14852" s="91"/>
    </row>
    <row r="14853" spans="53:56" ht="15" x14ac:dyDescent="0.25">
      <c r="BA14853" s="90" t="s">
        <v>18831</v>
      </c>
      <c r="BB14853" s="90" t="s">
        <v>1808</v>
      </c>
      <c r="BC14853" s="90" t="s">
        <v>18826</v>
      </c>
      <c r="BD14853" s="90"/>
    </row>
    <row r="14854" spans="53:56" ht="15" x14ac:dyDescent="0.25">
      <c r="BA14854" s="91" t="s">
        <v>18832</v>
      </c>
      <c r="BB14854" s="91" t="s">
        <v>1808</v>
      </c>
      <c r="BC14854" s="91" t="s">
        <v>18826</v>
      </c>
      <c r="BD14854" s="91"/>
    </row>
    <row r="14855" spans="53:56" ht="15" x14ac:dyDescent="0.25">
      <c r="BA14855" s="90" t="s">
        <v>18833</v>
      </c>
      <c r="BB14855" s="90" t="s">
        <v>1808</v>
      </c>
      <c r="BC14855" s="90" t="s">
        <v>18826</v>
      </c>
      <c r="BD14855" s="90"/>
    </row>
    <row r="14856" spans="53:56" ht="15" x14ac:dyDescent="0.25">
      <c r="BA14856" s="91" t="s">
        <v>18834</v>
      </c>
      <c r="BB14856" s="91" t="s">
        <v>1808</v>
      </c>
      <c r="BC14856" s="91" t="s">
        <v>18826</v>
      </c>
      <c r="BD14856" s="91"/>
    </row>
    <row r="14857" spans="53:56" ht="15" x14ac:dyDescent="0.25">
      <c r="BA14857" s="90" t="s">
        <v>18835</v>
      </c>
      <c r="BB14857" s="90" t="s">
        <v>1808</v>
      </c>
      <c r="BC14857" s="90" t="s">
        <v>18826</v>
      </c>
      <c r="BD14857" s="90"/>
    </row>
    <row r="14858" spans="53:56" ht="15" x14ac:dyDescent="0.25">
      <c r="BA14858" s="91" t="s">
        <v>18836</v>
      </c>
      <c r="BB14858" s="91" t="s">
        <v>1808</v>
      </c>
      <c r="BC14858" s="91" t="s">
        <v>18826</v>
      </c>
      <c r="BD14858" s="91"/>
    </row>
    <row r="14859" spans="53:56" ht="15" x14ac:dyDescent="0.25">
      <c r="BA14859" s="90" t="s">
        <v>18837</v>
      </c>
      <c r="BB14859" s="90" t="s">
        <v>1808</v>
      </c>
      <c r="BC14859" s="90" t="s">
        <v>18826</v>
      </c>
      <c r="BD14859" s="90"/>
    </row>
    <row r="14860" spans="53:56" ht="15" x14ac:dyDescent="0.25">
      <c r="BA14860" s="91" t="s">
        <v>18838</v>
      </c>
      <c r="BB14860" s="91" t="s">
        <v>1808</v>
      </c>
      <c r="BC14860" s="91" t="s">
        <v>18826</v>
      </c>
      <c r="BD14860" s="91"/>
    </row>
    <row r="14861" spans="53:56" ht="15" x14ac:dyDescent="0.25">
      <c r="BA14861" s="90" t="s">
        <v>18839</v>
      </c>
      <c r="BB14861" s="90" t="s">
        <v>1808</v>
      </c>
      <c r="BC14861" s="90" t="s">
        <v>18826</v>
      </c>
      <c r="BD14861" s="90"/>
    </row>
    <row r="14862" spans="53:56" ht="15" x14ac:dyDescent="0.25">
      <c r="BA14862" s="91" t="s">
        <v>18840</v>
      </c>
      <c r="BB14862" s="91" t="s">
        <v>1808</v>
      </c>
      <c r="BC14862" s="91" t="s">
        <v>18826</v>
      </c>
      <c r="BD14862" s="91"/>
    </row>
    <row r="14863" spans="53:56" ht="15" x14ac:dyDescent="0.25">
      <c r="BA14863" s="90" t="s">
        <v>18841</v>
      </c>
      <c r="BB14863" s="90" t="s">
        <v>1808</v>
      </c>
      <c r="BC14863" s="90" t="s">
        <v>18826</v>
      </c>
      <c r="BD14863" s="90"/>
    </row>
    <row r="14864" spans="53:56" ht="15" x14ac:dyDescent="0.25">
      <c r="BA14864" s="91" t="s">
        <v>18842</v>
      </c>
      <c r="BB14864" s="91" t="s">
        <v>1808</v>
      </c>
      <c r="BC14864" s="91" t="s">
        <v>18826</v>
      </c>
      <c r="BD14864" s="91"/>
    </row>
    <row r="14865" spans="53:56" ht="15" x14ac:dyDescent="0.25">
      <c r="BA14865" s="90" t="s">
        <v>18843</v>
      </c>
      <c r="BB14865" s="90" t="s">
        <v>1808</v>
      </c>
      <c r="BC14865" s="90" t="s">
        <v>18826</v>
      </c>
      <c r="BD14865" s="90"/>
    </row>
    <row r="14866" spans="53:56" ht="15" x14ac:dyDescent="0.25">
      <c r="BA14866" s="91" t="s">
        <v>18844</v>
      </c>
      <c r="BB14866" s="91" t="s">
        <v>1808</v>
      </c>
      <c r="BC14866" s="91" t="s">
        <v>18826</v>
      </c>
      <c r="BD14866" s="91"/>
    </row>
    <row r="14867" spans="53:56" ht="15" x14ac:dyDescent="0.25">
      <c r="BA14867" s="90" t="s">
        <v>18845</v>
      </c>
      <c r="BB14867" s="90" t="s">
        <v>1808</v>
      </c>
      <c r="BC14867" s="90" t="s">
        <v>18826</v>
      </c>
      <c r="BD14867" s="90"/>
    </row>
    <row r="14868" spans="53:56" ht="15" x14ac:dyDescent="0.25">
      <c r="BA14868" s="91" t="s">
        <v>18846</v>
      </c>
      <c r="BB14868" s="91" t="s">
        <v>1808</v>
      </c>
      <c r="BC14868" s="91" t="s">
        <v>18826</v>
      </c>
      <c r="BD14868" s="91"/>
    </row>
    <row r="14869" spans="53:56" ht="15" x14ac:dyDescent="0.25">
      <c r="BA14869" s="90" t="s">
        <v>18847</v>
      </c>
      <c r="BB14869" s="90" t="s">
        <v>1808</v>
      </c>
      <c r="BC14869" s="90" t="s">
        <v>18848</v>
      </c>
      <c r="BD14869" s="90"/>
    </row>
    <row r="14870" spans="53:56" ht="15" x14ac:dyDescent="0.25">
      <c r="BA14870" s="91" t="s">
        <v>18849</v>
      </c>
      <c r="BB14870" s="91" t="s">
        <v>1808</v>
      </c>
      <c r="BC14870" s="91" t="s">
        <v>13870</v>
      </c>
      <c r="BD14870" s="91"/>
    </row>
    <row r="14871" spans="53:56" ht="15" x14ac:dyDescent="0.25">
      <c r="BA14871" s="90" t="s">
        <v>18850</v>
      </c>
      <c r="BB14871" s="90" t="s">
        <v>1808</v>
      </c>
      <c r="BC14871" s="90" t="s">
        <v>18826</v>
      </c>
      <c r="BD14871" s="90"/>
    </row>
    <row r="14872" spans="53:56" ht="15" x14ac:dyDescent="0.25">
      <c r="BA14872" s="91" t="s">
        <v>18851</v>
      </c>
      <c r="BB14872" s="91" t="s">
        <v>1808</v>
      </c>
      <c r="BC14872" s="91" t="s">
        <v>18826</v>
      </c>
      <c r="BD14872" s="91"/>
    </row>
    <row r="14873" spans="53:56" ht="15" x14ac:dyDescent="0.25">
      <c r="BA14873" s="91" t="s">
        <v>18852</v>
      </c>
      <c r="BB14873" s="91" t="s">
        <v>1808</v>
      </c>
      <c r="BC14873" s="91" t="s">
        <v>18826</v>
      </c>
      <c r="BD14873" s="91"/>
    </row>
    <row r="14874" spans="53:56" ht="15" x14ac:dyDescent="0.25">
      <c r="BA14874" s="91" t="s">
        <v>18853</v>
      </c>
      <c r="BB14874" s="91" t="s">
        <v>1808</v>
      </c>
      <c r="BC14874" s="91" t="s">
        <v>13870</v>
      </c>
      <c r="BD14874" s="91"/>
    </row>
    <row r="14875" spans="53:56" ht="15" x14ac:dyDescent="0.25">
      <c r="BA14875" s="91" t="s">
        <v>18854</v>
      </c>
      <c r="BB14875" s="91" t="s">
        <v>1808</v>
      </c>
      <c r="BC14875" s="91" t="s">
        <v>13870</v>
      </c>
      <c r="BD14875" s="91"/>
    </row>
    <row r="14876" spans="53:56" ht="15" x14ac:dyDescent="0.25">
      <c r="BA14876" s="90" t="s">
        <v>18855</v>
      </c>
      <c r="BB14876" s="90" t="s">
        <v>1808</v>
      </c>
      <c r="BC14876" s="90" t="s">
        <v>17357</v>
      </c>
      <c r="BD14876" s="90"/>
    </row>
    <row r="14877" spans="53:56" ht="15" x14ac:dyDescent="0.25">
      <c r="BA14877" s="91" t="s">
        <v>18856</v>
      </c>
      <c r="BB14877" s="91" t="s">
        <v>1808</v>
      </c>
      <c r="BC14877" s="91" t="s">
        <v>13870</v>
      </c>
      <c r="BD14877" s="91"/>
    </row>
    <row r="14878" spans="53:56" ht="15" x14ac:dyDescent="0.25">
      <c r="BA14878" s="90" t="s">
        <v>18857</v>
      </c>
      <c r="BB14878" s="90" t="s">
        <v>1808</v>
      </c>
      <c r="BC14878" s="90" t="s">
        <v>13870</v>
      </c>
      <c r="BD14878" s="90"/>
    </row>
    <row r="14879" spans="53:56" ht="15" x14ac:dyDescent="0.25">
      <c r="BA14879" s="90" t="s">
        <v>18858</v>
      </c>
      <c r="BB14879" s="90" t="s">
        <v>1808</v>
      </c>
      <c r="BC14879" s="90" t="s">
        <v>13870</v>
      </c>
      <c r="BD14879" s="90"/>
    </row>
    <row r="14880" spans="53:56" ht="15" x14ac:dyDescent="0.25">
      <c r="BA14880" s="91" t="s">
        <v>18859</v>
      </c>
      <c r="BB14880" s="91" t="s">
        <v>1808</v>
      </c>
      <c r="BC14880" s="91" t="s">
        <v>13870</v>
      </c>
      <c r="BD14880" s="91"/>
    </row>
    <row r="14881" spans="53:56" ht="15" x14ac:dyDescent="0.25">
      <c r="BA14881" s="90" t="s">
        <v>18860</v>
      </c>
      <c r="BB14881" s="90" t="s">
        <v>1808</v>
      </c>
      <c r="BC14881" s="90" t="s">
        <v>13870</v>
      </c>
      <c r="BD14881" s="90"/>
    </row>
    <row r="14882" spans="53:56" ht="15" x14ac:dyDescent="0.25">
      <c r="BA14882" s="91" t="s">
        <v>18861</v>
      </c>
      <c r="BB14882" s="91" t="s">
        <v>1808</v>
      </c>
      <c r="BC14882" s="91" t="s">
        <v>13870</v>
      </c>
      <c r="BD14882" s="91"/>
    </row>
    <row r="14883" spans="53:56" ht="15" x14ac:dyDescent="0.25">
      <c r="BA14883" s="91" t="s">
        <v>18862</v>
      </c>
      <c r="BB14883" s="91" t="s">
        <v>1808</v>
      </c>
      <c r="BC14883" s="91" t="s">
        <v>13870</v>
      </c>
      <c r="BD14883" s="91"/>
    </row>
    <row r="14884" spans="53:56" ht="15" x14ac:dyDescent="0.25">
      <c r="BA14884" s="90" t="s">
        <v>18863</v>
      </c>
      <c r="BB14884" s="90" t="s">
        <v>1808</v>
      </c>
      <c r="BC14884" s="90" t="s">
        <v>13870</v>
      </c>
      <c r="BD14884" s="90"/>
    </row>
    <row r="14885" spans="53:56" ht="15" x14ac:dyDescent="0.25">
      <c r="BA14885" s="90" t="s">
        <v>18864</v>
      </c>
      <c r="BB14885" s="90" t="s">
        <v>1808</v>
      </c>
      <c r="BC14885" s="90" t="s">
        <v>13870</v>
      </c>
      <c r="BD14885" s="90"/>
    </row>
    <row r="14886" spans="53:56" ht="15" x14ac:dyDescent="0.25">
      <c r="BA14886" s="91" t="s">
        <v>18864</v>
      </c>
      <c r="BB14886" s="91" t="s">
        <v>1808</v>
      </c>
      <c r="BC14886" s="91" t="s">
        <v>17357</v>
      </c>
      <c r="BD14886" s="91"/>
    </row>
    <row r="14887" spans="53:56" ht="15" x14ac:dyDescent="0.25">
      <c r="BA14887" s="91" t="s">
        <v>18865</v>
      </c>
      <c r="BB14887" s="91" t="s">
        <v>1808</v>
      </c>
      <c r="BC14887" s="91" t="s">
        <v>18826</v>
      </c>
      <c r="BD14887" s="91"/>
    </row>
    <row r="14888" spans="53:56" ht="15" x14ac:dyDescent="0.25">
      <c r="BA14888" s="90" t="s">
        <v>18866</v>
      </c>
      <c r="BB14888" s="90" t="s">
        <v>1808</v>
      </c>
      <c r="BC14888" s="90" t="s">
        <v>18826</v>
      </c>
      <c r="BD14888" s="90"/>
    </row>
    <row r="14889" spans="53:56" ht="15" x14ac:dyDescent="0.25">
      <c r="BA14889" s="90" t="s">
        <v>18867</v>
      </c>
      <c r="BB14889" s="90" t="s">
        <v>1808</v>
      </c>
      <c r="BC14889" s="90" t="s">
        <v>18826</v>
      </c>
      <c r="BD14889" s="90"/>
    </row>
    <row r="14890" spans="53:56" ht="15" x14ac:dyDescent="0.25">
      <c r="BA14890" s="90" t="s">
        <v>18867</v>
      </c>
      <c r="BB14890" s="90" t="s">
        <v>1808</v>
      </c>
      <c r="BC14890" s="90" t="s">
        <v>18848</v>
      </c>
      <c r="BD14890" s="90"/>
    </row>
    <row r="14891" spans="53:56" ht="15" x14ac:dyDescent="0.25">
      <c r="BA14891" s="91" t="s">
        <v>18868</v>
      </c>
      <c r="BB14891" s="91" t="s">
        <v>1808</v>
      </c>
      <c r="BC14891" s="91" t="s">
        <v>18848</v>
      </c>
      <c r="BD14891" s="91"/>
    </row>
    <row r="14892" spans="53:56" ht="15" x14ac:dyDescent="0.25">
      <c r="BA14892" s="90" t="s">
        <v>18869</v>
      </c>
      <c r="BB14892" s="90" t="s">
        <v>1808</v>
      </c>
      <c r="BC14892" s="90" t="s">
        <v>18848</v>
      </c>
      <c r="BD14892" s="90"/>
    </row>
    <row r="14893" spans="53:56" ht="15" x14ac:dyDescent="0.25">
      <c r="BA14893" s="91" t="s">
        <v>18870</v>
      </c>
      <c r="BB14893" s="91" t="s">
        <v>1808</v>
      </c>
      <c r="BC14893" s="91" t="s">
        <v>13870</v>
      </c>
      <c r="BD14893" s="91"/>
    </row>
    <row r="14894" spans="53:56" ht="15" x14ac:dyDescent="0.25">
      <c r="BA14894" s="91" t="s">
        <v>18871</v>
      </c>
      <c r="BB14894" s="91" t="s">
        <v>1808</v>
      </c>
      <c r="BC14894" s="91" t="s">
        <v>18848</v>
      </c>
      <c r="BD14894" s="91"/>
    </row>
    <row r="14895" spans="53:56" ht="15" x14ac:dyDescent="0.25">
      <c r="BA14895" s="90" t="s">
        <v>18872</v>
      </c>
      <c r="BB14895" s="90" t="s">
        <v>1808</v>
      </c>
      <c r="BC14895" s="90" t="s">
        <v>18848</v>
      </c>
      <c r="BD14895" s="90"/>
    </row>
    <row r="14896" spans="53:56" ht="15" x14ac:dyDescent="0.25">
      <c r="BA14896" s="91" t="s">
        <v>18873</v>
      </c>
      <c r="BB14896" s="91" t="s">
        <v>1808</v>
      </c>
      <c r="BC14896" s="91" t="s">
        <v>13870</v>
      </c>
      <c r="BD14896" s="91"/>
    </row>
    <row r="14897" spans="53:56" ht="15" x14ac:dyDescent="0.25">
      <c r="BA14897" s="90" t="s">
        <v>18874</v>
      </c>
      <c r="BB14897" s="90" t="s">
        <v>1808</v>
      </c>
      <c r="BC14897" s="90" t="s">
        <v>18826</v>
      </c>
      <c r="BD14897" s="90"/>
    </row>
    <row r="14898" spans="53:56" ht="15" x14ac:dyDescent="0.25">
      <c r="BA14898" s="91" t="s">
        <v>18875</v>
      </c>
      <c r="BB14898" s="91" t="s">
        <v>1808</v>
      </c>
      <c r="BC14898" s="91" t="s">
        <v>13870</v>
      </c>
      <c r="BD14898" s="91"/>
    </row>
    <row r="14899" spans="53:56" ht="15" x14ac:dyDescent="0.25">
      <c r="BA14899" s="90" t="s">
        <v>18876</v>
      </c>
      <c r="BB14899" s="90" t="s">
        <v>1808</v>
      </c>
      <c r="BC14899" s="90" t="s">
        <v>18848</v>
      </c>
      <c r="BD14899" s="90"/>
    </row>
    <row r="14900" spans="53:56" ht="15" x14ac:dyDescent="0.25">
      <c r="BA14900" s="90" t="s">
        <v>18877</v>
      </c>
      <c r="BB14900" s="90" t="s">
        <v>1808</v>
      </c>
      <c r="BC14900" s="90" t="s">
        <v>18848</v>
      </c>
      <c r="BD14900" s="90"/>
    </row>
    <row r="14901" spans="53:56" ht="15" x14ac:dyDescent="0.25">
      <c r="BA14901" s="91" t="s">
        <v>18878</v>
      </c>
      <c r="BB14901" s="91" t="s">
        <v>1808</v>
      </c>
      <c r="BC14901" s="91" t="s">
        <v>18848</v>
      </c>
      <c r="BD14901" s="91"/>
    </row>
    <row r="14902" spans="53:56" ht="15" x14ac:dyDescent="0.25">
      <c r="BA14902" s="90" t="s">
        <v>18879</v>
      </c>
      <c r="BB14902" s="90" t="s">
        <v>1808</v>
      </c>
      <c r="BC14902" s="90" t="s">
        <v>18826</v>
      </c>
      <c r="BD14902" s="90"/>
    </row>
    <row r="14903" spans="53:56" ht="15" x14ac:dyDescent="0.25">
      <c r="BA14903" s="91" t="s">
        <v>18880</v>
      </c>
      <c r="BB14903" s="91" t="s">
        <v>1808</v>
      </c>
      <c r="BC14903" s="91" t="s">
        <v>18826</v>
      </c>
      <c r="BD14903" s="91"/>
    </row>
    <row r="14904" spans="53:56" ht="15" x14ac:dyDescent="0.25">
      <c r="BA14904" s="91" t="s">
        <v>18881</v>
      </c>
      <c r="BB14904" s="91" t="s">
        <v>1808</v>
      </c>
      <c r="BC14904" s="91" t="s">
        <v>18826</v>
      </c>
      <c r="BD14904" s="91"/>
    </row>
    <row r="14905" spans="53:56" ht="15" x14ac:dyDescent="0.25">
      <c r="BA14905" s="90" t="s">
        <v>18882</v>
      </c>
      <c r="BB14905" s="90" t="s">
        <v>1808</v>
      </c>
      <c r="BC14905" s="90" t="s">
        <v>18826</v>
      </c>
      <c r="BD14905" s="90"/>
    </row>
    <row r="14906" spans="53:56" ht="15" x14ac:dyDescent="0.25">
      <c r="BA14906" s="91" t="s">
        <v>18883</v>
      </c>
      <c r="BB14906" s="91" t="s">
        <v>1808</v>
      </c>
      <c r="BC14906" s="91" t="s">
        <v>18826</v>
      </c>
      <c r="BD14906" s="91"/>
    </row>
    <row r="14907" spans="53:56" ht="15" x14ac:dyDescent="0.25">
      <c r="BA14907" s="90" t="s">
        <v>18884</v>
      </c>
      <c r="BB14907" s="90" t="s">
        <v>1808</v>
      </c>
      <c r="BC14907" s="90" t="s">
        <v>13870</v>
      </c>
      <c r="BD14907" s="90"/>
    </row>
    <row r="14908" spans="53:56" ht="15" x14ac:dyDescent="0.25">
      <c r="BA14908" s="90" t="s">
        <v>18885</v>
      </c>
      <c r="BB14908" s="90" t="s">
        <v>1808</v>
      </c>
      <c r="BC14908" s="90" t="s">
        <v>13870</v>
      </c>
      <c r="BD14908" s="90"/>
    </row>
    <row r="14909" spans="53:56" ht="15" x14ac:dyDescent="0.25">
      <c r="BA14909" s="91" t="s">
        <v>18886</v>
      </c>
      <c r="BB14909" s="91" t="s">
        <v>1808</v>
      </c>
      <c r="BC14909" s="91" t="s">
        <v>13870</v>
      </c>
      <c r="BD14909" s="91"/>
    </row>
    <row r="14910" spans="53:56" ht="15" x14ac:dyDescent="0.25">
      <c r="BA14910" s="90" t="s">
        <v>18887</v>
      </c>
      <c r="BB14910" s="90" t="s">
        <v>1808</v>
      </c>
      <c r="BC14910" s="90" t="s">
        <v>18826</v>
      </c>
      <c r="BD14910" s="90"/>
    </row>
    <row r="14911" spans="53:56" ht="15" x14ac:dyDescent="0.25">
      <c r="BA14911" s="91" t="s">
        <v>18888</v>
      </c>
      <c r="BB14911" s="91" t="s">
        <v>1808</v>
      </c>
      <c r="BC14911" s="91" t="s">
        <v>18826</v>
      </c>
      <c r="BD14911" s="91"/>
    </row>
    <row r="14912" spans="53:56" ht="15" x14ac:dyDescent="0.25">
      <c r="BA14912" s="91" t="s">
        <v>18889</v>
      </c>
      <c r="BB14912" s="91" t="s">
        <v>1808</v>
      </c>
      <c r="BC14912" s="91" t="s">
        <v>18848</v>
      </c>
      <c r="BD14912" s="91"/>
    </row>
    <row r="14913" spans="53:56" ht="15" x14ac:dyDescent="0.25">
      <c r="BA14913" s="90" t="s">
        <v>18890</v>
      </c>
      <c r="BB14913" s="90" t="s">
        <v>1808</v>
      </c>
      <c r="BC14913" s="90" t="s">
        <v>13870</v>
      </c>
      <c r="BD14913" s="90"/>
    </row>
    <row r="14914" spans="53:56" ht="15" x14ac:dyDescent="0.25">
      <c r="BA14914" s="91" t="s">
        <v>18891</v>
      </c>
      <c r="BB14914" s="91" t="s">
        <v>1808</v>
      </c>
      <c r="BC14914" s="91" t="s">
        <v>18826</v>
      </c>
      <c r="BD14914" s="91"/>
    </row>
    <row r="14915" spans="53:56" ht="15" x14ac:dyDescent="0.25">
      <c r="BA14915" s="90" t="s">
        <v>18892</v>
      </c>
      <c r="BB14915" s="90" t="s">
        <v>1808</v>
      </c>
      <c r="BC14915" s="90" t="s">
        <v>18826</v>
      </c>
      <c r="BD14915" s="90"/>
    </row>
    <row r="14916" spans="53:56" ht="15" x14ac:dyDescent="0.25">
      <c r="BA14916" s="91" t="s">
        <v>18893</v>
      </c>
      <c r="BB14916" s="91" t="s">
        <v>1808</v>
      </c>
      <c r="BC14916" s="91" t="s">
        <v>18826</v>
      </c>
      <c r="BD14916" s="91"/>
    </row>
    <row r="14917" spans="53:56" ht="15" x14ac:dyDescent="0.25">
      <c r="BA14917" s="90" t="s">
        <v>18894</v>
      </c>
      <c r="BB14917" s="90" t="s">
        <v>1808</v>
      </c>
      <c r="BC14917" s="90" t="s">
        <v>18826</v>
      </c>
      <c r="BD14917" s="90"/>
    </row>
    <row r="14918" spans="53:56" ht="15" x14ac:dyDescent="0.25">
      <c r="BA14918" s="90" t="s">
        <v>18895</v>
      </c>
      <c r="BB14918" s="90" t="s">
        <v>1808</v>
      </c>
      <c r="BC14918" s="90" t="s">
        <v>18826</v>
      </c>
      <c r="BD14918" s="90"/>
    </row>
    <row r="14919" spans="53:56" ht="15" x14ac:dyDescent="0.25">
      <c r="BA14919" s="91" t="s">
        <v>18896</v>
      </c>
      <c r="BB14919" s="91" t="s">
        <v>1808</v>
      </c>
      <c r="BC14919" s="91" t="s">
        <v>18826</v>
      </c>
      <c r="BD14919" s="91"/>
    </row>
    <row r="14920" spans="53:56" ht="15" x14ac:dyDescent="0.25">
      <c r="BA14920" s="90" t="s">
        <v>18897</v>
      </c>
      <c r="BB14920" s="90" t="s">
        <v>1808</v>
      </c>
      <c r="BC14920" s="90" t="s">
        <v>18826</v>
      </c>
      <c r="BD14920" s="90"/>
    </row>
    <row r="14921" spans="53:56" ht="15" x14ac:dyDescent="0.25">
      <c r="BA14921" s="91" t="s">
        <v>18898</v>
      </c>
      <c r="BB14921" s="91" t="s">
        <v>1808</v>
      </c>
      <c r="BC14921" s="91" t="s">
        <v>18826</v>
      </c>
      <c r="BD14921" s="91"/>
    </row>
    <row r="14922" spans="53:56" ht="15" x14ac:dyDescent="0.25">
      <c r="BA14922" s="91" t="s">
        <v>18899</v>
      </c>
      <c r="BB14922" s="91" t="s">
        <v>1808</v>
      </c>
      <c r="BC14922" s="91" t="s">
        <v>18826</v>
      </c>
      <c r="BD14922" s="91"/>
    </row>
    <row r="14923" spans="53:56" ht="15" x14ac:dyDescent="0.25">
      <c r="BA14923" s="90" t="s">
        <v>18900</v>
      </c>
      <c r="BB14923" s="90" t="s">
        <v>1808</v>
      </c>
      <c r="BC14923" s="90" t="s">
        <v>18826</v>
      </c>
      <c r="BD14923" s="90"/>
    </row>
    <row r="14924" spans="53:56" ht="15" x14ac:dyDescent="0.25">
      <c r="BA14924" s="90" t="s">
        <v>18901</v>
      </c>
      <c r="BB14924" s="90" t="s">
        <v>1808</v>
      </c>
      <c r="BC14924" s="90" t="s">
        <v>18902</v>
      </c>
      <c r="BD14924" s="90"/>
    </row>
    <row r="14925" spans="53:56" ht="15" x14ac:dyDescent="0.25">
      <c r="BA14925" s="91" t="s">
        <v>18903</v>
      </c>
      <c r="BB14925" s="91" t="s">
        <v>1808</v>
      </c>
      <c r="BC14925" s="91" t="s">
        <v>18902</v>
      </c>
      <c r="BD14925" s="91"/>
    </row>
    <row r="14926" spans="53:56" ht="15" x14ac:dyDescent="0.25">
      <c r="BA14926" s="90" t="s">
        <v>18904</v>
      </c>
      <c r="BB14926" s="90" t="s">
        <v>1808</v>
      </c>
      <c r="BC14926" s="90" t="s">
        <v>18902</v>
      </c>
      <c r="BD14926" s="90"/>
    </row>
    <row r="14927" spans="53:56" ht="15" x14ac:dyDescent="0.25">
      <c r="BA14927" s="90" t="s">
        <v>18905</v>
      </c>
      <c r="BB14927" s="90" t="s">
        <v>1808</v>
      </c>
      <c r="BC14927" s="90" t="s">
        <v>18902</v>
      </c>
      <c r="BD14927" s="90"/>
    </row>
    <row r="14928" spans="53:56" ht="15" x14ac:dyDescent="0.25">
      <c r="BA14928" s="91" t="s">
        <v>18906</v>
      </c>
      <c r="BB14928" s="91" t="s">
        <v>1808</v>
      </c>
      <c r="BC14928" s="91" t="s">
        <v>18902</v>
      </c>
      <c r="BD14928" s="91"/>
    </row>
    <row r="14929" spans="53:56" ht="15" x14ac:dyDescent="0.25">
      <c r="BA14929" s="90" t="s">
        <v>18907</v>
      </c>
      <c r="BB14929" s="90" t="s">
        <v>1808</v>
      </c>
      <c r="BC14929" s="90" t="s">
        <v>18902</v>
      </c>
      <c r="BD14929" s="90"/>
    </row>
    <row r="14930" spans="53:56" ht="15" x14ac:dyDescent="0.25">
      <c r="BA14930" s="91" t="s">
        <v>18908</v>
      </c>
      <c r="BB14930" s="91" t="s">
        <v>1808</v>
      </c>
      <c r="BC14930" s="91" t="s">
        <v>18902</v>
      </c>
      <c r="BD14930" s="91"/>
    </row>
    <row r="14931" spans="53:56" ht="15" x14ac:dyDescent="0.25">
      <c r="BA14931" s="91" t="s">
        <v>18909</v>
      </c>
      <c r="BB14931" s="91" t="s">
        <v>1808</v>
      </c>
      <c r="BC14931" s="91" t="s">
        <v>18902</v>
      </c>
      <c r="BD14931" s="91"/>
    </row>
    <row r="14932" spans="53:56" ht="15" x14ac:dyDescent="0.25">
      <c r="BA14932" s="90" t="s">
        <v>18910</v>
      </c>
      <c r="BB14932" s="90" t="s">
        <v>1808</v>
      </c>
      <c r="BC14932" s="90" t="s">
        <v>18902</v>
      </c>
      <c r="BD14932" s="90"/>
    </row>
    <row r="14933" spans="53:56" ht="15" x14ac:dyDescent="0.25">
      <c r="BA14933" s="91" t="s">
        <v>18911</v>
      </c>
      <c r="BB14933" s="91" t="s">
        <v>1808</v>
      </c>
      <c r="BC14933" s="91" t="s">
        <v>18902</v>
      </c>
      <c r="BD14933" s="91"/>
    </row>
    <row r="14934" spans="53:56" ht="15" x14ac:dyDescent="0.25">
      <c r="BA14934" s="90" t="s">
        <v>18912</v>
      </c>
      <c r="BB14934" s="90" t="s">
        <v>1808</v>
      </c>
      <c r="BC14934" s="90" t="s">
        <v>18902</v>
      </c>
      <c r="BD14934" s="90"/>
    </row>
    <row r="14935" spans="53:56" ht="15" x14ac:dyDescent="0.25">
      <c r="BA14935" s="90" t="s">
        <v>18913</v>
      </c>
      <c r="BB14935" s="90" t="s">
        <v>1808</v>
      </c>
      <c r="BC14935" s="90" t="s">
        <v>18902</v>
      </c>
      <c r="BD14935" s="90"/>
    </row>
    <row r="14936" spans="53:56" ht="15" x14ac:dyDescent="0.25">
      <c r="BA14936" s="91" t="s">
        <v>18914</v>
      </c>
      <c r="BB14936" s="91" t="s">
        <v>1808</v>
      </c>
      <c r="BC14936" s="91" t="s">
        <v>18902</v>
      </c>
      <c r="BD14936" s="91"/>
    </row>
    <row r="14937" spans="53:56" ht="15" x14ac:dyDescent="0.25">
      <c r="BA14937" s="90" t="s">
        <v>18915</v>
      </c>
      <c r="BB14937" s="90" t="s">
        <v>1808</v>
      </c>
      <c r="BC14937" s="90" t="s">
        <v>18902</v>
      </c>
      <c r="BD14937" s="90"/>
    </row>
    <row r="14938" spans="53:56" ht="15" x14ac:dyDescent="0.25">
      <c r="BA14938" s="91" t="s">
        <v>18916</v>
      </c>
      <c r="BB14938" s="91" t="s">
        <v>1808</v>
      </c>
      <c r="BC14938" s="91" t="s">
        <v>18902</v>
      </c>
      <c r="BD14938" s="91"/>
    </row>
    <row r="14939" spans="53:56" ht="15" x14ac:dyDescent="0.25">
      <c r="BA14939" s="91" t="s">
        <v>18917</v>
      </c>
      <c r="BB14939" s="91" t="s">
        <v>1808</v>
      </c>
      <c r="BC14939" s="91" t="s">
        <v>18902</v>
      </c>
      <c r="BD14939" s="91"/>
    </row>
    <row r="14940" spans="53:56" ht="15" x14ac:dyDescent="0.25">
      <c r="BA14940" s="90" t="s">
        <v>18918</v>
      </c>
      <c r="BB14940" s="90" t="s">
        <v>1808</v>
      </c>
      <c r="BC14940" s="90" t="s">
        <v>18902</v>
      </c>
      <c r="BD14940" s="90"/>
    </row>
    <row r="14941" spans="53:56" ht="15" x14ac:dyDescent="0.25">
      <c r="BA14941" s="91" t="s">
        <v>18919</v>
      </c>
      <c r="BB14941" s="91" t="s">
        <v>1808</v>
      </c>
      <c r="BC14941" s="91" t="s">
        <v>15419</v>
      </c>
      <c r="BD14941" s="91"/>
    </row>
    <row r="14942" spans="53:56" ht="15" x14ac:dyDescent="0.25">
      <c r="BA14942" s="90" t="s">
        <v>18920</v>
      </c>
      <c r="BB14942" s="90" t="s">
        <v>1808</v>
      </c>
      <c r="BC14942" s="90" t="s">
        <v>18902</v>
      </c>
      <c r="BD14942" s="90"/>
    </row>
    <row r="14943" spans="53:56" ht="15" x14ac:dyDescent="0.25">
      <c r="BA14943" s="90" t="s">
        <v>18921</v>
      </c>
      <c r="BB14943" s="90" t="s">
        <v>1808</v>
      </c>
      <c r="BC14943" s="90" t="s">
        <v>18922</v>
      </c>
      <c r="BD14943" s="90"/>
    </row>
    <row r="14944" spans="53:56" ht="15" x14ac:dyDescent="0.25">
      <c r="BA14944" s="91" t="s">
        <v>18923</v>
      </c>
      <c r="BB14944" s="91" t="s">
        <v>1808</v>
      </c>
      <c r="BC14944" s="91" t="s">
        <v>15419</v>
      </c>
      <c r="BD14944" s="91"/>
    </row>
    <row r="14945" spans="53:56" ht="15" x14ac:dyDescent="0.25">
      <c r="BA14945" s="90" t="s">
        <v>18924</v>
      </c>
      <c r="BB14945" s="90" t="s">
        <v>1808</v>
      </c>
      <c r="BC14945" s="90" t="s">
        <v>18763</v>
      </c>
      <c r="BD14945" s="90"/>
    </row>
    <row r="14946" spans="53:56" ht="15" x14ac:dyDescent="0.25">
      <c r="BA14946" s="91" t="s">
        <v>18925</v>
      </c>
      <c r="BB14946" s="91" t="s">
        <v>1808</v>
      </c>
      <c r="BC14946" s="91" t="s">
        <v>10590</v>
      </c>
      <c r="BD14946" s="91"/>
    </row>
    <row r="14947" spans="53:56" ht="15" x14ac:dyDescent="0.25">
      <c r="BA14947" s="90" t="s">
        <v>18926</v>
      </c>
      <c r="BB14947" s="90" t="s">
        <v>1808</v>
      </c>
      <c r="BC14947" s="90" t="s">
        <v>18927</v>
      </c>
      <c r="BD14947" s="90"/>
    </row>
    <row r="14948" spans="53:56" ht="15" x14ac:dyDescent="0.25">
      <c r="BA14948" s="91" t="s">
        <v>18928</v>
      </c>
      <c r="BB14948" s="91" t="s">
        <v>1808</v>
      </c>
      <c r="BC14948" s="91" t="s">
        <v>18763</v>
      </c>
      <c r="BD14948" s="91"/>
    </row>
    <row r="14949" spans="53:56" ht="15" x14ac:dyDescent="0.25">
      <c r="BA14949" s="91" t="s">
        <v>18929</v>
      </c>
      <c r="BB14949" s="91" t="s">
        <v>1808</v>
      </c>
      <c r="BC14949" s="91" t="s">
        <v>18763</v>
      </c>
      <c r="BD14949" s="91"/>
    </row>
    <row r="14950" spans="53:56" ht="15" x14ac:dyDescent="0.25">
      <c r="BA14950" s="90" t="s">
        <v>18930</v>
      </c>
      <c r="BB14950" s="90" t="s">
        <v>1808</v>
      </c>
      <c r="BC14950" s="90" t="s">
        <v>18902</v>
      </c>
      <c r="BD14950" s="90"/>
    </row>
    <row r="14951" spans="53:56" ht="15" x14ac:dyDescent="0.25">
      <c r="BA14951" s="90" t="s">
        <v>18931</v>
      </c>
      <c r="BB14951" s="90" t="s">
        <v>1808</v>
      </c>
      <c r="BC14951" s="90" t="s">
        <v>18932</v>
      </c>
      <c r="BD14951" s="90"/>
    </row>
    <row r="14952" spans="53:56" ht="15" x14ac:dyDescent="0.25">
      <c r="BA14952" s="91" t="s">
        <v>18933</v>
      </c>
      <c r="BB14952" s="91" t="s">
        <v>1808</v>
      </c>
      <c r="BC14952" s="91" t="s">
        <v>18927</v>
      </c>
      <c r="BD14952" s="91"/>
    </row>
    <row r="14953" spans="53:56" ht="15" x14ac:dyDescent="0.25">
      <c r="BA14953" s="90" t="s">
        <v>18934</v>
      </c>
      <c r="BB14953" s="90" t="s">
        <v>1808</v>
      </c>
      <c r="BC14953" s="90" t="s">
        <v>15419</v>
      </c>
      <c r="BD14953" s="90"/>
    </row>
    <row r="14954" spans="53:56" ht="15" x14ac:dyDescent="0.25">
      <c r="BA14954" s="91" t="s">
        <v>18935</v>
      </c>
      <c r="BB14954" s="91" t="s">
        <v>1808</v>
      </c>
      <c r="BC14954" s="91" t="s">
        <v>18902</v>
      </c>
      <c r="BD14954" s="91"/>
    </row>
    <row r="14955" spans="53:56" ht="15" x14ac:dyDescent="0.25">
      <c r="BA14955" s="90" t="s">
        <v>18936</v>
      </c>
      <c r="BB14955" s="90" t="s">
        <v>1808</v>
      </c>
      <c r="BC14955" s="90" t="s">
        <v>18902</v>
      </c>
      <c r="BD14955" s="90"/>
    </row>
    <row r="14956" spans="53:56" ht="15" x14ac:dyDescent="0.25">
      <c r="BA14956" s="91" t="s">
        <v>18937</v>
      </c>
      <c r="BB14956" s="91" t="s">
        <v>1808</v>
      </c>
      <c r="BC14956" s="91" t="s">
        <v>15419</v>
      </c>
      <c r="BD14956" s="91"/>
    </row>
    <row r="14957" spans="53:56" ht="15" x14ac:dyDescent="0.25">
      <c r="BA14957" s="90" t="s">
        <v>18938</v>
      </c>
      <c r="BB14957" s="90" t="s">
        <v>1808</v>
      </c>
      <c r="BC14957" s="90" t="s">
        <v>18902</v>
      </c>
      <c r="BD14957" s="90"/>
    </row>
    <row r="14958" spans="53:56" ht="15" x14ac:dyDescent="0.25">
      <c r="BA14958" s="90" t="s">
        <v>18939</v>
      </c>
      <c r="BB14958" s="90" t="s">
        <v>1808</v>
      </c>
      <c r="BC14958" s="90" t="s">
        <v>18927</v>
      </c>
      <c r="BD14958" s="90"/>
    </row>
    <row r="14959" spans="53:56" ht="15" x14ac:dyDescent="0.25">
      <c r="BA14959" s="91" t="s">
        <v>18940</v>
      </c>
      <c r="BB14959" s="91" t="s">
        <v>1808</v>
      </c>
      <c r="BC14959" s="91" t="s">
        <v>18763</v>
      </c>
      <c r="BD14959" s="91"/>
    </row>
    <row r="14960" spans="53:56" ht="15" x14ac:dyDescent="0.25">
      <c r="BA14960" s="90" t="s">
        <v>18941</v>
      </c>
      <c r="BB14960" s="90" t="s">
        <v>1808</v>
      </c>
      <c r="BC14960" s="90" t="s">
        <v>18902</v>
      </c>
      <c r="BD14960" s="90"/>
    </row>
    <row r="14961" spans="53:56" ht="15" x14ac:dyDescent="0.25">
      <c r="BA14961" s="90" t="s">
        <v>18941</v>
      </c>
      <c r="BB14961" s="90" t="s">
        <v>1808</v>
      </c>
      <c r="BC14961" s="90" t="s">
        <v>7028</v>
      </c>
      <c r="BD14961" s="90"/>
    </row>
    <row r="14962" spans="53:56" ht="15" x14ac:dyDescent="0.25">
      <c r="BA14962" s="91" t="s">
        <v>18942</v>
      </c>
      <c r="BB14962" s="91" t="s">
        <v>1808</v>
      </c>
      <c r="BC14962" s="91" t="s">
        <v>18902</v>
      </c>
      <c r="BD14962" s="91"/>
    </row>
    <row r="14963" spans="53:56" ht="15" x14ac:dyDescent="0.25">
      <c r="BA14963" s="90" t="s">
        <v>18943</v>
      </c>
      <c r="BB14963" s="90" t="s">
        <v>1808</v>
      </c>
      <c r="BC14963" s="90" t="s">
        <v>18927</v>
      </c>
      <c r="BD14963" s="90"/>
    </row>
    <row r="14964" spans="53:56" ht="15" x14ac:dyDescent="0.25">
      <c r="BA14964" s="91" t="s">
        <v>18944</v>
      </c>
      <c r="BB14964" s="91" t="s">
        <v>1808</v>
      </c>
      <c r="BC14964" s="91" t="s">
        <v>18902</v>
      </c>
      <c r="BD14964" s="91"/>
    </row>
    <row r="14965" spans="53:56" ht="15" x14ac:dyDescent="0.25">
      <c r="BA14965" s="91" t="s">
        <v>18945</v>
      </c>
      <c r="BB14965" s="91" t="s">
        <v>1808</v>
      </c>
      <c r="BC14965" s="91" t="s">
        <v>18763</v>
      </c>
      <c r="BD14965" s="91"/>
    </row>
    <row r="14966" spans="53:56" ht="15" x14ac:dyDescent="0.25">
      <c r="BA14966" s="90" t="s">
        <v>18946</v>
      </c>
      <c r="BB14966" s="90" t="s">
        <v>1808</v>
      </c>
      <c r="BC14966" s="90" t="s">
        <v>18927</v>
      </c>
      <c r="BD14966" s="90"/>
    </row>
    <row r="14967" spans="53:56" ht="15" x14ac:dyDescent="0.25">
      <c r="BA14967" s="91" t="s">
        <v>18947</v>
      </c>
      <c r="BB14967" s="91" t="s">
        <v>1808</v>
      </c>
      <c r="BC14967" s="91" t="s">
        <v>18927</v>
      </c>
      <c r="BD14967" s="91"/>
    </row>
    <row r="14968" spans="53:56" ht="15" x14ac:dyDescent="0.25">
      <c r="BA14968" s="90" t="s">
        <v>18948</v>
      </c>
      <c r="BB14968" s="90" t="s">
        <v>1808</v>
      </c>
      <c r="BC14968" s="90" t="s">
        <v>18927</v>
      </c>
      <c r="BD14968" s="90"/>
    </row>
    <row r="14969" spans="53:56" ht="15" x14ac:dyDescent="0.25">
      <c r="BA14969" s="91" t="s">
        <v>18949</v>
      </c>
      <c r="BB14969" s="91" t="s">
        <v>1808</v>
      </c>
      <c r="BC14969" s="91" t="s">
        <v>18932</v>
      </c>
      <c r="BD14969" s="91"/>
    </row>
    <row r="14970" spans="53:56" ht="15" x14ac:dyDescent="0.25">
      <c r="BA14970" s="90" t="s">
        <v>18950</v>
      </c>
      <c r="BB14970" s="90" t="s">
        <v>1808</v>
      </c>
      <c r="BC14970" s="90" t="s">
        <v>18763</v>
      </c>
      <c r="BD14970" s="90"/>
    </row>
    <row r="14971" spans="53:56" ht="15" x14ac:dyDescent="0.25">
      <c r="BA14971" s="91" t="s">
        <v>18951</v>
      </c>
      <c r="BB14971" s="91" t="s">
        <v>1808</v>
      </c>
      <c r="BC14971" s="91" t="s">
        <v>18927</v>
      </c>
      <c r="BD14971" s="91"/>
    </row>
    <row r="14972" spans="53:56" ht="15" x14ac:dyDescent="0.25">
      <c r="BA14972" s="90" t="s">
        <v>18952</v>
      </c>
      <c r="BB14972" s="90" t="s">
        <v>1808</v>
      </c>
      <c r="BC14972" s="90" t="s">
        <v>18927</v>
      </c>
      <c r="BD14972" s="90"/>
    </row>
    <row r="14973" spans="53:56" ht="15" x14ac:dyDescent="0.25">
      <c r="BA14973" s="91" t="s">
        <v>18953</v>
      </c>
      <c r="BB14973" s="91" t="s">
        <v>1808</v>
      </c>
      <c r="BC14973" s="91" t="s">
        <v>18927</v>
      </c>
      <c r="BD14973" s="91"/>
    </row>
    <row r="14974" spans="53:56" ht="15" x14ac:dyDescent="0.25">
      <c r="BA14974" s="90" t="s">
        <v>18954</v>
      </c>
      <c r="BB14974" s="90" t="s">
        <v>1808</v>
      </c>
      <c r="BC14974" s="90" t="s">
        <v>18902</v>
      </c>
      <c r="BD14974" s="90"/>
    </row>
    <row r="14975" spans="53:56" ht="15" x14ac:dyDescent="0.25">
      <c r="BA14975" s="91" t="s">
        <v>18955</v>
      </c>
      <c r="BB14975" s="91" t="s">
        <v>1808</v>
      </c>
      <c r="BC14975" s="91" t="s">
        <v>18902</v>
      </c>
      <c r="BD14975" s="91"/>
    </row>
    <row r="14976" spans="53:56" ht="15" x14ac:dyDescent="0.25">
      <c r="BA14976" s="90" t="s">
        <v>18956</v>
      </c>
      <c r="BB14976" s="90" t="s">
        <v>1808</v>
      </c>
      <c r="BC14976" s="90" t="s">
        <v>18902</v>
      </c>
      <c r="BD14976" s="90"/>
    </row>
    <row r="14977" spans="53:56" ht="15" x14ac:dyDescent="0.25">
      <c r="BA14977" s="90" t="s">
        <v>18957</v>
      </c>
      <c r="BB14977" s="90" t="s">
        <v>1808</v>
      </c>
      <c r="BC14977" s="90" t="s">
        <v>14644</v>
      </c>
      <c r="BD14977" s="90"/>
    </row>
    <row r="14978" spans="53:56" ht="15" x14ac:dyDescent="0.25">
      <c r="BA14978" s="91" t="s">
        <v>18958</v>
      </c>
      <c r="BB14978" s="91" t="s">
        <v>1808</v>
      </c>
      <c r="BC14978" s="91" t="s">
        <v>18902</v>
      </c>
      <c r="BD14978" s="91"/>
    </row>
    <row r="14979" spans="53:56" ht="15" x14ac:dyDescent="0.25">
      <c r="BA14979" s="90" t="s">
        <v>18959</v>
      </c>
      <c r="BB14979" s="90" t="s">
        <v>1808</v>
      </c>
      <c r="BC14979" s="90" t="s">
        <v>18927</v>
      </c>
      <c r="BD14979" s="90"/>
    </row>
    <row r="14980" spans="53:56" ht="15" x14ac:dyDescent="0.25">
      <c r="BA14980" s="91" t="s">
        <v>18960</v>
      </c>
      <c r="BB14980" s="91" t="s">
        <v>1808</v>
      </c>
      <c r="BC14980" s="91" t="s">
        <v>18902</v>
      </c>
      <c r="BD14980" s="91"/>
    </row>
    <row r="14981" spans="53:56" ht="15" x14ac:dyDescent="0.25">
      <c r="BA14981" s="90" t="s">
        <v>18961</v>
      </c>
      <c r="BB14981" s="90" t="s">
        <v>1808</v>
      </c>
      <c r="BC14981" s="90" t="s">
        <v>15419</v>
      </c>
      <c r="BD14981" s="90"/>
    </row>
    <row r="14982" spans="53:56" ht="15" x14ac:dyDescent="0.25">
      <c r="BA14982" s="91" t="s">
        <v>18962</v>
      </c>
      <c r="BB14982" s="91" t="s">
        <v>1808</v>
      </c>
      <c r="BC14982" s="91" t="s">
        <v>15419</v>
      </c>
      <c r="BD14982" s="91"/>
    </row>
    <row r="14983" spans="53:56" ht="15" x14ac:dyDescent="0.25">
      <c r="BA14983" s="90" t="s">
        <v>18963</v>
      </c>
      <c r="BB14983" s="90" t="s">
        <v>1808</v>
      </c>
      <c r="BC14983" s="90" t="s">
        <v>18927</v>
      </c>
      <c r="BD14983" s="90"/>
    </row>
    <row r="14984" spans="53:56" ht="15" x14ac:dyDescent="0.25">
      <c r="BA14984" s="90" t="s">
        <v>18964</v>
      </c>
      <c r="BB14984" s="90" t="s">
        <v>1808</v>
      </c>
      <c r="BC14984" s="90" t="s">
        <v>18902</v>
      </c>
      <c r="BD14984" s="90"/>
    </row>
    <row r="14985" spans="53:56" ht="15" x14ac:dyDescent="0.25">
      <c r="BA14985" s="91" t="s">
        <v>18964</v>
      </c>
      <c r="BB14985" s="91" t="s">
        <v>1808</v>
      </c>
      <c r="BC14985" s="91" t="s">
        <v>7028</v>
      </c>
      <c r="BD14985" s="91"/>
    </row>
    <row r="14986" spans="53:56" ht="15" x14ac:dyDescent="0.25">
      <c r="BA14986" s="90" t="s">
        <v>18965</v>
      </c>
      <c r="BB14986" s="90" t="s">
        <v>1808</v>
      </c>
      <c r="BC14986" s="90" t="s">
        <v>18902</v>
      </c>
      <c r="BD14986" s="90"/>
    </row>
    <row r="14987" spans="53:56" ht="15" x14ac:dyDescent="0.25">
      <c r="BA14987" s="91" t="s">
        <v>18966</v>
      </c>
      <c r="BB14987" s="91" t="s">
        <v>1808</v>
      </c>
      <c r="BC14987" s="91" t="s">
        <v>18763</v>
      </c>
      <c r="BD14987" s="91"/>
    </row>
    <row r="14988" spans="53:56" ht="15" x14ac:dyDescent="0.25">
      <c r="BA14988" s="90" t="s">
        <v>18967</v>
      </c>
      <c r="BB14988" s="90" t="s">
        <v>1808</v>
      </c>
      <c r="BC14988" s="90" t="s">
        <v>18902</v>
      </c>
      <c r="BD14988" s="90"/>
    </row>
    <row r="14989" spans="53:56" ht="15" x14ac:dyDescent="0.25">
      <c r="BA14989" s="91" t="s">
        <v>18968</v>
      </c>
      <c r="BB14989" s="91" t="s">
        <v>1808</v>
      </c>
      <c r="BC14989" s="91" t="s">
        <v>15419</v>
      </c>
      <c r="BD14989" s="91"/>
    </row>
    <row r="14990" spans="53:56" ht="15" x14ac:dyDescent="0.25">
      <c r="BA14990" s="90" t="s">
        <v>18969</v>
      </c>
      <c r="BB14990" s="90" t="s">
        <v>1808</v>
      </c>
      <c r="BC14990" s="90" t="s">
        <v>15419</v>
      </c>
      <c r="BD14990" s="90"/>
    </row>
    <row r="14991" spans="53:56" ht="15" x14ac:dyDescent="0.25">
      <c r="BA14991" s="91" t="s">
        <v>18970</v>
      </c>
      <c r="BB14991" s="91" t="s">
        <v>1808</v>
      </c>
      <c r="BC14991" s="91" t="s">
        <v>15419</v>
      </c>
      <c r="BD14991" s="91"/>
    </row>
    <row r="14992" spans="53:56" ht="15" x14ac:dyDescent="0.25">
      <c r="BA14992" s="90" t="s">
        <v>18971</v>
      </c>
      <c r="BB14992" s="90" t="s">
        <v>1808</v>
      </c>
      <c r="BC14992" s="90" t="s">
        <v>15419</v>
      </c>
      <c r="BD14992" s="90"/>
    </row>
    <row r="14993" spans="53:56" ht="15" x14ac:dyDescent="0.25">
      <c r="BA14993" s="91" t="s">
        <v>18972</v>
      </c>
      <c r="BB14993" s="91" t="s">
        <v>1808</v>
      </c>
      <c r="BC14993" s="91" t="s">
        <v>15419</v>
      </c>
      <c r="BD14993" s="91"/>
    </row>
    <row r="14994" spans="53:56" ht="15" x14ac:dyDescent="0.25">
      <c r="BA14994" s="90" t="s">
        <v>18973</v>
      </c>
      <c r="BB14994" s="90" t="s">
        <v>1808</v>
      </c>
      <c r="BC14994" s="90" t="s">
        <v>15419</v>
      </c>
      <c r="BD14994" s="90"/>
    </row>
    <row r="14995" spans="53:56" ht="15" x14ac:dyDescent="0.25">
      <c r="BA14995" s="91" t="s">
        <v>18974</v>
      </c>
      <c r="BB14995" s="91" t="s">
        <v>1808</v>
      </c>
      <c r="BC14995" s="91" t="s">
        <v>15419</v>
      </c>
      <c r="BD14995" s="91"/>
    </row>
    <row r="14996" spans="53:56" ht="15" x14ac:dyDescent="0.25">
      <c r="BA14996" s="90" t="s">
        <v>18975</v>
      </c>
      <c r="BB14996" s="90" t="s">
        <v>1808</v>
      </c>
      <c r="BC14996" s="90" t="s">
        <v>15419</v>
      </c>
      <c r="BD14996" s="90"/>
    </row>
    <row r="14997" spans="53:56" ht="15" x14ac:dyDescent="0.25">
      <c r="BA14997" s="91" t="s">
        <v>18976</v>
      </c>
      <c r="BB14997" s="91" t="s">
        <v>1808</v>
      </c>
      <c r="BC14997" s="91" t="s">
        <v>15419</v>
      </c>
      <c r="BD14997" s="91"/>
    </row>
    <row r="14998" spans="53:56" ht="15" x14ac:dyDescent="0.25">
      <c r="BA14998" s="90" t="s">
        <v>18977</v>
      </c>
      <c r="BB14998" s="90" t="s">
        <v>1808</v>
      </c>
      <c r="BC14998" s="90" t="s">
        <v>18932</v>
      </c>
      <c r="BD14998" s="90"/>
    </row>
    <row r="14999" spans="53:56" ht="15" x14ac:dyDescent="0.25">
      <c r="BA14999" s="91" t="s">
        <v>18978</v>
      </c>
      <c r="BB14999" s="91" t="s">
        <v>1808</v>
      </c>
      <c r="BC14999" s="91" t="s">
        <v>15419</v>
      </c>
      <c r="BD14999" s="91"/>
    </row>
    <row r="15000" spans="53:56" ht="15" x14ac:dyDescent="0.25">
      <c r="BA15000" s="90" t="s">
        <v>18979</v>
      </c>
      <c r="BB15000" s="90" t="s">
        <v>1808</v>
      </c>
      <c r="BC15000" s="90" t="s">
        <v>18763</v>
      </c>
      <c r="BD15000" s="90"/>
    </row>
    <row r="15001" spans="53:56" ht="15" x14ac:dyDescent="0.25">
      <c r="BA15001" s="91" t="s">
        <v>18980</v>
      </c>
      <c r="BB15001" s="91" t="s">
        <v>1808</v>
      </c>
      <c r="BC15001" s="91" t="s">
        <v>16764</v>
      </c>
      <c r="BD15001" s="91"/>
    </row>
    <row r="15002" spans="53:56" ht="15" x14ac:dyDescent="0.25">
      <c r="BA15002" s="90" t="s">
        <v>18981</v>
      </c>
      <c r="BB15002" s="90" t="s">
        <v>1808</v>
      </c>
      <c r="BC15002" s="90" t="s">
        <v>15419</v>
      </c>
      <c r="BD15002" s="90"/>
    </row>
    <row r="15003" spans="53:56" ht="15" x14ac:dyDescent="0.25">
      <c r="BA15003" s="91" t="s">
        <v>18982</v>
      </c>
      <c r="BB15003" s="91" t="s">
        <v>1808</v>
      </c>
      <c r="BC15003" s="91" t="s">
        <v>18927</v>
      </c>
      <c r="BD15003" s="91"/>
    </row>
    <row r="15004" spans="53:56" ht="15" x14ac:dyDescent="0.25">
      <c r="BA15004" s="90" t="s">
        <v>18983</v>
      </c>
      <c r="BB15004" s="90" t="s">
        <v>1808</v>
      </c>
      <c r="BC15004" s="90" t="s">
        <v>15419</v>
      </c>
      <c r="BD15004" s="90"/>
    </row>
    <row r="15005" spans="53:56" ht="15" x14ac:dyDescent="0.25">
      <c r="BA15005" s="91" t="s">
        <v>18984</v>
      </c>
      <c r="BB15005" s="91" t="s">
        <v>1808</v>
      </c>
      <c r="BC15005" s="91" t="s">
        <v>15419</v>
      </c>
      <c r="BD15005" s="91"/>
    </row>
    <row r="15006" spans="53:56" ht="15" x14ac:dyDescent="0.25">
      <c r="BA15006" s="90" t="s">
        <v>18985</v>
      </c>
      <c r="BB15006" s="90" t="s">
        <v>1808</v>
      </c>
      <c r="BC15006" s="90" t="s">
        <v>18932</v>
      </c>
      <c r="BD15006" s="90"/>
    </row>
    <row r="15007" spans="53:56" ht="15" x14ac:dyDescent="0.25">
      <c r="BA15007" s="91" t="s">
        <v>18986</v>
      </c>
      <c r="BB15007" s="91" t="s">
        <v>1808</v>
      </c>
      <c r="BC15007" s="91" t="s">
        <v>18922</v>
      </c>
      <c r="BD15007" s="91"/>
    </row>
    <row r="15008" spans="53:56" ht="15" x14ac:dyDescent="0.25">
      <c r="BA15008" s="90" t="s">
        <v>18987</v>
      </c>
      <c r="BB15008" s="90" t="s">
        <v>1808</v>
      </c>
      <c r="BC15008" s="90" t="s">
        <v>18902</v>
      </c>
      <c r="BD15008" s="90"/>
    </row>
    <row r="15009" spans="53:56" ht="15" x14ac:dyDescent="0.25">
      <c r="BA15009" s="91" t="s">
        <v>18988</v>
      </c>
      <c r="BB15009" s="91" t="s">
        <v>1808</v>
      </c>
      <c r="BC15009" s="91" t="s">
        <v>18763</v>
      </c>
      <c r="BD15009" s="91"/>
    </row>
    <row r="15010" spans="53:56" ht="15" x14ac:dyDescent="0.25">
      <c r="BA15010" s="90" t="s">
        <v>18989</v>
      </c>
      <c r="BB15010" s="90" t="s">
        <v>1808</v>
      </c>
      <c r="BC15010" s="90" t="s">
        <v>5723</v>
      </c>
      <c r="BD15010" s="90"/>
    </row>
    <row r="15011" spans="53:56" ht="15" x14ac:dyDescent="0.25">
      <c r="BA15011" s="91" t="s">
        <v>18990</v>
      </c>
      <c r="BB15011" s="91" t="s">
        <v>1808</v>
      </c>
      <c r="BC15011" s="91" t="s">
        <v>18763</v>
      </c>
      <c r="BD15011" s="91"/>
    </row>
    <row r="15012" spans="53:56" ht="15" x14ac:dyDescent="0.25">
      <c r="BA15012" s="90" t="s">
        <v>18991</v>
      </c>
      <c r="BB15012" s="90" t="s">
        <v>1808</v>
      </c>
      <c r="BC15012" s="90" t="s">
        <v>18398</v>
      </c>
      <c r="BD15012" s="90"/>
    </row>
    <row r="15013" spans="53:56" ht="15" x14ac:dyDescent="0.25">
      <c r="BA15013" s="91" t="s">
        <v>18992</v>
      </c>
      <c r="BB15013" s="91" t="s">
        <v>1808</v>
      </c>
      <c r="BC15013" s="91" t="s">
        <v>18574</v>
      </c>
      <c r="BD15013" s="91"/>
    </row>
    <row r="15014" spans="53:56" ht="15" x14ac:dyDescent="0.25">
      <c r="BA15014" s="90" t="s">
        <v>18993</v>
      </c>
      <c r="BB15014" s="90" t="s">
        <v>1808</v>
      </c>
      <c r="BC15014" s="90" t="s">
        <v>4542</v>
      </c>
      <c r="BD15014" s="90"/>
    </row>
    <row r="15015" spans="53:56" ht="15" x14ac:dyDescent="0.25">
      <c r="BA15015" s="91" t="s">
        <v>18993</v>
      </c>
      <c r="BB15015" s="91" t="s">
        <v>1808</v>
      </c>
      <c r="BC15015" s="91" t="s">
        <v>18398</v>
      </c>
      <c r="BD15015" s="91"/>
    </row>
    <row r="15016" spans="53:56" ht="15" x14ac:dyDescent="0.25">
      <c r="BA15016" s="91" t="s">
        <v>18994</v>
      </c>
      <c r="BB15016" s="91" t="s">
        <v>1808</v>
      </c>
      <c r="BC15016" s="91" t="s">
        <v>4542</v>
      </c>
      <c r="BD15016" s="91"/>
    </row>
    <row r="15017" spans="53:56" ht="15" x14ac:dyDescent="0.25">
      <c r="BA15017" s="90" t="s">
        <v>18995</v>
      </c>
      <c r="BB15017" s="90" t="s">
        <v>1808</v>
      </c>
      <c r="BC15017" s="90" t="s">
        <v>18572</v>
      </c>
      <c r="BD15017" s="90"/>
    </row>
    <row r="15018" spans="53:56" ht="15" x14ac:dyDescent="0.25">
      <c r="BA15018" s="91" t="s">
        <v>18996</v>
      </c>
      <c r="BB15018" s="91" t="s">
        <v>1808</v>
      </c>
      <c r="BC15018" s="91" t="s">
        <v>18398</v>
      </c>
      <c r="BD15018" s="91"/>
    </row>
    <row r="15019" spans="53:56" ht="15" x14ac:dyDescent="0.25">
      <c r="BA15019" s="90" t="s">
        <v>18997</v>
      </c>
      <c r="BB15019" s="90" t="s">
        <v>1808</v>
      </c>
      <c r="BC15019" s="90" t="s">
        <v>18398</v>
      </c>
      <c r="BD15019" s="90"/>
    </row>
    <row r="15020" spans="53:56" ht="15" x14ac:dyDescent="0.25">
      <c r="BA15020" s="91" t="s">
        <v>18998</v>
      </c>
      <c r="BB15020" s="91" t="s">
        <v>1808</v>
      </c>
      <c r="BC15020" s="91" t="s">
        <v>4542</v>
      </c>
      <c r="BD15020" s="91"/>
    </row>
    <row r="15021" spans="53:56" ht="15" x14ac:dyDescent="0.25">
      <c r="BA15021" s="90" t="s">
        <v>18999</v>
      </c>
      <c r="BB15021" s="90" t="s">
        <v>1808</v>
      </c>
      <c r="BC15021" s="90" t="s">
        <v>4542</v>
      </c>
      <c r="BD15021" s="90"/>
    </row>
    <row r="15022" spans="53:56" ht="15" x14ac:dyDescent="0.25">
      <c r="BA15022" s="91" t="s">
        <v>19000</v>
      </c>
      <c r="BB15022" s="91" t="s">
        <v>1808</v>
      </c>
      <c r="BC15022" s="91" t="s">
        <v>4542</v>
      </c>
      <c r="BD15022" s="91"/>
    </row>
    <row r="15023" spans="53:56" ht="15" x14ac:dyDescent="0.25">
      <c r="BA15023" s="90" t="s">
        <v>19001</v>
      </c>
      <c r="BB15023" s="90" t="s">
        <v>1808</v>
      </c>
      <c r="BC15023" s="90" t="s">
        <v>18572</v>
      </c>
      <c r="BD15023" s="90"/>
    </row>
    <row r="15024" spans="53:56" ht="15" x14ac:dyDescent="0.25">
      <c r="BA15024" s="91" t="s">
        <v>19002</v>
      </c>
      <c r="BB15024" s="91" t="s">
        <v>1808</v>
      </c>
      <c r="BC15024" s="91" t="s">
        <v>18398</v>
      </c>
      <c r="BD15024" s="91"/>
    </row>
    <row r="15025" spans="53:56" ht="15" x14ac:dyDescent="0.25">
      <c r="BA15025" s="90" t="s">
        <v>19003</v>
      </c>
      <c r="BB15025" s="90" t="s">
        <v>1808</v>
      </c>
      <c r="BC15025" s="90" t="s">
        <v>18398</v>
      </c>
      <c r="BD15025" s="90"/>
    </row>
    <row r="15026" spans="53:56" ht="15" x14ac:dyDescent="0.25">
      <c r="BA15026" s="91" t="s">
        <v>19004</v>
      </c>
      <c r="BB15026" s="91" t="s">
        <v>1808</v>
      </c>
      <c r="BC15026" s="91" t="s">
        <v>18398</v>
      </c>
      <c r="BD15026" s="91"/>
    </row>
    <row r="15027" spans="53:56" ht="15" x14ac:dyDescent="0.25">
      <c r="BA15027" s="90" t="s">
        <v>19005</v>
      </c>
      <c r="BB15027" s="90" t="s">
        <v>1808</v>
      </c>
      <c r="BC15027" s="90" t="s">
        <v>18398</v>
      </c>
      <c r="BD15027" s="90"/>
    </row>
    <row r="15028" spans="53:56" ht="15" x14ac:dyDescent="0.25">
      <c r="BA15028" s="91" t="s">
        <v>19006</v>
      </c>
      <c r="BB15028" s="91" t="s">
        <v>1808</v>
      </c>
      <c r="BC15028" s="91" t="s">
        <v>18398</v>
      </c>
      <c r="BD15028" s="91"/>
    </row>
    <row r="15029" spans="53:56" ht="15" x14ac:dyDescent="0.25">
      <c r="BA15029" s="90" t="s">
        <v>19007</v>
      </c>
      <c r="BB15029" s="90" t="s">
        <v>1808</v>
      </c>
      <c r="BC15029" s="90" t="s">
        <v>18398</v>
      </c>
      <c r="BD15029" s="90"/>
    </row>
    <row r="15030" spans="53:56" ht="15" x14ac:dyDescent="0.25">
      <c r="BA15030" s="91" t="s">
        <v>19008</v>
      </c>
      <c r="BB15030" s="91" t="s">
        <v>1808</v>
      </c>
      <c r="BC15030" s="91" t="s">
        <v>18572</v>
      </c>
      <c r="BD15030" s="91"/>
    </row>
    <row r="15031" spans="53:56" ht="15" x14ac:dyDescent="0.25">
      <c r="BA15031" s="90" t="s">
        <v>19009</v>
      </c>
      <c r="BB15031" s="90" t="s">
        <v>1808</v>
      </c>
      <c r="BC15031" s="90" t="s">
        <v>18572</v>
      </c>
      <c r="BD15031" s="90"/>
    </row>
    <row r="15032" spans="53:56" ht="15" x14ac:dyDescent="0.25">
      <c r="BA15032" s="90" t="s">
        <v>19010</v>
      </c>
      <c r="BB15032" s="90" t="s">
        <v>1808</v>
      </c>
      <c r="BC15032" s="90" t="s">
        <v>18572</v>
      </c>
      <c r="BD15032" s="90"/>
    </row>
    <row r="15033" spans="53:56" ht="15" x14ac:dyDescent="0.25">
      <c r="BA15033" s="91" t="s">
        <v>19011</v>
      </c>
      <c r="BB15033" s="91" t="s">
        <v>1808</v>
      </c>
      <c r="BC15033" s="91" t="s">
        <v>18572</v>
      </c>
      <c r="BD15033" s="91"/>
    </row>
    <row r="15034" spans="53:56" ht="15" x14ac:dyDescent="0.25">
      <c r="BA15034" s="90" t="s">
        <v>19012</v>
      </c>
      <c r="BB15034" s="90" t="s">
        <v>1808</v>
      </c>
      <c r="BC15034" s="90" t="s">
        <v>18572</v>
      </c>
      <c r="BD15034" s="90"/>
    </row>
    <row r="15035" spans="53:56" ht="15" x14ac:dyDescent="0.25">
      <c r="BA15035" s="91" t="s">
        <v>19013</v>
      </c>
      <c r="BB15035" s="91" t="s">
        <v>1808</v>
      </c>
      <c r="BC15035" s="91" t="s">
        <v>18572</v>
      </c>
      <c r="BD15035" s="91"/>
    </row>
    <row r="15036" spans="53:56" ht="15" x14ac:dyDescent="0.25">
      <c r="BA15036" s="91" t="s">
        <v>19014</v>
      </c>
      <c r="BB15036" s="91" t="s">
        <v>1808</v>
      </c>
      <c r="BC15036" s="91" t="s">
        <v>18574</v>
      </c>
      <c r="BD15036" s="91"/>
    </row>
    <row r="15037" spans="53:56" ht="15" x14ac:dyDescent="0.25">
      <c r="BA15037" s="90" t="s">
        <v>19015</v>
      </c>
      <c r="BB15037" s="90" t="s">
        <v>1808</v>
      </c>
      <c r="BC15037" s="90" t="s">
        <v>18574</v>
      </c>
      <c r="BD15037" s="90"/>
    </row>
    <row r="15038" spans="53:56" ht="15" x14ac:dyDescent="0.25">
      <c r="BA15038" s="91" t="s">
        <v>19016</v>
      </c>
      <c r="BB15038" s="91" t="s">
        <v>1808</v>
      </c>
      <c r="BC15038" s="91" t="s">
        <v>18572</v>
      </c>
      <c r="BD15038" s="91"/>
    </row>
    <row r="15039" spans="53:56" ht="15" x14ac:dyDescent="0.25">
      <c r="BA15039" s="90" t="s">
        <v>19017</v>
      </c>
      <c r="BB15039" s="90" t="s">
        <v>1808</v>
      </c>
      <c r="BC15039" s="90" t="s">
        <v>18398</v>
      </c>
      <c r="BD15039" s="90"/>
    </row>
    <row r="15040" spans="53:56" ht="15" x14ac:dyDescent="0.25">
      <c r="BA15040" s="90" t="s">
        <v>19018</v>
      </c>
      <c r="BB15040" s="90" t="s">
        <v>1808</v>
      </c>
      <c r="BC15040" s="90" t="s">
        <v>18398</v>
      </c>
      <c r="BD15040" s="90"/>
    </row>
    <row r="15041" spans="53:56" ht="15" x14ac:dyDescent="0.25">
      <c r="BA15041" s="91" t="s">
        <v>19019</v>
      </c>
      <c r="BB15041" s="91" t="s">
        <v>1808</v>
      </c>
      <c r="BC15041" s="91" t="s">
        <v>4542</v>
      </c>
      <c r="BD15041" s="91"/>
    </row>
    <row r="15042" spans="53:56" ht="15" x14ac:dyDescent="0.25">
      <c r="BA15042" s="90" t="s">
        <v>19019</v>
      </c>
      <c r="BB15042" s="90" t="s">
        <v>1808</v>
      </c>
      <c r="BC15042" s="90" t="s">
        <v>18398</v>
      </c>
      <c r="BD15042" s="90"/>
    </row>
    <row r="15043" spans="53:56" ht="15" x14ac:dyDescent="0.25">
      <c r="BA15043" s="91" t="s">
        <v>19020</v>
      </c>
      <c r="BB15043" s="91" t="s">
        <v>1808</v>
      </c>
      <c r="BC15043" s="91" t="s">
        <v>18574</v>
      </c>
      <c r="BD15043" s="91"/>
    </row>
    <row r="15044" spans="53:56" ht="15" x14ac:dyDescent="0.25">
      <c r="BA15044" s="90" t="s">
        <v>19021</v>
      </c>
      <c r="BB15044" s="90" t="s">
        <v>1808</v>
      </c>
      <c r="BC15044" s="90" t="s">
        <v>18574</v>
      </c>
      <c r="BD15044" s="90"/>
    </row>
    <row r="15045" spans="53:56" ht="15" x14ac:dyDescent="0.25">
      <c r="BA15045" s="91" t="s">
        <v>19022</v>
      </c>
      <c r="BB15045" s="91" t="s">
        <v>1808</v>
      </c>
      <c r="BC15045" s="91" t="s">
        <v>18572</v>
      </c>
      <c r="BD15045" s="91"/>
    </row>
    <row r="15046" spans="53:56" ht="15" x14ac:dyDescent="0.25">
      <c r="BA15046" s="91" t="s">
        <v>19023</v>
      </c>
      <c r="BB15046" s="91" t="s">
        <v>1808</v>
      </c>
      <c r="BC15046" s="91" t="s">
        <v>18572</v>
      </c>
      <c r="BD15046" s="91"/>
    </row>
    <row r="15047" spans="53:56" ht="15" x14ac:dyDescent="0.25">
      <c r="BA15047" s="91" t="s">
        <v>19024</v>
      </c>
      <c r="BB15047" s="91" t="s">
        <v>1808</v>
      </c>
      <c r="BC15047" s="91" t="s">
        <v>19025</v>
      </c>
      <c r="BD15047" s="91"/>
    </row>
    <row r="15048" spans="53:56" ht="15" x14ac:dyDescent="0.25">
      <c r="BA15048" s="90" t="s">
        <v>19026</v>
      </c>
      <c r="BB15048" s="90" t="s">
        <v>1808</v>
      </c>
      <c r="BC15048" s="90" t="s">
        <v>18572</v>
      </c>
      <c r="BD15048" s="90"/>
    </row>
    <row r="15049" spans="53:56" ht="15" x14ac:dyDescent="0.25">
      <c r="BA15049" s="91" t="s">
        <v>19027</v>
      </c>
      <c r="BB15049" s="91" t="s">
        <v>1808</v>
      </c>
      <c r="BC15049" s="91" t="s">
        <v>18574</v>
      </c>
      <c r="BD15049" s="91"/>
    </row>
    <row r="15050" spans="53:56" ht="15" x14ac:dyDescent="0.25">
      <c r="BA15050" s="90" t="s">
        <v>19027</v>
      </c>
      <c r="BB15050" s="90" t="s">
        <v>1808</v>
      </c>
      <c r="BC15050" s="90" t="s">
        <v>4542</v>
      </c>
      <c r="BD15050" s="90"/>
    </row>
    <row r="15051" spans="53:56" ht="15" x14ac:dyDescent="0.25">
      <c r="BA15051" s="91" t="s">
        <v>19028</v>
      </c>
      <c r="BB15051" s="91" t="s">
        <v>1808</v>
      </c>
      <c r="BC15051" s="91" t="s">
        <v>18398</v>
      </c>
      <c r="BD15051" s="91"/>
    </row>
    <row r="15052" spans="53:56" ht="15" x14ac:dyDescent="0.25">
      <c r="BA15052" s="90" t="s">
        <v>19029</v>
      </c>
      <c r="BB15052" s="90" t="s">
        <v>1808</v>
      </c>
      <c r="BC15052" s="90" t="s">
        <v>18398</v>
      </c>
      <c r="BD15052" s="90"/>
    </row>
    <row r="15053" spans="53:56" ht="15" x14ac:dyDescent="0.25">
      <c r="BA15053" s="90" t="s">
        <v>19030</v>
      </c>
      <c r="BB15053" s="90" t="s">
        <v>1808</v>
      </c>
      <c r="BC15053" s="90" t="s">
        <v>18398</v>
      </c>
      <c r="BD15053" s="90"/>
    </row>
    <row r="15054" spans="53:56" ht="15" x14ac:dyDescent="0.25">
      <c r="BA15054" s="91" t="s">
        <v>19031</v>
      </c>
      <c r="BB15054" s="91" t="s">
        <v>1808</v>
      </c>
      <c r="BC15054" s="91" t="s">
        <v>4542</v>
      </c>
      <c r="BD15054" s="91"/>
    </row>
    <row r="15055" spans="53:56" ht="15" x14ac:dyDescent="0.25">
      <c r="BA15055" s="90" t="s">
        <v>19032</v>
      </c>
      <c r="BB15055" s="90" t="s">
        <v>1808</v>
      </c>
      <c r="BC15055" s="90" t="s">
        <v>18398</v>
      </c>
      <c r="BD15055" s="90"/>
    </row>
    <row r="15056" spans="53:56" ht="15" x14ac:dyDescent="0.25">
      <c r="BA15056" s="90" t="s">
        <v>19033</v>
      </c>
      <c r="BB15056" s="90" t="s">
        <v>1808</v>
      </c>
      <c r="BC15056" s="90" t="s">
        <v>8872</v>
      </c>
      <c r="BD15056" s="90"/>
    </row>
    <row r="15057" spans="53:56" ht="15" x14ac:dyDescent="0.25">
      <c r="BA15057" s="91" t="s">
        <v>19034</v>
      </c>
      <c r="BB15057" s="91" t="s">
        <v>1808</v>
      </c>
      <c r="BC15057" s="91" t="s">
        <v>19035</v>
      </c>
      <c r="BD15057" s="91"/>
    </row>
    <row r="15058" spans="53:56" ht="15" x14ac:dyDescent="0.25">
      <c r="BA15058" s="90" t="s">
        <v>19036</v>
      </c>
      <c r="BB15058" s="90" t="s">
        <v>1808</v>
      </c>
      <c r="BC15058" s="90" t="s">
        <v>18574</v>
      </c>
      <c r="BD15058" s="90"/>
    </row>
    <row r="15059" spans="53:56" ht="15" x14ac:dyDescent="0.25">
      <c r="BA15059" s="91" t="s">
        <v>19037</v>
      </c>
      <c r="BB15059" s="91" t="s">
        <v>1808</v>
      </c>
      <c r="BC15059" s="91" t="s">
        <v>18574</v>
      </c>
      <c r="BD15059" s="91"/>
    </row>
    <row r="15060" spans="53:56" ht="15" x14ac:dyDescent="0.25">
      <c r="BA15060" s="90" t="s">
        <v>19038</v>
      </c>
      <c r="BB15060" s="90" t="s">
        <v>1808</v>
      </c>
      <c r="BC15060" s="90" t="s">
        <v>18572</v>
      </c>
      <c r="BD15060" s="90"/>
    </row>
    <row r="15061" spans="53:56" ht="15" x14ac:dyDescent="0.25">
      <c r="BA15061" s="91" t="s">
        <v>19039</v>
      </c>
      <c r="BB15061" s="91" t="s">
        <v>1808</v>
      </c>
      <c r="BC15061" s="91" t="s">
        <v>18398</v>
      </c>
      <c r="BD15061" s="91"/>
    </row>
    <row r="15062" spans="53:56" ht="15" x14ac:dyDescent="0.25">
      <c r="BA15062" s="91" t="s">
        <v>19040</v>
      </c>
      <c r="BB15062" s="91" t="s">
        <v>1808</v>
      </c>
      <c r="BC15062" s="91" t="s">
        <v>18572</v>
      </c>
      <c r="BD15062" s="91"/>
    </row>
    <row r="15063" spans="53:56" ht="15" x14ac:dyDescent="0.25">
      <c r="BA15063" s="90" t="s">
        <v>19041</v>
      </c>
      <c r="BB15063" s="90" t="s">
        <v>1808</v>
      </c>
      <c r="BC15063" s="90" t="s">
        <v>18572</v>
      </c>
      <c r="BD15063" s="90"/>
    </row>
    <row r="15064" spans="53:56" ht="15" x14ac:dyDescent="0.25">
      <c r="BA15064" s="90" t="s">
        <v>19042</v>
      </c>
      <c r="BB15064" s="90" t="s">
        <v>1808</v>
      </c>
      <c r="BC15064" s="90" t="s">
        <v>18398</v>
      </c>
      <c r="BD15064" s="90"/>
    </row>
    <row r="15065" spans="53:56" ht="15" x14ac:dyDescent="0.25">
      <c r="BA15065" s="91" t="s">
        <v>19043</v>
      </c>
      <c r="BB15065" s="91" t="s">
        <v>1808</v>
      </c>
      <c r="BC15065" s="91" t="s">
        <v>18398</v>
      </c>
      <c r="BD15065" s="91"/>
    </row>
    <row r="15066" spans="53:56" ht="15" x14ac:dyDescent="0.25">
      <c r="BA15066" s="90" t="s">
        <v>19044</v>
      </c>
      <c r="BB15066" s="90" t="s">
        <v>1808</v>
      </c>
      <c r="BC15066" s="90" t="s">
        <v>18574</v>
      </c>
      <c r="BD15066" s="90"/>
    </row>
    <row r="15067" spans="53:56" ht="15" x14ac:dyDescent="0.25">
      <c r="BA15067" s="91" t="s">
        <v>19045</v>
      </c>
      <c r="BB15067" s="91" t="s">
        <v>1808</v>
      </c>
      <c r="BC15067" s="91" t="s">
        <v>4542</v>
      </c>
      <c r="BD15067" s="91"/>
    </row>
    <row r="15068" spans="53:56" ht="15" x14ac:dyDescent="0.25">
      <c r="BA15068" s="91" t="s">
        <v>19046</v>
      </c>
      <c r="BB15068" s="91" t="s">
        <v>1808</v>
      </c>
      <c r="BC15068" s="91" t="s">
        <v>18398</v>
      </c>
      <c r="BD15068" s="91"/>
    </row>
    <row r="15069" spans="53:56" ht="15" x14ac:dyDescent="0.25">
      <c r="BA15069" s="90" t="s">
        <v>19047</v>
      </c>
      <c r="BB15069" s="90" t="s">
        <v>1808</v>
      </c>
      <c r="BC15069" s="90" t="s">
        <v>18398</v>
      </c>
      <c r="BD15069" s="90"/>
    </row>
    <row r="15070" spans="53:56" ht="15" x14ac:dyDescent="0.25">
      <c r="BA15070" s="91" t="s">
        <v>19048</v>
      </c>
      <c r="BB15070" s="91" t="s">
        <v>1808</v>
      </c>
      <c r="BC15070" s="91" t="s">
        <v>18398</v>
      </c>
      <c r="BD15070" s="91"/>
    </row>
    <row r="15071" spans="53:56" ht="15" x14ac:dyDescent="0.25">
      <c r="BA15071" s="90" t="s">
        <v>19049</v>
      </c>
      <c r="BB15071" s="90" t="s">
        <v>1808</v>
      </c>
      <c r="BC15071" s="90" t="s">
        <v>18572</v>
      </c>
      <c r="BD15071" s="90"/>
    </row>
    <row r="15072" spans="53:56" ht="15" x14ac:dyDescent="0.25">
      <c r="BA15072" s="91" t="s">
        <v>19050</v>
      </c>
      <c r="BB15072" s="91" t="s">
        <v>1808</v>
      </c>
      <c r="BC15072" s="91" t="s">
        <v>19035</v>
      </c>
      <c r="BD15072" s="91"/>
    </row>
    <row r="15073" spans="53:56" ht="15" x14ac:dyDescent="0.25">
      <c r="BA15073" s="90" t="s">
        <v>19051</v>
      </c>
      <c r="BB15073" s="90" t="s">
        <v>1808</v>
      </c>
      <c r="BC15073" s="90" t="s">
        <v>18574</v>
      </c>
      <c r="BD15073" s="90"/>
    </row>
    <row r="15074" spans="53:56" ht="15" x14ac:dyDescent="0.25">
      <c r="BA15074" s="90" t="s">
        <v>19052</v>
      </c>
      <c r="BB15074" s="90" t="s">
        <v>1808</v>
      </c>
      <c r="BC15074" s="90" t="s">
        <v>4542</v>
      </c>
      <c r="BD15074" s="90"/>
    </row>
    <row r="15075" spans="53:56" ht="15" x14ac:dyDescent="0.25">
      <c r="BA15075" s="91" t="s">
        <v>19053</v>
      </c>
      <c r="BB15075" s="91" t="s">
        <v>1808</v>
      </c>
      <c r="BC15075" s="91" t="s">
        <v>18574</v>
      </c>
      <c r="BD15075" s="91"/>
    </row>
    <row r="15076" spans="53:56" ht="15" x14ac:dyDescent="0.25">
      <c r="BA15076" s="90" t="s">
        <v>19054</v>
      </c>
      <c r="BB15076" s="90" t="s">
        <v>1808</v>
      </c>
      <c r="BC15076" s="90" t="s">
        <v>18398</v>
      </c>
      <c r="BD15076" s="90"/>
    </row>
    <row r="15077" spans="53:56" ht="15" x14ac:dyDescent="0.25">
      <c r="BA15077" s="91" t="s">
        <v>19055</v>
      </c>
      <c r="BB15077" s="91" t="s">
        <v>1808</v>
      </c>
      <c r="BC15077" s="91" t="s">
        <v>19035</v>
      </c>
      <c r="BD15077" s="91"/>
    </row>
    <row r="15078" spans="53:56" ht="15" x14ac:dyDescent="0.25">
      <c r="BA15078" s="91" t="s">
        <v>19056</v>
      </c>
      <c r="BB15078" s="91" t="s">
        <v>1808</v>
      </c>
      <c r="BC15078" s="91" t="s">
        <v>19035</v>
      </c>
      <c r="BD15078" s="91"/>
    </row>
    <row r="15079" spans="53:56" ht="15" x14ac:dyDescent="0.25">
      <c r="BA15079" s="90" t="s">
        <v>19057</v>
      </c>
      <c r="BB15079" s="90" t="s">
        <v>1808</v>
      </c>
      <c r="BC15079" s="90" t="s">
        <v>19035</v>
      </c>
      <c r="BD15079" s="90"/>
    </row>
    <row r="15080" spans="53:56" ht="15" x14ac:dyDescent="0.25">
      <c r="BA15080" s="91" t="s">
        <v>19058</v>
      </c>
      <c r="BB15080" s="91" t="s">
        <v>1808</v>
      </c>
      <c r="BC15080" s="91" t="s">
        <v>19035</v>
      </c>
      <c r="BD15080" s="91"/>
    </row>
    <row r="15081" spans="53:56" ht="15" x14ac:dyDescent="0.25">
      <c r="BA15081" s="90" t="s">
        <v>19059</v>
      </c>
      <c r="BB15081" s="90" t="s">
        <v>1808</v>
      </c>
      <c r="BC15081" s="90" t="s">
        <v>18574</v>
      </c>
      <c r="BD15081" s="90"/>
    </row>
    <row r="15082" spans="53:56" ht="15" x14ac:dyDescent="0.25">
      <c r="BA15082" s="90" t="s">
        <v>19060</v>
      </c>
      <c r="BB15082" s="90" t="s">
        <v>1808</v>
      </c>
      <c r="BC15082" s="90" t="s">
        <v>4542</v>
      </c>
      <c r="BD15082" s="90"/>
    </row>
    <row r="15083" spans="53:56" ht="15" x14ac:dyDescent="0.25">
      <c r="BA15083" s="91" t="s">
        <v>19061</v>
      </c>
      <c r="BB15083" s="91" t="s">
        <v>1808</v>
      </c>
      <c r="BC15083" s="91" t="s">
        <v>4542</v>
      </c>
      <c r="BD15083" s="91"/>
    </row>
    <row r="15084" spans="53:56" ht="15" x14ac:dyDescent="0.25">
      <c r="BA15084" s="90" t="s">
        <v>19062</v>
      </c>
      <c r="BB15084" s="90" t="s">
        <v>1808</v>
      </c>
      <c r="BC15084" s="90" t="s">
        <v>18398</v>
      </c>
      <c r="BD15084" s="90"/>
    </row>
    <row r="15085" spans="53:56" ht="15" x14ac:dyDescent="0.25">
      <c r="BA15085" s="91" t="s">
        <v>19063</v>
      </c>
      <c r="BB15085" s="91" t="s">
        <v>1808</v>
      </c>
      <c r="BC15085" s="91" t="s">
        <v>4542</v>
      </c>
      <c r="BD15085" s="91"/>
    </row>
    <row r="15086" spans="53:56" ht="15" x14ac:dyDescent="0.25">
      <c r="BA15086" s="91" t="s">
        <v>19064</v>
      </c>
      <c r="BB15086" s="91" t="s">
        <v>1808</v>
      </c>
      <c r="BC15086" s="91" t="s">
        <v>4542</v>
      </c>
      <c r="BD15086" s="91"/>
    </row>
    <row r="15087" spans="53:56" ht="15" x14ac:dyDescent="0.25">
      <c r="BA15087" s="90" t="s">
        <v>19065</v>
      </c>
      <c r="BB15087" s="90" t="s">
        <v>1808</v>
      </c>
      <c r="BC15087" s="90" t="s">
        <v>4542</v>
      </c>
      <c r="BD15087" s="90"/>
    </row>
    <row r="15088" spans="53:56" ht="15" x14ac:dyDescent="0.25">
      <c r="BA15088" s="91" t="s">
        <v>19066</v>
      </c>
      <c r="BB15088" s="91" t="s">
        <v>1808</v>
      </c>
      <c r="BC15088" s="91" t="s">
        <v>18398</v>
      </c>
      <c r="BD15088" s="91"/>
    </row>
    <row r="15089" spans="53:56" ht="15" x14ac:dyDescent="0.25">
      <c r="BA15089" s="90" t="s">
        <v>19067</v>
      </c>
      <c r="BB15089" s="90" t="s">
        <v>1808</v>
      </c>
      <c r="BC15089" s="90" t="s">
        <v>19035</v>
      </c>
      <c r="BD15089" s="90"/>
    </row>
    <row r="15090" spans="53:56" ht="15" x14ac:dyDescent="0.25">
      <c r="BA15090" s="90" t="s">
        <v>19068</v>
      </c>
      <c r="BB15090" s="90" t="s">
        <v>1808</v>
      </c>
      <c r="BC15090" s="90" t="s">
        <v>4542</v>
      </c>
      <c r="BD15090" s="90"/>
    </row>
    <row r="15091" spans="53:56" ht="15" x14ac:dyDescent="0.25">
      <c r="BA15091" s="91" t="s">
        <v>19069</v>
      </c>
      <c r="BB15091" s="91" t="s">
        <v>1808</v>
      </c>
      <c r="BC15091" s="91" t="s">
        <v>18398</v>
      </c>
      <c r="BD15091" s="91"/>
    </row>
    <row r="15092" spans="53:56" ht="15" x14ac:dyDescent="0.25">
      <c r="BA15092" s="90" t="s">
        <v>19070</v>
      </c>
      <c r="BB15092" s="90" t="s">
        <v>1808</v>
      </c>
      <c r="BC15092" s="90" t="s">
        <v>4542</v>
      </c>
      <c r="BD15092" s="90"/>
    </row>
    <row r="15093" spans="53:56" ht="15" x14ac:dyDescent="0.25">
      <c r="BA15093" s="91" t="s">
        <v>19071</v>
      </c>
      <c r="BB15093" s="91" t="s">
        <v>1808</v>
      </c>
      <c r="BC15093" s="91" t="s">
        <v>4542</v>
      </c>
      <c r="BD15093" s="91"/>
    </row>
    <row r="15094" spans="53:56" ht="15" x14ac:dyDescent="0.25">
      <c r="BA15094" s="91" t="s">
        <v>19072</v>
      </c>
      <c r="BB15094" s="91" t="s">
        <v>1808</v>
      </c>
      <c r="BC15094" s="91" t="s">
        <v>4542</v>
      </c>
      <c r="BD15094" s="91"/>
    </row>
    <row r="15095" spans="53:56" ht="15" x14ac:dyDescent="0.25">
      <c r="BA15095" s="90" t="s">
        <v>19073</v>
      </c>
      <c r="BB15095" s="90" t="s">
        <v>1808</v>
      </c>
      <c r="BC15095" s="90" t="s">
        <v>4542</v>
      </c>
      <c r="BD15095" s="90"/>
    </row>
    <row r="15096" spans="53:56" ht="15" x14ac:dyDescent="0.25">
      <c r="BA15096" s="91" t="s">
        <v>19074</v>
      </c>
      <c r="BB15096" s="91" t="s">
        <v>1808</v>
      </c>
      <c r="BC15096" s="91" t="s">
        <v>4542</v>
      </c>
      <c r="BD15096" s="91"/>
    </row>
    <row r="15097" spans="53:56" ht="15" x14ac:dyDescent="0.25">
      <c r="BA15097" s="90" t="s">
        <v>19075</v>
      </c>
      <c r="BB15097" s="90" t="s">
        <v>1808</v>
      </c>
      <c r="BC15097" s="90" t="s">
        <v>4542</v>
      </c>
      <c r="BD15097" s="90"/>
    </row>
    <row r="15098" spans="53:56" ht="15" x14ac:dyDescent="0.25">
      <c r="BA15098" s="90" t="s">
        <v>19076</v>
      </c>
      <c r="BB15098" s="90" t="s">
        <v>1808</v>
      </c>
      <c r="BC15098" s="90" t="s">
        <v>4542</v>
      </c>
      <c r="BD15098" s="90"/>
    </row>
    <row r="15099" spans="53:56" ht="15" x14ac:dyDescent="0.25">
      <c r="BA15099" s="91" t="s">
        <v>19077</v>
      </c>
      <c r="BB15099" s="91" t="s">
        <v>1808</v>
      </c>
      <c r="BC15099" s="91" t="s">
        <v>4542</v>
      </c>
      <c r="BD15099" s="91"/>
    </row>
    <row r="15100" spans="53:56" ht="15" x14ac:dyDescent="0.25">
      <c r="BA15100" s="90" t="s">
        <v>19078</v>
      </c>
      <c r="BB15100" s="90" t="s">
        <v>1808</v>
      </c>
      <c r="BC15100" s="90" t="s">
        <v>4542</v>
      </c>
      <c r="BD15100" s="90"/>
    </row>
    <row r="15101" spans="53:56" ht="15" x14ac:dyDescent="0.25">
      <c r="BA15101" s="91" t="s">
        <v>19079</v>
      </c>
      <c r="BB15101" s="91" t="s">
        <v>1808</v>
      </c>
      <c r="BC15101" s="91" t="s">
        <v>4542</v>
      </c>
      <c r="BD15101" s="91"/>
    </row>
    <row r="15102" spans="53:56" ht="15" x14ac:dyDescent="0.25">
      <c r="BA15102" s="91" t="s">
        <v>19080</v>
      </c>
      <c r="BB15102" s="91" t="s">
        <v>1808</v>
      </c>
      <c r="BC15102" s="91" t="s">
        <v>4542</v>
      </c>
      <c r="BD15102" s="91"/>
    </row>
    <row r="15103" spans="53:56" ht="15" x14ac:dyDescent="0.25">
      <c r="BA15103" s="90" t="s">
        <v>19081</v>
      </c>
      <c r="BB15103" s="90" t="s">
        <v>1808</v>
      </c>
      <c r="BC15103" s="90" t="s">
        <v>4542</v>
      </c>
      <c r="BD15103" s="90"/>
    </row>
    <row r="15104" spans="53:56" ht="15" x14ac:dyDescent="0.25">
      <c r="BA15104" s="91" t="s">
        <v>19082</v>
      </c>
      <c r="BB15104" s="91" t="s">
        <v>1808</v>
      </c>
      <c r="BC15104" s="91" t="s">
        <v>4542</v>
      </c>
      <c r="BD15104" s="91"/>
    </row>
    <row r="15105" spans="53:56" ht="15" x14ac:dyDescent="0.25">
      <c r="BA15105" s="90" t="s">
        <v>19083</v>
      </c>
      <c r="BB15105" s="90" t="s">
        <v>1808</v>
      </c>
      <c r="BC15105" s="90" t="s">
        <v>4542</v>
      </c>
      <c r="BD15105" s="90"/>
    </row>
    <row r="15106" spans="53:56" ht="15" x14ac:dyDescent="0.25">
      <c r="BA15106" s="91" t="s">
        <v>19084</v>
      </c>
      <c r="BB15106" s="91" t="s">
        <v>1808</v>
      </c>
      <c r="BC15106" s="91" t="s">
        <v>4542</v>
      </c>
      <c r="BD15106" s="91"/>
    </row>
    <row r="15107" spans="53:56" ht="15" x14ac:dyDescent="0.25">
      <c r="BA15107" s="90" t="s">
        <v>19085</v>
      </c>
      <c r="BB15107" s="90" t="s">
        <v>1808</v>
      </c>
      <c r="BC15107" s="90" t="s">
        <v>19035</v>
      </c>
      <c r="BD15107" s="90"/>
    </row>
    <row r="15108" spans="53:56" ht="15" x14ac:dyDescent="0.25">
      <c r="BA15108" s="90" t="s">
        <v>19086</v>
      </c>
      <c r="BB15108" s="90" t="s">
        <v>1808</v>
      </c>
      <c r="BC15108" s="90" t="s">
        <v>4542</v>
      </c>
      <c r="BD15108" s="90"/>
    </row>
    <row r="15109" spans="53:56" ht="15" x14ac:dyDescent="0.25">
      <c r="BA15109" s="91" t="s">
        <v>19087</v>
      </c>
      <c r="BB15109" s="91" t="s">
        <v>1808</v>
      </c>
      <c r="BC15109" s="91" t="s">
        <v>4542</v>
      </c>
      <c r="BD15109" s="91"/>
    </row>
    <row r="15110" spans="53:56" ht="15" x14ac:dyDescent="0.25">
      <c r="BA15110" s="91" t="s">
        <v>19088</v>
      </c>
      <c r="BB15110" s="91" t="s">
        <v>1808</v>
      </c>
      <c r="BC15110" s="91" t="s">
        <v>4542</v>
      </c>
      <c r="BD15110" s="91"/>
    </row>
    <row r="15111" spans="53:56" ht="15" x14ac:dyDescent="0.25">
      <c r="BA15111" s="90" t="s">
        <v>19089</v>
      </c>
      <c r="BB15111" s="90" t="s">
        <v>1808</v>
      </c>
      <c r="BC15111" s="90" t="s">
        <v>4542</v>
      </c>
      <c r="BD15111" s="90"/>
    </row>
    <row r="15112" spans="53:56" ht="15" x14ac:dyDescent="0.25">
      <c r="BA15112" s="90" t="s">
        <v>19090</v>
      </c>
      <c r="BB15112" s="90" t="s">
        <v>1808</v>
      </c>
      <c r="BC15112" s="90" t="s">
        <v>4542</v>
      </c>
      <c r="BD15112" s="90"/>
    </row>
    <row r="15113" spans="53:56" ht="15" x14ac:dyDescent="0.25">
      <c r="BA15113" s="91" t="s">
        <v>19091</v>
      </c>
      <c r="BB15113" s="91" t="s">
        <v>1808</v>
      </c>
      <c r="BC15113" s="91" t="s">
        <v>4542</v>
      </c>
      <c r="BD15113" s="91"/>
    </row>
    <row r="15114" spans="53:56" ht="15" x14ac:dyDescent="0.25">
      <c r="BA15114" s="90" t="s">
        <v>19092</v>
      </c>
      <c r="BB15114" s="90" t="s">
        <v>1808</v>
      </c>
      <c r="BC15114" s="90" t="s">
        <v>4542</v>
      </c>
      <c r="BD15114" s="90"/>
    </row>
    <row r="15115" spans="53:56" ht="15" x14ac:dyDescent="0.25">
      <c r="BA15115" s="91" t="s">
        <v>19093</v>
      </c>
      <c r="BB15115" s="91" t="s">
        <v>1808</v>
      </c>
      <c r="BC15115" s="91" t="s">
        <v>4542</v>
      </c>
      <c r="BD15115" s="91"/>
    </row>
    <row r="15116" spans="53:56" ht="15" x14ac:dyDescent="0.25">
      <c r="BA15116" s="91" t="s">
        <v>19094</v>
      </c>
      <c r="BB15116" s="91" t="s">
        <v>1808</v>
      </c>
      <c r="BC15116" s="91" t="s">
        <v>4542</v>
      </c>
      <c r="BD15116" s="91"/>
    </row>
    <row r="15117" spans="53:56" ht="15" x14ac:dyDescent="0.25">
      <c r="BA15117" s="90" t="s">
        <v>19095</v>
      </c>
      <c r="BB15117" s="90" t="s">
        <v>1808</v>
      </c>
      <c r="BC15117" s="90" t="s">
        <v>4542</v>
      </c>
      <c r="BD15117" s="90"/>
    </row>
    <row r="15118" spans="53:56" ht="15" x14ac:dyDescent="0.25">
      <c r="BA15118" s="91" t="s">
        <v>19096</v>
      </c>
      <c r="BB15118" s="91" t="s">
        <v>1808</v>
      </c>
      <c r="BC15118" s="91" t="s">
        <v>4542</v>
      </c>
      <c r="BD15118" s="91"/>
    </row>
    <row r="15119" spans="53:56" ht="15" x14ac:dyDescent="0.25">
      <c r="BA15119" s="90" t="s">
        <v>19097</v>
      </c>
      <c r="BB15119" s="90" t="s">
        <v>1808</v>
      </c>
      <c r="BC15119" s="90" t="s">
        <v>4542</v>
      </c>
      <c r="BD15119" s="90"/>
    </row>
    <row r="15120" spans="53:56" ht="15" x14ac:dyDescent="0.25">
      <c r="BA15120" s="91" t="s">
        <v>19098</v>
      </c>
      <c r="BB15120" s="91" t="s">
        <v>1808</v>
      </c>
      <c r="BC15120" s="91" t="s">
        <v>4542</v>
      </c>
      <c r="BD15120" s="91"/>
    </row>
    <row r="15121" spans="53:56" ht="15" x14ac:dyDescent="0.25">
      <c r="BA15121" s="90" t="s">
        <v>19099</v>
      </c>
      <c r="BB15121" s="90" t="s">
        <v>1808</v>
      </c>
      <c r="BC15121" s="90" t="s">
        <v>4542</v>
      </c>
      <c r="BD15121" s="90"/>
    </row>
    <row r="15122" spans="53:56" ht="15" x14ac:dyDescent="0.25">
      <c r="BA15122" s="91" t="s">
        <v>19100</v>
      </c>
      <c r="BB15122" s="91" t="s">
        <v>1808</v>
      </c>
      <c r="BC15122" s="91" t="s">
        <v>4542</v>
      </c>
      <c r="BD15122" s="91"/>
    </row>
    <row r="15123" spans="53:56" ht="15" x14ac:dyDescent="0.25">
      <c r="BA15123" s="90" t="s">
        <v>19101</v>
      </c>
      <c r="BB15123" s="90" t="s">
        <v>1808</v>
      </c>
      <c r="BC15123" s="90" t="s">
        <v>4542</v>
      </c>
      <c r="BD15123" s="90"/>
    </row>
    <row r="15124" spans="53:56" ht="15" x14ac:dyDescent="0.25">
      <c r="BA15124" s="91" t="s">
        <v>19102</v>
      </c>
      <c r="BB15124" s="91" t="s">
        <v>1808</v>
      </c>
      <c r="BC15124" s="91" t="s">
        <v>4542</v>
      </c>
      <c r="BD15124" s="91"/>
    </row>
    <row r="15125" spans="53:56" ht="15" x14ac:dyDescent="0.25">
      <c r="BA15125" s="90" t="s">
        <v>19103</v>
      </c>
      <c r="BB15125" s="90" t="s">
        <v>1808</v>
      </c>
      <c r="BC15125" s="90" t="s">
        <v>4542</v>
      </c>
      <c r="BD15125" s="90"/>
    </row>
    <row r="15126" spans="53:56" ht="15" x14ac:dyDescent="0.25">
      <c r="BA15126" s="91" t="s">
        <v>19104</v>
      </c>
      <c r="BB15126" s="91" t="s">
        <v>1808</v>
      </c>
      <c r="BC15126" s="91" t="s">
        <v>4542</v>
      </c>
      <c r="BD15126" s="91"/>
    </row>
    <row r="15127" spans="53:56" ht="15" x14ac:dyDescent="0.25">
      <c r="BA15127" s="90" t="s">
        <v>19105</v>
      </c>
      <c r="BB15127" s="90" t="s">
        <v>1808</v>
      </c>
      <c r="BC15127" s="90" t="s">
        <v>4542</v>
      </c>
      <c r="BD15127" s="90"/>
    </row>
    <row r="15128" spans="53:56" ht="15" x14ac:dyDescent="0.25">
      <c r="BA15128" s="91" t="s">
        <v>19106</v>
      </c>
      <c r="BB15128" s="91" t="s">
        <v>1808</v>
      </c>
      <c r="BC15128" s="91" t="s">
        <v>4542</v>
      </c>
      <c r="BD15128" s="91"/>
    </row>
    <row r="15129" spans="53:56" ht="15" x14ac:dyDescent="0.25">
      <c r="BA15129" s="90" t="s">
        <v>19107</v>
      </c>
      <c r="BB15129" s="90" t="s">
        <v>1808</v>
      </c>
      <c r="BC15129" s="90" t="s">
        <v>4542</v>
      </c>
      <c r="BD15129" s="90"/>
    </row>
    <row r="15130" spans="53:56" ht="15" x14ac:dyDescent="0.25">
      <c r="BA15130" s="91" t="s">
        <v>19108</v>
      </c>
      <c r="BB15130" s="91" t="s">
        <v>1808</v>
      </c>
      <c r="BC15130" s="91" t="s">
        <v>4542</v>
      </c>
      <c r="BD15130" s="91"/>
    </row>
    <row r="15131" spans="53:56" ht="15" x14ac:dyDescent="0.25">
      <c r="BA15131" s="90" t="s">
        <v>19109</v>
      </c>
      <c r="BB15131" s="90" t="s">
        <v>1808</v>
      </c>
      <c r="BC15131" s="90" t="s">
        <v>4542</v>
      </c>
      <c r="BD15131" s="90"/>
    </row>
    <row r="15132" spans="53:56" ht="15" x14ac:dyDescent="0.25">
      <c r="BA15132" s="91" t="s">
        <v>19110</v>
      </c>
      <c r="BB15132" s="91" t="s">
        <v>1808</v>
      </c>
      <c r="BC15132" s="91" t="s">
        <v>4542</v>
      </c>
      <c r="BD15132" s="91"/>
    </row>
    <row r="15133" spans="53:56" ht="15" x14ac:dyDescent="0.25">
      <c r="BA15133" s="90" t="s">
        <v>19111</v>
      </c>
      <c r="BB15133" s="90" t="s">
        <v>1808</v>
      </c>
      <c r="BC15133" s="90" t="s">
        <v>4542</v>
      </c>
      <c r="BD15133" s="90"/>
    </row>
    <row r="15134" spans="53:56" ht="15" x14ac:dyDescent="0.25">
      <c r="BA15134" s="91" t="s">
        <v>19112</v>
      </c>
      <c r="BB15134" s="91" t="s">
        <v>1808</v>
      </c>
      <c r="BC15134" s="91" t="s">
        <v>4542</v>
      </c>
      <c r="BD15134" s="91"/>
    </row>
    <row r="15135" spans="53:56" ht="15" x14ac:dyDescent="0.25">
      <c r="BA15135" s="90" t="s">
        <v>19113</v>
      </c>
      <c r="BB15135" s="90" t="s">
        <v>1808</v>
      </c>
      <c r="BC15135" s="90" t="s">
        <v>4542</v>
      </c>
      <c r="BD15135" s="90"/>
    </row>
    <row r="15136" spans="53:56" ht="15" x14ac:dyDescent="0.25">
      <c r="BA15136" s="91" t="s">
        <v>19114</v>
      </c>
      <c r="BB15136" s="91" t="s">
        <v>1808</v>
      </c>
      <c r="BC15136" s="91" t="s">
        <v>4542</v>
      </c>
      <c r="BD15136" s="91"/>
    </row>
    <row r="15137" spans="53:56" ht="15" x14ac:dyDescent="0.25">
      <c r="BA15137" s="90" t="s">
        <v>19115</v>
      </c>
      <c r="BB15137" s="90" t="s">
        <v>1808</v>
      </c>
      <c r="BC15137" s="90" t="s">
        <v>4542</v>
      </c>
      <c r="BD15137" s="90"/>
    </row>
    <row r="15138" spans="53:56" ht="15" x14ac:dyDescent="0.25">
      <c r="BA15138" s="91" t="s">
        <v>19116</v>
      </c>
      <c r="BB15138" s="91" t="s">
        <v>1808</v>
      </c>
      <c r="BC15138" s="91" t="s">
        <v>4542</v>
      </c>
      <c r="BD15138" s="91"/>
    </row>
    <row r="15139" spans="53:56" ht="15" x14ac:dyDescent="0.25">
      <c r="BA15139" s="90" t="s">
        <v>19117</v>
      </c>
      <c r="BB15139" s="90" t="s">
        <v>1808</v>
      </c>
      <c r="BC15139" s="90" t="s">
        <v>4542</v>
      </c>
      <c r="BD15139" s="90"/>
    </row>
    <row r="15140" spans="53:56" ht="15" x14ac:dyDescent="0.25">
      <c r="BA15140" s="91" t="s">
        <v>19118</v>
      </c>
      <c r="BB15140" s="91" t="s">
        <v>1808</v>
      </c>
      <c r="BC15140" s="91" t="s">
        <v>4542</v>
      </c>
      <c r="BD15140" s="91"/>
    </row>
    <row r="15141" spans="53:56" ht="15" x14ac:dyDescent="0.25">
      <c r="BA15141" s="90" t="s">
        <v>19119</v>
      </c>
      <c r="BB15141" s="90" t="s">
        <v>1808</v>
      </c>
      <c r="BC15141" s="90" t="s">
        <v>4542</v>
      </c>
      <c r="BD15141" s="90"/>
    </row>
    <row r="15142" spans="53:56" ht="15" x14ac:dyDescent="0.25">
      <c r="BA15142" s="91" t="s">
        <v>19120</v>
      </c>
      <c r="BB15142" s="91" t="s">
        <v>1808</v>
      </c>
      <c r="BC15142" s="91" t="s">
        <v>4542</v>
      </c>
      <c r="BD15142" s="91"/>
    </row>
    <row r="15143" spans="53:56" ht="15" x14ac:dyDescent="0.25">
      <c r="BA15143" s="90" t="s">
        <v>19121</v>
      </c>
      <c r="BB15143" s="90" t="s">
        <v>1808</v>
      </c>
      <c r="BC15143" s="90" t="s">
        <v>4542</v>
      </c>
      <c r="BD15143" s="90"/>
    </row>
    <row r="15144" spans="53:56" ht="15" x14ac:dyDescent="0.25">
      <c r="BA15144" s="90" t="s">
        <v>19122</v>
      </c>
      <c r="BB15144" s="90" t="s">
        <v>1808</v>
      </c>
      <c r="BC15144" s="90" t="s">
        <v>19123</v>
      </c>
      <c r="BD15144" s="90"/>
    </row>
    <row r="15145" spans="53:56" ht="15" x14ac:dyDescent="0.25">
      <c r="BA15145" s="91" t="s">
        <v>19124</v>
      </c>
      <c r="BB15145" s="91" t="s">
        <v>1808</v>
      </c>
      <c r="BC15145" s="91" t="s">
        <v>4542</v>
      </c>
      <c r="BD15145" s="91"/>
    </row>
    <row r="15146" spans="53:56" ht="15" x14ac:dyDescent="0.25">
      <c r="BA15146" s="91" t="s">
        <v>19125</v>
      </c>
      <c r="BB15146" s="91" t="s">
        <v>1808</v>
      </c>
      <c r="BC15146" s="91" t="s">
        <v>4542</v>
      </c>
      <c r="BD15146" s="91"/>
    </row>
    <row r="15147" spans="53:56" ht="15" x14ac:dyDescent="0.25">
      <c r="BA15147" s="90" t="s">
        <v>19126</v>
      </c>
      <c r="BB15147" s="90" t="s">
        <v>1808</v>
      </c>
      <c r="BC15147" s="90" t="s">
        <v>4542</v>
      </c>
      <c r="BD15147" s="90"/>
    </row>
    <row r="15148" spans="53:56" ht="15" x14ac:dyDescent="0.25">
      <c r="BA15148" s="91" t="s">
        <v>19127</v>
      </c>
      <c r="BB15148" s="91" t="s">
        <v>1808</v>
      </c>
      <c r="BC15148" s="91" t="s">
        <v>19035</v>
      </c>
      <c r="BD15148" s="91"/>
    </row>
    <row r="15149" spans="53:56" ht="15" x14ac:dyDescent="0.25">
      <c r="BA15149" s="90" t="s">
        <v>19128</v>
      </c>
      <c r="BB15149" s="90" t="s">
        <v>1808</v>
      </c>
      <c r="BC15149" s="90" t="s">
        <v>4542</v>
      </c>
      <c r="BD15149" s="90"/>
    </row>
    <row r="15150" spans="53:56" ht="15" x14ac:dyDescent="0.25">
      <c r="BA15150" s="91" t="s">
        <v>19129</v>
      </c>
      <c r="BB15150" s="91" t="s">
        <v>1808</v>
      </c>
      <c r="BC15150" s="91" t="s">
        <v>4542</v>
      </c>
      <c r="BD15150" s="91"/>
    </row>
    <row r="15151" spans="53:56" ht="15" x14ac:dyDescent="0.25">
      <c r="BA15151" s="90" t="s">
        <v>19130</v>
      </c>
      <c r="BB15151" s="90" t="s">
        <v>1808</v>
      </c>
      <c r="BC15151" s="90" t="s">
        <v>4542</v>
      </c>
      <c r="BD15151" s="90"/>
    </row>
    <row r="15152" spans="53:56" ht="15" x14ac:dyDescent="0.25">
      <c r="BA15152" s="91" t="s">
        <v>19131</v>
      </c>
      <c r="BB15152" s="91" t="s">
        <v>1808</v>
      </c>
      <c r="BC15152" s="91" t="s">
        <v>4542</v>
      </c>
      <c r="BD15152" s="91"/>
    </row>
    <row r="15153" spans="53:56" ht="15" x14ac:dyDescent="0.25">
      <c r="BA15153" s="90" t="s">
        <v>19132</v>
      </c>
      <c r="BB15153" s="90" t="s">
        <v>1808</v>
      </c>
      <c r="BC15153" s="90" t="s">
        <v>4542</v>
      </c>
      <c r="BD15153" s="90"/>
    </row>
    <row r="15154" spans="53:56" ht="15" x14ac:dyDescent="0.25">
      <c r="BA15154" s="90" t="s">
        <v>19133</v>
      </c>
      <c r="BB15154" s="90" t="s">
        <v>1808</v>
      </c>
      <c r="BC15154" s="90" t="s">
        <v>4542</v>
      </c>
      <c r="BD15154" s="90"/>
    </row>
    <row r="15155" spans="53:56" ht="15" x14ac:dyDescent="0.25">
      <c r="BA15155" s="91" t="s">
        <v>19134</v>
      </c>
      <c r="BB15155" s="91" t="s">
        <v>1808</v>
      </c>
      <c r="BC15155" s="91" t="s">
        <v>4542</v>
      </c>
      <c r="BD15155" s="91"/>
    </row>
    <row r="15156" spans="53:56" ht="15" x14ac:dyDescent="0.25">
      <c r="BA15156" s="90" t="s">
        <v>19135</v>
      </c>
      <c r="BB15156" s="90" t="s">
        <v>1808</v>
      </c>
      <c r="BC15156" s="90" t="s">
        <v>19035</v>
      </c>
      <c r="BD15156" s="90"/>
    </row>
    <row r="15157" spans="53:56" ht="15" x14ac:dyDescent="0.25">
      <c r="BA15157" s="90" t="s">
        <v>19136</v>
      </c>
      <c r="BB15157" s="90" t="s">
        <v>1808</v>
      </c>
      <c r="BC15157" s="90" t="s">
        <v>4542</v>
      </c>
      <c r="BD15157" s="90"/>
    </row>
    <row r="15158" spans="53:56" ht="15" x14ac:dyDescent="0.25">
      <c r="BA15158" s="91" t="s">
        <v>19137</v>
      </c>
      <c r="BB15158" s="91" t="s">
        <v>1808</v>
      </c>
      <c r="BC15158" s="91" t="s">
        <v>4542</v>
      </c>
      <c r="BD15158" s="91"/>
    </row>
    <row r="15159" spans="53:56" ht="15" x14ac:dyDescent="0.25">
      <c r="BA15159" s="90" t="s">
        <v>19138</v>
      </c>
      <c r="BB15159" s="90" t="s">
        <v>1808</v>
      </c>
      <c r="BC15159" s="90" t="s">
        <v>19035</v>
      </c>
      <c r="BD15159" s="90"/>
    </row>
    <row r="15160" spans="53:56" ht="15" x14ac:dyDescent="0.25">
      <c r="BA15160" s="91" t="s">
        <v>19138</v>
      </c>
      <c r="BB15160" s="91" t="s">
        <v>1808</v>
      </c>
      <c r="BC15160" s="91" t="s">
        <v>4542</v>
      </c>
      <c r="BD15160" s="91"/>
    </row>
    <row r="15161" spans="53:56" ht="15" x14ac:dyDescent="0.25">
      <c r="BA15161" s="90" t="s">
        <v>19139</v>
      </c>
      <c r="BB15161" s="90" t="s">
        <v>1808</v>
      </c>
      <c r="BC15161" s="90" t="s">
        <v>19035</v>
      </c>
      <c r="BD15161" s="90"/>
    </row>
    <row r="15162" spans="53:56" ht="15" x14ac:dyDescent="0.25">
      <c r="BA15162" s="91" t="s">
        <v>19140</v>
      </c>
      <c r="BB15162" s="91" t="s">
        <v>1808</v>
      </c>
      <c r="BC15162" s="91" t="s">
        <v>19035</v>
      </c>
      <c r="BD15162" s="91"/>
    </row>
    <row r="15163" spans="53:56" ht="15" x14ac:dyDescent="0.25">
      <c r="BA15163" s="90" t="s">
        <v>19141</v>
      </c>
      <c r="BB15163" s="90" t="s">
        <v>1808</v>
      </c>
      <c r="BC15163" s="90" t="s">
        <v>19035</v>
      </c>
      <c r="BD15163" s="90"/>
    </row>
    <row r="15164" spans="53:56" ht="15" x14ac:dyDescent="0.25">
      <c r="BA15164" s="91" t="s">
        <v>19142</v>
      </c>
      <c r="BB15164" s="91" t="s">
        <v>1808</v>
      </c>
      <c r="BC15164" s="91" t="s">
        <v>19035</v>
      </c>
      <c r="BD15164" s="91"/>
    </row>
    <row r="15165" spans="53:56" ht="15" x14ac:dyDescent="0.25">
      <c r="BA15165" s="90" t="s">
        <v>19143</v>
      </c>
      <c r="BB15165" s="90" t="s">
        <v>1808</v>
      </c>
      <c r="BC15165" s="90" t="s">
        <v>19035</v>
      </c>
      <c r="BD15165" s="90"/>
    </row>
    <row r="15166" spans="53:56" ht="15" x14ac:dyDescent="0.25">
      <c r="BA15166" s="91" t="s">
        <v>19144</v>
      </c>
      <c r="BB15166" s="91" t="s">
        <v>1808</v>
      </c>
      <c r="BC15166" s="91" t="s">
        <v>19035</v>
      </c>
      <c r="BD15166" s="91"/>
    </row>
    <row r="15167" spans="53:56" ht="15" x14ac:dyDescent="0.25">
      <c r="BA15167" s="90" t="s">
        <v>19145</v>
      </c>
      <c r="BB15167" s="90" t="s">
        <v>1808</v>
      </c>
      <c r="BC15167" s="90" t="s">
        <v>19035</v>
      </c>
      <c r="BD15167" s="90"/>
    </row>
    <row r="15168" spans="53:56" ht="15" x14ac:dyDescent="0.25">
      <c r="BA15168" s="91" t="s">
        <v>19146</v>
      </c>
      <c r="BB15168" s="91" t="s">
        <v>1808</v>
      </c>
      <c r="BC15168" s="91" t="s">
        <v>19035</v>
      </c>
      <c r="BD15168" s="91"/>
    </row>
    <row r="15169" spans="53:56" ht="15" x14ac:dyDescent="0.25">
      <c r="BA15169" s="90" t="s">
        <v>19147</v>
      </c>
      <c r="BB15169" s="90" t="s">
        <v>1808</v>
      </c>
      <c r="BC15169" s="90" t="s">
        <v>19035</v>
      </c>
      <c r="BD15169" s="90"/>
    </row>
    <row r="15170" spans="53:56" ht="15" x14ac:dyDescent="0.25">
      <c r="BA15170" s="91" t="s">
        <v>19148</v>
      </c>
      <c r="BB15170" s="91" t="s">
        <v>1808</v>
      </c>
      <c r="BC15170" s="91" t="s">
        <v>19035</v>
      </c>
      <c r="BD15170" s="91"/>
    </row>
    <row r="15171" spans="53:56" ht="15" x14ac:dyDescent="0.25">
      <c r="BA15171" s="91" t="s">
        <v>19149</v>
      </c>
      <c r="BB15171" s="91" t="s">
        <v>1808</v>
      </c>
      <c r="BC15171" s="91" t="s">
        <v>19035</v>
      </c>
      <c r="BD15171" s="91"/>
    </row>
    <row r="15172" spans="53:56" ht="15" x14ac:dyDescent="0.25">
      <c r="BA15172" s="90" t="s">
        <v>19150</v>
      </c>
      <c r="BB15172" s="90" t="s">
        <v>1808</v>
      </c>
      <c r="BC15172" s="90" t="s">
        <v>19035</v>
      </c>
      <c r="BD15172" s="90"/>
    </row>
    <row r="15173" spans="53:56" ht="15" x14ac:dyDescent="0.25">
      <c r="BA15173" s="90" t="s">
        <v>19151</v>
      </c>
      <c r="BB15173" s="90" t="s">
        <v>1808</v>
      </c>
      <c r="BC15173" s="90" t="s">
        <v>19035</v>
      </c>
      <c r="BD15173" s="90"/>
    </row>
    <row r="15174" spans="53:56" ht="15" x14ac:dyDescent="0.25">
      <c r="BA15174" s="91" t="s">
        <v>19152</v>
      </c>
      <c r="BB15174" s="91" t="s">
        <v>1808</v>
      </c>
      <c r="BC15174" s="91" t="s">
        <v>19035</v>
      </c>
      <c r="BD15174" s="91"/>
    </row>
    <row r="15175" spans="53:56" ht="15" x14ac:dyDescent="0.25">
      <c r="BA15175" s="90" t="s">
        <v>19153</v>
      </c>
      <c r="BB15175" s="90" t="s">
        <v>1808</v>
      </c>
      <c r="BC15175" s="90" t="s">
        <v>19035</v>
      </c>
      <c r="BD15175" s="90"/>
    </row>
    <row r="15176" spans="53:56" ht="15" x14ac:dyDescent="0.25">
      <c r="BA15176" s="91" t="s">
        <v>19154</v>
      </c>
      <c r="BB15176" s="91" t="s">
        <v>1808</v>
      </c>
      <c r="BC15176" s="91" t="s">
        <v>19035</v>
      </c>
      <c r="BD15176" s="91"/>
    </row>
    <row r="15177" spans="53:56" ht="15" x14ac:dyDescent="0.25">
      <c r="BA15177" s="90" t="s">
        <v>19155</v>
      </c>
      <c r="BB15177" s="90" t="s">
        <v>1808</v>
      </c>
      <c r="BC15177" s="90" t="s">
        <v>19035</v>
      </c>
      <c r="BD15177" s="90"/>
    </row>
    <row r="15178" spans="53:56" ht="15" x14ac:dyDescent="0.25">
      <c r="BA15178" s="91" t="s">
        <v>19156</v>
      </c>
      <c r="BB15178" s="91" t="s">
        <v>1808</v>
      </c>
      <c r="BC15178" s="91" t="s">
        <v>19035</v>
      </c>
      <c r="BD15178" s="91"/>
    </row>
    <row r="15179" spans="53:56" ht="15" x14ac:dyDescent="0.25">
      <c r="BA15179" s="90" t="s">
        <v>19157</v>
      </c>
      <c r="BB15179" s="90" t="s">
        <v>1808</v>
      </c>
      <c r="BC15179" s="90" t="s">
        <v>19035</v>
      </c>
      <c r="BD15179" s="90"/>
    </row>
    <row r="15180" spans="53:56" ht="15" x14ac:dyDescent="0.25">
      <c r="BA15180" s="91" t="s">
        <v>19158</v>
      </c>
      <c r="BB15180" s="91" t="s">
        <v>1808</v>
      </c>
      <c r="BC15180" s="91" t="s">
        <v>19035</v>
      </c>
      <c r="BD15180" s="91"/>
    </row>
    <row r="15181" spans="53:56" ht="15" x14ac:dyDescent="0.25">
      <c r="BA15181" s="90" t="s">
        <v>19159</v>
      </c>
      <c r="BB15181" s="90" t="s">
        <v>1808</v>
      </c>
      <c r="BC15181" s="90" t="s">
        <v>19035</v>
      </c>
      <c r="BD15181" s="90"/>
    </row>
    <row r="15182" spans="53:56" ht="15" x14ac:dyDescent="0.25">
      <c r="BA15182" s="90" t="s">
        <v>19160</v>
      </c>
      <c r="BB15182" s="90" t="s">
        <v>1808</v>
      </c>
      <c r="BC15182" s="90" t="s">
        <v>19035</v>
      </c>
      <c r="BD15182" s="90"/>
    </row>
    <row r="15183" spans="53:56" ht="15" x14ac:dyDescent="0.25">
      <c r="BA15183" s="91" t="s">
        <v>19161</v>
      </c>
      <c r="BB15183" s="91" t="s">
        <v>1808</v>
      </c>
      <c r="BC15183" s="91" t="s">
        <v>19035</v>
      </c>
      <c r="BD15183" s="91"/>
    </row>
    <row r="15184" spans="53:56" ht="15" x14ac:dyDescent="0.25">
      <c r="BA15184" s="90" t="s">
        <v>19162</v>
      </c>
      <c r="BB15184" s="90" t="s">
        <v>1808</v>
      </c>
      <c r="BC15184" s="90" t="s">
        <v>19035</v>
      </c>
      <c r="BD15184" s="90"/>
    </row>
    <row r="15185" spans="53:56" ht="15" x14ac:dyDescent="0.25">
      <c r="BA15185" s="91" t="s">
        <v>19163</v>
      </c>
      <c r="BB15185" s="91" t="s">
        <v>1808</v>
      </c>
      <c r="BC15185" s="91" t="s">
        <v>19035</v>
      </c>
      <c r="BD15185" s="91"/>
    </row>
    <row r="15186" spans="53:56" ht="15" x14ac:dyDescent="0.25">
      <c r="BA15186" s="90" t="s">
        <v>19164</v>
      </c>
      <c r="BB15186" s="90" t="s">
        <v>1808</v>
      </c>
      <c r="BC15186" s="90" t="s">
        <v>19035</v>
      </c>
      <c r="BD15186" s="90"/>
    </row>
    <row r="15187" spans="53:56" ht="15" x14ac:dyDescent="0.25">
      <c r="BA15187" s="91" t="s">
        <v>19165</v>
      </c>
      <c r="BB15187" s="91" t="s">
        <v>1808</v>
      </c>
      <c r="BC15187" s="91" t="s">
        <v>19035</v>
      </c>
      <c r="BD15187" s="91"/>
    </row>
    <row r="15188" spans="53:56" ht="15" x14ac:dyDescent="0.25">
      <c r="BA15188" s="90" t="s">
        <v>19166</v>
      </c>
      <c r="BB15188" s="90" t="s">
        <v>1808</v>
      </c>
      <c r="BC15188" s="90" t="s">
        <v>19035</v>
      </c>
      <c r="BD15188" s="90"/>
    </row>
    <row r="15189" spans="53:56" ht="15" x14ac:dyDescent="0.25">
      <c r="BA15189" s="91" t="s">
        <v>19167</v>
      </c>
      <c r="BB15189" s="91" t="s">
        <v>1808</v>
      </c>
      <c r="BC15189" s="91" t="s">
        <v>19035</v>
      </c>
      <c r="BD15189" s="91"/>
    </row>
    <row r="15190" spans="53:56" ht="15" x14ac:dyDescent="0.25">
      <c r="BA15190" s="90" t="s">
        <v>19168</v>
      </c>
      <c r="BB15190" s="90" t="s">
        <v>1808</v>
      </c>
      <c r="BC15190" s="90" t="s">
        <v>19123</v>
      </c>
      <c r="BD15190" s="90"/>
    </row>
    <row r="15191" spans="53:56" ht="15" x14ac:dyDescent="0.25">
      <c r="BA15191" s="91" t="s">
        <v>19169</v>
      </c>
      <c r="BB15191" s="91" t="s">
        <v>1808</v>
      </c>
      <c r="BC15191" s="91" t="s">
        <v>19035</v>
      </c>
      <c r="BD15191" s="91"/>
    </row>
    <row r="15192" spans="53:56" ht="15" x14ac:dyDescent="0.25">
      <c r="BA15192" s="90" t="s">
        <v>19170</v>
      </c>
      <c r="BB15192" s="90" t="s">
        <v>1808</v>
      </c>
      <c r="BC15192" s="90" t="s">
        <v>19035</v>
      </c>
      <c r="BD15192" s="90"/>
    </row>
    <row r="15193" spans="53:56" ht="15" x14ac:dyDescent="0.25">
      <c r="BA15193" s="91" t="s">
        <v>19171</v>
      </c>
      <c r="BB15193" s="91" t="s">
        <v>1808</v>
      </c>
      <c r="BC15193" s="91" t="s">
        <v>19035</v>
      </c>
      <c r="BD15193" s="91"/>
    </row>
    <row r="15194" spans="53:56" ht="15" x14ac:dyDescent="0.25">
      <c r="BA15194" s="90" t="s">
        <v>19172</v>
      </c>
      <c r="BB15194" s="90" t="s">
        <v>1808</v>
      </c>
      <c r="BC15194" s="90" t="s">
        <v>19035</v>
      </c>
      <c r="BD15194" s="90"/>
    </row>
    <row r="15195" spans="53:56" ht="15" x14ac:dyDescent="0.25">
      <c r="BA15195" s="90" t="s">
        <v>19173</v>
      </c>
      <c r="BB15195" s="90" t="s">
        <v>1808</v>
      </c>
      <c r="BC15195" s="90" t="s">
        <v>19035</v>
      </c>
      <c r="BD15195" s="90"/>
    </row>
    <row r="15196" spans="53:56" ht="15" x14ac:dyDescent="0.25">
      <c r="BA15196" s="91" t="s">
        <v>19174</v>
      </c>
      <c r="BB15196" s="91" t="s">
        <v>1808</v>
      </c>
      <c r="BC15196" s="91" t="s">
        <v>19035</v>
      </c>
      <c r="BD15196" s="91"/>
    </row>
    <row r="15197" spans="53:56" ht="15" x14ac:dyDescent="0.25">
      <c r="BA15197" s="90" t="s">
        <v>19175</v>
      </c>
      <c r="BB15197" s="90" t="s">
        <v>1808</v>
      </c>
      <c r="BC15197" s="90" t="s">
        <v>19035</v>
      </c>
      <c r="BD15197" s="90"/>
    </row>
    <row r="15198" spans="53:56" ht="15" x14ac:dyDescent="0.25">
      <c r="BA15198" s="91" t="s">
        <v>19176</v>
      </c>
      <c r="BB15198" s="91" t="s">
        <v>1808</v>
      </c>
      <c r="BC15198" s="91" t="s">
        <v>19035</v>
      </c>
      <c r="BD15198" s="91"/>
    </row>
    <row r="15199" spans="53:56" ht="15" x14ac:dyDescent="0.25">
      <c r="BA15199" s="90" t="s">
        <v>19177</v>
      </c>
      <c r="BB15199" s="90" t="s">
        <v>1808</v>
      </c>
      <c r="BC15199" s="90" t="s">
        <v>19123</v>
      </c>
      <c r="BD15199" s="90"/>
    </row>
    <row r="15200" spans="53:56" ht="15" x14ac:dyDescent="0.25">
      <c r="BA15200" s="91" t="s">
        <v>19178</v>
      </c>
      <c r="BB15200" s="91" t="s">
        <v>1808</v>
      </c>
      <c r="BC15200" s="91" t="s">
        <v>19123</v>
      </c>
      <c r="BD15200" s="91"/>
    </row>
    <row r="15201" spans="53:56" ht="15" x14ac:dyDescent="0.25">
      <c r="BA15201" s="90" t="s">
        <v>19179</v>
      </c>
      <c r="BB15201" s="90" t="s">
        <v>1808</v>
      </c>
      <c r="BC15201" s="90" t="s">
        <v>19035</v>
      </c>
      <c r="BD15201" s="90"/>
    </row>
    <row r="15202" spans="53:56" ht="15" x14ac:dyDescent="0.25">
      <c r="BA15202" s="90" t="s">
        <v>19180</v>
      </c>
      <c r="BB15202" s="90" t="s">
        <v>1808</v>
      </c>
      <c r="BC15202" s="90" t="s">
        <v>19123</v>
      </c>
      <c r="BD15202" s="90"/>
    </row>
    <row r="15203" spans="53:56" ht="15" x14ac:dyDescent="0.25">
      <c r="BA15203" s="91" t="s">
        <v>19181</v>
      </c>
      <c r="BB15203" s="91" t="s">
        <v>1808</v>
      </c>
      <c r="BC15203" s="91" t="s">
        <v>19123</v>
      </c>
      <c r="BD15203" s="91"/>
    </row>
    <row r="15204" spans="53:56" ht="15" x14ac:dyDescent="0.25">
      <c r="BA15204" s="90" t="s">
        <v>19182</v>
      </c>
      <c r="BB15204" s="90" t="s">
        <v>1808</v>
      </c>
      <c r="BC15204" s="90" t="s">
        <v>19123</v>
      </c>
      <c r="BD15204" s="90"/>
    </row>
    <row r="15205" spans="53:56" ht="15" x14ac:dyDescent="0.25">
      <c r="BA15205" s="91" t="s">
        <v>19183</v>
      </c>
      <c r="BB15205" s="91" t="s">
        <v>1808</v>
      </c>
      <c r="BC15205" s="91" t="s">
        <v>19123</v>
      </c>
      <c r="BD15205" s="91"/>
    </row>
    <row r="15206" spans="53:56" ht="15" x14ac:dyDescent="0.25">
      <c r="BA15206" s="91" t="s">
        <v>19184</v>
      </c>
      <c r="BB15206" s="91" t="s">
        <v>1808</v>
      </c>
      <c r="BC15206" s="91" t="s">
        <v>19123</v>
      </c>
      <c r="BD15206" s="91"/>
    </row>
    <row r="15207" spans="53:56" ht="15" x14ac:dyDescent="0.25">
      <c r="BA15207" s="90" t="s">
        <v>19185</v>
      </c>
      <c r="BB15207" s="90" t="s">
        <v>1808</v>
      </c>
      <c r="BC15207" s="90" t="s">
        <v>19123</v>
      </c>
      <c r="BD15207" s="90"/>
    </row>
    <row r="15208" spans="53:56" ht="15" x14ac:dyDescent="0.25">
      <c r="BA15208" s="91" t="s">
        <v>19186</v>
      </c>
      <c r="BB15208" s="91" t="s">
        <v>1808</v>
      </c>
      <c r="BC15208" s="91" t="s">
        <v>19123</v>
      </c>
      <c r="BD15208" s="91"/>
    </row>
    <row r="15209" spans="53:56" ht="15" x14ac:dyDescent="0.25">
      <c r="BA15209" s="90" t="s">
        <v>19187</v>
      </c>
      <c r="BB15209" s="90" t="s">
        <v>1808</v>
      </c>
      <c r="BC15209" s="90" t="s">
        <v>19123</v>
      </c>
      <c r="BD15209" s="90"/>
    </row>
    <row r="15210" spans="53:56" ht="15" x14ac:dyDescent="0.25">
      <c r="BA15210" s="91" t="s">
        <v>19188</v>
      </c>
      <c r="BB15210" s="91" t="s">
        <v>1808</v>
      </c>
      <c r="BC15210" s="91" t="s">
        <v>19123</v>
      </c>
      <c r="BD15210" s="91"/>
    </row>
    <row r="15211" spans="53:56" ht="15" x14ac:dyDescent="0.25">
      <c r="BA15211" s="91" t="s">
        <v>19189</v>
      </c>
      <c r="BB15211" s="91" t="s">
        <v>1808</v>
      </c>
      <c r="BC15211" s="91" t="s">
        <v>19123</v>
      </c>
      <c r="BD15211" s="91"/>
    </row>
    <row r="15212" spans="53:56" ht="15" x14ac:dyDescent="0.25">
      <c r="BA15212" s="90" t="s">
        <v>19190</v>
      </c>
      <c r="BB15212" s="90" t="s">
        <v>1808</v>
      </c>
      <c r="BC15212" s="90" t="s">
        <v>19123</v>
      </c>
      <c r="BD15212" s="90"/>
    </row>
    <row r="15213" spans="53:56" ht="15" x14ac:dyDescent="0.25">
      <c r="BA15213" s="90" t="s">
        <v>19191</v>
      </c>
      <c r="BB15213" s="90" t="s">
        <v>1808</v>
      </c>
      <c r="BC15213" s="90" t="s">
        <v>19123</v>
      </c>
      <c r="BD15213" s="90"/>
    </row>
    <row r="15214" spans="53:56" ht="15" x14ac:dyDescent="0.25">
      <c r="BA15214" s="91" t="s">
        <v>19192</v>
      </c>
      <c r="BB15214" s="91" t="s">
        <v>1808</v>
      </c>
      <c r="BC15214" s="91" t="s">
        <v>19035</v>
      </c>
      <c r="BD15214" s="91"/>
    </row>
    <row r="15215" spans="53:56" ht="15" x14ac:dyDescent="0.25">
      <c r="BA15215" s="90" t="s">
        <v>19193</v>
      </c>
      <c r="BB15215" s="90" t="s">
        <v>1808</v>
      </c>
      <c r="BC15215" s="90" t="s">
        <v>19123</v>
      </c>
      <c r="BD15215" s="90"/>
    </row>
    <row r="15216" spans="53:56" ht="15" x14ac:dyDescent="0.25">
      <c r="BA15216" s="91" t="s">
        <v>19194</v>
      </c>
      <c r="BB15216" s="91" t="s">
        <v>1808</v>
      </c>
      <c r="BC15216" s="91" t="s">
        <v>9234</v>
      </c>
      <c r="BD15216" s="91"/>
    </row>
    <row r="15217" spans="53:56" ht="15" x14ac:dyDescent="0.25">
      <c r="BA15217" s="91" t="s">
        <v>19195</v>
      </c>
      <c r="BB15217" s="91" t="s">
        <v>1808</v>
      </c>
      <c r="BC15217" s="91" t="s">
        <v>9234</v>
      </c>
      <c r="BD15217" s="91"/>
    </row>
    <row r="15218" spans="53:56" ht="15" x14ac:dyDescent="0.25">
      <c r="BA15218" s="90" t="s">
        <v>19196</v>
      </c>
      <c r="BB15218" s="90" t="s">
        <v>1808</v>
      </c>
      <c r="BC15218" s="90" t="s">
        <v>19197</v>
      </c>
      <c r="BD15218" s="90"/>
    </row>
    <row r="15219" spans="53:56" ht="15" x14ac:dyDescent="0.25">
      <c r="BA15219" s="90" t="s">
        <v>19198</v>
      </c>
      <c r="BB15219" s="90" t="s">
        <v>1808</v>
      </c>
      <c r="BC15219" s="90" t="s">
        <v>19199</v>
      </c>
      <c r="BD15219" s="90"/>
    </row>
    <row r="15220" spans="53:56" ht="15" x14ac:dyDescent="0.25">
      <c r="BA15220" s="91" t="s">
        <v>19200</v>
      </c>
      <c r="BB15220" s="91" t="s">
        <v>1808</v>
      </c>
      <c r="BC15220" s="91" t="s">
        <v>19199</v>
      </c>
      <c r="BD15220" s="91"/>
    </row>
    <row r="15221" spans="53:56" ht="15" x14ac:dyDescent="0.25">
      <c r="BA15221" s="90" t="s">
        <v>19201</v>
      </c>
      <c r="BB15221" s="90" t="s">
        <v>1808</v>
      </c>
      <c r="BC15221" s="90" t="s">
        <v>19199</v>
      </c>
      <c r="BD15221" s="90"/>
    </row>
    <row r="15222" spans="53:56" ht="15" x14ac:dyDescent="0.25">
      <c r="BA15222" s="90" t="s">
        <v>19202</v>
      </c>
      <c r="BB15222" s="90" t="s">
        <v>1808</v>
      </c>
      <c r="BC15222" s="90" t="s">
        <v>19197</v>
      </c>
      <c r="BD15222" s="90"/>
    </row>
    <row r="15223" spans="53:56" ht="15" x14ac:dyDescent="0.25">
      <c r="BA15223" s="91" t="s">
        <v>19203</v>
      </c>
      <c r="BB15223" s="91" t="s">
        <v>1808</v>
      </c>
      <c r="BC15223" s="91" t="s">
        <v>19197</v>
      </c>
      <c r="BD15223" s="91"/>
    </row>
    <row r="15224" spans="53:56" ht="15" x14ac:dyDescent="0.25">
      <c r="BA15224" s="90" t="s">
        <v>19204</v>
      </c>
      <c r="BB15224" s="90" t="s">
        <v>1808</v>
      </c>
      <c r="BC15224" s="90" t="s">
        <v>19197</v>
      </c>
      <c r="BD15224" s="90"/>
    </row>
    <row r="15225" spans="53:56" ht="15" x14ac:dyDescent="0.25">
      <c r="BA15225" s="91" t="s">
        <v>19205</v>
      </c>
      <c r="BB15225" s="91" t="s">
        <v>1808</v>
      </c>
      <c r="BC15225" s="91" t="s">
        <v>19197</v>
      </c>
      <c r="BD15225" s="91"/>
    </row>
    <row r="15226" spans="53:56" ht="15" x14ac:dyDescent="0.25">
      <c r="BA15226" s="91" t="s">
        <v>19206</v>
      </c>
      <c r="BB15226" s="91" t="s">
        <v>1808</v>
      </c>
      <c r="BC15226" s="91" t="s">
        <v>19197</v>
      </c>
      <c r="BD15226" s="91"/>
    </row>
    <row r="15227" spans="53:56" ht="15" x14ac:dyDescent="0.25">
      <c r="BA15227" s="90" t="s">
        <v>19207</v>
      </c>
      <c r="BB15227" s="90" t="s">
        <v>1808</v>
      </c>
      <c r="BC15227" s="90" t="s">
        <v>19197</v>
      </c>
      <c r="BD15227" s="90"/>
    </row>
    <row r="15228" spans="53:56" ht="15" x14ac:dyDescent="0.25">
      <c r="BA15228" s="91" t="s">
        <v>19208</v>
      </c>
      <c r="BB15228" s="91" t="s">
        <v>1808</v>
      </c>
      <c r="BC15228" s="91" t="s">
        <v>19197</v>
      </c>
      <c r="BD15228" s="91"/>
    </row>
    <row r="15229" spans="53:56" ht="15" x14ac:dyDescent="0.25">
      <c r="BA15229" s="91" t="s">
        <v>19209</v>
      </c>
      <c r="BB15229" s="91" t="s">
        <v>1808</v>
      </c>
      <c r="BC15229" s="91" t="s">
        <v>19197</v>
      </c>
      <c r="BD15229" s="91"/>
    </row>
    <row r="15230" spans="53:56" ht="15" x14ac:dyDescent="0.25">
      <c r="BA15230" s="90" t="s">
        <v>19210</v>
      </c>
      <c r="BB15230" s="90" t="s">
        <v>1808</v>
      </c>
      <c r="BC15230" s="90" t="s">
        <v>19197</v>
      </c>
      <c r="BD15230" s="90"/>
    </row>
    <row r="15231" spans="53:56" ht="15" x14ac:dyDescent="0.25">
      <c r="BA15231" s="90" t="s">
        <v>19211</v>
      </c>
      <c r="BB15231" s="90" t="s">
        <v>1808</v>
      </c>
      <c r="BC15231" s="90" t="s">
        <v>19199</v>
      </c>
      <c r="BD15231" s="90"/>
    </row>
    <row r="15232" spans="53:56" ht="15" x14ac:dyDescent="0.25">
      <c r="BA15232" s="90" t="s">
        <v>19212</v>
      </c>
      <c r="BB15232" s="90" t="s">
        <v>1808</v>
      </c>
      <c r="BC15232" s="90" t="s">
        <v>19199</v>
      </c>
      <c r="BD15232" s="90"/>
    </row>
    <row r="15233" spans="53:56" ht="15" x14ac:dyDescent="0.25">
      <c r="BA15233" s="91" t="s">
        <v>19213</v>
      </c>
      <c r="BB15233" s="91" t="s">
        <v>1808</v>
      </c>
      <c r="BC15233" s="91" t="s">
        <v>19199</v>
      </c>
      <c r="BD15233" s="91"/>
    </row>
    <row r="15234" spans="53:56" ht="15" x14ac:dyDescent="0.25">
      <c r="BA15234" s="90" t="s">
        <v>19214</v>
      </c>
      <c r="BB15234" s="90" t="s">
        <v>1808</v>
      </c>
      <c r="BC15234" s="90" t="s">
        <v>19199</v>
      </c>
      <c r="BD15234" s="90"/>
    </row>
    <row r="15235" spans="53:56" ht="15" x14ac:dyDescent="0.25">
      <c r="BA15235" s="91" t="s">
        <v>19215</v>
      </c>
      <c r="BB15235" s="91" t="s">
        <v>1808</v>
      </c>
      <c r="BC15235" s="91" t="s">
        <v>19199</v>
      </c>
      <c r="BD15235" s="91"/>
    </row>
    <row r="15236" spans="53:56" ht="15" x14ac:dyDescent="0.25">
      <c r="BA15236" s="91" t="s">
        <v>19216</v>
      </c>
      <c r="BB15236" s="91" t="s">
        <v>1808</v>
      </c>
      <c r="BC15236" s="91" t="s">
        <v>19199</v>
      </c>
      <c r="BD15236" s="91"/>
    </row>
    <row r="15237" spans="53:56" ht="15" x14ac:dyDescent="0.25">
      <c r="BA15237" s="90" t="s">
        <v>19217</v>
      </c>
      <c r="BB15237" s="90" t="s">
        <v>1808</v>
      </c>
      <c r="BC15237" s="90" t="s">
        <v>19199</v>
      </c>
      <c r="BD15237" s="90"/>
    </row>
    <row r="15238" spans="53:56" ht="15" x14ac:dyDescent="0.25">
      <c r="BA15238" s="91" t="s">
        <v>19218</v>
      </c>
      <c r="BB15238" s="91" t="s">
        <v>1808</v>
      </c>
      <c r="BC15238" s="91" t="s">
        <v>19199</v>
      </c>
      <c r="BD15238" s="91"/>
    </row>
    <row r="15239" spans="53:56" ht="15" x14ac:dyDescent="0.25">
      <c r="BA15239" s="90" t="s">
        <v>19219</v>
      </c>
      <c r="BB15239" s="90" t="s">
        <v>1808</v>
      </c>
      <c r="BC15239" s="90" t="s">
        <v>19199</v>
      </c>
      <c r="BD15239" s="90"/>
    </row>
    <row r="15240" spans="53:56" ht="15" x14ac:dyDescent="0.25">
      <c r="BA15240" s="90" t="s">
        <v>19220</v>
      </c>
      <c r="BB15240" s="90" t="s">
        <v>1808</v>
      </c>
      <c r="BC15240" s="90" t="s">
        <v>19199</v>
      </c>
      <c r="BD15240" s="90"/>
    </row>
    <row r="15241" spans="53:56" ht="15" x14ac:dyDescent="0.25">
      <c r="BA15241" s="91" t="s">
        <v>19221</v>
      </c>
      <c r="BB15241" s="91" t="s">
        <v>1808</v>
      </c>
      <c r="BC15241" s="91" t="s">
        <v>19199</v>
      </c>
      <c r="BD15241" s="91"/>
    </row>
    <row r="15242" spans="53:56" ht="15" x14ac:dyDescent="0.25">
      <c r="BA15242" s="90" t="s">
        <v>19222</v>
      </c>
      <c r="BB15242" s="90" t="s">
        <v>1808</v>
      </c>
      <c r="BC15242" s="90" t="s">
        <v>19197</v>
      </c>
      <c r="BD15242" s="90"/>
    </row>
    <row r="15243" spans="53:56" ht="15" x14ac:dyDescent="0.25">
      <c r="BA15243" s="91" t="s">
        <v>19223</v>
      </c>
      <c r="BB15243" s="91" t="s">
        <v>1808</v>
      </c>
      <c r="BC15243" s="91" t="s">
        <v>19197</v>
      </c>
      <c r="BD15243" s="91"/>
    </row>
    <row r="15244" spans="53:56" ht="15" x14ac:dyDescent="0.25">
      <c r="BA15244" s="91" t="s">
        <v>19224</v>
      </c>
      <c r="BB15244" s="91" t="s">
        <v>1808</v>
      </c>
      <c r="BC15244" s="91" t="s">
        <v>19197</v>
      </c>
      <c r="BD15244" s="91"/>
    </row>
    <row r="15245" spans="53:56" ht="15" x14ac:dyDescent="0.25">
      <c r="BA15245" s="91" t="s">
        <v>19225</v>
      </c>
      <c r="BB15245" s="91" t="s">
        <v>1808</v>
      </c>
      <c r="BC15245" s="91" t="s">
        <v>19197</v>
      </c>
      <c r="BD15245" s="91"/>
    </row>
    <row r="15246" spans="53:56" ht="15" x14ac:dyDescent="0.25">
      <c r="BA15246" s="90" t="s">
        <v>19226</v>
      </c>
      <c r="BB15246" s="90" t="s">
        <v>1808</v>
      </c>
      <c r="BC15246" s="90" t="s">
        <v>19197</v>
      </c>
      <c r="BD15246" s="90"/>
    </row>
    <row r="15247" spans="53:56" ht="15" x14ac:dyDescent="0.25">
      <c r="BA15247" s="91" t="s">
        <v>19227</v>
      </c>
      <c r="BB15247" s="91" t="s">
        <v>1808</v>
      </c>
      <c r="BC15247" s="91" t="s">
        <v>19197</v>
      </c>
      <c r="BD15247" s="91"/>
    </row>
    <row r="15248" spans="53:56" ht="15" x14ac:dyDescent="0.25">
      <c r="BA15248" s="90" t="s">
        <v>19228</v>
      </c>
      <c r="BB15248" s="90" t="s">
        <v>1808</v>
      </c>
      <c r="BC15248" s="90" t="s">
        <v>9234</v>
      </c>
      <c r="BD15248" s="90"/>
    </row>
    <row r="15249" spans="53:56" ht="15" x14ac:dyDescent="0.25">
      <c r="BA15249" s="90" t="s">
        <v>19229</v>
      </c>
      <c r="BB15249" s="90" t="s">
        <v>1808</v>
      </c>
      <c r="BC15249" s="90" t="s">
        <v>9234</v>
      </c>
      <c r="BD15249" s="90"/>
    </row>
    <row r="15250" spans="53:56" ht="15" x14ac:dyDescent="0.25">
      <c r="BA15250" s="91" t="s">
        <v>19230</v>
      </c>
      <c r="BB15250" s="91" t="s">
        <v>1808</v>
      </c>
      <c r="BC15250" s="91" t="s">
        <v>19197</v>
      </c>
      <c r="BD15250" s="91"/>
    </row>
    <row r="15251" spans="53:56" ht="15" x14ac:dyDescent="0.25">
      <c r="BA15251" s="90" t="s">
        <v>19231</v>
      </c>
      <c r="BB15251" s="90" t="s">
        <v>1808</v>
      </c>
      <c r="BC15251" s="90" t="s">
        <v>9234</v>
      </c>
      <c r="BD15251" s="90"/>
    </row>
    <row r="15252" spans="53:56" ht="15" x14ac:dyDescent="0.25">
      <c r="BA15252" s="91" t="s">
        <v>19232</v>
      </c>
      <c r="BB15252" s="91" t="s">
        <v>1808</v>
      </c>
      <c r="BC15252" s="91" t="s">
        <v>9234</v>
      </c>
      <c r="BD15252" s="91"/>
    </row>
    <row r="15253" spans="53:56" ht="15" x14ac:dyDescent="0.25">
      <c r="BA15253" s="91" t="s">
        <v>19233</v>
      </c>
      <c r="BB15253" s="91" t="s">
        <v>1808</v>
      </c>
      <c r="BC15253" s="91" t="s">
        <v>9234</v>
      </c>
      <c r="BD15253" s="91"/>
    </row>
    <row r="15254" spans="53:56" ht="15" x14ac:dyDescent="0.25">
      <c r="BA15254" s="90" t="s">
        <v>19234</v>
      </c>
      <c r="BB15254" s="90" t="s">
        <v>1808</v>
      </c>
      <c r="BC15254" s="90" t="s">
        <v>9234</v>
      </c>
      <c r="BD15254" s="90"/>
    </row>
    <row r="15255" spans="53:56" ht="15" x14ac:dyDescent="0.25">
      <c r="BA15255" s="91" t="s">
        <v>19235</v>
      </c>
      <c r="BB15255" s="91" t="s">
        <v>1808</v>
      </c>
      <c r="BC15255" s="91" t="s">
        <v>9234</v>
      </c>
      <c r="BD15255" s="91"/>
    </row>
    <row r="15256" spans="53:56" ht="15" x14ac:dyDescent="0.25">
      <c r="BA15256" s="90" t="s">
        <v>19236</v>
      </c>
      <c r="BB15256" s="90" t="s">
        <v>1808</v>
      </c>
      <c r="BC15256" s="90" t="s">
        <v>9234</v>
      </c>
      <c r="BD15256" s="90"/>
    </row>
    <row r="15257" spans="53:56" ht="15" x14ac:dyDescent="0.25">
      <c r="BA15257" s="90" t="s">
        <v>19237</v>
      </c>
      <c r="BB15257" s="90" t="s">
        <v>1808</v>
      </c>
      <c r="BC15257" s="90" t="s">
        <v>9234</v>
      </c>
      <c r="BD15257" s="90"/>
    </row>
    <row r="15258" spans="53:56" ht="15" x14ac:dyDescent="0.25">
      <c r="BA15258" s="91" t="s">
        <v>19238</v>
      </c>
      <c r="BB15258" s="91" t="s">
        <v>1808</v>
      </c>
      <c r="BC15258" s="91" t="s">
        <v>9234</v>
      </c>
      <c r="BD15258" s="91"/>
    </row>
    <row r="15259" spans="53:56" ht="15" x14ac:dyDescent="0.25">
      <c r="BA15259" s="90" t="s">
        <v>19239</v>
      </c>
      <c r="BB15259" s="90" t="s">
        <v>1808</v>
      </c>
      <c r="BC15259" s="90" t="s">
        <v>9234</v>
      </c>
      <c r="BD15259" s="90"/>
    </row>
    <row r="15260" spans="53:56" ht="15" x14ac:dyDescent="0.25">
      <c r="BA15260" s="91" t="s">
        <v>19240</v>
      </c>
      <c r="BB15260" s="91" t="s">
        <v>1808</v>
      </c>
      <c r="BC15260" s="91" t="s">
        <v>19197</v>
      </c>
      <c r="BD15260" s="91"/>
    </row>
    <row r="15261" spans="53:56" ht="15" x14ac:dyDescent="0.25">
      <c r="BA15261" s="91" t="s">
        <v>19241</v>
      </c>
      <c r="BB15261" s="91" t="s">
        <v>1808</v>
      </c>
      <c r="BC15261" s="91" t="s">
        <v>19197</v>
      </c>
      <c r="BD15261" s="91"/>
    </row>
    <row r="15262" spans="53:56" ht="15" x14ac:dyDescent="0.25">
      <c r="BA15262" s="90" t="s">
        <v>19242</v>
      </c>
      <c r="BB15262" s="90" t="s">
        <v>1808</v>
      </c>
      <c r="BC15262" s="90" t="s">
        <v>19197</v>
      </c>
      <c r="BD15262" s="90"/>
    </row>
    <row r="15263" spans="53:56" ht="15" x14ac:dyDescent="0.25">
      <c r="BA15263" s="90" t="s">
        <v>19243</v>
      </c>
      <c r="BB15263" s="90" t="s">
        <v>1808</v>
      </c>
      <c r="BC15263" s="90" t="s">
        <v>19199</v>
      </c>
      <c r="BD15263" s="90"/>
    </row>
    <row r="15264" spans="53:56" ht="15" x14ac:dyDescent="0.25">
      <c r="BA15264" s="91" t="s">
        <v>19244</v>
      </c>
      <c r="BB15264" s="91" t="s">
        <v>1808</v>
      </c>
      <c r="BC15264" s="91" t="s">
        <v>19199</v>
      </c>
      <c r="BD15264" s="91"/>
    </row>
    <row r="15265" spans="53:56" ht="15" x14ac:dyDescent="0.25">
      <c r="BA15265" s="90" t="s">
        <v>19245</v>
      </c>
      <c r="BB15265" s="90" t="s">
        <v>1808</v>
      </c>
      <c r="BC15265" s="90" t="s">
        <v>19199</v>
      </c>
      <c r="BD15265" s="90"/>
    </row>
    <row r="15266" spans="53:56" ht="15" x14ac:dyDescent="0.25">
      <c r="BA15266" s="90" t="s">
        <v>19246</v>
      </c>
      <c r="BB15266" s="90" t="s">
        <v>1808</v>
      </c>
      <c r="BC15266" s="90" t="s">
        <v>19199</v>
      </c>
      <c r="BD15266" s="90"/>
    </row>
    <row r="15267" spans="53:56" ht="15" x14ac:dyDescent="0.25">
      <c r="BA15267" s="91" t="s">
        <v>19247</v>
      </c>
      <c r="BB15267" s="91" t="s">
        <v>1808</v>
      </c>
      <c r="BC15267" s="91" t="s">
        <v>19199</v>
      </c>
      <c r="BD15267" s="91"/>
    </row>
    <row r="15268" spans="53:56" ht="15" x14ac:dyDescent="0.25">
      <c r="BA15268" s="90" t="s">
        <v>19248</v>
      </c>
      <c r="BB15268" s="90" t="s">
        <v>1808</v>
      </c>
      <c r="BC15268" s="90" t="s">
        <v>19199</v>
      </c>
      <c r="BD15268" s="90"/>
    </row>
    <row r="15269" spans="53:56" ht="15" x14ac:dyDescent="0.25">
      <c r="BA15269" s="91" t="s">
        <v>19249</v>
      </c>
      <c r="BB15269" s="91" t="s">
        <v>1808</v>
      </c>
      <c r="BC15269" s="91" t="s">
        <v>19199</v>
      </c>
      <c r="BD15269" s="91"/>
    </row>
    <row r="15270" spans="53:56" ht="15" x14ac:dyDescent="0.25">
      <c r="BA15270" s="91" t="s">
        <v>19250</v>
      </c>
      <c r="BB15270" s="91" t="s">
        <v>1808</v>
      </c>
      <c r="BC15270" s="91" t="s">
        <v>19199</v>
      </c>
      <c r="BD15270" s="91"/>
    </row>
    <row r="15271" spans="53:56" ht="15" x14ac:dyDescent="0.25">
      <c r="BA15271" s="90" t="s">
        <v>19251</v>
      </c>
      <c r="BB15271" s="90" t="s">
        <v>1808</v>
      </c>
      <c r="BC15271" s="90" t="s">
        <v>19199</v>
      </c>
      <c r="BD15271" s="90"/>
    </row>
    <row r="15272" spans="53:56" ht="15" x14ac:dyDescent="0.25">
      <c r="BA15272" s="91" t="s">
        <v>19252</v>
      </c>
      <c r="BB15272" s="91" t="s">
        <v>1808</v>
      </c>
      <c r="BC15272" s="91" t="s">
        <v>19199</v>
      </c>
      <c r="BD15272" s="91"/>
    </row>
    <row r="15273" spans="53:56" ht="15" x14ac:dyDescent="0.25">
      <c r="BA15273" s="90" t="s">
        <v>19253</v>
      </c>
      <c r="BB15273" s="90" t="s">
        <v>1808</v>
      </c>
      <c r="BC15273" s="90" t="s">
        <v>9234</v>
      </c>
      <c r="BD15273" s="90"/>
    </row>
    <row r="15274" spans="53:56" ht="15" x14ac:dyDescent="0.25">
      <c r="BA15274" s="90" t="s">
        <v>19254</v>
      </c>
      <c r="BB15274" s="90" t="s">
        <v>1808</v>
      </c>
      <c r="BC15274" s="90" t="s">
        <v>19199</v>
      </c>
      <c r="BD15274" s="90"/>
    </row>
    <row r="15275" spans="53:56" ht="15" x14ac:dyDescent="0.25">
      <c r="BA15275" s="91" t="s">
        <v>19255</v>
      </c>
      <c r="BB15275" s="91" t="s">
        <v>1808</v>
      </c>
      <c r="BC15275" s="91" t="s">
        <v>19199</v>
      </c>
      <c r="BD15275" s="91"/>
    </row>
    <row r="15276" spans="53:56" ht="15" x14ac:dyDescent="0.25">
      <c r="BA15276" s="90" t="s">
        <v>19256</v>
      </c>
      <c r="BB15276" s="90" t="s">
        <v>1808</v>
      </c>
      <c r="BC15276" s="90" t="s">
        <v>19199</v>
      </c>
      <c r="BD15276" s="90"/>
    </row>
    <row r="15277" spans="53:56" ht="15" x14ac:dyDescent="0.25">
      <c r="BA15277" s="91" t="s">
        <v>19257</v>
      </c>
      <c r="BB15277" s="91" t="s">
        <v>1808</v>
      </c>
      <c r="BC15277" s="91" t="s">
        <v>19199</v>
      </c>
      <c r="BD15277" s="91"/>
    </row>
    <row r="15278" spans="53:56" ht="15" x14ac:dyDescent="0.25">
      <c r="BA15278" s="90" t="s">
        <v>19258</v>
      </c>
      <c r="BB15278" s="90" t="s">
        <v>1808</v>
      </c>
      <c r="BC15278" s="90" t="s">
        <v>19199</v>
      </c>
      <c r="BD15278" s="90"/>
    </row>
    <row r="15279" spans="53:56" ht="15" x14ac:dyDescent="0.25">
      <c r="BA15279" s="91" t="s">
        <v>19259</v>
      </c>
      <c r="BB15279" s="91" t="s">
        <v>1808</v>
      </c>
      <c r="BC15279" s="91" t="s">
        <v>19199</v>
      </c>
      <c r="BD15279" s="91"/>
    </row>
    <row r="15280" spans="53:56" ht="15" x14ac:dyDescent="0.25">
      <c r="BA15280" s="91" t="s">
        <v>19260</v>
      </c>
      <c r="BB15280" s="91" t="s">
        <v>1808</v>
      </c>
      <c r="BC15280" s="91" t="s">
        <v>19199</v>
      </c>
      <c r="BD15280" s="91"/>
    </row>
    <row r="15281" spans="53:56" ht="15" x14ac:dyDescent="0.25">
      <c r="BA15281" s="90" t="s">
        <v>19261</v>
      </c>
      <c r="BB15281" s="90" t="s">
        <v>1808</v>
      </c>
      <c r="BC15281" s="90" t="s">
        <v>19199</v>
      </c>
      <c r="BD15281" s="90"/>
    </row>
    <row r="15282" spans="53:56" ht="15" x14ac:dyDescent="0.25">
      <c r="BA15282" s="91" t="s">
        <v>19262</v>
      </c>
      <c r="BB15282" s="91" t="s">
        <v>1808</v>
      </c>
      <c r="BC15282" s="91" t="s">
        <v>19199</v>
      </c>
      <c r="BD15282" s="91"/>
    </row>
    <row r="15283" spans="53:56" ht="15" x14ac:dyDescent="0.25">
      <c r="BA15283" s="90" t="s">
        <v>19263</v>
      </c>
      <c r="BB15283" s="90" t="s">
        <v>1808</v>
      </c>
      <c r="BC15283" s="90" t="s">
        <v>19199</v>
      </c>
      <c r="BD15283" s="90"/>
    </row>
    <row r="15284" spans="53:56" ht="15" x14ac:dyDescent="0.25">
      <c r="BA15284" s="91" t="s">
        <v>19264</v>
      </c>
      <c r="BB15284" s="91" t="s">
        <v>1808</v>
      </c>
      <c r="BC15284" s="91" t="s">
        <v>19199</v>
      </c>
      <c r="BD15284" s="91"/>
    </row>
    <row r="15285" spans="53:56" ht="15" x14ac:dyDescent="0.25">
      <c r="BA15285" s="90" t="s">
        <v>19265</v>
      </c>
      <c r="BB15285" s="90" t="s">
        <v>1808</v>
      </c>
      <c r="BC15285" s="90" t="s">
        <v>19197</v>
      </c>
      <c r="BD15285" s="90"/>
    </row>
    <row r="15286" spans="53:56" ht="15" x14ac:dyDescent="0.25">
      <c r="BA15286" s="91" t="s">
        <v>19266</v>
      </c>
      <c r="BB15286" s="91" t="s">
        <v>1808</v>
      </c>
      <c r="BC15286" s="91" t="s">
        <v>19197</v>
      </c>
      <c r="BD15286" s="91"/>
    </row>
    <row r="15287" spans="53:56" ht="15" x14ac:dyDescent="0.25">
      <c r="BA15287" s="91" t="s">
        <v>19267</v>
      </c>
      <c r="BB15287" s="91" t="s">
        <v>1808</v>
      </c>
      <c r="BC15287" s="91" t="s">
        <v>19199</v>
      </c>
      <c r="BD15287" s="91"/>
    </row>
    <row r="15288" spans="53:56" ht="15" x14ac:dyDescent="0.25">
      <c r="BA15288" s="91" t="s">
        <v>19268</v>
      </c>
      <c r="BB15288" s="91" t="s">
        <v>1808</v>
      </c>
      <c r="BC15288" s="91" t="s">
        <v>19199</v>
      </c>
      <c r="BD15288" s="91"/>
    </row>
    <row r="15289" spans="53:56" ht="15" x14ac:dyDescent="0.25">
      <c r="BA15289" s="90" t="s">
        <v>19269</v>
      </c>
      <c r="BB15289" s="90" t="s">
        <v>1808</v>
      </c>
      <c r="BC15289" s="90" t="s">
        <v>19197</v>
      </c>
      <c r="BD15289" s="90"/>
    </row>
    <row r="15290" spans="53:56" ht="15" x14ac:dyDescent="0.25">
      <c r="BA15290" s="91" t="s">
        <v>19270</v>
      </c>
      <c r="BB15290" s="91" t="s">
        <v>1808</v>
      </c>
      <c r="BC15290" s="91" t="s">
        <v>19197</v>
      </c>
      <c r="BD15290" s="91"/>
    </row>
    <row r="15291" spans="53:56" ht="15" x14ac:dyDescent="0.25">
      <c r="BA15291" s="90" t="s">
        <v>19271</v>
      </c>
      <c r="BB15291" s="90" t="s">
        <v>1808</v>
      </c>
      <c r="BC15291" s="90" t="s">
        <v>19197</v>
      </c>
      <c r="BD15291" s="90"/>
    </row>
    <row r="15292" spans="53:56" ht="15" x14ac:dyDescent="0.25">
      <c r="BA15292" s="91" t="s">
        <v>19272</v>
      </c>
      <c r="BB15292" s="91" t="s">
        <v>1808</v>
      </c>
      <c r="BC15292" s="91" t="s">
        <v>19197</v>
      </c>
      <c r="BD15292" s="91"/>
    </row>
    <row r="15293" spans="53:56" ht="15" x14ac:dyDescent="0.25">
      <c r="BA15293" s="91" t="s">
        <v>19273</v>
      </c>
      <c r="BB15293" s="91" t="s">
        <v>1808</v>
      </c>
      <c r="BC15293" s="91" t="s">
        <v>19197</v>
      </c>
      <c r="BD15293" s="91"/>
    </row>
    <row r="15294" spans="53:56" ht="15" x14ac:dyDescent="0.25">
      <c r="BA15294" s="90" t="s">
        <v>19274</v>
      </c>
      <c r="BB15294" s="90" t="s">
        <v>1808</v>
      </c>
      <c r="BC15294" s="90" t="s">
        <v>19197</v>
      </c>
      <c r="BD15294" s="90"/>
    </row>
    <row r="15295" spans="53:56" ht="15" x14ac:dyDescent="0.25">
      <c r="BA15295" s="91" t="s">
        <v>19275</v>
      </c>
      <c r="BB15295" s="91" t="s">
        <v>1808</v>
      </c>
      <c r="BC15295" s="91" t="s">
        <v>19197</v>
      </c>
      <c r="BD15295" s="91"/>
    </row>
    <row r="15296" spans="53:56" ht="15" x14ac:dyDescent="0.25">
      <c r="BA15296" s="90" t="s">
        <v>19276</v>
      </c>
      <c r="BB15296" s="90" t="s">
        <v>1808</v>
      </c>
      <c r="BC15296" s="90" t="s">
        <v>19197</v>
      </c>
      <c r="BD15296" s="90"/>
    </row>
    <row r="15297" spans="53:56" ht="15" x14ac:dyDescent="0.25">
      <c r="BA15297" s="91" t="s">
        <v>19277</v>
      </c>
      <c r="BB15297" s="91" t="s">
        <v>1808</v>
      </c>
      <c r="BC15297" s="91" t="s">
        <v>19197</v>
      </c>
      <c r="BD15297" s="91"/>
    </row>
    <row r="15298" spans="53:56" ht="15" x14ac:dyDescent="0.25">
      <c r="BA15298" s="90" t="s">
        <v>19278</v>
      </c>
      <c r="BB15298" s="90" t="s">
        <v>1808</v>
      </c>
      <c r="BC15298" s="90" t="s">
        <v>19197</v>
      </c>
      <c r="BD15298" s="90"/>
    </row>
    <row r="15299" spans="53:56" ht="15" x14ac:dyDescent="0.25">
      <c r="BA15299" s="90" t="s">
        <v>19279</v>
      </c>
      <c r="BB15299" s="90" t="s">
        <v>1808</v>
      </c>
      <c r="BC15299" s="90" t="s">
        <v>19197</v>
      </c>
      <c r="BD15299" s="90"/>
    </row>
    <row r="15300" spans="53:56" ht="15" x14ac:dyDescent="0.25">
      <c r="BA15300" s="91" t="s">
        <v>19280</v>
      </c>
      <c r="BB15300" s="91" t="s">
        <v>1808</v>
      </c>
      <c r="BC15300" s="91" t="s">
        <v>19197</v>
      </c>
      <c r="BD15300" s="91"/>
    </row>
    <row r="15301" spans="53:56" ht="15" x14ac:dyDescent="0.25">
      <c r="BA15301" s="90" t="s">
        <v>19281</v>
      </c>
      <c r="BB15301" s="90" t="s">
        <v>1808</v>
      </c>
      <c r="BC15301" s="90" t="s">
        <v>19197</v>
      </c>
      <c r="BD15301" s="90"/>
    </row>
    <row r="15302" spans="53:56" ht="15" x14ac:dyDescent="0.25">
      <c r="BA15302" s="91" t="s">
        <v>19282</v>
      </c>
      <c r="BB15302" s="91" t="s">
        <v>1808</v>
      </c>
      <c r="BC15302" s="91" t="s">
        <v>19197</v>
      </c>
      <c r="BD15302" s="91"/>
    </row>
    <row r="15303" spans="53:56" ht="15" x14ac:dyDescent="0.25">
      <c r="BA15303" s="90" t="s">
        <v>19283</v>
      </c>
      <c r="BB15303" s="90" t="s">
        <v>1808</v>
      </c>
      <c r="BC15303" s="90" t="s">
        <v>19197</v>
      </c>
      <c r="BD15303" s="90"/>
    </row>
    <row r="15304" spans="53:56" ht="15" x14ac:dyDescent="0.25">
      <c r="BA15304" s="90" t="s">
        <v>19284</v>
      </c>
      <c r="BB15304" s="90" t="s">
        <v>1808</v>
      </c>
      <c r="BC15304" s="90" t="s">
        <v>19197</v>
      </c>
      <c r="BD15304" s="90"/>
    </row>
    <row r="15305" spans="53:56" ht="15" x14ac:dyDescent="0.25">
      <c r="BA15305" s="91" t="s">
        <v>19285</v>
      </c>
      <c r="BB15305" s="91" t="s">
        <v>1808</v>
      </c>
      <c r="BC15305" s="91" t="s">
        <v>19197</v>
      </c>
      <c r="BD15305" s="91"/>
    </row>
    <row r="15306" spans="53:56" ht="15" x14ac:dyDescent="0.25">
      <c r="BA15306" s="90" t="s">
        <v>19286</v>
      </c>
      <c r="BB15306" s="90" t="s">
        <v>1808</v>
      </c>
      <c r="BC15306" s="90" t="s">
        <v>19197</v>
      </c>
      <c r="BD15306" s="90"/>
    </row>
    <row r="15307" spans="53:56" ht="15" x14ac:dyDescent="0.25">
      <c r="BA15307" s="91" t="s">
        <v>19287</v>
      </c>
      <c r="BB15307" s="91" t="s">
        <v>1808</v>
      </c>
      <c r="BC15307" s="91" t="s">
        <v>19197</v>
      </c>
      <c r="BD15307" s="91"/>
    </row>
    <row r="15308" spans="53:56" ht="15" x14ac:dyDescent="0.25">
      <c r="BA15308" s="90" t="s">
        <v>19288</v>
      </c>
      <c r="BB15308" s="90" t="s">
        <v>1808</v>
      </c>
      <c r="BC15308" s="90" t="s">
        <v>19197</v>
      </c>
      <c r="BD15308" s="90"/>
    </row>
    <row r="15309" spans="53:56" ht="15" x14ac:dyDescent="0.25">
      <c r="BA15309" s="91" t="s">
        <v>19289</v>
      </c>
      <c r="BB15309" s="91" t="s">
        <v>1808</v>
      </c>
      <c r="BC15309" s="91" t="s">
        <v>19197</v>
      </c>
      <c r="BD15309" s="91"/>
    </row>
    <row r="15310" spans="53:56" ht="15" x14ac:dyDescent="0.25">
      <c r="BA15310" s="90" t="s">
        <v>19290</v>
      </c>
      <c r="BB15310" s="90" t="s">
        <v>1808</v>
      </c>
      <c r="BC15310" s="90" t="s">
        <v>19197</v>
      </c>
      <c r="BD15310" s="90"/>
    </row>
    <row r="15311" spans="53:56" ht="15" x14ac:dyDescent="0.25">
      <c r="BA15311" s="91" t="s">
        <v>19291</v>
      </c>
      <c r="BB15311" s="91" t="s">
        <v>1808</v>
      </c>
      <c r="BC15311" s="91" t="s">
        <v>19197</v>
      </c>
      <c r="BD15311" s="91"/>
    </row>
    <row r="15312" spans="53:56" ht="15" x14ac:dyDescent="0.25">
      <c r="BA15312" s="91" t="s">
        <v>19292</v>
      </c>
      <c r="BB15312" s="91" t="s">
        <v>1808</v>
      </c>
      <c r="BC15312" s="91" t="s">
        <v>19197</v>
      </c>
      <c r="BD15312" s="91"/>
    </row>
    <row r="15313" spans="53:56" ht="15" x14ac:dyDescent="0.25">
      <c r="BA15313" s="90" t="s">
        <v>19293</v>
      </c>
      <c r="BB15313" s="90" t="s">
        <v>1808</v>
      </c>
      <c r="BC15313" s="90" t="s">
        <v>19197</v>
      </c>
      <c r="BD15313" s="90"/>
    </row>
    <row r="15314" spans="53:56" ht="15" x14ac:dyDescent="0.25">
      <c r="BA15314" s="91" t="s">
        <v>19294</v>
      </c>
      <c r="BB15314" s="91" t="s">
        <v>1808</v>
      </c>
      <c r="BC15314" s="91" t="s">
        <v>19197</v>
      </c>
      <c r="BD15314" s="91"/>
    </row>
    <row r="15315" spans="53:56" ht="15" x14ac:dyDescent="0.25">
      <c r="BA15315" s="90" t="s">
        <v>19295</v>
      </c>
      <c r="BB15315" s="90" t="s">
        <v>1808</v>
      </c>
      <c r="BC15315" s="90" t="s">
        <v>19197</v>
      </c>
      <c r="BD15315" s="90"/>
    </row>
    <row r="15316" spans="53:56" ht="15" x14ac:dyDescent="0.25">
      <c r="BA15316" s="91" t="s">
        <v>19296</v>
      </c>
      <c r="BB15316" s="91" t="s">
        <v>1808</v>
      </c>
      <c r="BC15316" s="91" t="s">
        <v>19197</v>
      </c>
      <c r="BD15316" s="91"/>
    </row>
    <row r="15317" spans="53:56" ht="15" x14ac:dyDescent="0.25">
      <c r="BA15317" s="90" t="s">
        <v>19297</v>
      </c>
      <c r="BB15317" s="90" t="s">
        <v>1808</v>
      </c>
      <c r="BC15317" s="90" t="s">
        <v>19197</v>
      </c>
      <c r="BD15317" s="90"/>
    </row>
    <row r="15318" spans="53:56" ht="15" x14ac:dyDescent="0.25">
      <c r="BA15318" s="91" t="s">
        <v>19298</v>
      </c>
      <c r="BB15318" s="91" t="s">
        <v>1808</v>
      </c>
      <c r="BC15318" s="91" t="s">
        <v>19197</v>
      </c>
      <c r="BD15318" s="91"/>
    </row>
    <row r="15319" spans="53:56" ht="15" x14ac:dyDescent="0.25">
      <c r="BA15319" s="90" t="s">
        <v>19299</v>
      </c>
      <c r="BB15319" s="90" t="s">
        <v>1808</v>
      </c>
      <c r="BC15319" s="90" t="s">
        <v>19197</v>
      </c>
      <c r="BD15319" s="90"/>
    </row>
    <row r="15320" spans="53:56" ht="15" x14ac:dyDescent="0.25">
      <c r="BA15320" s="90" t="s">
        <v>19300</v>
      </c>
      <c r="BB15320" s="90" t="s">
        <v>1808</v>
      </c>
      <c r="BC15320" s="90" t="s">
        <v>19197</v>
      </c>
      <c r="BD15320" s="90"/>
    </row>
    <row r="15321" spans="53:56" ht="15" x14ac:dyDescent="0.25">
      <c r="BA15321" s="91" t="s">
        <v>19301</v>
      </c>
      <c r="BB15321" s="91" t="s">
        <v>1808</v>
      </c>
      <c r="BC15321" s="91" t="s">
        <v>19197</v>
      </c>
      <c r="BD15321" s="91"/>
    </row>
    <row r="15322" spans="53:56" ht="15" x14ac:dyDescent="0.25">
      <c r="BA15322" s="90" t="s">
        <v>19302</v>
      </c>
      <c r="BB15322" s="90" t="s">
        <v>1808</v>
      </c>
      <c r="BC15322" s="90" t="s">
        <v>19197</v>
      </c>
      <c r="BD15322" s="90"/>
    </row>
    <row r="15323" spans="53:56" ht="15" x14ac:dyDescent="0.25">
      <c r="BA15323" s="91" t="s">
        <v>19303</v>
      </c>
      <c r="BB15323" s="91" t="s">
        <v>1808</v>
      </c>
      <c r="BC15323" s="91" t="s">
        <v>19197</v>
      </c>
      <c r="BD15323" s="91"/>
    </row>
    <row r="15324" spans="53:56" ht="15" x14ac:dyDescent="0.25">
      <c r="BA15324" s="90" t="s">
        <v>19304</v>
      </c>
      <c r="BB15324" s="90" t="s">
        <v>1808</v>
      </c>
      <c r="BC15324" s="90" t="s">
        <v>19197</v>
      </c>
      <c r="BD15324" s="90"/>
    </row>
    <row r="15325" spans="53:56" ht="15" x14ac:dyDescent="0.25">
      <c r="BA15325" s="91" t="s">
        <v>19305</v>
      </c>
      <c r="BB15325" s="91" t="s">
        <v>1808</v>
      </c>
      <c r="BC15325" s="91" t="s">
        <v>19197</v>
      </c>
      <c r="BD15325" s="91"/>
    </row>
    <row r="15326" spans="53:56" ht="15" x14ac:dyDescent="0.25">
      <c r="BA15326" s="90" t="s">
        <v>19306</v>
      </c>
      <c r="BB15326" s="90" t="s">
        <v>1808</v>
      </c>
      <c r="BC15326" s="90" t="s">
        <v>19197</v>
      </c>
      <c r="BD15326" s="90"/>
    </row>
    <row r="15327" spans="53:56" ht="15" x14ac:dyDescent="0.25">
      <c r="BA15327" s="91" t="s">
        <v>19307</v>
      </c>
      <c r="BB15327" s="91" t="s">
        <v>1808</v>
      </c>
      <c r="BC15327" s="91" t="s">
        <v>19197</v>
      </c>
      <c r="BD15327" s="91"/>
    </row>
    <row r="15328" spans="53:56" ht="15" x14ac:dyDescent="0.25">
      <c r="BA15328" s="91" t="s">
        <v>19308</v>
      </c>
      <c r="BB15328" s="91" t="s">
        <v>1808</v>
      </c>
      <c r="BC15328" s="91" t="s">
        <v>19197</v>
      </c>
      <c r="BD15328" s="91"/>
    </row>
    <row r="15329" spans="53:56" ht="15" x14ac:dyDescent="0.25">
      <c r="BA15329" s="90" t="s">
        <v>19309</v>
      </c>
      <c r="BB15329" s="90" t="s">
        <v>1808</v>
      </c>
      <c r="BC15329" s="90" t="s">
        <v>19197</v>
      </c>
      <c r="BD15329" s="90"/>
    </row>
    <row r="15330" spans="53:56" ht="15" x14ac:dyDescent="0.25">
      <c r="BA15330" s="91" t="s">
        <v>19310</v>
      </c>
      <c r="BB15330" s="91" t="s">
        <v>1808</v>
      </c>
      <c r="BC15330" s="91" t="s">
        <v>19197</v>
      </c>
      <c r="BD15330" s="91"/>
    </row>
    <row r="15331" spans="53:56" ht="15" x14ac:dyDescent="0.25">
      <c r="BA15331" s="90" t="s">
        <v>19311</v>
      </c>
      <c r="BB15331" s="90" t="s">
        <v>1808</v>
      </c>
      <c r="BC15331" s="90" t="s">
        <v>19197</v>
      </c>
      <c r="BD15331" s="90"/>
    </row>
    <row r="15332" spans="53:56" ht="15" x14ac:dyDescent="0.25">
      <c r="BA15332" s="91" t="s">
        <v>19312</v>
      </c>
      <c r="BB15332" s="91" t="s">
        <v>1808</v>
      </c>
      <c r="BC15332" s="91" t="s">
        <v>19197</v>
      </c>
      <c r="BD15332" s="91"/>
    </row>
    <row r="15333" spans="53:56" ht="15" x14ac:dyDescent="0.25">
      <c r="BA15333" s="90" t="s">
        <v>19313</v>
      </c>
      <c r="BB15333" s="90" t="s">
        <v>1808</v>
      </c>
      <c r="BC15333" s="90" t="s">
        <v>19197</v>
      </c>
      <c r="BD15333" s="90"/>
    </row>
    <row r="15334" spans="53:56" ht="15" x14ac:dyDescent="0.25">
      <c r="BA15334" s="91" t="s">
        <v>19314</v>
      </c>
      <c r="BB15334" s="91" t="s">
        <v>1808</v>
      </c>
      <c r="BC15334" s="91" t="s">
        <v>19197</v>
      </c>
      <c r="BD15334" s="91"/>
    </row>
    <row r="15335" spans="53:56" ht="15" x14ac:dyDescent="0.25">
      <c r="BA15335" s="90" t="s">
        <v>19315</v>
      </c>
      <c r="BB15335" s="90" t="s">
        <v>1808</v>
      </c>
      <c r="BC15335" s="90" t="s">
        <v>19197</v>
      </c>
      <c r="BD15335" s="90"/>
    </row>
    <row r="15336" spans="53:56" ht="15" x14ac:dyDescent="0.25">
      <c r="BA15336" s="91" t="s">
        <v>19316</v>
      </c>
      <c r="BB15336" s="91" t="s">
        <v>1808</v>
      </c>
      <c r="BC15336" s="91" t="s">
        <v>19197</v>
      </c>
      <c r="BD15336" s="91"/>
    </row>
    <row r="15337" spans="53:56" ht="15" x14ac:dyDescent="0.25">
      <c r="BA15337" s="90" t="s">
        <v>19317</v>
      </c>
      <c r="BB15337" s="90" t="s">
        <v>1808</v>
      </c>
      <c r="BC15337" s="90" t="s">
        <v>19197</v>
      </c>
      <c r="BD15337" s="90"/>
    </row>
    <row r="15338" spans="53:56" ht="15" x14ac:dyDescent="0.25">
      <c r="BA15338" s="90" t="s">
        <v>19318</v>
      </c>
      <c r="BB15338" s="90" t="s">
        <v>1808</v>
      </c>
      <c r="BC15338" s="90" t="s">
        <v>19197</v>
      </c>
      <c r="BD15338" s="90"/>
    </row>
    <row r="15339" spans="53:56" ht="15" x14ac:dyDescent="0.25">
      <c r="BA15339" s="91" t="s">
        <v>19319</v>
      </c>
      <c r="BB15339" s="91" t="s">
        <v>1808</v>
      </c>
      <c r="BC15339" s="91" t="s">
        <v>19197</v>
      </c>
      <c r="BD15339" s="91"/>
    </row>
    <row r="15340" spans="53:56" ht="15" x14ac:dyDescent="0.25">
      <c r="BA15340" s="90" t="s">
        <v>19320</v>
      </c>
      <c r="BB15340" s="90" t="s">
        <v>1808</v>
      </c>
      <c r="BC15340" s="90" t="s">
        <v>19197</v>
      </c>
      <c r="BD15340" s="90"/>
    </row>
    <row r="15341" spans="53:56" ht="15" x14ac:dyDescent="0.25">
      <c r="BA15341" s="91" t="s">
        <v>19321</v>
      </c>
      <c r="BB15341" s="91" t="s">
        <v>1808</v>
      </c>
      <c r="BC15341" s="91" t="s">
        <v>19197</v>
      </c>
      <c r="BD15341" s="91"/>
    </row>
    <row r="15342" spans="53:56" ht="15" x14ac:dyDescent="0.25">
      <c r="BA15342" s="90" t="s">
        <v>19322</v>
      </c>
      <c r="BB15342" s="90" t="s">
        <v>1808</v>
      </c>
      <c r="BC15342" s="90" t="s">
        <v>19197</v>
      </c>
      <c r="BD15342" s="90"/>
    </row>
    <row r="15343" spans="53:56" ht="15" x14ac:dyDescent="0.25">
      <c r="BA15343" s="91" t="s">
        <v>19323</v>
      </c>
      <c r="BB15343" s="91" t="s">
        <v>1808</v>
      </c>
      <c r="BC15343" s="91" t="s">
        <v>19197</v>
      </c>
      <c r="BD15343" s="91"/>
    </row>
    <row r="15344" spans="53:56" ht="15" x14ac:dyDescent="0.25">
      <c r="BA15344" s="90" t="s">
        <v>19324</v>
      </c>
      <c r="BB15344" s="90" t="s">
        <v>1808</v>
      </c>
      <c r="BC15344" s="90" t="s">
        <v>19197</v>
      </c>
      <c r="BD15344" s="90"/>
    </row>
    <row r="15345" spans="53:56" ht="15" x14ac:dyDescent="0.25">
      <c r="BA15345" s="91" t="s">
        <v>19325</v>
      </c>
      <c r="BB15345" s="91" t="s">
        <v>1808</v>
      </c>
      <c r="BC15345" s="91" t="s">
        <v>19197</v>
      </c>
      <c r="BD15345" s="91"/>
    </row>
    <row r="15346" spans="53:56" ht="15" x14ac:dyDescent="0.25">
      <c r="BA15346" s="91" t="s">
        <v>19326</v>
      </c>
      <c r="BB15346" s="91" t="s">
        <v>1808</v>
      </c>
      <c r="BC15346" s="91" t="s">
        <v>19197</v>
      </c>
      <c r="BD15346" s="91"/>
    </row>
    <row r="15347" spans="53:56" ht="15" x14ac:dyDescent="0.25">
      <c r="BA15347" s="90" t="s">
        <v>19327</v>
      </c>
      <c r="BB15347" s="90" t="s">
        <v>1808</v>
      </c>
      <c r="BC15347" s="90" t="s">
        <v>19197</v>
      </c>
      <c r="BD15347" s="90"/>
    </row>
    <row r="15348" spans="53:56" ht="15" x14ac:dyDescent="0.25">
      <c r="BA15348" s="91" t="s">
        <v>19328</v>
      </c>
      <c r="BB15348" s="91" t="s">
        <v>1808</v>
      </c>
      <c r="BC15348" s="91" t="s">
        <v>19197</v>
      </c>
      <c r="BD15348" s="91"/>
    </row>
    <row r="15349" spans="53:56" ht="15" x14ac:dyDescent="0.25">
      <c r="BA15349" s="90" t="s">
        <v>19329</v>
      </c>
      <c r="BB15349" s="90" t="s">
        <v>1808</v>
      </c>
      <c r="BC15349" s="90" t="s">
        <v>19197</v>
      </c>
      <c r="BD15349" s="90"/>
    </row>
    <row r="15350" spans="53:56" ht="15" x14ac:dyDescent="0.25">
      <c r="BA15350" s="91" t="s">
        <v>19330</v>
      </c>
      <c r="BB15350" s="91" t="s">
        <v>1808</v>
      </c>
      <c r="BC15350" s="91" t="s">
        <v>19197</v>
      </c>
      <c r="BD15350" s="91"/>
    </row>
    <row r="15351" spans="53:56" ht="15" x14ac:dyDescent="0.25">
      <c r="BA15351" s="90" t="s">
        <v>19331</v>
      </c>
      <c r="BB15351" s="90" t="s">
        <v>1808</v>
      </c>
      <c r="BC15351" s="90" t="s">
        <v>19197</v>
      </c>
      <c r="BD15351" s="90"/>
    </row>
    <row r="15352" spans="53:56" ht="15" x14ac:dyDescent="0.25">
      <c r="BA15352" s="91" t="s">
        <v>19332</v>
      </c>
      <c r="BB15352" s="91" t="s">
        <v>1808</v>
      </c>
      <c r="BC15352" s="91" t="s">
        <v>19197</v>
      </c>
      <c r="BD15352" s="91"/>
    </row>
    <row r="15353" spans="53:56" ht="15" x14ac:dyDescent="0.25">
      <c r="BA15353" s="90" t="s">
        <v>19333</v>
      </c>
      <c r="BB15353" s="90" t="s">
        <v>1808</v>
      </c>
      <c r="BC15353" s="90" t="s">
        <v>19197</v>
      </c>
      <c r="BD15353" s="90"/>
    </row>
    <row r="15354" spans="53:56" ht="15" x14ac:dyDescent="0.25">
      <c r="BA15354" s="90" t="s">
        <v>19334</v>
      </c>
      <c r="BB15354" s="90" t="s">
        <v>1808</v>
      </c>
      <c r="BC15354" s="90" t="s">
        <v>19197</v>
      </c>
      <c r="BD15354" s="90"/>
    </row>
    <row r="15355" spans="53:56" ht="15" x14ac:dyDescent="0.25">
      <c r="BA15355" s="91" t="s">
        <v>19335</v>
      </c>
      <c r="BB15355" s="91" t="s">
        <v>1808</v>
      </c>
      <c r="BC15355" s="91" t="s">
        <v>19197</v>
      </c>
      <c r="BD15355" s="91"/>
    </row>
    <row r="15356" spans="53:56" ht="15" x14ac:dyDescent="0.25">
      <c r="BA15356" s="90" t="s">
        <v>19336</v>
      </c>
      <c r="BB15356" s="90" t="s">
        <v>1808</v>
      </c>
      <c r="BC15356" s="90" t="s">
        <v>19197</v>
      </c>
      <c r="BD15356" s="90"/>
    </row>
    <row r="15357" spans="53:56" ht="15" x14ac:dyDescent="0.25">
      <c r="BA15357" s="91" t="s">
        <v>19337</v>
      </c>
      <c r="BB15357" s="91" t="s">
        <v>1808</v>
      </c>
      <c r="BC15357" s="91" t="s">
        <v>19197</v>
      </c>
      <c r="BD15357" s="91"/>
    </row>
    <row r="15358" spans="53:56" ht="15" x14ac:dyDescent="0.25">
      <c r="BA15358" s="90" t="s">
        <v>19338</v>
      </c>
      <c r="BB15358" s="90" t="s">
        <v>1808</v>
      </c>
      <c r="BC15358" s="90" t="s">
        <v>19197</v>
      </c>
      <c r="BD15358" s="90"/>
    </row>
    <row r="15359" spans="53:56" ht="15" x14ac:dyDescent="0.25">
      <c r="BA15359" s="91" t="s">
        <v>19339</v>
      </c>
      <c r="BB15359" s="91" t="s">
        <v>1808</v>
      </c>
      <c r="BC15359" s="91" t="s">
        <v>19197</v>
      </c>
      <c r="BD15359" s="91"/>
    </row>
    <row r="15360" spans="53:56" ht="15" x14ac:dyDescent="0.25">
      <c r="BA15360" s="90" t="s">
        <v>19340</v>
      </c>
      <c r="BB15360" s="90" t="s">
        <v>1808</v>
      </c>
      <c r="BC15360" s="90" t="s">
        <v>19197</v>
      </c>
      <c r="BD15360" s="90"/>
    </row>
    <row r="15361" spans="53:56" ht="15" x14ac:dyDescent="0.25">
      <c r="BA15361" s="90" t="s">
        <v>19341</v>
      </c>
      <c r="BB15361" s="90" t="s">
        <v>1808</v>
      </c>
      <c r="BC15361" s="90" t="s">
        <v>19197</v>
      </c>
      <c r="BD15361" s="90"/>
    </row>
    <row r="15362" spans="53:56" ht="15" x14ac:dyDescent="0.25">
      <c r="BA15362" s="91" t="s">
        <v>19342</v>
      </c>
      <c r="BB15362" s="91" t="s">
        <v>1808</v>
      </c>
      <c r="BC15362" s="91" t="s">
        <v>19197</v>
      </c>
      <c r="BD15362" s="91"/>
    </row>
    <row r="15363" spans="53:56" ht="15" x14ac:dyDescent="0.25">
      <c r="BA15363" s="91" t="s">
        <v>19343</v>
      </c>
      <c r="BB15363" s="91" t="s">
        <v>1808</v>
      </c>
      <c r="BC15363" s="91" t="s">
        <v>19197</v>
      </c>
      <c r="BD15363" s="91"/>
    </row>
    <row r="15364" spans="53:56" ht="15" x14ac:dyDescent="0.25">
      <c r="BA15364" s="90" t="s">
        <v>19344</v>
      </c>
      <c r="BB15364" s="90" t="s">
        <v>1808</v>
      </c>
      <c r="BC15364" s="90" t="s">
        <v>19197</v>
      </c>
      <c r="BD15364" s="90"/>
    </row>
    <row r="15365" spans="53:56" ht="15" x14ac:dyDescent="0.25">
      <c r="BA15365" s="91" t="s">
        <v>19345</v>
      </c>
      <c r="BB15365" s="91" t="s">
        <v>1808</v>
      </c>
      <c r="BC15365" s="91" t="s">
        <v>19197</v>
      </c>
      <c r="BD15365" s="91"/>
    </row>
    <row r="15366" spans="53:56" ht="15" x14ac:dyDescent="0.25">
      <c r="BA15366" s="91" t="s">
        <v>19346</v>
      </c>
      <c r="BB15366" s="91" t="s">
        <v>1808</v>
      </c>
      <c r="BC15366" s="91" t="s">
        <v>19197</v>
      </c>
      <c r="BD15366" s="91"/>
    </row>
    <row r="15367" spans="53:56" ht="15" x14ac:dyDescent="0.25">
      <c r="BA15367" s="90" t="s">
        <v>19347</v>
      </c>
      <c r="BB15367" s="90" t="s">
        <v>1808</v>
      </c>
      <c r="BC15367" s="90" t="s">
        <v>19197</v>
      </c>
      <c r="BD15367" s="90"/>
    </row>
    <row r="15368" spans="53:56" ht="15" x14ac:dyDescent="0.25">
      <c r="BA15368" s="91" t="s">
        <v>19348</v>
      </c>
      <c r="BB15368" s="91" t="s">
        <v>1808</v>
      </c>
      <c r="BC15368" s="91" t="s">
        <v>19197</v>
      </c>
      <c r="BD15368" s="91"/>
    </row>
    <row r="15369" spans="53:56" ht="15" x14ac:dyDescent="0.25">
      <c r="BA15369" s="90" t="s">
        <v>19349</v>
      </c>
      <c r="BB15369" s="90" t="s">
        <v>1808</v>
      </c>
      <c r="BC15369" s="90" t="s">
        <v>19197</v>
      </c>
      <c r="BD15369" s="90"/>
    </row>
    <row r="15370" spans="53:56" ht="15" x14ac:dyDescent="0.25">
      <c r="BA15370" s="90" t="s">
        <v>19350</v>
      </c>
      <c r="BB15370" s="90" t="s">
        <v>1808</v>
      </c>
      <c r="BC15370" s="90" t="s">
        <v>19197</v>
      </c>
      <c r="BD15370" s="90"/>
    </row>
    <row r="15371" spans="53:56" ht="15" x14ac:dyDescent="0.25">
      <c r="BA15371" s="91" t="s">
        <v>19351</v>
      </c>
      <c r="BB15371" s="91" t="s">
        <v>1808</v>
      </c>
      <c r="BC15371" s="91" t="s">
        <v>19197</v>
      </c>
      <c r="BD15371" s="91"/>
    </row>
    <row r="15372" spans="53:56" ht="15" x14ac:dyDescent="0.25">
      <c r="BA15372" s="90" t="s">
        <v>19352</v>
      </c>
      <c r="BB15372" s="90" t="s">
        <v>1808</v>
      </c>
      <c r="BC15372" s="90" t="s">
        <v>19197</v>
      </c>
      <c r="BD15372" s="90"/>
    </row>
    <row r="15373" spans="53:56" ht="15" x14ac:dyDescent="0.25">
      <c r="BA15373" s="91" t="s">
        <v>19353</v>
      </c>
      <c r="BB15373" s="91" t="s">
        <v>1808</v>
      </c>
      <c r="BC15373" s="91" t="s">
        <v>19197</v>
      </c>
      <c r="BD15373" s="91"/>
    </row>
    <row r="15374" spans="53:56" ht="15" x14ac:dyDescent="0.25">
      <c r="BA15374" s="91" t="s">
        <v>19354</v>
      </c>
      <c r="BB15374" s="91" t="s">
        <v>1808</v>
      </c>
      <c r="BC15374" s="91" t="s">
        <v>19197</v>
      </c>
      <c r="BD15374" s="91"/>
    </row>
    <row r="15375" spans="53:56" ht="15" x14ac:dyDescent="0.25">
      <c r="BA15375" s="90" t="s">
        <v>19355</v>
      </c>
      <c r="BB15375" s="90" t="s">
        <v>1808</v>
      </c>
      <c r="BC15375" s="90" t="s">
        <v>19197</v>
      </c>
      <c r="BD15375" s="90"/>
    </row>
    <row r="15376" spans="53:56" ht="15" x14ac:dyDescent="0.25">
      <c r="BA15376" s="90" t="s">
        <v>19356</v>
      </c>
      <c r="BB15376" s="90" t="s">
        <v>1808</v>
      </c>
      <c r="BC15376" s="90" t="s">
        <v>19197</v>
      </c>
      <c r="BD15376" s="90"/>
    </row>
    <row r="15377" spans="53:56" ht="15" x14ac:dyDescent="0.25">
      <c r="BA15377" s="90" t="s">
        <v>19357</v>
      </c>
      <c r="BB15377" s="90" t="s">
        <v>1808</v>
      </c>
      <c r="BC15377" s="90" t="s">
        <v>19197</v>
      </c>
      <c r="BD15377" s="90"/>
    </row>
    <row r="15378" spans="53:56" ht="15" x14ac:dyDescent="0.25">
      <c r="BA15378" s="91" t="s">
        <v>19358</v>
      </c>
      <c r="BB15378" s="91" t="s">
        <v>1808</v>
      </c>
      <c r="BC15378" s="91" t="s">
        <v>19197</v>
      </c>
      <c r="BD15378" s="91"/>
    </row>
    <row r="15379" spans="53:56" ht="15" x14ac:dyDescent="0.25">
      <c r="BA15379" s="90" t="s">
        <v>19359</v>
      </c>
      <c r="BB15379" s="90" t="s">
        <v>1808</v>
      </c>
      <c r="BC15379" s="90" t="s">
        <v>19197</v>
      </c>
      <c r="BD15379" s="90"/>
    </row>
    <row r="15380" spans="53:56" ht="15" x14ac:dyDescent="0.25">
      <c r="BA15380" s="91" t="s">
        <v>19360</v>
      </c>
      <c r="BB15380" s="91" t="s">
        <v>1808</v>
      </c>
      <c r="BC15380" s="91" t="s">
        <v>19197</v>
      </c>
      <c r="BD15380" s="91"/>
    </row>
    <row r="15381" spans="53:56" ht="15" x14ac:dyDescent="0.25">
      <c r="BA15381" s="91" t="s">
        <v>19361</v>
      </c>
      <c r="BB15381" s="91" t="s">
        <v>1808</v>
      </c>
      <c r="BC15381" s="91" t="s">
        <v>19197</v>
      </c>
      <c r="BD15381" s="91"/>
    </row>
    <row r="15382" spans="53:56" ht="15" x14ac:dyDescent="0.25">
      <c r="BA15382" s="90" t="s">
        <v>19362</v>
      </c>
      <c r="BB15382" s="90" t="s">
        <v>1808</v>
      </c>
      <c r="BC15382" s="90" t="s">
        <v>19197</v>
      </c>
      <c r="BD15382" s="90"/>
    </row>
    <row r="15383" spans="53:56" ht="15" x14ac:dyDescent="0.25">
      <c r="BA15383" s="91" t="s">
        <v>19363</v>
      </c>
      <c r="BB15383" s="91" t="s">
        <v>1808</v>
      </c>
      <c r="BC15383" s="91" t="s">
        <v>19197</v>
      </c>
      <c r="BD15383" s="91"/>
    </row>
    <row r="15384" spans="53:56" ht="15" x14ac:dyDescent="0.25">
      <c r="BA15384" s="91" t="s">
        <v>19364</v>
      </c>
      <c r="BB15384" s="91" t="s">
        <v>1808</v>
      </c>
      <c r="BC15384" s="91" t="s">
        <v>19197</v>
      </c>
      <c r="BD15384" s="91"/>
    </row>
    <row r="15385" spans="53:56" ht="15" x14ac:dyDescent="0.25">
      <c r="BA15385" s="90" t="s">
        <v>19365</v>
      </c>
      <c r="BB15385" s="90" t="s">
        <v>1808</v>
      </c>
      <c r="BC15385" s="90" t="s">
        <v>19197</v>
      </c>
      <c r="BD15385" s="90"/>
    </row>
    <row r="15386" spans="53:56" ht="15" x14ac:dyDescent="0.25">
      <c r="BA15386" s="90" t="s">
        <v>19366</v>
      </c>
      <c r="BB15386" s="90" t="s">
        <v>1808</v>
      </c>
      <c r="BC15386" s="90" t="s">
        <v>19197</v>
      </c>
      <c r="BD15386" s="90"/>
    </row>
    <row r="15387" spans="53:56" ht="15" x14ac:dyDescent="0.25">
      <c r="BA15387" s="91" t="s">
        <v>19367</v>
      </c>
      <c r="BB15387" s="91" t="s">
        <v>1808</v>
      </c>
      <c r="BC15387" s="91" t="s">
        <v>19197</v>
      </c>
      <c r="BD15387" s="91"/>
    </row>
    <row r="15388" spans="53:56" ht="15" x14ac:dyDescent="0.25">
      <c r="BA15388" s="90" t="s">
        <v>19368</v>
      </c>
      <c r="BB15388" s="90" t="s">
        <v>1808</v>
      </c>
      <c r="BC15388" s="90" t="s">
        <v>19197</v>
      </c>
      <c r="BD15388" s="90"/>
    </row>
    <row r="15389" spans="53:56" ht="15" x14ac:dyDescent="0.25">
      <c r="BA15389" s="90" t="s">
        <v>19369</v>
      </c>
      <c r="BB15389" s="90" t="s">
        <v>1808</v>
      </c>
      <c r="BC15389" s="90" t="s">
        <v>19197</v>
      </c>
      <c r="BD15389" s="90"/>
    </row>
    <row r="15390" spans="53:56" ht="15" x14ac:dyDescent="0.25">
      <c r="BA15390" s="91" t="s">
        <v>19370</v>
      </c>
      <c r="BB15390" s="91" t="s">
        <v>1808</v>
      </c>
      <c r="BC15390" s="91" t="s">
        <v>19197</v>
      </c>
      <c r="BD15390" s="91"/>
    </row>
    <row r="15391" spans="53:56" ht="15" x14ac:dyDescent="0.25">
      <c r="BA15391" s="91" t="s">
        <v>19371</v>
      </c>
      <c r="BB15391" s="91" t="s">
        <v>1808</v>
      </c>
      <c r="BC15391" s="91" t="s">
        <v>19197</v>
      </c>
      <c r="BD15391" s="91"/>
    </row>
    <row r="15392" spans="53:56" ht="15" x14ac:dyDescent="0.25">
      <c r="BA15392" s="90" t="s">
        <v>19372</v>
      </c>
      <c r="BB15392" s="90" t="s">
        <v>1808</v>
      </c>
      <c r="BC15392" s="90" t="s">
        <v>19197</v>
      </c>
      <c r="BD15392" s="90"/>
    </row>
    <row r="15393" spans="53:56" ht="15" x14ac:dyDescent="0.25">
      <c r="BA15393" s="91" t="s">
        <v>19373</v>
      </c>
      <c r="BB15393" s="91" t="s">
        <v>1808</v>
      </c>
      <c r="BC15393" s="91" t="s">
        <v>19197</v>
      </c>
      <c r="BD15393" s="91"/>
    </row>
    <row r="15394" spans="53:56" ht="15" x14ac:dyDescent="0.25">
      <c r="BA15394" s="91" t="s">
        <v>19374</v>
      </c>
      <c r="BB15394" s="91" t="s">
        <v>1808</v>
      </c>
      <c r="BC15394" s="91" t="s">
        <v>19197</v>
      </c>
      <c r="BD15394" s="91"/>
    </row>
    <row r="15395" spans="53:56" ht="15" x14ac:dyDescent="0.25">
      <c r="BA15395" s="90" t="s">
        <v>19375</v>
      </c>
      <c r="BB15395" s="90" t="s">
        <v>1808</v>
      </c>
      <c r="BC15395" s="90" t="s">
        <v>19197</v>
      </c>
      <c r="BD15395" s="90"/>
    </row>
    <row r="15396" spans="53:56" ht="15" x14ac:dyDescent="0.25">
      <c r="BA15396" s="91" t="s">
        <v>19376</v>
      </c>
      <c r="BB15396" s="91" t="s">
        <v>1808</v>
      </c>
      <c r="BC15396" s="91" t="s">
        <v>19197</v>
      </c>
      <c r="BD15396" s="91"/>
    </row>
    <row r="15397" spans="53:56" ht="15" x14ac:dyDescent="0.25">
      <c r="BA15397" s="90" t="s">
        <v>19377</v>
      </c>
      <c r="BB15397" s="90" t="s">
        <v>1808</v>
      </c>
      <c r="BC15397" s="90" t="s">
        <v>19197</v>
      </c>
      <c r="BD15397" s="90"/>
    </row>
    <row r="15398" spans="53:56" ht="15" x14ac:dyDescent="0.25">
      <c r="BA15398" s="90" t="s">
        <v>19378</v>
      </c>
      <c r="BB15398" s="90" t="s">
        <v>1808</v>
      </c>
      <c r="BC15398" s="90" t="s">
        <v>19197</v>
      </c>
      <c r="BD15398" s="90"/>
    </row>
    <row r="15399" spans="53:56" ht="15" x14ac:dyDescent="0.25">
      <c r="BA15399" s="91" t="s">
        <v>19379</v>
      </c>
      <c r="BB15399" s="91" t="s">
        <v>1808</v>
      </c>
      <c r="BC15399" s="91" t="s">
        <v>19197</v>
      </c>
      <c r="BD15399" s="91"/>
    </row>
    <row r="15400" spans="53:56" ht="15" x14ac:dyDescent="0.25">
      <c r="BA15400" s="90" t="s">
        <v>19380</v>
      </c>
      <c r="BB15400" s="90" t="s">
        <v>1808</v>
      </c>
      <c r="BC15400" s="90" t="s">
        <v>19197</v>
      </c>
      <c r="BD15400" s="90"/>
    </row>
    <row r="15401" spans="53:56" ht="15" x14ac:dyDescent="0.25">
      <c r="BA15401" s="91" t="s">
        <v>19381</v>
      </c>
      <c r="BB15401" s="91" t="s">
        <v>1808</v>
      </c>
      <c r="BC15401" s="91" t="s">
        <v>19197</v>
      </c>
      <c r="BD15401" s="91"/>
    </row>
    <row r="15402" spans="53:56" ht="15" x14ac:dyDescent="0.25">
      <c r="BA15402" s="91" t="s">
        <v>19382</v>
      </c>
      <c r="BB15402" s="91" t="s">
        <v>1808</v>
      </c>
      <c r="BC15402" s="91" t="s">
        <v>19199</v>
      </c>
      <c r="BD15402" s="91"/>
    </row>
    <row r="15403" spans="53:56" ht="15" x14ac:dyDescent="0.25">
      <c r="BA15403" s="90" t="s">
        <v>19383</v>
      </c>
      <c r="BB15403" s="90" t="s">
        <v>1808</v>
      </c>
      <c r="BC15403" s="90" t="s">
        <v>19199</v>
      </c>
      <c r="BD15403" s="90"/>
    </row>
    <row r="15404" spans="53:56" ht="15" x14ac:dyDescent="0.25">
      <c r="BA15404" s="91" t="s">
        <v>19384</v>
      </c>
      <c r="BB15404" s="91" t="s">
        <v>1808</v>
      </c>
      <c r="BC15404" s="91" t="s">
        <v>19199</v>
      </c>
      <c r="BD15404" s="91"/>
    </row>
    <row r="15405" spans="53:56" ht="15" x14ac:dyDescent="0.25">
      <c r="BA15405" s="90" t="s">
        <v>19385</v>
      </c>
      <c r="BB15405" s="90" t="s">
        <v>1808</v>
      </c>
      <c r="BC15405" s="90" t="s">
        <v>19199</v>
      </c>
      <c r="BD15405" s="90"/>
    </row>
    <row r="15406" spans="53:56" ht="15" x14ac:dyDescent="0.25">
      <c r="BA15406" s="90" t="s">
        <v>19386</v>
      </c>
      <c r="BB15406" s="90" t="s">
        <v>1808</v>
      </c>
      <c r="BC15406" s="90" t="s">
        <v>19199</v>
      </c>
      <c r="BD15406" s="90"/>
    </row>
    <row r="15407" spans="53:56" ht="15" x14ac:dyDescent="0.25">
      <c r="BA15407" s="91" t="s">
        <v>19387</v>
      </c>
      <c r="BB15407" s="91" t="s">
        <v>1808</v>
      </c>
      <c r="BC15407" s="91" t="s">
        <v>19199</v>
      </c>
      <c r="BD15407" s="91"/>
    </row>
    <row r="15408" spans="53:56" ht="15" x14ac:dyDescent="0.25">
      <c r="BA15408" s="90" t="s">
        <v>19388</v>
      </c>
      <c r="BB15408" s="90" t="s">
        <v>1808</v>
      </c>
      <c r="BC15408" s="90" t="s">
        <v>19199</v>
      </c>
      <c r="BD15408" s="90"/>
    </row>
    <row r="15409" spans="53:56" ht="15" x14ac:dyDescent="0.25">
      <c r="BA15409" s="91" t="s">
        <v>19389</v>
      </c>
      <c r="BB15409" s="91" t="s">
        <v>1808</v>
      </c>
      <c r="BC15409" s="91" t="s">
        <v>19199</v>
      </c>
      <c r="BD15409" s="91"/>
    </row>
    <row r="15410" spans="53:56" ht="15" x14ac:dyDescent="0.25">
      <c r="BA15410" s="91" t="s">
        <v>19390</v>
      </c>
      <c r="BB15410" s="91" t="s">
        <v>1808</v>
      </c>
      <c r="BC15410" s="91" t="s">
        <v>19199</v>
      </c>
      <c r="BD15410" s="91"/>
    </row>
    <row r="15411" spans="53:56" ht="15" x14ac:dyDescent="0.25">
      <c r="BA15411" s="90" t="s">
        <v>19391</v>
      </c>
      <c r="BB15411" s="90" t="s">
        <v>1808</v>
      </c>
      <c r="BC15411" s="90" t="s">
        <v>19199</v>
      </c>
      <c r="BD15411" s="90"/>
    </row>
    <row r="15412" spans="53:56" ht="15" x14ac:dyDescent="0.25">
      <c r="BA15412" s="91" t="s">
        <v>19392</v>
      </c>
      <c r="BB15412" s="91" t="s">
        <v>1808</v>
      </c>
      <c r="BC15412" s="91" t="s">
        <v>19199</v>
      </c>
      <c r="BD15412" s="91"/>
    </row>
    <row r="15413" spans="53:56" ht="15" x14ac:dyDescent="0.25">
      <c r="BA15413" s="90" t="s">
        <v>19393</v>
      </c>
      <c r="BB15413" s="90" t="s">
        <v>1808</v>
      </c>
      <c r="BC15413" s="90" t="s">
        <v>19199</v>
      </c>
      <c r="BD15413" s="90"/>
    </row>
    <row r="15414" spans="53:56" ht="15" x14ac:dyDescent="0.25">
      <c r="BA15414" s="90" t="s">
        <v>19394</v>
      </c>
      <c r="BB15414" s="90" t="s">
        <v>1808</v>
      </c>
      <c r="BC15414" s="90" t="s">
        <v>19199</v>
      </c>
      <c r="BD15414" s="90"/>
    </row>
    <row r="15415" spans="53:56" ht="15" x14ac:dyDescent="0.25">
      <c r="BA15415" s="91" t="s">
        <v>19395</v>
      </c>
      <c r="BB15415" s="91" t="s">
        <v>1808</v>
      </c>
      <c r="BC15415" s="91" t="s">
        <v>19199</v>
      </c>
      <c r="BD15415" s="91"/>
    </row>
    <row r="15416" spans="53:56" ht="15" x14ac:dyDescent="0.25">
      <c r="BA15416" s="90" t="s">
        <v>19396</v>
      </c>
      <c r="BB15416" s="90" t="s">
        <v>1808</v>
      </c>
      <c r="BC15416" s="90" t="s">
        <v>19199</v>
      </c>
      <c r="BD15416" s="90"/>
    </row>
    <row r="15417" spans="53:56" ht="15" x14ac:dyDescent="0.25">
      <c r="BA15417" s="91" t="s">
        <v>19397</v>
      </c>
      <c r="BB15417" s="91" t="s">
        <v>1808</v>
      </c>
      <c r="BC15417" s="91" t="s">
        <v>19199</v>
      </c>
      <c r="BD15417" s="91"/>
    </row>
    <row r="15418" spans="53:56" ht="15" x14ac:dyDescent="0.25">
      <c r="BA15418" s="90" t="s">
        <v>19398</v>
      </c>
      <c r="BB15418" s="90" t="s">
        <v>1808</v>
      </c>
      <c r="BC15418" s="90" t="s">
        <v>19199</v>
      </c>
      <c r="BD15418" s="90"/>
    </row>
    <row r="15419" spans="53:56" ht="15" x14ac:dyDescent="0.25">
      <c r="BA15419" s="91" t="s">
        <v>19399</v>
      </c>
      <c r="BB15419" s="91" t="s">
        <v>1808</v>
      </c>
      <c r="BC15419" s="91" t="s">
        <v>19199</v>
      </c>
      <c r="BD15419" s="91"/>
    </row>
    <row r="15420" spans="53:56" ht="15" x14ac:dyDescent="0.25">
      <c r="BA15420" s="91" t="s">
        <v>19400</v>
      </c>
      <c r="BB15420" s="91" t="s">
        <v>1808</v>
      </c>
      <c r="BC15420" s="91" t="s">
        <v>19199</v>
      </c>
      <c r="BD15420" s="91"/>
    </row>
    <row r="15421" spans="53:56" ht="15" x14ac:dyDescent="0.25">
      <c r="BA15421" s="90" t="s">
        <v>19401</v>
      </c>
      <c r="BB15421" s="90" t="s">
        <v>1808</v>
      </c>
      <c r="BC15421" s="90" t="s">
        <v>19199</v>
      </c>
      <c r="BD15421" s="90"/>
    </row>
    <row r="15422" spans="53:56" ht="15" x14ac:dyDescent="0.25">
      <c r="BA15422" s="91" t="s">
        <v>19402</v>
      </c>
      <c r="BB15422" s="91" t="s">
        <v>1808</v>
      </c>
      <c r="BC15422" s="91" t="s">
        <v>19199</v>
      </c>
      <c r="BD15422" s="91"/>
    </row>
    <row r="15423" spans="53:56" ht="15" x14ac:dyDescent="0.25">
      <c r="BA15423" s="90" t="s">
        <v>19403</v>
      </c>
      <c r="BB15423" s="90" t="s">
        <v>1808</v>
      </c>
      <c r="BC15423" s="90" t="s">
        <v>19199</v>
      </c>
      <c r="BD15423" s="90"/>
    </row>
    <row r="15424" spans="53:56" ht="15" x14ac:dyDescent="0.25">
      <c r="BA15424" s="90" t="s">
        <v>19404</v>
      </c>
      <c r="BB15424" s="90" t="s">
        <v>1808</v>
      </c>
      <c r="BC15424" s="90" t="s">
        <v>19199</v>
      </c>
      <c r="BD15424" s="90"/>
    </row>
    <row r="15425" spans="53:56" ht="15" x14ac:dyDescent="0.25">
      <c r="BA15425" s="91" t="s">
        <v>19405</v>
      </c>
      <c r="BB15425" s="91" t="s">
        <v>1808</v>
      </c>
      <c r="BC15425" s="91" t="s">
        <v>19199</v>
      </c>
      <c r="BD15425" s="91"/>
    </row>
    <row r="15426" spans="53:56" ht="15" x14ac:dyDescent="0.25">
      <c r="BA15426" s="90" t="s">
        <v>19406</v>
      </c>
      <c r="BB15426" s="90" t="s">
        <v>1808</v>
      </c>
      <c r="BC15426" s="90" t="s">
        <v>19199</v>
      </c>
      <c r="BD15426" s="90"/>
    </row>
    <row r="15427" spans="53:56" ht="15" x14ac:dyDescent="0.25">
      <c r="BA15427" s="91" t="s">
        <v>19407</v>
      </c>
      <c r="BB15427" s="91" t="s">
        <v>1808</v>
      </c>
      <c r="BC15427" s="91" t="s">
        <v>19199</v>
      </c>
      <c r="BD15427" s="91"/>
    </row>
    <row r="15428" spans="53:56" ht="15" x14ac:dyDescent="0.25">
      <c r="BA15428" s="91" t="s">
        <v>19408</v>
      </c>
      <c r="BB15428" s="91" t="s">
        <v>1808</v>
      </c>
      <c r="BC15428" s="91" t="s">
        <v>19199</v>
      </c>
      <c r="BD15428" s="91"/>
    </row>
    <row r="15429" spans="53:56" ht="15" x14ac:dyDescent="0.25">
      <c r="BA15429" s="90" t="s">
        <v>19409</v>
      </c>
      <c r="BB15429" s="90" t="s">
        <v>1808</v>
      </c>
      <c r="BC15429" s="90" t="s">
        <v>19199</v>
      </c>
      <c r="BD15429" s="90"/>
    </row>
    <row r="15430" spans="53:56" ht="15" x14ac:dyDescent="0.25">
      <c r="BA15430" s="91" t="s">
        <v>19410</v>
      </c>
      <c r="BB15430" s="91" t="s">
        <v>1808</v>
      </c>
      <c r="BC15430" s="91" t="s">
        <v>19199</v>
      </c>
      <c r="BD15430" s="91"/>
    </row>
    <row r="15431" spans="53:56" ht="15" x14ac:dyDescent="0.25">
      <c r="BA15431" s="90" t="s">
        <v>19411</v>
      </c>
      <c r="BB15431" s="90" t="s">
        <v>1808</v>
      </c>
      <c r="BC15431" s="90" t="s">
        <v>19199</v>
      </c>
      <c r="BD15431" s="90"/>
    </row>
    <row r="15432" spans="53:56" ht="15" x14ac:dyDescent="0.25">
      <c r="BA15432" s="90" t="s">
        <v>19412</v>
      </c>
      <c r="BB15432" s="90" t="s">
        <v>1808</v>
      </c>
      <c r="BC15432" s="90" t="s">
        <v>19199</v>
      </c>
      <c r="BD15432" s="90"/>
    </row>
    <row r="15433" spans="53:56" ht="15" x14ac:dyDescent="0.25">
      <c r="BA15433" s="91" t="s">
        <v>19413</v>
      </c>
      <c r="BB15433" s="91" t="s">
        <v>1808</v>
      </c>
      <c r="BC15433" s="91" t="s">
        <v>19199</v>
      </c>
      <c r="BD15433" s="91"/>
    </row>
    <row r="15434" spans="53:56" ht="15" x14ac:dyDescent="0.25">
      <c r="BA15434" s="91" t="s">
        <v>19414</v>
      </c>
      <c r="BB15434" s="91" t="s">
        <v>1808</v>
      </c>
      <c r="BC15434" s="91" t="s">
        <v>19199</v>
      </c>
      <c r="BD15434" s="91"/>
    </row>
    <row r="15435" spans="53:56" ht="15" x14ac:dyDescent="0.25">
      <c r="BA15435" s="90" t="s">
        <v>19415</v>
      </c>
      <c r="BB15435" s="90" t="s">
        <v>1808</v>
      </c>
      <c r="BC15435" s="90" t="s">
        <v>19199</v>
      </c>
      <c r="BD15435" s="90"/>
    </row>
    <row r="15436" spans="53:56" ht="15" x14ac:dyDescent="0.25">
      <c r="BA15436" s="90" t="s">
        <v>19416</v>
      </c>
      <c r="BB15436" s="90" t="s">
        <v>1808</v>
      </c>
      <c r="BC15436" s="90" t="s">
        <v>19199</v>
      </c>
      <c r="BD15436" s="90"/>
    </row>
    <row r="15437" spans="53:56" ht="15" x14ac:dyDescent="0.25">
      <c r="BA15437" s="91" t="s">
        <v>19417</v>
      </c>
      <c r="BB15437" s="91" t="s">
        <v>1808</v>
      </c>
      <c r="BC15437" s="91" t="s">
        <v>19199</v>
      </c>
      <c r="BD15437" s="91"/>
    </row>
    <row r="15438" spans="53:56" ht="15" x14ac:dyDescent="0.25">
      <c r="BA15438" s="90" t="s">
        <v>19418</v>
      </c>
      <c r="BB15438" s="90" t="s">
        <v>1808</v>
      </c>
      <c r="BC15438" s="90" t="s">
        <v>19199</v>
      </c>
      <c r="BD15438" s="90"/>
    </row>
    <row r="15439" spans="53:56" ht="15" x14ac:dyDescent="0.25">
      <c r="BA15439" s="91" t="s">
        <v>19419</v>
      </c>
      <c r="BB15439" s="91" t="s">
        <v>1808</v>
      </c>
      <c r="BC15439" s="91" t="s">
        <v>19199</v>
      </c>
      <c r="BD15439" s="91"/>
    </row>
    <row r="15440" spans="53:56" ht="15" x14ac:dyDescent="0.25">
      <c r="BA15440" s="91" t="s">
        <v>19420</v>
      </c>
      <c r="BB15440" s="91" t="s">
        <v>1808</v>
      </c>
      <c r="BC15440" s="91" t="s">
        <v>19199</v>
      </c>
      <c r="BD15440" s="91"/>
    </row>
    <row r="15441" spans="53:56" ht="15" x14ac:dyDescent="0.25">
      <c r="BA15441" s="90" t="s">
        <v>19421</v>
      </c>
      <c r="BB15441" s="90" t="s">
        <v>1808</v>
      </c>
      <c r="BC15441" s="90" t="s">
        <v>19199</v>
      </c>
      <c r="BD15441" s="90"/>
    </row>
    <row r="15442" spans="53:56" ht="15" x14ac:dyDescent="0.25">
      <c r="BA15442" s="91" t="s">
        <v>19422</v>
      </c>
      <c r="BB15442" s="91" t="s">
        <v>1808</v>
      </c>
      <c r="BC15442" s="91" t="s">
        <v>19199</v>
      </c>
      <c r="BD15442" s="91"/>
    </row>
    <row r="15443" spans="53:56" ht="15" x14ac:dyDescent="0.25">
      <c r="BA15443" s="90" t="s">
        <v>19423</v>
      </c>
      <c r="BB15443" s="90" t="s">
        <v>1808</v>
      </c>
      <c r="BC15443" s="90" t="s">
        <v>19199</v>
      </c>
      <c r="BD15443" s="90"/>
    </row>
    <row r="15444" spans="53:56" ht="15" x14ac:dyDescent="0.25">
      <c r="BA15444" s="91" t="s">
        <v>19424</v>
      </c>
      <c r="BB15444" s="91" t="s">
        <v>1808</v>
      </c>
      <c r="BC15444" s="91" t="s">
        <v>19199</v>
      </c>
      <c r="BD15444" s="91"/>
    </row>
    <row r="15445" spans="53:56" ht="15" x14ac:dyDescent="0.25">
      <c r="BA15445" s="90" t="s">
        <v>19425</v>
      </c>
      <c r="BB15445" s="90" t="s">
        <v>1808</v>
      </c>
      <c r="BC15445" s="90" t="s">
        <v>19199</v>
      </c>
      <c r="BD15445" s="90"/>
    </row>
    <row r="15446" spans="53:56" ht="15" x14ac:dyDescent="0.25">
      <c r="BA15446" s="91" t="s">
        <v>19426</v>
      </c>
      <c r="BB15446" s="91" t="s">
        <v>1808</v>
      </c>
      <c r="BC15446" s="91" t="s">
        <v>19199</v>
      </c>
      <c r="BD15446" s="91"/>
    </row>
    <row r="15447" spans="53:56" ht="15" x14ac:dyDescent="0.25">
      <c r="BA15447" s="90" t="s">
        <v>19427</v>
      </c>
      <c r="BB15447" s="90" t="s">
        <v>1808</v>
      </c>
      <c r="BC15447" s="90" t="s">
        <v>19199</v>
      </c>
      <c r="BD15447" s="90"/>
    </row>
    <row r="15448" spans="53:56" ht="15" x14ac:dyDescent="0.25">
      <c r="BA15448" s="90" t="s">
        <v>19428</v>
      </c>
      <c r="BB15448" s="90" t="s">
        <v>1808</v>
      </c>
      <c r="BC15448" s="90" t="s">
        <v>19199</v>
      </c>
      <c r="BD15448" s="90"/>
    </row>
    <row r="15449" spans="53:56" ht="15" x14ac:dyDescent="0.25">
      <c r="BA15449" s="91" t="s">
        <v>19429</v>
      </c>
      <c r="BB15449" s="91" t="s">
        <v>1808</v>
      </c>
      <c r="BC15449" s="91" t="s">
        <v>19199</v>
      </c>
      <c r="BD15449" s="91"/>
    </row>
    <row r="15450" spans="53:56" ht="15" x14ac:dyDescent="0.25">
      <c r="BA15450" s="90" t="s">
        <v>19430</v>
      </c>
      <c r="BB15450" s="90" t="s">
        <v>1808</v>
      </c>
      <c r="BC15450" s="90" t="s">
        <v>19199</v>
      </c>
      <c r="BD15450" s="90"/>
    </row>
    <row r="15451" spans="53:56" ht="15" x14ac:dyDescent="0.25">
      <c r="BA15451" s="91" t="s">
        <v>19431</v>
      </c>
      <c r="BB15451" s="91" t="s">
        <v>1808</v>
      </c>
      <c r="BC15451" s="91" t="s">
        <v>19199</v>
      </c>
      <c r="BD15451" s="91"/>
    </row>
    <row r="15452" spans="53:56" ht="15" x14ac:dyDescent="0.25">
      <c r="BA15452" s="90" t="s">
        <v>19432</v>
      </c>
      <c r="BB15452" s="90" t="s">
        <v>1808</v>
      </c>
      <c r="BC15452" s="90" t="s">
        <v>19433</v>
      </c>
      <c r="BD15452" s="90"/>
    </row>
    <row r="15453" spans="53:56" ht="15" x14ac:dyDescent="0.25">
      <c r="BA15453" s="91" t="s">
        <v>19434</v>
      </c>
      <c r="BB15453" s="91" t="s">
        <v>1808</v>
      </c>
      <c r="BC15453" s="91" t="s">
        <v>19433</v>
      </c>
      <c r="BD15453" s="91"/>
    </row>
    <row r="15454" spans="53:56" ht="15" x14ac:dyDescent="0.25">
      <c r="BA15454" s="90" t="s">
        <v>19435</v>
      </c>
      <c r="BB15454" s="90" t="s">
        <v>1808</v>
      </c>
      <c r="BC15454" s="90" t="s">
        <v>19433</v>
      </c>
      <c r="BD15454" s="90"/>
    </row>
    <row r="15455" spans="53:56" ht="15" x14ac:dyDescent="0.25">
      <c r="BA15455" s="91" t="s">
        <v>19436</v>
      </c>
      <c r="BB15455" s="91" t="s">
        <v>1808</v>
      </c>
      <c r="BC15455" s="91" t="s">
        <v>19433</v>
      </c>
      <c r="BD15455" s="91"/>
    </row>
    <row r="15456" spans="53:56" ht="15" x14ac:dyDescent="0.25">
      <c r="BA15456" s="90" t="s">
        <v>19437</v>
      </c>
      <c r="BB15456" s="90" t="s">
        <v>1808</v>
      </c>
      <c r="BC15456" s="90" t="s">
        <v>19433</v>
      </c>
      <c r="BD15456" s="90"/>
    </row>
    <row r="15457" spans="53:56" ht="15" x14ac:dyDescent="0.25">
      <c r="BA15457" s="91" t="s">
        <v>19438</v>
      </c>
      <c r="BB15457" s="91" t="s">
        <v>1808</v>
      </c>
      <c r="BC15457" s="91" t="s">
        <v>19433</v>
      </c>
      <c r="BD15457" s="91"/>
    </row>
    <row r="15458" spans="53:56" ht="15" x14ac:dyDescent="0.25">
      <c r="BA15458" s="90" t="s">
        <v>19439</v>
      </c>
      <c r="BB15458" s="90" t="s">
        <v>1808</v>
      </c>
      <c r="BC15458" s="90" t="s">
        <v>19433</v>
      </c>
      <c r="BD15458" s="90"/>
    </row>
    <row r="15459" spans="53:56" ht="15" x14ac:dyDescent="0.25">
      <c r="BA15459" s="91" t="s">
        <v>19440</v>
      </c>
      <c r="BB15459" s="91" t="s">
        <v>1808</v>
      </c>
      <c r="BC15459" s="91" t="s">
        <v>19433</v>
      </c>
      <c r="BD15459" s="91"/>
    </row>
    <row r="15460" spans="53:56" ht="15" x14ac:dyDescent="0.25">
      <c r="BA15460" s="90" t="s">
        <v>19441</v>
      </c>
      <c r="BB15460" s="90" t="s">
        <v>1808</v>
      </c>
      <c r="BC15460" s="90" t="s">
        <v>19433</v>
      </c>
      <c r="BD15460" s="90"/>
    </row>
    <row r="15461" spans="53:56" ht="15" x14ac:dyDescent="0.25">
      <c r="BA15461" s="91" t="s">
        <v>19442</v>
      </c>
      <c r="BB15461" s="91" t="s">
        <v>1808</v>
      </c>
      <c r="BC15461" s="91" t="s">
        <v>19433</v>
      </c>
      <c r="BD15461" s="91"/>
    </row>
    <row r="15462" spans="53:56" ht="15" x14ac:dyDescent="0.25">
      <c r="BA15462" s="90" t="s">
        <v>19443</v>
      </c>
      <c r="BB15462" s="90" t="s">
        <v>1808</v>
      </c>
      <c r="BC15462" s="90" t="s">
        <v>19433</v>
      </c>
      <c r="BD15462" s="90"/>
    </row>
    <row r="15463" spans="53:56" ht="15" x14ac:dyDescent="0.25">
      <c r="BA15463" s="91" t="s">
        <v>19444</v>
      </c>
      <c r="BB15463" s="91" t="s">
        <v>1808</v>
      </c>
      <c r="BC15463" s="91" t="s">
        <v>19433</v>
      </c>
      <c r="BD15463" s="91"/>
    </row>
    <row r="15464" spans="53:56" ht="15" x14ac:dyDescent="0.25">
      <c r="BA15464" s="90" t="s">
        <v>19445</v>
      </c>
      <c r="BB15464" s="90" t="s">
        <v>1808</v>
      </c>
      <c r="BC15464" s="90" t="s">
        <v>19433</v>
      </c>
      <c r="BD15464" s="90"/>
    </row>
    <row r="15465" spans="53:56" ht="15" x14ac:dyDescent="0.25">
      <c r="BA15465" s="91" t="s">
        <v>19446</v>
      </c>
      <c r="BB15465" s="91" t="s">
        <v>1808</v>
      </c>
      <c r="BC15465" s="91" t="s">
        <v>19433</v>
      </c>
      <c r="BD15465" s="91"/>
    </row>
    <row r="15466" spans="53:56" ht="15" x14ac:dyDescent="0.25">
      <c r="BA15466" s="90" t="s">
        <v>19447</v>
      </c>
      <c r="BB15466" s="90" t="s">
        <v>1808</v>
      </c>
      <c r="BC15466" s="90" t="s">
        <v>19433</v>
      </c>
      <c r="BD15466" s="90"/>
    </row>
    <row r="15467" spans="53:56" ht="15" x14ac:dyDescent="0.25">
      <c r="BA15467" s="91" t="s">
        <v>19448</v>
      </c>
      <c r="BB15467" s="91" t="s">
        <v>1808</v>
      </c>
      <c r="BC15467" s="91" t="s">
        <v>19433</v>
      </c>
      <c r="BD15467" s="91"/>
    </row>
    <row r="15468" spans="53:56" ht="15" x14ac:dyDescent="0.25">
      <c r="BA15468" s="90" t="s">
        <v>19449</v>
      </c>
      <c r="BB15468" s="90" t="s">
        <v>1808</v>
      </c>
      <c r="BC15468" s="90" t="s">
        <v>19433</v>
      </c>
      <c r="BD15468" s="90"/>
    </row>
    <row r="15469" spans="53:56" ht="15" x14ac:dyDescent="0.25">
      <c r="BA15469" s="91" t="s">
        <v>19450</v>
      </c>
      <c r="BB15469" s="91" t="s">
        <v>1808</v>
      </c>
      <c r="BC15469" s="91" t="s">
        <v>19433</v>
      </c>
      <c r="BD15469" s="91"/>
    </row>
    <row r="15470" spans="53:56" ht="15" x14ac:dyDescent="0.25">
      <c r="BA15470" s="90" t="s">
        <v>19451</v>
      </c>
      <c r="BB15470" s="90" t="s">
        <v>1808</v>
      </c>
      <c r="BC15470" s="90" t="s">
        <v>19433</v>
      </c>
      <c r="BD15470" s="90"/>
    </row>
    <row r="15471" spans="53:56" ht="15" x14ac:dyDescent="0.25">
      <c r="BA15471" s="91" t="s">
        <v>19452</v>
      </c>
      <c r="BB15471" s="91" t="s">
        <v>1808</v>
      </c>
      <c r="BC15471" s="91" t="s">
        <v>19433</v>
      </c>
      <c r="BD15471" s="91"/>
    </row>
    <row r="15472" spans="53:56" ht="15" x14ac:dyDescent="0.25">
      <c r="BA15472" s="90" t="s">
        <v>19453</v>
      </c>
      <c r="BB15472" s="90" t="s">
        <v>1808</v>
      </c>
      <c r="BC15472" s="90" t="s">
        <v>19433</v>
      </c>
      <c r="BD15472" s="90"/>
    </row>
    <row r="15473" spans="53:56" ht="15" x14ac:dyDescent="0.25">
      <c r="BA15473" s="90" t="s">
        <v>19454</v>
      </c>
      <c r="BB15473" s="90" t="s">
        <v>1808</v>
      </c>
      <c r="BC15473" s="90" t="s">
        <v>19433</v>
      </c>
      <c r="BD15473" s="90"/>
    </row>
    <row r="15474" spans="53:56" ht="15" x14ac:dyDescent="0.25">
      <c r="BA15474" s="91" t="s">
        <v>19455</v>
      </c>
      <c r="BB15474" s="91" t="s">
        <v>1808</v>
      </c>
      <c r="BC15474" s="91" t="s">
        <v>19433</v>
      </c>
      <c r="BD15474" s="91"/>
    </row>
    <row r="15475" spans="53:56" ht="15" x14ac:dyDescent="0.25">
      <c r="BA15475" s="90" t="s">
        <v>19456</v>
      </c>
      <c r="BB15475" s="90" t="s">
        <v>1808</v>
      </c>
      <c r="BC15475" s="90" t="s">
        <v>19433</v>
      </c>
      <c r="BD15475" s="90"/>
    </row>
    <row r="15476" spans="53:56" ht="15" x14ac:dyDescent="0.25">
      <c r="BA15476" s="91" t="s">
        <v>19457</v>
      </c>
      <c r="BB15476" s="91" t="s">
        <v>1808</v>
      </c>
      <c r="BC15476" s="91" t="s">
        <v>19433</v>
      </c>
      <c r="BD15476" s="91"/>
    </row>
    <row r="15477" spans="53:56" ht="15" x14ac:dyDescent="0.25">
      <c r="BA15477" s="90" t="s">
        <v>19458</v>
      </c>
      <c r="BB15477" s="90" t="s">
        <v>1808</v>
      </c>
      <c r="BC15477" s="90" t="s">
        <v>19433</v>
      </c>
      <c r="BD15477" s="90"/>
    </row>
    <row r="15478" spans="53:56" ht="15" x14ac:dyDescent="0.25">
      <c r="BA15478" s="91" t="s">
        <v>19459</v>
      </c>
      <c r="BB15478" s="91" t="s">
        <v>1808</v>
      </c>
      <c r="BC15478" s="91" t="s">
        <v>19433</v>
      </c>
      <c r="BD15478" s="91"/>
    </row>
    <row r="15479" spans="53:56" ht="15" x14ac:dyDescent="0.25">
      <c r="BA15479" s="90" t="s">
        <v>19460</v>
      </c>
      <c r="BB15479" s="90" t="s">
        <v>1808</v>
      </c>
      <c r="BC15479" s="90" t="s">
        <v>19433</v>
      </c>
      <c r="BD15479" s="90"/>
    </row>
    <row r="15480" spans="53:56" ht="15" x14ac:dyDescent="0.25">
      <c r="BA15480" s="91" t="s">
        <v>19461</v>
      </c>
      <c r="BB15480" s="91" t="s">
        <v>1808</v>
      </c>
      <c r="BC15480" s="91" t="s">
        <v>19433</v>
      </c>
      <c r="BD15480" s="91"/>
    </row>
    <row r="15481" spans="53:56" ht="15" x14ac:dyDescent="0.25">
      <c r="BA15481" s="90" t="s">
        <v>19462</v>
      </c>
      <c r="BB15481" s="90" t="s">
        <v>1808</v>
      </c>
      <c r="BC15481" s="90" t="s">
        <v>19433</v>
      </c>
      <c r="BD15481" s="90"/>
    </row>
    <row r="15482" spans="53:56" ht="15" x14ac:dyDescent="0.25">
      <c r="BA15482" s="91" t="s">
        <v>19463</v>
      </c>
      <c r="BB15482" s="91" t="s">
        <v>1808</v>
      </c>
      <c r="BC15482" s="91" t="s">
        <v>19433</v>
      </c>
      <c r="BD15482" s="91"/>
    </row>
    <row r="15483" spans="53:56" ht="15" x14ac:dyDescent="0.25">
      <c r="BA15483" s="90" t="s">
        <v>19464</v>
      </c>
      <c r="BB15483" s="90" t="s">
        <v>1808</v>
      </c>
      <c r="BC15483" s="90" t="s">
        <v>19433</v>
      </c>
      <c r="BD15483" s="90"/>
    </row>
    <row r="15484" spans="53:56" ht="15" x14ac:dyDescent="0.25">
      <c r="BA15484" s="91" t="s">
        <v>19465</v>
      </c>
      <c r="BB15484" s="91" t="s">
        <v>1808</v>
      </c>
      <c r="BC15484" s="91" t="s">
        <v>19433</v>
      </c>
      <c r="BD15484" s="91"/>
    </row>
    <row r="15485" spans="53:56" ht="15" x14ac:dyDescent="0.25">
      <c r="BA15485" s="90" t="s">
        <v>19466</v>
      </c>
      <c r="BB15485" s="90" t="s">
        <v>1808</v>
      </c>
      <c r="BC15485" s="90" t="s">
        <v>19433</v>
      </c>
      <c r="BD15485" s="90"/>
    </row>
    <row r="15486" spans="53:56" ht="15" x14ac:dyDescent="0.25">
      <c r="BA15486" s="91" t="s">
        <v>19467</v>
      </c>
      <c r="BB15486" s="91" t="s">
        <v>1808</v>
      </c>
      <c r="BC15486" s="91" t="s">
        <v>19433</v>
      </c>
      <c r="BD15486" s="91"/>
    </row>
    <row r="15487" spans="53:56" ht="15" x14ac:dyDescent="0.25">
      <c r="BA15487" s="90" t="s">
        <v>19468</v>
      </c>
      <c r="BB15487" s="90" t="s">
        <v>1808</v>
      </c>
      <c r="BC15487" s="90" t="s">
        <v>19433</v>
      </c>
      <c r="BD15487" s="90"/>
    </row>
    <row r="15488" spans="53:56" ht="15" x14ac:dyDescent="0.25">
      <c r="BA15488" s="91" t="s">
        <v>19469</v>
      </c>
      <c r="BB15488" s="91" t="s">
        <v>1808</v>
      </c>
      <c r="BC15488" s="91" t="s">
        <v>19433</v>
      </c>
      <c r="BD15488" s="91"/>
    </row>
    <row r="15489" spans="53:56" ht="15" x14ac:dyDescent="0.25">
      <c r="BA15489" s="90" t="s">
        <v>19470</v>
      </c>
      <c r="BB15489" s="90" t="s">
        <v>1808</v>
      </c>
      <c r="BC15489" s="90" t="s">
        <v>19433</v>
      </c>
      <c r="BD15489" s="90"/>
    </row>
    <row r="15490" spans="53:56" ht="15" x14ac:dyDescent="0.25">
      <c r="BA15490" s="91" t="s">
        <v>19471</v>
      </c>
      <c r="BB15490" s="91" t="s">
        <v>1808</v>
      </c>
      <c r="BC15490" s="91" t="s">
        <v>19472</v>
      </c>
      <c r="BD15490" s="91"/>
    </row>
    <row r="15491" spans="53:56" ht="15" x14ac:dyDescent="0.25">
      <c r="BA15491" s="90" t="s">
        <v>19473</v>
      </c>
      <c r="BB15491" s="90" t="s">
        <v>1808</v>
      </c>
      <c r="BC15491" s="90" t="s">
        <v>19199</v>
      </c>
      <c r="BD15491" s="90"/>
    </row>
    <row r="15492" spans="53:56" ht="15" x14ac:dyDescent="0.25">
      <c r="BA15492" s="91" t="s">
        <v>19474</v>
      </c>
      <c r="BB15492" s="91" t="s">
        <v>1808</v>
      </c>
      <c r="BC15492" s="91" t="s">
        <v>19199</v>
      </c>
      <c r="BD15492" s="91"/>
    </row>
    <row r="15493" spans="53:56" ht="15" x14ac:dyDescent="0.25">
      <c r="BA15493" s="90" t="s">
        <v>19475</v>
      </c>
      <c r="BB15493" s="90" t="s">
        <v>1808</v>
      </c>
      <c r="BC15493" s="90" t="s">
        <v>19199</v>
      </c>
      <c r="BD15493" s="90"/>
    </row>
    <row r="15494" spans="53:56" ht="15" x14ac:dyDescent="0.25">
      <c r="BA15494" s="91" t="s">
        <v>19476</v>
      </c>
      <c r="BB15494" s="91" t="s">
        <v>1808</v>
      </c>
      <c r="BC15494" s="91" t="s">
        <v>19433</v>
      </c>
      <c r="BD15494" s="91"/>
    </row>
    <row r="15495" spans="53:56" ht="15" x14ac:dyDescent="0.25">
      <c r="BA15495" s="90" t="s">
        <v>19477</v>
      </c>
      <c r="BB15495" s="90" t="s">
        <v>1808</v>
      </c>
      <c r="BC15495" s="90" t="s">
        <v>19433</v>
      </c>
      <c r="BD15495" s="90"/>
    </row>
    <row r="15496" spans="53:56" ht="15" x14ac:dyDescent="0.25">
      <c r="BA15496" s="91" t="s">
        <v>19478</v>
      </c>
      <c r="BB15496" s="91" t="s">
        <v>1808</v>
      </c>
      <c r="BC15496" s="91" t="s">
        <v>19433</v>
      </c>
      <c r="BD15496" s="91"/>
    </row>
    <row r="15497" spans="53:56" ht="15" x14ac:dyDescent="0.25">
      <c r="BA15497" s="90" t="s">
        <v>19479</v>
      </c>
      <c r="BB15497" s="90" t="s">
        <v>1808</v>
      </c>
      <c r="BC15497" s="90" t="s">
        <v>19433</v>
      </c>
      <c r="BD15497" s="90"/>
    </row>
    <row r="15498" spans="53:56" ht="15" x14ac:dyDescent="0.25">
      <c r="BA15498" s="91" t="s">
        <v>19480</v>
      </c>
      <c r="BB15498" s="91" t="s">
        <v>1808</v>
      </c>
      <c r="BC15498" s="91" t="s">
        <v>19433</v>
      </c>
      <c r="BD15498" s="91"/>
    </row>
    <row r="15499" spans="53:56" ht="15" x14ac:dyDescent="0.25">
      <c r="BA15499" s="90" t="s">
        <v>19481</v>
      </c>
      <c r="BB15499" s="90" t="s">
        <v>1808</v>
      </c>
      <c r="BC15499" s="90" t="s">
        <v>19433</v>
      </c>
      <c r="BD15499" s="90"/>
    </row>
    <row r="15500" spans="53:56" ht="15" x14ac:dyDescent="0.25">
      <c r="BA15500" s="90" t="s">
        <v>19482</v>
      </c>
      <c r="BB15500" s="90" t="s">
        <v>1808</v>
      </c>
      <c r="BC15500" s="90" t="s">
        <v>19483</v>
      </c>
      <c r="BD15500" s="90"/>
    </row>
    <row r="15501" spans="53:56" ht="15" x14ac:dyDescent="0.25">
      <c r="BA15501" s="91" t="s">
        <v>19484</v>
      </c>
      <c r="BB15501" s="91" t="s">
        <v>1808</v>
      </c>
      <c r="BC15501" s="91" t="s">
        <v>19433</v>
      </c>
      <c r="BD15501" s="91"/>
    </row>
    <row r="15502" spans="53:56" ht="15" x14ac:dyDescent="0.25">
      <c r="BA15502" s="91" t="s">
        <v>19485</v>
      </c>
      <c r="BB15502" s="91" t="s">
        <v>1808</v>
      </c>
      <c r="BC15502" s="91" t="s">
        <v>15939</v>
      </c>
      <c r="BD15502" s="91"/>
    </row>
    <row r="15503" spans="53:56" ht="15" x14ac:dyDescent="0.25">
      <c r="BA15503" s="90" t="s">
        <v>19486</v>
      </c>
      <c r="BB15503" s="90" t="s">
        <v>1808</v>
      </c>
      <c r="BC15503" s="90" t="s">
        <v>19433</v>
      </c>
      <c r="BD15503" s="90"/>
    </row>
    <row r="15504" spans="53:56" ht="15" x14ac:dyDescent="0.25">
      <c r="BA15504" s="91" t="s">
        <v>19487</v>
      </c>
      <c r="BB15504" s="91" t="s">
        <v>1808</v>
      </c>
      <c r="BC15504" s="91" t="s">
        <v>19433</v>
      </c>
      <c r="BD15504" s="91"/>
    </row>
    <row r="15505" spans="53:56" ht="15" x14ac:dyDescent="0.25">
      <c r="BA15505" s="90" t="s">
        <v>19488</v>
      </c>
      <c r="BB15505" s="90" t="s">
        <v>1808</v>
      </c>
      <c r="BC15505" s="90" t="s">
        <v>19433</v>
      </c>
      <c r="BD15505" s="90"/>
    </row>
    <row r="15506" spans="53:56" ht="15" x14ac:dyDescent="0.25">
      <c r="BA15506" s="91" t="s">
        <v>19489</v>
      </c>
      <c r="BB15506" s="91" t="s">
        <v>1808</v>
      </c>
      <c r="BC15506" s="91" t="s">
        <v>19433</v>
      </c>
      <c r="BD15506" s="91"/>
    </row>
    <row r="15507" spans="53:56" ht="15" x14ac:dyDescent="0.25">
      <c r="BA15507" s="90" t="s">
        <v>19490</v>
      </c>
      <c r="BB15507" s="90" t="s">
        <v>1808</v>
      </c>
      <c r="BC15507" s="90" t="s">
        <v>19433</v>
      </c>
      <c r="BD15507" s="90"/>
    </row>
    <row r="15508" spans="53:56" ht="15" x14ac:dyDescent="0.25">
      <c r="BA15508" s="91" t="s">
        <v>19491</v>
      </c>
      <c r="BB15508" s="91" t="s">
        <v>1808</v>
      </c>
      <c r="BC15508" s="91" t="s">
        <v>19433</v>
      </c>
      <c r="BD15508" s="91"/>
    </row>
    <row r="15509" spans="53:56" ht="15" x14ac:dyDescent="0.25">
      <c r="BA15509" s="90" t="s">
        <v>19492</v>
      </c>
      <c r="BB15509" s="90" t="s">
        <v>1808</v>
      </c>
      <c r="BC15509" s="90" t="s">
        <v>19433</v>
      </c>
      <c r="BD15509" s="90"/>
    </row>
    <row r="15510" spans="53:56" ht="15" x14ac:dyDescent="0.25">
      <c r="BA15510" s="91" t="s">
        <v>19493</v>
      </c>
      <c r="BB15510" s="91" t="s">
        <v>1808</v>
      </c>
      <c r="BC15510" s="91" t="s">
        <v>19433</v>
      </c>
      <c r="BD15510" s="91"/>
    </row>
    <row r="15511" spans="53:56" ht="15" x14ac:dyDescent="0.25">
      <c r="BA15511" s="90" t="s">
        <v>19494</v>
      </c>
      <c r="BB15511" s="90" t="s">
        <v>1808</v>
      </c>
      <c r="BC15511" s="90" t="s">
        <v>19433</v>
      </c>
      <c r="BD15511" s="90"/>
    </row>
    <row r="15512" spans="53:56" ht="15" x14ac:dyDescent="0.25">
      <c r="BA15512" s="91" t="s">
        <v>19495</v>
      </c>
      <c r="BB15512" s="91" t="s">
        <v>1808</v>
      </c>
      <c r="BC15512" s="91" t="s">
        <v>19433</v>
      </c>
      <c r="BD15512" s="91"/>
    </row>
    <row r="15513" spans="53:56" ht="15" x14ac:dyDescent="0.25">
      <c r="BA15513" s="90" t="s">
        <v>19496</v>
      </c>
      <c r="BB15513" s="90" t="s">
        <v>1808</v>
      </c>
      <c r="BC15513" s="90" t="s">
        <v>19433</v>
      </c>
      <c r="BD15513" s="90"/>
    </row>
    <row r="15514" spans="53:56" ht="15" x14ac:dyDescent="0.25">
      <c r="BA15514" s="91" t="s">
        <v>19497</v>
      </c>
      <c r="BB15514" s="91" t="s">
        <v>1808</v>
      </c>
      <c r="BC15514" s="91" t="s">
        <v>19433</v>
      </c>
      <c r="BD15514" s="91"/>
    </row>
    <row r="15515" spans="53:56" ht="15" x14ac:dyDescent="0.25">
      <c r="BA15515" s="90" t="s">
        <v>19498</v>
      </c>
      <c r="BB15515" s="90" t="s">
        <v>1808</v>
      </c>
      <c r="BC15515" s="90" t="s">
        <v>19433</v>
      </c>
      <c r="BD15515" s="90"/>
    </row>
    <row r="15516" spans="53:56" ht="15" x14ac:dyDescent="0.25">
      <c r="BA15516" s="91" t="s">
        <v>19499</v>
      </c>
      <c r="BB15516" s="91" t="s">
        <v>1808</v>
      </c>
      <c r="BC15516" s="91" t="s">
        <v>19500</v>
      </c>
      <c r="BD15516" s="91"/>
    </row>
    <row r="15517" spans="53:56" ht="15" x14ac:dyDescent="0.25">
      <c r="BA15517" s="91" t="s">
        <v>19501</v>
      </c>
      <c r="BB15517" s="91" t="s">
        <v>1808</v>
      </c>
      <c r="BC15517" s="91" t="s">
        <v>19433</v>
      </c>
      <c r="BD15517" s="91"/>
    </row>
    <row r="15518" spans="53:56" ht="15" x14ac:dyDescent="0.25">
      <c r="BA15518" s="90" t="s">
        <v>19502</v>
      </c>
      <c r="BB15518" s="90" t="s">
        <v>1808</v>
      </c>
      <c r="BC15518" s="90" t="s">
        <v>19433</v>
      </c>
      <c r="BD15518" s="90"/>
    </row>
    <row r="15519" spans="53:56" ht="15" x14ac:dyDescent="0.25">
      <c r="BA15519" s="91" t="s">
        <v>19503</v>
      </c>
      <c r="BB15519" s="91" t="s">
        <v>1808</v>
      </c>
      <c r="BC15519" s="91" t="s">
        <v>19433</v>
      </c>
      <c r="BD15519" s="91"/>
    </row>
    <row r="15520" spans="53:56" ht="15" x14ac:dyDescent="0.25">
      <c r="BA15520" s="90" t="s">
        <v>19504</v>
      </c>
      <c r="BB15520" s="90" t="s">
        <v>1808</v>
      </c>
      <c r="BC15520" s="90" t="s">
        <v>15939</v>
      </c>
      <c r="BD15520" s="90"/>
    </row>
    <row r="15521" spans="53:56" ht="15" x14ac:dyDescent="0.25">
      <c r="BA15521" s="91" t="s">
        <v>19505</v>
      </c>
      <c r="BB15521" s="91" t="s">
        <v>1808</v>
      </c>
      <c r="BC15521" s="91" t="s">
        <v>19433</v>
      </c>
      <c r="BD15521" s="91"/>
    </row>
    <row r="15522" spans="53:56" ht="15" x14ac:dyDescent="0.25">
      <c r="BA15522" s="90" t="s">
        <v>19506</v>
      </c>
      <c r="BB15522" s="90" t="s">
        <v>1808</v>
      </c>
      <c r="BC15522" s="90" t="s">
        <v>19433</v>
      </c>
      <c r="BD15522" s="90"/>
    </row>
    <row r="15523" spans="53:56" ht="15" x14ac:dyDescent="0.25">
      <c r="BA15523" s="91" t="s">
        <v>19507</v>
      </c>
      <c r="BB15523" s="91" t="s">
        <v>1808</v>
      </c>
      <c r="BC15523" s="91" t="s">
        <v>19433</v>
      </c>
      <c r="BD15523" s="91"/>
    </row>
    <row r="15524" spans="53:56" ht="15" x14ac:dyDescent="0.25">
      <c r="BA15524" s="90" t="s">
        <v>19508</v>
      </c>
      <c r="BB15524" s="90" t="s">
        <v>1808</v>
      </c>
      <c r="BC15524" s="90" t="s">
        <v>19433</v>
      </c>
      <c r="BD15524" s="90"/>
    </row>
    <row r="15525" spans="53:56" ht="15" x14ac:dyDescent="0.25">
      <c r="BA15525" s="91" t="s">
        <v>19509</v>
      </c>
      <c r="BB15525" s="91" t="s">
        <v>1808</v>
      </c>
      <c r="BC15525" s="91" t="s">
        <v>19433</v>
      </c>
      <c r="BD15525" s="91"/>
    </row>
    <row r="15526" spans="53:56" ht="15" x14ac:dyDescent="0.25">
      <c r="BA15526" s="90" t="s">
        <v>19510</v>
      </c>
      <c r="BB15526" s="90" t="s">
        <v>1808</v>
      </c>
      <c r="BC15526" s="90" t="s">
        <v>19433</v>
      </c>
      <c r="BD15526" s="90"/>
    </row>
    <row r="15527" spans="53:56" ht="15" x14ac:dyDescent="0.25">
      <c r="BA15527" s="90" t="s">
        <v>19511</v>
      </c>
      <c r="BB15527" s="90" t="s">
        <v>1808</v>
      </c>
      <c r="BC15527" s="90" t="s">
        <v>19433</v>
      </c>
      <c r="BD15527" s="90"/>
    </row>
    <row r="15528" spans="53:56" ht="15" x14ac:dyDescent="0.25">
      <c r="BA15528" s="91" t="s">
        <v>19512</v>
      </c>
      <c r="BB15528" s="91" t="s">
        <v>1808</v>
      </c>
      <c r="BC15528" s="91" t="s">
        <v>19433</v>
      </c>
      <c r="BD15528" s="91"/>
    </row>
    <row r="15529" spans="53:56" ht="15" x14ac:dyDescent="0.25">
      <c r="BA15529" s="90" t="s">
        <v>19513</v>
      </c>
      <c r="BB15529" s="90" t="s">
        <v>1808</v>
      </c>
      <c r="BC15529" s="90" t="s">
        <v>19433</v>
      </c>
      <c r="BD15529" s="90"/>
    </row>
    <row r="15530" spans="53:56" ht="15" x14ac:dyDescent="0.25">
      <c r="BA15530" s="91" t="s">
        <v>19514</v>
      </c>
      <c r="BB15530" s="91" t="s">
        <v>1808</v>
      </c>
      <c r="BC15530" s="91" t="s">
        <v>19433</v>
      </c>
      <c r="BD15530" s="91"/>
    </row>
    <row r="15531" spans="53:56" ht="15" x14ac:dyDescent="0.25">
      <c r="BA15531" s="91" t="s">
        <v>19515</v>
      </c>
      <c r="BB15531" s="91" t="s">
        <v>1808</v>
      </c>
      <c r="BC15531" s="91" t="s">
        <v>19433</v>
      </c>
      <c r="BD15531" s="91"/>
    </row>
    <row r="15532" spans="53:56" ht="15" x14ac:dyDescent="0.25">
      <c r="BA15532" s="90" t="s">
        <v>19516</v>
      </c>
      <c r="BB15532" s="90" t="s">
        <v>1808</v>
      </c>
      <c r="BC15532" s="90" t="s">
        <v>19433</v>
      </c>
      <c r="BD15532" s="90"/>
    </row>
    <row r="15533" spans="53:56" ht="15" x14ac:dyDescent="0.25">
      <c r="BA15533" s="91" t="s">
        <v>19517</v>
      </c>
      <c r="BB15533" s="91" t="s">
        <v>1808</v>
      </c>
      <c r="BC15533" s="91" t="s">
        <v>19433</v>
      </c>
      <c r="BD15533" s="91"/>
    </row>
    <row r="15534" spans="53:56" ht="15" x14ac:dyDescent="0.25">
      <c r="BA15534" s="91" t="s">
        <v>19518</v>
      </c>
      <c r="BB15534" s="91" t="s">
        <v>1808</v>
      </c>
      <c r="BC15534" s="91" t="s">
        <v>19433</v>
      </c>
      <c r="BD15534" s="91"/>
    </row>
    <row r="15535" spans="53:56" ht="15" x14ac:dyDescent="0.25">
      <c r="BA15535" s="90" t="s">
        <v>19519</v>
      </c>
      <c r="BB15535" s="90" t="s">
        <v>1808</v>
      </c>
      <c r="BC15535" s="90" t="s">
        <v>19433</v>
      </c>
      <c r="BD15535" s="90"/>
    </row>
    <row r="15536" spans="53:56" ht="15" x14ac:dyDescent="0.25">
      <c r="BA15536" s="90" t="s">
        <v>19520</v>
      </c>
      <c r="BB15536" s="90" t="s">
        <v>1808</v>
      </c>
      <c r="BC15536" s="90" t="s">
        <v>19433</v>
      </c>
      <c r="BD15536" s="90"/>
    </row>
    <row r="15537" spans="53:56" ht="15" x14ac:dyDescent="0.25">
      <c r="BA15537" s="91" t="s">
        <v>19521</v>
      </c>
      <c r="BB15537" s="91" t="s">
        <v>1808</v>
      </c>
      <c r="BC15537" s="91" t="s">
        <v>19433</v>
      </c>
      <c r="BD15537" s="91"/>
    </row>
    <row r="15538" spans="53:56" ht="15" x14ac:dyDescent="0.25">
      <c r="BA15538" s="90" t="s">
        <v>19522</v>
      </c>
      <c r="BB15538" s="90" t="s">
        <v>1808</v>
      </c>
      <c r="BC15538" s="90" t="s">
        <v>3362</v>
      </c>
      <c r="BD15538" s="90"/>
    </row>
    <row r="15539" spans="53:56" ht="15" x14ac:dyDescent="0.25">
      <c r="BA15539" s="91" t="s">
        <v>19523</v>
      </c>
      <c r="BB15539" s="91" t="s">
        <v>1808</v>
      </c>
      <c r="BC15539" s="91" t="s">
        <v>19524</v>
      </c>
      <c r="BD15539" s="91"/>
    </row>
    <row r="15540" spans="53:56" ht="15" x14ac:dyDescent="0.25">
      <c r="BA15540" s="90" t="s">
        <v>19525</v>
      </c>
      <c r="BB15540" s="90" t="s">
        <v>1808</v>
      </c>
      <c r="BC15540" s="90" t="s">
        <v>3362</v>
      </c>
      <c r="BD15540" s="90"/>
    </row>
    <row r="15541" spans="53:56" ht="15" x14ac:dyDescent="0.25">
      <c r="BA15541" s="90" t="s">
        <v>19526</v>
      </c>
      <c r="BB15541" s="90" t="s">
        <v>1808</v>
      </c>
      <c r="BC15541" s="90" t="s">
        <v>3362</v>
      </c>
      <c r="BD15541" s="90"/>
    </row>
    <row r="15542" spans="53:56" ht="15" x14ac:dyDescent="0.25">
      <c r="BA15542" s="90" t="s">
        <v>19527</v>
      </c>
      <c r="BB15542" s="90" t="s">
        <v>1808</v>
      </c>
      <c r="BC15542" s="90" t="s">
        <v>3362</v>
      </c>
      <c r="BD15542" s="90"/>
    </row>
    <row r="15543" spans="53:56" ht="15" x14ac:dyDescent="0.25">
      <c r="BA15543" s="91" t="s">
        <v>19528</v>
      </c>
      <c r="BB15543" s="91" t="s">
        <v>1808</v>
      </c>
      <c r="BC15543" s="91" t="s">
        <v>3362</v>
      </c>
      <c r="BD15543" s="91"/>
    </row>
    <row r="15544" spans="53:56" ht="15" x14ac:dyDescent="0.25">
      <c r="BA15544" s="90" t="s">
        <v>19529</v>
      </c>
      <c r="BB15544" s="90" t="s">
        <v>1808</v>
      </c>
      <c r="BC15544" s="90" t="s">
        <v>16764</v>
      </c>
      <c r="BD15544" s="90"/>
    </row>
    <row r="15545" spans="53:56" ht="15" x14ac:dyDescent="0.25">
      <c r="BA15545" s="91" t="s">
        <v>19530</v>
      </c>
      <c r="BB15545" s="91" t="s">
        <v>1808</v>
      </c>
      <c r="BC15545" s="91" t="s">
        <v>16764</v>
      </c>
      <c r="BD15545" s="91"/>
    </row>
    <row r="15546" spans="53:56" ht="15" x14ac:dyDescent="0.25">
      <c r="BA15546" s="91" t="s">
        <v>19531</v>
      </c>
      <c r="BB15546" s="91" t="s">
        <v>1808</v>
      </c>
      <c r="BC15546" s="91" t="s">
        <v>19524</v>
      </c>
      <c r="BD15546" s="91"/>
    </row>
    <row r="15547" spans="53:56" ht="15" x14ac:dyDescent="0.25">
      <c r="BA15547" s="91" t="s">
        <v>19532</v>
      </c>
      <c r="BB15547" s="91" t="s">
        <v>1808</v>
      </c>
      <c r="BC15547" s="91" t="s">
        <v>16764</v>
      </c>
      <c r="BD15547" s="91"/>
    </row>
    <row r="15548" spans="53:56" ht="15" x14ac:dyDescent="0.25">
      <c r="BA15548" s="90" t="s">
        <v>19533</v>
      </c>
      <c r="BB15548" s="90" t="s">
        <v>1808</v>
      </c>
      <c r="BC15548" s="90" t="s">
        <v>19534</v>
      </c>
      <c r="BD15548" s="90"/>
    </row>
    <row r="15549" spans="53:56" ht="15" x14ac:dyDescent="0.25">
      <c r="BA15549" s="90" t="s">
        <v>19535</v>
      </c>
      <c r="BB15549" s="90" t="s">
        <v>1808</v>
      </c>
      <c r="BC15549" s="90" t="s">
        <v>19534</v>
      </c>
      <c r="BD15549" s="90"/>
    </row>
    <row r="15550" spans="53:56" ht="15" x14ac:dyDescent="0.25">
      <c r="BA15550" s="91" t="s">
        <v>19536</v>
      </c>
      <c r="BB15550" s="91" t="s">
        <v>1808</v>
      </c>
      <c r="BC15550" s="91" t="s">
        <v>19534</v>
      </c>
      <c r="BD15550" s="91"/>
    </row>
    <row r="15551" spans="53:56" ht="15" x14ac:dyDescent="0.25">
      <c r="BA15551" s="90" t="s">
        <v>19537</v>
      </c>
      <c r="BB15551" s="90" t="s">
        <v>1808</v>
      </c>
      <c r="BC15551" s="90" t="s">
        <v>19534</v>
      </c>
      <c r="BD15551" s="90"/>
    </row>
    <row r="15552" spans="53:56" ht="15" x14ac:dyDescent="0.25">
      <c r="BA15552" s="90" t="s">
        <v>19538</v>
      </c>
      <c r="BB15552" s="90" t="s">
        <v>1808</v>
      </c>
      <c r="BC15552" s="90" t="s">
        <v>3362</v>
      </c>
      <c r="BD15552" s="90"/>
    </row>
    <row r="15553" spans="53:56" ht="15" x14ac:dyDescent="0.25">
      <c r="BA15553" s="91" t="s">
        <v>19539</v>
      </c>
      <c r="BB15553" s="91" t="s">
        <v>1808</v>
      </c>
      <c r="BC15553" s="91" t="s">
        <v>3362</v>
      </c>
      <c r="BD15553" s="91"/>
    </row>
    <row r="15554" spans="53:56" ht="15" x14ac:dyDescent="0.25">
      <c r="BA15554" s="90" t="s">
        <v>19540</v>
      </c>
      <c r="BB15554" s="90" t="s">
        <v>1808</v>
      </c>
      <c r="BC15554" s="90" t="s">
        <v>3362</v>
      </c>
      <c r="BD15554" s="90"/>
    </row>
    <row r="15555" spans="53:56" ht="15" x14ac:dyDescent="0.25">
      <c r="BA15555" s="91" t="s">
        <v>19541</v>
      </c>
      <c r="BB15555" s="91" t="s">
        <v>1808</v>
      </c>
      <c r="BC15555" s="91" t="s">
        <v>19534</v>
      </c>
      <c r="BD15555" s="91"/>
    </row>
    <row r="15556" spans="53:56" ht="15" x14ac:dyDescent="0.25">
      <c r="BA15556" s="90" t="s">
        <v>19542</v>
      </c>
      <c r="BB15556" s="90" t="s">
        <v>1808</v>
      </c>
      <c r="BC15556" s="90" t="s">
        <v>16764</v>
      </c>
      <c r="BD15556" s="90"/>
    </row>
    <row r="15557" spans="53:56" ht="15" x14ac:dyDescent="0.25">
      <c r="BA15557" s="91" t="s">
        <v>19543</v>
      </c>
      <c r="BB15557" s="91" t="s">
        <v>1808</v>
      </c>
      <c r="BC15557" s="91" t="s">
        <v>19534</v>
      </c>
      <c r="BD15557" s="91"/>
    </row>
    <row r="15558" spans="53:56" ht="15" x14ac:dyDescent="0.25">
      <c r="BA15558" s="91" t="s">
        <v>19544</v>
      </c>
      <c r="BB15558" s="91" t="s">
        <v>1808</v>
      </c>
      <c r="BC15558" s="91" t="s">
        <v>19534</v>
      </c>
      <c r="BD15558" s="91"/>
    </row>
    <row r="15559" spans="53:56" ht="15" x14ac:dyDescent="0.25">
      <c r="BA15559" s="90" t="s">
        <v>19545</v>
      </c>
      <c r="BB15559" s="90" t="s">
        <v>1808</v>
      </c>
      <c r="BC15559" s="90" t="s">
        <v>19534</v>
      </c>
      <c r="BD15559" s="90"/>
    </row>
    <row r="15560" spans="53:56" ht="15" x14ac:dyDescent="0.25">
      <c r="BA15560" s="91" t="s">
        <v>19546</v>
      </c>
      <c r="BB15560" s="91" t="s">
        <v>1808</v>
      </c>
      <c r="BC15560" s="91" t="s">
        <v>19534</v>
      </c>
      <c r="BD15560" s="91"/>
    </row>
    <row r="15561" spans="53:56" ht="15" x14ac:dyDescent="0.25">
      <c r="BA15561" s="91" t="s">
        <v>19547</v>
      </c>
      <c r="BB15561" s="91" t="s">
        <v>1808</v>
      </c>
      <c r="BC15561" s="91" t="s">
        <v>19534</v>
      </c>
      <c r="BD15561" s="91"/>
    </row>
    <row r="15562" spans="53:56" ht="15" x14ac:dyDescent="0.25">
      <c r="BA15562" s="90" t="s">
        <v>19548</v>
      </c>
      <c r="BB15562" s="90" t="s">
        <v>1808</v>
      </c>
      <c r="BC15562" s="90" t="s">
        <v>19534</v>
      </c>
      <c r="BD15562" s="90"/>
    </row>
    <row r="15563" spans="53:56" ht="15" x14ac:dyDescent="0.25">
      <c r="BA15563" s="91" t="s">
        <v>19549</v>
      </c>
      <c r="BB15563" s="91" t="s">
        <v>1808</v>
      </c>
      <c r="BC15563" s="91" t="s">
        <v>19534</v>
      </c>
      <c r="BD15563" s="91"/>
    </row>
    <row r="15564" spans="53:56" ht="15" x14ac:dyDescent="0.25">
      <c r="BA15564" s="90" t="s">
        <v>19550</v>
      </c>
      <c r="BB15564" s="90" t="s">
        <v>1808</v>
      </c>
      <c r="BC15564" s="90" t="s">
        <v>3362</v>
      </c>
      <c r="BD15564" s="90"/>
    </row>
    <row r="15565" spans="53:56" ht="15" x14ac:dyDescent="0.25">
      <c r="BA15565" s="90" t="s">
        <v>19551</v>
      </c>
      <c r="BB15565" s="90" t="s">
        <v>1808</v>
      </c>
      <c r="BC15565" s="90" t="s">
        <v>3362</v>
      </c>
      <c r="BD15565" s="90"/>
    </row>
    <row r="15566" spans="53:56" ht="15" x14ac:dyDescent="0.25">
      <c r="BA15566" s="91" t="s">
        <v>19552</v>
      </c>
      <c r="BB15566" s="91" t="s">
        <v>1808</v>
      </c>
      <c r="BC15566" s="91" t="s">
        <v>3362</v>
      </c>
      <c r="BD15566" s="91"/>
    </row>
    <row r="15567" spans="53:56" ht="15" x14ac:dyDescent="0.25">
      <c r="BA15567" s="90" t="s">
        <v>19553</v>
      </c>
      <c r="BB15567" s="90" t="s">
        <v>1808</v>
      </c>
      <c r="BC15567" s="90" t="s">
        <v>3362</v>
      </c>
      <c r="BD15567" s="90"/>
    </row>
    <row r="15568" spans="53:56" ht="15" x14ac:dyDescent="0.25">
      <c r="BA15568" s="91" t="s">
        <v>19554</v>
      </c>
      <c r="BB15568" s="91" t="s">
        <v>1808</v>
      </c>
      <c r="BC15568" s="91" t="s">
        <v>3362</v>
      </c>
      <c r="BD15568" s="91"/>
    </row>
    <row r="15569" spans="53:56" ht="15" x14ac:dyDescent="0.25">
      <c r="BA15569" s="91" t="s">
        <v>19555</v>
      </c>
      <c r="BB15569" s="91" t="s">
        <v>1808</v>
      </c>
      <c r="BC15569" s="91" t="s">
        <v>3362</v>
      </c>
      <c r="BD15569" s="91"/>
    </row>
    <row r="15570" spans="53:56" ht="15" x14ac:dyDescent="0.25">
      <c r="BA15570" s="91" t="s">
        <v>19556</v>
      </c>
      <c r="BB15570" s="91" t="s">
        <v>1808</v>
      </c>
      <c r="BC15570" s="91" t="s">
        <v>19534</v>
      </c>
      <c r="BD15570" s="91"/>
    </row>
    <row r="15571" spans="53:56" ht="15" x14ac:dyDescent="0.25">
      <c r="BA15571" s="91" t="s">
        <v>19557</v>
      </c>
      <c r="BB15571" s="91" t="s">
        <v>1808</v>
      </c>
      <c r="BC15571" s="91" t="s">
        <v>3362</v>
      </c>
      <c r="BD15571" s="91"/>
    </row>
    <row r="15572" spans="53:56" ht="15" x14ac:dyDescent="0.25">
      <c r="BA15572" s="91" t="s">
        <v>19558</v>
      </c>
      <c r="BB15572" s="91" t="s">
        <v>1808</v>
      </c>
      <c r="BC15572" s="91" t="s">
        <v>3362</v>
      </c>
      <c r="BD15572" s="91"/>
    </row>
    <row r="15573" spans="53:56" ht="15" x14ac:dyDescent="0.25">
      <c r="BA15573" s="90" t="s">
        <v>19559</v>
      </c>
      <c r="BB15573" s="90" t="s">
        <v>1808</v>
      </c>
      <c r="BC15573" s="90" t="s">
        <v>3362</v>
      </c>
      <c r="BD15573" s="90"/>
    </row>
    <row r="15574" spans="53:56" ht="15" x14ac:dyDescent="0.25">
      <c r="BA15574" s="91" t="s">
        <v>19560</v>
      </c>
      <c r="BB15574" s="91" t="s">
        <v>1808</v>
      </c>
      <c r="BC15574" s="91" t="s">
        <v>3362</v>
      </c>
      <c r="BD15574" s="91"/>
    </row>
    <row r="15575" spans="53:56" ht="15" x14ac:dyDescent="0.25">
      <c r="BA15575" s="90" t="s">
        <v>19561</v>
      </c>
      <c r="BB15575" s="90" t="s">
        <v>1808</v>
      </c>
      <c r="BC15575" s="90" t="s">
        <v>3362</v>
      </c>
      <c r="BD15575" s="90"/>
    </row>
    <row r="15576" spans="53:56" ht="15" x14ac:dyDescent="0.25">
      <c r="BA15576" s="91" t="s">
        <v>19562</v>
      </c>
      <c r="BB15576" s="91" t="s">
        <v>1808</v>
      </c>
      <c r="BC15576" s="91" t="s">
        <v>3362</v>
      </c>
      <c r="BD15576" s="91"/>
    </row>
    <row r="15577" spans="53:56" ht="15" x14ac:dyDescent="0.25">
      <c r="BA15577" s="90" t="s">
        <v>19563</v>
      </c>
      <c r="BB15577" s="90" t="s">
        <v>1808</v>
      </c>
      <c r="BC15577" s="90" t="s">
        <v>3362</v>
      </c>
      <c r="BD15577" s="90"/>
    </row>
    <row r="15578" spans="53:56" ht="15" x14ac:dyDescent="0.25">
      <c r="BA15578" s="91" t="s">
        <v>19564</v>
      </c>
      <c r="BB15578" s="91" t="s">
        <v>1808</v>
      </c>
      <c r="BC15578" s="91" t="s">
        <v>3362</v>
      </c>
      <c r="BD15578" s="91"/>
    </row>
    <row r="15579" spans="53:56" ht="15" x14ac:dyDescent="0.25">
      <c r="BA15579" s="90" t="s">
        <v>19565</v>
      </c>
      <c r="BB15579" s="90" t="s">
        <v>1808</v>
      </c>
      <c r="BC15579" s="90" t="s">
        <v>3362</v>
      </c>
      <c r="BD15579" s="90"/>
    </row>
    <row r="15580" spans="53:56" ht="15" x14ac:dyDescent="0.25">
      <c r="BA15580" s="91" t="s">
        <v>19566</v>
      </c>
      <c r="BB15580" s="91" t="s">
        <v>1808</v>
      </c>
      <c r="BC15580" s="91" t="s">
        <v>3362</v>
      </c>
      <c r="BD15580" s="91"/>
    </row>
    <row r="15581" spans="53:56" ht="15" x14ac:dyDescent="0.25">
      <c r="BA15581" s="90" t="s">
        <v>19567</v>
      </c>
      <c r="BB15581" s="90" t="s">
        <v>1808</v>
      </c>
      <c r="BC15581" s="90" t="s">
        <v>3362</v>
      </c>
      <c r="BD15581" s="90"/>
    </row>
    <row r="15582" spans="53:56" ht="15" x14ac:dyDescent="0.25">
      <c r="BA15582" s="91" t="s">
        <v>19568</v>
      </c>
      <c r="BB15582" s="91" t="s">
        <v>1808</v>
      </c>
      <c r="BC15582" s="91" t="s">
        <v>19534</v>
      </c>
      <c r="BD15582" s="91"/>
    </row>
    <row r="15583" spans="53:56" ht="15" x14ac:dyDescent="0.25">
      <c r="BA15583" s="90" t="s">
        <v>19569</v>
      </c>
      <c r="BB15583" s="90" t="s">
        <v>1808</v>
      </c>
      <c r="BC15583" s="90" t="s">
        <v>3362</v>
      </c>
      <c r="BD15583" s="90"/>
    </row>
    <row r="15584" spans="53:56" ht="15" x14ac:dyDescent="0.25">
      <c r="BA15584" s="91" t="s">
        <v>19570</v>
      </c>
      <c r="BB15584" s="91" t="s">
        <v>1808</v>
      </c>
      <c r="BC15584" s="91" t="s">
        <v>19534</v>
      </c>
      <c r="BD15584" s="91"/>
    </row>
    <row r="15585" spans="53:56" ht="15" x14ac:dyDescent="0.25">
      <c r="BA15585" s="90" t="s">
        <v>19571</v>
      </c>
      <c r="BB15585" s="90" t="s">
        <v>1808</v>
      </c>
      <c r="BC15585" s="90" t="s">
        <v>3362</v>
      </c>
      <c r="BD15585" s="90"/>
    </row>
    <row r="15586" spans="53:56" ht="15" x14ac:dyDescent="0.25">
      <c r="BA15586" s="90" t="s">
        <v>19572</v>
      </c>
      <c r="BB15586" s="90" t="s">
        <v>1808</v>
      </c>
      <c r="BC15586" s="90" t="s">
        <v>3362</v>
      </c>
      <c r="BD15586" s="90"/>
    </row>
    <row r="15587" spans="53:56" ht="15" x14ac:dyDescent="0.25">
      <c r="BA15587" s="90" t="s">
        <v>19573</v>
      </c>
      <c r="BB15587" s="90" t="s">
        <v>1808</v>
      </c>
      <c r="BC15587" s="90" t="s">
        <v>19574</v>
      </c>
      <c r="BD15587" s="90"/>
    </row>
    <row r="15588" spans="53:56" ht="15" x14ac:dyDescent="0.25">
      <c r="BA15588" s="91" t="s">
        <v>19575</v>
      </c>
      <c r="BB15588" s="91" t="s">
        <v>1808</v>
      </c>
      <c r="BC15588" s="91" t="s">
        <v>3362</v>
      </c>
      <c r="BD15588" s="91"/>
    </row>
    <row r="15589" spans="53:56" ht="15" x14ac:dyDescent="0.25">
      <c r="BA15589" s="90" t="s">
        <v>19576</v>
      </c>
      <c r="BB15589" s="90" t="s">
        <v>1808</v>
      </c>
      <c r="BC15589" s="90" t="s">
        <v>3362</v>
      </c>
      <c r="BD15589" s="90"/>
    </row>
    <row r="15590" spans="53:56" ht="15" x14ac:dyDescent="0.25">
      <c r="BA15590" s="91" t="s">
        <v>19577</v>
      </c>
      <c r="BB15590" s="91" t="s">
        <v>1808</v>
      </c>
      <c r="BC15590" s="91" t="s">
        <v>16764</v>
      </c>
      <c r="BD15590" s="91"/>
    </row>
    <row r="15591" spans="53:56" ht="15" x14ac:dyDescent="0.25">
      <c r="BA15591" s="90" t="s">
        <v>19578</v>
      </c>
      <c r="BB15591" s="90" t="s">
        <v>1808</v>
      </c>
      <c r="BC15591" s="90" t="s">
        <v>3362</v>
      </c>
      <c r="BD15591" s="90"/>
    </row>
    <row r="15592" spans="53:56" ht="15" x14ac:dyDescent="0.25">
      <c r="BA15592" s="90" t="s">
        <v>19579</v>
      </c>
      <c r="BB15592" s="90" t="s">
        <v>1808</v>
      </c>
      <c r="BC15592" s="90" t="s">
        <v>3362</v>
      </c>
      <c r="BD15592" s="90"/>
    </row>
    <row r="15593" spans="53:56" ht="15" x14ac:dyDescent="0.25">
      <c r="BA15593" s="91" t="s">
        <v>19580</v>
      </c>
      <c r="BB15593" s="91" t="s">
        <v>1808</v>
      </c>
      <c r="BC15593" s="91" t="s">
        <v>3362</v>
      </c>
      <c r="BD15593" s="91"/>
    </row>
    <row r="15594" spans="53:56" ht="15" x14ac:dyDescent="0.25">
      <c r="BA15594" s="90" t="s">
        <v>19581</v>
      </c>
      <c r="BB15594" s="90" t="s">
        <v>1808</v>
      </c>
      <c r="BC15594" s="90" t="s">
        <v>19534</v>
      </c>
      <c r="BD15594" s="90"/>
    </row>
    <row r="15595" spans="53:56" ht="15" x14ac:dyDescent="0.25">
      <c r="BA15595" s="91" t="s">
        <v>19582</v>
      </c>
      <c r="BB15595" s="91" t="s">
        <v>1808</v>
      </c>
      <c r="BC15595" s="91" t="s">
        <v>3362</v>
      </c>
      <c r="BD15595" s="91"/>
    </row>
    <row r="15596" spans="53:56" ht="15" x14ac:dyDescent="0.25">
      <c r="BA15596" s="90" t="s">
        <v>19583</v>
      </c>
      <c r="BB15596" s="90" t="s">
        <v>1808</v>
      </c>
      <c r="BC15596" s="90" t="s">
        <v>3362</v>
      </c>
      <c r="BD15596" s="90"/>
    </row>
    <row r="15597" spans="53:56" ht="15" x14ac:dyDescent="0.25">
      <c r="BA15597" s="91" t="s">
        <v>19584</v>
      </c>
      <c r="BB15597" s="91" t="s">
        <v>1808</v>
      </c>
      <c r="BC15597" s="91" t="s">
        <v>3362</v>
      </c>
      <c r="BD15597" s="91"/>
    </row>
    <row r="15598" spans="53:56" ht="15" x14ac:dyDescent="0.25">
      <c r="BA15598" s="91" t="s">
        <v>19585</v>
      </c>
      <c r="BB15598" s="91" t="s">
        <v>1808</v>
      </c>
      <c r="BC15598" s="91" t="s">
        <v>16764</v>
      </c>
      <c r="BD15598" s="91"/>
    </row>
    <row r="15599" spans="53:56" ht="15" x14ac:dyDescent="0.25">
      <c r="BA15599" s="90" t="s">
        <v>19586</v>
      </c>
      <c r="BB15599" s="90" t="s">
        <v>1808</v>
      </c>
      <c r="BC15599" s="90" t="s">
        <v>3362</v>
      </c>
      <c r="BD15599" s="90"/>
    </row>
    <row r="15600" spans="53:56" ht="15" x14ac:dyDescent="0.25">
      <c r="BA15600" s="91" t="s">
        <v>19587</v>
      </c>
      <c r="BB15600" s="91" t="s">
        <v>1808</v>
      </c>
      <c r="BC15600" s="91" t="s">
        <v>3362</v>
      </c>
      <c r="BD15600" s="91"/>
    </row>
    <row r="15601" spans="53:56" ht="15" x14ac:dyDescent="0.25">
      <c r="BA15601" s="90" t="s">
        <v>19588</v>
      </c>
      <c r="BB15601" s="90" t="s">
        <v>1808</v>
      </c>
      <c r="BC15601" s="90" t="s">
        <v>3362</v>
      </c>
      <c r="BD15601" s="90"/>
    </row>
    <row r="15602" spans="53:56" ht="15" x14ac:dyDescent="0.25">
      <c r="BA15602" s="90" t="s">
        <v>19589</v>
      </c>
      <c r="BB15602" s="90" t="s">
        <v>1808</v>
      </c>
      <c r="BC15602" s="90" t="s">
        <v>3362</v>
      </c>
      <c r="BD15602" s="90"/>
    </row>
    <row r="15603" spans="53:56" ht="15" x14ac:dyDescent="0.25">
      <c r="BA15603" s="91" t="s">
        <v>19590</v>
      </c>
      <c r="BB15603" s="91" t="s">
        <v>1808</v>
      </c>
      <c r="BC15603" s="91" t="s">
        <v>3362</v>
      </c>
      <c r="BD15603" s="91"/>
    </row>
    <row r="15604" spans="53:56" ht="15" x14ac:dyDescent="0.25">
      <c r="BA15604" s="90" t="s">
        <v>19591</v>
      </c>
      <c r="BB15604" s="90" t="s">
        <v>1808</v>
      </c>
      <c r="BC15604" s="90" t="s">
        <v>3362</v>
      </c>
      <c r="BD15604" s="90"/>
    </row>
    <row r="15605" spans="53:56" ht="15" x14ac:dyDescent="0.25">
      <c r="BA15605" s="91" t="s">
        <v>19592</v>
      </c>
      <c r="BB15605" s="91" t="s">
        <v>1808</v>
      </c>
      <c r="BC15605" s="91" t="s">
        <v>3362</v>
      </c>
      <c r="BD15605" s="91"/>
    </row>
    <row r="15606" spans="53:56" ht="15" x14ac:dyDescent="0.25">
      <c r="BA15606" s="90" t="s">
        <v>19593</v>
      </c>
      <c r="BB15606" s="90" t="s">
        <v>1808</v>
      </c>
      <c r="BC15606" s="90" t="s">
        <v>3362</v>
      </c>
      <c r="BD15606" s="90"/>
    </row>
    <row r="15607" spans="53:56" ht="15" x14ac:dyDescent="0.25">
      <c r="BA15607" s="91" t="s">
        <v>19594</v>
      </c>
      <c r="BB15607" s="91" t="s">
        <v>1808</v>
      </c>
      <c r="BC15607" s="91" t="s">
        <v>3362</v>
      </c>
      <c r="BD15607" s="91"/>
    </row>
    <row r="15608" spans="53:56" ht="15" x14ac:dyDescent="0.25">
      <c r="BA15608" s="91" t="s">
        <v>19595</v>
      </c>
      <c r="BB15608" s="91" t="s">
        <v>1808</v>
      </c>
      <c r="BC15608" s="91" t="s">
        <v>3362</v>
      </c>
      <c r="BD15608" s="91"/>
    </row>
    <row r="15609" spans="53:56" ht="15" x14ac:dyDescent="0.25">
      <c r="BA15609" s="90" t="s">
        <v>19596</v>
      </c>
      <c r="BB15609" s="90" t="s">
        <v>1808</v>
      </c>
      <c r="BC15609" s="90" t="s">
        <v>3362</v>
      </c>
      <c r="BD15609" s="90"/>
    </row>
    <row r="15610" spans="53:56" ht="15" x14ac:dyDescent="0.25">
      <c r="BA15610" s="91" t="s">
        <v>19597</v>
      </c>
      <c r="BB15610" s="91" t="s">
        <v>1808</v>
      </c>
      <c r="BC15610" s="91" t="s">
        <v>3362</v>
      </c>
      <c r="BD15610" s="91"/>
    </row>
    <row r="15611" spans="53:56" ht="15" x14ac:dyDescent="0.25">
      <c r="BA15611" s="90" t="s">
        <v>19598</v>
      </c>
      <c r="BB15611" s="90" t="s">
        <v>1808</v>
      </c>
      <c r="BC15611" s="90" t="s">
        <v>3362</v>
      </c>
      <c r="BD15611" s="90"/>
    </row>
    <row r="15612" spans="53:56" ht="15" x14ac:dyDescent="0.25">
      <c r="BA15612" s="90" t="s">
        <v>19599</v>
      </c>
      <c r="BB15612" s="90" t="s">
        <v>1808</v>
      </c>
      <c r="BC15612" s="90" t="s">
        <v>3362</v>
      </c>
      <c r="BD15612" s="90"/>
    </row>
    <row r="15613" spans="53:56" ht="15" x14ac:dyDescent="0.25">
      <c r="BA15613" s="91" t="s">
        <v>19600</v>
      </c>
      <c r="BB15613" s="91" t="s">
        <v>1808</v>
      </c>
      <c r="BC15613" s="91" t="s">
        <v>3362</v>
      </c>
      <c r="BD15613" s="91"/>
    </row>
    <row r="15614" spans="53:56" ht="15" x14ac:dyDescent="0.25">
      <c r="BA15614" s="90" t="s">
        <v>19601</v>
      </c>
      <c r="BB15614" s="90" t="s">
        <v>1808</v>
      </c>
      <c r="BC15614" s="90" t="s">
        <v>3362</v>
      </c>
      <c r="BD15614" s="90"/>
    </row>
    <row r="15615" spans="53:56" ht="15" x14ac:dyDescent="0.25">
      <c r="BA15615" s="91" t="s">
        <v>19602</v>
      </c>
      <c r="BB15615" s="91" t="s">
        <v>1808</v>
      </c>
      <c r="BC15615" s="91" t="s">
        <v>3362</v>
      </c>
      <c r="BD15615" s="91"/>
    </row>
    <row r="15616" spans="53:56" ht="15" x14ac:dyDescent="0.25">
      <c r="BA15616" s="90" t="s">
        <v>19603</v>
      </c>
      <c r="BB15616" s="90" t="s">
        <v>1808</v>
      </c>
      <c r="BC15616" s="90" t="s">
        <v>3362</v>
      </c>
      <c r="BD15616" s="90"/>
    </row>
    <row r="15617" spans="53:56" ht="15" x14ac:dyDescent="0.25">
      <c r="BA15617" s="91" t="s">
        <v>19604</v>
      </c>
      <c r="BB15617" s="91" t="s">
        <v>1808</v>
      </c>
      <c r="BC15617" s="91" t="s">
        <v>3362</v>
      </c>
      <c r="BD15617" s="91"/>
    </row>
    <row r="15618" spans="53:56" ht="15" x14ac:dyDescent="0.25">
      <c r="BA15618" s="91" t="s">
        <v>19605</v>
      </c>
      <c r="BB15618" s="91" t="s">
        <v>1808</v>
      </c>
      <c r="BC15618" s="91" t="s">
        <v>3362</v>
      </c>
      <c r="BD15618" s="91"/>
    </row>
    <row r="15619" spans="53:56" ht="15" x14ac:dyDescent="0.25">
      <c r="BA15619" s="90" t="s">
        <v>19606</v>
      </c>
      <c r="BB15619" s="90" t="s">
        <v>1808</v>
      </c>
      <c r="BC15619" s="90" t="s">
        <v>3362</v>
      </c>
      <c r="BD15619" s="90"/>
    </row>
    <row r="15620" spans="53:56" ht="15" x14ac:dyDescent="0.25">
      <c r="BA15620" s="91" t="s">
        <v>19607</v>
      </c>
      <c r="BB15620" s="91" t="s">
        <v>1808</v>
      </c>
      <c r="BC15620" s="91" t="s">
        <v>3362</v>
      </c>
      <c r="BD15620" s="91"/>
    </row>
    <row r="15621" spans="53:56" ht="15" x14ac:dyDescent="0.25">
      <c r="BA15621" s="90" t="s">
        <v>19608</v>
      </c>
      <c r="BB15621" s="90" t="s">
        <v>1808</v>
      </c>
      <c r="BC15621" s="90" t="s">
        <v>3362</v>
      </c>
      <c r="BD15621" s="90"/>
    </row>
    <row r="15622" spans="53:56" ht="15" x14ac:dyDescent="0.25">
      <c r="BA15622" s="91" t="s">
        <v>19609</v>
      </c>
      <c r="BB15622" s="91" t="s">
        <v>1808</v>
      </c>
      <c r="BC15622" s="91" t="s">
        <v>3362</v>
      </c>
      <c r="BD15622" s="91"/>
    </row>
    <row r="15623" spans="53:56" ht="15" x14ac:dyDescent="0.25">
      <c r="BA15623" s="90" t="s">
        <v>19610</v>
      </c>
      <c r="BB15623" s="90" t="s">
        <v>1808</v>
      </c>
      <c r="BC15623" s="90" t="s">
        <v>3362</v>
      </c>
      <c r="BD15623" s="90"/>
    </row>
    <row r="15624" spans="53:56" ht="15" x14ac:dyDescent="0.25">
      <c r="BA15624" s="91" t="s">
        <v>19611</v>
      </c>
      <c r="BB15624" s="91" t="s">
        <v>1808</v>
      </c>
      <c r="BC15624" s="91" t="s">
        <v>3362</v>
      </c>
      <c r="BD15624" s="91"/>
    </row>
    <row r="15625" spans="53:56" ht="15" x14ac:dyDescent="0.25">
      <c r="BA15625" s="90" t="s">
        <v>19612</v>
      </c>
      <c r="BB15625" s="90" t="s">
        <v>1808</v>
      </c>
      <c r="BC15625" s="90" t="s">
        <v>3362</v>
      </c>
      <c r="BD15625" s="90"/>
    </row>
    <row r="15626" spans="53:56" ht="15" x14ac:dyDescent="0.25">
      <c r="BA15626" s="90" t="s">
        <v>19613</v>
      </c>
      <c r="BB15626" s="90" t="s">
        <v>1808</v>
      </c>
      <c r="BC15626" s="90" t="s">
        <v>3362</v>
      </c>
      <c r="BD15626" s="90"/>
    </row>
    <row r="15627" spans="53:56" ht="15" x14ac:dyDescent="0.25">
      <c r="BA15627" s="90" t="s">
        <v>19614</v>
      </c>
      <c r="BB15627" s="90" t="s">
        <v>1808</v>
      </c>
      <c r="BC15627" s="90" t="s">
        <v>3362</v>
      </c>
      <c r="BD15627" s="90"/>
    </row>
    <row r="15628" spans="53:56" ht="15" x14ac:dyDescent="0.25">
      <c r="BA15628" s="91" t="s">
        <v>19615</v>
      </c>
      <c r="BB15628" s="91" t="s">
        <v>1808</v>
      </c>
      <c r="BC15628" s="91" t="s">
        <v>3362</v>
      </c>
      <c r="BD15628" s="91"/>
    </row>
    <row r="15629" spans="53:56" ht="15" x14ac:dyDescent="0.25">
      <c r="BA15629" s="90" t="s">
        <v>19616</v>
      </c>
      <c r="BB15629" s="90" t="s">
        <v>1808</v>
      </c>
      <c r="BC15629" s="90" t="s">
        <v>3362</v>
      </c>
      <c r="BD15629" s="90"/>
    </row>
    <row r="15630" spans="53:56" ht="15" x14ac:dyDescent="0.25">
      <c r="BA15630" s="91" t="s">
        <v>19617</v>
      </c>
      <c r="BB15630" s="91" t="s">
        <v>1808</v>
      </c>
      <c r="BC15630" s="91" t="s">
        <v>3362</v>
      </c>
      <c r="BD15630" s="91"/>
    </row>
    <row r="15631" spans="53:56" ht="15" x14ac:dyDescent="0.25">
      <c r="BA15631" s="90" t="s">
        <v>19618</v>
      </c>
      <c r="BB15631" s="90" t="s">
        <v>1808</v>
      </c>
      <c r="BC15631" s="90" t="s">
        <v>3362</v>
      </c>
      <c r="BD15631" s="90"/>
    </row>
    <row r="15632" spans="53:56" ht="15" x14ac:dyDescent="0.25">
      <c r="BA15632" s="91" t="s">
        <v>19619</v>
      </c>
      <c r="BB15632" s="91" t="s">
        <v>1808</v>
      </c>
      <c r="BC15632" s="91" t="s">
        <v>3362</v>
      </c>
      <c r="BD15632" s="91"/>
    </row>
    <row r="15633" spans="53:56" ht="15" x14ac:dyDescent="0.25">
      <c r="BA15633" s="90" t="s">
        <v>19620</v>
      </c>
      <c r="BB15633" s="90" t="s">
        <v>1808</v>
      </c>
      <c r="BC15633" s="90" t="s">
        <v>3362</v>
      </c>
      <c r="BD15633" s="90"/>
    </row>
    <row r="15634" spans="53:56" ht="15" x14ac:dyDescent="0.25">
      <c r="BA15634" s="90" t="s">
        <v>19621</v>
      </c>
      <c r="BB15634" s="90" t="s">
        <v>1808</v>
      </c>
      <c r="BC15634" s="90" t="s">
        <v>3362</v>
      </c>
      <c r="BD15634" s="90"/>
    </row>
    <row r="15635" spans="53:56" ht="15" x14ac:dyDescent="0.25">
      <c r="BA15635" s="91" t="s">
        <v>19622</v>
      </c>
      <c r="BB15635" s="91" t="s">
        <v>1808</v>
      </c>
      <c r="BC15635" s="91" t="s">
        <v>3362</v>
      </c>
      <c r="BD15635" s="91"/>
    </row>
    <row r="15636" spans="53:56" ht="15" x14ac:dyDescent="0.25">
      <c r="BA15636" s="90" t="s">
        <v>19623</v>
      </c>
      <c r="BB15636" s="90" t="s">
        <v>1808</v>
      </c>
      <c r="BC15636" s="90" t="s">
        <v>3362</v>
      </c>
      <c r="BD15636" s="90"/>
    </row>
    <row r="15637" spans="53:56" ht="15" x14ac:dyDescent="0.25">
      <c r="BA15637" s="91" t="s">
        <v>19624</v>
      </c>
      <c r="BB15637" s="91" t="s">
        <v>1808</v>
      </c>
      <c r="BC15637" s="91" t="s">
        <v>3362</v>
      </c>
      <c r="BD15637" s="91"/>
    </row>
    <row r="15638" spans="53:56" ht="15" x14ac:dyDescent="0.25">
      <c r="BA15638" s="90" t="s">
        <v>19625</v>
      </c>
      <c r="BB15638" s="90" t="s">
        <v>1808</v>
      </c>
      <c r="BC15638" s="90" t="s">
        <v>3362</v>
      </c>
      <c r="BD15638" s="90"/>
    </row>
    <row r="15639" spans="53:56" ht="15" x14ac:dyDescent="0.25">
      <c r="BA15639" s="91" t="s">
        <v>19626</v>
      </c>
      <c r="BB15639" s="91" t="s">
        <v>1808</v>
      </c>
      <c r="BC15639" s="91" t="s">
        <v>3362</v>
      </c>
      <c r="BD15639" s="91"/>
    </row>
    <row r="15640" spans="53:56" ht="15" x14ac:dyDescent="0.25">
      <c r="BA15640" s="90" t="s">
        <v>19627</v>
      </c>
      <c r="BB15640" s="90" t="s">
        <v>1808</v>
      </c>
      <c r="BC15640" s="90" t="s">
        <v>3362</v>
      </c>
      <c r="BD15640" s="90"/>
    </row>
    <row r="15641" spans="53:56" ht="15" x14ac:dyDescent="0.25">
      <c r="BA15641" s="91" t="s">
        <v>19628</v>
      </c>
      <c r="BB15641" s="91" t="s">
        <v>1808</v>
      </c>
      <c r="BC15641" s="91" t="s">
        <v>3362</v>
      </c>
      <c r="BD15641" s="91"/>
    </row>
    <row r="15642" spans="53:56" ht="15" x14ac:dyDescent="0.25">
      <c r="BA15642" s="91" t="s">
        <v>19629</v>
      </c>
      <c r="BB15642" s="91" t="s">
        <v>1808</v>
      </c>
      <c r="BC15642" s="91" t="s">
        <v>3362</v>
      </c>
      <c r="BD15642" s="91"/>
    </row>
    <row r="15643" spans="53:56" ht="15" x14ac:dyDescent="0.25">
      <c r="BA15643" s="90" t="s">
        <v>19630</v>
      </c>
      <c r="BB15643" s="90" t="s">
        <v>1808</v>
      </c>
      <c r="BC15643" s="90" t="s">
        <v>3362</v>
      </c>
      <c r="BD15643" s="90"/>
    </row>
    <row r="15644" spans="53:56" ht="15" x14ac:dyDescent="0.25">
      <c r="BA15644" s="90" t="s">
        <v>19631</v>
      </c>
      <c r="BB15644" s="90" t="s">
        <v>1808</v>
      </c>
      <c r="BC15644" s="90" t="s">
        <v>3362</v>
      </c>
      <c r="BD15644" s="90"/>
    </row>
    <row r="15645" spans="53:56" ht="15" x14ac:dyDescent="0.25">
      <c r="BA15645" s="91" t="s">
        <v>19632</v>
      </c>
      <c r="BB15645" s="91" t="s">
        <v>1808</v>
      </c>
      <c r="BC15645" s="91" t="s">
        <v>3362</v>
      </c>
      <c r="BD15645" s="91"/>
    </row>
    <row r="15646" spans="53:56" ht="15" x14ac:dyDescent="0.25">
      <c r="BA15646" s="90" t="s">
        <v>19633</v>
      </c>
      <c r="BB15646" s="90" t="s">
        <v>1808</v>
      </c>
      <c r="BC15646" s="90" t="s">
        <v>3362</v>
      </c>
      <c r="BD15646" s="90"/>
    </row>
    <row r="15647" spans="53:56" ht="15" x14ac:dyDescent="0.25">
      <c r="BA15647" s="91" t="s">
        <v>19634</v>
      </c>
      <c r="BB15647" s="91" t="s">
        <v>1808</v>
      </c>
      <c r="BC15647" s="91" t="s">
        <v>3362</v>
      </c>
      <c r="BD15647" s="91"/>
    </row>
    <row r="15648" spans="53:56" ht="15" x14ac:dyDescent="0.25">
      <c r="BA15648" s="90" t="s">
        <v>19635</v>
      </c>
      <c r="BB15648" s="90" t="s">
        <v>1808</v>
      </c>
      <c r="BC15648" s="90" t="s">
        <v>3362</v>
      </c>
      <c r="BD15648" s="90"/>
    </row>
    <row r="15649" spans="53:56" ht="15" x14ac:dyDescent="0.25">
      <c r="BA15649" s="91" t="s">
        <v>19636</v>
      </c>
      <c r="BB15649" s="91" t="s">
        <v>1808</v>
      </c>
      <c r="BC15649" s="91" t="s">
        <v>3362</v>
      </c>
      <c r="BD15649" s="91"/>
    </row>
    <row r="15650" spans="53:56" ht="15" x14ac:dyDescent="0.25">
      <c r="BA15650" s="90" t="s">
        <v>19637</v>
      </c>
      <c r="BB15650" s="90" t="s">
        <v>1808</v>
      </c>
      <c r="BC15650" s="90" t="s">
        <v>3362</v>
      </c>
      <c r="BD15650" s="90"/>
    </row>
    <row r="15651" spans="53:56" ht="15" x14ac:dyDescent="0.25">
      <c r="BA15651" s="91" t="s">
        <v>19638</v>
      </c>
      <c r="BB15651" s="91" t="s">
        <v>1808</v>
      </c>
      <c r="BC15651" s="91" t="s">
        <v>3362</v>
      </c>
      <c r="BD15651" s="91"/>
    </row>
    <row r="15652" spans="53:56" ht="15" x14ac:dyDescent="0.25">
      <c r="BA15652" s="90" t="s">
        <v>19639</v>
      </c>
      <c r="BB15652" s="90" t="s">
        <v>1808</v>
      </c>
      <c r="BC15652" s="90" t="s">
        <v>3362</v>
      </c>
      <c r="BD15652" s="90"/>
    </row>
    <row r="15653" spans="53:56" ht="15" x14ac:dyDescent="0.25">
      <c r="BA15653" s="91" t="s">
        <v>19640</v>
      </c>
      <c r="BB15653" s="91" t="s">
        <v>1808</v>
      </c>
      <c r="BC15653" s="91" t="s">
        <v>3362</v>
      </c>
      <c r="BD15653" s="91"/>
    </row>
    <row r="15654" spans="53:56" ht="15" x14ac:dyDescent="0.25">
      <c r="BA15654" s="90" t="s">
        <v>19641</v>
      </c>
      <c r="BB15654" s="90" t="s">
        <v>1808</v>
      </c>
      <c r="BC15654" s="90" t="s">
        <v>3362</v>
      </c>
      <c r="BD15654" s="90"/>
    </row>
    <row r="15655" spans="53:56" ht="15" x14ac:dyDescent="0.25">
      <c r="BA15655" s="91" t="s">
        <v>19642</v>
      </c>
      <c r="BB15655" s="91" t="s">
        <v>1808</v>
      </c>
      <c r="BC15655" s="91" t="s">
        <v>3362</v>
      </c>
      <c r="BD15655" s="91"/>
    </row>
    <row r="15656" spans="53:56" ht="15" x14ac:dyDescent="0.25">
      <c r="BA15656" s="90" t="s">
        <v>19643</v>
      </c>
      <c r="BB15656" s="90" t="s">
        <v>1808</v>
      </c>
      <c r="BC15656" s="90" t="s">
        <v>3362</v>
      </c>
      <c r="BD15656" s="90"/>
    </row>
    <row r="15657" spans="53:56" ht="15" x14ac:dyDescent="0.25">
      <c r="BA15657" s="91" t="s">
        <v>19644</v>
      </c>
      <c r="BB15657" s="91" t="s">
        <v>1808</v>
      </c>
      <c r="BC15657" s="91" t="s">
        <v>3362</v>
      </c>
      <c r="BD15657" s="91"/>
    </row>
    <row r="15658" spans="53:56" ht="15" x14ac:dyDescent="0.25">
      <c r="BA15658" s="90" t="s">
        <v>19645</v>
      </c>
      <c r="BB15658" s="90" t="s">
        <v>1808</v>
      </c>
      <c r="BC15658" s="90" t="s">
        <v>3362</v>
      </c>
      <c r="BD15658" s="90"/>
    </row>
    <row r="15659" spans="53:56" ht="15" x14ac:dyDescent="0.25">
      <c r="BA15659" s="90" t="s">
        <v>19646</v>
      </c>
      <c r="BB15659" s="90" t="s">
        <v>1808</v>
      </c>
      <c r="BC15659" s="90" t="s">
        <v>3362</v>
      </c>
      <c r="BD15659" s="90"/>
    </row>
    <row r="15660" spans="53:56" ht="15" x14ac:dyDescent="0.25">
      <c r="BA15660" s="91" t="s">
        <v>19647</v>
      </c>
      <c r="BB15660" s="91" t="s">
        <v>1808</v>
      </c>
      <c r="BC15660" s="91" t="s">
        <v>3362</v>
      </c>
      <c r="BD15660" s="91"/>
    </row>
    <row r="15661" spans="53:56" ht="15" x14ac:dyDescent="0.25">
      <c r="BA15661" s="90" t="s">
        <v>19648</v>
      </c>
      <c r="BB15661" s="90" t="s">
        <v>1808</v>
      </c>
      <c r="BC15661" s="90" t="s">
        <v>3362</v>
      </c>
      <c r="BD15661" s="90"/>
    </row>
    <row r="15662" spans="53:56" ht="15" x14ac:dyDescent="0.25">
      <c r="BA15662" s="91" t="s">
        <v>19649</v>
      </c>
      <c r="BB15662" s="91" t="s">
        <v>1808</v>
      </c>
      <c r="BC15662" s="91" t="s">
        <v>3362</v>
      </c>
      <c r="BD15662" s="91"/>
    </row>
    <row r="15663" spans="53:56" ht="15" x14ac:dyDescent="0.25">
      <c r="BA15663" s="90" t="s">
        <v>19650</v>
      </c>
      <c r="BB15663" s="90" t="s">
        <v>1808</v>
      </c>
      <c r="BC15663" s="90" t="s">
        <v>19524</v>
      </c>
      <c r="BD15663" s="90"/>
    </row>
    <row r="15664" spans="53:56" ht="15" x14ac:dyDescent="0.25">
      <c r="BA15664" s="91" t="s">
        <v>19651</v>
      </c>
      <c r="BB15664" s="91" t="s">
        <v>1808</v>
      </c>
      <c r="BC15664" s="91" t="s">
        <v>19524</v>
      </c>
      <c r="BD15664" s="91"/>
    </row>
    <row r="15665" spans="53:56" ht="15" x14ac:dyDescent="0.25">
      <c r="BA15665" s="91" t="s">
        <v>19652</v>
      </c>
      <c r="BB15665" s="91" t="s">
        <v>1808</v>
      </c>
      <c r="BC15665" s="91" t="s">
        <v>19524</v>
      </c>
      <c r="BD15665" s="91"/>
    </row>
    <row r="15666" spans="53:56" ht="15" x14ac:dyDescent="0.25">
      <c r="BA15666" s="90" t="s">
        <v>19653</v>
      </c>
      <c r="BB15666" s="90" t="s">
        <v>1808</v>
      </c>
      <c r="BC15666" s="90" t="s">
        <v>19524</v>
      </c>
      <c r="BD15666" s="90"/>
    </row>
    <row r="15667" spans="53:56" ht="15" x14ac:dyDescent="0.25">
      <c r="BA15667" s="91" t="s">
        <v>19654</v>
      </c>
      <c r="BB15667" s="91" t="s">
        <v>1808</v>
      </c>
      <c r="BC15667" s="91" t="s">
        <v>19524</v>
      </c>
      <c r="BD15667" s="91"/>
    </row>
    <row r="15668" spans="53:56" ht="15" x14ac:dyDescent="0.25">
      <c r="BA15668" s="90" t="s">
        <v>19655</v>
      </c>
      <c r="BB15668" s="90" t="s">
        <v>1808</v>
      </c>
      <c r="BC15668" s="90" t="s">
        <v>19524</v>
      </c>
      <c r="BD15668" s="90"/>
    </row>
    <row r="15669" spans="53:56" ht="15" x14ac:dyDescent="0.25">
      <c r="BA15669" s="91" t="s">
        <v>19656</v>
      </c>
      <c r="BB15669" s="91" t="s">
        <v>1808</v>
      </c>
      <c r="BC15669" s="91" t="s">
        <v>19524</v>
      </c>
      <c r="BD15669" s="91"/>
    </row>
    <row r="15670" spans="53:56" ht="15" x14ac:dyDescent="0.25">
      <c r="BA15670" s="90" t="s">
        <v>19657</v>
      </c>
      <c r="BB15670" s="90" t="s">
        <v>1808</v>
      </c>
      <c r="BC15670" s="90" t="s">
        <v>19524</v>
      </c>
      <c r="BD15670" s="90"/>
    </row>
    <row r="15671" spans="53:56" ht="15" x14ac:dyDescent="0.25">
      <c r="BA15671" s="91" t="s">
        <v>19658</v>
      </c>
      <c r="BB15671" s="91" t="s">
        <v>1808</v>
      </c>
      <c r="BC15671" s="91" t="s">
        <v>19524</v>
      </c>
      <c r="BD15671" s="91"/>
    </row>
    <row r="15672" spans="53:56" ht="15" x14ac:dyDescent="0.25">
      <c r="BA15672" s="90" t="s">
        <v>19659</v>
      </c>
      <c r="BB15672" s="90" t="s">
        <v>1808</v>
      </c>
      <c r="BC15672" s="90" t="s">
        <v>19524</v>
      </c>
      <c r="BD15672" s="90"/>
    </row>
    <row r="15673" spans="53:56" ht="15" x14ac:dyDescent="0.25">
      <c r="BA15673" s="91" t="s">
        <v>19660</v>
      </c>
      <c r="BB15673" s="91" t="s">
        <v>1808</v>
      </c>
      <c r="BC15673" s="91" t="s">
        <v>19524</v>
      </c>
      <c r="BD15673" s="91"/>
    </row>
    <row r="15674" spans="53:56" ht="15" x14ac:dyDescent="0.25">
      <c r="BA15674" s="90" t="s">
        <v>19661</v>
      </c>
      <c r="BB15674" s="90" t="s">
        <v>1808</v>
      </c>
      <c r="BC15674" s="90" t="s">
        <v>19524</v>
      </c>
      <c r="BD15674" s="90"/>
    </row>
    <row r="15675" spans="53:56" ht="15" x14ac:dyDescent="0.25">
      <c r="BA15675" s="91" t="s">
        <v>19662</v>
      </c>
      <c r="BB15675" s="91" t="s">
        <v>1808</v>
      </c>
      <c r="BC15675" s="91" t="s">
        <v>19524</v>
      </c>
      <c r="BD15675" s="91"/>
    </row>
    <row r="15676" spans="53:56" ht="15" x14ac:dyDescent="0.25">
      <c r="BA15676" s="90" t="s">
        <v>19663</v>
      </c>
      <c r="BB15676" s="90" t="s">
        <v>1808</v>
      </c>
      <c r="BC15676" s="90" t="s">
        <v>19524</v>
      </c>
      <c r="BD15676" s="90"/>
    </row>
    <row r="15677" spans="53:56" ht="15" x14ac:dyDescent="0.25">
      <c r="BA15677" s="91" t="s">
        <v>19664</v>
      </c>
      <c r="BB15677" s="91" t="s">
        <v>1808</v>
      </c>
      <c r="BC15677" s="91" t="s">
        <v>19524</v>
      </c>
      <c r="BD15677" s="91"/>
    </row>
    <row r="15678" spans="53:56" ht="15" x14ac:dyDescent="0.25">
      <c r="BA15678" s="90" t="s">
        <v>19665</v>
      </c>
      <c r="BB15678" s="90" t="s">
        <v>1808</v>
      </c>
      <c r="BC15678" s="90" t="s">
        <v>19524</v>
      </c>
      <c r="BD15678" s="90"/>
    </row>
    <row r="15679" spans="53:56" ht="15" x14ac:dyDescent="0.25">
      <c r="BA15679" s="91" t="s">
        <v>19666</v>
      </c>
      <c r="BB15679" s="91" t="s">
        <v>1808</v>
      </c>
      <c r="BC15679" s="91" t="s">
        <v>19524</v>
      </c>
      <c r="BD15679" s="91"/>
    </row>
    <row r="15680" spans="53:56" ht="15" x14ac:dyDescent="0.25">
      <c r="BA15680" s="91" t="s">
        <v>19667</v>
      </c>
      <c r="BB15680" s="91" t="s">
        <v>1808</v>
      </c>
      <c r="BC15680" s="91" t="s">
        <v>19524</v>
      </c>
      <c r="BD15680" s="91"/>
    </row>
    <row r="15681" spans="53:56" ht="15" x14ac:dyDescent="0.25">
      <c r="BA15681" s="90" t="s">
        <v>19668</v>
      </c>
      <c r="BB15681" s="90" t="s">
        <v>1808</v>
      </c>
      <c r="BC15681" s="90" t="s">
        <v>19524</v>
      </c>
      <c r="BD15681" s="90"/>
    </row>
    <row r="15682" spans="53:56" ht="15" x14ac:dyDescent="0.25">
      <c r="BA15682" s="90" t="s">
        <v>19669</v>
      </c>
      <c r="BB15682" s="90" t="s">
        <v>1808</v>
      </c>
      <c r="BC15682" s="90" t="s">
        <v>19524</v>
      </c>
      <c r="BD15682" s="90"/>
    </row>
    <row r="15683" spans="53:56" ht="15" x14ac:dyDescent="0.25">
      <c r="BA15683" s="91" t="s">
        <v>19670</v>
      </c>
      <c r="BB15683" s="91" t="s">
        <v>1808</v>
      </c>
      <c r="BC15683" s="91" t="s">
        <v>19524</v>
      </c>
      <c r="BD15683" s="91"/>
    </row>
    <row r="15684" spans="53:56" ht="15" x14ac:dyDescent="0.25">
      <c r="BA15684" s="90" t="s">
        <v>19671</v>
      </c>
      <c r="BB15684" s="90" t="s">
        <v>1808</v>
      </c>
      <c r="BC15684" s="90" t="s">
        <v>19524</v>
      </c>
      <c r="BD15684" s="90"/>
    </row>
    <row r="15685" spans="53:56" ht="15" x14ac:dyDescent="0.25">
      <c r="BA15685" s="91" t="s">
        <v>19672</v>
      </c>
      <c r="BB15685" s="91" t="s">
        <v>1808</v>
      </c>
      <c r="BC15685" s="91" t="s">
        <v>19524</v>
      </c>
      <c r="BD15685" s="91"/>
    </row>
    <row r="15686" spans="53:56" ht="15" x14ac:dyDescent="0.25">
      <c r="BA15686" s="90" t="s">
        <v>19673</v>
      </c>
      <c r="BB15686" s="90" t="s">
        <v>1808</v>
      </c>
      <c r="BC15686" s="90" t="s">
        <v>19524</v>
      </c>
      <c r="BD15686" s="90"/>
    </row>
    <row r="15687" spans="53:56" ht="15" x14ac:dyDescent="0.25">
      <c r="BA15687" s="91" t="s">
        <v>19674</v>
      </c>
      <c r="BB15687" s="91" t="s">
        <v>1808</v>
      </c>
      <c r="BC15687" s="91" t="s">
        <v>19524</v>
      </c>
      <c r="BD15687" s="91"/>
    </row>
    <row r="15688" spans="53:56" ht="15" x14ac:dyDescent="0.25">
      <c r="BA15688" s="90" t="s">
        <v>19675</v>
      </c>
      <c r="BB15688" s="90" t="s">
        <v>1808</v>
      </c>
      <c r="BC15688" s="90" t="s">
        <v>19524</v>
      </c>
      <c r="BD15688" s="90"/>
    </row>
    <row r="15689" spans="53:56" ht="15" x14ac:dyDescent="0.25">
      <c r="BA15689" s="91" t="s">
        <v>19676</v>
      </c>
      <c r="BB15689" s="91" t="s">
        <v>1808</v>
      </c>
      <c r="BC15689" s="91" t="s">
        <v>19524</v>
      </c>
      <c r="BD15689" s="91"/>
    </row>
    <row r="15690" spans="53:56" ht="15" x14ac:dyDescent="0.25">
      <c r="BA15690" s="90" t="s">
        <v>19677</v>
      </c>
      <c r="BB15690" s="90" t="s">
        <v>1808</v>
      </c>
      <c r="BC15690" s="90" t="s">
        <v>19524</v>
      </c>
      <c r="BD15690" s="90"/>
    </row>
    <row r="15691" spans="53:56" ht="15" x14ac:dyDescent="0.25">
      <c r="BA15691" s="91" t="s">
        <v>19678</v>
      </c>
      <c r="BB15691" s="91" t="s">
        <v>1808</v>
      </c>
      <c r="BC15691" s="91" t="s">
        <v>19524</v>
      </c>
      <c r="BD15691" s="91"/>
    </row>
    <row r="15692" spans="53:56" ht="15" x14ac:dyDescent="0.25">
      <c r="BA15692" s="90" t="s">
        <v>19679</v>
      </c>
      <c r="BB15692" s="90" t="s">
        <v>1808</v>
      </c>
      <c r="BC15692" s="90" t="s">
        <v>19524</v>
      </c>
      <c r="BD15692" s="90"/>
    </row>
    <row r="15693" spans="53:56" ht="15" x14ac:dyDescent="0.25">
      <c r="BA15693" s="91" t="s">
        <v>19680</v>
      </c>
      <c r="BB15693" s="91" t="s">
        <v>1808</v>
      </c>
      <c r="BC15693" s="91" t="s">
        <v>19524</v>
      </c>
      <c r="BD15693" s="91"/>
    </row>
    <row r="15694" spans="53:56" ht="15" x14ac:dyDescent="0.25">
      <c r="BA15694" s="90" t="s">
        <v>19681</v>
      </c>
      <c r="BB15694" s="90" t="s">
        <v>1808</v>
      </c>
      <c r="BC15694" s="90" t="s">
        <v>19524</v>
      </c>
      <c r="BD15694" s="90"/>
    </row>
    <row r="15695" spans="53:56" ht="15" x14ac:dyDescent="0.25">
      <c r="BA15695" s="91" t="s">
        <v>19682</v>
      </c>
      <c r="BB15695" s="91" t="s">
        <v>1808</v>
      </c>
      <c r="BC15695" s="91" t="s">
        <v>19524</v>
      </c>
      <c r="BD15695" s="91"/>
    </row>
    <row r="15696" spans="53:56" ht="15" x14ac:dyDescent="0.25">
      <c r="BA15696" s="90" t="s">
        <v>19683</v>
      </c>
      <c r="BB15696" s="90" t="s">
        <v>1808</v>
      </c>
      <c r="BC15696" s="90" t="s">
        <v>19524</v>
      </c>
      <c r="BD15696" s="90"/>
    </row>
    <row r="15697" spans="53:56" ht="15" x14ac:dyDescent="0.25">
      <c r="BA15697" s="91" t="s">
        <v>19684</v>
      </c>
      <c r="BB15697" s="91" t="s">
        <v>1808</v>
      </c>
      <c r="BC15697" s="91" t="s">
        <v>18398</v>
      </c>
      <c r="BD15697" s="91"/>
    </row>
    <row r="15698" spans="53:56" ht="15" x14ac:dyDescent="0.25">
      <c r="BA15698" s="90" t="s">
        <v>19685</v>
      </c>
      <c r="BB15698" s="90" t="s">
        <v>1808</v>
      </c>
      <c r="BC15698" s="90" t="s">
        <v>19524</v>
      </c>
      <c r="BD15698" s="90"/>
    </row>
    <row r="15699" spans="53:56" ht="15" x14ac:dyDescent="0.25">
      <c r="BA15699" s="90" t="s">
        <v>19686</v>
      </c>
      <c r="BB15699" s="90" t="s">
        <v>1808</v>
      </c>
      <c r="BC15699" s="90" t="s">
        <v>19524</v>
      </c>
      <c r="BD15699" s="90"/>
    </row>
    <row r="15700" spans="53:56" ht="15" x14ac:dyDescent="0.25">
      <c r="BA15700" s="90" t="s">
        <v>19687</v>
      </c>
      <c r="BB15700" s="90" t="s">
        <v>1808</v>
      </c>
      <c r="BC15700" s="90" t="s">
        <v>19524</v>
      </c>
      <c r="BD15700" s="90"/>
    </row>
    <row r="15701" spans="53:56" ht="15" x14ac:dyDescent="0.25">
      <c r="BA15701" s="90" t="s">
        <v>19688</v>
      </c>
      <c r="BB15701" s="90" t="s">
        <v>1808</v>
      </c>
      <c r="BC15701" s="90" t="s">
        <v>19524</v>
      </c>
      <c r="BD15701" s="90"/>
    </row>
    <row r="15702" spans="53:56" ht="15" x14ac:dyDescent="0.25">
      <c r="BA15702" s="90" t="s">
        <v>19689</v>
      </c>
      <c r="BB15702" s="90" t="s">
        <v>1808</v>
      </c>
      <c r="BC15702" s="90" t="s">
        <v>19524</v>
      </c>
      <c r="BD15702" s="90"/>
    </row>
    <row r="15703" spans="53:56" ht="15" x14ac:dyDescent="0.25">
      <c r="BA15703" s="90" t="s">
        <v>19690</v>
      </c>
      <c r="BB15703" s="90" t="s">
        <v>1808</v>
      </c>
      <c r="BC15703" s="90" t="s">
        <v>19524</v>
      </c>
      <c r="BD15703" s="90"/>
    </row>
    <row r="15704" spans="53:56" ht="15" x14ac:dyDescent="0.25">
      <c r="BA15704" s="91" t="s">
        <v>19691</v>
      </c>
      <c r="BB15704" s="91" t="s">
        <v>1808</v>
      </c>
      <c r="BC15704" s="91" t="s">
        <v>19524</v>
      </c>
      <c r="BD15704" s="91"/>
    </row>
    <row r="15705" spans="53:56" ht="15" x14ac:dyDescent="0.25">
      <c r="BA15705" s="90" t="s">
        <v>19692</v>
      </c>
      <c r="BB15705" s="90" t="s">
        <v>1808</v>
      </c>
      <c r="BC15705" s="90" t="s">
        <v>19524</v>
      </c>
      <c r="BD15705" s="90"/>
    </row>
    <row r="15706" spans="53:56" ht="15" x14ac:dyDescent="0.25">
      <c r="BA15706" s="91" t="s">
        <v>19693</v>
      </c>
      <c r="BB15706" s="91" t="s">
        <v>1808</v>
      </c>
      <c r="BC15706" s="91" t="s">
        <v>19524</v>
      </c>
      <c r="BD15706" s="91"/>
    </row>
    <row r="15707" spans="53:56" ht="15" x14ac:dyDescent="0.25">
      <c r="BA15707" s="91" t="s">
        <v>19694</v>
      </c>
      <c r="BB15707" s="91" t="s">
        <v>1808</v>
      </c>
      <c r="BC15707" s="91" t="s">
        <v>19524</v>
      </c>
      <c r="BD15707" s="91"/>
    </row>
    <row r="15708" spans="53:56" ht="15" x14ac:dyDescent="0.25">
      <c r="BA15708" s="90" t="s">
        <v>19695</v>
      </c>
      <c r="BB15708" s="90" t="s">
        <v>1808</v>
      </c>
      <c r="BC15708" s="90" t="s">
        <v>19524</v>
      </c>
      <c r="BD15708" s="90"/>
    </row>
    <row r="15709" spans="53:56" ht="15" x14ac:dyDescent="0.25">
      <c r="BA15709" s="90" t="s">
        <v>19696</v>
      </c>
      <c r="BB15709" s="90" t="s">
        <v>1808</v>
      </c>
      <c r="BC15709" s="90" t="s">
        <v>19524</v>
      </c>
      <c r="BD15709" s="90"/>
    </row>
    <row r="15710" spans="53:56" ht="15" x14ac:dyDescent="0.25">
      <c r="BA15710" s="91" t="s">
        <v>19697</v>
      </c>
      <c r="BB15710" s="91" t="s">
        <v>1808</v>
      </c>
      <c r="BC15710" s="91" t="s">
        <v>19524</v>
      </c>
      <c r="BD15710" s="91"/>
    </row>
    <row r="15711" spans="53:56" ht="15" x14ac:dyDescent="0.25">
      <c r="BA15711" s="90" t="s">
        <v>19698</v>
      </c>
      <c r="BB15711" s="90" t="s">
        <v>1808</v>
      </c>
      <c r="BC15711" s="90" t="s">
        <v>19524</v>
      </c>
      <c r="BD15711" s="90"/>
    </row>
    <row r="15712" spans="53:56" ht="15" x14ac:dyDescent="0.25">
      <c r="BA15712" s="91" t="s">
        <v>19699</v>
      </c>
      <c r="BB15712" s="91" t="s">
        <v>1808</v>
      </c>
      <c r="BC15712" s="91" t="s">
        <v>19524</v>
      </c>
      <c r="BD15712" s="91"/>
    </row>
    <row r="15713" spans="53:56" ht="15" x14ac:dyDescent="0.25">
      <c r="BA15713" s="90" t="s">
        <v>19700</v>
      </c>
      <c r="BB15713" s="90" t="s">
        <v>1808</v>
      </c>
      <c r="BC15713" s="90" t="s">
        <v>19524</v>
      </c>
      <c r="BD15713" s="90"/>
    </row>
    <row r="15714" spans="53:56" ht="15" x14ac:dyDescent="0.25">
      <c r="BA15714" s="91" t="s">
        <v>19701</v>
      </c>
      <c r="BB15714" s="91" t="s">
        <v>1808</v>
      </c>
      <c r="BC15714" s="91" t="s">
        <v>19524</v>
      </c>
      <c r="BD15714" s="91"/>
    </row>
    <row r="15715" spans="53:56" ht="15" x14ac:dyDescent="0.25">
      <c r="BA15715" s="91" t="s">
        <v>19702</v>
      </c>
      <c r="BB15715" s="91" t="s">
        <v>1808</v>
      </c>
      <c r="BC15715" s="91" t="s">
        <v>19524</v>
      </c>
      <c r="BD15715" s="91"/>
    </row>
    <row r="15716" spans="53:56" ht="15" x14ac:dyDescent="0.25">
      <c r="BA15716" s="90" t="s">
        <v>19703</v>
      </c>
      <c r="BB15716" s="90" t="s">
        <v>1808</v>
      </c>
      <c r="BC15716" s="90" t="s">
        <v>19524</v>
      </c>
      <c r="BD15716" s="90"/>
    </row>
    <row r="15717" spans="53:56" ht="15" x14ac:dyDescent="0.25">
      <c r="BA15717" s="90" t="s">
        <v>19704</v>
      </c>
      <c r="BB15717" s="90" t="s">
        <v>1808</v>
      </c>
      <c r="BC15717" s="90" t="s">
        <v>19524</v>
      </c>
      <c r="BD15717" s="90"/>
    </row>
    <row r="15718" spans="53:56" ht="15" x14ac:dyDescent="0.25">
      <c r="BA15718" s="90" t="s">
        <v>19705</v>
      </c>
      <c r="BB15718" s="90" t="s">
        <v>1808</v>
      </c>
      <c r="BC15718" s="90" t="s">
        <v>19524</v>
      </c>
      <c r="BD15718" s="90"/>
    </row>
    <row r="15719" spans="53:56" ht="15" x14ac:dyDescent="0.25">
      <c r="BA15719" s="91" t="s">
        <v>19706</v>
      </c>
      <c r="BB15719" s="91" t="s">
        <v>1808</v>
      </c>
      <c r="BC15719" s="91" t="s">
        <v>19524</v>
      </c>
      <c r="BD15719" s="91"/>
    </row>
    <row r="15720" spans="53:56" ht="15" x14ac:dyDescent="0.25">
      <c r="BA15720" s="91" t="s">
        <v>19707</v>
      </c>
      <c r="BB15720" s="91" t="s">
        <v>1808</v>
      </c>
      <c r="BC15720" s="91" t="s">
        <v>19524</v>
      </c>
      <c r="BD15720" s="91"/>
    </row>
    <row r="15721" spans="53:56" ht="15" x14ac:dyDescent="0.25">
      <c r="BA15721" s="90" t="s">
        <v>19708</v>
      </c>
      <c r="BB15721" s="90" t="s">
        <v>1808</v>
      </c>
      <c r="BC15721" s="90" t="s">
        <v>19524</v>
      </c>
      <c r="BD15721" s="90"/>
    </row>
    <row r="15722" spans="53:56" ht="15" x14ac:dyDescent="0.25">
      <c r="BA15722" s="91" t="s">
        <v>19709</v>
      </c>
      <c r="BB15722" s="91" t="s">
        <v>1808</v>
      </c>
      <c r="BC15722" s="91" t="s">
        <v>19524</v>
      </c>
      <c r="BD15722" s="91"/>
    </row>
    <row r="15723" spans="53:56" ht="15" x14ac:dyDescent="0.25">
      <c r="BA15723" s="91" t="s">
        <v>19710</v>
      </c>
      <c r="BB15723" s="91" t="s">
        <v>1808</v>
      </c>
      <c r="BC15723" s="91" t="s">
        <v>19524</v>
      </c>
      <c r="BD15723" s="91"/>
    </row>
    <row r="15724" spans="53:56" ht="15" x14ac:dyDescent="0.25">
      <c r="BA15724" s="90" t="s">
        <v>19711</v>
      </c>
      <c r="BB15724" s="90" t="s">
        <v>1808</v>
      </c>
      <c r="BC15724" s="90" t="s">
        <v>19524</v>
      </c>
      <c r="BD15724" s="90"/>
    </row>
    <row r="15725" spans="53:56" ht="15" x14ac:dyDescent="0.25">
      <c r="BA15725" s="91" t="s">
        <v>19712</v>
      </c>
      <c r="BB15725" s="91" t="s">
        <v>1808</v>
      </c>
      <c r="BC15725" s="91" t="s">
        <v>19524</v>
      </c>
      <c r="BD15725" s="91"/>
    </row>
    <row r="15726" spans="53:56" ht="15" x14ac:dyDescent="0.25">
      <c r="BA15726" s="90" t="s">
        <v>19713</v>
      </c>
      <c r="BB15726" s="90" t="s">
        <v>1808</v>
      </c>
      <c r="BC15726" s="90" t="s">
        <v>19524</v>
      </c>
      <c r="BD15726" s="90"/>
    </row>
    <row r="15727" spans="53:56" ht="15" x14ac:dyDescent="0.25">
      <c r="BA15727" s="91" t="s">
        <v>19714</v>
      </c>
      <c r="BB15727" s="91" t="s">
        <v>1808</v>
      </c>
      <c r="BC15727" s="91" t="s">
        <v>19524</v>
      </c>
      <c r="BD15727" s="91"/>
    </row>
    <row r="15728" spans="53:56" ht="15" x14ac:dyDescent="0.25">
      <c r="BA15728" s="90" t="s">
        <v>19715</v>
      </c>
      <c r="BB15728" s="90" t="s">
        <v>1808</v>
      </c>
      <c r="BC15728" s="90" t="s">
        <v>16659</v>
      </c>
      <c r="BD15728" s="90"/>
    </row>
    <row r="15729" spans="53:56" ht="15" x14ac:dyDescent="0.25">
      <c r="BA15729" s="91" t="s">
        <v>19716</v>
      </c>
      <c r="BB15729" s="91" t="s">
        <v>1808</v>
      </c>
      <c r="BC15729" s="91" t="s">
        <v>16659</v>
      </c>
      <c r="BD15729" s="91"/>
    </row>
    <row r="15730" spans="53:56" ht="15" x14ac:dyDescent="0.25">
      <c r="BA15730" s="90" t="s">
        <v>19717</v>
      </c>
      <c r="BB15730" s="90" t="s">
        <v>1808</v>
      </c>
      <c r="BC15730" s="90" t="s">
        <v>16659</v>
      </c>
      <c r="BD15730" s="90"/>
    </row>
    <row r="15731" spans="53:56" ht="15" x14ac:dyDescent="0.25">
      <c r="BA15731" s="91" t="s">
        <v>19718</v>
      </c>
      <c r="BB15731" s="91" t="s">
        <v>1808</v>
      </c>
      <c r="BC15731" s="91" t="s">
        <v>16659</v>
      </c>
      <c r="BD15731" s="91"/>
    </row>
    <row r="15732" spans="53:56" ht="15" x14ac:dyDescent="0.25">
      <c r="BA15732" s="91" t="s">
        <v>19719</v>
      </c>
      <c r="BB15732" s="91" t="s">
        <v>1808</v>
      </c>
      <c r="BC15732" s="91" t="s">
        <v>16659</v>
      </c>
      <c r="BD15732" s="91"/>
    </row>
    <row r="15733" spans="53:56" ht="15" x14ac:dyDescent="0.25">
      <c r="BA15733" s="90" t="s">
        <v>19720</v>
      </c>
      <c r="BB15733" s="90" t="s">
        <v>1808</v>
      </c>
      <c r="BC15733" s="90" t="s">
        <v>16659</v>
      </c>
      <c r="BD15733" s="90"/>
    </row>
    <row r="15734" spans="53:56" ht="15" x14ac:dyDescent="0.25">
      <c r="BA15734" s="91" t="s">
        <v>19721</v>
      </c>
      <c r="BB15734" s="91" t="s">
        <v>1808</v>
      </c>
      <c r="BC15734" s="91" t="s">
        <v>16659</v>
      </c>
      <c r="BD15734" s="91"/>
    </row>
    <row r="15735" spans="53:56" ht="15" x14ac:dyDescent="0.25">
      <c r="BA15735" s="90" t="s">
        <v>19722</v>
      </c>
      <c r="BB15735" s="90" t="s">
        <v>1808</v>
      </c>
      <c r="BC15735" s="90" t="s">
        <v>16659</v>
      </c>
      <c r="BD15735" s="90"/>
    </row>
    <row r="15736" spans="53:56" ht="15" x14ac:dyDescent="0.25">
      <c r="BA15736" s="90" t="s">
        <v>19723</v>
      </c>
      <c r="BB15736" s="90" t="s">
        <v>1808</v>
      </c>
      <c r="BC15736" s="90" t="s">
        <v>16659</v>
      </c>
      <c r="BD15736" s="90"/>
    </row>
    <row r="15737" spans="53:56" ht="15" x14ac:dyDescent="0.25">
      <c r="BA15737" s="90" t="s">
        <v>19724</v>
      </c>
      <c r="BB15737" s="90" t="s">
        <v>1808</v>
      </c>
      <c r="BC15737" s="90" t="s">
        <v>16659</v>
      </c>
      <c r="BD15737" s="90"/>
    </row>
    <row r="15738" spans="53:56" ht="15" x14ac:dyDescent="0.25">
      <c r="BA15738" s="90" t="s">
        <v>19725</v>
      </c>
      <c r="BB15738" s="90" t="s">
        <v>1808</v>
      </c>
      <c r="BC15738" s="90" t="s">
        <v>16659</v>
      </c>
      <c r="BD15738" s="90"/>
    </row>
    <row r="15739" spans="53:56" ht="15" x14ac:dyDescent="0.25">
      <c r="BA15739" s="91" t="s">
        <v>19726</v>
      </c>
      <c r="BB15739" s="91" t="s">
        <v>1808</v>
      </c>
      <c r="BC15739" s="91" t="s">
        <v>16659</v>
      </c>
      <c r="BD15739" s="91"/>
    </row>
    <row r="15740" spans="53:56" ht="15" x14ac:dyDescent="0.25">
      <c r="BA15740" s="91" t="s">
        <v>19727</v>
      </c>
      <c r="BB15740" s="91" t="s">
        <v>1808</v>
      </c>
      <c r="BC15740" s="91" t="s">
        <v>16659</v>
      </c>
      <c r="BD15740" s="91"/>
    </row>
    <row r="15741" spans="53:56" ht="15" x14ac:dyDescent="0.25">
      <c r="BA15741" s="91" t="s">
        <v>19728</v>
      </c>
      <c r="BB15741" s="91" t="s">
        <v>1808</v>
      </c>
      <c r="BC15741" s="91" t="s">
        <v>16659</v>
      </c>
      <c r="BD15741" s="91"/>
    </row>
    <row r="15742" spans="53:56" ht="15" x14ac:dyDescent="0.25">
      <c r="BA15742" s="90" t="s">
        <v>19729</v>
      </c>
      <c r="BB15742" s="90" t="s">
        <v>1808</v>
      </c>
      <c r="BC15742" s="90" t="s">
        <v>19730</v>
      </c>
      <c r="BD15742" s="90"/>
    </row>
    <row r="15743" spans="53:56" ht="15" x14ac:dyDescent="0.25">
      <c r="BA15743" s="91" t="s">
        <v>19731</v>
      </c>
      <c r="BB15743" s="91" t="s">
        <v>1808</v>
      </c>
      <c r="BC15743" s="91" t="s">
        <v>16659</v>
      </c>
      <c r="BD15743" s="91"/>
    </row>
    <row r="15744" spans="53:56" ht="15" x14ac:dyDescent="0.25">
      <c r="BA15744" s="91" t="s">
        <v>19732</v>
      </c>
      <c r="BB15744" s="91" t="s">
        <v>1808</v>
      </c>
      <c r="BC15744" s="91" t="s">
        <v>19733</v>
      </c>
      <c r="BD15744" s="91"/>
    </row>
    <row r="15745" spans="53:56" ht="15" x14ac:dyDescent="0.25">
      <c r="BA15745" s="91" t="s">
        <v>19734</v>
      </c>
      <c r="BB15745" s="91" t="s">
        <v>1808</v>
      </c>
      <c r="BC15745" s="91" t="s">
        <v>19733</v>
      </c>
      <c r="BD15745" s="91"/>
    </row>
    <row r="15746" spans="53:56" ht="15" x14ac:dyDescent="0.25">
      <c r="BA15746" s="90" t="s">
        <v>19735</v>
      </c>
      <c r="BB15746" s="90" t="s">
        <v>1808</v>
      </c>
      <c r="BC15746" s="90" t="s">
        <v>16659</v>
      </c>
      <c r="BD15746" s="90"/>
    </row>
    <row r="15747" spans="53:56" ht="15" x14ac:dyDescent="0.25">
      <c r="BA15747" s="91" t="s">
        <v>19736</v>
      </c>
      <c r="BB15747" s="91" t="s">
        <v>1808</v>
      </c>
      <c r="BC15747" s="91" t="s">
        <v>16659</v>
      </c>
      <c r="BD15747" s="91"/>
    </row>
    <row r="15748" spans="53:56" ht="15" x14ac:dyDescent="0.25">
      <c r="BA15748" s="90" t="s">
        <v>19737</v>
      </c>
      <c r="BB15748" s="90" t="s">
        <v>1808</v>
      </c>
      <c r="BC15748" s="90" t="s">
        <v>16659</v>
      </c>
      <c r="BD15748" s="90"/>
    </row>
    <row r="15749" spans="53:56" ht="15" x14ac:dyDescent="0.25">
      <c r="BA15749" s="90" t="s">
        <v>19738</v>
      </c>
      <c r="BB15749" s="90" t="s">
        <v>1808</v>
      </c>
      <c r="BC15749" s="90" t="s">
        <v>19739</v>
      </c>
      <c r="BD15749" s="90"/>
    </row>
    <row r="15750" spans="53:56" ht="15" x14ac:dyDescent="0.25">
      <c r="BA15750" s="91" t="s">
        <v>19740</v>
      </c>
      <c r="BB15750" s="91" t="s">
        <v>1808</v>
      </c>
      <c r="BC15750" s="91" t="s">
        <v>16659</v>
      </c>
      <c r="BD15750" s="91"/>
    </row>
    <row r="15751" spans="53:56" ht="15" x14ac:dyDescent="0.25">
      <c r="BA15751" s="90" t="s">
        <v>19741</v>
      </c>
      <c r="BB15751" s="90" t="s">
        <v>1808</v>
      </c>
      <c r="BC15751" s="90" t="s">
        <v>16659</v>
      </c>
      <c r="BD15751" s="90"/>
    </row>
    <row r="15752" spans="53:56" ht="15" x14ac:dyDescent="0.25">
      <c r="BA15752" s="90" t="s">
        <v>19742</v>
      </c>
      <c r="BB15752" s="90" t="s">
        <v>1808</v>
      </c>
      <c r="BC15752" s="90" t="s">
        <v>16659</v>
      </c>
      <c r="BD15752" s="90"/>
    </row>
    <row r="15753" spans="53:56" ht="15" x14ac:dyDescent="0.25">
      <c r="BA15753" s="91" t="s">
        <v>19743</v>
      </c>
      <c r="BB15753" s="91" t="s">
        <v>1808</v>
      </c>
      <c r="BC15753" s="91" t="s">
        <v>16659</v>
      </c>
      <c r="BD15753" s="91"/>
    </row>
    <row r="15754" spans="53:56" ht="15" x14ac:dyDescent="0.25">
      <c r="BA15754" s="91" t="s">
        <v>19744</v>
      </c>
      <c r="BB15754" s="91" t="s">
        <v>1808</v>
      </c>
      <c r="BC15754" s="91" t="s">
        <v>16659</v>
      </c>
      <c r="BD15754" s="91"/>
    </row>
    <row r="15755" spans="53:56" ht="15" x14ac:dyDescent="0.25">
      <c r="BA15755" s="90" t="s">
        <v>19745</v>
      </c>
      <c r="BB15755" s="90" t="s">
        <v>1808</v>
      </c>
      <c r="BC15755" s="90" t="s">
        <v>16659</v>
      </c>
      <c r="BD15755" s="90"/>
    </row>
    <row r="15756" spans="53:56" ht="15" x14ac:dyDescent="0.25">
      <c r="BA15756" s="91" t="s">
        <v>19746</v>
      </c>
      <c r="BB15756" s="91" t="s">
        <v>1808</v>
      </c>
      <c r="BC15756" s="91" t="s">
        <v>16659</v>
      </c>
      <c r="BD15756" s="91"/>
    </row>
    <row r="15757" spans="53:56" ht="15" x14ac:dyDescent="0.25">
      <c r="BA15757" s="90" t="s">
        <v>19747</v>
      </c>
      <c r="BB15757" s="90" t="s">
        <v>1808</v>
      </c>
      <c r="BC15757" s="90" t="s">
        <v>19730</v>
      </c>
      <c r="BD15757" s="90"/>
    </row>
    <row r="15758" spans="53:56" ht="15" x14ac:dyDescent="0.25">
      <c r="BA15758" s="90" t="s">
        <v>19748</v>
      </c>
      <c r="BB15758" s="90" t="s">
        <v>1808</v>
      </c>
      <c r="BC15758" s="90" t="s">
        <v>16659</v>
      </c>
      <c r="BD15758" s="90"/>
    </row>
    <row r="15759" spans="53:56" ht="15" x14ac:dyDescent="0.25">
      <c r="BA15759" s="91" t="s">
        <v>19749</v>
      </c>
      <c r="BB15759" s="91" t="s">
        <v>1808</v>
      </c>
      <c r="BC15759" s="91" t="s">
        <v>16659</v>
      </c>
      <c r="BD15759" s="91"/>
    </row>
    <row r="15760" spans="53:56" ht="15" x14ac:dyDescent="0.25">
      <c r="BA15760" s="90" t="s">
        <v>19750</v>
      </c>
      <c r="BB15760" s="90" t="s">
        <v>1808</v>
      </c>
      <c r="BC15760" s="90" t="s">
        <v>16659</v>
      </c>
      <c r="BD15760" s="90"/>
    </row>
    <row r="15761" spans="53:56" ht="15" x14ac:dyDescent="0.25">
      <c r="BA15761" s="91" t="s">
        <v>19751</v>
      </c>
      <c r="BB15761" s="91" t="s">
        <v>1808</v>
      </c>
      <c r="BC15761" s="91" t="s">
        <v>16659</v>
      </c>
      <c r="BD15761" s="91"/>
    </row>
    <row r="15762" spans="53:56" ht="15" x14ac:dyDescent="0.25">
      <c r="BA15762" s="91" t="s">
        <v>19752</v>
      </c>
      <c r="BB15762" s="91" t="s">
        <v>1808</v>
      </c>
      <c r="BC15762" s="91" t="s">
        <v>16659</v>
      </c>
      <c r="BD15762" s="91"/>
    </row>
    <row r="15763" spans="53:56" ht="15" x14ac:dyDescent="0.25">
      <c r="BA15763" s="90" t="s">
        <v>19753</v>
      </c>
      <c r="BB15763" s="90" t="s">
        <v>1808</v>
      </c>
      <c r="BC15763" s="90" t="s">
        <v>19754</v>
      </c>
      <c r="BD15763" s="90"/>
    </row>
    <row r="15764" spans="53:56" ht="15" x14ac:dyDescent="0.25">
      <c r="BA15764" s="91" t="s">
        <v>19755</v>
      </c>
      <c r="BB15764" s="91" t="s">
        <v>1808</v>
      </c>
      <c r="BC15764" s="91" t="s">
        <v>16659</v>
      </c>
      <c r="BD15764" s="91"/>
    </row>
    <row r="15765" spans="53:56" ht="15" x14ac:dyDescent="0.25">
      <c r="BA15765" s="90" t="s">
        <v>19756</v>
      </c>
      <c r="BB15765" s="90" t="s">
        <v>1808</v>
      </c>
      <c r="BC15765" s="90" t="s">
        <v>16659</v>
      </c>
      <c r="BD15765" s="90"/>
    </row>
    <row r="15766" spans="53:56" ht="15" x14ac:dyDescent="0.25">
      <c r="BA15766" s="90" t="s">
        <v>19757</v>
      </c>
      <c r="BB15766" s="90" t="s">
        <v>1808</v>
      </c>
      <c r="BC15766" s="90" t="s">
        <v>16659</v>
      </c>
      <c r="BD15766" s="90"/>
    </row>
    <row r="15767" spans="53:56" ht="15" x14ac:dyDescent="0.25">
      <c r="BA15767" s="91" t="s">
        <v>19758</v>
      </c>
      <c r="BB15767" s="91" t="s">
        <v>1808</v>
      </c>
      <c r="BC15767" s="91" t="s">
        <v>19733</v>
      </c>
      <c r="BD15767" s="91"/>
    </row>
    <row r="15768" spans="53:56" ht="15" x14ac:dyDescent="0.25">
      <c r="BA15768" s="90" t="s">
        <v>19759</v>
      </c>
      <c r="BB15768" s="90" t="s">
        <v>1808</v>
      </c>
      <c r="BC15768" s="90" t="s">
        <v>16659</v>
      </c>
      <c r="BD15768" s="90"/>
    </row>
    <row r="15769" spans="53:56" ht="15" x14ac:dyDescent="0.25">
      <c r="BA15769" s="91" t="s">
        <v>19760</v>
      </c>
      <c r="BB15769" s="91" t="s">
        <v>1808</v>
      </c>
      <c r="BC15769" s="91" t="s">
        <v>16659</v>
      </c>
      <c r="BD15769" s="91"/>
    </row>
    <row r="15770" spans="53:56" ht="15" x14ac:dyDescent="0.25">
      <c r="BA15770" s="91" t="s">
        <v>19761</v>
      </c>
      <c r="BB15770" s="91" t="s">
        <v>1808</v>
      </c>
      <c r="BC15770" s="91" t="s">
        <v>16659</v>
      </c>
      <c r="BD15770" s="91"/>
    </row>
    <row r="15771" spans="53:56" ht="15" x14ac:dyDescent="0.25">
      <c r="BA15771" s="90" t="s">
        <v>19762</v>
      </c>
      <c r="BB15771" s="90" t="s">
        <v>1808</v>
      </c>
      <c r="BC15771" s="90" t="s">
        <v>16659</v>
      </c>
      <c r="BD15771" s="90"/>
    </row>
    <row r="15772" spans="53:56" ht="15" x14ac:dyDescent="0.25">
      <c r="BA15772" s="91" t="s">
        <v>19763</v>
      </c>
      <c r="BB15772" s="91" t="s">
        <v>1808</v>
      </c>
      <c r="BC15772" s="91" t="s">
        <v>19733</v>
      </c>
      <c r="BD15772" s="91"/>
    </row>
    <row r="15773" spans="53:56" ht="15" x14ac:dyDescent="0.25">
      <c r="BA15773" s="90" t="s">
        <v>19764</v>
      </c>
      <c r="BB15773" s="90" t="s">
        <v>1808</v>
      </c>
      <c r="BC15773" s="90" t="s">
        <v>16659</v>
      </c>
      <c r="BD15773" s="90"/>
    </row>
    <row r="15774" spans="53:56" ht="15" x14ac:dyDescent="0.25">
      <c r="BA15774" s="90" t="s">
        <v>19765</v>
      </c>
      <c r="BB15774" s="90" t="s">
        <v>1808</v>
      </c>
      <c r="BC15774" s="90" t="s">
        <v>16659</v>
      </c>
      <c r="BD15774" s="90"/>
    </row>
    <row r="15775" spans="53:56" ht="15" x14ac:dyDescent="0.25">
      <c r="BA15775" s="91" t="s">
        <v>19766</v>
      </c>
      <c r="BB15775" s="91" t="s">
        <v>1808</v>
      </c>
      <c r="BC15775" s="91" t="s">
        <v>16659</v>
      </c>
      <c r="BD15775" s="91"/>
    </row>
    <row r="15776" spans="53:56" ht="15" x14ac:dyDescent="0.25">
      <c r="BA15776" s="90" t="s">
        <v>19767</v>
      </c>
      <c r="BB15776" s="90" t="s">
        <v>1808</v>
      </c>
      <c r="BC15776" s="90" t="s">
        <v>19733</v>
      </c>
      <c r="BD15776" s="90"/>
    </row>
    <row r="15777" spans="53:56" ht="15" x14ac:dyDescent="0.25">
      <c r="BA15777" s="91" t="s">
        <v>19768</v>
      </c>
      <c r="BB15777" s="91" t="s">
        <v>1808</v>
      </c>
      <c r="BC15777" s="91" t="s">
        <v>16659</v>
      </c>
      <c r="BD15777" s="91"/>
    </row>
    <row r="15778" spans="53:56" ht="15" x14ac:dyDescent="0.25">
      <c r="BA15778" s="91" t="s">
        <v>19769</v>
      </c>
      <c r="BB15778" s="91" t="s">
        <v>1808</v>
      </c>
      <c r="BC15778" s="91" t="s">
        <v>19730</v>
      </c>
      <c r="BD15778" s="91"/>
    </row>
    <row r="15779" spans="53:56" ht="15" x14ac:dyDescent="0.25">
      <c r="BA15779" s="90" t="s">
        <v>19770</v>
      </c>
      <c r="BB15779" s="90" t="s">
        <v>1808</v>
      </c>
      <c r="BC15779" s="90" t="s">
        <v>19739</v>
      </c>
      <c r="BD15779" s="90"/>
    </row>
    <row r="15780" spans="53:56" ht="15" x14ac:dyDescent="0.25">
      <c r="BA15780" s="91" t="s">
        <v>19771</v>
      </c>
      <c r="BB15780" s="91" t="s">
        <v>1808</v>
      </c>
      <c r="BC15780" s="91" t="s">
        <v>16659</v>
      </c>
      <c r="BD15780" s="91"/>
    </row>
    <row r="15781" spans="53:56" ht="15" x14ac:dyDescent="0.25">
      <c r="BA15781" s="90" t="s">
        <v>19772</v>
      </c>
      <c r="BB15781" s="90" t="s">
        <v>1808</v>
      </c>
      <c r="BC15781" s="90" t="s">
        <v>16659</v>
      </c>
      <c r="BD15781" s="90"/>
    </row>
    <row r="15782" spans="53:56" ht="15" x14ac:dyDescent="0.25">
      <c r="BA15782" s="90" t="s">
        <v>19773</v>
      </c>
      <c r="BB15782" s="90" t="s">
        <v>1808</v>
      </c>
      <c r="BC15782" s="90" t="s">
        <v>19733</v>
      </c>
      <c r="BD15782" s="90"/>
    </row>
    <row r="15783" spans="53:56" ht="15" x14ac:dyDescent="0.25">
      <c r="BA15783" s="91" t="s">
        <v>19774</v>
      </c>
      <c r="BB15783" s="91" t="s">
        <v>1808</v>
      </c>
      <c r="BC15783" s="91" t="s">
        <v>19733</v>
      </c>
      <c r="BD15783" s="91"/>
    </row>
    <row r="15784" spans="53:56" ht="15" x14ac:dyDescent="0.25">
      <c r="BA15784" s="90" t="s">
        <v>19775</v>
      </c>
      <c r="BB15784" s="90" t="s">
        <v>1808</v>
      </c>
      <c r="BC15784" s="90" t="s">
        <v>19733</v>
      </c>
      <c r="BD15784" s="90"/>
    </row>
    <row r="15785" spans="53:56" ht="15" x14ac:dyDescent="0.25">
      <c r="BA15785" s="91" t="s">
        <v>19776</v>
      </c>
      <c r="BB15785" s="91" t="s">
        <v>1808</v>
      </c>
      <c r="BC15785" s="91" t="s">
        <v>19739</v>
      </c>
      <c r="BD15785" s="91"/>
    </row>
    <row r="15786" spans="53:56" ht="15" x14ac:dyDescent="0.25">
      <c r="BA15786" s="91" t="s">
        <v>19777</v>
      </c>
      <c r="BB15786" s="91" t="s">
        <v>1808</v>
      </c>
      <c r="BC15786" s="91" t="s">
        <v>19733</v>
      </c>
      <c r="BD15786" s="91"/>
    </row>
    <row r="15787" spans="53:56" ht="15" x14ac:dyDescent="0.25">
      <c r="BA15787" s="91" t="s">
        <v>19778</v>
      </c>
      <c r="BB15787" s="91" t="s">
        <v>1808</v>
      </c>
      <c r="BC15787" s="91" t="s">
        <v>19733</v>
      </c>
      <c r="BD15787" s="91"/>
    </row>
    <row r="15788" spans="53:56" ht="15" x14ac:dyDescent="0.25">
      <c r="BA15788" s="90" t="s">
        <v>19779</v>
      </c>
      <c r="BB15788" s="90" t="s">
        <v>1808</v>
      </c>
      <c r="BC15788" s="90" t="s">
        <v>16659</v>
      </c>
      <c r="BD15788" s="90"/>
    </row>
    <row r="15789" spans="53:56" ht="15" x14ac:dyDescent="0.25">
      <c r="BA15789" s="91" t="s">
        <v>19780</v>
      </c>
      <c r="BB15789" s="91" t="s">
        <v>1808</v>
      </c>
      <c r="BC15789" s="91" t="s">
        <v>16659</v>
      </c>
      <c r="BD15789" s="91"/>
    </row>
    <row r="15790" spans="53:56" ht="15" x14ac:dyDescent="0.25">
      <c r="BA15790" s="91" t="s">
        <v>19781</v>
      </c>
      <c r="BB15790" s="91" t="s">
        <v>1808</v>
      </c>
      <c r="BC15790" s="91" t="s">
        <v>16659</v>
      </c>
      <c r="BD15790" s="91"/>
    </row>
    <row r="15791" spans="53:56" ht="15" x14ac:dyDescent="0.25">
      <c r="BA15791" s="90" t="s">
        <v>19782</v>
      </c>
      <c r="BB15791" s="90" t="s">
        <v>1808</v>
      </c>
      <c r="BC15791" s="90" t="s">
        <v>16659</v>
      </c>
      <c r="BD15791" s="90"/>
    </row>
    <row r="15792" spans="53:56" ht="15" x14ac:dyDescent="0.25">
      <c r="BA15792" s="91" t="s">
        <v>19783</v>
      </c>
      <c r="BB15792" s="91" t="s">
        <v>1808</v>
      </c>
      <c r="BC15792" s="91" t="s">
        <v>16659</v>
      </c>
      <c r="BD15792" s="91"/>
    </row>
    <row r="15793" spans="53:56" ht="15" x14ac:dyDescent="0.25">
      <c r="BA15793" s="90" t="s">
        <v>19784</v>
      </c>
      <c r="BB15793" s="90" t="s">
        <v>1808</v>
      </c>
      <c r="BC15793" s="90" t="s">
        <v>16659</v>
      </c>
      <c r="BD15793" s="90"/>
    </row>
    <row r="15794" spans="53:56" ht="15" x14ac:dyDescent="0.25">
      <c r="BA15794" s="90" t="s">
        <v>19785</v>
      </c>
      <c r="BB15794" s="90" t="s">
        <v>1808</v>
      </c>
      <c r="BC15794" s="90" t="s">
        <v>16659</v>
      </c>
      <c r="BD15794" s="90"/>
    </row>
    <row r="15795" spans="53:56" ht="15" x14ac:dyDescent="0.25">
      <c r="BA15795" s="91" t="s">
        <v>19786</v>
      </c>
      <c r="BB15795" s="91" t="s">
        <v>1808</v>
      </c>
      <c r="BC15795" s="91" t="s">
        <v>16659</v>
      </c>
      <c r="BD15795" s="91"/>
    </row>
    <row r="15796" spans="53:56" ht="15" x14ac:dyDescent="0.25">
      <c r="BA15796" s="90" t="s">
        <v>19787</v>
      </c>
      <c r="BB15796" s="90" t="s">
        <v>1808</v>
      </c>
      <c r="BC15796" s="90" t="s">
        <v>19739</v>
      </c>
      <c r="BD15796" s="90"/>
    </row>
    <row r="15797" spans="53:56" ht="15" x14ac:dyDescent="0.25">
      <c r="BA15797" s="90" t="s">
        <v>19788</v>
      </c>
      <c r="BB15797" s="90" t="s">
        <v>1808</v>
      </c>
      <c r="BC15797" s="90" t="s">
        <v>16659</v>
      </c>
      <c r="BD15797" s="90"/>
    </row>
    <row r="15798" spans="53:56" ht="15" x14ac:dyDescent="0.25">
      <c r="BA15798" s="91" t="s">
        <v>19789</v>
      </c>
      <c r="BB15798" s="91" t="s">
        <v>1808</v>
      </c>
      <c r="BC15798" s="91" t="s">
        <v>16659</v>
      </c>
      <c r="BD15798" s="91"/>
    </row>
    <row r="15799" spans="53:56" ht="15" x14ac:dyDescent="0.25">
      <c r="BA15799" s="90" t="s">
        <v>19790</v>
      </c>
      <c r="BB15799" s="90" t="s">
        <v>1808</v>
      </c>
      <c r="BC15799" s="90" t="s">
        <v>16659</v>
      </c>
      <c r="BD15799" s="90"/>
    </row>
    <row r="15800" spans="53:56" ht="15" x14ac:dyDescent="0.25">
      <c r="BA15800" s="91" t="s">
        <v>19791</v>
      </c>
      <c r="BB15800" s="91" t="s">
        <v>1808</v>
      </c>
      <c r="BC15800" s="91" t="s">
        <v>14206</v>
      </c>
      <c r="BD15800" s="91"/>
    </row>
    <row r="15801" spans="53:56" ht="15" x14ac:dyDescent="0.25">
      <c r="BA15801" s="91" t="s">
        <v>19792</v>
      </c>
      <c r="BB15801" s="91" t="s">
        <v>1808</v>
      </c>
      <c r="BC15801" s="91" t="s">
        <v>14206</v>
      </c>
      <c r="BD15801" s="91"/>
    </row>
    <row r="15802" spans="53:56" ht="15" x14ac:dyDescent="0.25">
      <c r="BA15802" s="91" t="s">
        <v>19793</v>
      </c>
      <c r="BB15802" s="91" t="s">
        <v>1808</v>
      </c>
      <c r="BC15802" s="91" t="s">
        <v>14206</v>
      </c>
      <c r="BD15802" s="91"/>
    </row>
    <row r="15803" spans="53:56" ht="15" x14ac:dyDescent="0.25">
      <c r="BA15803" s="90" t="s">
        <v>19794</v>
      </c>
      <c r="BB15803" s="90" t="s">
        <v>1808</v>
      </c>
      <c r="BC15803" s="90" t="s">
        <v>14206</v>
      </c>
      <c r="BD15803" s="90"/>
    </row>
    <row r="15804" spans="53:56" ht="15" x14ac:dyDescent="0.25">
      <c r="BA15804" s="91" t="s">
        <v>19795</v>
      </c>
      <c r="BB15804" s="91" t="s">
        <v>1808</v>
      </c>
      <c r="BC15804" s="91" t="s">
        <v>14206</v>
      </c>
      <c r="BD15804" s="91"/>
    </row>
    <row r="15805" spans="53:56" ht="15" x14ac:dyDescent="0.25">
      <c r="BA15805" s="90" t="s">
        <v>19796</v>
      </c>
      <c r="BB15805" s="90" t="s">
        <v>1808</v>
      </c>
      <c r="BC15805" s="90" t="s">
        <v>14206</v>
      </c>
      <c r="BD15805" s="90"/>
    </row>
    <row r="15806" spans="53:56" ht="15" x14ac:dyDescent="0.25">
      <c r="BA15806" s="90" t="s">
        <v>19797</v>
      </c>
      <c r="BB15806" s="90" t="s">
        <v>1808</v>
      </c>
      <c r="BC15806" s="90" t="s">
        <v>14206</v>
      </c>
      <c r="BD15806" s="90"/>
    </row>
    <row r="15807" spans="53:56" ht="15" x14ac:dyDescent="0.25">
      <c r="BA15807" s="91" t="s">
        <v>19798</v>
      </c>
      <c r="BB15807" s="91" t="s">
        <v>1808</v>
      </c>
      <c r="BC15807" s="91" t="s">
        <v>14206</v>
      </c>
      <c r="BD15807" s="91"/>
    </row>
    <row r="15808" spans="53:56" ht="15" x14ac:dyDescent="0.25">
      <c r="BA15808" s="90" t="s">
        <v>19799</v>
      </c>
      <c r="BB15808" s="90" t="s">
        <v>1808</v>
      </c>
      <c r="BC15808" s="90" t="s">
        <v>14206</v>
      </c>
      <c r="BD15808" s="90"/>
    </row>
    <row r="15809" spans="53:56" ht="15" x14ac:dyDescent="0.25">
      <c r="BA15809" s="91" t="s">
        <v>19800</v>
      </c>
      <c r="BB15809" s="91" t="s">
        <v>1808</v>
      </c>
      <c r="BC15809" s="91" t="s">
        <v>14206</v>
      </c>
      <c r="BD15809" s="91"/>
    </row>
    <row r="15810" spans="53:56" ht="15" x14ac:dyDescent="0.25">
      <c r="BA15810" s="91" t="s">
        <v>19801</v>
      </c>
      <c r="BB15810" s="91" t="s">
        <v>1808</v>
      </c>
      <c r="BC15810" s="91" t="s">
        <v>14206</v>
      </c>
      <c r="BD15810" s="91"/>
    </row>
    <row r="15811" spans="53:56" ht="15" x14ac:dyDescent="0.25">
      <c r="BA15811" s="90" t="s">
        <v>19802</v>
      </c>
      <c r="BB15811" s="90" t="s">
        <v>1808</v>
      </c>
      <c r="BC15811" s="90" t="s">
        <v>14206</v>
      </c>
      <c r="BD15811" s="90"/>
    </row>
    <row r="15812" spans="53:56" ht="15" x14ac:dyDescent="0.25">
      <c r="BA15812" s="91" t="s">
        <v>19803</v>
      </c>
      <c r="BB15812" s="91" t="s">
        <v>1808</v>
      </c>
      <c r="BC15812" s="91" t="s">
        <v>14206</v>
      </c>
      <c r="BD15812" s="91"/>
    </row>
    <row r="15813" spans="53:56" ht="15" x14ac:dyDescent="0.25">
      <c r="BA15813" s="90" t="s">
        <v>19804</v>
      </c>
      <c r="BB15813" s="90" t="s">
        <v>1808</v>
      </c>
      <c r="BC15813" s="90" t="s">
        <v>14206</v>
      </c>
      <c r="BD15813" s="90"/>
    </row>
    <row r="15814" spans="53:56" ht="15" x14ac:dyDescent="0.25">
      <c r="BA15814" s="90" t="s">
        <v>19805</v>
      </c>
      <c r="BB15814" s="90" t="s">
        <v>1808</v>
      </c>
      <c r="BC15814" s="90" t="s">
        <v>14206</v>
      </c>
      <c r="BD15814" s="90"/>
    </row>
    <row r="15815" spans="53:56" ht="15" x14ac:dyDescent="0.25">
      <c r="BA15815" s="91" t="s">
        <v>19806</v>
      </c>
      <c r="BB15815" s="91" t="s">
        <v>1808</v>
      </c>
      <c r="BC15815" s="91" t="s">
        <v>14206</v>
      </c>
      <c r="BD15815" s="91"/>
    </row>
    <row r="15816" spans="53:56" ht="15" x14ac:dyDescent="0.25">
      <c r="BA15816" s="90" t="s">
        <v>19807</v>
      </c>
      <c r="BB15816" s="90" t="s">
        <v>1808</v>
      </c>
      <c r="BC15816" s="90" t="s">
        <v>14206</v>
      </c>
      <c r="BD15816" s="90"/>
    </row>
    <row r="15817" spans="53:56" ht="15" x14ac:dyDescent="0.25">
      <c r="BA15817" s="91" t="s">
        <v>19808</v>
      </c>
      <c r="BB15817" s="91" t="s">
        <v>1808</v>
      </c>
      <c r="BC15817" s="91" t="s">
        <v>14206</v>
      </c>
      <c r="BD15817" s="91"/>
    </row>
    <row r="15818" spans="53:56" ht="15" x14ac:dyDescent="0.25">
      <c r="BA15818" s="91" t="s">
        <v>19809</v>
      </c>
      <c r="BB15818" s="91" t="s">
        <v>1808</v>
      </c>
      <c r="BC15818" s="91" t="s">
        <v>14206</v>
      </c>
      <c r="BD15818" s="91"/>
    </row>
    <row r="15819" spans="53:56" ht="15" x14ac:dyDescent="0.25">
      <c r="BA15819" s="90" t="s">
        <v>19810</v>
      </c>
      <c r="BB15819" s="90" t="s">
        <v>1808</v>
      </c>
      <c r="BC15819" s="90" t="s">
        <v>14206</v>
      </c>
      <c r="BD15819" s="90"/>
    </row>
    <row r="15820" spans="53:56" ht="15" x14ac:dyDescent="0.25">
      <c r="BA15820" s="91" t="s">
        <v>19811</v>
      </c>
      <c r="BB15820" s="91" t="s">
        <v>1808</v>
      </c>
      <c r="BC15820" s="91" t="s">
        <v>14206</v>
      </c>
      <c r="BD15820" s="91"/>
    </row>
    <row r="15821" spans="53:56" ht="15" x14ac:dyDescent="0.25">
      <c r="BA15821" s="90" t="s">
        <v>19812</v>
      </c>
      <c r="BB15821" s="90" t="s">
        <v>1808</v>
      </c>
      <c r="BC15821" s="90" t="s">
        <v>14206</v>
      </c>
      <c r="BD15821" s="90"/>
    </row>
    <row r="15822" spans="53:56" ht="15" x14ac:dyDescent="0.25">
      <c r="BA15822" s="91" t="s">
        <v>19813</v>
      </c>
      <c r="BB15822" s="91" t="s">
        <v>1808</v>
      </c>
      <c r="BC15822" s="91" t="s">
        <v>14206</v>
      </c>
      <c r="BD15822" s="91"/>
    </row>
    <row r="15823" spans="53:56" ht="15" x14ac:dyDescent="0.25">
      <c r="BA15823" s="90" t="s">
        <v>19814</v>
      </c>
      <c r="BB15823" s="90" t="s">
        <v>1808</v>
      </c>
      <c r="BC15823" s="90" t="s">
        <v>14206</v>
      </c>
      <c r="BD15823" s="90"/>
    </row>
    <row r="15824" spans="53:56" ht="15" x14ac:dyDescent="0.25">
      <c r="BA15824" s="91" t="s">
        <v>19815</v>
      </c>
      <c r="BB15824" s="91" t="s">
        <v>1808</v>
      </c>
      <c r="BC15824" s="91" t="s">
        <v>14206</v>
      </c>
      <c r="BD15824" s="91"/>
    </row>
    <row r="15825" spans="53:56" ht="15" x14ac:dyDescent="0.25">
      <c r="BA15825" s="90" t="s">
        <v>19816</v>
      </c>
      <c r="BB15825" s="90" t="s">
        <v>1808</v>
      </c>
      <c r="BC15825" s="90" t="s">
        <v>19817</v>
      </c>
      <c r="BD15825" s="90"/>
    </row>
    <row r="15826" spans="53:56" ht="15" x14ac:dyDescent="0.25">
      <c r="BA15826" s="91" t="s">
        <v>19818</v>
      </c>
      <c r="BB15826" s="91" t="s">
        <v>1808</v>
      </c>
      <c r="BC15826" s="91" t="s">
        <v>19817</v>
      </c>
      <c r="BD15826" s="91"/>
    </row>
    <row r="15827" spans="53:56" ht="15" x14ac:dyDescent="0.25">
      <c r="BA15827" s="90" t="s">
        <v>19819</v>
      </c>
      <c r="BB15827" s="90" t="s">
        <v>1808</v>
      </c>
      <c r="BC15827" s="90" t="s">
        <v>14005</v>
      </c>
      <c r="BD15827" s="90"/>
    </row>
    <row r="15828" spans="53:56" ht="15" x14ac:dyDescent="0.25">
      <c r="BA15828" s="91" t="s">
        <v>19820</v>
      </c>
      <c r="BB15828" s="91" t="s">
        <v>1808</v>
      </c>
      <c r="BC15828" s="91" t="s">
        <v>14206</v>
      </c>
      <c r="BD15828" s="91"/>
    </row>
    <row r="15829" spans="53:56" ht="15" x14ac:dyDescent="0.25">
      <c r="BA15829" s="90" t="s">
        <v>19821</v>
      </c>
      <c r="BB15829" s="90" t="s">
        <v>1808</v>
      </c>
      <c r="BC15829" s="90" t="s">
        <v>19817</v>
      </c>
      <c r="BD15829" s="90"/>
    </row>
    <row r="15830" spans="53:56" ht="15" x14ac:dyDescent="0.25">
      <c r="BA15830" s="91" t="s">
        <v>19822</v>
      </c>
      <c r="BB15830" s="91" t="s">
        <v>1808</v>
      </c>
      <c r="BC15830" s="91" t="s">
        <v>19472</v>
      </c>
      <c r="BD15830" s="91"/>
    </row>
    <row r="15831" spans="53:56" ht="15" x14ac:dyDescent="0.25">
      <c r="BA15831" s="90" t="s">
        <v>19823</v>
      </c>
      <c r="BB15831" s="90" t="s">
        <v>1808</v>
      </c>
      <c r="BC15831" s="90" t="s">
        <v>14206</v>
      </c>
      <c r="BD15831" s="90"/>
    </row>
    <row r="15832" spans="53:56" ht="15" x14ac:dyDescent="0.25">
      <c r="BA15832" s="91" t="s">
        <v>19824</v>
      </c>
      <c r="BB15832" s="91" t="s">
        <v>1808</v>
      </c>
      <c r="BC15832" s="91" t="s">
        <v>14206</v>
      </c>
      <c r="BD15832" s="91"/>
    </row>
    <row r="15833" spans="53:56" ht="15" x14ac:dyDescent="0.25">
      <c r="BA15833" s="90" t="s">
        <v>19825</v>
      </c>
      <c r="BB15833" s="90" t="s">
        <v>1808</v>
      </c>
      <c r="BC15833" s="90" t="s">
        <v>19817</v>
      </c>
      <c r="BD15833" s="90"/>
    </row>
    <row r="15834" spans="53:56" ht="15" x14ac:dyDescent="0.25">
      <c r="BA15834" s="91" t="s">
        <v>19826</v>
      </c>
      <c r="BB15834" s="91" t="s">
        <v>1808</v>
      </c>
      <c r="BC15834" s="91" t="s">
        <v>19817</v>
      </c>
      <c r="BD15834" s="91"/>
    </row>
    <row r="15835" spans="53:56" ht="15" x14ac:dyDescent="0.25">
      <c r="BA15835" s="90" t="s">
        <v>19827</v>
      </c>
      <c r="BB15835" s="90" t="s">
        <v>1808</v>
      </c>
      <c r="BC15835" s="90" t="s">
        <v>19472</v>
      </c>
      <c r="BD15835" s="90"/>
    </row>
    <row r="15836" spans="53:56" ht="15" x14ac:dyDescent="0.25">
      <c r="BA15836" s="91" t="s">
        <v>19828</v>
      </c>
      <c r="BB15836" s="91" t="s">
        <v>1808</v>
      </c>
      <c r="BC15836" s="91" t="s">
        <v>14206</v>
      </c>
      <c r="BD15836" s="91"/>
    </row>
    <row r="15837" spans="53:56" ht="15" x14ac:dyDescent="0.25">
      <c r="BA15837" s="90" t="s">
        <v>19829</v>
      </c>
      <c r="BB15837" s="90" t="s">
        <v>1808</v>
      </c>
      <c r="BC15837" s="90" t="s">
        <v>19817</v>
      </c>
      <c r="BD15837" s="90"/>
    </row>
    <row r="15838" spans="53:56" ht="15" x14ac:dyDescent="0.25">
      <c r="BA15838" s="91" t="s">
        <v>19830</v>
      </c>
      <c r="BB15838" s="91" t="s">
        <v>1808</v>
      </c>
      <c r="BC15838" s="91" t="s">
        <v>14005</v>
      </c>
      <c r="BD15838" s="91"/>
    </row>
    <row r="15839" spans="53:56" ht="15" x14ac:dyDescent="0.25">
      <c r="BA15839" s="90" t="s">
        <v>19831</v>
      </c>
      <c r="BB15839" s="90" t="s">
        <v>1808</v>
      </c>
      <c r="BC15839" s="90" t="s">
        <v>19817</v>
      </c>
      <c r="BD15839" s="90"/>
    </row>
    <row r="15840" spans="53:56" ht="15" x14ac:dyDescent="0.25">
      <c r="BA15840" s="91" t="s">
        <v>19832</v>
      </c>
      <c r="BB15840" s="91" t="s">
        <v>1808</v>
      </c>
      <c r="BC15840" s="91" t="s">
        <v>19817</v>
      </c>
      <c r="BD15840" s="91"/>
    </row>
    <row r="15841" spans="53:56" ht="15" x14ac:dyDescent="0.25">
      <c r="BA15841" s="90" t="s">
        <v>19833</v>
      </c>
      <c r="BB15841" s="90" t="s">
        <v>1808</v>
      </c>
      <c r="BC15841" s="90" t="s">
        <v>19817</v>
      </c>
      <c r="BD15841" s="90"/>
    </row>
    <row r="15842" spans="53:56" ht="15" x14ac:dyDescent="0.25">
      <c r="BA15842" s="90" t="s">
        <v>19834</v>
      </c>
      <c r="BB15842" s="90" t="s">
        <v>1808</v>
      </c>
      <c r="BC15842" s="90" t="s">
        <v>19817</v>
      </c>
      <c r="BD15842" s="90"/>
    </row>
    <row r="15843" spans="53:56" ht="15" x14ac:dyDescent="0.25">
      <c r="BA15843" s="91" t="s">
        <v>19835</v>
      </c>
      <c r="BB15843" s="91" t="s">
        <v>1808</v>
      </c>
      <c r="BC15843" s="91" t="s">
        <v>19817</v>
      </c>
      <c r="BD15843" s="91"/>
    </row>
    <row r="15844" spans="53:56" ht="15" x14ac:dyDescent="0.25">
      <c r="BA15844" s="90" t="s">
        <v>19836</v>
      </c>
      <c r="BB15844" s="90" t="s">
        <v>1808</v>
      </c>
      <c r="BC15844" s="90" t="s">
        <v>19500</v>
      </c>
      <c r="BD15844" s="90"/>
    </row>
    <row r="15845" spans="53:56" ht="15" x14ac:dyDescent="0.25">
      <c r="BA15845" s="91" t="s">
        <v>19837</v>
      </c>
      <c r="BB15845" s="91" t="s">
        <v>1808</v>
      </c>
      <c r="BC15845" s="91" t="s">
        <v>14206</v>
      </c>
      <c r="BD15845" s="91"/>
    </row>
    <row r="15846" spans="53:56" ht="15" x14ac:dyDescent="0.25">
      <c r="BA15846" s="90" t="s">
        <v>19838</v>
      </c>
      <c r="BB15846" s="90" t="s">
        <v>1808</v>
      </c>
      <c r="BC15846" s="90" t="s">
        <v>14005</v>
      </c>
      <c r="BD15846" s="90"/>
    </row>
    <row r="15847" spans="53:56" ht="15" x14ac:dyDescent="0.25">
      <c r="BA15847" s="91" t="s">
        <v>19839</v>
      </c>
      <c r="BB15847" s="91" t="s">
        <v>1808</v>
      </c>
      <c r="BC15847" s="91" t="s">
        <v>14005</v>
      </c>
      <c r="BD15847" s="91"/>
    </row>
    <row r="15848" spans="53:56" ht="15" x14ac:dyDescent="0.25">
      <c r="BA15848" s="90" t="s">
        <v>19840</v>
      </c>
      <c r="BB15848" s="90" t="s">
        <v>1808</v>
      </c>
      <c r="BC15848" s="90" t="s">
        <v>14005</v>
      </c>
      <c r="BD15848" s="90"/>
    </row>
    <row r="15849" spans="53:56" ht="15" x14ac:dyDescent="0.25">
      <c r="BA15849" s="91" t="s">
        <v>19841</v>
      </c>
      <c r="BB15849" s="91" t="s">
        <v>1808</v>
      </c>
      <c r="BC15849" s="91" t="s">
        <v>14005</v>
      </c>
      <c r="BD15849" s="91"/>
    </row>
    <row r="15850" spans="53:56" ht="15" x14ac:dyDescent="0.25">
      <c r="BA15850" s="90" t="s">
        <v>19842</v>
      </c>
      <c r="BB15850" s="90" t="s">
        <v>1808</v>
      </c>
      <c r="BC15850" s="90" t="s">
        <v>14005</v>
      </c>
      <c r="BD15850" s="90"/>
    </row>
    <row r="15851" spans="53:56" ht="15" x14ac:dyDescent="0.25">
      <c r="BA15851" s="91" t="s">
        <v>19843</v>
      </c>
      <c r="BB15851" s="91" t="s">
        <v>1808</v>
      </c>
      <c r="BC15851" s="91" t="s">
        <v>14005</v>
      </c>
      <c r="BD15851" s="91"/>
    </row>
    <row r="15852" spans="53:56" ht="15" x14ac:dyDescent="0.25">
      <c r="BA15852" s="90" t="s">
        <v>19844</v>
      </c>
      <c r="BB15852" s="90" t="s">
        <v>1808</v>
      </c>
      <c r="BC15852" s="90" t="s">
        <v>14005</v>
      </c>
      <c r="BD15852" s="90"/>
    </row>
    <row r="15853" spans="53:56" ht="15" x14ac:dyDescent="0.25">
      <c r="BA15853" s="91" t="s">
        <v>19845</v>
      </c>
      <c r="BB15853" s="91" t="s">
        <v>1808</v>
      </c>
      <c r="BC15853" s="91" t="s">
        <v>14005</v>
      </c>
      <c r="BD15853" s="91"/>
    </row>
    <row r="15854" spans="53:56" ht="15" x14ac:dyDescent="0.25">
      <c r="BA15854" s="90" t="s">
        <v>19846</v>
      </c>
      <c r="BB15854" s="90" t="s">
        <v>1808</v>
      </c>
      <c r="BC15854" s="90" t="s">
        <v>14005</v>
      </c>
      <c r="BD15854" s="90"/>
    </row>
    <row r="15855" spans="53:56" ht="15" x14ac:dyDescent="0.25">
      <c r="BA15855" s="91" t="s">
        <v>19847</v>
      </c>
      <c r="BB15855" s="91" t="s">
        <v>1808</v>
      </c>
      <c r="BC15855" s="91" t="s">
        <v>14005</v>
      </c>
      <c r="BD15855" s="91"/>
    </row>
    <row r="15856" spans="53:56" ht="15" x14ac:dyDescent="0.25">
      <c r="BA15856" s="90" t="s">
        <v>19848</v>
      </c>
      <c r="BB15856" s="90" t="s">
        <v>1808</v>
      </c>
      <c r="BC15856" s="90" t="s">
        <v>14206</v>
      </c>
      <c r="BD15856" s="90"/>
    </row>
    <row r="15857" spans="53:56" ht="15" x14ac:dyDescent="0.25">
      <c r="BA15857" s="91" t="s">
        <v>19849</v>
      </c>
      <c r="BB15857" s="91" t="s">
        <v>1808</v>
      </c>
      <c r="BC15857" s="91" t="s">
        <v>14206</v>
      </c>
      <c r="BD15857" s="91"/>
    </row>
    <row r="15858" spans="53:56" ht="15" x14ac:dyDescent="0.25">
      <c r="BA15858" s="90" t="s">
        <v>19850</v>
      </c>
      <c r="BB15858" s="90" t="s">
        <v>1808</v>
      </c>
      <c r="BC15858" s="90" t="s">
        <v>14206</v>
      </c>
      <c r="BD15858" s="90"/>
    </row>
    <row r="15859" spans="53:56" ht="15" x14ac:dyDescent="0.25">
      <c r="BA15859" s="91" t="s">
        <v>19851</v>
      </c>
      <c r="BB15859" s="91" t="s">
        <v>1808</v>
      </c>
      <c r="BC15859" s="91" t="s">
        <v>19733</v>
      </c>
      <c r="BD15859" s="91"/>
    </row>
    <row r="15860" spans="53:56" ht="15" x14ac:dyDescent="0.25">
      <c r="BA15860" s="90" t="s">
        <v>19852</v>
      </c>
      <c r="BB15860" s="90" t="s">
        <v>1808</v>
      </c>
      <c r="BC15860" s="90" t="s">
        <v>19817</v>
      </c>
      <c r="BD15860" s="90"/>
    </row>
    <row r="15861" spans="53:56" ht="15" x14ac:dyDescent="0.25">
      <c r="BA15861" s="91" t="s">
        <v>19853</v>
      </c>
      <c r="BB15861" s="91" t="s">
        <v>1808</v>
      </c>
      <c r="BC15861" s="91" t="s">
        <v>19817</v>
      </c>
      <c r="BD15861" s="91"/>
    </row>
    <row r="15862" spans="53:56" ht="15" x14ac:dyDescent="0.25">
      <c r="BA15862" s="90" t="s">
        <v>19854</v>
      </c>
      <c r="BB15862" s="90" t="s">
        <v>1808</v>
      </c>
      <c r="BC15862" s="90" t="s">
        <v>19817</v>
      </c>
      <c r="BD15862" s="90"/>
    </row>
    <row r="15863" spans="53:56" ht="15" x14ac:dyDescent="0.25">
      <c r="BA15863" s="91" t="s">
        <v>19855</v>
      </c>
      <c r="BB15863" s="91" t="s">
        <v>1808</v>
      </c>
      <c r="BC15863" s="91" t="s">
        <v>19817</v>
      </c>
      <c r="BD15863" s="91"/>
    </row>
    <row r="15864" spans="53:56" ht="15" x14ac:dyDescent="0.25">
      <c r="BA15864" s="90" t="s">
        <v>19856</v>
      </c>
      <c r="BB15864" s="90" t="s">
        <v>1808</v>
      </c>
      <c r="BC15864" s="90" t="s">
        <v>14206</v>
      </c>
      <c r="BD15864" s="90"/>
    </row>
    <row r="15865" spans="53:56" ht="15" x14ac:dyDescent="0.25">
      <c r="BA15865" s="91" t="s">
        <v>19857</v>
      </c>
      <c r="BB15865" s="91" t="s">
        <v>1808</v>
      </c>
      <c r="BC15865" s="91" t="s">
        <v>14206</v>
      </c>
      <c r="BD15865" s="91"/>
    </row>
    <row r="15866" spans="53:56" ht="15" x14ac:dyDescent="0.25">
      <c r="BA15866" s="90" t="s">
        <v>19858</v>
      </c>
      <c r="BB15866" s="90" t="s">
        <v>1808</v>
      </c>
      <c r="BC15866" s="90" t="s">
        <v>14206</v>
      </c>
      <c r="BD15866" s="90"/>
    </row>
    <row r="15867" spans="53:56" ht="15" x14ac:dyDescent="0.25">
      <c r="BA15867" s="90" t="s">
        <v>19859</v>
      </c>
      <c r="BB15867" s="90" t="s">
        <v>1808</v>
      </c>
      <c r="BC15867" s="90" t="s">
        <v>19817</v>
      </c>
      <c r="BD15867" s="90"/>
    </row>
    <row r="15868" spans="53:56" ht="15" x14ac:dyDescent="0.25">
      <c r="BA15868" s="91" t="s">
        <v>19860</v>
      </c>
      <c r="BB15868" s="91" t="s">
        <v>1808</v>
      </c>
      <c r="BC15868" s="91" t="s">
        <v>14206</v>
      </c>
      <c r="BD15868" s="91"/>
    </row>
    <row r="15869" spans="53:56" ht="15" x14ac:dyDescent="0.25">
      <c r="BA15869" s="90" t="s">
        <v>19861</v>
      </c>
      <c r="BB15869" s="90" t="s">
        <v>1808</v>
      </c>
      <c r="BC15869" s="90" t="s">
        <v>14206</v>
      </c>
      <c r="BD15869" s="90"/>
    </row>
    <row r="15870" spans="53:56" ht="15" x14ac:dyDescent="0.25">
      <c r="BA15870" s="91" t="s">
        <v>19862</v>
      </c>
      <c r="BB15870" s="91" t="s">
        <v>1808</v>
      </c>
      <c r="BC15870" s="91" t="s">
        <v>14206</v>
      </c>
      <c r="BD15870" s="91"/>
    </row>
    <row r="15871" spans="53:56" ht="15" x14ac:dyDescent="0.25">
      <c r="BA15871" s="90" t="s">
        <v>19863</v>
      </c>
      <c r="BB15871" s="90" t="s">
        <v>1808</v>
      </c>
      <c r="BC15871" s="90" t="s">
        <v>14206</v>
      </c>
      <c r="BD15871" s="90"/>
    </row>
    <row r="15872" spans="53:56" ht="15" x14ac:dyDescent="0.25">
      <c r="BA15872" s="91" t="s">
        <v>19864</v>
      </c>
      <c r="BB15872" s="91" t="s">
        <v>1808</v>
      </c>
      <c r="BC15872" s="91" t="s">
        <v>14206</v>
      </c>
      <c r="BD15872" s="91"/>
    </row>
    <row r="15873" spans="53:56" ht="15" x14ac:dyDescent="0.25">
      <c r="BA15873" s="90" t="s">
        <v>19865</v>
      </c>
      <c r="BB15873" s="90" t="s">
        <v>1808</v>
      </c>
      <c r="BC15873" s="90" t="s">
        <v>19472</v>
      </c>
      <c r="BD15873" s="90"/>
    </row>
    <row r="15874" spans="53:56" ht="15" x14ac:dyDescent="0.25">
      <c r="BA15874" s="91" t="s">
        <v>19865</v>
      </c>
      <c r="BB15874" s="91" t="s">
        <v>1808</v>
      </c>
      <c r="BC15874" s="91" t="s">
        <v>14206</v>
      </c>
      <c r="BD15874" s="91"/>
    </row>
    <row r="15875" spans="53:56" ht="15" x14ac:dyDescent="0.25">
      <c r="BA15875" s="91" t="s">
        <v>19866</v>
      </c>
      <c r="BB15875" s="91" t="s">
        <v>1808</v>
      </c>
      <c r="BC15875" s="91" t="s">
        <v>14206</v>
      </c>
      <c r="BD15875" s="91"/>
    </row>
    <row r="15876" spans="53:56" ht="15" x14ac:dyDescent="0.25">
      <c r="BA15876" s="91" t="s">
        <v>19867</v>
      </c>
      <c r="BB15876" s="91" t="s">
        <v>1808</v>
      </c>
      <c r="BC15876" s="91" t="s">
        <v>14005</v>
      </c>
      <c r="BD15876" s="91"/>
    </row>
    <row r="15877" spans="53:56" ht="15" x14ac:dyDescent="0.25">
      <c r="BA15877" s="90" t="s">
        <v>19868</v>
      </c>
      <c r="BB15877" s="90" t="s">
        <v>1808</v>
      </c>
      <c r="BC15877" s="90" t="s">
        <v>14005</v>
      </c>
      <c r="BD15877" s="90"/>
    </row>
    <row r="15878" spans="53:56" ht="15" x14ac:dyDescent="0.25">
      <c r="BA15878" s="91" t="s">
        <v>19869</v>
      </c>
      <c r="BB15878" s="91" t="s">
        <v>1808</v>
      </c>
      <c r="BC15878" s="91" t="s">
        <v>14005</v>
      </c>
      <c r="BD15878" s="91"/>
    </row>
    <row r="15879" spans="53:56" ht="15" x14ac:dyDescent="0.25">
      <c r="BA15879" s="90" t="s">
        <v>19870</v>
      </c>
      <c r="BB15879" s="90" t="s">
        <v>1808</v>
      </c>
      <c r="BC15879" s="90" t="s">
        <v>14005</v>
      </c>
      <c r="BD15879" s="90"/>
    </row>
    <row r="15880" spans="53:56" ht="15" x14ac:dyDescent="0.25">
      <c r="BA15880" s="91" t="s">
        <v>19871</v>
      </c>
      <c r="BB15880" s="91" t="s">
        <v>1808</v>
      </c>
      <c r="BC15880" s="91" t="s">
        <v>14206</v>
      </c>
      <c r="BD15880" s="91"/>
    </row>
    <row r="15881" spans="53:56" ht="15" x14ac:dyDescent="0.25">
      <c r="BA15881" s="90" t="s">
        <v>19872</v>
      </c>
      <c r="BB15881" s="90" t="s">
        <v>1808</v>
      </c>
      <c r="BC15881" s="90" t="s">
        <v>14206</v>
      </c>
      <c r="BD15881" s="90"/>
    </row>
    <row r="15882" spans="53:56" ht="15" x14ac:dyDescent="0.25">
      <c r="BA15882" s="91" t="s">
        <v>19873</v>
      </c>
      <c r="BB15882" s="91" t="s">
        <v>1808</v>
      </c>
      <c r="BC15882" s="91" t="s">
        <v>14206</v>
      </c>
      <c r="BD15882" s="91"/>
    </row>
    <row r="15883" spans="53:56" ht="15" x14ac:dyDescent="0.25">
      <c r="BA15883" s="90" t="s">
        <v>19874</v>
      </c>
      <c r="BB15883" s="90" t="s">
        <v>1808</v>
      </c>
      <c r="BC15883" s="90" t="s">
        <v>14206</v>
      </c>
      <c r="BD15883" s="90"/>
    </row>
    <row r="15884" spans="53:56" ht="15" x14ac:dyDescent="0.25">
      <c r="BA15884" s="91" t="s">
        <v>19875</v>
      </c>
      <c r="BB15884" s="91" t="s">
        <v>1808</v>
      </c>
      <c r="BC15884" s="91" t="s">
        <v>19817</v>
      </c>
      <c r="BD15884" s="91"/>
    </row>
    <row r="15885" spans="53:56" ht="15" x14ac:dyDescent="0.25">
      <c r="BA15885" s="90" t="s">
        <v>19876</v>
      </c>
      <c r="BB15885" s="90" t="s">
        <v>1808</v>
      </c>
      <c r="BC15885" s="90" t="s">
        <v>19197</v>
      </c>
      <c r="BD15885" s="90"/>
    </row>
    <row r="15886" spans="53:56" ht="15" x14ac:dyDescent="0.25">
      <c r="BA15886" s="91" t="s">
        <v>19877</v>
      </c>
      <c r="BB15886" s="91" t="s">
        <v>1808</v>
      </c>
      <c r="BC15886" s="91" t="s">
        <v>19197</v>
      </c>
      <c r="BD15886" s="91"/>
    </row>
    <row r="15887" spans="53:56" ht="15" x14ac:dyDescent="0.25">
      <c r="BA15887" s="90" t="s">
        <v>19878</v>
      </c>
      <c r="BB15887" s="90" t="s">
        <v>1808</v>
      </c>
      <c r="BC15887" s="90" t="s">
        <v>19197</v>
      </c>
      <c r="BD15887" s="90"/>
    </row>
    <row r="15888" spans="53:56" ht="15" x14ac:dyDescent="0.25">
      <c r="BA15888" s="90" t="s">
        <v>19879</v>
      </c>
      <c r="BB15888" s="90" t="s">
        <v>1808</v>
      </c>
      <c r="BC15888" s="90" t="s">
        <v>19197</v>
      </c>
      <c r="BD15888" s="90"/>
    </row>
    <row r="15889" spans="53:56" ht="15" x14ac:dyDescent="0.25">
      <c r="BA15889" s="91" t="s">
        <v>19880</v>
      </c>
      <c r="BB15889" s="91" t="s">
        <v>1808</v>
      </c>
      <c r="BC15889" s="91" t="s">
        <v>19197</v>
      </c>
      <c r="BD15889" s="91"/>
    </row>
    <row r="15890" spans="53:56" ht="15" x14ac:dyDescent="0.25">
      <c r="BA15890" s="90" t="s">
        <v>19881</v>
      </c>
      <c r="BB15890" s="90" t="s">
        <v>1808</v>
      </c>
      <c r="BC15890" s="90" t="s">
        <v>19197</v>
      </c>
      <c r="BD15890" s="90"/>
    </row>
    <row r="15891" spans="53:56" ht="15" x14ac:dyDescent="0.25">
      <c r="BA15891" s="91" t="s">
        <v>19882</v>
      </c>
      <c r="BB15891" s="91" t="s">
        <v>1808</v>
      </c>
      <c r="BC15891" s="91" t="s">
        <v>19197</v>
      </c>
      <c r="BD15891" s="91"/>
    </row>
    <row r="15892" spans="53:56" ht="15" x14ac:dyDescent="0.25">
      <c r="BA15892" s="91" t="s">
        <v>19883</v>
      </c>
      <c r="BB15892" s="91" t="s">
        <v>1808</v>
      </c>
      <c r="BC15892" s="91" t="s">
        <v>19197</v>
      </c>
      <c r="BD15892" s="91"/>
    </row>
    <row r="15893" spans="53:56" ht="15" x14ac:dyDescent="0.25">
      <c r="BA15893" s="90" t="s">
        <v>19884</v>
      </c>
      <c r="BB15893" s="90" t="s">
        <v>1808</v>
      </c>
      <c r="BC15893" s="90" t="s">
        <v>19197</v>
      </c>
      <c r="BD15893" s="90"/>
    </row>
    <row r="15894" spans="53:56" ht="15" x14ac:dyDescent="0.25">
      <c r="BA15894" s="91" t="s">
        <v>19885</v>
      </c>
      <c r="BB15894" s="91" t="s">
        <v>1808</v>
      </c>
      <c r="BC15894" s="91" t="s">
        <v>19197</v>
      </c>
      <c r="BD15894" s="91"/>
    </row>
    <row r="15895" spans="53:56" ht="15" x14ac:dyDescent="0.25">
      <c r="BA15895" s="90" t="s">
        <v>19886</v>
      </c>
      <c r="BB15895" s="90" t="s">
        <v>1808</v>
      </c>
      <c r="BC15895" s="90" t="s">
        <v>19197</v>
      </c>
      <c r="BD15895" s="90"/>
    </row>
    <row r="15896" spans="53:56" ht="15" x14ac:dyDescent="0.25">
      <c r="BA15896" s="91" t="s">
        <v>19887</v>
      </c>
      <c r="BB15896" s="91" t="s">
        <v>1808</v>
      </c>
      <c r="BC15896" s="91" t="s">
        <v>19197</v>
      </c>
      <c r="BD15896" s="91"/>
    </row>
    <row r="15897" spans="53:56" ht="15" x14ac:dyDescent="0.25">
      <c r="BA15897" s="91" t="s">
        <v>19888</v>
      </c>
      <c r="BB15897" s="91" t="s">
        <v>1808</v>
      </c>
      <c r="BC15897" s="91" t="s">
        <v>19197</v>
      </c>
      <c r="BD15897" s="91"/>
    </row>
    <row r="15898" spans="53:56" ht="15" x14ac:dyDescent="0.25">
      <c r="BA15898" s="90" t="s">
        <v>19889</v>
      </c>
      <c r="BB15898" s="90" t="s">
        <v>1808</v>
      </c>
      <c r="BC15898" s="90" t="s">
        <v>19197</v>
      </c>
      <c r="BD15898" s="90"/>
    </row>
    <row r="15899" spans="53:56" ht="15" x14ac:dyDescent="0.25">
      <c r="BA15899" s="91" t="s">
        <v>19890</v>
      </c>
      <c r="BB15899" s="91" t="s">
        <v>1808</v>
      </c>
      <c r="BC15899" s="91" t="s">
        <v>19197</v>
      </c>
      <c r="BD15899" s="91"/>
    </row>
    <row r="15900" spans="53:56" ht="15" x14ac:dyDescent="0.25">
      <c r="BA15900" s="90" t="s">
        <v>19891</v>
      </c>
      <c r="BB15900" s="90" t="s">
        <v>1808</v>
      </c>
      <c r="BC15900" s="90" t="s">
        <v>19197</v>
      </c>
      <c r="BD15900" s="90"/>
    </row>
    <row r="15901" spans="53:56" ht="15" x14ac:dyDescent="0.25">
      <c r="BA15901" s="91" t="s">
        <v>19892</v>
      </c>
      <c r="BB15901" s="91" t="s">
        <v>1808</v>
      </c>
      <c r="BC15901" s="91" t="s">
        <v>19197</v>
      </c>
      <c r="BD15901" s="91"/>
    </row>
    <row r="15902" spans="53:56" ht="15" x14ac:dyDescent="0.25">
      <c r="BA15902" s="90" t="s">
        <v>19893</v>
      </c>
      <c r="BB15902" s="90" t="s">
        <v>1808</v>
      </c>
      <c r="BC15902" s="90" t="s">
        <v>19197</v>
      </c>
      <c r="BD15902" s="90"/>
    </row>
    <row r="15903" spans="53:56" ht="15" x14ac:dyDescent="0.25">
      <c r="BA15903" s="91" t="s">
        <v>19894</v>
      </c>
      <c r="BB15903" s="91" t="s">
        <v>1808</v>
      </c>
      <c r="BC15903" s="91" t="s">
        <v>19197</v>
      </c>
      <c r="BD15903" s="91"/>
    </row>
    <row r="15904" spans="53:56" ht="15" x14ac:dyDescent="0.25">
      <c r="BA15904" s="90" t="s">
        <v>19895</v>
      </c>
      <c r="BB15904" s="90" t="s">
        <v>1808</v>
      </c>
      <c r="BC15904" s="90" t="s">
        <v>19197</v>
      </c>
      <c r="BD15904" s="90"/>
    </row>
    <row r="15905" spans="53:56" ht="15" x14ac:dyDescent="0.25">
      <c r="BA15905" s="91" t="s">
        <v>19896</v>
      </c>
      <c r="BB15905" s="91" t="s">
        <v>1808</v>
      </c>
      <c r="BC15905" s="91" t="s">
        <v>19197</v>
      </c>
      <c r="BD15905" s="91"/>
    </row>
    <row r="15906" spans="53:56" ht="15" x14ac:dyDescent="0.25">
      <c r="BA15906" s="90" t="s">
        <v>19897</v>
      </c>
      <c r="BB15906" s="90" t="s">
        <v>1808</v>
      </c>
      <c r="BC15906" s="90" t="s">
        <v>19197</v>
      </c>
      <c r="BD15906" s="90"/>
    </row>
    <row r="15907" spans="53:56" ht="15" x14ac:dyDescent="0.25">
      <c r="BA15907" s="91" t="s">
        <v>19898</v>
      </c>
      <c r="BB15907" s="91" t="s">
        <v>1808</v>
      </c>
      <c r="BC15907" s="91" t="s">
        <v>19197</v>
      </c>
      <c r="BD15907" s="91"/>
    </row>
    <row r="15908" spans="53:56" ht="15" x14ac:dyDescent="0.25">
      <c r="BA15908" s="90" t="s">
        <v>19899</v>
      </c>
      <c r="BB15908" s="90" t="s">
        <v>1808</v>
      </c>
      <c r="BC15908" s="90" t="s">
        <v>19197</v>
      </c>
      <c r="BD15908" s="90"/>
    </row>
    <row r="15909" spans="53:56" ht="15" x14ac:dyDescent="0.25">
      <c r="BA15909" s="90" t="s">
        <v>19900</v>
      </c>
      <c r="BB15909" s="90" t="s">
        <v>1808</v>
      </c>
      <c r="BC15909" s="90" t="s">
        <v>19197</v>
      </c>
      <c r="BD15909" s="90"/>
    </row>
    <row r="15910" spans="53:56" ht="15" x14ac:dyDescent="0.25">
      <c r="BA15910" s="91" t="s">
        <v>19901</v>
      </c>
      <c r="BB15910" s="91" t="s">
        <v>1808</v>
      </c>
      <c r="BC15910" s="91" t="s">
        <v>19197</v>
      </c>
      <c r="BD15910" s="91"/>
    </row>
    <row r="15911" spans="53:56" ht="15" x14ac:dyDescent="0.25">
      <c r="BA15911" s="90" t="s">
        <v>19902</v>
      </c>
      <c r="BB15911" s="90" t="s">
        <v>1808</v>
      </c>
      <c r="BC15911" s="90" t="s">
        <v>19197</v>
      </c>
      <c r="BD15911" s="90"/>
    </row>
    <row r="15912" spans="53:56" ht="15" x14ac:dyDescent="0.25">
      <c r="BA15912" s="91" t="s">
        <v>19903</v>
      </c>
      <c r="BB15912" s="91" t="s">
        <v>1808</v>
      </c>
      <c r="BC15912" s="91" t="s">
        <v>19197</v>
      </c>
      <c r="BD15912" s="91"/>
    </row>
    <row r="15913" spans="53:56" ht="15" x14ac:dyDescent="0.25">
      <c r="BA15913" s="91" t="s">
        <v>19904</v>
      </c>
      <c r="BB15913" s="91" t="s">
        <v>1808</v>
      </c>
      <c r="BC15913" s="91" t="s">
        <v>19197</v>
      </c>
      <c r="BD15913" s="91"/>
    </row>
    <row r="15914" spans="53:56" ht="15" x14ac:dyDescent="0.25">
      <c r="BA15914" s="90" t="s">
        <v>19905</v>
      </c>
      <c r="BB15914" s="90" t="s">
        <v>1808</v>
      </c>
      <c r="BC15914" s="90" t="s">
        <v>19197</v>
      </c>
      <c r="BD15914" s="90"/>
    </row>
    <row r="15915" spans="53:56" ht="15" x14ac:dyDescent="0.25">
      <c r="BA15915" s="91" t="s">
        <v>19906</v>
      </c>
      <c r="BB15915" s="91" t="s">
        <v>1808</v>
      </c>
      <c r="BC15915" s="91" t="s">
        <v>19197</v>
      </c>
      <c r="BD15915" s="91"/>
    </row>
    <row r="15916" spans="53:56" ht="15" x14ac:dyDescent="0.25">
      <c r="BA15916" s="90" t="s">
        <v>19907</v>
      </c>
      <c r="BB15916" s="90" t="s">
        <v>1808</v>
      </c>
      <c r="BC15916" s="90" t="s">
        <v>19197</v>
      </c>
      <c r="BD15916" s="90"/>
    </row>
    <row r="15917" spans="53:56" ht="15" x14ac:dyDescent="0.25">
      <c r="BA15917" s="90" t="s">
        <v>19908</v>
      </c>
      <c r="BB15917" s="90" t="s">
        <v>1808</v>
      </c>
      <c r="BC15917" s="90" t="s">
        <v>19197</v>
      </c>
      <c r="BD15917" s="90"/>
    </row>
    <row r="15918" spans="53:56" ht="15" x14ac:dyDescent="0.25">
      <c r="BA15918" s="91" t="s">
        <v>19909</v>
      </c>
      <c r="BB15918" s="91" t="s">
        <v>1808</v>
      </c>
      <c r="BC15918" s="91" t="s">
        <v>19197</v>
      </c>
      <c r="BD15918" s="91"/>
    </row>
    <row r="15919" spans="53:56" ht="15" x14ac:dyDescent="0.25">
      <c r="BA15919" s="91" t="s">
        <v>19910</v>
      </c>
      <c r="BB15919" s="91" t="s">
        <v>1808</v>
      </c>
      <c r="BC15919" s="91" t="s">
        <v>19197</v>
      </c>
      <c r="BD15919" s="91"/>
    </row>
    <row r="15920" spans="53:56" ht="15" x14ac:dyDescent="0.25">
      <c r="BA15920" s="90" t="s">
        <v>19911</v>
      </c>
      <c r="BB15920" s="90" t="s">
        <v>1808</v>
      </c>
      <c r="BC15920" s="90" t="s">
        <v>19197</v>
      </c>
      <c r="BD15920" s="90"/>
    </row>
    <row r="15921" spans="53:56" ht="15" x14ac:dyDescent="0.25">
      <c r="BA15921" s="91" t="s">
        <v>19912</v>
      </c>
      <c r="BB15921" s="91" t="s">
        <v>1808</v>
      </c>
      <c r="BC15921" s="91" t="s">
        <v>19197</v>
      </c>
      <c r="BD15921" s="91"/>
    </row>
    <row r="15922" spans="53:56" ht="15" x14ac:dyDescent="0.25">
      <c r="BA15922" s="91" t="s">
        <v>19913</v>
      </c>
      <c r="BB15922" s="91" t="s">
        <v>1808</v>
      </c>
      <c r="BC15922" s="91" t="s">
        <v>19197</v>
      </c>
      <c r="BD15922" s="91"/>
    </row>
    <row r="15923" spans="53:56" ht="15" x14ac:dyDescent="0.25">
      <c r="BA15923" s="90" t="s">
        <v>19914</v>
      </c>
      <c r="BB15923" s="90" t="s">
        <v>1808</v>
      </c>
      <c r="BC15923" s="90" t="s">
        <v>19197</v>
      </c>
      <c r="BD15923" s="90"/>
    </row>
    <row r="15924" spans="53:56" ht="15" x14ac:dyDescent="0.25">
      <c r="BA15924" s="91" t="s">
        <v>19915</v>
      </c>
      <c r="BB15924" s="91" t="s">
        <v>1808</v>
      </c>
      <c r="BC15924" s="91" t="s">
        <v>19197</v>
      </c>
      <c r="BD15924" s="91"/>
    </row>
    <row r="15925" spans="53:56" ht="15" x14ac:dyDescent="0.25">
      <c r="BA15925" s="90" t="s">
        <v>19916</v>
      </c>
      <c r="BB15925" s="90" t="s">
        <v>1808</v>
      </c>
      <c r="BC15925" s="90" t="s">
        <v>19197</v>
      </c>
      <c r="BD15925" s="90"/>
    </row>
    <row r="15926" spans="53:56" ht="15" x14ac:dyDescent="0.25">
      <c r="BA15926" s="90" t="s">
        <v>19917</v>
      </c>
      <c r="BB15926" s="90" t="s">
        <v>1808</v>
      </c>
      <c r="BC15926" s="90" t="s">
        <v>19197</v>
      </c>
      <c r="BD15926" s="90"/>
    </row>
    <row r="15927" spans="53:56" ht="15" x14ac:dyDescent="0.25">
      <c r="BA15927" s="91" t="s">
        <v>19918</v>
      </c>
      <c r="BB15927" s="91" t="s">
        <v>1808</v>
      </c>
      <c r="BC15927" s="91" t="s">
        <v>19197</v>
      </c>
      <c r="BD15927" s="91"/>
    </row>
    <row r="15928" spans="53:56" ht="15" x14ac:dyDescent="0.25">
      <c r="BA15928" s="90" t="s">
        <v>19919</v>
      </c>
      <c r="BB15928" s="90" t="s">
        <v>1808</v>
      </c>
      <c r="BC15928" s="90" t="s">
        <v>19197</v>
      </c>
      <c r="BD15928" s="90"/>
    </row>
    <row r="15929" spans="53:56" ht="15" x14ac:dyDescent="0.25">
      <c r="BA15929" s="90" t="s">
        <v>19920</v>
      </c>
      <c r="BB15929" s="90" t="s">
        <v>1808</v>
      </c>
      <c r="BC15929" s="90" t="s">
        <v>19197</v>
      </c>
      <c r="BD15929" s="90"/>
    </row>
    <row r="15930" spans="53:56" ht="15" x14ac:dyDescent="0.25">
      <c r="BA15930" s="91" t="s">
        <v>19921</v>
      </c>
      <c r="BB15930" s="91" t="s">
        <v>1808</v>
      </c>
      <c r="BC15930" s="91" t="s">
        <v>19197</v>
      </c>
      <c r="BD15930" s="91"/>
    </row>
    <row r="15931" spans="53:56" ht="15" x14ac:dyDescent="0.25">
      <c r="BA15931" s="91" t="s">
        <v>19922</v>
      </c>
      <c r="BB15931" s="91" t="s">
        <v>1808</v>
      </c>
      <c r="BC15931" s="91" t="s">
        <v>19197</v>
      </c>
      <c r="BD15931" s="91"/>
    </row>
    <row r="15932" spans="53:56" ht="15" x14ac:dyDescent="0.25">
      <c r="BA15932" s="90" t="s">
        <v>19923</v>
      </c>
      <c r="BB15932" s="90" t="s">
        <v>1808</v>
      </c>
      <c r="BC15932" s="90" t="s">
        <v>19197</v>
      </c>
      <c r="BD15932" s="90"/>
    </row>
    <row r="15933" spans="53:56" ht="15" x14ac:dyDescent="0.25">
      <c r="BA15933" s="91" t="s">
        <v>19924</v>
      </c>
      <c r="BB15933" s="91" t="s">
        <v>1808</v>
      </c>
      <c r="BC15933" s="91" t="s">
        <v>19197</v>
      </c>
      <c r="BD15933" s="91"/>
    </row>
    <row r="15934" spans="53:56" ht="15" x14ac:dyDescent="0.25">
      <c r="BA15934" s="90" t="s">
        <v>19925</v>
      </c>
      <c r="BB15934" s="90" t="s">
        <v>1808</v>
      </c>
      <c r="BC15934" s="90" t="s">
        <v>19197</v>
      </c>
      <c r="BD15934" s="90"/>
    </row>
    <row r="15935" spans="53:56" ht="15" x14ac:dyDescent="0.25">
      <c r="BA15935" s="90" t="s">
        <v>19926</v>
      </c>
      <c r="BB15935" s="90" t="s">
        <v>1808</v>
      </c>
      <c r="BC15935" s="90" t="s">
        <v>19197</v>
      </c>
      <c r="BD15935" s="90"/>
    </row>
    <row r="15936" spans="53:56" ht="15" x14ac:dyDescent="0.25">
      <c r="BA15936" s="90" t="s">
        <v>19927</v>
      </c>
      <c r="BB15936" s="90" t="s">
        <v>1808</v>
      </c>
      <c r="BC15936" s="90" t="s">
        <v>19817</v>
      </c>
      <c r="BD15936" s="90"/>
    </row>
    <row r="15937" spans="53:56" ht="15" x14ac:dyDescent="0.25">
      <c r="BA15937" s="90" t="s">
        <v>19928</v>
      </c>
      <c r="BB15937" s="90" t="s">
        <v>1808</v>
      </c>
      <c r="BC15937" s="90" t="s">
        <v>19817</v>
      </c>
      <c r="BD15937" s="90"/>
    </row>
    <row r="15938" spans="53:56" ht="15" x14ac:dyDescent="0.25">
      <c r="BA15938" s="91" t="s">
        <v>19929</v>
      </c>
      <c r="BB15938" s="91" t="s">
        <v>1808</v>
      </c>
      <c r="BC15938" s="91" t="s">
        <v>19817</v>
      </c>
      <c r="BD15938" s="91"/>
    </row>
    <row r="15939" spans="53:56" ht="15" x14ac:dyDescent="0.25">
      <c r="BA15939" s="91" t="s">
        <v>19930</v>
      </c>
      <c r="BB15939" s="91" t="s">
        <v>1808</v>
      </c>
      <c r="BC15939" s="91" t="s">
        <v>19817</v>
      </c>
      <c r="BD15939" s="91"/>
    </row>
    <row r="15940" spans="53:56" ht="15" x14ac:dyDescent="0.25">
      <c r="BA15940" s="91" t="s">
        <v>19931</v>
      </c>
      <c r="BB15940" s="91" t="s">
        <v>1808</v>
      </c>
      <c r="BC15940" s="91" t="s">
        <v>19817</v>
      </c>
      <c r="BD15940" s="91"/>
    </row>
    <row r="15941" spans="53:56" ht="15" x14ac:dyDescent="0.25">
      <c r="BA15941" s="90" t="s">
        <v>19932</v>
      </c>
      <c r="BB15941" s="90" t="s">
        <v>1808</v>
      </c>
      <c r="BC15941" s="90" t="s">
        <v>19817</v>
      </c>
      <c r="BD15941" s="90"/>
    </row>
    <row r="15942" spans="53:56" ht="15" x14ac:dyDescent="0.25">
      <c r="BA15942" s="91" t="s">
        <v>19933</v>
      </c>
      <c r="BB15942" s="91" t="s">
        <v>1808</v>
      </c>
      <c r="BC15942" s="91" t="s">
        <v>19817</v>
      </c>
      <c r="BD15942" s="91"/>
    </row>
    <row r="15943" spans="53:56" ht="15" x14ac:dyDescent="0.25">
      <c r="BA15943" s="90" t="s">
        <v>19934</v>
      </c>
      <c r="BB15943" s="90" t="s">
        <v>1808</v>
      </c>
      <c r="BC15943" s="90" t="s">
        <v>19817</v>
      </c>
      <c r="BD15943" s="90"/>
    </row>
    <row r="15944" spans="53:56" ht="15" x14ac:dyDescent="0.25">
      <c r="BA15944" s="91" t="s">
        <v>19935</v>
      </c>
      <c r="BB15944" s="91" t="s">
        <v>1808</v>
      </c>
      <c r="BC15944" s="91" t="s">
        <v>19817</v>
      </c>
      <c r="BD15944" s="91"/>
    </row>
    <row r="15945" spans="53:56" ht="15" x14ac:dyDescent="0.25">
      <c r="BA15945" s="90" t="s">
        <v>19936</v>
      </c>
      <c r="BB15945" s="90" t="s">
        <v>1808</v>
      </c>
      <c r="BC15945" s="90" t="s">
        <v>19817</v>
      </c>
      <c r="BD15945" s="90"/>
    </row>
    <row r="15946" spans="53:56" ht="15" x14ac:dyDescent="0.25">
      <c r="BA15946" s="91" t="s">
        <v>19937</v>
      </c>
      <c r="BB15946" s="91" t="s">
        <v>1808</v>
      </c>
      <c r="BC15946" s="91" t="s">
        <v>19817</v>
      </c>
      <c r="BD15946" s="91"/>
    </row>
    <row r="15947" spans="53:56" ht="15" x14ac:dyDescent="0.25">
      <c r="BA15947" s="90" t="s">
        <v>19938</v>
      </c>
      <c r="BB15947" s="90" t="s">
        <v>1808</v>
      </c>
      <c r="BC15947" s="90" t="s">
        <v>19817</v>
      </c>
      <c r="BD15947" s="90"/>
    </row>
    <row r="15948" spans="53:56" ht="15" x14ac:dyDescent="0.25">
      <c r="BA15948" s="90" t="s">
        <v>19939</v>
      </c>
      <c r="BB15948" s="90" t="s">
        <v>1808</v>
      </c>
      <c r="BC15948" s="90" t="s">
        <v>19817</v>
      </c>
      <c r="BD15948" s="90"/>
    </row>
    <row r="15949" spans="53:56" ht="15" x14ac:dyDescent="0.25">
      <c r="BA15949" s="90" t="s">
        <v>19940</v>
      </c>
      <c r="BB15949" s="90" t="s">
        <v>1808</v>
      </c>
      <c r="BC15949" s="90" t="s">
        <v>19817</v>
      </c>
      <c r="BD15949" s="90"/>
    </row>
    <row r="15950" spans="53:56" ht="15" x14ac:dyDescent="0.25">
      <c r="BA15950" s="90" t="s">
        <v>19941</v>
      </c>
      <c r="BB15950" s="90" t="s">
        <v>1808</v>
      </c>
      <c r="BC15950" s="90" t="s">
        <v>19817</v>
      </c>
      <c r="BD15950" s="90"/>
    </row>
    <row r="15951" spans="53:56" ht="15" x14ac:dyDescent="0.25">
      <c r="BA15951" s="91" t="s">
        <v>19942</v>
      </c>
      <c r="BB15951" s="91" t="s">
        <v>1808</v>
      </c>
      <c r="BC15951" s="91" t="s">
        <v>19817</v>
      </c>
      <c r="BD15951" s="91"/>
    </row>
    <row r="15952" spans="53:56" ht="15" x14ac:dyDescent="0.25">
      <c r="BA15952" s="90" t="s">
        <v>19943</v>
      </c>
      <c r="BB15952" s="90" t="s">
        <v>1808</v>
      </c>
      <c r="BC15952" s="90" t="s">
        <v>19817</v>
      </c>
      <c r="BD15952" s="90"/>
    </row>
    <row r="15953" spans="53:56" ht="15" x14ac:dyDescent="0.25">
      <c r="BA15953" s="90" t="s">
        <v>19944</v>
      </c>
      <c r="BB15953" s="90" t="s">
        <v>1808</v>
      </c>
      <c r="BC15953" s="90" t="s">
        <v>14206</v>
      </c>
      <c r="BD15953" s="90"/>
    </row>
    <row r="15954" spans="53:56" ht="15" x14ac:dyDescent="0.25">
      <c r="BA15954" s="90" t="s">
        <v>19945</v>
      </c>
      <c r="BB15954" s="90" t="s">
        <v>1808</v>
      </c>
      <c r="BC15954" s="90" t="s">
        <v>14206</v>
      </c>
      <c r="BD15954" s="90"/>
    </row>
    <row r="15955" spans="53:56" ht="15" x14ac:dyDescent="0.25">
      <c r="BA15955" s="90" t="s">
        <v>19946</v>
      </c>
      <c r="BB15955" s="90" t="s">
        <v>1808</v>
      </c>
      <c r="BC15955" s="90" t="s">
        <v>14206</v>
      </c>
      <c r="BD15955" s="90"/>
    </row>
    <row r="15956" spans="53:56" ht="15" x14ac:dyDescent="0.25">
      <c r="BA15956" s="90" t="s">
        <v>19947</v>
      </c>
      <c r="BB15956" s="90" t="s">
        <v>1808</v>
      </c>
      <c r="BC15956" s="90" t="s">
        <v>14206</v>
      </c>
      <c r="BD15956" s="90"/>
    </row>
    <row r="15957" spans="53:56" ht="15" x14ac:dyDescent="0.25">
      <c r="BA15957" s="91" t="s">
        <v>19948</v>
      </c>
      <c r="BB15957" s="91" t="s">
        <v>1808</v>
      </c>
      <c r="BC15957" s="91" t="s">
        <v>19817</v>
      </c>
      <c r="BD15957" s="91"/>
    </row>
    <row r="15958" spans="53:56" ht="15" x14ac:dyDescent="0.25">
      <c r="BA15958" s="90" t="s">
        <v>19949</v>
      </c>
      <c r="BB15958" s="90" t="s">
        <v>1808</v>
      </c>
      <c r="BC15958" s="90" t="s">
        <v>19817</v>
      </c>
      <c r="BD15958" s="90"/>
    </row>
    <row r="15959" spans="53:56" ht="15" x14ac:dyDescent="0.25">
      <c r="BA15959" s="91" t="s">
        <v>19950</v>
      </c>
      <c r="BB15959" s="91" t="s">
        <v>1808</v>
      </c>
      <c r="BC15959" s="91" t="s">
        <v>19817</v>
      </c>
      <c r="BD15959" s="91"/>
    </row>
    <row r="15960" spans="53:56" ht="15" x14ac:dyDescent="0.25">
      <c r="BA15960" s="90" t="s">
        <v>19951</v>
      </c>
      <c r="BB15960" s="90" t="s">
        <v>1808</v>
      </c>
      <c r="BC15960" s="90" t="s">
        <v>19817</v>
      </c>
      <c r="BD15960" s="90"/>
    </row>
    <row r="15961" spans="53:56" ht="15" x14ac:dyDescent="0.25">
      <c r="BA15961" s="90" t="s">
        <v>19952</v>
      </c>
      <c r="BB15961" s="90" t="s">
        <v>1808</v>
      </c>
      <c r="BC15961" s="90" t="s">
        <v>19817</v>
      </c>
      <c r="BD15961" s="90"/>
    </row>
    <row r="15962" spans="53:56" ht="15" x14ac:dyDescent="0.25">
      <c r="BA15962" s="91" t="s">
        <v>19953</v>
      </c>
      <c r="BB15962" s="91" t="s">
        <v>1808</v>
      </c>
      <c r="BC15962" s="91" t="s">
        <v>19817</v>
      </c>
      <c r="BD15962" s="91"/>
    </row>
    <row r="15963" spans="53:56" ht="15" x14ac:dyDescent="0.25">
      <c r="BA15963" s="91" t="s">
        <v>19954</v>
      </c>
      <c r="BB15963" s="91" t="s">
        <v>1808</v>
      </c>
      <c r="BC15963" s="91" t="s">
        <v>19817</v>
      </c>
      <c r="BD15963" s="91"/>
    </row>
    <row r="15964" spans="53:56" ht="15" x14ac:dyDescent="0.25">
      <c r="BA15964" s="90" t="s">
        <v>19955</v>
      </c>
      <c r="BB15964" s="90" t="s">
        <v>1808</v>
      </c>
      <c r="BC15964" s="90" t="s">
        <v>19817</v>
      </c>
      <c r="BD15964" s="90"/>
    </row>
    <row r="15965" spans="53:56" ht="15" x14ac:dyDescent="0.25">
      <c r="BA15965" s="91" t="s">
        <v>19956</v>
      </c>
      <c r="BB15965" s="91" t="s">
        <v>1808</v>
      </c>
      <c r="BC15965" s="91" t="s">
        <v>19817</v>
      </c>
      <c r="BD15965" s="91"/>
    </row>
    <row r="15966" spans="53:56" ht="15" x14ac:dyDescent="0.25">
      <c r="BA15966" s="91" t="s">
        <v>19957</v>
      </c>
      <c r="BB15966" s="91" t="s">
        <v>1808</v>
      </c>
      <c r="BC15966" s="91" t="s">
        <v>19958</v>
      </c>
      <c r="BD15966" s="91"/>
    </row>
    <row r="15967" spans="53:56" ht="15" x14ac:dyDescent="0.25">
      <c r="BA15967" s="90" t="s">
        <v>19959</v>
      </c>
      <c r="BB15967" s="90" t="s">
        <v>1808</v>
      </c>
      <c r="BC15967" s="90" t="s">
        <v>19958</v>
      </c>
      <c r="BD15967" s="90"/>
    </row>
    <row r="15968" spans="53:56" ht="15" x14ac:dyDescent="0.25">
      <c r="BA15968" s="91" t="s">
        <v>19960</v>
      </c>
      <c r="BB15968" s="91" t="s">
        <v>1808</v>
      </c>
      <c r="BC15968" s="91" t="s">
        <v>19958</v>
      </c>
      <c r="BD15968" s="91"/>
    </row>
    <row r="15969" spans="53:56" ht="15" x14ac:dyDescent="0.25">
      <c r="BA15969" s="90" t="s">
        <v>19961</v>
      </c>
      <c r="BB15969" s="90" t="s">
        <v>1808</v>
      </c>
      <c r="BC15969" s="90" t="s">
        <v>19958</v>
      </c>
      <c r="BD15969" s="90"/>
    </row>
    <row r="15970" spans="53:56" ht="15" x14ac:dyDescent="0.25">
      <c r="BA15970" s="91" t="s">
        <v>19962</v>
      </c>
      <c r="BB15970" s="91" t="s">
        <v>1808</v>
      </c>
      <c r="BC15970" s="91" t="s">
        <v>19958</v>
      </c>
      <c r="BD15970" s="91"/>
    </row>
    <row r="15971" spans="53:56" ht="15" x14ac:dyDescent="0.25">
      <c r="BA15971" s="90" t="s">
        <v>19963</v>
      </c>
      <c r="BB15971" s="90" t="s">
        <v>1808</v>
      </c>
      <c r="BC15971" s="90" t="s">
        <v>19958</v>
      </c>
      <c r="BD15971" s="90"/>
    </row>
    <row r="15972" spans="53:56" ht="15" x14ac:dyDescent="0.25">
      <c r="BA15972" s="90" t="s">
        <v>19964</v>
      </c>
      <c r="BB15972" s="90" t="s">
        <v>1808</v>
      </c>
      <c r="BC15972" s="90" t="s">
        <v>19958</v>
      </c>
      <c r="BD15972" s="90"/>
    </row>
    <row r="15973" spans="53:56" ht="15" x14ac:dyDescent="0.25">
      <c r="BA15973" s="90" t="s">
        <v>19965</v>
      </c>
      <c r="BB15973" s="90" t="s">
        <v>1808</v>
      </c>
      <c r="BC15973" s="90" t="s">
        <v>19958</v>
      </c>
      <c r="BD15973" s="90"/>
    </row>
    <row r="15974" spans="53:56" ht="15" x14ac:dyDescent="0.25">
      <c r="BA15974" s="91" t="s">
        <v>19966</v>
      </c>
      <c r="BB15974" s="91" t="s">
        <v>1808</v>
      </c>
      <c r="BC15974" s="91" t="s">
        <v>19958</v>
      </c>
      <c r="BD15974" s="91"/>
    </row>
    <row r="15975" spans="53:56" ht="15" x14ac:dyDescent="0.25">
      <c r="BA15975" s="90" t="s">
        <v>19967</v>
      </c>
      <c r="BB15975" s="90" t="s">
        <v>1808</v>
      </c>
      <c r="BC15975" s="90" t="s">
        <v>19958</v>
      </c>
      <c r="BD15975" s="90"/>
    </row>
    <row r="15976" spans="53:56" ht="15" x14ac:dyDescent="0.25">
      <c r="BA15976" s="91" t="s">
        <v>19968</v>
      </c>
      <c r="BB15976" s="91" t="s">
        <v>1808</v>
      </c>
      <c r="BC15976" s="91" t="s">
        <v>19958</v>
      </c>
      <c r="BD15976" s="91"/>
    </row>
    <row r="15977" spans="53:56" ht="15" x14ac:dyDescent="0.25">
      <c r="BA15977" s="91" t="s">
        <v>19969</v>
      </c>
      <c r="BB15977" s="91" t="s">
        <v>1808</v>
      </c>
      <c r="BC15977" s="91" t="s">
        <v>19958</v>
      </c>
      <c r="BD15977" s="91"/>
    </row>
    <row r="15978" spans="53:56" ht="15" x14ac:dyDescent="0.25">
      <c r="BA15978" s="91" t="s">
        <v>19970</v>
      </c>
      <c r="BB15978" s="91" t="s">
        <v>1808</v>
      </c>
      <c r="BC15978" s="91" t="s">
        <v>19958</v>
      </c>
      <c r="BD15978" s="91"/>
    </row>
    <row r="15979" spans="53:56" ht="15" x14ac:dyDescent="0.25">
      <c r="BA15979" s="90" t="s">
        <v>19971</v>
      </c>
      <c r="BB15979" s="90" t="s">
        <v>1808</v>
      </c>
      <c r="BC15979" s="90" t="s">
        <v>19958</v>
      </c>
      <c r="BD15979" s="90"/>
    </row>
    <row r="15980" spans="53:56" ht="15" x14ac:dyDescent="0.25">
      <c r="BA15980" s="90" t="s">
        <v>19972</v>
      </c>
      <c r="BB15980" s="90" t="s">
        <v>1808</v>
      </c>
      <c r="BC15980" s="90" t="s">
        <v>19958</v>
      </c>
      <c r="BD15980" s="90"/>
    </row>
    <row r="15981" spans="53:56" ht="15" x14ac:dyDescent="0.25">
      <c r="BA15981" s="91" t="s">
        <v>19972</v>
      </c>
      <c r="BB15981" s="91" t="s">
        <v>1808</v>
      </c>
      <c r="BC15981" s="91" t="s">
        <v>19973</v>
      </c>
      <c r="BD15981" s="91"/>
    </row>
    <row r="15982" spans="53:56" ht="15" x14ac:dyDescent="0.25">
      <c r="BA15982" s="91" t="s">
        <v>19974</v>
      </c>
      <c r="BB15982" s="91" t="s">
        <v>1808</v>
      </c>
      <c r="BC15982" s="91" t="s">
        <v>19958</v>
      </c>
      <c r="BD15982" s="91"/>
    </row>
    <row r="15983" spans="53:56" ht="15" x14ac:dyDescent="0.25">
      <c r="BA15983" s="90" t="s">
        <v>19975</v>
      </c>
      <c r="BB15983" s="90" t="s">
        <v>1808</v>
      </c>
      <c r="BC15983" s="90" t="s">
        <v>19958</v>
      </c>
      <c r="BD15983" s="90"/>
    </row>
    <row r="15984" spans="53:56" ht="15" x14ac:dyDescent="0.25">
      <c r="BA15984" s="91" t="s">
        <v>19976</v>
      </c>
      <c r="BB15984" s="91" t="s">
        <v>1808</v>
      </c>
      <c r="BC15984" s="91" t="s">
        <v>19958</v>
      </c>
      <c r="BD15984" s="91"/>
    </row>
    <row r="15985" spans="53:56" ht="15" x14ac:dyDescent="0.25">
      <c r="BA15985" s="90" t="s">
        <v>19977</v>
      </c>
      <c r="BB15985" s="90" t="s">
        <v>1808</v>
      </c>
      <c r="BC15985" s="90" t="s">
        <v>19958</v>
      </c>
      <c r="BD15985" s="90"/>
    </row>
    <row r="15986" spans="53:56" ht="15" x14ac:dyDescent="0.25">
      <c r="BA15986" s="90" t="s">
        <v>19978</v>
      </c>
      <c r="BB15986" s="90" t="s">
        <v>1808</v>
      </c>
      <c r="BC15986" s="90" t="s">
        <v>19958</v>
      </c>
      <c r="BD15986" s="90"/>
    </row>
    <row r="15987" spans="53:56" ht="15" x14ac:dyDescent="0.25">
      <c r="BA15987" s="91" t="s">
        <v>19979</v>
      </c>
      <c r="BB15987" s="91" t="s">
        <v>1808</v>
      </c>
      <c r="BC15987" s="91" t="s">
        <v>14005</v>
      </c>
      <c r="BD15987" s="91"/>
    </row>
    <row r="15988" spans="53:56" ht="15" x14ac:dyDescent="0.25">
      <c r="BA15988" s="91" t="s">
        <v>19979</v>
      </c>
      <c r="BB15988" s="91" t="s">
        <v>1808</v>
      </c>
      <c r="BC15988" s="91" t="s">
        <v>19973</v>
      </c>
      <c r="BD15988" s="91"/>
    </row>
    <row r="15989" spans="53:56" ht="15" x14ac:dyDescent="0.25">
      <c r="BA15989" s="91" t="s">
        <v>19980</v>
      </c>
      <c r="BB15989" s="91" t="s">
        <v>1808</v>
      </c>
      <c r="BC15989" s="91" t="s">
        <v>14005</v>
      </c>
      <c r="BD15989" s="91"/>
    </row>
    <row r="15990" spans="53:56" ht="15" x14ac:dyDescent="0.25">
      <c r="BA15990" s="90" t="s">
        <v>19980</v>
      </c>
      <c r="BB15990" s="90" t="s">
        <v>1808</v>
      </c>
      <c r="BC15990" s="90" t="s">
        <v>19973</v>
      </c>
      <c r="BD15990" s="90"/>
    </row>
    <row r="15991" spans="53:56" ht="15" x14ac:dyDescent="0.25">
      <c r="BA15991" s="91" t="s">
        <v>19981</v>
      </c>
      <c r="BB15991" s="91" t="s">
        <v>1808</v>
      </c>
      <c r="BC15991" s="91" t="s">
        <v>19958</v>
      </c>
      <c r="BD15991" s="91"/>
    </row>
    <row r="15992" spans="53:56" ht="15" x14ac:dyDescent="0.25">
      <c r="BA15992" s="91" t="s">
        <v>19982</v>
      </c>
      <c r="BB15992" s="91" t="s">
        <v>1808</v>
      </c>
      <c r="BC15992" s="91" t="s">
        <v>19973</v>
      </c>
      <c r="BD15992" s="91"/>
    </row>
    <row r="15993" spans="53:56" ht="15" x14ac:dyDescent="0.25">
      <c r="BA15993" s="90" t="s">
        <v>19983</v>
      </c>
      <c r="BB15993" s="90" t="s">
        <v>1808</v>
      </c>
      <c r="BC15993" s="90" t="s">
        <v>19973</v>
      </c>
      <c r="BD15993" s="90"/>
    </row>
    <row r="15994" spans="53:56" ht="15" x14ac:dyDescent="0.25">
      <c r="BA15994" s="91" t="s">
        <v>19984</v>
      </c>
      <c r="BB15994" s="91" t="s">
        <v>1808</v>
      </c>
      <c r="BC15994" s="91" t="s">
        <v>19973</v>
      </c>
      <c r="BD15994" s="91"/>
    </row>
    <row r="15995" spans="53:56" ht="15" x14ac:dyDescent="0.25">
      <c r="BA15995" s="90" t="s">
        <v>19985</v>
      </c>
      <c r="BB15995" s="90" t="s">
        <v>1808</v>
      </c>
      <c r="BC15995" s="90" t="s">
        <v>19973</v>
      </c>
      <c r="BD15995" s="90"/>
    </row>
    <row r="15996" spans="53:56" ht="15" x14ac:dyDescent="0.25">
      <c r="BA15996" s="90" t="s">
        <v>19986</v>
      </c>
      <c r="BB15996" s="90" t="s">
        <v>1808</v>
      </c>
      <c r="BC15996" s="90" t="s">
        <v>19973</v>
      </c>
      <c r="BD15996" s="90"/>
    </row>
    <row r="15997" spans="53:56" ht="15" x14ac:dyDescent="0.25">
      <c r="BA15997" s="91" t="s">
        <v>19987</v>
      </c>
      <c r="BB15997" s="91" t="s">
        <v>1808</v>
      </c>
      <c r="BC15997" s="91" t="s">
        <v>19973</v>
      </c>
      <c r="BD15997" s="91"/>
    </row>
    <row r="15998" spans="53:56" ht="15" x14ac:dyDescent="0.25">
      <c r="BA15998" s="90" t="s">
        <v>19988</v>
      </c>
      <c r="BB15998" s="90" t="s">
        <v>1808</v>
      </c>
      <c r="BC15998" s="90" t="s">
        <v>19973</v>
      </c>
      <c r="BD15998" s="90"/>
    </row>
    <row r="15999" spans="53:56" ht="15" x14ac:dyDescent="0.25">
      <c r="BA15999" s="91" t="s">
        <v>19989</v>
      </c>
      <c r="BB15999" s="91" t="s">
        <v>1808</v>
      </c>
      <c r="BC15999" s="91" t="s">
        <v>19973</v>
      </c>
      <c r="BD15999" s="91"/>
    </row>
    <row r="16000" spans="53:56" ht="15" x14ac:dyDescent="0.25">
      <c r="BA16000" s="91" t="s">
        <v>19990</v>
      </c>
      <c r="BB16000" s="91" t="s">
        <v>1808</v>
      </c>
      <c r="BC16000" s="91" t="s">
        <v>19973</v>
      </c>
      <c r="BD16000" s="91"/>
    </row>
    <row r="16001" spans="53:56" ht="15" x14ac:dyDescent="0.25">
      <c r="BA16001" s="90" t="s">
        <v>19991</v>
      </c>
      <c r="BB16001" s="90" t="s">
        <v>1808</v>
      </c>
      <c r="BC16001" s="90" t="s">
        <v>19973</v>
      </c>
      <c r="BD16001" s="90"/>
    </row>
    <row r="16002" spans="53:56" ht="15" x14ac:dyDescent="0.25">
      <c r="BA16002" s="91" t="s">
        <v>19992</v>
      </c>
      <c r="BB16002" s="91" t="s">
        <v>1808</v>
      </c>
      <c r="BC16002" s="91" t="s">
        <v>19973</v>
      </c>
      <c r="BD16002" s="91"/>
    </row>
    <row r="16003" spans="53:56" ht="15" x14ac:dyDescent="0.25">
      <c r="BA16003" s="90" t="s">
        <v>19993</v>
      </c>
      <c r="BB16003" s="90" t="s">
        <v>1808</v>
      </c>
      <c r="BC16003" s="90" t="s">
        <v>19973</v>
      </c>
      <c r="BD16003" s="90"/>
    </row>
    <row r="16004" spans="53:56" ht="15" x14ac:dyDescent="0.25">
      <c r="BA16004" s="91" t="s">
        <v>19994</v>
      </c>
      <c r="BB16004" s="91" t="s">
        <v>1808</v>
      </c>
      <c r="BC16004" s="91" t="s">
        <v>19973</v>
      </c>
      <c r="BD16004" s="91"/>
    </row>
    <row r="16005" spans="53:56" ht="15" x14ac:dyDescent="0.25">
      <c r="BA16005" s="90" t="s">
        <v>19995</v>
      </c>
      <c r="BB16005" s="90" t="s">
        <v>1808</v>
      </c>
      <c r="BC16005" s="90" t="s">
        <v>19973</v>
      </c>
      <c r="BD16005" s="90"/>
    </row>
    <row r="16006" spans="53:56" ht="15" x14ac:dyDescent="0.25">
      <c r="BA16006" s="90" t="s">
        <v>19996</v>
      </c>
      <c r="BB16006" s="90" t="s">
        <v>1808</v>
      </c>
      <c r="BC16006" s="90" t="s">
        <v>19958</v>
      </c>
      <c r="BD16006" s="90"/>
    </row>
    <row r="16007" spans="53:56" ht="15" x14ac:dyDescent="0.25">
      <c r="BA16007" s="91" t="s">
        <v>19996</v>
      </c>
      <c r="BB16007" s="91" t="s">
        <v>1808</v>
      </c>
      <c r="BC16007" s="91" t="s">
        <v>19973</v>
      </c>
      <c r="BD16007" s="91"/>
    </row>
    <row r="16008" spans="53:56" ht="15" x14ac:dyDescent="0.25">
      <c r="BA16008" s="90" t="s">
        <v>19997</v>
      </c>
      <c r="BB16008" s="90" t="s">
        <v>1808</v>
      </c>
      <c r="BC16008" s="90" t="s">
        <v>19958</v>
      </c>
      <c r="BD16008" s="90"/>
    </row>
    <row r="16009" spans="53:56" ht="15" x14ac:dyDescent="0.25">
      <c r="BA16009" s="91" t="s">
        <v>19998</v>
      </c>
      <c r="BB16009" s="91" t="s">
        <v>1808</v>
      </c>
      <c r="BC16009" s="91" t="s">
        <v>19958</v>
      </c>
      <c r="BD16009" s="91"/>
    </row>
    <row r="16010" spans="53:56" ht="15" x14ac:dyDescent="0.25">
      <c r="BA16010" s="91" t="s">
        <v>19999</v>
      </c>
      <c r="BB16010" s="91" t="s">
        <v>1808</v>
      </c>
      <c r="BC16010" s="91" t="s">
        <v>19958</v>
      </c>
      <c r="BD16010" s="91"/>
    </row>
    <row r="16011" spans="53:56" ht="15" x14ac:dyDescent="0.25">
      <c r="BA16011" s="90" t="s">
        <v>20000</v>
      </c>
      <c r="BB16011" s="90" t="s">
        <v>1808</v>
      </c>
      <c r="BC16011" s="90" t="s">
        <v>19958</v>
      </c>
      <c r="BD16011" s="90"/>
    </row>
    <row r="16012" spans="53:56" ht="15" x14ac:dyDescent="0.25">
      <c r="BA16012" s="90" t="s">
        <v>20001</v>
      </c>
      <c r="BB16012" s="90" t="s">
        <v>1808</v>
      </c>
      <c r="BC16012" s="90" t="s">
        <v>20002</v>
      </c>
      <c r="BD16012" s="90"/>
    </row>
    <row r="16013" spans="53:56" ht="15" x14ac:dyDescent="0.25">
      <c r="BA16013" s="91" t="s">
        <v>20003</v>
      </c>
      <c r="BB16013" s="91" t="s">
        <v>1808</v>
      </c>
      <c r="BC16013" s="473" t="s">
        <v>20002</v>
      </c>
      <c r="BD16013" s="91"/>
    </row>
    <row r="16014" spans="53:56" ht="15" x14ac:dyDescent="0.25">
      <c r="BA16014" s="91" t="s">
        <v>20004</v>
      </c>
      <c r="BB16014" s="91" t="s">
        <v>1808</v>
      </c>
      <c r="BC16014" s="91" t="s">
        <v>20002</v>
      </c>
      <c r="BD16014" s="91"/>
    </row>
    <row r="16015" spans="53:56" ht="15" x14ac:dyDescent="0.25">
      <c r="BA16015" s="90" t="s">
        <v>20005</v>
      </c>
      <c r="BB16015" s="90" t="s">
        <v>1808</v>
      </c>
      <c r="BC16015" s="90" t="s">
        <v>20002</v>
      </c>
      <c r="BD16015" s="90"/>
    </row>
    <row r="16016" spans="53:56" ht="15" x14ac:dyDescent="0.25">
      <c r="BA16016" s="91" t="s">
        <v>20006</v>
      </c>
      <c r="BB16016" s="91" t="s">
        <v>1808</v>
      </c>
      <c r="BC16016" s="91" t="s">
        <v>20002</v>
      </c>
      <c r="BD16016" s="91"/>
    </row>
    <row r="16017" spans="53:56" ht="15" x14ac:dyDescent="0.25">
      <c r="BA16017" s="91" t="s">
        <v>20007</v>
      </c>
      <c r="BB16017" s="91" t="s">
        <v>1808</v>
      </c>
      <c r="BC16017" s="91" t="s">
        <v>19958</v>
      </c>
      <c r="BD16017" s="91"/>
    </row>
    <row r="16018" spans="53:56" ht="15" x14ac:dyDescent="0.25">
      <c r="BA16018" s="90" t="s">
        <v>20008</v>
      </c>
      <c r="BB16018" s="90" t="s">
        <v>1808</v>
      </c>
      <c r="BC16018" s="90" t="s">
        <v>19973</v>
      </c>
      <c r="BD16018" s="90"/>
    </row>
    <row r="16019" spans="53:56" ht="15" x14ac:dyDescent="0.25">
      <c r="BA16019" s="90" t="s">
        <v>20009</v>
      </c>
      <c r="BB16019" s="90" t="s">
        <v>1808</v>
      </c>
      <c r="BC16019" s="90" t="s">
        <v>19973</v>
      </c>
      <c r="BD16019" s="90"/>
    </row>
    <row r="16020" spans="53:56" ht="15" x14ac:dyDescent="0.25">
      <c r="BA16020" s="91" t="s">
        <v>20010</v>
      </c>
      <c r="BB16020" s="91" t="s">
        <v>1808</v>
      </c>
      <c r="BC16020" s="91" t="s">
        <v>19973</v>
      </c>
      <c r="BD16020" s="91"/>
    </row>
    <row r="16021" spans="53:56" ht="15" x14ac:dyDescent="0.25">
      <c r="BA16021" s="90" t="s">
        <v>20011</v>
      </c>
      <c r="BB16021" s="90" t="s">
        <v>1808</v>
      </c>
      <c r="BC16021" s="90" t="s">
        <v>19973</v>
      </c>
      <c r="BD16021" s="90"/>
    </row>
    <row r="16022" spans="53:56" ht="15" x14ac:dyDescent="0.25">
      <c r="BA16022" s="91" t="s">
        <v>20012</v>
      </c>
      <c r="BB16022" s="91" t="s">
        <v>1808</v>
      </c>
      <c r="BC16022" s="91" t="s">
        <v>19973</v>
      </c>
      <c r="BD16022" s="91"/>
    </row>
    <row r="16023" spans="53:56" ht="15" x14ac:dyDescent="0.25">
      <c r="BA16023" s="91" t="s">
        <v>20013</v>
      </c>
      <c r="BB16023" s="91" t="s">
        <v>1808</v>
      </c>
      <c r="BC16023" s="91" t="s">
        <v>19973</v>
      </c>
      <c r="BD16023" s="91"/>
    </row>
    <row r="16024" spans="53:56" ht="15" x14ac:dyDescent="0.25">
      <c r="BA16024" s="90" t="s">
        <v>20014</v>
      </c>
      <c r="BB16024" s="90" t="s">
        <v>1808</v>
      </c>
      <c r="BC16024" s="90" t="s">
        <v>19958</v>
      </c>
      <c r="BD16024" s="90"/>
    </row>
    <row r="16025" spans="53:56" ht="15" x14ac:dyDescent="0.25">
      <c r="BA16025" s="91" t="s">
        <v>20015</v>
      </c>
      <c r="BB16025" s="91" t="s">
        <v>1808</v>
      </c>
      <c r="BC16025" s="91" t="s">
        <v>19958</v>
      </c>
      <c r="BD16025" s="91"/>
    </row>
    <row r="16026" spans="53:56" ht="15" x14ac:dyDescent="0.25">
      <c r="BA16026" s="90" t="s">
        <v>20016</v>
      </c>
      <c r="BB16026" s="90" t="s">
        <v>1808</v>
      </c>
      <c r="BC16026" s="90" t="s">
        <v>19958</v>
      </c>
      <c r="BD16026" s="90"/>
    </row>
    <row r="16027" spans="53:56" ht="15" x14ac:dyDescent="0.25">
      <c r="BA16027" s="91" t="s">
        <v>20017</v>
      </c>
      <c r="BB16027" s="91" t="s">
        <v>1808</v>
      </c>
      <c r="BC16027" s="91" t="s">
        <v>19973</v>
      </c>
      <c r="BD16027" s="91"/>
    </row>
    <row r="16028" spans="53:56" ht="15" x14ac:dyDescent="0.25">
      <c r="BA16028" s="90" t="s">
        <v>20018</v>
      </c>
      <c r="BB16028" s="90" t="s">
        <v>1808</v>
      </c>
      <c r="BC16028" s="90" t="s">
        <v>19973</v>
      </c>
      <c r="BD16028" s="90"/>
    </row>
    <row r="16029" spans="53:56" ht="15" x14ac:dyDescent="0.25">
      <c r="BA16029" s="90" t="s">
        <v>20019</v>
      </c>
      <c r="BB16029" s="90" t="s">
        <v>1808</v>
      </c>
      <c r="BC16029" s="90" t="s">
        <v>19973</v>
      </c>
      <c r="BD16029" s="90"/>
    </row>
    <row r="16030" spans="53:56" ht="15" x14ac:dyDescent="0.25">
      <c r="BA16030" s="91" t="s">
        <v>20020</v>
      </c>
      <c r="BB16030" s="91" t="s">
        <v>1808</v>
      </c>
      <c r="BC16030" s="91" t="s">
        <v>19973</v>
      </c>
      <c r="BD16030" s="91"/>
    </row>
    <row r="16031" spans="53:56" ht="15" x14ac:dyDescent="0.25">
      <c r="BA16031" s="91" t="s">
        <v>20021</v>
      </c>
      <c r="BB16031" s="91" t="s">
        <v>1808</v>
      </c>
      <c r="BC16031" s="91" t="s">
        <v>19973</v>
      </c>
      <c r="BD16031" s="91"/>
    </row>
    <row r="16032" spans="53:56" ht="15" x14ac:dyDescent="0.25">
      <c r="BA16032" s="91" t="s">
        <v>20022</v>
      </c>
      <c r="BB16032" s="91" t="s">
        <v>1808</v>
      </c>
      <c r="BC16032" s="91" t="s">
        <v>19973</v>
      </c>
      <c r="BD16032" s="91"/>
    </row>
    <row r="16033" spans="53:56" ht="15" x14ac:dyDescent="0.25">
      <c r="BA16033" s="90" t="s">
        <v>20023</v>
      </c>
      <c r="BB16033" s="90" t="s">
        <v>1808</v>
      </c>
      <c r="BC16033" s="90" t="s">
        <v>19973</v>
      </c>
      <c r="BD16033" s="90"/>
    </row>
    <row r="16034" spans="53:56" ht="15" x14ac:dyDescent="0.25">
      <c r="BA16034" s="91" t="s">
        <v>20024</v>
      </c>
      <c r="BB16034" s="91" t="s">
        <v>1808</v>
      </c>
      <c r="BC16034" s="91" t="s">
        <v>19973</v>
      </c>
      <c r="BD16034" s="91"/>
    </row>
    <row r="16035" spans="53:56" ht="15" x14ac:dyDescent="0.25">
      <c r="BA16035" s="90" t="s">
        <v>20025</v>
      </c>
      <c r="BB16035" s="90" t="s">
        <v>1808</v>
      </c>
      <c r="BC16035" s="90" t="s">
        <v>19973</v>
      </c>
      <c r="BD16035" s="90"/>
    </row>
    <row r="16036" spans="53:56" ht="15" x14ac:dyDescent="0.25">
      <c r="BA16036" s="91" t="s">
        <v>20026</v>
      </c>
      <c r="BB16036" s="91" t="s">
        <v>1808</v>
      </c>
      <c r="BC16036" s="91" t="s">
        <v>19973</v>
      </c>
      <c r="BD16036" s="91"/>
    </row>
    <row r="16037" spans="53:56" ht="15" x14ac:dyDescent="0.25">
      <c r="BA16037" s="90" t="s">
        <v>20027</v>
      </c>
      <c r="BB16037" s="90" t="s">
        <v>1808</v>
      </c>
      <c r="BC16037" s="90" t="s">
        <v>19973</v>
      </c>
      <c r="BD16037" s="90"/>
    </row>
    <row r="16038" spans="53:56" ht="15" x14ac:dyDescent="0.25">
      <c r="BA16038" s="90" t="s">
        <v>20028</v>
      </c>
      <c r="BB16038" s="90" t="s">
        <v>1808</v>
      </c>
      <c r="BC16038" s="90" t="s">
        <v>20029</v>
      </c>
      <c r="BD16038" s="90"/>
    </row>
    <row r="16039" spans="53:56" ht="15" x14ac:dyDescent="0.25">
      <c r="BA16039" s="90" t="s">
        <v>20030</v>
      </c>
      <c r="BB16039" s="90" t="s">
        <v>1808</v>
      </c>
      <c r="BC16039" s="90" t="s">
        <v>3362</v>
      </c>
      <c r="BD16039" s="90"/>
    </row>
    <row r="16040" spans="53:56" ht="15" x14ac:dyDescent="0.25">
      <c r="BA16040" s="91" t="s">
        <v>20031</v>
      </c>
      <c r="BB16040" s="91" t="s">
        <v>1808</v>
      </c>
      <c r="BC16040" s="91" t="s">
        <v>19973</v>
      </c>
      <c r="BD16040" s="91"/>
    </row>
    <row r="16041" spans="53:56" ht="15" x14ac:dyDescent="0.25">
      <c r="BA16041" s="91" t="s">
        <v>20032</v>
      </c>
      <c r="BB16041" s="91" t="s">
        <v>1808</v>
      </c>
      <c r="BC16041" s="91" t="s">
        <v>15419</v>
      </c>
      <c r="BD16041" s="91"/>
    </row>
    <row r="16042" spans="53:56" ht="15" x14ac:dyDescent="0.25">
      <c r="BA16042" s="90" t="s">
        <v>20033</v>
      </c>
      <c r="BB16042" s="90" t="s">
        <v>1808</v>
      </c>
      <c r="BC16042" s="90" t="s">
        <v>15419</v>
      </c>
      <c r="BD16042" s="90"/>
    </row>
    <row r="16043" spans="53:56" ht="15" x14ac:dyDescent="0.25">
      <c r="BA16043" s="91" t="s">
        <v>20034</v>
      </c>
      <c r="BB16043" s="91" t="s">
        <v>1808</v>
      </c>
      <c r="BC16043" s="91" t="s">
        <v>18927</v>
      </c>
      <c r="BD16043" s="91"/>
    </row>
    <row r="16044" spans="53:56" ht="15" x14ac:dyDescent="0.25">
      <c r="BA16044" s="90" t="s">
        <v>20035</v>
      </c>
      <c r="BB16044" s="90" t="s">
        <v>1808</v>
      </c>
      <c r="BC16044" s="90" t="s">
        <v>18927</v>
      </c>
      <c r="BD16044" s="90"/>
    </row>
    <row r="16045" spans="53:56" ht="15" x14ac:dyDescent="0.25">
      <c r="BA16045" s="91" t="s">
        <v>20036</v>
      </c>
      <c r="BB16045" s="91" t="s">
        <v>1808</v>
      </c>
      <c r="BC16045" s="91" t="s">
        <v>18927</v>
      </c>
      <c r="BD16045" s="91"/>
    </row>
    <row r="16046" spans="53:56" ht="15" x14ac:dyDescent="0.25">
      <c r="BA16046" s="90" t="s">
        <v>20037</v>
      </c>
      <c r="BB16046" s="90" t="s">
        <v>1808</v>
      </c>
      <c r="BC16046" s="90" t="s">
        <v>15419</v>
      </c>
      <c r="BD16046" s="90"/>
    </row>
    <row r="16047" spans="53:56" ht="15" x14ac:dyDescent="0.25">
      <c r="BA16047" s="91" t="s">
        <v>20038</v>
      </c>
      <c r="BB16047" s="91" t="s">
        <v>1808</v>
      </c>
      <c r="BC16047" s="91" t="s">
        <v>15419</v>
      </c>
      <c r="BD16047" s="91"/>
    </row>
    <row r="16048" spans="53:56" ht="15" x14ac:dyDescent="0.25">
      <c r="BA16048" s="90" t="s">
        <v>20039</v>
      </c>
      <c r="BB16048" s="90" t="s">
        <v>1808</v>
      </c>
      <c r="BC16048" s="90" t="s">
        <v>15419</v>
      </c>
      <c r="BD16048" s="90"/>
    </row>
    <row r="16049" spans="53:56" ht="15" x14ac:dyDescent="0.25">
      <c r="BA16049" s="91" t="s">
        <v>20040</v>
      </c>
      <c r="BB16049" s="91" t="s">
        <v>1808</v>
      </c>
      <c r="BC16049" s="91" t="s">
        <v>15419</v>
      </c>
      <c r="BD16049" s="91"/>
    </row>
    <row r="16050" spans="53:56" ht="15" x14ac:dyDescent="0.25">
      <c r="BA16050" s="90" t="s">
        <v>20041</v>
      </c>
      <c r="BB16050" s="90" t="s">
        <v>1808</v>
      </c>
      <c r="BC16050" s="90" t="s">
        <v>15419</v>
      </c>
      <c r="BD16050" s="90"/>
    </row>
    <row r="16051" spans="53:56" ht="15" x14ac:dyDescent="0.25">
      <c r="BA16051" s="91" t="s">
        <v>20042</v>
      </c>
      <c r="BB16051" s="91" t="s">
        <v>1808</v>
      </c>
      <c r="BC16051" s="91" t="s">
        <v>18927</v>
      </c>
      <c r="BD16051" s="91"/>
    </row>
    <row r="16052" spans="53:56" ht="15" x14ac:dyDescent="0.25">
      <c r="BA16052" s="90" t="s">
        <v>20043</v>
      </c>
      <c r="BB16052" s="90" t="s">
        <v>1808</v>
      </c>
      <c r="BC16052" s="90" t="s">
        <v>18927</v>
      </c>
      <c r="BD16052" s="90"/>
    </row>
    <row r="16053" spans="53:56" ht="15" x14ac:dyDescent="0.25">
      <c r="BA16053" s="91" t="s">
        <v>20044</v>
      </c>
      <c r="BB16053" s="91" t="s">
        <v>1808</v>
      </c>
      <c r="BC16053" s="91" t="s">
        <v>18927</v>
      </c>
      <c r="BD16053" s="91"/>
    </row>
    <row r="16054" spans="53:56" ht="15" x14ac:dyDescent="0.25">
      <c r="BA16054" s="90" t="s">
        <v>20045</v>
      </c>
      <c r="BB16054" s="90" t="s">
        <v>1808</v>
      </c>
      <c r="BC16054" s="90" t="s">
        <v>18927</v>
      </c>
      <c r="BD16054" s="90"/>
    </row>
    <row r="16055" spans="53:56" ht="15" x14ac:dyDescent="0.25">
      <c r="BA16055" s="91" t="s">
        <v>20046</v>
      </c>
      <c r="BB16055" s="91" t="s">
        <v>1808</v>
      </c>
      <c r="BC16055" s="91" t="s">
        <v>18927</v>
      </c>
      <c r="BD16055" s="91"/>
    </row>
    <row r="16056" spans="53:56" ht="15" x14ac:dyDescent="0.25">
      <c r="BA16056" s="90" t="s">
        <v>20047</v>
      </c>
      <c r="BB16056" s="90" t="s">
        <v>1808</v>
      </c>
      <c r="BC16056" s="90" t="s">
        <v>18927</v>
      </c>
      <c r="BD16056" s="90"/>
    </row>
    <row r="16057" spans="53:56" ht="15" x14ac:dyDescent="0.25">
      <c r="BA16057" s="91" t="s">
        <v>20048</v>
      </c>
      <c r="BB16057" s="91" t="s">
        <v>1808</v>
      </c>
      <c r="BC16057" s="91" t="s">
        <v>18763</v>
      </c>
      <c r="BD16057" s="91"/>
    </row>
    <row r="16058" spans="53:56" ht="15" x14ac:dyDescent="0.25">
      <c r="BA16058" s="90" t="s">
        <v>20049</v>
      </c>
      <c r="BB16058" s="90" t="s">
        <v>1808</v>
      </c>
      <c r="BC16058" s="90" t="s">
        <v>18927</v>
      </c>
      <c r="BD16058" s="90"/>
    </row>
    <row r="16059" spans="53:56" ht="15" x14ac:dyDescent="0.25">
      <c r="BA16059" s="91" t="s">
        <v>20050</v>
      </c>
      <c r="BB16059" s="91" t="s">
        <v>1808</v>
      </c>
      <c r="BC16059" s="91" t="s">
        <v>18927</v>
      </c>
      <c r="BD16059" s="91"/>
    </row>
    <row r="16060" spans="53:56" ht="15" x14ac:dyDescent="0.25">
      <c r="BA16060" s="90" t="s">
        <v>20051</v>
      </c>
      <c r="BB16060" s="90" t="s">
        <v>1808</v>
      </c>
      <c r="BC16060" s="90" t="s">
        <v>18927</v>
      </c>
      <c r="BD16060" s="90"/>
    </row>
    <row r="16061" spans="53:56" ht="15" x14ac:dyDescent="0.25">
      <c r="BA16061" s="91" t="s">
        <v>20052</v>
      </c>
      <c r="BB16061" s="91" t="s">
        <v>1808</v>
      </c>
      <c r="BC16061" s="91" t="s">
        <v>18927</v>
      </c>
      <c r="BD16061" s="91"/>
    </row>
    <row r="16062" spans="53:56" ht="15" x14ac:dyDescent="0.25">
      <c r="BA16062" s="90" t="s">
        <v>20053</v>
      </c>
      <c r="BB16062" s="90" t="s">
        <v>1808</v>
      </c>
      <c r="BC16062" s="90" t="s">
        <v>18927</v>
      </c>
      <c r="BD16062" s="90"/>
    </row>
    <row r="16063" spans="53:56" ht="15" x14ac:dyDescent="0.25">
      <c r="BA16063" s="91" t="s">
        <v>20054</v>
      </c>
      <c r="BB16063" s="91" t="s">
        <v>1808</v>
      </c>
      <c r="BC16063" s="91" t="s">
        <v>18927</v>
      </c>
      <c r="BD16063" s="91"/>
    </row>
    <row r="16064" spans="53:56" ht="15" x14ac:dyDescent="0.25">
      <c r="BA16064" s="90" t="s">
        <v>20055</v>
      </c>
      <c r="BB16064" s="90" t="s">
        <v>1808</v>
      </c>
      <c r="BC16064" s="90" t="s">
        <v>18927</v>
      </c>
      <c r="BD16064" s="90"/>
    </row>
    <row r="16065" spans="53:56" ht="15" x14ac:dyDescent="0.25">
      <c r="BA16065" s="91" t="s">
        <v>20056</v>
      </c>
      <c r="BB16065" s="91" t="s">
        <v>1808</v>
      </c>
      <c r="BC16065" s="91" t="s">
        <v>18927</v>
      </c>
      <c r="BD16065" s="91"/>
    </row>
    <row r="16066" spans="53:56" ht="15" x14ac:dyDescent="0.25">
      <c r="BA16066" s="90" t="s">
        <v>20057</v>
      </c>
      <c r="BB16066" s="90" t="s">
        <v>1808</v>
      </c>
      <c r="BC16066" s="90" t="s">
        <v>15419</v>
      </c>
      <c r="BD16066" s="90"/>
    </row>
    <row r="16067" spans="53:56" ht="15" x14ac:dyDescent="0.25">
      <c r="BA16067" s="91" t="s">
        <v>20058</v>
      </c>
      <c r="BB16067" s="91" t="s">
        <v>1808</v>
      </c>
      <c r="BC16067" s="91" t="s">
        <v>15419</v>
      </c>
      <c r="BD16067" s="91"/>
    </row>
    <row r="16068" spans="53:56" ht="15" x14ac:dyDescent="0.25">
      <c r="BA16068" s="90" t="s">
        <v>20059</v>
      </c>
      <c r="BB16068" s="90" t="s">
        <v>1808</v>
      </c>
      <c r="BC16068" s="90" t="s">
        <v>15419</v>
      </c>
      <c r="BD16068" s="90"/>
    </row>
    <row r="16069" spans="53:56" ht="15" x14ac:dyDescent="0.25">
      <c r="BA16069" s="91" t="s">
        <v>20060</v>
      </c>
      <c r="BB16069" s="91" t="s">
        <v>1808</v>
      </c>
      <c r="BC16069" s="91" t="s">
        <v>15419</v>
      </c>
      <c r="BD16069" s="91"/>
    </row>
    <row r="16070" spans="53:56" ht="15" x14ac:dyDescent="0.25">
      <c r="BA16070" s="90" t="s">
        <v>20061</v>
      </c>
      <c r="BB16070" s="90" t="s">
        <v>1808</v>
      </c>
      <c r="BC16070" s="90" t="s">
        <v>15419</v>
      </c>
      <c r="BD16070" s="90"/>
    </row>
    <row r="16071" spans="53:56" ht="15" x14ac:dyDescent="0.25">
      <c r="BA16071" s="91" t="s">
        <v>20062</v>
      </c>
      <c r="BB16071" s="91" t="s">
        <v>1808</v>
      </c>
      <c r="BC16071" s="91" t="s">
        <v>15419</v>
      </c>
      <c r="BD16071" s="91"/>
    </row>
    <row r="16072" spans="53:56" ht="15" x14ac:dyDescent="0.25">
      <c r="BA16072" s="90" t="s">
        <v>20063</v>
      </c>
      <c r="BB16072" s="90" t="s">
        <v>1808</v>
      </c>
      <c r="BC16072" s="90" t="s">
        <v>15419</v>
      </c>
      <c r="BD16072" s="90"/>
    </row>
    <row r="16073" spans="53:56" ht="15" x14ac:dyDescent="0.25">
      <c r="BA16073" s="91" t="s">
        <v>20064</v>
      </c>
      <c r="BB16073" s="91" t="s">
        <v>1808</v>
      </c>
      <c r="BC16073" s="91" t="s">
        <v>15419</v>
      </c>
      <c r="BD16073" s="91"/>
    </row>
    <row r="16074" spans="53:56" ht="15" x14ac:dyDescent="0.25">
      <c r="BA16074" s="90" t="s">
        <v>20065</v>
      </c>
      <c r="BB16074" s="90" t="s">
        <v>1808</v>
      </c>
      <c r="BC16074" s="90" t="s">
        <v>15419</v>
      </c>
      <c r="BD16074" s="90"/>
    </row>
    <row r="16075" spans="53:56" ht="15" x14ac:dyDescent="0.25">
      <c r="BA16075" s="90" t="s">
        <v>20066</v>
      </c>
      <c r="BB16075" s="90" t="s">
        <v>1808</v>
      </c>
      <c r="BC16075" s="90" t="s">
        <v>15419</v>
      </c>
      <c r="BD16075" s="90"/>
    </row>
    <row r="16076" spans="53:56" ht="15" x14ac:dyDescent="0.25">
      <c r="BA16076" s="91" t="s">
        <v>20067</v>
      </c>
      <c r="BB16076" s="91" t="s">
        <v>1808</v>
      </c>
      <c r="BC16076" s="91" t="s">
        <v>15419</v>
      </c>
      <c r="BD16076" s="91"/>
    </row>
    <row r="16077" spans="53:56" ht="15" x14ac:dyDescent="0.25">
      <c r="BA16077" s="90" t="s">
        <v>20068</v>
      </c>
      <c r="BB16077" s="90" t="s">
        <v>1808</v>
      </c>
      <c r="BC16077" s="90" t="s">
        <v>15419</v>
      </c>
      <c r="BD16077" s="90"/>
    </row>
    <row r="16078" spans="53:56" ht="15" x14ac:dyDescent="0.25">
      <c r="BA16078" s="91" t="s">
        <v>20069</v>
      </c>
      <c r="BB16078" s="91" t="s">
        <v>1808</v>
      </c>
      <c r="BC16078" s="91" t="s">
        <v>15419</v>
      </c>
      <c r="BD16078" s="91"/>
    </row>
    <row r="16079" spans="53:56" ht="15" x14ac:dyDescent="0.25">
      <c r="BA16079" s="90" t="s">
        <v>20070</v>
      </c>
      <c r="BB16079" s="90" t="s">
        <v>1808</v>
      </c>
      <c r="BC16079" s="90" t="s">
        <v>15419</v>
      </c>
      <c r="BD16079" s="90"/>
    </row>
    <row r="16080" spans="53:56" ht="15" x14ac:dyDescent="0.25">
      <c r="BA16080" s="90" t="s">
        <v>20071</v>
      </c>
      <c r="BB16080" s="90" t="s">
        <v>1808</v>
      </c>
      <c r="BC16080" s="90" t="s">
        <v>16764</v>
      </c>
      <c r="BD16080" s="90"/>
    </row>
    <row r="16081" spans="53:56" ht="15" x14ac:dyDescent="0.25">
      <c r="BA16081" s="91" t="s">
        <v>20072</v>
      </c>
      <c r="BB16081" s="91" t="s">
        <v>1808</v>
      </c>
      <c r="BC16081" s="91" t="s">
        <v>18927</v>
      </c>
      <c r="BD16081" s="91"/>
    </row>
    <row r="16082" spans="53:56" ht="15" x14ac:dyDescent="0.25">
      <c r="BA16082" s="90" t="s">
        <v>20073</v>
      </c>
      <c r="BB16082" s="90" t="s">
        <v>1808</v>
      </c>
      <c r="BC16082" s="90" t="s">
        <v>15419</v>
      </c>
      <c r="BD16082" s="90"/>
    </row>
    <row r="16083" spans="53:56" ht="15" x14ac:dyDescent="0.25">
      <c r="BA16083" s="91" t="s">
        <v>20074</v>
      </c>
      <c r="BB16083" s="91" t="s">
        <v>1808</v>
      </c>
      <c r="BC16083" s="91" t="s">
        <v>15419</v>
      </c>
      <c r="BD16083" s="91"/>
    </row>
    <row r="16084" spans="53:56" ht="15" x14ac:dyDescent="0.25">
      <c r="BA16084" s="90" t="s">
        <v>20075</v>
      </c>
      <c r="BB16084" s="90" t="s">
        <v>1808</v>
      </c>
      <c r="BC16084" s="90" t="s">
        <v>15419</v>
      </c>
      <c r="BD16084" s="90"/>
    </row>
    <row r="16085" spans="53:56" ht="15" x14ac:dyDescent="0.25">
      <c r="BA16085" s="91" t="s">
        <v>20076</v>
      </c>
      <c r="BB16085" s="91" t="s">
        <v>1808</v>
      </c>
      <c r="BC16085" s="91" t="s">
        <v>15419</v>
      </c>
      <c r="BD16085" s="91"/>
    </row>
    <row r="16086" spans="53:56" ht="15" x14ac:dyDescent="0.25">
      <c r="BA16086" s="90" t="s">
        <v>20077</v>
      </c>
      <c r="BB16086" s="90" t="s">
        <v>1808</v>
      </c>
      <c r="BC16086" s="90" t="s">
        <v>18763</v>
      </c>
      <c r="BD16086" s="90"/>
    </row>
    <row r="16087" spans="53:56" ht="15" x14ac:dyDescent="0.25">
      <c r="BA16087" s="91" t="s">
        <v>20078</v>
      </c>
      <c r="BB16087" s="91" t="s">
        <v>1808</v>
      </c>
      <c r="BC16087" s="91" t="s">
        <v>20029</v>
      </c>
      <c r="BD16087" s="91"/>
    </row>
    <row r="16088" spans="53:56" ht="15" x14ac:dyDescent="0.25">
      <c r="BA16088" s="91" t="s">
        <v>20079</v>
      </c>
      <c r="BB16088" s="91" t="s">
        <v>1808</v>
      </c>
      <c r="BC16088" s="91" t="s">
        <v>20029</v>
      </c>
      <c r="BD16088" s="91"/>
    </row>
    <row r="16089" spans="53:56" ht="15" x14ac:dyDescent="0.25">
      <c r="BA16089" s="90" t="s">
        <v>20080</v>
      </c>
      <c r="BB16089" s="90" t="s">
        <v>1808</v>
      </c>
      <c r="BC16089" s="90" t="s">
        <v>20029</v>
      </c>
      <c r="BD16089" s="90"/>
    </row>
    <row r="16090" spans="53:56" ht="15" x14ac:dyDescent="0.25">
      <c r="BA16090" s="90" t="s">
        <v>20081</v>
      </c>
      <c r="BB16090" s="90" t="s">
        <v>1808</v>
      </c>
      <c r="BC16090" s="90" t="s">
        <v>20029</v>
      </c>
      <c r="BD16090" s="90"/>
    </row>
    <row r="16091" spans="53:56" ht="15" x14ac:dyDescent="0.25">
      <c r="BA16091" s="90" t="s">
        <v>20082</v>
      </c>
      <c r="BB16091" s="90" t="s">
        <v>1808</v>
      </c>
      <c r="BC16091" s="90" t="s">
        <v>20029</v>
      </c>
      <c r="BD16091" s="90"/>
    </row>
    <row r="16092" spans="53:56" ht="15" x14ac:dyDescent="0.25">
      <c r="BA16092" s="91" t="s">
        <v>20083</v>
      </c>
      <c r="BB16092" s="91" t="s">
        <v>1808</v>
      </c>
      <c r="BC16092" s="91" t="s">
        <v>20029</v>
      </c>
      <c r="BD16092" s="91"/>
    </row>
    <row r="16093" spans="53:56" ht="15" x14ac:dyDescent="0.25">
      <c r="BA16093" s="90" t="s">
        <v>20084</v>
      </c>
      <c r="BB16093" s="90" t="s">
        <v>1808</v>
      </c>
      <c r="BC16093" s="90" t="s">
        <v>20029</v>
      </c>
      <c r="BD16093" s="90"/>
    </row>
    <row r="16094" spans="53:56" ht="15" x14ac:dyDescent="0.25">
      <c r="BA16094" s="91" t="s">
        <v>20085</v>
      </c>
      <c r="BB16094" s="91" t="s">
        <v>1808</v>
      </c>
      <c r="BC16094" s="91" t="s">
        <v>20029</v>
      </c>
      <c r="BD16094" s="91"/>
    </row>
    <row r="16095" spans="53:56" ht="15" x14ac:dyDescent="0.25">
      <c r="BA16095" s="90" t="s">
        <v>20086</v>
      </c>
      <c r="BB16095" s="90" t="s">
        <v>1808</v>
      </c>
      <c r="BC16095" s="90" t="s">
        <v>20029</v>
      </c>
      <c r="BD16095" s="90"/>
    </row>
    <row r="16096" spans="53:56" ht="15" x14ac:dyDescent="0.25">
      <c r="BA16096" s="91" t="s">
        <v>20087</v>
      </c>
      <c r="BB16096" s="91" t="s">
        <v>1808</v>
      </c>
      <c r="BC16096" s="91" t="s">
        <v>20029</v>
      </c>
      <c r="BD16096" s="91"/>
    </row>
    <row r="16097" spans="53:56" ht="15" x14ac:dyDescent="0.25">
      <c r="BA16097" s="91" t="s">
        <v>20088</v>
      </c>
      <c r="BB16097" s="91" t="s">
        <v>1808</v>
      </c>
      <c r="BC16097" s="91" t="s">
        <v>20029</v>
      </c>
      <c r="BD16097" s="91"/>
    </row>
    <row r="16098" spans="53:56" ht="15" x14ac:dyDescent="0.25">
      <c r="BA16098" s="90" t="s">
        <v>20088</v>
      </c>
      <c r="BB16098" s="90" t="s">
        <v>1808</v>
      </c>
      <c r="BC16098" s="90" t="s">
        <v>19534</v>
      </c>
      <c r="BD16098" s="90"/>
    </row>
    <row r="16099" spans="53:56" ht="15" x14ac:dyDescent="0.25">
      <c r="BA16099" s="91" t="s">
        <v>20089</v>
      </c>
      <c r="BB16099" s="91" t="s">
        <v>1808</v>
      </c>
      <c r="BC16099" s="91" t="s">
        <v>20029</v>
      </c>
      <c r="BD16099" s="91"/>
    </row>
    <row r="16100" spans="53:56" ht="15" x14ac:dyDescent="0.25">
      <c r="BA16100" s="91" t="s">
        <v>20090</v>
      </c>
      <c r="BB16100" s="91" t="s">
        <v>1808</v>
      </c>
      <c r="BC16100" s="91" t="s">
        <v>20029</v>
      </c>
      <c r="BD16100" s="91"/>
    </row>
    <row r="16101" spans="53:56" ht="15" x14ac:dyDescent="0.25">
      <c r="BA16101" s="90" t="s">
        <v>20091</v>
      </c>
      <c r="BB16101" s="90" t="s">
        <v>1808</v>
      </c>
      <c r="BC16101" s="90" t="s">
        <v>20029</v>
      </c>
      <c r="BD16101" s="90"/>
    </row>
    <row r="16102" spans="53:56" ht="15" x14ac:dyDescent="0.25">
      <c r="BA16102" s="91" t="s">
        <v>20092</v>
      </c>
      <c r="BB16102" s="91" t="s">
        <v>1808</v>
      </c>
      <c r="BC16102" s="91" t="s">
        <v>19524</v>
      </c>
      <c r="BD16102" s="91"/>
    </row>
    <row r="16103" spans="53:56" ht="15" x14ac:dyDescent="0.25">
      <c r="BA16103" s="90" t="s">
        <v>20093</v>
      </c>
      <c r="BB16103" s="90" t="s">
        <v>1808</v>
      </c>
      <c r="BC16103" s="90" t="s">
        <v>19524</v>
      </c>
      <c r="BD16103" s="90"/>
    </row>
    <row r="16104" spans="53:56" ht="15" x14ac:dyDescent="0.25">
      <c r="BA16104" s="91" t="s">
        <v>20094</v>
      </c>
      <c r="BB16104" s="91" t="s">
        <v>1808</v>
      </c>
      <c r="BC16104" s="91" t="s">
        <v>19524</v>
      </c>
      <c r="BD16104" s="91"/>
    </row>
    <row r="16105" spans="53:56" ht="15" x14ac:dyDescent="0.25">
      <c r="BA16105" s="90" t="s">
        <v>20095</v>
      </c>
      <c r="BB16105" s="90" t="s">
        <v>1808</v>
      </c>
      <c r="BC16105" s="90" t="s">
        <v>19524</v>
      </c>
      <c r="BD16105" s="90"/>
    </row>
    <row r="16106" spans="53:56" ht="15" x14ac:dyDescent="0.25">
      <c r="BA16106" s="91" t="s">
        <v>20096</v>
      </c>
      <c r="BB16106" s="91" t="s">
        <v>1808</v>
      </c>
      <c r="BC16106" s="91" t="s">
        <v>19524</v>
      </c>
      <c r="BD16106" s="91"/>
    </row>
    <row r="16107" spans="53:56" ht="15" x14ac:dyDescent="0.25">
      <c r="BA16107" s="90" t="s">
        <v>20097</v>
      </c>
      <c r="BB16107" s="90" t="s">
        <v>1808</v>
      </c>
      <c r="BC16107" s="90" t="s">
        <v>19524</v>
      </c>
      <c r="BD16107" s="90"/>
    </row>
    <row r="16108" spans="53:56" ht="15" x14ac:dyDescent="0.25">
      <c r="BA16108" s="91" t="s">
        <v>20098</v>
      </c>
      <c r="BB16108" s="91" t="s">
        <v>1808</v>
      </c>
      <c r="BC16108" s="91" t="s">
        <v>19524</v>
      </c>
      <c r="BD16108" s="91"/>
    </row>
    <row r="16109" spans="53:56" ht="15" x14ac:dyDescent="0.25">
      <c r="BA16109" s="90" t="s">
        <v>20099</v>
      </c>
      <c r="BB16109" s="90" t="s">
        <v>1808</v>
      </c>
      <c r="BC16109" s="90" t="s">
        <v>19524</v>
      </c>
      <c r="BD16109" s="90"/>
    </row>
    <row r="16110" spans="53:56" ht="15" x14ac:dyDescent="0.25">
      <c r="BA16110" s="91" t="s">
        <v>20100</v>
      </c>
      <c r="BB16110" s="91" t="s">
        <v>1808</v>
      </c>
      <c r="BC16110" s="91" t="s">
        <v>19524</v>
      </c>
      <c r="BD16110" s="91"/>
    </row>
    <row r="16111" spans="53:56" ht="15" x14ac:dyDescent="0.25">
      <c r="BA16111" s="90" t="s">
        <v>20101</v>
      </c>
      <c r="BB16111" s="90" t="s">
        <v>1808</v>
      </c>
      <c r="BC16111" s="90" t="s">
        <v>19524</v>
      </c>
      <c r="BD16111" s="90"/>
    </row>
    <row r="16112" spans="53:56" ht="15" x14ac:dyDescent="0.25">
      <c r="BA16112" s="91" t="s">
        <v>20102</v>
      </c>
      <c r="BB16112" s="91" t="s">
        <v>1808</v>
      </c>
      <c r="BC16112" s="91" t="s">
        <v>19524</v>
      </c>
      <c r="BD16112" s="91"/>
    </row>
    <row r="16113" spans="53:56" ht="15" x14ac:dyDescent="0.25">
      <c r="BA16113" s="90" t="s">
        <v>20103</v>
      </c>
      <c r="BB16113" s="90" t="s">
        <v>1808</v>
      </c>
      <c r="BC16113" s="90" t="s">
        <v>19524</v>
      </c>
      <c r="BD16113" s="90"/>
    </row>
    <row r="16114" spans="53:56" ht="15" x14ac:dyDescent="0.25">
      <c r="BA16114" s="91" t="s">
        <v>20104</v>
      </c>
      <c r="BB16114" s="91" t="s">
        <v>1808</v>
      </c>
      <c r="BC16114" s="91" t="s">
        <v>19524</v>
      </c>
      <c r="BD16114" s="91"/>
    </row>
    <row r="16115" spans="53:56" ht="15" x14ac:dyDescent="0.25">
      <c r="BA16115" s="90" t="s">
        <v>20105</v>
      </c>
      <c r="BB16115" s="90" t="s">
        <v>1808</v>
      </c>
      <c r="BC16115" s="90" t="s">
        <v>19524</v>
      </c>
      <c r="BD16115" s="90"/>
    </row>
    <row r="16116" spans="53:56" ht="15" x14ac:dyDescent="0.25">
      <c r="BA16116" s="91" t="s">
        <v>20106</v>
      </c>
      <c r="BB16116" s="91" t="s">
        <v>1808</v>
      </c>
      <c r="BC16116" s="91" t="s">
        <v>19524</v>
      </c>
      <c r="BD16116" s="91"/>
    </row>
    <row r="16117" spans="53:56" ht="15" x14ac:dyDescent="0.25">
      <c r="BA16117" s="91" t="s">
        <v>20107</v>
      </c>
      <c r="BB16117" s="91" t="s">
        <v>1808</v>
      </c>
      <c r="BC16117" s="91" t="s">
        <v>20029</v>
      </c>
      <c r="BD16117" s="91"/>
    </row>
    <row r="16118" spans="53:56" ht="15" x14ac:dyDescent="0.25">
      <c r="BA16118" s="90" t="s">
        <v>20108</v>
      </c>
      <c r="BB16118" s="90" t="s">
        <v>1808</v>
      </c>
      <c r="BC16118" s="90" t="s">
        <v>19534</v>
      </c>
      <c r="BD16118" s="90"/>
    </row>
    <row r="16119" spans="53:56" ht="15" x14ac:dyDescent="0.25">
      <c r="BA16119" s="91" t="s">
        <v>20109</v>
      </c>
      <c r="BB16119" s="91" t="s">
        <v>1808</v>
      </c>
      <c r="BC16119" s="91" t="s">
        <v>19534</v>
      </c>
      <c r="BD16119" s="91"/>
    </row>
    <row r="16120" spans="53:56" ht="15" x14ac:dyDescent="0.25">
      <c r="BA16120" s="90" t="s">
        <v>20110</v>
      </c>
      <c r="BB16120" s="90" t="s">
        <v>1808</v>
      </c>
      <c r="BC16120" s="90" t="s">
        <v>19534</v>
      </c>
      <c r="BD16120" s="90"/>
    </row>
    <row r="16121" spans="53:56" ht="15" x14ac:dyDescent="0.25">
      <c r="BA16121" s="91" t="s">
        <v>20111</v>
      </c>
      <c r="BB16121" s="91" t="s">
        <v>1808</v>
      </c>
      <c r="BC16121" s="91" t="s">
        <v>19524</v>
      </c>
      <c r="BD16121" s="91"/>
    </row>
    <row r="16122" spans="53:56" ht="15" x14ac:dyDescent="0.25">
      <c r="BA16122" s="90" t="s">
        <v>20112</v>
      </c>
      <c r="BB16122" s="90" t="s">
        <v>1808</v>
      </c>
      <c r="BC16122" s="90" t="s">
        <v>19524</v>
      </c>
      <c r="BD16122" s="90"/>
    </row>
    <row r="16123" spans="53:56" ht="15" x14ac:dyDescent="0.25">
      <c r="BA16123" s="91" t="s">
        <v>20113</v>
      </c>
      <c r="BB16123" s="91" t="s">
        <v>1808</v>
      </c>
      <c r="BC16123" s="91" t="s">
        <v>19524</v>
      </c>
      <c r="BD16123" s="91"/>
    </row>
    <row r="16124" spans="53:56" ht="15" x14ac:dyDescent="0.25">
      <c r="BA16124" s="90" t="s">
        <v>20114</v>
      </c>
      <c r="BB16124" s="90" t="s">
        <v>1808</v>
      </c>
      <c r="BC16124" s="90" t="s">
        <v>19524</v>
      </c>
      <c r="BD16124" s="90"/>
    </row>
    <row r="16125" spans="53:56" ht="15" x14ac:dyDescent="0.25">
      <c r="BA16125" s="91" t="s">
        <v>20115</v>
      </c>
      <c r="BB16125" s="91" t="s">
        <v>1808</v>
      </c>
      <c r="BC16125" s="91" t="s">
        <v>19524</v>
      </c>
      <c r="BD16125" s="91"/>
    </row>
    <row r="16126" spans="53:56" ht="15" x14ac:dyDescent="0.25">
      <c r="BA16126" s="91" t="s">
        <v>20116</v>
      </c>
      <c r="BB16126" s="91" t="s">
        <v>1808</v>
      </c>
      <c r="BC16126" s="91" t="s">
        <v>19524</v>
      </c>
      <c r="BD16126" s="91"/>
    </row>
    <row r="16127" spans="53:56" ht="15" x14ac:dyDescent="0.25">
      <c r="BA16127" s="90" t="s">
        <v>20117</v>
      </c>
      <c r="BB16127" s="90" t="s">
        <v>1808</v>
      </c>
      <c r="BC16127" s="90" t="s">
        <v>19524</v>
      </c>
      <c r="BD16127" s="90"/>
    </row>
    <row r="16128" spans="53:56" ht="15" x14ac:dyDescent="0.25">
      <c r="BA16128" s="91" t="s">
        <v>20118</v>
      </c>
      <c r="BB16128" s="91" t="s">
        <v>1808</v>
      </c>
      <c r="BC16128" s="91" t="s">
        <v>19524</v>
      </c>
      <c r="BD16128" s="91"/>
    </row>
    <row r="16129" spans="53:56" ht="15" x14ac:dyDescent="0.25">
      <c r="BA16129" s="90" t="s">
        <v>20119</v>
      </c>
      <c r="BB16129" s="90" t="s">
        <v>1808</v>
      </c>
      <c r="BC16129" s="90" t="s">
        <v>19524</v>
      </c>
      <c r="BD16129" s="90"/>
    </row>
    <row r="16130" spans="53:56" ht="15" x14ac:dyDescent="0.25">
      <c r="BA16130" s="90" t="s">
        <v>20120</v>
      </c>
      <c r="BB16130" s="90" t="s">
        <v>1808</v>
      </c>
      <c r="BC16130" s="90" t="s">
        <v>19524</v>
      </c>
      <c r="BD16130" s="90"/>
    </row>
    <row r="16131" spans="53:56" ht="15" x14ac:dyDescent="0.25">
      <c r="BA16131" s="91" t="s">
        <v>20121</v>
      </c>
      <c r="BB16131" s="91" t="s">
        <v>1808</v>
      </c>
      <c r="BC16131" s="91" t="s">
        <v>19534</v>
      </c>
      <c r="BD16131" s="91"/>
    </row>
    <row r="16132" spans="53:56" ht="15" x14ac:dyDescent="0.25">
      <c r="BA16132" s="90" t="s">
        <v>20122</v>
      </c>
      <c r="BB16132" s="90" t="s">
        <v>1808</v>
      </c>
      <c r="BC16132" s="90" t="s">
        <v>19534</v>
      </c>
      <c r="BD16132" s="90"/>
    </row>
    <row r="16133" spans="53:56" ht="15" x14ac:dyDescent="0.25">
      <c r="BA16133" s="91" t="s">
        <v>20123</v>
      </c>
      <c r="BB16133" s="91" t="s">
        <v>1808</v>
      </c>
      <c r="BC16133" s="91" t="s">
        <v>19534</v>
      </c>
      <c r="BD16133" s="91"/>
    </row>
    <row r="16134" spans="53:56" ht="15" x14ac:dyDescent="0.25">
      <c r="BA16134" s="91" t="s">
        <v>20124</v>
      </c>
      <c r="BB16134" s="91" t="s">
        <v>1808</v>
      </c>
      <c r="BC16134" s="91" t="s">
        <v>19534</v>
      </c>
      <c r="BD16134" s="91"/>
    </row>
    <row r="16135" spans="53:56" ht="15" x14ac:dyDescent="0.25">
      <c r="BA16135" s="90" t="s">
        <v>20125</v>
      </c>
      <c r="BB16135" s="90" t="s">
        <v>1808</v>
      </c>
      <c r="BC16135" s="90" t="s">
        <v>19534</v>
      </c>
      <c r="BD16135" s="90"/>
    </row>
    <row r="16136" spans="53:56" ht="15" x14ac:dyDescent="0.25">
      <c r="BA16136" s="91" t="s">
        <v>20126</v>
      </c>
      <c r="BB16136" s="91" t="s">
        <v>1808</v>
      </c>
      <c r="BC16136" s="91" t="s">
        <v>19524</v>
      </c>
      <c r="BD16136" s="91"/>
    </row>
    <row r="16137" spans="53:56" ht="15" x14ac:dyDescent="0.25">
      <c r="BA16137" s="90" t="s">
        <v>20127</v>
      </c>
      <c r="BB16137" s="90" t="s">
        <v>1808</v>
      </c>
      <c r="BC16137" s="90" t="s">
        <v>20029</v>
      </c>
      <c r="BD16137" s="90"/>
    </row>
    <row r="16138" spans="53:56" ht="15" x14ac:dyDescent="0.25">
      <c r="BA16138" s="90" t="s">
        <v>20128</v>
      </c>
      <c r="BB16138" s="90" t="s">
        <v>1808</v>
      </c>
      <c r="BC16138" s="90" t="s">
        <v>19524</v>
      </c>
      <c r="BD16138" s="90"/>
    </row>
    <row r="16139" spans="53:56" ht="15" x14ac:dyDescent="0.25">
      <c r="BA16139" s="91" t="s">
        <v>20129</v>
      </c>
      <c r="BB16139" s="91" t="s">
        <v>1808</v>
      </c>
      <c r="BC16139" s="91" t="s">
        <v>19524</v>
      </c>
      <c r="BD16139" s="91"/>
    </row>
    <row r="16140" spans="53:56" ht="15" x14ac:dyDescent="0.25">
      <c r="BA16140" s="91" t="s">
        <v>20130</v>
      </c>
      <c r="BB16140" s="91" t="s">
        <v>1808</v>
      </c>
      <c r="BC16140" s="91" t="s">
        <v>18425</v>
      </c>
      <c r="BD16140" s="91"/>
    </row>
    <row r="16141" spans="53:56" ht="15" x14ac:dyDescent="0.25">
      <c r="BA16141" s="90" t="s">
        <v>20130</v>
      </c>
      <c r="BB16141" s="90" t="s">
        <v>1808</v>
      </c>
      <c r="BC16141" s="90" t="s">
        <v>19524</v>
      </c>
      <c r="BD16141" s="90"/>
    </row>
    <row r="16142" spans="53:56" ht="15" x14ac:dyDescent="0.25">
      <c r="BA16142" s="91" t="s">
        <v>20131</v>
      </c>
      <c r="BB16142" s="91" t="s">
        <v>1808</v>
      </c>
      <c r="BC16142" s="91" t="s">
        <v>19534</v>
      </c>
      <c r="BD16142" s="91"/>
    </row>
    <row r="16143" spans="53:56" ht="15" x14ac:dyDescent="0.25">
      <c r="BA16143" s="90" t="s">
        <v>20132</v>
      </c>
      <c r="BB16143" s="90" t="s">
        <v>1808</v>
      </c>
      <c r="BC16143" s="90" t="s">
        <v>19534</v>
      </c>
      <c r="BD16143" s="90"/>
    </row>
    <row r="16144" spans="53:56" ht="15" x14ac:dyDescent="0.25">
      <c r="BA16144" s="91" t="s">
        <v>20133</v>
      </c>
      <c r="BB16144" s="91" t="s">
        <v>1808</v>
      </c>
      <c r="BC16144" s="91" t="s">
        <v>19534</v>
      </c>
      <c r="BD16144" s="91"/>
    </row>
    <row r="16145" spans="53:56" ht="15" x14ac:dyDescent="0.25">
      <c r="BA16145" s="91" t="s">
        <v>20134</v>
      </c>
      <c r="BB16145" s="91" t="s">
        <v>1808</v>
      </c>
      <c r="BC16145" s="91" t="s">
        <v>19534</v>
      </c>
      <c r="BD16145" s="91"/>
    </row>
    <row r="16146" spans="53:56" ht="15" x14ac:dyDescent="0.25">
      <c r="BA16146" s="90" t="s">
        <v>20135</v>
      </c>
      <c r="BB16146" s="90" t="s">
        <v>1808</v>
      </c>
      <c r="BC16146" s="90" t="s">
        <v>19534</v>
      </c>
      <c r="BD16146" s="90"/>
    </row>
    <row r="16147" spans="53:56" ht="15" x14ac:dyDescent="0.25">
      <c r="BA16147" s="91" t="s">
        <v>20136</v>
      </c>
      <c r="BB16147" s="91" t="s">
        <v>1808</v>
      </c>
      <c r="BC16147" s="91" t="s">
        <v>19524</v>
      </c>
      <c r="BD16147" s="91"/>
    </row>
    <row r="16148" spans="53:56" ht="15" x14ac:dyDescent="0.25">
      <c r="BA16148" s="90" t="s">
        <v>20137</v>
      </c>
      <c r="BB16148" s="90" t="s">
        <v>1808</v>
      </c>
      <c r="BC16148" s="90" t="s">
        <v>19534</v>
      </c>
      <c r="BD16148" s="90"/>
    </row>
    <row r="16149" spans="53:56" ht="15" x14ac:dyDescent="0.25">
      <c r="BA16149" s="90" t="s">
        <v>20138</v>
      </c>
      <c r="BB16149" s="90" t="s">
        <v>1808</v>
      </c>
      <c r="BC16149" s="90" t="s">
        <v>19534</v>
      </c>
      <c r="BD16149" s="90"/>
    </row>
    <row r="16150" spans="53:56" ht="15" x14ac:dyDescent="0.25">
      <c r="BA16150" s="91" t="s">
        <v>20139</v>
      </c>
      <c r="BB16150" s="91" t="s">
        <v>1808</v>
      </c>
      <c r="BC16150" s="91" t="s">
        <v>19524</v>
      </c>
      <c r="BD16150" s="91"/>
    </row>
    <row r="16151" spans="53:56" ht="15" x14ac:dyDescent="0.25">
      <c r="BA16151" s="90" t="s">
        <v>20140</v>
      </c>
      <c r="BB16151" s="90" t="s">
        <v>1808</v>
      </c>
      <c r="BC16151" s="90" t="s">
        <v>19524</v>
      </c>
      <c r="BD16151" s="90"/>
    </row>
    <row r="16152" spans="53:56" ht="15" x14ac:dyDescent="0.25">
      <c r="BA16152" s="91" t="s">
        <v>20141</v>
      </c>
      <c r="BB16152" s="91" t="s">
        <v>1808</v>
      </c>
      <c r="BC16152" s="91" t="s">
        <v>19524</v>
      </c>
      <c r="BD16152" s="91"/>
    </row>
    <row r="16153" spans="53:56" ht="15" x14ac:dyDescent="0.25">
      <c r="BA16153" s="91" t="s">
        <v>20142</v>
      </c>
      <c r="BB16153" s="91" t="s">
        <v>1808</v>
      </c>
      <c r="BC16153" s="91" t="s">
        <v>19524</v>
      </c>
      <c r="BD16153" s="91"/>
    </row>
    <row r="16154" spans="53:56" ht="15" x14ac:dyDescent="0.25">
      <c r="BA16154" s="90" t="s">
        <v>20143</v>
      </c>
      <c r="BB16154" s="90" t="s">
        <v>1808</v>
      </c>
      <c r="BC16154" s="90" t="s">
        <v>19524</v>
      </c>
      <c r="BD16154" s="90"/>
    </row>
    <row r="16155" spans="53:56" ht="15" x14ac:dyDescent="0.25">
      <c r="BA16155" s="91" t="s">
        <v>20144</v>
      </c>
      <c r="BB16155" s="91" t="s">
        <v>1808</v>
      </c>
      <c r="BC16155" s="91" t="s">
        <v>19524</v>
      </c>
      <c r="BD16155" s="91"/>
    </row>
    <row r="16156" spans="53:56" ht="15" x14ac:dyDescent="0.25">
      <c r="BA16156" s="90" t="s">
        <v>20145</v>
      </c>
      <c r="BB16156" s="90" t="s">
        <v>1808</v>
      </c>
      <c r="BC16156" s="90" t="s">
        <v>19524</v>
      </c>
      <c r="BD16156" s="90"/>
    </row>
    <row r="16157" spans="53:56" ht="15" x14ac:dyDescent="0.25">
      <c r="BA16157" s="90" t="s">
        <v>20146</v>
      </c>
      <c r="BB16157" s="90" t="s">
        <v>1808</v>
      </c>
      <c r="BC16157" s="90" t="s">
        <v>19534</v>
      </c>
      <c r="BD16157" s="90"/>
    </row>
    <row r="16158" spans="53:56" ht="15" x14ac:dyDescent="0.25">
      <c r="BA16158" s="91" t="s">
        <v>20147</v>
      </c>
      <c r="BB16158" s="91" t="s">
        <v>1808</v>
      </c>
      <c r="BC16158" s="91" t="s">
        <v>19534</v>
      </c>
      <c r="BD16158" s="91"/>
    </row>
    <row r="16159" spans="53:56" ht="15" x14ac:dyDescent="0.25">
      <c r="BA16159" s="90" t="s">
        <v>20148</v>
      </c>
      <c r="BB16159" s="90" t="s">
        <v>1808</v>
      </c>
      <c r="BC16159" s="90" t="s">
        <v>19534</v>
      </c>
      <c r="BD16159" s="90"/>
    </row>
    <row r="16160" spans="53:56" ht="15" x14ac:dyDescent="0.25">
      <c r="BA16160" s="90" t="s">
        <v>20149</v>
      </c>
      <c r="BB16160" s="90" t="s">
        <v>1808</v>
      </c>
      <c r="BC16160" s="90" t="s">
        <v>19524</v>
      </c>
      <c r="BD16160" s="90"/>
    </row>
    <row r="16161" spans="53:56" ht="15" x14ac:dyDescent="0.25">
      <c r="BA16161" s="91" t="s">
        <v>20150</v>
      </c>
      <c r="BB16161" s="91" t="s">
        <v>1808</v>
      </c>
      <c r="BC16161" s="91" t="s">
        <v>19524</v>
      </c>
      <c r="BD16161" s="91"/>
    </row>
    <row r="16162" spans="53:56" ht="15" x14ac:dyDescent="0.25">
      <c r="BA16162" s="91" t="s">
        <v>20151</v>
      </c>
      <c r="BB16162" s="91" t="s">
        <v>1808</v>
      </c>
      <c r="BC16162" s="91" t="s">
        <v>19524</v>
      </c>
      <c r="BD16162" s="91"/>
    </row>
    <row r="16163" spans="53:56" ht="15" x14ac:dyDescent="0.25">
      <c r="BA16163" s="90" t="s">
        <v>20152</v>
      </c>
      <c r="BB16163" s="90" t="s">
        <v>1808</v>
      </c>
      <c r="BC16163" s="90" t="s">
        <v>18574</v>
      </c>
      <c r="BD16163" s="90"/>
    </row>
    <row r="16164" spans="53:56" ht="15" x14ac:dyDescent="0.25">
      <c r="BA16164" s="91" t="s">
        <v>20153</v>
      </c>
      <c r="BB16164" s="91" t="s">
        <v>1808</v>
      </c>
      <c r="BC16164" s="91" t="s">
        <v>18574</v>
      </c>
      <c r="BD16164" s="91"/>
    </row>
    <row r="16165" spans="53:56" ht="15" x14ac:dyDescent="0.25">
      <c r="BA16165" s="90" t="s">
        <v>20154</v>
      </c>
      <c r="BB16165" s="90" t="s">
        <v>1808</v>
      </c>
      <c r="BC16165" s="90" t="s">
        <v>18574</v>
      </c>
      <c r="BD16165" s="90"/>
    </row>
    <row r="16166" spans="53:56" ht="15" x14ac:dyDescent="0.25">
      <c r="BA16166" s="91" t="s">
        <v>20155</v>
      </c>
      <c r="BB16166" s="91" t="s">
        <v>1808</v>
      </c>
      <c r="BC16166" s="91" t="s">
        <v>18574</v>
      </c>
      <c r="BD16166" s="91"/>
    </row>
    <row r="16167" spans="53:56" ht="15" x14ac:dyDescent="0.25">
      <c r="BA16167" s="90" t="s">
        <v>20156</v>
      </c>
      <c r="BB16167" s="90" t="s">
        <v>1808</v>
      </c>
      <c r="BC16167" s="90" t="s">
        <v>18574</v>
      </c>
      <c r="BD16167" s="90"/>
    </row>
    <row r="16168" spans="53:56" ht="15" x14ac:dyDescent="0.25">
      <c r="BA16168" s="91" t="s">
        <v>20157</v>
      </c>
      <c r="BB16168" s="91" t="s">
        <v>1808</v>
      </c>
      <c r="BC16168" s="91" t="s">
        <v>18574</v>
      </c>
      <c r="BD16168" s="91"/>
    </row>
    <row r="16169" spans="53:56" ht="15" x14ac:dyDescent="0.25">
      <c r="BA16169" s="90" t="s">
        <v>20158</v>
      </c>
      <c r="BB16169" s="90" t="s">
        <v>1808</v>
      </c>
      <c r="BC16169" s="90" t="s">
        <v>18574</v>
      </c>
      <c r="BD16169" s="90"/>
    </row>
    <row r="16170" spans="53:56" ht="15" x14ac:dyDescent="0.25">
      <c r="BA16170" s="91" t="s">
        <v>20159</v>
      </c>
      <c r="BB16170" s="91" t="s">
        <v>1808</v>
      </c>
      <c r="BC16170" s="91" t="s">
        <v>18574</v>
      </c>
      <c r="BD16170" s="91"/>
    </row>
    <row r="16171" spans="53:56" ht="15" x14ac:dyDescent="0.25">
      <c r="BA16171" s="90" t="s">
        <v>20160</v>
      </c>
      <c r="BB16171" s="90" t="s">
        <v>1808</v>
      </c>
      <c r="BC16171" s="90" t="s">
        <v>4542</v>
      </c>
      <c r="BD16171" s="90"/>
    </row>
    <row r="16172" spans="53:56" ht="15" x14ac:dyDescent="0.25">
      <c r="BA16172" s="91" t="s">
        <v>20161</v>
      </c>
      <c r="BB16172" s="91" t="s">
        <v>1808</v>
      </c>
      <c r="BC16172" s="91" t="s">
        <v>18574</v>
      </c>
      <c r="BD16172" s="91"/>
    </row>
    <row r="16173" spans="53:56" ht="15" x14ac:dyDescent="0.25">
      <c r="BA16173" s="91" t="s">
        <v>20162</v>
      </c>
      <c r="BB16173" s="91" t="s">
        <v>1808</v>
      </c>
      <c r="BC16173" s="91" t="s">
        <v>18574</v>
      </c>
      <c r="BD16173" s="91"/>
    </row>
    <row r="16174" spans="53:56" ht="15" x14ac:dyDescent="0.25">
      <c r="BA16174" s="90" t="s">
        <v>20163</v>
      </c>
      <c r="BB16174" s="90" t="s">
        <v>1808</v>
      </c>
      <c r="BC16174" s="90" t="s">
        <v>19754</v>
      </c>
      <c r="BD16174" s="90"/>
    </row>
    <row r="16175" spans="53:56" ht="15" x14ac:dyDescent="0.25">
      <c r="BA16175" s="91" t="s">
        <v>20164</v>
      </c>
      <c r="BB16175" s="91" t="s">
        <v>1808</v>
      </c>
      <c r="BC16175" s="91" t="s">
        <v>4542</v>
      </c>
      <c r="BD16175" s="91"/>
    </row>
    <row r="16176" spans="53:56" ht="15" x14ac:dyDescent="0.25">
      <c r="BA16176" s="90" t="s">
        <v>20165</v>
      </c>
      <c r="BB16176" s="90" t="s">
        <v>1808</v>
      </c>
      <c r="BC16176" s="90" t="s">
        <v>19754</v>
      </c>
      <c r="BD16176" s="90"/>
    </row>
    <row r="16177" spans="53:56" ht="15" x14ac:dyDescent="0.25">
      <c r="BA16177" s="90" t="s">
        <v>20166</v>
      </c>
      <c r="BB16177" s="90" t="s">
        <v>1808</v>
      </c>
      <c r="BC16177" s="90" t="s">
        <v>19754</v>
      </c>
      <c r="BD16177" s="90"/>
    </row>
    <row r="16178" spans="53:56" ht="15" x14ac:dyDescent="0.25">
      <c r="BA16178" s="91" t="s">
        <v>20167</v>
      </c>
      <c r="BB16178" s="91" t="s">
        <v>1808</v>
      </c>
      <c r="BC16178" s="91" t="s">
        <v>19754</v>
      </c>
      <c r="BD16178" s="91"/>
    </row>
    <row r="16179" spans="53:56" ht="15" x14ac:dyDescent="0.25">
      <c r="BA16179" s="90" t="s">
        <v>20168</v>
      </c>
      <c r="BB16179" s="90" t="s">
        <v>1808</v>
      </c>
      <c r="BC16179" s="90" t="s">
        <v>19754</v>
      </c>
      <c r="BD16179" s="90"/>
    </row>
    <row r="16180" spans="53:56" ht="15" x14ac:dyDescent="0.25">
      <c r="BA16180" s="91" t="s">
        <v>20169</v>
      </c>
      <c r="BB16180" s="91" t="s">
        <v>1808</v>
      </c>
      <c r="BC16180" s="91" t="s">
        <v>19754</v>
      </c>
      <c r="BD16180" s="91"/>
    </row>
    <row r="16181" spans="53:56" ht="15" x14ac:dyDescent="0.25">
      <c r="BA16181" s="90" t="s">
        <v>20170</v>
      </c>
      <c r="BB16181" s="90" t="s">
        <v>1808</v>
      </c>
      <c r="BC16181" s="90" t="s">
        <v>19754</v>
      </c>
      <c r="BD16181" s="90"/>
    </row>
    <row r="16182" spans="53:56" ht="15" x14ac:dyDescent="0.25">
      <c r="BA16182" s="91" t="s">
        <v>20171</v>
      </c>
      <c r="BB16182" s="91" t="s">
        <v>1808</v>
      </c>
      <c r="BC16182" s="91" t="s">
        <v>19754</v>
      </c>
      <c r="BD16182" s="91"/>
    </row>
    <row r="16183" spans="53:56" ht="15" x14ac:dyDescent="0.25">
      <c r="BA16183" s="91" t="s">
        <v>20172</v>
      </c>
      <c r="BB16183" s="91" t="s">
        <v>1808</v>
      </c>
      <c r="BC16183" s="91" t="s">
        <v>18574</v>
      </c>
      <c r="BD16183" s="91"/>
    </row>
    <row r="16184" spans="53:56" ht="15" x14ac:dyDescent="0.25">
      <c r="BA16184" s="90" t="s">
        <v>20173</v>
      </c>
      <c r="BB16184" s="90" t="s">
        <v>1808</v>
      </c>
      <c r="BC16184" s="90" t="s">
        <v>18574</v>
      </c>
      <c r="BD16184" s="90"/>
    </row>
    <row r="16185" spans="53:56" ht="15" x14ac:dyDescent="0.25">
      <c r="BA16185" s="91" t="s">
        <v>20174</v>
      </c>
      <c r="BB16185" s="91" t="s">
        <v>1808</v>
      </c>
      <c r="BC16185" s="91" t="s">
        <v>18574</v>
      </c>
      <c r="BD16185" s="91"/>
    </row>
    <row r="16186" spans="53:56" ht="15" x14ac:dyDescent="0.25">
      <c r="BA16186" s="90" t="s">
        <v>20175</v>
      </c>
      <c r="BB16186" s="90" t="s">
        <v>1808</v>
      </c>
      <c r="BC16186" s="90" t="s">
        <v>18574</v>
      </c>
      <c r="BD16186" s="90"/>
    </row>
    <row r="16187" spans="53:56" ht="15" x14ac:dyDescent="0.25">
      <c r="BA16187" s="90" t="s">
        <v>20176</v>
      </c>
      <c r="BB16187" s="90" t="s">
        <v>1808</v>
      </c>
      <c r="BC16187" s="90" t="s">
        <v>18574</v>
      </c>
      <c r="BD16187" s="90"/>
    </row>
    <row r="16188" spans="53:56" ht="15" x14ac:dyDescent="0.25">
      <c r="BA16188" s="91" t="s">
        <v>20177</v>
      </c>
      <c r="BB16188" s="91" t="s">
        <v>1808</v>
      </c>
      <c r="BC16188" s="91" t="s">
        <v>19754</v>
      </c>
      <c r="BD16188" s="91"/>
    </row>
    <row r="16189" spans="53:56" ht="15" x14ac:dyDescent="0.25">
      <c r="BA16189" s="90" t="s">
        <v>20178</v>
      </c>
      <c r="BB16189" s="90" t="s">
        <v>1808</v>
      </c>
      <c r="BC16189" s="90" t="s">
        <v>16659</v>
      </c>
      <c r="BD16189" s="90"/>
    </row>
    <row r="16190" spans="53:56" ht="15" x14ac:dyDescent="0.25">
      <c r="BA16190" s="90" t="s">
        <v>20179</v>
      </c>
      <c r="BB16190" s="90" t="s">
        <v>1808</v>
      </c>
      <c r="BC16190" s="90" t="s">
        <v>4542</v>
      </c>
      <c r="BD16190" s="90"/>
    </row>
    <row r="16191" spans="53:56" ht="15" x14ac:dyDescent="0.25">
      <c r="BA16191" s="91" t="s">
        <v>20180</v>
      </c>
      <c r="BB16191" s="91" t="s">
        <v>1808</v>
      </c>
      <c r="BC16191" s="91" t="s">
        <v>4542</v>
      </c>
      <c r="BD16191" s="91"/>
    </row>
    <row r="16192" spans="53:56" ht="15" x14ac:dyDescent="0.25">
      <c r="BA16192" s="90" t="s">
        <v>20181</v>
      </c>
      <c r="BB16192" s="90" t="s">
        <v>1808</v>
      </c>
      <c r="BC16192" s="90" t="s">
        <v>18574</v>
      </c>
      <c r="BD16192" s="90"/>
    </row>
    <row r="16193" spans="53:56" ht="15" x14ac:dyDescent="0.25">
      <c r="BA16193" s="91" t="s">
        <v>20182</v>
      </c>
      <c r="BB16193" s="91" t="s">
        <v>1808</v>
      </c>
      <c r="BC16193" s="91" t="s">
        <v>19754</v>
      </c>
      <c r="BD16193" s="91"/>
    </row>
    <row r="16194" spans="53:56" ht="15" x14ac:dyDescent="0.25">
      <c r="BA16194" s="90" t="s">
        <v>20183</v>
      </c>
      <c r="BB16194" s="90" t="s">
        <v>1808</v>
      </c>
      <c r="BC16194" s="90" t="s">
        <v>19754</v>
      </c>
      <c r="BD16194" s="90"/>
    </row>
    <row r="16195" spans="53:56" ht="15" x14ac:dyDescent="0.25">
      <c r="BA16195" s="90" t="s">
        <v>20184</v>
      </c>
      <c r="BB16195" s="90" t="s">
        <v>1808</v>
      </c>
      <c r="BC16195" s="90" t="s">
        <v>19754</v>
      </c>
      <c r="BD16195" s="90"/>
    </row>
    <row r="16196" spans="53:56" ht="15" x14ac:dyDescent="0.25">
      <c r="BA16196" s="91" t="s">
        <v>20185</v>
      </c>
      <c r="BB16196" s="91" t="s">
        <v>1808</v>
      </c>
      <c r="BC16196" s="91" t="s">
        <v>19754</v>
      </c>
      <c r="BD16196" s="91"/>
    </row>
    <row r="16197" spans="53:56" ht="15" x14ac:dyDescent="0.25">
      <c r="BA16197" s="90" t="s">
        <v>20186</v>
      </c>
      <c r="BB16197" s="90" t="s">
        <v>1808</v>
      </c>
      <c r="BC16197" s="90" t="s">
        <v>19754</v>
      </c>
      <c r="BD16197" s="90"/>
    </row>
    <row r="16198" spans="53:56" ht="15" x14ac:dyDescent="0.25">
      <c r="BA16198" s="91" t="s">
        <v>20187</v>
      </c>
      <c r="BB16198" s="91" t="s">
        <v>1808</v>
      </c>
      <c r="BC16198" s="91" t="s">
        <v>4542</v>
      </c>
      <c r="BD16198" s="91"/>
    </row>
    <row r="16199" spans="53:56" ht="15" x14ac:dyDescent="0.25">
      <c r="BA16199" s="90" t="s">
        <v>20188</v>
      </c>
      <c r="BB16199" s="90" t="s">
        <v>1808</v>
      </c>
      <c r="BC16199" s="90" t="s">
        <v>4542</v>
      </c>
      <c r="BD16199" s="90"/>
    </row>
    <row r="16200" spans="53:56" ht="15" x14ac:dyDescent="0.25">
      <c r="BA16200" s="90" t="s">
        <v>20189</v>
      </c>
      <c r="BB16200" s="90" t="s">
        <v>1808</v>
      </c>
      <c r="BC16200" s="90" t="s">
        <v>16764</v>
      </c>
      <c r="BD16200" s="90"/>
    </row>
    <row r="16201" spans="53:56" ht="15" x14ac:dyDescent="0.25">
      <c r="BA16201" s="91" t="s">
        <v>20190</v>
      </c>
      <c r="BB16201" s="91" t="s">
        <v>1808</v>
      </c>
      <c r="BC16201" s="91" t="s">
        <v>4542</v>
      </c>
      <c r="BD16201" s="91"/>
    </row>
    <row r="16202" spans="53:56" ht="15" x14ac:dyDescent="0.25">
      <c r="BA16202" s="90" t="s">
        <v>20191</v>
      </c>
      <c r="BB16202" s="90" t="s">
        <v>1808</v>
      </c>
      <c r="BC16202" s="90" t="s">
        <v>4542</v>
      </c>
      <c r="BD16202" s="90"/>
    </row>
    <row r="16203" spans="53:56" ht="15" x14ac:dyDescent="0.25">
      <c r="BA16203" s="91" t="s">
        <v>20192</v>
      </c>
      <c r="BB16203" s="91" t="s">
        <v>1808</v>
      </c>
      <c r="BC16203" s="91" t="s">
        <v>18574</v>
      </c>
      <c r="BD16203" s="91"/>
    </row>
    <row r="16204" spans="53:56" ht="15" x14ac:dyDescent="0.25">
      <c r="BA16204" s="90" t="s">
        <v>20193</v>
      </c>
      <c r="BB16204" s="90" t="s">
        <v>1808</v>
      </c>
      <c r="BC16204" s="90" t="s">
        <v>18574</v>
      </c>
      <c r="BD16204" s="90"/>
    </row>
    <row r="16205" spans="53:56" ht="15" x14ac:dyDescent="0.25">
      <c r="BA16205" s="91" t="s">
        <v>20194</v>
      </c>
      <c r="BB16205" s="91" t="s">
        <v>1808</v>
      </c>
      <c r="BC16205" s="91" t="s">
        <v>18574</v>
      </c>
      <c r="BD16205" s="91"/>
    </row>
    <row r="16206" spans="53:56" ht="15" x14ac:dyDescent="0.25">
      <c r="BA16206" s="90" t="s">
        <v>20195</v>
      </c>
      <c r="BB16206" s="90" t="s">
        <v>1808</v>
      </c>
      <c r="BC16206" s="90" t="s">
        <v>19483</v>
      </c>
      <c r="BD16206" s="90"/>
    </row>
    <row r="16207" spans="53:56" ht="15" x14ac:dyDescent="0.25">
      <c r="BA16207" s="91" t="s">
        <v>20195</v>
      </c>
      <c r="BB16207" s="91" t="s">
        <v>1808</v>
      </c>
      <c r="BC16207" s="91" t="s">
        <v>20196</v>
      </c>
      <c r="BD16207" s="91"/>
    </row>
    <row r="16208" spans="53:56" ht="15" x14ac:dyDescent="0.25">
      <c r="BA16208" s="91" t="s">
        <v>20197</v>
      </c>
      <c r="BB16208" s="91" t="s">
        <v>1808</v>
      </c>
      <c r="BC16208" s="91" t="s">
        <v>19483</v>
      </c>
      <c r="BD16208" s="91"/>
    </row>
    <row r="16209" spans="53:56" ht="15" x14ac:dyDescent="0.25">
      <c r="BA16209" s="90" t="s">
        <v>20198</v>
      </c>
      <c r="BB16209" s="90" t="s">
        <v>1808</v>
      </c>
      <c r="BC16209" s="90" t="s">
        <v>19483</v>
      </c>
      <c r="BD16209" s="90"/>
    </row>
    <row r="16210" spans="53:56" ht="15" x14ac:dyDescent="0.25">
      <c r="BA16210" s="91" t="s">
        <v>20199</v>
      </c>
      <c r="BB16210" s="91" t="s">
        <v>1808</v>
      </c>
      <c r="BC16210" s="91" t="s">
        <v>19483</v>
      </c>
      <c r="BD16210" s="91"/>
    </row>
    <row r="16211" spans="53:56" ht="15" x14ac:dyDescent="0.25">
      <c r="BA16211" s="90" t="s">
        <v>20200</v>
      </c>
      <c r="BB16211" s="90" t="s">
        <v>1808</v>
      </c>
      <c r="BC16211" s="90" t="s">
        <v>19483</v>
      </c>
      <c r="BD16211" s="90"/>
    </row>
    <row r="16212" spans="53:56" ht="15" x14ac:dyDescent="0.25">
      <c r="BA16212" s="91" t="s">
        <v>20201</v>
      </c>
      <c r="BB16212" s="91" t="s">
        <v>1808</v>
      </c>
      <c r="BC16212" s="91" t="s">
        <v>19483</v>
      </c>
      <c r="BD16212" s="91"/>
    </row>
    <row r="16213" spans="53:56" ht="15" x14ac:dyDescent="0.25">
      <c r="BA16213" s="90" t="s">
        <v>20202</v>
      </c>
      <c r="BB16213" s="90" t="s">
        <v>1808</v>
      </c>
      <c r="BC16213" s="90" t="s">
        <v>19483</v>
      </c>
      <c r="BD16213" s="90"/>
    </row>
    <row r="16214" spans="53:56" ht="15" x14ac:dyDescent="0.25">
      <c r="BA16214" s="91" t="s">
        <v>20203</v>
      </c>
      <c r="BB16214" s="91" t="s">
        <v>1808</v>
      </c>
      <c r="BC16214" s="91" t="s">
        <v>19483</v>
      </c>
      <c r="BD16214" s="91"/>
    </row>
    <row r="16215" spans="53:56" ht="15" x14ac:dyDescent="0.25">
      <c r="BA16215" s="90" t="s">
        <v>20204</v>
      </c>
      <c r="BB16215" s="90" t="s">
        <v>1808</v>
      </c>
      <c r="BC16215" s="90" t="s">
        <v>19483</v>
      </c>
      <c r="BD16215" s="90"/>
    </row>
    <row r="16216" spans="53:56" ht="15" x14ac:dyDescent="0.25">
      <c r="BA16216" s="91" t="s">
        <v>20205</v>
      </c>
      <c r="BB16216" s="91" t="s">
        <v>1808</v>
      </c>
      <c r="BC16216" s="91" t="s">
        <v>19483</v>
      </c>
      <c r="BD16216" s="91"/>
    </row>
    <row r="16217" spans="53:56" ht="15" x14ac:dyDescent="0.25">
      <c r="BA16217" s="91" t="s">
        <v>20206</v>
      </c>
      <c r="BB16217" s="91" t="s">
        <v>1808</v>
      </c>
      <c r="BC16217" s="91" t="s">
        <v>15939</v>
      </c>
      <c r="BD16217" s="91"/>
    </row>
    <row r="16218" spans="53:56" ht="15" x14ac:dyDescent="0.25">
      <c r="BA16218" s="90" t="s">
        <v>20207</v>
      </c>
      <c r="BB16218" s="90" t="s">
        <v>1808</v>
      </c>
      <c r="BC16218" s="90" t="s">
        <v>15939</v>
      </c>
      <c r="BD16218" s="90"/>
    </row>
    <row r="16219" spans="53:56" ht="15" x14ac:dyDescent="0.25">
      <c r="BA16219" s="91" t="s">
        <v>20207</v>
      </c>
      <c r="BB16219" s="91" t="s">
        <v>1808</v>
      </c>
      <c r="BC16219" s="91" t="s">
        <v>19483</v>
      </c>
      <c r="BD16219" s="91"/>
    </row>
    <row r="16220" spans="53:56" ht="15" x14ac:dyDescent="0.25">
      <c r="BA16220" s="91" t="s">
        <v>20208</v>
      </c>
      <c r="BB16220" s="91" t="s">
        <v>1808</v>
      </c>
      <c r="BC16220" s="91" t="s">
        <v>15939</v>
      </c>
      <c r="BD16220" s="91"/>
    </row>
    <row r="16221" spans="53:56" ht="15" x14ac:dyDescent="0.25">
      <c r="BA16221" s="90" t="s">
        <v>20209</v>
      </c>
      <c r="BB16221" s="90" t="s">
        <v>1808</v>
      </c>
      <c r="BC16221" s="90" t="s">
        <v>20210</v>
      </c>
      <c r="BD16221" s="90"/>
    </row>
    <row r="16222" spans="53:56" ht="15" x14ac:dyDescent="0.25">
      <c r="BA16222" s="91" t="s">
        <v>20211</v>
      </c>
      <c r="BB16222" s="91" t="s">
        <v>1808</v>
      </c>
      <c r="BC16222" s="91" t="s">
        <v>20210</v>
      </c>
      <c r="BD16222" s="91"/>
    </row>
    <row r="16223" spans="53:56" ht="15" x14ac:dyDescent="0.25">
      <c r="BA16223" s="90" t="s">
        <v>20212</v>
      </c>
      <c r="BB16223" s="90" t="s">
        <v>1808</v>
      </c>
      <c r="BC16223" s="90" t="s">
        <v>20210</v>
      </c>
      <c r="BD16223" s="90"/>
    </row>
    <row r="16224" spans="53:56" ht="15" x14ac:dyDescent="0.25">
      <c r="BA16224" s="91" t="s">
        <v>20213</v>
      </c>
      <c r="BB16224" s="91" t="s">
        <v>1808</v>
      </c>
      <c r="BC16224" s="91" t="s">
        <v>19483</v>
      </c>
      <c r="BD16224" s="91"/>
    </row>
    <row r="16225" spans="53:56" ht="15" x14ac:dyDescent="0.25">
      <c r="BA16225" s="90" t="s">
        <v>20214</v>
      </c>
      <c r="BB16225" s="90" t="s">
        <v>1808</v>
      </c>
      <c r="BC16225" s="90" t="s">
        <v>19483</v>
      </c>
      <c r="BD16225" s="90"/>
    </row>
    <row r="16226" spans="53:56" ht="15" x14ac:dyDescent="0.25">
      <c r="BA16226" s="91" t="s">
        <v>20215</v>
      </c>
      <c r="BB16226" s="91" t="s">
        <v>1808</v>
      </c>
      <c r="BC16226" s="91" t="s">
        <v>19483</v>
      </c>
      <c r="BD16226" s="91"/>
    </row>
    <row r="16227" spans="53:56" ht="15" x14ac:dyDescent="0.25">
      <c r="BA16227" s="90" t="s">
        <v>20216</v>
      </c>
      <c r="BB16227" s="90" t="s">
        <v>1808</v>
      </c>
      <c r="BC16227" s="90" t="s">
        <v>19483</v>
      </c>
      <c r="BD16227" s="90"/>
    </row>
    <row r="16228" spans="53:56" ht="15" x14ac:dyDescent="0.25">
      <c r="BA16228" s="91" t="s">
        <v>20217</v>
      </c>
      <c r="BB16228" s="91" t="s">
        <v>1808</v>
      </c>
      <c r="BC16228" s="91" t="s">
        <v>19483</v>
      </c>
      <c r="BD16228" s="91"/>
    </row>
    <row r="16229" spans="53:56" ht="15" x14ac:dyDescent="0.25">
      <c r="BA16229" s="90" t="s">
        <v>20218</v>
      </c>
      <c r="BB16229" s="90" t="s">
        <v>1808</v>
      </c>
      <c r="BC16229" s="90" t="s">
        <v>19483</v>
      </c>
      <c r="BD16229" s="90"/>
    </row>
    <row r="16230" spans="53:56" ht="15" x14ac:dyDescent="0.25">
      <c r="BA16230" s="91" t="s">
        <v>20219</v>
      </c>
      <c r="BB16230" s="91" t="s">
        <v>1808</v>
      </c>
      <c r="BC16230" s="91" t="s">
        <v>19483</v>
      </c>
      <c r="BD16230" s="91"/>
    </row>
    <row r="16231" spans="53:56" ht="15" x14ac:dyDescent="0.25">
      <c r="BA16231" s="90" t="s">
        <v>20220</v>
      </c>
      <c r="BB16231" s="90" t="s">
        <v>1808</v>
      </c>
      <c r="BC16231" s="90" t="s">
        <v>19483</v>
      </c>
      <c r="BD16231" s="90"/>
    </row>
    <row r="16232" spans="53:56" ht="15" x14ac:dyDescent="0.25">
      <c r="BA16232" s="91" t="s">
        <v>20221</v>
      </c>
      <c r="BB16232" s="91" t="s">
        <v>1808</v>
      </c>
      <c r="BC16232" s="91" t="s">
        <v>19483</v>
      </c>
      <c r="BD16232" s="91"/>
    </row>
    <row r="16233" spans="53:56" ht="15" x14ac:dyDescent="0.25">
      <c r="BA16233" s="90" t="s">
        <v>20222</v>
      </c>
      <c r="BB16233" s="90" t="s">
        <v>1808</v>
      </c>
      <c r="BC16233" s="90" t="s">
        <v>15939</v>
      </c>
      <c r="BD16233" s="90"/>
    </row>
    <row r="16234" spans="53:56" ht="15" x14ac:dyDescent="0.25">
      <c r="BA16234" s="90" t="s">
        <v>20222</v>
      </c>
      <c r="BB16234" s="90" t="s">
        <v>1808</v>
      </c>
      <c r="BC16234" s="90" t="s">
        <v>19483</v>
      </c>
      <c r="BD16234" s="90"/>
    </row>
    <row r="16235" spans="53:56" ht="15" x14ac:dyDescent="0.25">
      <c r="BA16235" s="91" t="s">
        <v>20223</v>
      </c>
      <c r="BB16235" s="91" t="s">
        <v>1808</v>
      </c>
      <c r="BC16235" s="91" t="s">
        <v>15939</v>
      </c>
      <c r="BD16235" s="91"/>
    </row>
    <row r="16236" spans="53:56" ht="15" x14ac:dyDescent="0.25">
      <c r="BA16236" s="91" t="s">
        <v>20224</v>
      </c>
      <c r="BB16236" s="91" t="s">
        <v>1808</v>
      </c>
      <c r="BC16236" s="91" t="s">
        <v>15939</v>
      </c>
      <c r="BD16236" s="91"/>
    </row>
    <row r="16237" spans="53:56" ht="15" x14ac:dyDescent="0.25">
      <c r="BA16237" s="90" t="s">
        <v>20225</v>
      </c>
      <c r="BB16237" s="90" t="s">
        <v>1808</v>
      </c>
      <c r="BC16237" s="90" t="s">
        <v>15939</v>
      </c>
      <c r="BD16237" s="90"/>
    </row>
    <row r="16238" spans="53:56" ht="15" x14ac:dyDescent="0.25">
      <c r="BA16238" s="91" t="s">
        <v>20226</v>
      </c>
      <c r="BB16238" s="91" t="s">
        <v>1808</v>
      </c>
      <c r="BC16238" s="91" t="s">
        <v>15939</v>
      </c>
      <c r="BD16238" s="91"/>
    </row>
    <row r="16239" spans="53:56" ht="15" x14ac:dyDescent="0.25">
      <c r="BA16239" s="90" t="s">
        <v>20227</v>
      </c>
      <c r="BB16239" s="90" t="s">
        <v>1808</v>
      </c>
      <c r="BC16239" s="90" t="s">
        <v>15939</v>
      </c>
      <c r="BD16239" s="90"/>
    </row>
    <row r="16240" spans="53:56" ht="15" x14ac:dyDescent="0.25">
      <c r="BA16240" s="91" t="s">
        <v>20228</v>
      </c>
      <c r="BB16240" s="91" t="s">
        <v>1808</v>
      </c>
      <c r="BC16240" s="91" t="s">
        <v>15939</v>
      </c>
      <c r="BD16240" s="91"/>
    </row>
    <row r="16241" spans="53:56" ht="15" x14ac:dyDescent="0.25">
      <c r="BA16241" s="90" t="s">
        <v>20229</v>
      </c>
      <c r="BB16241" s="90" t="s">
        <v>297</v>
      </c>
      <c r="BC16241" s="90" t="s">
        <v>20230</v>
      </c>
      <c r="BD16241" s="90"/>
    </row>
    <row r="16242" spans="53:56" ht="15" x14ac:dyDescent="0.25">
      <c r="BA16242" s="91" t="s">
        <v>20231</v>
      </c>
      <c r="BB16242" s="91" t="s">
        <v>297</v>
      </c>
      <c r="BC16242" s="91" t="s">
        <v>8872</v>
      </c>
      <c r="BD16242" s="91"/>
    </row>
    <row r="16243" spans="53:56" ht="15" x14ac:dyDescent="0.25">
      <c r="BA16243" s="90" t="s">
        <v>20232</v>
      </c>
      <c r="BB16243" s="90" t="s">
        <v>297</v>
      </c>
      <c r="BC16243" s="90" t="s">
        <v>8872</v>
      </c>
      <c r="BD16243" s="90"/>
    </row>
    <row r="16244" spans="53:56" ht="15" x14ac:dyDescent="0.25">
      <c r="BA16244" s="91" t="s">
        <v>20233</v>
      </c>
      <c r="BB16244" s="91" t="s">
        <v>297</v>
      </c>
      <c r="BC16244" s="91" t="s">
        <v>20234</v>
      </c>
      <c r="BD16244" s="91"/>
    </row>
    <row r="16245" spans="53:56" ht="15" x14ac:dyDescent="0.25">
      <c r="BA16245" s="90" t="s">
        <v>20235</v>
      </c>
      <c r="BB16245" s="90" t="s">
        <v>297</v>
      </c>
      <c r="BC16245" s="90" t="s">
        <v>20236</v>
      </c>
      <c r="BD16245" s="90"/>
    </row>
    <row r="16246" spans="53:56" ht="15" x14ac:dyDescent="0.25">
      <c r="BA16246" s="90" t="s">
        <v>20237</v>
      </c>
      <c r="BB16246" s="90" t="s">
        <v>297</v>
      </c>
      <c r="BC16246" s="90" t="s">
        <v>20236</v>
      </c>
      <c r="BD16246" s="90"/>
    </row>
    <row r="16247" spans="53:56" ht="15" x14ac:dyDescent="0.25">
      <c r="BA16247" s="91" t="s">
        <v>20238</v>
      </c>
      <c r="BB16247" s="91" t="s">
        <v>297</v>
      </c>
      <c r="BC16247" s="91" t="s">
        <v>20239</v>
      </c>
      <c r="BD16247" s="91"/>
    </row>
    <row r="16248" spans="53:56" ht="15" x14ac:dyDescent="0.25">
      <c r="BA16248" s="90" t="s">
        <v>20240</v>
      </c>
      <c r="BB16248" s="90" t="s">
        <v>297</v>
      </c>
      <c r="BC16248" s="90" t="s">
        <v>20241</v>
      </c>
      <c r="BD16248" s="90"/>
    </row>
    <row r="16249" spans="53:56" ht="15" x14ac:dyDescent="0.25">
      <c r="BA16249" s="91" t="s">
        <v>20242</v>
      </c>
      <c r="BB16249" s="91" t="s">
        <v>297</v>
      </c>
      <c r="BC16249" s="91" t="s">
        <v>8872</v>
      </c>
      <c r="BD16249" s="91"/>
    </row>
    <row r="16250" spans="53:56" ht="15" x14ac:dyDescent="0.25">
      <c r="BA16250" s="90" t="s">
        <v>20243</v>
      </c>
      <c r="BB16250" s="90" t="s">
        <v>297</v>
      </c>
      <c r="BC16250" s="90" t="s">
        <v>15158</v>
      </c>
      <c r="BD16250" s="90"/>
    </row>
    <row r="16251" spans="53:56" ht="15" x14ac:dyDescent="0.25">
      <c r="BA16251" s="91" t="s">
        <v>20244</v>
      </c>
      <c r="BB16251" s="91" t="s">
        <v>297</v>
      </c>
      <c r="BC16251" s="91" t="s">
        <v>20245</v>
      </c>
      <c r="BD16251" s="91"/>
    </row>
    <row r="16252" spans="53:56" ht="15" x14ac:dyDescent="0.25">
      <c r="BA16252" s="90" t="s">
        <v>20246</v>
      </c>
      <c r="BB16252" s="90" t="s">
        <v>297</v>
      </c>
      <c r="BC16252" s="90" t="s">
        <v>8872</v>
      </c>
      <c r="BD16252" s="90"/>
    </row>
    <row r="16253" spans="53:56" ht="15" x14ac:dyDescent="0.25">
      <c r="BA16253" s="91" t="s">
        <v>20247</v>
      </c>
      <c r="BB16253" s="91" t="s">
        <v>297</v>
      </c>
      <c r="BC16253" s="91" t="s">
        <v>8872</v>
      </c>
      <c r="BD16253" s="91"/>
    </row>
    <row r="16254" spans="53:56" ht="15" x14ac:dyDescent="0.25">
      <c r="BA16254" s="91" t="s">
        <v>20248</v>
      </c>
      <c r="BB16254" s="91" t="s">
        <v>297</v>
      </c>
      <c r="BC16254" s="91" t="s">
        <v>8872</v>
      </c>
      <c r="BD16254" s="91"/>
    </row>
    <row r="16255" spans="53:56" ht="15" x14ac:dyDescent="0.25">
      <c r="BA16255" s="90" t="s">
        <v>20249</v>
      </c>
      <c r="BB16255" s="90" t="s">
        <v>297</v>
      </c>
      <c r="BC16255" s="90" t="s">
        <v>8872</v>
      </c>
      <c r="BD16255" s="90"/>
    </row>
    <row r="16256" spans="53:56" ht="15" x14ac:dyDescent="0.25">
      <c r="BA16256" s="91" t="s">
        <v>20250</v>
      </c>
      <c r="BB16256" s="91" t="s">
        <v>297</v>
      </c>
      <c r="BC16256" s="91" t="s">
        <v>20239</v>
      </c>
      <c r="BD16256" s="91"/>
    </row>
    <row r="16257" spans="53:56" ht="15" x14ac:dyDescent="0.25">
      <c r="BA16257" s="90" t="s">
        <v>20251</v>
      </c>
      <c r="BB16257" s="90" t="s">
        <v>297</v>
      </c>
      <c r="BC16257" s="90" t="s">
        <v>20241</v>
      </c>
      <c r="BD16257" s="90"/>
    </row>
    <row r="16258" spans="53:56" ht="15" x14ac:dyDescent="0.25">
      <c r="BA16258" s="90" t="s">
        <v>20252</v>
      </c>
      <c r="BB16258" s="90" t="s">
        <v>297</v>
      </c>
      <c r="BC16258" s="90" t="s">
        <v>20245</v>
      </c>
      <c r="BD16258" s="90"/>
    </row>
    <row r="16259" spans="53:56" ht="15" x14ac:dyDescent="0.25">
      <c r="BA16259" s="91" t="s">
        <v>20253</v>
      </c>
      <c r="BB16259" s="91" t="s">
        <v>297</v>
      </c>
      <c r="BC16259" s="91" t="s">
        <v>18086</v>
      </c>
      <c r="BD16259" s="91"/>
    </row>
    <row r="16260" spans="53:56" ht="15" x14ac:dyDescent="0.25">
      <c r="BA16260" s="90" t="s">
        <v>20254</v>
      </c>
      <c r="BB16260" s="90" t="s">
        <v>297</v>
      </c>
      <c r="BC16260" s="90" t="s">
        <v>18086</v>
      </c>
      <c r="BD16260" s="90"/>
    </row>
    <row r="16261" spans="53:56" ht="15" x14ac:dyDescent="0.25">
      <c r="BA16261" s="91" t="s">
        <v>20255</v>
      </c>
      <c r="BB16261" s="91" t="s">
        <v>297</v>
      </c>
      <c r="BC16261" s="91" t="s">
        <v>8872</v>
      </c>
      <c r="BD16261" s="91"/>
    </row>
    <row r="16262" spans="53:56" ht="15" x14ac:dyDescent="0.25">
      <c r="BA16262" s="90" t="s">
        <v>20256</v>
      </c>
      <c r="BB16262" s="90" t="s">
        <v>297</v>
      </c>
      <c r="BC16262" s="90" t="s">
        <v>17941</v>
      </c>
      <c r="BD16262" s="90"/>
    </row>
    <row r="16263" spans="53:56" ht="15" x14ac:dyDescent="0.25">
      <c r="BA16263" s="91" t="s">
        <v>20257</v>
      </c>
      <c r="BB16263" s="91" t="s">
        <v>297</v>
      </c>
      <c r="BC16263" s="91" t="s">
        <v>20234</v>
      </c>
      <c r="BD16263" s="91"/>
    </row>
    <row r="16264" spans="53:56" ht="15" x14ac:dyDescent="0.25">
      <c r="BA16264" s="90" t="s">
        <v>20258</v>
      </c>
      <c r="BB16264" s="90" t="s">
        <v>297</v>
      </c>
      <c r="BC16264" s="90" t="s">
        <v>8872</v>
      </c>
      <c r="BD16264" s="90"/>
    </row>
    <row r="16265" spans="53:56" ht="15" x14ac:dyDescent="0.25">
      <c r="BA16265" s="91" t="s">
        <v>20259</v>
      </c>
      <c r="BB16265" s="91" t="s">
        <v>297</v>
      </c>
      <c r="BC16265" s="91" t="s">
        <v>18086</v>
      </c>
      <c r="BD16265" s="91"/>
    </row>
    <row r="16266" spans="53:56" ht="15" x14ac:dyDescent="0.25">
      <c r="BA16266" s="90" t="s">
        <v>20260</v>
      </c>
      <c r="BB16266" s="90" t="s">
        <v>297</v>
      </c>
      <c r="BC16266" s="90" t="s">
        <v>20234</v>
      </c>
      <c r="BD16266" s="90"/>
    </row>
    <row r="16267" spans="53:56" ht="15" x14ac:dyDescent="0.25">
      <c r="BA16267" s="91" t="s">
        <v>20261</v>
      </c>
      <c r="BB16267" s="91" t="s">
        <v>297</v>
      </c>
      <c r="BC16267" s="91" t="s">
        <v>20241</v>
      </c>
      <c r="BD16267" s="91"/>
    </row>
    <row r="16268" spans="53:56" ht="15" x14ac:dyDescent="0.25">
      <c r="BA16268" s="90" t="s">
        <v>20262</v>
      </c>
      <c r="BB16268" s="90" t="s">
        <v>297</v>
      </c>
      <c r="BC16268" s="90" t="s">
        <v>20263</v>
      </c>
      <c r="BD16268" s="90"/>
    </row>
    <row r="16269" spans="53:56" ht="15" x14ac:dyDescent="0.25">
      <c r="BA16269" s="91" t="s">
        <v>20264</v>
      </c>
      <c r="BB16269" s="91" t="s">
        <v>297</v>
      </c>
      <c r="BC16269" s="91" t="s">
        <v>20263</v>
      </c>
      <c r="BD16269" s="91"/>
    </row>
    <row r="16270" spans="53:56" ht="15" x14ac:dyDescent="0.25">
      <c r="BA16270" s="91" t="s">
        <v>20265</v>
      </c>
      <c r="BB16270" s="91" t="s">
        <v>297</v>
      </c>
      <c r="BC16270" s="91" t="s">
        <v>8872</v>
      </c>
      <c r="BD16270" s="91"/>
    </row>
    <row r="16271" spans="53:56" ht="15" x14ac:dyDescent="0.25">
      <c r="BA16271" s="90" t="s">
        <v>20266</v>
      </c>
      <c r="BB16271" s="90" t="s">
        <v>297</v>
      </c>
      <c r="BC16271" s="90" t="s">
        <v>20239</v>
      </c>
      <c r="BD16271" s="90"/>
    </row>
    <row r="16272" spans="53:56" ht="15" x14ac:dyDescent="0.25">
      <c r="BA16272" s="91" t="s">
        <v>20267</v>
      </c>
      <c r="BB16272" s="91" t="s">
        <v>297</v>
      </c>
      <c r="BC16272" s="91" t="s">
        <v>20234</v>
      </c>
      <c r="BD16272" s="91"/>
    </row>
    <row r="16273" spans="53:56" ht="15" x14ac:dyDescent="0.25">
      <c r="BA16273" s="90" t="s">
        <v>20268</v>
      </c>
      <c r="BB16273" s="90" t="s">
        <v>297</v>
      </c>
      <c r="BC16273" s="90" t="s">
        <v>20230</v>
      </c>
      <c r="BD16273" s="90"/>
    </row>
    <row r="16274" spans="53:56" ht="15" x14ac:dyDescent="0.25">
      <c r="BA16274" s="91" t="s">
        <v>20269</v>
      </c>
      <c r="BB16274" s="91" t="s">
        <v>297</v>
      </c>
      <c r="BC16274" s="91" t="s">
        <v>20245</v>
      </c>
      <c r="BD16274" s="91"/>
    </row>
    <row r="16275" spans="53:56" ht="15" x14ac:dyDescent="0.25">
      <c r="BA16275" s="90" t="s">
        <v>20270</v>
      </c>
      <c r="BB16275" s="90" t="s">
        <v>297</v>
      </c>
      <c r="BC16275" s="90" t="s">
        <v>20230</v>
      </c>
      <c r="BD16275" s="90"/>
    </row>
    <row r="16276" spans="53:56" ht="15" x14ac:dyDescent="0.25">
      <c r="BA16276" s="91" t="s">
        <v>20271</v>
      </c>
      <c r="BB16276" s="91" t="s">
        <v>297</v>
      </c>
      <c r="BC16276" s="91" t="s">
        <v>20245</v>
      </c>
      <c r="BD16276" s="91"/>
    </row>
    <row r="16277" spans="53:56" ht="15" x14ac:dyDescent="0.25">
      <c r="BA16277" s="90" t="s">
        <v>20272</v>
      </c>
      <c r="BB16277" s="90" t="s">
        <v>297</v>
      </c>
      <c r="BC16277" s="90" t="s">
        <v>20245</v>
      </c>
      <c r="BD16277" s="90"/>
    </row>
    <row r="16278" spans="53:56" ht="15" x14ac:dyDescent="0.25">
      <c r="BA16278" s="91" t="s">
        <v>20273</v>
      </c>
      <c r="BB16278" s="91" t="s">
        <v>297</v>
      </c>
      <c r="BC16278" s="91" t="s">
        <v>20245</v>
      </c>
      <c r="BD16278" s="91"/>
    </row>
    <row r="16279" spans="53:56" ht="15" x14ac:dyDescent="0.25">
      <c r="BA16279" s="91" t="s">
        <v>20274</v>
      </c>
      <c r="BB16279" s="91" t="s">
        <v>297</v>
      </c>
      <c r="BC16279" s="91" t="s">
        <v>20245</v>
      </c>
      <c r="BD16279" s="91"/>
    </row>
    <row r="16280" spans="53:56" ht="15" x14ac:dyDescent="0.25">
      <c r="BA16280" s="90" t="s">
        <v>20275</v>
      </c>
      <c r="BB16280" s="90" t="s">
        <v>297</v>
      </c>
      <c r="BC16280" s="90" t="s">
        <v>8872</v>
      </c>
      <c r="BD16280" s="90"/>
    </row>
    <row r="16281" spans="53:56" ht="15" x14ac:dyDescent="0.25">
      <c r="BA16281" s="91" t="s">
        <v>20276</v>
      </c>
      <c r="BB16281" s="91" t="s">
        <v>297</v>
      </c>
      <c r="BC16281" s="91" t="s">
        <v>8872</v>
      </c>
      <c r="BD16281" s="91"/>
    </row>
    <row r="16282" spans="53:56" ht="15" x14ac:dyDescent="0.25">
      <c r="BA16282" s="90" t="s">
        <v>20277</v>
      </c>
      <c r="BB16282" s="90" t="s">
        <v>297</v>
      </c>
      <c r="BC16282" s="90" t="s">
        <v>8872</v>
      </c>
      <c r="BD16282" s="90"/>
    </row>
    <row r="16283" spans="53:56" ht="15" x14ac:dyDescent="0.25">
      <c r="BA16283" s="91" t="s">
        <v>20277</v>
      </c>
      <c r="BB16283" s="91" t="s">
        <v>297</v>
      </c>
      <c r="BC16283" s="91" t="s">
        <v>17941</v>
      </c>
      <c r="BD16283" s="91"/>
    </row>
    <row r="16284" spans="53:56" ht="15" x14ac:dyDescent="0.25">
      <c r="BA16284" s="90" t="s">
        <v>20278</v>
      </c>
      <c r="BB16284" s="90" t="s">
        <v>297</v>
      </c>
      <c r="BC16284" s="90" t="s">
        <v>17941</v>
      </c>
      <c r="BD16284" s="90"/>
    </row>
    <row r="16285" spans="53:56" ht="15" x14ac:dyDescent="0.25">
      <c r="BA16285" s="91" t="s">
        <v>20279</v>
      </c>
      <c r="BB16285" s="91" t="s">
        <v>297</v>
      </c>
      <c r="BC16285" s="91" t="s">
        <v>8872</v>
      </c>
      <c r="BD16285" s="91"/>
    </row>
    <row r="16286" spans="53:56" ht="15" x14ac:dyDescent="0.25">
      <c r="BA16286" s="90" t="s">
        <v>20280</v>
      </c>
      <c r="BB16286" s="90" t="s">
        <v>297</v>
      </c>
      <c r="BC16286" s="90" t="s">
        <v>8872</v>
      </c>
      <c r="BD16286" s="90"/>
    </row>
    <row r="16287" spans="53:56" ht="15" x14ac:dyDescent="0.25">
      <c r="BA16287" s="90" t="s">
        <v>20281</v>
      </c>
      <c r="BB16287" s="90" t="s">
        <v>297</v>
      </c>
      <c r="BC16287" s="90" t="s">
        <v>20245</v>
      </c>
      <c r="BD16287" s="90"/>
    </row>
    <row r="16288" spans="53:56" ht="15" x14ac:dyDescent="0.25">
      <c r="BA16288" s="91" t="s">
        <v>20282</v>
      </c>
      <c r="BB16288" s="91" t="s">
        <v>297</v>
      </c>
      <c r="BC16288" s="91" t="s">
        <v>8872</v>
      </c>
      <c r="BD16288" s="91"/>
    </row>
    <row r="16289" spans="53:56" ht="15" x14ac:dyDescent="0.25">
      <c r="BA16289" s="90" t="s">
        <v>20283</v>
      </c>
      <c r="BB16289" s="90" t="s">
        <v>297</v>
      </c>
      <c r="BC16289" s="90" t="s">
        <v>20284</v>
      </c>
      <c r="BD16289" s="90"/>
    </row>
    <row r="16290" spans="53:56" ht="15" x14ac:dyDescent="0.25">
      <c r="BA16290" s="91" t="s">
        <v>20285</v>
      </c>
      <c r="BB16290" s="91" t="s">
        <v>297</v>
      </c>
      <c r="BC16290" s="91" t="s">
        <v>8872</v>
      </c>
      <c r="BD16290" s="91"/>
    </row>
    <row r="16291" spans="53:56" ht="15" x14ac:dyDescent="0.25">
      <c r="BA16291" s="91" t="s">
        <v>20286</v>
      </c>
      <c r="BB16291" s="91" t="s">
        <v>297</v>
      </c>
      <c r="BC16291" s="91" t="s">
        <v>18086</v>
      </c>
      <c r="BD16291" s="91"/>
    </row>
    <row r="16292" spans="53:56" ht="15" x14ac:dyDescent="0.25">
      <c r="BA16292" s="90" t="s">
        <v>20287</v>
      </c>
      <c r="BB16292" s="90" t="s">
        <v>297</v>
      </c>
      <c r="BC16292" s="90" t="s">
        <v>20245</v>
      </c>
      <c r="BD16292" s="90"/>
    </row>
    <row r="16293" spans="53:56" ht="15" x14ac:dyDescent="0.25">
      <c r="BA16293" s="91" t="s">
        <v>20288</v>
      </c>
      <c r="BB16293" s="91" t="s">
        <v>297</v>
      </c>
      <c r="BC16293" s="91" t="s">
        <v>20234</v>
      </c>
      <c r="BD16293" s="91"/>
    </row>
    <row r="16294" spans="53:56" ht="15" x14ac:dyDescent="0.25">
      <c r="BA16294" s="90" t="s">
        <v>20289</v>
      </c>
      <c r="BB16294" s="90" t="s">
        <v>297</v>
      </c>
      <c r="BC16294" s="90" t="s">
        <v>20239</v>
      </c>
      <c r="BD16294" s="90"/>
    </row>
    <row r="16295" spans="53:56" ht="15" x14ac:dyDescent="0.25">
      <c r="BA16295" s="90" t="s">
        <v>20290</v>
      </c>
      <c r="BB16295" s="90" t="s">
        <v>297</v>
      </c>
      <c r="BC16295" s="90" t="s">
        <v>20234</v>
      </c>
      <c r="BD16295" s="90"/>
    </row>
    <row r="16296" spans="53:56" ht="15" x14ac:dyDescent="0.25">
      <c r="BA16296" s="91" t="s">
        <v>20291</v>
      </c>
      <c r="BB16296" s="91" t="s">
        <v>297</v>
      </c>
      <c r="BC16296" s="91" t="s">
        <v>14644</v>
      </c>
      <c r="BD16296" s="91"/>
    </row>
    <row r="16297" spans="53:56" ht="15" x14ac:dyDescent="0.25">
      <c r="BA16297" s="90" t="s">
        <v>20292</v>
      </c>
      <c r="BB16297" s="90" t="s">
        <v>297</v>
      </c>
      <c r="BC16297" s="90" t="s">
        <v>20245</v>
      </c>
      <c r="BD16297" s="90"/>
    </row>
    <row r="16298" spans="53:56" ht="15" x14ac:dyDescent="0.25">
      <c r="BA16298" s="91" t="s">
        <v>20293</v>
      </c>
      <c r="BB16298" s="91" t="s">
        <v>297</v>
      </c>
      <c r="BC16298" s="91" t="s">
        <v>20263</v>
      </c>
      <c r="BD16298" s="91"/>
    </row>
    <row r="16299" spans="53:56" ht="15" x14ac:dyDescent="0.25">
      <c r="BA16299" s="91" t="s">
        <v>20294</v>
      </c>
      <c r="BB16299" s="91" t="s">
        <v>297</v>
      </c>
      <c r="BC16299" s="91" t="s">
        <v>20245</v>
      </c>
      <c r="BD16299" s="91"/>
    </row>
    <row r="16300" spans="53:56" ht="15" x14ac:dyDescent="0.25">
      <c r="BA16300" s="91" t="s">
        <v>20294</v>
      </c>
      <c r="BB16300" s="91" t="s">
        <v>297</v>
      </c>
      <c r="BC16300" s="91" t="s">
        <v>15158</v>
      </c>
      <c r="BD16300" s="91"/>
    </row>
    <row r="16301" spans="53:56" ht="15" x14ac:dyDescent="0.25">
      <c r="BA16301" s="90" t="s">
        <v>20295</v>
      </c>
      <c r="BB16301" s="90" t="s">
        <v>297</v>
      </c>
      <c r="BC16301" s="90" t="s">
        <v>20284</v>
      </c>
      <c r="BD16301" s="90"/>
    </row>
    <row r="16302" spans="53:56" ht="15" x14ac:dyDescent="0.25">
      <c r="BA16302" s="91" t="s">
        <v>20296</v>
      </c>
      <c r="BB16302" s="91" t="s">
        <v>297</v>
      </c>
      <c r="BC16302" s="91" t="s">
        <v>8872</v>
      </c>
      <c r="BD16302" s="91"/>
    </row>
    <row r="16303" spans="53:56" ht="15" x14ac:dyDescent="0.25">
      <c r="BA16303" s="90" t="s">
        <v>20297</v>
      </c>
      <c r="BB16303" s="90" t="s">
        <v>297</v>
      </c>
      <c r="BC16303" s="90" t="s">
        <v>8872</v>
      </c>
      <c r="BD16303" s="90"/>
    </row>
    <row r="16304" spans="53:56" ht="15" x14ac:dyDescent="0.25">
      <c r="BA16304" s="91" t="s">
        <v>20297</v>
      </c>
      <c r="BB16304" s="91" t="s">
        <v>297</v>
      </c>
      <c r="BC16304" s="91" t="s">
        <v>20230</v>
      </c>
      <c r="BD16304" s="91"/>
    </row>
    <row r="16305" spans="53:56" ht="15" x14ac:dyDescent="0.25">
      <c r="BA16305" s="91" t="s">
        <v>20298</v>
      </c>
      <c r="BB16305" s="91" t="s">
        <v>297</v>
      </c>
      <c r="BC16305" s="91" t="s">
        <v>20241</v>
      </c>
      <c r="BD16305" s="91"/>
    </row>
    <row r="16306" spans="53:56" ht="15" x14ac:dyDescent="0.25">
      <c r="BA16306" s="90" t="s">
        <v>20299</v>
      </c>
      <c r="BB16306" s="90" t="s">
        <v>297</v>
      </c>
      <c r="BC16306" s="90" t="s">
        <v>20239</v>
      </c>
      <c r="BD16306" s="90"/>
    </row>
    <row r="16307" spans="53:56" ht="15" x14ac:dyDescent="0.25">
      <c r="BA16307" s="91" t="s">
        <v>20300</v>
      </c>
      <c r="BB16307" s="91" t="s">
        <v>297</v>
      </c>
      <c r="BC16307" s="91" t="s">
        <v>20245</v>
      </c>
      <c r="BD16307" s="91"/>
    </row>
    <row r="16308" spans="53:56" ht="15" x14ac:dyDescent="0.25">
      <c r="BA16308" s="90" t="s">
        <v>20301</v>
      </c>
      <c r="BB16308" s="90" t="s">
        <v>297</v>
      </c>
      <c r="BC16308" s="90" t="s">
        <v>8872</v>
      </c>
      <c r="BD16308" s="90"/>
    </row>
    <row r="16309" spans="53:56" ht="15" x14ac:dyDescent="0.25">
      <c r="BA16309" s="90" t="s">
        <v>20301</v>
      </c>
      <c r="BB16309" s="90" t="s">
        <v>297</v>
      </c>
      <c r="BC16309" s="90" t="s">
        <v>20302</v>
      </c>
      <c r="BD16309" s="90"/>
    </row>
    <row r="16310" spans="53:56" ht="15" x14ac:dyDescent="0.25">
      <c r="BA16310" s="91" t="s">
        <v>20303</v>
      </c>
      <c r="BB16310" s="91" t="s">
        <v>297</v>
      </c>
      <c r="BC16310" s="91" t="s">
        <v>20230</v>
      </c>
      <c r="BD16310" s="91"/>
    </row>
    <row r="16311" spans="53:56" ht="15" x14ac:dyDescent="0.25">
      <c r="BA16311" s="91" t="s">
        <v>20304</v>
      </c>
      <c r="BB16311" s="91" t="s">
        <v>297</v>
      </c>
      <c r="BC16311" s="91" t="s">
        <v>20234</v>
      </c>
      <c r="BD16311" s="91"/>
    </row>
    <row r="16312" spans="53:56" ht="15" x14ac:dyDescent="0.25">
      <c r="BA16312" s="90" t="s">
        <v>20305</v>
      </c>
      <c r="BB16312" s="90" t="s">
        <v>297</v>
      </c>
      <c r="BC16312" s="90" t="s">
        <v>20234</v>
      </c>
      <c r="BD16312" s="90"/>
    </row>
    <row r="16313" spans="53:56" ht="15" x14ac:dyDescent="0.25">
      <c r="BA16313" s="91" t="s">
        <v>20306</v>
      </c>
      <c r="BB16313" s="91" t="s">
        <v>297</v>
      </c>
      <c r="BC16313" s="91" t="s">
        <v>8872</v>
      </c>
      <c r="BD16313" s="91"/>
    </row>
    <row r="16314" spans="53:56" ht="15" x14ac:dyDescent="0.25">
      <c r="BA16314" s="90" t="s">
        <v>20307</v>
      </c>
      <c r="BB16314" s="90" t="s">
        <v>297</v>
      </c>
      <c r="BC16314" s="90" t="s">
        <v>8872</v>
      </c>
      <c r="BD16314" s="90"/>
    </row>
    <row r="16315" spans="53:56" ht="15" x14ac:dyDescent="0.25">
      <c r="BA16315" s="90" t="s">
        <v>20308</v>
      </c>
      <c r="BB16315" s="90" t="s">
        <v>297</v>
      </c>
      <c r="BC16315" s="90" t="s">
        <v>8872</v>
      </c>
      <c r="BD16315" s="90"/>
    </row>
    <row r="16316" spans="53:56" ht="15" x14ac:dyDescent="0.25">
      <c r="BA16316" s="91" t="s">
        <v>20309</v>
      </c>
      <c r="BB16316" s="91" t="s">
        <v>297</v>
      </c>
      <c r="BC16316" s="91" t="s">
        <v>8872</v>
      </c>
      <c r="BD16316" s="91"/>
    </row>
    <row r="16317" spans="53:56" ht="15" x14ac:dyDescent="0.25">
      <c r="BA16317" s="90" t="s">
        <v>20310</v>
      </c>
      <c r="BB16317" s="90" t="s">
        <v>297</v>
      </c>
      <c r="BC16317" s="90" t="s">
        <v>20230</v>
      </c>
      <c r="BD16317" s="90"/>
    </row>
    <row r="16318" spans="53:56" ht="15" x14ac:dyDescent="0.25">
      <c r="BA16318" s="91" t="s">
        <v>20311</v>
      </c>
      <c r="BB16318" s="91" t="s">
        <v>297</v>
      </c>
      <c r="BC16318" s="91" t="s">
        <v>20239</v>
      </c>
      <c r="BD16318" s="91"/>
    </row>
    <row r="16319" spans="53:56" ht="15" x14ac:dyDescent="0.25">
      <c r="BA16319" s="90" t="s">
        <v>20312</v>
      </c>
      <c r="BB16319" s="90" t="s">
        <v>297</v>
      </c>
      <c r="BC16319" s="90" t="s">
        <v>8872</v>
      </c>
      <c r="BD16319" s="90"/>
    </row>
    <row r="16320" spans="53:56" ht="15" x14ac:dyDescent="0.25">
      <c r="BA16320" s="91" t="s">
        <v>20313</v>
      </c>
      <c r="BB16320" s="91" t="s">
        <v>297</v>
      </c>
      <c r="BC16320" s="91" t="s">
        <v>20234</v>
      </c>
      <c r="BD16320" s="91"/>
    </row>
    <row r="16321" spans="53:56" ht="15" x14ac:dyDescent="0.25">
      <c r="BA16321" s="91" t="s">
        <v>20314</v>
      </c>
      <c r="BB16321" s="91" t="s">
        <v>297</v>
      </c>
      <c r="BC16321" s="91" t="s">
        <v>20230</v>
      </c>
      <c r="BD16321" s="91"/>
    </row>
    <row r="16322" spans="53:56" ht="15" x14ac:dyDescent="0.25">
      <c r="BA16322" s="90" t="s">
        <v>20315</v>
      </c>
      <c r="BB16322" s="90" t="s">
        <v>297</v>
      </c>
      <c r="BC16322" s="90" t="s">
        <v>8872</v>
      </c>
      <c r="BD16322" s="90"/>
    </row>
    <row r="16323" spans="53:56" ht="15" x14ac:dyDescent="0.25">
      <c r="BA16323" s="91" t="s">
        <v>20316</v>
      </c>
      <c r="BB16323" s="91" t="s">
        <v>297</v>
      </c>
      <c r="BC16323" s="91" t="s">
        <v>8872</v>
      </c>
      <c r="BD16323" s="91"/>
    </row>
    <row r="16324" spans="53:56" ht="15" x14ac:dyDescent="0.25">
      <c r="BA16324" s="91" t="s">
        <v>20317</v>
      </c>
      <c r="BB16324" s="91" t="s">
        <v>297</v>
      </c>
      <c r="BC16324" s="91" t="s">
        <v>20230</v>
      </c>
      <c r="BD16324" s="91"/>
    </row>
    <row r="16325" spans="53:56" ht="15" x14ac:dyDescent="0.25">
      <c r="BA16325" s="90" t="s">
        <v>20318</v>
      </c>
      <c r="BB16325" s="90" t="s">
        <v>297</v>
      </c>
      <c r="BC16325" s="90" t="s">
        <v>17941</v>
      </c>
      <c r="BD16325" s="90"/>
    </row>
    <row r="16326" spans="53:56" ht="15" x14ac:dyDescent="0.25">
      <c r="BA16326" s="90" t="s">
        <v>20319</v>
      </c>
      <c r="BB16326" s="90" t="s">
        <v>297</v>
      </c>
      <c r="BC16326" s="90" t="s">
        <v>20230</v>
      </c>
      <c r="BD16326" s="90"/>
    </row>
    <row r="16327" spans="53:56" ht="15" x14ac:dyDescent="0.25">
      <c r="BA16327" s="91" t="s">
        <v>20320</v>
      </c>
      <c r="BB16327" s="91" t="s">
        <v>297</v>
      </c>
      <c r="BC16327" s="91" t="s">
        <v>20239</v>
      </c>
      <c r="BD16327" s="91"/>
    </row>
    <row r="16328" spans="53:56" ht="15" x14ac:dyDescent="0.25">
      <c r="BA16328" s="90" t="s">
        <v>20321</v>
      </c>
      <c r="BB16328" s="90" t="s">
        <v>297</v>
      </c>
      <c r="BC16328" s="90" t="s">
        <v>20230</v>
      </c>
      <c r="BD16328" s="90"/>
    </row>
    <row r="16329" spans="53:56" ht="15" x14ac:dyDescent="0.25">
      <c r="BA16329" s="91" t="s">
        <v>20322</v>
      </c>
      <c r="BB16329" s="91" t="s">
        <v>297</v>
      </c>
      <c r="BC16329" s="91" t="s">
        <v>20284</v>
      </c>
      <c r="BD16329" s="91"/>
    </row>
    <row r="16330" spans="53:56" ht="15" x14ac:dyDescent="0.25">
      <c r="BA16330" s="91" t="s">
        <v>20323</v>
      </c>
      <c r="BB16330" s="91" t="s">
        <v>297</v>
      </c>
      <c r="BC16330" s="91" t="s">
        <v>20234</v>
      </c>
      <c r="BD16330" s="91"/>
    </row>
    <row r="16331" spans="53:56" ht="15" x14ac:dyDescent="0.25">
      <c r="BA16331" s="90" t="s">
        <v>20324</v>
      </c>
      <c r="BB16331" s="90" t="s">
        <v>297</v>
      </c>
      <c r="BC16331" s="90" t="s">
        <v>8872</v>
      </c>
      <c r="BD16331" s="90"/>
    </row>
    <row r="16332" spans="53:56" ht="15" x14ac:dyDescent="0.25">
      <c r="BA16332" s="91" t="s">
        <v>20325</v>
      </c>
      <c r="BB16332" s="91" t="s">
        <v>297</v>
      </c>
      <c r="BC16332" s="91" t="s">
        <v>8872</v>
      </c>
      <c r="BD16332" s="91"/>
    </row>
    <row r="16333" spans="53:56" ht="15" x14ac:dyDescent="0.25">
      <c r="BA16333" s="90" t="s">
        <v>20326</v>
      </c>
      <c r="BB16333" s="90" t="s">
        <v>297</v>
      </c>
      <c r="BC16333" s="90" t="s">
        <v>20234</v>
      </c>
      <c r="BD16333" s="90"/>
    </row>
    <row r="16334" spans="53:56" ht="15" x14ac:dyDescent="0.25">
      <c r="BA16334" s="90" t="s">
        <v>20327</v>
      </c>
      <c r="BB16334" s="90" t="s">
        <v>297</v>
      </c>
      <c r="BC16334" s="90" t="s">
        <v>20234</v>
      </c>
      <c r="BD16334" s="90"/>
    </row>
    <row r="16335" spans="53:56" ht="15" x14ac:dyDescent="0.25">
      <c r="BA16335" s="91" t="s">
        <v>20328</v>
      </c>
      <c r="BB16335" s="91" t="s">
        <v>297</v>
      </c>
      <c r="BC16335" s="91" t="s">
        <v>20230</v>
      </c>
      <c r="BD16335" s="91"/>
    </row>
    <row r="16336" spans="53:56" ht="15" x14ac:dyDescent="0.25">
      <c r="BA16336" s="90" t="s">
        <v>20329</v>
      </c>
      <c r="BB16336" s="90" t="s">
        <v>297</v>
      </c>
      <c r="BC16336" s="90" t="s">
        <v>20234</v>
      </c>
      <c r="BD16336" s="90"/>
    </row>
    <row r="16337" spans="53:56" ht="15" x14ac:dyDescent="0.25">
      <c r="BA16337" s="91" t="s">
        <v>20330</v>
      </c>
      <c r="BB16337" s="91" t="s">
        <v>297</v>
      </c>
      <c r="BC16337" s="91" t="s">
        <v>17941</v>
      </c>
      <c r="BD16337" s="91"/>
    </row>
    <row r="16338" spans="53:56" ht="15" x14ac:dyDescent="0.25">
      <c r="BA16338" s="91" t="s">
        <v>20331</v>
      </c>
      <c r="BB16338" s="91" t="s">
        <v>297</v>
      </c>
      <c r="BC16338" s="91" t="s">
        <v>20241</v>
      </c>
      <c r="BD16338" s="91"/>
    </row>
    <row r="16339" spans="53:56" ht="15" x14ac:dyDescent="0.25">
      <c r="BA16339" s="90" t="s">
        <v>20332</v>
      </c>
      <c r="BB16339" s="90" t="s">
        <v>297</v>
      </c>
      <c r="BC16339" s="90" t="s">
        <v>20241</v>
      </c>
      <c r="BD16339" s="90"/>
    </row>
    <row r="16340" spans="53:56" ht="15" x14ac:dyDescent="0.25">
      <c r="BA16340" s="90" t="s">
        <v>20333</v>
      </c>
      <c r="BB16340" s="90" t="s">
        <v>297</v>
      </c>
      <c r="BC16340" s="90" t="s">
        <v>20241</v>
      </c>
      <c r="BD16340" s="90"/>
    </row>
    <row r="16341" spans="53:56" ht="15" x14ac:dyDescent="0.25">
      <c r="BA16341" s="91" t="s">
        <v>20334</v>
      </c>
      <c r="BB16341" s="91" t="s">
        <v>297</v>
      </c>
      <c r="BC16341" s="91" t="s">
        <v>20241</v>
      </c>
      <c r="BD16341" s="91"/>
    </row>
    <row r="16342" spans="53:56" ht="15" x14ac:dyDescent="0.25">
      <c r="BA16342" s="90" t="s">
        <v>20335</v>
      </c>
      <c r="BB16342" s="90" t="s">
        <v>297</v>
      </c>
      <c r="BC16342" s="90" t="s">
        <v>20241</v>
      </c>
      <c r="BD16342" s="90"/>
    </row>
    <row r="16343" spans="53:56" ht="15" x14ac:dyDescent="0.25">
      <c r="BA16343" s="90" t="s">
        <v>20336</v>
      </c>
      <c r="BB16343" s="90" t="s">
        <v>297</v>
      </c>
      <c r="BC16343" s="90" t="s">
        <v>20263</v>
      </c>
      <c r="BD16343" s="90"/>
    </row>
    <row r="16344" spans="53:56" ht="15" x14ac:dyDescent="0.25">
      <c r="BA16344" s="90" t="s">
        <v>20337</v>
      </c>
      <c r="BB16344" s="90" t="s">
        <v>297</v>
      </c>
      <c r="BC16344" s="90" t="s">
        <v>8872</v>
      </c>
      <c r="BD16344" s="90"/>
    </row>
    <row r="16345" spans="53:56" ht="15" x14ac:dyDescent="0.25">
      <c r="BA16345" s="91" t="s">
        <v>20338</v>
      </c>
      <c r="BB16345" s="91" t="s">
        <v>297</v>
      </c>
      <c r="BC16345" s="91" t="s">
        <v>8872</v>
      </c>
      <c r="BD16345" s="91"/>
    </row>
    <row r="16346" spans="53:56" ht="15" x14ac:dyDescent="0.25">
      <c r="BA16346" s="90" t="s">
        <v>20338</v>
      </c>
      <c r="BB16346" s="90" t="s">
        <v>297</v>
      </c>
      <c r="BC16346" s="90" t="s">
        <v>20230</v>
      </c>
      <c r="BD16346" s="90"/>
    </row>
    <row r="16347" spans="53:56" ht="15" x14ac:dyDescent="0.25">
      <c r="BA16347" s="90" t="s">
        <v>20339</v>
      </c>
      <c r="BB16347" s="90" t="s">
        <v>297</v>
      </c>
      <c r="BC16347" s="90" t="s">
        <v>15158</v>
      </c>
      <c r="BD16347" s="90"/>
    </row>
    <row r="16348" spans="53:56" ht="15" x14ac:dyDescent="0.25">
      <c r="BA16348" s="91" t="s">
        <v>20340</v>
      </c>
      <c r="BB16348" s="91" t="s">
        <v>297</v>
      </c>
      <c r="BC16348" s="91" t="s">
        <v>20234</v>
      </c>
      <c r="BD16348" s="91"/>
    </row>
    <row r="16349" spans="53:56" ht="15" x14ac:dyDescent="0.25">
      <c r="BA16349" s="90" t="s">
        <v>20341</v>
      </c>
      <c r="BB16349" s="90" t="s">
        <v>297</v>
      </c>
      <c r="BC16349" s="90" t="s">
        <v>20234</v>
      </c>
      <c r="BD16349" s="90"/>
    </row>
    <row r="16350" spans="53:56" ht="15" x14ac:dyDescent="0.25">
      <c r="BA16350" s="91" t="s">
        <v>20342</v>
      </c>
      <c r="BB16350" s="91" t="s">
        <v>297</v>
      </c>
      <c r="BC16350" s="91" t="s">
        <v>20245</v>
      </c>
      <c r="BD16350" s="91"/>
    </row>
    <row r="16351" spans="53:56" ht="15" x14ac:dyDescent="0.25">
      <c r="BA16351" s="91" t="s">
        <v>20343</v>
      </c>
      <c r="BB16351" s="91" t="s">
        <v>297</v>
      </c>
      <c r="BC16351" s="91" t="s">
        <v>8872</v>
      </c>
      <c r="BD16351" s="91"/>
    </row>
    <row r="16352" spans="53:56" ht="15" x14ac:dyDescent="0.25">
      <c r="BA16352" s="90" t="s">
        <v>20344</v>
      </c>
      <c r="BB16352" s="90" t="s">
        <v>297</v>
      </c>
      <c r="BC16352" s="90" t="s">
        <v>8872</v>
      </c>
      <c r="BD16352" s="90"/>
    </row>
    <row r="16353" spans="53:56" ht="15" x14ac:dyDescent="0.25">
      <c r="BA16353" s="91" t="s">
        <v>20345</v>
      </c>
      <c r="BB16353" s="91" t="s">
        <v>297</v>
      </c>
      <c r="BC16353" s="91" t="s">
        <v>20230</v>
      </c>
      <c r="BD16353" s="91"/>
    </row>
    <row r="16354" spans="53:56" ht="15" x14ac:dyDescent="0.25">
      <c r="BA16354" s="90" t="s">
        <v>20346</v>
      </c>
      <c r="BB16354" s="90" t="s">
        <v>297</v>
      </c>
      <c r="BC16354" s="90" t="s">
        <v>20284</v>
      </c>
      <c r="BD16354" s="90"/>
    </row>
    <row r="16355" spans="53:56" ht="15" x14ac:dyDescent="0.25">
      <c r="BA16355" s="90" t="s">
        <v>20347</v>
      </c>
      <c r="BB16355" s="90" t="s">
        <v>297</v>
      </c>
      <c r="BC16355" s="90" t="s">
        <v>18086</v>
      </c>
      <c r="BD16355" s="90"/>
    </row>
    <row r="16356" spans="53:56" ht="15" x14ac:dyDescent="0.25">
      <c r="BA16356" s="91" t="s">
        <v>20348</v>
      </c>
      <c r="BB16356" s="91" t="s">
        <v>297</v>
      </c>
      <c r="BC16356" s="91" t="s">
        <v>20234</v>
      </c>
      <c r="BD16356" s="91"/>
    </row>
    <row r="16357" spans="53:56" ht="15" x14ac:dyDescent="0.25">
      <c r="BA16357" s="90" t="s">
        <v>20349</v>
      </c>
      <c r="BB16357" s="90" t="s">
        <v>297</v>
      </c>
      <c r="BC16357" s="90" t="s">
        <v>20234</v>
      </c>
      <c r="BD16357" s="90"/>
    </row>
    <row r="16358" spans="53:56" ht="15" x14ac:dyDescent="0.25">
      <c r="BA16358" s="91" t="s">
        <v>20350</v>
      </c>
      <c r="BB16358" s="91" t="s">
        <v>297</v>
      </c>
      <c r="BC16358" s="91" t="s">
        <v>20234</v>
      </c>
      <c r="BD16358" s="91"/>
    </row>
    <row r="16359" spans="53:56" ht="15" x14ac:dyDescent="0.25">
      <c r="BA16359" s="90" t="s">
        <v>20351</v>
      </c>
      <c r="BB16359" s="90" t="s">
        <v>297</v>
      </c>
      <c r="BC16359" s="90" t="s">
        <v>18086</v>
      </c>
      <c r="BD16359" s="90"/>
    </row>
    <row r="16360" spans="53:56" ht="15" x14ac:dyDescent="0.25">
      <c r="BA16360" s="91" t="s">
        <v>20352</v>
      </c>
      <c r="BB16360" s="91" t="s">
        <v>297</v>
      </c>
      <c r="BC16360" s="91" t="s">
        <v>8872</v>
      </c>
      <c r="BD16360" s="91"/>
    </row>
    <row r="16361" spans="53:56" ht="15" x14ac:dyDescent="0.25">
      <c r="BA16361" s="90" t="s">
        <v>20353</v>
      </c>
      <c r="BB16361" s="90" t="s">
        <v>297</v>
      </c>
      <c r="BC16361" s="90" t="s">
        <v>8872</v>
      </c>
      <c r="BD16361" s="90"/>
    </row>
    <row r="16362" spans="53:56" ht="15" x14ac:dyDescent="0.25">
      <c r="BA16362" s="91" t="s">
        <v>20354</v>
      </c>
      <c r="BB16362" s="91" t="s">
        <v>297</v>
      </c>
      <c r="BC16362" s="91" t="s">
        <v>8872</v>
      </c>
      <c r="BD16362" s="91"/>
    </row>
    <row r="16363" spans="53:56" ht="15" x14ac:dyDescent="0.25">
      <c r="BA16363" s="90" t="s">
        <v>20355</v>
      </c>
      <c r="BB16363" s="90" t="s">
        <v>297</v>
      </c>
      <c r="BC16363" s="90" t="s">
        <v>8872</v>
      </c>
      <c r="BD16363" s="90"/>
    </row>
    <row r="16364" spans="53:56" ht="15" x14ac:dyDescent="0.25">
      <c r="BA16364" s="90" t="s">
        <v>20356</v>
      </c>
      <c r="BB16364" s="90" t="s">
        <v>297</v>
      </c>
      <c r="BC16364" s="90" t="s">
        <v>8872</v>
      </c>
      <c r="BD16364" s="90"/>
    </row>
    <row r="16365" spans="53:56" ht="15" x14ac:dyDescent="0.25">
      <c r="BA16365" s="91" t="s">
        <v>20357</v>
      </c>
      <c r="BB16365" s="91" t="s">
        <v>297</v>
      </c>
      <c r="BC16365" s="91" t="s">
        <v>8872</v>
      </c>
      <c r="BD16365" s="91"/>
    </row>
    <row r="16366" spans="53:56" ht="15" x14ac:dyDescent="0.25">
      <c r="BA16366" s="90" t="s">
        <v>20358</v>
      </c>
      <c r="BB16366" s="90" t="s">
        <v>297</v>
      </c>
      <c r="BC16366" s="90" t="s">
        <v>8872</v>
      </c>
      <c r="BD16366" s="90"/>
    </row>
    <row r="16367" spans="53:56" ht="15" x14ac:dyDescent="0.25">
      <c r="BA16367" s="91" t="s">
        <v>20359</v>
      </c>
      <c r="BB16367" s="91" t="s">
        <v>297</v>
      </c>
      <c r="BC16367" s="91" t="s">
        <v>8872</v>
      </c>
      <c r="BD16367" s="91"/>
    </row>
    <row r="16368" spans="53:56" ht="15" x14ac:dyDescent="0.25">
      <c r="BA16368" s="90" t="s">
        <v>20360</v>
      </c>
      <c r="BB16368" s="90" t="s">
        <v>297</v>
      </c>
      <c r="BC16368" s="90" t="s">
        <v>8872</v>
      </c>
      <c r="BD16368" s="90"/>
    </row>
    <row r="16369" spans="53:56" ht="15" x14ac:dyDescent="0.25">
      <c r="BA16369" s="91" t="s">
        <v>20361</v>
      </c>
      <c r="BB16369" s="91" t="s">
        <v>297</v>
      </c>
      <c r="BC16369" s="91" t="s">
        <v>8872</v>
      </c>
      <c r="BD16369" s="91"/>
    </row>
    <row r="16370" spans="53:56" ht="15" x14ac:dyDescent="0.25">
      <c r="BA16370" s="90" t="s">
        <v>20362</v>
      </c>
      <c r="BB16370" s="90" t="s">
        <v>297</v>
      </c>
      <c r="BC16370" s="90" t="s">
        <v>8872</v>
      </c>
      <c r="BD16370" s="90"/>
    </row>
    <row r="16371" spans="53:56" ht="15" x14ac:dyDescent="0.25">
      <c r="BA16371" s="91" t="s">
        <v>20363</v>
      </c>
      <c r="BB16371" s="91" t="s">
        <v>297</v>
      </c>
      <c r="BC16371" s="91" t="s">
        <v>8872</v>
      </c>
      <c r="BD16371" s="91"/>
    </row>
    <row r="16372" spans="53:56" ht="15" x14ac:dyDescent="0.25">
      <c r="BA16372" s="90" t="s">
        <v>20364</v>
      </c>
      <c r="BB16372" s="90" t="s">
        <v>297</v>
      </c>
      <c r="BC16372" s="90" t="s">
        <v>8872</v>
      </c>
      <c r="BD16372" s="90"/>
    </row>
    <row r="16373" spans="53:56" ht="15" x14ac:dyDescent="0.25">
      <c r="BA16373" s="91" t="s">
        <v>20365</v>
      </c>
      <c r="BB16373" s="91" t="s">
        <v>297</v>
      </c>
      <c r="BC16373" s="91" t="s">
        <v>8872</v>
      </c>
      <c r="BD16373" s="91"/>
    </row>
    <row r="16374" spans="53:56" ht="15" x14ac:dyDescent="0.25">
      <c r="BA16374" s="90" t="s">
        <v>20366</v>
      </c>
      <c r="BB16374" s="90" t="s">
        <v>297</v>
      </c>
      <c r="BC16374" s="90" t="s">
        <v>8872</v>
      </c>
      <c r="BD16374" s="90"/>
    </row>
    <row r="16375" spans="53:56" ht="15" x14ac:dyDescent="0.25">
      <c r="BA16375" s="91" t="s">
        <v>20367</v>
      </c>
      <c r="BB16375" s="91" t="s">
        <v>297</v>
      </c>
      <c r="BC16375" s="91" t="s">
        <v>8872</v>
      </c>
      <c r="BD16375" s="91"/>
    </row>
    <row r="16376" spans="53:56" ht="15" x14ac:dyDescent="0.25">
      <c r="BA16376" s="90" t="s">
        <v>20368</v>
      </c>
      <c r="BB16376" s="90" t="s">
        <v>297</v>
      </c>
      <c r="BC16376" s="90" t="s">
        <v>8872</v>
      </c>
      <c r="BD16376" s="90"/>
    </row>
    <row r="16377" spans="53:56" ht="15" x14ac:dyDescent="0.25">
      <c r="BA16377" s="91" t="s">
        <v>20369</v>
      </c>
      <c r="BB16377" s="91" t="s">
        <v>297</v>
      </c>
      <c r="BC16377" s="91" t="s">
        <v>8872</v>
      </c>
      <c r="BD16377" s="91"/>
    </row>
    <row r="16378" spans="53:56" ht="15" x14ac:dyDescent="0.25">
      <c r="BA16378" s="90" t="s">
        <v>20370</v>
      </c>
      <c r="BB16378" s="90" t="s">
        <v>297</v>
      </c>
      <c r="BC16378" s="90" t="s">
        <v>8872</v>
      </c>
      <c r="BD16378" s="90"/>
    </row>
    <row r="16379" spans="53:56" ht="15" x14ac:dyDescent="0.25">
      <c r="BA16379" s="91" t="s">
        <v>20371</v>
      </c>
      <c r="BB16379" s="91" t="s">
        <v>297</v>
      </c>
      <c r="BC16379" s="91" t="s">
        <v>8872</v>
      </c>
      <c r="BD16379" s="91"/>
    </row>
    <row r="16380" spans="53:56" ht="15" x14ac:dyDescent="0.25">
      <c r="BA16380" s="90" t="s">
        <v>20372</v>
      </c>
      <c r="BB16380" s="90" t="s">
        <v>297</v>
      </c>
      <c r="BC16380" s="90" t="s">
        <v>8872</v>
      </c>
      <c r="BD16380" s="90"/>
    </row>
    <row r="16381" spans="53:56" ht="15" x14ac:dyDescent="0.25">
      <c r="BA16381" s="91" t="s">
        <v>20373</v>
      </c>
      <c r="BB16381" s="91" t="s">
        <v>297</v>
      </c>
      <c r="BC16381" s="91" t="s">
        <v>8872</v>
      </c>
      <c r="BD16381" s="91"/>
    </row>
    <row r="16382" spans="53:56" ht="15" x14ac:dyDescent="0.25">
      <c r="BA16382" s="90" t="s">
        <v>20374</v>
      </c>
      <c r="BB16382" s="90" t="s">
        <v>297</v>
      </c>
      <c r="BC16382" s="90" t="s">
        <v>8872</v>
      </c>
      <c r="BD16382" s="90"/>
    </row>
    <row r="16383" spans="53:56" ht="15" x14ac:dyDescent="0.25">
      <c r="BA16383" s="91" t="s">
        <v>20375</v>
      </c>
      <c r="BB16383" s="91" t="s">
        <v>297</v>
      </c>
      <c r="BC16383" s="91" t="s">
        <v>8872</v>
      </c>
      <c r="BD16383" s="91"/>
    </row>
    <row r="16384" spans="53:56" ht="15" x14ac:dyDescent="0.25">
      <c r="BA16384" s="90" t="s">
        <v>20376</v>
      </c>
      <c r="BB16384" s="90" t="s">
        <v>297</v>
      </c>
      <c r="BC16384" s="90" t="s">
        <v>8872</v>
      </c>
      <c r="BD16384" s="90"/>
    </row>
    <row r="16385" spans="53:56" ht="15" x14ac:dyDescent="0.25">
      <c r="BA16385" s="91" t="s">
        <v>20377</v>
      </c>
      <c r="BB16385" s="91" t="s">
        <v>297</v>
      </c>
      <c r="BC16385" s="91" t="s">
        <v>8872</v>
      </c>
      <c r="BD16385" s="91"/>
    </row>
    <row r="16386" spans="53:56" ht="15" x14ac:dyDescent="0.25">
      <c r="BA16386" s="90" t="s">
        <v>20378</v>
      </c>
      <c r="BB16386" s="90" t="s">
        <v>297</v>
      </c>
      <c r="BC16386" s="90" t="s">
        <v>8872</v>
      </c>
      <c r="BD16386" s="90"/>
    </row>
    <row r="16387" spans="53:56" ht="15" x14ac:dyDescent="0.25">
      <c r="BA16387" s="91" t="s">
        <v>20379</v>
      </c>
      <c r="BB16387" s="91" t="s">
        <v>297</v>
      </c>
      <c r="BC16387" s="91" t="s">
        <v>8872</v>
      </c>
      <c r="BD16387" s="91"/>
    </row>
    <row r="16388" spans="53:56" ht="15" x14ac:dyDescent="0.25">
      <c r="BA16388" s="90" t="s">
        <v>20380</v>
      </c>
      <c r="BB16388" s="90" t="s">
        <v>297</v>
      </c>
      <c r="BC16388" s="90" t="s">
        <v>8872</v>
      </c>
      <c r="BD16388" s="90"/>
    </row>
    <row r="16389" spans="53:56" ht="15" x14ac:dyDescent="0.25">
      <c r="BA16389" s="91" t="s">
        <v>20381</v>
      </c>
      <c r="BB16389" s="91" t="s">
        <v>297</v>
      </c>
      <c r="BC16389" s="91" t="s">
        <v>8872</v>
      </c>
      <c r="BD16389" s="91"/>
    </row>
    <row r="16390" spans="53:56" ht="15" x14ac:dyDescent="0.25">
      <c r="BA16390" s="90" t="s">
        <v>20382</v>
      </c>
      <c r="BB16390" s="90" t="s">
        <v>297</v>
      </c>
      <c r="BC16390" s="90" t="s">
        <v>8872</v>
      </c>
      <c r="BD16390" s="90"/>
    </row>
    <row r="16391" spans="53:56" ht="15" x14ac:dyDescent="0.25">
      <c r="BA16391" s="91" t="s">
        <v>20383</v>
      </c>
      <c r="BB16391" s="91" t="s">
        <v>297</v>
      </c>
      <c r="BC16391" s="91" t="s">
        <v>8872</v>
      </c>
      <c r="BD16391" s="91"/>
    </row>
    <row r="16392" spans="53:56" ht="15" x14ac:dyDescent="0.25">
      <c r="BA16392" s="90" t="s">
        <v>20384</v>
      </c>
      <c r="BB16392" s="90" t="s">
        <v>297</v>
      </c>
      <c r="BC16392" s="90" t="s">
        <v>8872</v>
      </c>
      <c r="BD16392" s="90"/>
    </row>
    <row r="16393" spans="53:56" ht="15" x14ac:dyDescent="0.25">
      <c r="BA16393" s="91" t="s">
        <v>20385</v>
      </c>
      <c r="BB16393" s="91" t="s">
        <v>297</v>
      </c>
      <c r="BC16393" s="91" t="s">
        <v>8872</v>
      </c>
      <c r="BD16393" s="91"/>
    </row>
    <row r="16394" spans="53:56" ht="15" x14ac:dyDescent="0.25">
      <c r="BA16394" s="90" t="s">
        <v>20386</v>
      </c>
      <c r="BB16394" s="90" t="s">
        <v>297</v>
      </c>
      <c r="BC16394" s="90" t="s">
        <v>8872</v>
      </c>
      <c r="BD16394" s="90"/>
    </row>
    <row r="16395" spans="53:56" ht="15" x14ac:dyDescent="0.25">
      <c r="BA16395" s="91" t="s">
        <v>20387</v>
      </c>
      <c r="BB16395" s="91" t="s">
        <v>297</v>
      </c>
      <c r="BC16395" s="91" t="s">
        <v>8872</v>
      </c>
      <c r="BD16395" s="91"/>
    </row>
    <row r="16396" spans="53:56" ht="15" x14ac:dyDescent="0.25">
      <c r="BA16396" s="90" t="s">
        <v>20388</v>
      </c>
      <c r="BB16396" s="90" t="s">
        <v>297</v>
      </c>
      <c r="BC16396" s="90" t="s">
        <v>8872</v>
      </c>
      <c r="BD16396" s="90"/>
    </row>
    <row r="16397" spans="53:56" ht="15" x14ac:dyDescent="0.25">
      <c r="BA16397" s="91" t="s">
        <v>20389</v>
      </c>
      <c r="BB16397" s="91" t="s">
        <v>297</v>
      </c>
      <c r="BC16397" s="91" t="s">
        <v>8872</v>
      </c>
      <c r="BD16397" s="91"/>
    </row>
    <row r="16398" spans="53:56" ht="15" x14ac:dyDescent="0.25">
      <c r="BA16398" s="91" t="s">
        <v>20389</v>
      </c>
      <c r="BB16398" s="91" t="s">
        <v>297</v>
      </c>
      <c r="BC16398" s="91" t="s">
        <v>20234</v>
      </c>
      <c r="BD16398" s="91"/>
    </row>
    <row r="16399" spans="53:56" ht="15" x14ac:dyDescent="0.25">
      <c r="BA16399" s="90" t="s">
        <v>20390</v>
      </c>
      <c r="BB16399" s="90" t="s">
        <v>297</v>
      </c>
      <c r="BC16399" s="90" t="s">
        <v>8872</v>
      </c>
      <c r="BD16399" s="90"/>
    </row>
    <row r="16400" spans="53:56" ht="15" x14ac:dyDescent="0.25">
      <c r="BA16400" s="91" t="s">
        <v>20391</v>
      </c>
      <c r="BB16400" s="91" t="s">
        <v>297</v>
      </c>
      <c r="BC16400" s="91" t="s">
        <v>20234</v>
      </c>
      <c r="BD16400" s="91"/>
    </row>
    <row r="16401" spans="53:56" ht="15" x14ac:dyDescent="0.25">
      <c r="BA16401" s="90" t="s">
        <v>20392</v>
      </c>
      <c r="BB16401" s="90" t="s">
        <v>297</v>
      </c>
      <c r="BC16401" s="90" t="s">
        <v>8872</v>
      </c>
      <c r="BD16401" s="90"/>
    </row>
    <row r="16402" spans="53:56" ht="15" x14ac:dyDescent="0.25">
      <c r="BA16402" s="91" t="s">
        <v>20393</v>
      </c>
      <c r="BB16402" s="91" t="s">
        <v>297</v>
      </c>
      <c r="BC16402" s="91" t="s">
        <v>8872</v>
      </c>
      <c r="BD16402" s="91"/>
    </row>
    <row r="16403" spans="53:56" ht="15" x14ac:dyDescent="0.25">
      <c r="BA16403" s="90" t="s">
        <v>20394</v>
      </c>
      <c r="BB16403" s="90" t="s">
        <v>297</v>
      </c>
      <c r="BC16403" s="90" t="s">
        <v>8872</v>
      </c>
      <c r="BD16403" s="90"/>
    </row>
    <row r="16404" spans="53:56" ht="15" x14ac:dyDescent="0.25">
      <c r="BA16404" s="91" t="s">
        <v>20395</v>
      </c>
      <c r="BB16404" s="91" t="s">
        <v>297</v>
      </c>
      <c r="BC16404" s="91" t="s">
        <v>8872</v>
      </c>
      <c r="BD16404" s="91"/>
    </row>
    <row r="16405" spans="53:56" ht="15" x14ac:dyDescent="0.25">
      <c r="BA16405" s="91" t="s">
        <v>20396</v>
      </c>
      <c r="BB16405" s="91" t="s">
        <v>297</v>
      </c>
      <c r="BC16405" s="91" t="s">
        <v>8872</v>
      </c>
      <c r="BD16405" s="91"/>
    </row>
    <row r="16406" spans="53:56" ht="15" x14ac:dyDescent="0.25">
      <c r="BA16406" s="90" t="s">
        <v>20397</v>
      </c>
      <c r="BB16406" s="90" t="s">
        <v>297</v>
      </c>
      <c r="BC16406" s="90" t="s">
        <v>8872</v>
      </c>
      <c r="BD16406" s="90"/>
    </row>
    <row r="16407" spans="53:56" ht="15" x14ac:dyDescent="0.25">
      <c r="BA16407" s="91" t="s">
        <v>20398</v>
      </c>
      <c r="BB16407" s="91" t="s">
        <v>297</v>
      </c>
      <c r="BC16407" s="91" t="s">
        <v>8872</v>
      </c>
      <c r="BD16407" s="91"/>
    </row>
    <row r="16408" spans="53:56" ht="15" x14ac:dyDescent="0.25">
      <c r="BA16408" s="90" t="s">
        <v>20399</v>
      </c>
      <c r="BB16408" s="90" t="s">
        <v>297</v>
      </c>
      <c r="BC16408" s="90" t="s">
        <v>8872</v>
      </c>
      <c r="BD16408" s="90"/>
    </row>
    <row r="16409" spans="53:56" ht="15" x14ac:dyDescent="0.25">
      <c r="BA16409" s="91" t="s">
        <v>20400</v>
      </c>
      <c r="BB16409" s="91" t="s">
        <v>297</v>
      </c>
      <c r="BC16409" s="91" t="s">
        <v>8872</v>
      </c>
      <c r="BD16409" s="91"/>
    </row>
    <row r="16410" spans="53:56" ht="15" x14ac:dyDescent="0.25">
      <c r="BA16410" s="90" t="s">
        <v>20401</v>
      </c>
      <c r="BB16410" s="90" t="s">
        <v>297</v>
      </c>
      <c r="BC16410" s="90" t="s">
        <v>8872</v>
      </c>
      <c r="BD16410" s="90"/>
    </row>
    <row r="16411" spans="53:56" ht="15" x14ac:dyDescent="0.25">
      <c r="BA16411" s="90" t="s">
        <v>20402</v>
      </c>
      <c r="BB16411" s="90" t="s">
        <v>297</v>
      </c>
      <c r="BC16411" s="90" t="s">
        <v>8872</v>
      </c>
      <c r="BD16411" s="90"/>
    </row>
    <row r="16412" spans="53:56" ht="15" x14ac:dyDescent="0.25">
      <c r="BA16412" s="91" t="s">
        <v>20403</v>
      </c>
      <c r="BB16412" s="91" t="s">
        <v>297</v>
      </c>
      <c r="BC16412" s="91" t="s">
        <v>8872</v>
      </c>
      <c r="BD16412" s="91"/>
    </row>
    <row r="16413" spans="53:56" ht="15" x14ac:dyDescent="0.25">
      <c r="BA16413" s="90" t="s">
        <v>20404</v>
      </c>
      <c r="BB16413" s="90" t="s">
        <v>297</v>
      </c>
      <c r="BC16413" s="90" t="s">
        <v>8872</v>
      </c>
      <c r="BD16413" s="90"/>
    </row>
    <row r="16414" spans="53:56" ht="15" x14ac:dyDescent="0.25">
      <c r="BA16414" s="91" t="s">
        <v>20405</v>
      </c>
      <c r="BB16414" s="91" t="s">
        <v>297</v>
      </c>
      <c r="BC16414" s="91" t="s">
        <v>8872</v>
      </c>
      <c r="BD16414" s="91"/>
    </row>
    <row r="16415" spans="53:56" ht="15" x14ac:dyDescent="0.25">
      <c r="BA16415" s="90" t="s">
        <v>20406</v>
      </c>
      <c r="BB16415" s="90" t="s">
        <v>297</v>
      </c>
      <c r="BC16415" s="90" t="s">
        <v>8872</v>
      </c>
      <c r="BD16415" s="90"/>
    </row>
    <row r="16416" spans="53:56" ht="15" x14ac:dyDescent="0.25">
      <c r="BA16416" s="91" t="s">
        <v>20407</v>
      </c>
      <c r="BB16416" s="91" t="s">
        <v>297</v>
      </c>
      <c r="BC16416" s="91" t="s">
        <v>8872</v>
      </c>
      <c r="BD16416" s="91"/>
    </row>
    <row r="16417" spans="53:56" ht="15" x14ac:dyDescent="0.25">
      <c r="BA16417" s="90" t="s">
        <v>20408</v>
      </c>
      <c r="BB16417" s="90" t="s">
        <v>297</v>
      </c>
      <c r="BC16417" s="90" t="s">
        <v>8872</v>
      </c>
      <c r="BD16417" s="90"/>
    </row>
    <row r="16418" spans="53:56" ht="15" x14ac:dyDescent="0.25">
      <c r="BA16418" s="91" t="s">
        <v>20409</v>
      </c>
      <c r="BB16418" s="91" t="s">
        <v>297</v>
      </c>
      <c r="BC16418" s="91" t="s">
        <v>8872</v>
      </c>
      <c r="BD16418" s="91"/>
    </row>
    <row r="16419" spans="53:56" ht="15" x14ac:dyDescent="0.25">
      <c r="BA16419" s="90" t="s">
        <v>20410</v>
      </c>
      <c r="BB16419" s="90" t="s">
        <v>297</v>
      </c>
      <c r="BC16419" s="90" t="s">
        <v>8872</v>
      </c>
      <c r="BD16419" s="90"/>
    </row>
    <row r="16420" spans="53:56" ht="15" x14ac:dyDescent="0.25">
      <c r="BA16420" s="91" t="s">
        <v>20411</v>
      </c>
      <c r="BB16420" s="91" t="s">
        <v>297</v>
      </c>
      <c r="BC16420" s="91" t="s">
        <v>8872</v>
      </c>
      <c r="BD16420" s="91"/>
    </row>
    <row r="16421" spans="53:56" ht="15" x14ac:dyDescent="0.25">
      <c r="BA16421" s="90" t="s">
        <v>20412</v>
      </c>
      <c r="BB16421" s="90" t="s">
        <v>297</v>
      </c>
      <c r="BC16421" s="90" t="s">
        <v>8872</v>
      </c>
      <c r="BD16421" s="90"/>
    </row>
    <row r="16422" spans="53:56" ht="15" x14ac:dyDescent="0.25">
      <c r="BA16422" s="91" t="s">
        <v>20413</v>
      </c>
      <c r="BB16422" s="91" t="s">
        <v>297</v>
      </c>
      <c r="BC16422" s="91" t="s">
        <v>8872</v>
      </c>
      <c r="BD16422" s="91"/>
    </row>
    <row r="16423" spans="53:56" ht="15" x14ac:dyDescent="0.25">
      <c r="BA16423" s="90" t="s">
        <v>20414</v>
      </c>
      <c r="BB16423" s="90" t="s">
        <v>297</v>
      </c>
      <c r="BC16423" s="90" t="s">
        <v>8872</v>
      </c>
      <c r="BD16423" s="90"/>
    </row>
    <row r="16424" spans="53:56" ht="15" x14ac:dyDescent="0.25">
      <c r="BA16424" s="91" t="s">
        <v>20415</v>
      </c>
      <c r="BB16424" s="91" t="s">
        <v>297</v>
      </c>
      <c r="BC16424" s="91" t="s">
        <v>8872</v>
      </c>
      <c r="BD16424" s="91"/>
    </row>
    <row r="16425" spans="53:56" ht="15" x14ac:dyDescent="0.25">
      <c r="BA16425" s="90" t="s">
        <v>20416</v>
      </c>
      <c r="BB16425" s="90" t="s">
        <v>297</v>
      </c>
      <c r="BC16425" s="90" t="s">
        <v>8872</v>
      </c>
      <c r="BD16425" s="90"/>
    </row>
    <row r="16426" spans="53:56" ht="15" x14ac:dyDescent="0.25">
      <c r="BA16426" s="91" t="s">
        <v>20417</v>
      </c>
      <c r="BB16426" s="91" t="s">
        <v>297</v>
      </c>
      <c r="BC16426" s="91" t="s">
        <v>8872</v>
      </c>
      <c r="BD16426" s="91"/>
    </row>
    <row r="16427" spans="53:56" ht="15" x14ac:dyDescent="0.25">
      <c r="BA16427" s="90" t="s">
        <v>20418</v>
      </c>
      <c r="BB16427" s="90" t="s">
        <v>297</v>
      </c>
      <c r="BC16427" s="90" t="s">
        <v>8872</v>
      </c>
      <c r="BD16427" s="90"/>
    </row>
    <row r="16428" spans="53:56" ht="15" x14ac:dyDescent="0.25">
      <c r="BA16428" s="91" t="s">
        <v>20419</v>
      </c>
      <c r="BB16428" s="91" t="s">
        <v>297</v>
      </c>
      <c r="BC16428" s="91" t="s">
        <v>8872</v>
      </c>
      <c r="BD16428" s="91"/>
    </row>
    <row r="16429" spans="53:56" ht="15" x14ac:dyDescent="0.25">
      <c r="BA16429" s="90" t="s">
        <v>20420</v>
      </c>
      <c r="BB16429" s="90" t="s">
        <v>297</v>
      </c>
      <c r="BC16429" s="90" t="s">
        <v>8872</v>
      </c>
      <c r="BD16429" s="90"/>
    </row>
    <row r="16430" spans="53:56" ht="15" x14ac:dyDescent="0.25">
      <c r="BA16430" s="91" t="s">
        <v>20421</v>
      </c>
      <c r="BB16430" s="91" t="s">
        <v>297</v>
      </c>
      <c r="BC16430" s="91" t="s">
        <v>8872</v>
      </c>
      <c r="BD16430" s="91"/>
    </row>
    <row r="16431" spans="53:56" ht="15" x14ac:dyDescent="0.25">
      <c r="BA16431" s="90" t="s">
        <v>20422</v>
      </c>
      <c r="BB16431" s="90" t="s">
        <v>297</v>
      </c>
      <c r="BC16431" s="90" t="s">
        <v>8872</v>
      </c>
      <c r="BD16431" s="90"/>
    </row>
    <row r="16432" spans="53:56" ht="15" x14ac:dyDescent="0.25">
      <c r="BA16432" s="91" t="s">
        <v>20423</v>
      </c>
      <c r="BB16432" s="91" t="s">
        <v>297</v>
      </c>
      <c r="BC16432" s="91" t="s">
        <v>8872</v>
      </c>
      <c r="BD16432" s="91"/>
    </row>
    <row r="16433" spans="53:56" ht="15" x14ac:dyDescent="0.25">
      <c r="BA16433" s="90" t="s">
        <v>20424</v>
      </c>
      <c r="BB16433" s="90" t="s">
        <v>297</v>
      </c>
      <c r="BC16433" s="90" t="s">
        <v>8872</v>
      </c>
      <c r="BD16433" s="90"/>
    </row>
    <row r="16434" spans="53:56" ht="15" x14ac:dyDescent="0.25">
      <c r="BA16434" s="91" t="s">
        <v>20425</v>
      </c>
      <c r="BB16434" s="91" t="s">
        <v>297</v>
      </c>
      <c r="BC16434" s="91" t="s">
        <v>8872</v>
      </c>
      <c r="BD16434" s="91"/>
    </row>
    <row r="16435" spans="53:56" ht="15" x14ac:dyDescent="0.25">
      <c r="BA16435" s="90" t="s">
        <v>20426</v>
      </c>
      <c r="BB16435" s="90" t="s">
        <v>297</v>
      </c>
      <c r="BC16435" s="90" t="s">
        <v>8872</v>
      </c>
      <c r="BD16435" s="90"/>
    </row>
    <row r="16436" spans="53:56" ht="15" x14ac:dyDescent="0.25">
      <c r="BA16436" s="91" t="s">
        <v>20427</v>
      </c>
      <c r="BB16436" s="91" t="s">
        <v>297</v>
      </c>
      <c r="BC16436" s="91" t="s">
        <v>8872</v>
      </c>
      <c r="BD16436" s="91"/>
    </row>
    <row r="16437" spans="53:56" ht="15" x14ac:dyDescent="0.25">
      <c r="BA16437" s="90" t="s">
        <v>20428</v>
      </c>
      <c r="BB16437" s="90" t="s">
        <v>297</v>
      </c>
      <c r="BC16437" s="90" t="s">
        <v>8872</v>
      </c>
      <c r="BD16437" s="90"/>
    </row>
    <row r="16438" spans="53:56" ht="15" x14ac:dyDescent="0.25">
      <c r="BA16438" s="91" t="s">
        <v>20429</v>
      </c>
      <c r="BB16438" s="91" t="s">
        <v>297</v>
      </c>
      <c r="BC16438" s="91" t="s">
        <v>20430</v>
      </c>
      <c r="BD16438" s="91"/>
    </row>
    <row r="16439" spans="53:56" ht="15" x14ac:dyDescent="0.25">
      <c r="BA16439" s="90" t="s">
        <v>20431</v>
      </c>
      <c r="BB16439" s="90" t="s">
        <v>297</v>
      </c>
      <c r="BC16439" s="90" t="s">
        <v>20302</v>
      </c>
      <c r="BD16439" s="90"/>
    </row>
    <row r="16440" spans="53:56" ht="15" x14ac:dyDescent="0.25">
      <c r="BA16440" s="91" t="s">
        <v>20432</v>
      </c>
      <c r="BB16440" s="91" t="s">
        <v>297</v>
      </c>
      <c r="BC16440" s="91" t="s">
        <v>20302</v>
      </c>
      <c r="BD16440" s="91"/>
    </row>
    <row r="16441" spans="53:56" ht="15" x14ac:dyDescent="0.25">
      <c r="BA16441" s="90" t="s">
        <v>20433</v>
      </c>
      <c r="BB16441" s="90" t="s">
        <v>297</v>
      </c>
      <c r="BC16441" s="90" t="s">
        <v>20302</v>
      </c>
      <c r="BD16441" s="90"/>
    </row>
    <row r="16442" spans="53:56" ht="15" x14ac:dyDescent="0.25">
      <c r="BA16442" s="91" t="s">
        <v>20434</v>
      </c>
      <c r="BB16442" s="91" t="s">
        <v>297</v>
      </c>
      <c r="BC16442" s="91" t="s">
        <v>20302</v>
      </c>
      <c r="BD16442" s="91"/>
    </row>
    <row r="16443" spans="53:56" ht="15" x14ac:dyDescent="0.25">
      <c r="BA16443" s="90" t="s">
        <v>20435</v>
      </c>
      <c r="BB16443" s="90" t="s">
        <v>297</v>
      </c>
      <c r="BC16443" s="90" t="s">
        <v>20302</v>
      </c>
      <c r="BD16443" s="90"/>
    </row>
    <row r="16444" spans="53:56" ht="15" x14ac:dyDescent="0.25">
      <c r="BA16444" s="90" t="s">
        <v>20436</v>
      </c>
      <c r="BB16444" s="90" t="s">
        <v>297</v>
      </c>
      <c r="BC16444" s="90" t="s">
        <v>20302</v>
      </c>
      <c r="BD16444" s="90"/>
    </row>
    <row r="16445" spans="53:56" ht="15" x14ac:dyDescent="0.25">
      <c r="BA16445" s="91" t="s">
        <v>20437</v>
      </c>
      <c r="BB16445" s="91" t="s">
        <v>297</v>
      </c>
      <c r="BC16445" s="91" t="s">
        <v>20302</v>
      </c>
      <c r="BD16445" s="91"/>
    </row>
    <row r="16446" spans="53:56" ht="15" x14ac:dyDescent="0.25">
      <c r="BA16446" s="90" t="s">
        <v>20438</v>
      </c>
      <c r="BB16446" s="90" t="s">
        <v>297</v>
      </c>
      <c r="BC16446" s="90" t="s">
        <v>20241</v>
      </c>
      <c r="BD16446" s="90"/>
    </row>
    <row r="16447" spans="53:56" ht="15" x14ac:dyDescent="0.25">
      <c r="BA16447" s="90" t="s">
        <v>20439</v>
      </c>
      <c r="BB16447" s="90" t="s">
        <v>297</v>
      </c>
      <c r="BC16447" s="90" t="s">
        <v>20302</v>
      </c>
      <c r="BD16447" s="90"/>
    </row>
    <row r="16448" spans="53:56" ht="15" x14ac:dyDescent="0.25">
      <c r="BA16448" s="91" t="s">
        <v>20440</v>
      </c>
      <c r="BB16448" s="91" t="s">
        <v>297</v>
      </c>
      <c r="BC16448" s="91" t="s">
        <v>20441</v>
      </c>
      <c r="BD16448" s="91"/>
    </row>
    <row r="16449" spans="53:56" ht="15" x14ac:dyDescent="0.25">
      <c r="BA16449" s="90" t="s">
        <v>20442</v>
      </c>
      <c r="BB16449" s="90" t="s">
        <v>297</v>
      </c>
      <c r="BC16449" s="90" t="s">
        <v>17149</v>
      </c>
      <c r="BD16449" s="90"/>
    </row>
    <row r="16450" spans="53:56" ht="15" x14ac:dyDescent="0.25">
      <c r="BA16450" s="91" t="s">
        <v>20443</v>
      </c>
      <c r="BB16450" s="91" t="s">
        <v>297</v>
      </c>
      <c r="BC16450" s="91" t="s">
        <v>7868</v>
      </c>
      <c r="BD16450" s="91"/>
    </row>
    <row r="16451" spans="53:56" ht="15" x14ac:dyDescent="0.25">
      <c r="BA16451" s="91" t="s">
        <v>20444</v>
      </c>
      <c r="BB16451" s="91" t="s">
        <v>297</v>
      </c>
      <c r="BC16451" s="91" t="s">
        <v>20302</v>
      </c>
      <c r="BD16451" s="91"/>
    </row>
    <row r="16452" spans="53:56" ht="15" x14ac:dyDescent="0.25">
      <c r="BA16452" s="90" t="s">
        <v>20445</v>
      </c>
      <c r="BB16452" s="90" t="s">
        <v>297</v>
      </c>
      <c r="BC16452" s="90" t="s">
        <v>20302</v>
      </c>
      <c r="BD16452" s="90"/>
    </row>
    <row r="16453" spans="53:56" ht="15" x14ac:dyDescent="0.25">
      <c r="BA16453" s="91" t="s">
        <v>20446</v>
      </c>
      <c r="BB16453" s="91" t="s">
        <v>297</v>
      </c>
      <c r="BC16453" s="91" t="s">
        <v>17149</v>
      </c>
      <c r="BD16453" s="91"/>
    </row>
    <row r="16454" spans="53:56" ht="15" x14ac:dyDescent="0.25">
      <c r="BA16454" s="90" t="s">
        <v>20447</v>
      </c>
      <c r="BB16454" s="90" t="s">
        <v>297</v>
      </c>
      <c r="BC16454" s="90" t="s">
        <v>7868</v>
      </c>
      <c r="BD16454" s="90"/>
    </row>
    <row r="16455" spans="53:56" ht="15" x14ac:dyDescent="0.25">
      <c r="BA16455" s="90" t="s">
        <v>20448</v>
      </c>
      <c r="BB16455" s="90" t="s">
        <v>297</v>
      </c>
      <c r="BC16455" s="90" t="s">
        <v>20302</v>
      </c>
      <c r="BD16455" s="90"/>
    </row>
    <row r="16456" spans="53:56" ht="15" x14ac:dyDescent="0.25">
      <c r="BA16456" s="91" t="s">
        <v>20449</v>
      </c>
      <c r="BB16456" s="91" t="s">
        <v>297</v>
      </c>
      <c r="BC16456" s="91" t="s">
        <v>20302</v>
      </c>
      <c r="BD16456" s="91"/>
    </row>
    <row r="16457" spans="53:56" ht="15" x14ac:dyDescent="0.25">
      <c r="BA16457" s="90" t="s">
        <v>20450</v>
      </c>
      <c r="BB16457" s="90" t="s">
        <v>297</v>
      </c>
      <c r="BC16457" s="90" t="s">
        <v>20302</v>
      </c>
      <c r="BD16457" s="90"/>
    </row>
    <row r="16458" spans="53:56" ht="15" x14ac:dyDescent="0.25">
      <c r="BA16458" s="91" t="s">
        <v>20451</v>
      </c>
      <c r="BB16458" s="91" t="s">
        <v>297</v>
      </c>
      <c r="BC16458" s="91" t="s">
        <v>20302</v>
      </c>
      <c r="BD16458" s="91"/>
    </row>
    <row r="16459" spans="53:56" ht="15" x14ac:dyDescent="0.25">
      <c r="BA16459" s="91" t="s">
        <v>20452</v>
      </c>
      <c r="BB16459" s="91" t="s">
        <v>297</v>
      </c>
      <c r="BC16459" s="91" t="s">
        <v>20302</v>
      </c>
      <c r="BD16459" s="91"/>
    </row>
    <row r="16460" spans="53:56" ht="15" x14ac:dyDescent="0.25">
      <c r="BA16460" s="90" t="s">
        <v>20453</v>
      </c>
      <c r="BB16460" s="90" t="s">
        <v>297</v>
      </c>
      <c r="BC16460" s="90" t="s">
        <v>20302</v>
      </c>
      <c r="BD16460" s="90"/>
    </row>
    <row r="16461" spans="53:56" ht="15" x14ac:dyDescent="0.25">
      <c r="BA16461" s="91" t="s">
        <v>20454</v>
      </c>
      <c r="BB16461" s="91" t="s">
        <v>297</v>
      </c>
      <c r="BC16461" s="91" t="s">
        <v>16764</v>
      </c>
      <c r="BD16461" s="91"/>
    </row>
    <row r="16462" spans="53:56" ht="15" x14ac:dyDescent="0.25">
      <c r="BA16462" s="90" t="s">
        <v>20455</v>
      </c>
      <c r="BB16462" s="90" t="s">
        <v>297</v>
      </c>
      <c r="BC16462" s="90" t="s">
        <v>16764</v>
      </c>
      <c r="BD16462" s="90"/>
    </row>
    <row r="16463" spans="53:56" ht="15" x14ac:dyDescent="0.25">
      <c r="BA16463" s="90" t="s">
        <v>20456</v>
      </c>
      <c r="BB16463" s="90" t="s">
        <v>297</v>
      </c>
      <c r="BC16463" s="90" t="s">
        <v>17149</v>
      </c>
      <c r="BD16463" s="90"/>
    </row>
    <row r="16464" spans="53:56" ht="15" x14ac:dyDescent="0.25">
      <c r="BA16464" s="91" t="s">
        <v>20457</v>
      </c>
      <c r="BB16464" s="91" t="s">
        <v>297</v>
      </c>
      <c r="BC16464" s="91" t="s">
        <v>7868</v>
      </c>
      <c r="BD16464" s="91"/>
    </row>
    <row r="16465" spans="53:56" ht="15" x14ac:dyDescent="0.25">
      <c r="BA16465" s="90" t="s">
        <v>20458</v>
      </c>
      <c r="BB16465" s="90" t="s">
        <v>297</v>
      </c>
      <c r="BC16465" s="90" t="s">
        <v>20302</v>
      </c>
      <c r="BD16465" s="90"/>
    </row>
    <row r="16466" spans="53:56" ht="15" x14ac:dyDescent="0.25">
      <c r="BA16466" s="91" t="s">
        <v>20459</v>
      </c>
      <c r="BB16466" s="91" t="s">
        <v>297</v>
      </c>
      <c r="BC16466" s="91" t="s">
        <v>16764</v>
      </c>
      <c r="BD16466" s="91"/>
    </row>
    <row r="16467" spans="53:56" ht="15" x14ac:dyDescent="0.25">
      <c r="BA16467" s="91" t="s">
        <v>20460</v>
      </c>
      <c r="BB16467" s="91" t="s">
        <v>297</v>
      </c>
      <c r="BC16467" s="91" t="s">
        <v>17149</v>
      </c>
      <c r="BD16467" s="91"/>
    </row>
    <row r="16468" spans="53:56" ht="15" x14ac:dyDescent="0.25">
      <c r="BA16468" s="90" t="s">
        <v>20461</v>
      </c>
      <c r="BB16468" s="90" t="s">
        <v>297</v>
      </c>
      <c r="BC16468" s="90" t="s">
        <v>20302</v>
      </c>
      <c r="BD16468" s="90"/>
    </row>
    <row r="16469" spans="53:56" ht="15" x14ac:dyDescent="0.25">
      <c r="BA16469" s="91" t="s">
        <v>20462</v>
      </c>
      <c r="BB16469" s="91" t="s">
        <v>297</v>
      </c>
      <c r="BC16469" s="91" t="s">
        <v>7868</v>
      </c>
      <c r="BD16469" s="91"/>
    </row>
    <row r="16470" spans="53:56" ht="15" x14ac:dyDescent="0.25">
      <c r="BA16470" s="90" t="s">
        <v>20463</v>
      </c>
      <c r="BB16470" s="90" t="s">
        <v>297</v>
      </c>
      <c r="BC16470" s="90" t="s">
        <v>16764</v>
      </c>
      <c r="BD16470" s="90"/>
    </row>
    <row r="16471" spans="53:56" ht="15" x14ac:dyDescent="0.25">
      <c r="BA16471" s="91" t="s">
        <v>20464</v>
      </c>
      <c r="BB16471" s="91" t="s">
        <v>297</v>
      </c>
      <c r="BC16471" s="91" t="s">
        <v>17149</v>
      </c>
      <c r="BD16471" s="91"/>
    </row>
    <row r="16472" spans="53:56" ht="15" x14ac:dyDescent="0.25">
      <c r="BA16472" s="91" t="s">
        <v>20465</v>
      </c>
      <c r="BB16472" s="91" t="s">
        <v>297</v>
      </c>
      <c r="BC16472" s="91" t="s">
        <v>20302</v>
      </c>
      <c r="BD16472" s="91"/>
    </row>
    <row r="16473" spans="53:56" ht="15" x14ac:dyDescent="0.25">
      <c r="BA16473" s="90" t="s">
        <v>20466</v>
      </c>
      <c r="BB16473" s="90" t="s">
        <v>297</v>
      </c>
      <c r="BC16473" s="90" t="s">
        <v>20441</v>
      </c>
      <c r="BD16473" s="90"/>
    </row>
    <row r="16474" spans="53:56" ht="15" x14ac:dyDescent="0.25">
      <c r="BA16474" s="91" t="s">
        <v>20467</v>
      </c>
      <c r="BB16474" s="91" t="s">
        <v>297</v>
      </c>
      <c r="BC16474" s="91" t="s">
        <v>20302</v>
      </c>
      <c r="BD16474" s="91"/>
    </row>
    <row r="16475" spans="53:56" ht="15" x14ac:dyDescent="0.25">
      <c r="BA16475" s="90" t="s">
        <v>20468</v>
      </c>
      <c r="BB16475" s="90" t="s">
        <v>297</v>
      </c>
      <c r="BC16475" s="90" t="s">
        <v>20302</v>
      </c>
      <c r="BD16475" s="90"/>
    </row>
    <row r="16476" spans="53:56" ht="15" x14ac:dyDescent="0.25">
      <c r="BA16476" s="91" t="s">
        <v>20469</v>
      </c>
      <c r="BB16476" s="91" t="s">
        <v>297</v>
      </c>
      <c r="BC16476" s="91" t="s">
        <v>16764</v>
      </c>
      <c r="BD16476" s="91"/>
    </row>
    <row r="16477" spans="53:56" ht="15" x14ac:dyDescent="0.25">
      <c r="BA16477" s="90" t="s">
        <v>20470</v>
      </c>
      <c r="BB16477" s="90" t="s">
        <v>297</v>
      </c>
      <c r="BC16477" s="90" t="s">
        <v>20302</v>
      </c>
      <c r="BD16477" s="90"/>
    </row>
    <row r="16478" spans="53:56" ht="15" x14ac:dyDescent="0.25">
      <c r="BA16478" s="91" t="s">
        <v>20471</v>
      </c>
      <c r="BB16478" s="91" t="s">
        <v>297</v>
      </c>
      <c r="BC16478" s="91" t="s">
        <v>20302</v>
      </c>
      <c r="BD16478" s="91"/>
    </row>
    <row r="16479" spans="53:56" ht="15" x14ac:dyDescent="0.25">
      <c r="BA16479" s="91" t="s">
        <v>20472</v>
      </c>
      <c r="BB16479" s="91" t="s">
        <v>297</v>
      </c>
      <c r="BC16479" s="91" t="s">
        <v>17149</v>
      </c>
      <c r="BD16479" s="91"/>
    </row>
    <row r="16480" spans="53:56" ht="15" x14ac:dyDescent="0.25">
      <c r="BA16480" s="90" t="s">
        <v>20473</v>
      </c>
      <c r="BB16480" s="90" t="s">
        <v>297</v>
      </c>
      <c r="BC16480" s="90" t="s">
        <v>20302</v>
      </c>
      <c r="BD16480" s="90"/>
    </row>
    <row r="16481" spans="53:56" ht="15" x14ac:dyDescent="0.25">
      <c r="BA16481" s="91" t="s">
        <v>20474</v>
      </c>
      <c r="BB16481" s="91" t="s">
        <v>297</v>
      </c>
      <c r="BC16481" s="91" t="s">
        <v>20302</v>
      </c>
      <c r="BD16481" s="91"/>
    </row>
    <row r="16482" spans="53:56" ht="15" x14ac:dyDescent="0.25">
      <c r="BA16482" s="90" t="s">
        <v>20475</v>
      </c>
      <c r="BB16482" s="90" t="s">
        <v>297</v>
      </c>
      <c r="BC16482" s="90" t="s">
        <v>20302</v>
      </c>
      <c r="BD16482" s="90"/>
    </row>
    <row r="16483" spans="53:56" ht="15" x14ac:dyDescent="0.25">
      <c r="BA16483" s="90" t="s">
        <v>20476</v>
      </c>
      <c r="BB16483" s="90" t="s">
        <v>297</v>
      </c>
      <c r="BC16483" s="90" t="s">
        <v>20302</v>
      </c>
      <c r="BD16483" s="90"/>
    </row>
    <row r="16484" spans="53:56" ht="15" x14ac:dyDescent="0.25">
      <c r="BA16484" s="91" t="s">
        <v>20477</v>
      </c>
      <c r="BB16484" s="91" t="s">
        <v>297</v>
      </c>
      <c r="BC16484" s="91" t="s">
        <v>20302</v>
      </c>
      <c r="BD16484" s="91"/>
    </row>
    <row r="16485" spans="53:56" ht="15" x14ac:dyDescent="0.25">
      <c r="BA16485" s="90" t="s">
        <v>20478</v>
      </c>
      <c r="BB16485" s="90" t="s">
        <v>297</v>
      </c>
      <c r="BC16485" s="90" t="s">
        <v>7868</v>
      </c>
      <c r="BD16485" s="90"/>
    </row>
    <row r="16486" spans="53:56" ht="15" x14ac:dyDescent="0.25">
      <c r="BA16486" s="91" t="s">
        <v>20479</v>
      </c>
      <c r="BB16486" s="91" t="s">
        <v>297</v>
      </c>
      <c r="BC16486" s="91" t="s">
        <v>17941</v>
      </c>
      <c r="BD16486" s="91"/>
    </row>
    <row r="16487" spans="53:56" ht="15" x14ac:dyDescent="0.25">
      <c r="BA16487" s="91" t="s">
        <v>20480</v>
      </c>
      <c r="BB16487" s="91" t="s">
        <v>297</v>
      </c>
      <c r="BC16487" s="91" t="s">
        <v>17941</v>
      </c>
      <c r="BD16487" s="91"/>
    </row>
    <row r="16488" spans="53:56" ht="15" x14ac:dyDescent="0.25">
      <c r="BA16488" s="90" t="s">
        <v>20481</v>
      </c>
      <c r="BB16488" s="90" t="s">
        <v>297</v>
      </c>
      <c r="BC16488" s="90" t="s">
        <v>17941</v>
      </c>
      <c r="BD16488" s="90"/>
    </row>
    <row r="16489" spans="53:56" ht="15" x14ac:dyDescent="0.25">
      <c r="BA16489" s="90" t="s">
        <v>20482</v>
      </c>
      <c r="BB16489" s="90" t="s">
        <v>297</v>
      </c>
      <c r="BC16489" s="90" t="s">
        <v>17941</v>
      </c>
      <c r="BD16489" s="90"/>
    </row>
    <row r="16490" spans="53:56" ht="15" x14ac:dyDescent="0.25">
      <c r="BA16490" s="91" t="s">
        <v>20483</v>
      </c>
      <c r="BB16490" s="91" t="s">
        <v>297</v>
      </c>
      <c r="BC16490" s="91" t="s">
        <v>20484</v>
      </c>
      <c r="BD16490" s="91"/>
    </row>
    <row r="16491" spans="53:56" ht="15" x14ac:dyDescent="0.25">
      <c r="BA16491" s="90" t="s">
        <v>20485</v>
      </c>
      <c r="BB16491" s="90" t="s">
        <v>297</v>
      </c>
      <c r="BC16491" s="90" t="s">
        <v>20484</v>
      </c>
      <c r="BD16491" s="90"/>
    </row>
    <row r="16492" spans="53:56" ht="15" x14ac:dyDescent="0.25">
      <c r="BA16492" s="91" t="s">
        <v>20486</v>
      </c>
      <c r="BB16492" s="91" t="s">
        <v>297</v>
      </c>
      <c r="BC16492" s="91" t="s">
        <v>9586</v>
      </c>
      <c r="BD16492" s="91"/>
    </row>
    <row r="16493" spans="53:56" ht="15" x14ac:dyDescent="0.25">
      <c r="BA16493" s="90" t="s">
        <v>20487</v>
      </c>
      <c r="BB16493" s="90" t="s">
        <v>297</v>
      </c>
      <c r="BC16493" s="90" t="s">
        <v>15419</v>
      </c>
      <c r="BD16493" s="90"/>
    </row>
    <row r="16494" spans="53:56" ht="15" x14ac:dyDescent="0.25">
      <c r="BA16494" s="90" t="s">
        <v>20488</v>
      </c>
      <c r="BB16494" s="90" t="s">
        <v>297</v>
      </c>
      <c r="BC16494" s="90" t="s">
        <v>17544</v>
      </c>
      <c r="BD16494" s="90"/>
    </row>
    <row r="16495" spans="53:56" ht="15" x14ac:dyDescent="0.25">
      <c r="BA16495" s="91" t="s">
        <v>20489</v>
      </c>
      <c r="BB16495" s="91" t="s">
        <v>297</v>
      </c>
      <c r="BC16495" s="91" t="s">
        <v>9586</v>
      </c>
      <c r="BD16495" s="91"/>
    </row>
    <row r="16496" spans="53:56" ht="15" x14ac:dyDescent="0.25">
      <c r="BA16496" s="90" t="s">
        <v>20490</v>
      </c>
      <c r="BB16496" s="90" t="s">
        <v>297</v>
      </c>
      <c r="BC16496" s="90" t="s">
        <v>9586</v>
      </c>
      <c r="BD16496" s="90"/>
    </row>
    <row r="16497" spans="53:56" ht="15" x14ac:dyDescent="0.25">
      <c r="BA16497" s="91" t="s">
        <v>20491</v>
      </c>
      <c r="BB16497" s="91" t="s">
        <v>297</v>
      </c>
      <c r="BC16497" s="91" t="s">
        <v>15419</v>
      </c>
      <c r="BD16497" s="91"/>
    </row>
    <row r="16498" spans="53:56" ht="15" x14ac:dyDescent="0.25">
      <c r="BA16498" s="91" t="s">
        <v>20492</v>
      </c>
      <c r="BB16498" s="91" t="s">
        <v>297</v>
      </c>
      <c r="BC16498" s="91" t="s">
        <v>17941</v>
      </c>
      <c r="BD16498" s="91"/>
    </row>
    <row r="16499" spans="53:56" ht="15" x14ac:dyDescent="0.25">
      <c r="BA16499" s="90" t="s">
        <v>20493</v>
      </c>
      <c r="BB16499" s="90" t="s">
        <v>297</v>
      </c>
      <c r="BC16499" s="90" t="s">
        <v>17941</v>
      </c>
      <c r="BD16499" s="90"/>
    </row>
    <row r="16500" spans="53:56" ht="15" x14ac:dyDescent="0.25">
      <c r="BA16500" s="91" t="s">
        <v>20494</v>
      </c>
      <c r="BB16500" s="91" t="s">
        <v>297</v>
      </c>
      <c r="BC16500" s="91" t="s">
        <v>20484</v>
      </c>
      <c r="BD16500" s="91"/>
    </row>
    <row r="16501" spans="53:56" ht="15" x14ac:dyDescent="0.25">
      <c r="BA16501" s="90" t="s">
        <v>20495</v>
      </c>
      <c r="BB16501" s="90" t="s">
        <v>297</v>
      </c>
      <c r="BC16501" s="90" t="s">
        <v>17544</v>
      </c>
      <c r="BD16501" s="90"/>
    </row>
    <row r="16502" spans="53:56" ht="15" x14ac:dyDescent="0.25">
      <c r="BA16502" s="90" t="s">
        <v>20496</v>
      </c>
      <c r="BB16502" s="90" t="s">
        <v>297</v>
      </c>
      <c r="BC16502" s="90" t="s">
        <v>20484</v>
      </c>
      <c r="BD16502" s="90"/>
    </row>
    <row r="16503" spans="53:56" ht="15" x14ac:dyDescent="0.25">
      <c r="BA16503" s="91" t="s">
        <v>20497</v>
      </c>
      <c r="BB16503" s="91" t="s">
        <v>297</v>
      </c>
      <c r="BC16503" s="91" t="s">
        <v>17941</v>
      </c>
      <c r="BD16503" s="91"/>
    </row>
    <row r="16504" spans="53:56" ht="15" x14ac:dyDescent="0.25">
      <c r="BA16504" s="90" t="s">
        <v>20498</v>
      </c>
      <c r="BB16504" s="90" t="s">
        <v>297</v>
      </c>
      <c r="BC16504" s="90" t="s">
        <v>9586</v>
      </c>
      <c r="BD16504" s="90"/>
    </row>
    <row r="16505" spans="53:56" ht="15" x14ac:dyDescent="0.25">
      <c r="BA16505" s="91" t="s">
        <v>20499</v>
      </c>
      <c r="BB16505" s="91" t="s">
        <v>297</v>
      </c>
      <c r="BC16505" s="91" t="s">
        <v>9586</v>
      </c>
      <c r="BD16505" s="91"/>
    </row>
    <row r="16506" spans="53:56" ht="15" x14ac:dyDescent="0.25">
      <c r="BA16506" s="91" t="s">
        <v>20500</v>
      </c>
      <c r="BB16506" s="91" t="s">
        <v>297</v>
      </c>
      <c r="BC16506" s="91" t="s">
        <v>17941</v>
      </c>
      <c r="BD16506" s="91"/>
    </row>
    <row r="16507" spans="53:56" ht="15" x14ac:dyDescent="0.25">
      <c r="BA16507" s="90" t="s">
        <v>20501</v>
      </c>
      <c r="BB16507" s="90" t="s">
        <v>297</v>
      </c>
      <c r="BC16507" s="90" t="s">
        <v>15419</v>
      </c>
      <c r="BD16507" s="90"/>
    </row>
    <row r="16508" spans="53:56" ht="15" x14ac:dyDescent="0.25">
      <c r="BA16508" s="91" t="s">
        <v>20502</v>
      </c>
      <c r="BB16508" s="91" t="s">
        <v>297</v>
      </c>
      <c r="BC16508" s="91" t="s">
        <v>15419</v>
      </c>
      <c r="BD16508" s="91"/>
    </row>
    <row r="16509" spans="53:56" ht="15" x14ac:dyDescent="0.25">
      <c r="BA16509" s="90" t="s">
        <v>20503</v>
      </c>
      <c r="BB16509" s="90" t="s">
        <v>297</v>
      </c>
      <c r="BC16509" s="90" t="s">
        <v>20484</v>
      </c>
      <c r="BD16509" s="90"/>
    </row>
    <row r="16510" spans="53:56" ht="15" x14ac:dyDescent="0.25">
      <c r="BA16510" s="91" t="s">
        <v>20504</v>
      </c>
      <c r="BB16510" s="91" t="s">
        <v>297</v>
      </c>
      <c r="BC16510" s="91" t="s">
        <v>15419</v>
      </c>
      <c r="BD16510" s="91"/>
    </row>
    <row r="16511" spans="53:56" ht="15" x14ac:dyDescent="0.25">
      <c r="BA16511" s="90" t="s">
        <v>20505</v>
      </c>
      <c r="BB16511" s="90" t="s">
        <v>297</v>
      </c>
      <c r="BC16511" s="90" t="s">
        <v>1401</v>
      </c>
      <c r="BD16511" s="90"/>
    </row>
    <row r="16512" spans="53:56" ht="15" x14ac:dyDescent="0.25">
      <c r="BA16512" s="90" t="s">
        <v>20506</v>
      </c>
      <c r="BB16512" s="90" t="s">
        <v>297</v>
      </c>
      <c r="BC16512" s="90" t="s">
        <v>20484</v>
      </c>
      <c r="BD16512" s="90"/>
    </row>
    <row r="16513" spans="53:56" ht="15" x14ac:dyDescent="0.25">
      <c r="BA16513" s="91" t="s">
        <v>20507</v>
      </c>
      <c r="BB16513" s="91" t="s">
        <v>297</v>
      </c>
      <c r="BC16513" s="91" t="s">
        <v>17941</v>
      </c>
      <c r="BD16513" s="91"/>
    </row>
    <row r="16514" spans="53:56" ht="15" x14ac:dyDescent="0.25">
      <c r="BA16514" s="90" t="s">
        <v>20508</v>
      </c>
      <c r="BB16514" s="90" t="s">
        <v>297</v>
      </c>
      <c r="BC16514" s="90" t="s">
        <v>17544</v>
      </c>
      <c r="BD16514" s="90"/>
    </row>
    <row r="16515" spans="53:56" ht="15" x14ac:dyDescent="0.25">
      <c r="BA16515" s="91" t="s">
        <v>20509</v>
      </c>
      <c r="BB16515" s="91" t="s">
        <v>297</v>
      </c>
      <c r="BC16515" s="91" t="s">
        <v>20484</v>
      </c>
      <c r="BD16515" s="91"/>
    </row>
    <row r="16516" spans="53:56" ht="15" x14ac:dyDescent="0.25">
      <c r="BA16516" s="91" t="s">
        <v>20510</v>
      </c>
      <c r="BB16516" s="91" t="s">
        <v>297</v>
      </c>
      <c r="BC16516" s="91" t="s">
        <v>17544</v>
      </c>
      <c r="BD16516" s="91"/>
    </row>
    <row r="16517" spans="53:56" ht="15" x14ac:dyDescent="0.25">
      <c r="BA16517" s="90" t="s">
        <v>20511</v>
      </c>
      <c r="BB16517" s="90" t="s">
        <v>297</v>
      </c>
      <c r="BC16517" s="90" t="s">
        <v>20484</v>
      </c>
      <c r="BD16517" s="90"/>
    </row>
    <row r="16518" spans="53:56" ht="15" x14ac:dyDescent="0.25">
      <c r="BA16518" s="91" t="s">
        <v>20512</v>
      </c>
      <c r="BB16518" s="91" t="s">
        <v>297</v>
      </c>
      <c r="BC16518" s="91" t="s">
        <v>17941</v>
      </c>
      <c r="BD16518" s="91"/>
    </row>
    <row r="16519" spans="53:56" ht="15" x14ac:dyDescent="0.25">
      <c r="BA16519" s="91" t="s">
        <v>20513</v>
      </c>
      <c r="BB16519" s="91" t="s">
        <v>297</v>
      </c>
      <c r="BC16519" s="91" t="s">
        <v>17941</v>
      </c>
      <c r="BD16519" s="91"/>
    </row>
    <row r="16520" spans="53:56" ht="15" x14ac:dyDescent="0.25">
      <c r="BA16520" s="90" t="s">
        <v>20514</v>
      </c>
      <c r="BB16520" s="90" t="s">
        <v>297</v>
      </c>
      <c r="BC16520" s="90" t="s">
        <v>17941</v>
      </c>
      <c r="BD16520" s="90"/>
    </row>
    <row r="16521" spans="53:56" ht="15" x14ac:dyDescent="0.25">
      <c r="BA16521" s="91" t="s">
        <v>20515</v>
      </c>
      <c r="BB16521" s="91" t="s">
        <v>297</v>
      </c>
      <c r="BC16521" s="91" t="s">
        <v>1401</v>
      </c>
      <c r="BD16521" s="91"/>
    </row>
    <row r="16522" spans="53:56" ht="15" x14ac:dyDescent="0.25">
      <c r="BA16522" s="90" t="s">
        <v>20516</v>
      </c>
      <c r="BB16522" s="90" t="s">
        <v>297</v>
      </c>
      <c r="BC16522" s="90" t="s">
        <v>1401</v>
      </c>
      <c r="BD16522" s="90"/>
    </row>
    <row r="16523" spans="53:56" ht="15" x14ac:dyDescent="0.25">
      <c r="BA16523" s="91" t="s">
        <v>20517</v>
      </c>
      <c r="BB16523" s="91" t="s">
        <v>297</v>
      </c>
      <c r="BC16523" s="91" t="s">
        <v>17941</v>
      </c>
      <c r="BD16523" s="91"/>
    </row>
    <row r="16524" spans="53:56" ht="15" x14ac:dyDescent="0.25">
      <c r="BA16524" s="90" t="s">
        <v>20518</v>
      </c>
      <c r="BB16524" s="90" t="s">
        <v>297</v>
      </c>
      <c r="BC16524" s="90" t="s">
        <v>1401</v>
      </c>
      <c r="BD16524" s="90"/>
    </row>
    <row r="16525" spans="53:56" ht="15" x14ac:dyDescent="0.25">
      <c r="BA16525" s="91" t="s">
        <v>20519</v>
      </c>
      <c r="BB16525" s="91" t="s">
        <v>297</v>
      </c>
      <c r="BC16525" s="91" t="s">
        <v>17544</v>
      </c>
      <c r="BD16525" s="91"/>
    </row>
    <row r="16526" spans="53:56" ht="15" x14ac:dyDescent="0.25">
      <c r="BA16526" s="90" t="s">
        <v>20520</v>
      </c>
      <c r="BB16526" s="90" t="s">
        <v>297</v>
      </c>
      <c r="BC16526" s="90" t="s">
        <v>17941</v>
      </c>
      <c r="BD16526" s="90"/>
    </row>
    <row r="16527" spans="53:56" ht="15" x14ac:dyDescent="0.25">
      <c r="BA16527" s="91" t="s">
        <v>20521</v>
      </c>
      <c r="BB16527" s="91" t="s">
        <v>297</v>
      </c>
      <c r="BC16527" s="91" t="s">
        <v>17544</v>
      </c>
      <c r="BD16527" s="91"/>
    </row>
    <row r="16528" spans="53:56" ht="15" x14ac:dyDescent="0.25">
      <c r="BA16528" s="90" t="s">
        <v>20522</v>
      </c>
      <c r="BB16528" s="90" t="s">
        <v>297</v>
      </c>
      <c r="BC16528" s="90" t="s">
        <v>1401</v>
      </c>
      <c r="BD16528" s="90"/>
    </row>
    <row r="16529" spans="53:56" ht="15" x14ac:dyDescent="0.25">
      <c r="BA16529" s="91" t="s">
        <v>20523</v>
      </c>
      <c r="BB16529" s="91" t="s">
        <v>297</v>
      </c>
      <c r="BC16529" s="91" t="s">
        <v>15419</v>
      </c>
      <c r="BD16529" s="91"/>
    </row>
    <row r="16530" spans="53:56" ht="15" x14ac:dyDescent="0.25">
      <c r="BA16530" s="90" t="s">
        <v>20524</v>
      </c>
      <c r="BB16530" s="90" t="s">
        <v>297</v>
      </c>
      <c r="BC16530" s="90" t="s">
        <v>14875</v>
      </c>
      <c r="BD16530" s="90"/>
    </row>
    <row r="16531" spans="53:56" ht="15" x14ac:dyDescent="0.25">
      <c r="BA16531" s="91" t="s">
        <v>20525</v>
      </c>
      <c r="BB16531" s="91" t="s">
        <v>297</v>
      </c>
      <c r="BC16531" s="91" t="s">
        <v>14875</v>
      </c>
      <c r="BD16531" s="91"/>
    </row>
    <row r="16532" spans="53:56" ht="15" x14ac:dyDescent="0.25">
      <c r="BA16532" s="90" t="s">
        <v>20526</v>
      </c>
      <c r="BB16532" s="90" t="s">
        <v>297</v>
      </c>
      <c r="BC16532" s="90" t="s">
        <v>14875</v>
      </c>
      <c r="BD16532" s="90"/>
    </row>
    <row r="16533" spans="53:56" ht="15" x14ac:dyDescent="0.25">
      <c r="BA16533" s="91" t="s">
        <v>20527</v>
      </c>
      <c r="BB16533" s="91" t="s">
        <v>297</v>
      </c>
      <c r="BC16533" s="91" t="s">
        <v>14875</v>
      </c>
      <c r="BD16533" s="91"/>
    </row>
    <row r="16534" spans="53:56" ht="15" x14ac:dyDescent="0.25">
      <c r="BA16534" s="90" t="s">
        <v>20528</v>
      </c>
      <c r="BB16534" s="90" t="s">
        <v>297</v>
      </c>
      <c r="BC16534" s="90" t="s">
        <v>20430</v>
      </c>
      <c r="BD16534" s="90"/>
    </row>
    <row r="16535" spans="53:56" ht="15" x14ac:dyDescent="0.25">
      <c r="BA16535" s="90" t="s">
        <v>20529</v>
      </c>
      <c r="BB16535" s="90" t="s">
        <v>297</v>
      </c>
      <c r="BC16535" s="90" t="s">
        <v>20530</v>
      </c>
      <c r="BD16535" s="90"/>
    </row>
    <row r="16536" spans="53:56" ht="15" x14ac:dyDescent="0.25">
      <c r="BA16536" s="91" t="s">
        <v>20531</v>
      </c>
      <c r="BB16536" s="91" t="s">
        <v>297</v>
      </c>
      <c r="BC16536" s="91" t="s">
        <v>20530</v>
      </c>
      <c r="BD16536" s="91"/>
    </row>
    <row r="16537" spans="53:56" ht="15" x14ac:dyDescent="0.25">
      <c r="BA16537" s="90" t="s">
        <v>20532</v>
      </c>
      <c r="BB16537" s="90" t="s">
        <v>297</v>
      </c>
      <c r="BC16537" s="90" t="s">
        <v>20530</v>
      </c>
      <c r="BD16537" s="90"/>
    </row>
    <row r="16538" spans="53:56" ht="15" x14ac:dyDescent="0.25">
      <c r="BA16538" s="91" t="s">
        <v>20533</v>
      </c>
      <c r="BB16538" s="91" t="s">
        <v>297</v>
      </c>
      <c r="BC16538" s="91" t="s">
        <v>20530</v>
      </c>
      <c r="BD16538" s="91"/>
    </row>
    <row r="16539" spans="53:56" ht="15" x14ac:dyDescent="0.25">
      <c r="BA16539" s="91" t="s">
        <v>20534</v>
      </c>
      <c r="BB16539" s="91" t="s">
        <v>297</v>
      </c>
      <c r="BC16539" s="91" t="s">
        <v>20530</v>
      </c>
      <c r="BD16539" s="91"/>
    </row>
    <row r="16540" spans="53:56" ht="15" x14ac:dyDescent="0.25">
      <c r="BA16540" s="90" t="s">
        <v>20535</v>
      </c>
      <c r="BB16540" s="90" t="s">
        <v>297</v>
      </c>
      <c r="BC16540" s="90" t="s">
        <v>20536</v>
      </c>
      <c r="BD16540" s="90"/>
    </row>
    <row r="16541" spans="53:56" ht="15" x14ac:dyDescent="0.25">
      <c r="BA16541" s="91" t="s">
        <v>20537</v>
      </c>
      <c r="BB16541" s="91" t="s">
        <v>297</v>
      </c>
      <c r="BC16541" s="91" t="s">
        <v>20430</v>
      </c>
      <c r="BD16541" s="91"/>
    </row>
    <row r="16542" spans="53:56" ht="15" x14ac:dyDescent="0.25">
      <c r="BA16542" s="90" t="s">
        <v>20538</v>
      </c>
      <c r="BB16542" s="90" t="s">
        <v>297</v>
      </c>
      <c r="BC16542" s="90" t="s">
        <v>10215</v>
      </c>
      <c r="BD16542" s="90"/>
    </row>
    <row r="16543" spans="53:56" ht="15" x14ac:dyDescent="0.25">
      <c r="BA16543" s="91" t="s">
        <v>20539</v>
      </c>
      <c r="BB16543" s="91" t="s">
        <v>297</v>
      </c>
      <c r="BC16543" s="91" t="s">
        <v>14875</v>
      </c>
      <c r="BD16543" s="91"/>
    </row>
    <row r="16544" spans="53:56" ht="15" x14ac:dyDescent="0.25">
      <c r="BA16544" s="90" t="s">
        <v>20540</v>
      </c>
      <c r="BB16544" s="90" t="s">
        <v>297</v>
      </c>
      <c r="BC16544" s="90" t="s">
        <v>20530</v>
      </c>
      <c r="BD16544" s="90"/>
    </row>
    <row r="16545" spans="53:56" ht="15" x14ac:dyDescent="0.25">
      <c r="BA16545" s="91" t="s">
        <v>20541</v>
      </c>
      <c r="BB16545" s="91" t="s">
        <v>297</v>
      </c>
      <c r="BC16545" s="91" t="s">
        <v>14875</v>
      </c>
      <c r="BD16545" s="91"/>
    </row>
    <row r="16546" spans="53:56" ht="15" x14ac:dyDescent="0.25">
      <c r="BA16546" s="90" t="s">
        <v>20542</v>
      </c>
      <c r="BB16546" s="90" t="s">
        <v>297</v>
      </c>
      <c r="BC16546" s="90" t="s">
        <v>14875</v>
      </c>
      <c r="BD16546" s="90"/>
    </row>
    <row r="16547" spans="53:56" ht="15" x14ac:dyDescent="0.25">
      <c r="BA16547" s="91" t="s">
        <v>20543</v>
      </c>
      <c r="BB16547" s="91" t="s">
        <v>297</v>
      </c>
      <c r="BC16547" s="91" t="s">
        <v>20430</v>
      </c>
      <c r="BD16547" s="91"/>
    </row>
    <row r="16548" spans="53:56" ht="15" x14ac:dyDescent="0.25">
      <c r="BA16548" s="90" t="s">
        <v>20544</v>
      </c>
      <c r="BB16548" s="90" t="s">
        <v>297</v>
      </c>
      <c r="BC16548" s="90" t="s">
        <v>20430</v>
      </c>
      <c r="BD16548" s="90"/>
    </row>
    <row r="16549" spans="53:56" ht="15" x14ac:dyDescent="0.25">
      <c r="BA16549" s="91" t="s">
        <v>20545</v>
      </c>
      <c r="BB16549" s="91" t="s">
        <v>297</v>
      </c>
      <c r="BC16549" s="91" t="s">
        <v>20430</v>
      </c>
      <c r="BD16549" s="91"/>
    </row>
    <row r="16550" spans="53:56" ht="15" x14ac:dyDescent="0.25">
      <c r="BA16550" s="90" t="s">
        <v>20546</v>
      </c>
      <c r="BB16550" s="90" t="s">
        <v>297</v>
      </c>
      <c r="BC16550" s="90" t="s">
        <v>20430</v>
      </c>
      <c r="BD16550" s="90"/>
    </row>
    <row r="16551" spans="53:56" ht="15" x14ac:dyDescent="0.25">
      <c r="BA16551" s="90" t="s">
        <v>20547</v>
      </c>
      <c r="BB16551" s="90" t="s">
        <v>297</v>
      </c>
      <c r="BC16551" s="90" t="s">
        <v>20430</v>
      </c>
      <c r="BD16551" s="90"/>
    </row>
    <row r="16552" spans="53:56" ht="15" x14ac:dyDescent="0.25">
      <c r="BA16552" s="91" t="s">
        <v>20548</v>
      </c>
      <c r="BB16552" s="91" t="s">
        <v>297</v>
      </c>
      <c r="BC16552" s="91" t="s">
        <v>14875</v>
      </c>
      <c r="BD16552" s="91"/>
    </row>
    <row r="16553" spans="53:56" ht="15" x14ac:dyDescent="0.25">
      <c r="BA16553" s="90" t="s">
        <v>20549</v>
      </c>
      <c r="BB16553" s="90" t="s">
        <v>297</v>
      </c>
      <c r="BC16553" s="90" t="s">
        <v>10215</v>
      </c>
      <c r="BD16553" s="90"/>
    </row>
    <row r="16554" spans="53:56" ht="15" x14ac:dyDescent="0.25">
      <c r="BA16554" s="91" t="s">
        <v>20550</v>
      </c>
      <c r="BB16554" s="91" t="s">
        <v>297</v>
      </c>
      <c r="BC16554" s="91" t="s">
        <v>20430</v>
      </c>
      <c r="BD16554" s="91"/>
    </row>
    <row r="16555" spans="53:56" ht="15" x14ac:dyDescent="0.25">
      <c r="BA16555" s="90" t="s">
        <v>20551</v>
      </c>
      <c r="BB16555" s="90" t="s">
        <v>297</v>
      </c>
      <c r="BC16555" s="90" t="s">
        <v>20536</v>
      </c>
      <c r="BD16555" s="90"/>
    </row>
    <row r="16556" spans="53:56" ht="15" x14ac:dyDescent="0.25">
      <c r="BA16556" s="91" t="s">
        <v>20552</v>
      </c>
      <c r="BB16556" s="91" t="s">
        <v>297</v>
      </c>
      <c r="BC16556" s="91" t="s">
        <v>20530</v>
      </c>
      <c r="BD16556" s="91"/>
    </row>
    <row r="16557" spans="53:56" ht="15" x14ac:dyDescent="0.25">
      <c r="BA16557" s="90" t="s">
        <v>20553</v>
      </c>
      <c r="BB16557" s="90" t="s">
        <v>297</v>
      </c>
      <c r="BC16557" s="90" t="s">
        <v>20430</v>
      </c>
      <c r="BD16557" s="90"/>
    </row>
    <row r="16558" spans="53:56" ht="15" x14ac:dyDescent="0.25">
      <c r="BA16558" s="91" t="s">
        <v>20554</v>
      </c>
      <c r="BB16558" s="91" t="s">
        <v>297</v>
      </c>
      <c r="BC16558" s="91" t="s">
        <v>20530</v>
      </c>
      <c r="BD16558" s="91"/>
    </row>
    <row r="16559" spans="53:56" ht="15" x14ac:dyDescent="0.25">
      <c r="BA16559" s="90" t="s">
        <v>20555</v>
      </c>
      <c r="BB16559" s="90" t="s">
        <v>297</v>
      </c>
      <c r="BC16559" s="90" t="s">
        <v>10215</v>
      </c>
      <c r="BD16559" s="90"/>
    </row>
    <row r="16560" spans="53:56" ht="15" x14ac:dyDescent="0.25">
      <c r="BA16560" s="91" t="s">
        <v>20556</v>
      </c>
      <c r="BB16560" s="91" t="s">
        <v>297</v>
      </c>
      <c r="BC16560" s="91" t="s">
        <v>10215</v>
      </c>
      <c r="BD16560" s="91"/>
    </row>
    <row r="16561" spans="53:56" ht="15" x14ac:dyDescent="0.25">
      <c r="BA16561" s="90" t="s">
        <v>20557</v>
      </c>
      <c r="BB16561" s="90" t="s">
        <v>297</v>
      </c>
      <c r="BC16561" s="90" t="s">
        <v>20430</v>
      </c>
      <c r="BD16561" s="90"/>
    </row>
    <row r="16562" spans="53:56" ht="15" x14ac:dyDescent="0.25">
      <c r="BA16562" s="91" t="s">
        <v>20558</v>
      </c>
      <c r="BB16562" s="91" t="s">
        <v>297</v>
      </c>
      <c r="BC16562" s="91" t="s">
        <v>1401</v>
      </c>
      <c r="BD16562" s="91"/>
    </row>
    <row r="16563" spans="53:56" ht="15" x14ac:dyDescent="0.25">
      <c r="BA16563" s="91" t="s">
        <v>20559</v>
      </c>
      <c r="BB16563" s="91" t="s">
        <v>297</v>
      </c>
      <c r="BC16563" s="91" t="s">
        <v>1401</v>
      </c>
      <c r="BD16563" s="91"/>
    </row>
    <row r="16564" spans="53:56" ht="15" x14ac:dyDescent="0.25">
      <c r="BA16564" s="90" t="s">
        <v>20560</v>
      </c>
      <c r="BB16564" s="90" t="s">
        <v>297</v>
      </c>
      <c r="BC16564" s="90" t="s">
        <v>20536</v>
      </c>
      <c r="BD16564" s="90"/>
    </row>
    <row r="16565" spans="53:56" ht="15" x14ac:dyDescent="0.25">
      <c r="BA16565" s="91" t="s">
        <v>20561</v>
      </c>
      <c r="BB16565" s="91" t="s">
        <v>297</v>
      </c>
      <c r="BC16565" s="91" t="s">
        <v>20536</v>
      </c>
      <c r="BD16565" s="91"/>
    </row>
    <row r="16566" spans="53:56" ht="15" x14ac:dyDescent="0.25">
      <c r="BA16566" s="90" t="s">
        <v>20562</v>
      </c>
      <c r="BB16566" s="90" t="s">
        <v>297</v>
      </c>
      <c r="BC16566" s="90" t="s">
        <v>20536</v>
      </c>
      <c r="BD16566" s="90"/>
    </row>
    <row r="16567" spans="53:56" ht="15" x14ac:dyDescent="0.25">
      <c r="BA16567" s="91" t="s">
        <v>20563</v>
      </c>
      <c r="BB16567" s="91" t="s">
        <v>297</v>
      </c>
      <c r="BC16567" s="91" t="s">
        <v>14875</v>
      </c>
      <c r="BD16567" s="91"/>
    </row>
    <row r="16568" spans="53:56" ht="15" x14ac:dyDescent="0.25">
      <c r="BA16568" s="90" t="s">
        <v>20564</v>
      </c>
      <c r="BB16568" s="90" t="s">
        <v>297</v>
      </c>
      <c r="BC16568" s="90" t="s">
        <v>20530</v>
      </c>
      <c r="BD16568" s="90"/>
    </row>
    <row r="16569" spans="53:56" ht="15" x14ac:dyDescent="0.25">
      <c r="BA16569" s="91" t="s">
        <v>20565</v>
      </c>
      <c r="BB16569" s="91" t="s">
        <v>297</v>
      </c>
      <c r="BC16569" s="91" t="s">
        <v>10215</v>
      </c>
      <c r="BD16569" s="91"/>
    </row>
    <row r="16570" spans="53:56" ht="15" x14ac:dyDescent="0.25">
      <c r="BA16570" s="90" t="s">
        <v>20566</v>
      </c>
      <c r="BB16570" s="90" t="s">
        <v>297</v>
      </c>
      <c r="BC16570" s="90" t="s">
        <v>14875</v>
      </c>
      <c r="BD16570" s="90"/>
    </row>
    <row r="16571" spans="53:56" ht="15" x14ac:dyDescent="0.25">
      <c r="BA16571" s="91" t="s">
        <v>20567</v>
      </c>
      <c r="BB16571" s="91" t="s">
        <v>297</v>
      </c>
      <c r="BC16571" s="91" t="s">
        <v>20536</v>
      </c>
      <c r="BD16571" s="91"/>
    </row>
    <row r="16572" spans="53:56" ht="15" x14ac:dyDescent="0.25">
      <c r="BA16572" s="90" t="s">
        <v>20568</v>
      </c>
      <c r="BB16572" s="90" t="s">
        <v>297</v>
      </c>
      <c r="BC16572" s="90" t="s">
        <v>20430</v>
      </c>
      <c r="BD16572" s="90"/>
    </row>
    <row r="16573" spans="53:56" ht="15" x14ac:dyDescent="0.25">
      <c r="BA16573" s="91" t="s">
        <v>20569</v>
      </c>
      <c r="BB16573" s="91" t="s">
        <v>297</v>
      </c>
      <c r="BC16573" s="91" t="s">
        <v>14875</v>
      </c>
      <c r="BD16573" s="91"/>
    </row>
    <row r="16574" spans="53:56" ht="15" x14ac:dyDescent="0.25">
      <c r="BA16574" s="90" t="s">
        <v>20570</v>
      </c>
      <c r="BB16574" s="90" t="s">
        <v>297</v>
      </c>
      <c r="BC16574" s="90" t="s">
        <v>20530</v>
      </c>
      <c r="BD16574" s="90"/>
    </row>
    <row r="16575" spans="53:56" ht="15" x14ac:dyDescent="0.25">
      <c r="BA16575" s="91" t="s">
        <v>20571</v>
      </c>
      <c r="BB16575" s="91" t="s">
        <v>297</v>
      </c>
      <c r="BC16575" s="91" t="s">
        <v>14774</v>
      </c>
      <c r="BD16575" s="91"/>
    </row>
    <row r="16576" spans="53:56" ht="15" x14ac:dyDescent="0.25">
      <c r="BA16576" s="91" t="s">
        <v>20572</v>
      </c>
      <c r="BB16576" s="91" t="s">
        <v>297</v>
      </c>
      <c r="BC16576" s="91" t="s">
        <v>8585</v>
      </c>
      <c r="BD16576" s="91"/>
    </row>
    <row r="16577" spans="53:56" ht="15" x14ac:dyDescent="0.25">
      <c r="BA16577" s="90" t="s">
        <v>20573</v>
      </c>
      <c r="BB16577" s="90" t="s">
        <v>297</v>
      </c>
      <c r="BC16577" s="90" t="s">
        <v>20530</v>
      </c>
      <c r="BD16577" s="90"/>
    </row>
    <row r="16578" spans="53:56" ht="15" x14ac:dyDescent="0.25">
      <c r="BA16578" s="91" t="s">
        <v>20574</v>
      </c>
      <c r="BB16578" s="91" t="s">
        <v>297</v>
      </c>
      <c r="BC16578" s="91" t="s">
        <v>14774</v>
      </c>
      <c r="BD16578" s="91"/>
    </row>
    <row r="16579" spans="53:56" ht="15" x14ac:dyDescent="0.25">
      <c r="BA16579" s="90" t="s">
        <v>20575</v>
      </c>
      <c r="BB16579" s="90" t="s">
        <v>297</v>
      </c>
      <c r="BC16579" s="90" t="s">
        <v>14774</v>
      </c>
      <c r="BD16579" s="90"/>
    </row>
    <row r="16580" spans="53:56" ht="15" x14ac:dyDescent="0.25">
      <c r="BA16580" s="91" t="s">
        <v>20576</v>
      </c>
      <c r="BB16580" s="91" t="s">
        <v>297</v>
      </c>
      <c r="BC16580" s="91" t="s">
        <v>14774</v>
      </c>
      <c r="BD16580" s="91"/>
    </row>
    <row r="16581" spans="53:56" ht="15" x14ac:dyDescent="0.25">
      <c r="BA16581" s="90" t="s">
        <v>20577</v>
      </c>
      <c r="BB16581" s="90" t="s">
        <v>297</v>
      </c>
      <c r="BC16581" s="90" t="s">
        <v>15158</v>
      </c>
      <c r="BD16581" s="90"/>
    </row>
    <row r="16582" spans="53:56" ht="15" x14ac:dyDescent="0.25">
      <c r="BA16582" s="91" t="s">
        <v>20578</v>
      </c>
      <c r="BB16582" s="91" t="s">
        <v>297</v>
      </c>
      <c r="BC16582" s="91" t="s">
        <v>8585</v>
      </c>
      <c r="BD16582" s="91"/>
    </row>
    <row r="16583" spans="53:56" ht="15" x14ac:dyDescent="0.25">
      <c r="BA16583" s="90" t="s">
        <v>20579</v>
      </c>
      <c r="BB16583" s="90" t="s">
        <v>297</v>
      </c>
      <c r="BC16583" s="90" t="s">
        <v>8585</v>
      </c>
      <c r="BD16583" s="90"/>
    </row>
    <row r="16584" spans="53:56" ht="15" x14ac:dyDescent="0.25">
      <c r="BA16584" s="91" t="s">
        <v>20580</v>
      </c>
      <c r="BB16584" s="91" t="s">
        <v>297</v>
      </c>
      <c r="BC16584" s="91" t="s">
        <v>8585</v>
      </c>
      <c r="BD16584" s="91"/>
    </row>
    <row r="16585" spans="53:56" ht="15" x14ac:dyDescent="0.25">
      <c r="BA16585" s="90" t="s">
        <v>20581</v>
      </c>
      <c r="BB16585" s="90" t="s">
        <v>297</v>
      </c>
      <c r="BC16585" s="90" t="s">
        <v>14774</v>
      </c>
      <c r="BD16585" s="90"/>
    </row>
    <row r="16586" spans="53:56" ht="15" x14ac:dyDescent="0.25">
      <c r="BA16586" s="91" t="s">
        <v>20582</v>
      </c>
      <c r="BB16586" s="91" t="s">
        <v>297</v>
      </c>
      <c r="BC16586" s="91" t="s">
        <v>14774</v>
      </c>
      <c r="BD16586" s="91"/>
    </row>
    <row r="16587" spans="53:56" ht="15" x14ac:dyDescent="0.25">
      <c r="BA16587" s="90" t="s">
        <v>20583</v>
      </c>
      <c r="BB16587" s="90" t="s">
        <v>297</v>
      </c>
      <c r="BC16587" s="90" t="s">
        <v>14875</v>
      </c>
      <c r="BD16587" s="90"/>
    </row>
    <row r="16588" spans="53:56" ht="15" x14ac:dyDescent="0.25">
      <c r="BA16588" s="91" t="s">
        <v>20584</v>
      </c>
      <c r="BB16588" s="91" t="s">
        <v>297</v>
      </c>
      <c r="BC16588" s="91" t="s">
        <v>14774</v>
      </c>
      <c r="BD16588" s="91"/>
    </row>
    <row r="16589" spans="53:56" ht="15" x14ac:dyDescent="0.25">
      <c r="BA16589" s="90" t="s">
        <v>20585</v>
      </c>
      <c r="BB16589" s="90" t="s">
        <v>297</v>
      </c>
      <c r="BC16589" s="90" t="s">
        <v>8585</v>
      </c>
      <c r="BD16589" s="90"/>
    </row>
    <row r="16590" spans="53:56" ht="15" x14ac:dyDescent="0.25">
      <c r="BA16590" s="91" t="s">
        <v>20586</v>
      </c>
      <c r="BB16590" s="91" t="s">
        <v>297</v>
      </c>
      <c r="BC16590" s="91" t="s">
        <v>8585</v>
      </c>
      <c r="BD16590" s="91"/>
    </row>
    <row r="16591" spans="53:56" ht="15" x14ac:dyDescent="0.25">
      <c r="BA16591" s="90" t="s">
        <v>20587</v>
      </c>
      <c r="BB16591" s="90" t="s">
        <v>297</v>
      </c>
      <c r="BC16591" s="90" t="s">
        <v>8585</v>
      </c>
      <c r="BD16591" s="90"/>
    </row>
    <row r="16592" spans="53:56" ht="15" x14ac:dyDescent="0.25">
      <c r="BA16592" s="91" t="s">
        <v>20588</v>
      </c>
      <c r="BB16592" s="91" t="s">
        <v>297</v>
      </c>
      <c r="BC16592" s="91" t="s">
        <v>8585</v>
      </c>
      <c r="BD16592" s="91"/>
    </row>
    <row r="16593" spans="53:56" ht="15" x14ac:dyDescent="0.25">
      <c r="BA16593" s="90" t="s">
        <v>20589</v>
      </c>
      <c r="BB16593" s="90" t="s">
        <v>297</v>
      </c>
      <c r="BC16593" s="90" t="s">
        <v>8585</v>
      </c>
      <c r="BD16593" s="90"/>
    </row>
    <row r="16594" spans="53:56" ht="15" x14ac:dyDescent="0.25">
      <c r="BA16594" s="91" t="s">
        <v>20590</v>
      </c>
      <c r="BB16594" s="91" t="s">
        <v>297</v>
      </c>
      <c r="BC16594" s="91" t="s">
        <v>8585</v>
      </c>
      <c r="BD16594" s="91"/>
    </row>
    <row r="16595" spans="53:56" ht="15" x14ac:dyDescent="0.25">
      <c r="BA16595" s="90" t="s">
        <v>20591</v>
      </c>
      <c r="BB16595" s="90" t="s">
        <v>297</v>
      </c>
      <c r="BC16595" s="90" t="s">
        <v>8585</v>
      </c>
      <c r="BD16595" s="90"/>
    </row>
    <row r="16596" spans="53:56" ht="15" x14ac:dyDescent="0.25">
      <c r="BA16596" s="91" t="s">
        <v>20592</v>
      </c>
      <c r="BB16596" s="91" t="s">
        <v>297</v>
      </c>
      <c r="BC16596" s="91" t="s">
        <v>8585</v>
      </c>
      <c r="BD16596" s="91"/>
    </row>
    <row r="16597" spans="53:56" ht="15" x14ac:dyDescent="0.25">
      <c r="BA16597" s="90" t="s">
        <v>20593</v>
      </c>
      <c r="BB16597" s="90" t="s">
        <v>297</v>
      </c>
      <c r="BC16597" s="90" t="s">
        <v>14774</v>
      </c>
      <c r="BD16597" s="90"/>
    </row>
    <row r="16598" spans="53:56" ht="15" x14ac:dyDescent="0.25">
      <c r="BA16598" s="91" t="s">
        <v>20594</v>
      </c>
      <c r="BB16598" s="91" t="s">
        <v>297</v>
      </c>
      <c r="BC16598" s="91" t="s">
        <v>14774</v>
      </c>
      <c r="BD16598" s="91"/>
    </row>
    <row r="16599" spans="53:56" ht="15" x14ac:dyDescent="0.25">
      <c r="BA16599" s="90" t="s">
        <v>20595</v>
      </c>
      <c r="BB16599" s="90" t="s">
        <v>297</v>
      </c>
      <c r="BC16599" s="90" t="s">
        <v>14774</v>
      </c>
      <c r="BD16599" s="90"/>
    </row>
    <row r="16600" spans="53:56" ht="15" x14ac:dyDescent="0.25">
      <c r="BA16600" s="91" t="s">
        <v>20596</v>
      </c>
      <c r="BB16600" s="91" t="s">
        <v>297</v>
      </c>
      <c r="BC16600" s="91" t="s">
        <v>8585</v>
      </c>
      <c r="BD16600" s="91"/>
    </row>
    <row r="16601" spans="53:56" ht="15" x14ac:dyDescent="0.25">
      <c r="BA16601" s="90" t="s">
        <v>20597</v>
      </c>
      <c r="BB16601" s="90" t="s">
        <v>297</v>
      </c>
      <c r="BC16601" s="90" t="s">
        <v>14774</v>
      </c>
      <c r="BD16601" s="90"/>
    </row>
    <row r="16602" spans="53:56" ht="15" x14ac:dyDescent="0.25">
      <c r="BA16602" s="91" t="s">
        <v>20598</v>
      </c>
      <c r="BB16602" s="91" t="s">
        <v>297</v>
      </c>
      <c r="BC16602" s="91" t="s">
        <v>14774</v>
      </c>
      <c r="BD16602" s="91"/>
    </row>
    <row r="16603" spans="53:56" ht="15" x14ac:dyDescent="0.25">
      <c r="BA16603" s="91" t="s">
        <v>20599</v>
      </c>
      <c r="BB16603" s="91" t="s">
        <v>297</v>
      </c>
      <c r="BC16603" s="91" t="s">
        <v>14774</v>
      </c>
      <c r="BD16603" s="91"/>
    </row>
    <row r="16604" spans="53:56" ht="15" x14ac:dyDescent="0.25">
      <c r="BA16604" s="90" t="s">
        <v>20600</v>
      </c>
      <c r="BB16604" s="90" t="s">
        <v>297</v>
      </c>
      <c r="BC16604" s="90" t="s">
        <v>14774</v>
      </c>
      <c r="BD16604" s="90"/>
    </row>
    <row r="16605" spans="53:56" ht="15" x14ac:dyDescent="0.25">
      <c r="BA16605" s="90" t="s">
        <v>20601</v>
      </c>
      <c r="BB16605" s="90" t="s">
        <v>297</v>
      </c>
      <c r="BC16605" s="90" t="s">
        <v>8585</v>
      </c>
      <c r="BD16605" s="90"/>
    </row>
    <row r="16606" spans="53:56" ht="15" x14ac:dyDescent="0.25">
      <c r="BA16606" s="91" t="s">
        <v>20602</v>
      </c>
      <c r="BB16606" s="91" t="s">
        <v>297</v>
      </c>
      <c r="BC16606" s="91" t="s">
        <v>14774</v>
      </c>
      <c r="BD16606" s="91"/>
    </row>
    <row r="16607" spans="53:56" ht="15" x14ac:dyDescent="0.25">
      <c r="BA16607" s="90" t="s">
        <v>20603</v>
      </c>
      <c r="BB16607" s="90" t="s">
        <v>297</v>
      </c>
      <c r="BC16607" s="90" t="s">
        <v>14875</v>
      </c>
      <c r="BD16607" s="90"/>
    </row>
    <row r="16608" spans="53:56" ht="15" x14ac:dyDescent="0.25">
      <c r="BA16608" s="91" t="s">
        <v>20604</v>
      </c>
      <c r="BB16608" s="91" t="s">
        <v>297</v>
      </c>
      <c r="BC16608" s="91" t="s">
        <v>14774</v>
      </c>
      <c r="BD16608" s="91"/>
    </row>
    <row r="16609" spans="53:56" ht="15" x14ac:dyDescent="0.25">
      <c r="BA16609" s="91" t="s">
        <v>20605</v>
      </c>
      <c r="BB16609" s="91" t="s">
        <v>297</v>
      </c>
      <c r="BC16609" s="91" t="s">
        <v>8585</v>
      </c>
      <c r="BD16609" s="91"/>
    </row>
    <row r="16610" spans="53:56" ht="15" x14ac:dyDescent="0.25">
      <c r="BA16610" s="90" t="s">
        <v>20606</v>
      </c>
      <c r="BB16610" s="90" t="s">
        <v>297</v>
      </c>
      <c r="BC16610" s="90" t="s">
        <v>8585</v>
      </c>
      <c r="BD16610" s="90"/>
    </row>
    <row r="16611" spans="53:56" ht="15" x14ac:dyDescent="0.25">
      <c r="BA16611" s="91" t="s">
        <v>20607</v>
      </c>
      <c r="BB16611" s="91" t="s">
        <v>297</v>
      </c>
      <c r="BC16611" s="91" t="s">
        <v>8585</v>
      </c>
      <c r="BD16611" s="91"/>
    </row>
    <row r="16612" spans="53:56" ht="15" x14ac:dyDescent="0.25">
      <c r="BA16612" s="90" t="s">
        <v>20608</v>
      </c>
      <c r="BB16612" s="90" t="s">
        <v>297</v>
      </c>
      <c r="BC16612" s="90" t="s">
        <v>8585</v>
      </c>
      <c r="BD16612" s="90"/>
    </row>
    <row r="16613" spans="53:56" ht="15" x14ac:dyDescent="0.25">
      <c r="BA16613" s="90" t="s">
        <v>20609</v>
      </c>
      <c r="BB16613" s="90" t="s">
        <v>297</v>
      </c>
      <c r="BC16613" s="90" t="s">
        <v>8585</v>
      </c>
      <c r="BD16613" s="90"/>
    </row>
    <row r="16614" spans="53:56" ht="15" x14ac:dyDescent="0.25">
      <c r="BA16614" s="91" t="s">
        <v>20610</v>
      </c>
      <c r="BB16614" s="91" t="s">
        <v>297</v>
      </c>
      <c r="BC16614" s="91" t="s">
        <v>8585</v>
      </c>
      <c r="BD16614" s="91"/>
    </row>
    <row r="16615" spans="53:56" ht="15" x14ac:dyDescent="0.25">
      <c r="BA16615" s="90" t="s">
        <v>20611</v>
      </c>
      <c r="BB16615" s="90" t="s">
        <v>297</v>
      </c>
      <c r="BC16615" s="90" t="s">
        <v>8585</v>
      </c>
      <c r="BD16615" s="90"/>
    </row>
    <row r="16616" spans="53:56" ht="15" x14ac:dyDescent="0.25">
      <c r="BA16616" s="91" t="s">
        <v>20612</v>
      </c>
      <c r="BB16616" s="91" t="s">
        <v>297</v>
      </c>
      <c r="BC16616" s="91" t="s">
        <v>8585</v>
      </c>
      <c r="BD16616" s="91"/>
    </row>
    <row r="16617" spans="53:56" ht="15" x14ac:dyDescent="0.25">
      <c r="BA16617" s="90" t="s">
        <v>20613</v>
      </c>
      <c r="BB16617" s="90" t="s">
        <v>297</v>
      </c>
      <c r="BC16617" s="90" t="s">
        <v>8585</v>
      </c>
      <c r="BD16617" s="90"/>
    </row>
    <row r="16618" spans="53:56" ht="15" x14ac:dyDescent="0.25">
      <c r="BA16618" s="91" t="s">
        <v>20614</v>
      </c>
      <c r="BB16618" s="91" t="s">
        <v>297</v>
      </c>
      <c r="BC16618" s="91" t="s">
        <v>8585</v>
      </c>
      <c r="BD16618" s="91"/>
    </row>
    <row r="16619" spans="53:56" ht="15" x14ac:dyDescent="0.25">
      <c r="BA16619" s="91" t="s">
        <v>20615</v>
      </c>
      <c r="BB16619" s="91" t="s">
        <v>297</v>
      </c>
      <c r="BC16619" s="91" t="s">
        <v>8585</v>
      </c>
      <c r="BD16619" s="91"/>
    </row>
    <row r="16620" spans="53:56" ht="15" x14ac:dyDescent="0.25">
      <c r="BA16620" s="90" t="s">
        <v>20616</v>
      </c>
      <c r="BB16620" s="90" t="s">
        <v>297</v>
      </c>
      <c r="BC16620" s="90" t="s">
        <v>8585</v>
      </c>
      <c r="BD16620" s="90"/>
    </row>
    <row r="16621" spans="53:56" ht="15" x14ac:dyDescent="0.25">
      <c r="BA16621" s="90" t="s">
        <v>20617</v>
      </c>
      <c r="BB16621" s="90" t="s">
        <v>297</v>
      </c>
      <c r="BC16621" s="90" t="s">
        <v>8585</v>
      </c>
      <c r="BD16621" s="90"/>
    </row>
    <row r="16622" spans="53:56" ht="15" x14ac:dyDescent="0.25">
      <c r="BA16622" s="90" t="s">
        <v>20618</v>
      </c>
      <c r="BB16622" s="90" t="s">
        <v>297</v>
      </c>
      <c r="BC16622" s="90" t="s">
        <v>8585</v>
      </c>
      <c r="BD16622" s="90"/>
    </row>
    <row r="16623" spans="53:56" ht="15" x14ac:dyDescent="0.25">
      <c r="BA16623" s="91" t="s">
        <v>20619</v>
      </c>
      <c r="BB16623" s="91" t="s">
        <v>297</v>
      </c>
      <c r="BC16623" s="91" t="s">
        <v>8585</v>
      </c>
      <c r="BD16623" s="91"/>
    </row>
    <row r="16624" spans="53:56" ht="15" x14ac:dyDescent="0.25">
      <c r="BA16624" s="90" t="s">
        <v>20620</v>
      </c>
      <c r="BB16624" s="90" t="s">
        <v>297</v>
      </c>
      <c r="BC16624" s="90" t="s">
        <v>8585</v>
      </c>
      <c r="BD16624" s="90"/>
    </row>
    <row r="16625" spans="53:56" ht="15" x14ac:dyDescent="0.25">
      <c r="BA16625" s="91" t="s">
        <v>20621</v>
      </c>
      <c r="BB16625" s="91" t="s">
        <v>297</v>
      </c>
      <c r="BC16625" s="91" t="s">
        <v>8585</v>
      </c>
      <c r="BD16625" s="91"/>
    </row>
    <row r="16626" spans="53:56" ht="15" x14ac:dyDescent="0.25">
      <c r="BA16626" s="90" t="s">
        <v>20622</v>
      </c>
      <c r="BB16626" s="90" t="s">
        <v>297</v>
      </c>
      <c r="BC16626" s="90" t="s">
        <v>8585</v>
      </c>
      <c r="BD16626" s="90"/>
    </row>
    <row r="16627" spans="53:56" ht="15" x14ac:dyDescent="0.25">
      <c r="BA16627" s="91" t="s">
        <v>20623</v>
      </c>
      <c r="BB16627" s="91" t="s">
        <v>297</v>
      </c>
      <c r="BC16627" s="91" t="s">
        <v>8585</v>
      </c>
      <c r="BD16627" s="91"/>
    </row>
    <row r="16628" spans="53:56" ht="15" x14ac:dyDescent="0.25">
      <c r="BA16628" s="91" t="s">
        <v>20624</v>
      </c>
      <c r="BB16628" s="91" t="s">
        <v>297</v>
      </c>
      <c r="BC16628" s="91" t="s">
        <v>8585</v>
      </c>
      <c r="BD16628" s="91"/>
    </row>
    <row r="16629" spans="53:56" ht="15" x14ac:dyDescent="0.25">
      <c r="BA16629" s="90" t="s">
        <v>20625</v>
      </c>
      <c r="BB16629" s="90" t="s">
        <v>297</v>
      </c>
      <c r="BC16629" s="90" t="s">
        <v>8585</v>
      </c>
      <c r="BD16629" s="90"/>
    </row>
    <row r="16630" spans="53:56" ht="15" x14ac:dyDescent="0.25">
      <c r="BA16630" s="91" t="s">
        <v>20626</v>
      </c>
      <c r="BB16630" s="91" t="s">
        <v>297</v>
      </c>
      <c r="BC16630" s="91" t="s">
        <v>8585</v>
      </c>
      <c r="BD16630" s="91"/>
    </row>
    <row r="16631" spans="53:56" ht="15" x14ac:dyDescent="0.25">
      <c r="BA16631" s="90" t="s">
        <v>20627</v>
      </c>
      <c r="BB16631" s="90" t="s">
        <v>297</v>
      </c>
      <c r="BC16631" s="90" t="s">
        <v>8585</v>
      </c>
      <c r="BD16631" s="90"/>
    </row>
    <row r="16632" spans="53:56" ht="15" x14ac:dyDescent="0.25">
      <c r="BA16632" s="90" t="s">
        <v>20628</v>
      </c>
      <c r="BB16632" s="90" t="s">
        <v>297</v>
      </c>
      <c r="BC16632" s="90" t="s">
        <v>8585</v>
      </c>
      <c r="BD16632" s="90"/>
    </row>
    <row r="16633" spans="53:56" ht="15" x14ac:dyDescent="0.25">
      <c r="BA16633" s="91" t="s">
        <v>20629</v>
      </c>
      <c r="BB16633" s="91" t="s">
        <v>297</v>
      </c>
      <c r="BC16633" s="91" t="s">
        <v>8585</v>
      </c>
      <c r="BD16633" s="91"/>
    </row>
    <row r="16634" spans="53:56" ht="15" x14ac:dyDescent="0.25">
      <c r="BA16634" s="90" t="s">
        <v>20630</v>
      </c>
      <c r="BB16634" s="90" t="s">
        <v>297</v>
      </c>
      <c r="BC16634" s="90" t="s">
        <v>20631</v>
      </c>
      <c r="BD16634" s="90"/>
    </row>
    <row r="16635" spans="53:56" ht="15" x14ac:dyDescent="0.25">
      <c r="BA16635" s="91" t="s">
        <v>20632</v>
      </c>
      <c r="BB16635" s="91" t="s">
        <v>297</v>
      </c>
      <c r="BC16635" s="91" t="s">
        <v>20631</v>
      </c>
      <c r="BD16635" s="91"/>
    </row>
    <row r="16636" spans="53:56" ht="15" x14ac:dyDescent="0.25">
      <c r="BA16636" s="91" t="s">
        <v>20633</v>
      </c>
      <c r="BB16636" s="91" t="s">
        <v>297</v>
      </c>
      <c r="BC16636" s="91" t="s">
        <v>20631</v>
      </c>
      <c r="BD16636" s="91"/>
    </row>
    <row r="16637" spans="53:56" ht="15" x14ac:dyDescent="0.25">
      <c r="BA16637" s="90" t="s">
        <v>20634</v>
      </c>
      <c r="BB16637" s="90" t="s">
        <v>297</v>
      </c>
      <c r="BC16637" s="90" t="s">
        <v>20631</v>
      </c>
      <c r="BD16637" s="90"/>
    </row>
    <row r="16638" spans="53:56" ht="15" x14ac:dyDescent="0.25">
      <c r="BA16638" s="90" t="s">
        <v>20635</v>
      </c>
      <c r="BB16638" s="90" t="s">
        <v>297</v>
      </c>
      <c r="BC16638" s="90" t="s">
        <v>14776</v>
      </c>
      <c r="BD16638" s="90"/>
    </row>
    <row r="16639" spans="53:56" ht="15" x14ac:dyDescent="0.25">
      <c r="BA16639" s="91" t="s">
        <v>20635</v>
      </c>
      <c r="BB16639" s="91" t="s">
        <v>297</v>
      </c>
      <c r="BC16639" s="91" t="s">
        <v>20631</v>
      </c>
      <c r="BD16639" s="91"/>
    </row>
    <row r="16640" spans="53:56" ht="15" x14ac:dyDescent="0.25">
      <c r="BA16640" s="90" t="s">
        <v>20636</v>
      </c>
      <c r="BB16640" s="90" t="s">
        <v>297</v>
      </c>
      <c r="BC16640" s="90" t="s">
        <v>20631</v>
      </c>
      <c r="BD16640" s="90"/>
    </row>
    <row r="16641" spans="53:56" ht="15" x14ac:dyDescent="0.25">
      <c r="BA16641" s="90" t="s">
        <v>20637</v>
      </c>
      <c r="BB16641" s="90" t="s">
        <v>297</v>
      </c>
      <c r="BC16641" s="90" t="s">
        <v>20631</v>
      </c>
      <c r="BD16641" s="90"/>
    </row>
    <row r="16642" spans="53:56" ht="15" x14ac:dyDescent="0.25">
      <c r="BA16642" s="90" t="s">
        <v>20638</v>
      </c>
      <c r="BB16642" s="90" t="s">
        <v>297</v>
      </c>
      <c r="BC16642" s="90" t="s">
        <v>15158</v>
      </c>
      <c r="BD16642" s="90"/>
    </row>
    <row r="16643" spans="53:56" ht="15" x14ac:dyDescent="0.25">
      <c r="BA16643" s="90" t="s">
        <v>20639</v>
      </c>
      <c r="BB16643" s="90" t="s">
        <v>297</v>
      </c>
      <c r="BC16643" s="90" t="s">
        <v>20640</v>
      </c>
      <c r="BD16643" s="90"/>
    </row>
    <row r="16644" spans="53:56" ht="15" x14ac:dyDescent="0.25">
      <c r="BA16644" s="91" t="s">
        <v>20641</v>
      </c>
      <c r="BB16644" s="91" t="s">
        <v>297</v>
      </c>
      <c r="BC16644" s="91" t="s">
        <v>20631</v>
      </c>
      <c r="BD16644" s="91"/>
    </row>
    <row r="16645" spans="53:56" ht="15" x14ac:dyDescent="0.25">
      <c r="BA16645" s="90" t="s">
        <v>20642</v>
      </c>
      <c r="BB16645" s="90" t="s">
        <v>297</v>
      </c>
      <c r="BC16645" s="90" t="s">
        <v>20230</v>
      </c>
      <c r="BD16645" s="90"/>
    </row>
    <row r="16646" spans="53:56" ht="15" x14ac:dyDescent="0.25">
      <c r="BA16646" s="91" t="s">
        <v>20643</v>
      </c>
      <c r="BB16646" s="91" t="s">
        <v>297</v>
      </c>
      <c r="BC16646" s="91" t="s">
        <v>20631</v>
      </c>
      <c r="BD16646" s="91"/>
    </row>
    <row r="16647" spans="53:56" ht="15" x14ac:dyDescent="0.25">
      <c r="BA16647" s="90" t="s">
        <v>20644</v>
      </c>
      <c r="BB16647" s="90" t="s">
        <v>297</v>
      </c>
      <c r="BC16647" s="90" t="s">
        <v>20631</v>
      </c>
      <c r="BD16647" s="90"/>
    </row>
    <row r="16648" spans="53:56" ht="15" x14ac:dyDescent="0.25">
      <c r="BA16648" s="91" t="s">
        <v>20645</v>
      </c>
      <c r="BB16648" s="91" t="s">
        <v>297</v>
      </c>
      <c r="BC16648" s="91" t="s">
        <v>15158</v>
      </c>
      <c r="BD16648" s="91"/>
    </row>
    <row r="16649" spans="53:56" ht="15" x14ac:dyDescent="0.25">
      <c r="BA16649" s="90" t="s">
        <v>20646</v>
      </c>
      <c r="BB16649" s="90" t="s">
        <v>297</v>
      </c>
      <c r="BC16649" s="90" t="s">
        <v>14774</v>
      </c>
      <c r="BD16649" s="90"/>
    </row>
    <row r="16650" spans="53:56" ht="15" x14ac:dyDescent="0.25">
      <c r="BA16650" s="91" t="s">
        <v>20647</v>
      </c>
      <c r="BB16650" s="91" t="s">
        <v>297</v>
      </c>
      <c r="BC16650" s="91" t="s">
        <v>16717</v>
      </c>
      <c r="BD16650" s="91"/>
    </row>
    <row r="16651" spans="53:56" ht="15" x14ac:dyDescent="0.25">
      <c r="BA16651" s="90" t="s">
        <v>20648</v>
      </c>
      <c r="BB16651" s="90" t="s">
        <v>297</v>
      </c>
      <c r="BC16651" s="90" t="s">
        <v>16717</v>
      </c>
      <c r="BD16651" s="90"/>
    </row>
    <row r="16652" spans="53:56" ht="15" x14ac:dyDescent="0.25">
      <c r="BA16652" s="90" t="s">
        <v>20649</v>
      </c>
      <c r="BB16652" s="90" t="s">
        <v>297</v>
      </c>
      <c r="BC16652" s="90" t="s">
        <v>20640</v>
      </c>
      <c r="BD16652" s="90"/>
    </row>
    <row r="16653" spans="53:56" ht="15" x14ac:dyDescent="0.25">
      <c r="BA16653" s="91" t="s">
        <v>20650</v>
      </c>
      <c r="BB16653" s="91" t="s">
        <v>297</v>
      </c>
      <c r="BC16653" s="91" t="s">
        <v>20640</v>
      </c>
      <c r="BD16653" s="91"/>
    </row>
    <row r="16654" spans="53:56" ht="15" x14ac:dyDescent="0.25">
      <c r="BA16654" s="90" t="s">
        <v>20651</v>
      </c>
      <c r="BB16654" s="90" t="s">
        <v>297</v>
      </c>
      <c r="BC16654" s="90" t="s">
        <v>20640</v>
      </c>
      <c r="BD16654" s="90"/>
    </row>
    <row r="16655" spans="53:56" ht="15" x14ac:dyDescent="0.25">
      <c r="BA16655" s="91" t="s">
        <v>20652</v>
      </c>
      <c r="BB16655" s="91" t="s">
        <v>297</v>
      </c>
      <c r="BC16655" s="91" t="s">
        <v>15158</v>
      </c>
      <c r="BD16655" s="91"/>
    </row>
    <row r="16656" spans="53:56" ht="15" x14ac:dyDescent="0.25">
      <c r="BA16656" s="90" t="s">
        <v>20653</v>
      </c>
      <c r="BB16656" s="90" t="s">
        <v>297</v>
      </c>
      <c r="BC16656" s="90" t="s">
        <v>14774</v>
      </c>
      <c r="BD16656" s="90"/>
    </row>
    <row r="16657" spans="53:56" ht="15" x14ac:dyDescent="0.25">
      <c r="BA16657" s="91" t="s">
        <v>20654</v>
      </c>
      <c r="BB16657" s="91" t="s">
        <v>297</v>
      </c>
      <c r="BC16657" s="91" t="s">
        <v>20640</v>
      </c>
      <c r="BD16657" s="91"/>
    </row>
    <row r="16658" spans="53:56" ht="15" x14ac:dyDescent="0.25">
      <c r="BA16658" s="90" t="s">
        <v>20655</v>
      </c>
      <c r="BB16658" s="90" t="s">
        <v>297</v>
      </c>
      <c r="BC16658" s="90" t="s">
        <v>20640</v>
      </c>
      <c r="BD16658" s="90"/>
    </row>
    <row r="16659" spans="53:56" ht="15" x14ac:dyDescent="0.25">
      <c r="BA16659" s="91" t="s">
        <v>20656</v>
      </c>
      <c r="BB16659" s="91" t="s">
        <v>297</v>
      </c>
      <c r="BC16659" s="91" t="s">
        <v>20640</v>
      </c>
      <c r="BD16659" s="91"/>
    </row>
    <row r="16660" spans="53:56" ht="15" x14ac:dyDescent="0.25">
      <c r="BA16660" s="90" t="s">
        <v>20657</v>
      </c>
      <c r="BB16660" s="90" t="s">
        <v>297</v>
      </c>
      <c r="BC16660" s="90" t="s">
        <v>20631</v>
      </c>
      <c r="BD16660" s="90"/>
    </row>
    <row r="16661" spans="53:56" ht="15" x14ac:dyDescent="0.25">
      <c r="BA16661" s="91" t="s">
        <v>20658</v>
      </c>
      <c r="BB16661" s="91" t="s">
        <v>297</v>
      </c>
      <c r="BC16661" s="91" t="s">
        <v>16717</v>
      </c>
      <c r="BD16661" s="91"/>
    </row>
    <row r="16662" spans="53:56" ht="15" x14ac:dyDescent="0.25">
      <c r="BA16662" s="90" t="s">
        <v>20659</v>
      </c>
      <c r="BB16662" s="90" t="s">
        <v>297</v>
      </c>
      <c r="BC16662" s="90" t="s">
        <v>20640</v>
      </c>
      <c r="BD16662" s="90"/>
    </row>
    <row r="16663" spans="53:56" ht="15" x14ac:dyDescent="0.25">
      <c r="BA16663" s="90" t="s">
        <v>20660</v>
      </c>
      <c r="BB16663" s="90" t="s">
        <v>297</v>
      </c>
      <c r="BC16663" s="90" t="s">
        <v>20640</v>
      </c>
      <c r="BD16663" s="90"/>
    </row>
    <row r="16664" spans="53:56" ht="15" x14ac:dyDescent="0.25">
      <c r="BA16664" s="91" t="s">
        <v>20661</v>
      </c>
      <c r="BB16664" s="91" t="s">
        <v>297</v>
      </c>
      <c r="BC16664" s="91" t="s">
        <v>15158</v>
      </c>
      <c r="BD16664" s="91"/>
    </row>
    <row r="16665" spans="53:56" ht="15" x14ac:dyDescent="0.25">
      <c r="BA16665" s="90" t="s">
        <v>20662</v>
      </c>
      <c r="BB16665" s="90" t="s">
        <v>297</v>
      </c>
      <c r="BC16665" s="90" t="s">
        <v>20640</v>
      </c>
      <c r="BD16665" s="90"/>
    </row>
    <row r="16666" spans="53:56" ht="15" x14ac:dyDescent="0.25">
      <c r="BA16666" s="91" t="s">
        <v>20663</v>
      </c>
      <c r="BB16666" s="91" t="s">
        <v>297</v>
      </c>
      <c r="BC16666" s="91" t="s">
        <v>14774</v>
      </c>
      <c r="BD16666" s="91"/>
    </row>
    <row r="16667" spans="53:56" ht="15" x14ac:dyDescent="0.25">
      <c r="BA16667" s="91" t="s">
        <v>20664</v>
      </c>
      <c r="BB16667" s="91" t="s">
        <v>297</v>
      </c>
      <c r="BC16667" s="91" t="s">
        <v>15158</v>
      </c>
      <c r="BD16667" s="91"/>
    </row>
    <row r="16668" spans="53:56" ht="15" x14ac:dyDescent="0.25">
      <c r="BA16668" s="90" t="s">
        <v>20665</v>
      </c>
      <c r="BB16668" s="90" t="s">
        <v>297</v>
      </c>
      <c r="BC16668" s="90" t="s">
        <v>20640</v>
      </c>
      <c r="BD16668" s="90"/>
    </row>
    <row r="16669" spans="53:56" ht="15" x14ac:dyDescent="0.25">
      <c r="BA16669" s="91" t="s">
        <v>20666</v>
      </c>
      <c r="BB16669" s="91" t="s">
        <v>297</v>
      </c>
      <c r="BC16669" s="91" t="s">
        <v>16717</v>
      </c>
      <c r="BD16669" s="91"/>
    </row>
    <row r="16670" spans="53:56" ht="15" x14ac:dyDescent="0.25">
      <c r="BA16670" s="90" t="s">
        <v>20667</v>
      </c>
      <c r="BB16670" s="90" t="s">
        <v>297</v>
      </c>
      <c r="BC16670" s="90" t="s">
        <v>20640</v>
      </c>
      <c r="BD16670" s="90"/>
    </row>
    <row r="16671" spans="53:56" ht="15" x14ac:dyDescent="0.25">
      <c r="BA16671" s="90" t="s">
        <v>20668</v>
      </c>
      <c r="BB16671" s="90" t="s">
        <v>297</v>
      </c>
      <c r="BC16671" s="90" t="s">
        <v>20640</v>
      </c>
      <c r="BD16671" s="90"/>
    </row>
    <row r="16672" spans="53:56" ht="15" x14ac:dyDescent="0.25">
      <c r="BA16672" s="91" t="s">
        <v>20669</v>
      </c>
      <c r="BB16672" s="91" t="s">
        <v>297</v>
      </c>
      <c r="BC16672" s="91" t="s">
        <v>20230</v>
      </c>
      <c r="BD16672" s="91"/>
    </row>
    <row r="16673" spans="53:56" ht="15" x14ac:dyDescent="0.25">
      <c r="BA16673" s="91" t="s">
        <v>20670</v>
      </c>
      <c r="BB16673" s="91" t="s">
        <v>297</v>
      </c>
      <c r="BC16673" s="91" t="s">
        <v>20640</v>
      </c>
      <c r="BD16673" s="91"/>
    </row>
    <row r="16674" spans="53:56" ht="15" x14ac:dyDescent="0.25">
      <c r="BA16674" s="90" t="s">
        <v>20671</v>
      </c>
      <c r="BB16674" s="90" t="s">
        <v>297</v>
      </c>
      <c r="BC16674" s="90" t="s">
        <v>20640</v>
      </c>
      <c r="BD16674" s="90"/>
    </row>
    <row r="16675" spans="53:56" ht="15" x14ac:dyDescent="0.25">
      <c r="BA16675" s="91" t="s">
        <v>20672</v>
      </c>
      <c r="BB16675" s="91" t="s">
        <v>297</v>
      </c>
      <c r="BC16675" s="91" t="s">
        <v>20631</v>
      </c>
      <c r="BD16675" s="91"/>
    </row>
    <row r="16676" spans="53:56" ht="15" x14ac:dyDescent="0.25">
      <c r="BA16676" s="91" t="s">
        <v>20673</v>
      </c>
      <c r="BB16676" s="91" t="s">
        <v>297</v>
      </c>
      <c r="BC16676" s="91" t="s">
        <v>20631</v>
      </c>
      <c r="BD16676" s="91"/>
    </row>
    <row r="16677" spans="53:56" ht="15" x14ac:dyDescent="0.25">
      <c r="BA16677" s="90" t="s">
        <v>20674</v>
      </c>
      <c r="BB16677" s="90" t="s">
        <v>297</v>
      </c>
      <c r="BC16677" s="90" t="s">
        <v>20675</v>
      </c>
      <c r="BD16677" s="90"/>
    </row>
    <row r="16678" spans="53:56" ht="15" x14ac:dyDescent="0.25">
      <c r="BA16678" s="91" t="s">
        <v>20676</v>
      </c>
      <c r="BB16678" s="91" t="s">
        <v>297</v>
      </c>
      <c r="BC16678" s="91" t="s">
        <v>15250</v>
      </c>
      <c r="BD16678" s="91"/>
    </row>
    <row r="16679" spans="53:56" ht="15" x14ac:dyDescent="0.25">
      <c r="BA16679" s="90" t="s">
        <v>20677</v>
      </c>
      <c r="BB16679" s="90" t="s">
        <v>297</v>
      </c>
      <c r="BC16679" s="90" t="s">
        <v>11252</v>
      </c>
      <c r="BD16679" s="90"/>
    </row>
    <row r="16680" spans="53:56" ht="15" x14ac:dyDescent="0.25">
      <c r="BA16680" s="90" t="s">
        <v>20678</v>
      </c>
      <c r="BB16680" s="90" t="s">
        <v>297</v>
      </c>
      <c r="BC16680" s="90" t="s">
        <v>20675</v>
      </c>
      <c r="BD16680" s="90"/>
    </row>
    <row r="16681" spans="53:56" ht="15" x14ac:dyDescent="0.25">
      <c r="BA16681" s="91" t="s">
        <v>20679</v>
      </c>
      <c r="BB16681" s="91" t="s">
        <v>297</v>
      </c>
      <c r="BC16681" s="91" t="s">
        <v>20675</v>
      </c>
      <c r="BD16681" s="91"/>
    </row>
    <row r="16682" spans="53:56" ht="15" x14ac:dyDescent="0.25">
      <c r="BA16682" s="90" t="s">
        <v>20680</v>
      </c>
      <c r="BB16682" s="90" t="s">
        <v>297</v>
      </c>
      <c r="BC16682" s="90" t="s">
        <v>20681</v>
      </c>
      <c r="BD16682" s="90"/>
    </row>
    <row r="16683" spans="53:56" ht="15" x14ac:dyDescent="0.25">
      <c r="BA16683" s="91" t="s">
        <v>20682</v>
      </c>
      <c r="BB16683" s="91" t="s">
        <v>297</v>
      </c>
      <c r="BC16683" s="91" t="s">
        <v>11252</v>
      </c>
      <c r="BD16683" s="91"/>
    </row>
    <row r="16684" spans="53:56" ht="15" x14ac:dyDescent="0.25">
      <c r="BA16684" s="91" t="s">
        <v>20683</v>
      </c>
      <c r="BB16684" s="91" t="s">
        <v>297</v>
      </c>
      <c r="BC16684" s="91" t="s">
        <v>7866</v>
      </c>
      <c r="BD16684" s="91"/>
    </row>
    <row r="16685" spans="53:56" ht="15" x14ac:dyDescent="0.25">
      <c r="BA16685" s="90" t="s">
        <v>20684</v>
      </c>
      <c r="BB16685" s="90" t="s">
        <v>297</v>
      </c>
      <c r="BC16685" s="90" t="s">
        <v>10171</v>
      </c>
      <c r="BD16685" s="90"/>
    </row>
    <row r="16686" spans="53:56" ht="15" x14ac:dyDescent="0.25">
      <c r="BA16686" s="91" t="s">
        <v>20685</v>
      </c>
      <c r="BB16686" s="91" t="s">
        <v>297</v>
      </c>
      <c r="BC16686" s="91" t="s">
        <v>15250</v>
      </c>
      <c r="BD16686" s="91"/>
    </row>
    <row r="16687" spans="53:56" ht="15" x14ac:dyDescent="0.25">
      <c r="BA16687" s="90" t="s">
        <v>20686</v>
      </c>
      <c r="BB16687" s="90" t="s">
        <v>297</v>
      </c>
      <c r="BC16687" s="90" t="s">
        <v>15250</v>
      </c>
      <c r="BD16687" s="90"/>
    </row>
    <row r="16688" spans="53:56" ht="15" x14ac:dyDescent="0.25">
      <c r="BA16688" s="91" t="s">
        <v>20687</v>
      </c>
      <c r="BB16688" s="91" t="s">
        <v>297</v>
      </c>
      <c r="BC16688" s="91" t="s">
        <v>20688</v>
      </c>
      <c r="BD16688" s="91"/>
    </row>
    <row r="16689" spans="53:56" ht="15" x14ac:dyDescent="0.25">
      <c r="BA16689" s="90" t="s">
        <v>20689</v>
      </c>
      <c r="BB16689" s="90" t="s">
        <v>297</v>
      </c>
      <c r="BC16689" s="90" t="s">
        <v>20688</v>
      </c>
      <c r="BD16689" s="90"/>
    </row>
    <row r="16690" spans="53:56" ht="15" x14ac:dyDescent="0.25">
      <c r="BA16690" s="91" t="s">
        <v>20690</v>
      </c>
      <c r="BB16690" s="91" t="s">
        <v>297</v>
      </c>
      <c r="BC16690" s="91" t="s">
        <v>20236</v>
      </c>
      <c r="BD16690" s="91"/>
    </row>
    <row r="16691" spans="53:56" ht="15" x14ac:dyDescent="0.25">
      <c r="BA16691" s="90" t="s">
        <v>20691</v>
      </c>
      <c r="BB16691" s="90" t="s">
        <v>297</v>
      </c>
      <c r="BC16691" s="90" t="s">
        <v>20688</v>
      </c>
      <c r="BD16691" s="90"/>
    </row>
    <row r="16692" spans="53:56" ht="15" x14ac:dyDescent="0.25">
      <c r="BA16692" s="91" t="s">
        <v>20692</v>
      </c>
      <c r="BB16692" s="91" t="s">
        <v>297</v>
      </c>
      <c r="BC16692" s="91" t="s">
        <v>20688</v>
      </c>
      <c r="BD16692" s="91"/>
    </row>
    <row r="16693" spans="53:56" ht="15" x14ac:dyDescent="0.25">
      <c r="BA16693" s="90" t="s">
        <v>20693</v>
      </c>
      <c r="BB16693" s="90" t="s">
        <v>297</v>
      </c>
      <c r="BC16693" s="90" t="s">
        <v>20284</v>
      </c>
      <c r="BD16693" s="90"/>
    </row>
    <row r="16694" spans="53:56" ht="15" x14ac:dyDescent="0.25">
      <c r="BA16694" s="91" t="s">
        <v>20694</v>
      </c>
      <c r="BB16694" s="91" t="s">
        <v>297</v>
      </c>
      <c r="BC16694" s="91" t="s">
        <v>15250</v>
      </c>
      <c r="BD16694" s="91"/>
    </row>
    <row r="16695" spans="53:56" ht="15" x14ac:dyDescent="0.25">
      <c r="BA16695" s="90" t="s">
        <v>20695</v>
      </c>
      <c r="BB16695" s="90" t="s">
        <v>297</v>
      </c>
      <c r="BC16695" s="90" t="s">
        <v>20681</v>
      </c>
      <c r="BD16695" s="90"/>
    </row>
    <row r="16696" spans="53:56" ht="15" x14ac:dyDescent="0.25">
      <c r="BA16696" s="91" t="s">
        <v>20696</v>
      </c>
      <c r="BB16696" s="91" t="s">
        <v>297</v>
      </c>
      <c r="BC16696" s="91" t="s">
        <v>20697</v>
      </c>
      <c r="BD16696" s="91"/>
    </row>
    <row r="16697" spans="53:56" ht="15" x14ac:dyDescent="0.25">
      <c r="BA16697" s="90" t="s">
        <v>20698</v>
      </c>
      <c r="BB16697" s="90" t="s">
        <v>297</v>
      </c>
      <c r="BC16697" s="90" t="s">
        <v>10171</v>
      </c>
      <c r="BD16697" s="90"/>
    </row>
    <row r="16698" spans="53:56" ht="15" x14ac:dyDescent="0.25">
      <c r="BA16698" s="91" t="s">
        <v>20699</v>
      </c>
      <c r="BB16698" s="91" t="s">
        <v>297</v>
      </c>
      <c r="BC16698" s="91" t="s">
        <v>16634</v>
      </c>
      <c r="BD16698" s="91"/>
    </row>
    <row r="16699" spans="53:56" ht="15" x14ac:dyDescent="0.25">
      <c r="BA16699" s="90" t="s">
        <v>20700</v>
      </c>
      <c r="BB16699" s="90" t="s">
        <v>297</v>
      </c>
      <c r="BC16699" s="90" t="s">
        <v>18302</v>
      </c>
      <c r="BD16699" s="90"/>
    </row>
    <row r="16700" spans="53:56" ht="15" x14ac:dyDescent="0.25">
      <c r="BA16700" s="91" t="s">
        <v>20701</v>
      </c>
      <c r="BB16700" s="91" t="s">
        <v>297</v>
      </c>
      <c r="BC16700" s="91" t="s">
        <v>10171</v>
      </c>
      <c r="BD16700" s="91"/>
    </row>
    <row r="16701" spans="53:56" ht="15" x14ac:dyDescent="0.25">
      <c r="BA16701" s="90" t="s">
        <v>20702</v>
      </c>
      <c r="BB16701" s="90" t="s">
        <v>297</v>
      </c>
      <c r="BC16701" s="90" t="s">
        <v>20681</v>
      </c>
      <c r="BD16701" s="90"/>
    </row>
    <row r="16702" spans="53:56" ht="15" x14ac:dyDescent="0.25">
      <c r="BA16702" s="91" t="s">
        <v>20703</v>
      </c>
      <c r="BB16702" s="91" t="s">
        <v>297</v>
      </c>
      <c r="BC16702" s="91" t="s">
        <v>11252</v>
      </c>
      <c r="BD16702" s="91"/>
    </row>
    <row r="16703" spans="53:56" ht="15" x14ac:dyDescent="0.25">
      <c r="BA16703" s="90" t="s">
        <v>20704</v>
      </c>
      <c r="BB16703" s="90" t="s">
        <v>297</v>
      </c>
      <c r="BC16703" s="90" t="s">
        <v>7866</v>
      </c>
      <c r="BD16703" s="90"/>
    </row>
    <row r="16704" spans="53:56" ht="15" x14ac:dyDescent="0.25">
      <c r="BA16704" s="91" t="s">
        <v>20705</v>
      </c>
      <c r="BB16704" s="91" t="s">
        <v>297</v>
      </c>
      <c r="BC16704" s="91" t="s">
        <v>10171</v>
      </c>
      <c r="BD16704" s="91"/>
    </row>
    <row r="16705" spans="53:56" ht="15" x14ac:dyDescent="0.25">
      <c r="BA16705" s="90" t="s">
        <v>20706</v>
      </c>
      <c r="BB16705" s="90" t="s">
        <v>297</v>
      </c>
      <c r="BC16705" s="90" t="s">
        <v>20707</v>
      </c>
      <c r="BD16705" s="90"/>
    </row>
    <row r="16706" spans="53:56" ht="15" x14ac:dyDescent="0.25">
      <c r="BA16706" s="91" t="s">
        <v>20708</v>
      </c>
      <c r="BB16706" s="91" t="s">
        <v>297</v>
      </c>
      <c r="BC16706" s="91" t="s">
        <v>16634</v>
      </c>
      <c r="BD16706" s="91"/>
    </row>
    <row r="16707" spans="53:56" ht="15" x14ac:dyDescent="0.25">
      <c r="BA16707" s="90" t="s">
        <v>20709</v>
      </c>
      <c r="BB16707" s="90" t="s">
        <v>297</v>
      </c>
      <c r="BC16707" s="90" t="s">
        <v>18302</v>
      </c>
      <c r="BD16707" s="90"/>
    </row>
    <row r="16708" spans="53:56" ht="15" x14ac:dyDescent="0.25">
      <c r="BA16708" s="91" t="s">
        <v>20710</v>
      </c>
      <c r="BB16708" s="91" t="s">
        <v>297</v>
      </c>
      <c r="BC16708" s="91" t="s">
        <v>20681</v>
      </c>
      <c r="BD16708" s="91"/>
    </row>
    <row r="16709" spans="53:56" ht="15" x14ac:dyDescent="0.25">
      <c r="BA16709" s="90" t="s">
        <v>20711</v>
      </c>
      <c r="BB16709" s="90" t="s">
        <v>297</v>
      </c>
      <c r="BC16709" s="90" t="s">
        <v>20681</v>
      </c>
      <c r="BD16709" s="90"/>
    </row>
    <row r="16710" spans="53:56" ht="15" x14ac:dyDescent="0.25">
      <c r="BA16710" s="91" t="s">
        <v>20712</v>
      </c>
      <c r="BB16710" s="91" t="s">
        <v>297</v>
      </c>
      <c r="BC16710" s="91" t="s">
        <v>7866</v>
      </c>
      <c r="BD16710" s="91"/>
    </row>
    <row r="16711" spans="53:56" ht="15" x14ac:dyDescent="0.25">
      <c r="BA16711" s="90" t="s">
        <v>20713</v>
      </c>
      <c r="BB16711" s="90" t="s">
        <v>297</v>
      </c>
      <c r="BC16711" s="90" t="s">
        <v>20688</v>
      </c>
      <c r="BD16711" s="90"/>
    </row>
    <row r="16712" spans="53:56" ht="15" x14ac:dyDescent="0.25">
      <c r="BA16712" s="91" t="s">
        <v>20714</v>
      </c>
      <c r="BB16712" s="91" t="s">
        <v>297</v>
      </c>
      <c r="BC16712" s="91" t="s">
        <v>7866</v>
      </c>
      <c r="BD16712" s="91"/>
    </row>
    <row r="16713" spans="53:56" ht="15" x14ac:dyDescent="0.25">
      <c r="BA16713" s="90" t="s">
        <v>20715</v>
      </c>
      <c r="BB16713" s="90" t="s">
        <v>297</v>
      </c>
      <c r="BC16713" s="90" t="s">
        <v>18302</v>
      </c>
      <c r="BD16713" s="90"/>
    </row>
    <row r="16714" spans="53:56" ht="15" x14ac:dyDescent="0.25">
      <c r="BA16714" s="90" t="s">
        <v>20716</v>
      </c>
      <c r="BB16714" s="90" t="s">
        <v>297</v>
      </c>
      <c r="BC16714" s="90" t="s">
        <v>15250</v>
      </c>
      <c r="BD16714" s="90"/>
    </row>
    <row r="16715" spans="53:56" ht="15" x14ac:dyDescent="0.25">
      <c r="BA16715" s="91" t="s">
        <v>20717</v>
      </c>
      <c r="BB16715" s="91" t="s">
        <v>297</v>
      </c>
      <c r="BC16715" s="91" t="s">
        <v>20681</v>
      </c>
      <c r="BD16715" s="91"/>
    </row>
    <row r="16716" spans="53:56" ht="15" x14ac:dyDescent="0.25">
      <c r="BA16716" s="90" t="s">
        <v>20718</v>
      </c>
      <c r="BB16716" s="90" t="s">
        <v>297</v>
      </c>
      <c r="BC16716" s="90" t="s">
        <v>20675</v>
      </c>
      <c r="BD16716" s="90"/>
    </row>
    <row r="16717" spans="53:56" ht="15" x14ac:dyDescent="0.25">
      <c r="BA16717" s="91" t="s">
        <v>20719</v>
      </c>
      <c r="BB16717" s="91" t="s">
        <v>297</v>
      </c>
      <c r="BC16717" s="91" t="s">
        <v>7866</v>
      </c>
      <c r="BD16717" s="91"/>
    </row>
    <row r="16718" spans="53:56" ht="15" x14ac:dyDescent="0.25">
      <c r="BA16718" s="90" t="s">
        <v>20720</v>
      </c>
      <c r="BB16718" s="90" t="s">
        <v>297</v>
      </c>
      <c r="BC16718" s="90" t="s">
        <v>20697</v>
      </c>
      <c r="BD16718" s="90"/>
    </row>
    <row r="16719" spans="53:56" ht="15" x14ac:dyDescent="0.25">
      <c r="BA16719" s="91" t="s">
        <v>20721</v>
      </c>
      <c r="BB16719" s="91" t="s">
        <v>297</v>
      </c>
      <c r="BC16719" s="91" t="s">
        <v>20688</v>
      </c>
      <c r="BD16719" s="91"/>
    </row>
    <row r="16720" spans="53:56" ht="15" x14ac:dyDescent="0.25">
      <c r="BA16720" s="90" t="s">
        <v>20722</v>
      </c>
      <c r="BB16720" s="90" t="s">
        <v>297</v>
      </c>
      <c r="BC16720" s="90" t="s">
        <v>7866</v>
      </c>
      <c r="BD16720" s="90"/>
    </row>
    <row r="16721" spans="53:56" ht="15" x14ac:dyDescent="0.25">
      <c r="BA16721" s="91" t="s">
        <v>20723</v>
      </c>
      <c r="BB16721" s="91" t="s">
        <v>297</v>
      </c>
      <c r="BC16721" s="91" t="s">
        <v>20697</v>
      </c>
      <c r="BD16721" s="91"/>
    </row>
    <row r="16722" spans="53:56" ht="15" x14ac:dyDescent="0.25">
      <c r="BA16722" s="90" t="s">
        <v>20724</v>
      </c>
      <c r="BB16722" s="90" t="s">
        <v>297</v>
      </c>
      <c r="BC16722" s="90" t="s">
        <v>20681</v>
      </c>
      <c r="BD16722" s="90"/>
    </row>
    <row r="16723" spans="53:56" ht="15" x14ac:dyDescent="0.25">
      <c r="BA16723" s="91" t="s">
        <v>20725</v>
      </c>
      <c r="BB16723" s="91" t="s">
        <v>297</v>
      </c>
      <c r="BC16723" s="91" t="s">
        <v>7866</v>
      </c>
      <c r="BD16723" s="91"/>
    </row>
    <row r="16724" spans="53:56" ht="15" x14ac:dyDescent="0.25">
      <c r="BA16724" s="90" t="s">
        <v>20726</v>
      </c>
      <c r="BB16724" s="90" t="s">
        <v>297</v>
      </c>
      <c r="BC16724" s="90" t="s">
        <v>7866</v>
      </c>
      <c r="BD16724" s="90"/>
    </row>
    <row r="16725" spans="53:56" ht="15" x14ac:dyDescent="0.25">
      <c r="BA16725" s="91" t="s">
        <v>20727</v>
      </c>
      <c r="BB16725" s="91" t="s">
        <v>297</v>
      </c>
      <c r="BC16725" s="91" t="s">
        <v>20675</v>
      </c>
      <c r="BD16725" s="91"/>
    </row>
    <row r="16726" spans="53:56" ht="15" x14ac:dyDescent="0.25">
      <c r="BA16726" s="90" t="s">
        <v>20728</v>
      </c>
      <c r="BB16726" s="90" t="s">
        <v>297</v>
      </c>
      <c r="BC16726" s="90" t="s">
        <v>20675</v>
      </c>
      <c r="BD16726" s="90"/>
    </row>
    <row r="16727" spans="53:56" ht="15" x14ac:dyDescent="0.25">
      <c r="BA16727" s="91" t="s">
        <v>20729</v>
      </c>
      <c r="BB16727" s="91" t="s">
        <v>297</v>
      </c>
      <c r="BC16727" s="91" t="s">
        <v>20675</v>
      </c>
      <c r="BD16727" s="91"/>
    </row>
    <row r="16728" spans="53:56" ht="15" x14ac:dyDescent="0.25">
      <c r="BA16728" s="91" t="s">
        <v>20730</v>
      </c>
      <c r="BB16728" s="91" t="s">
        <v>297</v>
      </c>
      <c r="BC16728" s="91" t="s">
        <v>7866</v>
      </c>
      <c r="BD16728" s="91"/>
    </row>
    <row r="16729" spans="53:56" ht="15" x14ac:dyDescent="0.25">
      <c r="BA16729" s="90" t="s">
        <v>20731</v>
      </c>
      <c r="BB16729" s="90" t="s">
        <v>297</v>
      </c>
      <c r="BC16729" s="90" t="s">
        <v>20681</v>
      </c>
      <c r="BD16729" s="90"/>
    </row>
    <row r="16730" spans="53:56" ht="15" x14ac:dyDescent="0.25">
      <c r="BA16730" s="91" t="s">
        <v>20732</v>
      </c>
      <c r="BB16730" s="91" t="s">
        <v>297</v>
      </c>
      <c r="BC16730" s="91" t="s">
        <v>15250</v>
      </c>
      <c r="BD16730" s="91"/>
    </row>
    <row r="16731" spans="53:56" ht="15" x14ac:dyDescent="0.25">
      <c r="BA16731" s="90" t="s">
        <v>20733</v>
      </c>
      <c r="BB16731" s="90" t="s">
        <v>297</v>
      </c>
      <c r="BC16731" s="90" t="s">
        <v>16634</v>
      </c>
      <c r="BD16731" s="90"/>
    </row>
    <row r="16732" spans="53:56" ht="15" x14ac:dyDescent="0.25">
      <c r="BA16732" s="91" t="s">
        <v>20734</v>
      </c>
      <c r="BB16732" s="91" t="s">
        <v>297</v>
      </c>
      <c r="BC16732" s="91" t="s">
        <v>20688</v>
      </c>
      <c r="BD16732" s="91"/>
    </row>
    <row r="16733" spans="53:56" ht="15" x14ac:dyDescent="0.25">
      <c r="BA16733" s="90" t="s">
        <v>20735</v>
      </c>
      <c r="BB16733" s="90" t="s">
        <v>297</v>
      </c>
      <c r="BC16733" s="90" t="s">
        <v>11252</v>
      </c>
      <c r="BD16733" s="90"/>
    </row>
    <row r="16734" spans="53:56" ht="15" x14ac:dyDescent="0.25">
      <c r="BA16734" s="90" t="s">
        <v>20736</v>
      </c>
      <c r="BB16734" s="90" t="s">
        <v>297</v>
      </c>
      <c r="BC16734" s="90" t="s">
        <v>20688</v>
      </c>
      <c r="BD16734" s="90"/>
    </row>
    <row r="16735" spans="53:56" ht="15" x14ac:dyDescent="0.25">
      <c r="BA16735" s="91" t="s">
        <v>20737</v>
      </c>
      <c r="BB16735" s="91" t="s">
        <v>297</v>
      </c>
      <c r="BC16735" s="91" t="s">
        <v>11252</v>
      </c>
      <c r="BD16735" s="91"/>
    </row>
    <row r="16736" spans="53:56" ht="15" x14ac:dyDescent="0.25">
      <c r="BA16736" s="90" t="s">
        <v>20738</v>
      </c>
      <c r="BB16736" s="90" t="s">
        <v>297</v>
      </c>
      <c r="BC16736" s="90" t="s">
        <v>11252</v>
      </c>
      <c r="BD16736" s="90"/>
    </row>
    <row r="16737" spans="53:56" ht="15" x14ac:dyDescent="0.25">
      <c r="BA16737" s="91" t="s">
        <v>20739</v>
      </c>
      <c r="BB16737" s="91" t="s">
        <v>297</v>
      </c>
      <c r="BC16737" s="91" t="s">
        <v>16634</v>
      </c>
      <c r="BD16737" s="91"/>
    </row>
    <row r="16738" spans="53:56" ht="15" x14ac:dyDescent="0.25">
      <c r="BA16738" s="90" t="s">
        <v>20740</v>
      </c>
      <c r="BB16738" s="90" t="s">
        <v>297</v>
      </c>
      <c r="BC16738" s="90" t="s">
        <v>16634</v>
      </c>
      <c r="BD16738" s="90"/>
    </row>
    <row r="16739" spans="53:56" ht="15" x14ac:dyDescent="0.25">
      <c r="BA16739" s="91" t="s">
        <v>20741</v>
      </c>
      <c r="BB16739" s="91" t="s">
        <v>297</v>
      </c>
      <c r="BC16739" s="91" t="s">
        <v>16634</v>
      </c>
      <c r="BD16739" s="91"/>
    </row>
    <row r="16740" spans="53:56" ht="15" x14ac:dyDescent="0.25">
      <c r="BA16740" s="90" t="s">
        <v>20742</v>
      </c>
      <c r="BB16740" s="90" t="s">
        <v>297</v>
      </c>
      <c r="BC16740" s="90" t="s">
        <v>20697</v>
      </c>
      <c r="BD16740" s="90"/>
    </row>
    <row r="16741" spans="53:56" ht="15" x14ac:dyDescent="0.25">
      <c r="BA16741" s="91" t="s">
        <v>20743</v>
      </c>
      <c r="BB16741" s="91" t="s">
        <v>297</v>
      </c>
      <c r="BC16741" s="91" t="s">
        <v>20263</v>
      </c>
      <c r="BD16741" s="91"/>
    </row>
    <row r="16742" spans="53:56" ht="15" x14ac:dyDescent="0.25">
      <c r="BA16742" s="90" t="s">
        <v>20744</v>
      </c>
      <c r="BB16742" s="90" t="s">
        <v>297</v>
      </c>
      <c r="BC16742" s="90" t="s">
        <v>20688</v>
      </c>
      <c r="BD16742" s="90"/>
    </row>
    <row r="16743" spans="53:56" ht="15" x14ac:dyDescent="0.25">
      <c r="BA16743" s="91" t="s">
        <v>20745</v>
      </c>
      <c r="BB16743" s="91" t="s">
        <v>297</v>
      </c>
      <c r="BC16743" s="91" t="s">
        <v>20688</v>
      </c>
      <c r="BD16743" s="91"/>
    </row>
    <row r="16744" spans="53:56" ht="15" x14ac:dyDescent="0.25">
      <c r="BA16744" s="91" t="s">
        <v>20746</v>
      </c>
      <c r="BB16744" s="91" t="s">
        <v>297</v>
      </c>
      <c r="BC16744" s="91" t="s">
        <v>7866</v>
      </c>
      <c r="BD16744" s="91"/>
    </row>
    <row r="16745" spans="53:56" ht="15" x14ac:dyDescent="0.25">
      <c r="BA16745" s="90" t="s">
        <v>20747</v>
      </c>
      <c r="BB16745" s="90" t="s">
        <v>297</v>
      </c>
      <c r="BC16745" s="90" t="s">
        <v>7866</v>
      </c>
      <c r="BD16745" s="90"/>
    </row>
    <row r="16746" spans="53:56" ht="15" x14ac:dyDescent="0.25">
      <c r="BA16746" s="91" t="s">
        <v>20748</v>
      </c>
      <c r="BB16746" s="91" t="s">
        <v>297</v>
      </c>
      <c r="BC16746" s="91" t="s">
        <v>7866</v>
      </c>
      <c r="BD16746" s="91"/>
    </row>
    <row r="16747" spans="53:56" ht="15" x14ac:dyDescent="0.25">
      <c r="BA16747" s="90" t="s">
        <v>20749</v>
      </c>
      <c r="BB16747" s="90" t="s">
        <v>297</v>
      </c>
      <c r="BC16747" s="90" t="s">
        <v>7866</v>
      </c>
      <c r="BD16747" s="90"/>
    </row>
    <row r="16748" spans="53:56" ht="15" x14ac:dyDescent="0.25">
      <c r="BA16748" s="91" t="s">
        <v>20750</v>
      </c>
      <c r="BB16748" s="91" t="s">
        <v>297</v>
      </c>
      <c r="BC16748" s="91" t="s">
        <v>7866</v>
      </c>
      <c r="BD16748" s="91"/>
    </row>
    <row r="16749" spans="53:56" ht="15" x14ac:dyDescent="0.25">
      <c r="BA16749" s="90" t="s">
        <v>20751</v>
      </c>
      <c r="BB16749" s="90" t="s">
        <v>297</v>
      </c>
      <c r="BC16749" s="90" t="s">
        <v>7866</v>
      </c>
      <c r="BD16749" s="90"/>
    </row>
    <row r="16750" spans="53:56" ht="15" x14ac:dyDescent="0.25">
      <c r="BA16750" s="91" t="s">
        <v>20752</v>
      </c>
      <c r="BB16750" s="91" t="s">
        <v>297</v>
      </c>
      <c r="BC16750" s="91" t="s">
        <v>7866</v>
      </c>
      <c r="BD16750" s="91"/>
    </row>
    <row r="16751" spans="53:56" ht="15" x14ac:dyDescent="0.25">
      <c r="BA16751" s="90" t="s">
        <v>20753</v>
      </c>
      <c r="BB16751" s="90" t="s">
        <v>297</v>
      </c>
      <c r="BC16751" s="90" t="s">
        <v>7866</v>
      </c>
      <c r="BD16751" s="90"/>
    </row>
    <row r="16752" spans="53:56" ht="15" x14ac:dyDescent="0.25">
      <c r="BA16752" s="91" t="s">
        <v>20754</v>
      </c>
      <c r="BB16752" s="91" t="s">
        <v>297</v>
      </c>
      <c r="BC16752" s="91" t="s">
        <v>7866</v>
      </c>
      <c r="BD16752" s="91"/>
    </row>
    <row r="16753" spans="53:56" ht="15" x14ac:dyDescent="0.25">
      <c r="BA16753" s="91" t="s">
        <v>20755</v>
      </c>
      <c r="BB16753" s="91" t="s">
        <v>297</v>
      </c>
      <c r="BC16753" s="91" t="s">
        <v>7866</v>
      </c>
      <c r="BD16753" s="91"/>
    </row>
    <row r="16754" spans="53:56" ht="15" x14ac:dyDescent="0.25">
      <c r="BA16754" s="90" t="s">
        <v>20756</v>
      </c>
      <c r="BB16754" s="90" t="s">
        <v>297</v>
      </c>
      <c r="BC16754" s="90" t="s">
        <v>7866</v>
      </c>
      <c r="BD16754" s="90"/>
    </row>
    <row r="16755" spans="53:56" ht="15" x14ac:dyDescent="0.25">
      <c r="BA16755" s="91" t="s">
        <v>20757</v>
      </c>
      <c r="BB16755" s="91" t="s">
        <v>297</v>
      </c>
      <c r="BC16755" s="91" t="s">
        <v>7866</v>
      </c>
      <c r="BD16755" s="91"/>
    </row>
    <row r="16756" spans="53:56" ht="15" x14ac:dyDescent="0.25">
      <c r="BA16756" s="90" t="s">
        <v>20758</v>
      </c>
      <c r="BB16756" s="90" t="s">
        <v>297</v>
      </c>
      <c r="BC16756" s="90" t="s">
        <v>7866</v>
      </c>
      <c r="BD16756" s="90"/>
    </row>
    <row r="16757" spans="53:56" ht="15" x14ac:dyDescent="0.25">
      <c r="BA16757" s="91" t="s">
        <v>20759</v>
      </c>
      <c r="BB16757" s="91" t="s">
        <v>297</v>
      </c>
      <c r="BC16757" s="91" t="s">
        <v>7866</v>
      </c>
      <c r="BD16757" s="91"/>
    </row>
    <row r="16758" spans="53:56" ht="15" x14ac:dyDescent="0.25">
      <c r="BA16758" s="90" t="s">
        <v>20760</v>
      </c>
      <c r="BB16758" s="90" t="s">
        <v>297</v>
      </c>
      <c r="BC16758" s="90" t="s">
        <v>7866</v>
      </c>
      <c r="BD16758" s="90"/>
    </row>
    <row r="16759" spans="53:56" ht="15" x14ac:dyDescent="0.25">
      <c r="BA16759" s="91" t="s">
        <v>20761</v>
      </c>
      <c r="BB16759" s="91" t="s">
        <v>297</v>
      </c>
      <c r="BC16759" s="91" t="s">
        <v>7866</v>
      </c>
      <c r="BD16759" s="91"/>
    </row>
    <row r="16760" spans="53:56" ht="15" x14ac:dyDescent="0.25">
      <c r="BA16760" s="90" t="s">
        <v>20762</v>
      </c>
      <c r="BB16760" s="90" t="s">
        <v>297</v>
      </c>
      <c r="BC16760" s="90" t="s">
        <v>7866</v>
      </c>
      <c r="BD16760" s="90"/>
    </row>
    <row r="16761" spans="53:56" ht="15" x14ac:dyDescent="0.25">
      <c r="BA16761" s="91" t="s">
        <v>20763</v>
      </c>
      <c r="BB16761" s="91" t="s">
        <v>297</v>
      </c>
      <c r="BC16761" s="91" t="s">
        <v>7866</v>
      </c>
      <c r="BD16761" s="91"/>
    </row>
    <row r="16762" spans="53:56" ht="15" x14ac:dyDescent="0.25">
      <c r="BA16762" s="90" t="s">
        <v>20764</v>
      </c>
      <c r="BB16762" s="90" t="s">
        <v>297</v>
      </c>
      <c r="BC16762" s="90" t="s">
        <v>7866</v>
      </c>
      <c r="BD16762" s="90"/>
    </row>
    <row r="16763" spans="53:56" ht="15" x14ac:dyDescent="0.25">
      <c r="BA16763" s="91" t="s">
        <v>20765</v>
      </c>
      <c r="BB16763" s="91" t="s">
        <v>297</v>
      </c>
      <c r="BC16763" s="91" t="s">
        <v>7866</v>
      </c>
      <c r="BD16763" s="91"/>
    </row>
    <row r="16764" spans="53:56" ht="15" x14ac:dyDescent="0.25">
      <c r="BA16764" s="90" t="s">
        <v>20766</v>
      </c>
      <c r="BB16764" s="90" t="s">
        <v>297</v>
      </c>
      <c r="BC16764" s="90" t="s">
        <v>7866</v>
      </c>
      <c r="BD16764" s="90"/>
    </row>
    <row r="16765" spans="53:56" ht="15" x14ac:dyDescent="0.25">
      <c r="BA16765" s="90" t="s">
        <v>20767</v>
      </c>
      <c r="BB16765" s="90" t="s">
        <v>297</v>
      </c>
      <c r="BC16765" s="90" t="s">
        <v>7866</v>
      </c>
      <c r="BD16765" s="90"/>
    </row>
    <row r="16766" spans="53:56" ht="15" x14ac:dyDescent="0.25">
      <c r="BA16766" s="91" t="s">
        <v>20768</v>
      </c>
      <c r="BB16766" s="91" t="s">
        <v>297</v>
      </c>
      <c r="BC16766" s="91" t="s">
        <v>7866</v>
      </c>
      <c r="BD16766" s="91"/>
    </row>
    <row r="16767" spans="53:56" ht="15" x14ac:dyDescent="0.25">
      <c r="BA16767" s="90" t="s">
        <v>20769</v>
      </c>
      <c r="BB16767" s="90" t="s">
        <v>297</v>
      </c>
      <c r="BC16767" s="90" t="s">
        <v>7866</v>
      </c>
      <c r="BD16767" s="90"/>
    </row>
    <row r="16768" spans="53:56" ht="15" x14ac:dyDescent="0.25">
      <c r="BA16768" s="91" t="s">
        <v>20770</v>
      </c>
      <c r="BB16768" s="91" t="s">
        <v>297</v>
      </c>
      <c r="BC16768" s="91" t="s">
        <v>7866</v>
      </c>
      <c r="BD16768" s="91"/>
    </row>
    <row r="16769" spans="53:56" ht="15" x14ac:dyDescent="0.25">
      <c r="BA16769" s="91" t="s">
        <v>20771</v>
      </c>
      <c r="BB16769" s="91" t="s">
        <v>297</v>
      </c>
      <c r="BC16769" s="91" t="s">
        <v>7866</v>
      </c>
      <c r="BD16769" s="91"/>
    </row>
    <row r="16770" spans="53:56" ht="15" x14ac:dyDescent="0.25">
      <c r="BA16770" s="90" t="s">
        <v>20772</v>
      </c>
      <c r="BB16770" s="90" t="s">
        <v>297</v>
      </c>
      <c r="BC16770" s="90" t="s">
        <v>7866</v>
      </c>
      <c r="BD16770" s="90"/>
    </row>
    <row r="16771" spans="53:56" ht="15" x14ac:dyDescent="0.25">
      <c r="BA16771" s="91" t="s">
        <v>20773</v>
      </c>
      <c r="BB16771" s="91" t="s">
        <v>297</v>
      </c>
      <c r="BC16771" s="91" t="s">
        <v>7866</v>
      </c>
      <c r="BD16771" s="91"/>
    </row>
    <row r="16772" spans="53:56" ht="15" x14ac:dyDescent="0.25">
      <c r="BA16772" s="90" t="s">
        <v>20774</v>
      </c>
      <c r="BB16772" s="90" t="s">
        <v>297</v>
      </c>
      <c r="BC16772" s="90" t="s">
        <v>7866</v>
      </c>
      <c r="BD16772" s="90"/>
    </row>
    <row r="16773" spans="53:56" ht="15" x14ac:dyDescent="0.25">
      <c r="BA16773" s="91" t="s">
        <v>20775</v>
      </c>
      <c r="BB16773" s="91" t="s">
        <v>297</v>
      </c>
      <c r="BC16773" s="91" t="s">
        <v>7866</v>
      </c>
      <c r="BD16773" s="91"/>
    </row>
    <row r="16774" spans="53:56" ht="15" x14ac:dyDescent="0.25">
      <c r="BA16774" s="90" t="s">
        <v>20776</v>
      </c>
      <c r="BB16774" s="90" t="s">
        <v>297</v>
      </c>
      <c r="BC16774" s="90" t="s">
        <v>7866</v>
      </c>
      <c r="BD16774" s="90"/>
    </row>
    <row r="16775" spans="53:56" ht="15" x14ac:dyDescent="0.25">
      <c r="BA16775" s="90" t="s">
        <v>20777</v>
      </c>
      <c r="BB16775" s="90" t="s">
        <v>297</v>
      </c>
      <c r="BC16775" s="90" t="s">
        <v>7866</v>
      </c>
      <c r="BD16775" s="90"/>
    </row>
    <row r="16776" spans="53:56" ht="15" x14ac:dyDescent="0.25">
      <c r="BA16776" s="91" t="s">
        <v>20778</v>
      </c>
      <c r="BB16776" s="91" t="s">
        <v>297</v>
      </c>
      <c r="BC16776" s="91" t="s">
        <v>7866</v>
      </c>
      <c r="BD16776" s="91"/>
    </row>
    <row r="16777" spans="53:56" ht="15" x14ac:dyDescent="0.25">
      <c r="BA16777" s="90" t="s">
        <v>20779</v>
      </c>
      <c r="BB16777" s="90" t="s">
        <v>297</v>
      </c>
      <c r="BC16777" s="90" t="s">
        <v>7866</v>
      </c>
      <c r="BD16777" s="90"/>
    </row>
    <row r="16778" spans="53:56" ht="15" x14ac:dyDescent="0.25">
      <c r="BA16778" s="91" t="s">
        <v>20780</v>
      </c>
      <c r="BB16778" s="91" t="s">
        <v>297</v>
      </c>
      <c r="BC16778" s="91" t="s">
        <v>7866</v>
      </c>
      <c r="BD16778" s="91"/>
    </row>
    <row r="16779" spans="53:56" ht="15" x14ac:dyDescent="0.25">
      <c r="BA16779" s="91" t="s">
        <v>20781</v>
      </c>
      <c r="BB16779" s="91" t="s">
        <v>297</v>
      </c>
      <c r="BC16779" s="91" t="s">
        <v>7866</v>
      </c>
      <c r="BD16779" s="91"/>
    </row>
    <row r="16780" spans="53:56" ht="15" x14ac:dyDescent="0.25">
      <c r="BA16780" s="90" t="s">
        <v>20782</v>
      </c>
      <c r="BB16780" s="90" t="s">
        <v>297</v>
      </c>
      <c r="BC16780" s="90" t="s">
        <v>7866</v>
      </c>
      <c r="BD16780" s="90"/>
    </row>
    <row r="16781" spans="53:56" ht="15" x14ac:dyDescent="0.25">
      <c r="BA16781" s="91" t="s">
        <v>20783</v>
      </c>
      <c r="BB16781" s="91" t="s">
        <v>297</v>
      </c>
      <c r="BC16781" s="91" t="s">
        <v>7866</v>
      </c>
      <c r="BD16781" s="91"/>
    </row>
    <row r="16782" spans="53:56" ht="15" x14ac:dyDescent="0.25">
      <c r="BA16782" s="90" t="s">
        <v>20784</v>
      </c>
      <c r="BB16782" s="90" t="s">
        <v>297</v>
      </c>
      <c r="BC16782" s="90" t="s">
        <v>7866</v>
      </c>
      <c r="BD16782" s="90"/>
    </row>
    <row r="16783" spans="53:56" ht="15" x14ac:dyDescent="0.25">
      <c r="BA16783" s="90" t="s">
        <v>20785</v>
      </c>
      <c r="BB16783" s="90" t="s">
        <v>297</v>
      </c>
      <c r="BC16783" s="90" t="s">
        <v>7866</v>
      </c>
      <c r="BD16783" s="90"/>
    </row>
    <row r="16784" spans="53:56" ht="15" x14ac:dyDescent="0.25">
      <c r="BA16784" s="91" t="s">
        <v>20786</v>
      </c>
      <c r="BB16784" s="91" t="s">
        <v>297</v>
      </c>
      <c r="BC16784" s="91" t="s">
        <v>7866</v>
      </c>
      <c r="BD16784" s="91"/>
    </row>
    <row r="16785" spans="53:56" ht="15" x14ac:dyDescent="0.25">
      <c r="BA16785" s="90" t="s">
        <v>20787</v>
      </c>
      <c r="BB16785" s="90" t="s">
        <v>297</v>
      </c>
      <c r="BC16785" s="90" t="s">
        <v>7866</v>
      </c>
      <c r="BD16785" s="90"/>
    </row>
    <row r="16786" spans="53:56" ht="15" x14ac:dyDescent="0.25">
      <c r="BA16786" s="91" t="s">
        <v>20788</v>
      </c>
      <c r="BB16786" s="91" t="s">
        <v>297</v>
      </c>
      <c r="BC16786" s="91" t="s">
        <v>7866</v>
      </c>
      <c r="BD16786" s="91"/>
    </row>
    <row r="16787" spans="53:56" ht="15" x14ac:dyDescent="0.25">
      <c r="BA16787" s="90" t="s">
        <v>20789</v>
      </c>
      <c r="BB16787" s="90" t="s">
        <v>297</v>
      </c>
      <c r="BC16787" s="90" t="s">
        <v>7866</v>
      </c>
      <c r="BD16787" s="90"/>
    </row>
    <row r="16788" spans="53:56" ht="15" x14ac:dyDescent="0.25">
      <c r="BA16788" s="91" t="s">
        <v>20790</v>
      </c>
      <c r="BB16788" s="91" t="s">
        <v>297</v>
      </c>
      <c r="BC16788" s="91" t="s">
        <v>7866</v>
      </c>
      <c r="BD16788" s="91"/>
    </row>
    <row r="16789" spans="53:56" ht="15" x14ac:dyDescent="0.25">
      <c r="BA16789" s="91" t="s">
        <v>20791</v>
      </c>
      <c r="BB16789" s="91" t="s">
        <v>297</v>
      </c>
      <c r="BC16789" s="91" t="s">
        <v>14776</v>
      </c>
      <c r="BD16789" s="91"/>
    </row>
    <row r="16790" spans="53:56" ht="15" x14ac:dyDescent="0.25">
      <c r="BA16790" s="90" t="s">
        <v>20792</v>
      </c>
      <c r="BB16790" s="90" t="s">
        <v>297</v>
      </c>
      <c r="BC16790" s="90" t="s">
        <v>14776</v>
      </c>
      <c r="BD16790" s="90"/>
    </row>
    <row r="16791" spans="53:56" ht="15" x14ac:dyDescent="0.25">
      <c r="BA16791" s="91" t="s">
        <v>20793</v>
      </c>
      <c r="BB16791" s="91" t="s">
        <v>297</v>
      </c>
      <c r="BC16791" s="91" t="s">
        <v>14776</v>
      </c>
      <c r="BD16791" s="91"/>
    </row>
    <row r="16792" spans="53:56" ht="15" x14ac:dyDescent="0.25">
      <c r="BA16792" s="90" t="s">
        <v>20794</v>
      </c>
      <c r="BB16792" s="90" t="s">
        <v>297</v>
      </c>
      <c r="BC16792" s="90" t="s">
        <v>14776</v>
      </c>
      <c r="BD16792" s="90"/>
    </row>
    <row r="16793" spans="53:56" ht="15" x14ac:dyDescent="0.25">
      <c r="BA16793" s="90" t="s">
        <v>20795</v>
      </c>
      <c r="BB16793" s="90" t="s">
        <v>297</v>
      </c>
      <c r="BC16793" s="90" t="s">
        <v>14776</v>
      </c>
      <c r="BD16793" s="90"/>
    </row>
    <row r="16794" spans="53:56" ht="15" x14ac:dyDescent="0.25">
      <c r="BA16794" s="91" t="s">
        <v>20796</v>
      </c>
      <c r="BB16794" s="91" t="s">
        <v>297</v>
      </c>
      <c r="BC16794" s="91" t="s">
        <v>14776</v>
      </c>
      <c r="BD16794" s="91"/>
    </row>
    <row r="16795" spans="53:56" ht="15" x14ac:dyDescent="0.25">
      <c r="BA16795" s="90" t="s">
        <v>20797</v>
      </c>
      <c r="BB16795" s="90" t="s">
        <v>297</v>
      </c>
      <c r="BC16795" s="90" t="s">
        <v>14776</v>
      </c>
      <c r="BD16795" s="90"/>
    </row>
    <row r="16796" spans="53:56" ht="15" x14ac:dyDescent="0.25">
      <c r="BA16796" s="90" t="s">
        <v>20798</v>
      </c>
      <c r="BB16796" s="90" t="s">
        <v>297</v>
      </c>
      <c r="BC16796" s="90" t="s">
        <v>14776</v>
      </c>
      <c r="BD16796" s="90"/>
    </row>
    <row r="16797" spans="53:56" ht="15" x14ac:dyDescent="0.25">
      <c r="BA16797" s="91" t="s">
        <v>20799</v>
      </c>
      <c r="BB16797" s="91" t="s">
        <v>297</v>
      </c>
      <c r="BC16797" s="91" t="s">
        <v>14776</v>
      </c>
      <c r="BD16797" s="91"/>
    </row>
    <row r="16798" spans="53:56" ht="15" x14ac:dyDescent="0.25">
      <c r="BA16798" s="91" t="s">
        <v>20800</v>
      </c>
      <c r="BB16798" s="91" t="s">
        <v>297</v>
      </c>
      <c r="BC16798" s="91" t="s">
        <v>14644</v>
      </c>
      <c r="BD16798" s="91"/>
    </row>
    <row r="16799" spans="53:56" ht="15" x14ac:dyDescent="0.25">
      <c r="BA16799" s="90" t="s">
        <v>20801</v>
      </c>
      <c r="BB16799" s="90" t="s">
        <v>297</v>
      </c>
      <c r="BC16799" s="90" t="s">
        <v>14776</v>
      </c>
      <c r="BD16799" s="90"/>
    </row>
    <row r="16800" spans="53:56" ht="15" x14ac:dyDescent="0.25">
      <c r="BA16800" s="91" t="s">
        <v>20802</v>
      </c>
      <c r="BB16800" s="91" t="s">
        <v>297</v>
      </c>
      <c r="BC16800" s="91" t="s">
        <v>14776</v>
      </c>
      <c r="BD16800" s="91"/>
    </row>
    <row r="16801" spans="53:56" ht="15" x14ac:dyDescent="0.25">
      <c r="BA16801" s="90" t="s">
        <v>20803</v>
      </c>
      <c r="BB16801" s="90" t="s">
        <v>297</v>
      </c>
      <c r="BC16801" s="90" t="s">
        <v>14644</v>
      </c>
      <c r="BD16801" s="90"/>
    </row>
    <row r="16802" spans="53:56" ht="15" x14ac:dyDescent="0.25">
      <c r="BA16802" s="90" t="s">
        <v>20804</v>
      </c>
      <c r="BB16802" s="90" t="s">
        <v>297</v>
      </c>
      <c r="BC16802" s="90" t="s">
        <v>20236</v>
      </c>
      <c r="BD16802" s="90"/>
    </row>
    <row r="16803" spans="53:56" ht="15" x14ac:dyDescent="0.25">
      <c r="BA16803" s="91" t="s">
        <v>20805</v>
      </c>
      <c r="BB16803" s="91" t="s">
        <v>297</v>
      </c>
      <c r="BC16803" s="91" t="s">
        <v>14776</v>
      </c>
      <c r="BD16803" s="91"/>
    </row>
    <row r="16804" spans="53:56" ht="15" x14ac:dyDescent="0.25">
      <c r="BA16804" s="90" t="s">
        <v>20806</v>
      </c>
      <c r="BB16804" s="90" t="s">
        <v>297</v>
      </c>
      <c r="BC16804" s="90" t="s">
        <v>14644</v>
      </c>
      <c r="BD16804" s="90"/>
    </row>
    <row r="16805" spans="53:56" ht="15" x14ac:dyDescent="0.25">
      <c r="BA16805" s="91" t="s">
        <v>20807</v>
      </c>
      <c r="BB16805" s="91" t="s">
        <v>297</v>
      </c>
      <c r="BC16805" s="91" t="s">
        <v>14776</v>
      </c>
      <c r="BD16805" s="91"/>
    </row>
    <row r="16806" spans="53:56" ht="15" x14ac:dyDescent="0.25">
      <c r="BA16806" s="91" t="s">
        <v>20808</v>
      </c>
      <c r="BB16806" s="91" t="s">
        <v>297</v>
      </c>
      <c r="BC16806" s="91" t="s">
        <v>20809</v>
      </c>
      <c r="BD16806" s="91"/>
    </row>
    <row r="16807" spans="53:56" ht="15" x14ac:dyDescent="0.25">
      <c r="BA16807" s="90" t="s">
        <v>20810</v>
      </c>
      <c r="BB16807" s="90" t="s">
        <v>297</v>
      </c>
      <c r="BC16807" s="90" t="s">
        <v>20809</v>
      </c>
      <c r="BD16807" s="90"/>
    </row>
    <row r="16808" spans="53:56" ht="15" x14ac:dyDescent="0.25">
      <c r="BA16808" s="91" t="s">
        <v>20811</v>
      </c>
      <c r="BB16808" s="91" t="s">
        <v>297</v>
      </c>
      <c r="BC16808" s="91" t="s">
        <v>15257</v>
      </c>
      <c r="BD16808" s="91"/>
    </row>
    <row r="16809" spans="53:56" ht="15" x14ac:dyDescent="0.25">
      <c r="BA16809" s="90" t="s">
        <v>20812</v>
      </c>
      <c r="BB16809" s="90" t="s">
        <v>297</v>
      </c>
      <c r="BC16809" s="90" t="s">
        <v>20809</v>
      </c>
      <c r="BD16809" s="90"/>
    </row>
    <row r="16810" spans="53:56" ht="15" x14ac:dyDescent="0.25">
      <c r="BA16810" s="91" t="s">
        <v>20813</v>
      </c>
      <c r="BB16810" s="91" t="s">
        <v>297</v>
      </c>
      <c r="BC16810" s="91" t="s">
        <v>14776</v>
      </c>
      <c r="BD16810" s="91"/>
    </row>
    <row r="16811" spans="53:56" ht="15" x14ac:dyDescent="0.25">
      <c r="BA16811" s="90" t="s">
        <v>20814</v>
      </c>
      <c r="BB16811" s="90" t="s">
        <v>297</v>
      </c>
      <c r="BC16811" s="90" t="s">
        <v>14644</v>
      </c>
      <c r="BD16811" s="90"/>
    </row>
    <row r="16812" spans="53:56" ht="15" x14ac:dyDescent="0.25">
      <c r="BA16812" s="91" t="s">
        <v>20814</v>
      </c>
      <c r="BB16812" s="91" t="s">
        <v>297</v>
      </c>
      <c r="BC16812" s="91" t="s">
        <v>15257</v>
      </c>
      <c r="BD16812" s="91"/>
    </row>
    <row r="16813" spans="53:56" ht="15" x14ac:dyDescent="0.25">
      <c r="BA16813" s="90" t="s">
        <v>20815</v>
      </c>
      <c r="BB16813" s="90" t="s">
        <v>297</v>
      </c>
      <c r="BC16813" s="90" t="s">
        <v>14644</v>
      </c>
      <c r="BD16813" s="90"/>
    </row>
    <row r="16814" spans="53:56" ht="15" x14ac:dyDescent="0.25">
      <c r="BA16814" s="91" t="s">
        <v>20816</v>
      </c>
      <c r="BB16814" s="91" t="s">
        <v>297</v>
      </c>
      <c r="BC16814" s="91" t="s">
        <v>20241</v>
      </c>
      <c r="BD16814" s="91"/>
    </row>
    <row r="16815" spans="53:56" ht="15" x14ac:dyDescent="0.25">
      <c r="BA16815" s="90" t="s">
        <v>20817</v>
      </c>
      <c r="BB16815" s="90" t="s">
        <v>297</v>
      </c>
      <c r="BC16815" s="90" t="s">
        <v>20809</v>
      </c>
      <c r="BD16815" s="90"/>
    </row>
    <row r="16816" spans="53:56" ht="15" x14ac:dyDescent="0.25">
      <c r="BA16816" s="91" t="s">
        <v>20818</v>
      </c>
      <c r="BB16816" s="91" t="s">
        <v>297</v>
      </c>
      <c r="BC16816" s="91" t="s">
        <v>15257</v>
      </c>
      <c r="BD16816" s="91"/>
    </row>
    <row r="16817" spans="53:56" ht="15" x14ac:dyDescent="0.25">
      <c r="BA16817" s="91" t="s">
        <v>20819</v>
      </c>
      <c r="BB16817" s="91" t="s">
        <v>297</v>
      </c>
      <c r="BC16817" s="91" t="s">
        <v>14776</v>
      </c>
      <c r="BD16817" s="91"/>
    </row>
    <row r="16818" spans="53:56" ht="15" x14ac:dyDescent="0.25">
      <c r="BA16818" s="90" t="s">
        <v>20820</v>
      </c>
      <c r="BB16818" s="90" t="s">
        <v>297</v>
      </c>
      <c r="BC16818" s="90" t="s">
        <v>14776</v>
      </c>
      <c r="BD16818" s="90"/>
    </row>
    <row r="16819" spans="53:56" ht="15" x14ac:dyDescent="0.25">
      <c r="BA16819" s="91" t="s">
        <v>20821</v>
      </c>
      <c r="BB16819" s="91" t="s">
        <v>297</v>
      </c>
      <c r="BC16819" s="91" t="s">
        <v>20809</v>
      </c>
      <c r="BD16819" s="91"/>
    </row>
    <row r="16820" spans="53:56" ht="15" x14ac:dyDescent="0.25">
      <c r="BA16820" s="90" t="s">
        <v>20822</v>
      </c>
      <c r="BB16820" s="90" t="s">
        <v>297</v>
      </c>
      <c r="BC16820" s="90" t="s">
        <v>15257</v>
      </c>
      <c r="BD16820" s="90"/>
    </row>
    <row r="16821" spans="53:56" ht="15" x14ac:dyDescent="0.25">
      <c r="BA16821" s="90" t="s">
        <v>20823</v>
      </c>
      <c r="BB16821" s="90" t="s">
        <v>297</v>
      </c>
      <c r="BC16821" s="90" t="s">
        <v>16717</v>
      </c>
      <c r="BD16821" s="90"/>
    </row>
    <row r="16822" spans="53:56" ht="15" x14ac:dyDescent="0.25">
      <c r="BA16822" s="91" t="s">
        <v>20824</v>
      </c>
      <c r="BB16822" s="91" t="s">
        <v>297</v>
      </c>
      <c r="BC16822" s="91" t="s">
        <v>15257</v>
      </c>
      <c r="BD16822" s="91"/>
    </row>
    <row r="16823" spans="53:56" ht="15" x14ac:dyDescent="0.25">
      <c r="BA16823" s="90" t="s">
        <v>20825</v>
      </c>
      <c r="BB16823" s="90" t="s">
        <v>297</v>
      </c>
      <c r="BC16823" s="90" t="s">
        <v>14776</v>
      </c>
      <c r="BD16823" s="90"/>
    </row>
    <row r="16824" spans="53:56" ht="15" x14ac:dyDescent="0.25">
      <c r="BA16824" s="91" t="s">
        <v>20826</v>
      </c>
      <c r="BB16824" s="91" t="s">
        <v>297</v>
      </c>
      <c r="BC16824" s="91" t="s">
        <v>15257</v>
      </c>
      <c r="BD16824" s="91"/>
    </row>
    <row r="16825" spans="53:56" ht="15" x14ac:dyDescent="0.25">
      <c r="BA16825" s="91" t="s">
        <v>20827</v>
      </c>
      <c r="BB16825" s="91" t="s">
        <v>297</v>
      </c>
      <c r="BC16825" s="91" t="s">
        <v>14776</v>
      </c>
      <c r="BD16825" s="91"/>
    </row>
    <row r="16826" spans="53:56" ht="15" x14ac:dyDescent="0.25">
      <c r="BA16826" s="90" t="s">
        <v>20828</v>
      </c>
      <c r="BB16826" s="90" t="s">
        <v>297</v>
      </c>
      <c r="BC16826" s="90" t="s">
        <v>15257</v>
      </c>
      <c r="BD16826" s="90"/>
    </row>
    <row r="16827" spans="53:56" ht="15" x14ac:dyDescent="0.25">
      <c r="BA16827" s="91" t="s">
        <v>20829</v>
      </c>
      <c r="BB16827" s="91" t="s">
        <v>297</v>
      </c>
      <c r="BC16827" s="91" t="s">
        <v>18032</v>
      </c>
      <c r="BD16827" s="91"/>
    </row>
    <row r="16828" spans="53:56" ht="15" x14ac:dyDescent="0.25">
      <c r="BA16828" s="90" t="s">
        <v>20830</v>
      </c>
      <c r="BB16828" s="90" t="s">
        <v>297</v>
      </c>
      <c r="BC16828" s="90" t="s">
        <v>18032</v>
      </c>
      <c r="BD16828" s="90"/>
    </row>
    <row r="16829" spans="53:56" ht="15" x14ac:dyDescent="0.25">
      <c r="BA16829" s="91" t="s">
        <v>20831</v>
      </c>
      <c r="BB16829" s="91" t="s">
        <v>297</v>
      </c>
      <c r="BC16829" s="91" t="s">
        <v>20832</v>
      </c>
      <c r="BD16829" s="91"/>
    </row>
    <row r="16830" spans="53:56" ht="15" x14ac:dyDescent="0.25">
      <c r="BA16830" s="90" t="s">
        <v>20831</v>
      </c>
      <c r="BB16830" s="90" t="s">
        <v>297</v>
      </c>
      <c r="BC16830" s="90" t="s">
        <v>18032</v>
      </c>
      <c r="BD16830" s="90"/>
    </row>
    <row r="16831" spans="53:56" ht="15" x14ac:dyDescent="0.25">
      <c r="BA16831" s="91" t="s">
        <v>20833</v>
      </c>
      <c r="BB16831" s="91" t="s">
        <v>297</v>
      </c>
      <c r="BC16831" s="91" t="s">
        <v>18032</v>
      </c>
      <c r="BD16831" s="91"/>
    </row>
    <row r="16832" spans="53:56" ht="15" x14ac:dyDescent="0.25">
      <c r="BA16832" s="91" t="s">
        <v>20834</v>
      </c>
      <c r="BB16832" s="91" t="s">
        <v>297</v>
      </c>
      <c r="BC16832" s="91" t="s">
        <v>18032</v>
      </c>
      <c r="BD16832" s="91"/>
    </row>
    <row r="16833" spans="53:56" ht="15" x14ac:dyDescent="0.25">
      <c r="BA16833" s="90" t="s">
        <v>20835</v>
      </c>
      <c r="BB16833" s="90" t="s">
        <v>297</v>
      </c>
      <c r="BC16833" s="90" t="s">
        <v>14093</v>
      </c>
      <c r="BD16833" s="90"/>
    </row>
    <row r="16834" spans="53:56" ht="15" x14ac:dyDescent="0.25">
      <c r="BA16834" s="91" t="s">
        <v>20836</v>
      </c>
      <c r="BB16834" s="91" t="s">
        <v>297</v>
      </c>
      <c r="BC16834" s="91" t="s">
        <v>20832</v>
      </c>
      <c r="BD16834" s="91"/>
    </row>
    <row r="16835" spans="53:56" ht="15" x14ac:dyDescent="0.25">
      <c r="BA16835" s="90" t="s">
        <v>20837</v>
      </c>
      <c r="BB16835" s="90" t="s">
        <v>297</v>
      </c>
      <c r="BC16835" s="90" t="s">
        <v>18032</v>
      </c>
      <c r="BD16835" s="90"/>
    </row>
    <row r="16836" spans="53:56" ht="15" x14ac:dyDescent="0.25">
      <c r="BA16836" s="91" t="s">
        <v>20838</v>
      </c>
      <c r="BB16836" s="91" t="s">
        <v>297</v>
      </c>
      <c r="BC16836" s="91" t="s">
        <v>20839</v>
      </c>
      <c r="BD16836" s="91"/>
    </row>
    <row r="16837" spans="53:56" ht="15" x14ac:dyDescent="0.25">
      <c r="BA16837" s="91" t="s">
        <v>20840</v>
      </c>
      <c r="BB16837" s="91" t="s">
        <v>297</v>
      </c>
      <c r="BC16837" s="91" t="s">
        <v>20839</v>
      </c>
      <c r="BD16837" s="91"/>
    </row>
    <row r="16838" spans="53:56" ht="15" x14ac:dyDescent="0.25">
      <c r="BA16838" s="90" t="s">
        <v>20841</v>
      </c>
      <c r="BB16838" s="90" t="s">
        <v>297</v>
      </c>
      <c r="BC16838" s="90" t="s">
        <v>20839</v>
      </c>
      <c r="BD16838" s="90"/>
    </row>
    <row r="16839" spans="53:56" ht="15" x14ac:dyDescent="0.25">
      <c r="BA16839" s="91" t="s">
        <v>20842</v>
      </c>
      <c r="BB16839" s="91" t="s">
        <v>297</v>
      </c>
      <c r="BC16839" s="91" t="s">
        <v>20832</v>
      </c>
      <c r="BD16839" s="91"/>
    </row>
    <row r="16840" spans="53:56" ht="15" x14ac:dyDescent="0.25">
      <c r="BA16840" s="90" t="s">
        <v>20843</v>
      </c>
      <c r="BB16840" s="90" t="s">
        <v>297</v>
      </c>
      <c r="BC16840" s="90" t="s">
        <v>20839</v>
      </c>
      <c r="BD16840" s="90"/>
    </row>
    <row r="16841" spans="53:56" ht="15" x14ac:dyDescent="0.25">
      <c r="BA16841" s="91" t="s">
        <v>20844</v>
      </c>
      <c r="BB16841" s="91" t="s">
        <v>297</v>
      </c>
      <c r="BC16841" s="91" t="s">
        <v>14093</v>
      </c>
      <c r="BD16841" s="91"/>
    </row>
    <row r="16842" spans="53:56" ht="15" x14ac:dyDescent="0.25">
      <c r="BA16842" s="90" t="s">
        <v>20844</v>
      </c>
      <c r="BB16842" s="90" t="s">
        <v>297</v>
      </c>
      <c r="BC16842" s="90" t="s">
        <v>18032</v>
      </c>
      <c r="BD16842" s="90"/>
    </row>
    <row r="16843" spans="53:56" ht="15" x14ac:dyDescent="0.25">
      <c r="BA16843" s="91" t="s">
        <v>20845</v>
      </c>
      <c r="BB16843" s="91" t="s">
        <v>297</v>
      </c>
      <c r="BC16843" s="91" t="s">
        <v>18032</v>
      </c>
      <c r="BD16843" s="91"/>
    </row>
    <row r="16844" spans="53:56" ht="15" x14ac:dyDescent="0.25">
      <c r="BA16844" s="90" t="s">
        <v>20846</v>
      </c>
      <c r="BB16844" s="90" t="s">
        <v>297</v>
      </c>
      <c r="BC16844" s="90" t="s">
        <v>18032</v>
      </c>
      <c r="BD16844" s="90"/>
    </row>
    <row r="16845" spans="53:56" ht="15" x14ac:dyDescent="0.25">
      <c r="BA16845" s="91" t="s">
        <v>20847</v>
      </c>
      <c r="BB16845" s="91" t="s">
        <v>297</v>
      </c>
      <c r="BC16845" s="91" t="s">
        <v>20832</v>
      </c>
      <c r="BD16845" s="91"/>
    </row>
    <row r="16846" spans="53:56" ht="15" x14ac:dyDescent="0.25">
      <c r="BA16846" s="90" t="s">
        <v>20848</v>
      </c>
      <c r="BB16846" s="90" t="s">
        <v>297</v>
      </c>
      <c r="BC16846" s="90" t="s">
        <v>18247</v>
      </c>
      <c r="BD16846" s="90"/>
    </row>
    <row r="16847" spans="53:56" ht="15" x14ac:dyDescent="0.25">
      <c r="BA16847" s="91" t="s">
        <v>20849</v>
      </c>
      <c r="BB16847" s="91" t="s">
        <v>297</v>
      </c>
      <c r="BC16847" s="91" t="s">
        <v>18247</v>
      </c>
      <c r="BD16847" s="91"/>
    </row>
    <row r="16848" spans="53:56" ht="15" x14ac:dyDescent="0.25">
      <c r="BA16848" s="90" t="s">
        <v>20850</v>
      </c>
      <c r="BB16848" s="90" t="s">
        <v>297</v>
      </c>
      <c r="BC16848" s="90" t="s">
        <v>18247</v>
      </c>
      <c r="BD16848" s="90"/>
    </row>
    <row r="16849" spans="53:56" ht="15" x14ac:dyDescent="0.25">
      <c r="BA16849" s="91" t="s">
        <v>20851</v>
      </c>
      <c r="BB16849" s="91" t="s">
        <v>297</v>
      </c>
      <c r="BC16849" s="91" t="s">
        <v>20839</v>
      </c>
      <c r="BD16849" s="91"/>
    </row>
    <row r="16850" spans="53:56" ht="15" x14ac:dyDescent="0.25">
      <c r="BA16850" s="90" t="s">
        <v>20852</v>
      </c>
      <c r="BB16850" s="90" t="s">
        <v>297</v>
      </c>
      <c r="BC16850" s="90" t="s">
        <v>18032</v>
      </c>
      <c r="BD16850" s="90"/>
    </row>
    <row r="16851" spans="53:56" ht="15" x14ac:dyDescent="0.25">
      <c r="BA16851" s="91" t="s">
        <v>20853</v>
      </c>
      <c r="BB16851" s="91" t="s">
        <v>297</v>
      </c>
      <c r="BC16851" s="91" t="s">
        <v>20839</v>
      </c>
      <c r="BD16851" s="91"/>
    </row>
    <row r="16852" spans="53:56" ht="15" x14ac:dyDescent="0.25">
      <c r="BA16852" s="90" t="s">
        <v>20854</v>
      </c>
      <c r="BB16852" s="90" t="s">
        <v>297</v>
      </c>
      <c r="BC16852" s="90" t="s">
        <v>14093</v>
      </c>
      <c r="BD16852" s="90"/>
    </row>
    <row r="16853" spans="53:56" ht="15" x14ac:dyDescent="0.25">
      <c r="BA16853" s="91" t="s">
        <v>20855</v>
      </c>
      <c r="BB16853" s="91" t="s">
        <v>297</v>
      </c>
      <c r="BC16853" s="91" t="s">
        <v>18247</v>
      </c>
      <c r="BD16853" s="91"/>
    </row>
    <row r="16854" spans="53:56" ht="15" x14ac:dyDescent="0.25">
      <c r="BA16854" s="90" t="s">
        <v>20856</v>
      </c>
      <c r="BB16854" s="90" t="s">
        <v>297</v>
      </c>
      <c r="BC16854" s="90" t="s">
        <v>20839</v>
      </c>
      <c r="BD16854" s="90"/>
    </row>
    <row r="16855" spans="53:56" ht="15" x14ac:dyDescent="0.25">
      <c r="BA16855" s="91" t="s">
        <v>20857</v>
      </c>
      <c r="BB16855" s="91" t="s">
        <v>297</v>
      </c>
      <c r="BC16855" s="91" t="s">
        <v>20832</v>
      </c>
      <c r="BD16855" s="91"/>
    </row>
    <row r="16856" spans="53:56" ht="15" x14ac:dyDescent="0.25">
      <c r="BA16856" s="90" t="s">
        <v>20858</v>
      </c>
      <c r="BB16856" s="90" t="s">
        <v>297</v>
      </c>
      <c r="BC16856" s="90" t="s">
        <v>18247</v>
      </c>
      <c r="BD16856" s="90"/>
    </row>
    <row r="16857" spans="53:56" ht="15" x14ac:dyDescent="0.25">
      <c r="BA16857" s="91" t="s">
        <v>20859</v>
      </c>
      <c r="BB16857" s="91" t="s">
        <v>297</v>
      </c>
      <c r="BC16857" s="91" t="s">
        <v>20832</v>
      </c>
      <c r="BD16857" s="91"/>
    </row>
    <row r="16858" spans="53:56" ht="15" x14ac:dyDescent="0.25">
      <c r="BA16858" s="90" t="s">
        <v>20860</v>
      </c>
      <c r="BB16858" s="90" t="s">
        <v>297</v>
      </c>
      <c r="BC16858" s="90" t="s">
        <v>14093</v>
      </c>
      <c r="BD16858" s="90"/>
    </row>
    <row r="16859" spans="53:56" ht="15" x14ac:dyDescent="0.25">
      <c r="BA16859" s="91" t="s">
        <v>20861</v>
      </c>
      <c r="BB16859" s="91" t="s">
        <v>297</v>
      </c>
      <c r="BC16859" s="91" t="s">
        <v>20832</v>
      </c>
      <c r="BD16859" s="91"/>
    </row>
    <row r="16860" spans="53:56" ht="15" x14ac:dyDescent="0.25">
      <c r="BA16860" s="90" t="s">
        <v>20862</v>
      </c>
      <c r="BB16860" s="90" t="s">
        <v>297</v>
      </c>
      <c r="BC16860" s="90" t="s">
        <v>20832</v>
      </c>
      <c r="BD16860" s="90"/>
    </row>
    <row r="16861" spans="53:56" ht="15" x14ac:dyDescent="0.25">
      <c r="BA16861" s="91" t="s">
        <v>20863</v>
      </c>
      <c r="BB16861" s="91" t="s">
        <v>297</v>
      </c>
      <c r="BC16861" s="91" t="s">
        <v>20832</v>
      </c>
      <c r="BD16861" s="91"/>
    </row>
    <row r="16862" spans="53:56" ht="15" x14ac:dyDescent="0.25">
      <c r="BA16862" s="90" t="s">
        <v>20864</v>
      </c>
      <c r="BB16862" s="90" t="s">
        <v>297</v>
      </c>
      <c r="BC16862" s="90" t="s">
        <v>18032</v>
      </c>
      <c r="BD16862" s="90"/>
    </row>
    <row r="16863" spans="53:56" ht="15" x14ac:dyDescent="0.25">
      <c r="BA16863" s="91" t="s">
        <v>20865</v>
      </c>
      <c r="BB16863" s="91" t="s">
        <v>297</v>
      </c>
      <c r="BC16863" s="91" t="s">
        <v>20832</v>
      </c>
      <c r="BD16863" s="91"/>
    </row>
    <row r="16864" spans="53:56" ht="15" x14ac:dyDescent="0.25">
      <c r="BA16864" s="90" t="s">
        <v>20866</v>
      </c>
      <c r="BB16864" s="90" t="s">
        <v>297</v>
      </c>
      <c r="BC16864" s="90" t="s">
        <v>14093</v>
      </c>
      <c r="BD16864" s="90"/>
    </row>
    <row r="16865" spans="53:56" ht="15" x14ac:dyDescent="0.25">
      <c r="BA16865" s="91" t="s">
        <v>20867</v>
      </c>
      <c r="BB16865" s="91" t="s">
        <v>297</v>
      </c>
      <c r="BC16865" s="91" t="s">
        <v>20832</v>
      </c>
      <c r="BD16865" s="91"/>
    </row>
    <row r="16866" spans="53:56" ht="15" x14ac:dyDescent="0.25">
      <c r="BA16866" s="90" t="s">
        <v>20868</v>
      </c>
      <c r="BB16866" s="90" t="s">
        <v>297</v>
      </c>
      <c r="BC16866" s="90" t="s">
        <v>20839</v>
      </c>
      <c r="BD16866" s="90"/>
    </row>
    <row r="16867" spans="53:56" ht="15" x14ac:dyDescent="0.25">
      <c r="BA16867" s="91" t="s">
        <v>20869</v>
      </c>
      <c r="BB16867" s="91" t="s">
        <v>297</v>
      </c>
      <c r="BC16867" s="91" t="s">
        <v>18032</v>
      </c>
      <c r="BD16867" s="91"/>
    </row>
    <row r="16868" spans="53:56" ht="15" x14ac:dyDescent="0.25">
      <c r="BA16868" s="90" t="s">
        <v>20870</v>
      </c>
      <c r="BB16868" s="90" t="s">
        <v>297</v>
      </c>
      <c r="BC16868" s="90" t="s">
        <v>20871</v>
      </c>
      <c r="BD16868" s="90"/>
    </row>
    <row r="16869" spans="53:56" ht="15" x14ac:dyDescent="0.25">
      <c r="BA16869" s="91" t="s">
        <v>20872</v>
      </c>
      <c r="BB16869" s="91" t="s">
        <v>297</v>
      </c>
      <c r="BC16869" s="91" t="s">
        <v>13339</v>
      </c>
      <c r="BD16869" s="91"/>
    </row>
    <row r="16870" spans="53:56" ht="15" x14ac:dyDescent="0.25">
      <c r="BA16870" s="90" t="s">
        <v>20873</v>
      </c>
      <c r="BB16870" s="90" t="s">
        <v>297</v>
      </c>
      <c r="BC16870" s="90" t="s">
        <v>20707</v>
      </c>
      <c r="BD16870" s="90"/>
    </row>
    <row r="16871" spans="53:56" ht="15" x14ac:dyDescent="0.25">
      <c r="BA16871" s="90" t="s">
        <v>20874</v>
      </c>
      <c r="BB16871" s="90" t="s">
        <v>297</v>
      </c>
      <c r="BC16871" s="90" t="s">
        <v>20707</v>
      </c>
      <c r="BD16871" s="90"/>
    </row>
    <row r="16872" spans="53:56" ht="15" x14ac:dyDescent="0.25">
      <c r="BA16872" s="91" t="s">
        <v>20875</v>
      </c>
      <c r="BB16872" s="91" t="s">
        <v>297</v>
      </c>
      <c r="BC16872" s="91" t="s">
        <v>9234</v>
      </c>
      <c r="BD16872" s="91"/>
    </row>
    <row r="16873" spans="53:56" ht="15" x14ac:dyDescent="0.25">
      <c r="BA16873" s="90" t="s">
        <v>20876</v>
      </c>
      <c r="BB16873" s="90" t="s">
        <v>297</v>
      </c>
      <c r="BC16873" s="90" t="s">
        <v>18826</v>
      </c>
      <c r="BD16873" s="90"/>
    </row>
    <row r="16874" spans="53:56" ht="15" x14ac:dyDescent="0.25">
      <c r="BA16874" s="91" t="s">
        <v>20877</v>
      </c>
      <c r="BB16874" s="91" t="s">
        <v>297</v>
      </c>
      <c r="BC16874" s="91" t="s">
        <v>18826</v>
      </c>
      <c r="BD16874" s="91"/>
    </row>
    <row r="16875" spans="53:56" ht="15" x14ac:dyDescent="0.25">
      <c r="BA16875" s="90" t="s">
        <v>20878</v>
      </c>
      <c r="BB16875" s="90" t="s">
        <v>297</v>
      </c>
      <c r="BC16875" s="90" t="s">
        <v>20871</v>
      </c>
      <c r="BD16875" s="90"/>
    </row>
    <row r="16876" spans="53:56" ht="15" x14ac:dyDescent="0.25">
      <c r="BA16876" s="91" t="s">
        <v>20879</v>
      </c>
      <c r="BB16876" s="91" t="s">
        <v>297</v>
      </c>
      <c r="BC16876" s="91" t="s">
        <v>9234</v>
      </c>
      <c r="BD16876" s="91"/>
    </row>
    <row r="16877" spans="53:56" ht="15" x14ac:dyDescent="0.25">
      <c r="BA16877" s="90" t="s">
        <v>20880</v>
      </c>
      <c r="BB16877" s="90" t="s">
        <v>297</v>
      </c>
      <c r="BC16877" s="90" t="s">
        <v>20871</v>
      </c>
      <c r="BD16877" s="90"/>
    </row>
    <row r="16878" spans="53:56" ht="15" x14ac:dyDescent="0.25">
      <c r="BA16878" s="91" t="s">
        <v>20881</v>
      </c>
      <c r="BB16878" s="91" t="s">
        <v>297</v>
      </c>
      <c r="BC16878" s="91" t="s">
        <v>18026</v>
      </c>
      <c r="BD16878" s="91"/>
    </row>
    <row r="16879" spans="53:56" ht="15" x14ac:dyDescent="0.25">
      <c r="BA16879" s="90" t="s">
        <v>20882</v>
      </c>
      <c r="BB16879" s="90" t="s">
        <v>297</v>
      </c>
      <c r="BC16879" s="90" t="s">
        <v>13339</v>
      </c>
      <c r="BD16879" s="90"/>
    </row>
    <row r="16880" spans="53:56" ht="15" x14ac:dyDescent="0.25">
      <c r="BA16880" s="91" t="s">
        <v>20883</v>
      </c>
      <c r="BB16880" s="91" t="s">
        <v>297</v>
      </c>
      <c r="BC16880" s="91" t="s">
        <v>9234</v>
      </c>
      <c r="BD16880" s="91"/>
    </row>
    <row r="16881" spans="53:56" ht="15" x14ac:dyDescent="0.25">
      <c r="BA16881" s="90" t="s">
        <v>20884</v>
      </c>
      <c r="BB16881" s="90" t="s">
        <v>297</v>
      </c>
      <c r="BC16881" s="90" t="s">
        <v>18826</v>
      </c>
      <c r="BD16881" s="90"/>
    </row>
    <row r="16882" spans="53:56" ht="15" x14ac:dyDescent="0.25">
      <c r="BA16882" s="91" t="s">
        <v>20885</v>
      </c>
      <c r="BB16882" s="91" t="s">
        <v>297</v>
      </c>
      <c r="BC16882" s="91" t="s">
        <v>20707</v>
      </c>
      <c r="BD16882" s="91"/>
    </row>
    <row r="16883" spans="53:56" ht="15" x14ac:dyDescent="0.25">
      <c r="BA16883" s="90" t="s">
        <v>20886</v>
      </c>
      <c r="BB16883" s="90" t="s">
        <v>297</v>
      </c>
      <c r="BC16883" s="90" t="s">
        <v>9234</v>
      </c>
      <c r="BD16883" s="90"/>
    </row>
    <row r="16884" spans="53:56" ht="15" x14ac:dyDescent="0.25">
      <c r="BA16884" s="91" t="s">
        <v>20887</v>
      </c>
      <c r="BB16884" s="91" t="s">
        <v>297</v>
      </c>
      <c r="BC16884" s="91" t="s">
        <v>9234</v>
      </c>
      <c r="BD16884" s="91"/>
    </row>
    <row r="16885" spans="53:56" ht="15" x14ac:dyDescent="0.25">
      <c r="BA16885" s="90" t="s">
        <v>20888</v>
      </c>
      <c r="BB16885" s="90" t="s">
        <v>297</v>
      </c>
      <c r="BC16885" s="90" t="s">
        <v>13339</v>
      </c>
      <c r="BD16885" s="90"/>
    </row>
    <row r="16886" spans="53:56" ht="15" x14ac:dyDescent="0.25">
      <c r="BA16886" s="91" t="s">
        <v>20889</v>
      </c>
      <c r="BB16886" s="91" t="s">
        <v>297</v>
      </c>
      <c r="BC16886" s="91" t="s">
        <v>9234</v>
      </c>
      <c r="BD16886" s="91"/>
    </row>
    <row r="16887" spans="53:56" ht="15" x14ac:dyDescent="0.25">
      <c r="BA16887" s="90" t="s">
        <v>20890</v>
      </c>
      <c r="BB16887" s="90" t="s">
        <v>297</v>
      </c>
      <c r="BC16887" s="90" t="s">
        <v>13339</v>
      </c>
      <c r="BD16887" s="90"/>
    </row>
    <row r="16888" spans="53:56" ht="15" x14ac:dyDescent="0.25">
      <c r="BA16888" s="91" t="s">
        <v>20891</v>
      </c>
      <c r="BB16888" s="91" t="s">
        <v>297</v>
      </c>
      <c r="BC16888" s="91" t="s">
        <v>18247</v>
      </c>
      <c r="BD16888" s="91"/>
    </row>
    <row r="16889" spans="53:56" ht="15" x14ac:dyDescent="0.25">
      <c r="BA16889" s="90" t="s">
        <v>20892</v>
      </c>
      <c r="BB16889" s="90" t="s">
        <v>297</v>
      </c>
      <c r="BC16889" s="90" t="s">
        <v>20871</v>
      </c>
      <c r="BD16889" s="90"/>
    </row>
    <row r="16890" spans="53:56" ht="15" x14ac:dyDescent="0.25">
      <c r="BA16890" s="91" t="s">
        <v>20893</v>
      </c>
      <c r="BB16890" s="91" t="s">
        <v>297</v>
      </c>
      <c r="BC16890" s="91" t="s">
        <v>20707</v>
      </c>
      <c r="BD16890" s="91"/>
    </row>
    <row r="16891" spans="53:56" ht="15" x14ac:dyDescent="0.25">
      <c r="BA16891" s="90" t="s">
        <v>20894</v>
      </c>
      <c r="BB16891" s="90" t="s">
        <v>297</v>
      </c>
      <c r="BC16891" s="90" t="s">
        <v>10171</v>
      </c>
      <c r="BD16891" s="90"/>
    </row>
    <row r="16892" spans="53:56" ht="15" x14ac:dyDescent="0.25">
      <c r="BA16892" s="91" t="s">
        <v>20895</v>
      </c>
      <c r="BB16892" s="91" t="s">
        <v>297</v>
      </c>
      <c r="BC16892" s="91" t="s">
        <v>9234</v>
      </c>
      <c r="BD16892" s="91"/>
    </row>
    <row r="16893" spans="53:56" ht="15" x14ac:dyDescent="0.25">
      <c r="BA16893" s="90" t="s">
        <v>20896</v>
      </c>
      <c r="BB16893" s="90" t="s">
        <v>297</v>
      </c>
      <c r="BC16893" s="90" t="s">
        <v>9234</v>
      </c>
      <c r="BD16893" s="90"/>
    </row>
    <row r="16894" spans="53:56" ht="15" x14ac:dyDescent="0.25">
      <c r="BA16894" s="91" t="s">
        <v>20897</v>
      </c>
      <c r="BB16894" s="91" t="s">
        <v>297</v>
      </c>
      <c r="BC16894" s="91" t="s">
        <v>9234</v>
      </c>
      <c r="BD16894" s="91"/>
    </row>
    <row r="16895" spans="53:56" ht="15" x14ac:dyDescent="0.25">
      <c r="BA16895" s="90" t="s">
        <v>20898</v>
      </c>
      <c r="BB16895" s="90" t="s">
        <v>297</v>
      </c>
      <c r="BC16895" s="90" t="s">
        <v>9234</v>
      </c>
      <c r="BD16895" s="90"/>
    </row>
    <row r="16896" spans="53:56" ht="15" x14ac:dyDescent="0.25">
      <c r="BA16896" s="91" t="s">
        <v>20899</v>
      </c>
      <c r="BB16896" s="91" t="s">
        <v>297</v>
      </c>
      <c r="BC16896" s="91" t="s">
        <v>9234</v>
      </c>
      <c r="BD16896" s="91"/>
    </row>
    <row r="16897" spans="53:56" ht="15" x14ac:dyDescent="0.25">
      <c r="BA16897" s="90" t="s">
        <v>20900</v>
      </c>
      <c r="BB16897" s="90" t="s">
        <v>297</v>
      </c>
      <c r="BC16897" s="90" t="s">
        <v>20707</v>
      </c>
      <c r="BD16897" s="90"/>
    </row>
    <row r="16898" spans="53:56" ht="15" x14ac:dyDescent="0.25">
      <c r="BA16898" s="91" t="s">
        <v>20901</v>
      </c>
      <c r="BB16898" s="91" t="s">
        <v>297</v>
      </c>
      <c r="BC16898" s="91" t="s">
        <v>20871</v>
      </c>
      <c r="BD16898" s="91"/>
    </row>
    <row r="16899" spans="53:56" ht="15" x14ac:dyDescent="0.25">
      <c r="BA16899" s="90" t="s">
        <v>20902</v>
      </c>
      <c r="BB16899" s="90" t="s">
        <v>297</v>
      </c>
      <c r="BC16899" s="90" t="s">
        <v>9234</v>
      </c>
      <c r="BD16899" s="90"/>
    </row>
    <row r="16900" spans="53:56" ht="15" x14ac:dyDescent="0.25">
      <c r="BA16900" s="91" t="s">
        <v>20903</v>
      </c>
      <c r="BB16900" s="91" t="s">
        <v>297</v>
      </c>
      <c r="BC16900" s="91" t="s">
        <v>9234</v>
      </c>
      <c r="BD16900" s="91"/>
    </row>
    <row r="16901" spans="53:56" ht="15" x14ac:dyDescent="0.25">
      <c r="BA16901" s="90" t="s">
        <v>20904</v>
      </c>
      <c r="BB16901" s="90" t="s">
        <v>297</v>
      </c>
      <c r="BC16901" s="90" t="s">
        <v>20871</v>
      </c>
      <c r="BD16901" s="90"/>
    </row>
    <row r="16902" spans="53:56" ht="15" x14ac:dyDescent="0.25">
      <c r="BA16902" s="91" t="s">
        <v>20905</v>
      </c>
      <c r="BB16902" s="91" t="s">
        <v>297</v>
      </c>
      <c r="BC16902" s="91" t="s">
        <v>20707</v>
      </c>
      <c r="BD16902" s="91"/>
    </row>
    <row r="16903" spans="53:56" ht="15" x14ac:dyDescent="0.25">
      <c r="BA16903" s="90" t="s">
        <v>20906</v>
      </c>
      <c r="BB16903" s="90" t="s">
        <v>297</v>
      </c>
      <c r="BC16903" s="90" t="s">
        <v>20871</v>
      </c>
      <c r="BD16903" s="90"/>
    </row>
    <row r="16904" spans="53:56" ht="15" x14ac:dyDescent="0.25">
      <c r="BA16904" s="91" t="s">
        <v>20907</v>
      </c>
      <c r="BB16904" s="91" t="s">
        <v>297</v>
      </c>
      <c r="BC16904" s="91" t="s">
        <v>20707</v>
      </c>
      <c r="BD16904" s="91"/>
    </row>
    <row r="16905" spans="53:56" ht="15" x14ac:dyDescent="0.25">
      <c r="BA16905" s="90" t="s">
        <v>20908</v>
      </c>
      <c r="BB16905" s="90" t="s">
        <v>297</v>
      </c>
      <c r="BC16905" s="90" t="s">
        <v>20839</v>
      </c>
      <c r="BD16905" s="90"/>
    </row>
    <row r="16906" spans="53:56" ht="15" x14ac:dyDescent="0.25">
      <c r="BA16906" s="91" t="s">
        <v>20909</v>
      </c>
      <c r="BB16906" s="91" t="s">
        <v>297</v>
      </c>
      <c r="BC16906" s="91" t="s">
        <v>9234</v>
      </c>
      <c r="BD16906" s="91"/>
    </row>
    <row r="16907" spans="53:56" ht="15" x14ac:dyDescent="0.25">
      <c r="BA16907" s="90" t="s">
        <v>20910</v>
      </c>
      <c r="BB16907" s="90" t="s">
        <v>297</v>
      </c>
      <c r="BC16907" s="90" t="s">
        <v>9234</v>
      </c>
      <c r="BD16907" s="90"/>
    </row>
    <row r="16908" spans="53:56" ht="15" x14ac:dyDescent="0.25">
      <c r="BA16908" s="91" t="s">
        <v>20911</v>
      </c>
      <c r="BB16908" s="91" t="s">
        <v>297</v>
      </c>
      <c r="BC16908" s="91" t="s">
        <v>13339</v>
      </c>
      <c r="BD16908" s="91"/>
    </row>
    <row r="16909" spans="53:56" ht="15" x14ac:dyDescent="0.25">
      <c r="BA16909" s="90" t="s">
        <v>20912</v>
      </c>
      <c r="BB16909" s="90" t="s">
        <v>297</v>
      </c>
      <c r="BC16909" s="90" t="s">
        <v>20707</v>
      </c>
      <c r="BD16909" s="90"/>
    </row>
    <row r="16910" spans="53:56" ht="15" x14ac:dyDescent="0.25">
      <c r="BA16910" s="91" t="s">
        <v>20913</v>
      </c>
      <c r="BB16910" s="91" t="s">
        <v>297</v>
      </c>
      <c r="BC16910" s="91" t="s">
        <v>13339</v>
      </c>
      <c r="BD16910" s="91"/>
    </row>
    <row r="16911" spans="53:56" ht="15" x14ac:dyDescent="0.25">
      <c r="BA16911" s="90" t="s">
        <v>20914</v>
      </c>
      <c r="BB16911" s="90" t="s">
        <v>297</v>
      </c>
      <c r="BC16911" s="90" t="s">
        <v>18826</v>
      </c>
      <c r="BD16911" s="90"/>
    </row>
    <row r="16912" spans="53:56" ht="15" x14ac:dyDescent="0.25">
      <c r="BA16912" s="91" t="s">
        <v>20915</v>
      </c>
      <c r="BB16912" s="91" t="s">
        <v>297</v>
      </c>
      <c r="BC16912" s="91" t="s">
        <v>18826</v>
      </c>
      <c r="BD16912" s="91"/>
    </row>
    <row r="16913" spans="53:56" ht="15" x14ac:dyDescent="0.25">
      <c r="BA16913" s="90" t="s">
        <v>20916</v>
      </c>
      <c r="BB16913" s="90" t="s">
        <v>297</v>
      </c>
      <c r="BC16913" s="90" t="s">
        <v>18826</v>
      </c>
      <c r="BD16913" s="90"/>
    </row>
    <row r="16914" spans="53:56" ht="15" x14ac:dyDescent="0.25">
      <c r="BA16914" s="91" t="s">
        <v>20917</v>
      </c>
      <c r="BB16914" s="91" t="s">
        <v>297</v>
      </c>
      <c r="BC16914" s="91" t="s">
        <v>20918</v>
      </c>
      <c r="BD16914" s="91"/>
    </row>
    <row r="16915" spans="53:56" ht="15" x14ac:dyDescent="0.25">
      <c r="BA16915" s="90" t="s">
        <v>20919</v>
      </c>
      <c r="BB16915" s="90" t="s">
        <v>297</v>
      </c>
      <c r="BC16915" s="90" t="s">
        <v>18067</v>
      </c>
      <c r="BD16915" s="90"/>
    </row>
    <row r="16916" spans="53:56" ht="15" x14ac:dyDescent="0.25">
      <c r="BA16916" s="91" t="s">
        <v>20920</v>
      </c>
      <c r="BB16916" s="91" t="s">
        <v>297</v>
      </c>
      <c r="BC16916" s="91" t="s">
        <v>20918</v>
      </c>
      <c r="BD16916" s="91"/>
    </row>
    <row r="16917" spans="53:56" ht="15" x14ac:dyDescent="0.25">
      <c r="BA16917" s="90" t="s">
        <v>20921</v>
      </c>
      <c r="BB16917" s="90" t="s">
        <v>297</v>
      </c>
      <c r="BC16917" s="90" t="s">
        <v>3225</v>
      </c>
      <c r="BD16917" s="90"/>
    </row>
    <row r="16918" spans="53:56" ht="15" x14ac:dyDescent="0.25">
      <c r="BA16918" s="91" t="s">
        <v>20922</v>
      </c>
      <c r="BB16918" s="91" t="s">
        <v>297</v>
      </c>
      <c r="BC16918" s="91" t="s">
        <v>18067</v>
      </c>
      <c r="BD16918" s="91"/>
    </row>
    <row r="16919" spans="53:56" ht="15" x14ac:dyDescent="0.25">
      <c r="BA16919" s="90" t="s">
        <v>20923</v>
      </c>
      <c r="BB16919" s="90" t="s">
        <v>297</v>
      </c>
      <c r="BC16919" s="90" t="s">
        <v>20918</v>
      </c>
      <c r="BD16919" s="90"/>
    </row>
    <row r="16920" spans="53:56" ht="15" x14ac:dyDescent="0.25">
      <c r="BA16920" s="91" t="s">
        <v>20924</v>
      </c>
      <c r="BB16920" s="91" t="s">
        <v>297</v>
      </c>
      <c r="BC16920" s="91" t="s">
        <v>3225</v>
      </c>
      <c r="BD16920" s="91"/>
    </row>
    <row r="16921" spans="53:56" ht="15" x14ac:dyDescent="0.25">
      <c r="BA16921" s="91" t="s">
        <v>20925</v>
      </c>
      <c r="BB16921" s="91" t="s">
        <v>297</v>
      </c>
      <c r="BC16921" s="91" t="s">
        <v>13339</v>
      </c>
      <c r="BD16921" s="91"/>
    </row>
    <row r="16922" spans="53:56" ht="15" x14ac:dyDescent="0.25">
      <c r="BA16922" s="90" t="s">
        <v>20926</v>
      </c>
      <c r="BB16922" s="90" t="s">
        <v>297</v>
      </c>
      <c r="BC16922" s="90" t="s">
        <v>3225</v>
      </c>
      <c r="BD16922" s="90"/>
    </row>
    <row r="16923" spans="53:56" ht="15" x14ac:dyDescent="0.25">
      <c r="BA16923" s="91" t="s">
        <v>20927</v>
      </c>
      <c r="BB16923" s="91" t="s">
        <v>297</v>
      </c>
      <c r="BC16923" s="91" t="s">
        <v>20918</v>
      </c>
      <c r="BD16923" s="91"/>
    </row>
    <row r="16924" spans="53:56" ht="15" x14ac:dyDescent="0.25">
      <c r="BA16924" s="90" t="s">
        <v>20928</v>
      </c>
      <c r="BB16924" s="90" t="s">
        <v>297</v>
      </c>
      <c r="BC16924" s="90" t="s">
        <v>20918</v>
      </c>
      <c r="BD16924" s="90"/>
    </row>
    <row r="16925" spans="53:56" ht="15" x14ac:dyDescent="0.25">
      <c r="BA16925" s="91" t="s">
        <v>20929</v>
      </c>
      <c r="BB16925" s="91" t="s">
        <v>297</v>
      </c>
      <c r="BC16925" s="91" t="s">
        <v>20918</v>
      </c>
      <c r="BD16925" s="91"/>
    </row>
    <row r="16926" spans="53:56" ht="15" x14ac:dyDescent="0.25">
      <c r="BA16926" s="90" t="s">
        <v>20930</v>
      </c>
      <c r="BB16926" s="90" t="s">
        <v>297</v>
      </c>
      <c r="BC16926" s="90" t="s">
        <v>13339</v>
      </c>
      <c r="BD16926" s="90"/>
    </row>
    <row r="16927" spans="53:56" ht="15" x14ac:dyDescent="0.25">
      <c r="BA16927" s="91" t="s">
        <v>20931</v>
      </c>
      <c r="BB16927" s="91" t="s">
        <v>297</v>
      </c>
      <c r="BC16927" s="91" t="s">
        <v>20918</v>
      </c>
      <c r="BD16927" s="91"/>
    </row>
    <row r="16928" spans="53:56" ht="15" x14ac:dyDescent="0.25">
      <c r="BA16928" s="90" t="s">
        <v>20932</v>
      </c>
      <c r="BB16928" s="90" t="s">
        <v>297</v>
      </c>
      <c r="BC16928" s="90" t="s">
        <v>18067</v>
      </c>
      <c r="BD16928" s="90"/>
    </row>
    <row r="16929" spans="53:56" ht="15" x14ac:dyDescent="0.25">
      <c r="BA16929" s="91" t="s">
        <v>20933</v>
      </c>
      <c r="BB16929" s="91" t="s">
        <v>297</v>
      </c>
      <c r="BC16929" s="91" t="s">
        <v>18067</v>
      </c>
      <c r="BD16929" s="91"/>
    </row>
    <row r="16930" spans="53:56" ht="15" x14ac:dyDescent="0.25">
      <c r="BA16930" s="91" t="s">
        <v>20934</v>
      </c>
      <c r="BB16930" s="91" t="s">
        <v>297</v>
      </c>
      <c r="BC16930" s="91" t="s">
        <v>20918</v>
      </c>
      <c r="BD16930" s="91"/>
    </row>
    <row r="16931" spans="53:56" ht="15" x14ac:dyDescent="0.25">
      <c r="BA16931" s="90" t="s">
        <v>20935</v>
      </c>
      <c r="BB16931" s="90" t="s">
        <v>297</v>
      </c>
      <c r="BC16931" s="90" t="s">
        <v>3225</v>
      </c>
      <c r="BD16931" s="90"/>
    </row>
    <row r="16932" spans="53:56" ht="15" x14ac:dyDescent="0.25">
      <c r="BA16932" s="91" t="s">
        <v>20936</v>
      </c>
      <c r="BB16932" s="91" t="s">
        <v>297</v>
      </c>
      <c r="BC16932" s="91" t="s">
        <v>18067</v>
      </c>
      <c r="BD16932" s="91"/>
    </row>
    <row r="16933" spans="53:56" ht="15" x14ac:dyDescent="0.25">
      <c r="BA16933" s="90" t="s">
        <v>20937</v>
      </c>
      <c r="BB16933" s="90" t="s">
        <v>297</v>
      </c>
      <c r="BC16933" s="90" t="s">
        <v>18067</v>
      </c>
      <c r="BD16933" s="90"/>
    </row>
    <row r="16934" spans="53:56" ht="15" x14ac:dyDescent="0.25">
      <c r="BA16934" s="90" t="s">
        <v>20938</v>
      </c>
      <c r="BB16934" s="90" t="s">
        <v>297</v>
      </c>
      <c r="BC16934" s="90" t="s">
        <v>18067</v>
      </c>
      <c r="BD16934" s="90"/>
    </row>
    <row r="16935" spans="53:56" ht="15" x14ac:dyDescent="0.25">
      <c r="BA16935" s="91" t="s">
        <v>20939</v>
      </c>
      <c r="BB16935" s="91" t="s">
        <v>297</v>
      </c>
      <c r="BC16935" s="91" t="s">
        <v>18067</v>
      </c>
      <c r="BD16935" s="91"/>
    </row>
    <row r="16936" spans="53:56" ht="15" x14ac:dyDescent="0.25">
      <c r="BA16936" s="90" t="s">
        <v>20940</v>
      </c>
      <c r="BB16936" s="90" t="s">
        <v>297</v>
      </c>
      <c r="BC16936" s="90" t="s">
        <v>18067</v>
      </c>
      <c r="BD16936" s="90"/>
    </row>
    <row r="16937" spans="53:56" ht="15" x14ac:dyDescent="0.25">
      <c r="BA16937" s="91" t="s">
        <v>20941</v>
      </c>
      <c r="BB16937" s="91" t="s">
        <v>297</v>
      </c>
      <c r="BC16937" s="91" t="s">
        <v>3225</v>
      </c>
      <c r="BD16937" s="91"/>
    </row>
    <row r="16938" spans="53:56" ht="15" x14ac:dyDescent="0.25">
      <c r="BA16938" s="90" t="s">
        <v>20942</v>
      </c>
      <c r="BB16938" s="90" t="s">
        <v>297</v>
      </c>
      <c r="BC16938" s="90" t="s">
        <v>3225</v>
      </c>
      <c r="BD16938" s="90"/>
    </row>
    <row r="16939" spans="53:56" ht="15" x14ac:dyDescent="0.25">
      <c r="BA16939" s="91" t="s">
        <v>20943</v>
      </c>
      <c r="BB16939" s="91" t="s">
        <v>297</v>
      </c>
      <c r="BC16939" s="91" t="s">
        <v>13339</v>
      </c>
      <c r="BD16939" s="91"/>
    </row>
    <row r="16940" spans="53:56" ht="15" x14ac:dyDescent="0.25">
      <c r="BA16940" s="91" t="s">
        <v>20944</v>
      </c>
      <c r="BB16940" s="91" t="s">
        <v>297</v>
      </c>
      <c r="BC16940" s="91" t="s">
        <v>20918</v>
      </c>
      <c r="BD16940" s="91"/>
    </row>
    <row r="16941" spans="53:56" ht="15" x14ac:dyDescent="0.25">
      <c r="BA16941" s="90" t="s">
        <v>20945</v>
      </c>
      <c r="BB16941" s="90" t="s">
        <v>297</v>
      </c>
      <c r="BC16941" s="90" t="s">
        <v>18067</v>
      </c>
      <c r="BD16941" s="90"/>
    </row>
    <row r="16942" spans="53:56" ht="15" x14ac:dyDescent="0.25">
      <c r="BA16942" s="91" t="s">
        <v>20946</v>
      </c>
      <c r="BB16942" s="91" t="s">
        <v>297</v>
      </c>
      <c r="BC16942" s="91" t="s">
        <v>18826</v>
      </c>
      <c r="BD16942" s="91"/>
    </row>
    <row r="16943" spans="53:56" ht="15" x14ac:dyDescent="0.25">
      <c r="BA16943" s="90" t="s">
        <v>20947</v>
      </c>
      <c r="BB16943" s="90" t="s">
        <v>297</v>
      </c>
      <c r="BC16943" s="90" t="s">
        <v>20918</v>
      </c>
      <c r="BD16943" s="90"/>
    </row>
    <row r="16944" spans="53:56" ht="15" x14ac:dyDescent="0.25">
      <c r="BA16944" s="90" t="s">
        <v>20948</v>
      </c>
      <c r="BB16944" s="90" t="s">
        <v>297</v>
      </c>
      <c r="BC16944" s="90" t="s">
        <v>13339</v>
      </c>
      <c r="BD16944" s="90"/>
    </row>
    <row r="16945" spans="53:56" ht="15" x14ac:dyDescent="0.25">
      <c r="BA16945" s="91" t="s">
        <v>20949</v>
      </c>
      <c r="BB16945" s="91" t="s">
        <v>297</v>
      </c>
      <c r="BC16945" s="91" t="s">
        <v>18067</v>
      </c>
      <c r="BD16945" s="91"/>
    </row>
    <row r="16946" spans="53:56" ht="15" x14ac:dyDescent="0.25">
      <c r="BA16946" s="90" t="s">
        <v>20950</v>
      </c>
      <c r="BB16946" s="90" t="s">
        <v>297</v>
      </c>
      <c r="BC16946" s="90" t="s">
        <v>3225</v>
      </c>
      <c r="BD16946" s="90"/>
    </row>
    <row r="16947" spans="53:56" ht="15" x14ac:dyDescent="0.25">
      <c r="BA16947" s="91" t="s">
        <v>20951</v>
      </c>
      <c r="BB16947" s="91" t="s">
        <v>297</v>
      </c>
      <c r="BC16947" s="91" t="s">
        <v>18067</v>
      </c>
      <c r="BD16947" s="91"/>
    </row>
    <row r="16948" spans="53:56" ht="15" x14ac:dyDescent="0.25">
      <c r="BA16948" s="91" t="s">
        <v>20952</v>
      </c>
      <c r="BB16948" s="91" t="s">
        <v>297</v>
      </c>
      <c r="BC16948" s="91" t="s">
        <v>18067</v>
      </c>
      <c r="BD16948" s="91"/>
    </row>
    <row r="16949" spans="53:56" ht="15" x14ac:dyDescent="0.25">
      <c r="BA16949" s="90" t="s">
        <v>20953</v>
      </c>
      <c r="BB16949" s="90" t="s">
        <v>297</v>
      </c>
      <c r="BC16949" s="90" t="s">
        <v>18067</v>
      </c>
      <c r="BD16949" s="90"/>
    </row>
    <row r="16950" spans="53:56" ht="15" x14ac:dyDescent="0.25">
      <c r="BA16950" s="91" t="s">
        <v>20954</v>
      </c>
      <c r="BB16950" s="91" t="s">
        <v>297</v>
      </c>
      <c r="BC16950" s="91" t="s">
        <v>3225</v>
      </c>
      <c r="BD16950" s="91"/>
    </row>
    <row r="16951" spans="53:56" ht="15" x14ac:dyDescent="0.25">
      <c r="BA16951" s="90" t="s">
        <v>20955</v>
      </c>
      <c r="BB16951" s="90" t="s">
        <v>297</v>
      </c>
      <c r="BC16951" s="90" t="s">
        <v>18067</v>
      </c>
      <c r="BD16951" s="90"/>
    </row>
    <row r="16952" spans="53:56" ht="15" x14ac:dyDescent="0.25">
      <c r="BA16952" s="90" t="s">
        <v>20956</v>
      </c>
      <c r="BB16952" s="90" t="s">
        <v>297</v>
      </c>
      <c r="BC16952" s="90" t="s">
        <v>3225</v>
      </c>
      <c r="BD16952" s="90"/>
    </row>
    <row r="16953" spans="53:56" ht="15" x14ac:dyDescent="0.25">
      <c r="BA16953" s="91" t="s">
        <v>20957</v>
      </c>
      <c r="BB16953" s="91" t="s">
        <v>297</v>
      </c>
      <c r="BC16953" s="91" t="s">
        <v>3225</v>
      </c>
      <c r="BD16953" s="91"/>
    </row>
    <row r="16954" spans="53:56" ht="15" x14ac:dyDescent="0.25">
      <c r="BA16954" s="90" t="s">
        <v>20958</v>
      </c>
      <c r="BB16954" s="90" t="s">
        <v>297</v>
      </c>
      <c r="BC16954" s="90" t="s">
        <v>18067</v>
      </c>
      <c r="BD16954" s="90"/>
    </row>
    <row r="16955" spans="53:56" ht="15" x14ac:dyDescent="0.25">
      <c r="BA16955" s="91" t="s">
        <v>20959</v>
      </c>
      <c r="BB16955" s="91" t="s">
        <v>297</v>
      </c>
      <c r="BC16955" s="91" t="s">
        <v>20918</v>
      </c>
      <c r="BD16955" s="91"/>
    </row>
    <row r="16956" spans="53:56" ht="15" x14ac:dyDescent="0.25">
      <c r="BA16956" s="91" t="s">
        <v>20960</v>
      </c>
      <c r="BB16956" s="91" t="s">
        <v>297</v>
      </c>
      <c r="BC16956" s="91" t="s">
        <v>18067</v>
      </c>
      <c r="BD16956" s="91"/>
    </row>
    <row r="16957" spans="53:56" ht="15" x14ac:dyDescent="0.25">
      <c r="BA16957" s="90" t="s">
        <v>20961</v>
      </c>
      <c r="BB16957" s="90" t="s">
        <v>297</v>
      </c>
      <c r="BC16957" s="90" t="s">
        <v>18067</v>
      </c>
      <c r="BD16957" s="90"/>
    </row>
    <row r="16958" spans="53:56" ht="15" x14ac:dyDescent="0.25">
      <c r="BA16958" s="91" t="s">
        <v>20962</v>
      </c>
      <c r="BB16958" s="91" t="s">
        <v>297</v>
      </c>
      <c r="BC16958" s="91" t="s">
        <v>18067</v>
      </c>
      <c r="BD16958" s="91"/>
    </row>
    <row r="16959" spans="53:56" ht="15" x14ac:dyDescent="0.25">
      <c r="BA16959" s="90" t="s">
        <v>20963</v>
      </c>
      <c r="BB16959" s="90" t="s">
        <v>297</v>
      </c>
      <c r="BC16959" s="90" t="s">
        <v>18067</v>
      </c>
      <c r="BD16959" s="90"/>
    </row>
    <row r="16960" spans="53:56" ht="15" x14ac:dyDescent="0.25">
      <c r="BA16960" s="91" t="s">
        <v>20964</v>
      </c>
      <c r="BB16960" s="91" t="s">
        <v>297</v>
      </c>
      <c r="BC16960" s="91" t="s">
        <v>20918</v>
      </c>
      <c r="BD16960" s="91"/>
    </row>
    <row r="16961" spans="53:56" ht="15" x14ac:dyDescent="0.25">
      <c r="BA16961" s="90" t="s">
        <v>20965</v>
      </c>
      <c r="BB16961" s="90" t="s">
        <v>297</v>
      </c>
      <c r="BC16961" s="90" t="s">
        <v>3225</v>
      </c>
      <c r="BD16961" s="90"/>
    </row>
    <row r="16962" spans="53:56" ht="15" x14ac:dyDescent="0.25">
      <c r="BA16962" s="90" t="s">
        <v>20966</v>
      </c>
      <c r="BB16962" s="90" t="s">
        <v>297</v>
      </c>
      <c r="BC16962" s="90" t="s">
        <v>13339</v>
      </c>
      <c r="BD16962" s="90"/>
    </row>
    <row r="16963" spans="53:56" ht="15" x14ac:dyDescent="0.25">
      <c r="BA16963" s="91" t="s">
        <v>20967</v>
      </c>
      <c r="BB16963" s="91" t="s">
        <v>297</v>
      </c>
      <c r="BC16963" s="91" t="s">
        <v>20918</v>
      </c>
      <c r="BD16963" s="91"/>
    </row>
    <row r="16964" spans="53:56" ht="15" x14ac:dyDescent="0.25">
      <c r="BA16964" s="90" t="s">
        <v>20968</v>
      </c>
      <c r="BB16964" s="90" t="s">
        <v>297</v>
      </c>
      <c r="BC16964" s="90" t="s">
        <v>20918</v>
      </c>
      <c r="BD16964" s="90"/>
    </row>
    <row r="16965" spans="53:56" ht="15" x14ac:dyDescent="0.25">
      <c r="BA16965" s="91" t="s">
        <v>20969</v>
      </c>
      <c r="BB16965" s="91" t="s">
        <v>297</v>
      </c>
      <c r="BC16965" s="91" t="s">
        <v>18067</v>
      </c>
      <c r="BD16965" s="91"/>
    </row>
    <row r="16966" spans="53:56" ht="15" x14ac:dyDescent="0.25">
      <c r="BA16966" s="91" t="s">
        <v>20970</v>
      </c>
      <c r="BB16966" s="91" t="s">
        <v>297</v>
      </c>
      <c r="BC16966" s="91" t="s">
        <v>20918</v>
      </c>
      <c r="BD16966" s="91"/>
    </row>
    <row r="16967" spans="53:56" ht="15" x14ac:dyDescent="0.25">
      <c r="BA16967" s="90" t="s">
        <v>20971</v>
      </c>
      <c r="BB16967" s="90" t="s">
        <v>297</v>
      </c>
      <c r="BC16967" s="90" t="s">
        <v>18067</v>
      </c>
      <c r="BD16967" s="90"/>
    </row>
    <row r="16968" spans="53:56" ht="15" x14ac:dyDescent="0.25">
      <c r="BA16968" s="91" t="s">
        <v>20972</v>
      </c>
      <c r="BB16968" s="91" t="s">
        <v>297</v>
      </c>
      <c r="BC16968" s="91" t="s">
        <v>18067</v>
      </c>
      <c r="BD16968" s="91"/>
    </row>
    <row r="16969" spans="53:56" ht="15" x14ac:dyDescent="0.25">
      <c r="BA16969" s="91" t="s">
        <v>20973</v>
      </c>
      <c r="BB16969" s="91" t="s">
        <v>297</v>
      </c>
      <c r="BC16969" s="91" t="s">
        <v>18067</v>
      </c>
      <c r="BD16969" s="91"/>
    </row>
    <row r="16970" spans="53:56" ht="15" x14ac:dyDescent="0.25">
      <c r="BA16970" s="90" t="s">
        <v>20974</v>
      </c>
      <c r="BB16970" s="90" t="s">
        <v>297</v>
      </c>
      <c r="BC16970" s="90" t="s">
        <v>18067</v>
      </c>
      <c r="BD16970" s="90"/>
    </row>
    <row r="16971" spans="53:56" ht="15" x14ac:dyDescent="0.25">
      <c r="BA16971" s="90" t="s">
        <v>20975</v>
      </c>
      <c r="BB16971" s="90" t="s">
        <v>297</v>
      </c>
      <c r="BC16971" s="90" t="s">
        <v>18067</v>
      </c>
      <c r="BD16971" s="90"/>
    </row>
    <row r="16972" spans="53:56" ht="15" x14ac:dyDescent="0.25">
      <c r="BA16972" s="91" t="s">
        <v>20976</v>
      </c>
      <c r="BB16972" s="91" t="s">
        <v>297</v>
      </c>
      <c r="BC16972" s="91" t="s">
        <v>3225</v>
      </c>
      <c r="BD16972" s="91"/>
    </row>
    <row r="16973" spans="53:56" ht="15" x14ac:dyDescent="0.25">
      <c r="BA16973" s="90" t="s">
        <v>20977</v>
      </c>
      <c r="BB16973" s="90" t="s">
        <v>297</v>
      </c>
      <c r="BC16973" s="90" t="s">
        <v>20918</v>
      </c>
      <c r="BD16973" s="90"/>
    </row>
    <row r="16974" spans="53:56" ht="15" x14ac:dyDescent="0.25">
      <c r="BA16974" s="90" t="s">
        <v>20978</v>
      </c>
      <c r="BB16974" s="90" t="s">
        <v>297</v>
      </c>
      <c r="BC16974" s="90" t="s">
        <v>3225</v>
      </c>
      <c r="BD16974" s="90"/>
    </row>
    <row r="16975" spans="53:56" ht="15" x14ac:dyDescent="0.25">
      <c r="BA16975" s="91" t="s">
        <v>20979</v>
      </c>
      <c r="BB16975" s="91" t="s">
        <v>297</v>
      </c>
      <c r="BC16975" s="91" t="s">
        <v>3225</v>
      </c>
      <c r="BD16975" s="91"/>
    </row>
    <row r="16976" spans="53:56" ht="15" x14ac:dyDescent="0.25">
      <c r="BA16976" s="91" t="s">
        <v>20980</v>
      </c>
      <c r="BB16976" s="91" t="s">
        <v>297</v>
      </c>
      <c r="BC16976" s="91" t="s">
        <v>3225</v>
      </c>
      <c r="BD16976" s="91"/>
    </row>
    <row r="16977" spans="53:56" ht="15" x14ac:dyDescent="0.25">
      <c r="BA16977" s="90" t="s">
        <v>20981</v>
      </c>
      <c r="BB16977" s="90" t="s">
        <v>297</v>
      </c>
      <c r="BC16977" s="90" t="s">
        <v>13339</v>
      </c>
      <c r="BD16977" s="90"/>
    </row>
    <row r="16978" spans="53:56" ht="15" x14ac:dyDescent="0.25">
      <c r="BA16978" s="91" t="s">
        <v>20982</v>
      </c>
      <c r="BB16978" s="91" t="s">
        <v>297</v>
      </c>
      <c r="BC16978" s="91" t="s">
        <v>20918</v>
      </c>
      <c r="BD16978" s="91"/>
    </row>
    <row r="16979" spans="53:56" ht="15" x14ac:dyDescent="0.25">
      <c r="BA16979" s="90" t="s">
        <v>20983</v>
      </c>
      <c r="BB16979" s="90" t="s">
        <v>297</v>
      </c>
      <c r="BC16979" s="90" t="s">
        <v>20918</v>
      </c>
      <c r="BD16979" s="90"/>
    </row>
    <row r="16980" spans="53:56" ht="15" x14ac:dyDescent="0.25">
      <c r="BA16980" s="90" t="s">
        <v>20984</v>
      </c>
      <c r="BB16980" s="90" t="s">
        <v>297</v>
      </c>
      <c r="BC16980" s="90" t="s">
        <v>20918</v>
      </c>
      <c r="BD16980" s="90"/>
    </row>
    <row r="16981" spans="53:56" ht="15" x14ac:dyDescent="0.25">
      <c r="BA16981" s="91" t="s">
        <v>20985</v>
      </c>
      <c r="BB16981" s="91" t="s">
        <v>297</v>
      </c>
      <c r="BC16981" s="91" t="s">
        <v>20918</v>
      </c>
      <c r="BD16981" s="91"/>
    </row>
    <row r="16982" spans="53:56" ht="15" x14ac:dyDescent="0.25">
      <c r="BA16982" s="90" t="s">
        <v>20986</v>
      </c>
      <c r="BB16982" s="90" t="s">
        <v>297</v>
      </c>
      <c r="BC16982" s="90" t="s">
        <v>20918</v>
      </c>
      <c r="BD16982" s="90"/>
    </row>
    <row r="16983" spans="53:56" ht="15" x14ac:dyDescent="0.25">
      <c r="BA16983" s="91" t="s">
        <v>20987</v>
      </c>
      <c r="BB16983" s="91" t="s">
        <v>297</v>
      </c>
      <c r="BC16983" s="91" t="s">
        <v>20918</v>
      </c>
      <c r="BD16983" s="91"/>
    </row>
    <row r="16984" spans="53:56" ht="15" x14ac:dyDescent="0.25">
      <c r="BA16984" s="91" t="s">
        <v>20988</v>
      </c>
      <c r="BB16984" s="91" t="s">
        <v>297</v>
      </c>
      <c r="BC16984" s="91" t="s">
        <v>20918</v>
      </c>
      <c r="BD16984" s="91"/>
    </row>
    <row r="16985" spans="53:56" ht="15" x14ac:dyDescent="0.25">
      <c r="BA16985" s="90" t="s">
        <v>20989</v>
      </c>
      <c r="BB16985" s="90" t="s">
        <v>297</v>
      </c>
      <c r="BC16985" s="90" t="s">
        <v>20918</v>
      </c>
      <c r="BD16985" s="90"/>
    </row>
    <row r="16986" spans="53:56" ht="15" x14ac:dyDescent="0.25">
      <c r="BA16986" s="91" t="s">
        <v>20990</v>
      </c>
      <c r="BB16986" s="91" t="s">
        <v>297</v>
      </c>
      <c r="BC16986" s="91" t="s">
        <v>20918</v>
      </c>
      <c r="BD16986" s="91"/>
    </row>
    <row r="16987" spans="53:56" ht="15" x14ac:dyDescent="0.25">
      <c r="BA16987" s="90" t="s">
        <v>20991</v>
      </c>
      <c r="BB16987" s="90" t="s">
        <v>297</v>
      </c>
      <c r="BC16987" s="90" t="s">
        <v>20918</v>
      </c>
      <c r="BD16987" s="90"/>
    </row>
    <row r="16988" spans="53:56" ht="15" x14ac:dyDescent="0.25">
      <c r="BA16988" s="90" t="s">
        <v>20992</v>
      </c>
      <c r="BB16988" s="90" t="s">
        <v>297</v>
      </c>
      <c r="BC16988" s="90" t="s">
        <v>20918</v>
      </c>
      <c r="BD16988" s="90"/>
    </row>
    <row r="16989" spans="53:56" ht="15" x14ac:dyDescent="0.25">
      <c r="BA16989" s="91" t="s">
        <v>20993</v>
      </c>
      <c r="BB16989" s="91" t="s">
        <v>297</v>
      </c>
      <c r="BC16989" s="91" t="s">
        <v>20918</v>
      </c>
      <c r="BD16989" s="91"/>
    </row>
    <row r="16990" spans="53:56" ht="15" x14ac:dyDescent="0.25">
      <c r="BA16990" s="90" t="s">
        <v>20994</v>
      </c>
      <c r="BB16990" s="90" t="s">
        <v>297</v>
      </c>
      <c r="BC16990" s="90" t="s">
        <v>20918</v>
      </c>
      <c r="BD16990" s="90"/>
    </row>
    <row r="16991" spans="53:56" ht="15" x14ac:dyDescent="0.25">
      <c r="BA16991" s="91" t="s">
        <v>20995</v>
      </c>
      <c r="BB16991" s="91" t="s">
        <v>297</v>
      </c>
      <c r="BC16991" s="91" t="s">
        <v>20918</v>
      </c>
      <c r="BD16991" s="91"/>
    </row>
    <row r="16992" spans="53:56" ht="15" x14ac:dyDescent="0.25">
      <c r="BA16992" s="91" t="s">
        <v>20996</v>
      </c>
      <c r="BB16992" s="91" t="s">
        <v>297</v>
      </c>
      <c r="BC16992" s="91" t="s">
        <v>20918</v>
      </c>
      <c r="BD16992" s="91"/>
    </row>
    <row r="16993" spans="53:56" ht="15" x14ac:dyDescent="0.25">
      <c r="BA16993" s="90" t="s">
        <v>20997</v>
      </c>
      <c r="BB16993" s="90" t="s">
        <v>297</v>
      </c>
      <c r="BC16993" s="90" t="s">
        <v>20918</v>
      </c>
      <c r="BD16993" s="90"/>
    </row>
    <row r="16994" spans="53:56" ht="15" x14ac:dyDescent="0.25">
      <c r="BA16994" s="91" t="s">
        <v>20998</v>
      </c>
      <c r="BB16994" s="91" t="s">
        <v>297</v>
      </c>
      <c r="BC16994" s="91" t="s">
        <v>20918</v>
      </c>
      <c r="BD16994" s="91"/>
    </row>
    <row r="16995" spans="53:56" ht="15" x14ac:dyDescent="0.25">
      <c r="BA16995" s="90" t="s">
        <v>20999</v>
      </c>
      <c r="BB16995" s="90" t="s">
        <v>297</v>
      </c>
      <c r="BC16995" s="90" t="s">
        <v>20918</v>
      </c>
      <c r="BD16995" s="90"/>
    </row>
    <row r="16996" spans="53:56" ht="15" x14ac:dyDescent="0.25">
      <c r="BA16996" s="91" t="s">
        <v>21000</v>
      </c>
      <c r="BB16996" s="91" t="s">
        <v>297</v>
      </c>
      <c r="BC16996" s="91" t="s">
        <v>20918</v>
      </c>
      <c r="BD16996" s="91"/>
    </row>
    <row r="16997" spans="53:56" ht="15" x14ac:dyDescent="0.25">
      <c r="BA16997" s="90" t="s">
        <v>21001</v>
      </c>
      <c r="BB16997" s="90" t="s">
        <v>297</v>
      </c>
      <c r="BC16997" s="90" t="s">
        <v>20918</v>
      </c>
      <c r="BD16997" s="90"/>
    </row>
    <row r="16998" spans="53:56" ht="15" x14ac:dyDescent="0.25">
      <c r="BA16998" s="90" t="s">
        <v>21002</v>
      </c>
      <c r="BB16998" s="90" t="s">
        <v>297</v>
      </c>
      <c r="BC16998" s="90" t="s">
        <v>20918</v>
      </c>
      <c r="BD16998" s="90"/>
    </row>
    <row r="16999" spans="53:56" ht="15" x14ac:dyDescent="0.25">
      <c r="BA16999" s="91" t="s">
        <v>21003</v>
      </c>
      <c r="BB16999" s="91" t="s">
        <v>297</v>
      </c>
      <c r="BC16999" s="91" t="s">
        <v>20918</v>
      </c>
      <c r="BD16999" s="91"/>
    </row>
    <row r="17000" spans="53:56" ht="15" x14ac:dyDescent="0.25">
      <c r="BA17000" s="90" t="s">
        <v>21004</v>
      </c>
      <c r="BB17000" s="90" t="s">
        <v>297</v>
      </c>
      <c r="BC17000" s="90" t="s">
        <v>20918</v>
      </c>
      <c r="BD17000" s="90"/>
    </row>
    <row r="17001" spans="53:56" ht="15" x14ac:dyDescent="0.25">
      <c r="BA17001" s="91" t="s">
        <v>21005</v>
      </c>
      <c r="BB17001" s="91" t="s">
        <v>297</v>
      </c>
      <c r="BC17001" s="91" t="s">
        <v>20918</v>
      </c>
      <c r="BD17001" s="91"/>
    </row>
    <row r="17002" spans="53:56" ht="15" x14ac:dyDescent="0.25">
      <c r="BA17002" s="90" t="s">
        <v>21006</v>
      </c>
      <c r="BB17002" s="90" t="s">
        <v>297</v>
      </c>
      <c r="BC17002" s="90" t="s">
        <v>20918</v>
      </c>
      <c r="BD17002" s="90"/>
    </row>
    <row r="17003" spans="53:56" ht="15" x14ac:dyDescent="0.25">
      <c r="BA17003" s="91" t="s">
        <v>21007</v>
      </c>
      <c r="BB17003" s="91" t="s">
        <v>297</v>
      </c>
      <c r="BC17003" s="91" t="s">
        <v>20918</v>
      </c>
      <c r="BD17003" s="91"/>
    </row>
    <row r="17004" spans="53:56" ht="15" x14ac:dyDescent="0.25">
      <c r="BA17004" s="90" t="s">
        <v>21008</v>
      </c>
      <c r="BB17004" s="90" t="s">
        <v>297</v>
      </c>
      <c r="BC17004" s="90" t="s">
        <v>20918</v>
      </c>
      <c r="BD17004" s="90"/>
    </row>
    <row r="17005" spans="53:56" ht="15" x14ac:dyDescent="0.25">
      <c r="BA17005" s="91" t="s">
        <v>21009</v>
      </c>
      <c r="BB17005" s="91" t="s">
        <v>297</v>
      </c>
      <c r="BC17005" s="91" t="s">
        <v>20918</v>
      </c>
      <c r="BD17005" s="91"/>
    </row>
    <row r="17006" spans="53:56" ht="15" x14ac:dyDescent="0.25">
      <c r="BA17006" s="90" t="s">
        <v>21010</v>
      </c>
      <c r="BB17006" s="90" t="s">
        <v>297</v>
      </c>
      <c r="BC17006" s="90" t="s">
        <v>20918</v>
      </c>
      <c r="BD17006" s="90"/>
    </row>
    <row r="17007" spans="53:56" ht="15" x14ac:dyDescent="0.25">
      <c r="BA17007" s="91" t="s">
        <v>21011</v>
      </c>
      <c r="BB17007" s="91" t="s">
        <v>297</v>
      </c>
      <c r="BC17007" s="91" t="s">
        <v>20918</v>
      </c>
      <c r="BD17007" s="91"/>
    </row>
    <row r="17008" spans="53:56" ht="15" x14ac:dyDescent="0.25">
      <c r="BA17008" s="90" t="s">
        <v>21012</v>
      </c>
      <c r="BB17008" s="90" t="s">
        <v>297</v>
      </c>
      <c r="BC17008" s="90" t="s">
        <v>20918</v>
      </c>
      <c r="BD17008" s="90"/>
    </row>
    <row r="17009" spans="53:56" ht="15" x14ac:dyDescent="0.25">
      <c r="BA17009" s="91" t="s">
        <v>21013</v>
      </c>
      <c r="BB17009" s="91" t="s">
        <v>297</v>
      </c>
      <c r="BC17009" s="91" t="s">
        <v>20918</v>
      </c>
      <c r="BD17009" s="91"/>
    </row>
    <row r="17010" spans="53:56" ht="15" x14ac:dyDescent="0.25">
      <c r="BA17010" s="90" t="s">
        <v>21014</v>
      </c>
      <c r="BB17010" s="90" t="s">
        <v>297</v>
      </c>
      <c r="BC17010" s="90" t="s">
        <v>20918</v>
      </c>
      <c r="BD17010" s="90"/>
    </row>
    <row r="17011" spans="53:56" ht="15" x14ac:dyDescent="0.25">
      <c r="BA17011" s="91" t="s">
        <v>21015</v>
      </c>
      <c r="BB17011" s="91" t="s">
        <v>297</v>
      </c>
      <c r="BC17011" s="91" t="s">
        <v>20918</v>
      </c>
      <c r="BD17011" s="91"/>
    </row>
    <row r="17012" spans="53:56" ht="15" x14ac:dyDescent="0.25">
      <c r="BA17012" s="90" t="s">
        <v>21016</v>
      </c>
      <c r="BB17012" s="90" t="s">
        <v>297</v>
      </c>
      <c r="BC17012" s="90" t="s">
        <v>20918</v>
      </c>
      <c r="BD17012" s="90"/>
    </row>
    <row r="17013" spans="53:56" ht="15" x14ac:dyDescent="0.25">
      <c r="BA17013" s="90" t="s">
        <v>21017</v>
      </c>
      <c r="BB17013" s="90" t="s">
        <v>297</v>
      </c>
      <c r="BC17013" s="90" t="s">
        <v>20918</v>
      </c>
      <c r="BD17013" s="90"/>
    </row>
    <row r="17014" spans="53:56" ht="15" x14ac:dyDescent="0.25">
      <c r="BA17014" s="91" t="s">
        <v>21018</v>
      </c>
      <c r="BB17014" s="91" t="s">
        <v>297</v>
      </c>
      <c r="BC17014" s="91" t="s">
        <v>20918</v>
      </c>
      <c r="BD17014" s="91"/>
    </row>
    <row r="17015" spans="53:56" ht="15" x14ac:dyDescent="0.25">
      <c r="BA17015" s="90" t="s">
        <v>21019</v>
      </c>
      <c r="BB17015" s="90" t="s">
        <v>297</v>
      </c>
      <c r="BC17015" s="90" t="s">
        <v>20918</v>
      </c>
      <c r="BD17015" s="90"/>
    </row>
    <row r="17016" spans="53:56" ht="15" x14ac:dyDescent="0.25">
      <c r="BA17016" s="91" t="s">
        <v>21020</v>
      </c>
      <c r="BB17016" s="91" t="s">
        <v>297</v>
      </c>
      <c r="BC17016" s="91" t="s">
        <v>20918</v>
      </c>
      <c r="BD17016" s="91"/>
    </row>
    <row r="17017" spans="53:56" ht="15" x14ac:dyDescent="0.25">
      <c r="BA17017" s="90" t="s">
        <v>21021</v>
      </c>
      <c r="BB17017" s="90" t="s">
        <v>297</v>
      </c>
      <c r="BC17017" s="90" t="s">
        <v>20918</v>
      </c>
      <c r="BD17017" s="90"/>
    </row>
    <row r="17018" spans="53:56" ht="15" x14ac:dyDescent="0.25">
      <c r="BA17018" s="91" t="s">
        <v>21022</v>
      </c>
      <c r="BB17018" s="91" t="s">
        <v>297</v>
      </c>
      <c r="BC17018" s="91" t="s">
        <v>20918</v>
      </c>
      <c r="BD17018" s="91"/>
    </row>
    <row r="17019" spans="53:56" ht="15" x14ac:dyDescent="0.25">
      <c r="BA17019" s="91" t="s">
        <v>21023</v>
      </c>
      <c r="BB17019" s="91" t="s">
        <v>297</v>
      </c>
      <c r="BC17019" s="91" t="s">
        <v>20918</v>
      </c>
      <c r="BD17019" s="91"/>
    </row>
    <row r="17020" spans="53:56" ht="15" x14ac:dyDescent="0.25">
      <c r="BA17020" s="90" t="s">
        <v>21024</v>
      </c>
      <c r="BB17020" s="90" t="s">
        <v>297</v>
      </c>
      <c r="BC17020" s="90" t="s">
        <v>20918</v>
      </c>
      <c r="BD17020" s="90"/>
    </row>
    <row r="17021" spans="53:56" ht="15" x14ac:dyDescent="0.25">
      <c r="BA17021" s="91" t="s">
        <v>21025</v>
      </c>
      <c r="BB17021" s="91" t="s">
        <v>297</v>
      </c>
      <c r="BC17021" s="91" t="s">
        <v>20918</v>
      </c>
      <c r="BD17021" s="91"/>
    </row>
    <row r="17022" spans="53:56" ht="15" x14ac:dyDescent="0.25">
      <c r="BA17022" s="90" t="s">
        <v>21026</v>
      </c>
      <c r="BB17022" s="90" t="s">
        <v>297</v>
      </c>
      <c r="BC17022" s="90" t="s">
        <v>20918</v>
      </c>
      <c r="BD17022" s="90"/>
    </row>
    <row r="17023" spans="53:56" ht="15" x14ac:dyDescent="0.25">
      <c r="BA17023" s="91" t="s">
        <v>21027</v>
      </c>
      <c r="BB17023" s="91" t="s">
        <v>297</v>
      </c>
      <c r="BC17023" s="91" t="s">
        <v>20918</v>
      </c>
      <c r="BD17023" s="91"/>
    </row>
    <row r="17024" spans="53:56" ht="15" x14ac:dyDescent="0.25">
      <c r="BA17024" s="90" t="s">
        <v>21028</v>
      </c>
      <c r="BB17024" s="90" t="s">
        <v>297</v>
      </c>
      <c r="BC17024" s="90" t="s">
        <v>20918</v>
      </c>
      <c r="BD17024" s="90"/>
    </row>
    <row r="17025" spans="53:56" ht="15" x14ac:dyDescent="0.25">
      <c r="BA17025" s="91" t="s">
        <v>21029</v>
      </c>
      <c r="BB17025" s="91" t="s">
        <v>297</v>
      </c>
      <c r="BC17025" s="91" t="s">
        <v>20918</v>
      </c>
      <c r="BD17025" s="91"/>
    </row>
    <row r="17026" spans="53:56" ht="15" x14ac:dyDescent="0.25">
      <c r="BA17026" s="90" t="s">
        <v>21030</v>
      </c>
      <c r="BB17026" s="90" t="s">
        <v>297</v>
      </c>
      <c r="BC17026" s="90" t="s">
        <v>20918</v>
      </c>
      <c r="BD17026" s="90"/>
    </row>
    <row r="17027" spans="53:56" ht="15" x14ac:dyDescent="0.25">
      <c r="BA17027" s="91" t="s">
        <v>21031</v>
      </c>
      <c r="BB17027" s="91" t="s">
        <v>297</v>
      </c>
      <c r="BC17027" s="91" t="s">
        <v>21032</v>
      </c>
      <c r="BD17027" s="91"/>
    </row>
    <row r="17028" spans="53:56" ht="15" x14ac:dyDescent="0.25">
      <c r="BA17028" s="90" t="s">
        <v>21033</v>
      </c>
      <c r="BB17028" s="90" t="s">
        <v>297</v>
      </c>
      <c r="BC17028" s="90" t="s">
        <v>21032</v>
      </c>
      <c r="BD17028" s="90"/>
    </row>
    <row r="17029" spans="53:56" ht="15" x14ac:dyDescent="0.25">
      <c r="BA17029" s="91" t="s">
        <v>21034</v>
      </c>
      <c r="BB17029" s="91" t="s">
        <v>297</v>
      </c>
      <c r="BC17029" s="91" t="s">
        <v>21032</v>
      </c>
      <c r="BD17029" s="91"/>
    </row>
    <row r="17030" spans="53:56" ht="15" x14ac:dyDescent="0.25">
      <c r="BA17030" s="90" t="s">
        <v>21035</v>
      </c>
      <c r="BB17030" s="90" t="s">
        <v>297</v>
      </c>
      <c r="BC17030" s="90" t="s">
        <v>18026</v>
      </c>
      <c r="BD17030" s="90"/>
    </row>
    <row r="17031" spans="53:56" ht="15" x14ac:dyDescent="0.25">
      <c r="BA17031" s="91" t="s">
        <v>21036</v>
      </c>
      <c r="BB17031" s="91" t="s">
        <v>297</v>
      </c>
      <c r="BC17031" s="91" t="s">
        <v>18026</v>
      </c>
      <c r="BD17031" s="91"/>
    </row>
    <row r="17032" spans="53:56" ht="15" x14ac:dyDescent="0.25">
      <c r="BA17032" s="90" t="s">
        <v>21037</v>
      </c>
      <c r="BB17032" s="90" t="s">
        <v>297</v>
      </c>
      <c r="BC17032" s="90" t="s">
        <v>18026</v>
      </c>
      <c r="BD17032" s="90"/>
    </row>
    <row r="17033" spans="53:56" ht="15" x14ac:dyDescent="0.25">
      <c r="BA17033" s="91" t="s">
        <v>21038</v>
      </c>
      <c r="BB17033" s="91" t="s">
        <v>297</v>
      </c>
      <c r="BC17033" s="91" t="s">
        <v>18026</v>
      </c>
      <c r="BD17033" s="91"/>
    </row>
    <row r="17034" spans="53:56" ht="15" x14ac:dyDescent="0.25">
      <c r="BA17034" s="90" t="s">
        <v>21039</v>
      </c>
      <c r="BB17034" s="90" t="s">
        <v>297</v>
      </c>
      <c r="BC17034" s="90" t="s">
        <v>18026</v>
      </c>
      <c r="BD17034" s="90"/>
    </row>
    <row r="17035" spans="53:56" ht="15" x14ac:dyDescent="0.25">
      <c r="BA17035" s="91" t="s">
        <v>21040</v>
      </c>
      <c r="BB17035" s="91" t="s">
        <v>297</v>
      </c>
      <c r="BC17035" s="91" t="s">
        <v>13339</v>
      </c>
      <c r="BD17035" s="91"/>
    </row>
    <row r="17036" spans="53:56" ht="15" x14ac:dyDescent="0.25">
      <c r="BA17036" s="90" t="s">
        <v>21041</v>
      </c>
      <c r="BB17036" s="90" t="s">
        <v>297</v>
      </c>
      <c r="BC17036" s="90" t="s">
        <v>18026</v>
      </c>
      <c r="BD17036" s="90"/>
    </row>
    <row r="17037" spans="53:56" ht="15" x14ac:dyDescent="0.25">
      <c r="BA17037" s="91" t="s">
        <v>21042</v>
      </c>
      <c r="BB17037" s="91" t="s">
        <v>297</v>
      </c>
      <c r="BC17037" s="91" t="s">
        <v>21043</v>
      </c>
      <c r="BD17037" s="91"/>
    </row>
    <row r="17038" spans="53:56" ht="15" x14ac:dyDescent="0.25">
      <c r="BA17038" s="90" t="s">
        <v>21044</v>
      </c>
      <c r="BB17038" s="90" t="s">
        <v>297</v>
      </c>
      <c r="BC17038" s="90" t="s">
        <v>21043</v>
      </c>
      <c r="BD17038" s="90"/>
    </row>
    <row r="17039" spans="53:56" ht="15" x14ac:dyDescent="0.25">
      <c r="BA17039" s="91" t="s">
        <v>21045</v>
      </c>
      <c r="BB17039" s="91" t="s">
        <v>297</v>
      </c>
      <c r="BC17039" s="91" t="s">
        <v>21043</v>
      </c>
      <c r="BD17039" s="91"/>
    </row>
    <row r="17040" spans="53:56" ht="15" x14ac:dyDescent="0.25">
      <c r="BA17040" s="90" t="s">
        <v>21046</v>
      </c>
      <c r="BB17040" s="90" t="s">
        <v>297</v>
      </c>
      <c r="BC17040" s="90" t="s">
        <v>21043</v>
      </c>
      <c r="BD17040" s="90"/>
    </row>
    <row r="17041" spans="53:56" ht="15" x14ac:dyDescent="0.25">
      <c r="BA17041" s="91" t="s">
        <v>21047</v>
      </c>
      <c r="BB17041" s="91" t="s">
        <v>297</v>
      </c>
      <c r="BC17041" s="91" t="s">
        <v>7868</v>
      </c>
      <c r="BD17041" s="91"/>
    </row>
    <row r="17042" spans="53:56" ht="15" x14ac:dyDescent="0.25">
      <c r="BA17042" s="90" t="s">
        <v>21048</v>
      </c>
      <c r="BB17042" s="90" t="s">
        <v>297</v>
      </c>
      <c r="BC17042" s="90" t="s">
        <v>18026</v>
      </c>
      <c r="BD17042" s="90"/>
    </row>
    <row r="17043" spans="53:56" ht="15" x14ac:dyDescent="0.25">
      <c r="BA17043" s="91" t="s">
        <v>21049</v>
      </c>
      <c r="BB17043" s="91" t="s">
        <v>297</v>
      </c>
      <c r="BC17043" s="91" t="s">
        <v>20441</v>
      </c>
      <c r="BD17043" s="91"/>
    </row>
    <row r="17044" spans="53:56" ht="15" x14ac:dyDescent="0.25">
      <c r="BA17044" s="90" t="s">
        <v>21050</v>
      </c>
      <c r="BB17044" s="90" t="s">
        <v>297</v>
      </c>
      <c r="BC17044" s="90" t="s">
        <v>20441</v>
      </c>
      <c r="BD17044" s="90"/>
    </row>
    <row r="17045" spans="53:56" ht="15" x14ac:dyDescent="0.25">
      <c r="BA17045" s="91" t="s">
        <v>21051</v>
      </c>
      <c r="BB17045" s="91" t="s">
        <v>297</v>
      </c>
      <c r="BC17045" s="91" t="s">
        <v>21043</v>
      </c>
      <c r="BD17045" s="91"/>
    </row>
    <row r="17046" spans="53:56" ht="15" x14ac:dyDescent="0.25">
      <c r="BA17046" s="90" t="s">
        <v>21052</v>
      </c>
      <c r="BB17046" s="90" t="s">
        <v>297</v>
      </c>
      <c r="BC17046" s="90" t="s">
        <v>18026</v>
      </c>
      <c r="BD17046" s="90"/>
    </row>
    <row r="17047" spans="53:56" ht="15" x14ac:dyDescent="0.25">
      <c r="BA17047" s="91" t="s">
        <v>21053</v>
      </c>
      <c r="BB17047" s="91" t="s">
        <v>297</v>
      </c>
      <c r="BC17047" s="91" t="s">
        <v>21043</v>
      </c>
      <c r="BD17047" s="91"/>
    </row>
    <row r="17048" spans="53:56" ht="15" x14ac:dyDescent="0.25">
      <c r="BA17048" s="90" t="s">
        <v>21054</v>
      </c>
      <c r="BB17048" s="90" t="s">
        <v>297</v>
      </c>
      <c r="BC17048" s="90" t="s">
        <v>20675</v>
      </c>
      <c r="BD17048" s="90"/>
    </row>
    <row r="17049" spans="53:56" ht="15" x14ac:dyDescent="0.25">
      <c r="BA17049" s="91" t="s">
        <v>21055</v>
      </c>
      <c r="BB17049" s="91" t="s">
        <v>297</v>
      </c>
      <c r="BC17049" s="91" t="s">
        <v>20263</v>
      </c>
      <c r="BD17049" s="91"/>
    </row>
    <row r="17050" spans="53:56" ht="15" x14ac:dyDescent="0.25">
      <c r="BA17050" s="90" t="s">
        <v>21056</v>
      </c>
      <c r="BB17050" s="90" t="s">
        <v>297</v>
      </c>
      <c r="BC17050" s="90" t="s">
        <v>18026</v>
      </c>
      <c r="BD17050" s="90"/>
    </row>
    <row r="17051" spans="53:56" ht="15" x14ac:dyDescent="0.25">
      <c r="BA17051" s="91" t="s">
        <v>21057</v>
      </c>
      <c r="BB17051" s="91" t="s">
        <v>297</v>
      </c>
      <c r="BC17051" s="91" t="s">
        <v>18302</v>
      </c>
      <c r="BD17051" s="91"/>
    </row>
    <row r="17052" spans="53:56" ht="15" x14ac:dyDescent="0.25">
      <c r="BA17052" s="90" t="s">
        <v>21058</v>
      </c>
      <c r="BB17052" s="90" t="s">
        <v>297</v>
      </c>
      <c r="BC17052" s="90" t="s">
        <v>18026</v>
      </c>
      <c r="BD17052" s="90"/>
    </row>
    <row r="17053" spans="53:56" ht="15" x14ac:dyDescent="0.25">
      <c r="BA17053" s="91" t="s">
        <v>21059</v>
      </c>
      <c r="BB17053" s="91" t="s">
        <v>297</v>
      </c>
      <c r="BC17053" s="91" t="s">
        <v>21043</v>
      </c>
      <c r="BD17053" s="91"/>
    </row>
    <row r="17054" spans="53:56" ht="15" x14ac:dyDescent="0.25">
      <c r="BA17054" s="90" t="s">
        <v>21060</v>
      </c>
      <c r="BB17054" s="90" t="s">
        <v>297</v>
      </c>
      <c r="BC17054" s="90" t="s">
        <v>10632</v>
      </c>
      <c r="BD17054" s="90"/>
    </row>
    <row r="17055" spans="53:56" ht="15" x14ac:dyDescent="0.25">
      <c r="BA17055" s="91" t="s">
        <v>21061</v>
      </c>
      <c r="BB17055" s="91" t="s">
        <v>297</v>
      </c>
      <c r="BC17055" s="91" t="s">
        <v>21032</v>
      </c>
      <c r="BD17055" s="91"/>
    </row>
    <row r="17056" spans="53:56" ht="15" x14ac:dyDescent="0.25">
      <c r="BA17056" s="90" t="s">
        <v>21062</v>
      </c>
      <c r="BB17056" s="90" t="s">
        <v>297</v>
      </c>
      <c r="BC17056" s="90" t="s">
        <v>21032</v>
      </c>
      <c r="BD17056" s="90"/>
    </row>
    <row r="17057" spans="53:56" ht="15" x14ac:dyDescent="0.25">
      <c r="BA17057" s="90" t="s">
        <v>21063</v>
      </c>
      <c r="BB17057" s="90" t="s">
        <v>297</v>
      </c>
      <c r="BC17057" s="90" t="s">
        <v>18026</v>
      </c>
      <c r="BD17057" s="90"/>
    </row>
    <row r="17058" spans="53:56" ht="15" x14ac:dyDescent="0.25">
      <c r="BA17058" s="91" t="s">
        <v>21064</v>
      </c>
      <c r="BB17058" s="91" t="s">
        <v>297</v>
      </c>
      <c r="BC17058" s="91" t="s">
        <v>21032</v>
      </c>
      <c r="BD17058" s="91"/>
    </row>
    <row r="17059" spans="53:56" ht="15" x14ac:dyDescent="0.25">
      <c r="BA17059" s="90" t="s">
        <v>21065</v>
      </c>
      <c r="BB17059" s="90" t="s">
        <v>297</v>
      </c>
      <c r="BC17059" s="90" t="s">
        <v>13339</v>
      </c>
      <c r="BD17059" s="90"/>
    </row>
    <row r="17060" spans="53:56" ht="15" x14ac:dyDescent="0.25">
      <c r="BA17060" s="91" t="s">
        <v>21066</v>
      </c>
      <c r="BB17060" s="91" t="s">
        <v>297</v>
      </c>
      <c r="BC17060" s="91" t="s">
        <v>21043</v>
      </c>
      <c r="BD17060" s="91"/>
    </row>
    <row r="17061" spans="53:56" ht="15" x14ac:dyDescent="0.25">
      <c r="BA17061" s="90" t="s">
        <v>21067</v>
      </c>
      <c r="BB17061" s="90" t="s">
        <v>297</v>
      </c>
      <c r="BC17061" s="90" t="s">
        <v>21043</v>
      </c>
      <c r="BD17061" s="90"/>
    </row>
    <row r="17062" spans="53:56" ht="15" x14ac:dyDescent="0.25">
      <c r="BA17062" s="91" t="s">
        <v>21068</v>
      </c>
      <c r="BB17062" s="91" t="s">
        <v>297</v>
      </c>
      <c r="BC17062" s="91" t="s">
        <v>20441</v>
      </c>
      <c r="BD17062" s="91"/>
    </row>
    <row r="17063" spans="53:56" ht="15" x14ac:dyDescent="0.25">
      <c r="BA17063" s="90" t="s">
        <v>21069</v>
      </c>
      <c r="BB17063" s="90" t="s">
        <v>297</v>
      </c>
      <c r="BC17063" s="90" t="s">
        <v>18026</v>
      </c>
      <c r="BD17063" s="90"/>
    </row>
    <row r="17064" spans="53:56" ht="15" x14ac:dyDescent="0.25">
      <c r="BA17064" s="91" t="s">
        <v>21070</v>
      </c>
      <c r="BB17064" s="91" t="s">
        <v>297</v>
      </c>
      <c r="BC17064" s="91" t="s">
        <v>21032</v>
      </c>
      <c r="BD17064" s="91"/>
    </row>
    <row r="17065" spans="53:56" ht="15" x14ac:dyDescent="0.25">
      <c r="BA17065" s="90" t="s">
        <v>21071</v>
      </c>
      <c r="BB17065" s="90" t="s">
        <v>297</v>
      </c>
      <c r="BC17065" s="90" t="s">
        <v>18026</v>
      </c>
      <c r="BD17065" s="90"/>
    </row>
    <row r="17066" spans="53:56" ht="15" x14ac:dyDescent="0.25">
      <c r="BA17066" s="91" t="s">
        <v>21072</v>
      </c>
      <c r="BB17066" s="91" t="s">
        <v>297</v>
      </c>
      <c r="BC17066" s="91" t="s">
        <v>18026</v>
      </c>
      <c r="BD17066" s="91"/>
    </row>
    <row r="17067" spans="53:56" ht="15" x14ac:dyDescent="0.25">
      <c r="BA17067" s="90" t="s">
        <v>21073</v>
      </c>
      <c r="BB17067" s="90" t="s">
        <v>297</v>
      </c>
      <c r="BC17067" s="90" t="s">
        <v>18026</v>
      </c>
      <c r="BD17067" s="90"/>
    </row>
    <row r="17068" spans="53:56" ht="15" x14ac:dyDescent="0.25">
      <c r="BA17068" s="91" t="s">
        <v>21074</v>
      </c>
      <c r="BB17068" s="91" t="s">
        <v>297</v>
      </c>
      <c r="BC17068" s="91" t="s">
        <v>21032</v>
      </c>
      <c r="BD17068" s="91"/>
    </row>
    <row r="17069" spans="53:56" ht="15" x14ac:dyDescent="0.25">
      <c r="BA17069" s="90" t="s">
        <v>21075</v>
      </c>
      <c r="BB17069" s="90" t="s">
        <v>297</v>
      </c>
      <c r="BC17069" s="90" t="s">
        <v>21032</v>
      </c>
      <c r="BD17069" s="90"/>
    </row>
    <row r="17070" spans="53:56" ht="15" x14ac:dyDescent="0.25">
      <c r="BA17070" s="91" t="s">
        <v>21076</v>
      </c>
      <c r="BB17070" s="91" t="s">
        <v>297</v>
      </c>
      <c r="BC17070" s="91" t="s">
        <v>20441</v>
      </c>
      <c r="BD17070" s="91"/>
    </row>
    <row r="17071" spans="53:56" ht="15" x14ac:dyDescent="0.25">
      <c r="BA17071" s="90" t="s">
        <v>21077</v>
      </c>
      <c r="BB17071" s="90" t="s">
        <v>297</v>
      </c>
      <c r="BC17071" s="90" t="s">
        <v>18026</v>
      </c>
      <c r="BD17071" s="90"/>
    </row>
    <row r="17072" spans="53:56" ht="15" x14ac:dyDescent="0.25">
      <c r="BA17072" s="91" t="s">
        <v>21078</v>
      </c>
      <c r="BB17072" s="91" t="s">
        <v>297</v>
      </c>
      <c r="BC17072" s="91" t="s">
        <v>10632</v>
      </c>
      <c r="BD17072" s="91"/>
    </row>
    <row r="17073" spans="53:56" ht="15" x14ac:dyDescent="0.25">
      <c r="BA17073" s="91" t="s">
        <v>21079</v>
      </c>
      <c r="BB17073" s="91" t="s">
        <v>297</v>
      </c>
      <c r="BC17073" s="91" t="s">
        <v>21043</v>
      </c>
      <c r="BD17073" s="91"/>
    </row>
    <row r="17074" spans="53:56" ht="15" x14ac:dyDescent="0.25">
      <c r="BA17074" s="90" t="s">
        <v>21080</v>
      </c>
      <c r="BB17074" s="90" t="s">
        <v>297</v>
      </c>
      <c r="BC17074" s="90" t="s">
        <v>21043</v>
      </c>
      <c r="BD17074" s="90"/>
    </row>
    <row r="17075" spans="53:56" ht="15" x14ac:dyDescent="0.25">
      <c r="BA17075" s="91" t="s">
        <v>21081</v>
      </c>
      <c r="BB17075" s="91" t="s">
        <v>297</v>
      </c>
      <c r="BC17075" s="91" t="s">
        <v>13339</v>
      </c>
      <c r="BD17075" s="91"/>
    </row>
    <row r="17076" spans="53:56" ht="15" x14ac:dyDescent="0.25">
      <c r="BA17076" s="90" t="s">
        <v>21082</v>
      </c>
      <c r="BB17076" s="90" t="s">
        <v>297</v>
      </c>
      <c r="BC17076" s="90" t="s">
        <v>21032</v>
      </c>
      <c r="BD17076" s="90"/>
    </row>
    <row r="17077" spans="53:56" ht="15" x14ac:dyDescent="0.25">
      <c r="BA17077" s="90" t="s">
        <v>21083</v>
      </c>
      <c r="BB17077" s="90" t="s">
        <v>297</v>
      </c>
      <c r="BC17077" s="90" t="s">
        <v>10632</v>
      </c>
      <c r="BD17077" s="90"/>
    </row>
    <row r="17078" spans="53:56" ht="15" x14ac:dyDescent="0.25">
      <c r="BA17078" s="91" t="s">
        <v>21084</v>
      </c>
      <c r="BB17078" s="91" t="s">
        <v>297</v>
      </c>
      <c r="BC17078" s="91" t="s">
        <v>20263</v>
      </c>
      <c r="BD17078" s="91"/>
    </row>
    <row r="17079" spans="53:56" ht="15" x14ac:dyDescent="0.25">
      <c r="BA17079" s="90" t="s">
        <v>21085</v>
      </c>
      <c r="BB17079" s="90" t="s">
        <v>297</v>
      </c>
      <c r="BC17079" s="90" t="s">
        <v>18086</v>
      </c>
      <c r="BD17079" s="90"/>
    </row>
    <row r="17080" spans="53:56" ht="15" x14ac:dyDescent="0.25">
      <c r="BA17080" s="91" t="s">
        <v>21086</v>
      </c>
      <c r="BB17080" s="91" t="s">
        <v>297</v>
      </c>
      <c r="BC17080" s="91" t="s">
        <v>18086</v>
      </c>
      <c r="BD17080" s="91"/>
    </row>
    <row r="17081" spans="53:56" ht="15" x14ac:dyDescent="0.25">
      <c r="BA17081" s="91" t="s">
        <v>21087</v>
      </c>
      <c r="BB17081" s="91" t="s">
        <v>297</v>
      </c>
      <c r="BC17081" s="91" t="s">
        <v>14206</v>
      </c>
      <c r="BD17081" s="91"/>
    </row>
    <row r="17082" spans="53:56" ht="15" x14ac:dyDescent="0.25">
      <c r="BA17082" s="90" t="s">
        <v>21088</v>
      </c>
      <c r="BB17082" s="90" t="s">
        <v>297</v>
      </c>
      <c r="BC17082" s="90" t="s">
        <v>14206</v>
      </c>
      <c r="BD17082" s="90"/>
    </row>
    <row r="17083" spans="53:56" ht="15" x14ac:dyDescent="0.25">
      <c r="BA17083" s="91" t="s">
        <v>21089</v>
      </c>
      <c r="BB17083" s="91" t="s">
        <v>297</v>
      </c>
      <c r="BC17083" s="91" t="s">
        <v>14206</v>
      </c>
      <c r="BD17083" s="91"/>
    </row>
    <row r="17084" spans="53:56" ht="15" x14ac:dyDescent="0.25">
      <c r="BA17084" s="91" t="s">
        <v>21090</v>
      </c>
      <c r="BB17084" s="91" t="s">
        <v>297</v>
      </c>
      <c r="BC17084" s="91" t="s">
        <v>14206</v>
      </c>
      <c r="BD17084" s="91"/>
    </row>
    <row r="17085" spans="53:56" ht="15" x14ac:dyDescent="0.25">
      <c r="BA17085" s="90" t="s">
        <v>21091</v>
      </c>
      <c r="BB17085" s="90" t="s">
        <v>297</v>
      </c>
      <c r="BC17085" s="90" t="s">
        <v>14206</v>
      </c>
      <c r="BD17085" s="90"/>
    </row>
    <row r="17086" spans="53:56" ht="15" x14ac:dyDescent="0.25">
      <c r="BA17086" s="90" t="s">
        <v>21092</v>
      </c>
      <c r="BB17086" s="90" t="s">
        <v>297</v>
      </c>
      <c r="BC17086" s="90" t="s">
        <v>14206</v>
      </c>
      <c r="BD17086" s="90"/>
    </row>
    <row r="17087" spans="53:56" ht="15" x14ac:dyDescent="0.25">
      <c r="BA17087" s="91" t="s">
        <v>21093</v>
      </c>
      <c r="BB17087" s="91" t="s">
        <v>297</v>
      </c>
      <c r="BC17087" s="91" t="s">
        <v>14206</v>
      </c>
      <c r="BD17087" s="91"/>
    </row>
    <row r="17088" spans="53:56" ht="15" x14ac:dyDescent="0.25">
      <c r="BA17088" s="91" t="s">
        <v>21094</v>
      </c>
      <c r="BB17088" s="91" t="s">
        <v>297</v>
      </c>
      <c r="BC17088" s="91" t="s">
        <v>14206</v>
      </c>
      <c r="BD17088" s="91"/>
    </row>
    <row r="17089" spans="53:56" ht="15" x14ac:dyDescent="0.25">
      <c r="BA17089" s="90" t="s">
        <v>21095</v>
      </c>
      <c r="BB17089" s="90" t="s">
        <v>297</v>
      </c>
      <c r="BC17089" s="90" t="s">
        <v>20236</v>
      </c>
      <c r="BD17089" s="90"/>
    </row>
    <row r="17090" spans="53:56" ht="15" x14ac:dyDescent="0.25">
      <c r="BA17090" s="91" t="s">
        <v>21096</v>
      </c>
      <c r="BB17090" s="91" t="s">
        <v>297</v>
      </c>
      <c r="BC17090" s="91" t="s">
        <v>14211</v>
      </c>
      <c r="BD17090" s="91"/>
    </row>
    <row r="17091" spans="53:56" ht="15" x14ac:dyDescent="0.25">
      <c r="BA17091" s="91" t="s">
        <v>21097</v>
      </c>
      <c r="BB17091" s="91" t="s">
        <v>297</v>
      </c>
      <c r="BC17091" s="91" t="s">
        <v>21098</v>
      </c>
      <c r="BD17091" s="91"/>
    </row>
    <row r="17092" spans="53:56" ht="15" x14ac:dyDescent="0.25">
      <c r="BA17092" s="90" t="s">
        <v>21099</v>
      </c>
      <c r="BB17092" s="90" t="s">
        <v>297</v>
      </c>
      <c r="BC17092" s="90" t="s">
        <v>20236</v>
      </c>
      <c r="BD17092" s="90"/>
    </row>
    <row r="17093" spans="53:56" ht="15" x14ac:dyDescent="0.25">
      <c r="BA17093" s="91" t="s">
        <v>21100</v>
      </c>
      <c r="BB17093" s="91" t="s">
        <v>297</v>
      </c>
      <c r="BC17093" s="91" t="s">
        <v>21098</v>
      </c>
      <c r="BD17093" s="91"/>
    </row>
    <row r="17094" spans="53:56" ht="15" x14ac:dyDescent="0.25">
      <c r="BA17094" s="90" t="s">
        <v>21101</v>
      </c>
      <c r="BB17094" s="90" t="s">
        <v>297</v>
      </c>
      <c r="BC17094" s="90" t="s">
        <v>21098</v>
      </c>
      <c r="BD17094" s="90"/>
    </row>
    <row r="17095" spans="53:56" ht="15" x14ac:dyDescent="0.25">
      <c r="BA17095" s="91" t="s">
        <v>21102</v>
      </c>
      <c r="BB17095" s="91" t="s">
        <v>297</v>
      </c>
      <c r="BC17095" s="91" t="s">
        <v>14211</v>
      </c>
      <c r="BD17095" s="91"/>
    </row>
    <row r="17096" spans="53:56" ht="15" x14ac:dyDescent="0.25">
      <c r="BA17096" s="90" t="s">
        <v>21103</v>
      </c>
      <c r="BB17096" s="90" t="s">
        <v>297</v>
      </c>
      <c r="BC17096" s="90" t="s">
        <v>14211</v>
      </c>
      <c r="BD17096" s="90"/>
    </row>
    <row r="17097" spans="53:56" ht="15" x14ac:dyDescent="0.25">
      <c r="BA17097" s="90" t="s">
        <v>21104</v>
      </c>
      <c r="BB17097" s="90" t="s">
        <v>297</v>
      </c>
      <c r="BC17097" s="90" t="s">
        <v>14211</v>
      </c>
      <c r="BD17097" s="90"/>
    </row>
    <row r="17098" spans="53:56" ht="15" x14ac:dyDescent="0.25">
      <c r="BA17098" s="91" t="s">
        <v>21105</v>
      </c>
      <c r="BB17098" s="91" t="s">
        <v>297</v>
      </c>
      <c r="BC17098" s="91" t="s">
        <v>14211</v>
      </c>
      <c r="BD17098" s="91"/>
    </row>
    <row r="17099" spans="53:56" ht="15" x14ac:dyDescent="0.25">
      <c r="BA17099" s="90" t="s">
        <v>21106</v>
      </c>
      <c r="BB17099" s="90" t="s">
        <v>297</v>
      </c>
      <c r="BC17099" s="90" t="s">
        <v>20236</v>
      </c>
      <c r="BD17099" s="90"/>
    </row>
    <row r="17100" spans="53:56" ht="15" x14ac:dyDescent="0.25">
      <c r="BA17100" s="91" t="s">
        <v>21107</v>
      </c>
      <c r="BB17100" s="91" t="s">
        <v>297</v>
      </c>
      <c r="BC17100" s="91" t="s">
        <v>21098</v>
      </c>
      <c r="BD17100" s="91"/>
    </row>
    <row r="17101" spans="53:56" ht="15" x14ac:dyDescent="0.25">
      <c r="BA17101" s="91" t="s">
        <v>21108</v>
      </c>
      <c r="BB17101" s="91" t="s">
        <v>297</v>
      </c>
      <c r="BC17101" s="91" t="s">
        <v>21098</v>
      </c>
      <c r="BD17101" s="91"/>
    </row>
    <row r="17102" spans="53:56" ht="15" x14ac:dyDescent="0.25">
      <c r="BA17102" s="90" t="s">
        <v>21109</v>
      </c>
      <c r="BB17102" s="90" t="s">
        <v>297</v>
      </c>
      <c r="BC17102" s="90" t="s">
        <v>14206</v>
      </c>
      <c r="BD17102" s="90"/>
    </row>
    <row r="17103" spans="53:56" ht="15" x14ac:dyDescent="0.25">
      <c r="BA17103" s="91" t="s">
        <v>21110</v>
      </c>
      <c r="BB17103" s="91" t="s">
        <v>297</v>
      </c>
      <c r="BC17103" s="91" t="s">
        <v>16634</v>
      </c>
      <c r="BD17103" s="91"/>
    </row>
    <row r="17104" spans="53:56" ht="15" x14ac:dyDescent="0.25">
      <c r="BA17104" s="90" t="s">
        <v>21111</v>
      </c>
      <c r="BB17104" s="90" t="s">
        <v>297</v>
      </c>
      <c r="BC17104" s="90" t="s">
        <v>14211</v>
      </c>
      <c r="BD17104" s="90"/>
    </row>
    <row r="17105" spans="53:56" ht="15" x14ac:dyDescent="0.25">
      <c r="BA17105" s="90" t="s">
        <v>21112</v>
      </c>
      <c r="BB17105" s="90" t="s">
        <v>297</v>
      </c>
      <c r="BC17105" s="90" t="s">
        <v>14211</v>
      </c>
      <c r="BD17105" s="90"/>
    </row>
    <row r="17106" spans="53:56" ht="15" x14ac:dyDescent="0.25">
      <c r="BA17106" s="91" t="s">
        <v>21113</v>
      </c>
      <c r="BB17106" s="91" t="s">
        <v>297</v>
      </c>
      <c r="BC17106" s="91" t="s">
        <v>14211</v>
      </c>
      <c r="BD17106" s="91"/>
    </row>
    <row r="17107" spans="53:56" ht="15" x14ac:dyDescent="0.25">
      <c r="BA17107" s="90" t="s">
        <v>21114</v>
      </c>
      <c r="BB17107" s="90" t="s">
        <v>297</v>
      </c>
      <c r="BC17107" s="90" t="s">
        <v>14211</v>
      </c>
      <c r="BD17107" s="90"/>
    </row>
    <row r="17108" spans="53:56" ht="15" x14ac:dyDescent="0.25">
      <c r="BA17108" s="90" t="s">
        <v>21115</v>
      </c>
      <c r="BB17108" s="90" t="s">
        <v>297</v>
      </c>
      <c r="BC17108" s="90" t="s">
        <v>14211</v>
      </c>
      <c r="BD17108" s="90"/>
    </row>
    <row r="17109" spans="53:56" ht="15" x14ac:dyDescent="0.25">
      <c r="BA17109" s="91" t="s">
        <v>21116</v>
      </c>
      <c r="BB17109" s="91" t="s">
        <v>297</v>
      </c>
      <c r="BC17109" s="91" t="s">
        <v>14206</v>
      </c>
      <c r="BD17109" s="91"/>
    </row>
    <row r="17110" spans="53:56" ht="15" x14ac:dyDescent="0.25">
      <c r="BA17110" s="91" t="s">
        <v>21117</v>
      </c>
      <c r="BB17110" s="91" t="s">
        <v>297</v>
      </c>
      <c r="BC17110" s="91" t="s">
        <v>14206</v>
      </c>
      <c r="BD17110" s="91"/>
    </row>
    <row r="17111" spans="53:56" ht="15" x14ac:dyDescent="0.25">
      <c r="BA17111" s="90" t="s">
        <v>21118</v>
      </c>
      <c r="BB17111" s="90" t="s">
        <v>297</v>
      </c>
      <c r="BC17111" s="90" t="s">
        <v>14211</v>
      </c>
      <c r="BD17111" s="90"/>
    </row>
    <row r="17112" spans="53:56" ht="15" x14ac:dyDescent="0.25">
      <c r="BA17112" s="91" t="s">
        <v>21119</v>
      </c>
      <c r="BB17112" s="91" t="s">
        <v>297</v>
      </c>
      <c r="BC17112" s="91" t="s">
        <v>14206</v>
      </c>
      <c r="BD17112" s="91"/>
    </row>
    <row r="17113" spans="53:56" ht="15" x14ac:dyDescent="0.25">
      <c r="BA17113" s="90" t="s">
        <v>21120</v>
      </c>
      <c r="BB17113" s="90" t="s">
        <v>297</v>
      </c>
      <c r="BC17113" s="90" t="s">
        <v>14206</v>
      </c>
      <c r="BD17113" s="90"/>
    </row>
    <row r="17114" spans="53:56" ht="15" x14ac:dyDescent="0.25">
      <c r="BA17114" s="90" t="s">
        <v>21121</v>
      </c>
      <c r="BB17114" s="90" t="s">
        <v>297</v>
      </c>
      <c r="BC17114" s="90" t="s">
        <v>16764</v>
      </c>
      <c r="BD17114" s="90"/>
    </row>
    <row r="17115" spans="53:56" ht="15" x14ac:dyDescent="0.25">
      <c r="BA17115" s="91" t="s">
        <v>21122</v>
      </c>
      <c r="BB17115" s="91" t="s">
        <v>297</v>
      </c>
      <c r="BC17115" s="91" t="s">
        <v>21123</v>
      </c>
      <c r="BD17115" s="91"/>
    </row>
    <row r="17116" spans="53:56" ht="15" x14ac:dyDescent="0.25">
      <c r="BA17116" s="90" t="s">
        <v>21124</v>
      </c>
      <c r="BB17116" s="90" t="s">
        <v>297</v>
      </c>
      <c r="BC17116" s="90" t="s">
        <v>21123</v>
      </c>
      <c r="BD17116" s="90"/>
    </row>
    <row r="17117" spans="53:56" ht="15" x14ac:dyDescent="0.25">
      <c r="BA17117" s="91" t="s">
        <v>21125</v>
      </c>
      <c r="BB17117" s="91" t="s">
        <v>297</v>
      </c>
      <c r="BC17117" s="91" t="s">
        <v>21123</v>
      </c>
      <c r="BD17117" s="91"/>
    </row>
    <row r="17118" spans="53:56" ht="15" x14ac:dyDescent="0.25">
      <c r="BA17118" s="91" t="s">
        <v>21126</v>
      </c>
      <c r="BB17118" s="91" t="s">
        <v>297</v>
      </c>
      <c r="BC17118" s="91" t="s">
        <v>16764</v>
      </c>
      <c r="BD17118" s="91"/>
    </row>
    <row r="17119" spans="53:56" ht="15" x14ac:dyDescent="0.25">
      <c r="BA17119" s="90" t="s">
        <v>21127</v>
      </c>
      <c r="BB17119" s="90" t="s">
        <v>297</v>
      </c>
      <c r="BC17119" s="90" t="s">
        <v>21123</v>
      </c>
      <c r="BD17119" s="90"/>
    </row>
    <row r="17120" spans="53:56" ht="15" x14ac:dyDescent="0.25">
      <c r="BA17120" s="91" t="s">
        <v>21128</v>
      </c>
      <c r="BB17120" s="91" t="s">
        <v>297</v>
      </c>
      <c r="BC17120" s="91" t="s">
        <v>21123</v>
      </c>
      <c r="BD17120" s="91"/>
    </row>
    <row r="17121" spans="53:56" ht="15" x14ac:dyDescent="0.25">
      <c r="BA17121" s="90" t="s">
        <v>21129</v>
      </c>
      <c r="BB17121" s="90" t="s">
        <v>297</v>
      </c>
      <c r="BC17121" s="90" t="s">
        <v>21123</v>
      </c>
      <c r="BD17121" s="90"/>
    </row>
    <row r="17122" spans="53:56" ht="15" x14ac:dyDescent="0.25">
      <c r="BA17122" s="90" t="s">
        <v>21130</v>
      </c>
      <c r="BB17122" s="90" t="s">
        <v>297</v>
      </c>
      <c r="BC17122" s="90" t="s">
        <v>21123</v>
      </c>
      <c r="BD17122" s="90"/>
    </row>
    <row r="17123" spans="53:56" ht="15" x14ac:dyDescent="0.25">
      <c r="BA17123" s="91" t="s">
        <v>21131</v>
      </c>
      <c r="BB17123" s="91" t="s">
        <v>297</v>
      </c>
      <c r="BC17123" s="91" t="s">
        <v>21123</v>
      </c>
      <c r="BD17123" s="91"/>
    </row>
    <row r="17124" spans="53:56" ht="15" x14ac:dyDescent="0.25">
      <c r="BA17124" s="90" t="s">
        <v>21132</v>
      </c>
      <c r="BB17124" s="90" t="s">
        <v>297</v>
      </c>
      <c r="BC17124" s="90" t="s">
        <v>21123</v>
      </c>
      <c r="BD17124" s="90"/>
    </row>
    <row r="17125" spans="53:56" ht="15" x14ac:dyDescent="0.25">
      <c r="BA17125" s="91" t="s">
        <v>21133</v>
      </c>
      <c r="BB17125" s="91" t="s">
        <v>297</v>
      </c>
      <c r="BC17125" s="91" t="s">
        <v>21123</v>
      </c>
      <c r="BD17125" s="91"/>
    </row>
    <row r="17126" spans="53:56" ht="15" x14ac:dyDescent="0.25">
      <c r="BA17126" s="90" t="s">
        <v>21134</v>
      </c>
      <c r="BB17126" s="90" t="s">
        <v>297</v>
      </c>
      <c r="BC17126" s="90" t="s">
        <v>21123</v>
      </c>
      <c r="BD17126" s="90"/>
    </row>
    <row r="17127" spans="53:56" ht="15" x14ac:dyDescent="0.25">
      <c r="BA17127" s="91" t="s">
        <v>21135</v>
      </c>
      <c r="BB17127" s="91" t="s">
        <v>297</v>
      </c>
      <c r="BC17127" s="91" t="s">
        <v>21123</v>
      </c>
      <c r="BD17127" s="91"/>
    </row>
    <row r="17128" spans="53:56" ht="15" x14ac:dyDescent="0.25">
      <c r="BA17128" s="91" t="s">
        <v>21136</v>
      </c>
      <c r="BB17128" s="91" t="s">
        <v>297</v>
      </c>
      <c r="BC17128" s="91" t="s">
        <v>16764</v>
      </c>
      <c r="BD17128" s="91"/>
    </row>
    <row r="17129" spans="53:56" ht="15" x14ac:dyDescent="0.25">
      <c r="BA17129" s="90" t="s">
        <v>21137</v>
      </c>
      <c r="BB17129" s="90" t="s">
        <v>297</v>
      </c>
      <c r="BC17129" s="90" t="s">
        <v>16764</v>
      </c>
      <c r="BD17129" s="90"/>
    </row>
    <row r="17130" spans="53:56" ht="15" x14ac:dyDescent="0.25">
      <c r="BA17130" s="91" t="s">
        <v>21138</v>
      </c>
      <c r="BB17130" s="91" t="s">
        <v>6839</v>
      </c>
      <c r="BC17130" s="91" t="s">
        <v>21139</v>
      </c>
      <c r="BD17130" s="473" t="s">
        <v>1301</v>
      </c>
    </row>
    <row r="17131" spans="53:56" ht="15" x14ac:dyDescent="0.25">
      <c r="BA17131" s="90" t="s">
        <v>21140</v>
      </c>
      <c r="BB17131" s="90" t="s">
        <v>6839</v>
      </c>
      <c r="BC17131" s="90" t="s">
        <v>15646</v>
      </c>
      <c r="BD17131" s="473" t="s">
        <v>1301</v>
      </c>
    </row>
    <row r="17132" spans="53:56" ht="15" x14ac:dyDescent="0.25">
      <c r="BA17132" s="90" t="s">
        <v>21141</v>
      </c>
      <c r="BB17132" s="90" t="s">
        <v>6839</v>
      </c>
      <c r="BC17132" s="90" t="s">
        <v>20640</v>
      </c>
      <c r="BD17132" s="473" t="s">
        <v>1301</v>
      </c>
    </row>
    <row r="17133" spans="53:56" ht="15" x14ac:dyDescent="0.25">
      <c r="BA17133" s="90" t="s">
        <v>21141</v>
      </c>
      <c r="BB17133" s="90" t="s">
        <v>6839</v>
      </c>
      <c r="BC17133" s="90" t="s">
        <v>17343</v>
      </c>
      <c r="BD17133" s="473" t="s">
        <v>1301</v>
      </c>
    </row>
    <row r="17134" spans="53:56" ht="15" x14ac:dyDescent="0.25">
      <c r="BA17134" s="91" t="s">
        <v>21142</v>
      </c>
      <c r="BB17134" s="91" t="s">
        <v>6839</v>
      </c>
      <c r="BC17134" s="91" t="s">
        <v>15646</v>
      </c>
      <c r="BD17134" s="473" t="s">
        <v>1301</v>
      </c>
    </row>
    <row r="17135" spans="53:56" ht="15" x14ac:dyDescent="0.25">
      <c r="BA17135" s="90" t="s">
        <v>21143</v>
      </c>
      <c r="BB17135" s="90" t="s">
        <v>6839</v>
      </c>
      <c r="BC17135" s="90" t="s">
        <v>21144</v>
      </c>
      <c r="BD17135" s="473" t="s">
        <v>1301</v>
      </c>
    </row>
    <row r="17136" spans="53:56" ht="15" x14ac:dyDescent="0.25">
      <c r="BA17136" s="91" t="s">
        <v>21145</v>
      </c>
      <c r="BB17136" s="91" t="s">
        <v>6839</v>
      </c>
      <c r="BC17136" s="91" t="s">
        <v>21146</v>
      </c>
      <c r="BD17136" s="473" t="s">
        <v>1301</v>
      </c>
    </row>
    <row r="17137" spans="53:56" ht="15" x14ac:dyDescent="0.25">
      <c r="BA17137" s="91" t="s">
        <v>21147</v>
      </c>
      <c r="BB17137" s="91" t="s">
        <v>6839</v>
      </c>
      <c r="BC17137" s="91" t="s">
        <v>21148</v>
      </c>
      <c r="BD17137" s="473" t="s">
        <v>1301</v>
      </c>
    </row>
    <row r="17138" spans="53:56" ht="15" x14ac:dyDescent="0.25">
      <c r="BA17138" s="90" t="s">
        <v>21149</v>
      </c>
      <c r="BB17138" s="90" t="s">
        <v>6839</v>
      </c>
      <c r="BC17138" s="90" t="s">
        <v>18247</v>
      </c>
      <c r="BD17138" s="473" t="s">
        <v>1301</v>
      </c>
    </row>
    <row r="17139" spans="53:56" ht="15" x14ac:dyDescent="0.25">
      <c r="BA17139" s="91" t="s">
        <v>21150</v>
      </c>
      <c r="BB17139" s="91" t="s">
        <v>6839</v>
      </c>
      <c r="BC17139" s="91" t="s">
        <v>15158</v>
      </c>
      <c r="BD17139" s="473" t="s">
        <v>1301</v>
      </c>
    </row>
    <row r="17140" spans="53:56" ht="15" x14ac:dyDescent="0.25">
      <c r="BA17140" s="90" t="s">
        <v>21151</v>
      </c>
      <c r="BB17140" s="90" t="s">
        <v>6839</v>
      </c>
      <c r="BC17140" s="90" t="s">
        <v>9906</v>
      </c>
      <c r="BD17140" s="473" t="s">
        <v>1301</v>
      </c>
    </row>
    <row r="17141" spans="53:56" ht="15" x14ac:dyDescent="0.25">
      <c r="BA17141" s="90" t="s">
        <v>21152</v>
      </c>
      <c r="BB17141" s="90" t="s">
        <v>6839</v>
      </c>
      <c r="BC17141" s="90" t="s">
        <v>21153</v>
      </c>
      <c r="BD17141" s="473" t="s">
        <v>1301</v>
      </c>
    </row>
    <row r="17142" spans="53:56" ht="15" x14ac:dyDescent="0.25">
      <c r="BA17142" s="91" t="s">
        <v>21154</v>
      </c>
      <c r="BB17142" s="91" t="s">
        <v>6839</v>
      </c>
      <c r="BC17142" s="91" t="s">
        <v>18471</v>
      </c>
      <c r="BD17142" s="473" t="s">
        <v>1301</v>
      </c>
    </row>
    <row r="17143" spans="53:56" ht="15" x14ac:dyDescent="0.25">
      <c r="BA17143" s="90" t="s">
        <v>21155</v>
      </c>
      <c r="BB17143" s="90" t="s">
        <v>6839</v>
      </c>
      <c r="BC17143" s="90" t="s">
        <v>21144</v>
      </c>
      <c r="BD17143" s="473" t="s">
        <v>1301</v>
      </c>
    </row>
    <row r="17144" spans="53:56" ht="15" x14ac:dyDescent="0.25">
      <c r="BA17144" s="91" t="s">
        <v>21156</v>
      </c>
      <c r="BB17144" s="91" t="s">
        <v>6839</v>
      </c>
      <c r="BC17144" s="91" t="s">
        <v>21157</v>
      </c>
      <c r="BD17144" s="473" t="s">
        <v>1301</v>
      </c>
    </row>
    <row r="17145" spans="53:56" ht="15" x14ac:dyDescent="0.25">
      <c r="BA17145" s="91" t="s">
        <v>21158</v>
      </c>
      <c r="BB17145" s="91" t="s">
        <v>6839</v>
      </c>
      <c r="BC17145" s="91" t="s">
        <v>21148</v>
      </c>
      <c r="BD17145" s="473" t="s">
        <v>1301</v>
      </c>
    </row>
    <row r="17146" spans="53:56" ht="15" x14ac:dyDescent="0.25">
      <c r="BA17146" s="90" t="s">
        <v>21159</v>
      </c>
      <c r="BB17146" s="90" t="s">
        <v>6839</v>
      </c>
      <c r="BC17146" s="90" t="s">
        <v>21144</v>
      </c>
      <c r="BD17146" s="473" t="s">
        <v>1301</v>
      </c>
    </row>
    <row r="17147" spans="53:56" ht="15" x14ac:dyDescent="0.25">
      <c r="BA17147" s="91" t="s">
        <v>21160</v>
      </c>
      <c r="BB17147" s="91" t="s">
        <v>6839</v>
      </c>
      <c r="BC17147" s="91" t="s">
        <v>18471</v>
      </c>
      <c r="BD17147" s="473" t="s">
        <v>1301</v>
      </c>
    </row>
    <row r="17148" spans="53:56" ht="15" x14ac:dyDescent="0.25">
      <c r="BA17148" s="90" t="s">
        <v>21161</v>
      </c>
      <c r="BB17148" s="90" t="s">
        <v>6839</v>
      </c>
      <c r="BC17148" s="90" t="s">
        <v>21162</v>
      </c>
      <c r="BD17148" s="473" t="s">
        <v>1301</v>
      </c>
    </row>
    <row r="17149" spans="53:56" ht="15" x14ac:dyDescent="0.25">
      <c r="BA17149" s="90" t="s">
        <v>21163</v>
      </c>
      <c r="BB17149" s="90" t="s">
        <v>6839</v>
      </c>
      <c r="BC17149" s="90" t="s">
        <v>21164</v>
      </c>
      <c r="BD17149" s="473" t="s">
        <v>1301</v>
      </c>
    </row>
    <row r="17150" spans="53:56" ht="15" x14ac:dyDescent="0.25">
      <c r="BA17150" s="91" t="s">
        <v>21165</v>
      </c>
      <c r="BB17150" s="91" t="s">
        <v>6839</v>
      </c>
      <c r="BC17150" s="91" t="s">
        <v>21153</v>
      </c>
      <c r="BD17150" s="473" t="s">
        <v>1301</v>
      </c>
    </row>
    <row r="17151" spans="53:56" ht="15" x14ac:dyDescent="0.25">
      <c r="BA17151" s="90" t="s">
        <v>21166</v>
      </c>
      <c r="BB17151" s="90" t="s">
        <v>6839</v>
      </c>
      <c r="BC17151" s="90" t="s">
        <v>21139</v>
      </c>
      <c r="BD17151" s="473" t="s">
        <v>1301</v>
      </c>
    </row>
    <row r="17152" spans="53:56" ht="15" x14ac:dyDescent="0.25">
      <c r="BA17152" s="91" t="s">
        <v>21167</v>
      </c>
      <c r="BB17152" s="91" t="s">
        <v>6839</v>
      </c>
      <c r="BC17152" s="91" t="s">
        <v>21157</v>
      </c>
      <c r="BD17152" s="473" t="s">
        <v>1301</v>
      </c>
    </row>
    <row r="17153" spans="53:56" ht="15" x14ac:dyDescent="0.25">
      <c r="BA17153" s="90" t="s">
        <v>21168</v>
      </c>
      <c r="BB17153" s="90" t="s">
        <v>6839</v>
      </c>
      <c r="BC17153" s="90" t="s">
        <v>15158</v>
      </c>
      <c r="BD17153" s="473" t="s">
        <v>1301</v>
      </c>
    </row>
    <row r="17154" spans="53:56" ht="15" x14ac:dyDescent="0.25">
      <c r="BA17154" s="91" t="s">
        <v>21169</v>
      </c>
      <c r="BB17154" s="91" t="s">
        <v>6839</v>
      </c>
      <c r="BC17154" s="91" t="s">
        <v>21146</v>
      </c>
      <c r="BD17154" s="473" t="s">
        <v>1301</v>
      </c>
    </row>
    <row r="17155" spans="53:56" ht="15" x14ac:dyDescent="0.25">
      <c r="BA17155" s="90" t="s">
        <v>21170</v>
      </c>
      <c r="BB17155" s="90" t="s">
        <v>6839</v>
      </c>
      <c r="BC17155" s="90" t="s">
        <v>21162</v>
      </c>
      <c r="BD17155" s="473" t="s">
        <v>1301</v>
      </c>
    </row>
    <row r="17156" spans="53:56" ht="15" x14ac:dyDescent="0.25">
      <c r="BA17156" s="91" t="s">
        <v>21171</v>
      </c>
      <c r="BB17156" s="91" t="s">
        <v>6839</v>
      </c>
      <c r="BC17156" s="91" t="s">
        <v>16095</v>
      </c>
      <c r="BD17156" s="473" t="s">
        <v>1301</v>
      </c>
    </row>
    <row r="17157" spans="53:56" ht="15" x14ac:dyDescent="0.25">
      <c r="BA17157" s="90" t="s">
        <v>21172</v>
      </c>
      <c r="BB17157" s="90" t="s">
        <v>6839</v>
      </c>
      <c r="BC17157" s="90" t="s">
        <v>7866</v>
      </c>
      <c r="BD17157" s="473" t="s">
        <v>1301</v>
      </c>
    </row>
    <row r="17158" spans="53:56" ht="15" x14ac:dyDescent="0.25">
      <c r="BA17158" s="91" t="s">
        <v>21173</v>
      </c>
      <c r="BB17158" s="91" t="s">
        <v>6839</v>
      </c>
      <c r="BC17158" s="91" t="s">
        <v>7866</v>
      </c>
      <c r="BD17158" s="473" t="s">
        <v>1301</v>
      </c>
    </row>
    <row r="17159" spans="53:56" ht="15" x14ac:dyDescent="0.25">
      <c r="BA17159" s="90" t="s">
        <v>21174</v>
      </c>
      <c r="BB17159" s="90" t="s">
        <v>6839</v>
      </c>
      <c r="BC17159" s="90" t="s">
        <v>7866</v>
      </c>
      <c r="BD17159" s="473" t="s">
        <v>1301</v>
      </c>
    </row>
    <row r="17160" spans="53:56" ht="15" x14ac:dyDescent="0.25">
      <c r="BA17160" s="91" t="s">
        <v>21175</v>
      </c>
      <c r="BB17160" s="91" t="s">
        <v>6839</v>
      </c>
      <c r="BC17160" s="91" t="s">
        <v>7866</v>
      </c>
      <c r="BD17160" s="473" t="s">
        <v>1301</v>
      </c>
    </row>
    <row r="17161" spans="53:56" ht="15" x14ac:dyDescent="0.25">
      <c r="BA17161" s="90" t="s">
        <v>21176</v>
      </c>
      <c r="BB17161" s="90" t="s">
        <v>6839</v>
      </c>
      <c r="BC17161" s="90" t="s">
        <v>7866</v>
      </c>
      <c r="BD17161" s="473" t="s">
        <v>1301</v>
      </c>
    </row>
    <row r="17162" spans="53:56" ht="15" x14ac:dyDescent="0.25">
      <c r="BA17162" s="91" t="s">
        <v>21177</v>
      </c>
      <c r="BB17162" s="91" t="s">
        <v>6839</v>
      </c>
      <c r="BC17162" s="91" t="s">
        <v>21144</v>
      </c>
      <c r="BD17162" s="473" t="s">
        <v>1301</v>
      </c>
    </row>
    <row r="17163" spans="53:56" ht="15" x14ac:dyDescent="0.25">
      <c r="BA17163" s="90" t="s">
        <v>21178</v>
      </c>
      <c r="BB17163" s="90" t="s">
        <v>6839</v>
      </c>
      <c r="BC17163" s="90" t="s">
        <v>15158</v>
      </c>
      <c r="BD17163" s="473" t="s">
        <v>1301</v>
      </c>
    </row>
    <row r="17164" spans="53:56" ht="15" x14ac:dyDescent="0.25">
      <c r="BA17164" s="91" t="s">
        <v>21179</v>
      </c>
      <c r="BB17164" s="91" t="s">
        <v>6839</v>
      </c>
      <c r="BC17164" s="91" t="s">
        <v>21153</v>
      </c>
      <c r="BD17164" s="473" t="s">
        <v>1301</v>
      </c>
    </row>
    <row r="17165" spans="53:56" ht="15" x14ac:dyDescent="0.25">
      <c r="BA17165" s="90" t="s">
        <v>21180</v>
      </c>
      <c r="BB17165" s="90" t="s">
        <v>6839</v>
      </c>
      <c r="BC17165" s="90" t="s">
        <v>21139</v>
      </c>
      <c r="BD17165" s="473" t="s">
        <v>1301</v>
      </c>
    </row>
    <row r="17166" spans="53:56" ht="15" x14ac:dyDescent="0.25">
      <c r="BA17166" s="91" t="s">
        <v>21181</v>
      </c>
      <c r="BB17166" s="91" t="s">
        <v>6839</v>
      </c>
      <c r="BC17166" s="91" t="s">
        <v>18471</v>
      </c>
      <c r="BD17166" s="473" t="s">
        <v>1301</v>
      </c>
    </row>
    <row r="17167" spans="53:56" ht="15" x14ac:dyDescent="0.25">
      <c r="BA17167" s="90" t="s">
        <v>21182</v>
      </c>
      <c r="BB17167" s="90" t="s">
        <v>6839</v>
      </c>
      <c r="BC17167" s="90" t="s">
        <v>21162</v>
      </c>
      <c r="BD17167" s="473" t="s">
        <v>1301</v>
      </c>
    </row>
    <row r="17168" spans="53:56" ht="15" x14ac:dyDescent="0.25">
      <c r="BA17168" s="91" t="s">
        <v>21183</v>
      </c>
      <c r="BB17168" s="91" t="s">
        <v>6839</v>
      </c>
      <c r="BC17168" s="91" t="s">
        <v>7866</v>
      </c>
      <c r="BD17168" s="473" t="s">
        <v>1301</v>
      </c>
    </row>
    <row r="17169" spans="53:56" ht="15" x14ac:dyDescent="0.25">
      <c r="BA17169" s="90" t="s">
        <v>21184</v>
      </c>
      <c r="BB17169" s="90" t="s">
        <v>6839</v>
      </c>
      <c r="BC17169" s="90" t="s">
        <v>21185</v>
      </c>
      <c r="BD17169" s="473" t="s">
        <v>1301</v>
      </c>
    </row>
    <row r="17170" spans="53:56" ht="15" x14ac:dyDescent="0.25">
      <c r="BA17170" s="91" t="s">
        <v>21186</v>
      </c>
      <c r="BB17170" s="91" t="s">
        <v>6839</v>
      </c>
      <c r="BC17170" s="91" t="s">
        <v>21162</v>
      </c>
      <c r="BD17170" s="473" t="s">
        <v>1301</v>
      </c>
    </row>
    <row r="17171" spans="53:56" ht="15" x14ac:dyDescent="0.25">
      <c r="BA17171" s="90" t="s">
        <v>21187</v>
      </c>
      <c r="BB17171" s="90" t="s">
        <v>6839</v>
      </c>
      <c r="BC17171" s="90" t="s">
        <v>21162</v>
      </c>
      <c r="BD17171" s="473" t="s">
        <v>1301</v>
      </c>
    </row>
    <row r="17172" spans="53:56" ht="15" x14ac:dyDescent="0.25">
      <c r="BA17172" s="91" t="s">
        <v>21188</v>
      </c>
      <c r="BB17172" s="91" t="s">
        <v>6839</v>
      </c>
      <c r="BC17172" s="91" t="s">
        <v>21164</v>
      </c>
      <c r="BD17172" s="473" t="s">
        <v>1301</v>
      </c>
    </row>
    <row r="17173" spans="53:56" ht="15" x14ac:dyDescent="0.25">
      <c r="BA17173" s="90" t="s">
        <v>21189</v>
      </c>
      <c r="BB17173" s="90" t="s">
        <v>6839</v>
      </c>
      <c r="BC17173" s="90" t="s">
        <v>18471</v>
      </c>
      <c r="BD17173" s="473" t="s">
        <v>1301</v>
      </c>
    </row>
    <row r="17174" spans="53:56" ht="15" x14ac:dyDescent="0.25">
      <c r="BA17174" s="91" t="s">
        <v>21190</v>
      </c>
      <c r="BB17174" s="91" t="s">
        <v>6839</v>
      </c>
      <c r="BC17174" s="91" t="s">
        <v>17343</v>
      </c>
      <c r="BD17174" s="473" t="s">
        <v>1301</v>
      </c>
    </row>
    <row r="17175" spans="53:56" ht="15" x14ac:dyDescent="0.25">
      <c r="BA17175" s="90" t="s">
        <v>21191</v>
      </c>
      <c r="BB17175" s="90" t="s">
        <v>6839</v>
      </c>
      <c r="BC17175" s="90" t="s">
        <v>16095</v>
      </c>
      <c r="BD17175" s="473" t="s">
        <v>1301</v>
      </c>
    </row>
    <row r="17176" spans="53:56" ht="15" x14ac:dyDescent="0.25">
      <c r="BA17176" s="91" t="s">
        <v>21192</v>
      </c>
      <c r="BB17176" s="91" t="s">
        <v>6839</v>
      </c>
      <c r="BC17176" s="91" t="s">
        <v>18032</v>
      </c>
      <c r="BD17176" s="473" t="s">
        <v>1301</v>
      </c>
    </row>
    <row r="17177" spans="53:56" ht="15" x14ac:dyDescent="0.25">
      <c r="BA17177" s="90" t="s">
        <v>21193</v>
      </c>
      <c r="BB17177" s="90" t="s">
        <v>6839</v>
      </c>
      <c r="BC17177" s="90" t="s">
        <v>21144</v>
      </c>
      <c r="BD17177" s="473" t="s">
        <v>1301</v>
      </c>
    </row>
    <row r="17178" spans="53:56" ht="15" x14ac:dyDescent="0.25">
      <c r="BA17178" s="91" t="s">
        <v>21194</v>
      </c>
      <c r="BB17178" s="91" t="s">
        <v>6839</v>
      </c>
      <c r="BC17178" s="91" t="s">
        <v>16095</v>
      </c>
      <c r="BD17178" s="473" t="s">
        <v>1301</v>
      </c>
    </row>
    <row r="17179" spans="53:56" ht="15" x14ac:dyDescent="0.25">
      <c r="BA17179" s="90" t="s">
        <v>21195</v>
      </c>
      <c r="BB17179" s="90" t="s">
        <v>6839</v>
      </c>
      <c r="BC17179" s="90" t="s">
        <v>21144</v>
      </c>
      <c r="BD17179" s="473" t="s">
        <v>1301</v>
      </c>
    </row>
    <row r="17180" spans="53:56" ht="15" x14ac:dyDescent="0.25">
      <c r="BA17180" s="91" t="s">
        <v>21196</v>
      </c>
      <c r="BB17180" s="91" t="s">
        <v>6839</v>
      </c>
      <c r="BC17180" s="91" t="s">
        <v>21144</v>
      </c>
      <c r="BD17180" s="473" t="s">
        <v>1301</v>
      </c>
    </row>
    <row r="17181" spans="53:56" ht="15" x14ac:dyDescent="0.25">
      <c r="BA17181" s="90" t="s">
        <v>21197</v>
      </c>
      <c r="BB17181" s="90" t="s">
        <v>6839</v>
      </c>
      <c r="BC17181" s="90" t="s">
        <v>21153</v>
      </c>
      <c r="BD17181" s="473" t="s">
        <v>1301</v>
      </c>
    </row>
    <row r="17182" spans="53:56" ht="15" x14ac:dyDescent="0.25">
      <c r="BA17182" s="90" t="s">
        <v>21198</v>
      </c>
      <c r="BB17182" s="90" t="s">
        <v>6839</v>
      </c>
      <c r="BC17182" s="90" t="s">
        <v>21144</v>
      </c>
      <c r="BD17182" s="473" t="s">
        <v>1301</v>
      </c>
    </row>
    <row r="17183" spans="53:56" ht="15" x14ac:dyDescent="0.25">
      <c r="BA17183" s="91" t="s">
        <v>21199</v>
      </c>
      <c r="BB17183" s="91" t="s">
        <v>6839</v>
      </c>
      <c r="BC17183" s="91" t="s">
        <v>21144</v>
      </c>
      <c r="BD17183" s="473" t="s">
        <v>1301</v>
      </c>
    </row>
    <row r="17184" spans="53:56" ht="15" x14ac:dyDescent="0.25">
      <c r="BA17184" s="91" t="s">
        <v>21200</v>
      </c>
      <c r="BB17184" s="91" t="s">
        <v>6839</v>
      </c>
      <c r="BC17184" s="91" t="s">
        <v>21144</v>
      </c>
      <c r="BD17184" s="473" t="s">
        <v>1301</v>
      </c>
    </row>
    <row r="17185" spans="53:56" ht="15" x14ac:dyDescent="0.25">
      <c r="BA17185" s="90" t="s">
        <v>21201</v>
      </c>
      <c r="BB17185" s="90" t="s">
        <v>6839</v>
      </c>
      <c r="BC17185" s="90" t="s">
        <v>15646</v>
      </c>
      <c r="BD17185" s="473" t="s">
        <v>1301</v>
      </c>
    </row>
    <row r="17186" spans="53:56" ht="15" x14ac:dyDescent="0.25">
      <c r="BA17186" s="91" t="s">
        <v>21202</v>
      </c>
      <c r="BB17186" s="91" t="s">
        <v>6839</v>
      </c>
      <c r="BC17186" s="91" t="s">
        <v>15911</v>
      </c>
      <c r="BD17186" s="473" t="s">
        <v>1301</v>
      </c>
    </row>
    <row r="17187" spans="53:56" ht="15" x14ac:dyDescent="0.25">
      <c r="BA17187" s="90" t="s">
        <v>21203</v>
      </c>
      <c r="BB17187" s="90" t="s">
        <v>6839</v>
      </c>
      <c r="BC17187" s="90" t="s">
        <v>15646</v>
      </c>
      <c r="BD17187" s="473" t="s">
        <v>1301</v>
      </c>
    </row>
    <row r="17188" spans="53:56" ht="15" x14ac:dyDescent="0.25">
      <c r="BA17188" s="91" t="s">
        <v>21204</v>
      </c>
      <c r="BB17188" s="91" t="s">
        <v>6839</v>
      </c>
      <c r="BC17188" s="91" t="s">
        <v>21139</v>
      </c>
      <c r="BD17188" s="473" t="s">
        <v>1301</v>
      </c>
    </row>
    <row r="17189" spans="53:56" ht="15" x14ac:dyDescent="0.25">
      <c r="BA17189" s="90" t="s">
        <v>21205</v>
      </c>
      <c r="BB17189" s="90" t="s">
        <v>6839</v>
      </c>
      <c r="BC17189" s="90" t="s">
        <v>21206</v>
      </c>
      <c r="BD17189" s="473" t="s">
        <v>1301</v>
      </c>
    </row>
    <row r="17190" spans="53:56" ht="15" x14ac:dyDescent="0.25">
      <c r="BA17190" s="91" t="s">
        <v>21207</v>
      </c>
      <c r="BB17190" s="91" t="s">
        <v>6839</v>
      </c>
      <c r="BC17190" s="91" t="s">
        <v>21153</v>
      </c>
      <c r="BD17190" s="473" t="s">
        <v>1301</v>
      </c>
    </row>
    <row r="17191" spans="53:56" ht="15" x14ac:dyDescent="0.25">
      <c r="BA17191" s="90" t="s">
        <v>21208</v>
      </c>
      <c r="BB17191" s="90" t="s">
        <v>6839</v>
      </c>
      <c r="BC17191" s="90" t="s">
        <v>15646</v>
      </c>
      <c r="BD17191" s="473" t="s">
        <v>1301</v>
      </c>
    </row>
    <row r="17192" spans="53:56" ht="15" x14ac:dyDescent="0.25">
      <c r="BA17192" s="91" t="s">
        <v>21209</v>
      </c>
      <c r="BB17192" s="91" t="s">
        <v>6839</v>
      </c>
      <c r="BC17192" s="91" t="s">
        <v>21153</v>
      </c>
      <c r="BD17192" s="473" t="s">
        <v>1301</v>
      </c>
    </row>
    <row r="17193" spans="53:56" ht="15" x14ac:dyDescent="0.25">
      <c r="BA17193" s="91" t="s">
        <v>21210</v>
      </c>
      <c r="BB17193" s="91" t="s">
        <v>6839</v>
      </c>
      <c r="BC17193" s="91" t="s">
        <v>21185</v>
      </c>
      <c r="BD17193" s="473" t="s">
        <v>1301</v>
      </c>
    </row>
    <row r="17194" spans="53:56" ht="15" x14ac:dyDescent="0.25">
      <c r="BA17194" s="90" t="s">
        <v>21211</v>
      </c>
      <c r="BB17194" s="90" t="s">
        <v>6839</v>
      </c>
      <c r="BC17194" s="90" t="s">
        <v>18471</v>
      </c>
      <c r="BD17194" s="473" t="s">
        <v>1301</v>
      </c>
    </row>
    <row r="17195" spans="53:56" ht="15" x14ac:dyDescent="0.25">
      <c r="BA17195" s="91" t="s">
        <v>21212</v>
      </c>
      <c r="BB17195" s="91" t="s">
        <v>6839</v>
      </c>
      <c r="BC17195" s="91" t="s">
        <v>15646</v>
      </c>
      <c r="BD17195" s="473" t="s">
        <v>1301</v>
      </c>
    </row>
    <row r="17196" spans="53:56" ht="15" x14ac:dyDescent="0.25">
      <c r="BA17196" s="90" t="s">
        <v>21213</v>
      </c>
      <c r="BB17196" s="90" t="s">
        <v>6839</v>
      </c>
      <c r="BC17196" s="90" t="s">
        <v>21146</v>
      </c>
      <c r="BD17196" s="473" t="s">
        <v>1301</v>
      </c>
    </row>
    <row r="17197" spans="53:56" ht="15" x14ac:dyDescent="0.25">
      <c r="BA17197" s="91" t="s">
        <v>21214</v>
      </c>
      <c r="BB17197" s="91" t="s">
        <v>6839</v>
      </c>
      <c r="BC17197" s="91" t="s">
        <v>16634</v>
      </c>
      <c r="BD17197" s="473" t="s">
        <v>1301</v>
      </c>
    </row>
    <row r="17198" spans="53:56" ht="15" x14ac:dyDescent="0.25">
      <c r="BA17198" s="90" t="s">
        <v>21215</v>
      </c>
      <c r="BB17198" s="90" t="s">
        <v>6839</v>
      </c>
      <c r="BC17198" s="90" t="s">
        <v>16095</v>
      </c>
      <c r="BD17198" s="473" t="s">
        <v>1301</v>
      </c>
    </row>
    <row r="17199" spans="53:56" ht="15" x14ac:dyDescent="0.25">
      <c r="BA17199" s="91" t="s">
        <v>21216</v>
      </c>
      <c r="BB17199" s="91" t="s">
        <v>6839</v>
      </c>
      <c r="BC17199" s="91" t="s">
        <v>16095</v>
      </c>
      <c r="BD17199" s="473" t="s">
        <v>1301</v>
      </c>
    </row>
    <row r="17200" spans="53:56" ht="15" x14ac:dyDescent="0.25">
      <c r="BA17200" s="90" t="s">
        <v>21217</v>
      </c>
      <c r="BB17200" s="90" t="s">
        <v>6839</v>
      </c>
      <c r="BC17200" s="90" t="s">
        <v>15911</v>
      </c>
      <c r="BD17200" s="473" t="s">
        <v>1301</v>
      </c>
    </row>
    <row r="17201" spans="53:56" ht="15" x14ac:dyDescent="0.25">
      <c r="BA17201" s="91" t="s">
        <v>21218</v>
      </c>
      <c r="BB17201" s="91" t="s">
        <v>6839</v>
      </c>
      <c r="BC17201" s="91" t="s">
        <v>15911</v>
      </c>
      <c r="BD17201" s="473" t="s">
        <v>1301</v>
      </c>
    </row>
    <row r="17202" spans="53:56" ht="15" x14ac:dyDescent="0.25">
      <c r="BA17202" s="90" t="s">
        <v>21219</v>
      </c>
      <c r="BB17202" s="90" t="s">
        <v>6839</v>
      </c>
      <c r="BC17202" s="90" t="s">
        <v>16095</v>
      </c>
      <c r="BD17202" s="473" t="s">
        <v>1301</v>
      </c>
    </row>
    <row r="17203" spans="53:56" ht="15" x14ac:dyDescent="0.25">
      <c r="BA17203" s="91" t="s">
        <v>21220</v>
      </c>
      <c r="BB17203" s="91" t="s">
        <v>6839</v>
      </c>
      <c r="BC17203" s="91" t="s">
        <v>15911</v>
      </c>
      <c r="BD17203" s="473" t="s">
        <v>1301</v>
      </c>
    </row>
    <row r="17204" spans="53:56" ht="15" x14ac:dyDescent="0.25">
      <c r="BA17204" s="90" t="s">
        <v>21221</v>
      </c>
      <c r="BB17204" s="90" t="s">
        <v>6839</v>
      </c>
      <c r="BC17204" s="90" t="s">
        <v>15158</v>
      </c>
      <c r="BD17204" s="473" t="s">
        <v>1301</v>
      </c>
    </row>
    <row r="17205" spans="53:56" ht="15" x14ac:dyDescent="0.25">
      <c r="BA17205" s="91" t="s">
        <v>21222</v>
      </c>
      <c r="BB17205" s="91" t="s">
        <v>6839</v>
      </c>
      <c r="BC17205" s="91" t="s">
        <v>17343</v>
      </c>
      <c r="BD17205" s="473" t="s">
        <v>1301</v>
      </c>
    </row>
    <row r="17206" spans="53:56" ht="15" x14ac:dyDescent="0.25">
      <c r="BA17206" s="90" t="s">
        <v>21223</v>
      </c>
      <c r="BB17206" s="90" t="s">
        <v>6839</v>
      </c>
      <c r="BC17206" s="90" t="s">
        <v>10632</v>
      </c>
      <c r="BD17206" s="473" t="s">
        <v>1301</v>
      </c>
    </row>
    <row r="17207" spans="53:56" ht="15" x14ac:dyDescent="0.25">
      <c r="BA17207" s="91" t="s">
        <v>21224</v>
      </c>
      <c r="BB17207" s="91" t="s">
        <v>6839</v>
      </c>
      <c r="BC17207" s="91" t="s">
        <v>10632</v>
      </c>
      <c r="BD17207" s="473" t="s">
        <v>1301</v>
      </c>
    </row>
    <row r="17208" spans="53:56" ht="15" x14ac:dyDescent="0.25">
      <c r="BA17208" s="90" t="s">
        <v>21225</v>
      </c>
      <c r="BB17208" s="90" t="s">
        <v>6839</v>
      </c>
      <c r="BC17208" s="90" t="s">
        <v>21157</v>
      </c>
      <c r="BD17208" s="473" t="s">
        <v>1301</v>
      </c>
    </row>
    <row r="17209" spans="53:56" ht="15" x14ac:dyDescent="0.25">
      <c r="BA17209" s="91" t="s">
        <v>21226</v>
      </c>
      <c r="BB17209" s="91" t="s">
        <v>6839</v>
      </c>
      <c r="BC17209" s="91" t="s">
        <v>21185</v>
      </c>
      <c r="BD17209" s="473" t="s">
        <v>1301</v>
      </c>
    </row>
    <row r="17210" spans="53:56" ht="15" x14ac:dyDescent="0.25">
      <c r="BA17210" s="90" t="s">
        <v>21227</v>
      </c>
      <c r="BB17210" s="90" t="s">
        <v>6839</v>
      </c>
      <c r="BC17210" s="90" t="s">
        <v>6117</v>
      </c>
      <c r="BD17210" s="473" t="s">
        <v>1301</v>
      </c>
    </row>
    <row r="17211" spans="53:56" ht="15" x14ac:dyDescent="0.25">
      <c r="BA17211" s="91" t="s">
        <v>21228</v>
      </c>
      <c r="BB17211" s="91" t="s">
        <v>6839</v>
      </c>
      <c r="BC17211" s="91" t="s">
        <v>6117</v>
      </c>
      <c r="BD17211" s="473" t="s">
        <v>1301</v>
      </c>
    </row>
    <row r="17212" spans="53:56" ht="15" x14ac:dyDescent="0.25">
      <c r="BA17212" s="91" t="s">
        <v>21229</v>
      </c>
      <c r="BB17212" s="91" t="s">
        <v>6839</v>
      </c>
      <c r="BC17212" s="91" t="s">
        <v>15646</v>
      </c>
      <c r="BD17212" s="473" t="s">
        <v>1301</v>
      </c>
    </row>
    <row r="17213" spans="53:56" ht="15" x14ac:dyDescent="0.25">
      <c r="BA17213" s="90" t="s">
        <v>21230</v>
      </c>
      <c r="BB17213" s="90" t="s">
        <v>6839</v>
      </c>
      <c r="BC17213" s="90" t="s">
        <v>15646</v>
      </c>
      <c r="BD17213" s="473" t="s">
        <v>1301</v>
      </c>
    </row>
    <row r="17214" spans="53:56" ht="15" x14ac:dyDescent="0.25">
      <c r="BA17214" s="91" t="s">
        <v>21231</v>
      </c>
      <c r="BB17214" s="91" t="s">
        <v>6839</v>
      </c>
      <c r="BC17214" s="91" t="s">
        <v>16095</v>
      </c>
      <c r="BD17214" s="473" t="s">
        <v>1301</v>
      </c>
    </row>
    <row r="17215" spans="53:56" ht="15" x14ac:dyDescent="0.25">
      <c r="BA17215" s="90" t="s">
        <v>21232</v>
      </c>
      <c r="BB17215" s="90" t="s">
        <v>6839</v>
      </c>
      <c r="BC17215" s="90" t="s">
        <v>21153</v>
      </c>
      <c r="BD17215" s="473" t="s">
        <v>1301</v>
      </c>
    </row>
    <row r="17216" spans="53:56" ht="15" x14ac:dyDescent="0.25">
      <c r="BA17216" s="91" t="s">
        <v>21233</v>
      </c>
      <c r="BB17216" s="91" t="s">
        <v>6839</v>
      </c>
      <c r="BC17216" s="91" t="s">
        <v>21164</v>
      </c>
      <c r="BD17216" s="473" t="s">
        <v>1301</v>
      </c>
    </row>
    <row r="17217" spans="53:56" ht="15" x14ac:dyDescent="0.25">
      <c r="BA17217" s="91" t="s">
        <v>21233</v>
      </c>
      <c r="BB17217" s="91" t="s">
        <v>6839</v>
      </c>
      <c r="BC17217" s="91" t="s">
        <v>15911</v>
      </c>
      <c r="BD17217" s="473" t="s">
        <v>1301</v>
      </c>
    </row>
    <row r="17218" spans="53:56" ht="15" x14ac:dyDescent="0.25">
      <c r="BA17218" s="90" t="s">
        <v>21234</v>
      </c>
      <c r="BB17218" s="90" t="s">
        <v>6839</v>
      </c>
      <c r="BC17218" s="90" t="s">
        <v>15911</v>
      </c>
      <c r="BD17218" s="473" t="s">
        <v>1301</v>
      </c>
    </row>
    <row r="17219" spans="53:56" ht="15" x14ac:dyDescent="0.25">
      <c r="BA17219" s="91" t="s">
        <v>21235</v>
      </c>
      <c r="BB17219" s="91" t="s">
        <v>6839</v>
      </c>
      <c r="BC17219" s="91" t="s">
        <v>16095</v>
      </c>
      <c r="BD17219" s="473" t="s">
        <v>1301</v>
      </c>
    </row>
    <row r="17220" spans="53:56" ht="15" x14ac:dyDescent="0.25">
      <c r="BA17220" s="90" t="s">
        <v>21236</v>
      </c>
      <c r="BB17220" s="90" t="s">
        <v>6839</v>
      </c>
      <c r="BC17220" s="90" t="s">
        <v>16095</v>
      </c>
      <c r="BD17220" s="473" t="s">
        <v>1301</v>
      </c>
    </row>
    <row r="17221" spans="53:56" ht="15" x14ac:dyDescent="0.25">
      <c r="BA17221" s="91" t="s">
        <v>21237</v>
      </c>
      <c r="BB17221" s="91" t="s">
        <v>6839</v>
      </c>
      <c r="BC17221" s="91" t="s">
        <v>16095</v>
      </c>
      <c r="BD17221" s="473" t="s">
        <v>1301</v>
      </c>
    </row>
    <row r="17222" spans="53:56" ht="15" x14ac:dyDescent="0.25">
      <c r="BA17222" s="90" t="s">
        <v>21238</v>
      </c>
      <c r="BB17222" s="90" t="s">
        <v>6839</v>
      </c>
      <c r="BC17222" s="90" t="s">
        <v>16095</v>
      </c>
      <c r="BD17222" s="473" t="s">
        <v>1301</v>
      </c>
    </row>
    <row r="17223" spans="53:56" ht="15" x14ac:dyDescent="0.25">
      <c r="BA17223" s="91" t="s">
        <v>21239</v>
      </c>
      <c r="BB17223" s="91" t="s">
        <v>6839</v>
      </c>
      <c r="BC17223" s="91" t="s">
        <v>16095</v>
      </c>
      <c r="BD17223" s="473" t="s">
        <v>1301</v>
      </c>
    </row>
    <row r="17224" spans="53:56" ht="15" x14ac:dyDescent="0.25">
      <c r="BA17224" s="90" t="s">
        <v>21240</v>
      </c>
      <c r="BB17224" s="90" t="s">
        <v>6839</v>
      </c>
      <c r="BC17224" s="90" t="s">
        <v>16095</v>
      </c>
      <c r="BD17224" s="473" t="s">
        <v>1301</v>
      </c>
    </row>
    <row r="17225" spans="53:56" ht="15" x14ac:dyDescent="0.25">
      <c r="BA17225" s="91" t="s">
        <v>21241</v>
      </c>
      <c r="BB17225" s="91" t="s">
        <v>6839</v>
      </c>
      <c r="BC17225" s="91" t="s">
        <v>16095</v>
      </c>
      <c r="BD17225" s="473" t="s">
        <v>1301</v>
      </c>
    </row>
    <row r="17226" spans="53:56" ht="15" x14ac:dyDescent="0.25">
      <c r="BA17226" s="90" t="s">
        <v>21242</v>
      </c>
      <c r="BB17226" s="90" t="s">
        <v>6839</v>
      </c>
      <c r="BC17226" s="90" t="s">
        <v>21185</v>
      </c>
      <c r="BD17226" s="473" t="s">
        <v>1301</v>
      </c>
    </row>
    <row r="17227" spans="53:56" ht="15" x14ac:dyDescent="0.25">
      <c r="BA17227" s="91" t="s">
        <v>21243</v>
      </c>
      <c r="BB17227" s="91" t="s">
        <v>6839</v>
      </c>
      <c r="BC17227" s="91" t="s">
        <v>21144</v>
      </c>
      <c r="BD17227" s="473" t="s">
        <v>1301</v>
      </c>
    </row>
    <row r="17228" spans="53:56" ht="15" x14ac:dyDescent="0.25">
      <c r="BA17228" s="90" t="s">
        <v>21244</v>
      </c>
      <c r="BB17228" s="90" t="s">
        <v>6839</v>
      </c>
      <c r="BC17228" s="90" t="s">
        <v>15911</v>
      </c>
      <c r="BD17228" s="473" t="s">
        <v>1301</v>
      </c>
    </row>
    <row r="17229" spans="53:56" ht="15" x14ac:dyDescent="0.25">
      <c r="BA17229" s="91" t="s">
        <v>21245</v>
      </c>
      <c r="BB17229" s="91" t="s">
        <v>6839</v>
      </c>
      <c r="BC17229" s="91" t="s">
        <v>21157</v>
      </c>
      <c r="BD17229" s="473" t="s">
        <v>1301</v>
      </c>
    </row>
    <row r="17230" spans="53:56" ht="15" x14ac:dyDescent="0.25">
      <c r="BA17230" s="90" t="s">
        <v>21246</v>
      </c>
      <c r="BB17230" s="90" t="s">
        <v>6839</v>
      </c>
      <c r="BC17230" s="90" t="s">
        <v>15646</v>
      </c>
      <c r="BD17230" s="473" t="s">
        <v>1301</v>
      </c>
    </row>
    <row r="17231" spans="53:56" ht="15" x14ac:dyDescent="0.25">
      <c r="BA17231" s="91" t="s">
        <v>21247</v>
      </c>
      <c r="BB17231" s="91" t="s">
        <v>6839</v>
      </c>
      <c r="BC17231" s="91" t="s">
        <v>21157</v>
      </c>
      <c r="BD17231" s="473" t="s">
        <v>1301</v>
      </c>
    </row>
    <row r="17232" spans="53:56" ht="15" x14ac:dyDescent="0.25">
      <c r="BA17232" s="90" t="s">
        <v>21248</v>
      </c>
      <c r="BB17232" s="90" t="s">
        <v>6839</v>
      </c>
      <c r="BC17232" s="90" t="s">
        <v>21139</v>
      </c>
      <c r="BD17232" s="473" t="s">
        <v>1301</v>
      </c>
    </row>
    <row r="17233" spans="53:56" ht="15" x14ac:dyDescent="0.25">
      <c r="BA17233" s="91" t="s">
        <v>21249</v>
      </c>
      <c r="BB17233" s="91" t="s">
        <v>6839</v>
      </c>
      <c r="BC17233" s="91" t="s">
        <v>7866</v>
      </c>
      <c r="BD17233" s="473" t="s">
        <v>1301</v>
      </c>
    </row>
    <row r="17234" spans="53:56" ht="15" x14ac:dyDescent="0.25">
      <c r="BA17234" s="90" t="s">
        <v>21250</v>
      </c>
      <c r="BB17234" s="90" t="s">
        <v>6839</v>
      </c>
      <c r="BC17234" s="90" t="s">
        <v>21146</v>
      </c>
      <c r="BD17234" s="473" t="s">
        <v>1301</v>
      </c>
    </row>
    <row r="17235" spans="53:56" ht="15" x14ac:dyDescent="0.25">
      <c r="BA17235" s="91" t="s">
        <v>21251</v>
      </c>
      <c r="BB17235" s="91" t="s">
        <v>6839</v>
      </c>
      <c r="BC17235" s="91" t="s">
        <v>4061</v>
      </c>
      <c r="BD17235" s="473" t="s">
        <v>1301</v>
      </c>
    </row>
    <row r="17236" spans="53:56" ht="15" x14ac:dyDescent="0.25">
      <c r="BA17236" s="90" t="s">
        <v>21252</v>
      </c>
      <c r="BB17236" s="90" t="s">
        <v>6839</v>
      </c>
      <c r="BC17236" s="90" t="s">
        <v>21164</v>
      </c>
      <c r="BD17236" s="473" t="s">
        <v>1301</v>
      </c>
    </row>
    <row r="17237" spans="53:56" ht="15" x14ac:dyDescent="0.25">
      <c r="BA17237" s="90" t="s">
        <v>21253</v>
      </c>
      <c r="BB17237" s="90" t="s">
        <v>6839</v>
      </c>
      <c r="BC17237" s="90" t="s">
        <v>21146</v>
      </c>
      <c r="BD17237" s="473" t="s">
        <v>1301</v>
      </c>
    </row>
    <row r="17238" spans="53:56" ht="15" x14ac:dyDescent="0.25">
      <c r="BA17238" s="91" t="s">
        <v>21254</v>
      </c>
      <c r="BB17238" s="91" t="s">
        <v>6839</v>
      </c>
      <c r="BC17238" s="91" t="s">
        <v>21157</v>
      </c>
      <c r="BD17238" s="473" t="s">
        <v>1301</v>
      </c>
    </row>
    <row r="17239" spans="53:56" ht="15" x14ac:dyDescent="0.25">
      <c r="BA17239" s="90" t="s">
        <v>21255</v>
      </c>
      <c r="BB17239" s="90" t="s">
        <v>6839</v>
      </c>
      <c r="BC17239" s="90" t="s">
        <v>21153</v>
      </c>
      <c r="BD17239" s="473" t="s">
        <v>1301</v>
      </c>
    </row>
    <row r="17240" spans="53:56" ht="15" x14ac:dyDescent="0.25">
      <c r="BA17240" s="91" t="s">
        <v>21256</v>
      </c>
      <c r="BB17240" s="91" t="s">
        <v>6839</v>
      </c>
      <c r="BC17240" s="91" t="s">
        <v>21148</v>
      </c>
      <c r="BD17240" s="473" t="s">
        <v>1301</v>
      </c>
    </row>
    <row r="17241" spans="53:56" ht="15" x14ac:dyDescent="0.25">
      <c r="BA17241" s="91" t="s">
        <v>21257</v>
      </c>
      <c r="BB17241" s="91" t="s">
        <v>6839</v>
      </c>
      <c r="BC17241" s="91" t="s">
        <v>16634</v>
      </c>
      <c r="BD17241" s="473" t="s">
        <v>1301</v>
      </c>
    </row>
    <row r="17242" spans="53:56" ht="15" x14ac:dyDescent="0.25">
      <c r="BA17242" s="90" t="s">
        <v>21258</v>
      </c>
      <c r="BB17242" s="90" t="s">
        <v>6839</v>
      </c>
      <c r="BC17242" s="90" t="s">
        <v>21164</v>
      </c>
      <c r="BD17242" s="473" t="s">
        <v>1301</v>
      </c>
    </row>
    <row r="17243" spans="53:56" ht="15" x14ac:dyDescent="0.25">
      <c r="BA17243" s="91" t="s">
        <v>21259</v>
      </c>
      <c r="BB17243" s="91" t="s">
        <v>6839</v>
      </c>
      <c r="BC17243" s="91" t="s">
        <v>21139</v>
      </c>
      <c r="BD17243" s="473" t="s">
        <v>1301</v>
      </c>
    </row>
    <row r="17244" spans="53:56" ht="15" x14ac:dyDescent="0.25">
      <c r="BA17244" s="90" t="s">
        <v>21260</v>
      </c>
      <c r="BB17244" s="90" t="s">
        <v>6839</v>
      </c>
      <c r="BC17244" s="90" t="s">
        <v>16095</v>
      </c>
      <c r="BD17244" s="473" t="s">
        <v>1301</v>
      </c>
    </row>
    <row r="17245" spans="53:56" ht="15" x14ac:dyDescent="0.25">
      <c r="BA17245" s="90" t="s">
        <v>21261</v>
      </c>
      <c r="BB17245" s="90" t="s">
        <v>6839</v>
      </c>
      <c r="BC17245" s="90" t="s">
        <v>7866</v>
      </c>
      <c r="BD17245" s="473" t="s">
        <v>1301</v>
      </c>
    </row>
    <row r="17246" spans="53:56" ht="15" x14ac:dyDescent="0.25">
      <c r="BA17246" s="91" t="s">
        <v>21262</v>
      </c>
      <c r="BB17246" s="91" t="s">
        <v>6839</v>
      </c>
      <c r="BC17246" s="91" t="s">
        <v>9906</v>
      </c>
      <c r="BD17246" s="473" t="s">
        <v>1301</v>
      </c>
    </row>
    <row r="17247" spans="53:56" ht="15" x14ac:dyDescent="0.25">
      <c r="BA17247" s="90" t="s">
        <v>21263</v>
      </c>
      <c r="BB17247" s="90" t="s">
        <v>6839</v>
      </c>
      <c r="BC17247" s="90" t="s">
        <v>9906</v>
      </c>
      <c r="BD17247" s="473" t="s">
        <v>1301</v>
      </c>
    </row>
    <row r="17248" spans="53:56" ht="15" x14ac:dyDescent="0.25">
      <c r="BA17248" s="90" t="s">
        <v>21264</v>
      </c>
      <c r="BB17248" s="90" t="s">
        <v>6839</v>
      </c>
      <c r="BC17248" s="90" t="s">
        <v>9906</v>
      </c>
      <c r="BD17248" s="473" t="s">
        <v>1301</v>
      </c>
    </row>
    <row r="17249" spans="53:56" ht="15" x14ac:dyDescent="0.25">
      <c r="BA17249" s="91" t="s">
        <v>21265</v>
      </c>
      <c r="BB17249" s="91" t="s">
        <v>6839</v>
      </c>
      <c r="BC17249" s="91" t="s">
        <v>21162</v>
      </c>
      <c r="BD17249" s="473" t="s">
        <v>1301</v>
      </c>
    </row>
    <row r="17250" spans="53:56" ht="15" x14ac:dyDescent="0.25">
      <c r="BA17250" s="90" t="s">
        <v>21266</v>
      </c>
      <c r="BB17250" s="90" t="s">
        <v>6839</v>
      </c>
      <c r="BC17250" s="90" t="s">
        <v>20640</v>
      </c>
      <c r="BD17250" s="473" t="s">
        <v>1301</v>
      </c>
    </row>
    <row r="17251" spans="53:56" ht="15" x14ac:dyDescent="0.25">
      <c r="BA17251" s="91" t="s">
        <v>21266</v>
      </c>
      <c r="BB17251" s="91" t="s">
        <v>6839</v>
      </c>
      <c r="BC17251" s="91" t="s">
        <v>17343</v>
      </c>
      <c r="BD17251" s="473" t="s">
        <v>1301</v>
      </c>
    </row>
    <row r="17252" spans="53:56" ht="15" x14ac:dyDescent="0.25">
      <c r="BA17252" s="91" t="s">
        <v>21267</v>
      </c>
      <c r="BB17252" s="91" t="s">
        <v>6839</v>
      </c>
      <c r="BC17252" s="91" t="s">
        <v>16095</v>
      </c>
      <c r="BD17252" s="473" t="s">
        <v>1301</v>
      </c>
    </row>
    <row r="17253" spans="53:56" ht="15" x14ac:dyDescent="0.25">
      <c r="BA17253" s="91" t="s">
        <v>21268</v>
      </c>
      <c r="BB17253" s="91" t="s">
        <v>6839</v>
      </c>
      <c r="BC17253" s="91" t="s">
        <v>7866</v>
      </c>
      <c r="BD17253" s="473" t="s">
        <v>1301</v>
      </c>
    </row>
    <row r="17254" spans="53:56" ht="15" x14ac:dyDescent="0.25">
      <c r="BA17254" s="90" t="s">
        <v>21269</v>
      </c>
      <c r="BB17254" s="90" t="s">
        <v>6839</v>
      </c>
      <c r="BC17254" s="90" t="s">
        <v>21139</v>
      </c>
      <c r="BD17254" s="473" t="s">
        <v>1301</v>
      </c>
    </row>
    <row r="17255" spans="53:56" ht="15" x14ac:dyDescent="0.25">
      <c r="BA17255" s="91" t="s">
        <v>21270</v>
      </c>
      <c r="BB17255" s="91" t="s">
        <v>6839</v>
      </c>
      <c r="BC17255" s="91" t="s">
        <v>21271</v>
      </c>
      <c r="BD17255" s="473" t="s">
        <v>1301</v>
      </c>
    </row>
    <row r="17256" spans="53:56" ht="15" x14ac:dyDescent="0.25">
      <c r="BA17256" s="90" t="s">
        <v>21272</v>
      </c>
      <c r="BB17256" s="90" t="s">
        <v>6839</v>
      </c>
      <c r="BC17256" s="90" t="s">
        <v>18032</v>
      </c>
      <c r="BD17256" s="473" t="s">
        <v>1301</v>
      </c>
    </row>
    <row r="17257" spans="53:56" ht="15" x14ac:dyDescent="0.25">
      <c r="BA17257" s="90" t="s">
        <v>21273</v>
      </c>
      <c r="BB17257" s="90" t="s">
        <v>6839</v>
      </c>
      <c r="BC17257" s="90" t="s">
        <v>18032</v>
      </c>
      <c r="BD17257" s="473" t="s">
        <v>1301</v>
      </c>
    </row>
    <row r="17258" spans="53:56" ht="15" x14ac:dyDescent="0.25">
      <c r="BA17258" s="91" t="s">
        <v>21274</v>
      </c>
      <c r="BB17258" s="91" t="s">
        <v>6839</v>
      </c>
      <c r="BC17258" s="91" t="s">
        <v>21144</v>
      </c>
      <c r="BD17258" s="473" t="s">
        <v>1301</v>
      </c>
    </row>
    <row r="17259" spans="53:56" ht="15" x14ac:dyDescent="0.25">
      <c r="BA17259" s="90" t="s">
        <v>21275</v>
      </c>
      <c r="BB17259" s="90" t="s">
        <v>6839</v>
      </c>
      <c r="BC17259" s="90" t="s">
        <v>9906</v>
      </c>
      <c r="BD17259" s="473" t="s">
        <v>1301</v>
      </c>
    </row>
    <row r="17260" spans="53:56" ht="15" x14ac:dyDescent="0.25">
      <c r="BA17260" s="91" t="s">
        <v>21276</v>
      </c>
      <c r="BB17260" s="91" t="s">
        <v>6839</v>
      </c>
      <c r="BC17260" s="91" t="s">
        <v>21162</v>
      </c>
      <c r="BD17260" s="473" t="s">
        <v>1301</v>
      </c>
    </row>
    <row r="17261" spans="53:56" ht="15" x14ac:dyDescent="0.25">
      <c r="BA17261" s="91" t="s">
        <v>21277</v>
      </c>
      <c r="BB17261" s="91" t="s">
        <v>6839</v>
      </c>
      <c r="BC17261" s="91" t="s">
        <v>9906</v>
      </c>
      <c r="BD17261" s="473" t="s">
        <v>1301</v>
      </c>
    </row>
    <row r="17262" spans="53:56" ht="15" x14ac:dyDescent="0.25">
      <c r="BA17262" s="90" t="s">
        <v>21278</v>
      </c>
      <c r="BB17262" s="90" t="s">
        <v>6839</v>
      </c>
      <c r="BC17262" s="90" t="s">
        <v>15911</v>
      </c>
      <c r="BD17262" s="473" t="s">
        <v>1301</v>
      </c>
    </row>
    <row r="17263" spans="53:56" ht="15" x14ac:dyDescent="0.25">
      <c r="BA17263" s="91" t="s">
        <v>21279</v>
      </c>
      <c r="BB17263" s="91" t="s">
        <v>6839</v>
      </c>
      <c r="BC17263" s="91" t="s">
        <v>21185</v>
      </c>
      <c r="BD17263" s="473" t="s">
        <v>1301</v>
      </c>
    </row>
    <row r="17264" spans="53:56" ht="15" x14ac:dyDescent="0.25">
      <c r="BA17264" s="90" t="s">
        <v>21280</v>
      </c>
      <c r="BB17264" s="90" t="s">
        <v>6839</v>
      </c>
      <c r="BC17264" s="90" t="s">
        <v>21153</v>
      </c>
      <c r="BD17264" s="473" t="s">
        <v>1301</v>
      </c>
    </row>
    <row r="17265" spans="53:56" ht="15" x14ac:dyDescent="0.25">
      <c r="BA17265" s="90" t="s">
        <v>21281</v>
      </c>
      <c r="BB17265" s="90" t="s">
        <v>6839</v>
      </c>
      <c r="BC17265" s="90" t="s">
        <v>21162</v>
      </c>
      <c r="BD17265" s="473" t="s">
        <v>1301</v>
      </c>
    </row>
    <row r="17266" spans="53:56" ht="15" x14ac:dyDescent="0.25">
      <c r="BA17266" s="91" t="s">
        <v>21282</v>
      </c>
      <c r="BB17266" s="91" t="s">
        <v>6839</v>
      </c>
      <c r="BC17266" s="91" t="s">
        <v>21139</v>
      </c>
      <c r="BD17266" s="473" t="s">
        <v>1301</v>
      </c>
    </row>
    <row r="17267" spans="53:56" ht="15" x14ac:dyDescent="0.25">
      <c r="BA17267" s="90" t="s">
        <v>21283</v>
      </c>
      <c r="BB17267" s="90" t="s">
        <v>6839</v>
      </c>
      <c r="BC17267" s="90" t="s">
        <v>15646</v>
      </c>
      <c r="BD17267" s="473" t="s">
        <v>1301</v>
      </c>
    </row>
    <row r="17268" spans="53:56" ht="15" x14ac:dyDescent="0.25">
      <c r="BA17268" s="91" t="s">
        <v>21284</v>
      </c>
      <c r="BB17268" s="91" t="s">
        <v>6839</v>
      </c>
      <c r="BC17268" s="91" t="s">
        <v>21148</v>
      </c>
      <c r="BD17268" s="473" t="s">
        <v>1301</v>
      </c>
    </row>
    <row r="17269" spans="53:56" ht="15" x14ac:dyDescent="0.25">
      <c r="BA17269" s="90" t="s">
        <v>21285</v>
      </c>
      <c r="BB17269" s="90" t="s">
        <v>6839</v>
      </c>
      <c r="BC17269" s="90" t="s">
        <v>7866</v>
      </c>
      <c r="BD17269" s="473" t="s">
        <v>1301</v>
      </c>
    </row>
    <row r="17270" spans="53:56" ht="15" x14ac:dyDescent="0.25">
      <c r="BA17270" s="91" t="s">
        <v>21286</v>
      </c>
      <c r="BB17270" s="91" t="s">
        <v>6839</v>
      </c>
      <c r="BC17270" s="91" t="s">
        <v>15646</v>
      </c>
      <c r="BD17270" s="473" t="s">
        <v>1301</v>
      </c>
    </row>
    <row r="17271" spans="53:56" ht="15" x14ac:dyDescent="0.25">
      <c r="BA17271" s="91" t="s">
        <v>21287</v>
      </c>
      <c r="BB17271" s="91" t="s">
        <v>6839</v>
      </c>
      <c r="BC17271" s="91" t="s">
        <v>15646</v>
      </c>
      <c r="BD17271" s="473" t="s">
        <v>1301</v>
      </c>
    </row>
    <row r="17272" spans="53:56" ht="15" x14ac:dyDescent="0.25">
      <c r="BA17272" s="90" t="s">
        <v>21288</v>
      </c>
      <c r="BB17272" s="90" t="s">
        <v>6839</v>
      </c>
      <c r="BC17272" s="90" t="s">
        <v>15646</v>
      </c>
      <c r="BD17272" s="473" t="s">
        <v>1301</v>
      </c>
    </row>
    <row r="17273" spans="53:56" ht="15" x14ac:dyDescent="0.25">
      <c r="BA17273" s="91" t="s">
        <v>21289</v>
      </c>
      <c r="BB17273" s="91" t="s">
        <v>6839</v>
      </c>
      <c r="BC17273" s="91" t="s">
        <v>15646</v>
      </c>
      <c r="BD17273" s="473" t="s">
        <v>1301</v>
      </c>
    </row>
    <row r="17274" spans="53:56" ht="15" x14ac:dyDescent="0.25">
      <c r="BA17274" s="90" t="s">
        <v>21290</v>
      </c>
      <c r="BB17274" s="90" t="s">
        <v>6839</v>
      </c>
      <c r="BC17274" s="90" t="s">
        <v>15646</v>
      </c>
      <c r="BD17274" s="473" t="s">
        <v>1301</v>
      </c>
    </row>
    <row r="17275" spans="53:56" ht="15" x14ac:dyDescent="0.25">
      <c r="BA17275" s="90" t="s">
        <v>21291</v>
      </c>
      <c r="BB17275" s="90" t="s">
        <v>6839</v>
      </c>
      <c r="BC17275" s="90" t="s">
        <v>15646</v>
      </c>
      <c r="BD17275" s="473" t="s">
        <v>1301</v>
      </c>
    </row>
    <row r="17276" spans="53:56" ht="15" x14ac:dyDescent="0.25">
      <c r="BA17276" s="91" t="s">
        <v>21292</v>
      </c>
      <c r="BB17276" s="91" t="s">
        <v>6839</v>
      </c>
      <c r="BC17276" s="91" t="s">
        <v>15646</v>
      </c>
      <c r="BD17276" s="473" t="s">
        <v>1301</v>
      </c>
    </row>
    <row r="17277" spans="53:56" ht="15" x14ac:dyDescent="0.25">
      <c r="BA17277" s="90" t="s">
        <v>21293</v>
      </c>
      <c r="BB17277" s="90" t="s">
        <v>6839</v>
      </c>
      <c r="BC17277" s="90" t="s">
        <v>15646</v>
      </c>
      <c r="BD17277" s="473" t="s">
        <v>1301</v>
      </c>
    </row>
    <row r="17278" spans="53:56" ht="15" x14ac:dyDescent="0.25">
      <c r="BA17278" s="91" t="s">
        <v>21294</v>
      </c>
      <c r="BB17278" s="91" t="s">
        <v>6839</v>
      </c>
      <c r="BC17278" s="91" t="s">
        <v>15646</v>
      </c>
      <c r="BD17278" s="473" t="s">
        <v>1301</v>
      </c>
    </row>
    <row r="17279" spans="53:56" ht="15" x14ac:dyDescent="0.25">
      <c r="BA17279" s="91" t="s">
        <v>21295</v>
      </c>
      <c r="BB17279" s="91" t="s">
        <v>6839</v>
      </c>
      <c r="BC17279" s="91" t="s">
        <v>15646</v>
      </c>
      <c r="BD17279" s="473" t="s">
        <v>1301</v>
      </c>
    </row>
    <row r="17280" spans="53:56" ht="15" x14ac:dyDescent="0.25">
      <c r="BA17280" s="90" t="s">
        <v>21296</v>
      </c>
      <c r="BB17280" s="90" t="s">
        <v>6839</v>
      </c>
      <c r="BC17280" s="90" t="s">
        <v>15646</v>
      </c>
      <c r="BD17280" s="473" t="s">
        <v>1301</v>
      </c>
    </row>
    <row r="17281" spans="53:56" ht="15" x14ac:dyDescent="0.25">
      <c r="BA17281" s="91" t="s">
        <v>21297</v>
      </c>
      <c r="BB17281" s="91" t="s">
        <v>6839</v>
      </c>
      <c r="BC17281" s="91" t="s">
        <v>15646</v>
      </c>
      <c r="BD17281" s="473" t="s">
        <v>1301</v>
      </c>
    </row>
    <row r="17282" spans="53:56" ht="15" x14ac:dyDescent="0.25">
      <c r="BA17282" s="90" t="s">
        <v>21298</v>
      </c>
      <c r="BB17282" s="90" t="s">
        <v>6839</v>
      </c>
      <c r="BC17282" s="90" t="s">
        <v>15646</v>
      </c>
      <c r="BD17282" s="473" t="s">
        <v>1301</v>
      </c>
    </row>
    <row r="17283" spans="53:56" ht="15" x14ac:dyDescent="0.25">
      <c r="BA17283" s="90" t="s">
        <v>21299</v>
      </c>
      <c r="BB17283" s="90" t="s">
        <v>6839</v>
      </c>
      <c r="BC17283" s="90" t="s">
        <v>15646</v>
      </c>
      <c r="BD17283" s="473" t="s">
        <v>1301</v>
      </c>
    </row>
    <row r="17284" spans="53:56" ht="15" x14ac:dyDescent="0.25">
      <c r="BA17284" s="91" t="s">
        <v>21300</v>
      </c>
      <c r="BB17284" s="91" t="s">
        <v>6839</v>
      </c>
      <c r="BC17284" s="91" t="s">
        <v>15646</v>
      </c>
      <c r="BD17284" s="473" t="s">
        <v>1301</v>
      </c>
    </row>
    <row r="17285" spans="53:56" ht="15" x14ac:dyDescent="0.25">
      <c r="BA17285" s="90" t="s">
        <v>21301</v>
      </c>
      <c r="BB17285" s="90" t="s">
        <v>6839</v>
      </c>
      <c r="BC17285" s="90" t="s">
        <v>15646</v>
      </c>
      <c r="BD17285" s="473" t="s">
        <v>1301</v>
      </c>
    </row>
    <row r="17286" spans="53:56" ht="15" x14ac:dyDescent="0.25">
      <c r="BA17286" s="91" t="s">
        <v>21302</v>
      </c>
      <c r="BB17286" s="91" t="s">
        <v>6839</v>
      </c>
      <c r="BC17286" s="91" t="s">
        <v>15646</v>
      </c>
      <c r="BD17286" s="473" t="s">
        <v>1301</v>
      </c>
    </row>
    <row r="17287" spans="53:56" ht="15" x14ac:dyDescent="0.25">
      <c r="BA17287" s="90" t="s">
        <v>21303</v>
      </c>
      <c r="BB17287" s="90" t="s">
        <v>6839</v>
      </c>
      <c r="BC17287" s="90" t="s">
        <v>15646</v>
      </c>
      <c r="BD17287" s="473" t="s">
        <v>1301</v>
      </c>
    </row>
    <row r="17288" spans="53:56" ht="15" x14ac:dyDescent="0.25">
      <c r="BA17288" s="91" t="s">
        <v>21304</v>
      </c>
      <c r="BB17288" s="91" t="s">
        <v>6839</v>
      </c>
      <c r="BC17288" s="91" t="s">
        <v>15646</v>
      </c>
      <c r="BD17288" s="473" t="s">
        <v>1301</v>
      </c>
    </row>
    <row r="17289" spans="53:56" ht="15" x14ac:dyDescent="0.25">
      <c r="BA17289" s="91" t="s">
        <v>21305</v>
      </c>
      <c r="BB17289" s="91" t="s">
        <v>6839</v>
      </c>
      <c r="BC17289" s="91" t="s">
        <v>15646</v>
      </c>
      <c r="BD17289" s="473" t="s">
        <v>1301</v>
      </c>
    </row>
    <row r="17290" spans="53:56" ht="15" x14ac:dyDescent="0.25">
      <c r="BA17290" s="90" t="s">
        <v>21306</v>
      </c>
      <c r="BB17290" s="90" t="s">
        <v>6839</v>
      </c>
      <c r="BC17290" s="90" t="s">
        <v>15646</v>
      </c>
      <c r="BD17290" s="473" t="s">
        <v>1301</v>
      </c>
    </row>
    <row r="17291" spans="53:56" ht="15" x14ac:dyDescent="0.25">
      <c r="BA17291" s="91" t="s">
        <v>21307</v>
      </c>
      <c r="BB17291" s="91" t="s">
        <v>6839</v>
      </c>
      <c r="BC17291" s="91" t="s">
        <v>15646</v>
      </c>
      <c r="BD17291" s="473" t="s">
        <v>1301</v>
      </c>
    </row>
    <row r="17292" spans="53:56" ht="15" x14ac:dyDescent="0.25">
      <c r="BA17292" s="90" t="s">
        <v>21308</v>
      </c>
      <c r="BB17292" s="90" t="s">
        <v>6839</v>
      </c>
      <c r="BC17292" s="90" t="s">
        <v>15646</v>
      </c>
      <c r="BD17292" s="473" t="s">
        <v>1301</v>
      </c>
    </row>
    <row r="17293" spans="53:56" ht="15" x14ac:dyDescent="0.25">
      <c r="BA17293" s="90" t="s">
        <v>21309</v>
      </c>
      <c r="BB17293" s="90" t="s">
        <v>6839</v>
      </c>
      <c r="BC17293" s="90" t="s">
        <v>15646</v>
      </c>
      <c r="BD17293" s="473" t="s">
        <v>1301</v>
      </c>
    </row>
    <row r="17294" spans="53:56" ht="15" x14ac:dyDescent="0.25">
      <c r="BA17294" s="91" t="s">
        <v>21310</v>
      </c>
      <c r="BB17294" s="91" t="s">
        <v>6839</v>
      </c>
      <c r="BC17294" s="91" t="s">
        <v>15646</v>
      </c>
      <c r="BD17294" s="473" t="s">
        <v>1301</v>
      </c>
    </row>
    <row r="17295" spans="53:56" ht="15" x14ac:dyDescent="0.25">
      <c r="BA17295" s="90" t="s">
        <v>21311</v>
      </c>
      <c r="BB17295" s="90" t="s">
        <v>6839</v>
      </c>
      <c r="BC17295" s="90" t="s">
        <v>15646</v>
      </c>
      <c r="BD17295" s="473" t="s">
        <v>1301</v>
      </c>
    </row>
    <row r="17296" spans="53:56" ht="15" x14ac:dyDescent="0.25">
      <c r="BA17296" s="91" t="s">
        <v>21312</v>
      </c>
      <c r="BB17296" s="91" t="s">
        <v>6839</v>
      </c>
      <c r="BC17296" s="91" t="s">
        <v>15646</v>
      </c>
      <c r="BD17296" s="473" t="s">
        <v>1301</v>
      </c>
    </row>
    <row r="17297" spans="53:56" ht="15" x14ac:dyDescent="0.25">
      <c r="BA17297" s="91" t="s">
        <v>21313</v>
      </c>
      <c r="BB17297" s="91" t="s">
        <v>6839</v>
      </c>
      <c r="BC17297" s="91" t="s">
        <v>15646</v>
      </c>
      <c r="BD17297" s="473" t="s">
        <v>1301</v>
      </c>
    </row>
    <row r="17298" spans="53:56" ht="15" x14ac:dyDescent="0.25">
      <c r="BA17298" s="90" t="s">
        <v>21314</v>
      </c>
      <c r="BB17298" s="90" t="s">
        <v>6839</v>
      </c>
      <c r="BC17298" s="90" t="s">
        <v>15646</v>
      </c>
      <c r="BD17298" s="473" t="s">
        <v>1301</v>
      </c>
    </row>
    <row r="17299" spans="53:56" ht="15" x14ac:dyDescent="0.25">
      <c r="BA17299" s="91" t="s">
        <v>21315</v>
      </c>
      <c r="BB17299" s="91" t="s">
        <v>6839</v>
      </c>
      <c r="BC17299" s="91" t="s">
        <v>15646</v>
      </c>
      <c r="BD17299" s="473" t="s">
        <v>1301</v>
      </c>
    </row>
    <row r="17300" spans="53:56" ht="15" x14ac:dyDescent="0.25">
      <c r="BA17300" s="90" t="s">
        <v>21316</v>
      </c>
      <c r="BB17300" s="90" t="s">
        <v>6839</v>
      </c>
      <c r="BC17300" s="90" t="s">
        <v>15646</v>
      </c>
      <c r="BD17300" s="473" t="s">
        <v>1301</v>
      </c>
    </row>
    <row r="17301" spans="53:56" ht="15" x14ac:dyDescent="0.25">
      <c r="BA17301" s="90" t="s">
        <v>21317</v>
      </c>
      <c r="BB17301" s="90" t="s">
        <v>6839</v>
      </c>
      <c r="BC17301" s="90" t="s">
        <v>15646</v>
      </c>
      <c r="BD17301" s="473" t="s">
        <v>1301</v>
      </c>
    </row>
    <row r="17302" spans="53:56" ht="15" x14ac:dyDescent="0.25">
      <c r="BA17302" s="91" t="s">
        <v>21318</v>
      </c>
      <c r="BB17302" s="91" t="s">
        <v>6839</v>
      </c>
      <c r="BC17302" s="91" t="s">
        <v>15646</v>
      </c>
      <c r="BD17302" s="473" t="s">
        <v>1301</v>
      </c>
    </row>
    <row r="17303" spans="53:56" ht="15" x14ac:dyDescent="0.25">
      <c r="BA17303" s="90" t="s">
        <v>21319</v>
      </c>
      <c r="BB17303" s="90" t="s">
        <v>6839</v>
      </c>
      <c r="BC17303" s="90" t="s">
        <v>15646</v>
      </c>
      <c r="BD17303" s="473" t="s">
        <v>1301</v>
      </c>
    </row>
    <row r="17304" spans="53:56" ht="15" x14ac:dyDescent="0.25">
      <c r="BA17304" s="91" t="s">
        <v>21320</v>
      </c>
      <c r="BB17304" s="91" t="s">
        <v>6839</v>
      </c>
      <c r="BC17304" s="91" t="s">
        <v>15646</v>
      </c>
      <c r="BD17304" s="473" t="s">
        <v>1301</v>
      </c>
    </row>
    <row r="17305" spans="53:56" ht="15" x14ac:dyDescent="0.25">
      <c r="BA17305" s="91" t="s">
        <v>21321</v>
      </c>
      <c r="BB17305" s="91" t="s">
        <v>6839</v>
      </c>
      <c r="BC17305" s="91" t="s">
        <v>15646</v>
      </c>
      <c r="BD17305" s="473" t="s">
        <v>1301</v>
      </c>
    </row>
    <row r="17306" spans="53:56" ht="15" x14ac:dyDescent="0.25">
      <c r="BA17306" s="90" t="s">
        <v>21322</v>
      </c>
      <c r="BB17306" s="90" t="s">
        <v>6839</v>
      </c>
      <c r="BC17306" s="90" t="s">
        <v>15646</v>
      </c>
      <c r="BD17306" s="473" t="s">
        <v>1301</v>
      </c>
    </row>
    <row r="17307" spans="53:56" ht="15" x14ac:dyDescent="0.25">
      <c r="BA17307" s="91" t="s">
        <v>21323</v>
      </c>
      <c r="BB17307" s="91" t="s">
        <v>6839</v>
      </c>
      <c r="BC17307" s="91" t="s">
        <v>15646</v>
      </c>
      <c r="BD17307" s="473" t="s">
        <v>1301</v>
      </c>
    </row>
    <row r="17308" spans="53:56" ht="15" x14ac:dyDescent="0.25">
      <c r="BA17308" s="90" t="s">
        <v>21324</v>
      </c>
      <c r="BB17308" s="90" t="s">
        <v>6839</v>
      </c>
      <c r="BC17308" s="90" t="s">
        <v>15646</v>
      </c>
      <c r="BD17308" s="473" t="s">
        <v>1301</v>
      </c>
    </row>
    <row r="17309" spans="53:56" ht="15" x14ac:dyDescent="0.25">
      <c r="BA17309" s="91" t="s">
        <v>21325</v>
      </c>
      <c r="BB17309" s="91" t="s">
        <v>6839</v>
      </c>
      <c r="BC17309" s="91" t="s">
        <v>15646</v>
      </c>
      <c r="BD17309" s="473" t="s">
        <v>1301</v>
      </c>
    </row>
    <row r="17310" spans="53:56" ht="15" x14ac:dyDescent="0.25">
      <c r="BA17310" s="90" t="s">
        <v>21326</v>
      </c>
      <c r="BB17310" s="90" t="s">
        <v>6839</v>
      </c>
      <c r="BC17310" s="90" t="s">
        <v>15646</v>
      </c>
      <c r="BD17310" s="473" t="s">
        <v>1301</v>
      </c>
    </row>
    <row r="17311" spans="53:56" ht="15" x14ac:dyDescent="0.25">
      <c r="BA17311" s="90" t="s">
        <v>21327</v>
      </c>
      <c r="BB17311" s="90" t="s">
        <v>6839</v>
      </c>
      <c r="BC17311" s="90" t="s">
        <v>15646</v>
      </c>
      <c r="BD17311" s="473" t="s">
        <v>1301</v>
      </c>
    </row>
    <row r="17312" spans="53:56" ht="15" x14ac:dyDescent="0.25">
      <c r="BA17312" s="91" t="s">
        <v>21328</v>
      </c>
      <c r="BB17312" s="91" t="s">
        <v>6839</v>
      </c>
      <c r="BC17312" s="91" t="s">
        <v>15646</v>
      </c>
      <c r="BD17312" s="473" t="s">
        <v>1301</v>
      </c>
    </row>
    <row r="17313" spans="53:56" ht="15" x14ac:dyDescent="0.25">
      <c r="BA17313" s="90" t="s">
        <v>21329</v>
      </c>
      <c r="BB17313" s="90" t="s">
        <v>6839</v>
      </c>
      <c r="BC17313" s="90" t="s">
        <v>15646</v>
      </c>
      <c r="BD17313" s="473" t="s">
        <v>1301</v>
      </c>
    </row>
    <row r="17314" spans="53:56" ht="15" x14ac:dyDescent="0.25">
      <c r="BA17314" s="91" t="s">
        <v>21330</v>
      </c>
      <c r="BB17314" s="91" t="s">
        <v>6839</v>
      </c>
      <c r="BC17314" s="91" t="s">
        <v>15646</v>
      </c>
      <c r="BD17314" s="473" t="s">
        <v>1301</v>
      </c>
    </row>
    <row r="17315" spans="53:56" ht="15" x14ac:dyDescent="0.25">
      <c r="BA17315" s="90" t="s">
        <v>21331</v>
      </c>
      <c r="BB17315" s="90" t="s">
        <v>6839</v>
      </c>
      <c r="BC17315" s="90" t="s">
        <v>15646</v>
      </c>
      <c r="BD17315" s="473" t="s">
        <v>1301</v>
      </c>
    </row>
    <row r="17316" spans="53:56" ht="15" x14ac:dyDescent="0.25">
      <c r="BA17316" s="91" t="s">
        <v>21332</v>
      </c>
      <c r="BB17316" s="91" t="s">
        <v>6839</v>
      </c>
      <c r="BC17316" s="91" t="s">
        <v>21333</v>
      </c>
      <c r="BD17316" s="473" t="s">
        <v>1301</v>
      </c>
    </row>
    <row r="17317" spans="53:56" ht="15" x14ac:dyDescent="0.25">
      <c r="BA17317" s="90" t="s">
        <v>21334</v>
      </c>
      <c r="BB17317" s="90" t="s">
        <v>6839</v>
      </c>
      <c r="BC17317" s="90" t="s">
        <v>7967</v>
      </c>
      <c r="BD17317" s="473" t="s">
        <v>1301</v>
      </c>
    </row>
    <row r="17318" spans="53:56" ht="15" x14ac:dyDescent="0.25">
      <c r="BA17318" s="91" t="s">
        <v>21335</v>
      </c>
      <c r="BB17318" s="91" t="s">
        <v>6839</v>
      </c>
      <c r="BC17318" s="91" t="s">
        <v>21336</v>
      </c>
      <c r="BD17318" s="473" t="s">
        <v>1301</v>
      </c>
    </row>
    <row r="17319" spans="53:56" ht="15" x14ac:dyDescent="0.25">
      <c r="BA17319" s="90" t="s">
        <v>21337</v>
      </c>
      <c r="BB17319" s="90" t="s">
        <v>6839</v>
      </c>
      <c r="BC17319" s="90" t="s">
        <v>7967</v>
      </c>
      <c r="BD17319" s="473" t="s">
        <v>1301</v>
      </c>
    </row>
    <row r="17320" spans="53:56" ht="15" x14ac:dyDescent="0.25">
      <c r="BA17320" s="91" t="s">
        <v>21338</v>
      </c>
      <c r="BB17320" s="91" t="s">
        <v>6839</v>
      </c>
      <c r="BC17320" s="91" t="s">
        <v>21333</v>
      </c>
      <c r="BD17320" s="473" t="s">
        <v>1301</v>
      </c>
    </row>
    <row r="17321" spans="53:56" ht="15" x14ac:dyDescent="0.25">
      <c r="BA17321" s="90" t="s">
        <v>21339</v>
      </c>
      <c r="BB17321" s="90" t="s">
        <v>6839</v>
      </c>
      <c r="BC17321" s="90" t="s">
        <v>1401</v>
      </c>
      <c r="BD17321" s="473" t="s">
        <v>1301</v>
      </c>
    </row>
    <row r="17322" spans="53:56" ht="15" x14ac:dyDescent="0.25">
      <c r="BA17322" s="91" t="s">
        <v>21340</v>
      </c>
      <c r="BB17322" s="91" t="s">
        <v>6839</v>
      </c>
      <c r="BC17322" s="91" t="s">
        <v>16659</v>
      </c>
      <c r="BD17322" s="473" t="s">
        <v>1301</v>
      </c>
    </row>
    <row r="17323" spans="53:56" ht="15" x14ac:dyDescent="0.25">
      <c r="BA17323" s="90" t="s">
        <v>21341</v>
      </c>
      <c r="BB17323" s="90" t="s">
        <v>6839</v>
      </c>
      <c r="BC17323" s="90" t="s">
        <v>7967</v>
      </c>
      <c r="BD17323" s="473" t="s">
        <v>1301</v>
      </c>
    </row>
    <row r="17324" spans="53:56" ht="15" x14ac:dyDescent="0.25">
      <c r="BA17324" s="91" t="s">
        <v>21342</v>
      </c>
      <c r="BB17324" s="91" t="s">
        <v>6839</v>
      </c>
      <c r="BC17324" s="91" t="s">
        <v>21336</v>
      </c>
      <c r="BD17324" s="473" t="s">
        <v>1301</v>
      </c>
    </row>
    <row r="17325" spans="53:56" ht="15" x14ac:dyDescent="0.25">
      <c r="BA17325" s="90" t="s">
        <v>21343</v>
      </c>
      <c r="BB17325" s="90" t="s">
        <v>6839</v>
      </c>
      <c r="BC17325" s="90" t="s">
        <v>21344</v>
      </c>
      <c r="BD17325" s="473" t="s">
        <v>1301</v>
      </c>
    </row>
    <row r="17326" spans="53:56" ht="15" x14ac:dyDescent="0.25">
      <c r="BA17326" s="91" t="s">
        <v>21345</v>
      </c>
      <c r="BB17326" s="91" t="s">
        <v>6839</v>
      </c>
      <c r="BC17326" s="91" t="s">
        <v>21344</v>
      </c>
      <c r="BD17326" s="473" t="s">
        <v>1301</v>
      </c>
    </row>
    <row r="17327" spans="53:56" ht="15" x14ac:dyDescent="0.25">
      <c r="BA17327" s="90" t="s">
        <v>21346</v>
      </c>
      <c r="BB17327" s="90" t="s">
        <v>6839</v>
      </c>
      <c r="BC17327" s="90" t="s">
        <v>21344</v>
      </c>
      <c r="BD17327" s="473" t="s">
        <v>1301</v>
      </c>
    </row>
    <row r="17328" spans="53:56" ht="15" x14ac:dyDescent="0.25">
      <c r="BA17328" s="91" t="s">
        <v>21347</v>
      </c>
      <c r="BB17328" s="91" t="s">
        <v>6839</v>
      </c>
      <c r="BC17328" s="91" t="s">
        <v>21333</v>
      </c>
      <c r="BD17328" s="473" t="s">
        <v>1301</v>
      </c>
    </row>
    <row r="17329" spans="53:56" ht="15" x14ac:dyDescent="0.25">
      <c r="BA17329" s="90" t="s">
        <v>21348</v>
      </c>
      <c r="BB17329" s="90" t="s">
        <v>6839</v>
      </c>
      <c r="BC17329" s="90" t="s">
        <v>9234</v>
      </c>
      <c r="BD17329" s="473" t="s">
        <v>1301</v>
      </c>
    </row>
    <row r="17330" spans="53:56" ht="15" x14ac:dyDescent="0.25">
      <c r="BA17330" s="91" t="s">
        <v>21349</v>
      </c>
      <c r="BB17330" s="91" t="s">
        <v>6839</v>
      </c>
      <c r="BC17330" s="91" t="s">
        <v>7967</v>
      </c>
      <c r="BD17330" s="473" t="s">
        <v>1301</v>
      </c>
    </row>
    <row r="17331" spans="53:56" ht="15" x14ac:dyDescent="0.25">
      <c r="BA17331" s="90" t="s">
        <v>21350</v>
      </c>
      <c r="BB17331" s="90" t="s">
        <v>6839</v>
      </c>
      <c r="BC17331" s="90" t="s">
        <v>16659</v>
      </c>
      <c r="BD17331" s="473" t="s">
        <v>1301</v>
      </c>
    </row>
    <row r="17332" spans="53:56" ht="15" x14ac:dyDescent="0.25">
      <c r="BA17332" s="91" t="s">
        <v>21351</v>
      </c>
      <c r="BB17332" s="91" t="s">
        <v>6839</v>
      </c>
      <c r="BC17332" s="91" t="s">
        <v>16659</v>
      </c>
      <c r="BD17332" s="473" t="s">
        <v>1301</v>
      </c>
    </row>
    <row r="17333" spans="53:56" ht="15" x14ac:dyDescent="0.25">
      <c r="BA17333" s="90" t="s">
        <v>21352</v>
      </c>
      <c r="BB17333" s="90" t="s">
        <v>6839</v>
      </c>
      <c r="BC17333" s="90" t="s">
        <v>1401</v>
      </c>
      <c r="BD17333" s="473" t="s">
        <v>1301</v>
      </c>
    </row>
    <row r="17334" spans="53:56" ht="15" x14ac:dyDescent="0.25">
      <c r="BA17334" s="91" t="s">
        <v>21353</v>
      </c>
      <c r="BB17334" s="91" t="s">
        <v>6839</v>
      </c>
      <c r="BC17334" s="91" t="s">
        <v>21344</v>
      </c>
      <c r="BD17334" s="473" t="s">
        <v>1301</v>
      </c>
    </row>
    <row r="17335" spans="53:56" ht="15" x14ac:dyDescent="0.25">
      <c r="BA17335" s="90" t="s">
        <v>21354</v>
      </c>
      <c r="BB17335" s="90" t="s">
        <v>6839</v>
      </c>
      <c r="BC17335" s="90" t="s">
        <v>21355</v>
      </c>
      <c r="BD17335" s="473" t="s">
        <v>1301</v>
      </c>
    </row>
    <row r="17336" spans="53:56" ht="15" x14ac:dyDescent="0.25">
      <c r="BA17336" s="91" t="s">
        <v>21356</v>
      </c>
      <c r="BB17336" s="91" t="s">
        <v>6839</v>
      </c>
      <c r="BC17336" s="91" t="s">
        <v>21357</v>
      </c>
      <c r="BD17336" s="473" t="s">
        <v>1301</v>
      </c>
    </row>
    <row r="17337" spans="53:56" ht="15" x14ac:dyDescent="0.25">
      <c r="BA17337" s="90" t="s">
        <v>21358</v>
      </c>
      <c r="BB17337" s="90" t="s">
        <v>6839</v>
      </c>
      <c r="BC17337" s="90" t="s">
        <v>21344</v>
      </c>
      <c r="BD17337" s="473" t="s">
        <v>1301</v>
      </c>
    </row>
    <row r="17338" spans="53:56" ht="15" x14ac:dyDescent="0.25">
      <c r="BA17338" s="91" t="s">
        <v>21359</v>
      </c>
      <c r="BB17338" s="91" t="s">
        <v>6839</v>
      </c>
      <c r="BC17338" s="91" t="s">
        <v>1401</v>
      </c>
      <c r="BD17338" s="473" t="s">
        <v>1301</v>
      </c>
    </row>
    <row r="17339" spans="53:56" ht="15" x14ac:dyDescent="0.25">
      <c r="BA17339" s="90" t="s">
        <v>21360</v>
      </c>
      <c r="BB17339" s="90" t="s">
        <v>6839</v>
      </c>
      <c r="BC17339" s="90" t="s">
        <v>16659</v>
      </c>
      <c r="BD17339" s="473" t="s">
        <v>1301</v>
      </c>
    </row>
    <row r="17340" spans="53:56" ht="15" x14ac:dyDescent="0.25">
      <c r="BA17340" s="91" t="s">
        <v>21361</v>
      </c>
      <c r="BB17340" s="91" t="s">
        <v>6839</v>
      </c>
      <c r="BC17340" s="91" t="s">
        <v>16659</v>
      </c>
      <c r="BD17340" s="473" t="s">
        <v>1301</v>
      </c>
    </row>
    <row r="17341" spans="53:56" ht="15" x14ac:dyDescent="0.25">
      <c r="BA17341" s="90" t="s">
        <v>21362</v>
      </c>
      <c r="BB17341" s="90" t="s">
        <v>6839</v>
      </c>
      <c r="BC17341" s="90" t="s">
        <v>21363</v>
      </c>
      <c r="BD17341" s="473" t="s">
        <v>1301</v>
      </c>
    </row>
    <row r="17342" spans="53:56" ht="15" x14ac:dyDescent="0.25">
      <c r="BA17342" s="91" t="s">
        <v>21364</v>
      </c>
      <c r="BB17342" s="91" t="s">
        <v>6839</v>
      </c>
      <c r="BC17342" s="91" t="s">
        <v>4061</v>
      </c>
      <c r="BD17342" s="473" t="s">
        <v>1301</v>
      </c>
    </row>
    <row r="17343" spans="53:56" ht="15" x14ac:dyDescent="0.25">
      <c r="BA17343" s="90" t="s">
        <v>21365</v>
      </c>
      <c r="BB17343" s="90" t="s">
        <v>6839</v>
      </c>
      <c r="BC17343" s="90" t="s">
        <v>21336</v>
      </c>
      <c r="BD17343" s="473" t="s">
        <v>1301</v>
      </c>
    </row>
    <row r="17344" spans="53:56" ht="15" x14ac:dyDescent="0.25">
      <c r="BA17344" s="91" t="s">
        <v>21366</v>
      </c>
      <c r="BB17344" s="91" t="s">
        <v>6839</v>
      </c>
      <c r="BC17344" s="91" t="s">
        <v>1401</v>
      </c>
      <c r="BD17344" s="473" t="s">
        <v>1301</v>
      </c>
    </row>
    <row r="17345" spans="53:56" ht="15" x14ac:dyDescent="0.25">
      <c r="BA17345" s="90" t="s">
        <v>21367</v>
      </c>
      <c r="BB17345" s="90" t="s">
        <v>6839</v>
      </c>
      <c r="BC17345" s="90" t="s">
        <v>21336</v>
      </c>
      <c r="BD17345" s="473" t="s">
        <v>1301</v>
      </c>
    </row>
    <row r="17346" spans="53:56" ht="15" x14ac:dyDescent="0.25">
      <c r="BA17346" s="91" t="s">
        <v>21368</v>
      </c>
      <c r="BB17346" s="91" t="s">
        <v>6839</v>
      </c>
      <c r="BC17346" s="91" t="s">
        <v>21355</v>
      </c>
      <c r="BD17346" s="473" t="s">
        <v>1301</v>
      </c>
    </row>
    <row r="17347" spans="53:56" ht="15" x14ac:dyDescent="0.25">
      <c r="BA17347" s="90" t="s">
        <v>21369</v>
      </c>
      <c r="BB17347" s="90" t="s">
        <v>6839</v>
      </c>
      <c r="BC17347" s="90" t="s">
        <v>16659</v>
      </c>
      <c r="BD17347" s="473" t="s">
        <v>1301</v>
      </c>
    </row>
    <row r="17348" spans="53:56" ht="15" x14ac:dyDescent="0.25">
      <c r="BA17348" s="91" t="s">
        <v>21370</v>
      </c>
      <c r="BB17348" s="91" t="s">
        <v>6839</v>
      </c>
      <c r="BC17348" s="91" t="s">
        <v>4061</v>
      </c>
      <c r="BD17348" s="473" t="s">
        <v>1301</v>
      </c>
    </row>
    <row r="17349" spans="53:56" ht="15" x14ac:dyDescent="0.25">
      <c r="BA17349" s="90" t="s">
        <v>21371</v>
      </c>
      <c r="BB17349" s="90" t="s">
        <v>6839</v>
      </c>
      <c r="BC17349" s="90" t="s">
        <v>4061</v>
      </c>
      <c r="BD17349" s="473" t="s">
        <v>1301</v>
      </c>
    </row>
    <row r="17350" spans="53:56" ht="15" x14ac:dyDescent="0.25">
      <c r="BA17350" s="91" t="s">
        <v>21372</v>
      </c>
      <c r="BB17350" s="91" t="s">
        <v>6839</v>
      </c>
      <c r="BC17350" s="91" t="s">
        <v>21357</v>
      </c>
      <c r="BD17350" s="473" t="s">
        <v>1301</v>
      </c>
    </row>
    <row r="17351" spans="53:56" ht="15" x14ac:dyDescent="0.25">
      <c r="BA17351" s="90" t="s">
        <v>21373</v>
      </c>
      <c r="BB17351" s="90" t="s">
        <v>6839</v>
      </c>
      <c r="BC17351" s="90" t="s">
        <v>21355</v>
      </c>
      <c r="BD17351" s="473" t="s">
        <v>1301</v>
      </c>
    </row>
    <row r="17352" spans="53:56" ht="15" x14ac:dyDescent="0.25">
      <c r="BA17352" s="91" t="s">
        <v>21374</v>
      </c>
      <c r="BB17352" s="91" t="s">
        <v>6839</v>
      </c>
      <c r="BC17352" s="91" t="s">
        <v>21355</v>
      </c>
      <c r="BD17352" s="473" t="s">
        <v>1301</v>
      </c>
    </row>
    <row r="17353" spans="53:56" ht="15" x14ac:dyDescent="0.25">
      <c r="BA17353" s="90" t="s">
        <v>21375</v>
      </c>
      <c r="BB17353" s="90" t="s">
        <v>6839</v>
      </c>
      <c r="BC17353" s="90" t="s">
        <v>21333</v>
      </c>
      <c r="BD17353" s="473" t="s">
        <v>1301</v>
      </c>
    </row>
    <row r="17354" spans="53:56" ht="15" x14ac:dyDescent="0.25">
      <c r="BA17354" s="91" t="s">
        <v>21376</v>
      </c>
      <c r="BB17354" s="91" t="s">
        <v>6839</v>
      </c>
      <c r="BC17354" s="91" t="s">
        <v>15419</v>
      </c>
      <c r="BD17354" s="473" t="s">
        <v>1301</v>
      </c>
    </row>
    <row r="17355" spans="53:56" ht="15" x14ac:dyDescent="0.25">
      <c r="BA17355" s="90" t="s">
        <v>21377</v>
      </c>
      <c r="BB17355" s="90" t="s">
        <v>6839</v>
      </c>
      <c r="BC17355" s="90" t="s">
        <v>7967</v>
      </c>
      <c r="BD17355" s="473" t="s">
        <v>1301</v>
      </c>
    </row>
    <row r="17356" spans="53:56" ht="15" x14ac:dyDescent="0.25">
      <c r="BA17356" s="91" t="s">
        <v>21378</v>
      </c>
      <c r="BB17356" s="91" t="s">
        <v>6839</v>
      </c>
      <c r="BC17356" s="91" t="s">
        <v>18247</v>
      </c>
      <c r="BD17356" s="473" t="s">
        <v>1301</v>
      </c>
    </row>
    <row r="17357" spans="53:56" ht="15" x14ac:dyDescent="0.25">
      <c r="BA17357" s="90" t="s">
        <v>21379</v>
      </c>
      <c r="BB17357" s="90" t="s">
        <v>6839</v>
      </c>
      <c r="BC17357" s="90" t="s">
        <v>7967</v>
      </c>
      <c r="BD17357" s="473" t="s">
        <v>1301</v>
      </c>
    </row>
    <row r="17358" spans="53:56" ht="15" x14ac:dyDescent="0.25">
      <c r="BA17358" s="91" t="s">
        <v>21380</v>
      </c>
      <c r="BB17358" s="91" t="s">
        <v>6839</v>
      </c>
      <c r="BC17358" s="91" t="s">
        <v>1401</v>
      </c>
      <c r="BD17358" s="473" t="s">
        <v>1301</v>
      </c>
    </row>
    <row r="17359" spans="53:56" ht="15" x14ac:dyDescent="0.25">
      <c r="BA17359" s="90" t="s">
        <v>21381</v>
      </c>
      <c r="BB17359" s="90" t="s">
        <v>6839</v>
      </c>
      <c r="BC17359" s="90" t="s">
        <v>16659</v>
      </c>
      <c r="BD17359" s="473" t="s">
        <v>1301</v>
      </c>
    </row>
    <row r="17360" spans="53:56" ht="15" x14ac:dyDescent="0.25">
      <c r="BA17360" s="91" t="s">
        <v>21382</v>
      </c>
      <c r="BB17360" s="91" t="s">
        <v>6839</v>
      </c>
      <c r="BC17360" s="91" t="s">
        <v>15419</v>
      </c>
      <c r="BD17360" s="473" t="s">
        <v>1301</v>
      </c>
    </row>
    <row r="17361" spans="53:56" ht="15" x14ac:dyDescent="0.25">
      <c r="BA17361" s="90" t="s">
        <v>21383</v>
      </c>
      <c r="BB17361" s="90" t="s">
        <v>6839</v>
      </c>
      <c r="BC17361" s="90" t="s">
        <v>4061</v>
      </c>
      <c r="BD17361" s="473" t="s">
        <v>1301</v>
      </c>
    </row>
    <row r="17362" spans="53:56" ht="15" x14ac:dyDescent="0.25">
      <c r="BA17362" s="91" t="s">
        <v>21384</v>
      </c>
      <c r="BB17362" s="91" t="s">
        <v>6839</v>
      </c>
      <c r="BC17362" s="91" t="s">
        <v>18247</v>
      </c>
      <c r="BD17362" s="473" t="s">
        <v>1301</v>
      </c>
    </row>
    <row r="17363" spans="53:56" ht="15" x14ac:dyDescent="0.25">
      <c r="BA17363" s="91" t="s">
        <v>21385</v>
      </c>
      <c r="BB17363" s="91" t="s">
        <v>6839</v>
      </c>
      <c r="BC17363" s="91" t="s">
        <v>7967</v>
      </c>
      <c r="BD17363" s="473" t="s">
        <v>1301</v>
      </c>
    </row>
    <row r="17364" spans="53:56" ht="15" x14ac:dyDescent="0.25">
      <c r="BA17364" s="90" t="s">
        <v>21386</v>
      </c>
      <c r="BB17364" s="90" t="s">
        <v>6839</v>
      </c>
      <c r="BC17364" s="90" t="s">
        <v>7967</v>
      </c>
      <c r="BD17364" s="473" t="s">
        <v>1301</v>
      </c>
    </row>
    <row r="17365" spans="53:56" ht="15" x14ac:dyDescent="0.25">
      <c r="BA17365" s="91" t="s">
        <v>21387</v>
      </c>
      <c r="BB17365" s="91" t="s">
        <v>6839</v>
      </c>
      <c r="BC17365" s="91" t="s">
        <v>15648</v>
      </c>
      <c r="BD17365" s="473" t="s">
        <v>1301</v>
      </c>
    </row>
    <row r="17366" spans="53:56" ht="15" x14ac:dyDescent="0.25">
      <c r="BA17366" s="90" t="s">
        <v>21388</v>
      </c>
      <c r="BB17366" s="90" t="s">
        <v>6839</v>
      </c>
      <c r="BC17366" s="90" t="s">
        <v>21344</v>
      </c>
      <c r="BD17366" s="473" t="s">
        <v>1301</v>
      </c>
    </row>
    <row r="17367" spans="53:56" ht="15" x14ac:dyDescent="0.25">
      <c r="BA17367" s="91" t="s">
        <v>21389</v>
      </c>
      <c r="BB17367" s="91" t="s">
        <v>6839</v>
      </c>
      <c r="BC17367" s="91" t="s">
        <v>9234</v>
      </c>
      <c r="BD17367" s="473" t="s">
        <v>1301</v>
      </c>
    </row>
    <row r="17368" spans="53:56" ht="15" x14ac:dyDescent="0.25">
      <c r="BA17368" s="90" t="s">
        <v>21390</v>
      </c>
      <c r="BB17368" s="90" t="s">
        <v>6839</v>
      </c>
      <c r="BC17368" s="90" t="s">
        <v>18247</v>
      </c>
      <c r="BD17368" s="473" t="s">
        <v>1301</v>
      </c>
    </row>
    <row r="17369" spans="53:56" ht="15" x14ac:dyDescent="0.25">
      <c r="BA17369" s="91" t="s">
        <v>21391</v>
      </c>
      <c r="BB17369" s="91" t="s">
        <v>6839</v>
      </c>
      <c r="BC17369" s="91" t="s">
        <v>21333</v>
      </c>
      <c r="BD17369" s="473" t="s">
        <v>1301</v>
      </c>
    </row>
    <row r="17370" spans="53:56" ht="15" x14ac:dyDescent="0.25">
      <c r="BA17370" s="90" t="s">
        <v>21392</v>
      </c>
      <c r="BB17370" s="90" t="s">
        <v>6839</v>
      </c>
      <c r="BC17370" s="90" t="s">
        <v>6117</v>
      </c>
      <c r="BD17370" s="473" t="s">
        <v>1301</v>
      </c>
    </row>
    <row r="17371" spans="53:56" ht="15" x14ac:dyDescent="0.25">
      <c r="BA17371" s="91" t="s">
        <v>21393</v>
      </c>
      <c r="BB17371" s="91" t="s">
        <v>6839</v>
      </c>
      <c r="BC17371" s="91" t="s">
        <v>9234</v>
      </c>
      <c r="BD17371" s="473" t="s">
        <v>1301</v>
      </c>
    </row>
    <row r="17372" spans="53:56" ht="15" x14ac:dyDescent="0.25">
      <c r="BA17372" s="90" t="s">
        <v>21394</v>
      </c>
      <c r="BB17372" s="90" t="s">
        <v>6839</v>
      </c>
      <c r="BC17372" s="90" t="s">
        <v>4061</v>
      </c>
      <c r="BD17372" s="473" t="s">
        <v>1301</v>
      </c>
    </row>
    <row r="17373" spans="53:56" ht="15" x14ac:dyDescent="0.25">
      <c r="BA17373" s="91" t="s">
        <v>21395</v>
      </c>
      <c r="BB17373" s="91" t="s">
        <v>6839</v>
      </c>
      <c r="BC17373" s="91" t="s">
        <v>9906</v>
      </c>
      <c r="BD17373" s="473" t="s">
        <v>1301</v>
      </c>
    </row>
    <row r="17374" spans="53:56" ht="15" x14ac:dyDescent="0.25">
      <c r="BA17374" s="90" t="s">
        <v>21396</v>
      </c>
      <c r="BB17374" s="90" t="s">
        <v>6839</v>
      </c>
      <c r="BC17374" s="90" t="s">
        <v>16659</v>
      </c>
      <c r="BD17374" s="473" t="s">
        <v>1301</v>
      </c>
    </row>
    <row r="17375" spans="53:56" ht="15" x14ac:dyDescent="0.25">
      <c r="BA17375" s="91" t="s">
        <v>21397</v>
      </c>
      <c r="BB17375" s="91" t="s">
        <v>6839</v>
      </c>
      <c r="BC17375" s="91" t="s">
        <v>16659</v>
      </c>
      <c r="BD17375" s="473" t="s">
        <v>1301</v>
      </c>
    </row>
    <row r="17376" spans="53:56" ht="15" x14ac:dyDescent="0.25">
      <c r="BA17376" s="90" t="s">
        <v>21398</v>
      </c>
      <c r="BB17376" s="90" t="s">
        <v>6839</v>
      </c>
      <c r="BC17376" s="90" t="s">
        <v>7967</v>
      </c>
      <c r="BD17376" s="473" t="s">
        <v>1301</v>
      </c>
    </row>
    <row r="17377" spans="53:56" ht="15" x14ac:dyDescent="0.25">
      <c r="BA17377" s="91" t="s">
        <v>21399</v>
      </c>
      <c r="BB17377" s="91" t="s">
        <v>6839</v>
      </c>
      <c r="BC17377" s="91" t="s">
        <v>21344</v>
      </c>
      <c r="BD17377" s="473" t="s">
        <v>1301</v>
      </c>
    </row>
    <row r="17378" spans="53:56" ht="15" x14ac:dyDescent="0.25">
      <c r="BA17378" s="90" t="s">
        <v>21400</v>
      </c>
      <c r="BB17378" s="90" t="s">
        <v>6839</v>
      </c>
      <c r="BC17378" s="90" t="s">
        <v>21333</v>
      </c>
      <c r="BD17378" s="473" t="s">
        <v>1301</v>
      </c>
    </row>
    <row r="17379" spans="53:56" ht="15" x14ac:dyDescent="0.25">
      <c r="BA17379" s="91" t="s">
        <v>21401</v>
      </c>
      <c r="BB17379" s="91" t="s">
        <v>6839</v>
      </c>
      <c r="BC17379" s="91" t="s">
        <v>21333</v>
      </c>
      <c r="BD17379" s="473" t="s">
        <v>1301</v>
      </c>
    </row>
    <row r="17380" spans="53:56" ht="15" x14ac:dyDescent="0.25">
      <c r="BA17380" s="90" t="s">
        <v>21402</v>
      </c>
      <c r="BB17380" s="90" t="s">
        <v>6839</v>
      </c>
      <c r="BC17380" s="90" t="s">
        <v>21403</v>
      </c>
      <c r="BD17380" s="473" t="s">
        <v>1301</v>
      </c>
    </row>
    <row r="17381" spans="53:56" ht="15" x14ac:dyDescent="0.25">
      <c r="BA17381" s="91" t="s">
        <v>21404</v>
      </c>
      <c r="BB17381" s="91" t="s">
        <v>6839</v>
      </c>
      <c r="BC17381" s="91" t="s">
        <v>16659</v>
      </c>
      <c r="BD17381" s="473" t="s">
        <v>1301</v>
      </c>
    </row>
    <row r="17382" spans="53:56" ht="15" x14ac:dyDescent="0.25">
      <c r="BA17382" s="90" t="s">
        <v>21405</v>
      </c>
      <c r="BB17382" s="90" t="s">
        <v>6839</v>
      </c>
      <c r="BC17382" s="90" t="s">
        <v>21336</v>
      </c>
      <c r="BD17382" s="473" t="s">
        <v>1301</v>
      </c>
    </row>
    <row r="17383" spans="53:56" ht="15" x14ac:dyDescent="0.25">
      <c r="BA17383" s="91" t="s">
        <v>21406</v>
      </c>
      <c r="BB17383" s="91" t="s">
        <v>6839</v>
      </c>
      <c r="BC17383" s="91" t="s">
        <v>21336</v>
      </c>
      <c r="BD17383" s="473" t="s">
        <v>1301</v>
      </c>
    </row>
    <row r="17384" spans="53:56" ht="15" x14ac:dyDescent="0.25">
      <c r="BA17384" s="90" t="s">
        <v>21407</v>
      </c>
      <c r="BB17384" s="90" t="s">
        <v>6839</v>
      </c>
      <c r="BC17384" s="90" t="s">
        <v>1401</v>
      </c>
      <c r="BD17384" s="473" t="s">
        <v>1301</v>
      </c>
    </row>
    <row r="17385" spans="53:56" ht="15" x14ac:dyDescent="0.25">
      <c r="BA17385" s="91" t="s">
        <v>21408</v>
      </c>
      <c r="BB17385" s="91" t="s">
        <v>6839</v>
      </c>
      <c r="BC17385" s="91" t="s">
        <v>7967</v>
      </c>
      <c r="BD17385" s="473" t="s">
        <v>1301</v>
      </c>
    </row>
    <row r="17386" spans="53:56" ht="15" x14ac:dyDescent="0.25">
      <c r="BA17386" s="90" t="s">
        <v>21409</v>
      </c>
      <c r="BB17386" s="90" t="s">
        <v>6839</v>
      </c>
      <c r="BC17386" s="90" t="s">
        <v>15419</v>
      </c>
      <c r="BD17386" s="473" t="s">
        <v>1301</v>
      </c>
    </row>
    <row r="17387" spans="53:56" ht="15" x14ac:dyDescent="0.25">
      <c r="BA17387" s="91" t="s">
        <v>21410</v>
      </c>
      <c r="BB17387" s="91" t="s">
        <v>6839</v>
      </c>
      <c r="BC17387" s="91" t="s">
        <v>1401</v>
      </c>
      <c r="BD17387" s="473" t="s">
        <v>1301</v>
      </c>
    </row>
    <row r="17388" spans="53:56" ht="15" x14ac:dyDescent="0.25">
      <c r="BA17388" s="91" t="s">
        <v>21411</v>
      </c>
      <c r="BB17388" s="91" t="s">
        <v>6839</v>
      </c>
      <c r="BC17388" s="91" t="s">
        <v>1401</v>
      </c>
      <c r="BD17388" s="473" t="s">
        <v>1301</v>
      </c>
    </row>
    <row r="17389" spans="53:56" ht="15" x14ac:dyDescent="0.25">
      <c r="BA17389" s="90" t="s">
        <v>21412</v>
      </c>
      <c r="BB17389" s="90" t="s">
        <v>6839</v>
      </c>
      <c r="BC17389" s="90" t="s">
        <v>7967</v>
      </c>
      <c r="BD17389" s="473" t="s">
        <v>1301</v>
      </c>
    </row>
    <row r="17390" spans="53:56" ht="15" x14ac:dyDescent="0.25">
      <c r="BA17390" s="91" t="s">
        <v>21412</v>
      </c>
      <c r="BB17390" s="91" t="s">
        <v>6839</v>
      </c>
      <c r="BC17390" s="91" t="s">
        <v>21363</v>
      </c>
      <c r="BD17390" s="473" t="s">
        <v>1301</v>
      </c>
    </row>
    <row r="17391" spans="53:56" ht="15" x14ac:dyDescent="0.25">
      <c r="BA17391" s="91" t="s">
        <v>21413</v>
      </c>
      <c r="BB17391" s="91" t="s">
        <v>6839</v>
      </c>
      <c r="BC17391" s="91" t="s">
        <v>6117</v>
      </c>
      <c r="BD17391" s="473" t="s">
        <v>1301</v>
      </c>
    </row>
    <row r="17392" spans="53:56" ht="15" x14ac:dyDescent="0.25">
      <c r="BA17392" s="90" t="s">
        <v>21414</v>
      </c>
      <c r="BB17392" s="90" t="s">
        <v>6839</v>
      </c>
      <c r="BC17392" s="90" t="s">
        <v>7967</v>
      </c>
      <c r="BD17392" s="473" t="s">
        <v>1301</v>
      </c>
    </row>
    <row r="17393" spans="53:56" ht="15" x14ac:dyDescent="0.25">
      <c r="BA17393" s="91" t="s">
        <v>21415</v>
      </c>
      <c r="BB17393" s="91" t="s">
        <v>6839</v>
      </c>
      <c r="BC17393" s="91" t="s">
        <v>15419</v>
      </c>
      <c r="BD17393" s="473" t="s">
        <v>1301</v>
      </c>
    </row>
    <row r="17394" spans="53:56" ht="15" x14ac:dyDescent="0.25">
      <c r="BA17394" s="90" t="s">
        <v>21416</v>
      </c>
      <c r="BB17394" s="90" t="s">
        <v>6839</v>
      </c>
      <c r="BC17394" s="90" t="s">
        <v>21355</v>
      </c>
      <c r="BD17394" s="473" t="s">
        <v>1301</v>
      </c>
    </row>
    <row r="17395" spans="53:56" ht="15" x14ac:dyDescent="0.25">
      <c r="BA17395" s="90" t="s">
        <v>21417</v>
      </c>
      <c r="BB17395" s="90" t="s">
        <v>6839</v>
      </c>
      <c r="BC17395" s="90" t="s">
        <v>18247</v>
      </c>
      <c r="BD17395" s="473" t="s">
        <v>1301</v>
      </c>
    </row>
    <row r="17396" spans="53:56" ht="15" x14ac:dyDescent="0.25">
      <c r="BA17396" s="91" t="s">
        <v>21418</v>
      </c>
      <c r="BB17396" s="91" t="s">
        <v>6839</v>
      </c>
      <c r="BC17396" s="91" t="s">
        <v>1401</v>
      </c>
      <c r="BD17396" s="473" t="s">
        <v>1301</v>
      </c>
    </row>
    <row r="17397" spans="53:56" ht="15" x14ac:dyDescent="0.25">
      <c r="BA17397" s="91" t="s">
        <v>21419</v>
      </c>
      <c r="BB17397" s="91" t="s">
        <v>6839</v>
      </c>
      <c r="BC17397" s="91" t="s">
        <v>7967</v>
      </c>
      <c r="BD17397" s="473" t="s">
        <v>1301</v>
      </c>
    </row>
    <row r="17398" spans="53:56" ht="15" x14ac:dyDescent="0.25">
      <c r="BA17398" s="90" t="s">
        <v>21420</v>
      </c>
      <c r="BB17398" s="90" t="s">
        <v>6839</v>
      </c>
      <c r="BC17398" s="90" t="s">
        <v>9234</v>
      </c>
      <c r="BD17398" s="473" t="s">
        <v>1301</v>
      </c>
    </row>
    <row r="17399" spans="53:56" ht="15" x14ac:dyDescent="0.25">
      <c r="BA17399" s="90" t="s">
        <v>21421</v>
      </c>
      <c r="BB17399" s="90" t="s">
        <v>6839</v>
      </c>
      <c r="BC17399" s="90" t="s">
        <v>21333</v>
      </c>
      <c r="BD17399" s="473" t="s">
        <v>1301</v>
      </c>
    </row>
    <row r="17400" spans="53:56" ht="15" x14ac:dyDescent="0.25">
      <c r="BA17400" s="91" t="s">
        <v>21422</v>
      </c>
      <c r="BB17400" s="91" t="s">
        <v>6839</v>
      </c>
      <c r="BC17400" s="91" t="s">
        <v>18247</v>
      </c>
      <c r="BD17400" s="473" t="s">
        <v>1301</v>
      </c>
    </row>
    <row r="17401" spans="53:56" ht="15" x14ac:dyDescent="0.25">
      <c r="BA17401" s="91" t="s">
        <v>21422</v>
      </c>
      <c r="BB17401" s="91" t="s">
        <v>6839</v>
      </c>
      <c r="BC17401" s="91" t="s">
        <v>15648</v>
      </c>
      <c r="BD17401" s="473" t="s">
        <v>1301</v>
      </c>
    </row>
    <row r="17402" spans="53:56" ht="15" x14ac:dyDescent="0.25">
      <c r="BA17402" s="90" t="s">
        <v>21423</v>
      </c>
      <c r="BB17402" s="90" t="s">
        <v>6839</v>
      </c>
      <c r="BC17402" s="90" t="s">
        <v>18247</v>
      </c>
      <c r="BD17402" s="473" t="s">
        <v>1301</v>
      </c>
    </row>
    <row r="17403" spans="53:56" ht="15" x14ac:dyDescent="0.25">
      <c r="BA17403" s="91" t="s">
        <v>21424</v>
      </c>
      <c r="BB17403" s="91" t="s">
        <v>6839</v>
      </c>
      <c r="BC17403" s="91" t="s">
        <v>16659</v>
      </c>
      <c r="BD17403" s="473" t="s">
        <v>1301</v>
      </c>
    </row>
    <row r="17404" spans="53:56" ht="15" x14ac:dyDescent="0.25">
      <c r="BA17404" s="91" t="s">
        <v>21425</v>
      </c>
      <c r="BB17404" s="91" t="s">
        <v>6839</v>
      </c>
      <c r="BC17404" s="91" t="s">
        <v>6117</v>
      </c>
      <c r="BD17404" s="473" t="s">
        <v>1301</v>
      </c>
    </row>
    <row r="17405" spans="53:56" ht="15" x14ac:dyDescent="0.25">
      <c r="BA17405" s="90" t="s">
        <v>21426</v>
      </c>
      <c r="BB17405" s="90" t="s">
        <v>6839</v>
      </c>
      <c r="BC17405" s="90" t="s">
        <v>21355</v>
      </c>
      <c r="BD17405" s="473" t="s">
        <v>1301</v>
      </c>
    </row>
    <row r="17406" spans="53:56" ht="15" x14ac:dyDescent="0.25">
      <c r="BA17406" s="91" t="s">
        <v>21427</v>
      </c>
      <c r="BB17406" s="91" t="s">
        <v>6839</v>
      </c>
      <c r="BC17406" s="91" t="s">
        <v>15419</v>
      </c>
      <c r="BD17406" s="473" t="s">
        <v>1301</v>
      </c>
    </row>
    <row r="17407" spans="53:56" ht="15" x14ac:dyDescent="0.25">
      <c r="BA17407" s="90" t="s">
        <v>21428</v>
      </c>
      <c r="BB17407" s="90" t="s">
        <v>6839</v>
      </c>
      <c r="BC17407" s="90" t="s">
        <v>15419</v>
      </c>
      <c r="BD17407" s="473" t="s">
        <v>1301</v>
      </c>
    </row>
    <row r="17408" spans="53:56" ht="15" x14ac:dyDescent="0.25">
      <c r="BA17408" s="90" t="s">
        <v>21429</v>
      </c>
      <c r="BB17408" s="90" t="s">
        <v>6839</v>
      </c>
      <c r="BC17408" s="90" t="s">
        <v>1401</v>
      </c>
      <c r="BD17408" s="473" t="s">
        <v>1301</v>
      </c>
    </row>
    <row r="17409" spans="53:56" ht="15" x14ac:dyDescent="0.25">
      <c r="BA17409" s="91" t="s">
        <v>21430</v>
      </c>
      <c r="BB17409" s="91" t="s">
        <v>6839</v>
      </c>
      <c r="BC17409" s="91" t="s">
        <v>7967</v>
      </c>
      <c r="BD17409" s="473" t="s">
        <v>1301</v>
      </c>
    </row>
    <row r="17410" spans="53:56" ht="15" x14ac:dyDescent="0.25">
      <c r="BA17410" s="90" t="s">
        <v>21431</v>
      </c>
      <c r="BB17410" s="90" t="s">
        <v>6839</v>
      </c>
      <c r="BC17410" s="90" t="s">
        <v>7967</v>
      </c>
      <c r="BD17410" s="473" t="s">
        <v>1301</v>
      </c>
    </row>
    <row r="17411" spans="53:56" ht="15" x14ac:dyDescent="0.25">
      <c r="BA17411" s="91" t="s">
        <v>21432</v>
      </c>
      <c r="BB17411" s="91" t="s">
        <v>6839</v>
      </c>
      <c r="BC17411" s="91" t="s">
        <v>7967</v>
      </c>
      <c r="BD17411" s="473" t="s">
        <v>1301</v>
      </c>
    </row>
    <row r="17412" spans="53:56" ht="15" x14ac:dyDescent="0.25">
      <c r="BA17412" s="91" t="s">
        <v>21432</v>
      </c>
      <c r="BB17412" s="91" t="s">
        <v>6839</v>
      </c>
      <c r="BC17412" s="91" t="s">
        <v>3501</v>
      </c>
      <c r="BD17412" s="473" t="s">
        <v>1301</v>
      </c>
    </row>
    <row r="17413" spans="53:56" ht="15" x14ac:dyDescent="0.25">
      <c r="BA17413" s="90" t="s">
        <v>21433</v>
      </c>
      <c r="BB17413" s="90" t="s">
        <v>6839</v>
      </c>
      <c r="BC17413" s="90" t="s">
        <v>7967</v>
      </c>
      <c r="BD17413" s="473" t="s">
        <v>1301</v>
      </c>
    </row>
    <row r="17414" spans="53:56" ht="15" x14ac:dyDescent="0.25">
      <c r="BA17414" s="91" t="s">
        <v>21434</v>
      </c>
      <c r="BB17414" s="91" t="s">
        <v>6839</v>
      </c>
      <c r="BC17414" s="91" t="s">
        <v>7967</v>
      </c>
      <c r="BD17414" s="473" t="s">
        <v>1301</v>
      </c>
    </row>
    <row r="17415" spans="53:56" ht="15" x14ac:dyDescent="0.25">
      <c r="BA17415" s="91" t="s">
        <v>21435</v>
      </c>
      <c r="BB17415" s="91" t="s">
        <v>6839</v>
      </c>
      <c r="BC17415" s="91" t="s">
        <v>7967</v>
      </c>
      <c r="BD17415" s="473" t="s">
        <v>1301</v>
      </c>
    </row>
    <row r="17416" spans="53:56" ht="15" x14ac:dyDescent="0.25">
      <c r="BA17416" s="90" t="s">
        <v>21436</v>
      </c>
      <c r="BB17416" s="90" t="s">
        <v>6839</v>
      </c>
      <c r="BC17416" s="90" t="s">
        <v>7967</v>
      </c>
      <c r="BD17416" s="473" t="s">
        <v>1301</v>
      </c>
    </row>
    <row r="17417" spans="53:56" ht="15" x14ac:dyDescent="0.25">
      <c r="BA17417" s="91" t="s">
        <v>21437</v>
      </c>
      <c r="BB17417" s="91" t="s">
        <v>6839</v>
      </c>
      <c r="BC17417" s="91" t="s">
        <v>7967</v>
      </c>
      <c r="BD17417" s="473" t="s">
        <v>1301</v>
      </c>
    </row>
    <row r="17418" spans="53:56" ht="15" x14ac:dyDescent="0.25">
      <c r="BA17418" s="90" t="s">
        <v>21438</v>
      </c>
      <c r="BB17418" s="90" t="s">
        <v>6839</v>
      </c>
      <c r="BC17418" s="90" t="s">
        <v>7967</v>
      </c>
      <c r="BD17418" s="473" t="s">
        <v>1301</v>
      </c>
    </row>
    <row r="17419" spans="53:56" ht="15" x14ac:dyDescent="0.25">
      <c r="BA17419" s="90" t="s">
        <v>21439</v>
      </c>
      <c r="BB17419" s="90" t="s">
        <v>6839</v>
      </c>
      <c r="BC17419" s="90" t="s">
        <v>7967</v>
      </c>
      <c r="BD17419" s="473" t="s">
        <v>1301</v>
      </c>
    </row>
    <row r="17420" spans="53:56" ht="15" x14ac:dyDescent="0.25">
      <c r="BA17420" s="91" t="s">
        <v>21440</v>
      </c>
      <c r="BB17420" s="91" t="s">
        <v>6839</v>
      </c>
      <c r="BC17420" s="91" t="s">
        <v>7967</v>
      </c>
      <c r="BD17420" s="473" t="s">
        <v>1301</v>
      </c>
    </row>
    <row r="17421" spans="53:56" ht="15" x14ac:dyDescent="0.25">
      <c r="BA17421" s="90" t="s">
        <v>21441</v>
      </c>
      <c r="BB17421" s="90" t="s">
        <v>6839</v>
      </c>
      <c r="BC17421" s="90" t="s">
        <v>7967</v>
      </c>
      <c r="BD17421" s="473" t="s">
        <v>1301</v>
      </c>
    </row>
    <row r="17422" spans="53:56" ht="15" x14ac:dyDescent="0.25">
      <c r="BA17422" s="91" t="s">
        <v>21442</v>
      </c>
      <c r="BB17422" s="91" t="s">
        <v>6839</v>
      </c>
      <c r="BC17422" s="91" t="s">
        <v>7967</v>
      </c>
      <c r="BD17422" s="473" t="s">
        <v>1301</v>
      </c>
    </row>
    <row r="17423" spans="53:56" ht="15" x14ac:dyDescent="0.25">
      <c r="BA17423" s="91" t="s">
        <v>21443</v>
      </c>
      <c r="BB17423" s="91" t="s">
        <v>6839</v>
      </c>
      <c r="BC17423" s="91" t="s">
        <v>7967</v>
      </c>
      <c r="BD17423" s="473" t="s">
        <v>1301</v>
      </c>
    </row>
    <row r="17424" spans="53:56" ht="15" x14ac:dyDescent="0.25">
      <c r="BA17424" s="90" t="s">
        <v>21444</v>
      </c>
      <c r="BB17424" s="90" t="s">
        <v>6839</v>
      </c>
      <c r="BC17424" s="90" t="s">
        <v>7967</v>
      </c>
      <c r="BD17424" s="473" t="s">
        <v>1301</v>
      </c>
    </row>
    <row r="17425" spans="53:56" ht="15" x14ac:dyDescent="0.25">
      <c r="BA17425" s="91" t="s">
        <v>21445</v>
      </c>
      <c r="BB17425" s="91" t="s">
        <v>6839</v>
      </c>
      <c r="BC17425" s="91" t="s">
        <v>7967</v>
      </c>
      <c r="BD17425" s="473" t="s">
        <v>1301</v>
      </c>
    </row>
    <row r="17426" spans="53:56" ht="15" x14ac:dyDescent="0.25">
      <c r="BA17426" s="90" t="s">
        <v>21446</v>
      </c>
      <c r="BB17426" s="90" t="s">
        <v>6839</v>
      </c>
      <c r="BC17426" s="90" t="s">
        <v>7967</v>
      </c>
      <c r="BD17426" s="473" t="s">
        <v>1301</v>
      </c>
    </row>
    <row r="17427" spans="53:56" ht="15" x14ac:dyDescent="0.25">
      <c r="BA17427" s="90" t="s">
        <v>21447</v>
      </c>
      <c r="BB17427" s="90" t="s">
        <v>6839</v>
      </c>
      <c r="BC17427" s="90" t="s">
        <v>7967</v>
      </c>
      <c r="BD17427" s="473" t="s">
        <v>1301</v>
      </c>
    </row>
    <row r="17428" spans="53:56" ht="15" x14ac:dyDescent="0.25">
      <c r="BA17428" s="91" t="s">
        <v>21448</v>
      </c>
      <c r="BB17428" s="91" t="s">
        <v>6839</v>
      </c>
      <c r="BC17428" s="91" t="s">
        <v>7967</v>
      </c>
      <c r="BD17428" s="473" t="s">
        <v>1301</v>
      </c>
    </row>
    <row r="17429" spans="53:56" ht="15" x14ac:dyDescent="0.25">
      <c r="BA17429" s="90" t="s">
        <v>21449</v>
      </c>
      <c r="BB17429" s="90" t="s">
        <v>6839</v>
      </c>
      <c r="BC17429" s="90" t="s">
        <v>7967</v>
      </c>
      <c r="BD17429" s="473" t="s">
        <v>1301</v>
      </c>
    </row>
    <row r="17430" spans="53:56" ht="15" x14ac:dyDescent="0.25">
      <c r="BA17430" s="91" t="s">
        <v>21450</v>
      </c>
      <c r="BB17430" s="91" t="s">
        <v>6839</v>
      </c>
      <c r="BC17430" s="91" t="s">
        <v>7967</v>
      </c>
      <c r="BD17430" s="473" t="s">
        <v>1301</v>
      </c>
    </row>
    <row r="17431" spans="53:56" ht="15" x14ac:dyDescent="0.25">
      <c r="BA17431" s="90" t="s">
        <v>21451</v>
      </c>
      <c r="BB17431" s="90" t="s">
        <v>6839</v>
      </c>
      <c r="BC17431" s="90" t="s">
        <v>7967</v>
      </c>
      <c r="BD17431" s="473" t="s">
        <v>1301</v>
      </c>
    </row>
    <row r="17432" spans="53:56" ht="15" x14ac:dyDescent="0.25">
      <c r="BA17432" s="91" t="s">
        <v>21452</v>
      </c>
      <c r="BB17432" s="91" t="s">
        <v>6839</v>
      </c>
      <c r="BC17432" s="91" t="s">
        <v>20234</v>
      </c>
      <c r="BD17432" s="473" t="s">
        <v>1301</v>
      </c>
    </row>
    <row r="17433" spans="53:56" ht="15" x14ac:dyDescent="0.25">
      <c r="BA17433" s="91" t="s">
        <v>21453</v>
      </c>
      <c r="BB17433" s="91" t="s">
        <v>6839</v>
      </c>
      <c r="BC17433" s="91" t="s">
        <v>20234</v>
      </c>
      <c r="BD17433" s="473" t="s">
        <v>1301</v>
      </c>
    </row>
    <row r="17434" spans="53:56" ht="15" x14ac:dyDescent="0.25">
      <c r="BA17434" s="91" t="s">
        <v>21454</v>
      </c>
      <c r="BB17434" s="91" t="s">
        <v>6839</v>
      </c>
      <c r="BC17434" s="91" t="s">
        <v>3225</v>
      </c>
      <c r="BD17434" s="473" t="s">
        <v>1301</v>
      </c>
    </row>
    <row r="17435" spans="53:56" ht="15" x14ac:dyDescent="0.25">
      <c r="BA17435" s="90" t="s">
        <v>21455</v>
      </c>
      <c r="BB17435" s="90" t="s">
        <v>6839</v>
      </c>
      <c r="BC17435" s="90" t="s">
        <v>3225</v>
      </c>
      <c r="BD17435" s="473" t="s">
        <v>1301</v>
      </c>
    </row>
    <row r="17436" spans="53:56" ht="15" x14ac:dyDescent="0.25">
      <c r="BA17436" s="90" t="s">
        <v>21456</v>
      </c>
      <c r="BB17436" s="90" t="s">
        <v>6839</v>
      </c>
      <c r="BC17436" s="90" t="s">
        <v>3501</v>
      </c>
      <c r="BD17436" s="473" t="s">
        <v>1301</v>
      </c>
    </row>
    <row r="17437" spans="53:56" ht="15" x14ac:dyDescent="0.25">
      <c r="BA17437" s="91" t="s">
        <v>21456</v>
      </c>
      <c r="BB17437" s="91" t="s">
        <v>6839</v>
      </c>
      <c r="BC17437" s="91" t="s">
        <v>3225</v>
      </c>
      <c r="BD17437" s="473" t="s">
        <v>1301</v>
      </c>
    </row>
    <row r="17438" spans="53:56" ht="15" x14ac:dyDescent="0.25">
      <c r="BA17438" s="90" t="s">
        <v>21457</v>
      </c>
      <c r="BB17438" s="90" t="s">
        <v>6839</v>
      </c>
      <c r="BC17438" s="90" t="s">
        <v>3225</v>
      </c>
      <c r="BD17438" s="473" t="s">
        <v>1301</v>
      </c>
    </row>
    <row r="17439" spans="53:56" ht="15" x14ac:dyDescent="0.25">
      <c r="BA17439" s="90" t="s">
        <v>21458</v>
      </c>
      <c r="BB17439" s="90" t="s">
        <v>6839</v>
      </c>
      <c r="BC17439" s="90" t="s">
        <v>3225</v>
      </c>
      <c r="BD17439" s="473" t="s">
        <v>1301</v>
      </c>
    </row>
    <row r="17440" spans="53:56" ht="15" x14ac:dyDescent="0.25">
      <c r="BA17440" s="90" t="s">
        <v>21459</v>
      </c>
      <c r="BB17440" s="90" t="s">
        <v>6839</v>
      </c>
      <c r="BC17440" s="90" t="s">
        <v>3501</v>
      </c>
      <c r="BD17440" s="473" t="s">
        <v>1301</v>
      </c>
    </row>
    <row r="17441" spans="53:56" ht="15" x14ac:dyDescent="0.25">
      <c r="BA17441" s="91" t="s">
        <v>21460</v>
      </c>
      <c r="BB17441" s="91" t="s">
        <v>6839</v>
      </c>
      <c r="BC17441" s="91" t="s">
        <v>3225</v>
      </c>
      <c r="BD17441" s="473" t="s">
        <v>1301</v>
      </c>
    </row>
    <row r="17442" spans="53:56" ht="15" x14ac:dyDescent="0.25">
      <c r="BA17442" s="90" t="s">
        <v>21461</v>
      </c>
      <c r="BB17442" s="90" t="s">
        <v>6839</v>
      </c>
      <c r="BC17442" s="90" t="s">
        <v>3225</v>
      </c>
      <c r="BD17442" s="473" t="s">
        <v>1301</v>
      </c>
    </row>
    <row r="17443" spans="53:56" ht="15" x14ac:dyDescent="0.25">
      <c r="BA17443" s="91" t="s">
        <v>21462</v>
      </c>
      <c r="BB17443" s="91" t="s">
        <v>6839</v>
      </c>
      <c r="BC17443" s="91" t="s">
        <v>7868</v>
      </c>
      <c r="BD17443" s="473" t="s">
        <v>1301</v>
      </c>
    </row>
    <row r="17444" spans="53:56" ht="15" x14ac:dyDescent="0.25">
      <c r="BA17444" s="91" t="s">
        <v>21463</v>
      </c>
      <c r="BB17444" s="91" t="s">
        <v>6839</v>
      </c>
      <c r="BC17444" s="91" t="s">
        <v>3501</v>
      </c>
      <c r="BD17444" s="473" t="s">
        <v>1301</v>
      </c>
    </row>
    <row r="17445" spans="53:56" ht="15" x14ac:dyDescent="0.25">
      <c r="BA17445" s="90" t="s">
        <v>21464</v>
      </c>
      <c r="BB17445" s="90" t="s">
        <v>6839</v>
      </c>
      <c r="BC17445" s="90" t="s">
        <v>3501</v>
      </c>
      <c r="BD17445" s="473" t="s">
        <v>1301</v>
      </c>
    </row>
    <row r="17446" spans="53:56" ht="15" x14ac:dyDescent="0.25">
      <c r="BA17446" s="91" t="s">
        <v>21465</v>
      </c>
      <c r="BB17446" s="91" t="s">
        <v>6839</v>
      </c>
      <c r="BC17446" s="91" t="s">
        <v>3501</v>
      </c>
      <c r="BD17446" s="473" t="s">
        <v>1301</v>
      </c>
    </row>
    <row r="17447" spans="53:56" ht="15" x14ac:dyDescent="0.25">
      <c r="BA17447" s="90" t="s">
        <v>21466</v>
      </c>
      <c r="BB17447" s="90" t="s">
        <v>6839</v>
      </c>
      <c r="BC17447" s="90" t="s">
        <v>3501</v>
      </c>
      <c r="BD17447" s="473" t="s">
        <v>1301</v>
      </c>
    </row>
    <row r="17448" spans="53:56" ht="15" x14ac:dyDescent="0.25">
      <c r="BA17448" s="90" t="s">
        <v>21467</v>
      </c>
      <c r="BB17448" s="90" t="s">
        <v>6839</v>
      </c>
      <c r="BC17448" s="90" t="s">
        <v>3501</v>
      </c>
      <c r="BD17448" s="473" t="s">
        <v>1301</v>
      </c>
    </row>
    <row r="17449" spans="53:56" ht="15" x14ac:dyDescent="0.25">
      <c r="BA17449" s="91" t="s">
        <v>21468</v>
      </c>
      <c r="BB17449" s="91" t="s">
        <v>6839</v>
      </c>
      <c r="BC17449" s="91" t="s">
        <v>18082</v>
      </c>
      <c r="BD17449" s="473" t="s">
        <v>1301</v>
      </c>
    </row>
    <row r="17450" spans="53:56" ht="15" x14ac:dyDescent="0.25">
      <c r="BA17450" s="90" t="s">
        <v>21469</v>
      </c>
      <c r="BB17450" s="90" t="s">
        <v>6839</v>
      </c>
      <c r="BC17450" s="90" t="s">
        <v>7868</v>
      </c>
      <c r="BD17450" s="473" t="s">
        <v>1301</v>
      </c>
    </row>
    <row r="17451" spans="53:56" ht="15" x14ac:dyDescent="0.25">
      <c r="BA17451" s="91" t="s">
        <v>21470</v>
      </c>
      <c r="BB17451" s="91" t="s">
        <v>6839</v>
      </c>
      <c r="BC17451" s="91" t="s">
        <v>21471</v>
      </c>
      <c r="BD17451" s="473" t="s">
        <v>1301</v>
      </c>
    </row>
    <row r="17452" spans="53:56" ht="15" x14ac:dyDescent="0.25">
      <c r="BA17452" s="91" t="s">
        <v>21472</v>
      </c>
      <c r="BB17452" s="91" t="s">
        <v>6839</v>
      </c>
      <c r="BC17452" s="91" t="s">
        <v>21473</v>
      </c>
      <c r="BD17452" s="473" t="s">
        <v>1301</v>
      </c>
    </row>
    <row r="17453" spans="53:56" ht="15" x14ac:dyDescent="0.25">
      <c r="BA17453" s="90" t="s">
        <v>21474</v>
      </c>
      <c r="BB17453" s="90" t="s">
        <v>6839</v>
      </c>
      <c r="BC17453" s="90" t="s">
        <v>21473</v>
      </c>
      <c r="BD17453" s="473" t="s">
        <v>1301</v>
      </c>
    </row>
    <row r="17454" spans="53:56" ht="15" x14ac:dyDescent="0.25">
      <c r="BA17454" s="91" t="s">
        <v>21475</v>
      </c>
      <c r="BB17454" s="91" t="s">
        <v>6839</v>
      </c>
      <c r="BC17454" s="91" t="s">
        <v>21471</v>
      </c>
      <c r="BD17454" s="473" t="s">
        <v>1301</v>
      </c>
    </row>
    <row r="17455" spans="53:56" ht="15" x14ac:dyDescent="0.25">
      <c r="BA17455" s="90" t="s">
        <v>21476</v>
      </c>
      <c r="BB17455" s="90" t="s">
        <v>6839</v>
      </c>
      <c r="BC17455" s="90" t="s">
        <v>21477</v>
      </c>
      <c r="BD17455" s="473" t="s">
        <v>1301</v>
      </c>
    </row>
    <row r="17456" spans="53:56" ht="15" x14ac:dyDescent="0.25">
      <c r="BA17456" s="91" t="s">
        <v>21478</v>
      </c>
      <c r="BB17456" s="91" t="s">
        <v>6839</v>
      </c>
      <c r="BC17456" s="91" t="s">
        <v>3225</v>
      </c>
      <c r="BD17456" s="473" t="s">
        <v>1301</v>
      </c>
    </row>
    <row r="17457" spans="53:56" ht="15" x14ac:dyDescent="0.25">
      <c r="BA17457" s="90" t="s">
        <v>21479</v>
      </c>
      <c r="BB17457" s="90" t="s">
        <v>6839</v>
      </c>
      <c r="BC17457" s="90" t="s">
        <v>21477</v>
      </c>
      <c r="BD17457" s="473" t="s">
        <v>1301</v>
      </c>
    </row>
    <row r="17458" spans="53:56" ht="15" x14ac:dyDescent="0.25">
      <c r="BA17458" s="90" t="s">
        <v>21480</v>
      </c>
      <c r="BB17458" s="90" t="s">
        <v>6839</v>
      </c>
      <c r="BC17458" s="90" t="s">
        <v>21473</v>
      </c>
      <c r="BD17458" s="473" t="s">
        <v>1301</v>
      </c>
    </row>
    <row r="17459" spans="53:56" ht="15" x14ac:dyDescent="0.25">
      <c r="BA17459" s="91" t="s">
        <v>21481</v>
      </c>
      <c r="BB17459" s="91" t="s">
        <v>6839</v>
      </c>
      <c r="BC17459" s="91" t="s">
        <v>3225</v>
      </c>
      <c r="BD17459" s="473" t="s">
        <v>1301</v>
      </c>
    </row>
    <row r="17460" spans="53:56" ht="15" x14ac:dyDescent="0.25">
      <c r="BA17460" s="91" t="s">
        <v>21482</v>
      </c>
      <c r="BB17460" s="91" t="s">
        <v>6839</v>
      </c>
      <c r="BC17460" s="91" t="s">
        <v>21471</v>
      </c>
      <c r="BD17460" s="473" t="s">
        <v>1301</v>
      </c>
    </row>
    <row r="17461" spans="53:56" ht="15" x14ac:dyDescent="0.25">
      <c r="BA17461" s="90" t="s">
        <v>21482</v>
      </c>
      <c r="BB17461" s="90" t="s">
        <v>6839</v>
      </c>
      <c r="BC17461" s="90" t="s">
        <v>3501</v>
      </c>
      <c r="BD17461" s="473" t="s">
        <v>1301</v>
      </c>
    </row>
    <row r="17462" spans="53:56" ht="15" x14ac:dyDescent="0.25">
      <c r="BA17462" s="91" t="s">
        <v>21483</v>
      </c>
      <c r="BB17462" s="91" t="s">
        <v>6839</v>
      </c>
      <c r="BC17462" s="91" t="s">
        <v>3501</v>
      </c>
      <c r="BD17462" s="473" t="s">
        <v>1301</v>
      </c>
    </row>
    <row r="17463" spans="53:56" ht="15" x14ac:dyDescent="0.25">
      <c r="BA17463" s="91" t="s">
        <v>21484</v>
      </c>
      <c r="BB17463" s="91" t="s">
        <v>6839</v>
      </c>
      <c r="BC17463" s="91" t="s">
        <v>3501</v>
      </c>
      <c r="BD17463" s="473" t="s">
        <v>1301</v>
      </c>
    </row>
    <row r="17464" spans="53:56" ht="15" x14ac:dyDescent="0.25">
      <c r="BA17464" s="90" t="s">
        <v>21485</v>
      </c>
      <c r="BB17464" s="90" t="s">
        <v>6839</v>
      </c>
      <c r="BC17464" s="90" t="s">
        <v>3501</v>
      </c>
      <c r="BD17464" s="473" t="s">
        <v>1301</v>
      </c>
    </row>
    <row r="17465" spans="53:56" ht="15" x14ac:dyDescent="0.25">
      <c r="BA17465" s="91" t="s">
        <v>21486</v>
      </c>
      <c r="BB17465" s="91" t="s">
        <v>6839</v>
      </c>
      <c r="BC17465" s="91" t="s">
        <v>3501</v>
      </c>
      <c r="BD17465" s="473" t="s">
        <v>1301</v>
      </c>
    </row>
    <row r="17466" spans="53:56" ht="15" x14ac:dyDescent="0.25">
      <c r="BA17466" s="90" t="s">
        <v>21487</v>
      </c>
      <c r="BB17466" s="90" t="s">
        <v>6839</v>
      </c>
      <c r="BC17466" s="90" t="s">
        <v>3501</v>
      </c>
      <c r="BD17466" s="473" t="s">
        <v>1301</v>
      </c>
    </row>
    <row r="17467" spans="53:56" ht="15" x14ac:dyDescent="0.25">
      <c r="BA17467" s="90" t="s">
        <v>21488</v>
      </c>
      <c r="BB17467" s="90" t="s">
        <v>6839</v>
      </c>
      <c r="BC17467" s="90" t="s">
        <v>18082</v>
      </c>
      <c r="BD17467" s="473" t="s">
        <v>1301</v>
      </c>
    </row>
    <row r="17468" spans="53:56" ht="15" x14ac:dyDescent="0.25">
      <c r="BA17468" s="90" t="s">
        <v>21489</v>
      </c>
      <c r="BB17468" s="90" t="s">
        <v>6839</v>
      </c>
      <c r="BC17468" s="90" t="s">
        <v>7868</v>
      </c>
      <c r="BD17468" s="473" t="s">
        <v>1301</v>
      </c>
    </row>
    <row r="17469" spans="53:56" ht="15" x14ac:dyDescent="0.25">
      <c r="BA17469" s="91" t="s">
        <v>21489</v>
      </c>
      <c r="BB17469" s="91" t="s">
        <v>6839</v>
      </c>
      <c r="BC17469" s="91" t="s">
        <v>3225</v>
      </c>
      <c r="BD17469" s="473" t="s">
        <v>1301</v>
      </c>
    </row>
    <row r="17470" spans="53:56" ht="15" x14ac:dyDescent="0.25">
      <c r="BA17470" s="90" t="s">
        <v>21490</v>
      </c>
      <c r="BB17470" s="90" t="s">
        <v>6839</v>
      </c>
      <c r="BC17470" s="90" t="s">
        <v>21473</v>
      </c>
      <c r="BD17470" s="473" t="s">
        <v>1301</v>
      </c>
    </row>
    <row r="17471" spans="53:56" ht="15" x14ac:dyDescent="0.25">
      <c r="BA17471" s="91" t="s">
        <v>21491</v>
      </c>
      <c r="BB17471" s="91" t="s">
        <v>6839</v>
      </c>
      <c r="BC17471" s="91" t="s">
        <v>18082</v>
      </c>
      <c r="BD17471" s="473" t="s">
        <v>1301</v>
      </c>
    </row>
    <row r="17472" spans="53:56" ht="15" x14ac:dyDescent="0.25">
      <c r="BA17472" s="91" t="s">
        <v>21492</v>
      </c>
      <c r="BB17472" s="91" t="s">
        <v>6839</v>
      </c>
      <c r="BC17472" s="91" t="s">
        <v>3225</v>
      </c>
      <c r="BD17472" s="473" t="s">
        <v>1301</v>
      </c>
    </row>
    <row r="17473" spans="53:56" ht="15" x14ac:dyDescent="0.25">
      <c r="BA17473" s="90" t="s">
        <v>21493</v>
      </c>
      <c r="BB17473" s="90" t="s">
        <v>6839</v>
      </c>
      <c r="BC17473" s="90" t="s">
        <v>3501</v>
      </c>
      <c r="BD17473" s="473" t="s">
        <v>1301</v>
      </c>
    </row>
    <row r="17474" spans="53:56" ht="15" x14ac:dyDescent="0.25">
      <c r="BA17474" s="91" t="s">
        <v>21494</v>
      </c>
      <c r="BB17474" s="91" t="s">
        <v>6839</v>
      </c>
      <c r="BC17474" s="91" t="s">
        <v>21473</v>
      </c>
      <c r="BD17474" s="473" t="s">
        <v>1301</v>
      </c>
    </row>
    <row r="17475" spans="53:56" ht="15" x14ac:dyDescent="0.25">
      <c r="BA17475" s="90" t="s">
        <v>21495</v>
      </c>
      <c r="BB17475" s="90" t="s">
        <v>6839</v>
      </c>
      <c r="BC17475" s="90" t="s">
        <v>18082</v>
      </c>
      <c r="BD17475" s="473" t="s">
        <v>1301</v>
      </c>
    </row>
    <row r="17476" spans="53:56" ht="15" x14ac:dyDescent="0.25">
      <c r="BA17476" s="91" t="s">
        <v>21496</v>
      </c>
      <c r="BB17476" s="91" t="s">
        <v>6839</v>
      </c>
      <c r="BC17476" s="91" t="s">
        <v>3225</v>
      </c>
      <c r="BD17476" s="473" t="s">
        <v>1301</v>
      </c>
    </row>
    <row r="17477" spans="53:56" ht="15" x14ac:dyDescent="0.25">
      <c r="BA17477" s="90" t="s">
        <v>21497</v>
      </c>
      <c r="BB17477" s="90" t="s">
        <v>6839</v>
      </c>
      <c r="BC17477" s="90" t="s">
        <v>18082</v>
      </c>
      <c r="BD17477" s="473" t="s">
        <v>1301</v>
      </c>
    </row>
    <row r="17478" spans="53:56" ht="15" x14ac:dyDescent="0.25">
      <c r="BA17478" s="91" t="s">
        <v>21498</v>
      </c>
      <c r="BB17478" s="91" t="s">
        <v>6839</v>
      </c>
      <c r="BC17478" s="91" t="s">
        <v>21477</v>
      </c>
      <c r="BD17478" s="473" t="s">
        <v>1301</v>
      </c>
    </row>
    <row r="17479" spans="53:56" ht="15" x14ac:dyDescent="0.25">
      <c r="BA17479" s="90" t="s">
        <v>21499</v>
      </c>
      <c r="BB17479" s="90" t="s">
        <v>6839</v>
      </c>
      <c r="BC17479" s="90" t="s">
        <v>21473</v>
      </c>
      <c r="BD17479" s="473" t="s">
        <v>1301</v>
      </c>
    </row>
    <row r="17480" spans="53:56" ht="15" x14ac:dyDescent="0.25">
      <c r="BA17480" s="91" t="s">
        <v>21500</v>
      </c>
      <c r="BB17480" s="91" t="s">
        <v>6839</v>
      </c>
      <c r="BC17480" s="91" t="s">
        <v>3501</v>
      </c>
      <c r="BD17480" s="473" t="s">
        <v>1301</v>
      </c>
    </row>
    <row r="17481" spans="53:56" ht="15" x14ac:dyDescent="0.25">
      <c r="BA17481" s="90" t="s">
        <v>21501</v>
      </c>
      <c r="BB17481" s="90" t="s">
        <v>6839</v>
      </c>
      <c r="BC17481" s="90" t="s">
        <v>20239</v>
      </c>
      <c r="BD17481" s="473" t="s">
        <v>1301</v>
      </c>
    </row>
    <row r="17482" spans="53:56" ht="15" x14ac:dyDescent="0.25">
      <c r="BA17482" s="91" t="s">
        <v>21502</v>
      </c>
      <c r="BB17482" s="91" t="s">
        <v>6839</v>
      </c>
      <c r="BC17482" s="91" t="s">
        <v>17140</v>
      </c>
      <c r="BD17482" s="473" t="s">
        <v>1301</v>
      </c>
    </row>
    <row r="17483" spans="53:56" ht="15" x14ac:dyDescent="0.25">
      <c r="BA17483" s="90" t="s">
        <v>21503</v>
      </c>
      <c r="BB17483" s="90" t="s">
        <v>6839</v>
      </c>
      <c r="BC17483" s="90" t="s">
        <v>21504</v>
      </c>
      <c r="BD17483" s="473" t="s">
        <v>1301</v>
      </c>
    </row>
    <row r="17484" spans="53:56" ht="15" x14ac:dyDescent="0.25">
      <c r="BA17484" s="91" t="s">
        <v>21505</v>
      </c>
      <c r="BB17484" s="91" t="s">
        <v>6839</v>
      </c>
      <c r="BC17484" s="91" t="s">
        <v>21506</v>
      </c>
      <c r="BD17484" s="473" t="s">
        <v>1301</v>
      </c>
    </row>
    <row r="17485" spans="53:56" ht="15" x14ac:dyDescent="0.25">
      <c r="BA17485" s="90" t="s">
        <v>21507</v>
      </c>
      <c r="BB17485" s="90" t="s">
        <v>6839</v>
      </c>
      <c r="BC17485" s="90" t="s">
        <v>21506</v>
      </c>
      <c r="BD17485" s="473" t="s">
        <v>1301</v>
      </c>
    </row>
    <row r="17486" spans="53:56" ht="15" x14ac:dyDescent="0.25">
      <c r="BA17486" s="91" t="s">
        <v>21508</v>
      </c>
      <c r="BB17486" s="91" t="s">
        <v>6839</v>
      </c>
      <c r="BC17486" s="91" t="s">
        <v>17140</v>
      </c>
      <c r="BD17486" s="473" t="s">
        <v>1301</v>
      </c>
    </row>
    <row r="17487" spans="53:56" ht="15" x14ac:dyDescent="0.25">
      <c r="BA17487" s="90" t="s">
        <v>21509</v>
      </c>
      <c r="BB17487" s="90" t="s">
        <v>6839</v>
      </c>
      <c r="BC17487" s="90" t="s">
        <v>21471</v>
      </c>
      <c r="BD17487" s="473" t="s">
        <v>1301</v>
      </c>
    </row>
    <row r="17488" spans="53:56" ht="15" x14ac:dyDescent="0.25">
      <c r="BA17488" s="91" t="s">
        <v>21510</v>
      </c>
      <c r="BB17488" s="91" t="s">
        <v>6839</v>
      </c>
      <c r="BC17488" s="91" t="s">
        <v>21511</v>
      </c>
      <c r="BD17488" s="473" t="s">
        <v>1301</v>
      </c>
    </row>
    <row r="17489" spans="53:56" ht="15" x14ac:dyDescent="0.25">
      <c r="BA17489" s="90" t="s">
        <v>21512</v>
      </c>
      <c r="BB17489" s="90" t="s">
        <v>6839</v>
      </c>
      <c r="BC17489" s="90" t="s">
        <v>14363</v>
      </c>
      <c r="BD17489" s="473" t="s">
        <v>1301</v>
      </c>
    </row>
    <row r="17490" spans="53:56" ht="15" x14ac:dyDescent="0.25">
      <c r="BA17490" s="91" t="s">
        <v>21513</v>
      </c>
      <c r="BB17490" s="91" t="s">
        <v>6839</v>
      </c>
      <c r="BC17490" s="91" t="s">
        <v>21504</v>
      </c>
      <c r="BD17490" s="473" t="s">
        <v>1301</v>
      </c>
    </row>
    <row r="17491" spans="53:56" ht="15" x14ac:dyDescent="0.25">
      <c r="BA17491" s="90" t="s">
        <v>21514</v>
      </c>
      <c r="BB17491" s="90" t="s">
        <v>6839</v>
      </c>
      <c r="BC17491" s="90" t="s">
        <v>17140</v>
      </c>
      <c r="BD17491" s="473" t="s">
        <v>1301</v>
      </c>
    </row>
    <row r="17492" spans="53:56" ht="15" x14ac:dyDescent="0.25">
      <c r="BA17492" s="91" t="s">
        <v>21515</v>
      </c>
      <c r="BB17492" s="91" t="s">
        <v>6839</v>
      </c>
      <c r="BC17492" s="91" t="s">
        <v>17140</v>
      </c>
      <c r="BD17492" s="473" t="s">
        <v>1301</v>
      </c>
    </row>
    <row r="17493" spans="53:56" ht="15" x14ac:dyDescent="0.25">
      <c r="BA17493" s="90" t="s">
        <v>21516</v>
      </c>
      <c r="BB17493" s="90" t="s">
        <v>6839</v>
      </c>
      <c r="BC17493" s="90" t="s">
        <v>14875</v>
      </c>
      <c r="BD17493" s="473" t="s">
        <v>1301</v>
      </c>
    </row>
    <row r="17494" spans="53:56" ht="15" x14ac:dyDescent="0.25">
      <c r="BA17494" s="91" t="s">
        <v>21517</v>
      </c>
      <c r="BB17494" s="91" t="s">
        <v>6839</v>
      </c>
      <c r="BC17494" s="91" t="s">
        <v>4199</v>
      </c>
      <c r="BD17494" s="473" t="s">
        <v>1301</v>
      </c>
    </row>
    <row r="17495" spans="53:56" ht="15" x14ac:dyDescent="0.25">
      <c r="BA17495" s="90" t="s">
        <v>21518</v>
      </c>
      <c r="BB17495" s="90" t="s">
        <v>6839</v>
      </c>
      <c r="BC17495" s="90" t="s">
        <v>21511</v>
      </c>
      <c r="BD17495" s="473" t="s">
        <v>1301</v>
      </c>
    </row>
    <row r="17496" spans="53:56" ht="15" x14ac:dyDescent="0.25">
      <c r="BA17496" s="91" t="s">
        <v>21519</v>
      </c>
      <c r="BB17496" s="91" t="s">
        <v>6839</v>
      </c>
      <c r="BC17496" s="91" t="s">
        <v>3786</v>
      </c>
      <c r="BD17496" s="473" t="s">
        <v>1301</v>
      </c>
    </row>
    <row r="17497" spans="53:56" ht="15" x14ac:dyDescent="0.25">
      <c r="BA17497" s="90" t="s">
        <v>21520</v>
      </c>
      <c r="BB17497" s="90" t="s">
        <v>6839</v>
      </c>
      <c r="BC17497" s="90" t="s">
        <v>21504</v>
      </c>
      <c r="BD17497" s="473" t="s">
        <v>1301</v>
      </c>
    </row>
    <row r="17498" spans="53:56" ht="15" x14ac:dyDescent="0.25">
      <c r="BA17498" s="91" t="s">
        <v>21521</v>
      </c>
      <c r="BB17498" s="91" t="s">
        <v>6839</v>
      </c>
      <c r="BC17498" s="91" t="s">
        <v>8872</v>
      </c>
      <c r="BD17498" s="473" t="s">
        <v>1301</v>
      </c>
    </row>
    <row r="17499" spans="53:56" ht="15" x14ac:dyDescent="0.25">
      <c r="BA17499" s="90" t="s">
        <v>21522</v>
      </c>
      <c r="BB17499" s="90" t="s">
        <v>6839</v>
      </c>
      <c r="BC17499" s="90" t="s">
        <v>14875</v>
      </c>
      <c r="BD17499" s="473" t="s">
        <v>1301</v>
      </c>
    </row>
    <row r="17500" spans="53:56" ht="15" x14ac:dyDescent="0.25">
      <c r="BA17500" s="91" t="s">
        <v>21523</v>
      </c>
      <c r="BB17500" s="91" t="s">
        <v>6839</v>
      </c>
      <c r="BC17500" s="91" t="s">
        <v>21511</v>
      </c>
      <c r="BD17500" s="473" t="s">
        <v>1301</v>
      </c>
    </row>
    <row r="17501" spans="53:56" ht="15" x14ac:dyDescent="0.25">
      <c r="BA17501" s="90" t="s">
        <v>21524</v>
      </c>
      <c r="BB17501" s="90" t="s">
        <v>6839</v>
      </c>
      <c r="BC17501" s="90" t="s">
        <v>14363</v>
      </c>
      <c r="BD17501" s="473" t="s">
        <v>1301</v>
      </c>
    </row>
    <row r="17502" spans="53:56" ht="15" x14ac:dyDescent="0.25">
      <c r="BA17502" s="91" t="s">
        <v>21525</v>
      </c>
      <c r="BB17502" s="91" t="s">
        <v>6839</v>
      </c>
      <c r="BC17502" s="91" t="s">
        <v>21504</v>
      </c>
      <c r="BD17502" s="473" t="s">
        <v>1301</v>
      </c>
    </row>
    <row r="17503" spans="53:56" ht="15" x14ac:dyDescent="0.25">
      <c r="BA17503" s="90" t="s">
        <v>21526</v>
      </c>
      <c r="BB17503" s="90" t="s">
        <v>6839</v>
      </c>
      <c r="BC17503" s="90" t="s">
        <v>21471</v>
      </c>
      <c r="BD17503" s="473" t="s">
        <v>1301</v>
      </c>
    </row>
    <row r="17504" spans="53:56" ht="15" x14ac:dyDescent="0.25">
      <c r="BA17504" s="91" t="s">
        <v>21527</v>
      </c>
      <c r="BB17504" s="91" t="s">
        <v>6839</v>
      </c>
      <c r="BC17504" s="91" t="s">
        <v>14222</v>
      </c>
      <c r="BD17504" s="473" t="s">
        <v>1301</v>
      </c>
    </row>
    <row r="17505" spans="53:56" ht="15" x14ac:dyDescent="0.25">
      <c r="BA17505" s="90" t="s">
        <v>21528</v>
      </c>
      <c r="BB17505" s="90" t="s">
        <v>6839</v>
      </c>
      <c r="BC17505" s="90" t="s">
        <v>14875</v>
      </c>
      <c r="BD17505" s="473" t="s">
        <v>1301</v>
      </c>
    </row>
    <row r="17506" spans="53:56" ht="15" x14ac:dyDescent="0.25">
      <c r="BA17506" s="91" t="s">
        <v>21529</v>
      </c>
      <c r="BB17506" s="91" t="s">
        <v>6839</v>
      </c>
      <c r="BC17506" s="91" t="s">
        <v>20239</v>
      </c>
      <c r="BD17506" s="473" t="s">
        <v>1301</v>
      </c>
    </row>
    <row r="17507" spans="53:56" ht="15" x14ac:dyDescent="0.25">
      <c r="BA17507" s="90" t="s">
        <v>21530</v>
      </c>
      <c r="BB17507" s="90" t="s">
        <v>6839</v>
      </c>
      <c r="BC17507" s="90" t="s">
        <v>21531</v>
      </c>
      <c r="BD17507" s="473" t="s">
        <v>1301</v>
      </c>
    </row>
    <row r="17508" spans="53:56" ht="15" x14ac:dyDescent="0.25">
      <c r="BA17508" s="91" t="s">
        <v>21532</v>
      </c>
      <c r="BB17508" s="91" t="s">
        <v>6839</v>
      </c>
      <c r="BC17508" s="91" t="s">
        <v>21533</v>
      </c>
      <c r="BD17508" s="473" t="s">
        <v>1301</v>
      </c>
    </row>
    <row r="17509" spans="53:56" ht="15" x14ac:dyDescent="0.25">
      <c r="BA17509" s="90" t="s">
        <v>21534</v>
      </c>
      <c r="BB17509" s="90" t="s">
        <v>6839</v>
      </c>
      <c r="BC17509" s="90" t="s">
        <v>7868</v>
      </c>
      <c r="BD17509" s="473" t="s">
        <v>1301</v>
      </c>
    </row>
    <row r="17510" spans="53:56" ht="15" x14ac:dyDescent="0.25">
      <c r="BA17510" s="91" t="s">
        <v>21535</v>
      </c>
      <c r="BB17510" s="91" t="s">
        <v>6839</v>
      </c>
      <c r="BC17510" s="91" t="s">
        <v>7868</v>
      </c>
      <c r="BD17510" s="473" t="s">
        <v>1301</v>
      </c>
    </row>
    <row r="17511" spans="53:56" ht="15" x14ac:dyDescent="0.25">
      <c r="BA17511" s="90" t="s">
        <v>21536</v>
      </c>
      <c r="BB17511" s="90" t="s">
        <v>6839</v>
      </c>
      <c r="BC17511" s="90" t="s">
        <v>7868</v>
      </c>
      <c r="BD17511" s="473" t="s">
        <v>1301</v>
      </c>
    </row>
    <row r="17512" spans="53:56" ht="15" x14ac:dyDescent="0.25">
      <c r="BA17512" s="91" t="s">
        <v>21537</v>
      </c>
      <c r="BB17512" s="91" t="s">
        <v>6839</v>
      </c>
      <c r="BC17512" s="91" t="s">
        <v>14632</v>
      </c>
      <c r="BD17512" s="473" t="s">
        <v>1301</v>
      </c>
    </row>
    <row r="17513" spans="53:56" ht="15" x14ac:dyDescent="0.25">
      <c r="BA17513" s="90" t="s">
        <v>21538</v>
      </c>
      <c r="BB17513" s="90" t="s">
        <v>6839</v>
      </c>
      <c r="BC17513" s="90" t="s">
        <v>21504</v>
      </c>
      <c r="BD17513" s="473" t="s">
        <v>1301</v>
      </c>
    </row>
    <row r="17514" spans="53:56" ht="15" x14ac:dyDescent="0.25">
      <c r="BA17514" s="91" t="s">
        <v>21539</v>
      </c>
      <c r="BB17514" s="91" t="s">
        <v>6839</v>
      </c>
      <c r="BC17514" s="91" t="s">
        <v>21511</v>
      </c>
      <c r="BD17514" s="473" t="s">
        <v>1301</v>
      </c>
    </row>
    <row r="17515" spans="53:56" ht="15" x14ac:dyDescent="0.25">
      <c r="BA17515" s="90" t="s">
        <v>21540</v>
      </c>
      <c r="BB17515" s="90" t="s">
        <v>6839</v>
      </c>
      <c r="BC17515" s="90" t="s">
        <v>4199</v>
      </c>
      <c r="BD17515" s="473" t="s">
        <v>1301</v>
      </c>
    </row>
    <row r="17516" spans="53:56" ht="15" x14ac:dyDescent="0.25">
      <c r="BA17516" s="91" t="s">
        <v>21541</v>
      </c>
      <c r="BB17516" s="91" t="s">
        <v>6839</v>
      </c>
      <c r="BC17516" s="91" t="s">
        <v>14222</v>
      </c>
      <c r="BD17516" s="473" t="s">
        <v>1301</v>
      </c>
    </row>
    <row r="17517" spans="53:56" ht="15" x14ac:dyDescent="0.25">
      <c r="BA17517" s="90" t="s">
        <v>21542</v>
      </c>
      <c r="BB17517" s="90" t="s">
        <v>6839</v>
      </c>
      <c r="BC17517" s="90" t="s">
        <v>14222</v>
      </c>
      <c r="BD17517" s="473" t="s">
        <v>1301</v>
      </c>
    </row>
    <row r="17518" spans="53:56" ht="15" x14ac:dyDescent="0.25">
      <c r="BA17518" s="91" t="s">
        <v>21543</v>
      </c>
      <c r="BB17518" s="91" t="s">
        <v>6839</v>
      </c>
      <c r="BC17518" s="91" t="s">
        <v>14363</v>
      </c>
      <c r="BD17518" s="473" t="s">
        <v>1301</v>
      </c>
    </row>
    <row r="17519" spans="53:56" ht="15" x14ac:dyDescent="0.25">
      <c r="BA17519" s="90" t="s">
        <v>21544</v>
      </c>
      <c r="BB17519" s="90" t="s">
        <v>6839</v>
      </c>
      <c r="BC17519" s="90" t="s">
        <v>8872</v>
      </c>
      <c r="BD17519" s="473" t="s">
        <v>1301</v>
      </c>
    </row>
    <row r="17520" spans="53:56" ht="15" x14ac:dyDescent="0.25">
      <c r="BA17520" s="91" t="s">
        <v>21545</v>
      </c>
      <c r="BB17520" s="91" t="s">
        <v>6839</v>
      </c>
      <c r="BC17520" s="91" t="s">
        <v>14363</v>
      </c>
      <c r="BD17520" s="473" t="s">
        <v>1301</v>
      </c>
    </row>
    <row r="17521" spans="53:56" ht="15" x14ac:dyDescent="0.25">
      <c r="BA17521" s="90" t="s">
        <v>21546</v>
      </c>
      <c r="BB17521" s="90" t="s">
        <v>6839</v>
      </c>
      <c r="BC17521" s="90" t="s">
        <v>14632</v>
      </c>
      <c r="BD17521" s="473" t="s">
        <v>1301</v>
      </c>
    </row>
    <row r="17522" spans="53:56" ht="15" x14ac:dyDescent="0.25">
      <c r="BA17522" s="91" t="s">
        <v>21547</v>
      </c>
      <c r="BB17522" s="91" t="s">
        <v>6839</v>
      </c>
      <c r="BC17522" s="91" t="s">
        <v>21531</v>
      </c>
      <c r="BD17522" s="473" t="s">
        <v>1301</v>
      </c>
    </row>
    <row r="17523" spans="53:56" ht="15" x14ac:dyDescent="0.25">
      <c r="BA17523" s="90" t="s">
        <v>21548</v>
      </c>
      <c r="BB17523" s="90" t="s">
        <v>6839</v>
      </c>
      <c r="BC17523" s="90" t="s">
        <v>4097</v>
      </c>
      <c r="BD17523" s="473" t="s">
        <v>1301</v>
      </c>
    </row>
    <row r="17524" spans="53:56" ht="15" x14ac:dyDescent="0.25">
      <c r="BA17524" s="91" t="s">
        <v>21549</v>
      </c>
      <c r="BB17524" s="91" t="s">
        <v>6839</v>
      </c>
      <c r="BC17524" s="91" t="s">
        <v>14363</v>
      </c>
      <c r="BD17524" s="473" t="s">
        <v>1301</v>
      </c>
    </row>
    <row r="17525" spans="53:56" ht="15" x14ac:dyDescent="0.25">
      <c r="BA17525" s="90" t="s">
        <v>21550</v>
      </c>
      <c r="BB17525" s="90" t="s">
        <v>6839</v>
      </c>
      <c r="BC17525" s="90" t="s">
        <v>17140</v>
      </c>
      <c r="BD17525" s="473" t="s">
        <v>1301</v>
      </c>
    </row>
    <row r="17526" spans="53:56" ht="15" x14ac:dyDescent="0.25">
      <c r="BA17526" s="91" t="s">
        <v>21551</v>
      </c>
      <c r="BB17526" s="91" t="s">
        <v>6839</v>
      </c>
      <c r="BC17526" s="91" t="s">
        <v>14875</v>
      </c>
      <c r="BD17526" s="473" t="s">
        <v>1301</v>
      </c>
    </row>
    <row r="17527" spans="53:56" ht="15" x14ac:dyDescent="0.25">
      <c r="BA17527" s="90" t="s">
        <v>21552</v>
      </c>
      <c r="BB17527" s="90" t="s">
        <v>6839</v>
      </c>
      <c r="BC17527" s="90" t="s">
        <v>21533</v>
      </c>
      <c r="BD17527" s="473" t="s">
        <v>1301</v>
      </c>
    </row>
    <row r="17528" spans="53:56" ht="15" x14ac:dyDescent="0.25">
      <c r="BA17528" s="91" t="s">
        <v>21553</v>
      </c>
      <c r="BB17528" s="91" t="s">
        <v>6839</v>
      </c>
      <c r="BC17528" s="91" t="s">
        <v>21533</v>
      </c>
      <c r="BD17528" s="473" t="s">
        <v>1301</v>
      </c>
    </row>
    <row r="17529" spans="53:56" ht="15" x14ac:dyDescent="0.25">
      <c r="BA17529" s="90" t="s">
        <v>21554</v>
      </c>
      <c r="BB17529" s="90" t="s">
        <v>6839</v>
      </c>
      <c r="BC17529" s="90" t="s">
        <v>21504</v>
      </c>
      <c r="BD17529" s="473" t="s">
        <v>1301</v>
      </c>
    </row>
    <row r="17530" spans="53:56" ht="15" x14ac:dyDescent="0.25">
      <c r="BA17530" s="91" t="s">
        <v>21555</v>
      </c>
      <c r="BB17530" s="91" t="s">
        <v>6839</v>
      </c>
      <c r="BC17530" s="91" t="s">
        <v>21533</v>
      </c>
      <c r="BD17530" s="473" t="s">
        <v>1301</v>
      </c>
    </row>
    <row r="17531" spans="53:56" ht="15" x14ac:dyDescent="0.25">
      <c r="BA17531" s="90" t="s">
        <v>21556</v>
      </c>
      <c r="BB17531" s="90" t="s">
        <v>6839</v>
      </c>
      <c r="BC17531" s="90" t="s">
        <v>20239</v>
      </c>
      <c r="BD17531" s="473" t="s">
        <v>1301</v>
      </c>
    </row>
    <row r="17532" spans="53:56" ht="15" x14ac:dyDescent="0.25">
      <c r="BA17532" s="91" t="s">
        <v>21557</v>
      </c>
      <c r="BB17532" s="91" t="s">
        <v>6839</v>
      </c>
      <c r="BC17532" s="91" t="s">
        <v>21558</v>
      </c>
      <c r="BD17532" s="473" t="s">
        <v>1301</v>
      </c>
    </row>
    <row r="17533" spans="53:56" ht="15" x14ac:dyDescent="0.25">
      <c r="BA17533" s="90" t="s">
        <v>21559</v>
      </c>
      <c r="BB17533" s="90" t="s">
        <v>6839</v>
      </c>
      <c r="BC17533" s="90" t="s">
        <v>5723</v>
      </c>
      <c r="BD17533" s="473" t="s">
        <v>1301</v>
      </c>
    </row>
    <row r="17534" spans="53:56" ht="15" x14ac:dyDescent="0.25">
      <c r="BA17534" s="91" t="s">
        <v>21560</v>
      </c>
      <c r="BB17534" s="91" t="s">
        <v>6839</v>
      </c>
      <c r="BC17534" s="91" t="s">
        <v>20239</v>
      </c>
      <c r="BD17534" s="473" t="s">
        <v>1301</v>
      </c>
    </row>
    <row r="17535" spans="53:56" ht="15" x14ac:dyDescent="0.25">
      <c r="BA17535" s="90" t="s">
        <v>21561</v>
      </c>
      <c r="BB17535" s="90" t="s">
        <v>6839</v>
      </c>
      <c r="BC17535" s="90" t="s">
        <v>20239</v>
      </c>
      <c r="BD17535" s="473" t="s">
        <v>1301</v>
      </c>
    </row>
    <row r="17536" spans="53:56" ht="15" x14ac:dyDescent="0.25">
      <c r="BA17536" s="91" t="s">
        <v>21562</v>
      </c>
      <c r="BB17536" s="91" t="s">
        <v>6839</v>
      </c>
      <c r="BC17536" s="91" t="s">
        <v>20239</v>
      </c>
      <c r="BD17536" s="473" t="s">
        <v>1301</v>
      </c>
    </row>
    <row r="17537" spans="53:56" ht="15" x14ac:dyDescent="0.25">
      <c r="BA17537" s="90" t="s">
        <v>21563</v>
      </c>
      <c r="BB17537" s="90" t="s">
        <v>6839</v>
      </c>
      <c r="BC17537" s="90" t="s">
        <v>20239</v>
      </c>
      <c r="BD17537" s="473" t="s">
        <v>1301</v>
      </c>
    </row>
    <row r="17538" spans="53:56" ht="15" x14ac:dyDescent="0.25">
      <c r="BA17538" s="91" t="s">
        <v>21564</v>
      </c>
      <c r="BB17538" s="91" t="s">
        <v>6839</v>
      </c>
      <c r="BC17538" s="91" t="s">
        <v>4199</v>
      </c>
      <c r="BD17538" s="473" t="s">
        <v>1301</v>
      </c>
    </row>
    <row r="17539" spans="53:56" ht="15" x14ac:dyDescent="0.25">
      <c r="BA17539" s="90" t="s">
        <v>21565</v>
      </c>
      <c r="BB17539" s="90" t="s">
        <v>6839</v>
      </c>
      <c r="BC17539" s="90" t="s">
        <v>5723</v>
      </c>
      <c r="BD17539" s="473" t="s">
        <v>1301</v>
      </c>
    </row>
    <row r="17540" spans="53:56" ht="15" x14ac:dyDescent="0.25">
      <c r="BA17540" s="91" t="s">
        <v>21566</v>
      </c>
      <c r="BB17540" s="91" t="s">
        <v>6839</v>
      </c>
      <c r="BC17540" s="91" t="s">
        <v>7868</v>
      </c>
      <c r="BD17540" s="473" t="s">
        <v>1301</v>
      </c>
    </row>
    <row r="17541" spans="53:56" ht="15" x14ac:dyDescent="0.25">
      <c r="BA17541" s="90" t="s">
        <v>21567</v>
      </c>
      <c r="BB17541" s="90" t="s">
        <v>6839</v>
      </c>
      <c r="BC17541" s="90" t="s">
        <v>7868</v>
      </c>
      <c r="BD17541" s="473" t="s">
        <v>1301</v>
      </c>
    </row>
    <row r="17542" spans="53:56" ht="15" x14ac:dyDescent="0.25">
      <c r="BA17542" s="91" t="s">
        <v>21568</v>
      </c>
      <c r="BB17542" s="91" t="s">
        <v>6839</v>
      </c>
      <c r="BC17542" s="91" t="s">
        <v>21471</v>
      </c>
      <c r="BD17542" s="473" t="s">
        <v>1301</v>
      </c>
    </row>
    <row r="17543" spans="53:56" ht="15" x14ac:dyDescent="0.25">
      <c r="BA17543" s="90" t="s">
        <v>21569</v>
      </c>
      <c r="BB17543" s="90" t="s">
        <v>6839</v>
      </c>
      <c r="BC17543" s="90" t="s">
        <v>14363</v>
      </c>
      <c r="BD17543" s="473" t="s">
        <v>1301</v>
      </c>
    </row>
    <row r="17544" spans="53:56" ht="15" x14ac:dyDescent="0.25">
      <c r="BA17544" s="91" t="s">
        <v>21570</v>
      </c>
      <c r="BB17544" s="91" t="s">
        <v>6839</v>
      </c>
      <c r="BC17544" s="91" t="s">
        <v>21558</v>
      </c>
      <c r="BD17544" s="473" t="s">
        <v>1301</v>
      </c>
    </row>
    <row r="17545" spans="53:56" ht="15" x14ac:dyDescent="0.25">
      <c r="BA17545" s="90" t="s">
        <v>21571</v>
      </c>
      <c r="BB17545" s="90" t="s">
        <v>6839</v>
      </c>
      <c r="BC17545" s="90" t="s">
        <v>21558</v>
      </c>
      <c r="BD17545" s="473" t="s">
        <v>1301</v>
      </c>
    </row>
    <row r="17546" spans="53:56" ht="15" x14ac:dyDescent="0.25">
      <c r="BA17546" s="91" t="s">
        <v>21572</v>
      </c>
      <c r="BB17546" s="91" t="s">
        <v>6839</v>
      </c>
      <c r="BC17546" s="91" t="s">
        <v>21558</v>
      </c>
      <c r="BD17546" s="473" t="s">
        <v>1301</v>
      </c>
    </row>
    <row r="17547" spans="53:56" ht="15" x14ac:dyDescent="0.25">
      <c r="BA17547" s="90" t="s">
        <v>21573</v>
      </c>
      <c r="BB17547" s="90" t="s">
        <v>6839</v>
      </c>
      <c r="BC17547" s="90" t="s">
        <v>21558</v>
      </c>
      <c r="BD17547" s="473" t="s">
        <v>1301</v>
      </c>
    </row>
    <row r="17548" spans="53:56" ht="15" x14ac:dyDescent="0.25">
      <c r="BA17548" s="91" t="s">
        <v>21574</v>
      </c>
      <c r="BB17548" s="91" t="s">
        <v>6839</v>
      </c>
      <c r="BC17548" s="91" t="s">
        <v>7868</v>
      </c>
      <c r="BD17548" s="473" t="s">
        <v>1301</v>
      </c>
    </row>
    <row r="17549" spans="53:56" ht="15" x14ac:dyDescent="0.25">
      <c r="BA17549" s="90" t="s">
        <v>21575</v>
      </c>
      <c r="BB17549" s="90" t="s">
        <v>6839</v>
      </c>
      <c r="BC17549" s="90" t="s">
        <v>14363</v>
      </c>
      <c r="BD17549" s="473" t="s">
        <v>1301</v>
      </c>
    </row>
    <row r="17550" spans="53:56" ht="15" x14ac:dyDescent="0.25">
      <c r="BA17550" s="90" t="s">
        <v>21576</v>
      </c>
      <c r="BB17550" s="90" t="s">
        <v>6839</v>
      </c>
      <c r="BC17550" s="90" t="s">
        <v>8872</v>
      </c>
      <c r="BD17550" s="473" t="s">
        <v>1301</v>
      </c>
    </row>
    <row r="17551" spans="53:56" ht="15" x14ac:dyDescent="0.25">
      <c r="BA17551" s="91" t="s">
        <v>21577</v>
      </c>
      <c r="BB17551" s="91" t="s">
        <v>6839</v>
      </c>
      <c r="BC17551" s="91" t="s">
        <v>21511</v>
      </c>
      <c r="BD17551" s="473" t="s">
        <v>1301</v>
      </c>
    </row>
    <row r="17552" spans="53:56" ht="15" x14ac:dyDescent="0.25">
      <c r="BA17552" s="90" t="s">
        <v>21578</v>
      </c>
      <c r="BB17552" s="90" t="s">
        <v>6839</v>
      </c>
      <c r="BC17552" s="90" t="s">
        <v>21511</v>
      </c>
      <c r="BD17552" s="473" t="s">
        <v>1301</v>
      </c>
    </row>
    <row r="17553" spans="53:56" ht="15" x14ac:dyDescent="0.25">
      <c r="BA17553" s="91" t="s">
        <v>21579</v>
      </c>
      <c r="BB17553" s="91" t="s">
        <v>6839</v>
      </c>
      <c r="BC17553" s="91" t="s">
        <v>21504</v>
      </c>
      <c r="BD17553" s="473" t="s">
        <v>1301</v>
      </c>
    </row>
    <row r="17554" spans="53:56" ht="15" x14ac:dyDescent="0.25">
      <c r="BA17554" s="90" t="s">
        <v>21580</v>
      </c>
      <c r="BB17554" s="90" t="s">
        <v>6839</v>
      </c>
      <c r="BC17554" s="90" t="s">
        <v>21504</v>
      </c>
      <c r="BD17554" s="473" t="s">
        <v>1301</v>
      </c>
    </row>
    <row r="17555" spans="53:56" ht="15" x14ac:dyDescent="0.25">
      <c r="BA17555" s="91" t="s">
        <v>21581</v>
      </c>
      <c r="BB17555" s="91" t="s">
        <v>6839</v>
      </c>
      <c r="BC17555" s="91" t="s">
        <v>21336</v>
      </c>
      <c r="BD17555" s="473" t="s">
        <v>1301</v>
      </c>
    </row>
    <row r="17556" spans="53:56" ht="15" x14ac:dyDescent="0.25">
      <c r="BA17556" s="90" t="s">
        <v>21582</v>
      </c>
      <c r="BB17556" s="90" t="s">
        <v>6839</v>
      </c>
      <c r="BC17556" s="90" t="s">
        <v>17140</v>
      </c>
      <c r="BD17556" s="473" t="s">
        <v>1301</v>
      </c>
    </row>
    <row r="17557" spans="53:56" ht="15" x14ac:dyDescent="0.25">
      <c r="BA17557" s="91" t="s">
        <v>21583</v>
      </c>
      <c r="BB17557" s="91" t="s">
        <v>6839</v>
      </c>
      <c r="BC17557" s="91" t="s">
        <v>14875</v>
      </c>
      <c r="BD17557" s="473" t="s">
        <v>1301</v>
      </c>
    </row>
    <row r="17558" spans="53:56" ht="15" x14ac:dyDescent="0.25">
      <c r="BA17558" s="91" t="s">
        <v>21584</v>
      </c>
      <c r="BB17558" s="91" t="s">
        <v>6839</v>
      </c>
      <c r="BC17558" s="91" t="s">
        <v>17140</v>
      </c>
      <c r="BD17558" s="473" t="s">
        <v>1301</v>
      </c>
    </row>
    <row r="17559" spans="53:56" ht="15" x14ac:dyDescent="0.25">
      <c r="BA17559" s="90" t="s">
        <v>21585</v>
      </c>
      <c r="BB17559" s="90" t="s">
        <v>6839</v>
      </c>
      <c r="BC17559" s="90" t="s">
        <v>17140</v>
      </c>
      <c r="BD17559" s="473" t="s">
        <v>1301</v>
      </c>
    </row>
    <row r="17560" spans="53:56" ht="15" x14ac:dyDescent="0.25">
      <c r="BA17560" s="91" t="s">
        <v>21586</v>
      </c>
      <c r="BB17560" s="91" t="s">
        <v>6839</v>
      </c>
      <c r="BC17560" s="91" t="s">
        <v>14875</v>
      </c>
      <c r="BD17560" s="473" t="s">
        <v>1301</v>
      </c>
    </row>
    <row r="17561" spans="53:56" ht="15" x14ac:dyDescent="0.25">
      <c r="BA17561" s="91" t="s">
        <v>21586</v>
      </c>
      <c r="BB17561" s="91" t="s">
        <v>6839</v>
      </c>
      <c r="BC17561" s="91" t="s">
        <v>14632</v>
      </c>
      <c r="BD17561" s="473" t="s">
        <v>1301</v>
      </c>
    </row>
    <row r="17562" spans="53:56" ht="15" x14ac:dyDescent="0.25">
      <c r="BA17562" s="90" t="s">
        <v>21587</v>
      </c>
      <c r="BB17562" s="90" t="s">
        <v>6839</v>
      </c>
      <c r="BC17562" s="90" t="s">
        <v>14222</v>
      </c>
      <c r="BD17562" s="473" t="s">
        <v>1301</v>
      </c>
    </row>
    <row r="17563" spans="53:56" ht="15" x14ac:dyDescent="0.25">
      <c r="BA17563" s="90" t="s">
        <v>21588</v>
      </c>
      <c r="BB17563" s="90" t="s">
        <v>6839</v>
      </c>
      <c r="BC17563" s="90" t="s">
        <v>3786</v>
      </c>
      <c r="BD17563" s="473" t="s">
        <v>1301</v>
      </c>
    </row>
    <row r="17564" spans="53:56" ht="15" x14ac:dyDescent="0.25">
      <c r="BA17564" s="91" t="s">
        <v>21589</v>
      </c>
      <c r="BB17564" s="91" t="s">
        <v>6839</v>
      </c>
      <c r="BC17564" s="91" t="s">
        <v>21511</v>
      </c>
      <c r="BD17564" s="473" t="s">
        <v>1301</v>
      </c>
    </row>
    <row r="17565" spans="53:56" ht="15" x14ac:dyDescent="0.25">
      <c r="BA17565" s="90" t="s">
        <v>21590</v>
      </c>
      <c r="BB17565" s="90" t="s">
        <v>6839</v>
      </c>
      <c r="BC17565" s="90" t="s">
        <v>14875</v>
      </c>
      <c r="BD17565" s="473" t="s">
        <v>1301</v>
      </c>
    </row>
    <row r="17566" spans="53:56" ht="15" x14ac:dyDescent="0.25">
      <c r="BA17566" s="90" t="s">
        <v>21591</v>
      </c>
      <c r="BB17566" s="90" t="s">
        <v>6839</v>
      </c>
      <c r="BC17566" s="90" t="s">
        <v>21533</v>
      </c>
      <c r="BD17566" s="473" t="s">
        <v>1301</v>
      </c>
    </row>
    <row r="17567" spans="53:56" ht="15" x14ac:dyDescent="0.25">
      <c r="BA17567" s="90" t="s">
        <v>21591</v>
      </c>
      <c r="BB17567" s="90" t="s">
        <v>6839</v>
      </c>
      <c r="BC17567" s="90" t="s">
        <v>9234</v>
      </c>
      <c r="BD17567" s="473" t="s">
        <v>1301</v>
      </c>
    </row>
    <row r="17568" spans="53:56" ht="15" x14ac:dyDescent="0.25">
      <c r="BA17568" s="91" t="s">
        <v>21592</v>
      </c>
      <c r="BB17568" s="91" t="s">
        <v>6839</v>
      </c>
      <c r="BC17568" s="91" t="s">
        <v>14363</v>
      </c>
      <c r="BD17568" s="473" t="s">
        <v>1301</v>
      </c>
    </row>
    <row r="17569" spans="53:56" ht="15" x14ac:dyDescent="0.25">
      <c r="BA17569" s="90" t="s">
        <v>21593</v>
      </c>
      <c r="BB17569" s="90" t="s">
        <v>6839</v>
      </c>
      <c r="BC17569" s="90" t="s">
        <v>21506</v>
      </c>
      <c r="BD17569" s="473" t="s">
        <v>1301</v>
      </c>
    </row>
    <row r="17570" spans="53:56" ht="15" x14ac:dyDescent="0.25">
      <c r="BA17570" s="91" t="s">
        <v>21594</v>
      </c>
      <c r="BB17570" s="91" t="s">
        <v>6839</v>
      </c>
      <c r="BC17570" s="91" t="s">
        <v>17140</v>
      </c>
      <c r="BD17570" s="473" t="s">
        <v>1301</v>
      </c>
    </row>
    <row r="17571" spans="53:56" ht="15" x14ac:dyDescent="0.25">
      <c r="BA17571" s="91" t="s">
        <v>21594</v>
      </c>
      <c r="BB17571" s="91" t="s">
        <v>6839</v>
      </c>
      <c r="BC17571" s="91" t="s">
        <v>4199</v>
      </c>
      <c r="BD17571" s="473" t="s">
        <v>1301</v>
      </c>
    </row>
    <row r="17572" spans="53:56" ht="15" x14ac:dyDescent="0.25">
      <c r="BA17572" s="90" t="s">
        <v>21595</v>
      </c>
      <c r="BB17572" s="90" t="s">
        <v>6839</v>
      </c>
      <c r="BC17572" s="90" t="s">
        <v>21504</v>
      </c>
      <c r="BD17572" s="473" t="s">
        <v>1301</v>
      </c>
    </row>
    <row r="17573" spans="53:56" ht="15" x14ac:dyDescent="0.25">
      <c r="BA17573" s="91" t="s">
        <v>21596</v>
      </c>
      <c r="BB17573" s="91" t="s">
        <v>6839</v>
      </c>
      <c r="BC17573" s="91" t="s">
        <v>14222</v>
      </c>
      <c r="BD17573" s="473" t="s">
        <v>1301</v>
      </c>
    </row>
    <row r="17574" spans="53:56" ht="15" x14ac:dyDescent="0.25">
      <c r="BA17574" s="91" t="s">
        <v>21597</v>
      </c>
      <c r="BB17574" s="91" t="s">
        <v>6839</v>
      </c>
      <c r="BC17574" s="91" t="s">
        <v>20239</v>
      </c>
      <c r="BD17574" s="473" t="s">
        <v>1301</v>
      </c>
    </row>
    <row r="17575" spans="53:56" ht="15" x14ac:dyDescent="0.25">
      <c r="BA17575" s="90" t="s">
        <v>21598</v>
      </c>
      <c r="BB17575" s="90" t="s">
        <v>6839</v>
      </c>
      <c r="BC17575" s="90" t="s">
        <v>14632</v>
      </c>
      <c r="BD17575" s="473" t="s">
        <v>1301</v>
      </c>
    </row>
    <row r="17576" spans="53:56" ht="15" x14ac:dyDescent="0.25">
      <c r="BA17576" s="91" t="s">
        <v>21599</v>
      </c>
      <c r="BB17576" s="91" t="s">
        <v>6839</v>
      </c>
      <c r="BC17576" s="91" t="s">
        <v>21471</v>
      </c>
      <c r="BD17576" s="473" t="s">
        <v>1301</v>
      </c>
    </row>
    <row r="17577" spans="53:56" ht="15" x14ac:dyDescent="0.25">
      <c r="BA17577" s="90" t="s">
        <v>21600</v>
      </c>
      <c r="BB17577" s="90" t="s">
        <v>6839</v>
      </c>
      <c r="BC17577" s="90" t="s">
        <v>21558</v>
      </c>
      <c r="BD17577" s="473" t="s">
        <v>1301</v>
      </c>
    </row>
    <row r="17578" spans="53:56" ht="15" x14ac:dyDescent="0.25">
      <c r="BA17578" s="90" t="s">
        <v>21601</v>
      </c>
      <c r="BB17578" s="90" t="s">
        <v>6839</v>
      </c>
      <c r="BC17578" s="90" t="s">
        <v>21506</v>
      </c>
      <c r="BD17578" s="473" t="s">
        <v>1301</v>
      </c>
    </row>
    <row r="17579" spans="53:56" ht="15" x14ac:dyDescent="0.25">
      <c r="BA17579" s="91" t="s">
        <v>21602</v>
      </c>
      <c r="BB17579" s="91" t="s">
        <v>6839</v>
      </c>
      <c r="BC17579" s="91" t="s">
        <v>21531</v>
      </c>
      <c r="BD17579" s="473" t="s">
        <v>1301</v>
      </c>
    </row>
    <row r="17580" spans="53:56" ht="15" x14ac:dyDescent="0.25">
      <c r="BA17580" s="90" t="s">
        <v>21603</v>
      </c>
      <c r="BB17580" s="90" t="s">
        <v>6839</v>
      </c>
      <c r="BC17580" s="90" t="s">
        <v>21531</v>
      </c>
      <c r="BD17580" s="473" t="s">
        <v>1301</v>
      </c>
    </row>
    <row r="17581" spans="53:56" ht="15" x14ac:dyDescent="0.25">
      <c r="BA17581" s="91" t="s">
        <v>21604</v>
      </c>
      <c r="BB17581" s="91" t="s">
        <v>6839</v>
      </c>
      <c r="BC17581" s="91" t="s">
        <v>21531</v>
      </c>
      <c r="BD17581" s="473" t="s">
        <v>1301</v>
      </c>
    </row>
    <row r="17582" spans="53:56" ht="15" x14ac:dyDescent="0.25">
      <c r="BA17582" s="91" t="s">
        <v>21605</v>
      </c>
      <c r="BB17582" s="91" t="s">
        <v>6839</v>
      </c>
      <c r="BC17582" s="91" t="s">
        <v>21531</v>
      </c>
      <c r="BD17582" s="473" t="s">
        <v>1301</v>
      </c>
    </row>
    <row r="17583" spans="53:56" ht="15" x14ac:dyDescent="0.25">
      <c r="BA17583" s="90" t="s">
        <v>21606</v>
      </c>
      <c r="BB17583" s="90" t="s">
        <v>6839</v>
      </c>
      <c r="BC17583" s="90" t="s">
        <v>5723</v>
      </c>
      <c r="BD17583" s="473" t="s">
        <v>1301</v>
      </c>
    </row>
    <row r="17584" spans="53:56" ht="15" x14ac:dyDescent="0.25">
      <c r="BA17584" s="91" t="s">
        <v>21607</v>
      </c>
      <c r="BB17584" s="91" t="s">
        <v>6839</v>
      </c>
      <c r="BC17584" s="91" t="s">
        <v>21504</v>
      </c>
      <c r="BD17584" s="473" t="s">
        <v>1301</v>
      </c>
    </row>
    <row r="17585" spans="53:56" ht="15" x14ac:dyDescent="0.25">
      <c r="BA17585" s="90" t="s">
        <v>21608</v>
      </c>
      <c r="BB17585" s="90" t="s">
        <v>6839</v>
      </c>
      <c r="BC17585" s="90" t="s">
        <v>21531</v>
      </c>
      <c r="BD17585" s="473" t="s">
        <v>1301</v>
      </c>
    </row>
    <row r="17586" spans="53:56" ht="15" x14ac:dyDescent="0.25">
      <c r="BA17586" s="90" t="s">
        <v>21609</v>
      </c>
      <c r="BB17586" s="90" t="s">
        <v>6839</v>
      </c>
      <c r="BC17586" s="90" t="s">
        <v>21504</v>
      </c>
      <c r="BD17586" s="473" t="s">
        <v>1301</v>
      </c>
    </row>
    <row r="17587" spans="53:56" ht="15" x14ac:dyDescent="0.25">
      <c r="BA17587" s="90" t="s">
        <v>21609</v>
      </c>
      <c r="BB17587" s="90" t="s">
        <v>6839</v>
      </c>
      <c r="BC17587" s="90" t="s">
        <v>4097</v>
      </c>
      <c r="BD17587" s="473" t="s">
        <v>1301</v>
      </c>
    </row>
    <row r="17588" spans="53:56" ht="15" x14ac:dyDescent="0.25">
      <c r="BA17588" s="91" t="s">
        <v>21610</v>
      </c>
      <c r="BB17588" s="91" t="s">
        <v>6839</v>
      </c>
      <c r="BC17588" s="91" t="s">
        <v>21504</v>
      </c>
      <c r="BD17588" s="473" t="s">
        <v>1301</v>
      </c>
    </row>
    <row r="17589" spans="53:56" ht="15" x14ac:dyDescent="0.25">
      <c r="BA17589" s="90" t="s">
        <v>21611</v>
      </c>
      <c r="BB17589" s="90" t="s">
        <v>6839</v>
      </c>
      <c r="BC17589" s="90" t="s">
        <v>8872</v>
      </c>
      <c r="BD17589" s="473" t="s">
        <v>1301</v>
      </c>
    </row>
    <row r="17590" spans="53:56" ht="15" x14ac:dyDescent="0.25">
      <c r="BA17590" s="91" t="s">
        <v>21612</v>
      </c>
      <c r="BB17590" s="91" t="s">
        <v>6839</v>
      </c>
      <c r="BC17590" s="91" t="s">
        <v>14875</v>
      </c>
      <c r="BD17590" s="473" t="s">
        <v>1301</v>
      </c>
    </row>
    <row r="17591" spans="53:56" ht="15" x14ac:dyDescent="0.25">
      <c r="BA17591" s="91" t="s">
        <v>21613</v>
      </c>
      <c r="BB17591" s="91" t="s">
        <v>6839</v>
      </c>
      <c r="BC17591" s="91" t="s">
        <v>21471</v>
      </c>
      <c r="BD17591" s="473" t="s">
        <v>1301</v>
      </c>
    </row>
    <row r="17592" spans="53:56" ht="15" x14ac:dyDescent="0.25">
      <c r="BA17592" s="90" t="s">
        <v>21614</v>
      </c>
      <c r="BB17592" s="90" t="s">
        <v>6839</v>
      </c>
      <c r="BC17592" s="90" t="s">
        <v>9234</v>
      </c>
      <c r="BD17592" s="473" t="s">
        <v>1301</v>
      </c>
    </row>
    <row r="17593" spans="53:56" ht="15" x14ac:dyDescent="0.25">
      <c r="BA17593" s="91" t="s">
        <v>21615</v>
      </c>
      <c r="BB17593" s="91" t="s">
        <v>6839</v>
      </c>
      <c r="BC17593" s="91" t="s">
        <v>21531</v>
      </c>
      <c r="BD17593" s="473" t="s">
        <v>1301</v>
      </c>
    </row>
    <row r="17594" spans="53:56" ht="15" x14ac:dyDescent="0.25">
      <c r="BA17594" s="91" t="s">
        <v>21616</v>
      </c>
      <c r="BB17594" s="91" t="s">
        <v>6839</v>
      </c>
      <c r="BC17594" s="91" t="s">
        <v>21558</v>
      </c>
      <c r="BD17594" s="473" t="s">
        <v>1301</v>
      </c>
    </row>
    <row r="17595" spans="53:56" ht="15" x14ac:dyDescent="0.25">
      <c r="BA17595" s="90" t="s">
        <v>21617</v>
      </c>
      <c r="BB17595" s="90" t="s">
        <v>6839</v>
      </c>
      <c r="BC17595" s="90" t="s">
        <v>20239</v>
      </c>
      <c r="BD17595" s="473" t="s">
        <v>1301</v>
      </c>
    </row>
    <row r="17596" spans="53:56" ht="15" x14ac:dyDescent="0.25">
      <c r="BA17596" s="90" t="s">
        <v>21618</v>
      </c>
      <c r="BB17596" s="90" t="s">
        <v>6839</v>
      </c>
      <c r="BC17596" s="90" t="s">
        <v>21504</v>
      </c>
      <c r="BD17596" s="473" t="s">
        <v>1301</v>
      </c>
    </row>
    <row r="17597" spans="53:56" ht="15" x14ac:dyDescent="0.25">
      <c r="BA17597" s="91" t="s">
        <v>21619</v>
      </c>
      <c r="BB17597" s="91" t="s">
        <v>6839</v>
      </c>
      <c r="BC17597" s="91" t="s">
        <v>21357</v>
      </c>
      <c r="BD17597" s="473" t="s">
        <v>1301</v>
      </c>
    </row>
    <row r="17598" spans="53:56" ht="15" x14ac:dyDescent="0.25">
      <c r="BA17598" s="90" t="s">
        <v>21620</v>
      </c>
      <c r="BB17598" s="90" t="s">
        <v>6839</v>
      </c>
      <c r="BC17598" s="90" t="s">
        <v>21506</v>
      </c>
      <c r="BD17598" s="473" t="s">
        <v>1301</v>
      </c>
    </row>
    <row r="17599" spans="53:56" ht="15" x14ac:dyDescent="0.25">
      <c r="BA17599" s="91" t="s">
        <v>21621</v>
      </c>
      <c r="BB17599" s="91" t="s">
        <v>6839</v>
      </c>
      <c r="BC17599" s="91" t="s">
        <v>20239</v>
      </c>
      <c r="BD17599" s="473" t="s">
        <v>1301</v>
      </c>
    </row>
    <row r="17600" spans="53:56" ht="15" x14ac:dyDescent="0.25">
      <c r="BA17600" s="91" t="s">
        <v>21622</v>
      </c>
      <c r="BB17600" s="91" t="s">
        <v>6839</v>
      </c>
      <c r="BC17600" s="91" t="s">
        <v>4097</v>
      </c>
      <c r="BD17600" s="473" t="s">
        <v>1301</v>
      </c>
    </row>
    <row r="17601" spans="53:56" ht="15" x14ac:dyDescent="0.25">
      <c r="BA17601" s="90" t="s">
        <v>21623</v>
      </c>
      <c r="BB17601" s="90" t="s">
        <v>6839</v>
      </c>
      <c r="BC17601" s="90" t="s">
        <v>9234</v>
      </c>
      <c r="BD17601" s="473" t="s">
        <v>1301</v>
      </c>
    </row>
    <row r="17602" spans="53:56" ht="15" x14ac:dyDescent="0.25">
      <c r="BA17602" s="91" t="s">
        <v>21624</v>
      </c>
      <c r="BB17602" s="91" t="s">
        <v>6839</v>
      </c>
      <c r="BC17602" s="91" t="s">
        <v>20239</v>
      </c>
      <c r="BD17602" s="473" t="s">
        <v>1301</v>
      </c>
    </row>
    <row r="17603" spans="53:56" ht="15" x14ac:dyDescent="0.25">
      <c r="BA17603" s="90" t="s">
        <v>21625</v>
      </c>
      <c r="BB17603" s="90" t="s">
        <v>6839</v>
      </c>
      <c r="BC17603" s="90" t="s">
        <v>14875</v>
      </c>
      <c r="BD17603" s="473" t="s">
        <v>1301</v>
      </c>
    </row>
    <row r="17604" spans="53:56" ht="15" x14ac:dyDescent="0.25">
      <c r="BA17604" s="90" t="s">
        <v>21626</v>
      </c>
      <c r="BB17604" s="90" t="s">
        <v>6839</v>
      </c>
      <c r="BC17604" s="90" t="s">
        <v>21506</v>
      </c>
      <c r="BD17604" s="473" t="s">
        <v>1301</v>
      </c>
    </row>
    <row r="17605" spans="53:56" ht="15" x14ac:dyDescent="0.25">
      <c r="BA17605" s="91" t="s">
        <v>21627</v>
      </c>
      <c r="BB17605" s="91" t="s">
        <v>6839</v>
      </c>
      <c r="BC17605" s="91" t="s">
        <v>21558</v>
      </c>
      <c r="BD17605" s="473" t="s">
        <v>1301</v>
      </c>
    </row>
    <row r="17606" spans="53:56" ht="15" x14ac:dyDescent="0.25">
      <c r="BA17606" s="91" t="s">
        <v>21627</v>
      </c>
      <c r="BB17606" s="91" t="s">
        <v>6839</v>
      </c>
      <c r="BC17606" s="91" t="s">
        <v>8872</v>
      </c>
      <c r="BD17606" s="473" t="s">
        <v>1301</v>
      </c>
    </row>
    <row r="17607" spans="53:56" ht="15" x14ac:dyDescent="0.25">
      <c r="BA17607" s="90" t="s">
        <v>21628</v>
      </c>
      <c r="BB17607" s="90" t="s">
        <v>6839</v>
      </c>
      <c r="BC17607" s="90" t="s">
        <v>21558</v>
      </c>
      <c r="BD17607" s="473" t="s">
        <v>1301</v>
      </c>
    </row>
    <row r="17608" spans="53:56" ht="15" x14ac:dyDescent="0.25">
      <c r="BA17608" s="91" t="s">
        <v>21629</v>
      </c>
      <c r="BB17608" s="91" t="s">
        <v>6839</v>
      </c>
      <c r="BC17608" s="91" t="s">
        <v>14222</v>
      </c>
      <c r="BD17608" s="473" t="s">
        <v>1301</v>
      </c>
    </row>
    <row r="17609" spans="53:56" ht="15" x14ac:dyDescent="0.25">
      <c r="BA17609" s="91" t="s">
        <v>21630</v>
      </c>
      <c r="BB17609" s="91" t="s">
        <v>6839</v>
      </c>
      <c r="BC17609" s="91" t="s">
        <v>14222</v>
      </c>
      <c r="BD17609" s="473" t="s">
        <v>1301</v>
      </c>
    </row>
    <row r="17610" spans="53:56" ht="15" x14ac:dyDescent="0.25">
      <c r="BA17610" s="90" t="s">
        <v>21631</v>
      </c>
      <c r="BB17610" s="90" t="s">
        <v>6839</v>
      </c>
      <c r="BC17610" s="90" t="s">
        <v>4199</v>
      </c>
      <c r="BD17610" s="473" t="s">
        <v>1301</v>
      </c>
    </row>
    <row r="17611" spans="53:56" ht="15" x14ac:dyDescent="0.25">
      <c r="BA17611" s="91" t="s">
        <v>21632</v>
      </c>
      <c r="BB17611" s="91" t="s">
        <v>6839</v>
      </c>
      <c r="BC17611" s="91" t="s">
        <v>4199</v>
      </c>
      <c r="BD17611" s="473" t="s">
        <v>1301</v>
      </c>
    </row>
    <row r="17612" spans="53:56" ht="15" x14ac:dyDescent="0.25">
      <c r="BA17612" s="90" t="s">
        <v>21633</v>
      </c>
      <c r="BB17612" s="90" t="s">
        <v>6839</v>
      </c>
      <c r="BC17612" s="90" t="s">
        <v>4199</v>
      </c>
      <c r="BD17612" s="473" t="s">
        <v>1301</v>
      </c>
    </row>
    <row r="17613" spans="53:56" ht="15" x14ac:dyDescent="0.25">
      <c r="BA17613" s="90" t="s">
        <v>21634</v>
      </c>
      <c r="BB17613" s="90" t="s">
        <v>6839</v>
      </c>
      <c r="BC17613" s="90" t="s">
        <v>4199</v>
      </c>
      <c r="BD17613" s="473" t="s">
        <v>1301</v>
      </c>
    </row>
    <row r="17614" spans="53:56" ht="15" x14ac:dyDescent="0.25">
      <c r="BA17614" s="91" t="s">
        <v>21635</v>
      </c>
      <c r="BB17614" s="91" t="s">
        <v>6839</v>
      </c>
      <c r="BC17614" s="91" t="s">
        <v>4199</v>
      </c>
      <c r="BD17614" s="473" t="s">
        <v>1301</v>
      </c>
    </row>
    <row r="17615" spans="53:56" ht="15" x14ac:dyDescent="0.25">
      <c r="BA17615" s="90" t="s">
        <v>21636</v>
      </c>
      <c r="BB17615" s="90" t="s">
        <v>6839</v>
      </c>
      <c r="BC17615" s="90" t="s">
        <v>4199</v>
      </c>
      <c r="BD17615" s="473" t="s">
        <v>1301</v>
      </c>
    </row>
    <row r="17616" spans="53:56" ht="15" x14ac:dyDescent="0.25">
      <c r="BA17616" s="91" t="s">
        <v>21637</v>
      </c>
      <c r="BB17616" s="91" t="s">
        <v>6839</v>
      </c>
      <c r="BC17616" s="91" t="s">
        <v>4199</v>
      </c>
      <c r="BD17616" s="473" t="s">
        <v>1301</v>
      </c>
    </row>
    <row r="17617" spans="53:56" ht="15" x14ac:dyDescent="0.25">
      <c r="BA17617" s="91" t="s">
        <v>21638</v>
      </c>
      <c r="BB17617" s="91" t="s">
        <v>6839</v>
      </c>
      <c r="BC17617" s="91" t="s">
        <v>4199</v>
      </c>
      <c r="BD17617" s="473" t="s">
        <v>1301</v>
      </c>
    </row>
    <row r="17618" spans="53:56" ht="15" x14ac:dyDescent="0.25">
      <c r="BA17618" s="90" t="s">
        <v>21639</v>
      </c>
      <c r="BB17618" s="90" t="s">
        <v>6839</v>
      </c>
      <c r="BC17618" s="90" t="s">
        <v>4199</v>
      </c>
      <c r="BD17618" s="473" t="s">
        <v>1301</v>
      </c>
    </row>
    <row r="17619" spans="53:56" ht="15" x14ac:dyDescent="0.25">
      <c r="BA17619" s="91" t="s">
        <v>21640</v>
      </c>
      <c r="BB17619" s="91" t="s">
        <v>6839</v>
      </c>
      <c r="BC17619" s="91" t="s">
        <v>4199</v>
      </c>
      <c r="BD17619" s="473" t="s">
        <v>1301</v>
      </c>
    </row>
    <row r="17620" spans="53:56" ht="15" x14ac:dyDescent="0.25">
      <c r="BA17620" s="90" t="s">
        <v>21641</v>
      </c>
      <c r="BB17620" s="90" t="s">
        <v>6839</v>
      </c>
      <c r="BC17620" s="90" t="s">
        <v>4199</v>
      </c>
      <c r="BD17620" s="473" t="s">
        <v>1301</v>
      </c>
    </row>
    <row r="17621" spans="53:56" ht="15" x14ac:dyDescent="0.25">
      <c r="BA17621" s="90" t="s">
        <v>21642</v>
      </c>
      <c r="BB17621" s="90" t="s">
        <v>6839</v>
      </c>
      <c r="BC17621" s="90" t="s">
        <v>4199</v>
      </c>
      <c r="BD17621" s="473" t="s">
        <v>1301</v>
      </c>
    </row>
    <row r="17622" spans="53:56" ht="15" x14ac:dyDescent="0.25">
      <c r="BA17622" s="91" t="s">
        <v>21643</v>
      </c>
      <c r="BB17622" s="91" t="s">
        <v>6839</v>
      </c>
      <c r="BC17622" s="91" t="s">
        <v>4199</v>
      </c>
      <c r="BD17622" s="473" t="s">
        <v>1301</v>
      </c>
    </row>
    <row r="17623" spans="53:56" ht="15" x14ac:dyDescent="0.25">
      <c r="BA17623" s="90" t="s">
        <v>21644</v>
      </c>
      <c r="BB17623" s="90" t="s">
        <v>6839</v>
      </c>
      <c r="BC17623" s="90" t="s">
        <v>4199</v>
      </c>
      <c r="BD17623" s="473" t="s">
        <v>1301</v>
      </c>
    </row>
    <row r="17624" spans="53:56" ht="15" x14ac:dyDescent="0.25">
      <c r="BA17624" s="91" t="s">
        <v>21645</v>
      </c>
      <c r="BB17624" s="91" t="s">
        <v>6839</v>
      </c>
      <c r="BC17624" s="91" t="s">
        <v>4199</v>
      </c>
      <c r="BD17624" s="473" t="s">
        <v>1301</v>
      </c>
    </row>
    <row r="17625" spans="53:56" ht="15" x14ac:dyDescent="0.25">
      <c r="BA17625" s="90" t="s">
        <v>21646</v>
      </c>
      <c r="BB17625" s="90" t="s">
        <v>6839</v>
      </c>
      <c r="BC17625" s="90" t="s">
        <v>4199</v>
      </c>
      <c r="BD17625" s="473" t="s">
        <v>1301</v>
      </c>
    </row>
    <row r="17626" spans="53:56" ht="15" x14ac:dyDescent="0.25">
      <c r="BA17626" s="91" t="s">
        <v>21647</v>
      </c>
      <c r="BB17626" s="91" t="s">
        <v>6839</v>
      </c>
      <c r="BC17626" s="91" t="s">
        <v>4199</v>
      </c>
      <c r="BD17626" s="473" t="s">
        <v>1301</v>
      </c>
    </row>
    <row r="17627" spans="53:56" ht="15" x14ac:dyDescent="0.25">
      <c r="BA17627" s="91" t="s">
        <v>21648</v>
      </c>
      <c r="BB17627" s="91" t="s">
        <v>6839</v>
      </c>
      <c r="BC17627" s="91" t="s">
        <v>4199</v>
      </c>
      <c r="BD17627" s="473" t="s">
        <v>1301</v>
      </c>
    </row>
    <row r="17628" spans="53:56" ht="15" x14ac:dyDescent="0.25">
      <c r="BA17628" s="90" t="s">
        <v>21649</v>
      </c>
      <c r="BB17628" s="90" t="s">
        <v>6839</v>
      </c>
      <c r="BC17628" s="90" t="s">
        <v>4199</v>
      </c>
      <c r="BD17628" s="473" t="s">
        <v>1301</v>
      </c>
    </row>
    <row r="17629" spans="53:56" ht="15" x14ac:dyDescent="0.25">
      <c r="BA17629" s="91" t="s">
        <v>21650</v>
      </c>
      <c r="BB17629" s="91" t="s">
        <v>6839</v>
      </c>
      <c r="BC17629" s="91" t="s">
        <v>4199</v>
      </c>
      <c r="BD17629" s="473" t="s">
        <v>1301</v>
      </c>
    </row>
    <row r="17630" spans="53:56" ht="15" x14ac:dyDescent="0.25">
      <c r="BA17630" s="90" t="s">
        <v>21651</v>
      </c>
      <c r="BB17630" s="90" t="s">
        <v>6839</v>
      </c>
      <c r="BC17630" s="90" t="s">
        <v>4199</v>
      </c>
      <c r="BD17630" s="473" t="s">
        <v>1301</v>
      </c>
    </row>
    <row r="17631" spans="53:56" ht="15" x14ac:dyDescent="0.25">
      <c r="BA17631" s="90" t="s">
        <v>21652</v>
      </c>
      <c r="BB17631" s="90" t="s">
        <v>6839</v>
      </c>
      <c r="BC17631" s="90" t="s">
        <v>4199</v>
      </c>
      <c r="BD17631" s="473" t="s">
        <v>1301</v>
      </c>
    </row>
    <row r="17632" spans="53:56" ht="15" x14ac:dyDescent="0.25">
      <c r="BA17632" s="91" t="s">
        <v>21653</v>
      </c>
      <c r="BB17632" s="91" t="s">
        <v>6839</v>
      </c>
      <c r="BC17632" s="91" t="s">
        <v>4199</v>
      </c>
      <c r="BD17632" s="473" t="s">
        <v>1301</v>
      </c>
    </row>
    <row r="17633" spans="53:56" ht="15" x14ac:dyDescent="0.25">
      <c r="BA17633" s="90" t="s">
        <v>21654</v>
      </c>
      <c r="BB17633" s="90" t="s">
        <v>6839</v>
      </c>
      <c r="BC17633" s="90" t="s">
        <v>4199</v>
      </c>
      <c r="BD17633" s="473" t="s">
        <v>1301</v>
      </c>
    </row>
    <row r="17634" spans="53:56" ht="15" x14ac:dyDescent="0.25">
      <c r="BA17634" s="90" t="s">
        <v>21655</v>
      </c>
      <c r="BB17634" s="90" t="s">
        <v>6839</v>
      </c>
      <c r="BC17634" s="90" t="s">
        <v>4199</v>
      </c>
      <c r="BD17634" s="473" t="s">
        <v>1301</v>
      </c>
    </row>
    <row r="17635" spans="53:56" ht="15" x14ac:dyDescent="0.25">
      <c r="BA17635" s="91" t="s">
        <v>21656</v>
      </c>
      <c r="BB17635" s="91" t="s">
        <v>6839</v>
      </c>
      <c r="BC17635" s="91" t="s">
        <v>4199</v>
      </c>
      <c r="BD17635" s="473" t="s">
        <v>1301</v>
      </c>
    </row>
    <row r="17636" spans="53:56" ht="15" x14ac:dyDescent="0.25">
      <c r="BA17636" s="91" t="s">
        <v>21657</v>
      </c>
      <c r="BB17636" s="91" t="s">
        <v>6839</v>
      </c>
      <c r="BC17636" s="91" t="s">
        <v>4199</v>
      </c>
      <c r="BD17636" s="473" t="s">
        <v>1301</v>
      </c>
    </row>
    <row r="17637" spans="53:56" ht="15" x14ac:dyDescent="0.25">
      <c r="BA17637" s="90" t="s">
        <v>21658</v>
      </c>
      <c r="BB17637" s="90" t="s">
        <v>6839</v>
      </c>
      <c r="BC17637" s="90" t="s">
        <v>4199</v>
      </c>
      <c r="BD17637" s="473" t="s">
        <v>1301</v>
      </c>
    </row>
    <row r="17638" spans="53:56" ht="15" x14ac:dyDescent="0.25">
      <c r="BA17638" s="91" t="s">
        <v>21659</v>
      </c>
      <c r="BB17638" s="91" t="s">
        <v>6839</v>
      </c>
      <c r="BC17638" s="91" t="s">
        <v>4199</v>
      </c>
      <c r="BD17638" s="473" t="s">
        <v>1301</v>
      </c>
    </row>
    <row r="17639" spans="53:56" ht="15" x14ac:dyDescent="0.25">
      <c r="BA17639" s="91" t="s">
        <v>21660</v>
      </c>
      <c r="BB17639" s="91" t="s">
        <v>6839</v>
      </c>
      <c r="BC17639" s="91" t="s">
        <v>4199</v>
      </c>
      <c r="BD17639" s="473" t="s">
        <v>1301</v>
      </c>
    </row>
    <row r="17640" spans="53:56" ht="15" x14ac:dyDescent="0.25">
      <c r="BA17640" s="90" t="s">
        <v>21661</v>
      </c>
      <c r="BB17640" s="90" t="s">
        <v>6839</v>
      </c>
      <c r="BC17640" s="90" t="s">
        <v>4199</v>
      </c>
      <c r="BD17640" s="473" t="s">
        <v>1301</v>
      </c>
    </row>
    <row r="17641" spans="53:56" ht="15" x14ac:dyDescent="0.25">
      <c r="BA17641" s="91" t="s">
        <v>21662</v>
      </c>
      <c r="BB17641" s="91" t="s">
        <v>6839</v>
      </c>
      <c r="BC17641" s="91" t="s">
        <v>4199</v>
      </c>
      <c r="BD17641" s="473" t="s">
        <v>1301</v>
      </c>
    </row>
    <row r="17642" spans="53:56" ht="15" x14ac:dyDescent="0.25">
      <c r="BA17642" s="90" t="s">
        <v>21663</v>
      </c>
      <c r="BB17642" s="90" t="s">
        <v>6839</v>
      </c>
      <c r="BC17642" s="90" t="s">
        <v>4199</v>
      </c>
      <c r="BD17642" s="473" t="s">
        <v>1301</v>
      </c>
    </row>
    <row r="17643" spans="53:56" ht="15" x14ac:dyDescent="0.25">
      <c r="BA17643" s="91" t="s">
        <v>21664</v>
      </c>
      <c r="BB17643" s="91" t="s">
        <v>6839</v>
      </c>
      <c r="BC17643" s="91" t="s">
        <v>4199</v>
      </c>
      <c r="BD17643" s="473" t="s">
        <v>1301</v>
      </c>
    </row>
    <row r="17644" spans="53:56" ht="15" x14ac:dyDescent="0.25">
      <c r="BA17644" s="90" t="s">
        <v>21665</v>
      </c>
      <c r="BB17644" s="90" t="s">
        <v>6839</v>
      </c>
      <c r="BC17644" s="90" t="s">
        <v>4199</v>
      </c>
      <c r="BD17644" s="473" t="s">
        <v>1301</v>
      </c>
    </row>
    <row r="17645" spans="53:56" ht="15" x14ac:dyDescent="0.25">
      <c r="BA17645" s="90" t="s">
        <v>21666</v>
      </c>
      <c r="BB17645" s="90" t="s">
        <v>6839</v>
      </c>
      <c r="BC17645" s="90" t="s">
        <v>21667</v>
      </c>
      <c r="BD17645" s="473" t="s">
        <v>1301</v>
      </c>
    </row>
    <row r="17646" spans="53:56" ht="15" x14ac:dyDescent="0.25">
      <c r="BA17646" s="91" t="s">
        <v>21668</v>
      </c>
      <c r="BB17646" s="91" t="s">
        <v>6839</v>
      </c>
      <c r="BC17646" s="91" t="s">
        <v>9586</v>
      </c>
      <c r="BD17646" s="473" t="s">
        <v>1301</v>
      </c>
    </row>
    <row r="17647" spans="53:56" ht="15" x14ac:dyDescent="0.25">
      <c r="BA17647" s="91" t="s">
        <v>21668</v>
      </c>
      <c r="BB17647" s="91" t="s">
        <v>6839</v>
      </c>
      <c r="BC17647" s="91" t="s">
        <v>20234</v>
      </c>
      <c r="BD17647" s="473" t="s">
        <v>1301</v>
      </c>
    </row>
    <row r="17648" spans="53:56" ht="15" x14ac:dyDescent="0.25">
      <c r="BA17648" s="90" t="s">
        <v>21669</v>
      </c>
      <c r="BB17648" s="90" t="s">
        <v>6839</v>
      </c>
      <c r="BC17648" s="90" t="s">
        <v>21670</v>
      </c>
      <c r="BD17648" s="473" t="s">
        <v>1301</v>
      </c>
    </row>
    <row r="17649" spans="53:56" ht="15" x14ac:dyDescent="0.25">
      <c r="BA17649" s="91" t="s">
        <v>21671</v>
      </c>
      <c r="BB17649" s="91" t="s">
        <v>6839</v>
      </c>
      <c r="BC17649" s="91" t="s">
        <v>21667</v>
      </c>
      <c r="BD17649" s="473" t="s">
        <v>1301</v>
      </c>
    </row>
    <row r="17650" spans="53:56" ht="15" x14ac:dyDescent="0.25">
      <c r="BA17650" s="90" t="s">
        <v>21672</v>
      </c>
      <c r="BB17650" s="90" t="s">
        <v>6839</v>
      </c>
      <c r="BC17650" s="90" t="s">
        <v>21673</v>
      </c>
      <c r="BD17650" s="473" t="s">
        <v>1301</v>
      </c>
    </row>
    <row r="17651" spans="53:56" ht="15" x14ac:dyDescent="0.25">
      <c r="BA17651" s="91" t="s">
        <v>21674</v>
      </c>
      <c r="BB17651" s="91" t="s">
        <v>6839</v>
      </c>
      <c r="BC17651" s="91" t="s">
        <v>21675</v>
      </c>
      <c r="BD17651" s="473" t="s">
        <v>1301</v>
      </c>
    </row>
    <row r="17652" spans="53:56" ht="15" x14ac:dyDescent="0.25">
      <c r="BA17652" s="90" t="s">
        <v>21676</v>
      </c>
      <c r="BB17652" s="90" t="s">
        <v>6839</v>
      </c>
      <c r="BC17652" s="90" t="s">
        <v>9586</v>
      </c>
      <c r="BD17652" s="473" t="s">
        <v>1301</v>
      </c>
    </row>
    <row r="17653" spans="53:56" ht="15" x14ac:dyDescent="0.25">
      <c r="BA17653" s="91" t="s">
        <v>21677</v>
      </c>
      <c r="BB17653" s="91" t="s">
        <v>6839</v>
      </c>
      <c r="BC17653" s="91" t="s">
        <v>21670</v>
      </c>
      <c r="BD17653" s="473" t="s">
        <v>1301</v>
      </c>
    </row>
    <row r="17654" spans="53:56" ht="15" x14ac:dyDescent="0.25">
      <c r="BA17654" s="90" t="s">
        <v>21678</v>
      </c>
      <c r="BB17654" s="90" t="s">
        <v>6839</v>
      </c>
      <c r="BC17654" s="90" t="s">
        <v>16652</v>
      </c>
      <c r="BD17654" s="473" t="s">
        <v>1301</v>
      </c>
    </row>
    <row r="17655" spans="53:56" ht="15" x14ac:dyDescent="0.25">
      <c r="BA17655" s="91" t="s">
        <v>21679</v>
      </c>
      <c r="BB17655" s="91" t="s">
        <v>6839</v>
      </c>
      <c r="BC17655" s="91" t="s">
        <v>20234</v>
      </c>
      <c r="BD17655" s="473" t="s">
        <v>1301</v>
      </c>
    </row>
    <row r="17656" spans="53:56" ht="15" x14ac:dyDescent="0.25">
      <c r="BA17656" s="91" t="s">
        <v>21680</v>
      </c>
      <c r="BB17656" s="91" t="s">
        <v>6839</v>
      </c>
      <c r="BC17656" s="91" t="s">
        <v>20234</v>
      </c>
      <c r="BD17656" s="473" t="s">
        <v>1301</v>
      </c>
    </row>
    <row r="17657" spans="53:56" ht="15" x14ac:dyDescent="0.25">
      <c r="BA17657" s="90" t="s">
        <v>21681</v>
      </c>
      <c r="BB17657" s="90" t="s">
        <v>6839</v>
      </c>
      <c r="BC17657" s="90" t="s">
        <v>21670</v>
      </c>
      <c r="BD17657" s="473" t="s">
        <v>1301</v>
      </c>
    </row>
    <row r="17658" spans="53:56" ht="15" x14ac:dyDescent="0.25">
      <c r="BA17658" s="90" t="s">
        <v>21682</v>
      </c>
      <c r="BB17658" s="90" t="s">
        <v>6839</v>
      </c>
      <c r="BC17658" s="90" t="s">
        <v>20234</v>
      </c>
      <c r="BD17658" s="473" t="s">
        <v>1301</v>
      </c>
    </row>
    <row r="17659" spans="53:56" ht="15" x14ac:dyDescent="0.25">
      <c r="BA17659" s="91" t="s">
        <v>21683</v>
      </c>
      <c r="BB17659" s="91" t="s">
        <v>6839</v>
      </c>
      <c r="BC17659" s="91" t="s">
        <v>20234</v>
      </c>
      <c r="BD17659" s="473" t="s">
        <v>1301</v>
      </c>
    </row>
    <row r="17660" spans="53:56" ht="15" x14ac:dyDescent="0.25">
      <c r="BA17660" s="90" t="s">
        <v>21684</v>
      </c>
      <c r="BB17660" s="90" t="s">
        <v>6839</v>
      </c>
      <c r="BC17660" s="90" t="s">
        <v>20234</v>
      </c>
      <c r="BD17660" s="473" t="s">
        <v>1301</v>
      </c>
    </row>
    <row r="17661" spans="53:56" ht="15" x14ac:dyDescent="0.25">
      <c r="BA17661" s="91" t="s">
        <v>21685</v>
      </c>
      <c r="BB17661" s="91" t="s">
        <v>6839</v>
      </c>
      <c r="BC17661" s="91" t="s">
        <v>21670</v>
      </c>
      <c r="BD17661" s="473" t="s">
        <v>1301</v>
      </c>
    </row>
    <row r="17662" spans="53:56" ht="15" x14ac:dyDescent="0.25">
      <c r="BA17662" s="90" t="s">
        <v>21686</v>
      </c>
      <c r="BB17662" s="90" t="s">
        <v>6839</v>
      </c>
      <c r="BC17662" s="90" t="s">
        <v>21667</v>
      </c>
      <c r="BD17662" s="473" t="s">
        <v>1301</v>
      </c>
    </row>
    <row r="17663" spans="53:56" ht="15" x14ac:dyDescent="0.25">
      <c r="BA17663" s="91" t="s">
        <v>21687</v>
      </c>
      <c r="BB17663" s="91" t="s">
        <v>6839</v>
      </c>
      <c r="BC17663" s="91" t="s">
        <v>21670</v>
      </c>
      <c r="BD17663" s="473" t="s">
        <v>1301</v>
      </c>
    </row>
    <row r="17664" spans="53:56" ht="15" x14ac:dyDescent="0.25">
      <c r="BA17664" s="90" t="s">
        <v>21688</v>
      </c>
      <c r="BB17664" s="90" t="s">
        <v>6839</v>
      </c>
      <c r="BC17664" s="90" t="s">
        <v>21673</v>
      </c>
      <c r="BD17664" s="473" t="s">
        <v>1301</v>
      </c>
    </row>
    <row r="17665" spans="53:56" ht="15" x14ac:dyDescent="0.25">
      <c r="BA17665" s="91" t="s">
        <v>21689</v>
      </c>
      <c r="BB17665" s="91" t="s">
        <v>6839</v>
      </c>
      <c r="BC17665" s="91" t="s">
        <v>21673</v>
      </c>
      <c r="BD17665" s="473" t="s">
        <v>1301</v>
      </c>
    </row>
    <row r="17666" spans="53:56" ht="15" x14ac:dyDescent="0.25">
      <c r="BA17666" s="90" t="s">
        <v>21690</v>
      </c>
      <c r="BB17666" s="90" t="s">
        <v>6839</v>
      </c>
      <c r="BC17666" s="90" t="s">
        <v>20234</v>
      </c>
      <c r="BD17666" s="473" t="s">
        <v>1301</v>
      </c>
    </row>
    <row r="17667" spans="53:56" ht="15" x14ac:dyDescent="0.25">
      <c r="BA17667" s="91" t="s">
        <v>21691</v>
      </c>
      <c r="BB17667" s="91" t="s">
        <v>6839</v>
      </c>
      <c r="BC17667" s="91" t="s">
        <v>20234</v>
      </c>
      <c r="BD17667" s="473" t="s">
        <v>1301</v>
      </c>
    </row>
    <row r="17668" spans="53:56" ht="15" x14ac:dyDescent="0.25">
      <c r="BA17668" s="90" t="s">
        <v>21692</v>
      </c>
      <c r="BB17668" s="90" t="s">
        <v>6839</v>
      </c>
      <c r="BC17668" s="90" t="s">
        <v>20234</v>
      </c>
      <c r="BD17668" s="473" t="s">
        <v>1301</v>
      </c>
    </row>
    <row r="17669" spans="53:56" ht="15" x14ac:dyDescent="0.25">
      <c r="BA17669" s="91" t="s">
        <v>21693</v>
      </c>
      <c r="BB17669" s="91" t="s">
        <v>6839</v>
      </c>
      <c r="BC17669" s="91" t="s">
        <v>21673</v>
      </c>
      <c r="BD17669" s="473" t="s">
        <v>1301</v>
      </c>
    </row>
    <row r="17670" spans="53:56" ht="15" x14ac:dyDescent="0.25">
      <c r="BA17670" s="90" t="s">
        <v>21694</v>
      </c>
      <c r="BB17670" s="90" t="s">
        <v>6839</v>
      </c>
      <c r="BC17670" s="90" t="s">
        <v>21673</v>
      </c>
      <c r="BD17670" s="473" t="s">
        <v>1301</v>
      </c>
    </row>
    <row r="17671" spans="53:56" ht="15" x14ac:dyDescent="0.25">
      <c r="BA17671" s="91" t="s">
        <v>21695</v>
      </c>
      <c r="BB17671" s="91" t="s">
        <v>6839</v>
      </c>
      <c r="BC17671" s="91" t="s">
        <v>21667</v>
      </c>
      <c r="BD17671" s="473" t="s">
        <v>1301</v>
      </c>
    </row>
    <row r="17672" spans="53:56" ht="15" x14ac:dyDescent="0.25">
      <c r="BA17672" s="90" t="s">
        <v>21696</v>
      </c>
      <c r="BB17672" s="90" t="s">
        <v>6839</v>
      </c>
      <c r="BC17672" s="90" t="s">
        <v>9586</v>
      </c>
      <c r="BD17672" s="473" t="s">
        <v>1301</v>
      </c>
    </row>
    <row r="17673" spans="53:56" ht="15" x14ac:dyDescent="0.25">
      <c r="BA17673" s="91" t="s">
        <v>21697</v>
      </c>
      <c r="BB17673" s="91" t="s">
        <v>6839</v>
      </c>
      <c r="BC17673" s="91" t="s">
        <v>20430</v>
      </c>
      <c r="BD17673" s="473" t="s">
        <v>1301</v>
      </c>
    </row>
    <row r="17674" spans="53:56" ht="15" x14ac:dyDescent="0.25">
      <c r="BA17674" s="90" t="s">
        <v>21698</v>
      </c>
      <c r="BB17674" s="90" t="s">
        <v>6839</v>
      </c>
      <c r="BC17674" s="90" t="s">
        <v>21675</v>
      </c>
      <c r="BD17674" s="473" t="s">
        <v>1301</v>
      </c>
    </row>
    <row r="17675" spans="53:56" ht="15" x14ac:dyDescent="0.25">
      <c r="BA17675" s="91" t="s">
        <v>21699</v>
      </c>
      <c r="BB17675" s="91" t="s">
        <v>6839</v>
      </c>
      <c r="BC17675" s="91" t="s">
        <v>20430</v>
      </c>
      <c r="BD17675" s="473" t="s">
        <v>1301</v>
      </c>
    </row>
    <row r="17676" spans="53:56" ht="15" x14ac:dyDescent="0.25">
      <c r="BA17676" s="90" t="s">
        <v>21700</v>
      </c>
      <c r="BB17676" s="90" t="s">
        <v>6839</v>
      </c>
      <c r="BC17676" s="90" t="s">
        <v>20430</v>
      </c>
      <c r="BD17676" s="473" t="s">
        <v>1301</v>
      </c>
    </row>
    <row r="17677" spans="53:56" ht="15" x14ac:dyDescent="0.25">
      <c r="BA17677" s="91" t="s">
        <v>21701</v>
      </c>
      <c r="BB17677" s="91" t="s">
        <v>6839</v>
      </c>
      <c r="BC17677" s="91" t="s">
        <v>21675</v>
      </c>
      <c r="BD17677" s="473" t="s">
        <v>1301</v>
      </c>
    </row>
    <row r="17678" spans="53:56" ht="15" x14ac:dyDescent="0.25">
      <c r="BA17678" s="90" t="s">
        <v>21702</v>
      </c>
      <c r="BB17678" s="90" t="s">
        <v>6839</v>
      </c>
      <c r="BC17678" s="90" t="s">
        <v>9586</v>
      </c>
      <c r="BD17678" s="473" t="s">
        <v>1301</v>
      </c>
    </row>
    <row r="17679" spans="53:56" ht="15" x14ac:dyDescent="0.25">
      <c r="BA17679" s="91" t="s">
        <v>21703</v>
      </c>
      <c r="BB17679" s="91" t="s">
        <v>6839</v>
      </c>
      <c r="BC17679" s="91" t="s">
        <v>21675</v>
      </c>
      <c r="BD17679" s="473" t="s">
        <v>1301</v>
      </c>
    </row>
    <row r="17680" spans="53:56" ht="15" x14ac:dyDescent="0.25">
      <c r="BA17680" s="90" t="s">
        <v>21704</v>
      </c>
      <c r="BB17680" s="90" t="s">
        <v>6839</v>
      </c>
      <c r="BC17680" s="90" t="s">
        <v>9586</v>
      </c>
      <c r="BD17680" s="473" t="s">
        <v>1301</v>
      </c>
    </row>
    <row r="17681" spans="53:56" ht="15" x14ac:dyDescent="0.25">
      <c r="BA17681" s="91" t="s">
        <v>21705</v>
      </c>
      <c r="BB17681" s="91" t="s">
        <v>6839</v>
      </c>
      <c r="BC17681" s="91" t="s">
        <v>9586</v>
      </c>
      <c r="BD17681" s="473" t="s">
        <v>1301</v>
      </c>
    </row>
    <row r="17682" spans="53:56" ht="15" x14ac:dyDescent="0.25">
      <c r="BA17682" s="90" t="s">
        <v>21706</v>
      </c>
      <c r="BB17682" s="90" t="s">
        <v>6839</v>
      </c>
      <c r="BC17682" s="90" t="s">
        <v>21673</v>
      </c>
      <c r="BD17682" s="473" t="s">
        <v>1301</v>
      </c>
    </row>
    <row r="17683" spans="53:56" ht="15" x14ac:dyDescent="0.25">
      <c r="BA17683" s="91" t="s">
        <v>21707</v>
      </c>
      <c r="BB17683" s="91" t="s">
        <v>6839</v>
      </c>
      <c r="BC17683" s="91" t="s">
        <v>9586</v>
      </c>
      <c r="BD17683" s="473" t="s">
        <v>1301</v>
      </c>
    </row>
    <row r="17684" spans="53:56" ht="15" x14ac:dyDescent="0.25">
      <c r="BA17684" s="90" t="s">
        <v>21708</v>
      </c>
      <c r="BB17684" s="90" t="s">
        <v>6839</v>
      </c>
      <c r="BC17684" s="90" t="s">
        <v>21670</v>
      </c>
      <c r="BD17684" s="473" t="s">
        <v>1301</v>
      </c>
    </row>
    <row r="17685" spans="53:56" ht="15" x14ac:dyDescent="0.25">
      <c r="BA17685" s="91" t="s">
        <v>21709</v>
      </c>
      <c r="BB17685" s="91" t="s">
        <v>6839</v>
      </c>
      <c r="BC17685" s="91" t="s">
        <v>21667</v>
      </c>
      <c r="BD17685" s="473" t="s">
        <v>1301</v>
      </c>
    </row>
    <row r="17686" spans="53:56" ht="15" x14ac:dyDescent="0.25">
      <c r="BA17686" s="90" t="s">
        <v>21710</v>
      </c>
      <c r="BB17686" s="90" t="s">
        <v>6839</v>
      </c>
      <c r="BC17686" s="90" t="s">
        <v>21675</v>
      </c>
      <c r="BD17686" s="473" t="s">
        <v>1301</v>
      </c>
    </row>
    <row r="17687" spans="53:56" ht="15" x14ac:dyDescent="0.25">
      <c r="BA17687" s="91" t="s">
        <v>21711</v>
      </c>
      <c r="BB17687" s="91" t="s">
        <v>6839</v>
      </c>
      <c r="BC17687" s="91" t="s">
        <v>20234</v>
      </c>
      <c r="BD17687" s="473" t="s">
        <v>1301</v>
      </c>
    </row>
    <row r="17688" spans="53:56" ht="15" x14ac:dyDescent="0.25">
      <c r="BA17688" s="90" t="s">
        <v>21712</v>
      </c>
      <c r="BB17688" s="90" t="s">
        <v>6839</v>
      </c>
      <c r="BC17688" s="90" t="s">
        <v>20234</v>
      </c>
      <c r="BD17688" s="473" t="s">
        <v>1301</v>
      </c>
    </row>
    <row r="17689" spans="53:56" ht="15" x14ac:dyDescent="0.25">
      <c r="BA17689" s="90" t="s">
        <v>21713</v>
      </c>
      <c r="BB17689" s="90" t="s">
        <v>6839</v>
      </c>
      <c r="BC17689" s="90" t="s">
        <v>20234</v>
      </c>
      <c r="BD17689" s="473" t="s">
        <v>1301</v>
      </c>
    </row>
    <row r="17690" spans="53:56" ht="15" x14ac:dyDescent="0.25">
      <c r="BA17690" s="91" t="s">
        <v>21714</v>
      </c>
      <c r="BB17690" s="91" t="s">
        <v>6839</v>
      </c>
      <c r="BC17690" s="91" t="s">
        <v>21673</v>
      </c>
      <c r="BD17690" s="473" t="s">
        <v>1301</v>
      </c>
    </row>
    <row r="17691" spans="53:56" ht="15" x14ac:dyDescent="0.25">
      <c r="BA17691" s="90" t="s">
        <v>21715</v>
      </c>
      <c r="BB17691" s="90" t="s">
        <v>6839</v>
      </c>
      <c r="BC17691" s="90" t="s">
        <v>9586</v>
      </c>
      <c r="BD17691" s="473" t="s">
        <v>1301</v>
      </c>
    </row>
    <row r="17692" spans="53:56" ht="15" x14ac:dyDescent="0.25">
      <c r="BA17692" s="91" t="s">
        <v>21716</v>
      </c>
      <c r="BB17692" s="91" t="s">
        <v>6839</v>
      </c>
      <c r="BC17692" s="91" t="s">
        <v>21670</v>
      </c>
      <c r="BD17692" s="473" t="s">
        <v>1301</v>
      </c>
    </row>
    <row r="17693" spans="53:56" ht="15" x14ac:dyDescent="0.25">
      <c r="BA17693" s="90" t="s">
        <v>21717</v>
      </c>
      <c r="BB17693" s="90" t="s">
        <v>6839</v>
      </c>
      <c r="BC17693" s="90" t="s">
        <v>21673</v>
      </c>
      <c r="BD17693" s="473" t="s">
        <v>1301</v>
      </c>
    </row>
    <row r="17694" spans="53:56" ht="15" x14ac:dyDescent="0.25">
      <c r="BA17694" s="91" t="s">
        <v>21718</v>
      </c>
      <c r="BB17694" s="91" t="s">
        <v>6839</v>
      </c>
      <c r="BC17694" s="91" t="s">
        <v>9586</v>
      </c>
      <c r="BD17694" s="473" t="s">
        <v>1301</v>
      </c>
    </row>
    <row r="17695" spans="53:56" ht="15" x14ac:dyDescent="0.25">
      <c r="BA17695" s="90" t="s">
        <v>21719</v>
      </c>
      <c r="BB17695" s="90" t="s">
        <v>6839</v>
      </c>
      <c r="BC17695" s="90" t="s">
        <v>21675</v>
      </c>
      <c r="BD17695" s="473" t="s">
        <v>1301</v>
      </c>
    </row>
    <row r="17696" spans="53:56" ht="15" x14ac:dyDescent="0.25">
      <c r="BA17696" s="91" t="s">
        <v>21720</v>
      </c>
      <c r="BB17696" s="91" t="s">
        <v>6839</v>
      </c>
      <c r="BC17696" s="91" t="s">
        <v>20430</v>
      </c>
      <c r="BD17696" s="473" t="s">
        <v>1301</v>
      </c>
    </row>
    <row r="17697" spans="53:56" ht="15" x14ac:dyDescent="0.25">
      <c r="BA17697" s="90" t="s">
        <v>21721</v>
      </c>
      <c r="BB17697" s="90" t="s">
        <v>6839</v>
      </c>
      <c r="BC17697" s="90" t="s">
        <v>9586</v>
      </c>
      <c r="BD17697" s="473" t="s">
        <v>1301</v>
      </c>
    </row>
    <row r="17698" spans="53:56" ht="15" x14ac:dyDescent="0.25">
      <c r="BA17698" s="91" t="s">
        <v>21722</v>
      </c>
      <c r="BB17698" s="91" t="s">
        <v>6839</v>
      </c>
      <c r="BC17698" s="91" t="s">
        <v>21675</v>
      </c>
      <c r="BD17698" s="473" t="s">
        <v>1301</v>
      </c>
    </row>
    <row r="17699" spans="53:56" ht="15" x14ac:dyDescent="0.25">
      <c r="BA17699" s="90" t="s">
        <v>21723</v>
      </c>
      <c r="BB17699" s="90" t="s">
        <v>6839</v>
      </c>
      <c r="BC17699" s="90" t="s">
        <v>9586</v>
      </c>
      <c r="BD17699" s="473" t="s">
        <v>1301</v>
      </c>
    </row>
    <row r="17700" spans="53:56" ht="15" x14ac:dyDescent="0.25">
      <c r="BA17700" s="91" t="s">
        <v>21724</v>
      </c>
      <c r="BB17700" s="91" t="s">
        <v>6839</v>
      </c>
      <c r="BC17700" s="91" t="s">
        <v>16652</v>
      </c>
      <c r="BD17700" s="473" t="s">
        <v>1301</v>
      </c>
    </row>
    <row r="17701" spans="53:56" ht="15" x14ac:dyDescent="0.25">
      <c r="BA17701" s="90" t="s">
        <v>21725</v>
      </c>
      <c r="BB17701" s="90" t="s">
        <v>6839</v>
      </c>
      <c r="BC17701" s="90" t="s">
        <v>21673</v>
      </c>
      <c r="BD17701" s="473" t="s">
        <v>1301</v>
      </c>
    </row>
    <row r="17702" spans="53:56" ht="15" x14ac:dyDescent="0.25">
      <c r="BA17702" s="91" t="s">
        <v>21726</v>
      </c>
      <c r="BB17702" s="91" t="s">
        <v>6839</v>
      </c>
      <c r="BC17702" s="91" t="s">
        <v>21670</v>
      </c>
      <c r="BD17702" s="473" t="s">
        <v>1301</v>
      </c>
    </row>
    <row r="17703" spans="53:56" ht="15" x14ac:dyDescent="0.25">
      <c r="BA17703" s="90" t="s">
        <v>21727</v>
      </c>
      <c r="BB17703" s="90" t="s">
        <v>6839</v>
      </c>
      <c r="BC17703" s="90" t="s">
        <v>21675</v>
      </c>
      <c r="BD17703" s="473" t="s">
        <v>1301</v>
      </c>
    </row>
    <row r="17704" spans="53:56" ht="15" x14ac:dyDescent="0.25">
      <c r="BA17704" s="91" t="s">
        <v>21728</v>
      </c>
      <c r="BB17704" s="91" t="s">
        <v>6839</v>
      </c>
      <c r="BC17704" s="91" t="s">
        <v>21675</v>
      </c>
      <c r="BD17704" s="473" t="s">
        <v>1301</v>
      </c>
    </row>
    <row r="17705" spans="53:56" ht="15" x14ac:dyDescent="0.25">
      <c r="BA17705" s="90" t="s">
        <v>21729</v>
      </c>
      <c r="BB17705" s="90" t="s">
        <v>6839</v>
      </c>
      <c r="BC17705" s="90" t="s">
        <v>9586</v>
      </c>
      <c r="BD17705" s="473" t="s">
        <v>1301</v>
      </c>
    </row>
    <row r="17706" spans="53:56" ht="15" x14ac:dyDescent="0.25">
      <c r="BA17706" s="91" t="s">
        <v>21730</v>
      </c>
      <c r="BB17706" s="91" t="s">
        <v>6839</v>
      </c>
      <c r="BC17706" s="91" t="s">
        <v>18574</v>
      </c>
      <c r="BD17706" s="473" t="s">
        <v>1301</v>
      </c>
    </row>
    <row r="17707" spans="53:56" ht="15" x14ac:dyDescent="0.25">
      <c r="BA17707" s="90" t="s">
        <v>21731</v>
      </c>
      <c r="BB17707" s="90" t="s">
        <v>6839</v>
      </c>
      <c r="BC17707" s="90" t="s">
        <v>18574</v>
      </c>
      <c r="BD17707" s="473" t="s">
        <v>1301</v>
      </c>
    </row>
    <row r="17708" spans="53:56" ht="15" x14ac:dyDescent="0.25">
      <c r="BA17708" s="91" t="s">
        <v>21732</v>
      </c>
      <c r="BB17708" s="91" t="s">
        <v>6839</v>
      </c>
      <c r="BC17708" s="91" t="s">
        <v>18574</v>
      </c>
      <c r="BD17708" s="473" t="s">
        <v>1301</v>
      </c>
    </row>
    <row r="17709" spans="53:56" ht="15" x14ac:dyDescent="0.25">
      <c r="BA17709" s="90" t="s">
        <v>21733</v>
      </c>
      <c r="BB17709" s="90" t="s">
        <v>6839</v>
      </c>
      <c r="BC17709" s="90" t="s">
        <v>20234</v>
      </c>
      <c r="BD17709" s="473" t="s">
        <v>1301</v>
      </c>
    </row>
    <row r="17710" spans="53:56" ht="15" x14ac:dyDescent="0.25">
      <c r="BA17710" s="91" t="s">
        <v>21734</v>
      </c>
      <c r="BB17710" s="91" t="s">
        <v>6839</v>
      </c>
      <c r="BC17710" s="91" t="s">
        <v>20234</v>
      </c>
      <c r="BD17710" s="473" t="s">
        <v>1301</v>
      </c>
    </row>
    <row r="17711" spans="53:56" ht="15" x14ac:dyDescent="0.25">
      <c r="BA17711" s="90" t="s">
        <v>21735</v>
      </c>
      <c r="BB17711" s="90" t="s">
        <v>6839</v>
      </c>
      <c r="BC17711" s="90" t="s">
        <v>20234</v>
      </c>
      <c r="BD17711" s="473" t="s">
        <v>1301</v>
      </c>
    </row>
    <row r="17712" spans="53:56" ht="15" x14ac:dyDescent="0.25">
      <c r="BA17712" s="91" t="s">
        <v>21736</v>
      </c>
      <c r="BB17712" s="91" t="s">
        <v>6839</v>
      </c>
      <c r="BC17712" s="91" t="s">
        <v>20234</v>
      </c>
      <c r="BD17712" s="473" t="s">
        <v>1301</v>
      </c>
    </row>
    <row r="17713" spans="53:56" ht="15" x14ac:dyDescent="0.25">
      <c r="BA17713" s="90" t="s">
        <v>21737</v>
      </c>
      <c r="BB17713" s="90" t="s">
        <v>6839</v>
      </c>
      <c r="BC17713" s="90" t="s">
        <v>20234</v>
      </c>
      <c r="BD17713" s="473" t="s">
        <v>1301</v>
      </c>
    </row>
    <row r="17714" spans="53:56" ht="15" x14ac:dyDescent="0.25">
      <c r="BA17714" s="91" t="s">
        <v>21738</v>
      </c>
      <c r="BB17714" s="91" t="s">
        <v>6839</v>
      </c>
      <c r="BC17714" s="91" t="s">
        <v>20234</v>
      </c>
      <c r="BD17714" s="473" t="s">
        <v>1301</v>
      </c>
    </row>
    <row r="17715" spans="53:56" ht="15" x14ac:dyDescent="0.25">
      <c r="BA17715" s="90" t="s">
        <v>21739</v>
      </c>
      <c r="BB17715" s="90" t="s">
        <v>6839</v>
      </c>
      <c r="BC17715" s="90" t="s">
        <v>20234</v>
      </c>
      <c r="BD17715" s="473" t="s">
        <v>1301</v>
      </c>
    </row>
    <row r="17716" spans="53:56" ht="15" x14ac:dyDescent="0.25">
      <c r="BA17716" s="91" t="s">
        <v>21740</v>
      </c>
      <c r="BB17716" s="91" t="s">
        <v>6839</v>
      </c>
      <c r="BC17716" s="91" t="s">
        <v>20234</v>
      </c>
      <c r="BD17716" s="473" t="s">
        <v>1301</v>
      </c>
    </row>
    <row r="17717" spans="53:56" ht="15" x14ac:dyDescent="0.25">
      <c r="BA17717" s="90" t="s">
        <v>21741</v>
      </c>
      <c r="BB17717" s="90" t="s">
        <v>6839</v>
      </c>
      <c r="BC17717" s="90" t="s">
        <v>20234</v>
      </c>
      <c r="BD17717" s="473" t="s">
        <v>1301</v>
      </c>
    </row>
    <row r="17718" spans="53:56" ht="15" x14ac:dyDescent="0.25">
      <c r="BA17718" s="91" t="s">
        <v>21742</v>
      </c>
      <c r="BB17718" s="91" t="s">
        <v>6839</v>
      </c>
      <c r="BC17718" s="91" t="s">
        <v>20234</v>
      </c>
      <c r="BD17718" s="473" t="s">
        <v>1301</v>
      </c>
    </row>
    <row r="17719" spans="53:56" ht="15" x14ac:dyDescent="0.25">
      <c r="BA17719" s="90" t="s">
        <v>21743</v>
      </c>
      <c r="BB17719" s="90" t="s">
        <v>6839</v>
      </c>
      <c r="BC17719" s="90" t="s">
        <v>20234</v>
      </c>
      <c r="BD17719" s="473" t="s">
        <v>1301</v>
      </c>
    </row>
    <row r="17720" spans="53:56" ht="15" x14ac:dyDescent="0.25">
      <c r="BA17720" s="90" t="s">
        <v>21744</v>
      </c>
      <c r="BB17720" s="90" t="s">
        <v>6839</v>
      </c>
      <c r="BC17720" s="90" t="s">
        <v>20234</v>
      </c>
      <c r="BD17720" s="473" t="s">
        <v>1301</v>
      </c>
    </row>
    <row r="17721" spans="53:56" ht="15" x14ac:dyDescent="0.25">
      <c r="BA17721" s="91" t="s">
        <v>21745</v>
      </c>
      <c r="BB17721" s="91" t="s">
        <v>6839</v>
      </c>
      <c r="BC17721" s="91" t="s">
        <v>20234</v>
      </c>
      <c r="BD17721" s="473" t="s">
        <v>1301</v>
      </c>
    </row>
    <row r="17722" spans="53:56" ht="15" x14ac:dyDescent="0.25">
      <c r="BA17722" s="90" t="s">
        <v>21746</v>
      </c>
      <c r="BB17722" s="90" t="s">
        <v>6839</v>
      </c>
      <c r="BC17722" s="90" t="s">
        <v>20234</v>
      </c>
      <c r="BD17722" s="473" t="s">
        <v>1301</v>
      </c>
    </row>
    <row r="17723" spans="53:56" ht="15" x14ac:dyDescent="0.25">
      <c r="BA17723" s="91" t="s">
        <v>21747</v>
      </c>
      <c r="BB17723" s="91" t="s">
        <v>6839</v>
      </c>
      <c r="BC17723" s="91" t="s">
        <v>20234</v>
      </c>
      <c r="BD17723" s="473" t="s">
        <v>1301</v>
      </c>
    </row>
    <row r="17724" spans="53:56" ht="15" x14ac:dyDescent="0.25">
      <c r="BA17724" s="91" t="s">
        <v>21748</v>
      </c>
      <c r="BB17724" s="91" t="s">
        <v>6839</v>
      </c>
      <c r="BC17724" s="91" t="s">
        <v>20234</v>
      </c>
      <c r="BD17724" s="473" t="s">
        <v>1301</v>
      </c>
    </row>
    <row r="17725" spans="53:56" ht="15" x14ac:dyDescent="0.25">
      <c r="BA17725" s="90" t="s">
        <v>21749</v>
      </c>
      <c r="BB17725" s="90" t="s">
        <v>6839</v>
      </c>
      <c r="BC17725" s="90" t="s">
        <v>20234</v>
      </c>
      <c r="BD17725" s="473" t="s">
        <v>1301</v>
      </c>
    </row>
    <row r="17726" spans="53:56" ht="15" x14ac:dyDescent="0.25">
      <c r="BA17726" s="91" t="s">
        <v>21750</v>
      </c>
      <c r="BB17726" s="91" t="s">
        <v>6839</v>
      </c>
      <c r="BC17726" s="91" t="s">
        <v>20234</v>
      </c>
      <c r="BD17726" s="473" t="s">
        <v>1301</v>
      </c>
    </row>
    <row r="17727" spans="53:56" ht="15" x14ac:dyDescent="0.25">
      <c r="BA17727" s="90" t="s">
        <v>21751</v>
      </c>
      <c r="BB17727" s="90" t="s">
        <v>6839</v>
      </c>
      <c r="BC17727" s="90" t="s">
        <v>20234</v>
      </c>
      <c r="BD17727" s="473" t="s">
        <v>1301</v>
      </c>
    </row>
    <row r="17728" spans="53:56" ht="15" x14ac:dyDescent="0.25">
      <c r="BA17728" s="90" t="s">
        <v>21752</v>
      </c>
      <c r="BB17728" s="90" t="s">
        <v>6839</v>
      </c>
      <c r="BC17728" s="90" t="s">
        <v>20234</v>
      </c>
      <c r="BD17728" s="473" t="s">
        <v>1301</v>
      </c>
    </row>
    <row r="17729" spans="53:56" ht="15" x14ac:dyDescent="0.25">
      <c r="BA17729" s="91" t="s">
        <v>21753</v>
      </c>
      <c r="BB17729" s="91" t="s">
        <v>6839</v>
      </c>
      <c r="BC17729" s="91" t="s">
        <v>20234</v>
      </c>
      <c r="BD17729" s="473" t="s">
        <v>1301</v>
      </c>
    </row>
    <row r="17730" spans="53:56" ht="15" x14ac:dyDescent="0.25">
      <c r="BA17730" s="90" t="s">
        <v>21754</v>
      </c>
      <c r="BB17730" s="90" t="s">
        <v>6839</v>
      </c>
      <c r="BC17730" s="90" t="s">
        <v>20234</v>
      </c>
      <c r="BD17730" s="473" t="s">
        <v>1301</v>
      </c>
    </row>
    <row r="17731" spans="53:56" ht="15" x14ac:dyDescent="0.25">
      <c r="BA17731" s="91" t="s">
        <v>21755</v>
      </c>
      <c r="BB17731" s="91" t="s">
        <v>6839</v>
      </c>
      <c r="BC17731" s="91" t="s">
        <v>20234</v>
      </c>
      <c r="BD17731" s="473" t="s">
        <v>1301</v>
      </c>
    </row>
    <row r="17732" spans="53:56" ht="15" x14ac:dyDescent="0.25">
      <c r="BA17732" s="91" t="s">
        <v>21756</v>
      </c>
      <c r="BB17732" s="91" t="s">
        <v>6839</v>
      </c>
      <c r="BC17732" s="91" t="s">
        <v>20234</v>
      </c>
      <c r="BD17732" s="473" t="s">
        <v>1301</v>
      </c>
    </row>
    <row r="17733" spans="53:56" ht="15" x14ac:dyDescent="0.25">
      <c r="BA17733" s="90" t="s">
        <v>21757</v>
      </c>
      <c r="BB17733" s="90" t="s">
        <v>6839</v>
      </c>
      <c r="BC17733" s="90" t="s">
        <v>20234</v>
      </c>
      <c r="BD17733" s="473" t="s">
        <v>1301</v>
      </c>
    </row>
    <row r="17734" spans="53:56" ht="15" x14ac:dyDescent="0.25">
      <c r="BA17734" s="91" t="s">
        <v>21758</v>
      </c>
      <c r="BB17734" s="91" t="s">
        <v>6839</v>
      </c>
      <c r="BC17734" s="91" t="s">
        <v>20234</v>
      </c>
      <c r="BD17734" s="473" t="s">
        <v>1301</v>
      </c>
    </row>
    <row r="17735" spans="53:56" ht="15" x14ac:dyDescent="0.25">
      <c r="BA17735" s="90" t="s">
        <v>21759</v>
      </c>
      <c r="BB17735" s="90" t="s">
        <v>6839</v>
      </c>
      <c r="BC17735" s="90" t="s">
        <v>20234</v>
      </c>
      <c r="BD17735" s="473" t="s">
        <v>1301</v>
      </c>
    </row>
    <row r="17736" spans="53:56" ht="15" x14ac:dyDescent="0.25">
      <c r="BA17736" s="90" t="s">
        <v>21760</v>
      </c>
      <c r="BB17736" s="90" t="s">
        <v>6839</v>
      </c>
      <c r="BC17736" s="90" t="s">
        <v>20234</v>
      </c>
      <c r="BD17736" s="473" t="s">
        <v>1301</v>
      </c>
    </row>
    <row r="17737" spans="53:56" ht="15" x14ac:dyDescent="0.25">
      <c r="BA17737" s="91" t="s">
        <v>21761</v>
      </c>
      <c r="BB17737" s="91" t="s">
        <v>6839</v>
      </c>
      <c r="BC17737" s="91" t="s">
        <v>20234</v>
      </c>
      <c r="BD17737" s="473" t="s">
        <v>1301</v>
      </c>
    </row>
    <row r="17738" spans="53:56" ht="15" x14ac:dyDescent="0.25">
      <c r="BA17738" s="91" t="s">
        <v>21762</v>
      </c>
      <c r="BB17738" s="91" t="s">
        <v>6839</v>
      </c>
      <c r="BC17738" s="91" t="s">
        <v>20234</v>
      </c>
      <c r="BD17738" s="473" t="s">
        <v>1301</v>
      </c>
    </row>
    <row r="17739" spans="53:56" ht="15" x14ac:dyDescent="0.25">
      <c r="BA17739" s="90" t="s">
        <v>21763</v>
      </c>
      <c r="BB17739" s="90" t="s">
        <v>6839</v>
      </c>
      <c r="BC17739" s="90" t="s">
        <v>20234</v>
      </c>
      <c r="BD17739" s="473" t="s">
        <v>1301</v>
      </c>
    </row>
    <row r="17740" spans="53:56" ht="15" x14ac:dyDescent="0.25">
      <c r="BA17740" s="91" t="s">
        <v>21764</v>
      </c>
      <c r="BB17740" s="91" t="s">
        <v>6839</v>
      </c>
      <c r="BC17740" s="91" t="s">
        <v>20234</v>
      </c>
      <c r="BD17740" s="473" t="s">
        <v>1301</v>
      </c>
    </row>
    <row r="17741" spans="53:56" ht="15" x14ac:dyDescent="0.25">
      <c r="BA17741" s="90" t="s">
        <v>21765</v>
      </c>
      <c r="BB17741" s="90" t="s">
        <v>6839</v>
      </c>
      <c r="BC17741" s="90" t="s">
        <v>20234</v>
      </c>
      <c r="BD17741" s="473" t="s">
        <v>1301</v>
      </c>
    </row>
    <row r="17742" spans="53:56" ht="15" x14ac:dyDescent="0.25">
      <c r="BA17742" s="91" t="s">
        <v>21766</v>
      </c>
      <c r="BB17742" s="91" t="s">
        <v>6839</v>
      </c>
      <c r="BC17742" s="91" t="s">
        <v>20234</v>
      </c>
      <c r="BD17742" s="473" t="s">
        <v>1301</v>
      </c>
    </row>
    <row r="17743" spans="53:56" ht="15" x14ac:dyDescent="0.25">
      <c r="BA17743" s="91" t="s">
        <v>21767</v>
      </c>
      <c r="BB17743" s="91" t="s">
        <v>6839</v>
      </c>
      <c r="BC17743" s="91" t="s">
        <v>20234</v>
      </c>
      <c r="BD17743" s="473" t="s">
        <v>1301</v>
      </c>
    </row>
    <row r="17744" spans="53:56" ht="15" x14ac:dyDescent="0.25">
      <c r="BA17744" s="90" t="s">
        <v>21768</v>
      </c>
      <c r="BB17744" s="90" t="s">
        <v>6839</v>
      </c>
      <c r="BC17744" s="90" t="s">
        <v>20234</v>
      </c>
      <c r="BD17744" s="473" t="s">
        <v>1301</v>
      </c>
    </row>
    <row r="17745" spans="53:56" ht="15" x14ac:dyDescent="0.25">
      <c r="BA17745" s="91" t="s">
        <v>21769</v>
      </c>
      <c r="BB17745" s="91" t="s">
        <v>6839</v>
      </c>
      <c r="BC17745" s="91" t="s">
        <v>20234</v>
      </c>
      <c r="BD17745" s="473" t="s">
        <v>1301</v>
      </c>
    </row>
    <row r="17746" spans="53:56" ht="15" x14ac:dyDescent="0.25">
      <c r="BA17746" s="90" t="s">
        <v>21770</v>
      </c>
      <c r="BB17746" s="90" t="s">
        <v>6839</v>
      </c>
      <c r="BC17746" s="90" t="s">
        <v>20234</v>
      </c>
      <c r="BD17746" s="473" t="s">
        <v>1301</v>
      </c>
    </row>
    <row r="17747" spans="53:56" ht="15" x14ac:dyDescent="0.25">
      <c r="BA17747" s="90" t="s">
        <v>21771</v>
      </c>
      <c r="BB17747" s="90" t="s">
        <v>6839</v>
      </c>
      <c r="BC17747" s="90" t="s">
        <v>20234</v>
      </c>
      <c r="BD17747" s="473" t="s">
        <v>1301</v>
      </c>
    </row>
    <row r="17748" spans="53:56" ht="15" x14ac:dyDescent="0.25">
      <c r="BA17748" s="91" t="s">
        <v>21772</v>
      </c>
      <c r="BB17748" s="91" t="s">
        <v>6839</v>
      </c>
      <c r="BC17748" s="91" t="s">
        <v>20234</v>
      </c>
      <c r="BD17748" s="473" t="s">
        <v>1301</v>
      </c>
    </row>
    <row r="17749" spans="53:56" ht="15" x14ac:dyDescent="0.25">
      <c r="BA17749" s="90" t="s">
        <v>21773</v>
      </c>
      <c r="BB17749" s="90" t="s">
        <v>6839</v>
      </c>
      <c r="BC17749" s="90" t="s">
        <v>20234</v>
      </c>
      <c r="BD17749" s="473" t="s">
        <v>1301</v>
      </c>
    </row>
    <row r="17750" spans="53:56" ht="15" x14ac:dyDescent="0.25">
      <c r="BA17750" s="91" t="s">
        <v>21774</v>
      </c>
      <c r="BB17750" s="91" t="s">
        <v>6839</v>
      </c>
      <c r="BC17750" s="91" t="s">
        <v>20234</v>
      </c>
      <c r="BD17750" s="473" t="s">
        <v>1301</v>
      </c>
    </row>
    <row r="17751" spans="53:56" ht="15" x14ac:dyDescent="0.25">
      <c r="BA17751" s="91" t="s">
        <v>21775</v>
      </c>
      <c r="BB17751" s="91" t="s">
        <v>6839</v>
      </c>
      <c r="BC17751" s="91" t="s">
        <v>20234</v>
      </c>
      <c r="BD17751" s="473" t="s">
        <v>1301</v>
      </c>
    </row>
    <row r="17752" spans="53:56" ht="15" x14ac:dyDescent="0.25">
      <c r="BA17752" s="90" t="s">
        <v>21776</v>
      </c>
      <c r="BB17752" s="90" t="s">
        <v>6839</v>
      </c>
      <c r="BC17752" s="90" t="s">
        <v>20234</v>
      </c>
      <c r="BD17752" s="473" t="s">
        <v>1301</v>
      </c>
    </row>
    <row r="17753" spans="53:56" ht="15" x14ac:dyDescent="0.25">
      <c r="BA17753" s="91" t="s">
        <v>21777</v>
      </c>
      <c r="BB17753" s="91" t="s">
        <v>6839</v>
      </c>
      <c r="BC17753" s="91" t="s">
        <v>20234</v>
      </c>
      <c r="BD17753" s="473" t="s">
        <v>1301</v>
      </c>
    </row>
    <row r="17754" spans="53:56" ht="15" x14ac:dyDescent="0.25">
      <c r="BA17754" s="90" t="s">
        <v>21778</v>
      </c>
      <c r="BB17754" s="90" t="s">
        <v>6839</v>
      </c>
      <c r="BC17754" s="90" t="s">
        <v>20234</v>
      </c>
      <c r="BD17754" s="473" t="s">
        <v>1301</v>
      </c>
    </row>
    <row r="17755" spans="53:56" ht="15" x14ac:dyDescent="0.25">
      <c r="BA17755" s="90" t="s">
        <v>21779</v>
      </c>
      <c r="BB17755" s="90" t="s">
        <v>6839</v>
      </c>
      <c r="BC17755" s="90" t="s">
        <v>20234</v>
      </c>
      <c r="BD17755" s="473" t="s">
        <v>1301</v>
      </c>
    </row>
    <row r="17756" spans="53:56" ht="15" x14ac:dyDescent="0.25">
      <c r="BA17756" s="91" t="s">
        <v>21780</v>
      </c>
      <c r="BB17756" s="91" t="s">
        <v>6839</v>
      </c>
      <c r="BC17756" s="91" t="s">
        <v>20234</v>
      </c>
      <c r="BD17756" s="473" t="s">
        <v>1301</v>
      </c>
    </row>
    <row r="17757" spans="53:56" ht="15" x14ac:dyDescent="0.25">
      <c r="BA17757" s="90" t="s">
        <v>21781</v>
      </c>
      <c r="BB17757" s="90" t="s">
        <v>6839</v>
      </c>
      <c r="BC17757" s="90" t="s">
        <v>20234</v>
      </c>
      <c r="BD17757" s="473" t="s">
        <v>1301</v>
      </c>
    </row>
    <row r="17758" spans="53:56" ht="15" x14ac:dyDescent="0.25">
      <c r="BA17758" s="91" t="s">
        <v>21782</v>
      </c>
      <c r="BB17758" s="91" t="s">
        <v>6839</v>
      </c>
      <c r="BC17758" s="91" t="s">
        <v>20234</v>
      </c>
      <c r="BD17758" s="473" t="s">
        <v>1301</v>
      </c>
    </row>
    <row r="17759" spans="53:56" ht="15" x14ac:dyDescent="0.25">
      <c r="BA17759" s="91" t="s">
        <v>21783</v>
      </c>
      <c r="BB17759" s="91" t="s">
        <v>6839</v>
      </c>
      <c r="BC17759" s="91" t="s">
        <v>20234</v>
      </c>
      <c r="BD17759" s="473" t="s">
        <v>1301</v>
      </c>
    </row>
    <row r="17760" spans="53:56" ht="15" x14ac:dyDescent="0.25">
      <c r="BA17760" s="90" t="s">
        <v>21784</v>
      </c>
      <c r="BB17760" s="90" t="s">
        <v>6839</v>
      </c>
      <c r="BC17760" s="90" t="s">
        <v>20234</v>
      </c>
      <c r="BD17760" s="473" t="s">
        <v>1301</v>
      </c>
    </row>
    <row r="17761" spans="53:56" ht="15" x14ac:dyDescent="0.25">
      <c r="BA17761" s="91" t="s">
        <v>21785</v>
      </c>
      <c r="BB17761" s="91" t="s">
        <v>6839</v>
      </c>
      <c r="BC17761" s="91" t="s">
        <v>20234</v>
      </c>
      <c r="BD17761" s="473" t="s">
        <v>1301</v>
      </c>
    </row>
    <row r="17762" spans="53:56" ht="15" x14ac:dyDescent="0.25">
      <c r="BA17762" s="90" t="s">
        <v>21786</v>
      </c>
      <c r="BB17762" s="90" t="s">
        <v>6839</v>
      </c>
      <c r="BC17762" s="90" t="s">
        <v>20234</v>
      </c>
      <c r="BD17762" s="473" t="s">
        <v>1301</v>
      </c>
    </row>
    <row r="17763" spans="53:56" ht="15" x14ac:dyDescent="0.25">
      <c r="BA17763" s="90" t="s">
        <v>21787</v>
      </c>
      <c r="BB17763" s="90" t="s">
        <v>6839</v>
      </c>
      <c r="BC17763" s="90" t="s">
        <v>20234</v>
      </c>
      <c r="BD17763" s="473" t="s">
        <v>1301</v>
      </c>
    </row>
    <row r="17764" spans="53:56" ht="15" x14ac:dyDescent="0.25">
      <c r="BA17764" s="91" t="s">
        <v>21788</v>
      </c>
      <c r="BB17764" s="91" t="s">
        <v>6839</v>
      </c>
      <c r="BC17764" s="91" t="s">
        <v>20234</v>
      </c>
      <c r="BD17764" s="473" t="s">
        <v>1301</v>
      </c>
    </row>
    <row r="17765" spans="53:56" ht="15" x14ac:dyDescent="0.25">
      <c r="BA17765" s="90" t="s">
        <v>21789</v>
      </c>
      <c r="BB17765" s="90" t="s">
        <v>6839</v>
      </c>
      <c r="BC17765" s="90" t="s">
        <v>20234</v>
      </c>
      <c r="BD17765" s="473" t="s">
        <v>1301</v>
      </c>
    </row>
    <row r="17766" spans="53:56" ht="15" x14ac:dyDescent="0.25">
      <c r="BA17766" s="91" t="s">
        <v>21790</v>
      </c>
      <c r="BB17766" s="91" t="s">
        <v>6839</v>
      </c>
      <c r="BC17766" s="91" t="s">
        <v>20234</v>
      </c>
      <c r="BD17766" s="473" t="s">
        <v>1301</v>
      </c>
    </row>
    <row r="17767" spans="53:56" ht="15" x14ac:dyDescent="0.25">
      <c r="BA17767" s="91" t="s">
        <v>21791</v>
      </c>
      <c r="BB17767" s="91" t="s">
        <v>6839</v>
      </c>
      <c r="BC17767" s="91" t="s">
        <v>20234</v>
      </c>
      <c r="BD17767" s="473" t="s">
        <v>1301</v>
      </c>
    </row>
    <row r="17768" spans="53:56" ht="15" x14ac:dyDescent="0.25">
      <c r="BA17768" s="90" t="s">
        <v>21792</v>
      </c>
      <c r="BB17768" s="90" t="s">
        <v>6839</v>
      </c>
      <c r="BC17768" s="90" t="s">
        <v>20234</v>
      </c>
      <c r="BD17768" s="473" t="s">
        <v>1301</v>
      </c>
    </row>
    <row r="17769" spans="53:56" ht="15" x14ac:dyDescent="0.25">
      <c r="BA17769" s="91" t="s">
        <v>21793</v>
      </c>
      <c r="BB17769" s="91" t="s">
        <v>6839</v>
      </c>
      <c r="BC17769" s="91" t="s">
        <v>20234</v>
      </c>
      <c r="BD17769" s="473" t="s">
        <v>1301</v>
      </c>
    </row>
    <row r="17770" spans="53:56" ht="15" x14ac:dyDescent="0.25">
      <c r="BA17770" s="90" t="s">
        <v>21794</v>
      </c>
      <c r="BB17770" s="90" t="s">
        <v>6839</v>
      </c>
      <c r="BC17770" s="90" t="s">
        <v>20234</v>
      </c>
      <c r="BD17770" s="473" t="s">
        <v>1301</v>
      </c>
    </row>
    <row r="17771" spans="53:56" ht="15" x14ac:dyDescent="0.25">
      <c r="BA17771" s="90" t="s">
        <v>21795</v>
      </c>
      <c r="BB17771" s="90" t="s">
        <v>6839</v>
      </c>
      <c r="BC17771" s="90" t="s">
        <v>20234</v>
      </c>
      <c r="BD17771" s="473" t="s">
        <v>1301</v>
      </c>
    </row>
    <row r="17772" spans="53:56" ht="15" x14ac:dyDescent="0.25">
      <c r="BA17772" s="91" t="s">
        <v>21796</v>
      </c>
      <c r="BB17772" s="91" t="s">
        <v>6839</v>
      </c>
      <c r="BC17772" s="91" t="s">
        <v>20234</v>
      </c>
      <c r="BD17772" s="473" t="s">
        <v>1301</v>
      </c>
    </row>
    <row r="17773" spans="53:56" ht="15" x14ac:dyDescent="0.25">
      <c r="BA17773" s="90" t="s">
        <v>21797</v>
      </c>
      <c r="BB17773" s="90" t="s">
        <v>6839</v>
      </c>
      <c r="BC17773" s="90" t="s">
        <v>20234</v>
      </c>
      <c r="BD17773" s="473" t="s">
        <v>1301</v>
      </c>
    </row>
    <row r="17774" spans="53:56" ht="15" x14ac:dyDescent="0.25">
      <c r="BA17774" s="91" t="s">
        <v>21798</v>
      </c>
      <c r="BB17774" s="91" t="s">
        <v>6839</v>
      </c>
      <c r="BC17774" s="91" t="s">
        <v>20234</v>
      </c>
      <c r="BD17774" s="473" t="s">
        <v>1301</v>
      </c>
    </row>
    <row r="17775" spans="53:56" ht="15" x14ac:dyDescent="0.25">
      <c r="BA17775" s="90" t="s">
        <v>21799</v>
      </c>
      <c r="BB17775" s="90" t="s">
        <v>6839</v>
      </c>
      <c r="BC17775" s="90" t="s">
        <v>20234</v>
      </c>
      <c r="BD17775" s="473" t="s">
        <v>1301</v>
      </c>
    </row>
    <row r="17776" spans="53:56" ht="15" x14ac:dyDescent="0.25">
      <c r="BA17776" s="91" t="s">
        <v>21800</v>
      </c>
      <c r="BB17776" s="91" t="s">
        <v>6839</v>
      </c>
      <c r="BC17776" s="91" t="s">
        <v>20234</v>
      </c>
      <c r="BD17776" s="473" t="s">
        <v>1301</v>
      </c>
    </row>
    <row r="17777" spans="53:56" ht="15" x14ac:dyDescent="0.25">
      <c r="BA17777" s="90" t="s">
        <v>21801</v>
      </c>
      <c r="BB17777" s="90" t="s">
        <v>6839</v>
      </c>
      <c r="BC17777" s="90" t="s">
        <v>20234</v>
      </c>
      <c r="BD17777" s="473" t="s">
        <v>1301</v>
      </c>
    </row>
    <row r="17778" spans="53:56" ht="15" x14ac:dyDescent="0.25">
      <c r="BA17778" s="91" t="s">
        <v>21802</v>
      </c>
      <c r="BB17778" s="91" t="s">
        <v>6839</v>
      </c>
      <c r="BC17778" s="91" t="s">
        <v>20234</v>
      </c>
      <c r="BD17778" s="473" t="s">
        <v>1301</v>
      </c>
    </row>
    <row r="17779" spans="53:56" ht="15" x14ac:dyDescent="0.25">
      <c r="BA17779" s="90" t="s">
        <v>21803</v>
      </c>
      <c r="BB17779" s="90" t="s">
        <v>6839</v>
      </c>
      <c r="BC17779" s="90" t="s">
        <v>20234</v>
      </c>
      <c r="BD17779" s="473" t="s">
        <v>1301</v>
      </c>
    </row>
    <row r="17780" spans="53:56" ht="15" x14ac:dyDescent="0.25">
      <c r="BA17780" s="90" t="s">
        <v>21804</v>
      </c>
      <c r="BB17780" s="90" t="s">
        <v>6839</v>
      </c>
      <c r="BC17780" s="90" t="s">
        <v>20234</v>
      </c>
      <c r="BD17780" s="473" t="s">
        <v>1301</v>
      </c>
    </row>
    <row r="17781" spans="53:56" ht="15" x14ac:dyDescent="0.25">
      <c r="BA17781" s="91" t="s">
        <v>21805</v>
      </c>
      <c r="BB17781" s="91" t="s">
        <v>6839</v>
      </c>
      <c r="BC17781" s="91" t="s">
        <v>20234</v>
      </c>
      <c r="BD17781" s="473" t="s">
        <v>1301</v>
      </c>
    </row>
    <row r="17782" spans="53:56" ht="15" x14ac:dyDescent="0.25">
      <c r="BA17782" s="90" t="s">
        <v>21806</v>
      </c>
      <c r="BB17782" s="90" t="s">
        <v>6839</v>
      </c>
      <c r="BC17782" s="90" t="s">
        <v>20234</v>
      </c>
      <c r="BD17782" s="473" t="s">
        <v>1301</v>
      </c>
    </row>
    <row r="17783" spans="53:56" ht="15" x14ac:dyDescent="0.25">
      <c r="BA17783" s="91" t="s">
        <v>21807</v>
      </c>
      <c r="BB17783" s="91" t="s">
        <v>6839</v>
      </c>
      <c r="BC17783" s="91" t="s">
        <v>6862</v>
      </c>
      <c r="BD17783" s="473" t="s">
        <v>1301</v>
      </c>
    </row>
    <row r="17784" spans="53:56" ht="15" x14ac:dyDescent="0.25">
      <c r="BA17784" s="91" t="s">
        <v>21808</v>
      </c>
      <c r="BB17784" s="91" t="s">
        <v>6839</v>
      </c>
      <c r="BC17784" s="91" t="s">
        <v>3448</v>
      </c>
      <c r="BD17784" s="473" t="s">
        <v>1301</v>
      </c>
    </row>
    <row r="17785" spans="53:56" ht="15" x14ac:dyDescent="0.25">
      <c r="BA17785" s="90" t="s">
        <v>21809</v>
      </c>
      <c r="BB17785" s="90" t="s">
        <v>6839</v>
      </c>
      <c r="BC17785" s="90" t="s">
        <v>21810</v>
      </c>
      <c r="BD17785" s="473" t="s">
        <v>1301</v>
      </c>
    </row>
    <row r="17786" spans="53:56" ht="15" x14ac:dyDescent="0.25">
      <c r="BA17786" s="91" t="s">
        <v>21811</v>
      </c>
      <c r="BB17786" s="91" t="s">
        <v>6839</v>
      </c>
      <c r="BC17786" s="91" t="s">
        <v>14093</v>
      </c>
      <c r="BD17786" s="473" t="s">
        <v>1301</v>
      </c>
    </row>
    <row r="17787" spans="53:56" ht="15" x14ac:dyDescent="0.25">
      <c r="BA17787" s="90" t="s">
        <v>21812</v>
      </c>
      <c r="BB17787" s="90" t="s">
        <v>6839</v>
      </c>
      <c r="BC17787" s="90" t="s">
        <v>14093</v>
      </c>
      <c r="BD17787" s="473" t="s">
        <v>1301</v>
      </c>
    </row>
    <row r="17788" spans="53:56" ht="15" x14ac:dyDescent="0.25">
      <c r="BA17788" s="91" t="s">
        <v>21813</v>
      </c>
      <c r="BB17788" s="91" t="s">
        <v>6839</v>
      </c>
      <c r="BC17788" s="91" t="s">
        <v>14093</v>
      </c>
      <c r="BD17788" s="473" t="s">
        <v>1301</v>
      </c>
    </row>
    <row r="17789" spans="53:56" ht="15" x14ac:dyDescent="0.25">
      <c r="BA17789" s="90" t="s">
        <v>21814</v>
      </c>
      <c r="BB17789" s="90" t="s">
        <v>6839</v>
      </c>
      <c r="BC17789" s="90" t="s">
        <v>21815</v>
      </c>
      <c r="BD17789" s="473" t="s">
        <v>1301</v>
      </c>
    </row>
    <row r="17790" spans="53:56" ht="15" x14ac:dyDescent="0.25">
      <c r="BA17790" s="90" t="s">
        <v>21816</v>
      </c>
      <c r="BB17790" s="90" t="s">
        <v>6839</v>
      </c>
      <c r="BC17790" s="90" t="s">
        <v>21815</v>
      </c>
      <c r="BD17790" s="473" t="s">
        <v>1301</v>
      </c>
    </row>
    <row r="17791" spans="53:56" ht="15" x14ac:dyDescent="0.25">
      <c r="BA17791" s="91" t="s">
        <v>21817</v>
      </c>
      <c r="BB17791" s="91" t="s">
        <v>6839</v>
      </c>
      <c r="BC17791" s="91" t="s">
        <v>21818</v>
      </c>
      <c r="BD17791" s="473" t="s">
        <v>1301</v>
      </c>
    </row>
    <row r="17792" spans="53:56" ht="15" x14ac:dyDescent="0.25">
      <c r="BA17792" s="90" t="s">
        <v>21819</v>
      </c>
      <c r="BB17792" s="90" t="s">
        <v>6839</v>
      </c>
      <c r="BC17792" s="90" t="s">
        <v>21815</v>
      </c>
      <c r="BD17792" s="473" t="s">
        <v>1301</v>
      </c>
    </row>
    <row r="17793" spans="53:56" ht="15" x14ac:dyDescent="0.25">
      <c r="BA17793" s="91" t="s">
        <v>21820</v>
      </c>
      <c r="BB17793" s="91" t="s">
        <v>6839</v>
      </c>
      <c r="BC17793" s="91" t="s">
        <v>21815</v>
      </c>
      <c r="BD17793" s="473" t="s">
        <v>1301</v>
      </c>
    </row>
    <row r="17794" spans="53:56" ht="15" x14ac:dyDescent="0.25">
      <c r="BA17794" s="91" t="s">
        <v>21821</v>
      </c>
      <c r="BB17794" s="91" t="s">
        <v>6839</v>
      </c>
      <c r="BC17794" s="91" t="s">
        <v>14093</v>
      </c>
      <c r="BD17794" s="473" t="s">
        <v>1301</v>
      </c>
    </row>
    <row r="17795" spans="53:56" ht="15" x14ac:dyDescent="0.25">
      <c r="BA17795" s="90" t="s">
        <v>21822</v>
      </c>
      <c r="BB17795" s="90" t="s">
        <v>6839</v>
      </c>
      <c r="BC17795" s="90" t="s">
        <v>21818</v>
      </c>
      <c r="BD17795" s="473" t="s">
        <v>1301</v>
      </c>
    </row>
    <row r="17796" spans="53:56" ht="15" x14ac:dyDescent="0.25">
      <c r="BA17796" s="91" t="s">
        <v>21823</v>
      </c>
      <c r="BB17796" s="91" t="s">
        <v>6839</v>
      </c>
      <c r="BC17796" s="91" t="s">
        <v>21818</v>
      </c>
      <c r="BD17796" s="473" t="s">
        <v>1301</v>
      </c>
    </row>
    <row r="17797" spans="53:56" ht="15" x14ac:dyDescent="0.25">
      <c r="BA17797" s="90" t="s">
        <v>21824</v>
      </c>
      <c r="BB17797" s="90" t="s">
        <v>6839</v>
      </c>
      <c r="BC17797" s="90" t="s">
        <v>3448</v>
      </c>
      <c r="BD17797" s="473" t="s">
        <v>1301</v>
      </c>
    </row>
    <row r="17798" spans="53:56" ht="15" x14ac:dyDescent="0.25">
      <c r="BA17798" s="90" t="s">
        <v>21825</v>
      </c>
      <c r="BB17798" s="90" t="s">
        <v>6839</v>
      </c>
      <c r="BC17798" s="90" t="s">
        <v>14093</v>
      </c>
      <c r="BD17798" s="473" t="s">
        <v>1301</v>
      </c>
    </row>
    <row r="17799" spans="53:56" ht="15" x14ac:dyDescent="0.25">
      <c r="BA17799" s="91" t="s">
        <v>21826</v>
      </c>
      <c r="BB17799" s="91" t="s">
        <v>6839</v>
      </c>
      <c r="BC17799" s="91" t="s">
        <v>21815</v>
      </c>
      <c r="BD17799" s="473" t="s">
        <v>1301</v>
      </c>
    </row>
    <row r="17800" spans="53:56" ht="15" x14ac:dyDescent="0.25">
      <c r="BA17800" s="90" t="s">
        <v>21827</v>
      </c>
      <c r="BB17800" s="90" t="s">
        <v>6839</v>
      </c>
      <c r="BC17800" s="90" t="s">
        <v>21815</v>
      </c>
      <c r="BD17800" s="473" t="s">
        <v>1301</v>
      </c>
    </row>
    <row r="17801" spans="53:56" ht="15" x14ac:dyDescent="0.25">
      <c r="BA17801" s="91" t="s">
        <v>21828</v>
      </c>
      <c r="BB17801" s="91" t="s">
        <v>6839</v>
      </c>
      <c r="BC17801" s="91" t="s">
        <v>21818</v>
      </c>
      <c r="BD17801" s="473" t="s">
        <v>1301</v>
      </c>
    </row>
    <row r="17802" spans="53:56" ht="15" x14ac:dyDescent="0.25">
      <c r="BA17802" s="90" t="s">
        <v>21829</v>
      </c>
      <c r="BB17802" s="90" t="s">
        <v>6839</v>
      </c>
      <c r="BC17802" s="90" t="s">
        <v>21815</v>
      </c>
      <c r="BD17802" s="473" t="s">
        <v>1301</v>
      </c>
    </row>
    <row r="17803" spans="53:56" ht="15" x14ac:dyDescent="0.25">
      <c r="BA17803" s="91" t="s">
        <v>21830</v>
      </c>
      <c r="BB17803" s="91" t="s">
        <v>6839</v>
      </c>
      <c r="BC17803" s="91" t="s">
        <v>14093</v>
      </c>
      <c r="BD17803" s="473" t="s">
        <v>1301</v>
      </c>
    </row>
    <row r="17804" spans="53:56" ht="15" x14ac:dyDescent="0.25">
      <c r="BA17804" s="90" t="s">
        <v>21831</v>
      </c>
      <c r="BB17804" s="90" t="s">
        <v>6839</v>
      </c>
      <c r="BC17804" s="90" t="s">
        <v>14093</v>
      </c>
      <c r="BD17804" s="473" t="s">
        <v>1301</v>
      </c>
    </row>
    <row r="17805" spans="53:56" ht="15" x14ac:dyDescent="0.25">
      <c r="BA17805" s="91" t="s">
        <v>21832</v>
      </c>
      <c r="BB17805" s="91" t="s">
        <v>6839</v>
      </c>
      <c r="BC17805" s="91" t="s">
        <v>21818</v>
      </c>
      <c r="BD17805" s="473" t="s">
        <v>1301</v>
      </c>
    </row>
    <row r="17806" spans="53:56" ht="15" x14ac:dyDescent="0.25">
      <c r="BA17806" s="90" t="s">
        <v>21833</v>
      </c>
      <c r="BB17806" s="90" t="s">
        <v>6839</v>
      </c>
      <c r="BC17806" s="90" t="s">
        <v>21818</v>
      </c>
      <c r="BD17806" s="473" t="s">
        <v>1301</v>
      </c>
    </row>
    <row r="17807" spans="53:56" ht="15" x14ac:dyDescent="0.25">
      <c r="BA17807" s="91" t="s">
        <v>21834</v>
      </c>
      <c r="BB17807" s="91" t="s">
        <v>6839</v>
      </c>
      <c r="BC17807" s="91" t="s">
        <v>21815</v>
      </c>
      <c r="BD17807" s="473" t="s">
        <v>1301</v>
      </c>
    </row>
    <row r="17808" spans="53:56" ht="15" x14ac:dyDescent="0.25">
      <c r="BA17808" s="90" t="s">
        <v>21835</v>
      </c>
      <c r="BB17808" s="90" t="s">
        <v>6839</v>
      </c>
      <c r="BC17808" s="90" t="s">
        <v>14093</v>
      </c>
      <c r="BD17808" s="473" t="s">
        <v>1301</v>
      </c>
    </row>
    <row r="17809" spans="53:56" ht="15" x14ac:dyDescent="0.25">
      <c r="BA17809" s="91" t="s">
        <v>21836</v>
      </c>
      <c r="BB17809" s="91" t="s">
        <v>6839</v>
      </c>
      <c r="BC17809" s="91" t="s">
        <v>21818</v>
      </c>
      <c r="BD17809" s="473" t="s">
        <v>1301</v>
      </c>
    </row>
    <row r="17810" spans="53:56" ht="15" x14ac:dyDescent="0.25">
      <c r="BA17810" s="90" t="s">
        <v>21837</v>
      </c>
      <c r="BB17810" s="90" t="s">
        <v>6839</v>
      </c>
      <c r="BC17810" s="90" t="s">
        <v>3448</v>
      </c>
      <c r="BD17810" s="473" t="s">
        <v>1301</v>
      </c>
    </row>
    <row r="17811" spans="53:56" ht="15" x14ac:dyDescent="0.25">
      <c r="BA17811" s="91" t="s">
        <v>21838</v>
      </c>
      <c r="BB17811" s="91" t="s">
        <v>6839</v>
      </c>
      <c r="BC17811" s="91" t="s">
        <v>21673</v>
      </c>
      <c r="BD17811" s="473" t="s">
        <v>1301</v>
      </c>
    </row>
    <row r="17812" spans="53:56" ht="15" x14ac:dyDescent="0.25">
      <c r="BA17812" s="90" t="s">
        <v>21839</v>
      </c>
      <c r="BB17812" s="90" t="s">
        <v>6839</v>
      </c>
      <c r="BC17812" s="90" t="s">
        <v>21818</v>
      </c>
      <c r="BD17812" s="473" t="s">
        <v>1301</v>
      </c>
    </row>
    <row r="17813" spans="53:56" ht="15" x14ac:dyDescent="0.25">
      <c r="BA17813" s="91" t="s">
        <v>21840</v>
      </c>
      <c r="BB17813" s="91" t="s">
        <v>6839</v>
      </c>
      <c r="BC17813" s="91" t="s">
        <v>21818</v>
      </c>
      <c r="BD17813" s="473" t="s">
        <v>1301</v>
      </c>
    </row>
    <row r="17814" spans="53:56" ht="15" x14ac:dyDescent="0.25">
      <c r="BA17814" s="90" t="s">
        <v>21841</v>
      </c>
      <c r="BB17814" s="90" t="s">
        <v>6839</v>
      </c>
      <c r="BC17814" s="90" t="s">
        <v>21818</v>
      </c>
      <c r="BD17814" s="473" t="s">
        <v>1301</v>
      </c>
    </row>
    <row r="17815" spans="53:56" ht="15" x14ac:dyDescent="0.25">
      <c r="BA17815" s="91" t="s">
        <v>21842</v>
      </c>
      <c r="BB17815" s="91" t="s">
        <v>6839</v>
      </c>
      <c r="BC17815" s="91" t="s">
        <v>21818</v>
      </c>
      <c r="BD17815" s="473" t="s">
        <v>1301</v>
      </c>
    </row>
    <row r="17816" spans="53:56" ht="15" x14ac:dyDescent="0.25">
      <c r="BA17816" s="90" t="s">
        <v>21843</v>
      </c>
      <c r="BB17816" s="90" t="s">
        <v>6839</v>
      </c>
      <c r="BC17816" s="90" t="s">
        <v>8585</v>
      </c>
      <c r="BD17816" s="473" t="s">
        <v>1301</v>
      </c>
    </row>
    <row r="17817" spans="53:56" ht="15" x14ac:dyDescent="0.25">
      <c r="BA17817" s="91" t="s">
        <v>21844</v>
      </c>
      <c r="BB17817" s="91" t="s">
        <v>6839</v>
      </c>
      <c r="BC17817" s="91" t="s">
        <v>8585</v>
      </c>
      <c r="BD17817" s="473" t="s">
        <v>1301</v>
      </c>
    </row>
    <row r="17818" spans="53:56" ht="15" x14ac:dyDescent="0.25">
      <c r="BA17818" s="90" t="s">
        <v>21845</v>
      </c>
      <c r="BB17818" s="90" t="s">
        <v>6839</v>
      </c>
      <c r="BC17818" s="90" t="s">
        <v>8585</v>
      </c>
      <c r="BD17818" s="473" t="s">
        <v>1301</v>
      </c>
    </row>
    <row r="17819" spans="53:56" ht="15" x14ac:dyDescent="0.25">
      <c r="BA17819" s="91" t="s">
        <v>21846</v>
      </c>
      <c r="BB17819" s="91" t="s">
        <v>6839</v>
      </c>
      <c r="BC17819" s="91" t="s">
        <v>8585</v>
      </c>
      <c r="BD17819" s="473" t="s">
        <v>1301</v>
      </c>
    </row>
    <row r="17820" spans="53:56" ht="15" x14ac:dyDescent="0.25">
      <c r="BA17820" s="91" t="s">
        <v>21847</v>
      </c>
      <c r="BB17820" s="91" t="s">
        <v>6839</v>
      </c>
      <c r="BC17820" s="91" t="s">
        <v>8585</v>
      </c>
      <c r="BD17820" s="473" t="s">
        <v>1301</v>
      </c>
    </row>
    <row r="17821" spans="53:56" ht="15" x14ac:dyDescent="0.25">
      <c r="BA17821" s="90" t="s">
        <v>21848</v>
      </c>
      <c r="BB17821" s="90" t="s">
        <v>6839</v>
      </c>
      <c r="BC17821" s="90" t="s">
        <v>21849</v>
      </c>
      <c r="BD17821" s="473" t="s">
        <v>1301</v>
      </c>
    </row>
    <row r="17822" spans="53:56" ht="15" x14ac:dyDescent="0.25">
      <c r="BA17822" s="91" t="s">
        <v>21850</v>
      </c>
      <c r="BB17822" s="91" t="s">
        <v>6839</v>
      </c>
      <c r="BC17822" s="91" t="s">
        <v>18363</v>
      </c>
      <c r="BD17822" s="473" t="s">
        <v>1301</v>
      </c>
    </row>
    <row r="17823" spans="53:56" ht="15" x14ac:dyDescent="0.25">
      <c r="BA17823" s="90" t="s">
        <v>21851</v>
      </c>
      <c r="BB17823" s="90" t="s">
        <v>6839</v>
      </c>
      <c r="BC17823" s="90" t="s">
        <v>8585</v>
      </c>
      <c r="BD17823" s="473" t="s">
        <v>1301</v>
      </c>
    </row>
    <row r="17824" spans="53:56" ht="15" x14ac:dyDescent="0.25">
      <c r="BA17824" s="91" t="s">
        <v>21852</v>
      </c>
      <c r="BB17824" s="91" t="s">
        <v>6839</v>
      </c>
      <c r="BC17824" s="91" t="s">
        <v>8585</v>
      </c>
      <c r="BD17824" s="473" t="s">
        <v>1301</v>
      </c>
    </row>
    <row r="17825" spans="53:56" ht="15" x14ac:dyDescent="0.25">
      <c r="BA17825" s="90" t="s">
        <v>21853</v>
      </c>
      <c r="BB17825" s="90" t="s">
        <v>6839</v>
      </c>
      <c r="BC17825" s="90" t="s">
        <v>21849</v>
      </c>
      <c r="BD17825" s="473" t="s">
        <v>1301</v>
      </c>
    </row>
    <row r="17826" spans="53:56" ht="15" x14ac:dyDescent="0.25">
      <c r="BA17826" s="91" t="s">
        <v>21854</v>
      </c>
      <c r="BB17826" s="91" t="s">
        <v>6839</v>
      </c>
      <c r="BC17826" s="91" t="s">
        <v>21855</v>
      </c>
      <c r="BD17826" s="473" t="s">
        <v>1301</v>
      </c>
    </row>
    <row r="17827" spans="53:56" ht="15" x14ac:dyDescent="0.25">
      <c r="BA17827" s="90" t="s">
        <v>21856</v>
      </c>
      <c r="BB17827" s="90" t="s">
        <v>6839</v>
      </c>
      <c r="BC17827" s="90" t="s">
        <v>3448</v>
      </c>
      <c r="BD17827" s="473" t="s">
        <v>1301</v>
      </c>
    </row>
    <row r="17828" spans="53:56" ht="15" x14ac:dyDescent="0.25">
      <c r="BA17828" s="91" t="s">
        <v>21857</v>
      </c>
      <c r="BB17828" s="91" t="s">
        <v>6839</v>
      </c>
      <c r="BC17828" s="91" t="s">
        <v>3448</v>
      </c>
      <c r="BD17828" s="473" t="s">
        <v>1301</v>
      </c>
    </row>
    <row r="17829" spans="53:56" ht="15" x14ac:dyDescent="0.25">
      <c r="BA17829" s="90" t="s">
        <v>21858</v>
      </c>
      <c r="BB17829" s="90" t="s">
        <v>6839</v>
      </c>
      <c r="BC17829" s="90" t="s">
        <v>21810</v>
      </c>
      <c r="BD17829" s="473" t="s">
        <v>1301</v>
      </c>
    </row>
    <row r="17830" spans="53:56" ht="15" x14ac:dyDescent="0.25">
      <c r="BA17830" s="91" t="s">
        <v>21859</v>
      </c>
      <c r="BB17830" s="91" t="s">
        <v>6839</v>
      </c>
      <c r="BC17830" s="91" t="s">
        <v>3448</v>
      </c>
      <c r="BD17830" s="473" t="s">
        <v>1301</v>
      </c>
    </row>
    <row r="17831" spans="53:56" ht="15" x14ac:dyDescent="0.25">
      <c r="BA17831" s="90" t="s">
        <v>21860</v>
      </c>
      <c r="BB17831" s="90" t="s">
        <v>6839</v>
      </c>
      <c r="BC17831" s="90" t="s">
        <v>3448</v>
      </c>
      <c r="BD17831" s="473" t="s">
        <v>1301</v>
      </c>
    </row>
    <row r="17832" spans="53:56" ht="15" x14ac:dyDescent="0.25">
      <c r="BA17832" s="91" t="s">
        <v>21861</v>
      </c>
      <c r="BB17832" s="91" t="s">
        <v>6839</v>
      </c>
      <c r="BC17832" s="91" t="s">
        <v>21862</v>
      </c>
      <c r="BD17832" s="473" t="s">
        <v>1301</v>
      </c>
    </row>
    <row r="17833" spans="53:56" ht="15" x14ac:dyDescent="0.25">
      <c r="BA17833" s="90" t="s">
        <v>21863</v>
      </c>
      <c r="BB17833" s="90" t="s">
        <v>6839</v>
      </c>
      <c r="BC17833" s="90" t="s">
        <v>21862</v>
      </c>
      <c r="BD17833" s="473" t="s">
        <v>1301</v>
      </c>
    </row>
    <row r="17834" spans="53:56" ht="15" x14ac:dyDescent="0.25">
      <c r="BA17834" s="91" t="s">
        <v>21864</v>
      </c>
      <c r="BB17834" s="91" t="s">
        <v>6839</v>
      </c>
      <c r="BC17834" s="91" t="s">
        <v>16639</v>
      </c>
      <c r="BD17834" s="473" t="s">
        <v>1301</v>
      </c>
    </row>
    <row r="17835" spans="53:56" ht="15" x14ac:dyDescent="0.25">
      <c r="BA17835" s="90" t="s">
        <v>21865</v>
      </c>
      <c r="BB17835" s="90" t="s">
        <v>6839</v>
      </c>
      <c r="BC17835" s="90" t="s">
        <v>18363</v>
      </c>
      <c r="BD17835" s="473" t="s">
        <v>1301</v>
      </c>
    </row>
    <row r="17836" spans="53:56" ht="15" x14ac:dyDescent="0.25">
      <c r="BA17836" s="91" t="s">
        <v>21866</v>
      </c>
      <c r="BB17836" s="91" t="s">
        <v>6839</v>
      </c>
      <c r="BC17836" s="91" t="s">
        <v>21855</v>
      </c>
      <c r="BD17836" s="473" t="s">
        <v>1301</v>
      </c>
    </row>
    <row r="17837" spans="53:56" ht="15" x14ac:dyDescent="0.25">
      <c r="BA17837" s="90" t="s">
        <v>21867</v>
      </c>
      <c r="BB17837" s="90" t="s">
        <v>6839</v>
      </c>
      <c r="BC17837" s="90" t="s">
        <v>21855</v>
      </c>
      <c r="BD17837" s="473" t="s">
        <v>1301</v>
      </c>
    </row>
    <row r="17838" spans="53:56" ht="15" x14ac:dyDescent="0.25">
      <c r="BA17838" s="91" t="s">
        <v>21868</v>
      </c>
      <c r="BB17838" s="91" t="s">
        <v>6839</v>
      </c>
      <c r="BC17838" s="91" t="s">
        <v>11606</v>
      </c>
      <c r="BD17838" s="473" t="s">
        <v>1301</v>
      </c>
    </row>
    <row r="17839" spans="53:56" ht="15" x14ac:dyDescent="0.25">
      <c r="BA17839" s="90" t="s">
        <v>21869</v>
      </c>
      <c r="BB17839" s="90" t="s">
        <v>6839</v>
      </c>
      <c r="BC17839" s="90" t="s">
        <v>21810</v>
      </c>
      <c r="BD17839" s="473" t="s">
        <v>1301</v>
      </c>
    </row>
    <row r="17840" spans="53:56" ht="15" x14ac:dyDescent="0.25">
      <c r="BA17840" s="91" t="s">
        <v>21870</v>
      </c>
      <c r="BB17840" s="91" t="s">
        <v>6839</v>
      </c>
      <c r="BC17840" s="91" t="s">
        <v>21849</v>
      </c>
      <c r="BD17840" s="473" t="s">
        <v>1301</v>
      </c>
    </row>
    <row r="17841" spans="53:56" ht="15" x14ac:dyDescent="0.25">
      <c r="BA17841" s="90" t="s">
        <v>21871</v>
      </c>
      <c r="BB17841" s="90" t="s">
        <v>6839</v>
      </c>
      <c r="BC17841" s="90" t="s">
        <v>21667</v>
      </c>
      <c r="BD17841" s="473" t="s">
        <v>1301</v>
      </c>
    </row>
    <row r="17842" spans="53:56" ht="15" x14ac:dyDescent="0.25">
      <c r="BA17842" s="91" t="s">
        <v>21872</v>
      </c>
      <c r="BB17842" s="91" t="s">
        <v>6839</v>
      </c>
      <c r="BC17842" s="91" t="s">
        <v>21667</v>
      </c>
      <c r="BD17842" s="473" t="s">
        <v>1301</v>
      </c>
    </row>
    <row r="17843" spans="53:56" ht="15" x14ac:dyDescent="0.25">
      <c r="BA17843" s="90" t="s">
        <v>21873</v>
      </c>
      <c r="BB17843" s="90" t="s">
        <v>6839</v>
      </c>
      <c r="BC17843" s="90" t="s">
        <v>21855</v>
      </c>
      <c r="BD17843" s="473" t="s">
        <v>1301</v>
      </c>
    </row>
    <row r="17844" spans="53:56" ht="15" x14ac:dyDescent="0.25">
      <c r="BA17844" s="91" t="s">
        <v>21874</v>
      </c>
      <c r="BB17844" s="91" t="s">
        <v>6839</v>
      </c>
      <c r="BC17844" s="91" t="s">
        <v>21849</v>
      </c>
      <c r="BD17844" s="473" t="s">
        <v>1301</v>
      </c>
    </row>
    <row r="17845" spans="53:56" ht="15" x14ac:dyDescent="0.25">
      <c r="BA17845" s="90" t="s">
        <v>21875</v>
      </c>
      <c r="BB17845" s="90" t="s">
        <v>6839</v>
      </c>
      <c r="BC17845" s="90" t="s">
        <v>11606</v>
      </c>
      <c r="BD17845" s="473" t="s">
        <v>1301</v>
      </c>
    </row>
    <row r="17846" spans="53:56" ht="15" x14ac:dyDescent="0.25">
      <c r="BA17846" s="91" t="s">
        <v>21876</v>
      </c>
      <c r="BB17846" s="91" t="s">
        <v>6839</v>
      </c>
      <c r="BC17846" s="91" t="s">
        <v>21810</v>
      </c>
      <c r="BD17846" s="473" t="s">
        <v>1301</v>
      </c>
    </row>
    <row r="17847" spans="53:56" ht="15" x14ac:dyDescent="0.25">
      <c r="BA17847" s="90" t="s">
        <v>21877</v>
      </c>
      <c r="BB17847" s="90" t="s">
        <v>6839</v>
      </c>
      <c r="BC17847" s="90" t="s">
        <v>3448</v>
      </c>
      <c r="BD17847" s="473" t="s">
        <v>1301</v>
      </c>
    </row>
    <row r="17848" spans="53:56" ht="15" x14ac:dyDescent="0.25">
      <c r="BA17848" s="91" t="s">
        <v>21878</v>
      </c>
      <c r="BB17848" s="91" t="s">
        <v>6839</v>
      </c>
      <c r="BC17848" s="91" t="s">
        <v>21855</v>
      </c>
      <c r="BD17848" s="473" t="s">
        <v>1301</v>
      </c>
    </row>
    <row r="17849" spans="53:56" ht="15" x14ac:dyDescent="0.25">
      <c r="BA17849" s="90" t="s">
        <v>21879</v>
      </c>
      <c r="BB17849" s="90" t="s">
        <v>6839</v>
      </c>
      <c r="BC17849" s="90" t="s">
        <v>3448</v>
      </c>
      <c r="BD17849" s="473" t="s">
        <v>1301</v>
      </c>
    </row>
    <row r="17850" spans="53:56" ht="15" x14ac:dyDescent="0.25">
      <c r="BA17850" s="91" t="s">
        <v>21880</v>
      </c>
      <c r="BB17850" s="91" t="s">
        <v>6839</v>
      </c>
      <c r="BC17850" s="91" t="s">
        <v>16639</v>
      </c>
      <c r="BD17850" s="473" t="s">
        <v>1301</v>
      </c>
    </row>
    <row r="17851" spans="53:56" ht="15" x14ac:dyDescent="0.25">
      <c r="BA17851" s="90" t="s">
        <v>21881</v>
      </c>
      <c r="BB17851" s="90" t="s">
        <v>6839</v>
      </c>
      <c r="BC17851" s="90" t="s">
        <v>21855</v>
      </c>
      <c r="BD17851" s="473" t="s">
        <v>1301</v>
      </c>
    </row>
    <row r="17852" spans="53:56" ht="15" x14ac:dyDescent="0.25">
      <c r="BA17852" s="91" t="s">
        <v>21882</v>
      </c>
      <c r="BB17852" s="91" t="s">
        <v>6839</v>
      </c>
      <c r="BC17852" s="91" t="s">
        <v>11606</v>
      </c>
      <c r="BD17852" s="473" t="s">
        <v>1301</v>
      </c>
    </row>
    <row r="17853" spans="53:56" ht="15" x14ac:dyDescent="0.25">
      <c r="BA17853" s="90" t="s">
        <v>21883</v>
      </c>
      <c r="BB17853" s="90" t="s">
        <v>6839</v>
      </c>
      <c r="BC17853" s="90" t="s">
        <v>3448</v>
      </c>
      <c r="BD17853" s="473" t="s">
        <v>1301</v>
      </c>
    </row>
    <row r="17854" spans="53:56" ht="15" x14ac:dyDescent="0.25">
      <c r="BA17854" s="91" t="s">
        <v>21884</v>
      </c>
      <c r="BB17854" s="91" t="s">
        <v>6839</v>
      </c>
      <c r="BC17854" s="91" t="s">
        <v>16639</v>
      </c>
      <c r="BD17854" s="473" t="s">
        <v>1301</v>
      </c>
    </row>
    <row r="17855" spans="53:56" ht="15" x14ac:dyDescent="0.25">
      <c r="BA17855" s="90" t="s">
        <v>21885</v>
      </c>
      <c r="BB17855" s="90" t="s">
        <v>6839</v>
      </c>
      <c r="BC17855" s="90" t="s">
        <v>16639</v>
      </c>
      <c r="BD17855" s="473" t="s">
        <v>1301</v>
      </c>
    </row>
    <row r="17856" spans="53:56" ht="15" x14ac:dyDescent="0.25">
      <c r="BA17856" s="91" t="s">
        <v>21886</v>
      </c>
      <c r="BB17856" s="91" t="s">
        <v>6839</v>
      </c>
      <c r="BC17856" s="91" t="s">
        <v>21855</v>
      </c>
      <c r="BD17856" s="473" t="s">
        <v>1301</v>
      </c>
    </row>
    <row r="17857" spans="53:56" ht="15" x14ac:dyDescent="0.25">
      <c r="BA17857" s="90" t="s">
        <v>21886</v>
      </c>
      <c r="BB17857" s="90" t="s">
        <v>6839</v>
      </c>
      <c r="BC17857" s="90" t="s">
        <v>8585</v>
      </c>
      <c r="BD17857" s="473" t="s">
        <v>1301</v>
      </c>
    </row>
    <row r="17858" spans="53:56" ht="15" x14ac:dyDescent="0.25">
      <c r="BA17858" s="90" t="s">
        <v>21887</v>
      </c>
      <c r="BB17858" s="90" t="s">
        <v>6839</v>
      </c>
      <c r="BC17858" s="90" t="s">
        <v>8585</v>
      </c>
      <c r="BD17858" s="473" t="s">
        <v>1301</v>
      </c>
    </row>
    <row r="17859" spans="53:56" ht="15" x14ac:dyDescent="0.25">
      <c r="BA17859" s="91" t="s">
        <v>21888</v>
      </c>
      <c r="BB17859" s="91" t="s">
        <v>6839</v>
      </c>
      <c r="BC17859" s="91" t="s">
        <v>21849</v>
      </c>
      <c r="BD17859" s="473" t="s">
        <v>1301</v>
      </c>
    </row>
    <row r="17860" spans="53:56" ht="15" x14ac:dyDescent="0.25">
      <c r="BA17860" s="90" t="s">
        <v>21889</v>
      </c>
      <c r="BB17860" s="90" t="s">
        <v>6839</v>
      </c>
      <c r="BC17860" s="90" t="s">
        <v>21855</v>
      </c>
      <c r="BD17860" s="473" t="s">
        <v>1301</v>
      </c>
    </row>
    <row r="17861" spans="53:56" ht="15" x14ac:dyDescent="0.25">
      <c r="BA17861" s="91" t="s">
        <v>21890</v>
      </c>
      <c r="BB17861" s="91" t="s">
        <v>6839</v>
      </c>
      <c r="BC17861" s="91" t="s">
        <v>21849</v>
      </c>
      <c r="BD17861" s="473" t="s">
        <v>1301</v>
      </c>
    </row>
    <row r="17862" spans="53:56" ht="15" x14ac:dyDescent="0.25">
      <c r="BA17862" s="90" t="s">
        <v>21891</v>
      </c>
      <c r="BB17862" s="90" t="s">
        <v>6839</v>
      </c>
      <c r="BC17862" s="90" t="s">
        <v>21862</v>
      </c>
      <c r="BD17862" s="473" t="s">
        <v>1301</v>
      </c>
    </row>
    <row r="17863" spans="53:56" ht="15" x14ac:dyDescent="0.25">
      <c r="BA17863" s="91" t="s">
        <v>21892</v>
      </c>
      <c r="BB17863" s="91" t="s">
        <v>6839</v>
      </c>
      <c r="BC17863" s="91" t="s">
        <v>8585</v>
      </c>
      <c r="BD17863" s="473" t="s">
        <v>1301</v>
      </c>
    </row>
    <row r="17864" spans="53:56" ht="15" x14ac:dyDescent="0.25">
      <c r="BA17864" s="90" t="s">
        <v>21893</v>
      </c>
      <c r="BB17864" s="90" t="s">
        <v>6839</v>
      </c>
      <c r="BC17864" s="90" t="s">
        <v>18363</v>
      </c>
      <c r="BD17864" s="473" t="s">
        <v>1301</v>
      </c>
    </row>
    <row r="17865" spans="53:56" ht="15" x14ac:dyDescent="0.25">
      <c r="BA17865" s="91" t="s">
        <v>21894</v>
      </c>
      <c r="BB17865" s="91" t="s">
        <v>6839</v>
      </c>
      <c r="BC17865" s="91" t="s">
        <v>21862</v>
      </c>
      <c r="BD17865" s="473" t="s">
        <v>1301</v>
      </c>
    </row>
    <row r="17866" spans="53:56" ht="15" x14ac:dyDescent="0.25">
      <c r="BA17866" s="90" t="s">
        <v>21895</v>
      </c>
      <c r="BB17866" s="90" t="s">
        <v>6839</v>
      </c>
      <c r="BC17866" s="90" t="s">
        <v>8585</v>
      </c>
      <c r="BD17866" s="473" t="s">
        <v>1301</v>
      </c>
    </row>
    <row r="17867" spans="53:56" ht="15" x14ac:dyDescent="0.25">
      <c r="BA17867" s="91" t="s">
        <v>21896</v>
      </c>
      <c r="BB17867" s="91" t="s">
        <v>6839</v>
      </c>
      <c r="BC17867" s="91" t="s">
        <v>21849</v>
      </c>
      <c r="BD17867" s="473" t="s">
        <v>1301</v>
      </c>
    </row>
    <row r="17868" spans="53:56" ht="15" x14ac:dyDescent="0.25">
      <c r="BA17868" s="90" t="s">
        <v>21897</v>
      </c>
      <c r="BB17868" s="90" t="s">
        <v>6839</v>
      </c>
      <c r="BC17868" s="90" t="s">
        <v>16639</v>
      </c>
      <c r="BD17868" s="473" t="s">
        <v>1301</v>
      </c>
    </row>
    <row r="17869" spans="53:56" ht="15" x14ac:dyDescent="0.25">
      <c r="BA17869" s="91" t="s">
        <v>21898</v>
      </c>
      <c r="BB17869" s="91" t="s">
        <v>6839</v>
      </c>
      <c r="BC17869" s="91" t="s">
        <v>21855</v>
      </c>
      <c r="BD17869" s="473" t="s">
        <v>1301</v>
      </c>
    </row>
    <row r="17870" spans="53:56" ht="15" x14ac:dyDescent="0.25">
      <c r="BA17870" s="90" t="s">
        <v>21899</v>
      </c>
      <c r="BB17870" s="90" t="s">
        <v>6839</v>
      </c>
      <c r="BC17870" s="90" t="s">
        <v>21862</v>
      </c>
      <c r="BD17870" s="473" t="s">
        <v>1301</v>
      </c>
    </row>
    <row r="17871" spans="53:56" ht="15" x14ac:dyDescent="0.25">
      <c r="BA17871" s="91" t="s">
        <v>21900</v>
      </c>
      <c r="BB17871" s="91" t="s">
        <v>6839</v>
      </c>
      <c r="BC17871" s="91" t="s">
        <v>16639</v>
      </c>
      <c r="BD17871" s="473" t="s">
        <v>1301</v>
      </c>
    </row>
    <row r="17872" spans="53:56" ht="15" x14ac:dyDescent="0.25">
      <c r="BA17872" s="90" t="s">
        <v>21901</v>
      </c>
      <c r="BB17872" s="90" t="s">
        <v>6839</v>
      </c>
      <c r="BC17872" s="90" t="s">
        <v>21862</v>
      </c>
      <c r="BD17872" s="473" t="s">
        <v>1301</v>
      </c>
    </row>
    <row r="17873" spans="53:56" ht="15" x14ac:dyDescent="0.25">
      <c r="BA17873" s="91" t="s">
        <v>21902</v>
      </c>
      <c r="BB17873" s="91" t="s">
        <v>6839</v>
      </c>
      <c r="BC17873" s="91" t="s">
        <v>16639</v>
      </c>
      <c r="BD17873" s="473" t="s">
        <v>1301</v>
      </c>
    </row>
    <row r="17874" spans="53:56" ht="15" x14ac:dyDescent="0.25">
      <c r="BA17874" s="91" t="s">
        <v>21903</v>
      </c>
      <c r="BB17874" s="91" t="s">
        <v>6839</v>
      </c>
      <c r="BC17874" s="91" t="s">
        <v>21849</v>
      </c>
      <c r="BD17874" s="473" t="s">
        <v>1301</v>
      </c>
    </row>
    <row r="17875" spans="53:56" ht="15" x14ac:dyDescent="0.25">
      <c r="BA17875" s="90" t="s">
        <v>21904</v>
      </c>
      <c r="BB17875" s="90" t="s">
        <v>6839</v>
      </c>
      <c r="BC17875" s="90" t="s">
        <v>21862</v>
      </c>
      <c r="BD17875" s="473" t="s">
        <v>1301</v>
      </c>
    </row>
    <row r="17876" spans="53:56" ht="15" x14ac:dyDescent="0.25">
      <c r="BA17876" s="91" t="s">
        <v>21905</v>
      </c>
      <c r="BB17876" s="91" t="s">
        <v>6839</v>
      </c>
      <c r="BC17876" s="91" t="s">
        <v>21675</v>
      </c>
      <c r="BD17876" s="473" t="s">
        <v>1301</v>
      </c>
    </row>
    <row r="17877" spans="53:56" ht="15" x14ac:dyDescent="0.25">
      <c r="BA17877" s="90" t="s">
        <v>21906</v>
      </c>
      <c r="BB17877" s="90" t="s">
        <v>6839</v>
      </c>
      <c r="BC17877" s="90" t="s">
        <v>8585</v>
      </c>
      <c r="BD17877" s="473" t="s">
        <v>1301</v>
      </c>
    </row>
    <row r="17878" spans="53:56" ht="15" x14ac:dyDescent="0.25">
      <c r="BA17878" s="90" t="s">
        <v>21907</v>
      </c>
      <c r="BB17878" s="90" t="s">
        <v>6839</v>
      </c>
      <c r="BC17878" s="90" t="s">
        <v>21849</v>
      </c>
      <c r="BD17878" s="473" t="s">
        <v>1301</v>
      </c>
    </row>
    <row r="17879" spans="53:56" ht="15" x14ac:dyDescent="0.25">
      <c r="BA17879" s="91" t="s">
        <v>21908</v>
      </c>
      <c r="BB17879" s="91" t="s">
        <v>6839</v>
      </c>
      <c r="BC17879" s="91" t="s">
        <v>18363</v>
      </c>
      <c r="BD17879" s="473" t="s">
        <v>1301</v>
      </c>
    </row>
    <row r="17880" spans="53:56" ht="15" x14ac:dyDescent="0.25">
      <c r="BA17880" s="90" t="s">
        <v>21909</v>
      </c>
      <c r="BB17880" s="90" t="s">
        <v>6839</v>
      </c>
      <c r="BC17880" s="90" t="s">
        <v>21675</v>
      </c>
      <c r="BD17880" s="473" t="s">
        <v>1301</v>
      </c>
    </row>
    <row r="17881" spans="53:56" ht="15" x14ac:dyDescent="0.25">
      <c r="BA17881" s="91" t="s">
        <v>21910</v>
      </c>
      <c r="BB17881" s="91" t="s">
        <v>6839</v>
      </c>
      <c r="BC17881" s="91" t="s">
        <v>21855</v>
      </c>
      <c r="BD17881" s="473" t="s">
        <v>1301</v>
      </c>
    </row>
    <row r="17882" spans="53:56" ht="15" x14ac:dyDescent="0.25">
      <c r="BA17882" s="90" t="s">
        <v>21911</v>
      </c>
      <c r="BB17882" s="90" t="s">
        <v>6839</v>
      </c>
      <c r="BC17882" s="90" t="s">
        <v>3448</v>
      </c>
      <c r="BD17882" s="473" t="s">
        <v>1301</v>
      </c>
    </row>
    <row r="17883" spans="53:56" ht="15" x14ac:dyDescent="0.25">
      <c r="BA17883" s="91" t="s">
        <v>21912</v>
      </c>
      <c r="BB17883" s="91" t="s">
        <v>6839</v>
      </c>
      <c r="BC17883" s="91" t="s">
        <v>16639</v>
      </c>
      <c r="BD17883" s="473" t="s">
        <v>1301</v>
      </c>
    </row>
    <row r="17884" spans="53:56" ht="15" x14ac:dyDescent="0.25">
      <c r="BA17884" s="91" t="s">
        <v>21913</v>
      </c>
      <c r="BB17884" s="91" t="s">
        <v>6839</v>
      </c>
      <c r="BC17884" s="91" t="s">
        <v>21855</v>
      </c>
      <c r="BD17884" s="473" t="s">
        <v>1301</v>
      </c>
    </row>
    <row r="17885" spans="53:56" ht="15" x14ac:dyDescent="0.25">
      <c r="BA17885" s="90" t="s">
        <v>21914</v>
      </c>
      <c r="BB17885" s="90" t="s">
        <v>6839</v>
      </c>
      <c r="BC17885" s="90" t="s">
        <v>3448</v>
      </c>
      <c r="BD17885" s="473" t="s">
        <v>1301</v>
      </c>
    </row>
    <row r="17886" spans="53:56" ht="15" x14ac:dyDescent="0.25">
      <c r="BA17886" s="91" t="s">
        <v>21915</v>
      </c>
      <c r="BB17886" s="91" t="s">
        <v>6839</v>
      </c>
      <c r="BC17886" s="91" t="s">
        <v>8585</v>
      </c>
      <c r="BD17886" s="473" t="s">
        <v>1301</v>
      </c>
    </row>
    <row r="17887" spans="53:56" ht="15" x14ac:dyDescent="0.25">
      <c r="BA17887" s="91" t="s">
        <v>21916</v>
      </c>
      <c r="BB17887" s="91" t="s">
        <v>6839</v>
      </c>
      <c r="BC17887" s="91" t="s">
        <v>8585</v>
      </c>
      <c r="BD17887" s="473" t="s">
        <v>1301</v>
      </c>
    </row>
    <row r="17888" spans="53:56" ht="15" x14ac:dyDescent="0.25">
      <c r="BA17888" s="90" t="s">
        <v>21917</v>
      </c>
      <c r="BB17888" s="90" t="s">
        <v>6839</v>
      </c>
      <c r="BC17888" s="90" t="s">
        <v>21849</v>
      </c>
      <c r="BD17888" s="473" t="s">
        <v>1301</v>
      </c>
    </row>
    <row r="17889" spans="53:56" ht="15" x14ac:dyDescent="0.25">
      <c r="BA17889" s="91" t="s">
        <v>21918</v>
      </c>
      <c r="BB17889" s="91" t="s">
        <v>6839</v>
      </c>
      <c r="BC17889" s="91" t="s">
        <v>21271</v>
      </c>
      <c r="BD17889" s="473" t="s">
        <v>1301</v>
      </c>
    </row>
    <row r="17890" spans="53:56" ht="15" x14ac:dyDescent="0.25">
      <c r="BA17890" s="90" t="s">
        <v>21919</v>
      </c>
      <c r="BB17890" s="90" t="s">
        <v>6839</v>
      </c>
      <c r="BC17890" s="90" t="s">
        <v>21271</v>
      </c>
      <c r="BD17890" s="473" t="s">
        <v>1301</v>
      </c>
    </row>
    <row r="17891" spans="53:56" ht="15" x14ac:dyDescent="0.25">
      <c r="BA17891" s="90" t="s">
        <v>21920</v>
      </c>
      <c r="BB17891" s="90" t="s">
        <v>6839</v>
      </c>
      <c r="BC17891" s="90" t="s">
        <v>8678</v>
      </c>
      <c r="BD17891" s="473" t="s">
        <v>1301</v>
      </c>
    </row>
    <row r="17892" spans="53:56" ht="15" x14ac:dyDescent="0.25">
      <c r="BA17892" s="90" t="s">
        <v>21921</v>
      </c>
      <c r="BB17892" s="90" t="s">
        <v>6839</v>
      </c>
      <c r="BC17892" s="90" t="s">
        <v>14122</v>
      </c>
      <c r="BD17892" s="473" t="s">
        <v>1301</v>
      </c>
    </row>
    <row r="17893" spans="53:56" ht="15" x14ac:dyDescent="0.25">
      <c r="BA17893" s="91" t="s">
        <v>21921</v>
      </c>
      <c r="BB17893" s="91" t="s">
        <v>6839</v>
      </c>
      <c r="BC17893" s="91" t="s">
        <v>4061</v>
      </c>
      <c r="BD17893" s="473" t="s">
        <v>1301</v>
      </c>
    </row>
    <row r="17894" spans="53:56" ht="15" x14ac:dyDescent="0.25">
      <c r="BA17894" s="90" t="s">
        <v>21922</v>
      </c>
      <c r="BB17894" s="90" t="s">
        <v>6839</v>
      </c>
      <c r="BC17894" s="90" t="s">
        <v>8678</v>
      </c>
      <c r="BD17894" s="473" t="s">
        <v>1301</v>
      </c>
    </row>
    <row r="17895" spans="53:56" ht="15" x14ac:dyDescent="0.25">
      <c r="BA17895" s="91" t="s">
        <v>21923</v>
      </c>
      <c r="BB17895" s="91" t="s">
        <v>6839</v>
      </c>
      <c r="BC17895" s="91" t="s">
        <v>21271</v>
      </c>
      <c r="BD17895" s="473" t="s">
        <v>1301</v>
      </c>
    </row>
    <row r="17896" spans="53:56" ht="15" x14ac:dyDescent="0.25">
      <c r="BA17896" s="90" t="s">
        <v>21924</v>
      </c>
      <c r="BB17896" s="90" t="s">
        <v>6839</v>
      </c>
      <c r="BC17896" s="90" t="s">
        <v>8678</v>
      </c>
      <c r="BD17896" s="473" t="s">
        <v>1301</v>
      </c>
    </row>
    <row r="17897" spans="53:56" ht="15" x14ac:dyDescent="0.25">
      <c r="BA17897" s="91" t="s">
        <v>21925</v>
      </c>
      <c r="BB17897" s="91" t="s">
        <v>6839</v>
      </c>
      <c r="BC17897" s="91" t="s">
        <v>14122</v>
      </c>
      <c r="BD17897" s="473" t="s">
        <v>1301</v>
      </c>
    </row>
    <row r="17898" spans="53:56" ht="15" x14ac:dyDescent="0.25">
      <c r="BA17898" s="91" t="s">
        <v>21926</v>
      </c>
      <c r="BB17898" s="91" t="s">
        <v>6839</v>
      </c>
      <c r="BC17898" s="91" t="s">
        <v>21157</v>
      </c>
      <c r="BD17898" s="473" t="s">
        <v>1301</v>
      </c>
    </row>
    <row r="17899" spans="53:56" ht="15" x14ac:dyDescent="0.25">
      <c r="BA17899" s="90" t="s">
        <v>21927</v>
      </c>
      <c r="BB17899" s="90" t="s">
        <v>6839</v>
      </c>
      <c r="BC17899" s="90" t="s">
        <v>14122</v>
      </c>
      <c r="BD17899" s="473" t="s">
        <v>1301</v>
      </c>
    </row>
    <row r="17900" spans="53:56" ht="15" x14ac:dyDescent="0.25">
      <c r="BA17900" s="91" t="s">
        <v>21928</v>
      </c>
      <c r="BB17900" s="91" t="s">
        <v>6839</v>
      </c>
      <c r="BC17900" s="91" t="s">
        <v>10215</v>
      </c>
      <c r="BD17900" s="473" t="s">
        <v>1301</v>
      </c>
    </row>
    <row r="17901" spans="53:56" ht="15" x14ac:dyDescent="0.25">
      <c r="BA17901" s="90" t="s">
        <v>21929</v>
      </c>
      <c r="BB17901" s="90" t="s">
        <v>6839</v>
      </c>
      <c r="BC17901" s="90" t="s">
        <v>10215</v>
      </c>
      <c r="BD17901" s="473" t="s">
        <v>1301</v>
      </c>
    </row>
    <row r="17902" spans="53:56" ht="15" x14ac:dyDescent="0.25">
      <c r="BA17902" s="90" t="s">
        <v>21930</v>
      </c>
      <c r="BB17902" s="90" t="s">
        <v>6839</v>
      </c>
      <c r="BC17902" s="90" t="s">
        <v>4061</v>
      </c>
      <c r="BD17902" s="473" t="s">
        <v>1301</v>
      </c>
    </row>
    <row r="17903" spans="53:56" ht="15" x14ac:dyDescent="0.25">
      <c r="BA17903" s="91" t="s">
        <v>21931</v>
      </c>
      <c r="BB17903" s="91" t="s">
        <v>6839</v>
      </c>
      <c r="BC17903" s="91" t="s">
        <v>14122</v>
      </c>
      <c r="BD17903" s="473" t="s">
        <v>1301</v>
      </c>
    </row>
    <row r="17904" spans="53:56" ht="15" x14ac:dyDescent="0.25">
      <c r="BA17904" s="90" t="s">
        <v>21932</v>
      </c>
      <c r="BB17904" s="90" t="s">
        <v>6839</v>
      </c>
      <c r="BC17904" s="90" t="s">
        <v>21271</v>
      </c>
      <c r="BD17904" s="473" t="s">
        <v>1301</v>
      </c>
    </row>
    <row r="17905" spans="53:56" ht="15" x14ac:dyDescent="0.25">
      <c r="BA17905" s="91" t="s">
        <v>21933</v>
      </c>
      <c r="BB17905" s="91" t="s">
        <v>6839</v>
      </c>
      <c r="BC17905" s="91" t="s">
        <v>8736</v>
      </c>
      <c r="BD17905" s="473" t="s">
        <v>1301</v>
      </c>
    </row>
    <row r="17906" spans="53:56" ht="15" x14ac:dyDescent="0.25">
      <c r="BA17906" s="91" t="s">
        <v>21934</v>
      </c>
      <c r="BB17906" s="91" t="s">
        <v>6839</v>
      </c>
      <c r="BC17906" s="91" t="s">
        <v>10215</v>
      </c>
      <c r="BD17906" s="473" t="s">
        <v>1301</v>
      </c>
    </row>
    <row r="17907" spans="53:56" ht="15" x14ac:dyDescent="0.25">
      <c r="BA17907" s="90" t="s">
        <v>21935</v>
      </c>
      <c r="BB17907" s="90" t="s">
        <v>6839</v>
      </c>
      <c r="BC17907" s="90" t="s">
        <v>10215</v>
      </c>
      <c r="BD17907" s="473" t="s">
        <v>1301</v>
      </c>
    </row>
    <row r="17908" spans="53:56" ht="15" x14ac:dyDescent="0.25">
      <c r="BA17908" s="91" t="s">
        <v>21936</v>
      </c>
      <c r="BB17908" s="91" t="s">
        <v>6839</v>
      </c>
      <c r="BC17908" s="91" t="s">
        <v>10215</v>
      </c>
      <c r="BD17908" s="473" t="s">
        <v>1301</v>
      </c>
    </row>
    <row r="17909" spans="53:56" ht="15" x14ac:dyDescent="0.25">
      <c r="BA17909" s="90" t="s">
        <v>21937</v>
      </c>
      <c r="BB17909" s="90" t="s">
        <v>6839</v>
      </c>
      <c r="BC17909" s="90" t="s">
        <v>10215</v>
      </c>
      <c r="BD17909" s="473" t="s">
        <v>1301</v>
      </c>
    </row>
    <row r="17910" spans="53:56" ht="15" x14ac:dyDescent="0.25">
      <c r="BA17910" s="90" t="s">
        <v>21938</v>
      </c>
      <c r="BB17910" s="90" t="s">
        <v>6839</v>
      </c>
      <c r="BC17910" s="90" t="s">
        <v>8678</v>
      </c>
      <c r="BD17910" s="473" t="s">
        <v>1301</v>
      </c>
    </row>
    <row r="17911" spans="53:56" ht="15" x14ac:dyDescent="0.25">
      <c r="BA17911" s="91" t="s">
        <v>21939</v>
      </c>
      <c r="BB17911" s="91" t="s">
        <v>6839</v>
      </c>
      <c r="BC17911" s="91" t="s">
        <v>14122</v>
      </c>
      <c r="BD17911" s="473" t="s">
        <v>1301</v>
      </c>
    </row>
    <row r="17912" spans="53:56" ht="15" x14ac:dyDescent="0.25">
      <c r="BA17912" s="90" t="s">
        <v>21940</v>
      </c>
      <c r="BB17912" s="90" t="s">
        <v>6839</v>
      </c>
      <c r="BC17912" s="90" t="s">
        <v>14122</v>
      </c>
      <c r="BD17912" s="473" t="s">
        <v>1301</v>
      </c>
    </row>
    <row r="17913" spans="53:56" ht="15" x14ac:dyDescent="0.25">
      <c r="BA17913" s="91" t="s">
        <v>21941</v>
      </c>
      <c r="BB17913" s="91" t="s">
        <v>6839</v>
      </c>
      <c r="BC17913" s="91" t="s">
        <v>21271</v>
      </c>
      <c r="BD17913" s="473" t="s">
        <v>1301</v>
      </c>
    </row>
    <row r="17914" spans="53:56" ht="15" x14ac:dyDescent="0.25">
      <c r="BA17914" s="91" t="s">
        <v>21942</v>
      </c>
      <c r="BB17914" s="91" t="s">
        <v>6839</v>
      </c>
      <c r="BC17914" s="91" t="s">
        <v>21862</v>
      </c>
      <c r="BD17914" s="473" t="s">
        <v>1301</v>
      </c>
    </row>
    <row r="17915" spans="53:56" ht="15" x14ac:dyDescent="0.25">
      <c r="BA17915" s="90" t="s">
        <v>21943</v>
      </c>
      <c r="BB17915" s="90" t="s">
        <v>6839</v>
      </c>
      <c r="BC17915" s="90" t="s">
        <v>21157</v>
      </c>
      <c r="BD17915" s="473" t="s">
        <v>1301</v>
      </c>
    </row>
    <row r="17916" spans="53:56" ht="15" x14ac:dyDescent="0.25">
      <c r="BA17916" s="91" t="s">
        <v>21944</v>
      </c>
      <c r="BB17916" s="91" t="s">
        <v>6839</v>
      </c>
      <c r="BC17916" s="91" t="s">
        <v>14122</v>
      </c>
      <c r="BD17916" s="473" t="s">
        <v>1301</v>
      </c>
    </row>
    <row r="17917" spans="53:56" ht="15" x14ac:dyDescent="0.25">
      <c r="BA17917" s="90" t="s">
        <v>21945</v>
      </c>
      <c r="BB17917" s="90" t="s">
        <v>6839</v>
      </c>
      <c r="BC17917" s="90" t="s">
        <v>14122</v>
      </c>
      <c r="BD17917" s="473" t="s">
        <v>1301</v>
      </c>
    </row>
    <row r="17918" spans="53:56" ht="15" x14ac:dyDescent="0.25">
      <c r="BA17918" s="90" t="s">
        <v>21946</v>
      </c>
      <c r="BB17918" s="90" t="s">
        <v>6839</v>
      </c>
      <c r="BC17918" s="90" t="s">
        <v>10215</v>
      </c>
      <c r="BD17918" s="473" t="s">
        <v>1301</v>
      </c>
    </row>
    <row r="17919" spans="53:56" ht="15" x14ac:dyDescent="0.25">
      <c r="BA17919" s="91" t="s">
        <v>21947</v>
      </c>
      <c r="BB17919" s="91" t="s">
        <v>6839</v>
      </c>
      <c r="BC17919" s="91" t="s">
        <v>21271</v>
      </c>
      <c r="BD17919" s="473" t="s">
        <v>1301</v>
      </c>
    </row>
    <row r="17920" spans="53:56" ht="15" x14ac:dyDescent="0.25">
      <c r="BA17920" s="90" t="s">
        <v>21948</v>
      </c>
      <c r="BB17920" s="90" t="s">
        <v>6839</v>
      </c>
      <c r="BC17920" s="90" t="s">
        <v>10215</v>
      </c>
      <c r="BD17920" s="473" t="s">
        <v>1301</v>
      </c>
    </row>
    <row r="17921" spans="53:56" ht="15" x14ac:dyDescent="0.25">
      <c r="BA17921" s="91" t="s">
        <v>21949</v>
      </c>
      <c r="BB17921" s="91" t="s">
        <v>6839</v>
      </c>
      <c r="BC17921" s="91" t="s">
        <v>8678</v>
      </c>
      <c r="BD17921" s="473" t="s">
        <v>1301</v>
      </c>
    </row>
    <row r="17922" spans="53:56" ht="15" x14ac:dyDescent="0.25">
      <c r="BA17922" s="90" t="s">
        <v>21950</v>
      </c>
      <c r="BB17922" s="90" t="s">
        <v>6839</v>
      </c>
      <c r="BC17922" s="90" t="s">
        <v>10215</v>
      </c>
      <c r="BD17922" s="473" t="s">
        <v>1301</v>
      </c>
    </row>
    <row r="17923" spans="53:56" ht="15" x14ac:dyDescent="0.25">
      <c r="BA17923" s="91" t="s">
        <v>21951</v>
      </c>
      <c r="BB17923" s="91" t="s">
        <v>6839</v>
      </c>
      <c r="BC17923" s="91" t="s">
        <v>21271</v>
      </c>
      <c r="BD17923" s="473" t="s">
        <v>1301</v>
      </c>
    </row>
    <row r="17924" spans="53:56" ht="15" x14ac:dyDescent="0.25">
      <c r="BA17924" s="91" t="s">
        <v>21952</v>
      </c>
      <c r="BB17924" s="91" t="s">
        <v>6839</v>
      </c>
      <c r="BC17924" s="91" t="s">
        <v>4061</v>
      </c>
      <c r="BD17924" s="473" t="s">
        <v>1301</v>
      </c>
    </row>
    <row r="17925" spans="53:56" ht="15" x14ac:dyDescent="0.25">
      <c r="BA17925" s="91" t="s">
        <v>21953</v>
      </c>
      <c r="BB17925" s="91" t="s">
        <v>6839</v>
      </c>
      <c r="BC17925" s="91" t="s">
        <v>14774</v>
      </c>
      <c r="BD17925" s="473" t="s">
        <v>1301</v>
      </c>
    </row>
    <row r="17926" spans="53:56" ht="15" x14ac:dyDescent="0.25">
      <c r="BA17926" s="90" t="s">
        <v>21953</v>
      </c>
      <c r="BB17926" s="90" t="s">
        <v>6839</v>
      </c>
      <c r="BC17926" s="90" t="s">
        <v>7028</v>
      </c>
      <c r="BD17926" s="473" t="s">
        <v>1301</v>
      </c>
    </row>
    <row r="17927" spans="53:56" ht="15" x14ac:dyDescent="0.25">
      <c r="BA17927" s="91" t="s">
        <v>21954</v>
      </c>
      <c r="BB17927" s="91" t="s">
        <v>6839</v>
      </c>
      <c r="BC17927" s="91" t="s">
        <v>7028</v>
      </c>
      <c r="BD17927" s="473" t="s">
        <v>1301</v>
      </c>
    </row>
    <row r="17928" spans="53:56" ht="15" x14ac:dyDescent="0.25">
      <c r="BA17928" s="90" t="s">
        <v>21955</v>
      </c>
      <c r="BB17928" s="90" t="s">
        <v>6839</v>
      </c>
      <c r="BC17928" s="90" t="s">
        <v>7028</v>
      </c>
      <c r="BD17928" s="473" t="s">
        <v>1301</v>
      </c>
    </row>
    <row r="17929" spans="53:56" ht="15" x14ac:dyDescent="0.25">
      <c r="BA17929" s="90" t="s">
        <v>21956</v>
      </c>
      <c r="BB17929" s="90" t="s">
        <v>6839</v>
      </c>
      <c r="BC17929" s="90" t="s">
        <v>21957</v>
      </c>
      <c r="BD17929" s="473" t="s">
        <v>1301</v>
      </c>
    </row>
    <row r="17930" spans="53:56" ht="15" x14ac:dyDescent="0.25">
      <c r="BA17930" s="91" t="s">
        <v>21958</v>
      </c>
      <c r="BB17930" s="91" t="s">
        <v>6839</v>
      </c>
      <c r="BC17930" s="91" t="s">
        <v>7028</v>
      </c>
      <c r="BD17930" s="473" t="s">
        <v>1301</v>
      </c>
    </row>
    <row r="17931" spans="53:56" ht="15" x14ac:dyDescent="0.25">
      <c r="BA17931" s="90" t="s">
        <v>21959</v>
      </c>
      <c r="BB17931" s="90" t="s">
        <v>6839</v>
      </c>
      <c r="BC17931" s="90" t="s">
        <v>7028</v>
      </c>
      <c r="BD17931" s="473" t="s">
        <v>1301</v>
      </c>
    </row>
    <row r="17932" spans="53:56" ht="15" x14ac:dyDescent="0.25">
      <c r="BA17932" s="91" t="s">
        <v>21960</v>
      </c>
      <c r="BB17932" s="91" t="s">
        <v>6839</v>
      </c>
      <c r="BC17932" s="91" t="s">
        <v>21961</v>
      </c>
      <c r="BD17932" s="473" t="s">
        <v>1301</v>
      </c>
    </row>
    <row r="17933" spans="53:56" ht="15" x14ac:dyDescent="0.25">
      <c r="BA17933" s="91" t="s">
        <v>21962</v>
      </c>
      <c r="BB17933" s="91" t="s">
        <v>6839</v>
      </c>
      <c r="BC17933" s="91" t="s">
        <v>21961</v>
      </c>
      <c r="BD17933" s="473" t="s">
        <v>1301</v>
      </c>
    </row>
    <row r="17934" spans="53:56" ht="15" x14ac:dyDescent="0.25">
      <c r="BA17934" s="90" t="s">
        <v>21963</v>
      </c>
      <c r="BB17934" s="90" t="s">
        <v>6839</v>
      </c>
      <c r="BC17934" s="90" t="s">
        <v>21961</v>
      </c>
      <c r="BD17934" s="473" t="s">
        <v>1301</v>
      </c>
    </row>
    <row r="17935" spans="53:56" ht="15" x14ac:dyDescent="0.25">
      <c r="BA17935" s="91" t="s">
        <v>21964</v>
      </c>
      <c r="BB17935" s="91" t="s">
        <v>6839</v>
      </c>
      <c r="BC17935" s="91" t="s">
        <v>7028</v>
      </c>
      <c r="BD17935" s="473" t="s">
        <v>1301</v>
      </c>
    </row>
    <row r="17936" spans="53:56" ht="15" x14ac:dyDescent="0.25">
      <c r="BA17936" s="90" t="s">
        <v>21965</v>
      </c>
      <c r="BB17936" s="90" t="s">
        <v>6839</v>
      </c>
      <c r="BC17936" s="90" t="s">
        <v>7028</v>
      </c>
      <c r="BD17936" s="473" t="s">
        <v>1301</v>
      </c>
    </row>
    <row r="17937" spans="53:56" ht="15" x14ac:dyDescent="0.25">
      <c r="BA17937" s="90" t="s">
        <v>21966</v>
      </c>
      <c r="BB17937" s="90" t="s">
        <v>6839</v>
      </c>
      <c r="BC17937" s="90" t="s">
        <v>21164</v>
      </c>
      <c r="BD17937" s="473" t="s">
        <v>1301</v>
      </c>
    </row>
    <row r="17938" spans="53:56" ht="15" x14ac:dyDescent="0.25">
      <c r="BA17938" s="91" t="s">
        <v>21967</v>
      </c>
      <c r="BB17938" s="91" t="s">
        <v>6839</v>
      </c>
      <c r="BC17938" s="91" t="s">
        <v>7028</v>
      </c>
      <c r="BD17938" s="473" t="s">
        <v>1301</v>
      </c>
    </row>
    <row r="17939" spans="53:56" ht="15" x14ac:dyDescent="0.25">
      <c r="BA17939" s="90" t="s">
        <v>21968</v>
      </c>
      <c r="BB17939" s="90" t="s">
        <v>6839</v>
      </c>
      <c r="BC17939" s="90" t="s">
        <v>21969</v>
      </c>
      <c r="BD17939" s="473" t="s">
        <v>1301</v>
      </c>
    </row>
    <row r="17940" spans="53:56" ht="15" x14ac:dyDescent="0.25">
      <c r="BA17940" s="91" t="s">
        <v>21970</v>
      </c>
      <c r="BB17940" s="91" t="s">
        <v>6839</v>
      </c>
      <c r="BC17940" s="91" t="s">
        <v>6117</v>
      </c>
      <c r="BD17940" s="473" t="s">
        <v>1301</v>
      </c>
    </row>
    <row r="17941" spans="53:56" ht="15" x14ac:dyDescent="0.25">
      <c r="BA17941" s="91" t="s">
        <v>21971</v>
      </c>
      <c r="BB17941" s="91" t="s">
        <v>6839</v>
      </c>
      <c r="BC17941" s="91" t="s">
        <v>14644</v>
      </c>
      <c r="BD17941" s="473" t="s">
        <v>1301</v>
      </c>
    </row>
    <row r="17942" spans="53:56" ht="15" x14ac:dyDescent="0.25">
      <c r="BA17942" s="90" t="s">
        <v>21972</v>
      </c>
      <c r="BB17942" s="90" t="s">
        <v>6839</v>
      </c>
      <c r="BC17942" s="90" t="s">
        <v>21164</v>
      </c>
      <c r="BD17942" s="473" t="s">
        <v>1301</v>
      </c>
    </row>
    <row r="17943" spans="53:56" ht="15" x14ac:dyDescent="0.25">
      <c r="BA17943" s="91" t="s">
        <v>21973</v>
      </c>
      <c r="BB17943" s="91" t="s">
        <v>6839</v>
      </c>
      <c r="BC17943" s="91" t="s">
        <v>21957</v>
      </c>
      <c r="BD17943" s="473" t="s">
        <v>1301</v>
      </c>
    </row>
    <row r="17944" spans="53:56" ht="15" x14ac:dyDescent="0.25">
      <c r="BA17944" s="90" t="s">
        <v>21974</v>
      </c>
      <c r="BB17944" s="90" t="s">
        <v>6839</v>
      </c>
      <c r="BC17944" s="90" t="s">
        <v>21961</v>
      </c>
      <c r="BD17944" s="473" t="s">
        <v>1301</v>
      </c>
    </row>
    <row r="17945" spans="53:56" ht="15" x14ac:dyDescent="0.25">
      <c r="BA17945" s="90" t="s">
        <v>21975</v>
      </c>
      <c r="BB17945" s="90" t="s">
        <v>6839</v>
      </c>
      <c r="BC17945" s="90" t="s">
        <v>3786</v>
      </c>
      <c r="BD17945" s="473" t="s">
        <v>1301</v>
      </c>
    </row>
    <row r="17946" spans="53:56" ht="15" x14ac:dyDescent="0.25">
      <c r="BA17946" s="91" t="s">
        <v>21976</v>
      </c>
      <c r="BB17946" s="91" t="s">
        <v>6839</v>
      </c>
      <c r="BC17946" s="91" t="s">
        <v>21957</v>
      </c>
      <c r="BD17946" s="473" t="s">
        <v>1301</v>
      </c>
    </row>
    <row r="17947" spans="53:56" ht="15" x14ac:dyDescent="0.25">
      <c r="BA17947" s="90" t="s">
        <v>21977</v>
      </c>
      <c r="BB17947" s="90" t="s">
        <v>6839</v>
      </c>
      <c r="BC17947" s="90" t="s">
        <v>3786</v>
      </c>
      <c r="BD17947" s="473" t="s">
        <v>1301</v>
      </c>
    </row>
    <row r="17948" spans="53:56" ht="15" x14ac:dyDescent="0.25">
      <c r="BA17948" s="91" t="s">
        <v>21978</v>
      </c>
      <c r="BB17948" s="91" t="s">
        <v>6839</v>
      </c>
      <c r="BC17948" s="91" t="s">
        <v>3786</v>
      </c>
      <c r="BD17948" s="473" t="s">
        <v>1301</v>
      </c>
    </row>
    <row r="17949" spans="53:56" ht="15" x14ac:dyDescent="0.25">
      <c r="BA17949" s="91" t="s">
        <v>21979</v>
      </c>
      <c r="BB17949" s="91" t="s">
        <v>6839</v>
      </c>
      <c r="BC17949" s="91" t="s">
        <v>17826</v>
      </c>
      <c r="BD17949" s="473" t="s">
        <v>1301</v>
      </c>
    </row>
    <row r="17950" spans="53:56" ht="15" x14ac:dyDescent="0.25">
      <c r="BA17950" s="90" t="s">
        <v>21980</v>
      </c>
      <c r="BB17950" s="90" t="s">
        <v>6839</v>
      </c>
      <c r="BC17950" s="90" t="s">
        <v>21164</v>
      </c>
      <c r="BD17950" s="473" t="s">
        <v>1301</v>
      </c>
    </row>
    <row r="17951" spans="53:56" ht="15" x14ac:dyDescent="0.25">
      <c r="BA17951" s="91" t="s">
        <v>21981</v>
      </c>
      <c r="BB17951" s="91" t="s">
        <v>6839</v>
      </c>
      <c r="BC17951" s="91" t="s">
        <v>14774</v>
      </c>
      <c r="BD17951" s="473" t="s">
        <v>1301</v>
      </c>
    </row>
    <row r="17952" spans="53:56" ht="15" x14ac:dyDescent="0.25">
      <c r="BA17952" s="90" t="s">
        <v>21982</v>
      </c>
      <c r="BB17952" s="90" t="s">
        <v>6839</v>
      </c>
      <c r="BC17952" s="90" t="s">
        <v>21164</v>
      </c>
      <c r="BD17952" s="473" t="s">
        <v>1301</v>
      </c>
    </row>
    <row r="17953" spans="53:56" ht="15" x14ac:dyDescent="0.25">
      <c r="BA17953" s="90" t="s">
        <v>21983</v>
      </c>
      <c r="BB17953" s="90" t="s">
        <v>6839</v>
      </c>
      <c r="BC17953" s="90" t="s">
        <v>14774</v>
      </c>
      <c r="BD17953" s="473" t="s">
        <v>1301</v>
      </c>
    </row>
    <row r="17954" spans="53:56" ht="15" x14ac:dyDescent="0.25">
      <c r="BA17954" s="90" t="s">
        <v>21984</v>
      </c>
      <c r="BB17954" s="90" t="s">
        <v>6839</v>
      </c>
      <c r="BC17954" s="90" t="s">
        <v>21957</v>
      </c>
      <c r="BD17954" s="473" t="s">
        <v>1301</v>
      </c>
    </row>
    <row r="17955" spans="53:56" ht="15" x14ac:dyDescent="0.25">
      <c r="BA17955" s="91" t="s">
        <v>21985</v>
      </c>
      <c r="BB17955" s="91" t="s">
        <v>6839</v>
      </c>
      <c r="BC17955" s="91" t="s">
        <v>21164</v>
      </c>
      <c r="BD17955" s="473" t="s">
        <v>1301</v>
      </c>
    </row>
    <row r="17956" spans="53:56" ht="15" x14ac:dyDescent="0.25">
      <c r="BA17956" s="90" t="s">
        <v>21986</v>
      </c>
      <c r="BB17956" s="90" t="s">
        <v>6839</v>
      </c>
      <c r="BC17956" s="90" t="s">
        <v>14644</v>
      </c>
      <c r="BD17956" s="473" t="s">
        <v>1301</v>
      </c>
    </row>
    <row r="17957" spans="53:56" ht="15" x14ac:dyDescent="0.25">
      <c r="BA17957" s="91" t="s">
        <v>21987</v>
      </c>
      <c r="BB17957" s="91" t="s">
        <v>6839</v>
      </c>
      <c r="BC17957" s="91" t="s">
        <v>21164</v>
      </c>
      <c r="BD17957" s="473" t="s">
        <v>1301</v>
      </c>
    </row>
    <row r="17958" spans="53:56" ht="15" x14ac:dyDescent="0.25">
      <c r="BA17958" s="90" t="s">
        <v>21988</v>
      </c>
      <c r="BB17958" s="90" t="s">
        <v>6839</v>
      </c>
      <c r="BC17958" s="90" t="s">
        <v>21961</v>
      </c>
      <c r="BD17958" s="473" t="s">
        <v>1301</v>
      </c>
    </row>
    <row r="17959" spans="53:56" ht="15" x14ac:dyDescent="0.25">
      <c r="BA17959" s="91" t="s">
        <v>21989</v>
      </c>
      <c r="BB17959" s="91" t="s">
        <v>6839</v>
      </c>
      <c r="BC17959" s="91" t="s">
        <v>3786</v>
      </c>
      <c r="BD17959" s="473" t="s">
        <v>1301</v>
      </c>
    </row>
    <row r="17960" spans="53:56" ht="15" x14ac:dyDescent="0.25">
      <c r="BA17960" s="90" t="s">
        <v>21990</v>
      </c>
      <c r="BB17960" s="90" t="s">
        <v>6839</v>
      </c>
      <c r="BC17960" s="90" t="s">
        <v>3786</v>
      </c>
      <c r="BD17960" s="473" t="s">
        <v>1301</v>
      </c>
    </row>
    <row r="17961" spans="53:56" ht="15" x14ac:dyDescent="0.25">
      <c r="BA17961" s="91" t="s">
        <v>21991</v>
      </c>
      <c r="BB17961" s="91" t="s">
        <v>6839</v>
      </c>
      <c r="BC17961" s="91" t="s">
        <v>21961</v>
      </c>
      <c r="BD17961" s="473" t="s">
        <v>1301</v>
      </c>
    </row>
    <row r="17962" spans="53:56" ht="15" x14ac:dyDescent="0.25">
      <c r="BA17962" s="90" t="s">
        <v>21992</v>
      </c>
      <c r="BB17962" s="90" t="s">
        <v>6839</v>
      </c>
      <c r="BC17962" s="90" t="s">
        <v>7028</v>
      </c>
      <c r="BD17962" s="473" t="s">
        <v>1301</v>
      </c>
    </row>
    <row r="17963" spans="53:56" ht="15" x14ac:dyDescent="0.25">
      <c r="BA17963" s="91" t="s">
        <v>21993</v>
      </c>
      <c r="BB17963" s="91" t="s">
        <v>6839</v>
      </c>
      <c r="BC17963" s="91" t="s">
        <v>14644</v>
      </c>
      <c r="BD17963" s="473" t="s">
        <v>1301</v>
      </c>
    </row>
    <row r="17964" spans="53:56" ht="15" x14ac:dyDescent="0.25">
      <c r="BA17964" s="90" t="s">
        <v>21994</v>
      </c>
      <c r="BB17964" s="90" t="s">
        <v>6839</v>
      </c>
      <c r="BC17964" s="90" t="s">
        <v>21957</v>
      </c>
      <c r="BD17964" s="473" t="s">
        <v>1301</v>
      </c>
    </row>
    <row r="17965" spans="53:56" ht="15" x14ac:dyDescent="0.25">
      <c r="BA17965" s="91" t="s">
        <v>21995</v>
      </c>
      <c r="BB17965" s="91" t="s">
        <v>6839</v>
      </c>
      <c r="BC17965" s="91" t="s">
        <v>3786</v>
      </c>
      <c r="BD17965" s="473" t="s">
        <v>1301</v>
      </c>
    </row>
    <row r="17966" spans="53:56" ht="15" x14ac:dyDescent="0.25">
      <c r="BA17966" s="90" t="s">
        <v>21996</v>
      </c>
      <c r="BB17966" s="90" t="s">
        <v>6839</v>
      </c>
      <c r="BC17966" s="90" t="s">
        <v>17826</v>
      </c>
      <c r="BD17966" s="473" t="s">
        <v>1301</v>
      </c>
    </row>
    <row r="17967" spans="53:56" ht="15" x14ac:dyDescent="0.25">
      <c r="BA17967" s="91" t="s">
        <v>21997</v>
      </c>
      <c r="BB17967" s="91" t="s">
        <v>6839</v>
      </c>
      <c r="BC17967" s="91" t="s">
        <v>21961</v>
      </c>
      <c r="BD17967" s="473" t="s">
        <v>1301</v>
      </c>
    </row>
    <row r="17968" spans="53:56" ht="15" x14ac:dyDescent="0.25">
      <c r="BA17968" s="90" t="s">
        <v>21998</v>
      </c>
      <c r="BB17968" s="90" t="s">
        <v>6839</v>
      </c>
      <c r="BC17968" s="90" t="s">
        <v>6117</v>
      </c>
      <c r="BD17968" s="473" t="s">
        <v>1301</v>
      </c>
    </row>
    <row r="17969" spans="53:56" ht="15" x14ac:dyDescent="0.25">
      <c r="BA17969" s="91" t="s">
        <v>21999</v>
      </c>
      <c r="BB17969" s="91" t="s">
        <v>6839</v>
      </c>
      <c r="BC17969" s="91" t="s">
        <v>7028</v>
      </c>
      <c r="BD17969" s="473" t="s">
        <v>1301</v>
      </c>
    </row>
    <row r="17970" spans="53:56" ht="15" x14ac:dyDescent="0.25">
      <c r="BA17970" s="90" t="s">
        <v>22000</v>
      </c>
      <c r="BB17970" s="90" t="s">
        <v>6839</v>
      </c>
      <c r="BC17970" s="90" t="s">
        <v>17826</v>
      </c>
      <c r="BD17970" s="473" t="s">
        <v>1301</v>
      </c>
    </row>
    <row r="17971" spans="53:56" ht="15" x14ac:dyDescent="0.25">
      <c r="BA17971" s="91" t="s">
        <v>22001</v>
      </c>
      <c r="BB17971" s="91" t="s">
        <v>6839</v>
      </c>
      <c r="BC17971" s="91" t="s">
        <v>22002</v>
      </c>
      <c r="BD17971" s="473" t="s">
        <v>1301</v>
      </c>
    </row>
    <row r="17972" spans="53:56" ht="15" x14ac:dyDescent="0.25">
      <c r="BA17972" s="90" t="s">
        <v>22003</v>
      </c>
      <c r="BB17972" s="90" t="s">
        <v>6839</v>
      </c>
      <c r="BC17972" s="90" t="s">
        <v>17826</v>
      </c>
      <c r="BD17972" s="473" t="s">
        <v>1301</v>
      </c>
    </row>
    <row r="17973" spans="53:56" ht="15" x14ac:dyDescent="0.25">
      <c r="BA17973" s="91" t="s">
        <v>22004</v>
      </c>
      <c r="BB17973" s="91" t="s">
        <v>6839</v>
      </c>
      <c r="BC17973" s="91" t="s">
        <v>14774</v>
      </c>
      <c r="BD17973" s="473" t="s">
        <v>1301</v>
      </c>
    </row>
    <row r="17974" spans="53:56" ht="15" x14ac:dyDescent="0.25">
      <c r="BA17974" s="90" t="s">
        <v>22005</v>
      </c>
      <c r="BB17974" s="90" t="s">
        <v>6839</v>
      </c>
      <c r="BC17974" s="90" t="s">
        <v>21957</v>
      </c>
      <c r="BD17974" s="473" t="s">
        <v>1301</v>
      </c>
    </row>
    <row r="17975" spans="53:56" ht="15" x14ac:dyDescent="0.25">
      <c r="BA17975" s="91" t="s">
        <v>22006</v>
      </c>
      <c r="BB17975" s="91" t="s">
        <v>1324</v>
      </c>
      <c r="BC17975" s="91" t="s">
        <v>18516</v>
      </c>
      <c r="BD17975" s="91"/>
    </row>
    <row r="17976" spans="53:56" ht="15" x14ac:dyDescent="0.25">
      <c r="BA17976" s="90" t="s">
        <v>22007</v>
      </c>
      <c r="BB17976" s="90" t="s">
        <v>1324</v>
      </c>
      <c r="BC17976" s="90" t="s">
        <v>22008</v>
      </c>
      <c r="BD17976" s="90"/>
    </row>
    <row r="17977" spans="53:56" ht="15" x14ac:dyDescent="0.25">
      <c r="BA17977" s="91" t="s">
        <v>22009</v>
      </c>
      <c r="BB17977" s="91" t="s">
        <v>1324</v>
      </c>
      <c r="BC17977" s="91" t="s">
        <v>21810</v>
      </c>
      <c r="BD17977" s="91"/>
    </row>
    <row r="17978" spans="53:56" ht="15" x14ac:dyDescent="0.25">
      <c r="BA17978" s="90" t="s">
        <v>22010</v>
      </c>
      <c r="BB17978" s="90" t="s">
        <v>1324</v>
      </c>
      <c r="BC17978" s="90" t="s">
        <v>22011</v>
      </c>
      <c r="BD17978" s="90"/>
    </row>
    <row r="17979" spans="53:56" ht="15" x14ac:dyDescent="0.25">
      <c r="BA17979" s="91" t="s">
        <v>22012</v>
      </c>
      <c r="BB17979" s="91" t="s">
        <v>1324</v>
      </c>
      <c r="BC17979" s="91" t="s">
        <v>18408</v>
      </c>
      <c r="BD17979" s="91"/>
    </row>
    <row r="17980" spans="53:56" ht="15" x14ac:dyDescent="0.25">
      <c r="BA17980" s="90" t="s">
        <v>22013</v>
      </c>
      <c r="BB17980" s="90" t="s">
        <v>1324</v>
      </c>
      <c r="BC17980" s="90" t="s">
        <v>22014</v>
      </c>
      <c r="BD17980" s="90"/>
    </row>
    <row r="17981" spans="53:56" ht="15" x14ac:dyDescent="0.25">
      <c r="BA17981" s="91" t="s">
        <v>22015</v>
      </c>
      <c r="BB17981" s="91" t="s">
        <v>1324</v>
      </c>
      <c r="BC17981" s="91" t="s">
        <v>15158</v>
      </c>
      <c r="BD17981" s="91"/>
    </row>
    <row r="17982" spans="53:56" ht="15" x14ac:dyDescent="0.25">
      <c r="BA17982" s="90" t="s">
        <v>22016</v>
      </c>
      <c r="BB17982" s="90" t="s">
        <v>1324</v>
      </c>
      <c r="BC17982" s="90" t="s">
        <v>22017</v>
      </c>
      <c r="BD17982" s="90"/>
    </row>
    <row r="17983" spans="53:56" ht="15" x14ac:dyDescent="0.25">
      <c r="BA17983" s="91" t="s">
        <v>22018</v>
      </c>
      <c r="BB17983" s="91" t="s">
        <v>1324</v>
      </c>
      <c r="BC17983" s="91" t="s">
        <v>22017</v>
      </c>
      <c r="BD17983" s="91"/>
    </row>
    <row r="17984" spans="53:56" ht="15" x14ac:dyDescent="0.25">
      <c r="BA17984" s="90" t="s">
        <v>22018</v>
      </c>
      <c r="BB17984" s="90" t="s">
        <v>1324</v>
      </c>
      <c r="BC17984" s="90" t="s">
        <v>18408</v>
      </c>
      <c r="BD17984" s="90"/>
    </row>
    <row r="17985" spans="53:56" ht="15" x14ac:dyDescent="0.25">
      <c r="BA17985" s="91" t="s">
        <v>22019</v>
      </c>
      <c r="BB17985" s="91" t="s">
        <v>1324</v>
      </c>
      <c r="BC17985" s="91" t="s">
        <v>22008</v>
      </c>
      <c r="BD17985" s="91"/>
    </row>
    <row r="17986" spans="53:56" ht="15" x14ac:dyDescent="0.25">
      <c r="BA17986" s="90" t="s">
        <v>22020</v>
      </c>
      <c r="BB17986" s="90" t="s">
        <v>1324</v>
      </c>
      <c r="BC17986" s="90" t="s">
        <v>22011</v>
      </c>
      <c r="BD17986" s="90"/>
    </row>
    <row r="17987" spans="53:56" ht="15" x14ac:dyDescent="0.25">
      <c r="BA17987" s="91" t="s">
        <v>22021</v>
      </c>
      <c r="BB17987" s="91" t="s">
        <v>1324</v>
      </c>
      <c r="BC17987" s="91" t="s">
        <v>22011</v>
      </c>
      <c r="BD17987" s="91"/>
    </row>
    <row r="17988" spans="53:56" ht="15" x14ac:dyDescent="0.25">
      <c r="BA17988" s="90" t="s">
        <v>22022</v>
      </c>
      <c r="BB17988" s="90" t="s">
        <v>1324</v>
      </c>
      <c r="BC17988" s="90" t="s">
        <v>22011</v>
      </c>
      <c r="BD17988" s="90"/>
    </row>
    <row r="17989" spans="53:56" ht="15" x14ac:dyDescent="0.25">
      <c r="BA17989" s="91" t="s">
        <v>22023</v>
      </c>
      <c r="BB17989" s="91" t="s">
        <v>1324</v>
      </c>
      <c r="BC17989" s="91" t="s">
        <v>22011</v>
      </c>
      <c r="BD17989" s="91"/>
    </row>
    <row r="17990" spans="53:56" ht="15" x14ac:dyDescent="0.25">
      <c r="BA17990" s="90" t="s">
        <v>22023</v>
      </c>
      <c r="BB17990" s="90" t="s">
        <v>1324</v>
      </c>
      <c r="BC17990" s="90" t="s">
        <v>18408</v>
      </c>
      <c r="BD17990" s="90"/>
    </row>
    <row r="17991" spans="53:56" ht="15" x14ac:dyDescent="0.25">
      <c r="BA17991" s="91" t="s">
        <v>22024</v>
      </c>
      <c r="BB17991" s="91" t="s">
        <v>1324</v>
      </c>
      <c r="BC17991" s="91" t="s">
        <v>18408</v>
      </c>
      <c r="BD17991" s="91"/>
    </row>
    <row r="17992" spans="53:56" ht="15" x14ac:dyDescent="0.25">
      <c r="BA17992" s="91" t="s">
        <v>22025</v>
      </c>
      <c r="BB17992" s="91" t="s">
        <v>1324</v>
      </c>
      <c r="BC17992" s="91" t="s">
        <v>22014</v>
      </c>
      <c r="BD17992" s="91"/>
    </row>
    <row r="17993" spans="53:56" ht="15" x14ac:dyDescent="0.25">
      <c r="BA17993" s="91" t="s">
        <v>22026</v>
      </c>
      <c r="BB17993" s="91" t="s">
        <v>1324</v>
      </c>
      <c r="BC17993" s="91" t="s">
        <v>22027</v>
      </c>
      <c r="BD17993" s="91"/>
    </row>
    <row r="17994" spans="53:56" ht="15" x14ac:dyDescent="0.25">
      <c r="BA17994" s="90" t="s">
        <v>22028</v>
      </c>
      <c r="BB17994" s="90" t="s">
        <v>1324</v>
      </c>
      <c r="BC17994" s="90" t="s">
        <v>5723</v>
      </c>
      <c r="BD17994" s="90"/>
    </row>
    <row r="17995" spans="53:56" ht="15" x14ac:dyDescent="0.25">
      <c r="BA17995" s="91" t="s">
        <v>22029</v>
      </c>
      <c r="BB17995" s="91" t="s">
        <v>1324</v>
      </c>
      <c r="BC17995" s="91" t="s">
        <v>18408</v>
      </c>
      <c r="BD17995" s="91"/>
    </row>
    <row r="17996" spans="53:56" ht="15" x14ac:dyDescent="0.25">
      <c r="BA17996" s="90" t="s">
        <v>22030</v>
      </c>
      <c r="BB17996" s="90" t="s">
        <v>1324</v>
      </c>
      <c r="BC17996" s="90" t="s">
        <v>22014</v>
      </c>
      <c r="BD17996" s="90"/>
    </row>
    <row r="17997" spans="53:56" ht="15" x14ac:dyDescent="0.25">
      <c r="BA17997" s="91" t="s">
        <v>22031</v>
      </c>
      <c r="BB17997" s="91" t="s">
        <v>1324</v>
      </c>
      <c r="BC17997" s="91" t="s">
        <v>22017</v>
      </c>
      <c r="BD17997" s="91"/>
    </row>
    <row r="17998" spans="53:56" ht="15" x14ac:dyDescent="0.25">
      <c r="BA17998" s="90" t="s">
        <v>22032</v>
      </c>
      <c r="BB17998" s="90" t="s">
        <v>1324</v>
      </c>
      <c r="BC17998" s="90" t="s">
        <v>22017</v>
      </c>
      <c r="BD17998" s="90"/>
    </row>
    <row r="17999" spans="53:56" ht="15" x14ac:dyDescent="0.25">
      <c r="BA17999" s="91" t="s">
        <v>22033</v>
      </c>
      <c r="BB17999" s="91" t="s">
        <v>1324</v>
      </c>
      <c r="BC17999" s="91" t="s">
        <v>19730</v>
      </c>
      <c r="BD17999" s="91"/>
    </row>
    <row r="18000" spans="53:56" ht="15" x14ac:dyDescent="0.25">
      <c r="BA18000" s="91" t="s">
        <v>22033</v>
      </c>
      <c r="BB18000" s="91" t="s">
        <v>1324</v>
      </c>
      <c r="BC18000" s="91" t="s">
        <v>20002</v>
      </c>
      <c r="BD18000" s="91"/>
    </row>
    <row r="18001" spans="53:56" ht="15" x14ac:dyDescent="0.25">
      <c r="BA18001" s="90" t="s">
        <v>22034</v>
      </c>
      <c r="BB18001" s="90" t="s">
        <v>1324</v>
      </c>
      <c r="BC18001" s="90" t="s">
        <v>21810</v>
      </c>
      <c r="BD18001" s="90"/>
    </row>
    <row r="18002" spans="53:56" ht="15" x14ac:dyDescent="0.25">
      <c r="BA18002" s="91" t="s">
        <v>22035</v>
      </c>
      <c r="BB18002" s="91" t="s">
        <v>1324</v>
      </c>
      <c r="BC18002" s="91" t="s">
        <v>15158</v>
      </c>
      <c r="BD18002" s="91"/>
    </row>
    <row r="18003" spans="53:56" ht="15" x14ac:dyDescent="0.25">
      <c r="BA18003" s="90" t="s">
        <v>22036</v>
      </c>
      <c r="BB18003" s="90" t="s">
        <v>1324</v>
      </c>
      <c r="BC18003" s="90" t="s">
        <v>15158</v>
      </c>
      <c r="BD18003" s="90"/>
    </row>
    <row r="18004" spans="53:56" ht="15" x14ac:dyDescent="0.25">
      <c r="BA18004" s="91" t="s">
        <v>22037</v>
      </c>
      <c r="BB18004" s="91" t="s">
        <v>1324</v>
      </c>
      <c r="BC18004" s="91" t="s">
        <v>19730</v>
      </c>
      <c r="BD18004" s="91"/>
    </row>
    <row r="18005" spans="53:56" ht="15" x14ac:dyDescent="0.25">
      <c r="BA18005" s="90" t="s">
        <v>22037</v>
      </c>
      <c r="BB18005" s="90" t="s">
        <v>1324</v>
      </c>
      <c r="BC18005" s="90" t="s">
        <v>20002</v>
      </c>
      <c r="BD18005" s="90"/>
    </row>
    <row r="18006" spans="53:56" ht="15" x14ac:dyDescent="0.25">
      <c r="BA18006" s="90" t="s">
        <v>22038</v>
      </c>
      <c r="BB18006" s="90" t="s">
        <v>1324</v>
      </c>
      <c r="BC18006" s="90" t="s">
        <v>22008</v>
      </c>
      <c r="BD18006" s="90"/>
    </row>
    <row r="18007" spans="53:56" ht="15" x14ac:dyDescent="0.25">
      <c r="BA18007" s="91" t="s">
        <v>22039</v>
      </c>
      <c r="BB18007" s="91" t="s">
        <v>1324</v>
      </c>
      <c r="BC18007" s="91" t="s">
        <v>22017</v>
      </c>
      <c r="BD18007" s="91"/>
    </row>
    <row r="18008" spans="53:56" ht="15" x14ac:dyDescent="0.25">
      <c r="BA18008" s="90" t="s">
        <v>22040</v>
      </c>
      <c r="BB18008" s="90" t="s">
        <v>1324</v>
      </c>
      <c r="BC18008" s="90" t="s">
        <v>19730</v>
      </c>
      <c r="BD18008" s="90"/>
    </row>
    <row r="18009" spans="53:56" ht="15" x14ac:dyDescent="0.25">
      <c r="BA18009" s="91" t="s">
        <v>22040</v>
      </c>
      <c r="BB18009" s="91" t="s">
        <v>1324</v>
      </c>
      <c r="BC18009" s="91" t="s">
        <v>20002</v>
      </c>
      <c r="BD18009" s="91"/>
    </row>
    <row r="18010" spans="53:56" ht="15" x14ac:dyDescent="0.25">
      <c r="BA18010" s="90" t="s">
        <v>22041</v>
      </c>
      <c r="BB18010" s="90" t="s">
        <v>1324</v>
      </c>
      <c r="BC18010" s="90" t="s">
        <v>21810</v>
      </c>
      <c r="BD18010" s="90"/>
    </row>
    <row r="18011" spans="53:56" ht="15" x14ac:dyDescent="0.25">
      <c r="BA18011" s="91" t="s">
        <v>22041</v>
      </c>
      <c r="BB18011" s="91" t="s">
        <v>1324</v>
      </c>
      <c r="BC18011" s="91" t="s">
        <v>15158</v>
      </c>
      <c r="BD18011" s="91"/>
    </row>
    <row r="18012" spans="53:56" ht="15" x14ac:dyDescent="0.25">
      <c r="BA18012" s="90" t="s">
        <v>22042</v>
      </c>
      <c r="BB18012" s="90" t="s">
        <v>1324</v>
      </c>
      <c r="BC18012" s="90" t="s">
        <v>18408</v>
      </c>
      <c r="BD18012" s="90"/>
    </row>
    <row r="18013" spans="53:56" ht="15" x14ac:dyDescent="0.25">
      <c r="BA18013" s="91" t="s">
        <v>22043</v>
      </c>
      <c r="BB18013" s="91" t="s">
        <v>1324</v>
      </c>
      <c r="BC18013" s="91" t="s">
        <v>22017</v>
      </c>
      <c r="BD18013" s="91"/>
    </row>
    <row r="18014" spans="53:56" ht="15" x14ac:dyDescent="0.25">
      <c r="BA18014" s="90" t="s">
        <v>22044</v>
      </c>
      <c r="BB18014" s="90" t="s">
        <v>1324</v>
      </c>
      <c r="BC18014" s="90" t="s">
        <v>22017</v>
      </c>
      <c r="BD18014" s="90"/>
    </row>
    <row r="18015" spans="53:56" ht="15" x14ac:dyDescent="0.25">
      <c r="BA18015" s="91" t="s">
        <v>22045</v>
      </c>
      <c r="BB18015" s="91" t="s">
        <v>1324</v>
      </c>
      <c r="BC18015" s="91" t="s">
        <v>18408</v>
      </c>
      <c r="BD18015" s="91"/>
    </row>
    <row r="18016" spans="53:56" ht="15" x14ac:dyDescent="0.25">
      <c r="BA18016" s="90" t="s">
        <v>22046</v>
      </c>
      <c r="BB18016" s="90" t="s">
        <v>1324</v>
      </c>
      <c r="BC18016" s="90" t="s">
        <v>21810</v>
      </c>
      <c r="BD18016" s="90"/>
    </row>
    <row r="18017" spans="53:56" ht="15" x14ac:dyDescent="0.25">
      <c r="BA18017" s="91" t="s">
        <v>22047</v>
      </c>
      <c r="BB18017" s="91" t="s">
        <v>1324</v>
      </c>
      <c r="BC18017" s="91" t="s">
        <v>19730</v>
      </c>
      <c r="BD18017" s="91"/>
    </row>
    <row r="18018" spans="53:56" ht="15" x14ac:dyDescent="0.25">
      <c r="BA18018" s="90" t="s">
        <v>22048</v>
      </c>
      <c r="BB18018" s="90" t="s">
        <v>1324</v>
      </c>
      <c r="BC18018" s="90" t="s">
        <v>15158</v>
      </c>
      <c r="BD18018" s="90"/>
    </row>
    <row r="18019" spans="53:56" ht="15" x14ac:dyDescent="0.25">
      <c r="BA18019" s="91" t="s">
        <v>22049</v>
      </c>
      <c r="BB18019" s="91" t="s">
        <v>1324</v>
      </c>
      <c r="BC18019" s="91" t="s">
        <v>5723</v>
      </c>
      <c r="BD18019" s="91"/>
    </row>
    <row r="18020" spans="53:56" ht="15" x14ac:dyDescent="0.25">
      <c r="BA18020" s="90" t="s">
        <v>22050</v>
      </c>
      <c r="BB18020" s="90" t="s">
        <v>1324</v>
      </c>
      <c r="BC18020" s="90" t="s">
        <v>19730</v>
      </c>
      <c r="BD18020" s="90"/>
    </row>
    <row r="18021" spans="53:56" ht="15" x14ac:dyDescent="0.25">
      <c r="BA18021" s="90" t="s">
        <v>22050</v>
      </c>
      <c r="BB18021" s="90" t="s">
        <v>1324</v>
      </c>
      <c r="BC18021" s="90" t="s">
        <v>20002</v>
      </c>
      <c r="BD18021" s="90"/>
    </row>
    <row r="18022" spans="53:56" ht="15" x14ac:dyDescent="0.25">
      <c r="BA18022" s="91" t="s">
        <v>22051</v>
      </c>
      <c r="BB18022" s="91" t="s">
        <v>1324</v>
      </c>
      <c r="BC18022" s="91" t="s">
        <v>5723</v>
      </c>
      <c r="BD18022" s="91"/>
    </row>
    <row r="18023" spans="53:56" ht="15" x14ac:dyDescent="0.25">
      <c r="BA18023" s="90" t="s">
        <v>22052</v>
      </c>
      <c r="BB18023" s="90" t="s">
        <v>1324</v>
      </c>
      <c r="BC18023" s="90" t="s">
        <v>19730</v>
      </c>
      <c r="BD18023" s="90"/>
    </row>
    <row r="18024" spans="53:56" ht="15" x14ac:dyDescent="0.25">
      <c r="BA18024" s="90" t="s">
        <v>22052</v>
      </c>
      <c r="BB18024" s="90" t="s">
        <v>1324</v>
      </c>
      <c r="BC18024" s="90" t="s">
        <v>20002</v>
      </c>
      <c r="BD18024" s="90"/>
    </row>
    <row r="18025" spans="53:56" ht="15" x14ac:dyDescent="0.25">
      <c r="BA18025" s="91" t="s">
        <v>22053</v>
      </c>
      <c r="BB18025" s="91" t="s">
        <v>1324</v>
      </c>
      <c r="BC18025" s="91" t="s">
        <v>18516</v>
      </c>
      <c r="BD18025" s="91"/>
    </row>
    <row r="18026" spans="53:56" ht="15" x14ac:dyDescent="0.25">
      <c r="BA18026" s="90" t="s">
        <v>22054</v>
      </c>
      <c r="BB18026" s="90" t="s">
        <v>1324</v>
      </c>
      <c r="BC18026" s="90" t="s">
        <v>22011</v>
      </c>
      <c r="BD18026" s="90"/>
    </row>
    <row r="18027" spans="53:56" ht="15" x14ac:dyDescent="0.25">
      <c r="BA18027" s="91" t="s">
        <v>22055</v>
      </c>
      <c r="BB18027" s="91" t="s">
        <v>1324</v>
      </c>
      <c r="BC18027" s="91" t="s">
        <v>22011</v>
      </c>
      <c r="BD18027" s="91"/>
    </row>
    <row r="18028" spans="53:56" ht="15" x14ac:dyDescent="0.25">
      <c r="BA18028" s="90" t="s">
        <v>22056</v>
      </c>
      <c r="BB18028" s="90" t="s">
        <v>1324</v>
      </c>
      <c r="BC18028" s="90" t="s">
        <v>15158</v>
      </c>
      <c r="BD18028" s="90"/>
    </row>
    <row r="18029" spans="53:56" ht="15" x14ac:dyDescent="0.25">
      <c r="BA18029" s="91" t="s">
        <v>22057</v>
      </c>
      <c r="BB18029" s="91" t="s">
        <v>1324</v>
      </c>
      <c r="BC18029" s="91" t="s">
        <v>15158</v>
      </c>
      <c r="BD18029" s="91"/>
    </row>
    <row r="18030" spans="53:56" ht="15" x14ac:dyDescent="0.25">
      <c r="BA18030" s="90" t="s">
        <v>22058</v>
      </c>
      <c r="BB18030" s="90" t="s">
        <v>1324</v>
      </c>
      <c r="BC18030" s="90" t="s">
        <v>22017</v>
      </c>
      <c r="BD18030" s="90"/>
    </row>
    <row r="18031" spans="53:56" ht="15" x14ac:dyDescent="0.25">
      <c r="BA18031" s="91" t="s">
        <v>22059</v>
      </c>
      <c r="BB18031" s="91" t="s">
        <v>1324</v>
      </c>
      <c r="BC18031" s="91" t="s">
        <v>22014</v>
      </c>
      <c r="BD18031" s="91"/>
    </row>
    <row r="18032" spans="53:56" ht="15" x14ac:dyDescent="0.25">
      <c r="BA18032" s="90" t="s">
        <v>22060</v>
      </c>
      <c r="BB18032" s="90" t="s">
        <v>1324</v>
      </c>
      <c r="BC18032" s="90" t="s">
        <v>22027</v>
      </c>
      <c r="BD18032" s="90"/>
    </row>
    <row r="18033" spans="53:56" ht="15" x14ac:dyDescent="0.25">
      <c r="BA18033" s="91" t="s">
        <v>22061</v>
      </c>
      <c r="BB18033" s="91" t="s">
        <v>1324</v>
      </c>
      <c r="BC18033" s="91" t="s">
        <v>22011</v>
      </c>
      <c r="BD18033" s="91"/>
    </row>
    <row r="18034" spans="53:56" ht="15" x14ac:dyDescent="0.25">
      <c r="BA18034" s="90" t="s">
        <v>22061</v>
      </c>
      <c r="BB18034" s="90" t="s">
        <v>1324</v>
      </c>
      <c r="BC18034" s="90" t="s">
        <v>22008</v>
      </c>
      <c r="BD18034" s="90"/>
    </row>
    <row r="18035" spans="53:56" ht="15" x14ac:dyDescent="0.25">
      <c r="BA18035" s="90" t="s">
        <v>22062</v>
      </c>
      <c r="BB18035" s="90" t="s">
        <v>1324</v>
      </c>
      <c r="BC18035" s="90" t="s">
        <v>22011</v>
      </c>
      <c r="BD18035" s="90"/>
    </row>
    <row r="18036" spans="53:56" ht="15" x14ac:dyDescent="0.25">
      <c r="BA18036" s="91" t="s">
        <v>22063</v>
      </c>
      <c r="BB18036" s="91" t="s">
        <v>1324</v>
      </c>
      <c r="BC18036" s="91" t="s">
        <v>22008</v>
      </c>
      <c r="BD18036" s="91"/>
    </row>
    <row r="18037" spans="53:56" ht="15" x14ac:dyDescent="0.25">
      <c r="BA18037" s="90" t="s">
        <v>22064</v>
      </c>
      <c r="BB18037" s="90" t="s">
        <v>1324</v>
      </c>
      <c r="BC18037" s="90" t="s">
        <v>22017</v>
      </c>
      <c r="BD18037" s="90"/>
    </row>
    <row r="18038" spans="53:56" ht="15" x14ac:dyDescent="0.25">
      <c r="BA18038" s="90" t="s">
        <v>22065</v>
      </c>
      <c r="BB18038" s="90" t="s">
        <v>1324</v>
      </c>
      <c r="BC18038" s="90" t="s">
        <v>22027</v>
      </c>
      <c r="BD18038" s="90"/>
    </row>
    <row r="18039" spans="53:56" ht="15" x14ac:dyDescent="0.25">
      <c r="BA18039" s="90" t="s">
        <v>22066</v>
      </c>
      <c r="BB18039" s="90" t="s">
        <v>1324</v>
      </c>
      <c r="BC18039" s="90" t="s">
        <v>19730</v>
      </c>
      <c r="BD18039" s="90"/>
    </row>
    <row r="18040" spans="53:56" ht="15" x14ac:dyDescent="0.25">
      <c r="BA18040" s="91" t="s">
        <v>22066</v>
      </c>
      <c r="BB18040" s="91" t="s">
        <v>1324</v>
      </c>
      <c r="BC18040" s="91" t="s">
        <v>20002</v>
      </c>
      <c r="BD18040" s="91"/>
    </row>
    <row r="18041" spans="53:56" ht="15" x14ac:dyDescent="0.25">
      <c r="BA18041" s="91" t="s">
        <v>22067</v>
      </c>
      <c r="BB18041" s="91" t="s">
        <v>1324</v>
      </c>
      <c r="BC18041" s="91" t="s">
        <v>19730</v>
      </c>
      <c r="BD18041" s="91"/>
    </row>
    <row r="18042" spans="53:56" ht="15" x14ac:dyDescent="0.25">
      <c r="BA18042" s="91" t="s">
        <v>22067</v>
      </c>
      <c r="BB18042" s="91" t="s">
        <v>1324</v>
      </c>
      <c r="BC18042" s="91" t="s">
        <v>20002</v>
      </c>
      <c r="BD18042" s="91"/>
    </row>
    <row r="18043" spans="53:56" ht="15" x14ac:dyDescent="0.25">
      <c r="BA18043" s="91" t="s">
        <v>22068</v>
      </c>
      <c r="BB18043" s="91" t="s">
        <v>1324</v>
      </c>
      <c r="BC18043" s="91" t="s">
        <v>18516</v>
      </c>
      <c r="BD18043" s="91"/>
    </row>
    <row r="18044" spans="53:56" ht="15" x14ac:dyDescent="0.25">
      <c r="BA18044" s="90" t="s">
        <v>22069</v>
      </c>
      <c r="BB18044" s="90" t="s">
        <v>1324</v>
      </c>
      <c r="BC18044" s="90" t="s">
        <v>22014</v>
      </c>
      <c r="BD18044" s="90"/>
    </row>
    <row r="18045" spans="53:56" ht="15" x14ac:dyDescent="0.25">
      <c r="BA18045" s="91" t="s">
        <v>22070</v>
      </c>
      <c r="BB18045" s="91" t="s">
        <v>1324</v>
      </c>
      <c r="BC18045" s="91" t="s">
        <v>18516</v>
      </c>
      <c r="BD18045" s="91"/>
    </row>
    <row r="18046" spans="53:56" ht="15" x14ac:dyDescent="0.25">
      <c r="BA18046" s="91" t="s">
        <v>22071</v>
      </c>
      <c r="BB18046" s="91" t="s">
        <v>1324</v>
      </c>
      <c r="BC18046" s="91" t="s">
        <v>22027</v>
      </c>
      <c r="BD18046" s="91"/>
    </row>
    <row r="18047" spans="53:56" ht="15" x14ac:dyDescent="0.25">
      <c r="BA18047" s="90" t="s">
        <v>22072</v>
      </c>
      <c r="BB18047" s="90" t="s">
        <v>1324</v>
      </c>
      <c r="BC18047" s="90" t="s">
        <v>18516</v>
      </c>
      <c r="BD18047" s="90"/>
    </row>
    <row r="18048" spans="53:56" ht="15" x14ac:dyDescent="0.25">
      <c r="BA18048" s="91" t="s">
        <v>22073</v>
      </c>
      <c r="BB18048" s="91" t="s">
        <v>1324</v>
      </c>
      <c r="BC18048" s="91" t="s">
        <v>15158</v>
      </c>
      <c r="BD18048" s="91"/>
    </row>
    <row r="18049" spans="53:56" ht="15" x14ac:dyDescent="0.25">
      <c r="BA18049" s="90" t="s">
        <v>22074</v>
      </c>
      <c r="BB18049" s="90" t="s">
        <v>1324</v>
      </c>
      <c r="BC18049" s="90" t="s">
        <v>19730</v>
      </c>
      <c r="BD18049" s="90"/>
    </row>
    <row r="18050" spans="53:56" ht="15" x14ac:dyDescent="0.25">
      <c r="BA18050" s="90" t="s">
        <v>22074</v>
      </c>
      <c r="BB18050" s="90" t="s">
        <v>1324</v>
      </c>
      <c r="BC18050" s="90" t="s">
        <v>20002</v>
      </c>
      <c r="BD18050" s="90"/>
    </row>
    <row r="18051" spans="53:56" ht="15" x14ac:dyDescent="0.25">
      <c r="BA18051" s="90" t="s">
        <v>22075</v>
      </c>
      <c r="BB18051" s="90" t="s">
        <v>1324</v>
      </c>
      <c r="BC18051" s="90" t="s">
        <v>22014</v>
      </c>
      <c r="BD18051" s="90"/>
    </row>
    <row r="18052" spans="53:56" ht="15" x14ac:dyDescent="0.25">
      <c r="BA18052" s="91" t="s">
        <v>22076</v>
      </c>
      <c r="BB18052" s="91" t="s">
        <v>1324</v>
      </c>
      <c r="BC18052" s="91" t="s">
        <v>18516</v>
      </c>
      <c r="BD18052" s="91"/>
    </row>
    <row r="18053" spans="53:56" ht="15" x14ac:dyDescent="0.25">
      <c r="BA18053" s="91" t="s">
        <v>22076</v>
      </c>
      <c r="BB18053" s="91" t="s">
        <v>1324</v>
      </c>
      <c r="BC18053" s="91" t="s">
        <v>15158</v>
      </c>
      <c r="BD18053" s="91"/>
    </row>
    <row r="18054" spans="53:56" ht="15" x14ac:dyDescent="0.25">
      <c r="BA18054" s="90" t="s">
        <v>22077</v>
      </c>
      <c r="BB18054" s="90" t="s">
        <v>1324</v>
      </c>
      <c r="BC18054" s="90" t="s">
        <v>19730</v>
      </c>
      <c r="BD18054" s="90"/>
    </row>
    <row r="18055" spans="53:56" ht="15" x14ac:dyDescent="0.25">
      <c r="BA18055" s="91" t="s">
        <v>22078</v>
      </c>
      <c r="BB18055" s="91" t="s">
        <v>1324</v>
      </c>
      <c r="BC18055" s="91" t="s">
        <v>3225</v>
      </c>
      <c r="BD18055" s="91"/>
    </row>
    <row r="18056" spans="53:56" ht="15" x14ac:dyDescent="0.25">
      <c r="BA18056" s="91" t="s">
        <v>22079</v>
      </c>
      <c r="BB18056" s="91" t="s">
        <v>1324</v>
      </c>
      <c r="BC18056" s="91" t="s">
        <v>3225</v>
      </c>
      <c r="BD18056" s="91"/>
    </row>
    <row r="18057" spans="53:56" ht="15" x14ac:dyDescent="0.25">
      <c r="BA18057" s="90" t="s">
        <v>22080</v>
      </c>
      <c r="BB18057" s="90" t="s">
        <v>1324</v>
      </c>
      <c r="BC18057" s="90" t="s">
        <v>3225</v>
      </c>
      <c r="BD18057" s="90"/>
    </row>
    <row r="18058" spans="53:56" ht="15" x14ac:dyDescent="0.25">
      <c r="BA18058" s="91" t="s">
        <v>22081</v>
      </c>
      <c r="BB18058" s="91" t="s">
        <v>1324</v>
      </c>
      <c r="BC18058" s="91" t="s">
        <v>3225</v>
      </c>
      <c r="BD18058" s="91"/>
    </row>
    <row r="18059" spans="53:56" ht="15" x14ac:dyDescent="0.25">
      <c r="BA18059" s="90" t="s">
        <v>22082</v>
      </c>
      <c r="BB18059" s="90" t="s">
        <v>1324</v>
      </c>
      <c r="BC18059" s="90" t="s">
        <v>22083</v>
      </c>
      <c r="BD18059" s="90"/>
    </row>
    <row r="18060" spans="53:56" ht="15" x14ac:dyDescent="0.25">
      <c r="BA18060" s="91" t="s">
        <v>22084</v>
      </c>
      <c r="BB18060" s="91" t="s">
        <v>1324</v>
      </c>
      <c r="BC18060" s="91" t="s">
        <v>22085</v>
      </c>
      <c r="BD18060" s="91"/>
    </row>
    <row r="18061" spans="53:56" ht="15" x14ac:dyDescent="0.25">
      <c r="BA18061" s="90" t="s">
        <v>22086</v>
      </c>
      <c r="BB18061" s="90" t="s">
        <v>1324</v>
      </c>
      <c r="BC18061" s="90" t="s">
        <v>3225</v>
      </c>
      <c r="BD18061" s="90"/>
    </row>
    <row r="18062" spans="53:56" ht="15" x14ac:dyDescent="0.25">
      <c r="BA18062" s="90" t="s">
        <v>22087</v>
      </c>
      <c r="BB18062" s="90" t="s">
        <v>1324</v>
      </c>
      <c r="BC18062" s="90" t="s">
        <v>3225</v>
      </c>
      <c r="BD18062" s="90"/>
    </row>
    <row r="18063" spans="53:56" ht="15" x14ac:dyDescent="0.25">
      <c r="BA18063" s="91" t="s">
        <v>22088</v>
      </c>
      <c r="BB18063" s="91" t="s">
        <v>1324</v>
      </c>
      <c r="BC18063" s="91" t="s">
        <v>22083</v>
      </c>
      <c r="BD18063" s="91"/>
    </row>
    <row r="18064" spans="53:56" ht="15" x14ac:dyDescent="0.25">
      <c r="BA18064" s="90" t="s">
        <v>22089</v>
      </c>
      <c r="BB18064" s="90" t="s">
        <v>1324</v>
      </c>
      <c r="BC18064" s="90" t="s">
        <v>22083</v>
      </c>
      <c r="BD18064" s="90"/>
    </row>
    <row r="18065" spans="53:56" ht="15" x14ac:dyDescent="0.25">
      <c r="BA18065" s="91" t="s">
        <v>22090</v>
      </c>
      <c r="BB18065" s="91" t="s">
        <v>1324</v>
      </c>
      <c r="BC18065" s="91" t="s">
        <v>22083</v>
      </c>
      <c r="BD18065" s="91"/>
    </row>
    <row r="18066" spans="53:56" ht="15" x14ac:dyDescent="0.25">
      <c r="BA18066" s="91" t="s">
        <v>22091</v>
      </c>
      <c r="BB18066" s="91" t="s">
        <v>1324</v>
      </c>
      <c r="BC18066" s="91" t="s">
        <v>3225</v>
      </c>
      <c r="BD18066" s="91"/>
    </row>
    <row r="18067" spans="53:56" ht="15" x14ac:dyDescent="0.25">
      <c r="BA18067" s="90" t="s">
        <v>22092</v>
      </c>
      <c r="BB18067" s="90" t="s">
        <v>1324</v>
      </c>
      <c r="BC18067" s="90" t="s">
        <v>22083</v>
      </c>
      <c r="BD18067" s="90"/>
    </row>
    <row r="18068" spans="53:56" ht="15" x14ac:dyDescent="0.25">
      <c r="BA18068" s="91" t="s">
        <v>22093</v>
      </c>
      <c r="BB18068" s="91" t="s">
        <v>1324</v>
      </c>
      <c r="BC18068" s="91" t="s">
        <v>22083</v>
      </c>
      <c r="BD18068" s="91"/>
    </row>
    <row r="18069" spans="53:56" ht="15" x14ac:dyDescent="0.25">
      <c r="BA18069" s="90" t="s">
        <v>22094</v>
      </c>
      <c r="BB18069" s="90" t="s">
        <v>1324</v>
      </c>
      <c r="BC18069" s="90" t="s">
        <v>22095</v>
      </c>
      <c r="BD18069" s="90"/>
    </row>
    <row r="18070" spans="53:56" ht="15" x14ac:dyDescent="0.25">
      <c r="BA18070" s="90" t="s">
        <v>22096</v>
      </c>
      <c r="BB18070" s="90" t="s">
        <v>1324</v>
      </c>
      <c r="BC18070" s="90" t="s">
        <v>22097</v>
      </c>
      <c r="BD18070" s="90"/>
    </row>
    <row r="18071" spans="53:56" ht="15" x14ac:dyDescent="0.25">
      <c r="BA18071" s="91" t="s">
        <v>22098</v>
      </c>
      <c r="BB18071" s="91" t="s">
        <v>1324</v>
      </c>
      <c r="BC18071" s="91" t="s">
        <v>22095</v>
      </c>
      <c r="BD18071" s="91"/>
    </row>
    <row r="18072" spans="53:56" ht="15" x14ac:dyDescent="0.25">
      <c r="BA18072" s="90" t="s">
        <v>22099</v>
      </c>
      <c r="BB18072" s="90" t="s">
        <v>1324</v>
      </c>
      <c r="BC18072" s="90" t="s">
        <v>22017</v>
      </c>
      <c r="BD18072" s="90"/>
    </row>
    <row r="18073" spans="53:56" ht="15" x14ac:dyDescent="0.25">
      <c r="BA18073" s="91" t="s">
        <v>22100</v>
      </c>
      <c r="BB18073" s="91" t="s">
        <v>1324</v>
      </c>
      <c r="BC18073" s="91" t="s">
        <v>22083</v>
      </c>
      <c r="BD18073" s="91"/>
    </row>
    <row r="18074" spans="53:56" ht="15" x14ac:dyDescent="0.25">
      <c r="BA18074" s="90" t="s">
        <v>22101</v>
      </c>
      <c r="BB18074" s="90" t="s">
        <v>1324</v>
      </c>
      <c r="BC18074" s="90" t="s">
        <v>3225</v>
      </c>
      <c r="BD18074" s="90"/>
    </row>
    <row r="18075" spans="53:56" ht="15" x14ac:dyDescent="0.25">
      <c r="BA18075" s="91" t="s">
        <v>22102</v>
      </c>
      <c r="BB18075" s="91" t="s">
        <v>1324</v>
      </c>
      <c r="BC18075" s="91" t="s">
        <v>22103</v>
      </c>
      <c r="BD18075" s="91"/>
    </row>
    <row r="18076" spans="53:56" ht="15" x14ac:dyDescent="0.25">
      <c r="BA18076" s="91" t="s">
        <v>22104</v>
      </c>
      <c r="BB18076" s="91" t="s">
        <v>1324</v>
      </c>
      <c r="BC18076" s="91" t="s">
        <v>22083</v>
      </c>
      <c r="BD18076" s="91"/>
    </row>
    <row r="18077" spans="53:56" ht="15" x14ac:dyDescent="0.25">
      <c r="BA18077" s="90" t="s">
        <v>22105</v>
      </c>
      <c r="BB18077" s="90" t="s">
        <v>1324</v>
      </c>
      <c r="BC18077" s="90" t="s">
        <v>3225</v>
      </c>
      <c r="BD18077" s="90"/>
    </row>
    <row r="18078" spans="53:56" ht="15" x14ac:dyDescent="0.25">
      <c r="BA18078" s="91" t="s">
        <v>22106</v>
      </c>
      <c r="BB18078" s="91" t="s">
        <v>1324</v>
      </c>
      <c r="BC18078" s="91" t="s">
        <v>22095</v>
      </c>
      <c r="BD18078" s="91"/>
    </row>
    <row r="18079" spans="53:56" ht="15" x14ac:dyDescent="0.25">
      <c r="BA18079" s="90" t="s">
        <v>22107</v>
      </c>
      <c r="BB18079" s="90" t="s">
        <v>1324</v>
      </c>
      <c r="BC18079" s="90" t="s">
        <v>22095</v>
      </c>
      <c r="BD18079" s="90"/>
    </row>
    <row r="18080" spans="53:56" ht="15" x14ac:dyDescent="0.25">
      <c r="BA18080" s="90" t="s">
        <v>22108</v>
      </c>
      <c r="BB18080" s="90" t="s">
        <v>1324</v>
      </c>
      <c r="BC18080" s="90" t="s">
        <v>22095</v>
      </c>
      <c r="BD18080" s="90"/>
    </row>
    <row r="18081" spans="53:56" ht="15" x14ac:dyDescent="0.25">
      <c r="BA18081" s="91" t="s">
        <v>22109</v>
      </c>
      <c r="BB18081" s="91" t="s">
        <v>1324</v>
      </c>
      <c r="BC18081" s="91" t="s">
        <v>21185</v>
      </c>
      <c r="BD18081" s="91"/>
    </row>
    <row r="18082" spans="53:56" ht="15" x14ac:dyDescent="0.25">
      <c r="BA18082" s="90" t="s">
        <v>22110</v>
      </c>
      <c r="BB18082" s="90" t="s">
        <v>1324</v>
      </c>
      <c r="BC18082" s="90" t="s">
        <v>22083</v>
      </c>
      <c r="BD18082" s="90"/>
    </row>
    <row r="18083" spans="53:56" ht="15" x14ac:dyDescent="0.25">
      <c r="BA18083" s="91" t="s">
        <v>22111</v>
      </c>
      <c r="BB18083" s="91" t="s">
        <v>1324</v>
      </c>
      <c r="BC18083" s="91" t="s">
        <v>3225</v>
      </c>
      <c r="BD18083" s="91"/>
    </row>
    <row r="18084" spans="53:56" ht="15" x14ac:dyDescent="0.25">
      <c r="BA18084" s="91" t="s">
        <v>22112</v>
      </c>
      <c r="BB18084" s="91" t="s">
        <v>1324</v>
      </c>
      <c r="BC18084" s="91" t="s">
        <v>22017</v>
      </c>
      <c r="BD18084" s="91"/>
    </row>
    <row r="18085" spans="53:56" ht="15" x14ac:dyDescent="0.25">
      <c r="BA18085" s="90" t="s">
        <v>22113</v>
      </c>
      <c r="BB18085" s="90" t="s">
        <v>1324</v>
      </c>
      <c r="BC18085" s="90" t="s">
        <v>22083</v>
      </c>
      <c r="BD18085" s="90"/>
    </row>
    <row r="18086" spans="53:56" ht="15" x14ac:dyDescent="0.25">
      <c r="BA18086" s="91" t="s">
        <v>22114</v>
      </c>
      <c r="BB18086" s="91" t="s">
        <v>1324</v>
      </c>
      <c r="BC18086" s="91" t="s">
        <v>3225</v>
      </c>
      <c r="BD18086" s="91"/>
    </row>
    <row r="18087" spans="53:56" ht="15" x14ac:dyDescent="0.25">
      <c r="BA18087" s="90" t="s">
        <v>22115</v>
      </c>
      <c r="BB18087" s="90" t="s">
        <v>1324</v>
      </c>
      <c r="BC18087" s="90" t="s">
        <v>22095</v>
      </c>
      <c r="BD18087" s="90"/>
    </row>
    <row r="18088" spans="53:56" ht="15" x14ac:dyDescent="0.25">
      <c r="BA18088" s="90" t="s">
        <v>22116</v>
      </c>
      <c r="BB18088" s="90" t="s">
        <v>1324</v>
      </c>
      <c r="BC18088" s="90" t="s">
        <v>22083</v>
      </c>
      <c r="BD18088" s="90"/>
    </row>
    <row r="18089" spans="53:56" ht="15" x14ac:dyDescent="0.25">
      <c r="BA18089" s="91" t="s">
        <v>22117</v>
      </c>
      <c r="BB18089" s="91" t="s">
        <v>1324</v>
      </c>
      <c r="BC18089" s="91" t="s">
        <v>22085</v>
      </c>
      <c r="BD18089" s="91"/>
    </row>
    <row r="18090" spans="53:56" ht="15" x14ac:dyDescent="0.25">
      <c r="BA18090" s="91" t="s">
        <v>22118</v>
      </c>
      <c r="BB18090" s="91" t="s">
        <v>1324</v>
      </c>
      <c r="BC18090" s="91" t="s">
        <v>22083</v>
      </c>
      <c r="BD18090" s="91"/>
    </row>
    <row r="18091" spans="53:56" ht="15" x14ac:dyDescent="0.25">
      <c r="BA18091" s="90" t="s">
        <v>22119</v>
      </c>
      <c r="BB18091" s="90" t="s">
        <v>1324</v>
      </c>
      <c r="BC18091" s="90" t="s">
        <v>22085</v>
      </c>
      <c r="BD18091" s="90"/>
    </row>
    <row r="18092" spans="53:56" ht="15" x14ac:dyDescent="0.25">
      <c r="BA18092" s="91" t="s">
        <v>22120</v>
      </c>
      <c r="BB18092" s="91" t="s">
        <v>1324</v>
      </c>
      <c r="BC18092" s="91" t="s">
        <v>22017</v>
      </c>
      <c r="BD18092" s="91"/>
    </row>
    <row r="18093" spans="53:56" ht="15" x14ac:dyDescent="0.25">
      <c r="BA18093" s="91" t="s">
        <v>22121</v>
      </c>
      <c r="BB18093" s="91" t="s">
        <v>1324</v>
      </c>
      <c r="BC18093" s="91" t="s">
        <v>22095</v>
      </c>
      <c r="BD18093" s="91"/>
    </row>
    <row r="18094" spans="53:56" ht="15" x14ac:dyDescent="0.25">
      <c r="BA18094" s="90" t="s">
        <v>22122</v>
      </c>
      <c r="BB18094" s="90" t="s">
        <v>1324</v>
      </c>
      <c r="BC18094" s="90" t="s">
        <v>22083</v>
      </c>
      <c r="BD18094" s="90"/>
    </row>
    <row r="18095" spans="53:56" ht="15" x14ac:dyDescent="0.25">
      <c r="BA18095" s="91" t="s">
        <v>22123</v>
      </c>
      <c r="BB18095" s="91" t="s">
        <v>1324</v>
      </c>
      <c r="BC18095" s="91" t="s">
        <v>22095</v>
      </c>
      <c r="BD18095" s="91"/>
    </row>
    <row r="18096" spans="53:56" ht="15" x14ac:dyDescent="0.25">
      <c r="BA18096" s="90" t="s">
        <v>22124</v>
      </c>
      <c r="BB18096" s="90" t="s">
        <v>1324</v>
      </c>
      <c r="BC18096" s="90" t="s">
        <v>22083</v>
      </c>
      <c r="BD18096" s="90"/>
    </row>
    <row r="18097" spans="53:56" ht="15" x14ac:dyDescent="0.25">
      <c r="BA18097" s="90" t="s">
        <v>22125</v>
      </c>
      <c r="BB18097" s="90" t="s">
        <v>1324</v>
      </c>
      <c r="BC18097" s="90" t="s">
        <v>22083</v>
      </c>
      <c r="BD18097" s="90"/>
    </row>
    <row r="18098" spans="53:56" ht="15" x14ac:dyDescent="0.25">
      <c r="BA18098" s="91" t="s">
        <v>22126</v>
      </c>
      <c r="BB18098" s="91" t="s">
        <v>1324</v>
      </c>
      <c r="BC18098" s="91" t="s">
        <v>22083</v>
      </c>
      <c r="BD18098" s="91"/>
    </row>
    <row r="18099" spans="53:56" ht="15" x14ac:dyDescent="0.25">
      <c r="BA18099" s="90" t="s">
        <v>22127</v>
      </c>
      <c r="BB18099" s="90" t="s">
        <v>1324</v>
      </c>
      <c r="BC18099" s="90" t="s">
        <v>22083</v>
      </c>
      <c r="BD18099" s="90"/>
    </row>
    <row r="18100" spans="53:56" ht="15" x14ac:dyDescent="0.25">
      <c r="BA18100" s="91" t="s">
        <v>22128</v>
      </c>
      <c r="BB18100" s="91" t="s">
        <v>1324</v>
      </c>
      <c r="BC18100" s="91" t="s">
        <v>3225</v>
      </c>
      <c r="BD18100" s="91"/>
    </row>
    <row r="18101" spans="53:56" ht="15" x14ac:dyDescent="0.25">
      <c r="BA18101" s="91" t="s">
        <v>22129</v>
      </c>
      <c r="BB18101" s="91" t="s">
        <v>1324</v>
      </c>
      <c r="BC18101" s="91" t="s">
        <v>22095</v>
      </c>
      <c r="BD18101" s="91"/>
    </row>
    <row r="18102" spans="53:56" ht="15" x14ac:dyDescent="0.25">
      <c r="BA18102" s="90" t="s">
        <v>22130</v>
      </c>
      <c r="BB18102" s="90" t="s">
        <v>1324</v>
      </c>
      <c r="BC18102" s="90" t="s">
        <v>3225</v>
      </c>
      <c r="BD18102" s="90"/>
    </row>
    <row r="18103" spans="53:56" ht="15" x14ac:dyDescent="0.25">
      <c r="BA18103" s="91" t="s">
        <v>22131</v>
      </c>
      <c r="BB18103" s="91" t="s">
        <v>1324</v>
      </c>
      <c r="BC18103" s="91" t="s">
        <v>3225</v>
      </c>
      <c r="BD18103" s="91"/>
    </row>
    <row r="18104" spans="53:56" ht="15" x14ac:dyDescent="0.25">
      <c r="BA18104" s="90" t="s">
        <v>22132</v>
      </c>
      <c r="BB18104" s="90" t="s">
        <v>1324</v>
      </c>
      <c r="BC18104" s="90" t="s">
        <v>22083</v>
      </c>
      <c r="BD18104" s="90"/>
    </row>
    <row r="18105" spans="53:56" ht="15" x14ac:dyDescent="0.25">
      <c r="BA18105" s="91" t="s">
        <v>22133</v>
      </c>
      <c r="BB18105" s="91" t="s">
        <v>1324</v>
      </c>
      <c r="BC18105" s="91" t="s">
        <v>3225</v>
      </c>
      <c r="BD18105" s="91"/>
    </row>
    <row r="18106" spans="53:56" ht="15" x14ac:dyDescent="0.25">
      <c r="BA18106" s="90" t="s">
        <v>22134</v>
      </c>
      <c r="BB18106" s="90" t="s">
        <v>1324</v>
      </c>
      <c r="BC18106" s="90" t="s">
        <v>14206</v>
      </c>
      <c r="BD18106" s="90"/>
    </row>
    <row r="18107" spans="53:56" ht="15" x14ac:dyDescent="0.25">
      <c r="BA18107" s="90" t="s">
        <v>22135</v>
      </c>
      <c r="BB18107" s="90" t="s">
        <v>1324</v>
      </c>
      <c r="BC18107" s="90" t="s">
        <v>14206</v>
      </c>
      <c r="BD18107" s="90"/>
    </row>
    <row r="18108" spans="53:56" ht="15" x14ac:dyDescent="0.25">
      <c r="BA18108" s="91" t="s">
        <v>22136</v>
      </c>
      <c r="BB18108" s="91" t="s">
        <v>1324</v>
      </c>
      <c r="BC18108" s="91" t="s">
        <v>14206</v>
      </c>
      <c r="BD18108" s="91"/>
    </row>
    <row r="18109" spans="53:56" ht="15" x14ac:dyDescent="0.25">
      <c r="BA18109" s="90" t="s">
        <v>22137</v>
      </c>
      <c r="BB18109" s="90" t="s">
        <v>1324</v>
      </c>
      <c r="BC18109" s="90" t="s">
        <v>14206</v>
      </c>
      <c r="BD18109" s="90"/>
    </row>
    <row r="18110" spans="53:56" ht="15" x14ac:dyDescent="0.25">
      <c r="BA18110" s="91" t="s">
        <v>22138</v>
      </c>
      <c r="BB18110" s="91" t="s">
        <v>1324</v>
      </c>
      <c r="BC18110" s="91" t="s">
        <v>14206</v>
      </c>
      <c r="BD18110" s="91"/>
    </row>
    <row r="18111" spans="53:56" ht="15" x14ac:dyDescent="0.25">
      <c r="BA18111" s="90" t="s">
        <v>22139</v>
      </c>
      <c r="BB18111" s="90" t="s">
        <v>1324</v>
      </c>
      <c r="BC18111" s="90" t="s">
        <v>22140</v>
      </c>
      <c r="BD18111" s="90"/>
    </row>
    <row r="18112" spans="53:56" ht="15" x14ac:dyDescent="0.25">
      <c r="BA18112" s="91" t="s">
        <v>22141</v>
      </c>
      <c r="BB18112" s="91" t="s">
        <v>1324</v>
      </c>
      <c r="BC18112" s="91" t="s">
        <v>9234</v>
      </c>
      <c r="BD18112" s="91"/>
    </row>
    <row r="18113" spans="53:56" ht="15" x14ac:dyDescent="0.25">
      <c r="BA18113" s="91" t="s">
        <v>22142</v>
      </c>
      <c r="BB18113" s="91" t="s">
        <v>1324</v>
      </c>
      <c r="BC18113" s="91" t="s">
        <v>14206</v>
      </c>
      <c r="BD18113" s="91"/>
    </row>
    <row r="18114" spans="53:56" ht="15" x14ac:dyDescent="0.25">
      <c r="BA18114" s="90" t="s">
        <v>22143</v>
      </c>
      <c r="BB18114" s="90" t="s">
        <v>1324</v>
      </c>
      <c r="BC18114" s="90" t="s">
        <v>9234</v>
      </c>
      <c r="BD18114" s="90"/>
    </row>
    <row r="18115" spans="53:56" ht="15" x14ac:dyDescent="0.25">
      <c r="BA18115" s="91" t="s">
        <v>22144</v>
      </c>
      <c r="BB18115" s="91" t="s">
        <v>1324</v>
      </c>
      <c r="BC18115" s="91" t="s">
        <v>14206</v>
      </c>
      <c r="BD18115" s="91"/>
    </row>
    <row r="18116" spans="53:56" ht="15" x14ac:dyDescent="0.25">
      <c r="BA18116" s="90" t="s">
        <v>22145</v>
      </c>
      <c r="BB18116" s="90" t="s">
        <v>1324</v>
      </c>
      <c r="BC18116" s="90" t="s">
        <v>22146</v>
      </c>
      <c r="BD18116" s="90"/>
    </row>
    <row r="18117" spans="53:56" ht="15" x14ac:dyDescent="0.25">
      <c r="BA18117" s="90" t="s">
        <v>22147</v>
      </c>
      <c r="BB18117" s="90" t="s">
        <v>1324</v>
      </c>
      <c r="BC18117" s="90" t="s">
        <v>5723</v>
      </c>
      <c r="BD18117" s="90"/>
    </row>
    <row r="18118" spans="53:56" ht="15" x14ac:dyDescent="0.25">
      <c r="BA18118" s="91" t="s">
        <v>22148</v>
      </c>
      <c r="BB18118" s="91" t="s">
        <v>1324</v>
      </c>
      <c r="BC18118" s="91" t="s">
        <v>22149</v>
      </c>
      <c r="BD18118" s="91"/>
    </row>
    <row r="18119" spans="53:56" ht="15" x14ac:dyDescent="0.25">
      <c r="BA18119" s="90" t="s">
        <v>22150</v>
      </c>
      <c r="BB18119" s="90" t="s">
        <v>1324</v>
      </c>
      <c r="BC18119" s="90" t="s">
        <v>22146</v>
      </c>
      <c r="BD18119" s="90"/>
    </row>
    <row r="18120" spans="53:56" ht="15" x14ac:dyDescent="0.25">
      <c r="BA18120" s="91" t="s">
        <v>22151</v>
      </c>
      <c r="BB18120" s="91" t="s">
        <v>1324</v>
      </c>
      <c r="BC18120" s="91" t="s">
        <v>22152</v>
      </c>
      <c r="BD18120" s="91"/>
    </row>
    <row r="18121" spans="53:56" ht="15" x14ac:dyDescent="0.25">
      <c r="BA18121" s="90" t="s">
        <v>22153</v>
      </c>
      <c r="BB18121" s="90" t="s">
        <v>1324</v>
      </c>
      <c r="BC18121" s="90" t="s">
        <v>22152</v>
      </c>
      <c r="BD18121" s="90"/>
    </row>
    <row r="18122" spans="53:56" ht="15" x14ac:dyDescent="0.25">
      <c r="BA18122" s="90" t="s">
        <v>22154</v>
      </c>
      <c r="BB18122" s="90" t="s">
        <v>1324</v>
      </c>
      <c r="BC18122" s="90" t="s">
        <v>22146</v>
      </c>
      <c r="BD18122" s="90"/>
    </row>
    <row r="18123" spans="53:56" ht="15" x14ac:dyDescent="0.25">
      <c r="BA18123" s="91" t="s">
        <v>22155</v>
      </c>
      <c r="BB18123" s="91" t="s">
        <v>1324</v>
      </c>
      <c r="BC18123" s="91" t="s">
        <v>14776</v>
      </c>
      <c r="BD18123" s="91"/>
    </row>
    <row r="18124" spans="53:56" ht="15" x14ac:dyDescent="0.25">
      <c r="BA18124" s="90" t="s">
        <v>22156</v>
      </c>
      <c r="BB18124" s="90" t="s">
        <v>1324</v>
      </c>
      <c r="BC18124" s="90" t="s">
        <v>22140</v>
      </c>
      <c r="BD18124" s="90"/>
    </row>
    <row r="18125" spans="53:56" ht="15" x14ac:dyDescent="0.25">
      <c r="BA18125" s="91" t="s">
        <v>22157</v>
      </c>
      <c r="BB18125" s="91" t="s">
        <v>1324</v>
      </c>
      <c r="BC18125" s="91" t="s">
        <v>22158</v>
      </c>
      <c r="BD18125" s="91"/>
    </row>
    <row r="18126" spans="53:56" ht="15" x14ac:dyDescent="0.25">
      <c r="BA18126" s="90" t="s">
        <v>22159</v>
      </c>
      <c r="BB18126" s="90" t="s">
        <v>1324</v>
      </c>
      <c r="BC18126" s="90" t="s">
        <v>9234</v>
      </c>
      <c r="BD18126" s="90"/>
    </row>
    <row r="18127" spans="53:56" ht="15" x14ac:dyDescent="0.25">
      <c r="BA18127" s="91" t="s">
        <v>22160</v>
      </c>
      <c r="BB18127" s="91" t="s">
        <v>1324</v>
      </c>
      <c r="BC18127" s="91" t="s">
        <v>22152</v>
      </c>
      <c r="BD18127" s="91"/>
    </row>
    <row r="18128" spans="53:56" ht="15" x14ac:dyDescent="0.25">
      <c r="BA18128" s="90" t="s">
        <v>22161</v>
      </c>
      <c r="BB18128" s="90" t="s">
        <v>1324</v>
      </c>
      <c r="BC18128" s="90" t="s">
        <v>22158</v>
      </c>
      <c r="BD18128" s="90"/>
    </row>
    <row r="18129" spans="53:56" ht="15" x14ac:dyDescent="0.25">
      <c r="BA18129" s="91" t="s">
        <v>22161</v>
      </c>
      <c r="BB18129" s="91" t="s">
        <v>1324</v>
      </c>
      <c r="BC18129" s="91" t="s">
        <v>22146</v>
      </c>
      <c r="BD18129" s="91"/>
    </row>
    <row r="18130" spans="53:56" ht="15" x14ac:dyDescent="0.25">
      <c r="BA18130" s="91" t="s">
        <v>22162</v>
      </c>
      <c r="BB18130" s="91" t="s">
        <v>1324</v>
      </c>
      <c r="BC18130" s="91" t="s">
        <v>9234</v>
      </c>
      <c r="BD18130" s="91"/>
    </row>
    <row r="18131" spans="53:56" ht="15" x14ac:dyDescent="0.25">
      <c r="BA18131" s="90" t="s">
        <v>22163</v>
      </c>
      <c r="BB18131" s="90" t="s">
        <v>1324</v>
      </c>
      <c r="BC18131" s="90" t="s">
        <v>14206</v>
      </c>
      <c r="BD18131" s="90"/>
    </row>
    <row r="18132" spans="53:56" ht="15" x14ac:dyDescent="0.25">
      <c r="BA18132" s="91" t="s">
        <v>22164</v>
      </c>
      <c r="BB18132" s="91" t="s">
        <v>1324</v>
      </c>
      <c r="BC18132" s="91" t="s">
        <v>22165</v>
      </c>
      <c r="BD18132" s="91"/>
    </row>
    <row r="18133" spans="53:56" ht="15" x14ac:dyDescent="0.25">
      <c r="BA18133" s="90" t="s">
        <v>22166</v>
      </c>
      <c r="BB18133" s="90" t="s">
        <v>1324</v>
      </c>
      <c r="BC18133" s="90" t="s">
        <v>22165</v>
      </c>
      <c r="BD18133" s="90"/>
    </row>
    <row r="18134" spans="53:56" ht="15" x14ac:dyDescent="0.25">
      <c r="BA18134" s="91" t="s">
        <v>22167</v>
      </c>
      <c r="BB18134" s="91" t="s">
        <v>1324</v>
      </c>
      <c r="BC18134" s="91" t="s">
        <v>22146</v>
      </c>
      <c r="BD18134" s="91"/>
    </row>
    <row r="18135" spans="53:56" ht="15" x14ac:dyDescent="0.25">
      <c r="BA18135" s="90" t="s">
        <v>22168</v>
      </c>
      <c r="BB18135" s="90" t="s">
        <v>1324</v>
      </c>
      <c r="BC18135" s="90" t="s">
        <v>22165</v>
      </c>
      <c r="BD18135" s="90"/>
    </row>
    <row r="18136" spans="53:56" ht="15" x14ac:dyDescent="0.25">
      <c r="BA18136" s="91" t="s">
        <v>22169</v>
      </c>
      <c r="BB18136" s="91" t="s">
        <v>1324</v>
      </c>
      <c r="BC18136" s="91" t="s">
        <v>22158</v>
      </c>
      <c r="BD18136" s="91"/>
    </row>
    <row r="18137" spans="53:56" ht="15" x14ac:dyDescent="0.25">
      <c r="BA18137" s="90" t="s">
        <v>22170</v>
      </c>
      <c r="BB18137" s="90" t="s">
        <v>1324</v>
      </c>
      <c r="BC18137" s="90" t="s">
        <v>22149</v>
      </c>
      <c r="BD18137" s="90"/>
    </row>
    <row r="18138" spans="53:56" ht="15" x14ac:dyDescent="0.25">
      <c r="BA18138" s="91" t="s">
        <v>22171</v>
      </c>
      <c r="BB18138" s="91" t="s">
        <v>1324</v>
      </c>
      <c r="BC18138" s="91" t="s">
        <v>14206</v>
      </c>
      <c r="BD18138" s="91"/>
    </row>
    <row r="18139" spans="53:56" ht="15" x14ac:dyDescent="0.25">
      <c r="BA18139" s="90" t="s">
        <v>22172</v>
      </c>
      <c r="BB18139" s="90" t="s">
        <v>1324</v>
      </c>
      <c r="BC18139" s="90" t="s">
        <v>22158</v>
      </c>
      <c r="BD18139" s="90"/>
    </row>
    <row r="18140" spans="53:56" ht="15" x14ac:dyDescent="0.25">
      <c r="BA18140" s="90" t="s">
        <v>22172</v>
      </c>
      <c r="BB18140" s="90" t="s">
        <v>1324</v>
      </c>
      <c r="BC18140" s="90" t="s">
        <v>9234</v>
      </c>
      <c r="BD18140" s="90"/>
    </row>
    <row r="18141" spans="53:56" ht="15" x14ac:dyDescent="0.25">
      <c r="BA18141" s="91" t="s">
        <v>22173</v>
      </c>
      <c r="BB18141" s="91" t="s">
        <v>1324</v>
      </c>
      <c r="BC18141" s="91" t="s">
        <v>22149</v>
      </c>
      <c r="BD18141" s="91"/>
    </row>
    <row r="18142" spans="53:56" ht="15" x14ac:dyDescent="0.25">
      <c r="BA18142" s="90" t="s">
        <v>22174</v>
      </c>
      <c r="BB18142" s="90" t="s">
        <v>1324</v>
      </c>
      <c r="BC18142" s="90" t="s">
        <v>22165</v>
      </c>
      <c r="BD18142" s="90"/>
    </row>
    <row r="18143" spans="53:56" ht="15" x14ac:dyDescent="0.25">
      <c r="BA18143" s="91" t="s">
        <v>22175</v>
      </c>
      <c r="BB18143" s="91" t="s">
        <v>1324</v>
      </c>
      <c r="BC18143" s="91" t="s">
        <v>14206</v>
      </c>
      <c r="BD18143" s="91"/>
    </row>
    <row r="18144" spans="53:56" ht="15" x14ac:dyDescent="0.25">
      <c r="BA18144" s="90" t="s">
        <v>22176</v>
      </c>
      <c r="BB18144" s="90" t="s">
        <v>1324</v>
      </c>
      <c r="BC18144" s="90" t="s">
        <v>22140</v>
      </c>
      <c r="BD18144" s="90"/>
    </row>
    <row r="18145" spans="53:56" ht="15" x14ac:dyDescent="0.25">
      <c r="BA18145" s="91" t="s">
        <v>22177</v>
      </c>
      <c r="BB18145" s="91" t="s">
        <v>1324</v>
      </c>
      <c r="BC18145" s="91" t="s">
        <v>22140</v>
      </c>
      <c r="BD18145" s="91"/>
    </row>
    <row r="18146" spans="53:56" ht="15" x14ac:dyDescent="0.25">
      <c r="BA18146" s="90" t="s">
        <v>22178</v>
      </c>
      <c r="BB18146" s="90" t="s">
        <v>1324</v>
      </c>
      <c r="BC18146" s="90" t="s">
        <v>22152</v>
      </c>
      <c r="BD18146" s="90"/>
    </row>
    <row r="18147" spans="53:56" ht="15" x14ac:dyDescent="0.25">
      <c r="BA18147" s="91" t="s">
        <v>22179</v>
      </c>
      <c r="BB18147" s="91" t="s">
        <v>1324</v>
      </c>
      <c r="BC18147" s="91" t="s">
        <v>14206</v>
      </c>
      <c r="BD18147" s="91"/>
    </row>
    <row r="18148" spans="53:56" ht="15" x14ac:dyDescent="0.25">
      <c r="BA18148" s="90" t="s">
        <v>22180</v>
      </c>
      <c r="BB18148" s="90" t="s">
        <v>1324</v>
      </c>
      <c r="BC18148" s="90" t="s">
        <v>14206</v>
      </c>
      <c r="BD18148" s="90"/>
    </row>
    <row r="18149" spans="53:56" ht="15" x14ac:dyDescent="0.25">
      <c r="BA18149" s="91" t="s">
        <v>22181</v>
      </c>
      <c r="BB18149" s="91" t="s">
        <v>1324</v>
      </c>
      <c r="BC18149" s="91" t="s">
        <v>22140</v>
      </c>
      <c r="BD18149" s="91"/>
    </row>
    <row r="18150" spans="53:56" ht="15" x14ac:dyDescent="0.25">
      <c r="BA18150" s="90" t="s">
        <v>22182</v>
      </c>
      <c r="BB18150" s="90" t="s">
        <v>1324</v>
      </c>
      <c r="BC18150" s="90" t="s">
        <v>9234</v>
      </c>
      <c r="BD18150" s="90"/>
    </row>
    <row r="18151" spans="53:56" ht="15" x14ac:dyDescent="0.25">
      <c r="BA18151" s="91" t="s">
        <v>22183</v>
      </c>
      <c r="BB18151" s="91" t="s">
        <v>1324</v>
      </c>
      <c r="BC18151" s="91" t="s">
        <v>22140</v>
      </c>
      <c r="BD18151" s="91"/>
    </row>
    <row r="18152" spans="53:56" ht="15" x14ac:dyDescent="0.25">
      <c r="BA18152" s="90" t="s">
        <v>22184</v>
      </c>
      <c r="BB18152" s="90" t="s">
        <v>1324</v>
      </c>
      <c r="BC18152" s="90" t="s">
        <v>22146</v>
      </c>
      <c r="BD18152" s="90"/>
    </row>
    <row r="18153" spans="53:56" ht="15" x14ac:dyDescent="0.25">
      <c r="BA18153" s="91" t="s">
        <v>22185</v>
      </c>
      <c r="BB18153" s="91" t="s">
        <v>1324</v>
      </c>
      <c r="BC18153" s="91" t="s">
        <v>18516</v>
      </c>
      <c r="BD18153" s="91"/>
    </row>
    <row r="18154" spans="53:56" ht="15" x14ac:dyDescent="0.25">
      <c r="BA18154" s="90" t="s">
        <v>22186</v>
      </c>
      <c r="BB18154" s="90" t="s">
        <v>1324</v>
      </c>
      <c r="BC18154" s="90" t="s">
        <v>22165</v>
      </c>
      <c r="BD18154" s="90"/>
    </row>
    <row r="18155" spans="53:56" ht="15" x14ac:dyDescent="0.25">
      <c r="BA18155" s="91" t="s">
        <v>22187</v>
      </c>
      <c r="BB18155" s="91" t="s">
        <v>1324</v>
      </c>
      <c r="BC18155" s="91" t="s">
        <v>22158</v>
      </c>
      <c r="BD18155" s="91"/>
    </row>
    <row r="18156" spans="53:56" ht="15" x14ac:dyDescent="0.25">
      <c r="BA18156" s="90" t="s">
        <v>22188</v>
      </c>
      <c r="BB18156" s="90" t="s">
        <v>1324</v>
      </c>
      <c r="BC18156" s="90" t="s">
        <v>22165</v>
      </c>
      <c r="BD18156" s="90"/>
    </row>
    <row r="18157" spans="53:56" ht="15" x14ac:dyDescent="0.25">
      <c r="BA18157" s="91" t="s">
        <v>22189</v>
      </c>
      <c r="BB18157" s="91" t="s">
        <v>1324</v>
      </c>
      <c r="BC18157" s="91" t="s">
        <v>14776</v>
      </c>
      <c r="BD18157" s="91"/>
    </row>
    <row r="18158" spans="53:56" ht="15" x14ac:dyDescent="0.25">
      <c r="BA18158" s="90" t="s">
        <v>22190</v>
      </c>
      <c r="BB18158" s="90" t="s">
        <v>1324</v>
      </c>
      <c r="BC18158" s="90" t="s">
        <v>14206</v>
      </c>
      <c r="BD18158" s="90"/>
    </row>
    <row r="18159" spans="53:56" ht="15" x14ac:dyDescent="0.25">
      <c r="BA18159" s="91" t="s">
        <v>22191</v>
      </c>
      <c r="BB18159" s="91" t="s">
        <v>1324</v>
      </c>
      <c r="BC18159" s="91" t="s">
        <v>22149</v>
      </c>
      <c r="BD18159" s="91"/>
    </row>
    <row r="18160" spans="53:56" ht="15" x14ac:dyDescent="0.25">
      <c r="BA18160" s="90" t="s">
        <v>22192</v>
      </c>
      <c r="BB18160" s="90" t="s">
        <v>1324</v>
      </c>
      <c r="BC18160" s="90" t="s">
        <v>22193</v>
      </c>
      <c r="BD18160" s="90"/>
    </row>
    <row r="18161" spans="53:56" ht="15" x14ac:dyDescent="0.25">
      <c r="BA18161" s="91" t="s">
        <v>22194</v>
      </c>
      <c r="BB18161" s="91" t="s">
        <v>1324</v>
      </c>
      <c r="BC18161" s="91" t="s">
        <v>22193</v>
      </c>
      <c r="BD18161" s="91"/>
    </row>
    <row r="18162" spans="53:56" ht="15" x14ac:dyDescent="0.25">
      <c r="BA18162" s="90" t="s">
        <v>22195</v>
      </c>
      <c r="BB18162" s="90" t="s">
        <v>1324</v>
      </c>
      <c r="BC18162" s="90" t="s">
        <v>3448</v>
      </c>
      <c r="BD18162" s="90"/>
    </row>
    <row r="18163" spans="53:56" ht="15" x14ac:dyDescent="0.25">
      <c r="BA18163" s="91" t="s">
        <v>22196</v>
      </c>
      <c r="BB18163" s="91" t="s">
        <v>1324</v>
      </c>
      <c r="BC18163" s="91" t="s">
        <v>14776</v>
      </c>
      <c r="BD18163" s="91"/>
    </row>
    <row r="18164" spans="53:56" ht="15" x14ac:dyDescent="0.25">
      <c r="BA18164" s="90" t="s">
        <v>22197</v>
      </c>
      <c r="BB18164" s="90" t="s">
        <v>1324</v>
      </c>
      <c r="BC18164" s="90" t="s">
        <v>14776</v>
      </c>
      <c r="BD18164" s="90"/>
    </row>
    <row r="18165" spans="53:56" ht="15" x14ac:dyDescent="0.25">
      <c r="BA18165" s="91" t="s">
        <v>22198</v>
      </c>
      <c r="BB18165" s="91" t="s">
        <v>1324</v>
      </c>
      <c r="BC18165" s="91" t="s">
        <v>14776</v>
      </c>
      <c r="BD18165" s="91"/>
    </row>
    <row r="18166" spans="53:56" ht="15" x14ac:dyDescent="0.25">
      <c r="BA18166" s="90" t="s">
        <v>22199</v>
      </c>
      <c r="BB18166" s="90" t="s">
        <v>1324</v>
      </c>
      <c r="BC18166" s="90" t="s">
        <v>14776</v>
      </c>
      <c r="BD18166" s="90"/>
    </row>
    <row r="18167" spans="53:56" ht="15" x14ac:dyDescent="0.25">
      <c r="BA18167" s="91" t="s">
        <v>22200</v>
      </c>
      <c r="BB18167" s="91" t="s">
        <v>1324</v>
      </c>
      <c r="BC18167" s="91" t="s">
        <v>3448</v>
      </c>
      <c r="BD18167" s="91"/>
    </row>
    <row r="18168" spans="53:56" ht="15" x14ac:dyDescent="0.25">
      <c r="BA18168" s="90" t="s">
        <v>22201</v>
      </c>
      <c r="BB18168" s="90" t="s">
        <v>1324</v>
      </c>
      <c r="BC18168" s="90" t="s">
        <v>22097</v>
      </c>
      <c r="BD18168" s="90"/>
    </row>
    <row r="18169" spans="53:56" ht="15" x14ac:dyDescent="0.25">
      <c r="BA18169" s="91" t="s">
        <v>22202</v>
      </c>
      <c r="BB18169" s="91" t="s">
        <v>1324</v>
      </c>
      <c r="BC18169" s="91" t="s">
        <v>22097</v>
      </c>
      <c r="BD18169" s="91"/>
    </row>
    <row r="18170" spans="53:56" ht="15" x14ac:dyDescent="0.25">
      <c r="BA18170" s="90" t="s">
        <v>22203</v>
      </c>
      <c r="BB18170" s="90" t="s">
        <v>1324</v>
      </c>
      <c r="BC18170" s="90" t="s">
        <v>22204</v>
      </c>
      <c r="BD18170" s="90"/>
    </row>
    <row r="18171" spans="53:56" ht="15" x14ac:dyDescent="0.25">
      <c r="BA18171" s="91" t="s">
        <v>22205</v>
      </c>
      <c r="BB18171" s="91" t="s">
        <v>1324</v>
      </c>
      <c r="BC18171" s="91" t="s">
        <v>3448</v>
      </c>
      <c r="BD18171" s="91"/>
    </row>
    <row r="18172" spans="53:56" ht="15" x14ac:dyDescent="0.25">
      <c r="BA18172" s="90" t="s">
        <v>22206</v>
      </c>
      <c r="BB18172" s="90" t="s">
        <v>1324</v>
      </c>
      <c r="BC18172" s="90" t="s">
        <v>18788</v>
      </c>
      <c r="BD18172" s="90"/>
    </row>
    <row r="18173" spans="53:56" ht="15" x14ac:dyDescent="0.25">
      <c r="BA18173" s="91" t="s">
        <v>22207</v>
      </c>
      <c r="BB18173" s="91" t="s">
        <v>1324</v>
      </c>
      <c r="BC18173" s="91" t="s">
        <v>7866</v>
      </c>
      <c r="BD18173" s="91"/>
    </row>
    <row r="18174" spans="53:56" ht="15" x14ac:dyDescent="0.25">
      <c r="BA18174" s="90" t="s">
        <v>22208</v>
      </c>
      <c r="BB18174" s="90" t="s">
        <v>1324</v>
      </c>
      <c r="BC18174" s="90" t="s">
        <v>22193</v>
      </c>
      <c r="BD18174" s="90"/>
    </row>
    <row r="18175" spans="53:56" ht="15" x14ac:dyDescent="0.25">
      <c r="BA18175" s="90" t="s">
        <v>22209</v>
      </c>
      <c r="BB18175" s="90" t="s">
        <v>1324</v>
      </c>
      <c r="BC18175" s="90" t="s">
        <v>22097</v>
      </c>
      <c r="BD18175" s="90"/>
    </row>
    <row r="18176" spans="53:56" ht="15" x14ac:dyDescent="0.25">
      <c r="BA18176" s="91" t="s">
        <v>22210</v>
      </c>
      <c r="BB18176" s="91" t="s">
        <v>1324</v>
      </c>
      <c r="BC18176" s="91" t="s">
        <v>22097</v>
      </c>
      <c r="BD18176" s="91"/>
    </row>
    <row r="18177" spans="53:56" ht="15" x14ac:dyDescent="0.25">
      <c r="BA18177" s="90" t="s">
        <v>22211</v>
      </c>
      <c r="BB18177" s="90" t="s">
        <v>1324</v>
      </c>
      <c r="BC18177" s="90" t="s">
        <v>15241</v>
      </c>
      <c r="BD18177" s="90"/>
    </row>
    <row r="18178" spans="53:56" ht="15" x14ac:dyDescent="0.25">
      <c r="BA18178" s="91" t="s">
        <v>22212</v>
      </c>
      <c r="BB18178" s="91" t="s">
        <v>1324</v>
      </c>
      <c r="BC18178" s="91" t="s">
        <v>22213</v>
      </c>
      <c r="BD18178" s="91"/>
    </row>
    <row r="18179" spans="53:56" ht="15" x14ac:dyDescent="0.25">
      <c r="BA18179" s="90" t="s">
        <v>22214</v>
      </c>
      <c r="BB18179" s="90" t="s">
        <v>1324</v>
      </c>
      <c r="BC18179" s="90" t="s">
        <v>22213</v>
      </c>
      <c r="BD18179" s="90"/>
    </row>
    <row r="18180" spans="53:56" ht="15" x14ac:dyDescent="0.25">
      <c r="BA18180" s="91" t="s">
        <v>22215</v>
      </c>
      <c r="BB18180" s="91" t="s">
        <v>1324</v>
      </c>
      <c r="BC18180" s="91" t="s">
        <v>22193</v>
      </c>
      <c r="BD18180" s="91"/>
    </row>
    <row r="18181" spans="53:56" ht="15" x14ac:dyDescent="0.25">
      <c r="BA18181" s="90" t="s">
        <v>22216</v>
      </c>
      <c r="BB18181" s="90" t="s">
        <v>1324</v>
      </c>
      <c r="BC18181" s="90" t="s">
        <v>22213</v>
      </c>
      <c r="BD18181" s="90"/>
    </row>
    <row r="18182" spans="53:56" ht="15" x14ac:dyDescent="0.25">
      <c r="BA18182" s="91" t="s">
        <v>22217</v>
      </c>
      <c r="BB18182" s="91" t="s">
        <v>1324</v>
      </c>
      <c r="BC18182" s="91" t="s">
        <v>3448</v>
      </c>
      <c r="BD18182" s="91"/>
    </row>
    <row r="18183" spans="53:56" ht="15" x14ac:dyDescent="0.25">
      <c r="BA18183" s="90" t="s">
        <v>22218</v>
      </c>
      <c r="BB18183" s="90" t="s">
        <v>1324</v>
      </c>
      <c r="BC18183" s="90" t="s">
        <v>22213</v>
      </c>
      <c r="BD18183" s="90"/>
    </row>
    <row r="18184" spans="53:56" ht="15" x14ac:dyDescent="0.25">
      <c r="BA18184" s="91" t="s">
        <v>22219</v>
      </c>
      <c r="BB18184" s="91" t="s">
        <v>1324</v>
      </c>
      <c r="BC18184" s="91" t="s">
        <v>22213</v>
      </c>
      <c r="BD18184" s="91"/>
    </row>
    <row r="18185" spans="53:56" ht="15" x14ac:dyDescent="0.25">
      <c r="BA18185" s="90" t="s">
        <v>22220</v>
      </c>
      <c r="BB18185" s="90" t="s">
        <v>1324</v>
      </c>
      <c r="BC18185" s="90" t="s">
        <v>22213</v>
      </c>
      <c r="BD18185" s="90"/>
    </row>
    <row r="18186" spans="53:56" ht="15" x14ac:dyDescent="0.25">
      <c r="BA18186" s="91" t="s">
        <v>22221</v>
      </c>
      <c r="BB18186" s="91" t="s">
        <v>1324</v>
      </c>
      <c r="BC18186" s="91" t="s">
        <v>3448</v>
      </c>
      <c r="BD18186" s="91"/>
    </row>
    <row r="18187" spans="53:56" ht="15" x14ac:dyDescent="0.25">
      <c r="BA18187" s="90" t="s">
        <v>22222</v>
      </c>
      <c r="BB18187" s="90" t="s">
        <v>1324</v>
      </c>
      <c r="BC18187" s="90" t="s">
        <v>22204</v>
      </c>
      <c r="BD18187" s="90"/>
    </row>
    <row r="18188" spans="53:56" ht="15" x14ac:dyDescent="0.25">
      <c r="BA18188" s="91" t="s">
        <v>22223</v>
      </c>
      <c r="BB18188" s="91" t="s">
        <v>1324</v>
      </c>
      <c r="BC18188" s="91" t="s">
        <v>18516</v>
      </c>
      <c r="BD18188" s="91"/>
    </row>
    <row r="18189" spans="53:56" ht="15" x14ac:dyDescent="0.25">
      <c r="BA18189" s="90" t="s">
        <v>22224</v>
      </c>
      <c r="BB18189" s="90" t="s">
        <v>1324</v>
      </c>
      <c r="BC18189" s="90" t="s">
        <v>22097</v>
      </c>
      <c r="BD18189" s="90"/>
    </row>
    <row r="18190" spans="53:56" ht="15" x14ac:dyDescent="0.25">
      <c r="BA18190" s="91" t="s">
        <v>22225</v>
      </c>
      <c r="BB18190" s="91" t="s">
        <v>1324</v>
      </c>
      <c r="BC18190" s="91" t="s">
        <v>14776</v>
      </c>
      <c r="BD18190" s="91"/>
    </row>
    <row r="18191" spans="53:56" ht="15" x14ac:dyDescent="0.25">
      <c r="BA18191" s="90" t="s">
        <v>22226</v>
      </c>
      <c r="BB18191" s="90" t="s">
        <v>1324</v>
      </c>
      <c r="BC18191" s="90" t="s">
        <v>22213</v>
      </c>
      <c r="BD18191" s="90"/>
    </row>
    <row r="18192" spans="53:56" ht="15" x14ac:dyDescent="0.25">
      <c r="BA18192" s="91" t="s">
        <v>22227</v>
      </c>
      <c r="BB18192" s="91" t="s">
        <v>1324</v>
      </c>
      <c r="BC18192" s="91" t="s">
        <v>22204</v>
      </c>
      <c r="BD18192" s="91"/>
    </row>
    <row r="18193" spans="53:56" ht="15" x14ac:dyDescent="0.25">
      <c r="BA18193" s="90" t="s">
        <v>22228</v>
      </c>
      <c r="BB18193" s="90" t="s">
        <v>1324</v>
      </c>
      <c r="BC18193" s="90" t="s">
        <v>3448</v>
      </c>
      <c r="BD18193" s="90"/>
    </row>
    <row r="18194" spans="53:56" ht="15" x14ac:dyDescent="0.25">
      <c r="BA18194" s="91" t="s">
        <v>22228</v>
      </c>
      <c r="BB18194" s="91" t="s">
        <v>1324</v>
      </c>
      <c r="BC18194" s="91" t="s">
        <v>22213</v>
      </c>
      <c r="BD18194" s="91"/>
    </row>
    <row r="18195" spans="53:56" ht="15" x14ac:dyDescent="0.25">
      <c r="BA18195" s="91" t="s">
        <v>22229</v>
      </c>
      <c r="BB18195" s="91" t="s">
        <v>1324</v>
      </c>
      <c r="BC18195" s="91" t="s">
        <v>14776</v>
      </c>
      <c r="BD18195" s="91"/>
    </row>
    <row r="18196" spans="53:56" ht="15" x14ac:dyDescent="0.25">
      <c r="BA18196" s="90" t="s">
        <v>22230</v>
      </c>
      <c r="BB18196" s="90" t="s">
        <v>1324</v>
      </c>
      <c r="BC18196" s="90" t="s">
        <v>22097</v>
      </c>
      <c r="BD18196" s="90"/>
    </row>
    <row r="18197" spans="53:56" ht="15" x14ac:dyDescent="0.25">
      <c r="BA18197" s="91" t="s">
        <v>22231</v>
      </c>
      <c r="BB18197" s="91" t="s">
        <v>1324</v>
      </c>
      <c r="BC18197" s="91" t="s">
        <v>22097</v>
      </c>
      <c r="BD18197" s="91"/>
    </row>
    <row r="18198" spans="53:56" ht="15" x14ac:dyDescent="0.25">
      <c r="BA18198" s="90" t="s">
        <v>22232</v>
      </c>
      <c r="BB18198" s="90" t="s">
        <v>1324</v>
      </c>
      <c r="BC18198" s="90" t="s">
        <v>22213</v>
      </c>
      <c r="BD18198" s="90"/>
    </row>
    <row r="18199" spans="53:56" ht="15" x14ac:dyDescent="0.25">
      <c r="BA18199" s="91" t="s">
        <v>22233</v>
      </c>
      <c r="BB18199" s="91" t="s">
        <v>1324</v>
      </c>
      <c r="BC18199" s="91" t="s">
        <v>22193</v>
      </c>
      <c r="BD18199" s="91"/>
    </row>
    <row r="18200" spans="53:56" ht="15" x14ac:dyDescent="0.25">
      <c r="BA18200" s="91" t="s">
        <v>22234</v>
      </c>
      <c r="BB18200" s="91" t="s">
        <v>1324</v>
      </c>
      <c r="BC18200" s="91" t="s">
        <v>22097</v>
      </c>
      <c r="BD18200" s="91"/>
    </row>
    <row r="18201" spans="53:56" ht="15" x14ac:dyDescent="0.25">
      <c r="BA18201" s="90" t="s">
        <v>22235</v>
      </c>
      <c r="BB18201" s="90" t="s">
        <v>1324</v>
      </c>
      <c r="BC18201" s="90" t="s">
        <v>22097</v>
      </c>
      <c r="BD18201" s="90"/>
    </row>
    <row r="18202" spans="53:56" ht="15" x14ac:dyDescent="0.25">
      <c r="BA18202" s="91" t="s">
        <v>22236</v>
      </c>
      <c r="BB18202" s="91" t="s">
        <v>1324</v>
      </c>
      <c r="BC18202" s="91" t="s">
        <v>22097</v>
      </c>
      <c r="BD18202" s="91"/>
    </row>
    <row r="18203" spans="53:56" ht="15" x14ac:dyDescent="0.25">
      <c r="BA18203" s="90" t="s">
        <v>22237</v>
      </c>
      <c r="BB18203" s="90" t="s">
        <v>1324</v>
      </c>
      <c r="BC18203" s="90" t="s">
        <v>18408</v>
      </c>
      <c r="BD18203" s="90"/>
    </row>
    <row r="18204" spans="53:56" ht="15" x14ac:dyDescent="0.25">
      <c r="BA18204" s="90" t="s">
        <v>22238</v>
      </c>
      <c r="BB18204" s="90" t="s">
        <v>1324</v>
      </c>
      <c r="BC18204" s="90" t="s">
        <v>22204</v>
      </c>
      <c r="BD18204" s="90"/>
    </row>
    <row r="18205" spans="53:56" ht="15" x14ac:dyDescent="0.25">
      <c r="BA18205" s="91" t="s">
        <v>22239</v>
      </c>
      <c r="BB18205" s="91" t="s">
        <v>1324</v>
      </c>
      <c r="BC18205" s="91" t="s">
        <v>22097</v>
      </c>
      <c r="BD18205" s="91"/>
    </row>
    <row r="18206" spans="53:56" ht="15" x14ac:dyDescent="0.25">
      <c r="BA18206" s="90" t="s">
        <v>22240</v>
      </c>
      <c r="BB18206" s="90" t="s">
        <v>1324</v>
      </c>
      <c r="BC18206" s="90" t="s">
        <v>7866</v>
      </c>
      <c r="BD18206" s="90"/>
    </row>
    <row r="18207" spans="53:56" ht="15" x14ac:dyDescent="0.25">
      <c r="BA18207" s="91" t="s">
        <v>22241</v>
      </c>
      <c r="BB18207" s="91" t="s">
        <v>1324</v>
      </c>
      <c r="BC18207" s="91" t="s">
        <v>21185</v>
      </c>
      <c r="BD18207" s="91"/>
    </row>
    <row r="18208" spans="53:56" ht="15" x14ac:dyDescent="0.25">
      <c r="BA18208" s="91" t="s">
        <v>22242</v>
      </c>
      <c r="BB18208" s="91" t="s">
        <v>1324</v>
      </c>
      <c r="BC18208" s="91" t="s">
        <v>22243</v>
      </c>
      <c r="BD18208" s="91"/>
    </row>
    <row r="18209" spans="53:56" ht="15" x14ac:dyDescent="0.25">
      <c r="BA18209" s="90" t="s">
        <v>22244</v>
      </c>
      <c r="BB18209" s="90" t="s">
        <v>1324</v>
      </c>
      <c r="BC18209" s="90" t="s">
        <v>22243</v>
      </c>
      <c r="BD18209" s="90"/>
    </row>
    <row r="18210" spans="53:56" ht="15" x14ac:dyDescent="0.25">
      <c r="BA18210" s="91" t="s">
        <v>22245</v>
      </c>
      <c r="BB18210" s="91" t="s">
        <v>1324</v>
      </c>
      <c r="BC18210" s="91" t="s">
        <v>22246</v>
      </c>
      <c r="BD18210" s="91"/>
    </row>
    <row r="18211" spans="53:56" ht="15" x14ac:dyDescent="0.25">
      <c r="BA18211" s="90" t="s">
        <v>22247</v>
      </c>
      <c r="BB18211" s="90" t="s">
        <v>1324</v>
      </c>
      <c r="BC18211" s="90" t="s">
        <v>22248</v>
      </c>
      <c r="BD18211" s="90"/>
    </row>
    <row r="18212" spans="53:56" ht="15" x14ac:dyDescent="0.25">
      <c r="BA18212" s="90" t="s">
        <v>22249</v>
      </c>
      <c r="BB18212" s="90" t="s">
        <v>1324</v>
      </c>
      <c r="BC18212" s="90" t="s">
        <v>22248</v>
      </c>
      <c r="BD18212" s="90"/>
    </row>
    <row r="18213" spans="53:56" ht="15" x14ac:dyDescent="0.25">
      <c r="BA18213" s="91" t="s">
        <v>22250</v>
      </c>
      <c r="BB18213" s="91" t="s">
        <v>1324</v>
      </c>
      <c r="BC18213" s="91" t="s">
        <v>22251</v>
      </c>
      <c r="BD18213" s="91"/>
    </row>
    <row r="18214" spans="53:56" ht="15" x14ac:dyDescent="0.25">
      <c r="BA18214" s="90" t="s">
        <v>22252</v>
      </c>
      <c r="BB18214" s="90" t="s">
        <v>1324</v>
      </c>
      <c r="BC18214" s="90" t="s">
        <v>8585</v>
      </c>
      <c r="BD18214" s="90"/>
    </row>
    <row r="18215" spans="53:56" ht="15" x14ac:dyDescent="0.25">
      <c r="BA18215" s="91" t="s">
        <v>22253</v>
      </c>
      <c r="BB18215" s="91" t="s">
        <v>1324</v>
      </c>
      <c r="BC18215" s="91" t="s">
        <v>8585</v>
      </c>
      <c r="BD18215" s="91"/>
    </row>
    <row r="18216" spans="53:56" ht="15" x14ac:dyDescent="0.25">
      <c r="BA18216" s="91" t="s">
        <v>22254</v>
      </c>
      <c r="BB18216" s="91" t="s">
        <v>1324</v>
      </c>
      <c r="BC18216" s="91" t="s">
        <v>22248</v>
      </c>
      <c r="BD18216" s="91"/>
    </row>
    <row r="18217" spans="53:56" ht="15" x14ac:dyDescent="0.25">
      <c r="BA18217" s="91" t="s">
        <v>22255</v>
      </c>
      <c r="BB18217" s="91" t="s">
        <v>1324</v>
      </c>
      <c r="BC18217" s="91" t="s">
        <v>21504</v>
      </c>
      <c r="BD18217" s="91"/>
    </row>
    <row r="18218" spans="53:56" ht="15" x14ac:dyDescent="0.25">
      <c r="BA18218" s="90" t="s">
        <v>22256</v>
      </c>
      <c r="BB18218" s="90" t="s">
        <v>1324</v>
      </c>
      <c r="BC18218" s="90" t="s">
        <v>22257</v>
      </c>
      <c r="BD18218" s="90"/>
    </row>
    <row r="18219" spans="53:56" ht="15" x14ac:dyDescent="0.25">
      <c r="BA18219" s="91" t="s">
        <v>22258</v>
      </c>
      <c r="BB18219" s="91" t="s">
        <v>1324</v>
      </c>
      <c r="BC18219" s="91" t="s">
        <v>22085</v>
      </c>
      <c r="BD18219" s="91"/>
    </row>
    <row r="18220" spans="53:56" ht="15" x14ac:dyDescent="0.25">
      <c r="BA18220" s="90" t="s">
        <v>22259</v>
      </c>
      <c r="BB18220" s="90" t="s">
        <v>1324</v>
      </c>
      <c r="BC18220" s="90" t="s">
        <v>8872</v>
      </c>
      <c r="BD18220" s="90"/>
    </row>
    <row r="18221" spans="53:56" ht="15" x14ac:dyDescent="0.25">
      <c r="BA18221" s="90" t="s">
        <v>22260</v>
      </c>
      <c r="BB18221" s="90" t="s">
        <v>1324</v>
      </c>
      <c r="BC18221" s="90" t="s">
        <v>22246</v>
      </c>
      <c r="BD18221" s="90"/>
    </row>
    <row r="18222" spans="53:56" ht="15" x14ac:dyDescent="0.25">
      <c r="BA18222" s="91" t="s">
        <v>22261</v>
      </c>
      <c r="BB18222" s="91" t="s">
        <v>1324</v>
      </c>
      <c r="BC18222" s="91" t="s">
        <v>17360</v>
      </c>
      <c r="BD18222" s="91"/>
    </row>
    <row r="18223" spans="53:56" ht="15" x14ac:dyDescent="0.25">
      <c r="BA18223" s="90" t="s">
        <v>22262</v>
      </c>
      <c r="BB18223" s="90" t="s">
        <v>1324</v>
      </c>
      <c r="BC18223" s="90" t="s">
        <v>22246</v>
      </c>
      <c r="BD18223" s="90"/>
    </row>
    <row r="18224" spans="53:56" ht="15" x14ac:dyDescent="0.25">
      <c r="BA18224" s="91" t="s">
        <v>22263</v>
      </c>
      <c r="BB18224" s="91" t="s">
        <v>1324</v>
      </c>
      <c r="BC18224" s="91" t="s">
        <v>22264</v>
      </c>
      <c r="BD18224" s="91"/>
    </row>
    <row r="18225" spans="53:56" ht="15" x14ac:dyDescent="0.25">
      <c r="BA18225" s="91" t="s">
        <v>22265</v>
      </c>
      <c r="BB18225" s="91" t="s">
        <v>1324</v>
      </c>
      <c r="BC18225" s="91" t="s">
        <v>22246</v>
      </c>
      <c r="BD18225" s="91"/>
    </row>
    <row r="18226" spans="53:56" ht="15" x14ac:dyDescent="0.25">
      <c r="BA18226" s="90" t="s">
        <v>22266</v>
      </c>
      <c r="BB18226" s="90" t="s">
        <v>1324</v>
      </c>
      <c r="BC18226" s="90" t="s">
        <v>22085</v>
      </c>
      <c r="BD18226" s="90"/>
    </row>
    <row r="18227" spans="53:56" ht="15" x14ac:dyDescent="0.25">
      <c r="BA18227" s="91" t="s">
        <v>22267</v>
      </c>
      <c r="BB18227" s="91" t="s">
        <v>1324</v>
      </c>
      <c r="BC18227" s="91" t="s">
        <v>22251</v>
      </c>
      <c r="BD18227" s="91"/>
    </row>
    <row r="18228" spans="53:56" ht="15" x14ac:dyDescent="0.25">
      <c r="BA18228" s="90" t="s">
        <v>22268</v>
      </c>
      <c r="BB18228" s="90" t="s">
        <v>1324</v>
      </c>
      <c r="BC18228" s="90" t="s">
        <v>18788</v>
      </c>
      <c r="BD18228" s="90"/>
    </row>
    <row r="18229" spans="53:56" ht="15" x14ac:dyDescent="0.25">
      <c r="BA18229" s="90" t="s">
        <v>22269</v>
      </c>
      <c r="BB18229" s="90" t="s">
        <v>1324</v>
      </c>
      <c r="BC18229" s="90" t="s">
        <v>18788</v>
      </c>
      <c r="BD18229" s="90"/>
    </row>
    <row r="18230" spans="53:56" ht="15" x14ac:dyDescent="0.25">
      <c r="BA18230" s="91" t="s">
        <v>22270</v>
      </c>
      <c r="BB18230" s="91" t="s">
        <v>1324</v>
      </c>
      <c r="BC18230" s="91" t="s">
        <v>22246</v>
      </c>
      <c r="BD18230" s="91"/>
    </row>
    <row r="18231" spans="53:56" ht="15" x14ac:dyDescent="0.25">
      <c r="BA18231" s="90" t="s">
        <v>22271</v>
      </c>
      <c r="BB18231" s="90" t="s">
        <v>1324</v>
      </c>
      <c r="BC18231" s="90" t="s">
        <v>22272</v>
      </c>
      <c r="BD18231" s="90"/>
    </row>
    <row r="18232" spans="53:56" ht="15" x14ac:dyDescent="0.25">
      <c r="BA18232" s="91" t="s">
        <v>22273</v>
      </c>
      <c r="BB18232" s="91" t="s">
        <v>1324</v>
      </c>
      <c r="BC18232" s="91" t="s">
        <v>8872</v>
      </c>
      <c r="BD18232" s="91"/>
    </row>
    <row r="18233" spans="53:56" ht="15" x14ac:dyDescent="0.25">
      <c r="BA18233" s="91" t="s">
        <v>22274</v>
      </c>
      <c r="BB18233" s="91" t="s">
        <v>1324</v>
      </c>
      <c r="BC18233" s="91" t="s">
        <v>22103</v>
      </c>
      <c r="BD18233" s="91"/>
    </row>
    <row r="18234" spans="53:56" ht="15" x14ac:dyDescent="0.25">
      <c r="BA18234" s="90" t="s">
        <v>22275</v>
      </c>
      <c r="BB18234" s="90" t="s">
        <v>1324</v>
      </c>
      <c r="BC18234" s="90" t="s">
        <v>8585</v>
      </c>
      <c r="BD18234" s="90"/>
    </row>
    <row r="18235" spans="53:56" ht="15" x14ac:dyDescent="0.25">
      <c r="BA18235" s="91" t="s">
        <v>22276</v>
      </c>
      <c r="BB18235" s="91" t="s">
        <v>1324</v>
      </c>
      <c r="BC18235" s="91" t="s">
        <v>22246</v>
      </c>
      <c r="BD18235" s="91"/>
    </row>
    <row r="18236" spans="53:56" ht="15" x14ac:dyDescent="0.25">
      <c r="BA18236" s="90" t="s">
        <v>22277</v>
      </c>
      <c r="BB18236" s="90" t="s">
        <v>1324</v>
      </c>
      <c r="BC18236" s="90" t="s">
        <v>22248</v>
      </c>
      <c r="BD18236" s="90"/>
    </row>
    <row r="18237" spans="53:56" ht="15" x14ac:dyDescent="0.25">
      <c r="BA18237" s="91" t="s">
        <v>22278</v>
      </c>
      <c r="BB18237" s="91" t="s">
        <v>1324</v>
      </c>
      <c r="BC18237" s="91" t="s">
        <v>14222</v>
      </c>
      <c r="BD18237" s="91"/>
    </row>
    <row r="18238" spans="53:56" ht="15" x14ac:dyDescent="0.25">
      <c r="BA18238" s="90" t="s">
        <v>22279</v>
      </c>
      <c r="BB18238" s="90" t="s">
        <v>1324</v>
      </c>
      <c r="BC18238" s="90" t="s">
        <v>14222</v>
      </c>
      <c r="BD18238" s="90"/>
    </row>
    <row r="18239" spans="53:56" ht="15" x14ac:dyDescent="0.25">
      <c r="BA18239" s="90" t="s">
        <v>22280</v>
      </c>
      <c r="BB18239" s="90" t="s">
        <v>1324</v>
      </c>
      <c r="BC18239" s="90" t="s">
        <v>22264</v>
      </c>
      <c r="BD18239" s="90"/>
    </row>
    <row r="18240" spans="53:56" ht="15" x14ac:dyDescent="0.25">
      <c r="BA18240" s="91" t="s">
        <v>22281</v>
      </c>
      <c r="BB18240" s="91" t="s">
        <v>1324</v>
      </c>
      <c r="BC18240" s="91" t="s">
        <v>22264</v>
      </c>
      <c r="BD18240" s="91"/>
    </row>
    <row r="18241" spans="53:56" ht="15" x14ac:dyDescent="0.25">
      <c r="BA18241" s="90" t="s">
        <v>22282</v>
      </c>
      <c r="BB18241" s="90" t="s">
        <v>1324</v>
      </c>
      <c r="BC18241" s="90" t="s">
        <v>18788</v>
      </c>
      <c r="BD18241" s="90"/>
    </row>
    <row r="18242" spans="53:56" ht="15" x14ac:dyDescent="0.25">
      <c r="BA18242" s="91" t="s">
        <v>22283</v>
      </c>
      <c r="BB18242" s="91" t="s">
        <v>1324</v>
      </c>
      <c r="BC18242" s="91" t="s">
        <v>14222</v>
      </c>
      <c r="BD18242" s="91"/>
    </row>
    <row r="18243" spans="53:56" ht="15" x14ac:dyDescent="0.25">
      <c r="BA18243" s="91" t="s">
        <v>22284</v>
      </c>
      <c r="BB18243" s="91" t="s">
        <v>1324</v>
      </c>
      <c r="BC18243" s="91" t="s">
        <v>8872</v>
      </c>
      <c r="BD18243" s="91"/>
    </row>
    <row r="18244" spans="53:56" ht="15" x14ac:dyDescent="0.25">
      <c r="BA18244" s="90" t="s">
        <v>22285</v>
      </c>
      <c r="BB18244" s="90" t="s">
        <v>1324</v>
      </c>
      <c r="BC18244" s="90" t="s">
        <v>22251</v>
      </c>
      <c r="BD18244" s="90"/>
    </row>
    <row r="18245" spans="53:56" ht="15" x14ac:dyDescent="0.25">
      <c r="BA18245" s="91" t="s">
        <v>22286</v>
      </c>
      <c r="BB18245" s="91" t="s">
        <v>1324</v>
      </c>
      <c r="BC18245" s="91" t="s">
        <v>22264</v>
      </c>
      <c r="BD18245" s="91"/>
    </row>
    <row r="18246" spans="53:56" ht="15" x14ac:dyDescent="0.25">
      <c r="BA18246" s="90" t="s">
        <v>22287</v>
      </c>
      <c r="BB18246" s="90" t="s">
        <v>1324</v>
      </c>
      <c r="BC18246" s="90" t="s">
        <v>21504</v>
      </c>
      <c r="BD18246" s="90"/>
    </row>
    <row r="18247" spans="53:56" ht="15" x14ac:dyDescent="0.25">
      <c r="BA18247" s="90" t="s">
        <v>22288</v>
      </c>
      <c r="BB18247" s="90" t="s">
        <v>1324</v>
      </c>
      <c r="BC18247" s="90" t="s">
        <v>14222</v>
      </c>
      <c r="BD18247" s="90"/>
    </row>
    <row r="18248" spans="53:56" ht="15" x14ac:dyDescent="0.25">
      <c r="BA18248" s="91" t="s">
        <v>22289</v>
      </c>
      <c r="BB18248" s="91" t="s">
        <v>1324</v>
      </c>
      <c r="BC18248" s="91" t="s">
        <v>22243</v>
      </c>
      <c r="BD18248" s="91"/>
    </row>
    <row r="18249" spans="53:56" ht="15" x14ac:dyDescent="0.25">
      <c r="BA18249" s="90" t="s">
        <v>22290</v>
      </c>
      <c r="BB18249" s="90" t="s">
        <v>1324</v>
      </c>
      <c r="BC18249" s="90" t="s">
        <v>22272</v>
      </c>
      <c r="BD18249" s="90"/>
    </row>
    <row r="18250" spans="53:56" ht="15" x14ac:dyDescent="0.25">
      <c r="BA18250" s="91" t="s">
        <v>22291</v>
      </c>
      <c r="BB18250" s="91" t="s">
        <v>1324</v>
      </c>
      <c r="BC18250" s="91" t="s">
        <v>14222</v>
      </c>
      <c r="BD18250" s="91"/>
    </row>
    <row r="18251" spans="53:56" ht="15" x14ac:dyDescent="0.25">
      <c r="BA18251" s="91" t="s">
        <v>22292</v>
      </c>
      <c r="BB18251" s="91" t="s">
        <v>1324</v>
      </c>
      <c r="BC18251" s="91" t="s">
        <v>22257</v>
      </c>
      <c r="BD18251" s="91"/>
    </row>
    <row r="18252" spans="53:56" ht="15" x14ac:dyDescent="0.25">
      <c r="BA18252" s="90" t="s">
        <v>22293</v>
      </c>
      <c r="BB18252" s="90" t="s">
        <v>1324</v>
      </c>
      <c r="BC18252" s="90" t="s">
        <v>18788</v>
      </c>
      <c r="BD18252" s="90"/>
    </row>
    <row r="18253" spans="53:56" ht="15" x14ac:dyDescent="0.25">
      <c r="BA18253" s="91" t="s">
        <v>22294</v>
      </c>
      <c r="BB18253" s="91" t="s">
        <v>1324</v>
      </c>
      <c r="BC18253" s="91" t="s">
        <v>8872</v>
      </c>
      <c r="BD18253" s="91"/>
    </row>
    <row r="18254" spans="53:56" ht="15" x14ac:dyDescent="0.25">
      <c r="BA18254" s="90" t="s">
        <v>22295</v>
      </c>
      <c r="BB18254" s="90" t="s">
        <v>1324</v>
      </c>
      <c r="BC18254" s="90" t="s">
        <v>21185</v>
      </c>
      <c r="BD18254" s="90"/>
    </row>
    <row r="18255" spans="53:56" ht="15" x14ac:dyDescent="0.25">
      <c r="BA18255" s="90" t="s">
        <v>22296</v>
      </c>
      <c r="BB18255" s="90" t="s">
        <v>1324</v>
      </c>
      <c r="BC18255" s="90" t="s">
        <v>14222</v>
      </c>
      <c r="BD18255" s="90"/>
    </row>
    <row r="18256" spans="53:56" ht="15" x14ac:dyDescent="0.25">
      <c r="BA18256" s="91" t="s">
        <v>22297</v>
      </c>
      <c r="BB18256" s="91" t="s">
        <v>1324</v>
      </c>
      <c r="BC18256" s="91" t="s">
        <v>22272</v>
      </c>
      <c r="BD18256" s="91"/>
    </row>
    <row r="18257" spans="53:56" ht="15" x14ac:dyDescent="0.25">
      <c r="BA18257" s="90" t="s">
        <v>22298</v>
      </c>
      <c r="BB18257" s="90" t="s">
        <v>1324</v>
      </c>
      <c r="BC18257" s="90" t="s">
        <v>22272</v>
      </c>
      <c r="BD18257" s="90"/>
    </row>
    <row r="18258" spans="53:56" ht="15" x14ac:dyDescent="0.25">
      <c r="BA18258" s="91" t="s">
        <v>22299</v>
      </c>
      <c r="BB18258" s="91" t="s">
        <v>1324</v>
      </c>
      <c r="BC18258" s="91" t="s">
        <v>22257</v>
      </c>
      <c r="BD18258" s="91"/>
    </row>
    <row r="18259" spans="53:56" ht="15" x14ac:dyDescent="0.25">
      <c r="BA18259" s="91" t="s">
        <v>22300</v>
      </c>
      <c r="BB18259" s="91" t="s">
        <v>1324</v>
      </c>
      <c r="BC18259" s="91" t="s">
        <v>8585</v>
      </c>
      <c r="BD18259" s="91"/>
    </row>
    <row r="18260" spans="53:56" ht="15" x14ac:dyDescent="0.25">
      <c r="BA18260" s="90" t="s">
        <v>22301</v>
      </c>
      <c r="BB18260" s="90" t="s">
        <v>1324</v>
      </c>
      <c r="BC18260" s="90" t="s">
        <v>22251</v>
      </c>
      <c r="BD18260" s="90"/>
    </row>
    <row r="18261" spans="53:56" ht="15" x14ac:dyDescent="0.25">
      <c r="BA18261" s="91" t="s">
        <v>22302</v>
      </c>
      <c r="BB18261" s="91" t="s">
        <v>1324</v>
      </c>
      <c r="BC18261" s="91" t="s">
        <v>22251</v>
      </c>
      <c r="BD18261" s="91"/>
    </row>
    <row r="18262" spans="53:56" ht="15" x14ac:dyDescent="0.25">
      <c r="BA18262" s="90" t="s">
        <v>22303</v>
      </c>
      <c r="BB18262" s="90" t="s">
        <v>1324</v>
      </c>
      <c r="BC18262" s="90" t="s">
        <v>22103</v>
      </c>
      <c r="BD18262" s="90"/>
    </row>
    <row r="18263" spans="53:56" ht="15" x14ac:dyDescent="0.25">
      <c r="BA18263" s="91" t="s">
        <v>22304</v>
      </c>
      <c r="BB18263" s="91" t="s">
        <v>1324</v>
      </c>
      <c r="BC18263" s="91" t="s">
        <v>22251</v>
      </c>
      <c r="BD18263" s="91"/>
    </row>
    <row r="18264" spans="53:56" ht="15" x14ac:dyDescent="0.25">
      <c r="BA18264" s="90" t="s">
        <v>22305</v>
      </c>
      <c r="BB18264" s="90" t="s">
        <v>1324</v>
      </c>
      <c r="BC18264" s="90" t="s">
        <v>21185</v>
      </c>
      <c r="BD18264" s="90"/>
    </row>
    <row r="18265" spans="53:56" ht="15" x14ac:dyDescent="0.25">
      <c r="BA18265" s="90" t="s">
        <v>22306</v>
      </c>
      <c r="BB18265" s="90" t="s">
        <v>1324</v>
      </c>
      <c r="BC18265" s="90" t="s">
        <v>21164</v>
      </c>
      <c r="BD18265" s="90"/>
    </row>
    <row r="18266" spans="53:56" ht="15" x14ac:dyDescent="0.25">
      <c r="BA18266" s="90" t="s">
        <v>22307</v>
      </c>
      <c r="BB18266" s="90" t="s">
        <v>1324</v>
      </c>
      <c r="BC18266" s="90" t="s">
        <v>14222</v>
      </c>
      <c r="BD18266" s="90"/>
    </row>
    <row r="18267" spans="53:56" ht="15" x14ac:dyDescent="0.25">
      <c r="BA18267" s="91" t="s">
        <v>22308</v>
      </c>
      <c r="BB18267" s="91" t="s">
        <v>1324</v>
      </c>
      <c r="BC18267" s="91" t="s">
        <v>20707</v>
      </c>
      <c r="BD18267" s="91"/>
    </row>
    <row r="18268" spans="53:56" ht="15" x14ac:dyDescent="0.25">
      <c r="BA18268" s="91" t="s">
        <v>22309</v>
      </c>
      <c r="BB18268" s="91" t="s">
        <v>1324</v>
      </c>
      <c r="BC18268" s="91" t="s">
        <v>10809</v>
      </c>
      <c r="BD18268" s="91"/>
    </row>
    <row r="18269" spans="53:56" ht="15" x14ac:dyDescent="0.25">
      <c r="BA18269" s="90" t="s">
        <v>22310</v>
      </c>
      <c r="BB18269" s="90" t="s">
        <v>1324</v>
      </c>
      <c r="BC18269" s="90" t="s">
        <v>10809</v>
      </c>
      <c r="BD18269" s="90"/>
    </row>
    <row r="18270" spans="53:56" ht="15" x14ac:dyDescent="0.25">
      <c r="BA18270" s="91" t="s">
        <v>22311</v>
      </c>
      <c r="BB18270" s="91" t="s">
        <v>1324</v>
      </c>
      <c r="BC18270" s="91" t="s">
        <v>10809</v>
      </c>
      <c r="BD18270" s="91"/>
    </row>
    <row r="18271" spans="53:56" ht="15" x14ac:dyDescent="0.25">
      <c r="BA18271" s="90" t="s">
        <v>22312</v>
      </c>
      <c r="BB18271" s="90" t="s">
        <v>1324</v>
      </c>
      <c r="BC18271" s="90" t="s">
        <v>8585</v>
      </c>
      <c r="BD18271" s="90"/>
    </row>
    <row r="18272" spans="53:56" ht="15" x14ac:dyDescent="0.25">
      <c r="BA18272" s="90" t="s">
        <v>22313</v>
      </c>
      <c r="BB18272" s="90" t="s">
        <v>1324</v>
      </c>
      <c r="BC18272" s="90" t="s">
        <v>10215</v>
      </c>
      <c r="BD18272" s="90"/>
    </row>
    <row r="18273" spans="53:56" ht="15" x14ac:dyDescent="0.25">
      <c r="BA18273" s="91" t="s">
        <v>22314</v>
      </c>
      <c r="BB18273" s="91" t="s">
        <v>1324</v>
      </c>
      <c r="BC18273" s="91" t="s">
        <v>21504</v>
      </c>
      <c r="BD18273" s="91"/>
    </row>
    <row r="18274" spans="53:56" ht="15" x14ac:dyDescent="0.25">
      <c r="BA18274" s="90" t="s">
        <v>22315</v>
      </c>
      <c r="BB18274" s="90" t="s">
        <v>1324</v>
      </c>
      <c r="BC18274" s="90" t="s">
        <v>22248</v>
      </c>
      <c r="BD18274" s="90"/>
    </row>
    <row r="18275" spans="53:56" ht="15" x14ac:dyDescent="0.25">
      <c r="BA18275" s="91" t="s">
        <v>22316</v>
      </c>
      <c r="BB18275" s="91" t="s">
        <v>1324</v>
      </c>
      <c r="BC18275" s="91" t="s">
        <v>18788</v>
      </c>
      <c r="BD18275" s="91"/>
    </row>
    <row r="18276" spans="53:56" ht="15" x14ac:dyDescent="0.25">
      <c r="BA18276" s="90" t="s">
        <v>22317</v>
      </c>
      <c r="BB18276" s="90" t="s">
        <v>1324</v>
      </c>
      <c r="BC18276" s="90" t="s">
        <v>22248</v>
      </c>
      <c r="BD18276" s="90"/>
    </row>
    <row r="18277" spans="53:56" ht="15" x14ac:dyDescent="0.25">
      <c r="BA18277" s="91" t="s">
        <v>22318</v>
      </c>
      <c r="BB18277" s="91" t="s">
        <v>1324</v>
      </c>
      <c r="BC18277" s="91" t="s">
        <v>22251</v>
      </c>
      <c r="BD18277" s="91"/>
    </row>
    <row r="18278" spans="53:56" ht="15" x14ac:dyDescent="0.25">
      <c r="BA18278" s="90" t="s">
        <v>22319</v>
      </c>
      <c r="BB18278" s="90" t="s">
        <v>1324</v>
      </c>
      <c r="BC18278" s="90" t="s">
        <v>21504</v>
      </c>
      <c r="BD18278" s="90"/>
    </row>
    <row r="18279" spans="53:56" ht="15" x14ac:dyDescent="0.25">
      <c r="BA18279" s="91" t="s">
        <v>22320</v>
      </c>
      <c r="BB18279" s="91" t="s">
        <v>1324</v>
      </c>
      <c r="BC18279" s="91" t="s">
        <v>22248</v>
      </c>
      <c r="BD18279" s="91"/>
    </row>
    <row r="18280" spans="53:56" ht="15" x14ac:dyDescent="0.25">
      <c r="BA18280" s="90" t="s">
        <v>22321</v>
      </c>
      <c r="BB18280" s="90" t="s">
        <v>1324</v>
      </c>
      <c r="BC18280" s="90" t="s">
        <v>14222</v>
      </c>
      <c r="BD18280" s="90"/>
    </row>
    <row r="18281" spans="53:56" ht="15" x14ac:dyDescent="0.25">
      <c r="BA18281" s="91" t="s">
        <v>22322</v>
      </c>
      <c r="BB18281" s="91" t="s">
        <v>1324</v>
      </c>
      <c r="BC18281" s="91" t="s">
        <v>21164</v>
      </c>
      <c r="BD18281" s="91"/>
    </row>
    <row r="18282" spans="53:56" ht="15" x14ac:dyDescent="0.25">
      <c r="BA18282" s="90" t="s">
        <v>22323</v>
      </c>
      <c r="BB18282" s="90" t="s">
        <v>1324</v>
      </c>
      <c r="BC18282" s="90" t="s">
        <v>22246</v>
      </c>
      <c r="BD18282" s="90"/>
    </row>
    <row r="18283" spans="53:56" ht="15" x14ac:dyDescent="0.25">
      <c r="BA18283" s="91" t="s">
        <v>22324</v>
      </c>
      <c r="BB18283" s="91" t="s">
        <v>1324</v>
      </c>
      <c r="BC18283" s="91" t="s">
        <v>6117</v>
      </c>
      <c r="BD18283" s="91"/>
    </row>
    <row r="18284" spans="53:56" ht="15" x14ac:dyDescent="0.25">
      <c r="BA18284" s="90" t="s">
        <v>22325</v>
      </c>
      <c r="BB18284" s="90" t="s">
        <v>1324</v>
      </c>
      <c r="BC18284" s="90" t="s">
        <v>8585</v>
      </c>
      <c r="BD18284" s="90"/>
    </row>
    <row r="18285" spans="53:56" ht="15" x14ac:dyDescent="0.25">
      <c r="BA18285" s="91" t="s">
        <v>22326</v>
      </c>
      <c r="BB18285" s="91" t="s">
        <v>1324</v>
      </c>
      <c r="BC18285" s="91" t="s">
        <v>8585</v>
      </c>
      <c r="BD18285" s="91"/>
    </row>
    <row r="18286" spans="53:56" ht="15" x14ac:dyDescent="0.25">
      <c r="BA18286" s="90" t="s">
        <v>22327</v>
      </c>
      <c r="BB18286" s="90" t="s">
        <v>1324</v>
      </c>
      <c r="BC18286" s="90" t="s">
        <v>22085</v>
      </c>
      <c r="BD18286" s="90"/>
    </row>
    <row r="18287" spans="53:56" ht="15" x14ac:dyDescent="0.25">
      <c r="BA18287" s="91" t="s">
        <v>22328</v>
      </c>
      <c r="BB18287" s="91" t="s">
        <v>1324</v>
      </c>
      <c r="BC18287" s="91" t="s">
        <v>22272</v>
      </c>
      <c r="BD18287" s="91"/>
    </row>
    <row r="18288" spans="53:56" ht="15" x14ac:dyDescent="0.25">
      <c r="BA18288" s="90" t="s">
        <v>22329</v>
      </c>
      <c r="BB18288" s="90" t="s">
        <v>1324</v>
      </c>
      <c r="BC18288" s="90" t="s">
        <v>22248</v>
      </c>
      <c r="BD18288" s="90"/>
    </row>
    <row r="18289" spans="53:56" ht="15" x14ac:dyDescent="0.25">
      <c r="BA18289" s="91" t="s">
        <v>22330</v>
      </c>
      <c r="BB18289" s="91" t="s">
        <v>1324</v>
      </c>
      <c r="BC18289" s="91" t="s">
        <v>22243</v>
      </c>
      <c r="BD18289" s="91"/>
    </row>
    <row r="18290" spans="53:56" ht="15" x14ac:dyDescent="0.25">
      <c r="BA18290" s="90" t="s">
        <v>22331</v>
      </c>
      <c r="BB18290" s="90" t="s">
        <v>1324</v>
      </c>
      <c r="BC18290" s="90" t="s">
        <v>8585</v>
      </c>
      <c r="BD18290" s="90"/>
    </row>
    <row r="18291" spans="53:56" ht="15" x14ac:dyDescent="0.25">
      <c r="BA18291" s="91" t="s">
        <v>22332</v>
      </c>
      <c r="BB18291" s="91" t="s">
        <v>1324</v>
      </c>
      <c r="BC18291" s="91" t="s">
        <v>10809</v>
      </c>
      <c r="BD18291" s="91"/>
    </row>
    <row r="18292" spans="53:56" ht="15" x14ac:dyDescent="0.25">
      <c r="BA18292" s="90" t="s">
        <v>22333</v>
      </c>
      <c r="BB18292" s="90" t="s">
        <v>1324</v>
      </c>
      <c r="BC18292" s="90" t="s">
        <v>21185</v>
      </c>
      <c r="BD18292" s="90"/>
    </row>
    <row r="18293" spans="53:56" ht="15" x14ac:dyDescent="0.25">
      <c r="BA18293" s="91" t="s">
        <v>22334</v>
      </c>
      <c r="BB18293" s="91" t="s">
        <v>1324</v>
      </c>
      <c r="BC18293" s="91" t="s">
        <v>22248</v>
      </c>
      <c r="BD18293" s="91"/>
    </row>
    <row r="18294" spans="53:56" ht="15" x14ac:dyDescent="0.25">
      <c r="BA18294" s="90" t="s">
        <v>22335</v>
      </c>
      <c r="BB18294" s="90" t="s">
        <v>1324</v>
      </c>
      <c r="BC18294" s="90" t="s">
        <v>21164</v>
      </c>
      <c r="BD18294" s="90"/>
    </row>
    <row r="18295" spans="53:56" ht="15" x14ac:dyDescent="0.25">
      <c r="BA18295" s="91" t="s">
        <v>22336</v>
      </c>
      <c r="BB18295" s="91" t="s">
        <v>1324</v>
      </c>
      <c r="BC18295" s="91" t="s">
        <v>18788</v>
      </c>
      <c r="BD18295" s="91"/>
    </row>
    <row r="18296" spans="53:56" ht="15" x14ac:dyDescent="0.25">
      <c r="BA18296" s="90" t="s">
        <v>22337</v>
      </c>
      <c r="BB18296" s="90" t="s">
        <v>1324</v>
      </c>
      <c r="BC18296" s="90" t="s">
        <v>22246</v>
      </c>
      <c r="BD18296" s="90"/>
    </row>
    <row r="18297" spans="53:56" ht="15" x14ac:dyDescent="0.25">
      <c r="BA18297" s="91" t="s">
        <v>22338</v>
      </c>
      <c r="BB18297" s="91" t="s">
        <v>1324</v>
      </c>
      <c r="BC18297" s="91" t="s">
        <v>22257</v>
      </c>
      <c r="BD18297" s="91"/>
    </row>
    <row r="18298" spans="53:56" ht="15" x14ac:dyDescent="0.25">
      <c r="BA18298" s="90" t="s">
        <v>22339</v>
      </c>
      <c r="BB18298" s="90" t="s">
        <v>1324</v>
      </c>
      <c r="BC18298" s="90" t="s">
        <v>18788</v>
      </c>
      <c r="BD18298" s="90"/>
    </row>
    <row r="18299" spans="53:56" ht="15" x14ac:dyDescent="0.25">
      <c r="BA18299" s="91" t="s">
        <v>22340</v>
      </c>
      <c r="BB18299" s="91" t="s">
        <v>1324</v>
      </c>
      <c r="BC18299" s="91" t="s">
        <v>22243</v>
      </c>
      <c r="BD18299" s="91"/>
    </row>
    <row r="18300" spans="53:56" ht="15" x14ac:dyDescent="0.25">
      <c r="BA18300" s="90" t="s">
        <v>22341</v>
      </c>
      <c r="BB18300" s="90" t="s">
        <v>1324</v>
      </c>
      <c r="BC18300" s="90" t="s">
        <v>22246</v>
      </c>
      <c r="BD18300" s="90"/>
    </row>
    <row r="18301" spans="53:56" ht="15" x14ac:dyDescent="0.25">
      <c r="BA18301" s="91" t="s">
        <v>22342</v>
      </c>
      <c r="BB18301" s="91" t="s">
        <v>1324</v>
      </c>
      <c r="BC18301" s="91" t="s">
        <v>22246</v>
      </c>
      <c r="BD18301" s="91"/>
    </row>
    <row r="18302" spans="53:56" ht="15" x14ac:dyDescent="0.25">
      <c r="BA18302" s="90" t="s">
        <v>22343</v>
      </c>
      <c r="BB18302" s="90" t="s">
        <v>1324</v>
      </c>
      <c r="BC18302" s="90" t="s">
        <v>3448</v>
      </c>
      <c r="BD18302" s="90"/>
    </row>
    <row r="18303" spans="53:56" ht="15" x14ac:dyDescent="0.25">
      <c r="BA18303" s="91" t="s">
        <v>22344</v>
      </c>
      <c r="BB18303" s="91" t="s">
        <v>1324</v>
      </c>
      <c r="BC18303" s="91" t="s">
        <v>22103</v>
      </c>
      <c r="BD18303" s="91"/>
    </row>
    <row r="18304" spans="53:56" ht="15" x14ac:dyDescent="0.25">
      <c r="BA18304" s="90" t="s">
        <v>22345</v>
      </c>
      <c r="BB18304" s="90" t="s">
        <v>1324</v>
      </c>
      <c r="BC18304" s="90" t="s">
        <v>22243</v>
      </c>
      <c r="BD18304" s="90"/>
    </row>
    <row r="18305" spans="53:56" ht="15" x14ac:dyDescent="0.25">
      <c r="BA18305" s="91" t="s">
        <v>22346</v>
      </c>
      <c r="BB18305" s="91" t="s">
        <v>1324</v>
      </c>
      <c r="BC18305" s="91" t="s">
        <v>6117</v>
      </c>
      <c r="BD18305" s="91"/>
    </row>
    <row r="18306" spans="53:56" ht="15" x14ac:dyDescent="0.25">
      <c r="BA18306" s="90" t="s">
        <v>22347</v>
      </c>
      <c r="BB18306" s="90" t="s">
        <v>1324</v>
      </c>
      <c r="BC18306" s="90" t="s">
        <v>6117</v>
      </c>
      <c r="BD18306" s="90"/>
    </row>
    <row r="18307" spans="53:56" ht="15" x14ac:dyDescent="0.25">
      <c r="BA18307" s="91" t="s">
        <v>22348</v>
      </c>
      <c r="BB18307" s="91" t="s">
        <v>1324</v>
      </c>
      <c r="BC18307" s="91" t="s">
        <v>6117</v>
      </c>
      <c r="BD18307" s="91"/>
    </row>
    <row r="18308" spans="53:56" ht="15" x14ac:dyDescent="0.25">
      <c r="BA18308" s="91" t="s">
        <v>22349</v>
      </c>
      <c r="BB18308" s="91" t="s">
        <v>1324</v>
      </c>
      <c r="BC18308" s="91" t="s">
        <v>6117</v>
      </c>
      <c r="BD18308" s="91"/>
    </row>
    <row r="18309" spans="53:56" ht="15" x14ac:dyDescent="0.25">
      <c r="BA18309" s="90" t="s">
        <v>22350</v>
      </c>
      <c r="BB18309" s="90" t="s">
        <v>1324</v>
      </c>
      <c r="BC18309" s="90" t="s">
        <v>22257</v>
      </c>
      <c r="BD18309" s="90"/>
    </row>
    <row r="18310" spans="53:56" ht="15" x14ac:dyDescent="0.25">
      <c r="BA18310" s="91" t="s">
        <v>22351</v>
      </c>
      <c r="BB18310" s="91" t="s">
        <v>1324</v>
      </c>
      <c r="BC18310" s="91" t="s">
        <v>10809</v>
      </c>
      <c r="BD18310" s="91"/>
    </row>
    <row r="18311" spans="53:56" ht="15" x14ac:dyDescent="0.25">
      <c r="BA18311" s="90" t="s">
        <v>22352</v>
      </c>
      <c r="BB18311" s="90" t="s">
        <v>1324</v>
      </c>
      <c r="BC18311" s="90" t="s">
        <v>22264</v>
      </c>
      <c r="BD18311" s="90"/>
    </row>
    <row r="18312" spans="53:56" ht="15" x14ac:dyDescent="0.25">
      <c r="BA18312" s="91" t="s">
        <v>22353</v>
      </c>
      <c r="BB18312" s="91" t="s">
        <v>1324</v>
      </c>
      <c r="BC18312" s="91" t="s">
        <v>18788</v>
      </c>
      <c r="BD18312" s="91"/>
    </row>
    <row r="18313" spans="53:56" ht="15" x14ac:dyDescent="0.25">
      <c r="BA18313" s="90" t="s">
        <v>22354</v>
      </c>
      <c r="BB18313" s="90" t="s">
        <v>1324</v>
      </c>
      <c r="BC18313" s="90" t="s">
        <v>22248</v>
      </c>
      <c r="BD18313" s="90"/>
    </row>
    <row r="18314" spans="53:56" ht="15" x14ac:dyDescent="0.25">
      <c r="BA18314" s="91" t="s">
        <v>22355</v>
      </c>
      <c r="BB18314" s="91" t="s">
        <v>1324</v>
      </c>
      <c r="BC18314" s="91" t="s">
        <v>22243</v>
      </c>
      <c r="BD18314" s="91"/>
    </row>
    <row r="18315" spans="53:56" ht="15" x14ac:dyDescent="0.25">
      <c r="BA18315" s="91" t="s">
        <v>22356</v>
      </c>
      <c r="BB18315" s="91" t="s">
        <v>1324</v>
      </c>
      <c r="BC18315" s="91" t="s">
        <v>22246</v>
      </c>
      <c r="BD18315" s="91"/>
    </row>
    <row r="18316" spans="53:56" ht="15" x14ac:dyDescent="0.25">
      <c r="BA18316" s="90" t="s">
        <v>22357</v>
      </c>
      <c r="BB18316" s="90" t="s">
        <v>1324</v>
      </c>
      <c r="BC18316" s="90" t="s">
        <v>22246</v>
      </c>
      <c r="BD18316" s="90"/>
    </row>
    <row r="18317" spans="53:56" ht="15" x14ac:dyDescent="0.25">
      <c r="BA18317" s="91" t="s">
        <v>22358</v>
      </c>
      <c r="BB18317" s="91" t="s">
        <v>1324</v>
      </c>
      <c r="BC18317" s="91" t="s">
        <v>22246</v>
      </c>
      <c r="BD18317" s="91"/>
    </row>
    <row r="18318" spans="53:56" ht="15" x14ac:dyDescent="0.25">
      <c r="BA18318" s="90" t="s">
        <v>22359</v>
      </c>
      <c r="BB18318" s="90" t="s">
        <v>1324</v>
      </c>
      <c r="BC18318" s="90" t="s">
        <v>22246</v>
      </c>
      <c r="BD18318" s="90"/>
    </row>
    <row r="18319" spans="53:56" ht="15" x14ac:dyDescent="0.25">
      <c r="BA18319" s="91" t="s">
        <v>22360</v>
      </c>
      <c r="BB18319" s="91" t="s">
        <v>1324</v>
      </c>
      <c r="BC18319" s="91" t="s">
        <v>22246</v>
      </c>
      <c r="BD18319" s="91"/>
    </row>
    <row r="18320" spans="53:56" ht="15" x14ac:dyDescent="0.25">
      <c r="BA18320" s="90" t="s">
        <v>22361</v>
      </c>
      <c r="BB18320" s="90" t="s">
        <v>1324</v>
      </c>
      <c r="BC18320" s="90" t="s">
        <v>22246</v>
      </c>
      <c r="BD18320" s="90"/>
    </row>
    <row r="18321" spans="53:56" ht="15" x14ac:dyDescent="0.25">
      <c r="BA18321" s="91" t="s">
        <v>22362</v>
      </c>
      <c r="BB18321" s="91" t="s">
        <v>1324</v>
      </c>
      <c r="BC18321" s="91" t="s">
        <v>22246</v>
      </c>
      <c r="BD18321" s="91"/>
    </row>
    <row r="18322" spans="53:56" ht="15" x14ac:dyDescent="0.25">
      <c r="BA18322" s="90" t="s">
        <v>22363</v>
      </c>
      <c r="BB18322" s="90" t="s">
        <v>1324</v>
      </c>
      <c r="BC18322" s="90" t="s">
        <v>22246</v>
      </c>
      <c r="BD18322" s="90"/>
    </row>
    <row r="18323" spans="53:56" ht="15" x14ac:dyDescent="0.25">
      <c r="BA18323" s="91" t="s">
        <v>22364</v>
      </c>
      <c r="BB18323" s="91" t="s">
        <v>1324</v>
      </c>
      <c r="BC18323" s="91" t="s">
        <v>22248</v>
      </c>
      <c r="BD18323" s="91"/>
    </row>
    <row r="18324" spans="53:56" ht="15" x14ac:dyDescent="0.25">
      <c r="BA18324" s="90" t="s">
        <v>22365</v>
      </c>
      <c r="BB18324" s="90" t="s">
        <v>1324</v>
      </c>
      <c r="BC18324" s="90" t="s">
        <v>22246</v>
      </c>
      <c r="BD18324" s="90"/>
    </row>
    <row r="18325" spans="53:56" ht="15" x14ac:dyDescent="0.25">
      <c r="BA18325" s="91" t="s">
        <v>22366</v>
      </c>
      <c r="BB18325" s="91" t="s">
        <v>1324</v>
      </c>
      <c r="BC18325" s="91" t="s">
        <v>22246</v>
      </c>
      <c r="BD18325" s="91"/>
    </row>
    <row r="18326" spans="53:56" ht="15" x14ac:dyDescent="0.25">
      <c r="BA18326" s="90" t="s">
        <v>22367</v>
      </c>
      <c r="BB18326" s="90" t="s">
        <v>1324</v>
      </c>
      <c r="BC18326" s="90" t="s">
        <v>22246</v>
      </c>
      <c r="BD18326" s="90"/>
    </row>
    <row r="18327" spans="53:56" ht="15" x14ac:dyDescent="0.25">
      <c r="BA18327" s="91" t="s">
        <v>22368</v>
      </c>
      <c r="BB18327" s="91" t="s">
        <v>1324</v>
      </c>
      <c r="BC18327" s="91" t="s">
        <v>22246</v>
      </c>
      <c r="BD18327" s="91"/>
    </row>
    <row r="18328" spans="53:56" ht="15" x14ac:dyDescent="0.25">
      <c r="BA18328" s="90" t="s">
        <v>22369</v>
      </c>
      <c r="BB18328" s="90" t="s">
        <v>1324</v>
      </c>
      <c r="BC18328" s="90" t="s">
        <v>22246</v>
      </c>
      <c r="BD18328" s="90"/>
    </row>
    <row r="18329" spans="53:56" ht="15" x14ac:dyDescent="0.25">
      <c r="BA18329" s="91" t="s">
        <v>22370</v>
      </c>
      <c r="BB18329" s="91" t="s">
        <v>1324</v>
      </c>
      <c r="BC18329" s="91" t="s">
        <v>22246</v>
      </c>
      <c r="BD18329" s="91"/>
    </row>
    <row r="18330" spans="53:56" ht="15" x14ac:dyDescent="0.25">
      <c r="BA18330" s="90" t="s">
        <v>22371</v>
      </c>
      <c r="BB18330" s="90" t="s">
        <v>1324</v>
      </c>
      <c r="BC18330" s="90" t="s">
        <v>22246</v>
      </c>
      <c r="BD18330" s="90"/>
    </row>
    <row r="18331" spans="53:56" ht="15" x14ac:dyDescent="0.25">
      <c r="BA18331" s="91" t="s">
        <v>22372</v>
      </c>
      <c r="BB18331" s="91" t="s">
        <v>1324</v>
      </c>
      <c r="BC18331" s="91" t="s">
        <v>22246</v>
      </c>
      <c r="BD18331" s="91"/>
    </row>
    <row r="18332" spans="53:56" ht="15" x14ac:dyDescent="0.25">
      <c r="BA18332" s="90" t="s">
        <v>22373</v>
      </c>
      <c r="BB18332" s="90" t="s">
        <v>1324</v>
      </c>
      <c r="BC18332" s="90" t="s">
        <v>22248</v>
      </c>
      <c r="BD18332" s="90"/>
    </row>
    <row r="18333" spans="53:56" ht="15" x14ac:dyDescent="0.25">
      <c r="BA18333" s="91" t="s">
        <v>22374</v>
      </c>
      <c r="BB18333" s="91" t="s">
        <v>1324</v>
      </c>
      <c r="BC18333" s="91" t="s">
        <v>22246</v>
      </c>
      <c r="BD18333" s="91"/>
    </row>
    <row r="18334" spans="53:56" ht="15" x14ac:dyDescent="0.25">
      <c r="BA18334" s="90" t="s">
        <v>22375</v>
      </c>
      <c r="BB18334" s="90" t="s">
        <v>1324</v>
      </c>
      <c r="BC18334" s="90" t="s">
        <v>22246</v>
      </c>
      <c r="BD18334" s="90"/>
    </row>
    <row r="18335" spans="53:56" ht="15" x14ac:dyDescent="0.25">
      <c r="BA18335" s="91" t="s">
        <v>22375</v>
      </c>
      <c r="BB18335" s="91" t="s">
        <v>1324</v>
      </c>
      <c r="BC18335" s="91" t="s">
        <v>22248</v>
      </c>
      <c r="BD18335" s="91"/>
    </row>
    <row r="18336" spans="53:56" ht="15" x14ac:dyDescent="0.25">
      <c r="BA18336" s="91" t="s">
        <v>22376</v>
      </c>
      <c r="BB18336" s="91" t="s">
        <v>1324</v>
      </c>
      <c r="BC18336" s="91" t="s">
        <v>22246</v>
      </c>
      <c r="BD18336" s="91"/>
    </row>
    <row r="18337" spans="53:56" ht="15" x14ac:dyDescent="0.25">
      <c r="BA18337" s="90" t="s">
        <v>22377</v>
      </c>
      <c r="BB18337" s="90" t="s">
        <v>1324</v>
      </c>
      <c r="BC18337" s="90" t="s">
        <v>22246</v>
      </c>
      <c r="BD18337" s="90"/>
    </row>
    <row r="18338" spans="53:56" ht="15" x14ac:dyDescent="0.25">
      <c r="BA18338" s="91" t="s">
        <v>22378</v>
      </c>
      <c r="BB18338" s="91" t="s">
        <v>1324</v>
      </c>
      <c r="BC18338" s="91" t="s">
        <v>22246</v>
      </c>
      <c r="BD18338" s="91"/>
    </row>
    <row r="18339" spans="53:56" ht="15" x14ac:dyDescent="0.25">
      <c r="BA18339" s="90" t="s">
        <v>22379</v>
      </c>
      <c r="BB18339" s="90" t="s">
        <v>1324</v>
      </c>
      <c r="BC18339" s="90" t="s">
        <v>22246</v>
      </c>
      <c r="BD18339" s="90"/>
    </row>
    <row r="18340" spans="53:56" ht="15" x14ac:dyDescent="0.25">
      <c r="BA18340" s="91" t="s">
        <v>22380</v>
      </c>
      <c r="BB18340" s="91" t="s">
        <v>1324</v>
      </c>
      <c r="BC18340" s="91" t="s">
        <v>22246</v>
      </c>
      <c r="BD18340" s="91"/>
    </row>
    <row r="18341" spans="53:56" ht="15" x14ac:dyDescent="0.25">
      <c r="BA18341" s="90" t="s">
        <v>22381</v>
      </c>
      <c r="BB18341" s="90" t="s">
        <v>1324</v>
      </c>
      <c r="BC18341" s="90" t="s">
        <v>22246</v>
      </c>
      <c r="BD18341" s="90"/>
    </row>
    <row r="18342" spans="53:56" ht="15" x14ac:dyDescent="0.25">
      <c r="BA18342" s="91" t="s">
        <v>22382</v>
      </c>
      <c r="BB18342" s="91" t="s">
        <v>1324</v>
      </c>
      <c r="BC18342" s="91" t="s">
        <v>22246</v>
      </c>
      <c r="BD18342" s="91"/>
    </row>
    <row r="18343" spans="53:56" ht="15" x14ac:dyDescent="0.25">
      <c r="BA18343" s="90" t="s">
        <v>22383</v>
      </c>
      <c r="BB18343" s="90" t="s">
        <v>1324</v>
      </c>
      <c r="BC18343" s="90" t="s">
        <v>22246</v>
      </c>
      <c r="BD18343" s="90"/>
    </row>
    <row r="18344" spans="53:56" ht="15" x14ac:dyDescent="0.25">
      <c r="BA18344" s="91" t="s">
        <v>22384</v>
      </c>
      <c r="BB18344" s="91" t="s">
        <v>1324</v>
      </c>
      <c r="BC18344" s="91" t="s">
        <v>22246</v>
      </c>
      <c r="BD18344" s="91"/>
    </row>
    <row r="18345" spans="53:56" ht="15" x14ac:dyDescent="0.25">
      <c r="BA18345" s="90" t="s">
        <v>22385</v>
      </c>
      <c r="BB18345" s="90" t="s">
        <v>1324</v>
      </c>
      <c r="BC18345" s="90" t="s">
        <v>22246</v>
      </c>
      <c r="BD18345" s="90"/>
    </row>
    <row r="18346" spans="53:56" ht="15" x14ac:dyDescent="0.25">
      <c r="BA18346" s="91" t="s">
        <v>22386</v>
      </c>
      <c r="BB18346" s="91" t="s">
        <v>1324</v>
      </c>
      <c r="BC18346" s="91" t="s">
        <v>22248</v>
      </c>
      <c r="BD18346" s="91"/>
    </row>
    <row r="18347" spans="53:56" ht="15" x14ac:dyDescent="0.25">
      <c r="BA18347" s="91" t="s">
        <v>22387</v>
      </c>
      <c r="BB18347" s="91" t="s">
        <v>1324</v>
      </c>
      <c r="BC18347" s="91" t="s">
        <v>22246</v>
      </c>
      <c r="BD18347" s="91"/>
    </row>
    <row r="18348" spans="53:56" ht="15" x14ac:dyDescent="0.25">
      <c r="BA18348" s="90" t="s">
        <v>22388</v>
      </c>
      <c r="BB18348" s="90" t="s">
        <v>1324</v>
      </c>
      <c r="BC18348" s="90" t="s">
        <v>22246</v>
      </c>
      <c r="BD18348" s="90"/>
    </row>
    <row r="18349" spans="53:56" ht="15" x14ac:dyDescent="0.25">
      <c r="BA18349" s="91" t="s">
        <v>22389</v>
      </c>
      <c r="BB18349" s="91" t="s">
        <v>1324</v>
      </c>
      <c r="BC18349" s="91" t="s">
        <v>22248</v>
      </c>
      <c r="BD18349" s="91"/>
    </row>
    <row r="18350" spans="53:56" ht="15" x14ac:dyDescent="0.25">
      <c r="BA18350" s="90" t="s">
        <v>22390</v>
      </c>
      <c r="BB18350" s="90" t="s">
        <v>1324</v>
      </c>
      <c r="BC18350" s="90" t="s">
        <v>20430</v>
      </c>
      <c r="BD18350" s="90"/>
    </row>
    <row r="18351" spans="53:56" ht="15" x14ac:dyDescent="0.25">
      <c r="BA18351" s="91" t="s">
        <v>22391</v>
      </c>
      <c r="BB18351" s="91" t="s">
        <v>1324</v>
      </c>
      <c r="BC18351" s="91" t="s">
        <v>20430</v>
      </c>
      <c r="BD18351" s="91"/>
    </row>
    <row r="18352" spans="53:56" ht="15" x14ac:dyDescent="0.25">
      <c r="BA18352" s="90" t="s">
        <v>22392</v>
      </c>
      <c r="BB18352" s="90" t="s">
        <v>1324</v>
      </c>
      <c r="BC18352" s="90" t="s">
        <v>20430</v>
      </c>
      <c r="BD18352" s="90"/>
    </row>
    <row r="18353" spans="53:56" ht="15" x14ac:dyDescent="0.25">
      <c r="BA18353" s="91" t="s">
        <v>22393</v>
      </c>
      <c r="BB18353" s="91" t="s">
        <v>1324</v>
      </c>
      <c r="BC18353" s="91" t="s">
        <v>20430</v>
      </c>
      <c r="BD18353" s="91"/>
    </row>
    <row r="18354" spans="53:56" ht="15" x14ac:dyDescent="0.25">
      <c r="BA18354" s="90" t="s">
        <v>22394</v>
      </c>
      <c r="BB18354" s="90" t="s">
        <v>1324</v>
      </c>
      <c r="BC18354" s="90" t="s">
        <v>20430</v>
      </c>
      <c r="BD18354" s="90"/>
    </row>
    <row r="18355" spans="53:56" ht="15" x14ac:dyDescent="0.25">
      <c r="BA18355" s="91" t="s">
        <v>22395</v>
      </c>
      <c r="BB18355" s="91" t="s">
        <v>1324</v>
      </c>
      <c r="BC18355" s="91" t="s">
        <v>20430</v>
      </c>
      <c r="BD18355" s="91"/>
    </row>
    <row r="18356" spans="53:56" ht="15" x14ac:dyDescent="0.25">
      <c r="BA18356" s="91" t="s">
        <v>22396</v>
      </c>
      <c r="BB18356" s="91" t="s">
        <v>1324</v>
      </c>
      <c r="BC18356" s="91" t="s">
        <v>20430</v>
      </c>
      <c r="BD18356" s="91"/>
    </row>
    <row r="18357" spans="53:56" ht="15" x14ac:dyDescent="0.25">
      <c r="BA18357" s="90" t="s">
        <v>22397</v>
      </c>
      <c r="BB18357" s="90" t="s">
        <v>1324</v>
      </c>
      <c r="BC18357" s="90" t="s">
        <v>20430</v>
      </c>
      <c r="BD18357" s="90"/>
    </row>
    <row r="18358" spans="53:56" ht="15" x14ac:dyDescent="0.25">
      <c r="BA18358" s="91" t="s">
        <v>22398</v>
      </c>
      <c r="BB18358" s="91" t="s">
        <v>1324</v>
      </c>
      <c r="BC18358" s="91" t="s">
        <v>8678</v>
      </c>
      <c r="BD18358" s="91"/>
    </row>
    <row r="18359" spans="53:56" ht="15" x14ac:dyDescent="0.25">
      <c r="BA18359" s="90" t="s">
        <v>22399</v>
      </c>
      <c r="BB18359" s="90" t="s">
        <v>1324</v>
      </c>
      <c r="BC18359" s="90" t="s">
        <v>17360</v>
      </c>
      <c r="BD18359" s="90"/>
    </row>
    <row r="18360" spans="53:56" ht="15" x14ac:dyDescent="0.25">
      <c r="BA18360" s="90" t="s">
        <v>22400</v>
      </c>
      <c r="BB18360" s="90" t="s">
        <v>1324</v>
      </c>
      <c r="BC18360" s="90" t="s">
        <v>8678</v>
      </c>
      <c r="BD18360" s="90"/>
    </row>
    <row r="18361" spans="53:56" ht="15" x14ac:dyDescent="0.25">
      <c r="BA18361" s="91" t="s">
        <v>22401</v>
      </c>
      <c r="BB18361" s="91" t="s">
        <v>1324</v>
      </c>
      <c r="BC18361" s="91" t="s">
        <v>20430</v>
      </c>
      <c r="BD18361" s="91"/>
    </row>
    <row r="18362" spans="53:56" ht="15" x14ac:dyDescent="0.25">
      <c r="BA18362" s="90" t="s">
        <v>22402</v>
      </c>
      <c r="BB18362" s="90" t="s">
        <v>1324</v>
      </c>
      <c r="BC18362" s="90" t="s">
        <v>20430</v>
      </c>
      <c r="BD18362" s="90"/>
    </row>
    <row r="18363" spans="53:56" ht="15" x14ac:dyDescent="0.25">
      <c r="BA18363" s="91" t="s">
        <v>22403</v>
      </c>
      <c r="BB18363" s="91" t="s">
        <v>1324</v>
      </c>
      <c r="BC18363" s="91" t="s">
        <v>17360</v>
      </c>
      <c r="BD18363" s="91"/>
    </row>
    <row r="18364" spans="53:56" ht="15" x14ac:dyDescent="0.25">
      <c r="BA18364" s="91" t="s">
        <v>22404</v>
      </c>
      <c r="BB18364" s="91" t="s">
        <v>1324</v>
      </c>
      <c r="BC18364" s="91" t="s">
        <v>22405</v>
      </c>
      <c r="BD18364" s="91"/>
    </row>
    <row r="18365" spans="53:56" ht="15" x14ac:dyDescent="0.25">
      <c r="BA18365" s="90" t="s">
        <v>22406</v>
      </c>
      <c r="BB18365" s="90" t="s">
        <v>1324</v>
      </c>
      <c r="BC18365" s="90" t="s">
        <v>13339</v>
      </c>
      <c r="BD18365" s="90"/>
    </row>
    <row r="18366" spans="53:56" ht="15" x14ac:dyDescent="0.25">
      <c r="BA18366" s="91" t="s">
        <v>22407</v>
      </c>
      <c r="BB18366" s="91" t="s">
        <v>1324</v>
      </c>
      <c r="BC18366" s="91" t="s">
        <v>17360</v>
      </c>
      <c r="BD18366" s="91"/>
    </row>
    <row r="18367" spans="53:56" ht="15" x14ac:dyDescent="0.25">
      <c r="BA18367" s="90" t="s">
        <v>22408</v>
      </c>
      <c r="BB18367" s="90" t="s">
        <v>1324</v>
      </c>
      <c r="BC18367" s="90" t="s">
        <v>20430</v>
      </c>
      <c r="BD18367" s="90"/>
    </row>
    <row r="18368" spans="53:56" ht="15" x14ac:dyDescent="0.25">
      <c r="BA18368" s="90" t="s">
        <v>22409</v>
      </c>
      <c r="BB18368" s="90" t="s">
        <v>1324</v>
      </c>
      <c r="BC18368" s="90" t="s">
        <v>17360</v>
      </c>
      <c r="BD18368" s="90"/>
    </row>
    <row r="18369" spans="53:56" ht="15" x14ac:dyDescent="0.25">
      <c r="BA18369" s="91" t="s">
        <v>22410</v>
      </c>
      <c r="BB18369" s="91" t="s">
        <v>1324</v>
      </c>
      <c r="BC18369" s="91" t="s">
        <v>17360</v>
      </c>
      <c r="BD18369" s="91"/>
    </row>
    <row r="18370" spans="53:56" ht="15" x14ac:dyDescent="0.25">
      <c r="BA18370" s="90" t="s">
        <v>22411</v>
      </c>
      <c r="BB18370" s="90" t="s">
        <v>1324</v>
      </c>
      <c r="BC18370" s="90" t="s">
        <v>17310</v>
      </c>
      <c r="BD18370" s="90"/>
    </row>
    <row r="18371" spans="53:56" ht="15" x14ac:dyDescent="0.25">
      <c r="BA18371" s="91" t="s">
        <v>22412</v>
      </c>
      <c r="BB18371" s="91" t="s">
        <v>1324</v>
      </c>
      <c r="BC18371" s="91" t="s">
        <v>20484</v>
      </c>
      <c r="BD18371" s="91"/>
    </row>
    <row r="18372" spans="53:56" ht="15" x14ac:dyDescent="0.25">
      <c r="BA18372" s="91" t="s">
        <v>22413</v>
      </c>
      <c r="BB18372" s="91" t="s">
        <v>1324</v>
      </c>
      <c r="BC18372" s="91" t="s">
        <v>22414</v>
      </c>
      <c r="BD18372" s="91"/>
    </row>
    <row r="18373" spans="53:56" ht="15" x14ac:dyDescent="0.25">
      <c r="BA18373" s="90" t="s">
        <v>22415</v>
      </c>
      <c r="BB18373" s="90" t="s">
        <v>1324</v>
      </c>
      <c r="BC18373" s="90" t="s">
        <v>20430</v>
      </c>
      <c r="BD18373" s="90"/>
    </row>
    <row r="18374" spans="53:56" ht="15" x14ac:dyDescent="0.25">
      <c r="BA18374" s="91" t="s">
        <v>22416</v>
      </c>
      <c r="BB18374" s="91" t="s">
        <v>1324</v>
      </c>
      <c r="BC18374" s="91" t="s">
        <v>17360</v>
      </c>
      <c r="BD18374" s="91"/>
    </row>
    <row r="18375" spans="53:56" ht="15" x14ac:dyDescent="0.25">
      <c r="BA18375" s="90" t="s">
        <v>22417</v>
      </c>
      <c r="BB18375" s="90" t="s">
        <v>1324</v>
      </c>
      <c r="BC18375" s="90" t="s">
        <v>20484</v>
      </c>
      <c r="BD18375" s="90"/>
    </row>
    <row r="18376" spans="53:56" ht="15" x14ac:dyDescent="0.25">
      <c r="BA18376" s="90" t="s">
        <v>22418</v>
      </c>
      <c r="BB18376" s="90" t="s">
        <v>1324</v>
      </c>
      <c r="BC18376" s="90" t="s">
        <v>13339</v>
      </c>
      <c r="BD18376" s="90"/>
    </row>
    <row r="18377" spans="53:56" ht="15" x14ac:dyDescent="0.25">
      <c r="BA18377" s="91" t="s">
        <v>22419</v>
      </c>
      <c r="BB18377" s="91" t="s">
        <v>1324</v>
      </c>
      <c r="BC18377" s="91" t="s">
        <v>17310</v>
      </c>
      <c r="BD18377" s="91"/>
    </row>
    <row r="18378" spans="53:56" ht="15" x14ac:dyDescent="0.25">
      <c r="BA18378" s="90" t="s">
        <v>22420</v>
      </c>
      <c r="BB18378" s="90" t="s">
        <v>1324</v>
      </c>
      <c r="BC18378" s="90" t="s">
        <v>22421</v>
      </c>
      <c r="BD18378" s="90"/>
    </row>
    <row r="18379" spans="53:56" ht="15" x14ac:dyDescent="0.25">
      <c r="BA18379" s="91" t="s">
        <v>22422</v>
      </c>
      <c r="BB18379" s="91" t="s">
        <v>1324</v>
      </c>
      <c r="BC18379" s="91" t="s">
        <v>22405</v>
      </c>
      <c r="BD18379" s="91"/>
    </row>
    <row r="18380" spans="53:56" ht="15" x14ac:dyDescent="0.25">
      <c r="BA18380" s="90" t="s">
        <v>22423</v>
      </c>
      <c r="BB18380" s="90" t="s">
        <v>1324</v>
      </c>
      <c r="BC18380" s="90" t="s">
        <v>22414</v>
      </c>
      <c r="BD18380" s="90"/>
    </row>
    <row r="18381" spans="53:56" ht="15" x14ac:dyDescent="0.25">
      <c r="BA18381" s="91" t="s">
        <v>22424</v>
      </c>
      <c r="BB18381" s="91" t="s">
        <v>1324</v>
      </c>
      <c r="BC18381" s="91" t="s">
        <v>22405</v>
      </c>
      <c r="BD18381" s="91"/>
    </row>
    <row r="18382" spans="53:56" ht="15" x14ac:dyDescent="0.25">
      <c r="BA18382" s="91" t="s">
        <v>22425</v>
      </c>
      <c r="BB18382" s="91" t="s">
        <v>1324</v>
      </c>
      <c r="BC18382" s="91" t="s">
        <v>13339</v>
      </c>
      <c r="BD18382" s="91"/>
    </row>
    <row r="18383" spans="53:56" ht="15" x14ac:dyDescent="0.25">
      <c r="BA18383" s="90" t="s">
        <v>22426</v>
      </c>
      <c r="BB18383" s="90" t="s">
        <v>1324</v>
      </c>
      <c r="BC18383" s="90" t="s">
        <v>17310</v>
      </c>
      <c r="BD18383" s="90"/>
    </row>
    <row r="18384" spans="53:56" ht="15" x14ac:dyDescent="0.25">
      <c r="BA18384" s="91" t="s">
        <v>22427</v>
      </c>
      <c r="BB18384" s="91" t="s">
        <v>1324</v>
      </c>
      <c r="BC18384" s="91" t="s">
        <v>22405</v>
      </c>
      <c r="BD18384" s="91"/>
    </row>
    <row r="18385" spans="53:56" ht="15" x14ac:dyDescent="0.25">
      <c r="BA18385" s="90" t="s">
        <v>22428</v>
      </c>
      <c r="BB18385" s="90" t="s">
        <v>1324</v>
      </c>
      <c r="BC18385" s="90" t="s">
        <v>14222</v>
      </c>
      <c r="BD18385" s="90"/>
    </row>
    <row r="18386" spans="53:56" ht="15" x14ac:dyDescent="0.25">
      <c r="BA18386" s="90" t="s">
        <v>22429</v>
      </c>
      <c r="BB18386" s="90" t="s">
        <v>1324</v>
      </c>
      <c r="BC18386" s="90" t="s">
        <v>13339</v>
      </c>
      <c r="BD18386" s="90"/>
    </row>
    <row r="18387" spans="53:56" ht="15" x14ac:dyDescent="0.25">
      <c r="BA18387" s="91" t="s">
        <v>22430</v>
      </c>
      <c r="BB18387" s="91" t="s">
        <v>1324</v>
      </c>
      <c r="BC18387" s="91" t="s">
        <v>22414</v>
      </c>
      <c r="BD18387" s="91"/>
    </row>
    <row r="18388" spans="53:56" ht="15" x14ac:dyDescent="0.25">
      <c r="BA18388" s="90" t="s">
        <v>22431</v>
      </c>
      <c r="BB18388" s="90" t="s">
        <v>1324</v>
      </c>
      <c r="BC18388" s="90" t="s">
        <v>7868</v>
      </c>
      <c r="BD18388" s="90"/>
    </row>
    <row r="18389" spans="53:56" ht="15" x14ac:dyDescent="0.25">
      <c r="BA18389" s="91" t="s">
        <v>22432</v>
      </c>
      <c r="BB18389" s="91" t="s">
        <v>1324</v>
      </c>
      <c r="BC18389" s="91" t="s">
        <v>13339</v>
      </c>
      <c r="BD18389" s="91"/>
    </row>
    <row r="18390" spans="53:56" ht="15" x14ac:dyDescent="0.25">
      <c r="BA18390" s="91" t="s">
        <v>22433</v>
      </c>
      <c r="BB18390" s="91" t="s">
        <v>1324</v>
      </c>
      <c r="BC18390" s="91" t="s">
        <v>20430</v>
      </c>
      <c r="BD18390" s="91"/>
    </row>
    <row r="18391" spans="53:56" ht="15" x14ac:dyDescent="0.25">
      <c r="BA18391" s="90" t="s">
        <v>22434</v>
      </c>
      <c r="BB18391" s="90" t="s">
        <v>1324</v>
      </c>
      <c r="BC18391" s="90" t="s">
        <v>17360</v>
      </c>
      <c r="BD18391" s="90"/>
    </row>
    <row r="18392" spans="53:56" ht="15" x14ac:dyDescent="0.25">
      <c r="BA18392" s="91" t="s">
        <v>22435</v>
      </c>
      <c r="BB18392" s="91" t="s">
        <v>1324</v>
      </c>
      <c r="BC18392" s="91" t="s">
        <v>17310</v>
      </c>
      <c r="BD18392" s="91"/>
    </row>
    <row r="18393" spans="53:56" ht="15" x14ac:dyDescent="0.25">
      <c r="BA18393" s="90" t="s">
        <v>22436</v>
      </c>
      <c r="BB18393" s="90" t="s">
        <v>1324</v>
      </c>
      <c r="BC18393" s="90" t="s">
        <v>8678</v>
      </c>
      <c r="BD18393" s="90"/>
    </row>
    <row r="18394" spans="53:56" ht="15" x14ac:dyDescent="0.25">
      <c r="BA18394" s="90" t="s">
        <v>22437</v>
      </c>
      <c r="BB18394" s="90" t="s">
        <v>1324</v>
      </c>
      <c r="BC18394" s="90" t="s">
        <v>22438</v>
      </c>
      <c r="BD18394" s="90"/>
    </row>
    <row r="18395" spans="53:56" ht="15" x14ac:dyDescent="0.25">
      <c r="BA18395" s="90" t="s">
        <v>22439</v>
      </c>
      <c r="BB18395" s="90" t="s">
        <v>1324</v>
      </c>
      <c r="BC18395" s="90" t="s">
        <v>22438</v>
      </c>
      <c r="BD18395" s="90"/>
    </row>
    <row r="18396" spans="53:56" ht="15" x14ac:dyDescent="0.25">
      <c r="BA18396" s="91" t="s">
        <v>22440</v>
      </c>
      <c r="BB18396" s="91" t="s">
        <v>1324</v>
      </c>
      <c r="BC18396" s="91" t="s">
        <v>22438</v>
      </c>
      <c r="BD18396" s="91"/>
    </row>
    <row r="18397" spans="53:56" ht="15" x14ac:dyDescent="0.25">
      <c r="BA18397" s="91" t="s">
        <v>22440</v>
      </c>
      <c r="BB18397" s="91" t="s">
        <v>1324</v>
      </c>
      <c r="BC18397" s="91" t="s">
        <v>17544</v>
      </c>
      <c r="BD18397" s="91"/>
    </row>
    <row r="18398" spans="53:56" ht="15" x14ac:dyDescent="0.25">
      <c r="BA18398" s="90" t="s">
        <v>22441</v>
      </c>
      <c r="BB18398" s="90" t="s">
        <v>1324</v>
      </c>
      <c r="BC18398" s="90" t="s">
        <v>22438</v>
      </c>
      <c r="BD18398" s="90"/>
    </row>
    <row r="18399" spans="53:56" ht="15" x14ac:dyDescent="0.25">
      <c r="BA18399" s="91" t="s">
        <v>22442</v>
      </c>
      <c r="BB18399" s="91" t="s">
        <v>1324</v>
      </c>
      <c r="BC18399" s="91" t="s">
        <v>22438</v>
      </c>
      <c r="BD18399" s="91"/>
    </row>
    <row r="18400" spans="53:56" ht="15" x14ac:dyDescent="0.25">
      <c r="BA18400" s="91" t="s">
        <v>22443</v>
      </c>
      <c r="BB18400" s="91" t="s">
        <v>1324</v>
      </c>
      <c r="BC18400" s="91" t="s">
        <v>22438</v>
      </c>
      <c r="BD18400" s="91"/>
    </row>
    <row r="18401" spans="53:56" ht="15" x14ac:dyDescent="0.25">
      <c r="BA18401" s="90" t="s">
        <v>22444</v>
      </c>
      <c r="BB18401" s="90" t="s">
        <v>1324</v>
      </c>
      <c r="BC18401" s="90" t="s">
        <v>22438</v>
      </c>
      <c r="BD18401" s="90"/>
    </row>
    <row r="18402" spans="53:56" ht="15" x14ac:dyDescent="0.25">
      <c r="BA18402" s="91" t="s">
        <v>22445</v>
      </c>
      <c r="BB18402" s="91" t="s">
        <v>1324</v>
      </c>
      <c r="BC18402" s="91" t="s">
        <v>22446</v>
      </c>
      <c r="BD18402" s="91"/>
    </row>
    <row r="18403" spans="53:56" ht="15" x14ac:dyDescent="0.25">
      <c r="BA18403" s="90" t="s">
        <v>22447</v>
      </c>
      <c r="BB18403" s="90" t="s">
        <v>1324</v>
      </c>
      <c r="BC18403" s="90" t="s">
        <v>17310</v>
      </c>
      <c r="BD18403" s="90"/>
    </row>
    <row r="18404" spans="53:56" ht="15" x14ac:dyDescent="0.25">
      <c r="BA18404" s="90" t="s">
        <v>22448</v>
      </c>
      <c r="BB18404" s="90" t="s">
        <v>1324</v>
      </c>
      <c r="BC18404" s="90" t="s">
        <v>10632</v>
      </c>
      <c r="BD18404" s="90"/>
    </row>
    <row r="18405" spans="53:56" ht="15" x14ac:dyDescent="0.25">
      <c r="BA18405" s="91" t="s">
        <v>22449</v>
      </c>
      <c r="BB18405" s="91" t="s">
        <v>1324</v>
      </c>
      <c r="BC18405" s="91" t="s">
        <v>22438</v>
      </c>
      <c r="BD18405" s="91"/>
    </row>
    <row r="18406" spans="53:56" ht="15" x14ac:dyDescent="0.25">
      <c r="BA18406" s="90" t="s">
        <v>22450</v>
      </c>
      <c r="BB18406" s="90" t="s">
        <v>1324</v>
      </c>
      <c r="BC18406" s="90" t="s">
        <v>22451</v>
      </c>
      <c r="BD18406" s="90"/>
    </row>
    <row r="18407" spans="53:56" ht="15" x14ac:dyDescent="0.25">
      <c r="BA18407" s="91" t="s">
        <v>22452</v>
      </c>
      <c r="BB18407" s="91" t="s">
        <v>1324</v>
      </c>
      <c r="BC18407" s="91" t="s">
        <v>22446</v>
      </c>
      <c r="BD18407" s="91"/>
    </row>
    <row r="18408" spans="53:56" ht="15" x14ac:dyDescent="0.25">
      <c r="BA18408" s="91" t="s">
        <v>22453</v>
      </c>
      <c r="BB18408" s="91" t="s">
        <v>1324</v>
      </c>
      <c r="BC18408" s="91" t="s">
        <v>20707</v>
      </c>
      <c r="BD18408" s="91"/>
    </row>
    <row r="18409" spans="53:56" ht="15" x14ac:dyDescent="0.25">
      <c r="BA18409" s="90" t="s">
        <v>22454</v>
      </c>
      <c r="BB18409" s="90" t="s">
        <v>1324</v>
      </c>
      <c r="BC18409" s="90" t="s">
        <v>15419</v>
      </c>
      <c r="BD18409" s="90"/>
    </row>
    <row r="18410" spans="53:56" ht="15" x14ac:dyDescent="0.25">
      <c r="BA18410" s="91" t="s">
        <v>22455</v>
      </c>
      <c r="BB18410" s="91" t="s">
        <v>1324</v>
      </c>
      <c r="BC18410" s="91" t="s">
        <v>16468</v>
      </c>
      <c r="BD18410" s="91"/>
    </row>
    <row r="18411" spans="53:56" ht="15" x14ac:dyDescent="0.25">
      <c r="BA18411" s="90" t="s">
        <v>22456</v>
      </c>
      <c r="BB18411" s="90" t="s">
        <v>1324</v>
      </c>
      <c r="BC18411" s="90" t="s">
        <v>16468</v>
      </c>
      <c r="BD18411" s="90"/>
    </row>
    <row r="18412" spans="53:56" ht="15" x14ac:dyDescent="0.25">
      <c r="BA18412" s="91" t="s">
        <v>22457</v>
      </c>
      <c r="BB18412" s="91" t="s">
        <v>1324</v>
      </c>
      <c r="BC18412" s="91" t="s">
        <v>17310</v>
      </c>
      <c r="BD18412" s="91"/>
    </row>
    <row r="18413" spans="53:56" ht="15" x14ac:dyDescent="0.25">
      <c r="BA18413" s="90" t="s">
        <v>22458</v>
      </c>
      <c r="BB18413" s="90" t="s">
        <v>1324</v>
      </c>
      <c r="BC18413" s="90" t="s">
        <v>16468</v>
      </c>
      <c r="BD18413" s="90"/>
    </row>
    <row r="18414" spans="53:56" ht="15" x14ac:dyDescent="0.25">
      <c r="BA18414" s="90" t="s">
        <v>22459</v>
      </c>
      <c r="BB18414" s="90" t="s">
        <v>1324</v>
      </c>
      <c r="BC18414" s="90" t="s">
        <v>16468</v>
      </c>
      <c r="BD18414" s="90"/>
    </row>
    <row r="18415" spans="53:56" ht="15" x14ac:dyDescent="0.25">
      <c r="BA18415" s="91" t="s">
        <v>22460</v>
      </c>
      <c r="BB18415" s="91" t="s">
        <v>1324</v>
      </c>
      <c r="BC18415" s="91" t="s">
        <v>16468</v>
      </c>
      <c r="BD18415" s="91"/>
    </row>
    <row r="18416" spans="53:56" ht="15" x14ac:dyDescent="0.25">
      <c r="BA18416" s="91" t="s">
        <v>22461</v>
      </c>
      <c r="BB18416" s="91" t="s">
        <v>1324</v>
      </c>
      <c r="BC18416" s="91" t="s">
        <v>16468</v>
      </c>
      <c r="BD18416" s="91"/>
    </row>
    <row r="18417" spans="53:56" ht="15" x14ac:dyDescent="0.25">
      <c r="BA18417" s="90" t="s">
        <v>22462</v>
      </c>
      <c r="BB18417" s="90" t="s">
        <v>1324</v>
      </c>
      <c r="BC18417" s="90" t="s">
        <v>7868</v>
      </c>
      <c r="BD18417" s="90"/>
    </row>
    <row r="18418" spans="53:56" ht="15" x14ac:dyDescent="0.25">
      <c r="BA18418" s="91" t="s">
        <v>22463</v>
      </c>
      <c r="BB18418" s="91" t="s">
        <v>1324</v>
      </c>
      <c r="BC18418" s="91" t="s">
        <v>22464</v>
      </c>
      <c r="BD18418" s="91"/>
    </row>
    <row r="18419" spans="53:56" ht="15" x14ac:dyDescent="0.25">
      <c r="BA18419" s="91" t="s">
        <v>22465</v>
      </c>
      <c r="BB18419" s="91" t="s">
        <v>1324</v>
      </c>
      <c r="BC18419" s="91" t="s">
        <v>17544</v>
      </c>
      <c r="BD18419" s="91"/>
    </row>
    <row r="18420" spans="53:56" ht="15" x14ac:dyDescent="0.25">
      <c r="BA18420" s="90" t="s">
        <v>22466</v>
      </c>
      <c r="BB18420" s="90" t="s">
        <v>1324</v>
      </c>
      <c r="BC18420" s="90" t="s">
        <v>7868</v>
      </c>
      <c r="BD18420" s="90"/>
    </row>
    <row r="18421" spans="53:56" ht="15" x14ac:dyDescent="0.25">
      <c r="BA18421" s="91" t="s">
        <v>22467</v>
      </c>
      <c r="BB18421" s="91" t="s">
        <v>1324</v>
      </c>
      <c r="BC18421" s="91" t="s">
        <v>22451</v>
      </c>
      <c r="BD18421" s="91"/>
    </row>
    <row r="18422" spans="53:56" ht="15" x14ac:dyDescent="0.25">
      <c r="BA18422" s="90" t="s">
        <v>22468</v>
      </c>
      <c r="BB18422" s="90" t="s">
        <v>1324</v>
      </c>
      <c r="BC18422" s="90" t="s">
        <v>16468</v>
      </c>
      <c r="BD18422" s="90"/>
    </row>
    <row r="18423" spans="53:56" ht="15" x14ac:dyDescent="0.25">
      <c r="BA18423" s="90" t="s">
        <v>22469</v>
      </c>
      <c r="BB18423" s="90" t="s">
        <v>1324</v>
      </c>
      <c r="BC18423" s="90" t="s">
        <v>17310</v>
      </c>
      <c r="BD18423" s="90"/>
    </row>
    <row r="18424" spans="53:56" ht="15" x14ac:dyDescent="0.25">
      <c r="BA18424" s="91" t="s">
        <v>22470</v>
      </c>
      <c r="BB18424" s="91" t="s">
        <v>1324</v>
      </c>
      <c r="BC18424" s="91" t="s">
        <v>7868</v>
      </c>
      <c r="BD18424" s="91"/>
    </row>
    <row r="18425" spans="53:56" ht="15" x14ac:dyDescent="0.25">
      <c r="BA18425" s="90" t="s">
        <v>22471</v>
      </c>
      <c r="BB18425" s="90" t="s">
        <v>1324</v>
      </c>
      <c r="BC18425" s="90" t="s">
        <v>10632</v>
      </c>
      <c r="BD18425" s="90"/>
    </row>
    <row r="18426" spans="53:56" ht="15" x14ac:dyDescent="0.25">
      <c r="BA18426" s="91" t="s">
        <v>22472</v>
      </c>
      <c r="BB18426" s="91" t="s">
        <v>1324</v>
      </c>
      <c r="BC18426" s="91" t="s">
        <v>22451</v>
      </c>
      <c r="BD18426" s="91"/>
    </row>
    <row r="18427" spans="53:56" ht="15" x14ac:dyDescent="0.25">
      <c r="BA18427" s="91" t="s">
        <v>22473</v>
      </c>
      <c r="BB18427" s="91" t="s">
        <v>1324</v>
      </c>
      <c r="BC18427" s="91" t="s">
        <v>16468</v>
      </c>
      <c r="BD18427" s="91"/>
    </row>
    <row r="18428" spans="53:56" ht="15" x14ac:dyDescent="0.25">
      <c r="BA18428" s="90" t="s">
        <v>22474</v>
      </c>
      <c r="BB18428" s="90" t="s">
        <v>1324</v>
      </c>
      <c r="BC18428" s="90" t="s">
        <v>22438</v>
      </c>
      <c r="BD18428" s="90"/>
    </row>
    <row r="18429" spans="53:56" ht="15" x14ac:dyDescent="0.25">
      <c r="BA18429" s="91" t="s">
        <v>22475</v>
      </c>
      <c r="BB18429" s="91" t="s">
        <v>1324</v>
      </c>
      <c r="BC18429" s="91" t="s">
        <v>22451</v>
      </c>
      <c r="BD18429" s="91"/>
    </row>
    <row r="18430" spans="53:56" ht="15" x14ac:dyDescent="0.25">
      <c r="BA18430" s="90" t="s">
        <v>22476</v>
      </c>
      <c r="BB18430" s="90" t="s">
        <v>1324</v>
      </c>
      <c r="BC18430" s="90" t="s">
        <v>22451</v>
      </c>
      <c r="BD18430" s="90"/>
    </row>
    <row r="18431" spans="53:56" ht="15" x14ac:dyDescent="0.25">
      <c r="BA18431" s="90" t="s">
        <v>22477</v>
      </c>
      <c r="BB18431" s="90" t="s">
        <v>1324</v>
      </c>
      <c r="BC18431" s="90" t="s">
        <v>22446</v>
      </c>
      <c r="BD18431" s="90"/>
    </row>
    <row r="18432" spans="53:56" ht="15" x14ac:dyDescent="0.25">
      <c r="BA18432" s="91" t="s">
        <v>22478</v>
      </c>
      <c r="BB18432" s="91" t="s">
        <v>1324</v>
      </c>
      <c r="BC18432" s="91" t="s">
        <v>17544</v>
      </c>
      <c r="BD18432" s="91"/>
    </row>
    <row r="18433" spans="53:56" ht="15" x14ac:dyDescent="0.25">
      <c r="BA18433" s="90" t="s">
        <v>22479</v>
      </c>
      <c r="BB18433" s="90" t="s">
        <v>1324</v>
      </c>
      <c r="BC18433" s="90" t="s">
        <v>10632</v>
      </c>
      <c r="BD18433" s="90"/>
    </row>
    <row r="18434" spans="53:56" ht="15" x14ac:dyDescent="0.25">
      <c r="BA18434" s="91" t="s">
        <v>22480</v>
      </c>
      <c r="BB18434" s="91" t="s">
        <v>1324</v>
      </c>
      <c r="BC18434" s="91" t="s">
        <v>16468</v>
      </c>
      <c r="BD18434" s="91"/>
    </row>
    <row r="18435" spans="53:56" ht="15" x14ac:dyDescent="0.25">
      <c r="BA18435" s="90" t="s">
        <v>22481</v>
      </c>
      <c r="BB18435" s="90" t="s">
        <v>1324</v>
      </c>
      <c r="BC18435" s="90" t="s">
        <v>15419</v>
      </c>
      <c r="BD18435" s="90"/>
    </row>
    <row r="18436" spans="53:56" ht="15" x14ac:dyDescent="0.25">
      <c r="BA18436" s="91" t="s">
        <v>22482</v>
      </c>
      <c r="BB18436" s="91" t="s">
        <v>1324</v>
      </c>
      <c r="BC18436" s="91" t="s">
        <v>20707</v>
      </c>
      <c r="BD18436" s="91"/>
    </row>
    <row r="18437" spans="53:56" ht="15" x14ac:dyDescent="0.25">
      <c r="BA18437" s="90" t="s">
        <v>22483</v>
      </c>
      <c r="BB18437" s="90" t="s">
        <v>1324</v>
      </c>
      <c r="BC18437" s="90" t="s">
        <v>16468</v>
      </c>
      <c r="BD18437" s="90"/>
    </row>
    <row r="18438" spans="53:56" ht="15" x14ac:dyDescent="0.25">
      <c r="BA18438" s="91" t="s">
        <v>22484</v>
      </c>
      <c r="BB18438" s="91" t="s">
        <v>1324</v>
      </c>
      <c r="BC18438" s="91" t="s">
        <v>17310</v>
      </c>
      <c r="BD18438" s="91"/>
    </row>
    <row r="18439" spans="53:56" ht="15" x14ac:dyDescent="0.25">
      <c r="BA18439" s="90" t="s">
        <v>22485</v>
      </c>
      <c r="BB18439" s="90" t="s">
        <v>1324</v>
      </c>
      <c r="BC18439" s="90" t="s">
        <v>17544</v>
      </c>
      <c r="BD18439" s="90"/>
    </row>
    <row r="18440" spans="53:56" ht="15" x14ac:dyDescent="0.25">
      <c r="BA18440" s="91" t="s">
        <v>22486</v>
      </c>
      <c r="BB18440" s="91" t="s">
        <v>1324</v>
      </c>
      <c r="BC18440" s="91" t="s">
        <v>15419</v>
      </c>
      <c r="BD18440" s="91"/>
    </row>
    <row r="18441" spans="53:56" ht="15" x14ac:dyDescent="0.25">
      <c r="BA18441" s="90" t="s">
        <v>22487</v>
      </c>
      <c r="BB18441" s="90" t="s">
        <v>1324</v>
      </c>
      <c r="BC18441" s="90" t="s">
        <v>15419</v>
      </c>
      <c r="BD18441" s="90"/>
    </row>
    <row r="18442" spans="53:56" ht="15" x14ac:dyDescent="0.25">
      <c r="BA18442" s="91" t="s">
        <v>22488</v>
      </c>
      <c r="BB18442" s="91" t="s">
        <v>1324</v>
      </c>
      <c r="BC18442" s="91" t="s">
        <v>15303</v>
      </c>
      <c r="BD18442" s="91"/>
    </row>
    <row r="18443" spans="53:56" ht="15" x14ac:dyDescent="0.25">
      <c r="BA18443" s="91" t="s">
        <v>22489</v>
      </c>
      <c r="BB18443" s="91" t="s">
        <v>1324</v>
      </c>
      <c r="BC18443" s="91" t="s">
        <v>15303</v>
      </c>
      <c r="BD18443" s="91"/>
    </row>
    <row r="18444" spans="53:56" ht="15" x14ac:dyDescent="0.25">
      <c r="BA18444" s="91" t="s">
        <v>22490</v>
      </c>
      <c r="BB18444" s="91" t="s">
        <v>1324</v>
      </c>
      <c r="BC18444" s="91" t="s">
        <v>15303</v>
      </c>
      <c r="BD18444" s="91"/>
    </row>
    <row r="18445" spans="53:56" ht="15" x14ac:dyDescent="0.25">
      <c r="BA18445" s="90" t="s">
        <v>22491</v>
      </c>
      <c r="BB18445" s="90" t="s">
        <v>1324</v>
      </c>
      <c r="BC18445" s="90" t="s">
        <v>15303</v>
      </c>
      <c r="BD18445" s="90"/>
    </row>
    <row r="18446" spans="53:56" ht="15" x14ac:dyDescent="0.25">
      <c r="BA18446" s="91" t="s">
        <v>22492</v>
      </c>
      <c r="BB18446" s="91" t="s">
        <v>1324</v>
      </c>
      <c r="BC18446" s="91" t="s">
        <v>15303</v>
      </c>
      <c r="BD18446" s="91"/>
    </row>
    <row r="18447" spans="53:56" ht="15" x14ac:dyDescent="0.25">
      <c r="BA18447" s="90" t="s">
        <v>22493</v>
      </c>
      <c r="BB18447" s="90" t="s">
        <v>1324</v>
      </c>
      <c r="BC18447" s="90" t="s">
        <v>15303</v>
      </c>
      <c r="BD18447" s="90"/>
    </row>
    <row r="18448" spans="53:56" ht="15" x14ac:dyDescent="0.25">
      <c r="BA18448" s="91" t="s">
        <v>22494</v>
      </c>
      <c r="BB18448" s="91" t="s">
        <v>1324</v>
      </c>
      <c r="BC18448" s="91" t="s">
        <v>15303</v>
      </c>
      <c r="BD18448" s="91"/>
    </row>
    <row r="18449" spans="53:56" ht="15" x14ac:dyDescent="0.25">
      <c r="BA18449" s="90" t="s">
        <v>22495</v>
      </c>
      <c r="BB18449" s="90" t="s">
        <v>1324</v>
      </c>
      <c r="BC18449" s="90" t="s">
        <v>4097</v>
      </c>
      <c r="BD18449" s="90"/>
    </row>
    <row r="18450" spans="53:56" ht="15" x14ac:dyDescent="0.25">
      <c r="BA18450" s="91" t="s">
        <v>22496</v>
      </c>
      <c r="BB18450" s="91" t="s">
        <v>1324</v>
      </c>
      <c r="BC18450" s="91" t="s">
        <v>4097</v>
      </c>
      <c r="BD18450" s="91"/>
    </row>
    <row r="18451" spans="53:56" ht="15" x14ac:dyDescent="0.25">
      <c r="BA18451" s="90" t="s">
        <v>22497</v>
      </c>
      <c r="BB18451" s="90" t="s">
        <v>1324</v>
      </c>
      <c r="BC18451" s="90" t="s">
        <v>4097</v>
      </c>
      <c r="BD18451" s="90"/>
    </row>
    <row r="18452" spans="53:56" ht="15" x14ac:dyDescent="0.25">
      <c r="BA18452" s="91" t="s">
        <v>22498</v>
      </c>
      <c r="BB18452" s="91" t="s">
        <v>1324</v>
      </c>
      <c r="BC18452" s="91" t="s">
        <v>4097</v>
      </c>
      <c r="BD18452" s="91"/>
    </row>
    <row r="18453" spans="53:56" ht="15" x14ac:dyDescent="0.25">
      <c r="BA18453" s="90" t="s">
        <v>22499</v>
      </c>
      <c r="BB18453" s="90" t="s">
        <v>1324</v>
      </c>
      <c r="BC18453" s="90" t="s">
        <v>4097</v>
      </c>
      <c r="BD18453" s="90"/>
    </row>
    <row r="18454" spans="53:56" ht="15" x14ac:dyDescent="0.25">
      <c r="BA18454" s="91" t="s">
        <v>22500</v>
      </c>
      <c r="BB18454" s="91" t="s">
        <v>1324</v>
      </c>
      <c r="BC18454" s="91" t="s">
        <v>15303</v>
      </c>
      <c r="BD18454" s="91"/>
    </row>
    <row r="18455" spans="53:56" ht="15" x14ac:dyDescent="0.25">
      <c r="BA18455" s="90" t="s">
        <v>22501</v>
      </c>
      <c r="BB18455" s="90" t="s">
        <v>1324</v>
      </c>
      <c r="BC18455" s="90" t="s">
        <v>15303</v>
      </c>
      <c r="BD18455" s="90"/>
    </row>
    <row r="18456" spans="53:56" ht="15" x14ac:dyDescent="0.25">
      <c r="BA18456" s="91" t="s">
        <v>22502</v>
      </c>
      <c r="BB18456" s="91" t="s">
        <v>1324</v>
      </c>
      <c r="BC18456" s="91" t="s">
        <v>15303</v>
      </c>
      <c r="BD18456" s="91"/>
    </row>
    <row r="18457" spans="53:56" ht="15" x14ac:dyDescent="0.25">
      <c r="BA18457" s="90" t="s">
        <v>22503</v>
      </c>
      <c r="BB18457" s="90" t="s">
        <v>1324</v>
      </c>
      <c r="BC18457" s="90" t="s">
        <v>15303</v>
      </c>
      <c r="BD18457" s="90"/>
    </row>
    <row r="18458" spans="53:56" ht="15" x14ac:dyDescent="0.25">
      <c r="BA18458" s="91" t="s">
        <v>22504</v>
      </c>
      <c r="BB18458" s="91" t="s">
        <v>1324</v>
      </c>
      <c r="BC18458" s="91" t="s">
        <v>15303</v>
      </c>
      <c r="BD18458" s="91"/>
    </row>
    <row r="18459" spans="53:56" ht="15" x14ac:dyDescent="0.25">
      <c r="BA18459" s="90" t="s">
        <v>22505</v>
      </c>
      <c r="BB18459" s="90" t="s">
        <v>1324</v>
      </c>
      <c r="BC18459" s="90" t="s">
        <v>15303</v>
      </c>
      <c r="BD18459" s="90"/>
    </row>
    <row r="18460" spans="53:56" ht="15" x14ac:dyDescent="0.25">
      <c r="BA18460" s="91" t="s">
        <v>22506</v>
      </c>
      <c r="BB18460" s="91" t="s">
        <v>1324</v>
      </c>
      <c r="BC18460" s="91" t="s">
        <v>15303</v>
      </c>
      <c r="BD18460" s="91"/>
    </row>
    <row r="18461" spans="53:56" ht="15" x14ac:dyDescent="0.25">
      <c r="BA18461" s="91" t="s">
        <v>22507</v>
      </c>
      <c r="BB18461" s="91" t="s">
        <v>1324</v>
      </c>
      <c r="BC18461" s="91" t="s">
        <v>14774</v>
      </c>
      <c r="BD18461" s="91"/>
    </row>
    <row r="18462" spans="53:56" ht="15" x14ac:dyDescent="0.25">
      <c r="BA18462" s="90" t="s">
        <v>22508</v>
      </c>
      <c r="BB18462" s="90" t="s">
        <v>1324</v>
      </c>
      <c r="BC18462" s="90" t="s">
        <v>14774</v>
      </c>
      <c r="BD18462" s="90"/>
    </row>
    <row r="18463" spans="53:56" ht="15" x14ac:dyDescent="0.25">
      <c r="BA18463" s="91" t="s">
        <v>22509</v>
      </c>
      <c r="BB18463" s="91" t="s">
        <v>1324</v>
      </c>
      <c r="BC18463" s="91" t="s">
        <v>14774</v>
      </c>
      <c r="BD18463" s="91"/>
    </row>
    <row r="18464" spans="53:56" ht="15" x14ac:dyDescent="0.25">
      <c r="BA18464" s="90" t="s">
        <v>22510</v>
      </c>
      <c r="BB18464" s="90" t="s">
        <v>1324</v>
      </c>
      <c r="BC18464" s="90" t="s">
        <v>4097</v>
      </c>
      <c r="BD18464" s="90"/>
    </row>
    <row r="18465" spans="53:56" ht="15" x14ac:dyDescent="0.25">
      <c r="BA18465" s="91" t="s">
        <v>22511</v>
      </c>
      <c r="BB18465" s="91" t="s">
        <v>1324</v>
      </c>
      <c r="BC18465" s="91" t="s">
        <v>14774</v>
      </c>
      <c r="BD18465" s="91"/>
    </row>
    <row r="18466" spans="53:56" ht="15" x14ac:dyDescent="0.25">
      <c r="BA18466" s="91" t="s">
        <v>22512</v>
      </c>
      <c r="BB18466" s="91" t="s">
        <v>1324</v>
      </c>
      <c r="BC18466" s="91" t="s">
        <v>4097</v>
      </c>
      <c r="BD18466" s="91"/>
    </row>
    <row r="18467" spans="53:56" ht="15" x14ac:dyDescent="0.25">
      <c r="BA18467" s="90" t="s">
        <v>22513</v>
      </c>
      <c r="BB18467" s="90" t="s">
        <v>1324</v>
      </c>
      <c r="BC18467" s="90" t="s">
        <v>15303</v>
      </c>
      <c r="BD18467" s="90"/>
    </row>
    <row r="18468" spans="53:56" ht="15" x14ac:dyDescent="0.25">
      <c r="BA18468" s="91" t="s">
        <v>22514</v>
      </c>
      <c r="BB18468" s="91" t="s">
        <v>1324</v>
      </c>
      <c r="BC18468" s="91" t="s">
        <v>22515</v>
      </c>
      <c r="BD18468" s="91"/>
    </row>
    <row r="18469" spans="53:56" ht="15" x14ac:dyDescent="0.25">
      <c r="BA18469" s="90" t="s">
        <v>22516</v>
      </c>
      <c r="BB18469" s="90" t="s">
        <v>1324</v>
      </c>
      <c r="BC18469" s="90" t="s">
        <v>14774</v>
      </c>
      <c r="BD18469" s="90"/>
    </row>
    <row r="18470" spans="53:56" ht="15" x14ac:dyDescent="0.25">
      <c r="BA18470" s="91" t="s">
        <v>22517</v>
      </c>
      <c r="BB18470" s="91" t="s">
        <v>1324</v>
      </c>
      <c r="BC18470" s="91" t="s">
        <v>14774</v>
      </c>
      <c r="BD18470" s="91"/>
    </row>
    <row r="18471" spans="53:56" ht="15" x14ac:dyDescent="0.25">
      <c r="BA18471" s="90" t="s">
        <v>22518</v>
      </c>
      <c r="BB18471" s="90" t="s">
        <v>1324</v>
      </c>
      <c r="BC18471" s="90" t="s">
        <v>14774</v>
      </c>
      <c r="BD18471" s="90"/>
    </row>
    <row r="18472" spans="53:56" ht="15" x14ac:dyDescent="0.25">
      <c r="BA18472" s="91" t="s">
        <v>22519</v>
      </c>
      <c r="BB18472" s="91" t="s">
        <v>1324</v>
      </c>
      <c r="BC18472" s="91" t="s">
        <v>14774</v>
      </c>
      <c r="BD18472" s="91"/>
    </row>
    <row r="18473" spans="53:56" ht="15" x14ac:dyDescent="0.25">
      <c r="BA18473" s="90" t="s">
        <v>22520</v>
      </c>
      <c r="BB18473" s="90" t="s">
        <v>1324</v>
      </c>
      <c r="BC18473" s="90" t="s">
        <v>14774</v>
      </c>
      <c r="BD18473" s="90"/>
    </row>
    <row r="18474" spans="53:56" ht="15" x14ac:dyDescent="0.25">
      <c r="BA18474" s="91" t="s">
        <v>22521</v>
      </c>
      <c r="BB18474" s="91" t="s">
        <v>1324</v>
      </c>
      <c r="BC18474" s="91" t="s">
        <v>14774</v>
      </c>
      <c r="BD18474" s="91"/>
    </row>
    <row r="18475" spans="53:56" ht="15" x14ac:dyDescent="0.25">
      <c r="BA18475" s="90" t="s">
        <v>22522</v>
      </c>
      <c r="BB18475" s="90" t="s">
        <v>1324</v>
      </c>
      <c r="BC18475" s="90" t="s">
        <v>14774</v>
      </c>
      <c r="BD18475" s="90"/>
    </row>
    <row r="18476" spans="53:56" ht="15" x14ac:dyDescent="0.25">
      <c r="BA18476" s="91" t="s">
        <v>22523</v>
      </c>
      <c r="BB18476" s="91" t="s">
        <v>1324</v>
      </c>
      <c r="BC18476" s="91" t="s">
        <v>14774</v>
      </c>
      <c r="BD18476" s="91"/>
    </row>
    <row r="18477" spans="53:56" ht="15" x14ac:dyDescent="0.25">
      <c r="BA18477" s="90" t="s">
        <v>22524</v>
      </c>
      <c r="BB18477" s="90" t="s">
        <v>1324</v>
      </c>
      <c r="BC18477" s="90" t="s">
        <v>15303</v>
      </c>
      <c r="BD18477" s="90"/>
    </row>
    <row r="18478" spans="53:56" ht="15" x14ac:dyDescent="0.25">
      <c r="BA18478" s="91" t="s">
        <v>22525</v>
      </c>
      <c r="BB18478" s="91" t="s">
        <v>1324</v>
      </c>
      <c r="BC18478" s="91" t="s">
        <v>4097</v>
      </c>
      <c r="BD18478" s="91"/>
    </row>
    <row r="18479" spans="53:56" ht="15" x14ac:dyDescent="0.25">
      <c r="BA18479" s="90" t="s">
        <v>22526</v>
      </c>
      <c r="BB18479" s="90" t="s">
        <v>1324</v>
      </c>
      <c r="BC18479" s="90" t="s">
        <v>22515</v>
      </c>
      <c r="BD18479" s="90"/>
    </row>
    <row r="18480" spans="53:56" ht="15" x14ac:dyDescent="0.25">
      <c r="BA18480" s="91" t="s">
        <v>22527</v>
      </c>
      <c r="BB18480" s="91" t="s">
        <v>1324</v>
      </c>
      <c r="BC18480" s="91" t="s">
        <v>15303</v>
      </c>
      <c r="BD18480" s="91"/>
    </row>
    <row r="18481" spans="53:56" ht="15" x14ac:dyDescent="0.25">
      <c r="BA18481" s="90" t="s">
        <v>22528</v>
      </c>
      <c r="BB18481" s="90" t="s">
        <v>1324</v>
      </c>
      <c r="BC18481" s="90" t="s">
        <v>4097</v>
      </c>
      <c r="BD18481" s="90"/>
    </row>
    <row r="18482" spans="53:56" ht="15" x14ac:dyDescent="0.25">
      <c r="BA18482" s="90" t="s">
        <v>22529</v>
      </c>
      <c r="BB18482" s="90" t="s">
        <v>1324</v>
      </c>
      <c r="BC18482" s="90" t="s">
        <v>22515</v>
      </c>
      <c r="BD18482" s="90"/>
    </row>
    <row r="18483" spans="53:56" ht="15" x14ac:dyDescent="0.25">
      <c r="BA18483" s="91" t="s">
        <v>22530</v>
      </c>
      <c r="BB18483" s="91" t="s">
        <v>1324</v>
      </c>
      <c r="BC18483" s="91" t="s">
        <v>14774</v>
      </c>
      <c r="BD18483" s="91"/>
    </row>
    <row r="18484" spans="53:56" ht="15" x14ac:dyDescent="0.25">
      <c r="BA18484" s="90" t="s">
        <v>22531</v>
      </c>
      <c r="BB18484" s="90" t="s">
        <v>1324</v>
      </c>
      <c r="BC18484" s="90" t="s">
        <v>14774</v>
      </c>
      <c r="BD18484" s="90"/>
    </row>
    <row r="18485" spans="53:56" ht="15" x14ac:dyDescent="0.25">
      <c r="BA18485" s="90" t="s">
        <v>22532</v>
      </c>
      <c r="BB18485" s="90" t="s">
        <v>1324</v>
      </c>
      <c r="BC18485" s="90" t="s">
        <v>4061</v>
      </c>
      <c r="BD18485" s="90"/>
    </row>
    <row r="18486" spans="53:56" ht="15" x14ac:dyDescent="0.25">
      <c r="BA18486" s="91" t="s">
        <v>22533</v>
      </c>
      <c r="BB18486" s="91" t="s">
        <v>1324</v>
      </c>
      <c r="BC18486" s="91" t="s">
        <v>4061</v>
      </c>
      <c r="BD18486" s="91"/>
    </row>
    <row r="18487" spans="53:56" ht="15" x14ac:dyDescent="0.25">
      <c r="BA18487" s="90" t="s">
        <v>22534</v>
      </c>
      <c r="BB18487" s="90" t="s">
        <v>1324</v>
      </c>
      <c r="BC18487" s="90" t="s">
        <v>4061</v>
      </c>
      <c r="BD18487" s="90"/>
    </row>
    <row r="18488" spans="53:56" ht="15" x14ac:dyDescent="0.25">
      <c r="BA18488" s="91" t="s">
        <v>22535</v>
      </c>
      <c r="BB18488" s="91" t="s">
        <v>1324</v>
      </c>
      <c r="BC18488" s="91" t="s">
        <v>4061</v>
      </c>
      <c r="BD18488" s="91"/>
    </row>
    <row r="18489" spans="53:56" ht="15" x14ac:dyDescent="0.25">
      <c r="BA18489" s="90" t="s">
        <v>22536</v>
      </c>
      <c r="BB18489" s="90" t="s">
        <v>1324</v>
      </c>
      <c r="BC18489" s="90" t="s">
        <v>1401</v>
      </c>
      <c r="BD18489" s="90"/>
    </row>
    <row r="18490" spans="53:56" ht="15" x14ac:dyDescent="0.25">
      <c r="BA18490" s="91" t="s">
        <v>22537</v>
      </c>
      <c r="BB18490" s="91" t="s">
        <v>1324</v>
      </c>
      <c r="BC18490" s="91" t="s">
        <v>18029</v>
      </c>
      <c r="BD18490" s="91"/>
    </row>
    <row r="18491" spans="53:56" ht="15" x14ac:dyDescent="0.25">
      <c r="BA18491" s="90" t="s">
        <v>22538</v>
      </c>
      <c r="BB18491" s="90" t="s">
        <v>1324</v>
      </c>
      <c r="BC18491" s="90" t="s">
        <v>11252</v>
      </c>
      <c r="BD18491" s="90"/>
    </row>
    <row r="18492" spans="53:56" ht="15" x14ac:dyDescent="0.25">
      <c r="BA18492" s="91" t="s">
        <v>22539</v>
      </c>
      <c r="BB18492" s="91" t="s">
        <v>1324</v>
      </c>
      <c r="BC18492" s="91" t="s">
        <v>22540</v>
      </c>
      <c r="BD18492" s="91"/>
    </row>
    <row r="18493" spans="53:56" ht="15" x14ac:dyDescent="0.25">
      <c r="BA18493" s="90" t="s">
        <v>22541</v>
      </c>
      <c r="BB18493" s="90" t="s">
        <v>1324</v>
      </c>
      <c r="BC18493" s="90" t="s">
        <v>11252</v>
      </c>
      <c r="BD18493" s="90"/>
    </row>
    <row r="18494" spans="53:56" ht="15" x14ac:dyDescent="0.25">
      <c r="BA18494" s="91" t="s">
        <v>22542</v>
      </c>
      <c r="BB18494" s="91" t="s">
        <v>1324</v>
      </c>
      <c r="BC18494" s="91" t="s">
        <v>22540</v>
      </c>
      <c r="BD18494" s="91"/>
    </row>
    <row r="18495" spans="53:56" ht="15" x14ac:dyDescent="0.25">
      <c r="BA18495" s="90" t="s">
        <v>22543</v>
      </c>
      <c r="BB18495" s="90" t="s">
        <v>1324</v>
      </c>
      <c r="BC18495" s="90" t="s">
        <v>10215</v>
      </c>
      <c r="BD18495" s="90"/>
    </row>
    <row r="18496" spans="53:56" ht="15" x14ac:dyDescent="0.25">
      <c r="BA18496" s="91" t="s">
        <v>22544</v>
      </c>
      <c r="BB18496" s="91" t="s">
        <v>1324</v>
      </c>
      <c r="BC18496" s="91" t="s">
        <v>15419</v>
      </c>
      <c r="BD18496" s="91"/>
    </row>
    <row r="18497" spans="53:56" ht="15" x14ac:dyDescent="0.25">
      <c r="BA18497" s="90" t="s">
        <v>22545</v>
      </c>
      <c r="BB18497" s="90" t="s">
        <v>1324</v>
      </c>
      <c r="BC18497" s="90" t="s">
        <v>22540</v>
      </c>
      <c r="BD18497" s="90"/>
    </row>
    <row r="18498" spans="53:56" ht="15" x14ac:dyDescent="0.25">
      <c r="BA18498" s="91" t="s">
        <v>22546</v>
      </c>
      <c r="BB18498" s="91" t="s">
        <v>1324</v>
      </c>
      <c r="BC18498" s="91" t="s">
        <v>1401</v>
      </c>
      <c r="BD18498" s="91"/>
    </row>
    <row r="18499" spans="53:56" ht="15" x14ac:dyDescent="0.25">
      <c r="BA18499" s="90" t="s">
        <v>22547</v>
      </c>
      <c r="BB18499" s="90" t="s">
        <v>1324</v>
      </c>
      <c r="BC18499" s="90" t="s">
        <v>11252</v>
      </c>
      <c r="BD18499" s="90"/>
    </row>
    <row r="18500" spans="53:56" ht="15" x14ac:dyDescent="0.25">
      <c r="BA18500" s="91" t="s">
        <v>22548</v>
      </c>
      <c r="BB18500" s="91" t="s">
        <v>1324</v>
      </c>
      <c r="BC18500" s="91" t="s">
        <v>11252</v>
      </c>
      <c r="BD18500" s="91"/>
    </row>
    <row r="18501" spans="53:56" ht="15" x14ac:dyDescent="0.25">
      <c r="BA18501" s="91" t="s">
        <v>22549</v>
      </c>
      <c r="BB18501" s="91" t="s">
        <v>1324</v>
      </c>
      <c r="BC18501" s="91" t="s">
        <v>11252</v>
      </c>
      <c r="BD18501" s="91"/>
    </row>
    <row r="18502" spans="53:56" ht="15" x14ac:dyDescent="0.25">
      <c r="BA18502" s="90" t="s">
        <v>22550</v>
      </c>
      <c r="BB18502" s="90" t="s">
        <v>1324</v>
      </c>
      <c r="BC18502" s="90" t="s">
        <v>1401</v>
      </c>
      <c r="BD18502" s="90"/>
    </row>
    <row r="18503" spans="53:56" ht="15" x14ac:dyDescent="0.25">
      <c r="BA18503" s="91" t="s">
        <v>22551</v>
      </c>
      <c r="BB18503" s="91" t="s">
        <v>1324</v>
      </c>
      <c r="BC18503" s="91" t="s">
        <v>10215</v>
      </c>
      <c r="BD18503" s="91"/>
    </row>
    <row r="18504" spans="53:56" ht="15" x14ac:dyDescent="0.25">
      <c r="BA18504" s="90" t="s">
        <v>22552</v>
      </c>
      <c r="BB18504" s="90" t="s">
        <v>1324</v>
      </c>
      <c r="BC18504" s="90" t="s">
        <v>10215</v>
      </c>
      <c r="BD18504" s="90"/>
    </row>
    <row r="18505" spans="53:56" ht="15" x14ac:dyDescent="0.25">
      <c r="BA18505" s="91" t="s">
        <v>22553</v>
      </c>
      <c r="BB18505" s="91" t="s">
        <v>1324</v>
      </c>
      <c r="BC18505" s="91" t="s">
        <v>11252</v>
      </c>
      <c r="BD18505" s="91"/>
    </row>
    <row r="18506" spans="53:56" ht="15" x14ac:dyDescent="0.25">
      <c r="BA18506" s="90" t="s">
        <v>22554</v>
      </c>
      <c r="BB18506" s="90" t="s">
        <v>1324</v>
      </c>
      <c r="BC18506" s="90" t="s">
        <v>1401</v>
      </c>
      <c r="BD18506" s="90"/>
    </row>
    <row r="18507" spans="53:56" ht="15" x14ac:dyDescent="0.25">
      <c r="BA18507" s="91" t="s">
        <v>22555</v>
      </c>
      <c r="BB18507" s="91" t="s">
        <v>1324</v>
      </c>
      <c r="BC18507" s="91" t="s">
        <v>4061</v>
      </c>
      <c r="BD18507" s="91"/>
    </row>
    <row r="18508" spans="53:56" ht="15" x14ac:dyDescent="0.25">
      <c r="BA18508" s="90" t="s">
        <v>22556</v>
      </c>
      <c r="BB18508" s="90" t="s">
        <v>1324</v>
      </c>
      <c r="BC18508" s="90" t="s">
        <v>10215</v>
      </c>
      <c r="BD18508" s="90"/>
    </row>
    <row r="18509" spans="53:56" ht="15" x14ac:dyDescent="0.25">
      <c r="BA18509" s="91" t="s">
        <v>22557</v>
      </c>
      <c r="BB18509" s="91" t="s">
        <v>1324</v>
      </c>
      <c r="BC18509" s="91" t="s">
        <v>22540</v>
      </c>
      <c r="BD18509" s="91"/>
    </row>
    <row r="18510" spans="53:56" ht="15" x14ac:dyDescent="0.25">
      <c r="BA18510" s="90" t="s">
        <v>22558</v>
      </c>
      <c r="BB18510" s="90" t="s">
        <v>1324</v>
      </c>
      <c r="BC18510" s="90" t="s">
        <v>10215</v>
      </c>
      <c r="BD18510" s="90"/>
    </row>
    <row r="18511" spans="53:56" ht="15" x14ac:dyDescent="0.25">
      <c r="BA18511" s="91" t="s">
        <v>22559</v>
      </c>
      <c r="BB18511" s="91" t="s">
        <v>1324</v>
      </c>
      <c r="BC18511" s="91" t="s">
        <v>11252</v>
      </c>
      <c r="BD18511" s="91"/>
    </row>
    <row r="18512" spans="53:56" ht="15" x14ac:dyDescent="0.25">
      <c r="BA18512" s="90" t="s">
        <v>22560</v>
      </c>
      <c r="BB18512" s="90" t="s">
        <v>1324</v>
      </c>
      <c r="BC18512" s="90" t="s">
        <v>22561</v>
      </c>
      <c r="BD18512" s="90"/>
    </row>
    <row r="18513" spans="53:56" ht="15" x14ac:dyDescent="0.25">
      <c r="BA18513" s="91" t="s">
        <v>22562</v>
      </c>
      <c r="BB18513" s="91" t="s">
        <v>1324</v>
      </c>
      <c r="BC18513" s="91" t="s">
        <v>8872</v>
      </c>
      <c r="BD18513" s="91"/>
    </row>
    <row r="18514" spans="53:56" ht="15" x14ac:dyDescent="0.25">
      <c r="BA18514" s="90" t="s">
        <v>22563</v>
      </c>
      <c r="BB18514" s="90" t="s">
        <v>1324</v>
      </c>
      <c r="BC18514" s="90" t="s">
        <v>18029</v>
      </c>
      <c r="BD18514" s="90"/>
    </row>
    <row r="18515" spans="53:56" ht="15" x14ac:dyDescent="0.25">
      <c r="BA18515" s="91" t="s">
        <v>22564</v>
      </c>
      <c r="BB18515" s="91" t="s">
        <v>1324</v>
      </c>
      <c r="BC18515" s="91" t="s">
        <v>18302</v>
      </c>
      <c r="BD18515" s="91"/>
    </row>
    <row r="18516" spans="53:56" ht="15" x14ac:dyDescent="0.25">
      <c r="BA18516" s="90" t="s">
        <v>22565</v>
      </c>
      <c r="BB18516" s="90" t="s">
        <v>1324</v>
      </c>
      <c r="BC18516" s="90" t="s">
        <v>18302</v>
      </c>
      <c r="BD18516" s="90"/>
    </row>
    <row r="18517" spans="53:56" ht="15" x14ac:dyDescent="0.25">
      <c r="BA18517" s="91" t="s">
        <v>22566</v>
      </c>
      <c r="BB18517" s="91" t="s">
        <v>1324</v>
      </c>
      <c r="BC18517" s="91" t="s">
        <v>18302</v>
      </c>
      <c r="BD18517" s="91"/>
    </row>
    <row r="18518" spans="53:56" ht="15" x14ac:dyDescent="0.25">
      <c r="BA18518" s="90" t="s">
        <v>22567</v>
      </c>
      <c r="BB18518" s="90" t="s">
        <v>1324</v>
      </c>
      <c r="BC18518" s="90" t="s">
        <v>18302</v>
      </c>
      <c r="BD18518" s="90"/>
    </row>
    <row r="18519" spans="53:56" ht="15" x14ac:dyDescent="0.25">
      <c r="BA18519" s="90" t="s">
        <v>22568</v>
      </c>
      <c r="BB18519" s="90" t="s">
        <v>1324</v>
      </c>
      <c r="BC18519" s="90" t="s">
        <v>18302</v>
      </c>
      <c r="BD18519" s="90"/>
    </row>
    <row r="18520" spans="53:56" ht="15" x14ac:dyDescent="0.25">
      <c r="BA18520" s="91" t="s">
        <v>22569</v>
      </c>
      <c r="BB18520" s="91" t="s">
        <v>1324</v>
      </c>
      <c r="BC18520" s="91" t="s">
        <v>18302</v>
      </c>
      <c r="BD18520" s="91"/>
    </row>
    <row r="18521" spans="53:56" ht="15" x14ac:dyDescent="0.25">
      <c r="BA18521" s="90" t="s">
        <v>22570</v>
      </c>
      <c r="BB18521" s="90" t="s">
        <v>1324</v>
      </c>
      <c r="BC18521" s="90" t="s">
        <v>9234</v>
      </c>
      <c r="BD18521" s="90"/>
    </row>
    <row r="18522" spans="53:56" ht="15" x14ac:dyDescent="0.25">
      <c r="BA18522" s="91" t="s">
        <v>22571</v>
      </c>
      <c r="BB18522" s="91" t="s">
        <v>1324</v>
      </c>
      <c r="BC18522" s="91" t="s">
        <v>21123</v>
      </c>
      <c r="BD18522" s="91"/>
    </row>
    <row r="18523" spans="53:56" ht="15" x14ac:dyDescent="0.25">
      <c r="BA18523" s="91" t="s">
        <v>22572</v>
      </c>
      <c r="BB18523" s="91" t="s">
        <v>1324</v>
      </c>
      <c r="BC18523" s="91" t="s">
        <v>18302</v>
      </c>
      <c r="BD18523" s="91"/>
    </row>
    <row r="18524" spans="53:56" ht="15" x14ac:dyDescent="0.25">
      <c r="BA18524" s="90" t="s">
        <v>22573</v>
      </c>
      <c r="BB18524" s="90" t="s">
        <v>1324</v>
      </c>
      <c r="BC18524" s="90" t="s">
        <v>15241</v>
      </c>
      <c r="BD18524" s="90"/>
    </row>
    <row r="18525" spans="53:56" ht="15" x14ac:dyDescent="0.25">
      <c r="BA18525" s="91" t="s">
        <v>22574</v>
      </c>
      <c r="BB18525" s="91" t="s">
        <v>1324</v>
      </c>
      <c r="BC18525" s="91" t="s">
        <v>22414</v>
      </c>
      <c r="BD18525" s="91"/>
    </row>
    <row r="18526" spans="53:56" ht="15" x14ac:dyDescent="0.25">
      <c r="BA18526" s="90" t="s">
        <v>22575</v>
      </c>
      <c r="BB18526" s="90" t="s">
        <v>1324</v>
      </c>
      <c r="BC18526" s="90" t="s">
        <v>22414</v>
      </c>
      <c r="BD18526" s="90"/>
    </row>
    <row r="18527" spans="53:56" ht="15" x14ac:dyDescent="0.25">
      <c r="BA18527" s="90" t="s">
        <v>22576</v>
      </c>
      <c r="BB18527" s="90" t="s">
        <v>1324</v>
      </c>
      <c r="BC18527" s="90" t="s">
        <v>9234</v>
      </c>
      <c r="BD18527" s="90"/>
    </row>
    <row r="18528" spans="53:56" ht="15" x14ac:dyDescent="0.25">
      <c r="BA18528" s="91" t="s">
        <v>22577</v>
      </c>
      <c r="BB18528" s="91" t="s">
        <v>1324</v>
      </c>
      <c r="BC18528" s="91" t="s">
        <v>14644</v>
      </c>
      <c r="BD18528" s="91"/>
    </row>
    <row r="18529" spans="53:56" ht="15" x14ac:dyDescent="0.25">
      <c r="BA18529" s="90" t="s">
        <v>22578</v>
      </c>
      <c r="BB18529" s="90" t="s">
        <v>1324</v>
      </c>
      <c r="BC18529" s="90" t="s">
        <v>18302</v>
      </c>
      <c r="BD18529" s="90"/>
    </row>
    <row r="18530" spans="53:56" ht="15" x14ac:dyDescent="0.25">
      <c r="BA18530" s="91" t="s">
        <v>22579</v>
      </c>
      <c r="BB18530" s="91" t="s">
        <v>1324</v>
      </c>
      <c r="BC18530" s="91" t="s">
        <v>15241</v>
      </c>
      <c r="BD18530" s="91"/>
    </row>
    <row r="18531" spans="53:56" ht="15" x14ac:dyDescent="0.25">
      <c r="BA18531" s="91" t="s">
        <v>22580</v>
      </c>
      <c r="BB18531" s="91" t="s">
        <v>1324</v>
      </c>
      <c r="BC18531" s="91" t="s">
        <v>21123</v>
      </c>
      <c r="BD18531" s="91"/>
    </row>
    <row r="18532" spans="53:56" ht="15" x14ac:dyDescent="0.25">
      <c r="BA18532" s="90" t="s">
        <v>22581</v>
      </c>
      <c r="BB18532" s="90" t="s">
        <v>1324</v>
      </c>
      <c r="BC18532" s="90" t="s">
        <v>9234</v>
      </c>
      <c r="BD18532" s="90"/>
    </row>
    <row r="18533" spans="53:56" ht="15" x14ac:dyDescent="0.25">
      <c r="BA18533" s="91" t="s">
        <v>22582</v>
      </c>
      <c r="BB18533" s="91" t="s">
        <v>1324</v>
      </c>
      <c r="BC18533" s="91" t="s">
        <v>7866</v>
      </c>
      <c r="BD18533" s="91"/>
    </row>
    <row r="18534" spans="53:56" ht="15" x14ac:dyDescent="0.25">
      <c r="BA18534" s="90" t="s">
        <v>22583</v>
      </c>
      <c r="BB18534" s="90" t="s">
        <v>1324</v>
      </c>
      <c r="BC18534" s="90" t="s">
        <v>15241</v>
      </c>
      <c r="BD18534" s="90"/>
    </row>
    <row r="18535" spans="53:56" ht="15" x14ac:dyDescent="0.25">
      <c r="BA18535" s="90" t="s">
        <v>22584</v>
      </c>
      <c r="BB18535" s="90" t="s">
        <v>1324</v>
      </c>
      <c r="BC18535" s="90" t="s">
        <v>14776</v>
      </c>
      <c r="BD18535" s="90"/>
    </row>
    <row r="18536" spans="53:56" ht="15" x14ac:dyDescent="0.25">
      <c r="BA18536" s="91" t="s">
        <v>22585</v>
      </c>
      <c r="BB18536" s="91" t="s">
        <v>1324</v>
      </c>
      <c r="BC18536" s="91" t="s">
        <v>15241</v>
      </c>
      <c r="BD18536" s="91"/>
    </row>
    <row r="18537" spans="53:56" ht="15" x14ac:dyDescent="0.25">
      <c r="BA18537" s="90" t="s">
        <v>22586</v>
      </c>
      <c r="BB18537" s="90" t="s">
        <v>1324</v>
      </c>
      <c r="BC18537" s="90" t="s">
        <v>18302</v>
      </c>
      <c r="BD18537" s="90"/>
    </row>
    <row r="18538" spans="53:56" ht="15" x14ac:dyDescent="0.25">
      <c r="BA18538" s="91" t="s">
        <v>22587</v>
      </c>
      <c r="BB18538" s="91" t="s">
        <v>1324</v>
      </c>
      <c r="BC18538" s="91" t="s">
        <v>14644</v>
      </c>
      <c r="BD18538" s="91"/>
    </row>
    <row r="18539" spans="53:56" ht="15" x14ac:dyDescent="0.25">
      <c r="BA18539" s="90" t="s">
        <v>22588</v>
      </c>
      <c r="BB18539" s="90" t="s">
        <v>1324</v>
      </c>
      <c r="BC18539" s="90" t="s">
        <v>14644</v>
      </c>
      <c r="BD18539" s="90"/>
    </row>
    <row r="18540" spans="53:56" ht="15" x14ac:dyDescent="0.25">
      <c r="BA18540" s="91" t="s">
        <v>22589</v>
      </c>
      <c r="BB18540" s="91" t="s">
        <v>1324</v>
      </c>
      <c r="BC18540" s="91" t="s">
        <v>9234</v>
      </c>
      <c r="BD18540" s="91"/>
    </row>
    <row r="18541" spans="53:56" ht="15" x14ac:dyDescent="0.25">
      <c r="BA18541" s="91" t="s">
        <v>22590</v>
      </c>
      <c r="BB18541" s="91" t="s">
        <v>1324</v>
      </c>
      <c r="BC18541" s="91" t="s">
        <v>21123</v>
      </c>
      <c r="BD18541" s="91"/>
    </row>
    <row r="18542" spans="53:56" ht="15" x14ac:dyDescent="0.25">
      <c r="BA18542" s="90" t="s">
        <v>22591</v>
      </c>
      <c r="BB18542" s="90" t="s">
        <v>1324</v>
      </c>
      <c r="BC18542" s="90" t="s">
        <v>22592</v>
      </c>
      <c r="BD18542" s="90"/>
    </row>
    <row r="18543" spans="53:56" ht="15" x14ac:dyDescent="0.25">
      <c r="BA18543" s="91" t="s">
        <v>22593</v>
      </c>
      <c r="BB18543" s="91" t="s">
        <v>1324</v>
      </c>
      <c r="BC18543" s="91" t="s">
        <v>22592</v>
      </c>
      <c r="BD18543" s="91"/>
    </row>
    <row r="18544" spans="53:56" ht="15" x14ac:dyDescent="0.25">
      <c r="BA18544" s="91" t="s">
        <v>22594</v>
      </c>
      <c r="BB18544" s="91" t="s">
        <v>1324</v>
      </c>
      <c r="BC18544" s="91" t="s">
        <v>22592</v>
      </c>
      <c r="BD18544" s="91"/>
    </row>
    <row r="18545" spans="53:56" ht="15" x14ac:dyDescent="0.25">
      <c r="BA18545" s="91" t="s">
        <v>22595</v>
      </c>
      <c r="BB18545" s="91" t="s">
        <v>1324</v>
      </c>
      <c r="BC18545" s="91" t="s">
        <v>18302</v>
      </c>
      <c r="BD18545" s="91"/>
    </row>
    <row r="18546" spans="53:56" ht="15" x14ac:dyDescent="0.25">
      <c r="BA18546" s="90" t="s">
        <v>22596</v>
      </c>
      <c r="BB18546" s="90" t="s">
        <v>1324</v>
      </c>
      <c r="BC18546" s="90" t="s">
        <v>7866</v>
      </c>
      <c r="BD18546" s="90"/>
    </row>
    <row r="18547" spans="53:56" ht="15" x14ac:dyDescent="0.25">
      <c r="BA18547" s="91" t="s">
        <v>22597</v>
      </c>
      <c r="BB18547" s="91" t="s">
        <v>1324</v>
      </c>
      <c r="BC18547" s="91" t="s">
        <v>22592</v>
      </c>
      <c r="BD18547" s="91"/>
    </row>
    <row r="18548" spans="53:56" ht="15" x14ac:dyDescent="0.25">
      <c r="BA18548" s="90" t="s">
        <v>22598</v>
      </c>
      <c r="BB18548" s="90" t="s">
        <v>1324</v>
      </c>
      <c r="BC18548" s="90" t="s">
        <v>15241</v>
      </c>
      <c r="BD18548" s="90"/>
    </row>
    <row r="18549" spans="53:56" ht="15" x14ac:dyDescent="0.25">
      <c r="BA18549" s="90" t="s">
        <v>22599</v>
      </c>
      <c r="BB18549" s="90" t="s">
        <v>1324</v>
      </c>
      <c r="BC18549" s="90" t="s">
        <v>21123</v>
      </c>
      <c r="BD18549" s="90"/>
    </row>
    <row r="18550" spans="53:56" ht="15" x14ac:dyDescent="0.25">
      <c r="BA18550" s="91" t="s">
        <v>22600</v>
      </c>
      <c r="BB18550" s="91" t="s">
        <v>1324</v>
      </c>
      <c r="BC18550" s="91" t="s">
        <v>14644</v>
      </c>
      <c r="BD18550" s="91"/>
    </row>
    <row r="18551" spans="53:56" ht="15" x14ac:dyDescent="0.25">
      <c r="BA18551" s="90" t="s">
        <v>22601</v>
      </c>
      <c r="BB18551" s="90" t="s">
        <v>1324</v>
      </c>
      <c r="BC18551" s="90" t="s">
        <v>22165</v>
      </c>
      <c r="BD18551" s="90"/>
    </row>
    <row r="18552" spans="53:56" ht="15" x14ac:dyDescent="0.25">
      <c r="BA18552" s="91" t="s">
        <v>22602</v>
      </c>
      <c r="BB18552" s="91" t="s">
        <v>2132</v>
      </c>
      <c r="BC18552" s="91" t="s">
        <v>14776</v>
      </c>
      <c r="BD18552" s="91"/>
    </row>
    <row r="18553" spans="53:56" ht="15" x14ac:dyDescent="0.25">
      <c r="BA18553" s="91" t="s">
        <v>22603</v>
      </c>
      <c r="BB18553" s="91" t="s">
        <v>2132</v>
      </c>
      <c r="BC18553" s="91" t="s">
        <v>18363</v>
      </c>
      <c r="BD18553" s="91"/>
    </row>
    <row r="18554" spans="53:56" ht="15" x14ac:dyDescent="0.25">
      <c r="BA18554" s="91" t="s">
        <v>22604</v>
      </c>
      <c r="BB18554" s="91" t="s">
        <v>2132</v>
      </c>
      <c r="BC18554" s="91" t="s">
        <v>18363</v>
      </c>
      <c r="BD18554" s="91"/>
    </row>
    <row r="18555" spans="53:56" ht="15" x14ac:dyDescent="0.25">
      <c r="BA18555" s="90" t="s">
        <v>22605</v>
      </c>
      <c r="BB18555" s="90" t="s">
        <v>2132</v>
      </c>
      <c r="BC18555" s="90" t="s">
        <v>18363</v>
      </c>
      <c r="BD18555" s="90"/>
    </row>
    <row r="18556" spans="53:56" ht="15" x14ac:dyDescent="0.25">
      <c r="BA18556" s="91" t="s">
        <v>22606</v>
      </c>
      <c r="BB18556" s="91" t="s">
        <v>2132</v>
      </c>
      <c r="BC18556" s="91" t="s">
        <v>18363</v>
      </c>
      <c r="BD18556" s="91"/>
    </row>
    <row r="18557" spans="53:56" ht="15" x14ac:dyDescent="0.25">
      <c r="BA18557" s="90" t="s">
        <v>22607</v>
      </c>
      <c r="BB18557" s="90" t="s">
        <v>2132</v>
      </c>
      <c r="BC18557" s="90" t="s">
        <v>18373</v>
      </c>
      <c r="BD18557" s="90"/>
    </row>
    <row r="18558" spans="53:56" ht="15" x14ac:dyDescent="0.25">
      <c r="BA18558" s="91" t="s">
        <v>22608</v>
      </c>
      <c r="BB18558" s="91" t="s">
        <v>2132</v>
      </c>
      <c r="BC18558" s="91" t="s">
        <v>14644</v>
      </c>
      <c r="BD18558" s="91"/>
    </row>
    <row r="18559" spans="53:56" ht="15" x14ac:dyDescent="0.25">
      <c r="BA18559" s="90" t="s">
        <v>22609</v>
      </c>
      <c r="BB18559" s="90" t="s">
        <v>2132</v>
      </c>
      <c r="BC18559" s="90" t="s">
        <v>18363</v>
      </c>
      <c r="BD18559" s="90"/>
    </row>
    <row r="18560" spans="53:56" ht="15" x14ac:dyDescent="0.25">
      <c r="BA18560" s="91" t="s">
        <v>22610</v>
      </c>
      <c r="BB18560" s="91" t="s">
        <v>2132</v>
      </c>
      <c r="BC18560" s="91" t="s">
        <v>18377</v>
      </c>
      <c r="BD18560" s="91"/>
    </row>
    <row r="18561" spans="53:56" ht="15" x14ac:dyDescent="0.25">
      <c r="BA18561" s="91" t="s">
        <v>22611</v>
      </c>
      <c r="BB18561" s="91" t="s">
        <v>2132</v>
      </c>
      <c r="BC18561" s="91" t="s">
        <v>18380</v>
      </c>
      <c r="BD18561" s="91"/>
    </row>
    <row r="18562" spans="53:56" ht="15" x14ac:dyDescent="0.25">
      <c r="BA18562" s="91" t="s">
        <v>22612</v>
      </c>
      <c r="BB18562" s="91" t="s">
        <v>2132</v>
      </c>
      <c r="BC18562" s="91" t="s">
        <v>18380</v>
      </c>
      <c r="BD18562" s="91"/>
    </row>
    <row r="18563" spans="53:56" ht="15" x14ac:dyDescent="0.25">
      <c r="BA18563" s="90" t="s">
        <v>22613</v>
      </c>
      <c r="BB18563" s="90" t="s">
        <v>2132</v>
      </c>
      <c r="BC18563" s="90" t="s">
        <v>18380</v>
      </c>
      <c r="BD18563" s="90"/>
    </row>
    <row r="18564" spans="53:56" ht="15" x14ac:dyDescent="0.25">
      <c r="BA18564" s="91" t="s">
        <v>22614</v>
      </c>
      <c r="BB18564" s="91" t="s">
        <v>2132</v>
      </c>
      <c r="BC18564" s="91" t="s">
        <v>18373</v>
      </c>
      <c r="BD18564" s="91"/>
    </row>
    <row r="18565" spans="53:56" ht="15" x14ac:dyDescent="0.25">
      <c r="BA18565" s="91" t="s">
        <v>22615</v>
      </c>
      <c r="BB18565" s="91" t="s">
        <v>2132</v>
      </c>
      <c r="BC18565" s="91" t="s">
        <v>18363</v>
      </c>
      <c r="BD18565" s="91"/>
    </row>
    <row r="18566" spans="53:56" ht="15" x14ac:dyDescent="0.25">
      <c r="BA18566" s="90" t="s">
        <v>22616</v>
      </c>
      <c r="BB18566" s="90" t="s">
        <v>2132</v>
      </c>
      <c r="BC18566" s="90" t="s">
        <v>15257</v>
      </c>
      <c r="BD18566" s="90"/>
    </row>
    <row r="18567" spans="53:56" ht="15" x14ac:dyDescent="0.25">
      <c r="BA18567" s="90" t="s">
        <v>22617</v>
      </c>
      <c r="BB18567" s="90" t="s">
        <v>2132</v>
      </c>
      <c r="BC18567" s="90" t="s">
        <v>18389</v>
      </c>
      <c r="BD18567" s="90"/>
    </row>
    <row r="18568" spans="53:56" ht="15" x14ac:dyDescent="0.25">
      <c r="BA18568" s="91" t="s">
        <v>22618</v>
      </c>
      <c r="BB18568" s="91" t="s">
        <v>2132</v>
      </c>
      <c r="BC18568" s="91" t="s">
        <v>15257</v>
      </c>
      <c r="BD18568" s="91"/>
    </row>
    <row r="18569" spans="53:56" ht="15" x14ac:dyDescent="0.25">
      <c r="BA18569" s="90" t="s">
        <v>22619</v>
      </c>
      <c r="BB18569" s="90" t="s">
        <v>2132</v>
      </c>
      <c r="BC18569" s="90" t="s">
        <v>18373</v>
      </c>
      <c r="BD18569" s="90"/>
    </row>
    <row r="18570" spans="53:56" ht="15" x14ac:dyDescent="0.25">
      <c r="BA18570" s="90" t="s">
        <v>22620</v>
      </c>
      <c r="BB18570" s="90" t="s">
        <v>2132</v>
      </c>
      <c r="BC18570" s="90" t="s">
        <v>18377</v>
      </c>
      <c r="BD18570" s="90"/>
    </row>
    <row r="18571" spans="53:56" ht="15" x14ac:dyDescent="0.25">
      <c r="BA18571" s="90" t="s">
        <v>22621</v>
      </c>
      <c r="BB18571" s="90" t="s">
        <v>2132</v>
      </c>
      <c r="BC18571" s="90" t="s">
        <v>18398</v>
      </c>
      <c r="BD18571" s="90"/>
    </row>
    <row r="18572" spans="53:56" ht="15" x14ac:dyDescent="0.25">
      <c r="BA18572" s="91" t="s">
        <v>22622</v>
      </c>
      <c r="BB18572" s="91" t="s">
        <v>2132</v>
      </c>
      <c r="BC18572" s="91" t="s">
        <v>14776</v>
      </c>
      <c r="BD18572" s="91"/>
    </row>
    <row r="18573" spans="53:56" ht="15" x14ac:dyDescent="0.25">
      <c r="BA18573" s="90" t="s">
        <v>22623</v>
      </c>
      <c r="BB18573" s="90" t="s">
        <v>2132</v>
      </c>
      <c r="BC18573" s="90" t="s">
        <v>14644</v>
      </c>
      <c r="BD18573" s="90"/>
    </row>
    <row r="18574" spans="53:56" ht="15" x14ac:dyDescent="0.25">
      <c r="BA18574" s="91" t="s">
        <v>22624</v>
      </c>
      <c r="BB18574" s="91" t="s">
        <v>2132</v>
      </c>
      <c r="BC18574" s="91" t="s">
        <v>18363</v>
      </c>
      <c r="BD18574" s="91"/>
    </row>
    <row r="18575" spans="53:56" ht="15" x14ac:dyDescent="0.25">
      <c r="BA18575" s="90" t="s">
        <v>22625</v>
      </c>
      <c r="BB18575" s="90" t="s">
        <v>2132</v>
      </c>
      <c r="BC18575" s="90" t="s">
        <v>18408</v>
      </c>
      <c r="BD18575" s="90"/>
    </row>
    <row r="18576" spans="53:56" ht="15" x14ac:dyDescent="0.25">
      <c r="BA18576" s="91" t="s">
        <v>22626</v>
      </c>
      <c r="BB18576" s="91" t="s">
        <v>2132</v>
      </c>
      <c r="BC18576" s="91" t="s">
        <v>18398</v>
      </c>
      <c r="BD18576" s="91"/>
    </row>
    <row r="18577" spans="53:56" ht="15" x14ac:dyDescent="0.25">
      <c r="BA18577" s="90" t="s">
        <v>22627</v>
      </c>
      <c r="BB18577" s="90" t="s">
        <v>2132</v>
      </c>
      <c r="BC18577" s="90" t="s">
        <v>18373</v>
      </c>
      <c r="BD18577" s="90"/>
    </row>
    <row r="18578" spans="53:56" ht="15" x14ac:dyDescent="0.25">
      <c r="BA18578" s="90" t="s">
        <v>22628</v>
      </c>
      <c r="BB18578" s="90" t="s">
        <v>2132</v>
      </c>
      <c r="BC18578" s="90" t="s">
        <v>14776</v>
      </c>
      <c r="BD18578" s="90"/>
    </row>
    <row r="18579" spans="53:56" ht="15" x14ac:dyDescent="0.25">
      <c r="BA18579" s="91" t="s">
        <v>22629</v>
      </c>
      <c r="BB18579" s="91" t="s">
        <v>2132</v>
      </c>
      <c r="BC18579" s="91" t="s">
        <v>14776</v>
      </c>
      <c r="BD18579" s="91"/>
    </row>
    <row r="18580" spans="53:56" ht="15" x14ac:dyDescent="0.25">
      <c r="BA18580" s="90" t="s">
        <v>22630</v>
      </c>
      <c r="BB18580" s="90" t="s">
        <v>2132</v>
      </c>
      <c r="BC18580" s="90" t="s">
        <v>18408</v>
      </c>
      <c r="BD18580" s="90"/>
    </row>
    <row r="18581" spans="53:56" ht="15" x14ac:dyDescent="0.25">
      <c r="BA18581" s="90" t="s">
        <v>22631</v>
      </c>
      <c r="BB18581" s="90" t="s">
        <v>2132</v>
      </c>
      <c r="BC18581" s="90" t="s">
        <v>18425</v>
      </c>
      <c r="BD18581" s="90"/>
    </row>
    <row r="18582" spans="53:56" ht="15" x14ac:dyDescent="0.25">
      <c r="BA18582" s="91" t="s">
        <v>22632</v>
      </c>
      <c r="BB18582" s="91" t="s">
        <v>2132</v>
      </c>
      <c r="BC18582" s="91" t="s">
        <v>18377</v>
      </c>
      <c r="BD18582" s="91"/>
    </row>
    <row r="18583" spans="53:56" ht="15" x14ac:dyDescent="0.25">
      <c r="BA18583" s="90" t="s">
        <v>22633</v>
      </c>
      <c r="BB18583" s="90" t="s">
        <v>2132</v>
      </c>
      <c r="BC18583" s="90" t="s">
        <v>18377</v>
      </c>
      <c r="BD18583" s="90"/>
    </row>
    <row r="18584" spans="53:56" ht="15" x14ac:dyDescent="0.25">
      <c r="BA18584" s="91" t="s">
        <v>22634</v>
      </c>
      <c r="BB18584" s="91" t="s">
        <v>2132</v>
      </c>
      <c r="BC18584" s="91" t="s">
        <v>15257</v>
      </c>
      <c r="BD18584" s="91"/>
    </row>
    <row r="18585" spans="53:56" ht="15" x14ac:dyDescent="0.25">
      <c r="BA18585" s="91" t="s">
        <v>22635</v>
      </c>
      <c r="BB18585" s="91" t="s">
        <v>2132</v>
      </c>
      <c r="BC18585" s="91" t="s">
        <v>18380</v>
      </c>
      <c r="BD18585" s="91"/>
    </row>
    <row r="18586" spans="53:56" ht="15" x14ac:dyDescent="0.25">
      <c r="BA18586" s="91" t="s">
        <v>22636</v>
      </c>
      <c r="BB18586" s="91" t="s">
        <v>2132</v>
      </c>
      <c r="BC18586" s="91" t="s">
        <v>17343</v>
      </c>
      <c r="BD18586" s="91"/>
    </row>
    <row r="18587" spans="53:56" ht="15" x14ac:dyDescent="0.25">
      <c r="BA18587" s="90" t="s">
        <v>22637</v>
      </c>
      <c r="BB18587" s="90" t="s">
        <v>3969</v>
      </c>
      <c r="BC18587" s="90" t="s">
        <v>20234</v>
      </c>
      <c r="BD18587" s="423" t="s">
        <v>1301</v>
      </c>
    </row>
    <row r="18588" spans="53:56" ht="15" x14ac:dyDescent="0.25">
      <c r="BA18588" s="91" t="s">
        <v>22638</v>
      </c>
      <c r="BB18588" s="91" t="s">
        <v>3969</v>
      </c>
      <c r="BC18588" s="91" t="s">
        <v>13458</v>
      </c>
      <c r="BD18588" s="423" t="s">
        <v>1301</v>
      </c>
    </row>
    <row r="18589" spans="53:56" ht="15" x14ac:dyDescent="0.25">
      <c r="BA18589" s="91" t="s">
        <v>22639</v>
      </c>
      <c r="BB18589" s="91" t="s">
        <v>3969</v>
      </c>
      <c r="BC18589" s="91" t="s">
        <v>22640</v>
      </c>
      <c r="BD18589" s="423" t="s">
        <v>1301</v>
      </c>
    </row>
    <row r="18590" spans="53:56" ht="15" x14ac:dyDescent="0.25">
      <c r="BA18590" s="90" t="s">
        <v>22641</v>
      </c>
      <c r="BB18590" s="90" t="s">
        <v>3969</v>
      </c>
      <c r="BC18590" s="90" t="s">
        <v>14093</v>
      </c>
      <c r="BD18590" s="423" t="s">
        <v>1301</v>
      </c>
    </row>
    <row r="18591" spans="53:56" ht="15" x14ac:dyDescent="0.25">
      <c r="BA18591" s="91" t="s">
        <v>22642</v>
      </c>
      <c r="BB18591" s="91" t="s">
        <v>3969</v>
      </c>
      <c r="BC18591" s="91" t="s">
        <v>13458</v>
      </c>
      <c r="BD18591" s="423" t="s">
        <v>1301</v>
      </c>
    </row>
    <row r="18592" spans="53:56" ht="15" x14ac:dyDescent="0.25">
      <c r="BA18592" s="90" t="s">
        <v>22643</v>
      </c>
      <c r="BB18592" s="90" t="s">
        <v>3969</v>
      </c>
      <c r="BC18592" s="90" t="s">
        <v>15419</v>
      </c>
      <c r="BD18592" s="423" t="s">
        <v>1301</v>
      </c>
    </row>
    <row r="18593" spans="53:56" ht="15" x14ac:dyDescent="0.25">
      <c r="BA18593" s="90" t="s">
        <v>22644</v>
      </c>
      <c r="BB18593" s="90" t="s">
        <v>3969</v>
      </c>
      <c r="BC18593" s="90" t="s">
        <v>22645</v>
      </c>
      <c r="BD18593" s="423" t="s">
        <v>1301</v>
      </c>
    </row>
    <row r="18594" spans="53:56" ht="15" x14ac:dyDescent="0.25">
      <c r="BA18594" s="91" t="s">
        <v>22646</v>
      </c>
      <c r="BB18594" s="91" t="s">
        <v>3969</v>
      </c>
      <c r="BC18594" s="91" t="s">
        <v>14093</v>
      </c>
      <c r="BD18594" s="423" t="s">
        <v>1301</v>
      </c>
    </row>
    <row r="18595" spans="53:56" ht="15" x14ac:dyDescent="0.25">
      <c r="BA18595" s="90" t="s">
        <v>22647</v>
      </c>
      <c r="BB18595" s="90" t="s">
        <v>3969</v>
      </c>
      <c r="BC18595" s="90" t="s">
        <v>13458</v>
      </c>
      <c r="BD18595" s="423" t="s">
        <v>1301</v>
      </c>
    </row>
    <row r="18596" spans="53:56" ht="15" x14ac:dyDescent="0.25">
      <c r="BA18596" s="91" t="s">
        <v>22648</v>
      </c>
      <c r="BB18596" s="91" t="s">
        <v>3969</v>
      </c>
      <c r="BC18596" s="91" t="s">
        <v>13458</v>
      </c>
      <c r="BD18596" s="423" t="s">
        <v>1301</v>
      </c>
    </row>
    <row r="18597" spans="53:56" ht="15" x14ac:dyDescent="0.25">
      <c r="BA18597" s="91" t="s">
        <v>22649</v>
      </c>
      <c r="BB18597" s="91" t="s">
        <v>3969</v>
      </c>
      <c r="BC18597" s="91" t="s">
        <v>22645</v>
      </c>
      <c r="BD18597" s="423" t="s">
        <v>1301</v>
      </c>
    </row>
    <row r="18598" spans="53:56" ht="15" x14ac:dyDescent="0.25">
      <c r="BA18598" s="90" t="s">
        <v>22650</v>
      </c>
      <c r="BB18598" s="90" t="s">
        <v>3969</v>
      </c>
      <c r="BC18598" s="90" t="s">
        <v>13458</v>
      </c>
      <c r="BD18598" s="423" t="s">
        <v>1301</v>
      </c>
    </row>
    <row r="18599" spans="53:56" ht="15" x14ac:dyDescent="0.25">
      <c r="BA18599" s="91" t="s">
        <v>22651</v>
      </c>
      <c r="BB18599" s="91" t="s">
        <v>3969</v>
      </c>
      <c r="BC18599" s="91" t="s">
        <v>14093</v>
      </c>
      <c r="BD18599" s="423" t="s">
        <v>1301</v>
      </c>
    </row>
    <row r="18600" spans="53:56" ht="15" x14ac:dyDescent="0.25">
      <c r="BA18600" s="90" t="s">
        <v>22652</v>
      </c>
      <c r="BB18600" s="90" t="s">
        <v>3969</v>
      </c>
      <c r="BC18600" s="90" t="s">
        <v>8872</v>
      </c>
      <c r="BD18600" s="423" t="s">
        <v>1301</v>
      </c>
    </row>
    <row r="18601" spans="53:56" ht="15" x14ac:dyDescent="0.25">
      <c r="BA18601" s="90" t="s">
        <v>22653</v>
      </c>
      <c r="BB18601" s="90" t="s">
        <v>3969</v>
      </c>
      <c r="BC18601" s="90" t="s">
        <v>14093</v>
      </c>
      <c r="BD18601" s="423" t="s">
        <v>1301</v>
      </c>
    </row>
    <row r="18602" spans="53:56" ht="15" x14ac:dyDescent="0.25">
      <c r="BA18602" s="91" t="s">
        <v>22654</v>
      </c>
      <c r="BB18602" s="91" t="s">
        <v>3969</v>
      </c>
      <c r="BC18602" s="91" t="s">
        <v>13458</v>
      </c>
      <c r="BD18602" s="423" t="s">
        <v>1301</v>
      </c>
    </row>
    <row r="18603" spans="53:56" ht="15" x14ac:dyDescent="0.25">
      <c r="BA18603" s="90" t="s">
        <v>22655</v>
      </c>
      <c r="BB18603" s="90" t="s">
        <v>3969</v>
      </c>
      <c r="BC18603" s="90" t="s">
        <v>20234</v>
      </c>
      <c r="BD18603" s="423" t="s">
        <v>1301</v>
      </c>
    </row>
    <row r="18604" spans="53:56" ht="15" x14ac:dyDescent="0.25">
      <c r="BA18604" s="91" t="s">
        <v>22656</v>
      </c>
      <c r="BB18604" s="91" t="s">
        <v>3969</v>
      </c>
      <c r="BC18604" s="91" t="s">
        <v>8872</v>
      </c>
      <c r="BD18604" s="423" t="s">
        <v>1301</v>
      </c>
    </row>
    <row r="18605" spans="53:56" ht="15" x14ac:dyDescent="0.25">
      <c r="BA18605" s="91" t="s">
        <v>22657</v>
      </c>
      <c r="BB18605" s="91" t="s">
        <v>3969</v>
      </c>
      <c r="BC18605" s="91" t="s">
        <v>8872</v>
      </c>
      <c r="BD18605" s="423" t="s">
        <v>1301</v>
      </c>
    </row>
    <row r="18606" spans="53:56" ht="15" x14ac:dyDescent="0.25">
      <c r="BA18606" s="90" t="s">
        <v>22658</v>
      </c>
      <c r="BB18606" s="90" t="s">
        <v>3969</v>
      </c>
      <c r="BC18606" s="90" t="s">
        <v>22645</v>
      </c>
      <c r="BD18606" s="423" t="s">
        <v>1301</v>
      </c>
    </row>
    <row r="18607" spans="53:56" ht="15" x14ac:dyDescent="0.25">
      <c r="BA18607" s="91" t="s">
        <v>22659</v>
      </c>
      <c r="BB18607" s="91" t="s">
        <v>3969</v>
      </c>
      <c r="BC18607" s="91" t="s">
        <v>8872</v>
      </c>
      <c r="BD18607" s="423" t="s">
        <v>1301</v>
      </c>
    </row>
    <row r="18608" spans="53:56" ht="15" x14ac:dyDescent="0.25">
      <c r="BA18608" s="90" t="s">
        <v>22660</v>
      </c>
      <c r="BB18608" s="90" t="s">
        <v>3969</v>
      </c>
      <c r="BC18608" s="90" t="s">
        <v>13458</v>
      </c>
      <c r="BD18608" s="423" t="s">
        <v>1301</v>
      </c>
    </row>
    <row r="18609" spans="53:56" ht="15" x14ac:dyDescent="0.25">
      <c r="BA18609" s="90" t="s">
        <v>22661</v>
      </c>
      <c r="BB18609" s="90" t="s">
        <v>3969</v>
      </c>
      <c r="BC18609" s="90" t="s">
        <v>22645</v>
      </c>
      <c r="BD18609" s="423" t="s">
        <v>1301</v>
      </c>
    </row>
    <row r="18610" spans="53:56" ht="15" x14ac:dyDescent="0.25">
      <c r="BA18610" s="91" t="s">
        <v>22662</v>
      </c>
      <c r="BB18610" s="91" t="s">
        <v>3969</v>
      </c>
      <c r="BC18610" s="91" t="s">
        <v>22645</v>
      </c>
      <c r="BD18610" s="423" t="s">
        <v>1301</v>
      </c>
    </row>
    <row r="18611" spans="53:56" ht="15" x14ac:dyDescent="0.25">
      <c r="BA18611" s="90" t="s">
        <v>22663</v>
      </c>
      <c r="BB18611" s="90" t="s">
        <v>3969</v>
      </c>
      <c r="BC18611" s="90" t="s">
        <v>15419</v>
      </c>
      <c r="BD18611" s="423" t="s">
        <v>1301</v>
      </c>
    </row>
    <row r="18612" spans="53:56" ht="15" x14ac:dyDescent="0.25">
      <c r="BA18612" s="91" t="s">
        <v>22664</v>
      </c>
      <c r="BB18612" s="91" t="s">
        <v>3969</v>
      </c>
      <c r="BC18612" s="91" t="s">
        <v>14093</v>
      </c>
      <c r="BD18612" s="423" t="s">
        <v>1301</v>
      </c>
    </row>
    <row r="18613" spans="53:56" ht="15" x14ac:dyDescent="0.25">
      <c r="BA18613" s="90" t="s">
        <v>22665</v>
      </c>
      <c r="BB18613" s="90" t="s">
        <v>3969</v>
      </c>
      <c r="BC18613" s="90" t="s">
        <v>15419</v>
      </c>
      <c r="BD18613" s="423" t="s">
        <v>1301</v>
      </c>
    </row>
    <row r="18614" spans="53:56" ht="15" x14ac:dyDescent="0.25">
      <c r="BA18614" s="91" t="s">
        <v>22666</v>
      </c>
      <c r="BB18614" s="91" t="s">
        <v>3969</v>
      </c>
      <c r="BC18614" s="91" t="s">
        <v>3225</v>
      </c>
      <c r="BD18614" s="423" t="s">
        <v>1301</v>
      </c>
    </row>
    <row r="18615" spans="53:56" ht="15" x14ac:dyDescent="0.25">
      <c r="BA18615" s="91" t="s">
        <v>22667</v>
      </c>
      <c r="BB18615" s="91" t="s">
        <v>3969</v>
      </c>
      <c r="BC18615" s="91" t="s">
        <v>8872</v>
      </c>
      <c r="BD18615" s="423" t="s">
        <v>1301</v>
      </c>
    </row>
    <row r="18616" spans="53:56" ht="15" x14ac:dyDescent="0.25">
      <c r="BA18616" s="90" t="s">
        <v>22668</v>
      </c>
      <c r="BB18616" s="90" t="s">
        <v>3969</v>
      </c>
      <c r="BC18616" s="90" t="s">
        <v>22640</v>
      </c>
      <c r="BD18616" s="423" t="s">
        <v>1301</v>
      </c>
    </row>
    <row r="18617" spans="53:56" ht="15" x14ac:dyDescent="0.25">
      <c r="BA18617" s="91" t="s">
        <v>22669</v>
      </c>
      <c r="BB18617" s="91" t="s">
        <v>3969</v>
      </c>
      <c r="BC18617" s="91" t="s">
        <v>22670</v>
      </c>
      <c r="BD18617" s="423" t="s">
        <v>1301</v>
      </c>
    </row>
    <row r="18618" spans="53:56" ht="15" x14ac:dyDescent="0.25">
      <c r="BA18618" s="90" t="s">
        <v>22671</v>
      </c>
      <c r="BB18618" s="90" t="s">
        <v>3969</v>
      </c>
      <c r="BC18618" s="90" t="s">
        <v>22672</v>
      </c>
      <c r="BD18618" s="423" t="s">
        <v>1301</v>
      </c>
    </row>
    <row r="18619" spans="53:56" ht="15" x14ac:dyDescent="0.25">
      <c r="BA18619" s="90" t="s">
        <v>22673</v>
      </c>
      <c r="BB18619" s="90" t="s">
        <v>3969</v>
      </c>
      <c r="BC18619" s="90" t="s">
        <v>13458</v>
      </c>
      <c r="BD18619" s="423" t="s">
        <v>1301</v>
      </c>
    </row>
    <row r="18620" spans="53:56" ht="15" x14ac:dyDescent="0.25">
      <c r="BA18620" s="91" t="s">
        <v>22674</v>
      </c>
      <c r="BB18620" s="91" t="s">
        <v>3969</v>
      </c>
      <c r="BC18620" s="91" t="s">
        <v>15419</v>
      </c>
      <c r="BD18620" s="423" t="s">
        <v>1301</v>
      </c>
    </row>
    <row r="18621" spans="53:56" ht="15" x14ac:dyDescent="0.25">
      <c r="BA18621" s="90" t="s">
        <v>22675</v>
      </c>
      <c r="BB18621" s="90" t="s">
        <v>3969</v>
      </c>
      <c r="BC18621" s="90" t="s">
        <v>14093</v>
      </c>
      <c r="BD18621" s="423" t="s">
        <v>1301</v>
      </c>
    </row>
    <row r="18622" spans="53:56" ht="15" x14ac:dyDescent="0.25">
      <c r="BA18622" s="91" t="s">
        <v>22676</v>
      </c>
      <c r="BB18622" s="91" t="s">
        <v>3969</v>
      </c>
      <c r="BC18622" s="91" t="s">
        <v>13458</v>
      </c>
      <c r="BD18622" s="423" t="s">
        <v>1301</v>
      </c>
    </row>
    <row r="18623" spans="53:56" ht="15" x14ac:dyDescent="0.25">
      <c r="BA18623" s="91" t="s">
        <v>22677</v>
      </c>
      <c r="BB18623" s="91" t="s">
        <v>3969</v>
      </c>
      <c r="BC18623" s="91" t="s">
        <v>13458</v>
      </c>
      <c r="BD18623" s="423" t="s">
        <v>1301</v>
      </c>
    </row>
    <row r="18624" spans="53:56" ht="15" x14ac:dyDescent="0.25">
      <c r="BA18624" s="90" t="s">
        <v>22678</v>
      </c>
      <c r="BB18624" s="90" t="s">
        <v>3969</v>
      </c>
      <c r="BC18624" s="90" t="s">
        <v>14093</v>
      </c>
      <c r="BD18624" s="423" t="s">
        <v>1301</v>
      </c>
    </row>
    <row r="18625" spans="53:56" ht="15" x14ac:dyDescent="0.25">
      <c r="BA18625" s="91" t="s">
        <v>22679</v>
      </c>
      <c r="BB18625" s="91" t="s">
        <v>3969</v>
      </c>
      <c r="BC18625" s="91" t="s">
        <v>22645</v>
      </c>
      <c r="BD18625" s="423" t="s">
        <v>1301</v>
      </c>
    </row>
    <row r="18626" spans="53:56" ht="15" x14ac:dyDescent="0.25">
      <c r="BA18626" s="90" t="s">
        <v>22680</v>
      </c>
      <c r="BB18626" s="90" t="s">
        <v>3969</v>
      </c>
      <c r="BC18626" s="90" t="s">
        <v>14093</v>
      </c>
      <c r="BD18626" s="423" t="s">
        <v>1301</v>
      </c>
    </row>
    <row r="18627" spans="53:56" ht="15" x14ac:dyDescent="0.25">
      <c r="BA18627" s="90" t="s">
        <v>22681</v>
      </c>
      <c r="BB18627" s="90" t="s">
        <v>3969</v>
      </c>
      <c r="BC18627" s="90" t="s">
        <v>14093</v>
      </c>
      <c r="BD18627" s="423" t="s">
        <v>1301</v>
      </c>
    </row>
    <row r="18628" spans="53:56" ht="15" x14ac:dyDescent="0.25">
      <c r="BA18628" s="91" t="s">
        <v>22682</v>
      </c>
      <c r="BB18628" s="91" t="s">
        <v>3969</v>
      </c>
      <c r="BC18628" s="91" t="s">
        <v>8872</v>
      </c>
      <c r="BD18628" s="423" t="s">
        <v>1301</v>
      </c>
    </row>
    <row r="18629" spans="53:56" ht="15" x14ac:dyDescent="0.25">
      <c r="BA18629" s="90" t="s">
        <v>22683</v>
      </c>
      <c r="BB18629" s="90" t="s">
        <v>3969</v>
      </c>
      <c r="BC18629" s="90" t="s">
        <v>15419</v>
      </c>
      <c r="BD18629" s="423" t="s">
        <v>1301</v>
      </c>
    </row>
    <row r="18630" spans="53:56" ht="15" x14ac:dyDescent="0.25">
      <c r="BA18630" s="91" t="s">
        <v>22684</v>
      </c>
      <c r="BB18630" s="91" t="s">
        <v>3969</v>
      </c>
      <c r="BC18630" s="91" t="s">
        <v>3225</v>
      </c>
      <c r="BD18630" s="423" t="s">
        <v>1301</v>
      </c>
    </row>
    <row r="18631" spans="53:56" ht="15" x14ac:dyDescent="0.25">
      <c r="BA18631" s="90" t="s">
        <v>22685</v>
      </c>
      <c r="BB18631" s="90" t="s">
        <v>3969</v>
      </c>
      <c r="BC18631" s="90" t="s">
        <v>15419</v>
      </c>
      <c r="BD18631" s="423" t="s">
        <v>1301</v>
      </c>
    </row>
    <row r="18632" spans="53:56" ht="15" x14ac:dyDescent="0.25">
      <c r="BA18632" s="91" t="s">
        <v>22686</v>
      </c>
      <c r="BB18632" s="91" t="s">
        <v>3969</v>
      </c>
      <c r="BC18632" s="91" t="s">
        <v>15419</v>
      </c>
      <c r="BD18632" s="423" t="s">
        <v>1301</v>
      </c>
    </row>
    <row r="18633" spans="53:56" ht="15" x14ac:dyDescent="0.25">
      <c r="BA18633" s="90" t="s">
        <v>22687</v>
      </c>
      <c r="BB18633" s="90" t="s">
        <v>3969</v>
      </c>
      <c r="BC18633" s="90" t="s">
        <v>20234</v>
      </c>
      <c r="BD18633" s="423" t="s">
        <v>1301</v>
      </c>
    </row>
    <row r="18634" spans="53:56" ht="15" x14ac:dyDescent="0.25">
      <c r="BA18634" s="91" t="s">
        <v>22688</v>
      </c>
      <c r="BB18634" s="91" t="s">
        <v>3969</v>
      </c>
      <c r="BC18634" s="91" t="s">
        <v>20234</v>
      </c>
      <c r="BD18634" s="423" t="s">
        <v>1301</v>
      </c>
    </row>
    <row r="18635" spans="53:56" ht="15" x14ac:dyDescent="0.25">
      <c r="BA18635" s="90" t="s">
        <v>22689</v>
      </c>
      <c r="BB18635" s="90" t="s">
        <v>3969</v>
      </c>
      <c r="BC18635" s="90" t="s">
        <v>20234</v>
      </c>
      <c r="BD18635" s="423" t="s">
        <v>1301</v>
      </c>
    </row>
    <row r="18636" spans="53:56" ht="15" x14ac:dyDescent="0.25">
      <c r="BA18636" s="91" t="s">
        <v>22690</v>
      </c>
      <c r="BB18636" s="91" t="s">
        <v>3969</v>
      </c>
      <c r="BC18636" s="91" t="s">
        <v>14093</v>
      </c>
      <c r="BD18636" s="423" t="s">
        <v>1301</v>
      </c>
    </row>
    <row r="18637" spans="53:56" ht="15" x14ac:dyDescent="0.25">
      <c r="BA18637" s="90" t="s">
        <v>22691</v>
      </c>
      <c r="BB18637" s="90" t="s">
        <v>3969</v>
      </c>
      <c r="BC18637" s="90" t="s">
        <v>3225</v>
      </c>
      <c r="BD18637" s="423" t="s">
        <v>1301</v>
      </c>
    </row>
    <row r="18638" spans="53:56" ht="15" x14ac:dyDescent="0.25">
      <c r="BA18638" s="91" t="s">
        <v>22692</v>
      </c>
      <c r="BB18638" s="91" t="s">
        <v>3969</v>
      </c>
      <c r="BC18638" s="91" t="s">
        <v>14093</v>
      </c>
      <c r="BD18638" s="423" t="s">
        <v>1301</v>
      </c>
    </row>
    <row r="18639" spans="53:56" ht="15" x14ac:dyDescent="0.25">
      <c r="BA18639" s="90" t="s">
        <v>22693</v>
      </c>
      <c r="BB18639" s="90" t="s">
        <v>3969</v>
      </c>
      <c r="BC18639" s="90" t="s">
        <v>22670</v>
      </c>
      <c r="BD18639" s="423" t="s">
        <v>1301</v>
      </c>
    </row>
    <row r="18640" spans="53:56" ht="15" x14ac:dyDescent="0.25">
      <c r="BA18640" s="91" t="s">
        <v>22694</v>
      </c>
      <c r="BB18640" s="91" t="s">
        <v>3969</v>
      </c>
      <c r="BC18640" s="91" t="s">
        <v>14093</v>
      </c>
      <c r="BD18640" s="423" t="s">
        <v>1301</v>
      </c>
    </row>
    <row r="18641" spans="53:56" ht="15" x14ac:dyDescent="0.25">
      <c r="BA18641" s="90" t="s">
        <v>22695</v>
      </c>
      <c r="BB18641" s="90" t="s">
        <v>3969</v>
      </c>
      <c r="BC18641" s="90" t="s">
        <v>20234</v>
      </c>
      <c r="BD18641" s="423" t="s">
        <v>1301</v>
      </c>
    </row>
    <row r="18642" spans="53:56" ht="15" x14ac:dyDescent="0.25">
      <c r="BA18642" s="91" t="s">
        <v>22696</v>
      </c>
      <c r="BB18642" s="91" t="s">
        <v>3969</v>
      </c>
      <c r="BC18642" s="91" t="s">
        <v>22645</v>
      </c>
      <c r="BD18642" s="423" t="s">
        <v>1301</v>
      </c>
    </row>
    <row r="18643" spans="53:56" ht="15" x14ac:dyDescent="0.25">
      <c r="BA18643" s="90" t="s">
        <v>22697</v>
      </c>
      <c r="BB18643" s="90" t="s">
        <v>3969</v>
      </c>
      <c r="BC18643" s="90" t="s">
        <v>3225</v>
      </c>
      <c r="BD18643" s="423" t="s">
        <v>1301</v>
      </c>
    </row>
    <row r="18644" spans="53:56" ht="15" x14ac:dyDescent="0.25">
      <c r="BA18644" s="91" t="s">
        <v>22698</v>
      </c>
      <c r="BB18644" s="91" t="s">
        <v>3969</v>
      </c>
      <c r="BC18644" s="91" t="s">
        <v>22699</v>
      </c>
      <c r="BD18644" s="423" t="s">
        <v>1301</v>
      </c>
    </row>
    <row r="18645" spans="53:56" ht="15" x14ac:dyDescent="0.25">
      <c r="BA18645" s="90" t="s">
        <v>22700</v>
      </c>
      <c r="BB18645" s="90" t="s">
        <v>3969</v>
      </c>
      <c r="BC18645" s="90" t="s">
        <v>22701</v>
      </c>
      <c r="BD18645" s="423" t="s">
        <v>1301</v>
      </c>
    </row>
    <row r="18646" spans="53:56" ht="15" x14ac:dyDescent="0.25">
      <c r="BA18646" s="91" t="s">
        <v>22702</v>
      </c>
      <c r="BB18646" s="91" t="s">
        <v>3969</v>
      </c>
      <c r="BC18646" s="91" t="s">
        <v>22699</v>
      </c>
      <c r="BD18646" s="423" t="s">
        <v>1301</v>
      </c>
    </row>
    <row r="18647" spans="53:56" ht="15" x14ac:dyDescent="0.25">
      <c r="BA18647" s="90" t="s">
        <v>22703</v>
      </c>
      <c r="BB18647" s="90" t="s">
        <v>3969</v>
      </c>
      <c r="BC18647" s="90" t="s">
        <v>13458</v>
      </c>
      <c r="BD18647" s="423" t="s">
        <v>1301</v>
      </c>
    </row>
    <row r="18648" spans="53:56" ht="15" x14ac:dyDescent="0.25">
      <c r="BA18648" s="91" t="s">
        <v>22704</v>
      </c>
      <c r="BB18648" s="91" t="s">
        <v>3969</v>
      </c>
      <c r="BC18648" s="91" t="s">
        <v>22701</v>
      </c>
      <c r="BD18648" s="423" t="s">
        <v>1301</v>
      </c>
    </row>
    <row r="18649" spans="53:56" ht="15" x14ac:dyDescent="0.25">
      <c r="BA18649" s="90" t="s">
        <v>22705</v>
      </c>
      <c r="BB18649" s="90" t="s">
        <v>3969</v>
      </c>
      <c r="BC18649" s="90" t="s">
        <v>22672</v>
      </c>
      <c r="BD18649" s="423" t="s">
        <v>1301</v>
      </c>
    </row>
    <row r="18650" spans="53:56" ht="15" x14ac:dyDescent="0.25">
      <c r="BA18650" s="91" t="s">
        <v>22706</v>
      </c>
      <c r="BB18650" s="91" t="s">
        <v>3969</v>
      </c>
      <c r="BC18650" s="91" t="s">
        <v>22672</v>
      </c>
      <c r="BD18650" s="423" t="s">
        <v>1301</v>
      </c>
    </row>
    <row r="18651" spans="53:56" ht="15" x14ac:dyDescent="0.25">
      <c r="BA18651" s="90" t="s">
        <v>22707</v>
      </c>
      <c r="BB18651" s="90" t="s">
        <v>3969</v>
      </c>
      <c r="BC18651" s="90" t="s">
        <v>22699</v>
      </c>
      <c r="BD18651" s="423" t="s">
        <v>1301</v>
      </c>
    </row>
    <row r="18652" spans="53:56" ht="15" x14ac:dyDescent="0.25">
      <c r="BA18652" s="91" t="s">
        <v>22708</v>
      </c>
      <c r="BB18652" s="91" t="s">
        <v>3969</v>
      </c>
      <c r="BC18652" s="91" t="s">
        <v>22699</v>
      </c>
      <c r="BD18652" s="423" t="s">
        <v>1301</v>
      </c>
    </row>
    <row r="18653" spans="53:56" ht="15" x14ac:dyDescent="0.25">
      <c r="BA18653" s="90" t="s">
        <v>22709</v>
      </c>
      <c r="BB18653" s="90" t="s">
        <v>3969</v>
      </c>
      <c r="BC18653" s="90" t="s">
        <v>22699</v>
      </c>
      <c r="BD18653" s="423" t="s">
        <v>1301</v>
      </c>
    </row>
    <row r="18654" spans="53:56" ht="15" x14ac:dyDescent="0.25">
      <c r="BA18654" s="91" t="s">
        <v>22710</v>
      </c>
      <c r="BB18654" s="91" t="s">
        <v>3969</v>
      </c>
      <c r="BC18654" s="91" t="s">
        <v>22701</v>
      </c>
      <c r="BD18654" s="423" t="s">
        <v>1301</v>
      </c>
    </row>
    <row r="18655" spans="53:56" ht="15" x14ac:dyDescent="0.25">
      <c r="BA18655" s="90" t="s">
        <v>22711</v>
      </c>
      <c r="BB18655" s="90" t="s">
        <v>3969</v>
      </c>
      <c r="BC18655" s="90" t="s">
        <v>8872</v>
      </c>
      <c r="BD18655" s="423" t="s">
        <v>1301</v>
      </c>
    </row>
    <row r="18656" spans="53:56" ht="15" x14ac:dyDescent="0.25">
      <c r="BA18656" s="91" t="s">
        <v>22712</v>
      </c>
      <c r="BB18656" s="91" t="s">
        <v>3969</v>
      </c>
      <c r="BC18656" s="91" t="s">
        <v>14250</v>
      </c>
      <c r="BD18656" s="423" t="s">
        <v>1301</v>
      </c>
    </row>
    <row r="18657" spans="53:56" ht="15" x14ac:dyDescent="0.25">
      <c r="BA18657" s="90" t="s">
        <v>22713</v>
      </c>
      <c r="BB18657" s="90" t="s">
        <v>3969</v>
      </c>
      <c r="BC18657" s="90" t="s">
        <v>21862</v>
      </c>
      <c r="BD18657" s="423" t="s">
        <v>1301</v>
      </c>
    </row>
    <row r="18658" spans="53:56" ht="15" x14ac:dyDescent="0.25">
      <c r="BA18658" s="91" t="s">
        <v>22714</v>
      </c>
      <c r="BB18658" s="91" t="s">
        <v>3969</v>
      </c>
      <c r="BC18658" s="91" t="s">
        <v>22672</v>
      </c>
      <c r="BD18658" s="423" t="s">
        <v>1301</v>
      </c>
    </row>
    <row r="18659" spans="53:56" ht="15" x14ac:dyDescent="0.25">
      <c r="BA18659" s="91" t="s">
        <v>22715</v>
      </c>
      <c r="BB18659" s="91" t="s">
        <v>3969</v>
      </c>
      <c r="BC18659" s="91" t="s">
        <v>22699</v>
      </c>
      <c r="BD18659" s="423" t="s">
        <v>1301</v>
      </c>
    </row>
    <row r="18660" spans="53:56" ht="15" x14ac:dyDescent="0.25">
      <c r="BA18660" s="90" t="s">
        <v>22716</v>
      </c>
      <c r="BB18660" s="90" t="s">
        <v>3969</v>
      </c>
      <c r="BC18660" s="90" t="s">
        <v>22699</v>
      </c>
      <c r="BD18660" s="423" t="s">
        <v>1301</v>
      </c>
    </row>
    <row r="18661" spans="53:56" ht="15" x14ac:dyDescent="0.25">
      <c r="BA18661" s="91" t="s">
        <v>22717</v>
      </c>
      <c r="BB18661" s="91" t="s">
        <v>3969</v>
      </c>
      <c r="BC18661" s="91" t="s">
        <v>22701</v>
      </c>
      <c r="BD18661" s="423" t="s">
        <v>1301</v>
      </c>
    </row>
    <row r="18662" spans="53:56" ht="15" x14ac:dyDescent="0.25">
      <c r="BA18662" s="90" t="s">
        <v>22718</v>
      </c>
      <c r="BB18662" s="90" t="s">
        <v>3969</v>
      </c>
      <c r="BC18662" s="90" t="s">
        <v>22699</v>
      </c>
      <c r="BD18662" s="423" t="s">
        <v>1301</v>
      </c>
    </row>
    <row r="18663" spans="53:56" ht="15" x14ac:dyDescent="0.25">
      <c r="BA18663" s="91" t="s">
        <v>22719</v>
      </c>
      <c r="BB18663" s="91" t="s">
        <v>3969</v>
      </c>
      <c r="BC18663" s="91" t="s">
        <v>22699</v>
      </c>
      <c r="BD18663" s="423" t="s">
        <v>1301</v>
      </c>
    </row>
    <row r="18664" spans="53:56" ht="15" x14ac:dyDescent="0.25">
      <c r="BA18664" s="90" t="s">
        <v>22720</v>
      </c>
      <c r="BB18664" s="90" t="s">
        <v>3969</v>
      </c>
      <c r="BC18664" s="90" t="s">
        <v>22699</v>
      </c>
      <c r="BD18664" s="423" t="s">
        <v>1301</v>
      </c>
    </row>
    <row r="18665" spans="53:56" ht="15" x14ac:dyDescent="0.25">
      <c r="BA18665" s="91" t="s">
        <v>22721</v>
      </c>
      <c r="BB18665" s="91" t="s">
        <v>3969</v>
      </c>
      <c r="BC18665" s="91" t="s">
        <v>22699</v>
      </c>
      <c r="BD18665" s="423" t="s">
        <v>1301</v>
      </c>
    </row>
    <row r="18666" spans="53:56" ht="15" x14ac:dyDescent="0.25">
      <c r="BA18666" s="90" t="s">
        <v>22722</v>
      </c>
      <c r="BB18666" s="90" t="s">
        <v>3969</v>
      </c>
      <c r="BC18666" s="90" t="s">
        <v>22672</v>
      </c>
      <c r="BD18666" s="423" t="s">
        <v>1301</v>
      </c>
    </row>
    <row r="18667" spans="53:56" ht="15" x14ac:dyDescent="0.25">
      <c r="BA18667" s="91" t="s">
        <v>22723</v>
      </c>
      <c r="BB18667" s="91" t="s">
        <v>3969</v>
      </c>
      <c r="BC18667" s="91" t="s">
        <v>22699</v>
      </c>
      <c r="BD18667" s="423" t="s">
        <v>1301</v>
      </c>
    </row>
    <row r="18668" spans="53:56" ht="15" x14ac:dyDescent="0.25">
      <c r="BA18668" s="90" t="s">
        <v>22724</v>
      </c>
      <c r="BB18668" s="90" t="s">
        <v>3969</v>
      </c>
      <c r="BC18668" s="90" t="s">
        <v>22699</v>
      </c>
      <c r="BD18668" s="423" t="s">
        <v>1301</v>
      </c>
    </row>
    <row r="18669" spans="53:56" ht="15" x14ac:dyDescent="0.25">
      <c r="BA18669" s="91" t="s">
        <v>22725</v>
      </c>
      <c r="BB18669" s="91" t="s">
        <v>3969</v>
      </c>
      <c r="BC18669" s="91" t="s">
        <v>22701</v>
      </c>
      <c r="BD18669" s="423" t="s">
        <v>1301</v>
      </c>
    </row>
    <row r="18670" spans="53:56" ht="15" x14ac:dyDescent="0.25">
      <c r="BA18670" s="90" t="s">
        <v>22726</v>
      </c>
      <c r="BB18670" s="90" t="s">
        <v>3969</v>
      </c>
      <c r="BC18670" s="90" t="s">
        <v>22701</v>
      </c>
      <c r="BD18670" s="423" t="s">
        <v>1301</v>
      </c>
    </row>
    <row r="18671" spans="53:56" ht="15" x14ac:dyDescent="0.25">
      <c r="BA18671" s="91" t="s">
        <v>22727</v>
      </c>
      <c r="BB18671" s="91" t="s">
        <v>3969</v>
      </c>
      <c r="BC18671" s="91" t="s">
        <v>21862</v>
      </c>
      <c r="BD18671" s="423" t="s">
        <v>1301</v>
      </c>
    </row>
    <row r="18672" spans="53:56" ht="15" x14ac:dyDescent="0.25">
      <c r="BA18672" s="90" t="s">
        <v>22728</v>
      </c>
      <c r="BB18672" s="90" t="s">
        <v>3969</v>
      </c>
      <c r="BC18672" s="90" t="s">
        <v>21862</v>
      </c>
      <c r="BD18672" s="423" t="s">
        <v>1301</v>
      </c>
    </row>
    <row r="18673" spans="53:56" ht="15" x14ac:dyDescent="0.25">
      <c r="BA18673" s="91" t="s">
        <v>22729</v>
      </c>
      <c r="BB18673" s="91" t="s">
        <v>3969</v>
      </c>
      <c r="BC18673" s="91" t="s">
        <v>22701</v>
      </c>
      <c r="BD18673" s="423" t="s">
        <v>1301</v>
      </c>
    </row>
    <row r="18674" spans="53:56" ht="15" x14ac:dyDescent="0.25">
      <c r="BA18674" s="90" t="s">
        <v>22730</v>
      </c>
      <c r="BB18674" s="90" t="s">
        <v>3969</v>
      </c>
      <c r="BC18674" s="90" t="s">
        <v>21862</v>
      </c>
      <c r="BD18674" s="423" t="s">
        <v>1301</v>
      </c>
    </row>
    <row r="18675" spans="53:56" ht="15" x14ac:dyDescent="0.25">
      <c r="BA18675" s="91" t="s">
        <v>22731</v>
      </c>
      <c r="BB18675" s="91" t="s">
        <v>3969</v>
      </c>
      <c r="BC18675" s="91" t="s">
        <v>22699</v>
      </c>
      <c r="BD18675" s="423" t="s">
        <v>1301</v>
      </c>
    </row>
    <row r="18676" spans="53:56" ht="15" x14ac:dyDescent="0.25">
      <c r="BA18676" s="90" t="s">
        <v>22732</v>
      </c>
      <c r="BB18676" s="90" t="s">
        <v>3969</v>
      </c>
      <c r="BC18676" s="90" t="s">
        <v>22699</v>
      </c>
      <c r="BD18676" s="423" t="s">
        <v>1301</v>
      </c>
    </row>
    <row r="18677" spans="53:56" ht="15" x14ac:dyDescent="0.25">
      <c r="BA18677" s="91" t="s">
        <v>22733</v>
      </c>
      <c r="BB18677" s="91" t="s">
        <v>3969</v>
      </c>
      <c r="BC18677" s="91" t="s">
        <v>22672</v>
      </c>
      <c r="BD18677" s="423" t="s">
        <v>1301</v>
      </c>
    </row>
    <row r="18678" spans="53:56" ht="15" x14ac:dyDescent="0.25">
      <c r="BA18678" s="90" t="s">
        <v>22734</v>
      </c>
      <c r="BB18678" s="90" t="s">
        <v>3969</v>
      </c>
      <c r="BC18678" s="90" t="s">
        <v>22699</v>
      </c>
      <c r="BD18678" s="423" t="s">
        <v>1301</v>
      </c>
    </row>
    <row r="18679" spans="53:56" ht="15" x14ac:dyDescent="0.25">
      <c r="BA18679" s="91" t="s">
        <v>22735</v>
      </c>
      <c r="BB18679" s="91" t="s">
        <v>3969</v>
      </c>
      <c r="BC18679" s="91" t="s">
        <v>22699</v>
      </c>
      <c r="BD18679" s="423" t="s">
        <v>1301</v>
      </c>
    </row>
    <row r="18680" spans="53:56" ht="15" x14ac:dyDescent="0.25">
      <c r="BA18680" s="90" t="s">
        <v>22736</v>
      </c>
      <c r="BB18680" s="90" t="s">
        <v>3969</v>
      </c>
      <c r="BC18680" s="90" t="s">
        <v>21862</v>
      </c>
      <c r="BD18680" s="423" t="s">
        <v>1301</v>
      </c>
    </row>
    <row r="18681" spans="53:56" ht="15" x14ac:dyDescent="0.25">
      <c r="BA18681" s="91" t="s">
        <v>22737</v>
      </c>
      <c r="BB18681" s="91" t="s">
        <v>3969</v>
      </c>
      <c r="BC18681" s="91" t="s">
        <v>22699</v>
      </c>
      <c r="BD18681" s="423" t="s">
        <v>1301</v>
      </c>
    </row>
    <row r="18682" spans="53:56" ht="15" x14ac:dyDescent="0.25">
      <c r="BA18682" s="90" t="s">
        <v>22738</v>
      </c>
      <c r="BB18682" s="90" t="s">
        <v>3969</v>
      </c>
      <c r="BC18682" s="90" t="s">
        <v>21862</v>
      </c>
      <c r="BD18682" s="423" t="s">
        <v>1301</v>
      </c>
    </row>
    <row r="18683" spans="53:56" ht="15" x14ac:dyDescent="0.25">
      <c r="BA18683" s="91" t="s">
        <v>22739</v>
      </c>
      <c r="BB18683" s="91" t="s">
        <v>3969</v>
      </c>
      <c r="BC18683" s="91" t="s">
        <v>22699</v>
      </c>
      <c r="BD18683" s="423" t="s">
        <v>1301</v>
      </c>
    </row>
    <row r="18684" spans="53:56" ht="15" x14ac:dyDescent="0.25">
      <c r="BA18684" s="90" t="s">
        <v>22740</v>
      </c>
      <c r="BB18684" s="90" t="s">
        <v>3969</v>
      </c>
      <c r="BC18684" s="90" t="s">
        <v>8872</v>
      </c>
      <c r="BD18684" s="423" t="s">
        <v>1301</v>
      </c>
    </row>
    <row r="18685" spans="53:56" ht="15" x14ac:dyDescent="0.25">
      <c r="BA18685" s="91" t="s">
        <v>22741</v>
      </c>
      <c r="BB18685" s="91" t="s">
        <v>3969</v>
      </c>
      <c r="BC18685" s="91" t="s">
        <v>8872</v>
      </c>
      <c r="BD18685" s="423" t="s">
        <v>1301</v>
      </c>
    </row>
    <row r="18686" spans="53:56" ht="15" x14ac:dyDescent="0.25">
      <c r="BA18686" s="90" t="s">
        <v>22742</v>
      </c>
      <c r="BB18686" s="90" t="s">
        <v>3969</v>
      </c>
      <c r="BC18686" s="90" t="s">
        <v>8872</v>
      </c>
      <c r="BD18686" s="423" t="s">
        <v>1301</v>
      </c>
    </row>
    <row r="18687" spans="53:56" ht="15" x14ac:dyDescent="0.25">
      <c r="BA18687" s="91" t="s">
        <v>22743</v>
      </c>
      <c r="BB18687" s="91" t="s">
        <v>3969</v>
      </c>
      <c r="BC18687" s="91" t="s">
        <v>8872</v>
      </c>
      <c r="BD18687" s="423" t="s">
        <v>1301</v>
      </c>
    </row>
    <row r="18688" spans="53:56" ht="15" x14ac:dyDescent="0.25">
      <c r="BA18688" s="90" t="s">
        <v>22744</v>
      </c>
      <c r="BB18688" s="90" t="s">
        <v>3969</v>
      </c>
      <c r="BC18688" s="90" t="s">
        <v>8872</v>
      </c>
      <c r="BD18688" s="423" t="s">
        <v>1301</v>
      </c>
    </row>
    <row r="18689" spans="53:56" ht="15" x14ac:dyDescent="0.25">
      <c r="BA18689" s="91" t="s">
        <v>22745</v>
      </c>
      <c r="BB18689" s="91" t="s">
        <v>3969</v>
      </c>
      <c r="BC18689" s="91" t="s">
        <v>8872</v>
      </c>
      <c r="BD18689" s="423" t="s">
        <v>1301</v>
      </c>
    </row>
    <row r="18690" spans="53:56" ht="15" x14ac:dyDescent="0.25">
      <c r="BA18690" s="90" t="s">
        <v>22746</v>
      </c>
      <c r="BB18690" s="90" t="s">
        <v>3969</v>
      </c>
      <c r="BC18690" s="90" t="s">
        <v>8872</v>
      </c>
      <c r="BD18690" s="423" t="s">
        <v>1301</v>
      </c>
    </row>
    <row r="18691" spans="53:56" ht="15" x14ac:dyDescent="0.25">
      <c r="BA18691" s="91" t="s">
        <v>22747</v>
      </c>
      <c r="BB18691" s="91" t="s">
        <v>3969</v>
      </c>
      <c r="BC18691" s="91" t="s">
        <v>8872</v>
      </c>
      <c r="BD18691" s="423" t="s">
        <v>1301</v>
      </c>
    </row>
    <row r="18692" spans="53:56" ht="15" x14ac:dyDescent="0.25">
      <c r="BA18692" s="90" t="s">
        <v>22748</v>
      </c>
      <c r="BB18692" s="90" t="s">
        <v>3969</v>
      </c>
      <c r="BC18692" s="90" t="s">
        <v>8872</v>
      </c>
      <c r="BD18692" s="423" t="s">
        <v>1301</v>
      </c>
    </row>
    <row r="18693" spans="53:56" ht="15" x14ac:dyDescent="0.25">
      <c r="BA18693" s="91" t="s">
        <v>22749</v>
      </c>
      <c r="BB18693" s="91" t="s">
        <v>3969</v>
      </c>
      <c r="BC18693" s="91" t="s">
        <v>8872</v>
      </c>
      <c r="BD18693" s="423" t="s">
        <v>1301</v>
      </c>
    </row>
    <row r="18694" spans="53:56" ht="15" x14ac:dyDescent="0.25">
      <c r="BA18694" s="90" t="s">
        <v>22750</v>
      </c>
      <c r="BB18694" s="90" t="s">
        <v>3969</v>
      </c>
      <c r="BC18694" s="90" t="s">
        <v>8872</v>
      </c>
      <c r="BD18694" s="423" t="s">
        <v>1301</v>
      </c>
    </row>
    <row r="18695" spans="53:56" ht="15" x14ac:dyDescent="0.25">
      <c r="BA18695" s="91" t="s">
        <v>22751</v>
      </c>
      <c r="BB18695" s="91" t="s">
        <v>3969</v>
      </c>
      <c r="BC18695" s="91" t="s">
        <v>8872</v>
      </c>
      <c r="BD18695" s="423" t="s">
        <v>1301</v>
      </c>
    </row>
    <row r="18696" spans="53:56" ht="15" x14ac:dyDescent="0.25">
      <c r="BA18696" s="90" t="s">
        <v>22752</v>
      </c>
      <c r="BB18696" s="90" t="s">
        <v>3969</v>
      </c>
      <c r="BC18696" s="90" t="s">
        <v>8872</v>
      </c>
      <c r="BD18696" s="423" t="s">
        <v>1301</v>
      </c>
    </row>
    <row r="18697" spans="53:56" ht="15" x14ac:dyDescent="0.25">
      <c r="BA18697" s="91" t="s">
        <v>22753</v>
      </c>
      <c r="BB18697" s="91" t="s">
        <v>3969</v>
      </c>
      <c r="BC18697" s="91" t="s">
        <v>8872</v>
      </c>
      <c r="BD18697" s="423" t="s">
        <v>1301</v>
      </c>
    </row>
    <row r="18698" spans="53:56" ht="15" x14ac:dyDescent="0.25">
      <c r="BA18698" s="90" t="s">
        <v>22754</v>
      </c>
      <c r="BB18698" s="90" t="s">
        <v>3969</v>
      </c>
      <c r="BC18698" s="90" t="s">
        <v>8872</v>
      </c>
      <c r="BD18698" s="423" t="s">
        <v>1301</v>
      </c>
    </row>
    <row r="18699" spans="53:56" ht="15" x14ac:dyDescent="0.25">
      <c r="BA18699" s="91" t="s">
        <v>22755</v>
      </c>
      <c r="BB18699" s="91" t="s">
        <v>3969</v>
      </c>
      <c r="BC18699" s="91" t="s">
        <v>8872</v>
      </c>
      <c r="BD18699" s="423" t="s">
        <v>1301</v>
      </c>
    </row>
    <row r="18700" spans="53:56" ht="15" x14ac:dyDescent="0.25">
      <c r="BA18700" s="90" t="s">
        <v>22756</v>
      </c>
      <c r="BB18700" s="90" t="s">
        <v>3969</v>
      </c>
      <c r="BC18700" s="90" t="s">
        <v>8872</v>
      </c>
      <c r="BD18700" s="423" t="s">
        <v>1301</v>
      </c>
    </row>
    <row r="18701" spans="53:56" ht="15" x14ac:dyDescent="0.25">
      <c r="BA18701" s="91" t="s">
        <v>22757</v>
      </c>
      <c r="BB18701" s="91" t="s">
        <v>3969</v>
      </c>
      <c r="BC18701" s="91" t="s">
        <v>8872</v>
      </c>
      <c r="BD18701" s="423" t="s">
        <v>1301</v>
      </c>
    </row>
    <row r="18702" spans="53:56" ht="15" x14ac:dyDescent="0.25">
      <c r="BA18702" s="90" t="s">
        <v>22758</v>
      </c>
      <c r="BB18702" s="90" t="s">
        <v>3969</v>
      </c>
      <c r="BC18702" s="90" t="s">
        <v>8872</v>
      </c>
      <c r="BD18702" s="423" t="s">
        <v>1301</v>
      </c>
    </row>
    <row r="18703" spans="53:56" ht="15" x14ac:dyDescent="0.25">
      <c r="BA18703" s="91" t="s">
        <v>22759</v>
      </c>
      <c r="BB18703" s="91" t="s">
        <v>3969</v>
      </c>
      <c r="BC18703" s="91" t="s">
        <v>8872</v>
      </c>
      <c r="BD18703" s="423" t="s">
        <v>1301</v>
      </c>
    </row>
    <row r="18704" spans="53:56" ht="15" x14ac:dyDescent="0.25">
      <c r="BA18704" s="91" t="s">
        <v>22760</v>
      </c>
      <c r="BB18704" s="91" t="s">
        <v>3969</v>
      </c>
      <c r="BC18704" s="91" t="s">
        <v>8872</v>
      </c>
      <c r="BD18704" s="423" t="s">
        <v>1301</v>
      </c>
    </row>
    <row r="18705" spans="53:56" ht="15" x14ac:dyDescent="0.25">
      <c r="BA18705" s="90" t="s">
        <v>22761</v>
      </c>
      <c r="BB18705" s="90" t="s">
        <v>3969</v>
      </c>
      <c r="BC18705" s="90" t="s">
        <v>8872</v>
      </c>
      <c r="BD18705" s="423" t="s">
        <v>1301</v>
      </c>
    </row>
    <row r="18706" spans="53:56" ht="15" x14ac:dyDescent="0.25">
      <c r="BA18706" s="91" t="s">
        <v>22762</v>
      </c>
      <c r="BB18706" s="91" t="s">
        <v>3969</v>
      </c>
      <c r="BC18706" s="91" t="s">
        <v>8872</v>
      </c>
      <c r="BD18706" s="423" t="s">
        <v>1301</v>
      </c>
    </row>
    <row r="18707" spans="53:56" ht="15" x14ac:dyDescent="0.25">
      <c r="BA18707" s="90" t="s">
        <v>22763</v>
      </c>
      <c r="BB18707" s="90" t="s">
        <v>3969</v>
      </c>
      <c r="BC18707" s="90" t="s">
        <v>8872</v>
      </c>
      <c r="BD18707" s="423" t="s">
        <v>1301</v>
      </c>
    </row>
    <row r="18708" spans="53:56" ht="15" x14ac:dyDescent="0.25">
      <c r="BA18708" s="90" t="s">
        <v>22764</v>
      </c>
      <c r="BB18708" s="90" t="s">
        <v>3969</v>
      </c>
      <c r="BC18708" s="90" t="s">
        <v>8872</v>
      </c>
      <c r="BD18708" s="423" t="s">
        <v>1301</v>
      </c>
    </row>
    <row r="18709" spans="53:56" ht="15" x14ac:dyDescent="0.25">
      <c r="BA18709" s="91" t="s">
        <v>22765</v>
      </c>
      <c r="BB18709" s="91" t="s">
        <v>3969</v>
      </c>
      <c r="BC18709" s="91" t="s">
        <v>8872</v>
      </c>
      <c r="BD18709" s="423" t="s">
        <v>1301</v>
      </c>
    </row>
    <row r="18710" spans="53:56" ht="15" x14ac:dyDescent="0.25">
      <c r="BA18710" s="90" t="s">
        <v>22766</v>
      </c>
      <c r="BB18710" s="90" t="s">
        <v>3969</v>
      </c>
      <c r="BC18710" s="90" t="s">
        <v>8872</v>
      </c>
      <c r="BD18710" s="423" t="s">
        <v>1301</v>
      </c>
    </row>
    <row r="18711" spans="53:56" ht="15" x14ac:dyDescent="0.25">
      <c r="BA18711" s="91" t="s">
        <v>22767</v>
      </c>
      <c r="BB18711" s="91" t="s">
        <v>3969</v>
      </c>
      <c r="BC18711" s="91" t="s">
        <v>22672</v>
      </c>
      <c r="BD18711" s="423" t="s">
        <v>1301</v>
      </c>
    </row>
    <row r="18712" spans="53:56" ht="15" x14ac:dyDescent="0.25">
      <c r="BA18712" s="91" t="s">
        <v>22767</v>
      </c>
      <c r="BB18712" s="91" t="s">
        <v>3969</v>
      </c>
      <c r="BC18712" s="91" t="s">
        <v>8872</v>
      </c>
      <c r="BD18712" s="423" t="s">
        <v>1301</v>
      </c>
    </row>
    <row r="18713" spans="53:56" ht="15" x14ac:dyDescent="0.25">
      <c r="BA18713" s="91" t="s">
        <v>22768</v>
      </c>
      <c r="BB18713" s="91" t="s">
        <v>3969</v>
      </c>
      <c r="BC18713" s="91" t="s">
        <v>8872</v>
      </c>
      <c r="BD18713" s="423" t="s">
        <v>1301</v>
      </c>
    </row>
    <row r="18714" spans="53:56" ht="15" x14ac:dyDescent="0.25">
      <c r="BA18714" s="90" t="s">
        <v>22769</v>
      </c>
      <c r="BB18714" s="90" t="s">
        <v>3969</v>
      </c>
      <c r="BC18714" s="90" t="s">
        <v>8872</v>
      </c>
      <c r="BD18714" s="423" t="s">
        <v>1301</v>
      </c>
    </row>
    <row r="18715" spans="53:56" ht="15" x14ac:dyDescent="0.25">
      <c r="BA18715" s="91" t="s">
        <v>22770</v>
      </c>
      <c r="BB18715" s="91" t="s">
        <v>3969</v>
      </c>
      <c r="BC18715" s="91" t="s">
        <v>8872</v>
      </c>
      <c r="BD18715" s="423" t="s">
        <v>1301</v>
      </c>
    </row>
    <row r="18716" spans="53:56" ht="15" x14ac:dyDescent="0.25">
      <c r="BA18716" s="90" t="s">
        <v>22771</v>
      </c>
      <c r="BB18716" s="90" t="s">
        <v>3969</v>
      </c>
      <c r="BC18716" s="90" t="s">
        <v>8872</v>
      </c>
      <c r="BD18716" s="423" t="s">
        <v>1301</v>
      </c>
    </row>
    <row r="18717" spans="53:56" ht="15" x14ac:dyDescent="0.25">
      <c r="BA18717" s="91" t="s">
        <v>22772</v>
      </c>
      <c r="BB18717" s="91" t="s">
        <v>3969</v>
      </c>
      <c r="BC18717" s="91" t="s">
        <v>8872</v>
      </c>
      <c r="BD18717" s="423" t="s">
        <v>1301</v>
      </c>
    </row>
    <row r="18718" spans="53:56" ht="15" x14ac:dyDescent="0.25">
      <c r="BA18718" s="90" t="s">
        <v>22773</v>
      </c>
      <c r="BB18718" s="90" t="s">
        <v>3969</v>
      </c>
      <c r="BC18718" s="90" t="s">
        <v>8872</v>
      </c>
      <c r="BD18718" s="423" t="s">
        <v>1301</v>
      </c>
    </row>
    <row r="18719" spans="53:56" ht="15" x14ac:dyDescent="0.25">
      <c r="BA18719" s="90" t="s">
        <v>22774</v>
      </c>
      <c r="BB18719" s="90" t="s">
        <v>3969</v>
      </c>
      <c r="BC18719" s="90" t="s">
        <v>8872</v>
      </c>
      <c r="BD18719" s="423" t="s">
        <v>1301</v>
      </c>
    </row>
    <row r="18720" spans="53:56" ht="15" x14ac:dyDescent="0.25">
      <c r="BA18720" s="91" t="s">
        <v>22775</v>
      </c>
      <c r="BB18720" s="91" t="s">
        <v>3969</v>
      </c>
      <c r="BC18720" s="91" t="s">
        <v>8872</v>
      </c>
      <c r="BD18720" s="423" t="s">
        <v>1301</v>
      </c>
    </row>
    <row r="18721" spans="53:56" ht="15" x14ac:dyDescent="0.25">
      <c r="BA18721" s="90" t="s">
        <v>22776</v>
      </c>
      <c r="BB18721" s="90" t="s">
        <v>3969</v>
      </c>
      <c r="BC18721" s="90" t="s">
        <v>8872</v>
      </c>
      <c r="BD18721" s="423" t="s">
        <v>1301</v>
      </c>
    </row>
    <row r="18722" spans="53:56" ht="15" x14ac:dyDescent="0.25">
      <c r="BA18722" s="91" t="s">
        <v>22777</v>
      </c>
      <c r="BB18722" s="91" t="s">
        <v>3969</v>
      </c>
      <c r="BC18722" s="91" t="s">
        <v>8872</v>
      </c>
      <c r="BD18722" s="423" t="s">
        <v>1301</v>
      </c>
    </row>
    <row r="18723" spans="53:56" ht="15" x14ac:dyDescent="0.25">
      <c r="BA18723" s="91" t="s">
        <v>22778</v>
      </c>
      <c r="BB18723" s="91" t="s">
        <v>3969</v>
      </c>
      <c r="BC18723" s="91" t="s">
        <v>8872</v>
      </c>
      <c r="BD18723" s="423" t="s">
        <v>1301</v>
      </c>
    </row>
    <row r="18724" spans="53:56" ht="15" x14ac:dyDescent="0.25">
      <c r="BA18724" s="90" t="s">
        <v>22779</v>
      </c>
      <c r="BB18724" s="90" t="s">
        <v>3969</v>
      </c>
      <c r="BC18724" s="90" t="s">
        <v>8872</v>
      </c>
      <c r="BD18724" s="423" t="s">
        <v>1301</v>
      </c>
    </row>
    <row r="18725" spans="53:56" ht="15" x14ac:dyDescent="0.25">
      <c r="BA18725" s="91" t="s">
        <v>22780</v>
      </c>
      <c r="BB18725" s="91" t="s">
        <v>3969</v>
      </c>
      <c r="BC18725" s="91" t="s">
        <v>8872</v>
      </c>
      <c r="BD18725" s="423" t="s">
        <v>1301</v>
      </c>
    </row>
    <row r="18726" spans="53:56" ht="15" x14ac:dyDescent="0.25">
      <c r="BA18726" s="90" t="s">
        <v>22781</v>
      </c>
      <c r="BB18726" s="90" t="s">
        <v>3969</v>
      </c>
      <c r="BC18726" s="90" t="s">
        <v>8872</v>
      </c>
      <c r="BD18726" s="423" t="s">
        <v>1301</v>
      </c>
    </row>
    <row r="18727" spans="53:56" ht="15" x14ac:dyDescent="0.25">
      <c r="BA18727" s="90" t="s">
        <v>22782</v>
      </c>
      <c r="BB18727" s="90" t="s">
        <v>3969</v>
      </c>
      <c r="BC18727" s="90" t="s">
        <v>8872</v>
      </c>
      <c r="BD18727" s="423" t="s">
        <v>1301</v>
      </c>
    </row>
    <row r="18728" spans="53:56" ht="15" x14ac:dyDescent="0.25">
      <c r="BA18728" s="91" t="s">
        <v>22783</v>
      </c>
      <c r="BB18728" s="91" t="s">
        <v>3969</v>
      </c>
      <c r="BC18728" s="91" t="s">
        <v>8872</v>
      </c>
      <c r="BD18728" s="423" t="s">
        <v>1301</v>
      </c>
    </row>
    <row r="18729" spans="53:56" ht="15" x14ac:dyDescent="0.25">
      <c r="BA18729" s="90" t="s">
        <v>22784</v>
      </c>
      <c r="BB18729" s="90" t="s">
        <v>3969</v>
      </c>
      <c r="BC18729" s="90" t="s">
        <v>8872</v>
      </c>
      <c r="BD18729" s="423" t="s">
        <v>1301</v>
      </c>
    </row>
    <row r="18730" spans="53:56" ht="15" x14ac:dyDescent="0.25">
      <c r="BA18730" s="91" t="s">
        <v>22785</v>
      </c>
      <c r="BB18730" s="91" t="s">
        <v>3969</v>
      </c>
      <c r="BC18730" s="91" t="s">
        <v>8872</v>
      </c>
      <c r="BD18730" s="423" t="s">
        <v>1301</v>
      </c>
    </row>
    <row r="18731" spans="53:56" ht="15" x14ac:dyDescent="0.25">
      <c r="BA18731" s="91" t="s">
        <v>22786</v>
      </c>
      <c r="BB18731" s="91" t="s">
        <v>3969</v>
      </c>
      <c r="BC18731" s="91" t="s">
        <v>8872</v>
      </c>
      <c r="BD18731" s="423" t="s">
        <v>1301</v>
      </c>
    </row>
    <row r="18732" spans="53:56" ht="15" x14ac:dyDescent="0.25">
      <c r="BA18732" s="90" t="s">
        <v>22787</v>
      </c>
      <c r="BB18732" s="90" t="s">
        <v>3969</v>
      </c>
      <c r="BC18732" s="90" t="s">
        <v>8872</v>
      </c>
      <c r="BD18732" s="423" t="s">
        <v>1301</v>
      </c>
    </row>
    <row r="18733" spans="53:56" ht="15" x14ac:dyDescent="0.25">
      <c r="BA18733" s="90" t="s">
        <v>22788</v>
      </c>
      <c r="BB18733" s="90" t="s">
        <v>3969</v>
      </c>
      <c r="BC18733" s="90" t="s">
        <v>8872</v>
      </c>
      <c r="BD18733" s="423" t="s">
        <v>1301</v>
      </c>
    </row>
    <row r="18734" spans="53:56" ht="15" x14ac:dyDescent="0.25">
      <c r="BA18734" s="91" t="s">
        <v>22789</v>
      </c>
      <c r="BB18734" s="91" t="s">
        <v>3969</v>
      </c>
      <c r="BC18734" s="91" t="s">
        <v>8872</v>
      </c>
      <c r="BD18734" s="423" t="s">
        <v>1301</v>
      </c>
    </row>
    <row r="18735" spans="53:56" ht="15" x14ac:dyDescent="0.25">
      <c r="BA18735" s="90" t="s">
        <v>22790</v>
      </c>
      <c r="BB18735" s="90" t="s">
        <v>3969</v>
      </c>
      <c r="BC18735" s="90" t="s">
        <v>8872</v>
      </c>
      <c r="BD18735" s="423" t="s">
        <v>1301</v>
      </c>
    </row>
    <row r="18736" spans="53:56" ht="15" x14ac:dyDescent="0.25">
      <c r="BA18736" s="90" t="s">
        <v>22791</v>
      </c>
      <c r="BB18736" s="90" t="s">
        <v>3969</v>
      </c>
      <c r="BC18736" s="90" t="s">
        <v>8872</v>
      </c>
      <c r="BD18736" s="423" t="s">
        <v>1301</v>
      </c>
    </row>
    <row r="18737" spans="53:56" ht="15" x14ac:dyDescent="0.25">
      <c r="BA18737" s="91" t="s">
        <v>22792</v>
      </c>
      <c r="BB18737" s="91" t="s">
        <v>3969</v>
      </c>
      <c r="BC18737" s="91" t="s">
        <v>8872</v>
      </c>
      <c r="BD18737" s="423" t="s">
        <v>1301</v>
      </c>
    </row>
    <row r="18738" spans="53:56" ht="15" x14ac:dyDescent="0.25">
      <c r="BA18738" s="90" t="s">
        <v>22793</v>
      </c>
      <c r="BB18738" s="90" t="s">
        <v>3969</v>
      </c>
      <c r="BC18738" s="90" t="s">
        <v>8872</v>
      </c>
      <c r="BD18738" s="423" t="s">
        <v>1301</v>
      </c>
    </row>
    <row r="18739" spans="53:56" ht="15" x14ac:dyDescent="0.25">
      <c r="BA18739" s="90" t="s">
        <v>22794</v>
      </c>
      <c r="BB18739" s="90" t="s">
        <v>3969</v>
      </c>
      <c r="BC18739" s="90" t="s">
        <v>8872</v>
      </c>
      <c r="BD18739" s="423" t="s">
        <v>1301</v>
      </c>
    </row>
    <row r="18740" spans="53:56" ht="15" x14ac:dyDescent="0.25">
      <c r="BA18740" s="91" t="s">
        <v>22795</v>
      </c>
      <c r="BB18740" s="91" t="s">
        <v>3969</v>
      </c>
      <c r="BC18740" s="91" t="s">
        <v>8872</v>
      </c>
      <c r="BD18740" s="423" t="s">
        <v>1301</v>
      </c>
    </row>
    <row r="18741" spans="53:56" ht="15" x14ac:dyDescent="0.25">
      <c r="BA18741" s="90" t="s">
        <v>22796</v>
      </c>
      <c r="BB18741" s="90" t="s">
        <v>3969</v>
      </c>
      <c r="BC18741" s="90" t="s">
        <v>8872</v>
      </c>
      <c r="BD18741" s="423" t="s">
        <v>1301</v>
      </c>
    </row>
    <row r="18742" spans="53:56" ht="15" x14ac:dyDescent="0.25">
      <c r="BA18742" s="91" t="s">
        <v>22797</v>
      </c>
      <c r="BB18742" s="91" t="s">
        <v>3969</v>
      </c>
      <c r="BC18742" s="91" t="s">
        <v>8872</v>
      </c>
      <c r="BD18742" s="423" t="s">
        <v>1301</v>
      </c>
    </row>
    <row r="18743" spans="53:56" ht="15" x14ac:dyDescent="0.25">
      <c r="BA18743" s="91" t="s">
        <v>22798</v>
      </c>
      <c r="BB18743" s="91" t="s">
        <v>3969</v>
      </c>
      <c r="BC18743" s="91" t="s">
        <v>8872</v>
      </c>
      <c r="BD18743" s="423" t="s">
        <v>1301</v>
      </c>
    </row>
    <row r="18744" spans="53:56" ht="15" x14ac:dyDescent="0.25">
      <c r="BA18744" s="90" t="s">
        <v>22799</v>
      </c>
      <c r="BB18744" s="90" t="s">
        <v>3969</v>
      </c>
      <c r="BC18744" s="90" t="s">
        <v>8872</v>
      </c>
      <c r="BD18744" s="423" t="s">
        <v>1301</v>
      </c>
    </row>
    <row r="18745" spans="53:56" ht="15" x14ac:dyDescent="0.25">
      <c r="BA18745" s="91" t="s">
        <v>22800</v>
      </c>
      <c r="BB18745" s="91" t="s">
        <v>3969</v>
      </c>
      <c r="BC18745" s="91" t="s">
        <v>8872</v>
      </c>
      <c r="BD18745" s="423" t="s">
        <v>1301</v>
      </c>
    </row>
    <row r="18746" spans="53:56" ht="15" x14ac:dyDescent="0.25">
      <c r="BA18746" s="91" t="s">
        <v>22801</v>
      </c>
      <c r="BB18746" s="91" t="s">
        <v>3969</v>
      </c>
      <c r="BC18746" s="91" t="s">
        <v>8872</v>
      </c>
      <c r="BD18746" s="423" t="s">
        <v>1301</v>
      </c>
    </row>
    <row r="18747" spans="53:56" ht="15" x14ac:dyDescent="0.25">
      <c r="BA18747" s="90" t="s">
        <v>22802</v>
      </c>
      <c r="BB18747" s="90" t="s">
        <v>3969</v>
      </c>
      <c r="BC18747" s="90" t="s">
        <v>8872</v>
      </c>
      <c r="BD18747" s="423" t="s">
        <v>1301</v>
      </c>
    </row>
    <row r="18748" spans="53:56" ht="15" x14ac:dyDescent="0.25">
      <c r="BA18748" s="91" t="s">
        <v>22803</v>
      </c>
      <c r="BB18748" s="91" t="s">
        <v>3969</v>
      </c>
      <c r="BC18748" s="91" t="s">
        <v>8872</v>
      </c>
      <c r="BD18748" s="423" t="s">
        <v>1301</v>
      </c>
    </row>
    <row r="18749" spans="53:56" ht="15" x14ac:dyDescent="0.25">
      <c r="BA18749" s="90" t="s">
        <v>22804</v>
      </c>
      <c r="BB18749" s="90" t="s">
        <v>3969</v>
      </c>
      <c r="BC18749" s="90" t="s">
        <v>8872</v>
      </c>
      <c r="BD18749" s="423" t="s">
        <v>1301</v>
      </c>
    </row>
    <row r="18750" spans="53:56" ht="15" x14ac:dyDescent="0.25">
      <c r="BA18750" s="90" t="s">
        <v>22805</v>
      </c>
      <c r="BB18750" s="90" t="s">
        <v>3969</v>
      </c>
      <c r="BC18750" s="90" t="s">
        <v>8872</v>
      </c>
      <c r="BD18750" s="423" t="s">
        <v>1301</v>
      </c>
    </row>
    <row r="18751" spans="53:56" ht="15" x14ac:dyDescent="0.25">
      <c r="BA18751" s="91" t="s">
        <v>22806</v>
      </c>
      <c r="BB18751" s="91" t="s">
        <v>3969</v>
      </c>
      <c r="BC18751" s="91" t="s">
        <v>8872</v>
      </c>
      <c r="BD18751" s="423" t="s">
        <v>1301</v>
      </c>
    </row>
    <row r="18752" spans="53:56" ht="15" x14ac:dyDescent="0.25">
      <c r="BA18752" s="90" t="s">
        <v>22807</v>
      </c>
      <c r="BB18752" s="90" t="s">
        <v>3969</v>
      </c>
      <c r="BC18752" s="90" t="s">
        <v>14307</v>
      </c>
      <c r="BD18752" s="423" t="s">
        <v>1301</v>
      </c>
    </row>
    <row r="18753" spans="53:56" ht="15" x14ac:dyDescent="0.25">
      <c r="BA18753" s="91" t="s">
        <v>22808</v>
      </c>
      <c r="BB18753" s="91" t="s">
        <v>3969</v>
      </c>
      <c r="BC18753" s="91" t="s">
        <v>22809</v>
      </c>
      <c r="BD18753" s="423" t="s">
        <v>1301</v>
      </c>
    </row>
    <row r="18754" spans="53:56" ht="15" x14ac:dyDescent="0.25">
      <c r="BA18754" s="91" t="s">
        <v>22810</v>
      </c>
      <c r="BB18754" s="91" t="s">
        <v>3969</v>
      </c>
      <c r="BC18754" s="91" t="s">
        <v>6513</v>
      </c>
      <c r="BD18754" s="423" t="s">
        <v>1301</v>
      </c>
    </row>
    <row r="18755" spans="53:56" ht="15" x14ac:dyDescent="0.25">
      <c r="BA18755" s="90" t="s">
        <v>22811</v>
      </c>
      <c r="BB18755" s="90" t="s">
        <v>3969</v>
      </c>
      <c r="BC18755" s="90" t="s">
        <v>14674</v>
      </c>
      <c r="BD18755" s="423" t="s">
        <v>1301</v>
      </c>
    </row>
    <row r="18756" spans="53:56" ht="15" x14ac:dyDescent="0.25">
      <c r="BA18756" s="91" t="s">
        <v>22812</v>
      </c>
      <c r="BB18756" s="91" t="s">
        <v>3969</v>
      </c>
      <c r="BC18756" s="91" t="s">
        <v>22809</v>
      </c>
      <c r="BD18756" s="423" t="s">
        <v>1301</v>
      </c>
    </row>
    <row r="18757" spans="53:56" ht="15" x14ac:dyDescent="0.25">
      <c r="BA18757" s="90" t="s">
        <v>22813</v>
      </c>
      <c r="BB18757" s="90" t="s">
        <v>3969</v>
      </c>
      <c r="BC18757" s="90" t="s">
        <v>15549</v>
      </c>
      <c r="BD18757" s="423" t="s">
        <v>1301</v>
      </c>
    </row>
    <row r="18758" spans="53:56" ht="15" x14ac:dyDescent="0.25">
      <c r="BA18758" s="90" t="s">
        <v>22814</v>
      </c>
      <c r="BB18758" s="90" t="s">
        <v>3969</v>
      </c>
      <c r="BC18758" s="90" t="s">
        <v>22815</v>
      </c>
      <c r="BD18758" s="423" t="s">
        <v>1301</v>
      </c>
    </row>
    <row r="18759" spans="53:56" ht="15" x14ac:dyDescent="0.25">
      <c r="BA18759" s="91" t="s">
        <v>22816</v>
      </c>
      <c r="BB18759" s="91" t="s">
        <v>3969</v>
      </c>
      <c r="BC18759" s="91" t="s">
        <v>15549</v>
      </c>
      <c r="BD18759" s="423" t="s">
        <v>1301</v>
      </c>
    </row>
    <row r="18760" spans="53:56" ht="15" x14ac:dyDescent="0.25">
      <c r="BA18760" s="90" t="s">
        <v>22817</v>
      </c>
      <c r="BB18760" s="90" t="s">
        <v>3969</v>
      </c>
      <c r="BC18760" s="90" t="s">
        <v>15549</v>
      </c>
      <c r="BD18760" s="423" t="s">
        <v>1301</v>
      </c>
    </row>
    <row r="18761" spans="53:56" ht="15" x14ac:dyDescent="0.25">
      <c r="BA18761" s="91" t="s">
        <v>22818</v>
      </c>
      <c r="BB18761" s="91" t="s">
        <v>3969</v>
      </c>
      <c r="BC18761" s="91" t="s">
        <v>22819</v>
      </c>
      <c r="BD18761" s="423" t="s">
        <v>1301</v>
      </c>
    </row>
    <row r="18762" spans="53:56" ht="15" x14ac:dyDescent="0.25">
      <c r="BA18762" s="91" t="s">
        <v>22820</v>
      </c>
      <c r="BB18762" s="91" t="s">
        <v>3969</v>
      </c>
      <c r="BC18762" s="91" t="s">
        <v>22815</v>
      </c>
      <c r="BD18762" s="423" t="s">
        <v>1301</v>
      </c>
    </row>
    <row r="18763" spans="53:56" ht="15" x14ac:dyDescent="0.25">
      <c r="BA18763" s="90" t="s">
        <v>22821</v>
      </c>
      <c r="BB18763" s="90" t="s">
        <v>3969</v>
      </c>
      <c r="BC18763" s="90" t="s">
        <v>14222</v>
      </c>
      <c r="BD18763" s="423" t="s">
        <v>1301</v>
      </c>
    </row>
    <row r="18764" spans="53:56" ht="15" x14ac:dyDescent="0.25">
      <c r="BA18764" s="91" t="s">
        <v>22822</v>
      </c>
      <c r="BB18764" s="91" t="s">
        <v>3969</v>
      </c>
      <c r="BC18764" s="91" t="s">
        <v>22823</v>
      </c>
      <c r="BD18764" s="423" t="s">
        <v>1301</v>
      </c>
    </row>
    <row r="18765" spans="53:56" ht="15" x14ac:dyDescent="0.25">
      <c r="BA18765" s="90" t="s">
        <v>22824</v>
      </c>
      <c r="BB18765" s="90" t="s">
        <v>3969</v>
      </c>
      <c r="BC18765" s="90" t="s">
        <v>15419</v>
      </c>
      <c r="BD18765" s="423" t="s">
        <v>1301</v>
      </c>
    </row>
    <row r="18766" spans="53:56" ht="15" x14ac:dyDescent="0.25">
      <c r="BA18766" s="91" t="s">
        <v>22825</v>
      </c>
      <c r="BB18766" s="91" t="s">
        <v>3969</v>
      </c>
      <c r="BC18766" s="91" t="s">
        <v>15549</v>
      </c>
      <c r="BD18766" s="423" t="s">
        <v>1301</v>
      </c>
    </row>
    <row r="18767" spans="53:56" ht="15" x14ac:dyDescent="0.25">
      <c r="BA18767" s="90" t="s">
        <v>22826</v>
      </c>
      <c r="BB18767" s="90" t="s">
        <v>3969</v>
      </c>
      <c r="BC18767" s="90" t="s">
        <v>6513</v>
      </c>
      <c r="BD18767" s="423" t="s">
        <v>1301</v>
      </c>
    </row>
    <row r="18768" spans="53:56" ht="15" x14ac:dyDescent="0.25">
      <c r="BA18768" s="90" t="s">
        <v>22827</v>
      </c>
      <c r="BB18768" s="90" t="s">
        <v>3969</v>
      </c>
      <c r="BC18768" s="90" t="s">
        <v>7866</v>
      </c>
      <c r="BD18768" s="423" t="s">
        <v>1301</v>
      </c>
    </row>
    <row r="18769" spans="53:56" ht="15" x14ac:dyDescent="0.25">
      <c r="BA18769" s="91" t="s">
        <v>22828</v>
      </c>
      <c r="BB18769" s="91" t="s">
        <v>3969</v>
      </c>
      <c r="BC18769" s="91" t="s">
        <v>22829</v>
      </c>
      <c r="BD18769" s="423" t="s">
        <v>1301</v>
      </c>
    </row>
    <row r="18770" spans="53:56" ht="15" x14ac:dyDescent="0.25">
      <c r="BA18770" s="90" t="s">
        <v>22830</v>
      </c>
      <c r="BB18770" s="90" t="s">
        <v>3969</v>
      </c>
      <c r="BC18770" s="90" t="s">
        <v>7866</v>
      </c>
      <c r="BD18770" s="423" t="s">
        <v>1301</v>
      </c>
    </row>
    <row r="18771" spans="53:56" ht="15" x14ac:dyDescent="0.25">
      <c r="BA18771" s="91" t="s">
        <v>22831</v>
      </c>
      <c r="BB18771" s="91" t="s">
        <v>3969</v>
      </c>
      <c r="BC18771" s="91" t="s">
        <v>22832</v>
      </c>
      <c r="BD18771" s="423" t="s">
        <v>1301</v>
      </c>
    </row>
    <row r="18772" spans="53:56" ht="15" x14ac:dyDescent="0.25">
      <c r="BA18772" s="91" t="s">
        <v>22833</v>
      </c>
      <c r="BB18772" s="91" t="s">
        <v>3969</v>
      </c>
      <c r="BC18772" s="91" t="s">
        <v>22832</v>
      </c>
      <c r="BD18772" s="423" t="s">
        <v>1301</v>
      </c>
    </row>
    <row r="18773" spans="53:56" ht="15" x14ac:dyDescent="0.25">
      <c r="BA18773" s="90" t="s">
        <v>22834</v>
      </c>
      <c r="BB18773" s="90" t="s">
        <v>3969</v>
      </c>
      <c r="BC18773" s="90" t="s">
        <v>22835</v>
      </c>
      <c r="BD18773" s="423" t="s">
        <v>1301</v>
      </c>
    </row>
    <row r="18774" spans="53:56" ht="15" x14ac:dyDescent="0.25">
      <c r="BA18774" s="91" t="s">
        <v>22836</v>
      </c>
      <c r="BB18774" s="91" t="s">
        <v>3969</v>
      </c>
      <c r="BC18774" s="91" t="s">
        <v>17140</v>
      </c>
      <c r="BD18774" s="423" t="s">
        <v>1301</v>
      </c>
    </row>
    <row r="18775" spans="53:56" ht="15" x14ac:dyDescent="0.25">
      <c r="BA18775" s="90" t="s">
        <v>22837</v>
      </c>
      <c r="BB18775" s="90" t="s">
        <v>3969</v>
      </c>
      <c r="BC18775" s="90" t="s">
        <v>22815</v>
      </c>
      <c r="BD18775" s="423" t="s">
        <v>1301</v>
      </c>
    </row>
    <row r="18776" spans="53:56" ht="15" x14ac:dyDescent="0.25">
      <c r="BA18776" s="90" t="s">
        <v>22838</v>
      </c>
      <c r="BB18776" s="90" t="s">
        <v>3969</v>
      </c>
      <c r="BC18776" s="90" t="s">
        <v>22815</v>
      </c>
      <c r="BD18776" s="423" t="s">
        <v>1301</v>
      </c>
    </row>
    <row r="18777" spans="53:56" ht="15" x14ac:dyDescent="0.25">
      <c r="BA18777" s="91" t="s">
        <v>22839</v>
      </c>
      <c r="BB18777" s="91" t="s">
        <v>3969</v>
      </c>
      <c r="BC18777" s="91" t="s">
        <v>22840</v>
      </c>
      <c r="BD18777" s="423" t="s">
        <v>1301</v>
      </c>
    </row>
    <row r="18778" spans="53:56" ht="15" x14ac:dyDescent="0.25">
      <c r="BA18778" s="90" t="s">
        <v>22841</v>
      </c>
      <c r="BB18778" s="90" t="s">
        <v>3969</v>
      </c>
      <c r="BC18778" s="90" t="s">
        <v>22842</v>
      </c>
      <c r="BD18778" s="423" t="s">
        <v>1301</v>
      </c>
    </row>
    <row r="18779" spans="53:56" ht="15" x14ac:dyDescent="0.25">
      <c r="BA18779" s="91" t="s">
        <v>22843</v>
      </c>
      <c r="BB18779" s="91" t="s">
        <v>3969</v>
      </c>
      <c r="BC18779" s="91" t="s">
        <v>14674</v>
      </c>
      <c r="BD18779" s="423" t="s">
        <v>1301</v>
      </c>
    </row>
    <row r="18780" spans="53:56" ht="15" x14ac:dyDescent="0.25">
      <c r="BA18780" s="91" t="s">
        <v>22844</v>
      </c>
      <c r="BB18780" s="91" t="s">
        <v>3969</v>
      </c>
      <c r="BC18780" s="91" t="s">
        <v>15549</v>
      </c>
      <c r="BD18780" s="423" t="s">
        <v>1301</v>
      </c>
    </row>
    <row r="18781" spans="53:56" ht="15" x14ac:dyDescent="0.25">
      <c r="BA18781" s="90" t="s">
        <v>22845</v>
      </c>
      <c r="BB18781" s="90" t="s">
        <v>3969</v>
      </c>
      <c r="BC18781" s="90" t="s">
        <v>7866</v>
      </c>
      <c r="BD18781" s="423" t="s">
        <v>1301</v>
      </c>
    </row>
    <row r="18782" spans="53:56" ht="15" x14ac:dyDescent="0.25">
      <c r="BA18782" s="91" t="s">
        <v>22846</v>
      </c>
      <c r="BB18782" s="91" t="s">
        <v>3969</v>
      </c>
      <c r="BC18782" s="91" t="s">
        <v>22823</v>
      </c>
      <c r="BD18782" s="423" t="s">
        <v>1301</v>
      </c>
    </row>
    <row r="18783" spans="53:56" ht="15" x14ac:dyDescent="0.25">
      <c r="BA18783" s="91" t="s">
        <v>22847</v>
      </c>
      <c r="BB18783" s="91" t="s">
        <v>3969</v>
      </c>
      <c r="BC18783" s="91" t="s">
        <v>22832</v>
      </c>
      <c r="BD18783" s="423" t="s">
        <v>1301</v>
      </c>
    </row>
    <row r="18784" spans="53:56" ht="15" x14ac:dyDescent="0.25">
      <c r="BA18784" s="90" t="s">
        <v>22848</v>
      </c>
      <c r="BB18784" s="90" t="s">
        <v>3969</v>
      </c>
      <c r="BC18784" s="90" t="s">
        <v>22842</v>
      </c>
      <c r="BD18784" s="423" t="s">
        <v>1301</v>
      </c>
    </row>
    <row r="18785" spans="53:56" ht="15" x14ac:dyDescent="0.25">
      <c r="BA18785" s="91" t="s">
        <v>22849</v>
      </c>
      <c r="BB18785" s="91" t="s">
        <v>3969</v>
      </c>
      <c r="BC18785" s="91" t="s">
        <v>14307</v>
      </c>
      <c r="BD18785" s="423" t="s">
        <v>1301</v>
      </c>
    </row>
    <row r="18786" spans="53:56" ht="15" x14ac:dyDescent="0.25">
      <c r="BA18786" s="90" t="s">
        <v>22850</v>
      </c>
      <c r="BB18786" s="90" t="s">
        <v>3969</v>
      </c>
      <c r="BC18786" s="90" t="s">
        <v>22823</v>
      </c>
      <c r="BD18786" s="423" t="s">
        <v>1301</v>
      </c>
    </row>
    <row r="18787" spans="53:56" ht="15" x14ac:dyDescent="0.25">
      <c r="BA18787" s="91" t="s">
        <v>22851</v>
      </c>
      <c r="BB18787" s="91" t="s">
        <v>3969</v>
      </c>
      <c r="BC18787" s="91" t="s">
        <v>14307</v>
      </c>
      <c r="BD18787" s="423" t="s">
        <v>1301</v>
      </c>
    </row>
    <row r="18788" spans="53:56" ht="15" x14ac:dyDescent="0.25">
      <c r="BA18788" s="90" t="s">
        <v>22852</v>
      </c>
      <c r="BB18788" s="90" t="s">
        <v>3969</v>
      </c>
      <c r="BC18788" s="90" t="s">
        <v>22842</v>
      </c>
      <c r="BD18788" s="423" t="s">
        <v>1301</v>
      </c>
    </row>
    <row r="18789" spans="53:56" ht="15" x14ac:dyDescent="0.25">
      <c r="BA18789" s="91" t="s">
        <v>22853</v>
      </c>
      <c r="BB18789" s="91" t="s">
        <v>3969</v>
      </c>
      <c r="BC18789" s="91" t="s">
        <v>22842</v>
      </c>
      <c r="BD18789" s="423" t="s">
        <v>1301</v>
      </c>
    </row>
    <row r="18790" spans="53:56" ht="15" x14ac:dyDescent="0.25">
      <c r="BA18790" s="90" t="s">
        <v>22854</v>
      </c>
      <c r="BB18790" s="90" t="s">
        <v>3969</v>
      </c>
      <c r="BC18790" s="90" t="s">
        <v>22823</v>
      </c>
      <c r="BD18790" s="423" t="s">
        <v>1301</v>
      </c>
    </row>
    <row r="18791" spans="53:56" ht="15" x14ac:dyDescent="0.25">
      <c r="BA18791" s="91" t="s">
        <v>22855</v>
      </c>
      <c r="BB18791" s="91" t="s">
        <v>3969</v>
      </c>
      <c r="BC18791" s="91" t="s">
        <v>22815</v>
      </c>
      <c r="BD18791" s="423" t="s">
        <v>1301</v>
      </c>
    </row>
    <row r="18792" spans="53:56" ht="15" x14ac:dyDescent="0.25">
      <c r="BA18792" s="90" t="s">
        <v>22856</v>
      </c>
      <c r="BB18792" s="90" t="s">
        <v>3969</v>
      </c>
      <c r="BC18792" s="90" t="s">
        <v>14307</v>
      </c>
      <c r="BD18792" s="423" t="s">
        <v>1301</v>
      </c>
    </row>
    <row r="18793" spans="53:56" ht="15" x14ac:dyDescent="0.25">
      <c r="BA18793" s="91" t="s">
        <v>22857</v>
      </c>
      <c r="BB18793" s="91" t="s">
        <v>3969</v>
      </c>
      <c r="BC18793" s="91" t="s">
        <v>14222</v>
      </c>
      <c r="BD18793" s="423" t="s">
        <v>1301</v>
      </c>
    </row>
    <row r="18794" spans="53:56" ht="15" x14ac:dyDescent="0.25">
      <c r="BA18794" s="90" t="s">
        <v>22858</v>
      </c>
      <c r="BB18794" s="90" t="s">
        <v>3969</v>
      </c>
      <c r="BC18794" s="90" t="s">
        <v>14307</v>
      </c>
      <c r="BD18794" s="423" t="s">
        <v>1301</v>
      </c>
    </row>
    <row r="18795" spans="53:56" ht="15" x14ac:dyDescent="0.25">
      <c r="BA18795" s="91" t="s">
        <v>22859</v>
      </c>
      <c r="BB18795" s="91" t="s">
        <v>3969</v>
      </c>
      <c r="BC18795" s="91" t="s">
        <v>6513</v>
      </c>
      <c r="BD18795" s="423" t="s">
        <v>1301</v>
      </c>
    </row>
    <row r="18796" spans="53:56" ht="15" x14ac:dyDescent="0.25">
      <c r="BA18796" s="90" t="s">
        <v>22860</v>
      </c>
      <c r="BB18796" s="90" t="s">
        <v>3969</v>
      </c>
      <c r="BC18796" s="90" t="s">
        <v>14307</v>
      </c>
      <c r="BD18796" s="423" t="s">
        <v>1301</v>
      </c>
    </row>
    <row r="18797" spans="53:56" ht="15" x14ac:dyDescent="0.25">
      <c r="BA18797" s="91" t="s">
        <v>22861</v>
      </c>
      <c r="BB18797" s="91" t="s">
        <v>3969</v>
      </c>
      <c r="BC18797" s="91" t="s">
        <v>22809</v>
      </c>
      <c r="BD18797" s="423" t="s">
        <v>1301</v>
      </c>
    </row>
    <row r="18798" spans="53:56" ht="15" x14ac:dyDescent="0.25">
      <c r="BA18798" s="90" t="s">
        <v>22862</v>
      </c>
      <c r="BB18798" s="90" t="s">
        <v>3969</v>
      </c>
      <c r="BC18798" s="90" t="s">
        <v>14222</v>
      </c>
      <c r="BD18798" s="423" t="s">
        <v>1301</v>
      </c>
    </row>
    <row r="18799" spans="53:56" ht="15" x14ac:dyDescent="0.25">
      <c r="BA18799" s="91" t="s">
        <v>22863</v>
      </c>
      <c r="BB18799" s="91" t="s">
        <v>3969</v>
      </c>
      <c r="BC18799" s="91" t="s">
        <v>22809</v>
      </c>
      <c r="BD18799" s="423" t="s">
        <v>1301</v>
      </c>
    </row>
    <row r="18800" spans="53:56" ht="15" x14ac:dyDescent="0.25">
      <c r="BA18800" s="90" t="s">
        <v>22864</v>
      </c>
      <c r="BB18800" s="90" t="s">
        <v>3969</v>
      </c>
      <c r="BC18800" s="90" t="s">
        <v>22840</v>
      </c>
      <c r="BD18800" s="423" t="s">
        <v>1301</v>
      </c>
    </row>
    <row r="18801" spans="53:56" ht="15" x14ac:dyDescent="0.25">
      <c r="BA18801" s="91" t="s">
        <v>22865</v>
      </c>
      <c r="BB18801" s="91" t="s">
        <v>3969</v>
      </c>
      <c r="BC18801" s="91" t="s">
        <v>22840</v>
      </c>
      <c r="BD18801" s="423" t="s">
        <v>1301</v>
      </c>
    </row>
    <row r="18802" spans="53:56" ht="15" x14ac:dyDescent="0.25">
      <c r="BA18802" s="90" t="s">
        <v>22866</v>
      </c>
      <c r="BB18802" s="90" t="s">
        <v>3969</v>
      </c>
      <c r="BC18802" s="90" t="s">
        <v>8585</v>
      </c>
      <c r="BD18802" s="423" t="s">
        <v>1301</v>
      </c>
    </row>
    <row r="18803" spans="53:56" ht="15" x14ac:dyDescent="0.25">
      <c r="BA18803" s="90" t="s">
        <v>22867</v>
      </c>
      <c r="BB18803" s="90" t="s">
        <v>3969</v>
      </c>
      <c r="BC18803" s="90" t="s">
        <v>22840</v>
      </c>
      <c r="BD18803" s="423" t="s">
        <v>1301</v>
      </c>
    </row>
    <row r="18804" spans="53:56" ht="15" x14ac:dyDescent="0.25">
      <c r="BA18804" s="91" t="s">
        <v>22868</v>
      </c>
      <c r="BB18804" s="91" t="s">
        <v>3969</v>
      </c>
      <c r="BC18804" s="91" t="s">
        <v>22815</v>
      </c>
      <c r="BD18804" s="423" t="s">
        <v>1301</v>
      </c>
    </row>
    <row r="18805" spans="53:56" ht="15" x14ac:dyDescent="0.25">
      <c r="BA18805" s="90" t="s">
        <v>22869</v>
      </c>
      <c r="BB18805" s="90" t="s">
        <v>3969</v>
      </c>
      <c r="BC18805" s="90" t="s">
        <v>22809</v>
      </c>
      <c r="BD18805" s="423" t="s">
        <v>1301</v>
      </c>
    </row>
    <row r="18806" spans="53:56" ht="15" x14ac:dyDescent="0.25">
      <c r="BA18806" s="91" t="s">
        <v>22870</v>
      </c>
      <c r="BB18806" s="91" t="s">
        <v>3969</v>
      </c>
      <c r="BC18806" s="91" t="s">
        <v>22823</v>
      </c>
      <c r="BD18806" s="423" t="s">
        <v>1301</v>
      </c>
    </row>
    <row r="18807" spans="53:56" ht="15" x14ac:dyDescent="0.25">
      <c r="BA18807" s="90" t="s">
        <v>22871</v>
      </c>
      <c r="BB18807" s="90" t="s">
        <v>3969</v>
      </c>
      <c r="BC18807" s="90" t="s">
        <v>22832</v>
      </c>
      <c r="BD18807" s="423" t="s">
        <v>1301</v>
      </c>
    </row>
    <row r="18808" spans="53:56" ht="15" x14ac:dyDescent="0.25">
      <c r="BA18808" s="91" t="s">
        <v>22872</v>
      </c>
      <c r="BB18808" s="91" t="s">
        <v>3969</v>
      </c>
      <c r="BC18808" s="91" t="s">
        <v>22819</v>
      </c>
      <c r="BD18808" s="423" t="s">
        <v>1301</v>
      </c>
    </row>
    <row r="18809" spans="53:56" ht="15" x14ac:dyDescent="0.25">
      <c r="BA18809" s="90" t="s">
        <v>22873</v>
      </c>
      <c r="BB18809" s="90" t="s">
        <v>3969</v>
      </c>
      <c r="BC18809" s="90" t="s">
        <v>22819</v>
      </c>
      <c r="BD18809" s="423" t="s">
        <v>1301</v>
      </c>
    </row>
    <row r="18810" spans="53:56" ht="15" x14ac:dyDescent="0.25">
      <c r="BA18810" s="91" t="s">
        <v>22874</v>
      </c>
      <c r="BB18810" s="91" t="s">
        <v>3969</v>
      </c>
      <c r="BC18810" s="91" t="s">
        <v>14774</v>
      </c>
      <c r="BD18810" s="423" t="s">
        <v>1301</v>
      </c>
    </row>
    <row r="18811" spans="53:56" ht="15" x14ac:dyDescent="0.25">
      <c r="BA18811" s="90" t="s">
        <v>22875</v>
      </c>
      <c r="BB18811" s="90" t="s">
        <v>3969</v>
      </c>
      <c r="BC18811" s="90" t="s">
        <v>8585</v>
      </c>
      <c r="BD18811" s="423" t="s">
        <v>1301</v>
      </c>
    </row>
    <row r="18812" spans="53:56" ht="15" x14ac:dyDescent="0.25">
      <c r="BA18812" s="91" t="s">
        <v>22876</v>
      </c>
      <c r="BB18812" s="91" t="s">
        <v>3969</v>
      </c>
      <c r="BC18812" s="91" t="s">
        <v>8585</v>
      </c>
      <c r="BD18812" s="423" t="s">
        <v>1301</v>
      </c>
    </row>
    <row r="18813" spans="53:56" ht="15" x14ac:dyDescent="0.25">
      <c r="BA18813" s="90" t="s">
        <v>22877</v>
      </c>
      <c r="BB18813" s="90" t="s">
        <v>3969</v>
      </c>
      <c r="BC18813" s="90" t="s">
        <v>8585</v>
      </c>
      <c r="BD18813" s="423" t="s">
        <v>1301</v>
      </c>
    </row>
    <row r="18814" spans="53:56" ht="15" x14ac:dyDescent="0.25">
      <c r="BA18814" s="91" t="s">
        <v>22878</v>
      </c>
      <c r="BB18814" s="91" t="s">
        <v>3969</v>
      </c>
      <c r="BC18814" s="91" t="s">
        <v>14774</v>
      </c>
      <c r="BD18814" s="423" t="s">
        <v>1301</v>
      </c>
    </row>
    <row r="18815" spans="53:56" ht="15" x14ac:dyDescent="0.25">
      <c r="BA18815" s="90" t="s">
        <v>22879</v>
      </c>
      <c r="BB18815" s="90" t="s">
        <v>3969</v>
      </c>
      <c r="BC18815" s="90" t="s">
        <v>22835</v>
      </c>
      <c r="BD18815" s="423" t="s">
        <v>1301</v>
      </c>
    </row>
    <row r="18816" spans="53:56" ht="15" x14ac:dyDescent="0.25">
      <c r="BA18816" s="91" t="s">
        <v>22880</v>
      </c>
      <c r="BB18816" s="91" t="s">
        <v>3969</v>
      </c>
      <c r="BC18816" s="91" t="s">
        <v>22881</v>
      </c>
      <c r="BD18816" s="423" t="s">
        <v>1301</v>
      </c>
    </row>
    <row r="18817" spans="53:56" ht="15" x14ac:dyDescent="0.25">
      <c r="BA18817" s="90" t="s">
        <v>22882</v>
      </c>
      <c r="BB18817" s="90" t="s">
        <v>3969</v>
      </c>
      <c r="BC18817" s="90" t="s">
        <v>22829</v>
      </c>
      <c r="BD18817" s="423" t="s">
        <v>1301</v>
      </c>
    </row>
    <row r="18818" spans="53:56" ht="15" x14ac:dyDescent="0.25">
      <c r="BA18818" s="91" t="s">
        <v>22883</v>
      </c>
      <c r="BB18818" s="91" t="s">
        <v>3969</v>
      </c>
      <c r="BC18818" s="91" t="s">
        <v>22835</v>
      </c>
      <c r="BD18818" s="423" t="s">
        <v>1301</v>
      </c>
    </row>
    <row r="18819" spans="53:56" ht="15" x14ac:dyDescent="0.25">
      <c r="BA18819" s="90" t="s">
        <v>22884</v>
      </c>
      <c r="BB18819" s="90" t="s">
        <v>3969</v>
      </c>
      <c r="BC18819" s="90" t="s">
        <v>4061</v>
      </c>
      <c r="BD18819" s="423" t="s">
        <v>1301</v>
      </c>
    </row>
    <row r="18820" spans="53:56" ht="15" x14ac:dyDescent="0.25">
      <c r="BA18820" s="91" t="s">
        <v>22885</v>
      </c>
      <c r="BB18820" s="91" t="s">
        <v>3969</v>
      </c>
      <c r="BC18820" s="91" t="s">
        <v>22829</v>
      </c>
      <c r="BD18820" s="423" t="s">
        <v>1301</v>
      </c>
    </row>
    <row r="18821" spans="53:56" ht="15" x14ac:dyDescent="0.25">
      <c r="BA18821" s="90" t="s">
        <v>22886</v>
      </c>
      <c r="BB18821" s="90" t="s">
        <v>3969</v>
      </c>
      <c r="BC18821" s="90" t="s">
        <v>14774</v>
      </c>
      <c r="BD18821" s="423" t="s">
        <v>1301</v>
      </c>
    </row>
    <row r="18822" spans="53:56" ht="15" x14ac:dyDescent="0.25">
      <c r="BA18822" s="91" t="s">
        <v>22887</v>
      </c>
      <c r="BB18822" s="91" t="s">
        <v>3969</v>
      </c>
      <c r="BC18822" s="91" t="s">
        <v>22888</v>
      </c>
      <c r="BD18822" s="423" t="s">
        <v>1301</v>
      </c>
    </row>
    <row r="18823" spans="53:56" ht="15" x14ac:dyDescent="0.25">
      <c r="BA18823" s="90" t="s">
        <v>22889</v>
      </c>
      <c r="BB18823" s="90" t="s">
        <v>3969</v>
      </c>
      <c r="BC18823" s="90" t="s">
        <v>22888</v>
      </c>
      <c r="BD18823" s="423" t="s">
        <v>1301</v>
      </c>
    </row>
    <row r="18824" spans="53:56" ht="15" x14ac:dyDescent="0.25">
      <c r="BA18824" s="91" t="s">
        <v>22890</v>
      </c>
      <c r="BB18824" s="91" t="s">
        <v>3969</v>
      </c>
      <c r="BC18824" s="91" t="s">
        <v>8585</v>
      </c>
      <c r="BD18824" s="423" t="s">
        <v>1301</v>
      </c>
    </row>
    <row r="18825" spans="53:56" ht="15" x14ac:dyDescent="0.25">
      <c r="BA18825" s="90" t="s">
        <v>22891</v>
      </c>
      <c r="BB18825" s="90" t="s">
        <v>3969</v>
      </c>
      <c r="BC18825" s="90" t="s">
        <v>14774</v>
      </c>
      <c r="BD18825" s="423" t="s">
        <v>1301</v>
      </c>
    </row>
    <row r="18826" spans="53:56" ht="15" x14ac:dyDescent="0.25">
      <c r="BA18826" s="91" t="s">
        <v>22892</v>
      </c>
      <c r="BB18826" s="91" t="s">
        <v>3969</v>
      </c>
      <c r="BC18826" s="91" t="s">
        <v>14774</v>
      </c>
      <c r="BD18826" s="423" t="s">
        <v>1301</v>
      </c>
    </row>
    <row r="18827" spans="53:56" ht="15" x14ac:dyDescent="0.25">
      <c r="BA18827" s="90" t="s">
        <v>22893</v>
      </c>
      <c r="BB18827" s="90" t="s">
        <v>3969</v>
      </c>
      <c r="BC18827" s="90" t="s">
        <v>14774</v>
      </c>
      <c r="BD18827" s="423" t="s">
        <v>1301</v>
      </c>
    </row>
    <row r="18828" spans="53:56" ht="15" x14ac:dyDescent="0.25">
      <c r="BA18828" s="91" t="s">
        <v>22894</v>
      </c>
      <c r="BB18828" s="91" t="s">
        <v>3969</v>
      </c>
      <c r="BC18828" s="91" t="s">
        <v>4061</v>
      </c>
      <c r="BD18828" s="423" t="s">
        <v>1301</v>
      </c>
    </row>
    <row r="18829" spans="53:56" ht="15" x14ac:dyDescent="0.25">
      <c r="BA18829" s="90" t="s">
        <v>22895</v>
      </c>
      <c r="BB18829" s="90" t="s">
        <v>3969</v>
      </c>
      <c r="BC18829" s="90" t="s">
        <v>22888</v>
      </c>
      <c r="BD18829" s="423" t="s">
        <v>1301</v>
      </c>
    </row>
    <row r="18830" spans="53:56" ht="15" x14ac:dyDescent="0.25">
      <c r="BA18830" s="91" t="s">
        <v>22896</v>
      </c>
      <c r="BB18830" s="91" t="s">
        <v>3969</v>
      </c>
      <c r="BC18830" s="91" t="s">
        <v>14774</v>
      </c>
      <c r="BD18830" s="423" t="s">
        <v>1301</v>
      </c>
    </row>
    <row r="18831" spans="53:56" ht="15" x14ac:dyDescent="0.25">
      <c r="BA18831" s="90" t="s">
        <v>22897</v>
      </c>
      <c r="BB18831" s="90" t="s">
        <v>3969</v>
      </c>
      <c r="BC18831" s="90" t="s">
        <v>4061</v>
      </c>
      <c r="BD18831" s="423" t="s">
        <v>1301</v>
      </c>
    </row>
    <row r="18832" spans="53:56" ht="15" x14ac:dyDescent="0.25">
      <c r="BA18832" s="91" t="s">
        <v>22898</v>
      </c>
      <c r="BB18832" s="91" t="s">
        <v>3969</v>
      </c>
      <c r="BC18832" s="91" t="s">
        <v>22881</v>
      </c>
      <c r="BD18832" s="423" t="s">
        <v>1301</v>
      </c>
    </row>
    <row r="18833" spans="53:56" ht="15" x14ac:dyDescent="0.25">
      <c r="BA18833" s="90" t="s">
        <v>22899</v>
      </c>
      <c r="BB18833" s="90" t="s">
        <v>3969</v>
      </c>
      <c r="BC18833" s="90" t="s">
        <v>22835</v>
      </c>
      <c r="BD18833" s="423" t="s">
        <v>1301</v>
      </c>
    </row>
    <row r="18834" spans="53:56" ht="15" x14ac:dyDescent="0.25">
      <c r="BA18834" s="91" t="s">
        <v>22900</v>
      </c>
      <c r="BB18834" s="91" t="s">
        <v>3969</v>
      </c>
      <c r="BC18834" s="91" t="s">
        <v>22881</v>
      </c>
      <c r="BD18834" s="423" t="s">
        <v>1301</v>
      </c>
    </row>
    <row r="18835" spans="53:56" ht="15" x14ac:dyDescent="0.25">
      <c r="BA18835" s="90" t="s">
        <v>22901</v>
      </c>
      <c r="BB18835" s="90" t="s">
        <v>3969</v>
      </c>
      <c r="BC18835" s="90" t="s">
        <v>14774</v>
      </c>
      <c r="BD18835" s="423" t="s">
        <v>1301</v>
      </c>
    </row>
    <row r="18836" spans="53:56" ht="15" x14ac:dyDescent="0.25">
      <c r="BA18836" s="91" t="s">
        <v>22902</v>
      </c>
      <c r="BB18836" s="91" t="s">
        <v>3969</v>
      </c>
      <c r="BC18836" s="91" t="s">
        <v>4061</v>
      </c>
      <c r="BD18836" s="423" t="s">
        <v>1301</v>
      </c>
    </row>
    <row r="18837" spans="53:56" ht="15" x14ac:dyDescent="0.25">
      <c r="BA18837" s="90" t="s">
        <v>22903</v>
      </c>
      <c r="BB18837" s="90" t="s">
        <v>3969</v>
      </c>
      <c r="BC18837" s="90" t="s">
        <v>22888</v>
      </c>
      <c r="BD18837" s="423" t="s">
        <v>1301</v>
      </c>
    </row>
    <row r="18838" spans="53:56" ht="15" x14ac:dyDescent="0.25">
      <c r="BA18838" s="91" t="s">
        <v>22904</v>
      </c>
      <c r="BB18838" s="91" t="s">
        <v>3969</v>
      </c>
      <c r="BC18838" s="91" t="s">
        <v>14774</v>
      </c>
      <c r="BD18838" s="423" t="s">
        <v>1301</v>
      </c>
    </row>
    <row r="18839" spans="53:56" ht="15" x14ac:dyDescent="0.25">
      <c r="BA18839" s="90" t="s">
        <v>22905</v>
      </c>
      <c r="BB18839" s="90" t="s">
        <v>3969</v>
      </c>
      <c r="BC18839" s="90" t="s">
        <v>22835</v>
      </c>
      <c r="BD18839" s="423" t="s">
        <v>1301</v>
      </c>
    </row>
    <row r="18840" spans="53:56" ht="15" x14ac:dyDescent="0.25">
      <c r="BA18840" s="91" t="s">
        <v>22906</v>
      </c>
      <c r="BB18840" s="91" t="s">
        <v>3969</v>
      </c>
      <c r="BC18840" s="91" t="s">
        <v>22835</v>
      </c>
      <c r="BD18840" s="423" t="s">
        <v>1301</v>
      </c>
    </row>
    <row r="18841" spans="53:56" ht="15" x14ac:dyDescent="0.25">
      <c r="BA18841" s="90" t="s">
        <v>22907</v>
      </c>
      <c r="BB18841" s="90" t="s">
        <v>3969</v>
      </c>
      <c r="BC18841" s="90" t="s">
        <v>22881</v>
      </c>
      <c r="BD18841" s="423" t="s">
        <v>1301</v>
      </c>
    </row>
    <row r="18842" spans="53:56" ht="15" x14ac:dyDescent="0.25">
      <c r="BA18842" s="91" t="s">
        <v>22908</v>
      </c>
      <c r="BB18842" s="91" t="s">
        <v>3969</v>
      </c>
      <c r="BC18842" s="91" t="s">
        <v>22888</v>
      </c>
      <c r="BD18842" s="423" t="s">
        <v>1301</v>
      </c>
    </row>
    <row r="18843" spans="53:56" ht="15" x14ac:dyDescent="0.25">
      <c r="BA18843" s="90" t="s">
        <v>22909</v>
      </c>
      <c r="BB18843" s="90" t="s">
        <v>3969</v>
      </c>
      <c r="BC18843" s="90" t="s">
        <v>14774</v>
      </c>
      <c r="BD18843" s="423" t="s">
        <v>1301</v>
      </c>
    </row>
    <row r="18844" spans="53:56" ht="15" x14ac:dyDescent="0.25">
      <c r="BA18844" s="91" t="s">
        <v>22910</v>
      </c>
      <c r="BB18844" s="91" t="s">
        <v>3969</v>
      </c>
      <c r="BC18844" s="91" t="s">
        <v>14774</v>
      </c>
      <c r="BD18844" s="423" t="s">
        <v>1301</v>
      </c>
    </row>
    <row r="18845" spans="53:56" ht="15" x14ac:dyDescent="0.25">
      <c r="BA18845" s="90" t="s">
        <v>22911</v>
      </c>
      <c r="BB18845" s="90" t="s">
        <v>3969</v>
      </c>
      <c r="BC18845" s="90" t="s">
        <v>22888</v>
      </c>
      <c r="BD18845" s="423" t="s">
        <v>1301</v>
      </c>
    </row>
    <row r="18846" spans="53:56" ht="15" x14ac:dyDescent="0.25">
      <c r="BA18846" s="91" t="s">
        <v>22912</v>
      </c>
      <c r="BB18846" s="91" t="s">
        <v>3969</v>
      </c>
      <c r="BC18846" s="91" t="s">
        <v>22819</v>
      </c>
      <c r="BD18846" s="423" t="s">
        <v>1301</v>
      </c>
    </row>
    <row r="18847" spans="53:56" ht="15" x14ac:dyDescent="0.25">
      <c r="BA18847" s="90" t="s">
        <v>22913</v>
      </c>
      <c r="BB18847" s="90" t="s">
        <v>3969</v>
      </c>
      <c r="BC18847" s="90" t="s">
        <v>22829</v>
      </c>
      <c r="BD18847" s="423" t="s">
        <v>1301</v>
      </c>
    </row>
    <row r="18848" spans="53:56" ht="15" x14ac:dyDescent="0.25">
      <c r="BA18848" s="91" t="s">
        <v>22914</v>
      </c>
      <c r="BB18848" s="91" t="s">
        <v>3969</v>
      </c>
      <c r="BC18848" s="91" t="s">
        <v>22829</v>
      </c>
      <c r="BD18848" s="423" t="s">
        <v>1301</v>
      </c>
    </row>
    <row r="18849" spans="53:56" ht="15" x14ac:dyDescent="0.25">
      <c r="BA18849" s="90" t="s">
        <v>22915</v>
      </c>
      <c r="BB18849" s="90" t="s">
        <v>3969</v>
      </c>
      <c r="BC18849" s="90" t="s">
        <v>22835</v>
      </c>
      <c r="BD18849" s="423" t="s">
        <v>1301</v>
      </c>
    </row>
    <row r="18850" spans="53:56" ht="15" x14ac:dyDescent="0.25">
      <c r="BA18850" s="91" t="s">
        <v>22916</v>
      </c>
      <c r="BB18850" s="91" t="s">
        <v>3969</v>
      </c>
      <c r="BC18850" s="91" t="s">
        <v>8585</v>
      </c>
      <c r="BD18850" s="423" t="s">
        <v>1301</v>
      </c>
    </row>
    <row r="18851" spans="53:56" ht="15" x14ac:dyDescent="0.25">
      <c r="BA18851" s="90" t="s">
        <v>22917</v>
      </c>
      <c r="BB18851" s="90" t="s">
        <v>3969</v>
      </c>
      <c r="BC18851" s="90" t="s">
        <v>8585</v>
      </c>
      <c r="BD18851" s="423" t="s">
        <v>1301</v>
      </c>
    </row>
    <row r="18852" spans="53:56" ht="15" x14ac:dyDescent="0.25">
      <c r="BA18852" s="91" t="s">
        <v>22918</v>
      </c>
      <c r="BB18852" s="91" t="s">
        <v>3969</v>
      </c>
      <c r="BC18852" s="91" t="s">
        <v>14774</v>
      </c>
      <c r="BD18852" s="423" t="s">
        <v>1301</v>
      </c>
    </row>
    <row r="18853" spans="53:56" ht="15" x14ac:dyDescent="0.25">
      <c r="BA18853" s="90" t="s">
        <v>22919</v>
      </c>
      <c r="BB18853" s="90" t="s">
        <v>3969</v>
      </c>
      <c r="BC18853" s="90" t="s">
        <v>4061</v>
      </c>
      <c r="BD18853" s="423" t="s">
        <v>1301</v>
      </c>
    </row>
    <row r="18854" spans="53:56" ht="15" x14ac:dyDescent="0.25">
      <c r="BA18854" s="91" t="s">
        <v>22920</v>
      </c>
      <c r="BB18854" s="91" t="s">
        <v>3969</v>
      </c>
      <c r="BC18854" s="91" t="s">
        <v>14774</v>
      </c>
      <c r="BD18854" s="423" t="s">
        <v>1301</v>
      </c>
    </row>
    <row r="18855" spans="53:56" ht="15" x14ac:dyDescent="0.25">
      <c r="BA18855" s="90" t="s">
        <v>22921</v>
      </c>
      <c r="BB18855" s="90" t="s">
        <v>3969</v>
      </c>
      <c r="BC18855" s="90" t="s">
        <v>14774</v>
      </c>
      <c r="BD18855" s="423" t="s">
        <v>1301</v>
      </c>
    </row>
    <row r="18856" spans="53:56" ht="15" x14ac:dyDescent="0.25">
      <c r="BA18856" s="91" t="s">
        <v>22922</v>
      </c>
      <c r="BB18856" s="91" t="s">
        <v>3969</v>
      </c>
      <c r="BC18856" s="91" t="s">
        <v>4061</v>
      </c>
      <c r="BD18856" s="423" t="s">
        <v>1301</v>
      </c>
    </row>
    <row r="18857" spans="53:56" ht="15" x14ac:dyDescent="0.25">
      <c r="BA18857" s="90" t="s">
        <v>22923</v>
      </c>
      <c r="BB18857" s="90" t="s">
        <v>3969</v>
      </c>
      <c r="BC18857" s="90" t="s">
        <v>22835</v>
      </c>
      <c r="BD18857" s="423" t="s">
        <v>1301</v>
      </c>
    </row>
    <row r="18858" spans="53:56" ht="15" x14ac:dyDescent="0.25">
      <c r="BA18858" s="91" t="s">
        <v>22924</v>
      </c>
      <c r="BB18858" s="91" t="s">
        <v>3969</v>
      </c>
      <c r="BC18858" s="91" t="s">
        <v>14774</v>
      </c>
      <c r="BD18858" s="423" t="s">
        <v>1301</v>
      </c>
    </row>
    <row r="18859" spans="53:56" ht="15" x14ac:dyDescent="0.25">
      <c r="BA18859" s="90" t="s">
        <v>22925</v>
      </c>
      <c r="BB18859" s="90" t="s">
        <v>3969</v>
      </c>
      <c r="BC18859" s="90" t="s">
        <v>22829</v>
      </c>
      <c r="BD18859" s="423" t="s">
        <v>1301</v>
      </c>
    </row>
    <row r="18860" spans="53:56" ht="15" x14ac:dyDescent="0.25">
      <c r="BA18860" s="90" t="s">
        <v>22926</v>
      </c>
      <c r="BB18860" s="90" t="s">
        <v>3969</v>
      </c>
      <c r="BC18860" s="90" t="s">
        <v>9586</v>
      </c>
      <c r="BD18860" s="423" t="s">
        <v>1301</v>
      </c>
    </row>
    <row r="18861" spans="53:56" ht="15" x14ac:dyDescent="0.25">
      <c r="BA18861" s="91" t="s">
        <v>22927</v>
      </c>
      <c r="BB18861" s="91" t="s">
        <v>3969</v>
      </c>
      <c r="BC18861" s="91" t="s">
        <v>9586</v>
      </c>
      <c r="BD18861" s="423" t="s">
        <v>1301</v>
      </c>
    </row>
    <row r="18862" spans="53:56" ht="15" x14ac:dyDescent="0.25">
      <c r="BA18862" s="90" t="s">
        <v>22928</v>
      </c>
      <c r="BB18862" s="90" t="s">
        <v>3969</v>
      </c>
      <c r="BC18862" s="90" t="s">
        <v>9586</v>
      </c>
      <c r="BD18862" s="423" t="s">
        <v>1301</v>
      </c>
    </row>
    <row r="18863" spans="53:56" ht="15" x14ac:dyDescent="0.25">
      <c r="BA18863" s="91" t="s">
        <v>22929</v>
      </c>
      <c r="BB18863" s="91" t="s">
        <v>3969</v>
      </c>
      <c r="BC18863" s="91" t="s">
        <v>9586</v>
      </c>
      <c r="BD18863" s="423" t="s">
        <v>1301</v>
      </c>
    </row>
    <row r="18864" spans="53:56" ht="15" x14ac:dyDescent="0.25">
      <c r="BA18864" s="91" t="s">
        <v>22930</v>
      </c>
      <c r="BB18864" s="91" t="s">
        <v>3969</v>
      </c>
      <c r="BC18864" s="91" t="s">
        <v>9586</v>
      </c>
      <c r="BD18864" s="423" t="s">
        <v>1301</v>
      </c>
    </row>
    <row r="18865" spans="53:56" ht="15" x14ac:dyDescent="0.25">
      <c r="BA18865" s="90" t="s">
        <v>22931</v>
      </c>
      <c r="BB18865" s="90" t="s">
        <v>3969</v>
      </c>
      <c r="BC18865" s="90" t="s">
        <v>9586</v>
      </c>
      <c r="BD18865" s="423" t="s">
        <v>1301</v>
      </c>
    </row>
    <row r="18866" spans="53:56" ht="15" x14ac:dyDescent="0.25">
      <c r="BA18866" s="91" t="s">
        <v>22932</v>
      </c>
      <c r="BB18866" s="91" t="s">
        <v>3969</v>
      </c>
      <c r="BC18866" s="91" t="s">
        <v>9586</v>
      </c>
      <c r="BD18866" s="423" t="s">
        <v>1301</v>
      </c>
    </row>
    <row r="18867" spans="53:56" ht="15" x14ac:dyDescent="0.25">
      <c r="BA18867" s="90" t="s">
        <v>22933</v>
      </c>
      <c r="BB18867" s="90" t="s">
        <v>3969</v>
      </c>
      <c r="BC18867" s="90" t="s">
        <v>9586</v>
      </c>
      <c r="BD18867" s="423" t="s">
        <v>1301</v>
      </c>
    </row>
    <row r="18868" spans="53:56" ht="15" x14ac:dyDescent="0.25">
      <c r="BA18868" s="90" t="s">
        <v>22934</v>
      </c>
      <c r="BB18868" s="90" t="s">
        <v>3969</v>
      </c>
      <c r="BC18868" s="90" t="s">
        <v>9586</v>
      </c>
      <c r="BD18868" s="423" t="s">
        <v>1301</v>
      </c>
    </row>
    <row r="18869" spans="53:56" ht="15" x14ac:dyDescent="0.25">
      <c r="BA18869" s="91" t="s">
        <v>22935</v>
      </c>
      <c r="BB18869" s="91" t="s">
        <v>3969</v>
      </c>
      <c r="BC18869" s="91" t="s">
        <v>9586</v>
      </c>
      <c r="BD18869" s="423" t="s">
        <v>1301</v>
      </c>
    </row>
    <row r="18870" spans="53:56" ht="15" x14ac:dyDescent="0.25">
      <c r="BA18870" s="90" t="s">
        <v>22936</v>
      </c>
      <c r="BB18870" s="90" t="s">
        <v>3969</v>
      </c>
      <c r="BC18870" s="90" t="s">
        <v>9586</v>
      </c>
      <c r="BD18870" s="423" t="s">
        <v>1301</v>
      </c>
    </row>
    <row r="18871" spans="53:56" ht="15" x14ac:dyDescent="0.25">
      <c r="BA18871" s="91" t="s">
        <v>22937</v>
      </c>
      <c r="BB18871" s="91" t="s">
        <v>3969</v>
      </c>
      <c r="BC18871" s="91" t="s">
        <v>9586</v>
      </c>
      <c r="BD18871" s="423" t="s">
        <v>1301</v>
      </c>
    </row>
    <row r="18872" spans="53:56" ht="15" x14ac:dyDescent="0.25">
      <c r="BA18872" s="90" t="s">
        <v>22938</v>
      </c>
      <c r="BB18872" s="90" t="s">
        <v>3969</v>
      </c>
      <c r="BC18872" s="90" t="s">
        <v>9586</v>
      </c>
      <c r="BD18872" s="423" t="s">
        <v>1301</v>
      </c>
    </row>
    <row r="18873" spans="53:56" ht="15" x14ac:dyDescent="0.25">
      <c r="BA18873" s="91" t="s">
        <v>22939</v>
      </c>
      <c r="BB18873" s="91" t="s">
        <v>3969</v>
      </c>
      <c r="BC18873" s="91" t="s">
        <v>9586</v>
      </c>
      <c r="BD18873" s="423" t="s">
        <v>1301</v>
      </c>
    </row>
    <row r="18874" spans="53:56" ht="15" x14ac:dyDescent="0.25">
      <c r="BA18874" s="91" t="s">
        <v>22940</v>
      </c>
      <c r="BB18874" s="91" t="s">
        <v>3969</v>
      </c>
      <c r="BC18874" s="91" t="s">
        <v>9586</v>
      </c>
      <c r="BD18874" s="423" t="s">
        <v>1301</v>
      </c>
    </row>
    <row r="18875" spans="53:56" ht="15" x14ac:dyDescent="0.25">
      <c r="BA18875" s="90" t="s">
        <v>22941</v>
      </c>
      <c r="BB18875" s="90" t="s">
        <v>3969</v>
      </c>
      <c r="BC18875" s="90" t="s">
        <v>9586</v>
      </c>
      <c r="BD18875" s="423" t="s">
        <v>1301</v>
      </c>
    </row>
    <row r="18876" spans="53:56" ht="15" x14ac:dyDescent="0.25">
      <c r="BA18876" s="91" t="s">
        <v>22942</v>
      </c>
      <c r="BB18876" s="91" t="s">
        <v>3969</v>
      </c>
      <c r="BC18876" s="91" t="s">
        <v>9586</v>
      </c>
      <c r="BD18876" s="423" t="s">
        <v>1301</v>
      </c>
    </row>
    <row r="18877" spans="53:56" ht="15" x14ac:dyDescent="0.25">
      <c r="BA18877" s="90" t="s">
        <v>22943</v>
      </c>
      <c r="BB18877" s="90" t="s">
        <v>3969</v>
      </c>
      <c r="BC18877" s="90" t="s">
        <v>9586</v>
      </c>
      <c r="BD18877" s="423" t="s">
        <v>1301</v>
      </c>
    </row>
    <row r="18878" spans="53:56" ht="15" x14ac:dyDescent="0.25">
      <c r="BA18878" s="90" t="s">
        <v>22944</v>
      </c>
      <c r="BB18878" s="90" t="s">
        <v>3969</v>
      </c>
      <c r="BC18878" s="90" t="s">
        <v>9586</v>
      </c>
      <c r="BD18878" s="423" t="s">
        <v>1301</v>
      </c>
    </row>
    <row r="18879" spans="53:56" ht="15" x14ac:dyDescent="0.25">
      <c r="BA18879" s="91" t="s">
        <v>22945</v>
      </c>
      <c r="BB18879" s="91" t="s">
        <v>3969</v>
      </c>
      <c r="BC18879" s="91" t="s">
        <v>9586</v>
      </c>
      <c r="BD18879" s="423" t="s">
        <v>1301</v>
      </c>
    </row>
    <row r="18880" spans="53:56" ht="15" x14ac:dyDescent="0.25">
      <c r="BA18880" s="90" t="s">
        <v>22946</v>
      </c>
      <c r="BB18880" s="90" t="s">
        <v>3969</v>
      </c>
      <c r="BC18880" s="90" t="s">
        <v>9586</v>
      </c>
      <c r="BD18880" s="423" t="s">
        <v>1301</v>
      </c>
    </row>
    <row r="18881" spans="53:56" ht="15" x14ac:dyDescent="0.25">
      <c r="BA18881" s="91" t="s">
        <v>22947</v>
      </c>
      <c r="BB18881" s="91" t="s">
        <v>3969</v>
      </c>
      <c r="BC18881" s="91" t="s">
        <v>9586</v>
      </c>
      <c r="BD18881" s="423" t="s">
        <v>1301</v>
      </c>
    </row>
    <row r="18882" spans="53:56" ht="15" x14ac:dyDescent="0.25">
      <c r="BA18882" s="91" t="s">
        <v>22948</v>
      </c>
      <c r="BB18882" s="91" t="s">
        <v>3969</v>
      </c>
      <c r="BC18882" s="91" t="s">
        <v>9586</v>
      </c>
      <c r="BD18882" s="423" t="s">
        <v>1301</v>
      </c>
    </row>
    <row r="18883" spans="53:56" ht="15" x14ac:dyDescent="0.25">
      <c r="BA18883" s="90" t="s">
        <v>22949</v>
      </c>
      <c r="BB18883" s="90" t="s">
        <v>3969</v>
      </c>
      <c r="BC18883" s="90" t="s">
        <v>9586</v>
      </c>
      <c r="BD18883" s="423" t="s">
        <v>1301</v>
      </c>
    </row>
    <row r="18884" spans="53:56" ht="15" x14ac:dyDescent="0.25">
      <c r="BA18884" s="91" t="s">
        <v>22950</v>
      </c>
      <c r="BB18884" s="91" t="s">
        <v>3969</v>
      </c>
      <c r="BC18884" s="91" t="s">
        <v>9586</v>
      </c>
      <c r="BD18884" s="423" t="s">
        <v>1301</v>
      </c>
    </row>
    <row r="18885" spans="53:56" ht="15" x14ac:dyDescent="0.25">
      <c r="BA18885" s="90" t="s">
        <v>22951</v>
      </c>
      <c r="BB18885" s="90" t="s">
        <v>3969</v>
      </c>
      <c r="BC18885" s="90" t="s">
        <v>9586</v>
      </c>
      <c r="BD18885" s="423" t="s">
        <v>1301</v>
      </c>
    </row>
    <row r="18886" spans="53:56" ht="15" x14ac:dyDescent="0.25">
      <c r="BA18886" s="91" t="s">
        <v>22952</v>
      </c>
      <c r="BB18886" s="91" t="s">
        <v>3969</v>
      </c>
      <c r="BC18886" s="91" t="s">
        <v>9586</v>
      </c>
      <c r="BD18886" s="423" t="s">
        <v>1301</v>
      </c>
    </row>
    <row r="18887" spans="53:56" ht="15" x14ac:dyDescent="0.25">
      <c r="BA18887" s="90" t="s">
        <v>22953</v>
      </c>
      <c r="BB18887" s="90" t="s">
        <v>3969</v>
      </c>
      <c r="BC18887" s="90" t="s">
        <v>9586</v>
      </c>
      <c r="BD18887" s="423" t="s">
        <v>1301</v>
      </c>
    </row>
    <row r="18888" spans="53:56" ht="15" x14ac:dyDescent="0.25">
      <c r="BA18888" s="91" t="s">
        <v>22954</v>
      </c>
      <c r="BB18888" s="91" t="s">
        <v>3969</v>
      </c>
      <c r="BC18888" s="91" t="s">
        <v>9586</v>
      </c>
      <c r="BD18888" s="423" t="s">
        <v>1301</v>
      </c>
    </row>
    <row r="18889" spans="53:56" ht="15" x14ac:dyDescent="0.25">
      <c r="BA18889" s="90" t="s">
        <v>22955</v>
      </c>
      <c r="BB18889" s="90" t="s">
        <v>3969</v>
      </c>
      <c r="BC18889" s="90" t="s">
        <v>9586</v>
      </c>
      <c r="BD18889" s="423" t="s">
        <v>1301</v>
      </c>
    </row>
    <row r="18890" spans="53:56" ht="15" x14ac:dyDescent="0.25">
      <c r="BA18890" s="91" t="s">
        <v>22956</v>
      </c>
      <c r="BB18890" s="91" t="s">
        <v>3969</v>
      </c>
      <c r="BC18890" s="91" t="s">
        <v>9586</v>
      </c>
      <c r="BD18890" s="423" t="s">
        <v>1301</v>
      </c>
    </row>
    <row r="18891" spans="53:56" ht="15" x14ac:dyDescent="0.25">
      <c r="BA18891" s="90" t="s">
        <v>22957</v>
      </c>
      <c r="BB18891" s="90" t="s">
        <v>3969</v>
      </c>
      <c r="BC18891" s="90" t="s">
        <v>9586</v>
      </c>
      <c r="BD18891" s="423" t="s">
        <v>1301</v>
      </c>
    </row>
    <row r="18892" spans="53:56" ht="15" x14ac:dyDescent="0.25">
      <c r="BA18892" s="90" t="s">
        <v>22958</v>
      </c>
      <c r="BB18892" s="90" t="s">
        <v>3969</v>
      </c>
      <c r="BC18892" s="90" t="s">
        <v>9586</v>
      </c>
      <c r="BD18892" s="423" t="s">
        <v>1301</v>
      </c>
    </row>
    <row r="18893" spans="53:56" ht="15" x14ac:dyDescent="0.25">
      <c r="BA18893" s="91" t="s">
        <v>22959</v>
      </c>
      <c r="BB18893" s="91" t="s">
        <v>3969</v>
      </c>
      <c r="BC18893" s="91" t="s">
        <v>9586</v>
      </c>
      <c r="BD18893" s="423" t="s">
        <v>1301</v>
      </c>
    </row>
    <row r="18894" spans="53:56" ht="15" x14ac:dyDescent="0.25">
      <c r="BA18894" s="90" t="s">
        <v>22960</v>
      </c>
      <c r="BB18894" s="90" t="s">
        <v>3969</v>
      </c>
      <c r="BC18894" s="90" t="s">
        <v>9586</v>
      </c>
      <c r="BD18894" s="423" t="s">
        <v>1301</v>
      </c>
    </row>
    <row r="18895" spans="53:56" ht="15" x14ac:dyDescent="0.25">
      <c r="BA18895" s="91" t="s">
        <v>22961</v>
      </c>
      <c r="BB18895" s="91" t="s">
        <v>3969</v>
      </c>
      <c r="BC18895" s="91" t="s">
        <v>9586</v>
      </c>
      <c r="BD18895" s="423" t="s">
        <v>1301</v>
      </c>
    </row>
    <row r="18896" spans="53:56" ht="15" x14ac:dyDescent="0.25">
      <c r="BA18896" s="91" t="s">
        <v>22962</v>
      </c>
      <c r="BB18896" s="91" t="s">
        <v>3969</v>
      </c>
      <c r="BC18896" s="91" t="s">
        <v>9586</v>
      </c>
      <c r="BD18896" s="423" t="s">
        <v>1301</v>
      </c>
    </row>
    <row r="18897" spans="53:56" ht="15" x14ac:dyDescent="0.25">
      <c r="BA18897" s="90" t="s">
        <v>22963</v>
      </c>
      <c r="BB18897" s="90" t="s">
        <v>3969</v>
      </c>
      <c r="BC18897" s="90" t="s">
        <v>9586</v>
      </c>
      <c r="BD18897" s="423" t="s">
        <v>1301</v>
      </c>
    </row>
    <row r="18898" spans="53:56" ht="15" x14ac:dyDescent="0.25">
      <c r="BA18898" s="91" t="s">
        <v>22964</v>
      </c>
      <c r="BB18898" s="91" t="s">
        <v>3969</v>
      </c>
      <c r="BC18898" s="91" t="s">
        <v>9586</v>
      </c>
      <c r="BD18898" s="423" t="s">
        <v>1301</v>
      </c>
    </row>
    <row r="18899" spans="53:56" ht="15" x14ac:dyDescent="0.25">
      <c r="BA18899" s="90" t="s">
        <v>22965</v>
      </c>
      <c r="BB18899" s="90" t="s">
        <v>3969</v>
      </c>
      <c r="BC18899" s="90" t="s">
        <v>9586</v>
      </c>
      <c r="BD18899" s="423" t="s">
        <v>1301</v>
      </c>
    </row>
    <row r="18900" spans="53:56" ht="15" x14ac:dyDescent="0.25">
      <c r="BA18900" s="90" t="s">
        <v>22966</v>
      </c>
      <c r="BB18900" s="90" t="s">
        <v>3969</v>
      </c>
      <c r="BC18900" s="90" t="s">
        <v>9586</v>
      </c>
      <c r="BD18900" s="423" t="s">
        <v>1301</v>
      </c>
    </row>
    <row r="18901" spans="53:56" ht="15" x14ac:dyDescent="0.25">
      <c r="BA18901" s="91" t="s">
        <v>22967</v>
      </c>
      <c r="BB18901" s="91" t="s">
        <v>3969</v>
      </c>
      <c r="BC18901" s="91" t="s">
        <v>9586</v>
      </c>
      <c r="BD18901" s="423" t="s">
        <v>1301</v>
      </c>
    </row>
    <row r="18902" spans="53:56" ht="15" x14ac:dyDescent="0.25">
      <c r="BA18902" s="90" t="s">
        <v>22968</v>
      </c>
      <c r="BB18902" s="90" t="s">
        <v>3969</v>
      </c>
      <c r="BC18902" s="90" t="s">
        <v>9586</v>
      </c>
      <c r="BD18902" s="423" t="s">
        <v>1301</v>
      </c>
    </row>
    <row r="18903" spans="53:56" ht="15" x14ac:dyDescent="0.25">
      <c r="BA18903" s="91" t="s">
        <v>22969</v>
      </c>
      <c r="BB18903" s="91" t="s">
        <v>3969</v>
      </c>
      <c r="BC18903" s="91" t="s">
        <v>9586</v>
      </c>
      <c r="BD18903" s="423" t="s">
        <v>1301</v>
      </c>
    </row>
    <row r="18904" spans="53:56" ht="15" x14ac:dyDescent="0.25">
      <c r="BA18904" s="91" t="s">
        <v>22970</v>
      </c>
      <c r="BB18904" s="91" t="s">
        <v>3969</v>
      </c>
      <c r="BC18904" s="91" t="s">
        <v>9586</v>
      </c>
      <c r="BD18904" s="423" t="s">
        <v>1301</v>
      </c>
    </row>
    <row r="18905" spans="53:56" ht="15" x14ac:dyDescent="0.25">
      <c r="BA18905" s="90" t="s">
        <v>22971</v>
      </c>
      <c r="BB18905" s="90" t="s">
        <v>3969</v>
      </c>
      <c r="BC18905" s="90" t="s">
        <v>9586</v>
      </c>
      <c r="BD18905" s="423" t="s">
        <v>1301</v>
      </c>
    </row>
    <row r="18906" spans="53:56" ht="15" x14ac:dyDescent="0.25">
      <c r="BA18906" s="91" t="s">
        <v>22972</v>
      </c>
      <c r="BB18906" s="91" t="s">
        <v>3969</v>
      </c>
      <c r="BC18906" s="91" t="s">
        <v>9586</v>
      </c>
      <c r="BD18906" s="423" t="s">
        <v>1301</v>
      </c>
    </row>
    <row r="18907" spans="53:56" ht="15" x14ac:dyDescent="0.25">
      <c r="BA18907" s="90" t="s">
        <v>22973</v>
      </c>
      <c r="BB18907" s="90" t="s">
        <v>3969</v>
      </c>
      <c r="BC18907" s="90" t="s">
        <v>9586</v>
      </c>
      <c r="BD18907" s="423" t="s">
        <v>1301</v>
      </c>
    </row>
    <row r="18908" spans="53:56" ht="15" x14ac:dyDescent="0.25">
      <c r="BA18908" s="91" t="s">
        <v>22974</v>
      </c>
      <c r="BB18908" s="91" t="s">
        <v>3969</v>
      </c>
      <c r="BC18908" s="91" t="s">
        <v>9586</v>
      </c>
      <c r="BD18908" s="423" t="s">
        <v>1301</v>
      </c>
    </row>
    <row r="18909" spans="53:56" ht="15" x14ac:dyDescent="0.25">
      <c r="BA18909" s="90" t="s">
        <v>22975</v>
      </c>
      <c r="BB18909" s="90" t="s">
        <v>3969</v>
      </c>
      <c r="BC18909" s="90" t="s">
        <v>9586</v>
      </c>
      <c r="BD18909" s="423" t="s">
        <v>1301</v>
      </c>
    </row>
    <row r="18910" spans="53:56" ht="15" x14ac:dyDescent="0.25">
      <c r="BA18910" s="90" t="s">
        <v>22976</v>
      </c>
      <c r="BB18910" s="90" t="s">
        <v>3969</v>
      </c>
      <c r="BC18910" s="90" t="s">
        <v>9586</v>
      </c>
      <c r="BD18910" s="423" t="s">
        <v>1301</v>
      </c>
    </row>
    <row r="18911" spans="53:56" ht="15" x14ac:dyDescent="0.25">
      <c r="BA18911" s="90" t="s">
        <v>22977</v>
      </c>
      <c r="BB18911" s="90" t="s">
        <v>3969</v>
      </c>
      <c r="BC18911" s="90" t="s">
        <v>9586</v>
      </c>
      <c r="BD18911" s="423" t="s">
        <v>1301</v>
      </c>
    </row>
    <row r="18912" spans="53:56" ht="15" x14ac:dyDescent="0.25">
      <c r="BA18912" s="91" t="s">
        <v>22978</v>
      </c>
      <c r="BB18912" s="91" t="s">
        <v>3969</v>
      </c>
      <c r="BC18912" s="91" t="s">
        <v>1401</v>
      </c>
      <c r="BD18912" s="423" t="s">
        <v>1301</v>
      </c>
    </row>
    <row r="18913" spans="53:56" ht="15" x14ac:dyDescent="0.25">
      <c r="BA18913" s="90" t="s">
        <v>22979</v>
      </c>
      <c r="BB18913" s="90" t="s">
        <v>3969</v>
      </c>
      <c r="BC18913" s="90" t="s">
        <v>1401</v>
      </c>
      <c r="BD18913" s="423" t="s">
        <v>1301</v>
      </c>
    </row>
    <row r="18914" spans="53:56" ht="15" x14ac:dyDescent="0.25">
      <c r="BA18914" s="91" t="s">
        <v>22980</v>
      </c>
      <c r="BB18914" s="91" t="s">
        <v>3969</v>
      </c>
      <c r="BC18914" s="91" t="s">
        <v>1401</v>
      </c>
      <c r="BD18914" s="423" t="s">
        <v>1301</v>
      </c>
    </row>
    <row r="18915" spans="53:56" ht="15" x14ac:dyDescent="0.25">
      <c r="BA18915" s="91" t="s">
        <v>22981</v>
      </c>
      <c r="BB18915" s="91" t="s">
        <v>3969</v>
      </c>
      <c r="BC18915" s="91" t="s">
        <v>1401</v>
      </c>
      <c r="BD18915" s="423" t="s">
        <v>1301</v>
      </c>
    </row>
    <row r="18916" spans="53:56" ht="15" x14ac:dyDescent="0.25">
      <c r="BA18916" s="90" t="s">
        <v>22982</v>
      </c>
      <c r="BB18916" s="90" t="s">
        <v>3969</v>
      </c>
      <c r="BC18916" s="90" t="s">
        <v>1401</v>
      </c>
      <c r="BD18916" s="423" t="s">
        <v>1301</v>
      </c>
    </row>
    <row r="18917" spans="53:56" ht="15" x14ac:dyDescent="0.25">
      <c r="BA18917" s="91" t="s">
        <v>22983</v>
      </c>
      <c r="BB18917" s="91" t="s">
        <v>3969</v>
      </c>
      <c r="BC18917" s="91" t="s">
        <v>1401</v>
      </c>
      <c r="BD18917" s="423" t="s">
        <v>1301</v>
      </c>
    </row>
    <row r="18918" spans="53:56" ht="15" x14ac:dyDescent="0.25">
      <c r="BA18918" s="90" t="s">
        <v>22984</v>
      </c>
      <c r="BB18918" s="90" t="s">
        <v>3969</v>
      </c>
      <c r="BC18918" s="90" t="s">
        <v>1401</v>
      </c>
      <c r="BD18918" s="423" t="s">
        <v>1301</v>
      </c>
    </row>
    <row r="18919" spans="53:56" ht="15" x14ac:dyDescent="0.25">
      <c r="BA18919" s="90" t="s">
        <v>22985</v>
      </c>
      <c r="BB18919" s="90" t="s">
        <v>3969</v>
      </c>
      <c r="BC18919" s="90" t="s">
        <v>1401</v>
      </c>
      <c r="BD18919" s="423" t="s">
        <v>1301</v>
      </c>
    </row>
    <row r="18920" spans="53:56" ht="15" x14ac:dyDescent="0.25">
      <c r="BA18920" s="91" t="s">
        <v>22986</v>
      </c>
      <c r="BB18920" s="91" t="s">
        <v>3969</v>
      </c>
      <c r="BC18920" s="91" t="s">
        <v>1401</v>
      </c>
      <c r="BD18920" s="423" t="s">
        <v>1301</v>
      </c>
    </row>
    <row r="18921" spans="53:56" ht="15" x14ac:dyDescent="0.25">
      <c r="BA18921" s="91" t="s">
        <v>22987</v>
      </c>
      <c r="BB18921" s="91" t="s">
        <v>3969</v>
      </c>
      <c r="BC18921" s="91" t="s">
        <v>22988</v>
      </c>
      <c r="BD18921" s="423" t="s">
        <v>1301</v>
      </c>
    </row>
    <row r="18922" spans="53:56" ht="15" x14ac:dyDescent="0.25">
      <c r="BA18922" s="90" t="s">
        <v>22987</v>
      </c>
      <c r="BB18922" s="90" t="s">
        <v>3969</v>
      </c>
      <c r="BC18922" s="90" t="s">
        <v>22989</v>
      </c>
      <c r="BD18922" s="423" t="s">
        <v>1301</v>
      </c>
    </row>
    <row r="18923" spans="53:56" ht="15" x14ac:dyDescent="0.25">
      <c r="BA18923" s="91" t="s">
        <v>22990</v>
      </c>
      <c r="BB18923" s="91" t="s">
        <v>3969</v>
      </c>
      <c r="BC18923" s="91" t="s">
        <v>22989</v>
      </c>
      <c r="BD18923" s="423" t="s">
        <v>1301</v>
      </c>
    </row>
    <row r="18924" spans="53:56" ht="15" x14ac:dyDescent="0.25">
      <c r="BA18924" s="91" t="s">
        <v>22991</v>
      </c>
      <c r="BB18924" s="91" t="s">
        <v>3969</v>
      </c>
      <c r="BC18924" s="91" t="s">
        <v>22988</v>
      </c>
      <c r="BD18924" s="423" t="s">
        <v>1301</v>
      </c>
    </row>
    <row r="18925" spans="53:56" ht="15" x14ac:dyDescent="0.25">
      <c r="BA18925" s="90" t="s">
        <v>22992</v>
      </c>
      <c r="BB18925" s="90" t="s">
        <v>3969</v>
      </c>
      <c r="BC18925" s="90" t="s">
        <v>22988</v>
      </c>
      <c r="BD18925" s="423" t="s">
        <v>1301</v>
      </c>
    </row>
    <row r="18926" spans="53:56" ht="15" x14ac:dyDescent="0.25">
      <c r="BA18926" s="91" t="s">
        <v>22993</v>
      </c>
      <c r="BB18926" s="91" t="s">
        <v>3969</v>
      </c>
      <c r="BC18926" s="91" t="s">
        <v>22989</v>
      </c>
      <c r="BD18926" s="423" t="s">
        <v>1301</v>
      </c>
    </row>
    <row r="18927" spans="53:56" ht="15" x14ac:dyDescent="0.25">
      <c r="BA18927" s="90" t="s">
        <v>22994</v>
      </c>
      <c r="BB18927" s="90" t="s">
        <v>3969</v>
      </c>
      <c r="BC18927" s="90" t="s">
        <v>4199</v>
      </c>
      <c r="BD18927" s="423" t="s">
        <v>1301</v>
      </c>
    </row>
    <row r="18928" spans="53:56" ht="15" x14ac:dyDescent="0.25">
      <c r="BA18928" s="90" t="s">
        <v>22995</v>
      </c>
      <c r="BB18928" s="90" t="s">
        <v>3969</v>
      </c>
      <c r="BC18928" s="90" t="s">
        <v>22988</v>
      </c>
      <c r="BD18928" s="423" t="s">
        <v>1301</v>
      </c>
    </row>
    <row r="18929" spans="53:56" ht="15" x14ac:dyDescent="0.25">
      <c r="BA18929" s="91" t="s">
        <v>22996</v>
      </c>
      <c r="BB18929" s="91" t="s">
        <v>3969</v>
      </c>
      <c r="BC18929" s="91" t="s">
        <v>22988</v>
      </c>
      <c r="BD18929" s="423" t="s">
        <v>1301</v>
      </c>
    </row>
    <row r="18930" spans="53:56" ht="15" x14ac:dyDescent="0.25">
      <c r="BA18930" s="90" t="s">
        <v>22997</v>
      </c>
      <c r="BB18930" s="90" t="s">
        <v>3969</v>
      </c>
      <c r="BC18930" s="90" t="s">
        <v>22988</v>
      </c>
      <c r="BD18930" s="423" t="s">
        <v>1301</v>
      </c>
    </row>
    <row r="18931" spans="53:56" ht="15" x14ac:dyDescent="0.25">
      <c r="BA18931" s="91" t="s">
        <v>22998</v>
      </c>
      <c r="BB18931" s="91" t="s">
        <v>3969</v>
      </c>
      <c r="BC18931" s="91" t="s">
        <v>22988</v>
      </c>
      <c r="BD18931" s="423" t="s">
        <v>1301</v>
      </c>
    </row>
    <row r="18932" spans="53:56" ht="15" x14ac:dyDescent="0.25">
      <c r="BA18932" s="90" t="s">
        <v>22999</v>
      </c>
      <c r="BB18932" s="90" t="s">
        <v>3969</v>
      </c>
      <c r="BC18932" s="90" t="s">
        <v>22988</v>
      </c>
      <c r="BD18932" s="423" t="s">
        <v>1301</v>
      </c>
    </row>
    <row r="18933" spans="53:56" ht="15" x14ac:dyDescent="0.25">
      <c r="BA18933" s="91" t="s">
        <v>23000</v>
      </c>
      <c r="BB18933" s="91" t="s">
        <v>3969</v>
      </c>
      <c r="BC18933" s="91" t="s">
        <v>22988</v>
      </c>
      <c r="BD18933" s="423" t="s">
        <v>1301</v>
      </c>
    </row>
    <row r="18934" spans="53:56" ht="15" x14ac:dyDescent="0.25">
      <c r="BA18934" s="91" t="s">
        <v>23001</v>
      </c>
      <c r="BB18934" s="91" t="s">
        <v>3969</v>
      </c>
      <c r="BC18934" s="91" t="s">
        <v>22988</v>
      </c>
      <c r="BD18934" s="423" t="s">
        <v>1301</v>
      </c>
    </row>
    <row r="18935" spans="53:56" ht="15" x14ac:dyDescent="0.25">
      <c r="BA18935" s="90" t="s">
        <v>23002</v>
      </c>
      <c r="BB18935" s="90" t="s">
        <v>3969</v>
      </c>
      <c r="BC18935" s="90" t="s">
        <v>22988</v>
      </c>
      <c r="BD18935" s="423" t="s">
        <v>1301</v>
      </c>
    </row>
    <row r="18936" spans="53:56" ht="15" x14ac:dyDescent="0.25">
      <c r="BA18936" s="91" t="s">
        <v>23003</v>
      </c>
      <c r="BB18936" s="91" t="s">
        <v>3969</v>
      </c>
      <c r="BC18936" s="91" t="s">
        <v>22988</v>
      </c>
      <c r="BD18936" s="423" t="s">
        <v>1301</v>
      </c>
    </row>
    <row r="18937" spans="53:56" ht="15" x14ac:dyDescent="0.25">
      <c r="BA18937" s="90" t="s">
        <v>23004</v>
      </c>
      <c r="BB18937" s="90" t="s">
        <v>3969</v>
      </c>
      <c r="BC18937" s="90" t="s">
        <v>22988</v>
      </c>
      <c r="BD18937" s="423" t="s">
        <v>1301</v>
      </c>
    </row>
    <row r="18938" spans="53:56" ht="15" x14ac:dyDescent="0.25">
      <c r="BA18938" s="91" t="s">
        <v>23005</v>
      </c>
      <c r="BB18938" s="91" t="s">
        <v>3969</v>
      </c>
      <c r="BC18938" s="91" t="s">
        <v>22988</v>
      </c>
      <c r="BD18938" s="423" t="s">
        <v>1301</v>
      </c>
    </row>
    <row r="18939" spans="53:56" ht="15" x14ac:dyDescent="0.25">
      <c r="BA18939" s="90" t="s">
        <v>23006</v>
      </c>
      <c r="BB18939" s="90" t="s">
        <v>3969</v>
      </c>
      <c r="BC18939" s="90" t="s">
        <v>22989</v>
      </c>
      <c r="BD18939" s="423" t="s">
        <v>1301</v>
      </c>
    </row>
    <row r="18940" spans="53:56" ht="15" x14ac:dyDescent="0.25">
      <c r="BA18940" s="91" t="s">
        <v>23007</v>
      </c>
      <c r="BB18940" s="91" t="s">
        <v>3969</v>
      </c>
      <c r="BC18940" s="91" t="s">
        <v>22988</v>
      </c>
      <c r="BD18940" s="423" t="s">
        <v>1301</v>
      </c>
    </row>
    <row r="18941" spans="53:56" ht="15" x14ac:dyDescent="0.25">
      <c r="BA18941" s="90" t="s">
        <v>23008</v>
      </c>
      <c r="BB18941" s="90" t="s">
        <v>3969</v>
      </c>
      <c r="BC18941" s="90" t="s">
        <v>22989</v>
      </c>
      <c r="BD18941" s="423" t="s">
        <v>1301</v>
      </c>
    </row>
    <row r="18942" spans="53:56" ht="15" x14ac:dyDescent="0.25">
      <c r="BA18942" s="90" t="s">
        <v>23009</v>
      </c>
      <c r="BB18942" s="90" t="s">
        <v>3969</v>
      </c>
      <c r="BC18942" s="90" t="s">
        <v>22989</v>
      </c>
      <c r="BD18942" s="423" t="s">
        <v>1301</v>
      </c>
    </row>
    <row r="18943" spans="53:56" ht="15" x14ac:dyDescent="0.25">
      <c r="BA18943" s="91" t="s">
        <v>23010</v>
      </c>
      <c r="BB18943" s="91" t="s">
        <v>3969</v>
      </c>
      <c r="BC18943" s="91" t="s">
        <v>22989</v>
      </c>
      <c r="BD18943" s="423" t="s">
        <v>1301</v>
      </c>
    </row>
    <row r="18944" spans="53:56" ht="15" x14ac:dyDescent="0.25">
      <c r="BA18944" s="90" t="s">
        <v>23011</v>
      </c>
      <c r="BB18944" s="90" t="s">
        <v>3969</v>
      </c>
      <c r="BC18944" s="90" t="s">
        <v>4199</v>
      </c>
      <c r="BD18944" s="423" t="s">
        <v>1301</v>
      </c>
    </row>
    <row r="18945" spans="53:56" ht="15" x14ac:dyDescent="0.25">
      <c r="BA18945" s="91" t="s">
        <v>23012</v>
      </c>
      <c r="BB18945" s="91" t="s">
        <v>3969</v>
      </c>
      <c r="BC18945" s="91" t="s">
        <v>23013</v>
      </c>
      <c r="BD18945" s="423" t="s">
        <v>1301</v>
      </c>
    </row>
    <row r="18946" spans="53:56" ht="15" x14ac:dyDescent="0.25">
      <c r="BA18946" s="90" t="s">
        <v>23014</v>
      </c>
      <c r="BB18946" s="90" t="s">
        <v>3969</v>
      </c>
      <c r="BC18946" s="90" t="s">
        <v>23015</v>
      </c>
      <c r="BD18946" s="423" t="s">
        <v>1301</v>
      </c>
    </row>
    <row r="18947" spans="53:56" ht="15" x14ac:dyDescent="0.25">
      <c r="BA18947" s="91" t="s">
        <v>23016</v>
      </c>
      <c r="BB18947" s="91" t="s">
        <v>3969</v>
      </c>
      <c r="BC18947" s="91" t="s">
        <v>23013</v>
      </c>
      <c r="BD18947" s="423" t="s">
        <v>1301</v>
      </c>
    </row>
    <row r="18948" spans="53:56" ht="15" x14ac:dyDescent="0.25">
      <c r="BA18948" s="90" t="s">
        <v>23017</v>
      </c>
      <c r="BB18948" s="90" t="s">
        <v>3969</v>
      </c>
      <c r="BC18948" s="90" t="s">
        <v>23013</v>
      </c>
      <c r="BD18948" s="423" t="s">
        <v>1301</v>
      </c>
    </row>
    <row r="18949" spans="53:56" ht="15" x14ac:dyDescent="0.25">
      <c r="BA18949" s="91" t="s">
        <v>23018</v>
      </c>
      <c r="BB18949" s="91" t="s">
        <v>3969</v>
      </c>
      <c r="BC18949" s="91" t="s">
        <v>23013</v>
      </c>
      <c r="BD18949" s="423" t="s">
        <v>1301</v>
      </c>
    </row>
    <row r="18950" spans="53:56" ht="15" x14ac:dyDescent="0.25">
      <c r="BA18950" s="90" t="s">
        <v>23019</v>
      </c>
      <c r="BB18950" s="90" t="s">
        <v>3969</v>
      </c>
      <c r="BC18950" s="90" t="s">
        <v>23013</v>
      </c>
      <c r="BD18950" s="423" t="s">
        <v>1301</v>
      </c>
    </row>
    <row r="18951" spans="53:56" ht="15" x14ac:dyDescent="0.25">
      <c r="BA18951" s="91" t="s">
        <v>23020</v>
      </c>
      <c r="BB18951" s="91" t="s">
        <v>3969</v>
      </c>
      <c r="BC18951" s="91" t="s">
        <v>23021</v>
      </c>
      <c r="BD18951" s="423" t="s">
        <v>1301</v>
      </c>
    </row>
    <row r="18952" spans="53:56" ht="15" x14ac:dyDescent="0.25">
      <c r="BA18952" s="90" t="s">
        <v>23022</v>
      </c>
      <c r="BB18952" s="90" t="s">
        <v>3969</v>
      </c>
      <c r="BC18952" s="90" t="s">
        <v>23013</v>
      </c>
      <c r="BD18952" s="423" t="s">
        <v>1301</v>
      </c>
    </row>
    <row r="18953" spans="53:56" ht="15" x14ac:dyDescent="0.25">
      <c r="BA18953" s="91" t="s">
        <v>23023</v>
      </c>
      <c r="BB18953" s="91" t="s">
        <v>3969</v>
      </c>
      <c r="BC18953" s="91" t="s">
        <v>23015</v>
      </c>
      <c r="BD18953" s="423" t="s">
        <v>1301</v>
      </c>
    </row>
    <row r="18954" spans="53:56" ht="15" x14ac:dyDescent="0.25">
      <c r="BA18954" s="90" t="s">
        <v>23024</v>
      </c>
      <c r="BB18954" s="90" t="s">
        <v>3969</v>
      </c>
      <c r="BC18954" s="90" t="s">
        <v>23013</v>
      </c>
      <c r="BD18954" s="423" t="s">
        <v>1301</v>
      </c>
    </row>
    <row r="18955" spans="53:56" ht="15" x14ac:dyDescent="0.25">
      <c r="BA18955" s="91" t="s">
        <v>23025</v>
      </c>
      <c r="BB18955" s="91" t="s">
        <v>3969</v>
      </c>
      <c r="BC18955" s="91" t="s">
        <v>23013</v>
      </c>
      <c r="BD18955" s="423" t="s">
        <v>1301</v>
      </c>
    </row>
    <row r="18956" spans="53:56" ht="15" x14ac:dyDescent="0.25">
      <c r="BA18956" s="90" t="s">
        <v>23026</v>
      </c>
      <c r="BB18956" s="90" t="s">
        <v>3969</v>
      </c>
      <c r="BC18956" s="90" t="s">
        <v>23013</v>
      </c>
      <c r="BD18956" s="423" t="s">
        <v>1301</v>
      </c>
    </row>
    <row r="18957" spans="53:56" ht="15" x14ac:dyDescent="0.25">
      <c r="BA18957" s="91" t="s">
        <v>23027</v>
      </c>
      <c r="BB18957" s="91" t="s">
        <v>3969</v>
      </c>
      <c r="BC18957" s="91" t="s">
        <v>23013</v>
      </c>
      <c r="BD18957" s="423" t="s">
        <v>1301</v>
      </c>
    </row>
    <row r="18958" spans="53:56" ht="15" x14ac:dyDescent="0.25">
      <c r="BA18958" s="90" t="s">
        <v>23028</v>
      </c>
      <c r="BB18958" s="90" t="s">
        <v>3969</v>
      </c>
      <c r="BC18958" s="90" t="s">
        <v>23013</v>
      </c>
      <c r="BD18958" s="423" t="s">
        <v>1301</v>
      </c>
    </row>
    <row r="18959" spans="53:56" ht="15" x14ac:dyDescent="0.25">
      <c r="BA18959" s="90" t="s">
        <v>23029</v>
      </c>
      <c r="BB18959" s="90" t="s">
        <v>3969</v>
      </c>
      <c r="BC18959" s="90" t="s">
        <v>23013</v>
      </c>
      <c r="BD18959" s="423" t="s">
        <v>1301</v>
      </c>
    </row>
    <row r="18960" spans="53:56" ht="15" x14ac:dyDescent="0.25">
      <c r="BA18960" s="90" t="s">
        <v>23030</v>
      </c>
      <c r="BB18960" s="90" t="s">
        <v>3969</v>
      </c>
      <c r="BC18960" s="90" t="s">
        <v>23013</v>
      </c>
      <c r="BD18960" s="423" t="s">
        <v>1301</v>
      </c>
    </row>
    <row r="18961" spans="53:56" ht="15" x14ac:dyDescent="0.25">
      <c r="BA18961" s="91" t="s">
        <v>23031</v>
      </c>
      <c r="BB18961" s="91" t="s">
        <v>3969</v>
      </c>
      <c r="BC18961" s="91" t="s">
        <v>23032</v>
      </c>
      <c r="BD18961" s="423" t="s">
        <v>1301</v>
      </c>
    </row>
    <row r="18962" spans="53:56" ht="15" x14ac:dyDescent="0.25">
      <c r="BA18962" s="90" t="s">
        <v>23033</v>
      </c>
      <c r="BB18962" s="90" t="s">
        <v>3969</v>
      </c>
      <c r="BC18962" s="90" t="s">
        <v>23015</v>
      </c>
      <c r="BD18962" s="423" t="s">
        <v>1301</v>
      </c>
    </row>
    <row r="18963" spans="53:56" ht="15" x14ac:dyDescent="0.25">
      <c r="BA18963" s="91" t="s">
        <v>23034</v>
      </c>
      <c r="BB18963" s="91" t="s">
        <v>3969</v>
      </c>
      <c r="BC18963" s="91" t="s">
        <v>23013</v>
      </c>
      <c r="BD18963" s="423" t="s">
        <v>1301</v>
      </c>
    </row>
    <row r="18964" spans="53:56" ht="15" x14ac:dyDescent="0.25">
      <c r="BA18964" s="90" t="s">
        <v>23035</v>
      </c>
      <c r="BB18964" s="90" t="s">
        <v>3969</v>
      </c>
      <c r="BC18964" s="90" t="s">
        <v>23013</v>
      </c>
      <c r="BD18964" s="423" t="s">
        <v>1301</v>
      </c>
    </row>
    <row r="18965" spans="53:56" ht="15" x14ac:dyDescent="0.25">
      <c r="BA18965" s="91" t="s">
        <v>23036</v>
      </c>
      <c r="BB18965" s="91" t="s">
        <v>3969</v>
      </c>
      <c r="BC18965" s="91" t="s">
        <v>23013</v>
      </c>
      <c r="BD18965" s="423" t="s">
        <v>1301</v>
      </c>
    </row>
    <row r="18966" spans="53:56" ht="15" x14ac:dyDescent="0.25">
      <c r="BA18966" s="90" t="s">
        <v>23037</v>
      </c>
      <c r="BB18966" s="90" t="s">
        <v>3969</v>
      </c>
      <c r="BC18966" s="90" t="s">
        <v>23013</v>
      </c>
      <c r="BD18966" s="423" t="s">
        <v>1301</v>
      </c>
    </row>
    <row r="18967" spans="53:56" ht="15" x14ac:dyDescent="0.25">
      <c r="BA18967" s="91" t="s">
        <v>23038</v>
      </c>
      <c r="BB18967" s="91" t="s">
        <v>3969</v>
      </c>
      <c r="BC18967" s="91" t="s">
        <v>23015</v>
      </c>
      <c r="BD18967" s="423" t="s">
        <v>1301</v>
      </c>
    </row>
    <row r="18968" spans="53:56" ht="15" x14ac:dyDescent="0.25">
      <c r="BA18968" s="90" t="s">
        <v>23039</v>
      </c>
      <c r="BB18968" s="90" t="s">
        <v>3969</v>
      </c>
      <c r="BC18968" s="90" t="s">
        <v>23013</v>
      </c>
      <c r="BD18968" s="423" t="s">
        <v>1301</v>
      </c>
    </row>
    <row r="18969" spans="53:56" ht="15" x14ac:dyDescent="0.25">
      <c r="BA18969" s="91" t="s">
        <v>23040</v>
      </c>
      <c r="BB18969" s="91" t="s">
        <v>3969</v>
      </c>
      <c r="BC18969" s="91" t="s">
        <v>23015</v>
      </c>
      <c r="BD18969" s="423" t="s">
        <v>1301</v>
      </c>
    </row>
    <row r="18970" spans="53:56" ht="15" x14ac:dyDescent="0.25">
      <c r="BA18970" s="90" t="s">
        <v>23041</v>
      </c>
      <c r="BB18970" s="90" t="s">
        <v>3969</v>
      </c>
      <c r="BC18970" s="90" t="s">
        <v>23021</v>
      </c>
      <c r="BD18970" s="423" t="s">
        <v>1301</v>
      </c>
    </row>
    <row r="18971" spans="53:56" ht="15" x14ac:dyDescent="0.25">
      <c r="BA18971" s="91" t="s">
        <v>23042</v>
      </c>
      <c r="BB18971" s="91" t="s">
        <v>3969</v>
      </c>
      <c r="BC18971" s="91" t="s">
        <v>23013</v>
      </c>
      <c r="BD18971" s="423" t="s">
        <v>1301</v>
      </c>
    </row>
    <row r="18972" spans="53:56" ht="15" x14ac:dyDescent="0.25">
      <c r="BA18972" s="90" t="s">
        <v>23043</v>
      </c>
      <c r="BB18972" s="90" t="s">
        <v>3969</v>
      </c>
      <c r="BC18972" s="90" t="s">
        <v>23013</v>
      </c>
      <c r="BD18972" s="423" t="s">
        <v>1301</v>
      </c>
    </row>
    <row r="18973" spans="53:56" ht="15" x14ac:dyDescent="0.25">
      <c r="BA18973" s="91" t="s">
        <v>23044</v>
      </c>
      <c r="BB18973" s="91" t="s">
        <v>3969</v>
      </c>
      <c r="BC18973" s="91" t="s">
        <v>23013</v>
      </c>
      <c r="BD18973" s="423" t="s">
        <v>1301</v>
      </c>
    </row>
    <row r="18974" spans="53:56" ht="15" x14ac:dyDescent="0.25">
      <c r="BA18974" s="90" t="s">
        <v>23045</v>
      </c>
      <c r="BB18974" s="90" t="s">
        <v>3969</v>
      </c>
      <c r="BC18974" s="90" t="s">
        <v>23013</v>
      </c>
      <c r="BD18974" s="423" t="s">
        <v>1301</v>
      </c>
    </row>
    <row r="18975" spans="53:56" ht="15" x14ac:dyDescent="0.25">
      <c r="BA18975" s="91" t="s">
        <v>23046</v>
      </c>
      <c r="BB18975" s="91" t="s">
        <v>3969</v>
      </c>
      <c r="BC18975" s="91" t="s">
        <v>23013</v>
      </c>
      <c r="BD18975" s="423" t="s">
        <v>1301</v>
      </c>
    </row>
    <row r="18976" spans="53:56" ht="15" x14ac:dyDescent="0.25">
      <c r="BA18976" s="90" t="s">
        <v>23047</v>
      </c>
      <c r="BB18976" s="90" t="s">
        <v>3969</v>
      </c>
      <c r="BC18976" s="90" t="s">
        <v>23021</v>
      </c>
      <c r="BD18976" s="423" t="s">
        <v>1301</v>
      </c>
    </row>
    <row r="18977" spans="53:56" ht="15" x14ac:dyDescent="0.25">
      <c r="BA18977" s="91" t="s">
        <v>23048</v>
      </c>
      <c r="BB18977" s="91" t="s">
        <v>3969</v>
      </c>
      <c r="BC18977" s="91" t="s">
        <v>23015</v>
      </c>
      <c r="BD18977" s="423" t="s">
        <v>1301</v>
      </c>
    </row>
    <row r="18978" spans="53:56" ht="15" x14ac:dyDescent="0.25">
      <c r="BA18978" s="90" t="s">
        <v>23049</v>
      </c>
      <c r="BB18978" s="90" t="s">
        <v>3969</v>
      </c>
      <c r="BC18978" s="90" t="s">
        <v>23032</v>
      </c>
      <c r="BD18978" s="423" t="s">
        <v>1301</v>
      </c>
    </row>
    <row r="18979" spans="53:56" ht="15" x14ac:dyDescent="0.25">
      <c r="BA18979" s="91" t="s">
        <v>23050</v>
      </c>
      <c r="BB18979" s="91" t="s">
        <v>3969</v>
      </c>
      <c r="BC18979" s="91" t="s">
        <v>23032</v>
      </c>
      <c r="BD18979" s="423" t="s">
        <v>1301</v>
      </c>
    </row>
    <row r="18980" spans="53:56" ht="15" x14ac:dyDescent="0.25">
      <c r="BA18980" s="90" t="s">
        <v>23051</v>
      </c>
      <c r="BB18980" s="90" t="s">
        <v>3969</v>
      </c>
      <c r="BC18980" s="90" t="s">
        <v>23013</v>
      </c>
      <c r="BD18980" s="423" t="s">
        <v>1301</v>
      </c>
    </row>
    <row r="18981" spans="53:56" ht="15" x14ac:dyDescent="0.25">
      <c r="BA18981" s="91" t="s">
        <v>23052</v>
      </c>
      <c r="BB18981" s="91" t="s">
        <v>3969</v>
      </c>
      <c r="BC18981" s="91" t="s">
        <v>23013</v>
      </c>
      <c r="BD18981" s="423" t="s">
        <v>1301</v>
      </c>
    </row>
    <row r="18982" spans="53:56" ht="15" x14ac:dyDescent="0.25">
      <c r="BA18982" s="90" t="s">
        <v>23053</v>
      </c>
      <c r="BB18982" s="90" t="s">
        <v>3969</v>
      </c>
      <c r="BC18982" s="90" t="s">
        <v>23013</v>
      </c>
      <c r="BD18982" s="423" t="s">
        <v>1301</v>
      </c>
    </row>
    <row r="18983" spans="53:56" ht="15" x14ac:dyDescent="0.25">
      <c r="BA18983" s="91" t="s">
        <v>23054</v>
      </c>
      <c r="BB18983" s="91" t="s">
        <v>3969</v>
      </c>
      <c r="BC18983" s="91" t="s">
        <v>23015</v>
      </c>
      <c r="BD18983" s="423" t="s">
        <v>1301</v>
      </c>
    </row>
    <row r="18984" spans="53:56" ht="15" x14ac:dyDescent="0.25">
      <c r="BA18984" s="90" t="s">
        <v>23055</v>
      </c>
      <c r="BB18984" s="90" t="s">
        <v>3969</v>
      </c>
      <c r="BC18984" s="90" t="s">
        <v>23013</v>
      </c>
      <c r="BD18984" s="423" t="s">
        <v>1301</v>
      </c>
    </row>
    <row r="18985" spans="53:56" ht="15" x14ac:dyDescent="0.25">
      <c r="BA18985" s="91" t="s">
        <v>23056</v>
      </c>
      <c r="BB18985" s="91" t="s">
        <v>3969</v>
      </c>
      <c r="BC18985" s="91" t="s">
        <v>23013</v>
      </c>
      <c r="BD18985" s="423" t="s">
        <v>1301</v>
      </c>
    </row>
    <row r="18986" spans="53:56" ht="15" x14ac:dyDescent="0.25">
      <c r="BA18986" s="90" t="s">
        <v>23057</v>
      </c>
      <c r="BB18986" s="90" t="s">
        <v>3969</v>
      </c>
      <c r="BC18986" s="90" t="s">
        <v>23015</v>
      </c>
      <c r="BD18986" s="423" t="s">
        <v>1301</v>
      </c>
    </row>
    <row r="18987" spans="53:56" ht="15" x14ac:dyDescent="0.25">
      <c r="BA18987" s="91" t="s">
        <v>23058</v>
      </c>
      <c r="BB18987" s="91" t="s">
        <v>3969</v>
      </c>
      <c r="BC18987" s="91" t="s">
        <v>23021</v>
      </c>
      <c r="BD18987" s="423" t="s">
        <v>1301</v>
      </c>
    </row>
    <row r="18988" spans="53:56" ht="15" x14ac:dyDescent="0.25">
      <c r="BA18988" s="90" t="s">
        <v>23059</v>
      </c>
      <c r="BB18988" s="90" t="s">
        <v>3969</v>
      </c>
      <c r="BC18988" s="90" t="s">
        <v>4199</v>
      </c>
      <c r="BD18988" s="423" t="s">
        <v>1301</v>
      </c>
    </row>
    <row r="18989" spans="53:56" ht="15" x14ac:dyDescent="0.25">
      <c r="BA18989" s="91" t="s">
        <v>23060</v>
      </c>
      <c r="BB18989" s="91" t="s">
        <v>3969</v>
      </c>
      <c r="BC18989" s="91" t="s">
        <v>4199</v>
      </c>
      <c r="BD18989" s="423" t="s">
        <v>1301</v>
      </c>
    </row>
    <row r="18990" spans="53:56" ht="15" x14ac:dyDescent="0.25">
      <c r="BA18990" s="90" t="s">
        <v>23061</v>
      </c>
      <c r="BB18990" s="90" t="s">
        <v>3969</v>
      </c>
      <c r="BC18990" s="90" t="s">
        <v>4199</v>
      </c>
      <c r="BD18990" s="423" t="s">
        <v>1301</v>
      </c>
    </row>
    <row r="18991" spans="53:56" ht="15" x14ac:dyDescent="0.25">
      <c r="BA18991" s="91" t="s">
        <v>23062</v>
      </c>
      <c r="BB18991" s="91" t="s">
        <v>3969</v>
      </c>
      <c r="BC18991" s="91" t="s">
        <v>4199</v>
      </c>
      <c r="BD18991" s="423" t="s">
        <v>1301</v>
      </c>
    </row>
    <row r="18992" spans="53:56" ht="15" x14ac:dyDescent="0.25">
      <c r="BA18992" s="90" t="s">
        <v>23063</v>
      </c>
      <c r="BB18992" s="90" t="s">
        <v>3969</v>
      </c>
      <c r="BC18992" s="90" t="s">
        <v>23021</v>
      </c>
      <c r="BD18992" s="423" t="s">
        <v>1301</v>
      </c>
    </row>
    <row r="18993" spans="53:56" ht="15" x14ac:dyDescent="0.25">
      <c r="BA18993" s="91" t="s">
        <v>23064</v>
      </c>
      <c r="BB18993" s="91" t="s">
        <v>3969</v>
      </c>
      <c r="BC18993" s="91" t="s">
        <v>14644</v>
      </c>
      <c r="BD18993" s="423" t="s">
        <v>1301</v>
      </c>
    </row>
    <row r="18994" spans="53:56" ht="15" x14ac:dyDescent="0.25">
      <c r="BA18994" s="90" t="s">
        <v>23065</v>
      </c>
      <c r="BB18994" s="90" t="s">
        <v>3969</v>
      </c>
      <c r="BC18994" s="90" t="s">
        <v>4199</v>
      </c>
      <c r="BD18994" s="423" t="s">
        <v>1301</v>
      </c>
    </row>
    <row r="18995" spans="53:56" ht="15" x14ac:dyDescent="0.25">
      <c r="BA18995" s="91" t="s">
        <v>23066</v>
      </c>
      <c r="BB18995" s="91" t="s">
        <v>3969</v>
      </c>
      <c r="BC18995" s="91" t="s">
        <v>14644</v>
      </c>
      <c r="BD18995" s="423" t="s">
        <v>1301</v>
      </c>
    </row>
    <row r="18996" spans="53:56" ht="15" x14ac:dyDescent="0.25">
      <c r="BA18996" s="91" t="s">
        <v>23067</v>
      </c>
      <c r="BB18996" s="91" t="s">
        <v>3969</v>
      </c>
      <c r="BC18996" s="91" t="s">
        <v>4199</v>
      </c>
      <c r="BD18996" s="423" t="s">
        <v>1301</v>
      </c>
    </row>
    <row r="18997" spans="53:56" ht="15" x14ac:dyDescent="0.25">
      <c r="BA18997" s="91" t="s">
        <v>23068</v>
      </c>
      <c r="BB18997" s="91" t="s">
        <v>3969</v>
      </c>
      <c r="BC18997" s="91" t="s">
        <v>4199</v>
      </c>
      <c r="BD18997" s="423" t="s">
        <v>1301</v>
      </c>
    </row>
    <row r="18998" spans="53:56" ht="15" x14ac:dyDescent="0.25">
      <c r="BA18998" s="91" t="s">
        <v>23069</v>
      </c>
      <c r="BB18998" s="91" t="s">
        <v>3969</v>
      </c>
      <c r="BC18998" s="91" t="s">
        <v>23013</v>
      </c>
      <c r="BD18998" s="423" t="s">
        <v>1301</v>
      </c>
    </row>
    <row r="18999" spans="53:56" ht="15" x14ac:dyDescent="0.25">
      <c r="BA18999" s="90" t="s">
        <v>23070</v>
      </c>
      <c r="BB18999" s="90" t="s">
        <v>3969</v>
      </c>
      <c r="BC18999" s="90" t="s">
        <v>4199</v>
      </c>
      <c r="BD18999" s="423" t="s">
        <v>1301</v>
      </c>
    </row>
    <row r="19000" spans="53:56" ht="15" x14ac:dyDescent="0.25">
      <c r="BA19000" s="91" t="s">
        <v>23071</v>
      </c>
      <c r="BB19000" s="91" t="s">
        <v>3969</v>
      </c>
      <c r="BC19000" s="91" t="s">
        <v>14644</v>
      </c>
      <c r="BD19000" s="423" t="s">
        <v>1301</v>
      </c>
    </row>
    <row r="19001" spans="53:56" ht="15" x14ac:dyDescent="0.25">
      <c r="BA19001" s="90" t="s">
        <v>23072</v>
      </c>
      <c r="BB19001" s="90" t="s">
        <v>3969</v>
      </c>
      <c r="BC19001" s="90" t="s">
        <v>14644</v>
      </c>
      <c r="BD19001" s="423" t="s">
        <v>1301</v>
      </c>
    </row>
    <row r="19002" spans="53:56" ht="15" x14ac:dyDescent="0.25">
      <c r="BA19002" s="91" t="s">
        <v>23073</v>
      </c>
      <c r="BB19002" s="91" t="s">
        <v>3969</v>
      </c>
      <c r="BC19002" s="91" t="s">
        <v>4199</v>
      </c>
      <c r="BD19002" s="423" t="s">
        <v>1301</v>
      </c>
    </row>
    <row r="19003" spans="53:56" ht="15" x14ac:dyDescent="0.25">
      <c r="BA19003" s="90" t="s">
        <v>23074</v>
      </c>
      <c r="BB19003" s="90" t="s">
        <v>3969</v>
      </c>
      <c r="BC19003" s="90" t="s">
        <v>14644</v>
      </c>
      <c r="BD19003" s="423" t="s">
        <v>1301</v>
      </c>
    </row>
    <row r="19004" spans="53:56" ht="15" x14ac:dyDescent="0.25">
      <c r="BA19004" s="91" t="s">
        <v>23075</v>
      </c>
      <c r="BB19004" s="91" t="s">
        <v>3969</v>
      </c>
      <c r="BC19004" s="91" t="s">
        <v>4199</v>
      </c>
      <c r="BD19004" s="423" t="s">
        <v>1301</v>
      </c>
    </row>
    <row r="19005" spans="53:56" ht="15" x14ac:dyDescent="0.25">
      <c r="BA19005" s="90" t="s">
        <v>23076</v>
      </c>
      <c r="BB19005" s="90" t="s">
        <v>3969</v>
      </c>
      <c r="BC19005" s="90" t="s">
        <v>23021</v>
      </c>
      <c r="BD19005" s="423" t="s">
        <v>1301</v>
      </c>
    </row>
    <row r="19006" spans="53:56" ht="15" x14ac:dyDescent="0.25">
      <c r="BA19006" s="91" t="s">
        <v>23077</v>
      </c>
      <c r="BB19006" s="91" t="s">
        <v>3969</v>
      </c>
      <c r="BC19006" s="91" t="s">
        <v>14644</v>
      </c>
      <c r="BD19006" s="423" t="s">
        <v>1301</v>
      </c>
    </row>
    <row r="19007" spans="53:56" ht="15" x14ac:dyDescent="0.25">
      <c r="BA19007" s="90" t="s">
        <v>23078</v>
      </c>
      <c r="BB19007" s="90" t="s">
        <v>3969</v>
      </c>
      <c r="BC19007" s="90" t="s">
        <v>4199</v>
      </c>
      <c r="BD19007" s="423" t="s">
        <v>1301</v>
      </c>
    </row>
    <row r="19008" spans="53:56" ht="15" x14ac:dyDescent="0.25">
      <c r="BA19008" s="91" t="s">
        <v>23079</v>
      </c>
      <c r="BB19008" s="91" t="s">
        <v>3969</v>
      </c>
      <c r="BC19008" s="91" t="s">
        <v>14644</v>
      </c>
      <c r="BD19008" s="423" t="s">
        <v>1301</v>
      </c>
    </row>
    <row r="19009" spans="53:56" ht="15" x14ac:dyDescent="0.25">
      <c r="BA19009" s="90" t="s">
        <v>23080</v>
      </c>
      <c r="BB19009" s="90" t="s">
        <v>3969</v>
      </c>
      <c r="BC19009" s="90" t="s">
        <v>4199</v>
      </c>
      <c r="BD19009" s="423" t="s">
        <v>1301</v>
      </c>
    </row>
    <row r="19010" spans="53:56" ht="15" x14ac:dyDescent="0.25">
      <c r="BA19010" s="91" t="s">
        <v>23081</v>
      </c>
      <c r="BB19010" s="91" t="s">
        <v>3969</v>
      </c>
      <c r="BC19010" s="91" t="s">
        <v>4199</v>
      </c>
      <c r="BD19010" s="423" t="s">
        <v>1301</v>
      </c>
    </row>
    <row r="19011" spans="53:56" ht="15" x14ac:dyDescent="0.25">
      <c r="BA19011" s="90" t="s">
        <v>23082</v>
      </c>
      <c r="BB19011" s="90" t="s">
        <v>3969</v>
      </c>
      <c r="BC19011" s="90" t="s">
        <v>14644</v>
      </c>
      <c r="BD19011" s="423" t="s">
        <v>1301</v>
      </c>
    </row>
    <row r="19012" spans="53:56" ht="15" x14ac:dyDescent="0.25">
      <c r="BA19012" s="91" t="s">
        <v>23083</v>
      </c>
      <c r="BB19012" s="91" t="s">
        <v>3969</v>
      </c>
      <c r="BC19012" s="91" t="s">
        <v>4199</v>
      </c>
      <c r="BD19012" s="423" t="s">
        <v>1301</v>
      </c>
    </row>
    <row r="19013" spans="53:56" ht="15" x14ac:dyDescent="0.25">
      <c r="BA19013" s="90" t="s">
        <v>23084</v>
      </c>
      <c r="BB19013" s="90" t="s">
        <v>3969</v>
      </c>
      <c r="BC19013" s="90" t="s">
        <v>23021</v>
      </c>
      <c r="BD19013" s="423" t="s">
        <v>1301</v>
      </c>
    </row>
    <row r="19014" spans="53:56" ht="15" x14ac:dyDescent="0.25">
      <c r="BA19014" s="91" t="s">
        <v>23085</v>
      </c>
      <c r="BB19014" s="91" t="s">
        <v>3969</v>
      </c>
      <c r="BC19014" s="91" t="s">
        <v>23021</v>
      </c>
      <c r="BD19014" s="423" t="s">
        <v>1301</v>
      </c>
    </row>
    <row r="19015" spans="53:56" ht="15" x14ac:dyDescent="0.25">
      <c r="BA19015" s="90" t="s">
        <v>23086</v>
      </c>
      <c r="BB19015" s="90" t="s">
        <v>3969</v>
      </c>
      <c r="BC19015" s="90" t="s">
        <v>14644</v>
      </c>
      <c r="BD19015" s="423" t="s">
        <v>1301</v>
      </c>
    </row>
    <row r="19016" spans="53:56" ht="15" x14ac:dyDescent="0.25">
      <c r="BA19016" s="91" t="s">
        <v>23087</v>
      </c>
      <c r="BB19016" s="91" t="s">
        <v>3969</v>
      </c>
      <c r="BC19016" s="91" t="s">
        <v>23013</v>
      </c>
      <c r="BD19016" s="423" t="s">
        <v>1301</v>
      </c>
    </row>
    <row r="19017" spans="53:56" ht="15" x14ac:dyDescent="0.25">
      <c r="BA19017" s="91" t="s">
        <v>23088</v>
      </c>
      <c r="BB19017" s="91" t="s">
        <v>3969</v>
      </c>
      <c r="BC19017" s="91" t="s">
        <v>23021</v>
      </c>
      <c r="BD19017" s="423" t="s">
        <v>1301</v>
      </c>
    </row>
    <row r="19018" spans="53:56" ht="15" x14ac:dyDescent="0.25">
      <c r="BA19018" s="90" t="s">
        <v>23089</v>
      </c>
      <c r="BB19018" s="90" t="s">
        <v>3969</v>
      </c>
      <c r="BC19018" s="90" t="s">
        <v>4199</v>
      </c>
      <c r="BD19018" s="423" t="s">
        <v>1301</v>
      </c>
    </row>
    <row r="19019" spans="53:56" ht="15" x14ac:dyDescent="0.25">
      <c r="BA19019" s="91" t="s">
        <v>23090</v>
      </c>
      <c r="BB19019" s="91" t="s">
        <v>3969</v>
      </c>
      <c r="BC19019" s="91" t="s">
        <v>14644</v>
      </c>
      <c r="BD19019" s="423" t="s">
        <v>1301</v>
      </c>
    </row>
    <row r="19020" spans="53:56" ht="15" x14ac:dyDescent="0.25">
      <c r="BA19020" s="90" t="s">
        <v>23091</v>
      </c>
      <c r="BB19020" s="90" t="s">
        <v>3969</v>
      </c>
      <c r="BC19020" s="90" t="s">
        <v>23021</v>
      </c>
      <c r="BD19020" s="423" t="s">
        <v>1301</v>
      </c>
    </row>
    <row r="19021" spans="53:56" ht="15" x14ac:dyDescent="0.25">
      <c r="BA19021" s="90" t="s">
        <v>23092</v>
      </c>
      <c r="BB19021" s="90" t="s">
        <v>3969</v>
      </c>
      <c r="BC19021" s="90" t="s">
        <v>14644</v>
      </c>
      <c r="BD19021" s="423" t="s">
        <v>1301</v>
      </c>
    </row>
    <row r="19022" spans="53:56" ht="15" x14ac:dyDescent="0.25">
      <c r="BA19022" s="91" t="s">
        <v>23093</v>
      </c>
      <c r="BB19022" s="91" t="s">
        <v>3969</v>
      </c>
      <c r="BC19022" s="91" t="s">
        <v>23015</v>
      </c>
      <c r="BD19022" s="423" t="s">
        <v>1301</v>
      </c>
    </row>
    <row r="19023" spans="53:56" ht="15" x14ac:dyDescent="0.25">
      <c r="BA19023" s="90" t="s">
        <v>23094</v>
      </c>
      <c r="BB19023" s="90" t="s">
        <v>3969</v>
      </c>
      <c r="BC19023" s="90" t="s">
        <v>4199</v>
      </c>
      <c r="BD19023" s="423" t="s">
        <v>1301</v>
      </c>
    </row>
    <row r="19024" spans="53:56" ht="15" x14ac:dyDescent="0.25">
      <c r="BA19024" s="91" t="s">
        <v>23095</v>
      </c>
      <c r="BB19024" s="91" t="s">
        <v>3969</v>
      </c>
      <c r="BC19024" s="91" t="s">
        <v>10632</v>
      </c>
      <c r="BD19024" s="423" t="s">
        <v>1301</v>
      </c>
    </row>
    <row r="19025" spans="53:56" ht="15" x14ac:dyDescent="0.25">
      <c r="BA19025" s="91" t="s">
        <v>23096</v>
      </c>
      <c r="BB19025" s="91" t="s">
        <v>3969</v>
      </c>
      <c r="BC19025" s="91" t="s">
        <v>4199</v>
      </c>
      <c r="BD19025" s="423" t="s">
        <v>1301</v>
      </c>
    </row>
    <row r="19026" spans="53:56" ht="15" x14ac:dyDescent="0.25">
      <c r="BA19026" s="90" t="s">
        <v>23097</v>
      </c>
      <c r="BB19026" s="90" t="s">
        <v>3969</v>
      </c>
      <c r="BC19026" s="90" t="s">
        <v>14644</v>
      </c>
      <c r="BD19026" s="423" t="s">
        <v>1301</v>
      </c>
    </row>
    <row r="19027" spans="53:56" ht="15" x14ac:dyDescent="0.25">
      <c r="BA19027" s="91" t="s">
        <v>23098</v>
      </c>
      <c r="BB19027" s="91" t="s">
        <v>3969</v>
      </c>
      <c r="BC19027" s="91" t="s">
        <v>14644</v>
      </c>
      <c r="BD19027" s="423" t="s">
        <v>1301</v>
      </c>
    </row>
    <row r="19028" spans="53:56" ht="15" x14ac:dyDescent="0.25">
      <c r="BA19028" s="90" t="s">
        <v>23099</v>
      </c>
      <c r="BB19028" s="90" t="s">
        <v>3969</v>
      </c>
      <c r="BC19028" s="90" t="s">
        <v>23021</v>
      </c>
      <c r="BD19028" s="423" t="s">
        <v>1301</v>
      </c>
    </row>
    <row r="19029" spans="53:56" ht="15" x14ac:dyDescent="0.25">
      <c r="BA19029" s="90" t="s">
        <v>23100</v>
      </c>
      <c r="BB19029" s="90" t="s">
        <v>3969</v>
      </c>
      <c r="BC19029" s="90" t="s">
        <v>4199</v>
      </c>
      <c r="BD19029" s="423" t="s">
        <v>1301</v>
      </c>
    </row>
    <row r="19030" spans="53:56" ht="15" x14ac:dyDescent="0.25">
      <c r="BA19030" s="91" t="s">
        <v>23101</v>
      </c>
      <c r="BB19030" s="91" t="s">
        <v>3969</v>
      </c>
      <c r="BC19030" s="91" t="s">
        <v>4199</v>
      </c>
      <c r="BD19030" s="423" t="s">
        <v>1301</v>
      </c>
    </row>
    <row r="19031" spans="53:56" ht="15" x14ac:dyDescent="0.25">
      <c r="BA19031" s="90" t="s">
        <v>23102</v>
      </c>
      <c r="BB19031" s="90" t="s">
        <v>3969</v>
      </c>
      <c r="BC19031" s="90" t="s">
        <v>4199</v>
      </c>
      <c r="BD19031" s="423" t="s">
        <v>1301</v>
      </c>
    </row>
    <row r="19032" spans="53:56" ht="15" x14ac:dyDescent="0.25">
      <c r="BA19032" s="91" t="s">
        <v>23103</v>
      </c>
      <c r="BB19032" s="91" t="s">
        <v>3969</v>
      </c>
      <c r="BC19032" s="91" t="s">
        <v>14363</v>
      </c>
      <c r="BD19032" s="423" t="s">
        <v>1301</v>
      </c>
    </row>
    <row r="19033" spans="53:56" ht="15" x14ac:dyDescent="0.25">
      <c r="BA19033" s="91" t="s">
        <v>23104</v>
      </c>
      <c r="BB19033" s="91" t="s">
        <v>3969</v>
      </c>
      <c r="BC19033" s="91" t="s">
        <v>23105</v>
      </c>
      <c r="BD19033" s="423" t="s">
        <v>1301</v>
      </c>
    </row>
    <row r="19034" spans="53:56" ht="15" x14ac:dyDescent="0.25">
      <c r="BA19034" s="90" t="s">
        <v>23106</v>
      </c>
      <c r="BB19034" s="90" t="s">
        <v>3969</v>
      </c>
      <c r="BC19034" s="90" t="s">
        <v>15303</v>
      </c>
      <c r="BD19034" s="423" t="s">
        <v>1301</v>
      </c>
    </row>
    <row r="19035" spans="53:56" ht="15" x14ac:dyDescent="0.25">
      <c r="BA19035" s="91" t="s">
        <v>23107</v>
      </c>
      <c r="BB19035" s="91" t="s">
        <v>3969</v>
      </c>
      <c r="BC19035" s="91" t="s">
        <v>23105</v>
      </c>
      <c r="BD19035" s="423" t="s">
        <v>1301</v>
      </c>
    </row>
    <row r="19036" spans="53:56" ht="15" x14ac:dyDescent="0.25">
      <c r="BA19036" s="90" t="s">
        <v>23108</v>
      </c>
      <c r="BB19036" s="90" t="s">
        <v>3969</v>
      </c>
      <c r="BC19036" s="90" t="s">
        <v>14636</v>
      </c>
      <c r="BD19036" s="423" t="s">
        <v>1301</v>
      </c>
    </row>
    <row r="19037" spans="53:56" ht="15" x14ac:dyDescent="0.25">
      <c r="BA19037" s="91" t="s">
        <v>23109</v>
      </c>
      <c r="BB19037" s="91" t="s">
        <v>3969</v>
      </c>
      <c r="BC19037" s="91" t="s">
        <v>15517</v>
      </c>
      <c r="BD19037" s="423" t="s">
        <v>1301</v>
      </c>
    </row>
    <row r="19038" spans="53:56" ht="15" x14ac:dyDescent="0.25">
      <c r="BA19038" s="90" t="s">
        <v>23110</v>
      </c>
      <c r="BB19038" s="90" t="s">
        <v>3969</v>
      </c>
      <c r="BC19038" s="90" t="s">
        <v>14363</v>
      </c>
      <c r="BD19038" s="423" t="s">
        <v>1301</v>
      </c>
    </row>
    <row r="19039" spans="53:56" ht="15" x14ac:dyDescent="0.25">
      <c r="BA19039" s="90" t="s">
        <v>23111</v>
      </c>
      <c r="BB19039" s="90" t="s">
        <v>3969</v>
      </c>
      <c r="BC19039" s="90" t="s">
        <v>3448</v>
      </c>
      <c r="BD19039" s="423" t="s">
        <v>1301</v>
      </c>
    </row>
    <row r="19040" spans="53:56" ht="15" x14ac:dyDescent="0.25">
      <c r="BA19040" s="90" t="s">
        <v>23112</v>
      </c>
      <c r="BB19040" s="90" t="s">
        <v>3969</v>
      </c>
      <c r="BC19040" s="90" t="s">
        <v>14636</v>
      </c>
      <c r="BD19040" s="423" t="s">
        <v>1301</v>
      </c>
    </row>
    <row r="19041" spans="53:56" ht="15" x14ac:dyDescent="0.25">
      <c r="BA19041" s="91" t="s">
        <v>23113</v>
      </c>
      <c r="BB19041" s="91" t="s">
        <v>3969</v>
      </c>
      <c r="BC19041" s="91" t="s">
        <v>15486</v>
      </c>
      <c r="BD19041" s="423" t="s">
        <v>1301</v>
      </c>
    </row>
    <row r="19042" spans="53:56" ht="15" x14ac:dyDescent="0.25">
      <c r="BA19042" s="91" t="s">
        <v>23114</v>
      </c>
      <c r="BB19042" s="91" t="s">
        <v>3969</v>
      </c>
      <c r="BC19042" s="91" t="s">
        <v>23115</v>
      </c>
      <c r="BD19042" s="423" t="s">
        <v>1301</v>
      </c>
    </row>
    <row r="19043" spans="53:56" ht="15" x14ac:dyDescent="0.25">
      <c r="BA19043" s="90" t="s">
        <v>23116</v>
      </c>
      <c r="BB19043" s="90" t="s">
        <v>3969</v>
      </c>
      <c r="BC19043" s="90" t="s">
        <v>23115</v>
      </c>
      <c r="BD19043" s="423" t="s">
        <v>1301</v>
      </c>
    </row>
    <row r="19044" spans="53:56" ht="15" x14ac:dyDescent="0.25">
      <c r="BA19044" s="91" t="s">
        <v>23117</v>
      </c>
      <c r="BB19044" s="91" t="s">
        <v>3969</v>
      </c>
      <c r="BC19044" s="91" t="s">
        <v>23115</v>
      </c>
      <c r="BD19044" s="423" t="s">
        <v>1301</v>
      </c>
    </row>
    <row r="19045" spans="53:56" ht="15" x14ac:dyDescent="0.25">
      <c r="BA19045" s="90" t="s">
        <v>23118</v>
      </c>
      <c r="BB19045" s="90" t="s">
        <v>3969</v>
      </c>
      <c r="BC19045" s="90" t="s">
        <v>23115</v>
      </c>
      <c r="BD19045" s="423" t="s">
        <v>1301</v>
      </c>
    </row>
    <row r="19046" spans="53:56" ht="15" x14ac:dyDescent="0.25">
      <c r="BA19046" s="90" t="s">
        <v>23119</v>
      </c>
      <c r="BB19046" s="90" t="s">
        <v>3969</v>
      </c>
      <c r="BC19046" s="90" t="s">
        <v>23115</v>
      </c>
      <c r="BD19046" s="423" t="s">
        <v>1301</v>
      </c>
    </row>
    <row r="19047" spans="53:56" ht="15" x14ac:dyDescent="0.25">
      <c r="BA19047" s="91" t="s">
        <v>23120</v>
      </c>
      <c r="BB19047" s="91" t="s">
        <v>3969</v>
      </c>
      <c r="BC19047" s="91" t="s">
        <v>23115</v>
      </c>
      <c r="BD19047" s="423" t="s">
        <v>1301</v>
      </c>
    </row>
    <row r="19048" spans="53:56" ht="15" x14ac:dyDescent="0.25">
      <c r="BA19048" s="90" t="s">
        <v>23121</v>
      </c>
      <c r="BB19048" s="90" t="s">
        <v>3969</v>
      </c>
      <c r="BC19048" s="90" t="s">
        <v>23115</v>
      </c>
      <c r="BD19048" s="423" t="s">
        <v>1301</v>
      </c>
    </row>
    <row r="19049" spans="53:56" ht="15" x14ac:dyDescent="0.25">
      <c r="BA19049" s="91" t="s">
        <v>23122</v>
      </c>
      <c r="BB19049" s="91" t="s">
        <v>3969</v>
      </c>
      <c r="BC19049" s="91" t="s">
        <v>23115</v>
      </c>
      <c r="BD19049" s="423" t="s">
        <v>1301</v>
      </c>
    </row>
    <row r="19050" spans="53:56" ht="15" x14ac:dyDescent="0.25">
      <c r="BA19050" s="90" t="s">
        <v>23123</v>
      </c>
      <c r="BB19050" s="90" t="s">
        <v>3969</v>
      </c>
      <c r="BC19050" s="90" t="s">
        <v>14636</v>
      </c>
      <c r="BD19050" s="423" t="s">
        <v>1301</v>
      </c>
    </row>
    <row r="19051" spans="53:56" ht="15" x14ac:dyDescent="0.25">
      <c r="BA19051" s="91" t="s">
        <v>23124</v>
      </c>
      <c r="BB19051" s="91" t="s">
        <v>3969</v>
      </c>
      <c r="BC19051" s="91" t="s">
        <v>15486</v>
      </c>
      <c r="BD19051" s="423" t="s">
        <v>1301</v>
      </c>
    </row>
    <row r="19052" spans="53:56" ht="15" x14ac:dyDescent="0.25">
      <c r="BA19052" s="91" t="s">
        <v>23125</v>
      </c>
      <c r="BB19052" s="91" t="s">
        <v>3969</v>
      </c>
      <c r="BC19052" s="91" t="s">
        <v>15303</v>
      </c>
      <c r="BD19052" s="423" t="s">
        <v>1301</v>
      </c>
    </row>
    <row r="19053" spans="53:56" ht="15" x14ac:dyDescent="0.25">
      <c r="BA19053" s="90" t="s">
        <v>23126</v>
      </c>
      <c r="BB19053" s="90" t="s">
        <v>3969</v>
      </c>
      <c r="BC19053" s="90" t="s">
        <v>15517</v>
      </c>
      <c r="BD19053" s="423" t="s">
        <v>1301</v>
      </c>
    </row>
    <row r="19054" spans="53:56" ht="15" x14ac:dyDescent="0.25">
      <c r="BA19054" s="91" t="s">
        <v>23127</v>
      </c>
      <c r="BB19054" s="91" t="s">
        <v>3969</v>
      </c>
      <c r="BC19054" s="91" t="s">
        <v>14696</v>
      </c>
      <c r="BD19054" s="423" t="s">
        <v>1301</v>
      </c>
    </row>
    <row r="19055" spans="53:56" ht="15" x14ac:dyDescent="0.25">
      <c r="BA19055" s="90" t="s">
        <v>23128</v>
      </c>
      <c r="BB19055" s="90" t="s">
        <v>3969</v>
      </c>
      <c r="BC19055" s="90" t="s">
        <v>15486</v>
      </c>
      <c r="BD19055" s="423" t="s">
        <v>1301</v>
      </c>
    </row>
    <row r="19056" spans="53:56" ht="15" x14ac:dyDescent="0.25">
      <c r="BA19056" s="90" t="s">
        <v>23129</v>
      </c>
      <c r="BB19056" s="90" t="s">
        <v>3969</v>
      </c>
      <c r="BC19056" s="90" t="s">
        <v>23130</v>
      </c>
      <c r="BD19056" s="423" t="s">
        <v>1301</v>
      </c>
    </row>
    <row r="19057" spans="53:56" ht="15" x14ac:dyDescent="0.25">
      <c r="BA19057" s="91" t="s">
        <v>23131</v>
      </c>
      <c r="BB19057" s="91" t="s">
        <v>3969</v>
      </c>
      <c r="BC19057" s="91" t="s">
        <v>23130</v>
      </c>
      <c r="BD19057" s="423" t="s">
        <v>1301</v>
      </c>
    </row>
    <row r="19058" spans="53:56" ht="15" x14ac:dyDescent="0.25">
      <c r="BA19058" s="90" t="s">
        <v>23132</v>
      </c>
      <c r="BB19058" s="90" t="s">
        <v>3969</v>
      </c>
      <c r="BC19058" s="90" t="s">
        <v>15517</v>
      </c>
      <c r="BD19058" s="423" t="s">
        <v>1301</v>
      </c>
    </row>
    <row r="19059" spans="53:56" ht="15" x14ac:dyDescent="0.25">
      <c r="BA19059" s="91" t="s">
        <v>23133</v>
      </c>
      <c r="BB19059" s="91" t="s">
        <v>3969</v>
      </c>
      <c r="BC19059" s="91" t="s">
        <v>23130</v>
      </c>
      <c r="BD19059" s="423" t="s">
        <v>1301</v>
      </c>
    </row>
    <row r="19060" spans="53:56" ht="15" x14ac:dyDescent="0.25">
      <c r="BA19060" s="91" t="s">
        <v>23134</v>
      </c>
      <c r="BB19060" s="91" t="s">
        <v>3969</v>
      </c>
      <c r="BC19060" s="91" t="s">
        <v>14636</v>
      </c>
      <c r="BD19060" s="423" t="s">
        <v>1301</v>
      </c>
    </row>
    <row r="19061" spans="53:56" ht="15" x14ac:dyDescent="0.25">
      <c r="BA19061" s="90" t="s">
        <v>23135</v>
      </c>
      <c r="BB19061" s="90" t="s">
        <v>3969</v>
      </c>
      <c r="BC19061" s="90" t="s">
        <v>23105</v>
      </c>
      <c r="BD19061" s="423" t="s">
        <v>1301</v>
      </c>
    </row>
    <row r="19062" spans="53:56" ht="15" x14ac:dyDescent="0.25">
      <c r="BA19062" s="91" t="s">
        <v>23136</v>
      </c>
      <c r="BB19062" s="91" t="s">
        <v>3969</v>
      </c>
      <c r="BC19062" s="91" t="s">
        <v>23105</v>
      </c>
      <c r="BD19062" s="423" t="s">
        <v>1301</v>
      </c>
    </row>
    <row r="19063" spans="53:56" ht="15" x14ac:dyDescent="0.25">
      <c r="BA19063" s="90" t="s">
        <v>23137</v>
      </c>
      <c r="BB19063" s="90" t="s">
        <v>3969</v>
      </c>
      <c r="BC19063" s="90" t="s">
        <v>3448</v>
      </c>
      <c r="BD19063" s="423" t="s">
        <v>1301</v>
      </c>
    </row>
    <row r="19064" spans="53:56" ht="15" x14ac:dyDescent="0.25">
      <c r="BA19064" s="90" t="s">
        <v>23138</v>
      </c>
      <c r="BB19064" s="90" t="s">
        <v>3969</v>
      </c>
      <c r="BC19064" s="90" t="s">
        <v>23139</v>
      </c>
      <c r="BD19064" s="423" t="s">
        <v>1301</v>
      </c>
    </row>
    <row r="19065" spans="53:56" ht="15" x14ac:dyDescent="0.25">
      <c r="BA19065" s="91" t="s">
        <v>23140</v>
      </c>
      <c r="BB19065" s="91" t="s">
        <v>3969</v>
      </c>
      <c r="BC19065" s="91" t="s">
        <v>14636</v>
      </c>
      <c r="BD19065" s="423" t="s">
        <v>1301</v>
      </c>
    </row>
    <row r="19066" spans="53:56" ht="15" x14ac:dyDescent="0.25">
      <c r="BA19066" s="90" t="s">
        <v>23141</v>
      </c>
      <c r="BB19066" s="90" t="s">
        <v>3969</v>
      </c>
      <c r="BC19066" s="90" t="s">
        <v>23130</v>
      </c>
      <c r="BD19066" s="423" t="s">
        <v>1301</v>
      </c>
    </row>
    <row r="19067" spans="53:56" ht="15" x14ac:dyDescent="0.25">
      <c r="BA19067" s="91" t="s">
        <v>23142</v>
      </c>
      <c r="BB19067" s="91" t="s">
        <v>3969</v>
      </c>
      <c r="BC19067" s="91" t="s">
        <v>23115</v>
      </c>
      <c r="BD19067" s="423" t="s">
        <v>1301</v>
      </c>
    </row>
    <row r="19068" spans="53:56" ht="15" x14ac:dyDescent="0.25">
      <c r="BA19068" s="91" t="s">
        <v>23143</v>
      </c>
      <c r="BB19068" s="91" t="s">
        <v>3969</v>
      </c>
      <c r="BC19068" s="91" t="s">
        <v>15486</v>
      </c>
      <c r="BD19068" s="423" t="s">
        <v>1301</v>
      </c>
    </row>
    <row r="19069" spans="53:56" ht="15" x14ac:dyDescent="0.25">
      <c r="BA19069" s="90" t="s">
        <v>23144</v>
      </c>
      <c r="BB19069" s="90" t="s">
        <v>3969</v>
      </c>
      <c r="BC19069" s="90" t="s">
        <v>23115</v>
      </c>
      <c r="BD19069" s="423" t="s">
        <v>1301</v>
      </c>
    </row>
    <row r="19070" spans="53:56" ht="15" x14ac:dyDescent="0.25">
      <c r="BA19070" s="91" t="s">
        <v>23145</v>
      </c>
      <c r="BB19070" s="91" t="s">
        <v>3969</v>
      </c>
      <c r="BC19070" s="91" t="s">
        <v>15486</v>
      </c>
      <c r="BD19070" s="423" t="s">
        <v>1301</v>
      </c>
    </row>
    <row r="19071" spans="53:56" ht="15" x14ac:dyDescent="0.25">
      <c r="BA19071" s="90" t="s">
        <v>23146</v>
      </c>
      <c r="BB19071" s="90" t="s">
        <v>3969</v>
      </c>
      <c r="BC19071" s="90" t="s">
        <v>14696</v>
      </c>
      <c r="BD19071" s="423" t="s">
        <v>1301</v>
      </c>
    </row>
    <row r="19072" spans="53:56" ht="15" x14ac:dyDescent="0.25">
      <c r="BA19072" s="90" t="s">
        <v>23147</v>
      </c>
      <c r="BB19072" s="90" t="s">
        <v>3969</v>
      </c>
      <c r="BC19072" s="90" t="s">
        <v>14696</v>
      </c>
      <c r="BD19072" s="423" t="s">
        <v>1301</v>
      </c>
    </row>
    <row r="19073" spans="53:56" ht="15" x14ac:dyDescent="0.25">
      <c r="BA19073" s="91" t="s">
        <v>23148</v>
      </c>
      <c r="BB19073" s="91" t="s">
        <v>3969</v>
      </c>
      <c r="BC19073" s="91" t="s">
        <v>14363</v>
      </c>
      <c r="BD19073" s="423" t="s">
        <v>1301</v>
      </c>
    </row>
    <row r="19074" spans="53:56" ht="15" x14ac:dyDescent="0.25">
      <c r="BA19074" s="90" t="s">
        <v>23149</v>
      </c>
      <c r="BB19074" s="90" t="s">
        <v>3969</v>
      </c>
      <c r="BC19074" s="90" t="s">
        <v>23105</v>
      </c>
      <c r="BD19074" s="423" t="s">
        <v>1301</v>
      </c>
    </row>
    <row r="19075" spans="53:56" ht="15" x14ac:dyDescent="0.25">
      <c r="BA19075" s="91" t="s">
        <v>23150</v>
      </c>
      <c r="BB19075" s="91" t="s">
        <v>3969</v>
      </c>
      <c r="BC19075" s="91" t="s">
        <v>14696</v>
      </c>
      <c r="BD19075" s="423" t="s">
        <v>1301</v>
      </c>
    </row>
    <row r="19076" spans="53:56" ht="15" x14ac:dyDescent="0.25">
      <c r="BA19076" s="91" t="s">
        <v>23151</v>
      </c>
      <c r="BB19076" s="91" t="s">
        <v>3969</v>
      </c>
      <c r="BC19076" s="91" t="s">
        <v>23115</v>
      </c>
      <c r="BD19076" s="423" t="s">
        <v>1301</v>
      </c>
    </row>
    <row r="19077" spans="53:56" ht="15" x14ac:dyDescent="0.25">
      <c r="BA19077" s="90" t="s">
        <v>23152</v>
      </c>
      <c r="BB19077" s="90" t="s">
        <v>3969</v>
      </c>
      <c r="BC19077" s="90" t="s">
        <v>21139</v>
      </c>
      <c r="BD19077" s="423" t="s">
        <v>1301</v>
      </c>
    </row>
    <row r="19078" spans="53:56" ht="15" x14ac:dyDescent="0.25">
      <c r="BA19078" s="91" t="s">
        <v>23153</v>
      </c>
      <c r="BB19078" s="91" t="s">
        <v>3969</v>
      </c>
      <c r="BC19078" s="91" t="s">
        <v>23130</v>
      </c>
      <c r="BD19078" s="423" t="s">
        <v>1301</v>
      </c>
    </row>
    <row r="19079" spans="53:56" ht="15" x14ac:dyDescent="0.25">
      <c r="BA19079" s="90" t="s">
        <v>23154</v>
      </c>
      <c r="BB19079" s="90" t="s">
        <v>3969</v>
      </c>
      <c r="BC19079" s="90" t="s">
        <v>14363</v>
      </c>
      <c r="BD19079" s="423" t="s">
        <v>1301</v>
      </c>
    </row>
    <row r="19080" spans="53:56" ht="15" x14ac:dyDescent="0.25">
      <c r="BA19080" s="90" t="s">
        <v>23155</v>
      </c>
      <c r="BB19080" s="90" t="s">
        <v>3969</v>
      </c>
      <c r="BC19080" s="90" t="s">
        <v>14363</v>
      </c>
      <c r="BD19080" s="423" t="s">
        <v>1301</v>
      </c>
    </row>
    <row r="19081" spans="53:56" ht="15" x14ac:dyDescent="0.25">
      <c r="BA19081" s="91" t="s">
        <v>23156</v>
      </c>
      <c r="BB19081" s="91" t="s">
        <v>3969</v>
      </c>
      <c r="BC19081" s="91" t="s">
        <v>14363</v>
      </c>
      <c r="BD19081" s="423" t="s">
        <v>1301</v>
      </c>
    </row>
    <row r="19082" spans="53:56" ht="15" x14ac:dyDescent="0.25">
      <c r="BA19082" s="90" t="s">
        <v>23157</v>
      </c>
      <c r="BB19082" s="90" t="s">
        <v>3969</v>
      </c>
      <c r="BC19082" s="90" t="s">
        <v>14363</v>
      </c>
      <c r="BD19082" s="423" t="s">
        <v>1301</v>
      </c>
    </row>
    <row r="19083" spans="53:56" ht="15" x14ac:dyDescent="0.25">
      <c r="BA19083" s="91" t="s">
        <v>23158</v>
      </c>
      <c r="BB19083" s="91" t="s">
        <v>3969</v>
      </c>
      <c r="BC19083" s="91" t="s">
        <v>14363</v>
      </c>
      <c r="BD19083" s="423" t="s">
        <v>1301</v>
      </c>
    </row>
    <row r="19084" spans="53:56" ht="15" x14ac:dyDescent="0.25">
      <c r="BA19084" s="90" t="s">
        <v>23159</v>
      </c>
      <c r="BB19084" s="90" t="s">
        <v>3969</v>
      </c>
      <c r="BC19084" s="90" t="s">
        <v>14363</v>
      </c>
      <c r="BD19084" s="423" t="s">
        <v>1301</v>
      </c>
    </row>
    <row r="19085" spans="53:56" ht="15" x14ac:dyDescent="0.25">
      <c r="BA19085" s="91" t="s">
        <v>23160</v>
      </c>
      <c r="BB19085" s="91" t="s">
        <v>3969</v>
      </c>
      <c r="BC19085" s="91" t="s">
        <v>14636</v>
      </c>
      <c r="BD19085" s="423" t="s">
        <v>1301</v>
      </c>
    </row>
    <row r="19086" spans="53:56" ht="15" x14ac:dyDescent="0.25">
      <c r="BA19086" s="91" t="s">
        <v>23161</v>
      </c>
      <c r="BB19086" s="91" t="s">
        <v>3969</v>
      </c>
      <c r="BC19086" s="91" t="s">
        <v>23130</v>
      </c>
      <c r="BD19086" s="423" t="s">
        <v>1301</v>
      </c>
    </row>
    <row r="19087" spans="53:56" ht="15" x14ac:dyDescent="0.25">
      <c r="BA19087" s="90" t="s">
        <v>23162</v>
      </c>
      <c r="BB19087" s="90" t="s">
        <v>3969</v>
      </c>
      <c r="BC19087" s="90" t="s">
        <v>3448</v>
      </c>
      <c r="BD19087" s="423" t="s">
        <v>1301</v>
      </c>
    </row>
    <row r="19088" spans="53:56" ht="15" x14ac:dyDescent="0.25">
      <c r="BA19088" s="91" t="s">
        <v>23163</v>
      </c>
      <c r="BB19088" s="91" t="s">
        <v>3969</v>
      </c>
      <c r="BC19088" s="91" t="s">
        <v>14363</v>
      </c>
      <c r="BD19088" s="423" t="s">
        <v>1301</v>
      </c>
    </row>
    <row r="19089" spans="53:56" ht="15" x14ac:dyDescent="0.25">
      <c r="BA19089" s="90" t="s">
        <v>23164</v>
      </c>
      <c r="BB19089" s="90" t="s">
        <v>3969</v>
      </c>
      <c r="BC19089" s="90" t="s">
        <v>23139</v>
      </c>
      <c r="BD19089" s="423" t="s">
        <v>1301</v>
      </c>
    </row>
    <row r="19090" spans="53:56" ht="15" x14ac:dyDescent="0.25">
      <c r="BA19090" s="90" t="s">
        <v>23165</v>
      </c>
      <c r="BB19090" s="90" t="s">
        <v>3969</v>
      </c>
      <c r="BC19090" s="90" t="s">
        <v>14636</v>
      </c>
      <c r="BD19090" s="423" t="s">
        <v>1301</v>
      </c>
    </row>
    <row r="19091" spans="53:56" ht="15" x14ac:dyDescent="0.25">
      <c r="BA19091" s="91" t="s">
        <v>23166</v>
      </c>
      <c r="BB19091" s="91" t="s">
        <v>3969</v>
      </c>
      <c r="BC19091" s="91" t="s">
        <v>14636</v>
      </c>
      <c r="BD19091" s="423" t="s">
        <v>1301</v>
      </c>
    </row>
    <row r="19092" spans="53:56" ht="15" x14ac:dyDescent="0.25">
      <c r="BA19092" s="90" t="s">
        <v>23167</v>
      </c>
      <c r="BB19092" s="90" t="s">
        <v>3969</v>
      </c>
      <c r="BC19092" s="90" t="s">
        <v>23130</v>
      </c>
      <c r="BD19092" s="423" t="s">
        <v>1301</v>
      </c>
    </row>
    <row r="19093" spans="53:56" ht="15" x14ac:dyDescent="0.25">
      <c r="BA19093" s="91" t="s">
        <v>23168</v>
      </c>
      <c r="BB19093" s="91" t="s">
        <v>3969</v>
      </c>
      <c r="BC19093" s="91" t="s">
        <v>14636</v>
      </c>
      <c r="BD19093" s="423" t="s">
        <v>1301</v>
      </c>
    </row>
    <row r="19094" spans="53:56" ht="15" x14ac:dyDescent="0.25">
      <c r="BA19094" s="91" t="s">
        <v>23169</v>
      </c>
      <c r="BB19094" s="91" t="s">
        <v>3969</v>
      </c>
      <c r="BC19094" s="91" t="s">
        <v>23139</v>
      </c>
      <c r="BD19094" s="423" t="s">
        <v>1301</v>
      </c>
    </row>
    <row r="19095" spans="53:56" ht="15" x14ac:dyDescent="0.25">
      <c r="BA19095" s="90" t="s">
        <v>23170</v>
      </c>
      <c r="BB19095" s="90" t="s">
        <v>3969</v>
      </c>
      <c r="BC19095" s="90" t="s">
        <v>14696</v>
      </c>
      <c r="BD19095" s="423" t="s">
        <v>1301</v>
      </c>
    </row>
    <row r="19096" spans="53:56" ht="15" x14ac:dyDescent="0.25">
      <c r="BA19096" s="91" t="s">
        <v>23171</v>
      </c>
      <c r="BB19096" s="91" t="s">
        <v>3969</v>
      </c>
      <c r="BC19096" s="91" t="s">
        <v>15486</v>
      </c>
      <c r="BD19096" s="423" t="s">
        <v>1301</v>
      </c>
    </row>
    <row r="19097" spans="53:56" ht="15" x14ac:dyDescent="0.25">
      <c r="BA19097" s="90" t="s">
        <v>23172</v>
      </c>
      <c r="BB19097" s="90" t="s">
        <v>3969</v>
      </c>
      <c r="BC19097" s="90" t="s">
        <v>3448</v>
      </c>
      <c r="BD19097" s="423" t="s">
        <v>1301</v>
      </c>
    </row>
    <row r="19098" spans="53:56" ht="15" x14ac:dyDescent="0.25">
      <c r="BA19098" s="90" t="s">
        <v>23173</v>
      </c>
      <c r="BB19098" s="90" t="s">
        <v>3969</v>
      </c>
      <c r="BC19098" s="90" t="s">
        <v>14363</v>
      </c>
      <c r="BD19098" s="423" t="s">
        <v>1301</v>
      </c>
    </row>
    <row r="19099" spans="53:56" ht="15" x14ac:dyDescent="0.25">
      <c r="BA19099" s="91" t="s">
        <v>23174</v>
      </c>
      <c r="BB19099" s="91" t="s">
        <v>3969</v>
      </c>
      <c r="BC19099" s="91" t="s">
        <v>23175</v>
      </c>
      <c r="BD19099" s="423" t="s">
        <v>1301</v>
      </c>
    </row>
    <row r="19100" spans="53:56" ht="15" x14ac:dyDescent="0.25">
      <c r="BA19100" s="90" t="s">
        <v>23176</v>
      </c>
      <c r="BB19100" s="90" t="s">
        <v>3969</v>
      </c>
      <c r="BC19100" s="90" t="s">
        <v>23175</v>
      </c>
      <c r="BD19100" s="423" t="s">
        <v>1301</v>
      </c>
    </row>
    <row r="19101" spans="53:56" ht="15" x14ac:dyDescent="0.25">
      <c r="BA19101" s="91" t="s">
        <v>23177</v>
      </c>
      <c r="BB19101" s="91" t="s">
        <v>3969</v>
      </c>
      <c r="BC19101" s="91" t="s">
        <v>23175</v>
      </c>
      <c r="BD19101" s="423" t="s">
        <v>1301</v>
      </c>
    </row>
    <row r="19102" spans="53:56" ht="15" x14ac:dyDescent="0.25">
      <c r="BA19102" s="90" t="s">
        <v>23178</v>
      </c>
      <c r="BB19102" s="90" t="s">
        <v>3969</v>
      </c>
      <c r="BC19102" s="90" t="s">
        <v>23175</v>
      </c>
      <c r="BD19102" s="423" t="s">
        <v>1301</v>
      </c>
    </row>
    <row r="19103" spans="53:56" ht="15" x14ac:dyDescent="0.25">
      <c r="BA19103" s="91" t="s">
        <v>23179</v>
      </c>
      <c r="BB19103" s="91" t="s">
        <v>3969</v>
      </c>
      <c r="BC19103" s="91" t="s">
        <v>23180</v>
      </c>
      <c r="BD19103" s="423" t="s">
        <v>1301</v>
      </c>
    </row>
    <row r="19104" spans="53:56" ht="15" x14ac:dyDescent="0.25">
      <c r="BA19104" s="90" t="s">
        <v>23181</v>
      </c>
      <c r="BB19104" s="90" t="s">
        <v>3969</v>
      </c>
      <c r="BC19104" s="90" t="s">
        <v>10215</v>
      </c>
      <c r="BD19104" s="423" t="s">
        <v>1301</v>
      </c>
    </row>
    <row r="19105" spans="53:56" ht="15" x14ac:dyDescent="0.25">
      <c r="BA19105" s="91" t="s">
        <v>23182</v>
      </c>
      <c r="BB19105" s="91" t="s">
        <v>3969</v>
      </c>
      <c r="BC19105" s="91" t="s">
        <v>23183</v>
      </c>
      <c r="BD19105" s="423" t="s">
        <v>1301</v>
      </c>
    </row>
    <row r="19106" spans="53:56" ht="15" x14ac:dyDescent="0.25">
      <c r="BA19106" s="90" t="s">
        <v>23184</v>
      </c>
      <c r="BB19106" s="90" t="s">
        <v>3969</v>
      </c>
      <c r="BC19106" s="90" t="s">
        <v>8736</v>
      </c>
      <c r="BD19106" s="423" t="s">
        <v>1301</v>
      </c>
    </row>
    <row r="19107" spans="53:56" ht="15" x14ac:dyDescent="0.25">
      <c r="BA19107" s="91" t="s">
        <v>23185</v>
      </c>
      <c r="BB19107" s="91" t="s">
        <v>3969</v>
      </c>
      <c r="BC19107" s="91" t="s">
        <v>21473</v>
      </c>
      <c r="BD19107" s="423" t="s">
        <v>1301</v>
      </c>
    </row>
    <row r="19108" spans="53:56" ht="15" x14ac:dyDescent="0.25">
      <c r="BA19108" s="90" t="s">
        <v>23186</v>
      </c>
      <c r="BB19108" s="90" t="s">
        <v>3969</v>
      </c>
      <c r="BC19108" s="90" t="s">
        <v>23175</v>
      </c>
      <c r="BD19108" s="423" t="s">
        <v>1301</v>
      </c>
    </row>
    <row r="19109" spans="53:56" ht="15" x14ac:dyDescent="0.25">
      <c r="BA19109" s="91" t="s">
        <v>23187</v>
      </c>
      <c r="BB19109" s="91" t="s">
        <v>3969</v>
      </c>
      <c r="BC19109" s="91" t="s">
        <v>8736</v>
      </c>
      <c r="BD19109" s="423" t="s">
        <v>1301</v>
      </c>
    </row>
    <row r="19110" spans="53:56" ht="15" x14ac:dyDescent="0.25">
      <c r="BA19110" s="90" t="s">
        <v>23188</v>
      </c>
      <c r="BB19110" s="90" t="s">
        <v>3969</v>
      </c>
      <c r="BC19110" s="90" t="s">
        <v>21473</v>
      </c>
      <c r="BD19110" s="423" t="s">
        <v>1301</v>
      </c>
    </row>
    <row r="19111" spans="53:56" ht="15" x14ac:dyDescent="0.25">
      <c r="BA19111" s="91" t="s">
        <v>23189</v>
      </c>
      <c r="BB19111" s="91" t="s">
        <v>3969</v>
      </c>
      <c r="BC19111" s="91" t="s">
        <v>8736</v>
      </c>
      <c r="BD19111" s="423" t="s">
        <v>1301</v>
      </c>
    </row>
    <row r="19112" spans="53:56" ht="15" x14ac:dyDescent="0.25">
      <c r="BA19112" s="90" t="s">
        <v>23190</v>
      </c>
      <c r="BB19112" s="90" t="s">
        <v>3969</v>
      </c>
      <c r="BC19112" s="90" t="s">
        <v>8736</v>
      </c>
      <c r="BD19112" s="423" t="s">
        <v>1301</v>
      </c>
    </row>
    <row r="19113" spans="53:56" ht="15" x14ac:dyDescent="0.25">
      <c r="BA19113" s="91" t="s">
        <v>23191</v>
      </c>
      <c r="BB19113" s="91" t="s">
        <v>3969</v>
      </c>
      <c r="BC19113" s="91" t="s">
        <v>23180</v>
      </c>
      <c r="BD19113" s="423" t="s">
        <v>1301</v>
      </c>
    </row>
    <row r="19114" spans="53:56" ht="15" x14ac:dyDescent="0.25">
      <c r="BA19114" s="90" t="s">
        <v>23192</v>
      </c>
      <c r="BB19114" s="90" t="s">
        <v>3969</v>
      </c>
      <c r="BC19114" s="90" t="s">
        <v>8736</v>
      </c>
      <c r="BD19114" s="423" t="s">
        <v>1301</v>
      </c>
    </row>
    <row r="19115" spans="53:56" ht="15" x14ac:dyDescent="0.25">
      <c r="BA19115" s="91" t="s">
        <v>23193</v>
      </c>
      <c r="BB19115" s="91" t="s">
        <v>3969</v>
      </c>
      <c r="BC19115" s="91" t="s">
        <v>21473</v>
      </c>
      <c r="BD19115" s="423" t="s">
        <v>1301</v>
      </c>
    </row>
    <row r="19116" spans="53:56" ht="15" x14ac:dyDescent="0.25">
      <c r="BA19116" s="90" t="s">
        <v>23194</v>
      </c>
      <c r="BB19116" s="90" t="s">
        <v>3969</v>
      </c>
      <c r="BC19116" s="90" t="s">
        <v>21473</v>
      </c>
      <c r="BD19116" s="423" t="s">
        <v>1301</v>
      </c>
    </row>
    <row r="19117" spans="53:56" ht="15" x14ac:dyDescent="0.25">
      <c r="BA19117" s="91" t="s">
        <v>23195</v>
      </c>
      <c r="BB19117" s="91" t="s">
        <v>3969</v>
      </c>
      <c r="BC19117" s="91" t="s">
        <v>23180</v>
      </c>
      <c r="BD19117" s="423" t="s">
        <v>1301</v>
      </c>
    </row>
    <row r="19118" spans="53:56" ht="15" x14ac:dyDescent="0.25">
      <c r="BA19118" s="90" t="s">
        <v>23196</v>
      </c>
      <c r="BB19118" s="90" t="s">
        <v>3969</v>
      </c>
      <c r="BC19118" s="90" t="s">
        <v>21473</v>
      </c>
      <c r="BD19118" s="423" t="s">
        <v>1301</v>
      </c>
    </row>
    <row r="19119" spans="53:56" ht="15" x14ac:dyDescent="0.25">
      <c r="BA19119" s="91" t="s">
        <v>23197</v>
      </c>
      <c r="BB19119" s="91" t="s">
        <v>3969</v>
      </c>
      <c r="BC19119" s="91" t="s">
        <v>23183</v>
      </c>
      <c r="BD19119" s="423" t="s">
        <v>1301</v>
      </c>
    </row>
    <row r="19120" spans="53:56" ht="15" x14ac:dyDescent="0.25">
      <c r="BA19120" s="90" t="s">
        <v>23198</v>
      </c>
      <c r="BB19120" s="90" t="s">
        <v>3969</v>
      </c>
      <c r="BC19120" s="90" t="s">
        <v>21473</v>
      </c>
      <c r="BD19120" s="423" t="s">
        <v>1301</v>
      </c>
    </row>
    <row r="19121" spans="53:56" ht="15" x14ac:dyDescent="0.25">
      <c r="BA19121" s="91" t="s">
        <v>23199</v>
      </c>
      <c r="BB19121" s="91" t="s">
        <v>3969</v>
      </c>
      <c r="BC19121" s="91" t="s">
        <v>21473</v>
      </c>
      <c r="BD19121" s="423" t="s">
        <v>1301</v>
      </c>
    </row>
    <row r="19122" spans="53:56" ht="15" x14ac:dyDescent="0.25">
      <c r="BA19122" s="90" t="s">
        <v>23200</v>
      </c>
      <c r="BB19122" s="90" t="s">
        <v>3969</v>
      </c>
      <c r="BC19122" s="90" t="s">
        <v>21473</v>
      </c>
      <c r="BD19122" s="423" t="s">
        <v>1301</v>
      </c>
    </row>
    <row r="19123" spans="53:56" ht="15" x14ac:dyDescent="0.25">
      <c r="BA19123" s="91" t="s">
        <v>23201</v>
      </c>
      <c r="BB19123" s="91" t="s">
        <v>3969</v>
      </c>
      <c r="BC19123" s="91" t="s">
        <v>23180</v>
      </c>
      <c r="BD19123" s="423" t="s">
        <v>1301</v>
      </c>
    </row>
    <row r="19124" spans="53:56" ht="15" x14ac:dyDescent="0.25">
      <c r="BA19124" s="90" t="s">
        <v>23202</v>
      </c>
      <c r="BB19124" s="90" t="s">
        <v>3969</v>
      </c>
      <c r="BC19124" s="90" t="s">
        <v>23183</v>
      </c>
      <c r="BD19124" s="423" t="s">
        <v>1301</v>
      </c>
    </row>
    <row r="19125" spans="53:56" ht="15" x14ac:dyDescent="0.25">
      <c r="BA19125" s="91" t="s">
        <v>23203</v>
      </c>
      <c r="BB19125" s="91" t="s">
        <v>3969</v>
      </c>
      <c r="BC19125" s="91" t="s">
        <v>10215</v>
      </c>
      <c r="BD19125" s="423" t="s">
        <v>1301</v>
      </c>
    </row>
    <row r="19126" spans="53:56" ht="15" x14ac:dyDescent="0.25">
      <c r="BA19126" s="90" t="s">
        <v>23204</v>
      </c>
      <c r="BB19126" s="90" t="s">
        <v>3969</v>
      </c>
      <c r="BC19126" s="90" t="s">
        <v>10215</v>
      </c>
      <c r="BD19126" s="423" t="s">
        <v>1301</v>
      </c>
    </row>
    <row r="19127" spans="53:56" ht="15" x14ac:dyDescent="0.25">
      <c r="BA19127" s="91" t="s">
        <v>23205</v>
      </c>
      <c r="BB19127" s="91" t="s">
        <v>3969</v>
      </c>
      <c r="BC19127" s="91" t="s">
        <v>23183</v>
      </c>
      <c r="BD19127" s="423" t="s">
        <v>1301</v>
      </c>
    </row>
    <row r="19128" spans="53:56" ht="15" x14ac:dyDescent="0.25">
      <c r="BA19128" s="90" t="s">
        <v>23206</v>
      </c>
      <c r="BB19128" s="90" t="s">
        <v>3969</v>
      </c>
      <c r="BC19128" s="90" t="s">
        <v>23180</v>
      </c>
      <c r="BD19128" s="423" t="s">
        <v>1301</v>
      </c>
    </row>
    <row r="19129" spans="53:56" ht="15" x14ac:dyDescent="0.25">
      <c r="BA19129" s="91" t="s">
        <v>23207</v>
      </c>
      <c r="BB19129" s="91" t="s">
        <v>3969</v>
      </c>
      <c r="BC19129" s="91" t="s">
        <v>21473</v>
      </c>
      <c r="BD19129" s="423" t="s">
        <v>1301</v>
      </c>
    </row>
    <row r="19130" spans="53:56" ht="15" x14ac:dyDescent="0.25">
      <c r="BA19130" s="90" t="s">
        <v>23208</v>
      </c>
      <c r="BB19130" s="90" t="s">
        <v>3969</v>
      </c>
      <c r="BC19130" s="90" t="s">
        <v>8736</v>
      </c>
      <c r="BD19130" s="423" t="s">
        <v>1301</v>
      </c>
    </row>
    <row r="19131" spans="53:56" ht="15" x14ac:dyDescent="0.25">
      <c r="BA19131" s="91" t="s">
        <v>23209</v>
      </c>
      <c r="BB19131" s="91" t="s">
        <v>3969</v>
      </c>
      <c r="BC19131" s="91" t="s">
        <v>23175</v>
      </c>
      <c r="BD19131" s="423" t="s">
        <v>1301</v>
      </c>
    </row>
    <row r="19132" spans="53:56" ht="15" x14ac:dyDescent="0.25">
      <c r="BA19132" s="90" t="s">
        <v>23210</v>
      </c>
      <c r="BB19132" s="90" t="s">
        <v>3969</v>
      </c>
      <c r="BC19132" s="90" t="s">
        <v>23180</v>
      </c>
      <c r="BD19132" s="423" t="s">
        <v>1301</v>
      </c>
    </row>
    <row r="19133" spans="53:56" ht="15" x14ac:dyDescent="0.25">
      <c r="BA19133" s="91" t="s">
        <v>23211</v>
      </c>
      <c r="BB19133" s="91" t="s">
        <v>3969</v>
      </c>
      <c r="BC19133" s="91" t="s">
        <v>8736</v>
      </c>
      <c r="BD19133" s="423" t="s">
        <v>1301</v>
      </c>
    </row>
    <row r="19134" spans="53:56" ht="15" x14ac:dyDescent="0.25">
      <c r="BA19134" s="90" t="s">
        <v>23212</v>
      </c>
      <c r="BB19134" s="90" t="s">
        <v>3969</v>
      </c>
      <c r="BC19134" s="90" t="s">
        <v>23183</v>
      </c>
      <c r="BD19134" s="423" t="s">
        <v>1301</v>
      </c>
    </row>
    <row r="19135" spans="53:56" ht="15" x14ac:dyDescent="0.25">
      <c r="BA19135" s="91" t="s">
        <v>23213</v>
      </c>
      <c r="BB19135" s="91" t="s">
        <v>3969</v>
      </c>
      <c r="BC19135" s="91" t="s">
        <v>21473</v>
      </c>
      <c r="BD19135" s="423" t="s">
        <v>1301</v>
      </c>
    </row>
    <row r="19136" spans="53:56" ht="15" x14ac:dyDescent="0.25">
      <c r="BA19136" s="90" t="s">
        <v>23214</v>
      </c>
      <c r="BB19136" s="90" t="s">
        <v>3969</v>
      </c>
      <c r="BC19136" s="90" t="s">
        <v>23180</v>
      </c>
      <c r="BD19136" s="423" t="s">
        <v>1301</v>
      </c>
    </row>
    <row r="19137" spans="53:56" ht="15" x14ac:dyDescent="0.25">
      <c r="BA19137" s="91" t="s">
        <v>23215</v>
      </c>
      <c r="BB19137" s="91" t="s">
        <v>3969</v>
      </c>
      <c r="BC19137" s="91" t="s">
        <v>23180</v>
      </c>
      <c r="BD19137" s="423" t="s">
        <v>1301</v>
      </c>
    </row>
    <row r="19138" spans="53:56" ht="15" x14ac:dyDescent="0.25">
      <c r="BA19138" s="90" t="s">
        <v>23216</v>
      </c>
      <c r="BB19138" s="90" t="s">
        <v>3969</v>
      </c>
      <c r="BC19138" s="90" t="s">
        <v>23183</v>
      </c>
      <c r="BD19138" s="423" t="s">
        <v>1301</v>
      </c>
    </row>
    <row r="19139" spans="53:56" ht="15" x14ac:dyDescent="0.25">
      <c r="BA19139" s="91" t="s">
        <v>23217</v>
      </c>
      <c r="BB19139" s="91" t="s">
        <v>3969</v>
      </c>
      <c r="BC19139" s="91" t="s">
        <v>23183</v>
      </c>
      <c r="BD19139" s="423" t="s">
        <v>1301</v>
      </c>
    </row>
    <row r="19140" spans="53:56" ht="15" x14ac:dyDescent="0.25">
      <c r="BA19140" s="90" t="s">
        <v>23218</v>
      </c>
      <c r="BB19140" s="90" t="s">
        <v>3969</v>
      </c>
      <c r="BC19140" s="90" t="s">
        <v>21473</v>
      </c>
      <c r="BD19140" s="423" t="s">
        <v>1301</v>
      </c>
    </row>
    <row r="19141" spans="53:56" ht="15" x14ac:dyDescent="0.25">
      <c r="BA19141" s="91" t="s">
        <v>23219</v>
      </c>
      <c r="BB19141" s="91" t="s">
        <v>3969</v>
      </c>
      <c r="BC19141" s="91" t="s">
        <v>8736</v>
      </c>
      <c r="BD19141" s="423" t="s">
        <v>1301</v>
      </c>
    </row>
    <row r="19142" spans="53:56" ht="15" x14ac:dyDescent="0.25">
      <c r="BA19142" s="90" t="s">
        <v>23220</v>
      </c>
      <c r="BB19142" s="90" t="s">
        <v>3969</v>
      </c>
      <c r="BC19142" s="90" t="s">
        <v>10215</v>
      </c>
      <c r="BD19142" s="423" t="s">
        <v>1301</v>
      </c>
    </row>
    <row r="19143" spans="53:56" ht="15" x14ac:dyDescent="0.25">
      <c r="BA19143" s="91" t="s">
        <v>23221</v>
      </c>
      <c r="BB19143" s="91" t="s">
        <v>3969</v>
      </c>
      <c r="BC19143" s="91" t="s">
        <v>21473</v>
      </c>
      <c r="BD19143" s="423" t="s">
        <v>1301</v>
      </c>
    </row>
    <row r="19144" spans="53:56" ht="15" x14ac:dyDescent="0.25">
      <c r="BA19144" s="90" t="s">
        <v>23222</v>
      </c>
      <c r="BB19144" s="90" t="s">
        <v>3969</v>
      </c>
      <c r="BC19144" s="90" t="s">
        <v>23180</v>
      </c>
      <c r="BD19144" s="423" t="s">
        <v>1301</v>
      </c>
    </row>
    <row r="19145" spans="53:56" ht="15" x14ac:dyDescent="0.25">
      <c r="BA19145" s="91" t="s">
        <v>23223</v>
      </c>
      <c r="BB19145" s="91" t="s">
        <v>3969</v>
      </c>
      <c r="BC19145" s="91" t="s">
        <v>8736</v>
      </c>
      <c r="BD19145" s="423" t="s">
        <v>1301</v>
      </c>
    </row>
    <row r="19146" spans="53:56" ht="15" x14ac:dyDescent="0.25">
      <c r="BA19146" s="90" t="s">
        <v>23224</v>
      </c>
      <c r="BB19146" s="90" t="s">
        <v>3969</v>
      </c>
      <c r="BC19146" s="90" t="s">
        <v>10215</v>
      </c>
      <c r="BD19146" s="423" t="s">
        <v>1301</v>
      </c>
    </row>
    <row r="19147" spans="53:56" ht="15" x14ac:dyDescent="0.25">
      <c r="BA19147" s="91" t="s">
        <v>23225</v>
      </c>
      <c r="BB19147" s="91" t="s">
        <v>3969</v>
      </c>
      <c r="BC19147" s="91" t="s">
        <v>15939</v>
      </c>
      <c r="BD19147" s="423" t="s">
        <v>1301</v>
      </c>
    </row>
    <row r="19148" spans="53:56" ht="15" x14ac:dyDescent="0.25">
      <c r="BA19148" s="90" t="s">
        <v>23226</v>
      </c>
      <c r="BB19148" s="90" t="s">
        <v>3969</v>
      </c>
      <c r="BC19148" s="90" t="s">
        <v>18082</v>
      </c>
      <c r="BD19148" s="423" t="s">
        <v>1301</v>
      </c>
    </row>
    <row r="19149" spans="53:56" ht="15" x14ac:dyDescent="0.25">
      <c r="BA19149" s="91" t="s">
        <v>23227</v>
      </c>
      <c r="BB19149" s="91" t="s">
        <v>3969</v>
      </c>
      <c r="BC19149" s="91" t="s">
        <v>23183</v>
      </c>
      <c r="BD19149" s="423" t="s">
        <v>1301</v>
      </c>
    </row>
    <row r="19150" spans="53:56" ht="15" x14ac:dyDescent="0.25">
      <c r="BA19150" s="90" t="s">
        <v>23228</v>
      </c>
      <c r="BB19150" s="90" t="s">
        <v>3969</v>
      </c>
      <c r="BC19150" s="90" t="s">
        <v>15939</v>
      </c>
      <c r="BD19150" s="423" t="s">
        <v>1301</v>
      </c>
    </row>
    <row r="19151" spans="53:56" ht="15" x14ac:dyDescent="0.25">
      <c r="BA19151" s="91" t="s">
        <v>23229</v>
      </c>
      <c r="BB19151" s="91" t="s">
        <v>3969</v>
      </c>
      <c r="BC19151" s="91" t="s">
        <v>18082</v>
      </c>
      <c r="BD19151" s="423" t="s">
        <v>1301</v>
      </c>
    </row>
    <row r="19152" spans="53:56" ht="15" x14ac:dyDescent="0.25">
      <c r="BA19152" s="90" t="s">
        <v>23230</v>
      </c>
      <c r="BB19152" s="90" t="s">
        <v>3969</v>
      </c>
      <c r="BC19152" s="90" t="s">
        <v>18082</v>
      </c>
      <c r="BD19152" s="423" t="s">
        <v>1301</v>
      </c>
    </row>
    <row r="19153" spans="53:56" ht="15" x14ac:dyDescent="0.25">
      <c r="BA19153" s="91" t="s">
        <v>23231</v>
      </c>
      <c r="BB19153" s="91" t="s">
        <v>3969</v>
      </c>
      <c r="BC19153" s="91" t="s">
        <v>18082</v>
      </c>
      <c r="BD19153" s="423" t="s">
        <v>1301</v>
      </c>
    </row>
    <row r="19154" spans="53:56" ht="15" x14ac:dyDescent="0.25">
      <c r="BA19154" s="90" t="s">
        <v>23232</v>
      </c>
      <c r="BB19154" s="90" t="s">
        <v>3969</v>
      </c>
      <c r="BC19154" s="90" t="s">
        <v>18082</v>
      </c>
      <c r="BD19154" s="423" t="s">
        <v>1301</v>
      </c>
    </row>
    <row r="19155" spans="53:56" ht="15" x14ac:dyDescent="0.25">
      <c r="BA19155" s="91" t="s">
        <v>23233</v>
      </c>
      <c r="BB19155" s="91" t="s">
        <v>3969</v>
      </c>
      <c r="BC19155" s="91" t="s">
        <v>18082</v>
      </c>
      <c r="BD19155" s="423" t="s">
        <v>1301</v>
      </c>
    </row>
    <row r="19156" spans="53:56" ht="15" x14ac:dyDescent="0.25">
      <c r="BA19156" s="90" t="s">
        <v>23234</v>
      </c>
      <c r="BB19156" s="90" t="s">
        <v>3969</v>
      </c>
      <c r="BC19156" s="90" t="s">
        <v>15939</v>
      </c>
      <c r="BD19156" s="423" t="s">
        <v>1301</v>
      </c>
    </row>
    <row r="19157" spans="53:56" ht="15" x14ac:dyDescent="0.25">
      <c r="BA19157" s="91" t="s">
        <v>23235</v>
      </c>
      <c r="BB19157" s="91" t="s">
        <v>3969</v>
      </c>
      <c r="BC19157" s="91" t="s">
        <v>15939</v>
      </c>
      <c r="BD19157" s="423" t="s">
        <v>1301</v>
      </c>
    </row>
    <row r="19158" spans="53:56" ht="15" x14ac:dyDescent="0.25">
      <c r="BA19158" s="90" t="s">
        <v>23236</v>
      </c>
      <c r="BB19158" s="90" t="s">
        <v>3969</v>
      </c>
      <c r="BC19158" s="90" t="s">
        <v>18082</v>
      </c>
      <c r="BD19158" s="423" t="s">
        <v>1301</v>
      </c>
    </row>
    <row r="19159" spans="53:56" ht="15" x14ac:dyDescent="0.25">
      <c r="BA19159" s="91" t="s">
        <v>23237</v>
      </c>
      <c r="BB19159" s="91" t="s">
        <v>3969</v>
      </c>
      <c r="BC19159" s="91" t="s">
        <v>18082</v>
      </c>
      <c r="BD19159" s="423" t="s">
        <v>1301</v>
      </c>
    </row>
    <row r="19160" spans="53:56" ht="15" x14ac:dyDescent="0.25">
      <c r="BA19160" s="90" t="s">
        <v>23238</v>
      </c>
      <c r="BB19160" s="90" t="s">
        <v>3969</v>
      </c>
      <c r="BC19160" s="90" t="s">
        <v>10215</v>
      </c>
      <c r="BD19160" s="423" t="s">
        <v>1301</v>
      </c>
    </row>
    <row r="19161" spans="53:56" ht="15" x14ac:dyDescent="0.25">
      <c r="BA19161" s="91" t="s">
        <v>23239</v>
      </c>
      <c r="BB19161" s="91" t="s">
        <v>3969</v>
      </c>
      <c r="BC19161" s="91" t="s">
        <v>15939</v>
      </c>
      <c r="BD19161" s="423" t="s">
        <v>1301</v>
      </c>
    </row>
    <row r="19162" spans="53:56" ht="15" x14ac:dyDescent="0.25">
      <c r="BA19162" s="90" t="s">
        <v>23240</v>
      </c>
      <c r="BB19162" s="90" t="s">
        <v>3969</v>
      </c>
      <c r="BC19162" s="90" t="s">
        <v>10215</v>
      </c>
      <c r="BD19162" s="423" t="s">
        <v>1301</v>
      </c>
    </row>
    <row r="19163" spans="53:56" ht="15" x14ac:dyDescent="0.25">
      <c r="BA19163" s="91" t="s">
        <v>23241</v>
      </c>
      <c r="BB19163" s="91" t="s">
        <v>3969</v>
      </c>
      <c r="BC19163" s="91" t="s">
        <v>18082</v>
      </c>
      <c r="BD19163" s="423" t="s">
        <v>1301</v>
      </c>
    </row>
    <row r="19164" spans="53:56" ht="15" x14ac:dyDescent="0.25">
      <c r="BA19164" s="90" t="s">
        <v>23242</v>
      </c>
      <c r="BB19164" s="90" t="s">
        <v>3969</v>
      </c>
      <c r="BC19164" s="90" t="s">
        <v>18082</v>
      </c>
      <c r="BD19164" s="423" t="s">
        <v>1301</v>
      </c>
    </row>
    <row r="19165" spans="53:56" ht="15" x14ac:dyDescent="0.25">
      <c r="BA19165" s="91" t="s">
        <v>23243</v>
      </c>
      <c r="BB19165" s="91" t="s">
        <v>3969</v>
      </c>
      <c r="BC19165" s="91" t="s">
        <v>18082</v>
      </c>
      <c r="BD19165" s="423" t="s">
        <v>1301</v>
      </c>
    </row>
    <row r="19166" spans="53:56" ht="15" x14ac:dyDescent="0.25">
      <c r="BA19166" s="90" t="s">
        <v>23244</v>
      </c>
      <c r="BB19166" s="90" t="s">
        <v>3969</v>
      </c>
      <c r="BC19166" s="90" t="s">
        <v>18082</v>
      </c>
      <c r="BD19166" s="423" t="s">
        <v>1301</v>
      </c>
    </row>
    <row r="19167" spans="53:56" ht="15" x14ac:dyDescent="0.25">
      <c r="BA19167" s="91" t="s">
        <v>23245</v>
      </c>
      <c r="BB19167" s="91" t="s">
        <v>3969</v>
      </c>
      <c r="BC19167" s="91" t="s">
        <v>18082</v>
      </c>
      <c r="BD19167" s="423" t="s">
        <v>1301</v>
      </c>
    </row>
    <row r="19168" spans="53:56" ht="15" x14ac:dyDescent="0.25">
      <c r="BA19168" s="90" t="s">
        <v>23246</v>
      </c>
      <c r="BB19168" s="90" t="s">
        <v>3969</v>
      </c>
      <c r="BC19168" s="90" t="s">
        <v>15939</v>
      </c>
      <c r="BD19168" s="423" t="s">
        <v>1301</v>
      </c>
    </row>
    <row r="19169" spans="53:56" ht="15" x14ac:dyDescent="0.25">
      <c r="BA19169" s="91" t="s">
        <v>23247</v>
      </c>
      <c r="BB19169" s="91" t="s">
        <v>3969</v>
      </c>
      <c r="BC19169" s="91" t="s">
        <v>10215</v>
      </c>
      <c r="BD19169" s="423" t="s">
        <v>1301</v>
      </c>
    </row>
    <row r="19170" spans="53:56" ht="15" x14ac:dyDescent="0.25">
      <c r="BA19170" s="90" t="s">
        <v>23248</v>
      </c>
      <c r="BB19170" s="90" t="s">
        <v>3969</v>
      </c>
      <c r="BC19170" s="90" t="s">
        <v>18082</v>
      </c>
      <c r="BD19170" s="423" t="s">
        <v>1301</v>
      </c>
    </row>
    <row r="19171" spans="53:56" ht="15" x14ac:dyDescent="0.25">
      <c r="BA19171" s="91" t="s">
        <v>23249</v>
      </c>
      <c r="BB19171" s="91" t="s">
        <v>3969</v>
      </c>
      <c r="BC19171" s="91" t="s">
        <v>18082</v>
      </c>
      <c r="BD19171" s="423" t="s">
        <v>1301</v>
      </c>
    </row>
    <row r="19172" spans="53:56" ht="15" x14ac:dyDescent="0.25">
      <c r="BA19172" s="90" t="s">
        <v>23250</v>
      </c>
      <c r="BB19172" s="90" t="s">
        <v>3969</v>
      </c>
      <c r="BC19172" s="90" t="s">
        <v>18082</v>
      </c>
      <c r="BD19172" s="423" t="s">
        <v>1301</v>
      </c>
    </row>
    <row r="19173" spans="53:56" ht="15" x14ac:dyDescent="0.25">
      <c r="BA19173" s="91" t="s">
        <v>23251</v>
      </c>
      <c r="BB19173" s="91" t="s">
        <v>3969</v>
      </c>
      <c r="BC19173" s="91" t="s">
        <v>18082</v>
      </c>
      <c r="BD19173" s="423" t="s">
        <v>1301</v>
      </c>
    </row>
    <row r="19174" spans="53:56" ht="15" x14ac:dyDescent="0.25">
      <c r="BA19174" s="90" t="s">
        <v>23252</v>
      </c>
      <c r="BB19174" s="90" t="s">
        <v>3969</v>
      </c>
      <c r="BC19174" s="90" t="s">
        <v>18082</v>
      </c>
      <c r="BD19174" s="423" t="s">
        <v>1301</v>
      </c>
    </row>
    <row r="19175" spans="53:56" ht="15" x14ac:dyDescent="0.25">
      <c r="BA19175" s="91" t="s">
        <v>23253</v>
      </c>
      <c r="BB19175" s="91" t="s">
        <v>3969</v>
      </c>
      <c r="BC19175" s="91" t="s">
        <v>18082</v>
      </c>
      <c r="BD19175" s="423" t="s">
        <v>1301</v>
      </c>
    </row>
    <row r="19176" spans="53:56" ht="15" x14ac:dyDescent="0.25">
      <c r="BA19176" s="91" t="s">
        <v>23254</v>
      </c>
      <c r="BB19176" s="91" t="s">
        <v>3969</v>
      </c>
      <c r="BC19176" s="91" t="s">
        <v>15939</v>
      </c>
      <c r="BD19176" s="423" t="s">
        <v>1301</v>
      </c>
    </row>
    <row r="19177" spans="53:56" ht="15" x14ac:dyDescent="0.25">
      <c r="BA19177" s="90" t="s">
        <v>23255</v>
      </c>
      <c r="BB19177" s="90" t="s">
        <v>3969</v>
      </c>
      <c r="BC19177" s="90" t="s">
        <v>15939</v>
      </c>
      <c r="BD19177" s="423" t="s">
        <v>1301</v>
      </c>
    </row>
    <row r="19178" spans="53:56" ht="15" x14ac:dyDescent="0.25">
      <c r="BA19178" s="91" t="s">
        <v>23256</v>
      </c>
      <c r="BB19178" s="91" t="s">
        <v>3969</v>
      </c>
      <c r="BC19178" s="91" t="s">
        <v>18082</v>
      </c>
      <c r="BD19178" s="423" t="s">
        <v>1301</v>
      </c>
    </row>
    <row r="19179" spans="53:56" ht="15" x14ac:dyDescent="0.25">
      <c r="BA19179" s="90" t="s">
        <v>23257</v>
      </c>
      <c r="BB19179" s="90" t="s">
        <v>3969</v>
      </c>
      <c r="BC19179" s="90" t="s">
        <v>10215</v>
      </c>
      <c r="BD19179" s="423" t="s">
        <v>1301</v>
      </c>
    </row>
    <row r="19180" spans="53:56" ht="15" x14ac:dyDescent="0.25">
      <c r="BA19180" s="90" t="s">
        <v>23258</v>
      </c>
      <c r="BB19180" s="90" t="s">
        <v>3969</v>
      </c>
      <c r="BC19180" s="90" t="s">
        <v>18082</v>
      </c>
      <c r="BD19180" s="423" t="s">
        <v>1301</v>
      </c>
    </row>
    <row r="19181" spans="53:56" ht="15" x14ac:dyDescent="0.25">
      <c r="BA19181" s="91" t="s">
        <v>23259</v>
      </c>
      <c r="BB19181" s="91" t="s">
        <v>3969</v>
      </c>
      <c r="BC19181" s="91" t="s">
        <v>18082</v>
      </c>
      <c r="BD19181" s="423" t="s">
        <v>1301</v>
      </c>
    </row>
    <row r="19182" spans="53:56" ht="15" x14ac:dyDescent="0.25">
      <c r="BA19182" s="90" t="s">
        <v>23260</v>
      </c>
      <c r="BB19182" s="90" t="s">
        <v>3969</v>
      </c>
      <c r="BC19182" s="90" t="s">
        <v>15939</v>
      </c>
      <c r="BD19182" s="423" t="s">
        <v>1301</v>
      </c>
    </row>
    <row r="19183" spans="53:56" ht="15" x14ac:dyDescent="0.25">
      <c r="BA19183" s="91" t="s">
        <v>23261</v>
      </c>
      <c r="BB19183" s="91" t="s">
        <v>3969</v>
      </c>
      <c r="BC19183" s="91" t="s">
        <v>18082</v>
      </c>
      <c r="BD19183" s="423" t="s">
        <v>1301</v>
      </c>
    </row>
    <row r="19184" spans="53:56" ht="15" x14ac:dyDescent="0.25">
      <c r="BA19184" s="91" t="s">
        <v>23262</v>
      </c>
      <c r="BB19184" s="91" t="s">
        <v>3969</v>
      </c>
      <c r="BC19184" s="91" t="s">
        <v>18082</v>
      </c>
      <c r="BD19184" s="423" t="s">
        <v>1301</v>
      </c>
    </row>
    <row r="19185" spans="53:56" ht="15" x14ac:dyDescent="0.25">
      <c r="BA19185" s="90" t="s">
        <v>23263</v>
      </c>
      <c r="BB19185" s="90" t="s">
        <v>3969</v>
      </c>
      <c r="BC19185" s="90" t="s">
        <v>18082</v>
      </c>
      <c r="BD19185" s="423" t="s">
        <v>1301</v>
      </c>
    </row>
    <row r="19186" spans="53:56" ht="15" x14ac:dyDescent="0.25">
      <c r="BA19186" s="91" t="s">
        <v>23264</v>
      </c>
      <c r="BB19186" s="91" t="s">
        <v>3969</v>
      </c>
      <c r="BC19186" s="91" t="s">
        <v>18082</v>
      </c>
      <c r="BD19186" s="423" t="s">
        <v>1301</v>
      </c>
    </row>
    <row r="19187" spans="53:56" ht="15" x14ac:dyDescent="0.25">
      <c r="BA19187" s="90" t="s">
        <v>23265</v>
      </c>
      <c r="BB19187" s="90" t="s">
        <v>3969</v>
      </c>
      <c r="BC19187" s="90" t="s">
        <v>23266</v>
      </c>
      <c r="BD19187" s="423" t="s">
        <v>1301</v>
      </c>
    </row>
    <row r="19188" spans="53:56" ht="15" x14ac:dyDescent="0.25">
      <c r="BA19188" s="90" t="s">
        <v>23267</v>
      </c>
      <c r="BB19188" s="90" t="s">
        <v>3969</v>
      </c>
      <c r="BC19188" s="90" t="s">
        <v>23268</v>
      </c>
      <c r="BD19188" s="423" t="s">
        <v>1301</v>
      </c>
    </row>
    <row r="19189" spans="53:56" ht="15" x14ac:dyDescent="0.25">
      <c r="BA19189" s="91" t="s">
        <v>23269</v>
      </c>
      <c r="BB19189" s="91" t="s">
        <v>3969</v>
      </c>
      <c r="BC19189" s="91" t="s">
        <v>14774</v>
      </c>
      <c r="BD19189" s="423" t="s">
        <v>1301</v>
      </c>
    </row>
    <row r="19190" spans="53:56" ht="15" x14ac:dyDescent="0.25">
      <c r="BA19190" s="90" t="s">
        <v>23270</v>
      </c>
      <c r="BB19190" s="90" t="s">
        <v>3969</v>
      </c>
      <c r="BC19190" s="90" t="s">
        <v>23268</v>
      </c>
      <c r="BD19190" s="423" t="s">
        <v>1301</v>
      </c>
    </row>
    <row r="19191" spans="53:56" ht="15" x14ac:dyDescent="0.25">
      <c r="BA19191" s="91" t="s">
        <v>23271</v>
      </c>
      <c r="BB19191" s="91" t="s">
        <v>3969</v>
      </c>
      <c r="BC19191" s="91" t="s">
        <v>14206</v>
      </c>
      <c r="BD19191" s="423" t="s">
        <v>1301</v>
      </c>
    </row>
    <row r="19192" spans="53:56" ht="15" x14ac:dyDescent="0.25">
      <c r="BA19192" s="90" t="s">
        <v>23272</v>
      </c>
      <c r="BB19192" s="90" t="s">
        <v>3969</v>
      </c>
      <c r="BC19192" s="90" t="s">
        <v>23266</v>
      </c>
      <c r="BD19192" s="423" t="s">
        <v>1301</v>
      </c>
    </row>
    <row r="19193" spans="53:56" ht="15" x14ac:dyDescent="0.25">
      <c r="BA19193" s="91" t="s">
        <v>23273</v>
      </c>
      <c r="BB19193" s="91" t="s">
        <v>3969</v>
      </c>
      <c r="BC19193" s="91" t="s">
        <v>23274</v>
      </c>
      <c r="BD19193" s="423" t="s">
        <v>1301</v>
      </c>
    </row>
    <row r="19194" spans="53:56" ht="15" x14ac:dyDescent="0.25">
      <c r="BA19194" s="91" t="s">
        <v>23275</v>
      </c>
      <c r="BB19194" s="91" t="s">
        <v>3969</v>
      </c>
      <c r="BC19194" s="91" t="s">
        <v>23266</v>
      </c>
      <c r="BD19194" s="423" t="s">
        <v>1301</v>
      </c>
    </row>
    <row r="19195" spans="53:56" ht="15" x14ac:dyDescent="0.25">
      <c r="BA19195" s="90" t="s">
        <v>23276</v>
      </c>
      <c r="BB19195" s="90" t="s">
        <v>3969</v>
      </c>
      <c r="BC19195" s="90" t="s">
        <v>23268</v>
      </c>
      <c r="BD19195" s="423" t="s">
        <v>1301</v>
      </c>
    </row>
    <row r="19196" spans="53:56" ht="15" x14ac:dyDescent="0.25">
      <c r="BA19196" s="91" t="s">
        <v>23277</v>
      </c>
      <c r="BB19196" s="91" t="s">
        <v>3969</v>
      </c>
      <c r="BC19196" s="91" t="s">
        <v>23268</v>
      </c>
      <c r="BD19196" s="423" t="s">
        <v>1301</v>
      </c>
    </row>
    <row r="19197" spans="53:56" ht="15" x14ac:dyDescent="0.25">
      <c r="BA19197" s="90" t="s">
        <v>23278</v>
      </c>
      <c r="BB19197" s="90" t="s">
        <v>3969</v>
      </c>
      <c r="BC19197" s="90" t="s">
        <v>23279</v>
      </c>
      <c r="BD19197" s="423" t="s">
        <v>1301</v>
      </c>
    </row>
    <row r="19198" spans="53:56" ht="15" x14ac:dyDescent="0.25">
      <c r="BA19198" s="90" t="s">
        <v>23280</v>
      </c>
      <c r="BB19198" s="90" t="s">
        <v>3969</v>
      </c>
      <c r="BC19198" s="90" t="s">
        <v>14206</v>
      </c>
      <c r="BD19198" s="423" t="s">
        <v>1301</v>
      </c>
    </row>
    <row r="19199" spans="53:56" ht="15" x14ac:dyDescent="0.25">
      <c r="BA19199" s="91" t="s">
        <v>23281</v>
      </c>
      <c r="BB19199" s="91" t="s">
        <v>3969</v>
      </c>
      <c r="BC19199" s="91" t="s">
        <v>23266</v>
      </c>
      <c r="BD19199" s="423" t="s">
        <v>1301</v>
      </c>
    </row>
    <row r="19200" spans="53:56" ht="15" x14ac:dyDescent="0.25">
      <c r="BA19200" s="90" t="s">
        <v>23282</v>
      </c>
      <c r="BB19200" s="90" t="s">
        <v>3969</v>
      </c>
      <c r="BC19200" s="90" t="s">
        <v>23274</v>
      </c>
      <c r="BD19200" s="423" t="s">
        <v>1301</v>
      </c>
    </row>
    <row r="19201" spans="53:56" ht="15" x14ac:dyDescent="0.25">
      <c r="BA19201" s="91" t="s">
        <v>23283</v>
      </c>
      <c r="BB19201" s="91" t="s">
        <v>3969</v>
      </c>
      <c r="BC19201" s="91" t="s">
        <v>23268</v>
      </c>
      <c r="BD19201" s="423" t="s">
        <v>1301</v>
      </c>
    </row>
    <row r="19202" spans="53:56" ht="15" x14ac:dyDescent="0.25">
      <c r="BA19202" s="91" t="s">
        <v>23284</v>
      </c>
      <c r="BB19202" s="91" t="s">
        <v>3969</v>
      </c>
      <c r="BC19202" s="91" t="s">
        <v>23268</v>
      </c>
      <c r="BD19202" s="423" t="s">
        <v>1301</v>
      </c>
    </row>
    <row r="19203" spans="53:56" ht="15" x14ac:dyDescent="0.25">
      <c r="BA19203" s="90" t="s">
        <v>23285</v>
      </c>
      <c r="BB19203" s="90" t="s">
        <v>3969</v>
      </c>
      <c r="BC19203" s="90" t="s">
        <v>23266</v>
      </c>
      <c r="BD19203" s="423" t="s">
        <v>1301</v>
      </c>
    </row>
    <row r="19204" spans="53:56" ht="15" x14ac:dyDescent="0.25">
      <c r="BA19204" s="91" t="s">
        <v>23286</v>
      </c>
      <c r="BB19204" s="91" t="s">
        <v>3969</v>
      </c>
      <c r="BC19204" s="91" t="s">
        <v>14206</v>
      </c>
      <c r="BD19204" s="423" t="s">
        <v>1301</v>
      </c>
    </row>
    <row r="19205" spans="53:56" ht="15" x14ac:dyDescent="0.25">
      <c r="BA19205" s="90" t="s">
        <v>23287</v>
      </c>
      <c r="BB19205" s="90" t="s">
        <v>3969</v>
      </c>
      <c r="BC19205" s="90" t="s">
        <v>23274</v>
      </c>
      <c r="BD19205" s="423" t="s">
        <v>1301</v>
      </c>
    </row>
    <row r="19206" spans="53:56" ht="15" x14ac:dyDescent="0.25">
      <c r="BA19206" s="91" t="s">
        <v>23288</v>
      </c>
      <c r="BB19206" s="91" t="s">
        <v>3969</v>
      </c>
      <c r="BC19206" s="91" t="s">
        <v>23268</v>
      </c>
      <c r="BD19206" s="423" t="s">
        <v>1301</v>
      </c>
    </row>
    <row r="19207" spans="53:56" ht="15" x14ac:dyDescent="0.25">
      <c r="BA19207" s="91" t="s">
        <v>23289</v>
      </c>
      <c r="BB19207" s="91" t="s">
        <v>3969</v>
      </c>
      <c r="BC19207" s="91" t="s">
        <v>23268</v>
      </c>
      <c r="BD19207" s="423" t="s">
        <v>1301</v>
      </c>
    </row>
    <row r="19208" spans="53:56" ht="15" x14ac:dyDescent="0.25">
      <c r="BA19208" s="90" t="s">
        <v>23290</v>
      </c>
      <c r="BB19208" s="90" t="s">
        <v>3969</v>
      </c>
      <c r="BC19208" s="90" t="s">
        <v>23266</v>
      </c>
      <c r="BD19208" s="423" t="s">
        <v>1301</v>
      </c>
    </row>
    <row r="19209" spans="53:56" ht="15" x14ac:dyDescent="0.25">
      <c r="BA19209" s="91" t="s">
        <v>23291</v>
      </c>
      <c r="BB19209" s="91" t="s">
        <v>3969</v>
      </c>
      <c r="BC19209" s="91" t="s">
        <v>14206</v>
      </c>
      <c r="BD19209" s="423" t="s">
        <v>1301</v>
      </c>
    </row>
    <row r="19210" spans="53:56" ht="15" x14ac:dyDescent="0.25">
      <c r="BA19210" s="90" t="s">
        <v>23292</v>
      </c>
      <c r="BB19210" s="90" t="s">
        <v>3969</v>
      </c>
      <c r="BC19210" s="90" t="s">
        <v>23274</v>
      </c>
      <c r="BD19210" s="423" t="s">
        <v>1301</v>
      </c>
    </row>
    <row r="19211" spans="53:56" ht="15" x14ac:dyDescent="0.25">
      <c r="BA19211" s="91" t="s">
        <v>23293</v>
      </c>
      <c r="BB19211" s="91" t="s">
        <v>3969</v>
      </c>
      <c r="BC19211" s="91" t="s">
        <v>23268</v>
      </c>
      <c r="BD19211" s="423" t="s">
        <v>1301</v>
      </c>
    </row>
    <row r="19212" spans="53:56" ht="15" x14ac:dyDescent="0.25">
      <c r="BA19212" s="90" t="s">
        <v>23294</v>
      </c>
      <c r="BB19212" s="90" t="s">
        <v>3969</v>
      </c>
      <c r="BC19212" s="90" t="s">
        <v>14206</v>
      </c>
      <c r="BD19212" s="423" t="s">
        <v>1301</v>
      </c>
    </row>
    <row r="19213" spans="53:56" ht="15" x14ac:dyDescent="0.25">
      <c r="BA19213" s="91" t="s">
        <v>23295</v>
      </c>
      <c r="BB19213" s="91" t="s">
        <v>3969</v>
      </c>
      <c r="BC19213" s="91" t="s">
        <v>23268</v>
      </c>
      <c r="BD19213" s="423" t="s">
        <v>1301</v>
      </c>
    </row>
    <row r="19214" spans="53:56" ht="15" x14ac:dyDescent="0.25">
      <c r="BA19214" s="90" t="s">
        <v>23296</v>
      </c>
      <c r="BB19214" s="90" t="s">
        <v>3969</v>
      </c>
      <c r="BC19214" s="90" t="s">
        <v>23274</v>
      </c>
      <c r="BD19214" s="423" t="s">
        <v>1301</v>
      </c>
    </row>
    <row r="19215" spans="53:56" ht="15" x14ac:dyDescent="0.25">
      <c r="BA19215" s="91" t="s">
        <v>23297</v>
      </c>
      <c r="BB19215" s="91" t="s">
        <v>3969</v>
      </c>
      <c r="BC19215" s="91" t="s">
        <v>14875</v>
      </c>
      <c r="BD19215" s="423" t="s">
        <v>1301</v>
      </c>
    </row>
    <row r="19216" spans="53:56" ht="15" x14ac:dyDescent="0.25">
      <c r="BA19216" s="90" t="s">
        <v>23298</v>
      </c>
      <c r="BB19216" s="90" t="s">
        <v>3969</v>
      </c>
      <c r="BC19216" s="90" t="s">
        <v>23268</v>
      </c>
      <c r="BD19216" s="423" t="s">
        <v>1301</v>
      </c>
    </row>
    <row r="19217" spans="53:56" ht="15" x14ac:dyDescent="0.25">
      <c r="BA19217" s="91" t="s">
        <v>23299</v>
      </c>
      <c r="BB19217" s="91" t="s">
        <v>3969</v>
      </c>
      <c r="BC19217" s="91" t="s">
        <v>14206</v>
      </c>
      <c r="BD19217" s="423" t="s">
        <v>1301</v>
      </c>
    </row>
    <row r="19218" spans="53:56" ht="15" x14ac:dyDescent="0.25">
      <c r="BA19218" s="90" t="s">
        <v>23300</v>
      </c>
      <c r="BB19218" s="90" t="s">
        <v>3969</v>
      </c>
      <c r="BC19218" s="90" t="s">
        <v>23274</v>
      </c>
      <c r="BD19218" s="423" t="s">
        <v>1301</v>
      </c>
    </row>
    <row r="19219" spans="53:56" ht="15" x14ac:dyDescent="0.25">
      <c r="BA19219" s="90" t="s">
        <v>23301</v>
      </c>
      <c r="BB19219" s="90" t="s">
        <v>3969</v>
      </c>
      <c r="BC19219" s="90" t="s">
        <v>23266</v>
      </c>
      <c r="BD19219" s="423" t="s">
        <v>1301</v>
      </c>
    </row>
    <row r="19220" spans="53:56" ht="15" x14ac:dyDescent="0.25">
      <c r="BA19220" s="91" t="s">
        <v>23302</v>
      </c>
      <c r="BB19220" s="91" t="s">
        <v>3969</v>
      </c>
      <c r="BC19220" s="91" t="s">
        <v>14206</v>
      </c>
      <c r="BD19220" s="423" t="s">
        <v>1301</v>
      </c>
    </row>
    <row r="19221" spans="53:56" ht="15" x14ac:dyDescent="0.25">
      <c r="BA19221" s="90" t="s">
        <v>23303</v>
      </c>
      <c r="BB19221" s="90" t="s">
        <v>3969</v>
      </c>
      <c r="BC19221" s="90" t="s">
        <v>23268</v>
      </c>
      <c r="BD19221" s="423" t="s">
        <v>1301</v>
      </c>
    </row>
    <row r="19222" spans="53:56" ht="15" x14ac:dyDescent="0.25">
      <c r="BA19222" s="91" t="s">
        <v>23304</v>
      </c>
      <c r="BB19222" s="91" t="s">
        <v>3969</v>
      </c>
      <c r="BC19222" s="91" t="s">
        <v>23274</v>
      </c>
      <c r="BD19222" s="423" t="s">
        <v>1301</v>
      </c>
    </row>
    <row r="19223" spans="53:56" ht="15" x14ac:dyDescent="0.25">
      <c r="BA19223" s="91" t="s">
        <v>23305</v>
      </c>
      <c r="BB19223" s="91" t="s">
        <v>3969</v>
      </c>
      <c r="BC19223" s="91" t="s">
        <v>23266</v>
      </c>
      <c r="BD19223" s="423" t="s">
        <v>1301</v>
      </c>
    </row>
    <row r="19224" spans="53:56" ht="15" x14ac:dyDescent="0.25">
      <c r="BA19224" s="90" t="s">
        <v>23306</v>
      </c>
      <c r="BB19224" s="90" t="s">
        <v>3969</v>
      </c>
      <c r="BC19224" s="90" t="s">
        <v>23268</v>
      </c>
      <c r="BD19224" s="423" t="s">
        <v>1301</v>
      </c>
    </row>
    <row r="19225" spans="53:56" ht="15" x14ac:dyDescent="0.25">
      <c r="BA19225" s="91" t="s">
        <v>23307</v>
      </c>
      <c r="BB19225" s="91" t="s">
        <v>3969</v>
      </c>
      <c r="BC19225" s="91" t="s">
        <v>10632</v>
      </c>
      <c r="BD19225" s="423" t="s">
        <v>1301</v>
      </c>
    </row>
    <row r="19226" spans="53:56" ht="15" x14ac:dyDescent="0.25">
      <c r="BA19226" s="90" t="s">
        <v>23308</v>
      </c>
      <c r="BB19226" s="90" t="s">
        <v>3969</v>
      </c>
      <c r="BC19226" s="90" t="s">
        <v>14206</v>
      </c>
      <c r="BD19226" s="423" t="s">
        <v>1301</v>
      </c>
    </row>
    <row r="19227" spans="53:56" ht="15" x14ac:dyDescent="0.25">
      <c r="BA19227" s="90" t="s">
        <v>23309</v>
      </c>
      <c r="BB19227" s="90" t="s">
        <v>3969</v>
      </c>
      <c r="BC19227" s="90" t="s">
        <v>23268</v>
      </c>
      <c r="BD19227" s="423" t="s">
        <v>1301</v>
      </c>
    </row>
    <row r="19228" spans="53:56" ht="15" x14ac:dyDescent="0.25">
      <c r="BA19228" s="91" t="s">
        <v>23310</v>
      </c>
      <c r="BB19228" s="91" t="s">
        <v>3969</v>
      </c>
      <c r="BC19228" s="91" t="s">
        <v>23268</v>
      </c>
      <c r="BD19228" s="423" t="s">
        <v>1301</v>
      </c>
    </row>
    <row r="19229" spans="53:56" ht="15" x14ac:dyDescent="0.25">
      <c r="BA19229" s="90" t="s">
        <v>23311</v>
      </c>
      <c r="BB19229" s="90" t="s">
        <v>3969</v>
      </c>
      <c r="BC19229" s="90" t="s">
        <v>23268</v>
      </c>
      <c r="BD19229" s="423" t="s">
        <v>1301</v>
      </c>
    </row>
    <row r="19230" spans="53:56" ht="15" x14ac:dyDescent="0.25">
      <c r="BA19230" s="91" t="s">
        <v>23312</v>
      </c>
      <c r="BB19230" s="91" t="s">
        <v>3969</v>
      </c>
      <c r="BC19230" s="91" t="s">
        <v>14206</v>
      </c>
      <c r="BD19230" s="423" t="s">
        <v>1301</v>
      </c>
    </row>
    <row r="19231" spans="53:56" ht="15" x14ac:dyDescent="0.25">
      <c r="BA19231" s="90" t="s">
        <v>23313</v>
      </c>
      <c r="BB19231" s="90" t="s">
        <v>3969</v>
      </c>
      <c r="BC19231" s="90" t="s">
        <v>14206</v>
      </c>
      <c r="BD19231" s="423" t="s">
        <v>1301</v>
      </c>
    </row>
    <row r="19232" spans="53:56" ht="15" x14ac:dyDescent="0.25">
      <c r="BA19232" s="91" t="s">
        <v>23314</v>
      </c>
      <c r="BB19232" s="91" t="s">
        <v>3969</v>
      </c>
      <c r="BC19232" s="91" t="s">
        <v>23268</v>
      </c>
      <c r="BD19232" s="423" t="s">
        <v>1301</v>
      </c>
    </row>
    <row r="19233" spans="53:56" ht="15" x14ac:dyDescent="0.25">
      <c r="BA19233" s="91" t="s">
        <v>23315</v>
      </c>
      <c r="BB19233" s="91" t="s">
        <v>3969</v>
      </c>
      <c r="BC19233" s="91" t="s">
        <v>23274</v>
      </c>
      <c r="BD19233" s="423" t="s">
        <v>1301</v>
      </c>
    </row>
    <row r="19234" spans="53:56" ht="15" x14ac:dyDescent="0.25">
      <c r="BA19234" s="90" t="s">
        <v>23316</v>
      </c>
      <c r="BB19234" s="90" t="s">
        <v>3969</v>
      </c>
      <c r="BC19234" s="90" t="s">
        <v>23268</v>
      </c>
      <c r="BD19234" s="423" t="s">
        <v>1301</v>
      </c>
    </row>
    <row r="19235" spans="53:56" ht="15" x14ac:dyDescent="0.25">
      <c r="BA19235" s="91" t="s">
        <v>23317</v>
      </c>
      <c r="BB19235" s="91" t="s">
        <v>3969</v>
      </c>
      <c r="BC19235" s="91" t="s">
        <v>23268</v>
      </c>
      <c r="BD19235" s="423" t="s">
        <v>1301</v>
      </c>
    </row>
    <row r="19236" spans="53:56" ht="15" x14ac:dyDescent="0.25">
      <c r="BA19236" s="90" t="s">
        <v>23318</v>
      </c>
      <c r="BB19236" s="90" t="s">
        <v>3969</v>
      </c>
      <c r="BC19236" s="90" t="s">
        <v>23268</v>
      </c>
      <c r="BD19236" s="423" t="s">
        <v>1301</v>
      </c>
    </row>
    <row r="19237" spans="53:56" ht="15" x14ac:dyDescent="0.25">
      <c r="BA19237" s="90" t="s">
        <v>23319</v>
      </c>
      <c r="BB19237" s="90" t="s">
        <v>3969</v>
      </c>
      <c r="BC19237" s="90" t="s">
        <v>14206</v>
      </c>
      <c r="BD19237" s="423" t="s">
        <v>1301</v>
      </c>
    </row>
    <row r="19238" spans="53:56" ht="15" x14ac:dyDescent="0.25">
      <c r="BA19238" s="91" t="s">
        <v>23320</v>
      </c>
      <c r="BB19238" s="91" t="s">
        <v>3969</v>
      </c>
      <c r="BC19238" s="91" t="s">
        <v>14206</v>
      </c>
      <c r="BD19238" s="423" t="s">
        <v>1301</v>
      </c>
    </row>
    <row r="19239" spans="53:56" ht="15" x14ac:dyDescent="0.25">
      <c r="BA19239" s="90" t="s">
        <v>23321</v>
      </c>
      <c r="BB19239" s="90" t="s">
        <v>3969</v>
      </c>
      <c r="BC19239" s="90" t="s">
        <v>23322</v>
      </c>
      <c r="BD19239" s="423" t="s">
        <v>1301</v>
      </c>
    </row>
    <row r="19240" spans="53:56" ht="15" x14ac:dyDescent="0.25">
      <c r="BA19240" s="91" t="s">
        <v>23323</v>
      </c>
      <c r="BB19240" s="91" t="s">
        <v>3969</v>
      </c>
      <c r="BC19240" s="91" t="s">
        <v>23322</v>
      </c>
      <c r="BD19240" s="423" t="s">
        <v>1301</v>
      </c>
    </row>
    <row r="19241" spans="53:56" ht="15" x14ac:dyDescent="0.25">
      <c r="BA19241" s="91" t="s">
        <v>23324</v>
      </c>
      <c r="BB19241" s="91" t="s">
        <v>3969</v>
      </c>
      <c r="BC19241" s="91" t="s">
        <v>14875</v>
      </c>
      <c r="BD19241" s="423" t="s">
        <v>1301</v>
      </c>
    </row>
    <row r="19242" spans="53:56" ht="15" x14ac:dyDescent="0.25">
      <c r="BA19242" s="90" t="s">
        <v>23325</v>
      </c>
      <c r="BB19242" s="90" t="s">
        <v>3969</v>
      </c>
      <c r="BC19242" s="90" t="s">
        <v>14875</v>
      </c>
      <c r="BD19242" s="423" t="s">
        <v>1301</v>
      </c>
    </row>
    <row r="19243" spans="53:56" ht="15" x14ac:dyDescent="0.25">
      <c r="BA19243" s="91" t="s">
        <v>23326</v>
      </c>
      <c r="BB19243" s="91" t="s">
        <v>3969</v>
      </c>
      <c r="BC19243" s="91" t="s">
        <v>14875</v>
      </c>
      <c r="BD19243" s="423" t="s">
        <v>1301</v>
      </c>
    </row>
    <row r="19244" spans="53:56" ht="15" x14ac:dyDescent="0.25">
      <c r="BA19244" s="90" t="s">
        <v>23327</v>
      </c>
      <c r="BB19244" s="90" t="s">
        <v>3969</v>
      </c>
      <c r="BC19244" s="90" t="s">
        <v>23322</v>
      </c>
      <c r="BD19244" s="423" t="s">
        <v>1301</v>
      </c>
    </row>
    <row r="19245" spans="53:56" ht="15" x14ac:dyDescent="0.25">
      <c r="BA19245" s="90" t="s">
        <v>23328</v>
      </c>
      <c r="BB19245" s="90" t="s">
        <v>3969</v>
      </c>
      <c r="BC19245" s="90" t="s">
        <v>23322</v>
      </c>
      <c r="BD19245" s="423" t="s">
        <v>1301</v>
      </c>
    </row>
    <row r="19246" spans="53:56" ht="15" x14ac:dyDescent="0.25">
      <c r="BA19246" s="91" t="s">
        <v>23329</v>
      </c>
      <c r="BB19246" s="91" t="s">
        <v>3969</v>
      </c>
      <c r="BC19246" s="91" t="s">
        <v>23322</v>
      </c>
      <c r="BD19246" s="423" t="s">
        <v>1301</v>
      </c>
    </row>
    <row r="19247" spans="53:56" ht="15" x14ac:dyDescent="0.25">
      <c r="BA19247" s="90" t="s">
        <v>23330</v>
      </c>
      <c r="BB19247" s="90" t="s">
        <v>3969</v>
      </c>
      <c r="BC19247" s="90" t="s">
        <v>14875</v>
      </c>
      <c r="BD19247" s="423" t="s">
        <v>1301</v>
      </c>
    </row>
    <row r="19248" spans="53:56" ht="15" x14ac:dyDescent="0.25">
      <c r="BA19248" s="91" t="s">
        <v>23331</v>
      </c>
      <c r="BB19248" s="91" t="s">
        <v>3969</v>
      </c>
      <c r="BC19248" s="91" t="s">
        <v>14875</v>
      </c>
      <c r="BD19248" s="423" t="s">
        <v>1301</v>
      </c>
    </row>
    <row r="19249" spans="53:56" ht="15" x14ac:dyDescent="0.25">
      <c r="BA19249" s="90" t="s">
        <v>23332</v>
      </c>
      <c r="BB19249" s="90" t="s">
        <v>3969</v>
      </c>
      <c r="BC19249" s="90" t="s">
        <v>14875</v>
      </c>
      <c r="BD19249" s="423" t="s">
        <v>1301</v>
      </c>
    </row>
    <row r="19250" spans="53:56" ht="15" x14ac:dyDescent="0.25">
      <c r="BA19250" s="91" t="s">
        <v>23333</v>
      </c>
      <c r="BB19250" s="91" t="s">
        <v>3969</v>
      </c>
      <c r="BC19250" s="91" t="s">
        <v>23322</v>
      </c>
      <c r="BD19250" s="423" t="s">
        <v>1301</v>
      </c>
    </row>
    <row r="19251" spans="53:56" ht="15" x14ac:dyDescent="0.25">
      <c r="BA19251" s="91" t="s">
        <v>23334</v>
      </c>
      <c r="BB19251" s="91" t="s">
        <v>3969</v>
      </c>
      <c r="BC19251" s="91" t="s">
        <v>14875</v>
      </c>
      <c r="BD19251" s="423" t="s">
        <v>1301</v>
      </c>
    </row>
    <row r="19252" spans="53:56" ht="15" x14ac:dyDescent="0.25">
      <c r="BA19252" s="90" t="s">
        <v>23335</v>
      </c>
      <c r="BB19252" s="90" t="s">
        <v>3969</v>
      </c>
      <c r="BC19252" s="90" t="s">
        <v>23322</v>
      </c>
      <c r="BD19252" s="423" t="s">
        <v>1301</v>
      </c>
    </row>
    <row r="19253" spans="53:56" ht="15" x14ac:dyDescent="0.25">
      <c r="BA19253" s="91" t="s">
        <v>23336</v>
      </c>
      <c r="BB19253" s="91" t="s">
        <v>3969</v>
      </c>
      <c r="BC19253" s="91" t="s">
        <v>14875</v>
      </c>
      <c r="BD19253" s="423" t="s">
        <v>1301</v>
      </c>
    </row>
    <row r="19254" spans="53:56" ht="15" x14ac:dyDescent="0.25">
      <c r="BA19254" s="90" t="s">
        <v>23337</v>
      </c>
      <c r="BB19254" s="90" t="s">
        <v>3969</v>
      </c>
      <c r="BC19254" s="90" t="s">
        <v>23322</v>
      </c>
      <c r="BD19254" s="423" t="s">
        <v>1301</v>
      </c>
    </row>
    <row r="19255" spans="53:56" ht="15" x14ac:dyDescent="0.25">
      <c r="BA19255" s="91" t="s">
        <v>23338</v>
      </c>
      <c r="BB19255" s="91" t="s">
        <v>3969</v>
      </c>
      <c r="BC19255" s="91" t="s">
        <v>23322</v>
      </c>
      <c r="BD19255" s="423" t="s">
        <v>1301</v>
      </c>
    </row>
    <row r="19256" spans="53:56" ht="15" x14ac:dyDescent="0.25">
      <c r="BA19256" s="90" t="s">
        <v>23339</v>
      </c>
      <c r="BB19256" s="90" t="s">
        <v>3969</v>
      </c>
      <c r="BC19256" s="90" t="s">
        <v>23322</v>
      </c>
      <c r="BD19256" s="423" t="s">
        <v>1301</v>
      </c>
    </row>
    <row r="19257" spans="53:56" ht="15" x14ac:dyDescent="0.25">
      <c r="BA19257" s="91" t="s">
        <v>23340</v>
      </c>
      <c r="BB19257" s="91" t="s">
        <v>3969</v>
      </c>
      <c r="BC19257" s="91" t="s">
        <v>23322</v>
      </c>
      <c r="BD19257" s="423" t="s">
        <v>1301</v>
      </c>
    </row>
    <row r="19258" spans="53:56" ht="15" x14ac:dyDescent="0.25">
      <c r="BA19258" s="90" t="s">
        <v>23341</v>
      </c>
      <c r="BB19258" s="90" t="s">
        <v>3969</v>
      </c>
      <c r="BC19258" s="90" t="s">
        <v>23322</v>
      </c>
      <c r="BD19258" s="423" t="s">
        <v>1301</v>
      </c>
    </row>
    <row r="19259" spans="53:56" ht="15" x14ac:dyDescent="0.25">
      <c r="BA19259" s="91" t="s">
        <v>23342</v>
      </c>
      <c r="BB19259" s="91" t="s">
        <v>3969</v>
      </c>
      <c r="BC19259" s="91" t="s">
        <v>23322</v>
      </c>
      <c r="BD19259" s="423" t="s">
        <v>1301</v>
      </c>
    </row>
    <row r="19260" spans="53:56" ht="15" x14ac:dyDescent="0.25">
      <c r="BA19260" s="90" t="s">
        <v>23343</v>
      </c>
      <c r="BB19260" s="90" t="s">
        <v>3969</v>
      </c>
      <c r="BC19260" s="90" t="s">
        <v>23322</v>
      </c>
      <c r="BD19260" s="423" t="s">
        <v>1301</v>
      </c>
    </row>
    <row r="19261" spans="53:56" ht="15" x14ac:dyDescent="0.25">
      <c r="BA19261" s="90" t="s">
        <v>23344</v>
      </c>
      <c r="BB19261" s="90" t="s">
        <v>3969</v>
      </c>
      <c r="BC19261" s="90" t="s">
        <v>23322</v>
      </c>
      <c r="BD19261" s="423" t="s">
        <v>1301</v>
      </c>
    </row>
    <row r="19262" spans="53:56" ht="15" x14ac:dyDescent="0.25">
      <c r="BA19262" s="90" t="s">
        <v>23345</v>
      </c>
      <c r="BB19262" s="90" t="s">
        <v>3969</v>
      </c>
      <c r="BC19262" s="90" t="s">
        <v>23322</v>
      </c>
      <c r="BD19262" s="423" t="s">
        <v>1301</v>
      </c>
    </row>
    <row r="19263" spans="53:56" ht="15" x14ac:dyDescent="0.25">
      <c r="BA19263" s="91" t="s">
        <v>23346</v>
      </c>
      <c r="BB19263" s="91" t="s">
        <v>3969</v>
      </c>
      <c r="BC19263" s="91" t="s">
        <v>14875</v>
      </c>
      <c r="BD19263" s="423" t="s">
        <v>1301</v>
      </c>
    </row>
    <row r="19264" spans="53:56" ht="15" x14ac:dyDescent="0.25">
      <c r="BA19264" s="90" t="s">
        <v>23347</v>
      </c>
      <c r="BB19264" s="90" t="s">
        <v>3969</v>
      </c>
      <c r="BC19264" s="90" t="s">
        <v>23322</v>
      </c>
      <c r="BD19264" s="423" t="s">
        <v>1301</v>
      </c>
    </row>
    <row r="19265" spans="53:56" ht="15" x14ac:dyDescent="0.25">
      <c r="BA19265" s="91" t="s">
        <v>23348</v>
      </c>
      <c r="BB19265" s="91" t="s">
        <v>3969</v>
      </c>
      <c r="BC19265" s="91" t="s">
        <v>14875</v>
      </c>
      <c r="BD19265" s="423" t="s">
        <v>1301</v>
      </c>
    </row>
    <row r="19266" spans="53:56" ht="15" x14ac:dyDescent="0.25">
      <c r="BA19266" s="90" t="s">
        <v>23349</v>
      </c>
      <c r="BB19266" s="90" t="s">
        <v>3969</v>
      </c>
      <c r="BC19266" s="90" t="s">
        <v>14875</v>
      </c>
      <c r="BD19266" s="423" t="s">
        <v>1301</v>
      </c>
    </row>
    <row r="19267" spans="53:56" ht="15" x14ac:dyDescent="0.25">
      <c r="BA19267" s="91" t="s">
        <v>23350</v>
      </c>
      <c r="BB19267" s="91" t="s">
        <v>3969</v>
      </c>
      <c r="BC19267" s="91" t="s">
        <v>23322</v>
      </c>
      <c r="BD19267" s="423" t="s">
        <v>1301</v>
      </c>
    </row>
    <row r="19268" spans="53:56" ht="15" x14ac:dyDescent="0.25">
      <c r="BA19268" s="90" t="s">
        <v>23351</v>
      </c>
      <c r="BB19268" s="90" t="s">
        <v>3969</v>
      </c>
      <c r="BC19268" s="90" t="s">
        <v>14875</v>
      </c>
      <c r="BD19268" s="423" t="s">
        <v>1301</v>
      </c>
    </row>
    <row r="19269" spans="53:56" ht="15" x14ac:dyDescent="0.25">
      <c r="BA19269" s="91" t="s">
        <v>23352</v>
      </c>
      <c r="BB19269" s="91" t="s">
        <v>3969</v>
      </c>
      <c r="BC19269" s="91" t="s">
        <v>14875</v>
      </c>
      <c r="BD19269" s="423" t="s">
        <v>1301</v>
      </c>
    </row>
    <row r="19270" spans="53:56" ht="15" x14ac:dyDescent="0.25">
      <c r="BA19270" s="90" t="s">
        <v>23353</v>
      </c>
      <c r="BB19270" s="90" t="s">
        <v>3969</v>
      </c>
      <c r="BC19270" s="90" t="s">
        <v>14875</v>
      </c>
      <c r="BD19270" s="423" t="s">
        <v>1301</v>
      </c>
    </row>
    <row r="19271" spans="53:56" ht="15" x14ac:dyDescent="0.25">
      <c r="BA19271" s="91" t="s">
        <v>23354</v>
      </c>
      <c r="BB19271" s="91" t="s">
        <v>3969</v>
      </c>
      <c r="BC19271" s="91" t="s">
        <v>23322</v>
      </c>
      <c r="BD19271" s="423" t="s">
        <v>1301</v>
      </c>
    </row>
    <row r="19272" spans="53:56" ht="15" x14ac:dyDescent="0.25">
      <c r="BA19272" s="90" t="s">
        <v>23355</v>
      </c>
      <c r="BB19272" s="90" t="s">
        <v>3969</v>
      </c>
      <c r="BC19272" s="90" t="s">
        <v>23322</v>
      </c>
      <c r="BD19272" s="423" t="s">
        <v>1301</v>
      </c>
    </row>
    <row r="19273" spans="53:56" ht="15" x14ac:dyDescent="0.25">
      <c r="BA19273" s="91" t="s">
        <v>23356</v>
      </c>
      <c r="BB19273" s="91" t="s">
        <v>3969</v>
      </c>
      <c r="BC19273" s="91" t="s">
        <v>23322</v>
      </c>
      <c r="BD19273" s="423" t="s">
        <v>1301</v>
      </c>
    </row>
    <row r="19274" spans="53:56" ht="15" x14ac:dyDescent="0.25">
      <c r="BA19274" s="90" t="s">
        <v>23357</v>
      </c>
      <c r="BB19274" s="90" t="s">
        <v>3969</v>
      </c>
      <c r="BC19274" s="90" t="s">
        <v>14875</v>
      </c>
      <c r="BD19274" s="423" t="s">
        <v>1301</v>
      </c>
    </row>
    <row r="19275" spans="53:56" ht="15" x14ac:dyDescent="0.25">
      <c r="BA19275" s="91" t="s">
        <v>23358</v>
      </c>
      <c r="BB19275" s="91" t="s">
        <v>3969</v>
      </c>
      <c r="BC19275" s="91" t="s">
        <v>14875</v>
      </c>
      <c r="BD19275" s="423" t="s">
        <v>1301</v>
      </c>
    </row>
    <row r="19276" spans="53:56" ht="15" x14ac:dyDescent="0.25">
      <c r="BA19276" s="90" t="s">
        <v>23359</v>
      </c>
      <c r="BB19276" s="90" t="s">
        <v>3969</v>
      </c>
      <c r="BC19276" s="90" t="s">
        <v>23322</v>
      </c>
      <c r="BD19276" s="423" t="s">
        <v>1301</v>
      </c>
    </row>
    <row r="19277" spans="53:56" ht="15" x14ac:dyDescent="0.25">
      <c r="BA19277" s="91" t="s">
        <v>23360</v>
      </c>
      <c r="BB19277" s="91" t="s">
        <v>3969</v>
      </c>
      <c r="BC19277" s="91" t="s">
        <v>14875</v>
      </c>
      <c r="BD19277" s="423" t="s">
        <v>1301</v>
      </c>
    </row>
    <row r="19278" spans="53:56" ht="15" x14ac:dyDescent="0.25">
      <c r="BA19278" s="90" t="s">
        <v>23361</v>
      </c>
      <c r="BB19278" s="90" t="s">
        <v>3969</v>
      </c>
      <c r="BC19278" s="90" t="s">
        <v>23322</v>
      </c>
      <c r="BD19278" s="423" t="s">
        <v>1301</v>
      </c>
    </row>
    <row r="19279" spans="53:56" ht="15" x14ac:dyDescent="0.25">
      <c r="BA19279" s="91" t="s">
        <v>23362</v>
      </c>
      <c r="BB19279" s="91" t="s">
        <v>3969</v>
      </c>
      <c r="BC19279" s="91" t="s">
        <v>14875</v>
      </c>
      <c r="BD19279" s="423" t="s">
        <v>1301</v>
      </c>
    </row>
    <row r="19280" spans="53:56" ht="15" x14ac:dyDescent="0.25">
      <c r="BA19280" s="90" t="s">
        <v>23363</v>
      </c>
      <c r="BB19280" s="90" t="s">
        <v>3969</v>
      </c>
      <c r="BC19280" s="90" t="s">
        <v>11252</v>
      </c>
      <c r="BD19280" s="423" t="s">
        <v>1301</v>
      </c>
    </row>
    <row r="19281" spans="53:56" ht="15" x14ac:dyDescent="0.25">
      <c r="BA19281" s="91" t="s">
        <v>23364</v>
      </c>
      <c r="BB19281" s="91" t="s">
        <v>3969</v>
      </c>
      <c r="BC19281" s="91" t="s">
        <v>11252</v>
      </c>
      <c r="BD19281" s="423" t="s">
        <v>1301</v>
      </c>
    </row>
    <row r="19282" spans="53:56" ht="15" x14ac:dyDescent="0.25">
      <c r="BA19282" s="90" t="s">
        <v>23365</v>
      </c>
      <c r="BB19282" s="90" t="s">
        <v>3969</v>
      </c>
      <c r="BC19282" s="90" t="s">
        <v>11252</v>
      </c>
      <c r="BD19282" s="423" t="s">
        <v>1301</v>
      </c>
    </row>
    <row r="19283" spans="53:56" ht="15" x14ac:dyDescent="0.25">
      <c r="BA19283" s="91" t="s">
        <v>23366</v>
      </c>
      <c r="BB19283" s="91" t="s">
        <v>3969</v>
      </c>
      <c r="BC19283" s="91" t="s">
        <v>11252</v>
      </c>
      <c r="BD19283" s="423" t="s">
        <v>1301</v>
      </c>
    </row>
    <row r="19284" spans="53:56" ht="15" x14ac:dyDescent="0.25">
      <c r="BA19284" s="90" t="s">
        <v>23367</v>
      </c>
      <c r="BB19284" s="90" t="s">
        <v>3969</v>
      </c>
      <c r="BC19284" s="90" t="s">
        <v>11252</v>
      </c>
      <c r="BD19284" s="423" t="s">
        <v>1301</v>
      </c>
    </row>
    <row r="19285" spans="53:56" ht="15" x14ac:dyDescent="0.25">
      <c r="BA19285" s="91" t="s">
        <v>23368</v>
      </c>
      <c r="BB19285" s="91" t="s">
        <v>3969</v>
      </c>
      <c r="BC19285" s="91" t="s">
        <v>11252</v>
      </c>
      <c r="BD19285" s="423" t="s">
        <v>1301</v>
      </c>
    </row>
    <row r="19286" spans="53:56" ht="15" x14ac:dyDescent="0.25">
      <c r="BA19286" s="90" t="s">
        <v>23369</v>
      </c>
      <c r="BB19286" s="90" t="s">
        <v>3969</v>
      </c>
      <c r="BC19286" s="90" t="s">
        <v>23032</v>
      </c>
      <c r="BD19286" s="423" t="s">
        <v>1301</v>
      </c>
    </row>
    <row r="19287" spans="53:56" ht="15" x14ac:dyDescent="0.25">
      <c r="BA19287" s="91" t="s">
        <v>23370</v>
      </c>
      <c r="BB19287" s="91" t="s">
        <v>3969</v>
      </c>
      <c r="BC19287" s="91" t="s">
        <v>11252</v>
      </c>
      <c r="BD19287" s="423" t="s">
        <v>1301</v>
      </c>
    </row>
    <row r="19288" spans="53:56" ht="15" x14ac:dyDescent="0.25">
      <c r="BA19288" s="90" t="s">
        <v>23371</v>
      </c>
      <c r="BB19288" s="90" t="s">
        <v>3969</v>
      </c>
      <c r="BC19288" s="90" t="s">
        <v>11252</v>
      </c>
      <c r="BD19288" s="423" t="s">
        <v>1301</v>
      </c>
    </row>
    <row r="19289" spans="53:56" ht="15" x14ac:dyDescent="0.25">
      <c r="BA19289" s="91" t="s">
        <v>23372</v>
      </c>
      <c r="BB19289" s="91" t="s">
        <v>3969</v>
      </c>
      <c r="BC19289" s="91" t="s">
        <v>11252</v>
      </c>
      <c r="BD19289" s="423" t="s">
        <v>1301</v>
      </c>
    </row>
    <row r="19290" spans="53:56" ht="15" x14ac:dyDescent="0.25">
      <c r="BA19290" s="90" t="s">
        <v>23373</v>
      </c>
      <c r="BB19290" s="90" t="s">
        <v>3969</v>
      </c>
      <c r="BC19290" s="90" t="s">
        <v>11252</v>
      </c>
      <c r="BD19290" s="423" t="s">
        <v>1301</v>
      </c>
    </row>
    <row r="19291" spans="53:56" ht="15" x14ac:dyDescent="0.25">
      <c r="BA19291" s="91" t="s">
        <v>23374</v>
      </c>
      <c r="BB19291" s="91" t="s">
        <v>3969</v>
      </c>
      <c r="BC19291" s="91" t="s">
        <v>11252</v>
      </c>
      <c r="BD19291" s="423" t="s">
        <v>1301</v>
      </c>
    </row>
    <row r="19292" spans="53:56" ht="15" x14ac:dyDescent="0.25">
      <c r="BA19292" s="90" t="s">
        <v>23375</v>
      </c>
      <c r="BB19292" s="90" t="s">
        <v>3969</v>
      </c>
      <c r="BC19292" s="90" t="s">
        <v>11252</v>
      </c>
      <c r="BD19292" s="423" t="s">
        <v>1301</v>
      </c>
    </row>
    <row r="19293" spans="53:56" ht="15" x14ac:dyDescent="0.25">
      <c r="BA19293" s="91" t="s">
        <v>23376</v>
      </c>
      <c r="BB19293" s="91" t="s">
        <v>3969</v>
      </c>
      <c r="BC19293" s="91" t="s">
        <v>11252</v>
      </c>
      <c r="BD19293" s="423" t="s">
        <v>1301</v>
      </c>
    </row>
    <row r="19294" spans="53:56" ht="15" x14ac:dyDescent="0.25">
      <c r="BA19294" s="90" t="s">
        <v>23377</v>
      </c>
      <c r="BB19294" s="90" t="s">
        <v>3969</v>
      </c>
      <c r="BC19294" s="90" t="s">
        <v>11252</v>
      </c>
      <c r="BD19294" s="423" t="s">
        <v>1301</v>
      </c>
    </row>
    <row r="19295" spans="53:56" ht="15" x14ac:dyDescent="0.25">
      <c r="BA19295" s="91" t="s">
        <v>23378</v>
      </c>
      <c r="BB19295" s="91" t="s">
        <v>3969</v>
      </c>
      <c r="BC19295" s="91" t="s">
        <v>11252</v>
      </c>
      <c r="BD19295" s="423" t="s">
        <v>1301</v>
      </c>
    </row>
    <row r="19296" spans="53:56" ht="15" x14ac:dyDescent="0.25">
      <c r="BA19296" s="91" t="s">
        <v>23379</v>
      </c>
      <c r="BB19296" s="91" t="s">
        <v>3969</v>
      </c>
      <c r="BC19296" s="91" t="s">
        <v>11252</v>
      </c>
      <c r="BD19296" s="423" t="s">
        <v>1301</v>
      </c>
    </row>
    <row r="19297" spans="53:56" ht="15" x14ac:dyDescent="0.25">
      <c r="BA19297" s="90" t="s">
        <v>23380</v>
      </c>
      <c r="BB19297" s="90" t="s">
        <v>3969</v>
      </c>
      <c r="BC19297" s="90" t="s">
        <v>11252</v>
      </c>
      <c r="BD19297" s="423" t="s">
        <v>1301</v>
      </c>
    </row>
    <row r="19298" spans="53:56" ht="15" x14ac:dyDescent="0.25">
      <c r="BA19298" s="91" t="s">
        <v>23381</v>
      </c>
      <c r="BB19298" s="91" t="s">
        <v>3969</v>
      </c>
      <c r="BC19298" s="91" t="s">
        <v>11252</v>
      </c>
      <c r="BD19298" s="423" t="s">
        <v>1301</v>
      </c>
    </row>
    <row r="19299" spans="53:56" ht="15" x14ac:dyDescent="0.25">
      <c r="BA19299" s="91" t="s">
        <v>23382</v>
      </c>
      <c r="BB19299" s="91" t="s">
        <v>3969</v>
      </c>
      <c r="BC19299" s="91" t="s">
        <v>11252</v>
      </c>
      <c r="BD19299" s="423" t="s">
        <v>1301</v>
      </c>
    </row>
    <row r="19300" spans="53:56" ht="15" x14ac:dyDescent="0.25">
      <c r="BA19300" s="91" t="s">
        <v>23383</v>
      </c>
      <c r="BB19300" s="91" t="s">
        <v>3969</v>
      </c>
      <c r="BC19300" s="91" t="s">
        <v>11252</v>
      </c>
      <c r="BD19300" s="423" t="s">
        <v>1301</v>
      </c>
    </row>
    <row r="19301" spans="53:56" ht="15" x14ac:dyDescent="0.25">
      <c r="BA19301" s="90" t="s">
        <v>23384</v>
      </c>
      <c r="BB19301" s="90" t="s">
        <v>3969</v>
      </c>
      <c r="BC19301" s="90" t="s">
        <v>23032</v>
      </c>
      <c r="BD19301" s="423" t="s">
        <v>1301</v>
      </c>
    </row>
    <row r="19302" spans="53:56" ht="15" x14ac:dyDescent="0.25">
      <c r="BA19302" s="91" t="s">
        <v>23385</v>
      </c>
      <c r="BB19302" s="91" t="s">
        <v>3969</v>
      </c>
      <c r="BC19302" s="91" t="s">
        <v>11252</v>
      </c>
      <c r="BD19302" s="423" t="s">
        <v>1301</v>
      </c>
    </row>
    <row r="19303" spans="53:56" ht="15" x14ac:dyDescent="0.25">
      <c r="BA19303" s="90" t="s">
        <v>23386</v>
      </c>
      <c r="BB19303" s="90" t="s">
        <v>3969</v>
      </c>
      <c r="BC19303" s="90" t="s">
        <v>11252</v>
      </c>
      <c r="BD19303" s="423" t="s">
        <v>1301</v>
      </c>
    </row>
    <row r="19304" spans="53:56" ht="15" x14ac:dyDescent="0.25">
      <c r="BA19304" s="91" t="s">
        <v>23387</v>
      </c>
      <c r="BB19304" s="91" t="s">
        <v>3969</v>
      </c>
      <c r="BC19304" s="91" t="s">
        <v>11252</v>
      </c>
      <c r="BD19304" s="423" t="s">
        <v>1301</v>
      </c>
    </row>
    <row r="19305" spans="53:56" ht="15" x14ac:dyDescent="0.25">
      <c r="BA19305" s="90" t="s">
        <v>23388</v>
      </c>
      <c r="BB19305" s="90" t="s">
        <v>3969</v>
      </c>
      <c r="BC19305" s="90" t="s">
        <v>11252</v>
      </c>
      <c r="BD19305" s="423" t="s">
        <v>1301</v>
      </c>
    </row>
    <row r="19306" spans="53:56" ht="15" x14ac:dyDescent="0.25">
      <c r="BA19306" s="91" t="s">
        <v>23389</v>
      </c>
      <c r="BB19306" s="91" t="s">
        <v>3969</v>
      </c>
      <c r="BC19306" s="91" t="s">
        <v>11252</v>
      </c>
      <c r="BD19306" s="423" t="s">
        <v>1301</v>
      </c>
    </row>
    <row r="19307" spans="53:56" ht="15" x14ac:dyDescent="0.25">
      <c r="BA19307" s="90" t="s">
        <v>23390</v>
      </c>
      <c r="BB19307" s="90" t="s">
        <v>3969</v>
      </c>
      <c r="BC19307" s="90" t="s">
        <v>11252</v>
      </c>
      <c r="BD19307" s="423" t="s">
        <v>1301</v>
      </c>
    </row>
    <row r="19308" spans="53:56" ht="15" x14ac:dyDescent="0.25">
      <c r="BA19308" s="91" t="s">
        <v>23391</v>
      </c>
      <c r="BB19308" s="91" t="s">
        <v>3969</v>
      </c>
      <c r="BC19308" s="91" t="s">
        <v>11252</v>
      </c>
      <c r="BD19308" s="423" t="s">
        <v>1301</v>
      </c>
    </row>
    <row r="19309" spans="53:56" ht="15" x14ac:dyDescent="0.25">
      <c r="BA19309" s="90" t="s">
        <v>23392</v>
      </c>
      <c r="BB19309" s="90" t="s">
        <v>3969</v>
      </c>
      <c r="BC19309" s="90" t="s">
        <v>11252</v>
      </c>
      <c r="BD19309" s="423" t="s">
        <v>1301</v>
      </c>
    </row>
    <row r="19310" spans="53:56" ht="15" x14ac:dyDescent="0.25">
      <c r="BA19310" s="91" t="s">
        <v>23393</v>
      </c>
      <c r="BB19310" s="91" t="s">
        <v>3969</v>
      </c>
      <c r="BC19310" s="91" t="s">
        <v>11252</v>
      </c>
      <c r="BD19310" s="423" t="s">
        <v>1301</v>
      </c>
    </row>
    <row r="19311" spans="53:56" ht="15" x14ac:dyDescent="0.25">
      <c r="BA19311" s="90" t="s">
        <v>23394</v>
      </c>
      <c r="BB19311" s="90" t="s">
        <v>3969</v>
      </c>
      <c r="BC19311" s="90" t="s">
        <v>11252</v>
      </c>
      <c r="BD19311" s="423" t="s">
        <v>1301</v>
      </c>
    </row>
    <row r="19312" spans="53:56" ht="15" x14ac:dyDescent="0.25">
      <c r="BA19312" s="91" t="s">
        <v>23395</v>
      </c>
      <c r="BB19312" s="91" t="s">
        <v>3969</v>
      </c>
      <c r="BC19312" s="91" t="s">
        <v>11252</v>
      </c>
      <c r="BD19312" s="423" t="s">
        <v>1301</v>
      </c>
    </row>
    <row r="19313" spans="53:56" ht="15" x14ac:dyDescent="0.25">
      <c r="BA19313" s="90" t="s">
        <v>23396</v>
      </c>
      <c r="BB19313" s="90" t="s">
        <v>3969</v>
      </c>
      <c r="BC19313" s="90" t="s">
        <v>11252</v>
      </c>
      <c r="BD19313" s="423" t="s">
        <v>1301</v>
      </c>
    </row>
    <row r="19314" spans="53:56" ht="15" x14ac:dyDescent="0.25">
      <c r="BA19314" s="91" t="s">
        <v>23397</v>
      </c>
      <c r="BB19314" s="91" t="s">
        <v>3969</v>
      </c>
      <c r="BC19314" s="91" t="s">
        <v>11252</v>
      </c>
      <c r="BD19314" s="423" t="s">
        <v>1301</v>
      </c>
    </row>
    <row r="19315" spans="53:56" ht="15" x14ac:dyDescent="0.25">
      <c r="BA19315" s="90" t="s">
        <v>23398</v>
      </c>
      <c r="BB19315" s="90" t="s">
        <v>3969</v>
      </c>
      <c r="BC19315" s="90" t="s">
        <v>11252</v>
      </c>
      <c r="BD19315" s="423" t="s">
        <v>1301</v>
      </c>
    </row>
    <row r="19316" spans="53:56" ht="15" x14ac:dyDescent="0.25">
      <c r="BA19316" s="91" t="s">
        <v>23399</v>
      </c>
      <c r="BB19316" s="91" t="s">
        <v>3969</v>
      </c>
      <c r="BC19316" s="91" t="s">
        <v>11252</v>
      </c>
      <c r="BD19316" s="423" t="s">
        <v>1301</v>
      </c>
    </row>
    <row r="19317" spans="53:56" ht="15" x14ac:dyDescent="0.25">
      <c r="BA19317" s="90" t="s">
        <v>23400</v>
      </c>
      <c r="BB19317" s="90" t="s">
        <v>3969</v>
      </c>
      <c r="BC19317" s="90" t="s">
        <v>11252</v>
      </c>
      <c r="BD19317" s="423" t="s">
        <v>1301</v>
      </c>
    </row>
    <row r="19318" spans="53:56" ht="15" x14ac:dyDescent="0.25">
      <c r="BA19318" s="91" t="s">
        <v>23401</v>
      </c>
      <c r="BB19318" s="91" t="s">
        <v>3969</v>
      </c>
      <c r="BC19318" s="91" t="s">
        <v>11252</v>
      </c>
      <c r="BD19318" s="423" t="s">
        <v>1301</v>
      </c>
    </row>
    <row r="19319" spans="53:56" ht="15" x14ac:dyDescent="0.25">
      <c r="BA19319" s="90" t="s">
        <v>23402</v>
      </c>
      <c r="BB19319" s="90" t="s">
        <v>3969</v>
      </c>
      <c r="BC19319" s="90" t="s">
        <v>11252</v>
      </c>
      <c r="BD19319" s="423" t="s">
        <v>1301</v>
      </c>
    </row>
    <row r="19320" spans="53:56" ht="15" x14ac:dyDescent="0.25">
      <c r="BA19320" s="91" t="s">
        <v>23403</v>
      </c>
      <c r="BB19320" s="91" t="s">
        <v>3969</v>
      </c>
      <c r="BC19320" s="91" t="s">
        <v>11252</v>
      </c>
      <c r="BD19320" s="423" t="s">
        <v>1301</v>
      </c>
    </row>
    <row r="19321" spans="53:56" ht="15" x14ac:dyDescent="0.25">
      <c r="BA19321" s="90" t="s">
        <v>23404</v>
      </c>
      <c r="BB19321" s="90" t="s">
        <v>3969</v>
      </c>
      <c r="BC19321" s="90" t="s">
        <v>11252</v>
      </c>
      <c r="BD19321" s="423" t="s">
        <v>1301</v>
      </c>
    </row>
    <row r="19322" spans="53:56" ht="15" x14ac:dyDescent="0.25">
      <c r="BA19322" s="91" t="s">
        <v>23405</v>
      </c>
      <c r="BB19322" s="91" t="s">
        <v>3969</v>
      </c>
      <c r="BC19322" s="91" t="s">
        <v>11252</v>
      </c>
      <c r="BD19322" s="423" t="s">
        <v>1301</v>
      </c>
    </row>
    <row r="19323" spans="53:56" ht="15" x14ac:dyDescent="0.25">
      <c r="BA19323" s="90" t="s">
        <v>23406</v>
      </c>
      <c r="BB19323" s="90" t="s">
        <v>3969</v>
      </c>
      <c r="BC19323" s="90" t="s">
        <v>11252</v>
      </c>
      <c r="BD19323" s="423" t="s">
        <v>1301</v>
      </c>
    </row>
    <row r="19324" spans="53:56" ht="15" x14ac:dyDescent="0.25">
      <c r="BA19324" s="91" t="s">
        <v>23407</v>
      </c>
      <c r="BB19324" s="91" t="s">
        <v>3969</v>
      </c>
      <c r="BC19324" s="91" t="s">
        <v>11252</v>
      </c>
      <c r="BD19324" s="423" t="s">
        <v>1301</v>
      </c>
    </row>
    <row r="19325" spans="53:56" ht="15" x14ac:dyDescent="0.25">
      <c r="BA19325" s="90" t="s">
        <v>23408</v>
      </c>
      <c r="BB19325" s="90" t="s">
        <v>3969</v>
      </c>
      <c r="BC19325" s="90" t="s">
        <v>11252</v>
      </c>
      <c r="BD19325" s="423" t="s">
        <v>1301</v>
      </c>
    </row>
    <row r="19326" spans="53:56" ht="15" x14ac:dyDescent="0.25">
      <c r="BA19326" s="90" t="s">
        <v>23409</v>
      </c>
      <c r="BB19326" s="90" t="s">
        <v>3969</v>
      </c>
      <c r="BC19326" s="90" t="s">
        <v>11252</v>
      </c>
      <c r="BD19326" s="423" t="s">
        <v>1301</v>
      </c>
    </row>
    <row r="19327" spans="53:56" ht="15" x14ac:dyDescent="0.25">
      <c r="BA19327" s="91" t="s">
        <v>23410</v>
      </c>
      <c r="BB19327" s="91" t="s">
        <v>3969</v>
      </c>
      <c r="BC19327" s="91" t="s">
        <v>11252</v>
      </c>
      <c r="BD19327" s="423" t="s">
        <v>1301</v>
      </c>
    </row>
    <row r="19328" spans="53:56" ht="15" x14ac:dyDescent="0.25">
      <c r="BA19328" s="90" t="s">
        <v>23411</v>
      </c>
      <c r="BB19328" s="90" t="s">
        <v>3969</v>
      </c>
      <c r="BC19328" s="90" t="s">
        <v>11252</v>
      </c>
      <c r="BD19328" s="423" t="s">
        <v>1301</v>
      </c>
    </row>
    <row r="19329" spans="53:56" ht="15" x14ac:dyDescent="0.25">
      <c r="BA19329" s="91" t="s">
        <v>23412</v>
      </c>
      <c r="BB19329" s="91" t="s">
        <v>3969</v>
      </c>
      <c r="BC19329" s="91" t="s">
        <v>11252</v>
      </c>
      <c r="BD19329" s="423" t="s">
        <v>1301</v>
      </c>
    </row>
    <row r="19330" spans="53:56" ht="15" x14ac:dyDescent="0.25">
      <c r="BA19330" s="91" t="s">
        <v>23413</v>
      </c>
      <c r="BB19330" s="91" t="s">
        <v>3969</v>
      </c>
      <c r="BC19330" s="91" t="s">
        <v>11252</v>
      </c>
      <c r="BD19330" s="423" t="s">
        <v>1301</v>
      </c>
    </row>
    <row r="19331" spans="53:56" ht="15" x14ac:dyDescent="0.25">
      <c r="BA19331" s="90" t="s">
        <v>23414</v>
      </c>
      <c r="BB19331" s="90" t="s">
        <v>3969</v>
      </c>
      <c r="BC19331" s="90" t="s">
        <v>11252</v>
      </c>
      <c r="BD19331" s="423" t="s">
        <v>1301</v>
      </c>
    </row>
    <row r="19332" spans="53:56" ht="15" x14ac:dyDescent="0.25">
      <c r="BA19332" s="91" t="s">
        <v>23415</v>
      </c>
      <c r="BB19332" s="91" t="s">
        <v>3969</v>
      </c>
      <c r="BC19332" s="91" t="s">
        <v>11252</v>
      </c>
      <c r="BD19332" s="423" t="s">
        <v>1301</v>
      </c>
    </row>
    <row r="19333" spans="53:56" ht="15" x14ac:dyDescent="0.25">
      <c r="BA19333" s="90" t="s">
        <v>23416</v>
      </c>
      <c r="BB19333" s="90" t="s">
        <v>3969</v>
      </c>
      <c r="BC19333" s="90" t="s">
        <v>11252</v>
      </c>
      <c r="BD19333" s="423" t="s">
        <v>1301</v>
      </c>
    </row>
    <row r="19334" spans="53:56" ht="15" x14ac:dyDescent="0.25">
      <c r="BA19334" s="90" t="s">
        <v>23417</v>
      </c>
      <c r="BB19334" s="90" t="s">
        <v>3969</v>
      </c>
      <c r="BC19334" s="90" t="s">
        <v>11252</v>
      </c>
      <c r="BD19334" s="423" t="s">
        <v>1301</v>
      </c>
    </row>
    <row r="19335" spans="53:56" ht="15" x14ac:dyDescent="0.25">
      <c r="BA19335" s="91" t="s">
        <v>23418</v>
      </c>
      <c r="BB19335" s="91" t="s">
        <v>3969</v>
      </c>
      <c r="BC19335" s="91" t="s">
        <v>14111</v>
      </c>
      <c r="BD19335" s="423" t="s">
        <v>1301</v>
      </c>
    </row>
    <row r="19336" spans="53:56" ht="15" x14ac:dyDescent="0.25">
      <c r="BA19336" s="90" t="s">
        <v>23419</v>
      </c>
      <c r="BB19336" s="90" t="s">
        <v>3969</v>
      </c>
      <c r="BC19336" s="90" t="s">
        <v>14111</v>
      </c>
      <c r="BD19336" s="423" t="s">
        <v>1301</v>
      </c>
    </row>
    <row r="19337" spans="53:56" ht="15" x14ac:dyDescent="0.25">
      <c r="BA19337" s="91" t="s">
        <v>23420</v>
      </c>
      <c r="BB19337" s="91" t="s">
        <v>3969</v>
      </c>
      <c r="BC19337" s="91" t="s">
        <v>14111</v>
      </c>
      <c r="BD19337" s="423" t="s">
        <v>1301</v>
      </c>
    </row>
    <row r="19338" spans="53:56" ht="15" x14ac:dyDescent="0.25">
      <c r="BA19338" s="91" t="s">
        <v>23421</v>
      </c>
      <c r="BB19338" s="91" t="s">
        <v>3969</v>
      </c>
      <c r="BC19338" s="91" t="s">
        <v>14111</v>
      </c>
      <c r="BD19338" s="423" t="s">
        <v>1301</v>
      </c>
    </row>
    <row r="19339" spans="53:56" ht="15" x14ac:dyDescent="0.25">
      <c r="BA19339" s="90" t="s">
        <v>23422</v>
      </c>
      <c r="BB19339" s="90" t="s">
        <v>3969</v>
      </c>
      <c r="BC19339" s="90" t="s">
        <v>14111</v>
      </c>
      <c r="BD19339" s="423" t="s">
        <v>1301</v>
      </c>
    </row>
    <row r="19340" spans="53:56" ht="15" x14ac:dyDescent="0.25">
      <c r="BA19340" s="90" t="s">
        <v>23423</v>
      </c>
      <c r="BB19340" s="90" t="s">
        <v>3969</v>
      </c>
      <c r="BC19340" s="90" t="s">
        <v>14111</v>
      </c>
      <c r="BD19340" s="423" t="s">
        <v>1301</v>
      </c>
    </row>
    <row r="19341" spans="53:56" ht="15" x14ac:dyDescent="0.25">
      <c r="BA19341" s="91" t="s">
        <v>23424</v>
      </c>
      <c r="BB19341" s="91" t="s">
        <v>3969</v>
      </c>
      <c r="BC19341" s="91" t="s">
        <v>14111</v>
      </c>
      <c r="BD19341" s="423" t="s">
        <v>1301</v>
      </c>
    </row>
    <row r="19342" spans="53:56" ht="15" x14ac:dyDescent="0.25">
      <c r="BA19342" s="90" t="s">
        <v>23425</v>
      </c>
      <c r="BB19342" s="90" t="s">
        <v>3969</v>
      </c>
      <c r="BC19342" s="90" t="s">
        <v>14111</v>
      </c>
      <c r="BD19342" s="423" t="s">
        <v>1301</v>
      </c>
    </row>
    <row r="19343" spans="53:56" ht="15" x14ac:dyDescent="0.25">
      <c r="BA19343" s="90" t="s">
        <v>23426</v>
      </c>
      <c r="BB19343" s="90" t="s">
        <v>3969</v>
      </c>
      <c r="BC19343" s="90" t="s">
        <v>14111</v>
      </c>
      <c r="BD19343" s="423" t="s">
        <v>1301</v>
      </c>
    </row>
    <row r="19344" spans="53:56" ht="15" x14ac:dyDescent="0.25">
      <c r="BA19344" s="90" t="s">
        <v>23427</v>
      </c>
      <c r="BB19344" s="90" t="s">
        <v>3969</v>
      </c>
      <c r="BC19344" s="90" t="s">
        <v>14111</v>
      </c>
      <c r="BD19344" s="423" t="s">
        <v>1301</v>
      </c>
    </row>
    <row r="19345" spans="53:56" ht="15" x14ac:dyDescent="0.25">
      <c r="BA19345" s="91" t="s">
        <v>23428</v>
      </c>
      <c r="BB19345" s="91" t="s">
        <v>3969</v>
      </c>
      <c r="BC19345" s="91" t="s">
        <v>14111</v>
      </c>
      <c r="BD19345" s="423" t="s">
        <v>1301</v>
      </c>
    </row>
    <row r="19346" spans="53:56" ht="15" x14ac:dyDescent="0.25">
      <c r="BA19346" s="91" t="s">
        <v>23429</v>
      </c>
      <c r="BB19346" s="91" t="s">
        <v>3969</v>
      </c>
      <c r="BC19346" s="91" t="s">
        <v>14111</v>
      </c>
      <c r="BD19346" s="423" t="s">
        <v>1301</v>
      </c>
    </row>
    <row r="19347" spans="53:56" ht="15" x14ac:dyDescent="0.25">
      <c r="BA19347" s="90" t="s">
        <v>23430</v>
      </c>
      <c r="BB19347" s="90" t="s">
        <v>3969</v>
      </c>
      <c r="BC19347" s="90" t="s">
        <v>14111</v>
      </c>
      <c r="BD19347" s="423" t="s">
        <v>1301</v>
      </c>
    </row>
    <row r="19348" spans="53:56" ht="15" x14ac:dyDescent="0.25">
      <c r="BA19348" s="91" t="s">
        <v>23431</v>
      </c>
      <c r="BB19348" s="91" t="s">
        <v>3969</v>
      </c>
      <c r="BC19348" s="91" t="s">
        <v>14111</v>
      </c>
      <c r="BD19348" s="423" t="s">
        <v>1301</v>
      </c>
    </row>
    <row r="19349" spans="53:56" ht="15" x14ac:dyDescent="0.25">
      <c r="BA19349" s="90" t="s">
        <v>23432</v>
      </c>
      <c r="BB19349" s="90" t="s">
        <v>3969</v>
      </c>
      <c r="BC19349" s="90" t="s">
        <v>14111</v>
      </c>
      <c r="BD19349" s="423" t="s">
        <v>1301</v>
      </c>
    </row>
    <row r="19350" spans="53:56" ht="15" x14ac:dyDescent="0.25">
      <c r="BA19350" s="90" t="s">
        <v>23433</v>
      </c>
      <c r="BB19350" s="90" t="s">
        <v>3969</v>
      </c>
      <c r="BC19350" s="90" t="s">
        <v>14111</v>
      </c>
      <c r="BD19350" s="423" t="s">
        <v>1301</v>
      </c>
    </row>
    <row r="19351" spans="53:56" ht="15" x14ac:dyDescent="0.25">
      <c r="BA19351" s="91" t="s">
        <v>23434</v>
      </c>
      <c r="BB19351" s="91" t="s">
        <v>3969</v>
      </c>
      <c r="BC19351" s="91" t="s">
        <v>14111</v>
      </c>
      <c r="BD19351" s="423" t="s">
        <v>1301</v>
      </c>
    </row>
    <row r="19352" spans="53:56" ht="15" x14ac:dyDescent="0.25">
      <c r="BA19352" s="90" t="s">
        <v>23435</v>
      </c>
      <c r="BB19352" s="90" t="s">
        <v>3969</v>
      </c>
      <c r="BC19352" s="90" t="s">
        <v>14111</v>
      </c>
      <c r="BD19352" s="423" t="s">
        <v>1301</v>
      </c>
    </row>
    <row r="19353" spans="53:56" ht="15" x14ac:dyDescent="0.25">
      <c r="BA19353" s="91" t="s">
        <v>23436</v>
      </c>
      <c r="BB19353" s="91" t="s">
        <v>3969</v>
      </c>
      <c r="BC19353" s="91" t="s">
        <v>14111</v>
      </c>
      <c r="BD19353" s="423" t="s">
        <v>1301</v>
      </c>
    </row>
    <row r="19354" spans="53:56" ht="15" x14ac:dyDescent="0.25">
      <c r="BA19354" s="91" t="s">
        <v>23437</v>
      </c>
      <c r="BB19354" s="91" t="s">
        <v>3969</v>
      </c>
      <c r="BC19354" s="91" t="s">
        <v>14111</v>
      </c>
      <c r="BD19354" s="423" t="s">
        <v>1301</v>
      </c>
    </row>
    <row r="19355" spans="53:56" ht="15" x14ac:dyDescent="0.25">
      <c r="BA19355" s="90" t="s">
        <v>23438</v>
      </c>
      <c r="BB19355" s="90" t="s">
        <v>3969</v>
      </c>
      <c r="BC19355" s="90" t="s">
        <v>23322</v>
      </c>
      <c r="BD19355" s="423" t="s">
        <v>1301</v>
      </c>
    </row>
    <row r="19356" spans="53:56" ht="15" x14ac:dyDescent="0.25">
      <c r="BA19356" s="91" t="s">
        <v>23439</v>
      </c>
      <c r="BB19356" s="91" t="s">
        <v>3969</v>
      </c>
      <c r="BC19356" s="91" t="s">
        <v>14111</v>
      </c>
      <c r="BD19356" s="423" t="s">
        <v>1301</v>
      </c>
    </row>
    <row r="19357" spans="53:56" ht="15" x14ac:dyDescent="0.25">
      <c r="BA19357" s="90" t="s">
        <v>23440</v>
      </c>
      <c r="BB19357" s="90" t="s">
        <v>3969</v>
      </c>
      <c r="BC19357" s="90" t="s">
        <v>14111</v>
      </c>
      <c r="BD19357" s="423" t="s">
        <v>1301</v>
      </c>
    </row>
    <row r="19358" spans="53:56" ht="15" x14ac:dyDescent="0.25">
      <c r="BA19358" s="91" t="s">
        <v>23441</v>
      </c>
      <c r="BB19358" s="91" t="s">
        <v>3969</v>
      </c>
      <c r="BC19358" s="91" t="s">
        <v>14111</v>
      </c>
      <c r="BD19358" s="423" t="s">
        <v>1301</v>
      </c>
    </row>
    <row r="19359" spans="53:56" ht="15" x14ac:dyDescent="0.25">
      <c r="BA19359" s="90" t="s">
        <v>23442</v>
      </c>
      <c r="BB19359" s="90" t="s">
        <v>3969</v>
      </c>
      <c r="BC19359" s="90" t="s">
        <v>14111</v>
      </c>
      <c r="BD19359" s="423" t="s">
        <v>1301</v>
      </c>
    </row>
    <row r="19360" spans="53:56" ht="15" x14ac:dyDescent="0.25">
      <c r="BA19360" s="90" t="s">
        <v>23443</v>
      </c>
      <c r="BB19360" s="90" t="s">
        <v>3969</v>
      </c>
      <c r="BC19360" s="90" t="s">
        <v>14111</v>
      </c>
      <c r="BD19360" s="423" t="s">
        <v>1301</v>
      </c>
    </row>
    <row r="19361" spans="53:56" ht="15" x14ac:dyDescent="0.25">
      <c r="BA19361" s="91" t="s">
        <v>23444</v>
      </c>
      <c r="BB19361" s="91" t="s">
        <v>3969</v>
      </c>
      <c r="BC19361" s="91" t="s">
        <v>14111</v>
      </c>
      <c r="BD19361" s="423" t="s">
        <v>1301</v>
      </c>
    </row>
    <row r="19362" spans="53:56" ht="15" x14ac:dyDescent="0.25">
      <c r="BA19362" s="90" t="s">
        <v>23445</v>
      </c>
      <c r="BB19362" s="90" t="s">
        <v>3969</v>
      </c>
      <c r="BC19362" s="90" t="s">
        <v>14111</v>
      </c>
      <c r="BD19362" s="423" t="s">
        <v>1301</v>
      </c>
    </row>
    <row r="19363" spans="53:56" ht="15" x14ac:dyDescent="0.25">
      <c r="BA19363" s="91" t="s">
        <v>23446</v>
      </c>
      <c r="BB19363" s="91" t="s">
        <v>3969</v>
      </c>
      <c r="BC19363" s="91" t="s">
        <v>14111</v>
      </c>
      <c r="BD19363" s="423" t="s">
        <v>1301</v>
      </c>
    </row>
    <row r="19364" spans="53:56" ht="15" x14ac:dyDescent="0.25">
      <c r="BA19364" s="91" t="s">
        <v>23447</v>
      </c>
      <c r="BB19364" s="91" t="s">
        <v>3969</v>
      </c>
      <c r="BC19364" s="91" t="s">
        <v>14111</v>
      </c>
      <c r="BD19364" s="423" t="s">
        <v>1301</v>
      </c>
    </row>
    <row r="19365" spans="53:56" ht="15" x14ac:dyDescent="0.25">
      <c r="BA19365" s="90" t="s">
        <v>23448</v>
      </c>
      <c r="BB19365" s="90" t="s">
        <v>3969</v>
      </c>
      <c r="BC19365" s="90" t="s">
        <v>14111</v>
      </c>
      <c r="BD19365" s="423" t="s">
        <v>1301</v>
      </c>
    </row>
    <row r="19366" spans="53:56" ht="15" x14ac:dyDescent="0.25">
      <c r="BA19366" s="91" t="s">
        <v>23449</v>
      </c>
      <c r="BB19366" s="91" t="s">
        <v>3969</v>
      </c>
      <c r="BC19366" s="91" t="s">
        <v>14111</v>
      </c>
      <c r="BD19366" s="423" t="s">
        <v>1301</v>
      </c>
    </row>
    <row r="19367" spans="53:56" ht="15" x14ac:dyDescent="0.25">
      <c r="BA19367" s="90" t="s">
        <v>23450</v>
      </c>
      <c r="BB19367" s="90" t="s">
        <v>3969</v>
      </c>
      <c r="BC19367" s="90" t="s">
        <v>14111</v>
      </c>
      <c r="BD19367" s="423" t="s">
        <v>1301</v>
      </c>
    </row>
    <row r="19368" spans="53:56" ht="15" x14ac:dyDescent="0.25">
      <c r="BA19368" s="90" t="s">
        <v>23451</v>
      </c>
      <c r="BB19368" s="90" t="s">
        <v>3969</v>
      </c>
      <c r="BC19368" s="90" t="s">
        <v>14111</v>
      </c>
      <c r="BD19368" s="423" t="s">
        <v>1301</v>
      </c>
    </row>
    <row r="19369" spans="53:56" ht="15" x14ac:dyDescent="0.25">
      <c r="BA19369" s="91" t="s">
        <v>23452</v>
      </c>
      <c r="BB19369" s="91" t="s">
        <v>3969</v>
      </c>
      <c r="BC19369" s="91" t="s">
        <v>14111</v>
      </c>
      <c r="BD19369" s="423" t="s">
        <v>1301</v>
      </c>
    </row>
    <row r="19370" spans="53:56" ht="15" x14ac:dyDescent="0.25">
      <c r="BA19370" s="90" t="s">
        <v>23453</v>
      </c>
      <c r="BB19370" s="90" t="s">
        <v>3969</v>
      </c>
      <c r="BC19370" s="90" t="s">
        <v>14111</v>
      </c>
      <c r="BD19370" s="423" t="s">
        <v>1301</v>
      </c>
    </row>
    <row r="19371" spans="53:56" ht="15" x14ac:dyDescent="0.25">
      <c r="BA19371" s="91" t="s">
        <v>23454</v>
      </c>
      <c r="BB19371" s="91" t="s">
        <v>3969</v>
      </c>
      <c r="BC19371" s="91" t="s">
        <v>14111</v>
      </c>
      <c r="BD19371" s="423" t="s">
        <v>1301</v>
      </c>
    </row>
    <row r="19372" spans="53:56" ht="15" x14ac:dyDescent="0.25">
      <c r="BA19372" s="91" t="s">
        <v>23455</v>
      </c>
      <c r="BB19372" s="91" t="s">
        <v>3969</v>
      </c>
      <c r="BC19372" s="91" t="s">
        <v>14111</v>
      </c>
      <c r="BD19372" s="423" t="s">
        <v>1301</v>
      </c>
    </row>
    <row r="19373" spans="53:56" ht="15" x14ac:dyDescent="0.25">
      <c r="BA19373" s="90" t="s">
        <v>23456</v>
      </c>
      <c r="BB19373" s="90" t="s">
        <v>3969</v>
      </c>
      <c r="BC19373" s="90" t="s">
        <v>14111</v>
      </c>
      <c r="BD19373" s="423" t="s">
        <v>1301</v>
      </c>
    </row>
    <row r="19374" spans="53:56" ht="15" x14ac:dyDescent="0.25">
      <c r="BA19374" s="91" t="s">
        <v>23457</v>
      </c>
      <c r="BB19374" s="91" t="s">
        <v>3969</v>
      </c>
      <c r="BC19374" s="91" t="s">
        <v>14111</v>
      </c>
      <c r="BD19374" s="423" t="s">
        <v>1301</v>
      </c>
    </row>
    <row r="19375" spans="53:56" ht="15" x14ac:dyDescent="0.25">
      <c r="BA19375" s="90" t="s">
        <v>23458</v>
      </c>
      <c r="BB19375" s="90" t="s">
        <v>3969</v>
      </c>
      <c r="BC19375" s="90" t="s">
        <v>14111</v>
      </c>
      <c r="BD19375" s="423" t="s">
        <v>1301</v>
      </c>
    </row>
    <row r="19376" spans="53:56" ht="15" x14ac:dyDescent="0.25">
      <c r="BA19376" s="90" t="s">
        <v>23459</v>
      </c>
      <c r="BB19376" s="90" t="s">
        <v>3969</v>
      </c>
      <c r="BC19376" s="90" t="s">
        <v>14111</v>
      </c>
      <c r="BD19376" s="423" t="s">
        <v>1301</v>
      </c>
    </row>
    <row r="19377" spans="53:56" ht="15" x14ac:dyDescent="0.25">
      <c r="BA19377" s="91" t="s">
        <v>23460</v>
      </c>
      <c r="BB19377" s="91" t="s">
        <v>3969</v>
      </c>
      <c r="BC19377" s="91" t="s">
        <v>14111</v>
      </c>
      <c r="BD19377" s="423" t="s">
        <v>1301</v>
      </c>
    </row>
    <row r="19378" spans="53:56" ht="15" x14ac:dyDescent="0.25">
      <c r="BA19378" s="90" t="s">
        <v>23461</v>
      </c>
      <c r="BB19378" s="90" t="s">
        <v>3969</v>
      </c>
      <c r="BC19378" s="90" t="s">
        <v>14111</v>
      </c>
      <c r="BD19378" s="423" t="s">
        <v>1301</v>
      </c>
    </row>
    <row r="19379" spans="53:56" ht="15" x14ac:dyDescent="0.25">
      <c r="BA19379" s="91" t="s">
        <v>23462</v>
      </c>
      <c r="BB19379" s="91" t="s">
        <v>3969</v>
      </c>
      <c r="BC19379" s="91" t="s">
        <v>14111</v>
      </c>
      <c r="BD19379" s="423" t="s">
        <v>1301</v>
      </c>
    </row>
    <row r="19380" spans="53:56" ht="15" x14ac:dyDescent="0.25">
      <c r="BA19380" s="91" t="s">
        <v>23463</v>
      </c>
      <c r="BB19380" s="91" t="s">
        <v>3969</v>
      </c>
      <c r="BC19380" s="91" t="s">
        <v>10632</v>
      </c>
      <c r="BD19380" s="423" t="s">
        <v>1301</v>
      </c>
    </row>
    <row r="19381" spans="53:56" ht="15" x14ac:dyDescent="0.25">
      <c r="BA19381" s="90" t="s">
        <v>23464</v>
      </c>
      <c r="BB19381" s="90" t="s">
        <v>3969</v>
      </c>
      <c r="BC19381" s="90" t="s">
        <v>10632</v>
      </c>
      <c r="BD19381" s="423" t="s">
        <v>1301</v>
      </c>
    </row>
    <row r="19382" spans="53:56" ht="15" x14ac:dyDescent="0.25">
      <c r="BA19382" s="91" t="s">
        <v>23465</v>
      </c>
      <c r="BB19382" s="91" t="s">
        <v>3969</v>
      </c>
      <c r="BC19382" s="91" t="s">
        <v>10632</v>
      </c>
      <c r="BD19382" s="423" t="s">
        <v>1301</v>
      </c>
    </row>
    <row r="19383" spans="53:56" ht="15" x14ac:dyDescent="0.25">
      <c r="BA19383" s="90" t="s">
        <v>23466</v>
      </c>
      <c r="BB19383" s="90" t="s">
        <v>3969</v>
      </c>
      <c r="BC19383" s="90" t="s">
        <v>10632</v>
      </c>
      <c r="BD19383" s="423" t="s">
        <v>1301</v>
      </c>
    </row>
    <row r="19384" spans="53:56" ht="15" x14ac:dyDescent="0.25">
      <c r="BA19384" s="90" t="s">
        <v>23467</v>
      </c>
      <c r="BB19384" s="90" t="s">
        <v>3969</v>
      </c>
      <c r="BC19384" s="90" t="s">
        <v>10632</v>
      </c>
      <c r="BD19384" s="423" t="s">
        <v>1301</v>
      </c>
    </row>
    <row r="19385" spans="53:56" ht="15" x14ac:dyDescent="0.25">
      <c r="BA19385" s="91" t="s">
        <v>23468</v>
      </c>
      <c r="BB19385" s="91" t="s">
        <v>3969</v>
      </c>
      <c r="BC19385" s="91" t="s">
        <v>23015</v>
      </c>
      <c r="BD19385" s="423" t="s">
        <v>1301</v>
      </c>
    </row>
    <row r="19386" spans="53:56" ht="15" x14ac:dyDescent="0.25">
      <c r="BA19386" s="90" t="s">
        <v>23469</v>
      </c>
      <c r="BB19386" s="90" t="s">
        <v>3969</v>
      </c>
      <c r="BC19386" s="90" t="s">
        <v>10632</v>
      </c>
      <c r="BD19386" s="423" t="s">
        <v>1301</v>
      </c>
    </row>
    <row r="19387" spans="53:56" ht="15" x14ac:dyDescent="0.25">
      <c r="BA19387" s="91" t="s">
        <v>23470</v>
      </c>
      <c r="BB19387" s="91" t="s">
        <v>3969</v>
      </c>
      <c r="BC19387" s="91" t="s">
        <v>10632</v>
      </c>
      <c r="BD19387" s="423" t="s">
        <v>1301</v>
      </c>
    </row>
    <row r="19388" spans="53:56" ht="15" x14ac:dyDescent="0.25">
      <c r="BA19388" s="91" t="s">
        <v>23471</v>
      </c>
      <c r="BB19388" s="91" t="s">
        <v>3969</v>
      </c>
      <c r="BC19388" s="91" t="s">
        <v>10632</v>
      </c>
      <c r="BD19388" s="423" t="s">
        <v>1301</v>
      </c>
    </row>
    <row r="19389" spans="53:56" ht="15" x14ac:dyDescent="0.25">
      <c r="BA19389" s="90" t="s">
        <v>23472</v>
      </c>
      <c r="BB19389" s="90" t="s">
        <v>3969</v>
      </c>
      <c r="BC19389" s="90" t="s">
        <v>10632</v>
      </c>
      <c r="BD19389" s="423" t="s">
        <v>1301</v>
      </c>
    </row>
    <row r="19390" spans="53:56" ht="15" x14ac:dyDescent="0.25">
      <c r="BA19390" s="91" t="s">
        <v>23473</v>
      </c>
      <c r="BB19390" s="91" t="s">
        <v>3969</v>
      </c>
      <c r="BC19390" s="91" t="s">
        <v>10632</v>
      </c>
      <c r="BD19390" s="423" t="s">
        <v>1301</v>
      </c>
    </row>
    <row r="19391" spans="53:56" ht="15" x14ac:dyDescent="0.25">
      <c r="BA19391" s="91" t="s">
        <v>23474</v>
      </c>
      <c r="BB19391" s="91" t="s">
        <v>3969</v>
      </c>
      <c r="BC19391" s="91" t="s">
        <v>23279</v>
      </c>
      <c r="BD19391" s="423" t="s">
        <v>1301</v>
      </c>
    </row>
    <row r="19392" spans="53:56" ht="15" x14ac:dyDescent="0.25">
      <c r="BA19392" s="90" t="s">
        <v>23475</v>
      </c>
      <c r="BB19392" s="90" t="s">
        <v>3969</v>
      </c>
      <c r="BC19392" s="90" t="s">
        <v>10632</v>
      </c>
      <c r="BD19392" s="423" t="s">
        <v>1301</v>
      </c>
    </row>
    <row r="19393" spans="53:56" ht="15" x14ac:dyDescent="0.25">
      <c r="BA19393" s="90" t="s">
        <v>23476</v>
      </c>
      <c r="BB19393" s="90" t="s">
        <v>3969</v>
      </c>
      <c r="BC19393" s="90" t="s">
        <v>23015</v>
      </c>
      <c r="BD19393" s="423" t="s">
        <v>1301</v>
      </c>
    </row>
    <row r="19394" spans="53:56" ht="15" x14ac:dyDescent="0.25">
      <c r="BA19394" s="90" t="s">
        <v>23477</v>
      </c>
      <c r="BB19394" s="90" t="s">
        <v>3969</v>
      </c>
      <c r="BC19394" s="90" t="s">
        <v>10632</v>
      </c>
      <c r="BD19394" s="423" t="s">
        <v>1301</v>
      </c>
    </row>
    <row r="19395" spans="53:56" ht="15" x14ac:dyDescent="0.25">
      <c r="BA19395" s="91" t="s">
        <v>23478</v>
      </c>
      <c r="BB19395" s="91" t="s">
        <v>3969</v>
      </c>
      <c r="BC19395" s="91" t="s">
        <v>23015</v>
      </c>
      <c r="BD19395" s="423" t="s">
        <v>1301</v>
      </c>
    </row>
    <row r="19396" spans="53:56" ht="15" x14ac:dyDescent="0.25">
      <c r="BA19396" s="91" t="s">
        <v>23479</v>
      </c>
      <c r="BB19396" s="91" t="s">
        <v>3969</v>
      </c>
      <c r="BC19396" s="91" t="s">
        <v>10632</v>
      </c>
      <c r="BD19396" s="423" t="s">
        <v>1301</v>
      </c>
    </row>
    <row r="19397" spans="53:56" ht="15" x14ac:dyDescent="0.25">
      <c r="BA19397" s="90" t="s">
        <v>23480</v>
      </c>
      <c r="BB19397" s="90" t="s">
        <v>3969</v>
      </c>
      <c r="BC19397" s="90" t="s">
        <v>23015</v>
      </c>
      <c r="BD19397" s="423" t="s">
        <v>1301</v>
      </c>
    </row>
    <row r="19398" spans="53:56" ht="15" x14ac:dyDescent="0.25">
      <c r="BA19398" s="91" t="s">
        <v>23481</v>
      </c>
      <c r="BB19398" s="91" t="s">
        <v>3969</v>
      </c>
      <c r="BC19398" s="91" t="s">
        <v>10632</v>
      </c>
      <c r="BD19398" s="423" t="s">
        <v>1301</v>
      </c>
    </row>
    <row r="19399" spans="53:56" ht="15" x14ac:dyDescent="0.25">
      <c r="BA19399" s="90" t="s">
        <v>23482</v>
      </c>
      <c r="BB19399" s="90" t="s">
        <v>3969</v>
      </c>
      <c r="BC19399" s="90" t="s">
        <v>10632</v>
      </c>
      <c r="BD19399" s="423" t="s">
        <v>1301</v>
      </c>
    </row>
    <row r="19400" spans="53:56" ht="15" x14ac:dyDescent="0.25">
      <c r="BA19400" s="90" t="s">
        <v>23483</v>
      </c>
      <c r="BB19400" s="90" t="s">
        <v>3969</v>
      </c>
      <c r="BC19400" s="90" t="s">
        <v>10632</v>
      </c>
      <c r="BD19400" s="423" t="s">
        <v>1301</v>
      </c>
    </row>
    <row r="19401" spans="53:56" ht="15" x14ac:dyDescent="0.25">
      <c r="BA19401" s="91" t="s">
        <v>23484</v>
      </c>
      <c r="BB19401" s="91" t="s">
        <v>3969</v>
      </c>
      <c r="BC19401" s="91" t="s">
        <v>10632</v>
      </c>
      <c r="BD19401" s="423" t="s">
        <v>1301</v>
      </c>
    </row>
    <row r="19402" spans="53:56" ht="15" x14ac:dyDescent="0.25">
      <c r="BA19402" s="90" t="s">
        <v>23485</v>
      </c>
      <c r="BB19402" s="90" t="s">
        <v>3969</v>
      </c>
      <c r="BC19402" s="90" t="s">
        <v>23279</v>
      </c>
      <c r="BD19402" s="423" t="s">
        <v>1301</v>
      </c>
    </row>
    <row r="19403" spans="53:56" ht="15" x14ac:dyDescent="0.25">
      <c r="BA19403" s="91" t="s">
        <v>23486</v>
      </c>
      <c r="BB19403" s="91" t="s">
        <v>3969</v>
      </c>
      <c r="BC19403" s="91" t="s">
        <v>23279</v>
      </c>
      <c r="BD19403" s="423" t="s">
        <v>1301</v>
      </c>
    </row>
    <row r="19404" spans="53:56" ht="15" x14ac:dyDescent="0.25">
      <c r="BA19404" s="90" t="s">
        <v>23487</v>
      </c>
      <c r="BB19404" s="90" t="s">
        <v>3969</v>
      </c>
      <c r="BC19404" s="90" t="s">
        <v>10632</v>
      </c>
      <c r="BD19404" s="423" t="s">
        <v>1301</v>
      </c>
    </row>
    <row r="19405" spans="53:56" ht="15" x14ac:dyDescent="0.25">
      <c r="BA19405" s="91" t="s">
        <v>23488</v>
      </c>
      <c r="BB19405" s="91" t="s">
        <v>3969</v>
      </c>
      <c r="BC19405" s="91" t="s">
        <v>10632</v>
      </c>
      <c r="BD19405" s="423" t="s">
        <v>1301</v>
      </c>
    </row>
    <row r="19406" spans="53:56" ht="15" x14ac:dyDescent="0.25">
      <c r="BA19406" s="91" t="s">
        <v>23489</v>
      </c>
      <c r="BB19406" s="91" t="s">
        <v>3969</v>
      </c>
      <c r="BC19406" s="91" t="s">
        <v>10632</v>
      </c>
      <c r="BD19406" s="423" t="s">
        <v>1301</v>
      </c>
    </row>
    <row r="19407" spans="53:56" ht="15" x14ac:dyDescent="0.25">
      <c r="BA19407" s="90" t="s">
        <v>23490</v>
      </c>
      <c r="BB19407" s="90" t="s">
        <v>3969</v>
      </c>
      <c r="BC19407" s="90" t="s">
        <v>23015</v>
      </c>
      <c r="BD19407" s="423" t="s">
        <v>1301</v>
      </c>
    </row>
    <row r="19408" spans="53:56" ht="15" x14ac:dyDescent="0.25">
      <c r="BA19408" s="91" t="s">
        <v>23491</v>
      </c>
      <c r="BB19408" s="91" t="s">
        <v>3969</v>
      </c>
      <c r="BC19408" s="91" t="s">
        <v>10632</v>
      </c>
      <c r="BD19408" s="423" t="s">
        <v>1301</v>
      </c>
    </row>
    <row r="19409" spans="53:56" ht="15" x14ac:dyDescent="0.25">
      <c r="BA19409" s="90" t="s">
        <v>23492</v>
      </c>
      <c r="BB19409" s="90" t="s">
        <v>3969</v>
      </c>
      <c r="BC19409" s="90" t="s">
        <v>10632</v>
      </c>
      <c r="BD19409" s="423" t="s">
        <v>1301</v>
      </c>
    </row>
    <row r="19410" spans="53:56" ht="15" x14ac:dyDescent="0.25">
      <c r="BA19410" s="90" t="s">
        <v>23493</v>
      </c>
      <c r="BB19410" s="90" t="s">
        <v>3969</v>
      </c>
      <c r="BC19410" s="90" t="s">
        <v>10632</v>
      </c>
      <c r="BD19410" s="423" t="s">
        <v>1301</v>
      </c>
    </row>
    <row r="19411" spans="53:56" ht="15" x14ac:dyDescent="0.25">
      <c r="BA19411" s="91" t="s">
        <v>23494</v>
      </c>
      <c r="BB19411" s="91" t="s">
        <v>3969</v>
      </c>
      <c r="BC19411" s="91" t="s">
        <v>23279</v>
      </c>
      <c r="BD19411" s="423" t="s">
        <v>1301</v>
      </c>
    </row>
    <row r="19412" spans="53:56" ht="15" x14ac:dyDescent="0.25">
      <c r="BA19412" s="90" t="s">
        <v>23495</v>
      </c>
      <c r="BB19412" s="90" t="s">
        <v>3969</v>
      </c>
      <c r="BC19412" s="90" t="s">
        <v>10632</v>
      </c>
      <c r="BD19412" s="423" t="s">
        <v>1301</v>
      </c>
    </row>
    <row r="19413" spans="53:56" ht="15" x14ac:dyDescent="0.25">
      <c r="BA19413" s="91" t="s">
        <v>23496</v>
      </c>
      <c r="BB19413" s="91" t="s">
        <v>3969</v>
      </c>
      <c r="BC19413" s="91" t="s">
        <v>23015</v>
      </c>
      <c r="BD19413" s="423" t="s">
        <v>1301</v>
      </c>
    </row>
    <row r="19414" spans="53:56" ht="15" x14ac:dyDescent="0.25">
      <c r="BA19414" s="90" t="s">
        <v>23497</v>
      </c>
      <c r="BB19414" s="90" t="s">
        <v>3969</v>
      </c>
      <c r="BC19414" s="90" t="s">
        <v>10632</v>
      </c>
      <c r="BD19414" s="423" t="s">
        <v>1301</v>
      </c>
    </row>
    <row r="19415" spans="53:56" ht="15" x14ac:dyDescent="0.25">
      <c r="BA19415" s="91" t="s">
        <v>23498</v>
      </c>
      <c r="BB19415" s="91" t="s">
        <v>3969</v>
      </c>
      <c r="BC19415" s="91" t="s">
        <v>23015</v>
      </c>
      <c r="BD19415" s="423" t="s">
        <v>1301</v>
      </c>
    </row>
    <row r="19416" spans="53:56" ht="15" x14ac:dyDescent="0.25">
      <c r="BA19416" s="90" t="s">
        <v>23499</v>
      </c>
      <c r="BB19416" s="90" t="s">
        <v>3969</v>
      </c>
      <c r="BC19416" s="90" t="s">
        <v>23279</v>
      </c>
      <c r="BD19416" s="423" t="s">
        <v>1301</v>
      </c>
    </row>
    <row r="19417" spans="53:56" ht="15" x14ac:dyDescent="0.25">
      <c r="BA19417" s="91" t="s">
        <v>23500</v>
      </c>
      <c r="BB19417" s="91" t="s">
        <v>3969</v>
      </c>
      <c r="BC19417" s="91" t="s">
        <v>23015</v>
      </c>
      <c r="BD19417" s="423" t="s">
        <v>1301</v>
      </c>
    </row>
    <row r="19418" spans="53:56" ht="15" x14ac:dyDescent="0.25">
      <c r="BA19418" s="90" t="s">
        <v>23501</v>
      </c>
      <c r="BB19418" s="90" t="s">
        <v>3969</v>
      </c>
      <c r="BC19418" s="90" t="s">
        <v>10632</v>
      </c>
      <c r="BD19418" s="423" t="s">
        <v>1301</v>
      </c>
    </row>
    <row r="19419" spans="53:56" ht="15" x14ac:dyDescent="0.25">
      <c r="BA19419" s="91" t="s">
        <v>23502</v>
      </c>
      <c r="BB19419" s="91" t="s">
        <v>3969</v>
      </c>
      <c r="BC19419" s="91" t="s">
        <v>23279</v>
      </c>
      <c r="BD19419" s="423" t="s">
        <v>1301</v>
      </c>
    </row>
    <row r="19420" spans="53:56" ht="15" x14ac:dyDescent="0.25">
      <c r="BA19420" s="90" t="s">
        <v>23503</v>
      </c>
      <c r="BB19420" s="90" t="s">
        <v>3969</v>
      </c>
      <c r="BC19420" s="90" t="s">
        <v>10632</v>
      </c>
      <c r="BD19420" s="423" t="s">
        <v>1301</v>
      </c>
    </row>
    <row r="19421" spans="53:56" ht="15" x14ac:dyDescent="0.25">
      <c r="BA19421" s="91" t="s">
        <v>23504</v>
      </c>
      <c r="BB19421" s="91" t="s">
        <v>3969</v>
      </c>
      <c r="BC19421" s="91" t="s">
        <v>10632</v>
      </c>
      <c r="BD19421" s="423" t="s">
        <v>1301</v>
      </c>
    </row>
    <row r="19422" spans="53:56" ht="15" x14ac:dyDescent="0.25">
      <c r="BA19422" s="90" t="s">
        <v>23505</v>
      </c>
      <c r="BB19422" s="90" t="s">
        <v>3969</v>
      </c>
      <c r="BC19422" s="90" t="s">
        <v>23015</v>
      </c>
      <c r="BD19422" s="423" t="s">
        <v>1301</v>
      </c>
    </row>
    <row r="19423" spans="53:56" ht="15" x14ac:dyDescent="0.25">
      <c r="BA19423" s="91" t="s">
        <v>23506</v>
      </c>
      <c r="BB19423" s="91" t="s">
        <v>3969</v>
      </c>
      <c r="BC19423" s="91" t="s">
        <v>23015</v>
      </c>
      <c r="BD19423" s="423" t="s">
        <v>1301</v>
      </c>
    </row>
    <row r="19424" spans="53:56" ht="15" x14ac:dyDescent="0.25">
      <c r="BA19424" s="90" t="s">
        <v>23507</v>
      </c>
      <c r="BB19424" s="90" t="s">
        <v>3969</v>
      </c>
      <c r="BC19424" s="90" t="s">
        <v>23015</v>
      </c>
      <c r="BD19424" s="423" t="s">
        <v>1301</v>
      </c>
    </row>
    <row r="19425" spans="53:56" ht="15" x14ac:dyDescent="0.25">
      <c r="BA19425" s="91" t="s">
        <v>23508</v>
      </c>
      <c r="BB19425" s="91" t="s">
        <v>3969</v>
      </c>
      <c r="BC19425" s="91" t="s">
        <v>10632</v>
      </c>
      <c r="BD19425" s="423" t="s">
        <v>1301</v>
      </c>
    </row>
    <row r="19426" spans="53:56" ht="15" x14ac:dyDescent="0.25">
      <c r="BA19426" s="90" t="s">
        <v>23509</v>
      </c>
      <c r="BB19426" s="90" t="s">
        <v>3969</v>
      </c>
      <c r="BC19426" s="90" t="s">
        <v>23279</v>
      </c>
      <c r="BD19426" s="423" t="s">
        <v>1301</v>
      </c>
    </row>
    <row r="19427" spans="53:56" ht="15" x14ac:dyDescent="0.25">
      <c r="BA19427" s="91" t="s">
        <v>23510</v>
      </c>
      <c r="BB19427" s="91" t="s">
        <v>3969</v>
      </c>
      <c r="BC19427" s="91" t="s">
        <v>23032</v>
      </c>
      <c r="BD19427" s="423" t="s">
        <v>1301</v>
      </c>
    </row>
    <row r="19428" spans="53:56" ht="15" x14ac:dyDescent="0.25">
      <c r="BA19428" s="90" t="s">
        <v>23511</v>
      </c>
      <c r="BB19428" s="90" t="s">
        <v>3969</v>
      </c>
      <c r="BC19428" s="90" t="s">
        <v>23279</v>
      </c>
      <c r="BD19428" s="423" t="s">
        <v>1301</v>
      </c>
    </row>
    <row r="19429" spans="53:56" ht="15" x14ac:dyDescent="0.25">
      <c r="BA19429" s="91" t="s">
        <v>23512</v>
      </c>
      <c r="BB19429" s="91" t="s">
        <v>3969</v>
      </c>
      <c r="BC19429" s="91" t="s">
        <v>23032</v>
      </c>
      <c r="BD19429" s="423" t="s">
        <v>1301</v>
      </c>
    </row>
    <row r="19430" spans="53:56" ht="15" x14ac:dyDescent="0.25">
      <c r="BA19430" s="90" t="s">
        <v>23513</v>
      </c>
      <c r="BB19430" s="90" t="s">
        <v>3969</v>
      </c>
      <c r="BC19430" s="90" t="s">
        <v>23032</v>
      </c>
      <c r="BD19430" s="423" t="s">
        <v>1301</v>
      </c>
    </row>
    <row r="19431" spans="53:56" ht="15" x14ac:dyDescent="0.25">
      <c r="BA19431" s="91" t="s">
        <v>23514</v>
      </c>
      <c r="BB19431" s="91" t="s">
        <v>3969</v>
      </c>
      <c r="BC19431" s="91" t="s">
        <v>23032</v>
      </c>
      <c r="BD19431" s="423" t="s">
        <v>1301</v>
      </c>
    </row>
    <row r="19432" spans="53:56" ht="15" x14ac:dyDescent="0.25">
      <c r="BA19432" s="90" t="s">
        <v>23515</v>
      </c>
      <c r="BB19432" s="90" t="s">
        <v>3969</v>
      </c>
      <c r="BC19432" s="90" t="s">
        <v>23032</v>
      </c>
      <c r="BD19432" s="423" t="s">
        <v>1301</v>
      </c>
    </row>
    <row r="19433" spans="53:56" ht="15" x14ac:dyDescent="0.25">
      <c r="BA19433" s="91" t="s">
        <v>23516</v>
      </c>
      <c r="BB19433" s="91" t="s">
        <v>3969</v>
      </c>
      <c r="BC19433" s="91" t="s">
        <v>23279</v>
      </c>
      <c r="BD19433" s="423" t="s">
        <v>1301</v>
      </c>
    </row>
    <row r="19434" spans="53:56" ht="15" x14ac:dyDescent="0.25">
      <c r="BA19434" s="90" t="s">
        <v>23517</v>
      </c>
      <c r="BB19434" s="90" t="s">
        <v>3969</v>
      </c>
      <c r="BC19434" s="90" t="s">
        <v>23032</v>
      </c>
      <c r="BD19434" s="423" t="s">
        <v>1301</v>
      </c>
    </row>
    <row r="19435" spans="53:56" ht="15" x14ac:dyDescent="0.25">
      <c r="BA19435" s="91" t="s">
        <v>23518</v>
      </c>
      <c r="BB19435" s="91" t="s">
        <v>3969</v>
      </c>
      <c r="BC19435" s="91" t="s">
        <v>23032</v>
      </c>
      <c r="BD19435" s="423" t="s">
        <v>1301</v>
      </c>
    </row>
    <row r="19436" spans="53:56" ht="15" x14ac:dyDescent="0.25">
      <c r="BA19436" s="91" t="s">
        <v>23519</v>
      </c>
      <c r="BB19436" s="91" t="s">
        <v>3969</v>
      </c>
      <c r="BC19436" s="91" t="s">
        <v>23279</v>
      </c>
      <c r="BD19436" s="423" t="s">
        <v>1301</v>
      </c>
    </row>
    <row r="19437" spans="53:56" ht="15" x14ac:dyDescent="0.25">
      <c r="BA19437" s="90" t="s">
        <v>23520</v>
      </c>
      <c r="BB19437" s="90" t="s">
        <v>3969</v>
      </c>
      <c r="BC19437" s="90" t="s">
        <v>23279</v>
      </c>
      <c r="BD19437" s="423" t="s">
        <v>1301</v>
      </c>
    </row>
    <row r="19438" spans="53:56" ht="15" x14ac:dyDescent="0.25">
      <c r="BA19438" s="91" t="s">
        <v>23521</v>
      </c>
      <c r="BB19438" s="91" t="s">
        <v>3969</v>
      </c>
      <c r="BC19438" s="91" t="s">
        <v>23032</v>
      </c>
      <c r="BD19438" s="423" t="s">
        <v>1301</v>
      </c>
    </row>
    <row r="19439" spans="53:56" ht="15" x14ac:dyDescent="0.25">
      <c r="BA19439" s="90" t="s">
        <v>23522</v>
      </c>
      <c r="BB19439" s="90" t="s">
        <v>3969</v>
      </c>
      <c r="BC19439" s="90" t="s">
        <v>23032</v>
      </c>
      <c r="BD19439" s="423" t="s">
        <v>1301</v>
      </c>
    </row>
    <row r="19440" spans="53:56" ht="15" x14ac:dyDescent="0.25">
      <c r="BA19440" s="91" t="s">
        <v>23523</v>
      </c>
      <c r="BB19440" s="91" t="s">
        <v>3969</v>
      </c>
      <c r="BC19440" s="91" t="s">
        <v>23032</v>
      </c>
      <c r="BD19440" s="423" t="s">
        <v>1301</v>
      </c>
    </row>
    <row r="19441" spans="53:56" ht="15" x14ac:dyDescent="0.25">
      <c r="BA19441" s="90" t="s">
        <v>23524</v>
      </c>
      <c r="BB19441" s="90" t="s">
        <v>3969</v>
      </c>
      <c r="BC19441" s="90" t="s">
        <v>23279</v>
      </c>
      <c r="BD19441" s="423" t="s">
        <v>1301</v>
      </c>
    </row>
    <row r="19442" spans="53:56" ht="15" x14ac:dyDescent="0.25">
      <c r="BA19442" s="91" t="s">
        <v>23525</v>
      </c>
      <c r="BB19442" s="91" t="s">
        <v>3969</v>
      </c>
      <c r="BC19442" s="91" t="s">
        <v>23032</v>
      </c>
      <c r="BD19442" s="423" t="s">
        <v>1301</v>
      </c>
    </row>
    <row r="19443" spans="53:56" ht="15" x14ac:dyDescent="0.25">
      <c r="BA19443" s="90" t="s">
        <v>23526</v>
      </c>
      <c r="BB19443" s="90" t="s">
        <v>3969</v>
      </c>
      <c r="BC19443" s="90" t="s">
        <v>23279</v>
      </c>
      <c r="BD19443" s="423" t="s">
        <v>1301</v>
      </c>
    </row>
    <row r="19444" spans="53:56" ht="15" x14ac:dyDescent="0.25">
      <c r="BA19444" s="91" t="s">
        <v>23527</v>
      </c>
      <c r="BB19444" s="91" t="s">
        <v>3969</v>
      </c>
      <c r="BC19444" s="91" t="s">
        <v>23032</v>
      </c>
      <c r="BD19444" s="423" t="s">
        <v>1301</v>
      </c>
    </row>
    <row r="19445" spans="53:56" ht="15" x14ac:dyDescent="0.25">
      <c r="BA19445" s="90" t="s">
        <v>23528</v>
      </c>
      <c r="BB19445" s="90" t="s">
        <v>3969</v>
      </c>
      <c r="BC19445" s="90" t="s">
        <v>23032</v>
      </c>
      <c r="BD19445" s="423" t="s">
        <v>1301</v>
      </c>
    </row>
    <row r="19446" spans="53:56" ht="15" x14ac:dyDescent="0.25">
      <c r="BA19446" s="91" t="s">
        <v>23529</v>
      </c>
      <c r="BB19446" s="91" t="s">
        <v>3969</v>
      </c>
      <c r="BC19446" s="91" t="s">
        <v>23279</v>
      </c>
      <c r="BD19446" s="423" t="s">
        <v>1301</v>
      </c>
    </row>
    <row r="19447" spans="53:56" ht="15" x14ac:dyDescent="0.25">
      <c r="BA19447" s="90" t="s">
        <v>23530</v>
      </c>
      <c r="BB19447" s="90" t="s">
        <v>3969</v>
      </c>
      <c r="BC19447" s="90" t="s">
        <v>23032</v>
      </c>
      <c r="BD19447" s="423" t="s">
        <v>1301</v>
      </c>
    </row>
    <row r="19448" spans="53:56" ht="15" x14ac:dyDescent="0.25">
      <c r="BA19448" s="91" t="s">
        <v>23531</v>
      </c>
      <c r="BB19448" s="91" t="s">
        <v>3969</v>
      </c>
      <c r="BC19448" s="91" t="s">
        <v>23279</v>
      </c>
      <c r="BD19448" s="423" t="s">
        <v>1301</v>
      </c>
    </row>
    <row r="19449" spans="53:56" ht="15" x14ac:dyDescent="0.25">
      <c r="BA19449" s="90" t="s">
        <v>23532</v>
      </c>
      <c r="BB19449" s="90" t="s">
        <v>3969</v>
      </c>
      <c r="BC19449" s="90" t="s">
        <v>23032</v>
      </c>
      <c r="BD19449" s="423" t="s">
        <v>1301</v>
      </c>
    </row>
    <row r="19450" spans="53:56" ht="15" x14ac:dyDescent="0.25">
      <c r="BA19450" s="91" t="s">
        <v>23533</v>
      </c>
      <c r="BB19450" s="91" t="s">
        <v>3969</v>
      </c>
      <c r="BC19450" s="91" t="s">
        <v>23032</v>
      </c>
      <c r="BD19450" s="423" t="s">
        <v>1301</v>
      </c>
    </row>
    <row r="19451" spans="53:56" ht="15" x14ac:dyDescent="0.25">
      <c r="BA19451" s="90" t="s">
        <v>23534</v>
      </c>
      <c r="BB19451" s="90" t="s">
        <v>3969</v>
      </c>
      <c r="BC19451" s="90" t="s">
        <v>23279</v>
      </c>
      <c r="BD19451" s="423" t="s">
        <v>1301</v>
      </c>
    </row>
    <row r="19452" spans="53:56" ht="15" x14ac:dyDescent="0.25">
      <c r="BA19452" s="91" t="s">
        <v>23535</v>
      </c>
      <c r="BB19452" s="91" t="s">
        <v>3969</v>
      </c>
      <c r="BC19452" s="91" t="s">
        <v>23032</v>
      </c>
      <c r="BD19452" s="423" t="s">
        <v>1301</v>
      </c>
    </row>
    <row r="19453" spans="53:56" ht="15" x14ac:dyDescent="0.25">
      <c r="BA19453" s="90" t="s">
        <v>23536</v>
      </c>
      <c r="BB19453" s="90" t="s">
        <v>3969</v>
      </c>
      <c r="BC19453" s="90" t="s">
        <v>23279</v>
      </c>
      <c r="BD19453" s="423" t="s">
        <v>1301</v>
      </c>
    </row>
    <row r="19454" spans="53:56" ht="15" x14ac:dyDescent="0.25">
      <c r="BA19454" s="91" t="s">
        <v>23537</v>
      </c>
      <c r="BB19454" s="91" t="s">
        <v>3969</v>
      </c>
      <c r="BC19454" s="91" t="s">
        <v>23279</v>
      </c>
      <c r="BD19454" s="423" t="s">
        <v>1301</v>
      </c>
    </row>
    <row r="19455" spans="53:56" ht="15" x14ac:dyDescent="0.25">
      <c r="BA19455" s="90" t="s">
        <v>23538</v>
      </c>
      <c r="BB19455" s="90" t="s">
        <v>3969</v>
      </c>
      <c r="BC19455" s="90" t="s">
        <v>23032</v>
      </c>
      <c r="BD19455" s="423" t="s">
        <v>1301</v>
      </c>
    </row>
    <row r="19456" spans="53:56" ht="15" x14ac:dyDescent="0.25">
      <c r="BA19456" s="91" t="s">
        <v>23539</v>
      </c>
      <c r="BB19456" s="91" t="s">
        <v>3969</v>
      </c>
      <c r="BC19456" s="91" t="s">
        <v>23279</v>
      </c>
      <c r="BD19456" s="423" t="s">
        <v>1301</v>
      </c>
    </row>
    <row r="19457" spans="53:56" ht="15" x14ac:dyDescent="0.25">
      <c r="BA19457" s="90" t="s">
        <v>23540</v>
      </c>
      <c r="BB19457" s="90" t="s">
        <v>3969</v>
      </c>
      <c r="BC19457" s="90" t="s">
        <v>23032</v>
      </c>
      <c r="BD19457" s="423" t="s">
        <v>1301</v>
      </c>
    </row>
    <row r="19458" spans="53:56" ht="15" x14ac:dyDescent="0.25">
      <c r="BA19458" s="91" t="s">
        <v>23541</v>
      </c>
      <c r="BB19458" s="91" t="s">
        <v>3969</v>
      </c>
      <c r="BC19458" s="91" t="s">
        <v>23032</v>
      </c>
      <c r="BD19458" s="423" t="s">
        <v>1301</v>
      </c>
    </row>
    <row r="19459" spans="53:56" ht="15" x14ac:dyDescent="0.25">
      <c r="BA19459" s="90" t="s">
        <v>23542</v>
      </c>
      <c r="BB19459" s="90" t="s">
        <v>3969</v>
      </c>
      <c r="BC19459" s="90" t="s">
        <v>23032</v>
      </c>
      <c r="BD19459" s="423" t="s">
        <v>1301</v>
      </c>
    </row>
    <row r="19460" spans="53:56" ht="15" x14ac:dyDescent="0.25">
      <c r="BA19460" s="91" t="s">
        <v>23543</v>
      </c>
      <c r="BB19460" s="91" t="s">
        <v>3969</v>
      </c>
      <c r="BC19460" s="91" t="s">
        <v>23032</v>
      </c>
      <c r="BD19460" s="423" t="s">
        <v>1301</v>
      </c>
    </row>
    <row r="19461" spans="53:56" ht="15" x14ac:dyDescent="0.25">
      <c r="BA19461" s="90" t="s">
        <v>23544</v>
      </c>
      <c r="BB19461" s="90" t="s">
        <v>3969</v>
      </c>
      <c r="BC19461" s="90" t="s">
        <v>23279</v>
      </c>
      <c r="BD19461" s="423" t="s">
        <v>1301</v>
      </c>
    </row>
    <row r="19462" spans="53:56" ht="15" x14ac:dyDescent="0.25">
      <c r="BA19462" s="91" t="s">
        <v>23545</v>
      </c>
      <c r="BB19462" s="91" t="s">
        <v>3969</v>
      </c>
      <c r="BC19462" s="91" t="s">
        <v>23279</v>
      </c>
      <c r="BD19462" s="423" t="s">
        <v>1301</v>
      </c>
    </row>
    <row r="19463" spans="53:56" ht="15" x14ac:dyDescent="0.25">
      <c r="BA19463" s="90" t="s">
        <v>23546</v>
      </c>
      <c r="BB19463" s="90" t="s">
        <v>3969</v>
      </c>
      <c r="BC19463" s="90" t="s">
        <v>23279</v>
      </c>
      <c r="BD19463" s="423" t="s">
        <v>1301</v>
      </c>
    </row>
    <row r="19464" spans="53:56" ht="15" x14ac:dyDescent="0.25">
      <c r="BA19464" s="91" t="s">
        <v>23547</v>
      </c>
      <c r="BB19464" s="91" t="s">
        <v>3969</v>
      </c>
      <c r="BC19464" s="91" t="s">
        <v>14636</v>
      </c>
      <c r="BD19464" s="423" t="s">
        <v>1301</v>
      </c>
    </row>
    <row r="19465" spans="53:56" ht="15" x14ac:dyDescent="0.25">
      <c r="BA19465" s="90" t="s">
        <v>23548</v>
      </c>
      <c r="BB19465" s="90" t="s">
        <v>3969</v>
      </c>
      <c r="BC19465" s="90" t="s">
        <v>14636</v>
      </c>
      <c r="BD19465" s="423" t="s">
        <v>1301</v>
      </c>
    </row>
    <row r="19466" spans="53:56" ht="15" x14ac:dyDescent="0.25">
      <c r="BA19466" s="91" t="s">
        <v>23549</v>
      </c>
      <c r="BB19466" s="91" t="s">
        <v>3969</v>
      </c>
      <c r="BC19466" s="91" t="s">
        <v>14636</v>
      </c>
      <c r="BD19466" s="423" t="s">
        <v>1301</v>
      </c>
    </row>
    <row r="19467" spans="53:56" ht="15" x14ac:dyDescent="0.25">
      <c r="BA19467" s="90" t="s">
        <v>23550</v>
      </c>
      <c r="BB19467" s="90" t="s">
        <v>3969</v>
      </c>
      <c r="BC19467" s="90" t="s">
        <v>14636</v>
      </c>
      <c r="BD19467" s="423" t="s">
        <v>1301</v>
      </c>
    </row>
    <row r="19468" spans="53:56" ht="15" x14ac:dyDescent="0.25">
      <c r="BA19468" s="91" t="s">
        <v>23551</v>
      </c>
      <c r="BB19468" s="91" t="s">
        <v>3969</v>
      </c>
      <c r="BC19468" s="91" t="s">
        <v>14636</v>
      </c>
      <c r="BD19468" s="423" t="s">
        <v>1301</v>
      </c>
    </row>
    <row r="19469" spans="53:56" ht="15" x14ac:dyDescent="0.25">
      <c r="BA19469" s="90" t="s">
        <v>23552</v>
      </c>
      <c r="BB19469" s="90" t="s">
        <v>3969</v>
      </c>
      <c r="BC19469" s="90" t="s">
        <v>14636</v>
      </c>
      <c r="BD19469" s="423" t="s">
        <v>1301</v>
      </c>
    </row>
    <row r="19470" spans="53:56" ht="15" x14ac:dyDescent="0.25">
      <c r="BA19470" s="91" t="s">
        <v>23553</v>
      </c>
      <c r="BB19470" s="91" t="s">
        <v>3969</v>
      </c>
      <c r="BC19470" s="91" t="s">
        <v>23554</v>
      </c>
      <c r="BD19470" s="423" t="s">
        <v>1301</v>
      </c>
    </row>
    <row r="19471" spans="53:56" ht="15" x14ac:dyDescent="0.25">
      <c r="BA19471" s="90" t="s">
        <v>23555</v>
      </c>
      <c r="BB19471" s="90" t="s">
        <v>3969</v>
      </c>
      <c r="BC19471" s="90" t="s">
        <v>23554</v>
      </c>
      <c r="BD19471" s="423" t="s">
        <v>1301</v>
      </c>
    </row>
    <row r="19472" spans="53:56" ht="15" x14ac:dyDescent="0.25">
      <c r="BA19472" s="91" t="s">
        <v>23556</v>
      </c>
      <c r="BB19472" s="91" t="s">
        <v>3969</v>
      </c>
      <c r="BC19472" s="91" t="s">
        <v>23554</v>
      </c>
      <c r="BD19472" s="423" t="s">
        <v>1301</v>
      </c>
    </row>
    <row r="19473" spans="53:56" ht="15" x14ac:dyDescent="0.25">
      <c r="BA19473" s="90" t="s">
        <v>23557</v>
      </c>
      <c r="BB19473" s="90" t="s">
        <v>3969</v>
      </c>
      <c r="BC19473" s="90" t="s">
        <v>23558</v>
      </c>
      <c r="BD19473" s="423" t="s">
        <v>1301</v>
      </c>
    </row>
    <row r="19474" spans="53:56" ht="15" x14ac:dyDescent="0.25">
      <c r="BA19474" s="91" t="s">
        <v>23559</v>
      </c>
      <c r="BB19474" s="91" t="s">
        <v>3969</v>
      </c>
      <c r="BC19474" s="91" t="s">
        <v>23560</v>
      </c>
      <c r="BD19474" s="423" t="s">
        <v>1301</v>
      </c>
    </row>
    <row r="19475" spans="53:56" ht="15" x14ac:dyDescent="0.25">
      <c r="BA19475" s="90" t="s">
        <v>23561</v>
      </c>
      <c r="BB19475" s="90" t="s">
        <v>3969</v>
      </c>
      <c r="BC19475" s="90" t="s">
        <v>23562</v>
      </c>
      <c r="BD19475" s="423" t="s">
        <v>1301</v>
      </c>
    </row>
    <row r="19476" spans="53:56" ht="15" x14ac:dyDescent="0.25">
      <c r="BA19476" s="91" t="s">
        <v>23563</v>
      </c>
      <c r="BB19476" s="91" t="s">
        <v>3969</v>
      </c>
      <c r="BC19476" s="91" t="s">
        <v>23560</v>
      </c>
      <c r="BD19476" s="423" t="s">
        <v>1301</v>
      </c>
    </row>
    <row r="19477" spans="53:56" ht="15" x14ac:dyDescent="0.25">
      <c r="BA19477" s="90" t="s">
        <v>23564</v>
      </c>
      <c r="BB19477" s="90" t="s">
        <v>3969</v>
      </c>
      <c r="BC19477" s="90" t="s">
        <v>23562</v>
      </c>
      <c r="BD19477" s="423" t="s">
        <v>1301</v>
      </c>
    </row>
    <row r="19478" spans="53:56" ht="15" x14ac:dyDescent="0.25">
      <c r="BA19478" s="91" t="s">
        <v>23565</v>
      </c>
      <c r="BB19478" s="91" t="s">
        <v>3969</v>
      </c>
      <c r="BC19478" s="91" t="s">
        <v>15158</v>
      </c>
      <c r="BD19478" s="423" t="s">
        <v>1301</v>
      </c>
    </row>
    <row r="19479" spans="53:56" ht="15" x14ac:dyDescent="0.25">
      <c r="BA19479" s="90" t="s">
        <v>23566</v>
      </c>
      <c r="BB19479" s="90" t="s">
        <v>3969</v>
      </c>
      <c r="BC19479" s="90" t="s">
        <v>23562</v>
      </c>
      <c r="BD19479" s="423" t="s">
        <v>1301</v>
      </c>
    </row>
    <row r="19480" spans="53:56" ht="15" x14ac:dyDescent="0.25">
      <c r="BA19480" s="91" t="s">
        <v>23567</v>
      </c>
      <c r="BB19480" s="91" t="s">
        <v>3969</v>
      </c>
      <c r="BC19480" s="91" t="s">
        <v>23568</v>
      </c>
      <c r="BD19480" s="423" t="s">
        <v>1301</v>
      </c>
    </row>
    <row r="19481" spans="53:56" ht="15" x14ac:dyDescent="0.25">
      <c r="BA19481" s="90" t="s">
        <v>23569</v>
      </c>
      <c r="BB19481" s="90" t="s">
        <v>3969</v>
      </c>
      <c r="BC19481" s="90" t="s">
        <v>9238</v>
      </c>
      <c r="BD19481" s="423" t="s">
        <v>1301</v>
      </c>
    </row>
    <row r="19482" spans="53:56" ht="15" x14ac:dyDescent="0.25">
      <c r="BA19482" s="91" t="s">
        <v>23570</v>
      </c>
      <c r="BB19482" s="91" t="s">
        <v>3969</v>
      </c>
      <c r="BC19482" s="91" t="s">
        <v>15158</v>
      </c>
      <c r="BD19482" s="423" t="s">
        <v>1301</v>
      </c>
    </row>
    <row r="19483" spans="53:56" ht="15" x14ac:dyDescent="0.25">
      <c r="BA19483" s="90" t="s">
        <v>23571</v>
      </c>
      <c r="BB19483" s="90" t="s">
        <v>3969</v>
      </c>
      <c r="BC19483" s="90" t="s">
        <v>21157</v>
      </c>
      <c r="BD19483" s="423" t="s">
        <v>1301</v>
      </c>
    </row>
    <row r="19484" spans="53:56" ht="15" x14ac:dyDescent="0.25">
      <c r="BA19484" s="91" t="s">
        <v>23572</v>
      </c>
      <c r="BB19484" s="91" t="s">
        <v>3969</v>
      </c>
      <c r="BC19484" s="91" t="s">
        <v>21157</v>
      </c>
      <c r="BD19484" s="423" t="s">
        <v>1301</v>
      </c>
    </row>
    <row r="19485" spans="53:56" ht="15" x14ac:dyDescent="0.25">
      <c r="BA19485" s="90" t="s">
        <v>23573</v>
      </c>
      <c r="BB19485" s="90" t="s">
        <v>3969</v>
      </c>
      <c r="BC19485" s="90" t="s">
        <v>23574</v>
      </c>
      <c r="BD19485" s="423" t="s">
        <v>1301</v>
      </c>
    </row>
    <row r="19486" spans="53:56" ht="15" x14ac:dyDescent="0.25">
      <c r="BA19486" s="91" t="s">
        <v>23575</v>
      </c>
      <c r="BB19486" s="91" t="s">
        <v>3969</v>
      </c>
      <c r="BC19486" s="91" t="s">
        <v>23560</v>
      </c>
      <c r="BD19486" s="423" t="s">
        <v>1301</v>
      </c>
    </row>
    <row r="19487" spans="53:56" ht="15" x14ac:dyDescent="0.25">
      <c r="BA19487" s="90" t="s">
        <v>23576</v>
      </c>
      <c r="BB19487" s="90" t="s">
        <v>3969</v>
      </c>
      <c r="BC19487" s="90" t="s">
        <v>23558</v>
      </c>
      <c r="BD19487" s="423" t="s">
        <v>1301</v>
      </c>
    </row>
    <row r="19488" spans="53:56" ht="15" x14ac:dyDescent="0.25">
      <c r="BA19488" s="91" t="s">
        <v>23577</v>
      </c>
      <c r="BB19488" s="91" t="s">
        <v>3969</v>
      </c>
      <c r="BC19488" s="91" t="s">
        <v>23574</v>
      </c>
      <c r="BD19488" s="423" t="s">
        <v>1301</v>
      </c>
    </row>
    <row r="19489" spans="53:56" ht="15" x14ac:dyDescent="0.25">
      <c r="BA19489" s="91" t="s">
        <v>23578</v>
      </c>
      <c r="BB19489" s="91" t="s">
        <v>3969</v>
      </c>
      <c r="BC19489" s="91" t="s">
        <v>23579</v>
      </c>
      <c r="BD19489" s="423" t="s">
        <v>1301</v>
      </c>
    </row>
    <row r="19490" spans="53:56" ht="15" x14ac:dyDescent="0.25">
      <c r="BA19490" s="90" t="s">
        <v>23580</v>
      </c>
      <c r="BB19490" s="90" t="s">
        <v>3969</v>
      </c>
      <c r="BC19490" s="90" t="s">
        <v>23568</v>
      </c>
      <c r="BD19490" s="423" t="s">
        <v>1301</v>
      </c>
    </row>
    <row r="19491" spans="53:56" ht="15" x14ac:dyDescent="0.25">
      <c r="BA19491" s="91" t="s">
        <v>23581</v>
      </c>
      <c r="BB19491" s="91" t="s">
        <v>3969</v>
      </c>
      <c r="BC19491" s="91" t="s">
        <v>23568</v>
      </c>
      <c r="BD19491" s="423" t="s">
        <v>1301</v>
      </c>
    </row>
    <row r="19492" spans="53:56" ht="15" x14ac:dyDescent="0.25">
      <c r="BA19492" s="90" t="s">
        <v>23582</v>
      </c>
      <c r="BB19492" s="90" t="s">
        <v>3969</v>
      </c>
      <c r="BC19492" s="90" t="s">
        <v>7885</v>
      </c>
      <c r="BD19492" s="423" t="s">
        <v>1301</v>
      </c>
    </row>
    <row r="19493" spans="53:56" ht="15" x14ac:dyDescent="0.25">
      <c r="BA19493" s="90" t="s">
        <v>23583</v>
      </c>
      <c r="BB19493" s="90" t="s">
        <v>3969</v>
      </c>
      <c r="BC19493" s="90" t="s">
        <v>15158</v>
      </c>
      <c r="BD19493" s="423" t="s">
        <v>1301</v>
      </c>
    </row>
    <row r="19494" spans="53:56" ht="15" x14ac:dyDescent="0.25">
      <c r="BA19494" s="91" t="s">
        <v>23584</v>
      </c>
      <c r="BB19494" s="91" t="s">
        <v>3969</v>
      </c>
      <c r="BC19494" s="91" t="s">
        <v>9238</v>
      </c>
      <c r="BD19494" s="423" t="s">
        <v>1301</v>
      </c>
    </row>
    <row r="19495" spans="53:56" ht="15" x14ac:dyDescent="0.25">
      <c r="BA19495" s="90" t="s">
        <v>23585</v>
      </c>
      <c r="BB19495" s="90" t="s">
        <v>3969</v>
      </c>
      <c r="BC19495" s="90" t="s">
        <v>23558</v>
      </c>
      <c r="BD19495" s="423" t="s">
        <v>1301</v>
      </c>
    </row>
    <row r="19496" spans="53:56" ht="15" x14ac:dyDescent="0.25">
      <c r="BA19496" s="91" t="s">
        <v>23586</v>
      </c>
      <c r="BB19496" s="91" t="s">
        <v>3969</v>
      </c>
      <c r="BC19496" s="91" t="s">
        <v>9238</v>
      </c>
      <c r="BD19496" s="423" t="s">
        <v>1301</v>
      </c>
    </row>
    <row r="19497" spans="53:56" ht="15" x14ac:dyDescent="0.25">
      <c r="BA19497" s="90" t="s">
        <v>23587</v>
      </c>
      <c r="BB19497" s="90" t="s">
        <v>3969</v>
      </c>
      <c r="BC19497" s="90" t="s">
        <v>15158</v>
      </c>
      <c r="BD19497" s="423" t="s">
        <v>1301</v>
      </c>
    </row>
    <row r="19498" spans="53:56" ht="15" x14ac:dyDescent="0.25">
      <c r="BA19498" s="91" t="s">
        <v>23588</v>
      </c>
      <c r="BB19498" s="91" t="s">
        <v>3969</v>
      </c>
      <c r="BC19498" s="91" t="s">
        <v>23558</v>
      </c>
      <c r="BD19498" s="423" t="s">
        <v>1301</v>
      </c>
    </row>
    <row r="19499" spans="53:56" ht="15" x14ac:dyDescent="0.25">
      <c r="BA19499" s="91" t="s">
        <v>23589</v>
      </c>
      <c r="BB19499" s="91" t="s">
        <v>3969</v>
      </c>
      <c r="BC19499" s="91" t="s">
        <v>7885</v>
      </c>
      <c r="BD19499" s="423" t="s">
        <v>1301</v>
      </c>
    </row>
    <row r="19500" spans="53:56" ht="15" x14ac:dyDescent="0.25">
      <c r="BA19500" s="90" t="s">
        <v>23590</v>
      </c>
      <c r="BB19500" s="90" t="s">
        <v>3969</v>
      </c>
      <c r="BC19500" s="90" t="s">
        <v>23568</v>
      </c>
      <c r="BD19500" s="423" t="s">
        <v>1301</v>
      </c>
    </row>
    <row r="19501" spans="53:56" ht="15" x14ac:dyDescent="0.25">
      <c r="BA19501" s="91" t="s">
        <v>23591</v>
      </c>
      <c r="BB19501" s="91" t="s">
        <v>3969</v>
      </c>
      <c r="BC19501" s="91" t="s">
        <v>23562</v>
      </c>
      <c r="BD19501" s="423" t="s">
        <v>1301</v>
      </c>
    </row>
    <row r="19502" spans="53:56" ht="15" x14ac:dyDescent="0.25">
      <c r="BA19502" s="90" t="s">
        <v>23592</v>
      </c>
      <c r="BB19502" s="90" t="s">
        <v>3969</v>
      </c>
      <c r="BC19502" s="90" t="s">
        <v>23558</v>
      </c>
      <c r="BD19502" s="423" t="s">
        <v>1301</v>
      </c>
    </row>
    <row r="19503" spans="53:56" ht="15" x14ac:dyDescent="0.25">
      <c r="BA19503" s="90" t="s">
        <v>23593</v>
      </c>
      <c r="BB19503" s="90" t="s">
        <v>3969</v>
      </c>
      <c r="BC19503" s="90" t="s">
        <v>23579</v>
      </c>
      <c r="BD19503" s="423" t="s">
        <v>1301</v>
      </c>
    </row>
    <row r="19504" spans="53:56" ht="15" x14ac:dyDescent="0.25">
      <c r="BA19504" s="91" t="s">
        <v>23594</v>
      </c>
      <c r="BB19504" s="91" t="s">
        <v>3969</v>
      </c>
      <c r="BC19504" s="91" t="s">
        <v>23562</v>
      </c>
      <c r="BD19504" s="423" t="s">
        <v>1301</v>
      </c>
    </row>
    <row r="19505" spans="53:56" ht="15" x14ac:dyDescent="0.25">
      <c r="BA19505" s="90" t="s">
        <v>23595</v>
      </c>
      <c r="BB19505" s="90" t="s">
        <v>3969</v>
      </c>
      <c r="BC19505" s="90" t="s">
        <v>9238</v>
      </c>
      <c r="BD19505" s="423" t="s">
        <v>1301</v>
      </c>
    </row>
    <row r="19506" spans="53:56" ht="15" x14ac:dyDescent="0.25">
      <c r="BA19506" s="91" t="s">
        <v>23596</v>
      </c>
      <c r="BB19506" s="91" t="s">
        <v>3969</v>
      </c>
      <c r="BC19506" s="91" t="s">
        <v>9238</v>
      </c>
      <c r="BD19506" s="423" t="s">
        <v>1301</v>
      </c>
    </row>
    <row r="19507" spans="53:56" ht="15" x14ac:dyDescent="0.25">
      <c r="BA19507" s="91" t="s">
        <v>23597</v>
      </c>
      <c r="BB19507" s="91" t="s">
        <v>3969</v>
      </c>
      <c r="BC19507" s="91" t="s">
        <v>23562</v>
      </c>
      <c r="BD19507" s="423" t="s">
        <v>1301</v>
      </c>
    </row>
    <row r="19508" spans="53:56" ht="15" x14ac:dyDescent="0.25">
      <c r="BA19508" s="90" t="s">
        <v>23598</v>
      </c>
      <c r="BB19508" s="90" t="s">
        <v>3969</v>
      </c>
      <c r="BC19508" s="90" t="s">
        <v>23568</v>
      </c>
      <c r="BD19508" s="423" t="s">
        <v>1301</v>
      </c>
    </row>
    <row r="19509" spans="53:56" ht="15" x14ac:dyDescent="0.25">
      <c r="BA19509" s="91" t="s">
        <v>23599</v>
      </c>
      <c r="BB19509" s="91" t="s">
        <v>3969</v>
      </c>
      <c r="BC19509" s="91" t="s">
        <v>23568</v>
      </c>
      <c r="BD19509" s="423" t="s">
        <v>1301</v>
      </c>
    </row>
    <row r="19510" spans="53:56" ht="15" x14ac:dyDescent="0.25">
      <c r="BA19510" s="90" t="s">
        <v>23600</v>
      </c>
      <c r="BB19510" s="90" t="s">
        <v>3969</v>
      </c>
      <c r="BC19510" s="90" t="s">
        <v>23574</v>
      </c>
      <c r="BD19510" s="423" t="s">
        <v>1301</v>
      </c>
    </row>
    <row r="19511" spans="53:56" ht="15" x14ac:dyDescent="0.25">
      <c r="BA19511" s="90" t="s">
        <v>23601</v>
      </c>
      <c r="BB19511" s="90" t="s">
        <v>3969</v>
      </c>
      <c r="BC19511" s="90" t="s">
        <v>23568</v>
      </c>
      <c r="BD19511" s="423" t="s">
        <v>1301</v>
      </c>
    </row>
    <row r="19512" spans="53:56" ht="15" x14ac:dyDescent="0.25">
      <c r="BA19512" s="91" t="s">
        <v>23602</v>
      </c>
      <c r="BB19512" s="91" t="s">
        <v>3969</v>
      </c>
      <c r="BC19512" s="91" t="s">
        <v>23554</v>
      </c>
      <c r="BD19512" s="423" t="s">
        <v>1301</v>
      </c>
    </row>
    <row r="19513" spans="53:56" ht="15" x14ac:dyDescent="0.25">
      <c r="BA19513" s="90" t="s">
        <v>23603</v>
      </c>
      <c r="BB19513" s="90" t="s">
        <v>3969</v>
      </c>
      <c r="BC19513" s="90" t="s">
        <v>23560</v>
      </c>
      <c r="BD19513" s="423" t="s">
        <v>1301</v>
      </c>
    </row>
    <row r="19514" spans="53:56" ht="15" x14ac:dyDescent="0.25">
      <c r="BA19514" s="91" t="s">
        <v>23604</v>
      </c>
      <c r="BB19514" s="91" t="s">
        <v>3969</v>
      </c>
      <c r="BC19514" s="91" t="s">
        <v>23558</v>
      </c>
      <c r="BD19514" s="423" t="s">
        <v>1301</v>
      </c>
    </row>
    <row r="19515" spans="53:56" ht="15" x14ac:dyDescent="0.25">
      <c r="BA19515" s="90" t="s">
        <v>23605</v>
      </c>
      <c r="BB19515" s="90" t="s">
        <v>3969</v>
      </c>
      <c r="BC19515" s="90" t="s">
        <v>23558</v>
      </c>
      <c r="BD19515" s="423" t="s">
        <v>1301</v>
      </c>
    </row>
    <row r="19516" spans="53:56" ht="15" x14ac:dyDescent="0.25">
      <c r="BA19516" s="90" t="s">
        <v>23606</v>
      </c>
      <c r="BB19516" s="90" t="s">
        <v>3969</v>
      </c>
      <c r="BC19516" s="90" t="s">
        <v>9238</v>
      </c>
      <c r="BD19516" s="423" t="s">
        <v>1301</v>
      </c>
    </row>
    <row r="19517" spans="53:56" ht="15" x14ac:dyDescent="0.25">
      <c r="BA19517" s="91" t="s">
        <v>23607</v>
      </c>
      <c r="BB19517" s="91" t="s">
        <v>3969</v>
      </c>
      <c r="BC19517" s="91" t="s">
        <v>23568</v>
      </c>
      <c r="BD19517" s="423" t="s">
        <v>1301</v>
      </c>
    </row>
    <row r="19518" spans="53:56" ht="15" x14ac:dyDescent="0.25">
      <c r="BA19518" s="90" t="s">
        <v>23608</v>
      </c>
      <c r="BB19518" s="90" t="s">
        <v>3969</v>
      </c>
      <c r="BC19518" s="90" t="s">
        <v>9238</v>
      </c>
      <c r="BD19518" s="423" t="s">
        <v>1301</v>
      </c>
    </row>
    <row r="19519" spans="53:56" ht="15" x14ac:dyDescent="0.25">
      <c r="BA19519" s="91" t="s">
        <v>23609</v>
      </c>
      <c r="BB19519" s="91" t="s">
        <v>3969</v>
      </c>
      <c r="BC19519" s="91" t="s">
        <v>23568</v>
      </c>
      <c r="BD19519" s="423" t="s">
        <v>1301</v>
      </c>
    </row>
    <row r="19520" spans="53:56" ht="15" x14ac:dyDescent="0.25">
      <c r="BA19520" s="91" t="s">
        <v>23610</v>
      </c>
      <c r="BB19520" s="91" t="s">
        <v>3969</v>
      </c>
      <c r="BC19520" s="91" t="s">
        <v>9238</v>
      </c>
      <c r="BD19520" s="423" t="s">
        <v>1301</v>
      </c>
    </row>
    <row r="19521" spans="53:56" ht="15" x14ac:dyDescent="0.25">
      <c r="BA19521" s="90" t="s">
        <v>23611</v>
      </c>
      <c r="BB19521" s="90" t="s">
        <v>3969</v>
      </c>
      <c r="BC19521" s="90" t="s">
        <v>23574</v>
      </c>
      <c r="BD19521" s="423" t="s">
        <v>1301</v>
      </c>
    </row>
    <row r="19522" spans="53:56" ht="15" x14ac:dyDescent="0.25">
      <c r="BA19522" s="91" t="s">
        <v>23612</v>
      </c>
      <c r="BB19522" s="91" t="s">
        <v>3969</v>
      </c>
      <c r="BC19522" s="91" t="s">
        <v>23568</v>
      </c>
      <c r="BD19522" s="423" t="s">
        <v>1301</v>
      </c>
    </row>
    <row r="19523" spans="53:56" ht="15" x14ac:dyDescent="0.25">
      <c r="BA19523" s="90" t="s">
        <v>23613</v>
      </c>
      <c r="BB19523" s="90" t="s">
        <v>3969</v>
      </c>
      <c r="BC19523" s="90" t="s">
        <v>23554</v>
      </c>
      <c r="BD19523" s="423" t="s">
        <v>1301</v>
      </c>
    </row>
    <row r="19524" spans="53:56" ht="15" x14ac:dyDescent="0.25">
      <c r="BA19524" s="90" t="s">
        <v>23614</v>
      </c>
      <c r="BB19524" s="90" t="s">
        <v>3969</v>
      </c>
      <c r="BC19524" s="90" t="s">
        <v>23562</v>
      </c>
      <c r="BD19524" s="423" t="s">
        <v>1301</v>
      </c>
    </row>
    <row r="19525" spans="53:56" ht="15" x14ac:dyDescent="0.25">
      <c r="BA19525" s="91" t="s">
        <v>23615</v>
      </c>
      <c r="BB19525" s="91" t="s">
        <v>3969</v>
      </c>
      <c r="BC19525" s="91" t="s">
        <v>23568</v>
      </c>
      <c r="BD19525" s="423" t="s">
        <v>1301</v>
      </c>
    </row>
    <row r="19526" spans="53:56" ht="15" x14ac:dyDescent="0.25">
      <c r="BA19526" s="90" t="s">
        <v>23616</v>
      </c>
      <c r="BB19526" s="90" t="s">
        <v>3969</v>
      </c>
      <c r="BC19526" s="90" t="s">
        <v>6117</v>
      </c>
      <c r="BD19526" s="423" t="s">
        <v>1301</v>
      </c>
    </row>
    <row r="19527" spans="53:56" ht="15" x14ac:dyDescent="0.25">
      <c r="BA19527" s="91" t="s">
        <v>23617</v>
      </c>
      <c r="BB19527" s="91" t="s">
        <v>3969</v>
      </c>
      <c r="BC19527" s="91" t="s">
        <v>6117</v>
      </c>
      <c r="BD19527" s="423" t="s">
        <v>1301</v>
      </c>
    </row>
    <row r="19528" spans="53:56" ht="15" x14ac:dyDescent="0.25">
      <c r="BA19528" s="90" t="s">
        <v>23618</v>
      </c>
      <c r="BB19528" s="90" t="s">
        <v>3969</v>
      </c>
      <c r="BC19528" s="90" t="s">
        <v>6117</v>
      </c>
      <c r="BD19528" s="423" t="s">
        <v>1301</v>
      </c>
    </row>
    <row r="19529" spans="53:56" ht="15" x14ac:dyDescent="0.25">
      <c r="BA19529" s="91" t="s">
        <v>23619</v>
      </c>
      <c r="BB19529" s="91" t="s">
        <v>3969</v>
      </c>
      <c r="BC19529" s="91" t="s">
        <v>6117</v>
      </c>
      <c r="BD19529" s="423" t="s">
        <v>1301</v>
      </c>
    </row>
    <row r="19530" spans="53:56" ht="15" x14ac:dyDescent="0.25">
      <c r="BA19530" s="91" t="s">
        <v>23620</v>
      </c>
      <c r="BB19530" s="91" t="s">
        <v>3969</v>
      </c>
      <c r="BC19530" s="91" t="s">
        <v>23621</v>
      </c>
      <c r="BD19530" s="423" t="s">
        <v>1301</v>
      </c>
    </row>
    <row r="19531" spans="53:56" ht="15" x14ac:dyDescent="0.25">
      <c r="BA19531" s="90" t="s">
        <v>23622</v>
      </c>
      <c r="BB19531" s="90" t="s">
        <v>3969</v>
      </c>
      <c r="BC19531" s="90" t="s">
        <v>6117</v>
      </c>
      <c r="BD19531" s="423" t="s">
        <v>1301</v>
      </c>
    </row>
    <row r="19532" spans="53:56" ht="15" x14ac:dyDescent="0.25">
      <c r="BA19532" s="91" t="s">
        <v>23623</v>
      </c>
      <c r="BB19532" s="91" t="s">
        <v>3969</v>
      </c>
      <c r="BC19532" s="91" t="s">
        <v>23624</v>
      </c>
      <c r="BD19532" s="423" t="s">
        <v>1301</v>
      </c>
    </row>
    <row r="19533" spans="53:56" ht="15" x14ac:dyDescent="0.25">
      <c r="BA19533" s="90" t="s">
        <v>23625</v>
      </c>
      <c r="BB19533" s="90" t="s">
        <v>3969</v>
      </c>
      <c r="BC19533" s="90" t="s">
        <v>23626</v>
      </c>
      <c r="BD19533" s="423" t="s">
        <v>1301</v>
      </c>
    </row>
    <row r="19534" spans="53:56" ht="15" x14ac:dyDescent="0.25">
      <c r="BA19534" s="90" t="s">
        <v>23627</v>
      </c>
      <c r="BB19534" s="90" t="s">
        <v>3969</v>
      </c>
      <c r="BC19534" s="90" t="s">
        <v>23624</v>
      </c>
      <c r="BD19534" s="423" t="s">
        <v>1301</v>
      </c>
    </row>
    <row r="19535" spans="53:56" ht="15" x14ac:dyDescent="0.25">
      <c r="BA19535" s="91" t="s">
        <v>23628</v>
      </c>
      <c r="BB19535" s="91" t="s">
        <v>3969</v>
      </c>
      <c r="BC19535" s="91" t="s">
        <v>6117</v>
      </c>
      <c r="BD19535" s="423" t="s">
        <v>1301</v>
      </c>
    </row>
    <row r="19536" spans="53:56" ht="15" x14ac:dyDescent="0.25">
      <c r="BA19536" s="90" t="s">
        <v>23629</v>
      </c>
      <c r="BB19536" s="90" t="s">
        <v>3969</v>
      </c>
      <c r="BC19536" s="90" t="s">
        <v>23626</v>
      </c>
      <c r="BD19536" s="423" t="s">
        <v>1301</v>
      </c>
    </row>
    <row r="19537" spans="53:56" ht="15" x14ac:dyDescent="0.25">
      <c r="BA19537" s="91" t="s">
        <v>23630</v>
      </c>
      <c r="BB19537" s="91" t="s">
        <v>3969</v>
      </c>
      <c r="BC19537" s="91" t="s">
        <v>23624</v>
      </c>
      <c r="BD19537" s="423" t="s">
        <v>1301</v>
      </c>
    </row>
    <row r="19538" spans="53:56" ht="15" x14ac:dyDescent="0.25">
      <c r="BA19538" s="91" t="s">
        <v>23631</v>
      </c>
      <c r="BB19538" s="91" t="s">
        <v>3969</v>
      </c>
      <c r="BC19538" s="91" t="s">
        <v>23624</v>
      </c>
      <c r="BD19538" s="423" t="s">
        <v>1301</v>
      </c>
    </row>
    <row r="19539" spans="53:56" ht="15" x14ac:dyDescent="0.25">
      <c r="BA19539" s="90" t="s">
        <v>23632</v>
      </c>
      <c r="BB19539" s="90" t="s">
        <v>3969</v>
      </c>
      <c r="BC19539" s="90" t="s">
        <v>9234</v>
      </c>
      <c r="BD19539" s="423" t="s">
        <v>1301</v>
      </c>
    </row>
    <row r="19540" spans="53:56" ht="15" x14ac:dyDescent="0.25">
      <c r="BA19540" s="91" t="s">
        <v>23633</v>
      </c>
      <c r="BB19540" s="91" t="s">
        <v>3969</v>
      </c>
      <c r="BC19540" s="91" t="s">
        <v>22251</v>
      </c>
      <c r="BD19540" s="423" t="s">
        <v>1301</v>
      </c>
    </row>
    <row r="19541" spans="53:56" ht="15" x14ac:dyDescent="0.25">
      <c r="BA19541" s="90" t="s">
        <v>23634</v>
      </c>
      <c r="BB19541" s="90" t="s">
        <v>3969</v>
      </c>
      <c r="BC19541" s="90" t="s">
        <v>22251</v>
      </c>
      <c r="BD19541" s="423" t="s">
        <v>1301</v>
      </c>
    </row>
    <row r="19542" spans="53:56" ht="15" x14ac:dyDescent="0.25">
      <c r="BA19542" s="90" t="s">
        <v>23635</v>
      </c>
      <c r="BB19542" s="90" t="s">
        <v>3969</v>
      </c>
      <c r="BC19542" s="90" t="s">
        <v>9234</v>
      </c>
      <c r="BD19542" s="423" t="s">
        <v>1301</v>
      </c>
    </row>
    <row r="19543" spans="53:56" ht="15" x14ac:dyDescent="0.25">
      <c r="BA19543" s="91" t="s">
        <v>23636</v>
      </c>
      <c r="BB19543" s="91" t="s">
        <v>3969</v>
      </c>
      <c r="BC19543" s="91" t="s">
        <v>23624</v>
      </c>
      <c r="BD19543" s="423" t="s">
        <v>1301</v>
      </c>
    </row>
    <row r="19544" spans="53:56" ht="15" x14ac:dyDescent="0.25">
      <c r="BA19544" s="90" t="s">
        <v>23637</v>
      </c>
      <c r="BB19544" s="90" t="s">
        <v>3969</v>
      </c>
      <c r="BC19544" s="90" t="s">
        <v>23624</v>
      </c>
      <c r="BD19544" s="423" t="s">
        <v>1301</v>
      </c>
    </row>
    <row r="19545" spans="53:56" ht="15" x14ac:dyDescent="0.25">
      <c r="BA19545" s="91" t="s">
        <v>23638</v>
      </c>
      <c r="BB19545" s="91" t="s">
        <v>3969</v>
      </c>
      <c r="BC19545" s="91" t="s">
        <v>23621</v>
      </c>
      <c r="BD19545" s="423" t="s">
        <v>1301</v>
      </c>
    </row>
    <row r="19546" spans="53:56" ht="15" x14ac:dyDescent="0.25">
      <c r="BA19546" s="91" t="s">
        <v>23639</v>
      </c>
      <c r="BB19546" s="91" t="s">
        <v>3969</v>
      </c>
      <c r="BC19546" s="91" t="s">
        <v>9234</v>
      </c>
      <c r="BD19546" s="423" t="s">
        <v>1301</v>
      </c>
    </row>
    <row r="19547" spans="53:56" ht="15" x14ac:dyDescent="0.25">
      <c r="BA19547" s="90" t="s">
        <v>23640</v>
      </c>
      <c r="BB19547" s="90" t="s">
        <v>3969</v>
      </c>
      <c r="BC19547" s="90" t="s">
        <v>23624</v>
      </c>
      <c r="BD19547" s="423" t="s">
        <v>1301</v>
      </c>
    </row>
    <row r="19548" spans="53:56" ht="15" x14ac:dyDescent="0.25">
      <c r="BA19548" s="91" t="s">
        <v>23641</v>
      </c>
      <c r="BB19548" s="91" t="s">
        <v>3969</v>
      </c>
      <c r="BC19548" s="91" t="s">
        <v>23621</v>
      </c>
      <c r="BD19548" s="423" t="s">
        <v>1301</v>
      </c>
    </row>
    <row r="19549" spans="53:56" ht="15" x14ac:dyDescent="0.25">
      <c r="BA19549" s="90" t="s">
        <v>23642</v>
      </c>
      <c r="BB19549" s="90" t="s">
        <v>3969</v>
      </c>
      <c r="BC19549" s="90" t="s">
        <v>23626</v>
      </c>
      <c r="BD19549" s="423" t="s">
        <v>1301</v>
      </c>
    </row>
    <row r="19550" spans="53:56" ht="15" x14ac:dyDescent="0.25">
      <c r="BA19550" s="90" t="s">
        <v>23643</v>
      </c>
      <c r="BB19550" s="90" t="s">
        <v>3969</v>
      </c>
      <c r="BC19550" s="90" t="s">
        <v>9234</v>
      </c>
      <c r="BD19550" s="423" t="s">
        <v>1301</v>
      </c>
    </row>
    <row r="19551" spans="53:56" ht="15" x14ac:dyDescent="0.25">
      <c r="BA19551" s="91" t="s">
        <v>23644</v>
      </c>
      <c r="BB19551" s="91" t="s">
        <v>3969</v>
      </c>
      <c r="BC19551" s="91" t="s">
        <v>23624</v>
      </c>
      <c r="BD19551" s="423" t="s">
        <v>1301</v>
      </c>
    </row>
    <row r="19552" spans="53:56" ht="15" x14ac:dyDescent="0.25">
      <c r="BA19552" s="90" t="s">
        <v>23645</v>
      </c>
      <c r="BB19552" s="90" t="s">
        <v>3969</v>
      </c>
      <c r="BC19552" s="90" t="s">
        <v>9234</v>
      </c>
      <c r="BD19552" s="423" t="s">
        <v>1301</v>
      </c>
    </row>
    <row r="19553" spans="53:56" ht="15" x14ac:dyDescent="0.25">
      <c r="BA19553" s="91" t="s">
        <v>23646</v>
      </c>
      <c r="BB19553" s="91" t="s">
        <v>3969</v>
      </c>
      <c r="BC19553" s="91" t="s">
        <v>6117</v>
      </c>
      <c r="BD19553" s="423" t="s">
        <v>1301</v>
      </c>
    </row>
    <row r="19554" spans="53:56" ht="15" x14ac:dyDescent="0.25">
      <c r="BA19554" s="90" t="s">
        <v>23647</v>
      </c>
      <c r="BB19554" s="90" t="s">
        <v>3969</v>
      </c>
      <c r="BC19554" s="90" t="s">
        <v>23624</v>
      </c>
      <c r="BD19554" s="423" t="s">
        <v>1301</v>
      </c>
    </row>
    <row r="19555" spans="53:56" ht="15" x14ac:dyDescent="0.25">
      <c r="BA19555" s="91" t="s">
        <v>23648</v>
      </c>
      <c r="BB19555" s="91" t="s">
        <v>3969</v>
      </c>
      <c r="BC19555" s="91" t="s">
        <v>23649</v>
      </c>
      <c r="BD19555" s="423" t="s">
        <v>1301</v>
      </c>
    </row>
    <row r="19556" spans="53:56" ht="15" x14ac:dyDescent="0.25">
      <c r="BA19556" s="91" t="s">
        <v>23650</v>
      </c>
      <c r="BB19556" s="91" t="s">
        <v>3969</v>
      </c>
      <c r="BC19556" s="91" t="s">
        <v>23621</v>
      </c>
      <c r="BD19556" s="423" t="s">
        <v>1301</v>
      </c>
    </row>
    <row r="19557" spans="53:56" ht="15" x14ac:dyDescent="0.25">
      <c r="BA19557" s="90" t="s">
        <v>23651</v>
      </c>
      <c r="BB19557" s="90" t="s">
        <v>3969</v>
      </c>
      <c r="BC19557" s="90" t="s">
        <v>23626</v>
      </c>
      <c r="BD19557" s="423" t="s">
        <v>1301</v>
      </c>
    </row>
    <row r="19558" spans="53:56" ht="15" x14ac:dyDescent="0.25">
      <c r="BA19558" s="91" t="s">
        <v>23652</v>
      </c>
      <c r="BB19558" s="91" t="s">
        <v>3969</v>
      </c>
      <c r="BC19558" s="91" t="s">
        <v>9234</v>
      </c>
      <c r="BD19558" s="423" t="s">
        <v>1301</v>
      </c>
    </row>
    <row r="19559" spans="53:56" ht="15" x14ac:dyDescent="0.25">
      <c r="BA19559" s="90" t="s">
        <v>23653</v>
      </c>
      <c r="BB19559" s="90" t="s">
        <v>3969</v>
      </c>
      <c r="BC19559" s="90" t="s">
        <v>23626</v>
      </c>
      <c r="BD19559" s="423" t="s">
        <v>1301</v>
      </c>
    </row>
    <row r="19560" spans="53:56" ht="15" x14ac:dyDescent="0.25">
      <c r="BA19560" s="90" t="s">
        <v>23654</v>
      </c>
      <c r="BB19560" s="90" t="s">
        <v>3969</v>
      </c>
      <c r="BC19560" s="90" t="s">
        <v>6117</v>
      </c>
      <c r="BD19560" s="423" t="s">
        <v>1301</v>
      </c>
    </row>
    <row r="19561" spans="53:56" ht="15" x14ac:dyDescent="0.25">
      <c r="BA19561" s="91" t="s">
        <v>23655</v>
      </c>
      <c r="BB19561" s="91" t="s">
        <v>3969</v>
      </c>
      <c r="BC19561" s="91" t="s">
        <v>6117</v>
      </c>
      <c r="BD19561" s="423" t="s">
        <v>1301</v>
      </c>
    </row>
    <row r="19562" spans="53:56" ht="15" x14ac:dyDescent="0.25">
      <c r="BA19562" s="90" t="s">
        <v>23656</v>
      </c>
      <c r="BB19562" s="90" t="s">
        <v>3969</v>
      </c>
      <c r="BC19562" s="90" t="s">
        <v>10171</v>
      </c>
      <c r="BD19562" s="423" t="s">
        <v>1301</v>
      </c>
    </row>
    <row r="19563" spans="53:56" ht="15" x14ac:dyDescent="0.25">
      <c r="BA19563" s="91" t="s">
        <v>23657</v>
      </c>
      <c r="BB19563" s="91" t="s">
        <v>3969</v>
      </c>
      <c r="BC19563" s="91" t="s">
        <v>14648</v>
      </c>
      <c r="BD19563" s="423" t="s">
        <v>1301</v>
      </c>
    </row>
    <row r="19564" spans="53:56" ht="15" x14ac:dyDescent="0.25">
      <c r="BA19564" s="91" t="s">
        <v>23658</v>
      </c>
      <c r="BB19564" s="91" t="s">
        <v>3969</v>
      </c>
      <c r="BC19564" s="91" t="s">
        <v>23659</v>
      </c>
      <c r="BD19564" s="423" t="s">
        <v>1301</v>
      </c>
    </row>
    <row r="19565" spans="53:56" ht="15" x14ac:dyDescent="0.25">
      <c r="BA19565" s="90" t="s">
        <v>23660</v>
      </c>
      <c r="BB19565" s="90" t="s">
        <v>3969</v>
      </c>
      <c r="BC19565" s="90" t="s">
        <v>23659</v>
      </c>
      <c r="BD19565" s="423" t="s">
        <v>1301</v>
      </c>
    </row>
    <row r="19566" spans="53:56" ht="15" x14ac:dyDescent="0.25">
      <c r="BA19566" s="91" t="s">
        <v>23661</v>
      </c>
      <c r="BB19566" s="91" t="s">
        <v>3969</v>
      </c>
      <c r="BC19566" s="91" t="s">
        <v>14648</v>
      </c>
      <c r="BD19566" s="423" t="s">
        <v>1301</v>
      </c>
    </row>
    <row r="19567" spans="53:56" ht="15" x14ac:dyDescent="0.25">
      <c r="BA19567" s="90" t="s">
        <v>23662</v>
      </c>
      <c r="BB19567" s="90" t="s">
        <v>3969</v>
      </c>
      <c r="BC19567" s="90" t="s">
        <v>23649</v>
      </c>
      <c r="BD19567" s="423" t="s">
        <v>1301</v>
      </c>
    </row>
    <row r="19568" spans="53:56" ht="15" x14ac:dyDescent="0.25">
      <c r="BA19568" s="90" t="s">
        <v>23663</v>
      </c>
      <c r="BB19568" s="90" t="s">
        <v>3969</v>
      </c>
      <c r="BC19568" s="90" t="s">
        <v>10171</v>
      </c>
      <c r="BD19568" s="423" t="s">
        <v>1301</v>
      </c>
    </row>
    <row r="19569" spans="53:56" ht="15" x14ac:dyDescent="0.25">
      <c r="BA19569" s="91" t="s">
        <v>23664</v>
      </c>
      <c r="BB19569" s="91" t="s">
        <v>3969</v>
      </c>
      <c r="BC19569" s="91" t="s">
        <v>23649</v>
      </c>
      <c r="BD19569" s="423" t="s">
        <v>1301</v>
      </c>
    </row>
    <row r="19570" spans="53:56" ht="15" x14ac:dyDescent="0.25">
      <c r="BA19570" s="90" t="s">
        <v>23665</v>
      </c>
      <c r="BB19570" s="90" t="s">
        <v>3969</v>
      </c>
      <c r="BC19570" s="90" t="s">
        <v>23666</v>
      </c>
      <c r="BD19570" s="423" t="s">
        <v>1301</v>
      </c>
    </row>
    <row r="19571" spans="53:56" ht="15" x14ac:dyDescent="0.25">
      <c r="BA19571" s="91" t="s">
        <v>23667</v>
      </c>
      <c r="BB19571" s="91" t="s">
        <v>3969</v>
      </c>
      <c r="BC19571" s="91" t="s">
        <v>23666</v>
      </c>
      <c r="BD19571" s="423" t="s">
        <v>1301</v>
      </c>
    </row>
    <row r="19572" spans="53:56" ht="15" x14ac:dyDescent="0.25">
      <c r="BA19572" s="91" t="s">
        <v>23668</v>
      </c>
      <c r="BB19572" s="91" t="s">
        <v>3969</v>
      </c>
      <c r="BC19572" s="91" t="s">
        <v>23626</v>
      </c>
      <c r="BD19572" s="423" t="s">
        <v>1301</v>
      </c>
    </row>
    <row r="19573" spans="53:56" ht="15" x14ac:dyDescent="0.25">
      <c r="BA19573" s="91" t="s">
        <v>23669</v>
      </c>
      <c r="BB19573" s="91" t="s">
        <v>3969</v>
      </c>
      <c r="BC19573" s="91" t="s">
        <v>23666</v>
      </c>
      <c r="BD19573" s="423" t="s">
        <v>1301</v>
      </c>
    </row>
    <row r="19574" spans="53:56" ht="15" x14ac:dyDescent="0.25">
      <c r="BA19574" s="90" t="s">
        <v>23670</v>
      </c>
      <c r="BB19574" s="90" t="s">
        <v>3969</v>
      </c>
      <c r="BC19574" s="90" t="s">
        <v>23659</v>
      </c>
      <c r="BD19574" s="423" t="s">
        <v>1301</v>
      </c>
    </row>
    <row r="19575" spans="53:56" ht="15" x14ac:dyDescent="0.25">
      <c r="BA19575" s="91" t="s">
        <v>23671</v>
      </c>
      <c r="BB19575" s="91" t="s">
        <v>3969</v>
      </c>
      <c r="BC19575" s="91" t="s">
        <v>23672</v>
      </c>
      <c r="BD19575" s="423" t="s">
        <v>1301</v>
      </c>
    </row>
    <row r="19576" spans="53:56" ht="15" x14ac:dyDescent="0.25">
      <c r="BA19576" s="90" t="s">
        <v>23673</v>
      </c>
      <c r="BB19576" s="90" t="s">
        <v>3969</v>
      </c>
      <c r="BC19576" s="90" t="s">
        <v>10171</v>
      </c>
      <c r="BD19576" s="423" t="s">
        <v>1301</v>
      </c>
    </row>
    <row r="19577" spans="53:56" ht="15" x14ac:dyDescent="0.25">
      <c r="BA19577" s="91" t="s">
        <v>23674</v>
      </c>
      <c r="BB19577" s="91" t="s">
        <v>3969</v>
      </c>
      <c r="BC19577" s="91" t="s">
        <v>23659</v>
      </c>
      <c r="BD19577" s="423" t="s">
        <v>1301</v>
      </c>
    </row>
    <row r="19578" spans="53:56" ht="15" x14ac:dyDescent="0.25">
      <c r="BA19578" s="90" t="s">
        <v>23675</v>
      </c>
      <c r="BB19578" s="90" t="s">
        <v>3969</v>
      </c>
      <c r="BC19578" s="90" t="s">
        <v>23672</v>
      </c>
      <c r="BD19578" s="423" t="s">
        <v>1301</v>
      </c>
    </row>
    <row r="19579" spans="53:56" ht="15" x14ac:dyDescent="0.25">
      <c r="BA19579" s="91" t="s">
        <v>23676</v>
      </c>
      <c r="BB19579" s="91" t="s">
        <v>3969</v>
      </c>
      <c r="BC19579" s="91" t="s">
        <v>23672</v>
      </c>
      <c r="BD19579" s="423" t="s">
        <v>1301</v>
      </c>
    </row>
    <row r="19580" spans="53:56" ht="15" x14ac:dyDescent="0.25">
      <c r="BA19580" s="90" t="s">
        <v>23677</v>
      </c>
      <c r="BB19580" s="90" t="s">
        <v>3969</v>
      </c>
      <c r="BC19580" s="90" t="s">
        <v>23672</v>
      </c>
      <c r="BD19580" s="423" t="s">
        <v>1301</v>
      </c>
    </row>
    <row r="19581" spans="53:56" ht="15" x14ac:dyDescent="0.25">
      <c r="BA19581" s="91" t="s">
        <v>23678</v>
      </c>
      <c r="BB19581" s="91" t="s">
        <v>3969</v>
      </c>
      <c r="BC19581" s="91" t="s">
        <v>23659</v>
      </c>
      <c r="BD19581" s="423" t="s">
        <v>1301</v>
      </c>
    </row>
    <row r="19582" spans="53:56" ht="15" x14ac:dyDescent="0.25">
      <c r="BA19582" s="90" t="s">
        <v>23679</v>
      </c>
      <c r="BB19582" s="90" t="s">
        <v>3969</v>
      </c>
      <c r="BC19582" s="90" t="s">
        <v>6117</v>
      </c>
      <c r="BD19582" s="423" t="s">
        <v>1301</v>
      </c>
    </row>
    <row r="19583" spans="53:56" ht="15" x14ac:dyDescent="0.25">
      <c r="BA19583" s="91" t="s">
        <v>23680</v>
      </c>
      <c r="BB19583" s="91" t="s">
        <v>3969</v>
      </c>
      <c r="BC19583" s="91" t="s">
        <v>23672</v>
      </c>
      <c r="BD19583" s="423" t="s">
        <v>1301</v>
      </c>
    </row>
    <row r="19584" spans="53:56" ht="15" x14ac:dyDescent="0.25">
      <c r="BA19584" s="90" t="s">
        <v>23681</v>
      </c>
      <c r="BB19584" s="90" t="s">
        <v>3969</v>
      </c>
      <c r="BC19584" s="90" t="s">
        <v>23672</v>
      </c>
      <c r="BD19584" s="423" t="s">
        <v>1301</v>
      </c>
    </row>
    <row r="19585" spans="53:56" ht="15" x14ac:dyDescent="0.25">
      <c r="BA19585" s="91" t="s">
        <v>23682</v>
      </c>
      <c r="BB19585" s="91" t="s">
        <v>3969</v>
      </c>
      <c r="BC19585" s="91" t="s">
        <v>23672</v>
      </c>
      <c r="BD19585" s="423" t="s">
        <v>1301</v>
      </c>
    </row>
    <row r="19586" spans="53:56" ht="15" x14ac:dyDescent="0.25">
      <c r="BA19586" s="90" t="s">
        <v>23683</v>
      </c>
      <c r="BB19586" s="90" t="s">
        <v>3969</v>
      </c>
      <c r="BC19586" s="90" t="s">
        <v>23649</v>
      </c>
      <c r="BD19586" s="423" t="s">
        <v>1301</v>
      </c>
    </row>
    <row r="19587" spans="53:56" ht="15" x14ac:dyDescent="0.25">
      <c r="BA19587" s="91" t="s">
        <v>23684</v>
      </c>
      <c r="BB19587" s="91" t="s">
        <v>3969</v>
      </c>
      <c r="BC19587" s="91" t="s">
        <v>10171</v>
      </c>
      <c r="BD19587" s="423" t="s">
        <v>1301</v>
      </c>
    </row>
    <row r="19588" spans="53:56" ht="15" x14ac:dyDescent="0.25">
      <c r="BA19588" s="90" t="s">
        <v>23685</v>
      </c>
      <c r="BB19588" s="90" t="s">
        <v>3969</v>
      </c>
      <c r="BC19588" s="90" t="s">
        <v>10171</v>
      </c>
      <c r="BD19588" s="423" t="s">
        <v>1301</v>
      </c>
    </row>
    <row r="19589" spans="53:56" ht="15" x14ac:dyDescent="0.25">
      <c r="BA19589" s="91" t="s">
        <v>23686</v>
      </c>
      <c r="BB19589" s="91" t="s">
        <v>3969</v>
      </c>
      <c r="BC19589" s="91" t="s">
        <v>23672</v>
      </c>
      <c r="BD19589" s="423" t="s">
        <v>1301</v>
      </c>
    </row>
    <row r="19590" spans="53:56" ht="15" x14ac:dyDescent="0.25">
      <c r="BA19590" s="90" t="s">
        <v>23687</v>
      </c>
      <c r="BB19590" s="90" t="s">
        <v>3969</v>
      </c>
      <c r="BC19590" s="90" t="s">
        <v>14648</v>
      </c>
      <c r="BD19590" s="423" t="s">
        <v>1301</v>
      </c>
    </row>
    <row r="19591" spans="53:56" ht="15" x14ac:dyDescent="0.25">
      <c r="BA19591" s="91" t="s">
        <v>23688</v>
      </c>
      <c r="BB19591" s="91" t="s">
        <v>3969</v>
      </c>
      <c r="BC19591" s="91" t="s">
        <v>23649</v>
      </c>
      <c r="BD19591" s="423" t="s">
        <v>1301</v>
      </c>
    </row>
    <row r="19592" spans="53:56" ht="15" x14ac:dyDescent="0.25">
      <c r="BA19592" s="90" t="s">
        <v>23689</v>
      </c>
      <c r="BB19592" s="90" t="s">
        <v>3969</v>
      </c>
      <c r="BC19592" s="90" t="s">
        <v>23649</v>
      </c>
      <c r="BD19592" s="423" t="s">
        <v>1301</v>
      </c>
    </row>
    <row r="19593" spans="53:56" ht="15" x14ac:dyDescent="0.25">
      <c r="BA19593" s="91" t="s">
        <v>23690</v>
      </c>
      <c r="BB19593" s="91" t="s">
        <v>3969</v>
      </c>
      <c r="BC19593" s="91" t="s">
        <v>10171</v>
      </c>
      <c r="BD19593" s="423" t="s">
        <v>1301</v>
      </c>
    </row>
    <row r="19594" spans="53:56" ht="15" x14ac:dyDescent="0.25">
      <c r="BA19594" s="90" t="s">
        <v>23691</v>
      </c>
      <c r="BB19594" s="90" t="s">
        <v>3969</v>
      </c>
      <c r="BC19594" s="90" t="s">
        <v>23672</v>
      </c>
      <c r="BD19594" s="423" t="s">
        <v>1301</v>
      </c>
    </row>
    <row r="19595" spans="53:56" ht="15" x14ac:dyDescent="0.25">
      <c r="BA19595" s="91" t="s">
        <v>23692</v>
      </c>
      <c r="BB19595" s="91" t="s">
        <v>3969</v>
      </c>
      <c r="BC19595" s="91" t="s">
        <v>14648</v>
      </c>
      <c r="BD19595" s="423" t="s">
        <v>1301</v>
      </c>
    </row>
    <row r="19596" spans="53:56" ht="15" x14ac:dyDescent="0.25">
      <c r="BA19596" s="90" t="s">
        <v>23693</v>
      </c>
      <c r="BB19596" s="90" t="s">
        <v>3969</v>
      </c>
      <c r="BC19596" s="90" t="s">
        <v>23649</v>
      </c>
      <c r="BD19596" s="423" t="s">
        <v>1301</v>
      </c>
    </row>
    <row r="19597" spans="53:56" ht="15" x14ac:dyDescent="0.25">
      <c r="BA19597" s="91" t="s">
        <v>23694</v>
      </c>
      <c r="BB19597" s="91" t="s">
        <v>3969</v>
      </c>
      <c r="BC19597" s="91" t="s">
        <v>14648</v>
      </c>
      <c r="BD19597" s="423" t="s">
        <v>1301</v>
      </c>
    </row>
    <row r="19598" spans="53:56" ht="15" x14ac:dyDescent="0.25">
      <c r="BA19598" s="90" t="s">
        <v>23695</v>
      </c>
      <c r="BB19598" s="90" t="s">
        <v>3969</v>
      </c>
      <c r="BC19598" s="90" t="s">
        <v>23672</v>
      </c>
      <c r="BD19598" s="423" t="s">
        <v>1301</v>
      </c>
    </row>
    <row r="19599" spans="53:56" ht="15" x14ac:dyDescent="0.25">
      <c r="BA19599" s="91" t="s">
        <v>23696</v>
      </c>
      <c r="BB19599" s="91" t="s">
        <v>3969</v>
      </c>
      <c r="BC19599" s="91" t="s">
        <v>10171</v>
      </c>
      <c r="BD19599" s="423" t="s">
        <v>1301</v>
      </c>
    </row>
    <row r="19600" spans="53:56" ht="15" x14ac:dyDescent="0.25">
      <c r="BA19600" s="90" t="s">
        <v>23697</v>
      </c>
      <c r="BB19600" s="90" t="s">
        <v>3969</v>
      </c>
      <c r="BC19600" s="90" t="s">
        <v>10171</v>
      </c>
      <c r="BD19600" s="423" t="s">
        <v>1301</v>
      </c>
    </row>
    <row r="19601" spans="53:56" ht="15" x14ac:dyDescent="0.25">
      <c r="BA19601" s="91" t="s">
        <v>23698</v>
      </c>
      <c r="BB19601" s="91" t="s">
        <v>3969</v>
      </c>
      <c r="BC19601" s="91" t="s">
        <v>6117</v>
      </c>
      <c r="BD19601" s="423" t="s">
        <v>1301</v>
      </c>
    </row>
    <row r="19602" spans="53:56" ht="15" x14ac:dyDescent="0.25">
      <c r="BA19602" s="90" t="s">
        <v>23699</v>
      </c>
      <c r="BB19602" s="90" t="s">
        <v>3969</v>
      </c>
      <c r="BC19602" s="90" t="s">
        <v>10171</v>
      </c>
      <c r="BD19602" s="423" t="s">
        <v>1301</v>
      </c>
    </row>
    <row r="19603" spans="53:56" ht="15" x14ac:dyDescent="0.25">
      <c r="BA19603" s="91" t="s">
        <v>23700</v>
      </c>
      <c r="BB19603" s="91" t="s">
        <v>3969</v>
      </c>
      <c r="BC19603" s="91" t="s">
        <v>6117</v>
      </c>
      <c r="BD19603" s="423" t="s">
        <v>1301</v>
      </c>
    </row>
    <row r="19604" spans="53:56" ht="15" x14ac:dyDescent="0.25">
      <c r="BA19604" s="90" t="s">
        <v>23701</v>
      </c>
      <c r="BB19604" s="90" t="s">
        <v>3969</v>
      </c>
      <c r="BC19604" s="90" t="s">
        <v>23649</v>
      </c>
      <c r="BD19604" s="423" t="s">
        <v>1301</v>
      </c>
    </row>
    <row r="19605" spans="53:56" ht="15" x14ac:dyDescent="0.25">
      <c r="BA19605" s="91" t="s">
        <v>23702</v>
      </c>
      <c r="BB19605" s="91" t="s">
        <v>3969</v>
      </c>
      <c r="BC19605" s="91" t="s">
        <v>14648</v>
      </c>
      <c r="BD19605" s="423" t="s">
        <v>1301</v>
      </c>
    </row>
    <row r="19606" spans="53:56" ht="15" x14ac:dyDescent="0.25">
      <c r="BA19606" s="90" t="s">
        <v>23703</v>
      </c>
      <c r="BB19606" s="90" t="s">
        <v>3969</v>
      </c>
      <c r="BC19606" s="90" t="s">
        <v>23659</v>
      </c>
      <c r="BD19606" s="423" t="s">
        <v>1301</v>
      </c>
    </row>
    <row r="19607" spans="53:56" ht="15" x14ac:dyDescent="0.25">
      <c r="BA19607" s="91" t="s">
        <v>23704</v>
      </c>
      <c r="BB19607" s="91" t="s">
        <v>3969</v>
      </c>
      <c r="BC19607" s="91" t="s">
        <v>14648</v>
      </c>
      <c r="BD19607" s="423" t="s">
        <v>1301</v>
      </c>
    </row>
    <row r="19608" spans="53:56" ht="15" x14ac:dyDescent="0.25">
      <c r="BA19608" s="90" t="s">
        <v>23705</v>
      </c>
      <c r="BB19608" s="90" t="s">
        <v>3969</v>
      </c>
      <c r="BC19608" s="90" t="s">
        <v>23649</v>
      </c>
      <c r="BD19608" s="423" t="s">
        <v>1301</v>
      </c>
    </row>
    <row r="19609" spans="53:56" ht="15" x14ac:dyDescent="0.25">
      <c r="BA19609" s="90" t="s">
        <v>23706</v>
      </c>
      <c r="BB19609" s="90" t="s">
        <v>3969</v>
      </c>
      <c r="BC19609" s="90" t="s">
        <v>23649</v>
      </c>
      <c r="BD19609" s="423" t="s">
        <v>1301</v>
      </c>
    </row>
    <row r="19610" spans="53:56" ht="15" x14ac:dyDescent="0.25">
      <c r="BA19610" s="91" t="s">
        <v>23707</v>
      </c>
      <c r="BB19610" s="91" t="s">
        <v>3969</v>
      </c>
      <c r="BC19610" s="91" t="s">
        <v>23659</v>
      </c>
      <c r="BD19610" s="423" t="s">
        <v>1301</v>
      </c>
    </row>
    <row r="19611" spans="53:56" ht="15" x14ac:dyDescent="0.25">
      <c r="BA19611" s="90" t="s">
        <v>23708</v>
      </c>
      <c r="BB19611" s="90" t="s">
        <v>3969</v>
      </c>
      <c r="BC19611" s="90" t="s">
        <v>10171</v>
      </c>
      <c r="BD19611" s="423" t="s">
        <v>1301</v>
      </c>
    </row>
    <row r="19612" spans="53:56" ht="15" x14ac:dyDescent="0.25">
      <c r="BA19612" s="91" t="s">
        <v>23709</v>
      </c>
      <c r="BB19612" s="91" t="s">
        <v>3969</v>
      </c>
      <c r="BC19612" s="91" t="s">
        <v>10171</v>
      </c>
      <c r="BD19612" s="423" t="s">
        <v>1301</v>
      </c>
    </row>
    <row r="19613" spans="53:56" ht="15" x14ac:dyDescent="0.25">
      <c r="BA19613" s="90" t="s">
        <v>23710</v>
      </c>
      <c r="BB19613" s="90" t="s">
        <v>3969</v>
      </c>
      <c r="BC19613" s="90" t="s">
        <v>23711</v>
      </c>
      <c r="BD19613" s="423" t="s">
        <v>1301</v>
      </c>
    </row>
    <row r="19614" spans="53:56" ht="15" x14ac:dyDescent="0.25">
      <c r="BA19614" s="91" t="s">
        <v>23712</v>
      </c>
      <c r="BB19614" s="91" t="s">
        <v>3969</v>
      </c>
      <c r="BC19614" s="91" t="s">
        <v>23711</v>
      </c>
      <c r="BD19614" s="423" t="s">
        <v>1301</v>
      </c>
    </row>
    <row r="19615" spans="53:56" ht="15" x14ac:dyDescent="0.25">
      <c r="BA19615" s="90" t="s">
        <v>23713</v>
      </c>
      <c r="BB19615" s="90" t="s">
        <v>3969</v>
      </c>
      <c r="BC19615" s="90" t="s">
        <v>23711</v>
      </c>
      <c r="BD19615" s="423" t="s">
        <v>1301</v>
      </c>
    </row>
    <row r="19616" spans="53:56" ht="15" x14ac:dyDescent="0.25">
      <c r="BA19616" s="91" t="s">
        <v>23714</v>
      </c>
      <c r="BB19616" s="91" t="s">
        <v>3969</v>
      </c>
      <c r="BC19616" s="91" t="s">
        <v>23711</v>
      </c>
      <c r="BD19616" s="423" t="s">
        <v>1301</v>
      </c>
    </row>
    <row r="19617" spans="53:56" ht="15" x14ac:dyDescent="0.25">
      <c r="BA19617" s="90" t="s">
        <v>23715</v>
      </c>
      <c r="BB19617" s="90" t="s">
        <v>3969</v>
      </c>
      <c r="BC19617" s="90" t="s">
        <v>15159</v>
      </c>
      <c r="BD19617" s="423" t="s">
        <v>1301</v>
      </c>
    </row>
    <row r="19618" spans="53:56" ht="15" x14ac:dyDescent="0.25">
      <c r="BA19618" s="91" t="s">
        <v>23716</v>
      </c>
      <c r="BB19618" s="91" t="s">
        <v>3969</v>
      </c>
      <c r="BC19618" s="91" t="s">
        <v>23717</v>
      </c>
      <c r="BD19618" s="423" t="s">
        <v>1301</v>
      </c>
    </row>
    <row r="19619" spans="53:56" ht="15" x14ac:dyDescent="0.25">
      <c r="BA19619" s="90" t="s">
        <v>23718</v>
      </c>
      <c r="BB19619" s="90" t="s">
        <v>3969</v>
      </c>
      <c r="BC19619" s="90" t="s">
        <v>23719</v>
      </c>
      <c r="BD19619" s="423" t="s">
        <v>1301</v>
      </c>
    </row>
    <row r="19620" spans="53:56" ht="15" x14ac:dyDescent="0.25">
      <c r="BA19620" s="91" t="s">
        <v>23720</v>
      </c>
      <c r="BB19620" s="91" t="s">
        <v>3969</v>
      </c>
      <c r="BC19620" s="91" t="s">
        <v>23717</v>
      </c>
      <c r="BD19620" s="423" t="s">
        <v>1301</v>
      </c>
    </row>
    <row r="19621" spans="53:56" ht="15" x14ac:dyDescent="0.25">
      <c r="BA19621" s="90" t="s">
        <v>23721</v>
      </c>
      <c r="BB19621" s="90" t="s">
        <v>3969</v>
      </c>
      <c r="BC19621" s="90" t="s">
        <v>23717</v>
      </c>
      <c r="BD19621" s="423" t="s">
        <v>1301</v>
      </c>
    </row>
    <row r="19622" spans="53:56" ht="15" x14ac:dyDescent="0.25">
      <c r="BA19622" s="91" t="s">
        <v>23722</v>
      </c>
      <c r="BB19622" s="91" t="s">
        <v>3969</v>
      </c>
      <c r="BC19622" s="91" t="s">
        <v>23717</v>
      </c>
      <c r="BD19622" s="423" t="s">
        <v>1301</v>
      </c>
    </row>
    <row r="19623" spans="53:56" ht="15" x14ac:dyDescent="0.25">
      <c r="BA19623" s="90" t="s">
        <v>23723</v>
      </c>
      <c r="BB19623" s="90" t="s">
        <v>3969</v>
      </c>
      <c r="BC19623" s="90" t="s">
        <v>23717</v>
      </c>
      <c r="BD19623" s="423" t="s">
        <v>1301</v>
      </c>
    </row>
    <row r="19624" spans="53:56" ht="15" x14ac:dyDescent="0.25">
      <c r="BA19624" s="91" t="s">
        <v>23724</v>
      </c>
      <c r="BB19624" s="91" t="s">
        <v>3969</v>
      </c>
      <c r="BC19624" s="91" t="s">
        <v>23719</v>
      </c>
      <c r="BD19624" s="423" t="s">
        <v>1301</v>
      </c>
    </row>
    <row r="19625" spans="53:56" ht="15" x14ac:dyDescent="0.25">
      <c r="BA19625" s="90" t="s">
        <v>23725</v>
      </c>
      <c r="BB19625" s="90" t="s">
        <v>3969</v>
      </c>
      <c r="BC19625" s="90" t="s">
        <v>15159</v>
      </c>
      <c r="BD19625" s="423" t="s">
        <v>1301</v>
      </c>
    </row>
    <row r="19626" spans="53:56" ht="15" x14ac:dyDescent="0.25">
      <c r="BA19626" s="91" t="s">
        <v>23726</v>
      </c>
      <c r="BB19626" s="91" t="s">
        <v>3969</v>
      </c>
      <c r="BC19626" s="91" t="s">
        <v>23717</v>
      </c>
      <c r="BD19626" s="423" t="s">
        <v>1301</v>
      </c>
    </row>
    <row r="19627" spans="53:56" ht="15" x14ac:dyDescent="0.25">
      <c r="BA19627" s="90" t="s">
        <v>23727</v>
      </c>
      <c r="BB19627" s="90" t="s">
        <v>3969</v>
      </c>
      <c r="BC19627" s="90" t="s">
        <v>23717</v>
      </c>
      <c r="BD19627" s="423" t="s">
        <v>1301</v>
      </c>
    </row>
    <row r="19628" spans="53:56" ht="15" x14ac:dyDescent="0.25">
      <c r="BA19628" s="91" t="s">
        <v>23728</v>
      </c>
      <c r="BB19628" s="91" t="s">
        <v>3969</v>
      </c>
      <c r="BC19628" s="91" t="s">
        <v>15159</v>
      </c>
      <c r="BD19628" s="423" t="s">
        <v>1301</v>
      </c>
    </row>
    <row r="19629" spans="53:56" ht="15" x14ac:dyDescent="0.25">
      <c r="BA19629" s="90" t="s">
        <v>23729</v>
      </c>
      <c r="BB19629" s="90" t="s">
        <v>3969</v>
      </c>
      <c r="BC19629" s="90" t="s">
        <v>23711</v>
      </c>
      <c r="BD19629" s="423" t="s">
        <v>1301</v>
      </c>
    </row>
    <row r="19630" spans="53:56" ht="15" x14ac:dyDescent="0.25">
      <c r="BA19630" s="91" t="s">
        <v>23730</v>
      </c>
      <c r="BB19630" s="91" t="s">
        <v>3969</v>
      </c>
      <c r="BC19630" s="91" t="s">
        <v>23717</v>
      </c>
      <c r="BD19630" s="423" t="s">
        <v>1301</v>
      </c>
    </row>
    <row r="19631" spans="53:56" ht="15" x14ac:dyDescent="0.25">
      <c r="BA19631" s="90" t="s">
        <v>23731</v>
      </c>
      <c r="BB19631" s="90" t="s">
        <v>3969</v>
      </c>
      <c r="BC19631" s="90" t="s">
        <v>23717</v>
      </c>
      <c r="BD19631" s="423" t="s">
        <v>1301</v>
      </c>
    </row>
    <row r="19632" spans="53:56" ht="15" x14ac:dyDescent="0.25">
      <c r="BA19632" s="91" t="s">
        <v>23732</v>
      </c>
      <c r="BB19632" s="91" t="s">
        <v>3969</v>
      </c>
      <c r="BC19632" s="91" t="s">
        <v>15159</v>
      </c>
      <c r="BD19632" s="423" t="s">
        <v>1301</v>
      </c>
    </row>
    <row r="19633" spans="53:56" ht="15" x14ac:dyDescent="0.25">
      <c r="BA19633" s="90" t="s">
        <v>23733</v>
      </c>
      <c r="BB19633" s="90" t="s">
        <v>3969</v>
      </c>
      <c r="BC19633" s="90" t="s">
        <v>23717</v>
      </c>
      <c r="BD19633" s="423" t="s">
        <v>1301</v>
      </c>
    </row>
    <row r="19634" spans="53:56" ht="15" x14ac:dyDescent="0.25">
      <c r="BA19634" s="91" t="s">
        <v>23734</v>
      </c>
      <c r="BB19634" s="91" t="s">
        <v>3969</v>
      </c>
      <c r="BC19634" s="91" t="s">
        <v>15159</v>
      </c>
      <c r="BD19634" s="423" t="s">
        <v>1301</v>
      </c>
    </row>
    <row r="19635" spans="53:56" ht="15" x14ac:dyDescent="0.25">
      <c r="BA19635" s="90" t="s">
        <v>23735</v>
      </c>
      <c r="BB19635" s="90" t="s">
        <v>3969</v>
      </c>
      <c r="BC19635" s="90" t="s">
        <v>15159</v>
      </c>
      <c r="BD19635" s="423" t="s">
        <v>1301</v>
      </c>
    </row>
    <row r="19636" spans="53:56" ht="15" x14ac:dyDescent="0.25">
      <c r="BA19636" s="91" t="s">
        <v>23736</v>
      </c>
      <c r="BB19636" s="91" t="s">
        <v>3969</v>
      </c>
      <c r="BC19636" s="91" t="s">
        <v>23717</v>
      </c>
      <c r="BD19636" s="423" t="s">
        <v>1301</v>
      </c>
    </row>
    <row r="19637" spans="53:56" ht="15" x14ac:dyDescent="0.25">
      <c r="BA19637" s="90" t="s">
        <v>23737</v>
      </c>
      <c r="BB19637" s="90" t="s">
        <v>3969</v>
      </c>
      <c r="BC19637" s="90" t="s">
        <v>23717</v>
      </c>
      <c r="BD19637" s="423" t="s">
        <v>1301</v>
      </c>
    </row>
    <row r="19638" spans="53:56" ht="15" x14ac:dyDescent="0.25">
      <c r="BA19638" s="91" t="s">
        <v>23738</v>
      </c>
      <c r="BB19638" s="91" t="s">
        <v>3969</v>
      </c>
      <c r="BC19638" s="91" t="s">
        <v>15159</v>
      </c>
      <c r="BD19638" s="423" t="s">
        <v>1301</v>
      </c>
    </row>
    <row r="19639" spans="53:56" ht="15" x14ac:dyDescent="0.25">
      <c r="BA19639" s="90" t="s">
        <v>23739</v>
      </c>
      <c r="BB19639" s="90" t="s">
        <v>3969</v>
      </c>
      <c r="BC19639" s="90" t="s">
        <v>4097</v>
      </c>
      <c r="BD19639" s="423" t="s">
        <v>1301</v>
      </c>
    </row>
    <row r="19640" spans="53:56" ht="15" x14ac:dyDescent="0.25">
      <c r="BA19640" s="91" t="s">
        <v>23740</v>
      </c>
      <c r="BB19640" s="91" t="s">
        <v>3969</v>
      </c>
      <c r="BC19640" s="91" t="s">
        <v>15159</v>
      </c>
      <c r="BD19640" s="423" t="s">
        <v>1301</v>
      </c>
    </row>
    <row r="19641" spans="53:56" ht="15" x14ac:dyDescent="0.25">
      <c r="BA19641" s="90" t="s">
        <v>23741</v>
      </c>
      <c r="BB19641" s="90" t="s">
        <v>3969</v>
      </c>
      <c r="BC19641" s="90" t="s">
        <v>23719</v>
      </c>
      <c r="BD19641" s="423" t="s">
        <v>1301</v>
      </c>
    </row>
    <row r="19642" spans="53:56" ht="15" x14ac:dyDescent="0.25">
      <c r="BA19642" s="91" t="s">
        <v>23742</v>
      </c>
      <c r="BB19642" s="91" t="s">
        <v>3969</v>
      </c>
      <c r="BC19642" s="91" t="s">
        <v>4097</v>
      </c>
      <c r="BD19642" s="423" t="s">
        <v>1301</v>
      </c>
    </row>
    <row r="19643" spans="53:56" ht="15" x14ac:dyDescent="0.25">
      <c r="BA19643" s="90" t="s">
        <v>23743</v>
      </c>
      <c r="BB19643" s="90" t="s">
        <v>3969</v>
      </c>
      <c r="BC19643" s="90" t="s">
        <v>23719</v>
      </c>
      <c r="BD19643" s="423" t="s">
        <v>1301</v>
      </c>
    </row>
    <row r="19644" spans="53:56" ht="15" x14ac:dyDescent="0.25">
      <c r="BA19644" s="91" t="s">
        <v>23744</v>
      </c>
      <c r="BB19644" s="91" t="s">
        <v>3969</v>
      </c>
      <c r="BC19644" s="91" t="s">
        <v>15159</v>
      </c>
      <c r="BD19644" s="423" t="s">
        <v>1301</v>
      </c>
    </row>
    <row r="19645" spans="53:56" ht="15" x14ac:dyDescent="0.25">
      <c r="BA19645" s="91" t="s">
        <v>23745</v>
      </c>
      <c r="BB19645" s="91" t="s">
        <v>3969</v>
      </c>
      <c r="BC19645" s="91" t="s">
        <v>23711</v>
      </c>
      <c r="BD19645" s="423" t="s">
        <v>1301</v>
      </c>
    </row>
    <row r="19646" spans="53:56" ht="15" x14ac:dyDescent="0.25">
      <c r="BA19646" s="90" t="s">
        <v>23746</v>
      </c>
      <c r="BB19646" s="90" t="s">
        <v>3969</v>
      </c>
      <c r="BC19646" s="90" t="s">
        <v>23711</v>
      </c>
      <c r="BD19646" s="423" t="s">
        <v>1301</v>
      </c>
    </row>
    <row r="19647" spans="53:56" ht="15" x14ac:dyDescent="0.25">
      <c r="BA19647" s="91" t="s">
        <v>23747</v>
      </c>
      <c r="BB19647" s="91" t="s">
        <v>3969</v>
      </c>
      <c r="BC19647" s="91" t="s">
        <v>23717</v>
      </c>
      <c r="BD19647" s="423" t="s">
        <v>1301</v>
      </c>
    </row>
    <row r="19648" spans="53:56" ht="15" x14ac:dyDescent="0.25">
      <c r="BA19648" s="90" t="s">
        <v>23748</v>
      </c>
      <c r="BB19648" s="90" t="s">
        <v>3969</v>
      </c>
      <c r="BC19648" s="90" t="s">
        <v>15159</v>
      </c>
      <c r="BD19648" s="423" t="s">
        <v>1301</v>
      </c>
    </row>
    <row r="19649" spans="53:56" ht="15" x14ac:dyDescent="0.25">
      <c r="BA19649" s="90" t="s">
        <v>23749</v>
      </c>
      <c r="BB19649" s="90" t="s">
        <v>3969</v>
      </c>
      <c r="BC19649" s="90" t="s">
        <v>15159</v>
      </c>
      <c r="BD19649" s="423" t="s">
        <v>1301</v>
      </c>
    </row>
    <row r="19650" spans="53:56" ht="15" x14ac:dyDescent="0.25">
      <c r="BA19650" s="91" t="s">
        <v>23750</v>
      </c>
      <c r="BB19650" s="91" t="s">
        <v>3969</v>
      </c>
      <c r="BC19650" s="91" t="s">
        <v>4097</v>
      </c>
      <c r="BD19650" s="423" t="s">
        <v>1301</v>
      </c>
    </row>
    <row r="19651" spans="53:56" ht="15" x14ac:dyDescent="0.25">
      <c r="BA19651" s="90" t="s">
        <v>23751</v>
      </c>
      <c r="BB19651" s="90" t="s">
        <v>3969</v>
      </c>
      <c r="BC19651" s="90" t="s">
        <v>23717</v>
      </c>
      <c r="BD19651" s="423" t="s">
        <v>1301</v>
      </c>
    </row>
    <row r="19652" spans="53:56" ht="15" x14ac:dyDescent="0.25">
      <c r="BA19652" s="91" t="s">
        <v>23752</v>
      </c>
      <c r="BB19652" s="91" t="s">
        <v>3969</v>
      </c>
      <c r="BC19652" s="91" t="s">
        <v>23711</v>
      </c>
      <c r="BD19652" s="423" t="s">
        <v>1301</v>
      </c>
    </row>
    <row r="19653" spans="53:56" ht="15" x14ac:dyDescent="0.25">
      <c r="BA19653" s="91" t="s">
        <v>23753</v>
      </c>
      <c r="BB19653" s="91" t="s">
        <v>3969</v>
      </c>
      <c r="BC19653" s="91" t="s">
        <v>23717</v>
      </c>
      <c r="BD19653" s="423" t="s">
        <v>1301</v>
      </c>
    </row>
    <row r="19654" spans="53:56" ht="15" x14ac:dyDescent="0.25">
      <c r="BA19654" s="90" t="s">
        <v>23754</v>
      </c>
      <c r="BB19654" s="90" t="s">
        <v>3969</v>
      </c>
      <c r="BC19654" s="90" t="s">
        <v>15159</v>
      </c>
      <c r="BD19654" s="423" t="s">
        <v>1301</v>
      </c>
    </row>
    <row r="19655" spans="53:56" ht="15" x14ac:dyDescent="0.25">
      <c r="BA19655" s="91" t="s">
        <v>23755</v>
      </c>
      <c r="BB19655" s="91" t="s">
        <v>3969</v>
      </c>
      <c r="BC19655" s="91" t="s">
        <v>15159</v>
      </c>
      <c r="BD19655" s="423" t="s">
        <v>1301</v>
      </c>
    </row>
    <row r="19656" spans="53:56" ht="15" x14ac:dyDescent="0.25">
      <c r="BA19656" s="90" t="s">
        <v>23756</v>
      </c>
      <c r="BB19656" s="90" t="s">
        <v>3969</v>
      </c>
      <c r="BC19656" s="90" t="s">
        <v>15159</v>
      </c>
      <c r="BD19656" s="423" t="s">
        <v>1301</v>
      </c>
    </row>
    <row r="19657" spans="53:56" ht="15" x14ac:dyDescent="0.25">
      <c r="BA19657" s="90" t="s">
        <v>23757</v>
      </c>
      <c r="BB19657" s="90" t="s">
        <v>3969</v>
      </c>
      <c r="BC19657" s="90" t="s">
        <v>23719</v>
      </c>
      <c r="BD19657" s="423" t="s">
        <v>1301</v>
      </c>
    </row>
    <row r="19658" spans="53:56" ht="15" x14ac:dyDescent="0.25">
      <c r="BA19658" s="91" t="s">
        <v>23758</v>
      </c>
      <c r="BB19658" s="91" t="s">
        <v>3969</v>
      </c>
      <c r="BC19658" s="91" t="s">
        <v>23719</v>
      </c>
      <c r="BD19658" s="423" t="s">
        <v>1301</v>
      </c>
    </row>
    <row r="19659" spans="53:56" ht="15" x14ac:dyDescent="0.25">
      <c r="BA19659" s="90" t="s">
        <v>23759</v>
      </c>
      <c r="BB19659" s="90" t="s">
        <v>3969</v>
      </c>
      <c r="BC19659" s="90" t="s">
        <v>23711</v>
      </c>
      <c r="BD19659" s="423" t="s">
        <v>1301</v>
      </c>
    </row>
    <row r="19660" spans="53:56" ht="15" x14ac:dyDescent="0.25">
      <c r="BA19660" s="91" t="s">
        <v>23760</v>
      </c>
      <c r="BB19660" s="91" t="s">
        <v>3969</v>
      </c>
      <c r="BC19660" s="91" t="s">
        <v>23717</v>
      </c>
      <c r="BD19660" s="423" t="s">
        <v>1301</v>
      </c>
    </row>
    <row r="19661" spans="53:56" ht="15" x14ac:dyDescent="0.25">
      <c r="BA19661" s="91" t="s">
        <v>23761</v>
      </c>
      <c r="BB19661" s="91" t="s">
        <v>3969</v>
      </c>
      <c r="BC19661" s="91" t="s">
        <v>23711</v>
      </c>
      <c r="BD19661" s="423" t="s">
        <v>1301</v>
      </c>
    </row>
    <row r="19662" spans="53:56" ht="15" x14ac:dyDescent="0.25">
      <c r="BA19662" s="90" t="s">
        <v>23762</v>
      </c>
      <c r="BB19662" s="90" t="s">
        <v>3969</v>
      </c>
      <c r="BC19662" s="90" t="s">
        <v>23711</v>
      </c>
      <c r="BD19662" s="423" t="s">
        <v>1301</v>
      </c>
    </row>
    <row r="19663" spans="53:56" ht="15" x14ac:dyDescent="0.25">
      <c r="BA19663" s="91" t="s">
        <v>23763</v>
      </c>
      <c r="BB19663" s="91" t="s">
        <v>3969</v>
      </c>
      <c r="BC19663" s="91" t="s">
        <v>23711</v>
      </c>
      <c r="BD19663" s="423" t="s">
        <v>1301</v>
      </c>
    </row>
    <row r="19664" spans="53:56" ht="15" x14ac:dyDescent="0.25">
      <c r="BA19664" s="90" t="s">
        <v>23764</v>
      </c>
      <c r="BB19664" s="90" t="s">
        <v>3969</v>
      </c>
      <c r="BC19664" s="90" t="s">
        <v>23711</v>
      </c>
      <c r="BD19664" s="423" t="s">
        <v>1301</v>
      </c>
    </row>
    <row r="19665" spans="53:56" ht="15" x14ac:dyDescent="0.25">
      <c r="BA19665" s="90" t="s">
        <v>23765</v>
      </c>
      <c r="BB19665" s="90" t="s">
        <v>3969</v>
      </c>
      <c r="BC19665" s="90" t="s">
        <v>16639</v>
      </c>
      <c r="BD19665" s="423" t="s">
        <v>1301</v>
      </c>
    </row>
    <row r="19666" spans="53:56" ht="15" x14ac:dyDescent="0.25">
      <c r="BA19666" s="91" t="s">
        <v>23766</v>
      </c>
      <c r="BB19666" s="91" t="s">
        <v>3969</v>
      </c>
      <c r="BC19666" s="91" t="s">
        <v>15241</v>
      </c>
      <c r="BD19666" s="423" t="s">
        <v>1301</v>
      </c>
    </row>
    <row r="19667" spans="53:56" ht="15" x14ac:dyDescent="0.25">
      <c r="BA19667" s="90" t="s">
        <v>23767</v>
      </c>
      <c r="BB19667" s="90" t="s">
        <v>3969</v>
      </c>
      <c r="BC19667" s="90" t="s">
        <v>15241</v>
      </c>
      <c r="BD19667" s="423" t="s">
        <v>1301</v>
      </c>
    </row>
    <row r="19668" spans="53:56" ht="15" x14ac:dyDescent="0.25">
      <c r="BA19668" s="91" t="s">
        <v>23768</v>
      </c>
      <c r="BB19668" s="91" t="s">
        <v>3969</v>
      </c>
      <c r="BC19668" s="91" t="s">
        <v>16639</v>
      </c>
      <c r="BD19668" s="423" t="s">
        <v>1301</v>
      </c>
    </row>
    <row r="19669" spans="53:56" ht="15" x14ac:dyDescent="0.25">
      <c r="BA19669" s="91" t="s">
        <v>23769</v>
      </c>
      <c r="BB19669" s="91" t="s">
        <v>3969</v>
      </c>
      <c r="BC19669" s="91" t="s">
        <v>23770</v>
      </c>
      <c r="BD19669" s="423" t="s">
        <v>1301</v>
      </c>
    </row>
    <row r="19670" spans="53:56" ht="15" x14ac:dyDescent="0.25">
      <c r="BA19670" s="90" t="s">
        <v>23771</v>
      </c>
      <c r="BB19670" s="90" t="s">
        <v>3969</v>
      </c>
      <c r="BC19670" s="90" t="s">
        <v>15241</v>
      </c>
      <c r="BD19670" s="423" t="s">
        <v>1301</v>
      </c>
    </row>
    <row r="19671" spans="53:56" ht="15" x14ac:dyDescent="0.25">
      <c r="BA19671" s="91" t="s">
        <v>23772</v>
      </c>
      <c r="BB19671" s="91" t="s">
        <v>3969</v>
      </c>
      <c r="BC19671" s="91" t="s">
        <v>23770</v>
      </c>
      <c r="BD19671" s="423" t="s">
        <v>1301</v>
      </c>
    </row>
    <row r="19672" spans="53:56" ht="15" x14ac:dyDescent="0.25">
      <c r="BA19672" s="90" t="s">
        <v>23773</v>
      </c>
      <c r="BB19672" s="90" t="s">
        <v>3969</v>
      </c>
      <c r="BC19672" s="90" t="s">
        <v>16538</v>
      </c>
      <c r="BD19672" s="423" t="s">
        <v>1301</v>
      </c>
    </row>
    <row r="19673" spans="53:56" ht="15" x14ac:dyDescent="0.25">
      <c r="BA19673" s="91" t="s">
        <v>23774</v>
      </c>
      <c r="BB19673" s="91" t="s">
        <v>3969</v>
      </c>
      <c r="BC19673" s="91" t="s">
        <v>23770</v>
      </c>
      <c r="BD19673" s="423" t="s">
        <v>1301</v>
      </c>
    </row>
    <row r="19674" spans="53:56" ht="15" x14ac:dyDescent="0.25">
      <c r="BA19674" s="91" t="s">
        <v>23775</v>
      </c>
      <c r="BB19674" s="91" t="s">
        <v>3969</v>
      </c>
      <c r="BC19674" s="91" t="s">
        <v>16639</v>
      </c>
      <c r="BD19674" s="423" t="s">
        <v>1301</v>
      </c>
    </row>
    <row r="19675" spans="53:56" ht="15" x14ac:dyDescent="0.25">
      <c r="BA19675" s="90" t="s">
        <v>23776</v>
      </c>
      <c r="BB19675" s="90" t="s">
        <v>3969</v>
      </c>
      <c r="BC19675" s="90" t="s">
        <v>16639</v>
      </c>
      <c r="BD19675" s="423" t="s">
        <v>1301</v>
      </c>
    </row>
    <row r="19676" spans="53:56" ht="15" x14ac:dyDescent="0.25">
      <c r="BA19676" s="90" t="s">
        <v>23777</v>
      </c>
      <c r="BB19676" s="90" t="s">
        <v>3969</v>
      </c>
      <c r="BC19676" s="90" t="s">
        <v>23770</v>
      </c>
      <c r="BD19676" s="423" t="s">
        <v>1301</v>
      </c>
    </row>
    <row r="19677" spans="53:56" ht="15" x14ac:dyDescent="0.25">
      <c r="BA19677" s="91" t="s">
        <v>23778</v>
      </c>
      <c r="BB19677" s="91" t="s">
        <v>3969</v>
      </c>
      <c r="BC19677" s="91" t="s">
        <v>23770</v>
      </c>
      <c r="BD19677" s="423" t="s">
        <v>1301</v>
      </c>
    </row>
    <row r="19678" spans="53:56" ht="15" x14ac:dyDescent="0.25">
      <c r="BA19678" s="90" t="s">
        <v>23779</v>
      </c>
      <c r="BB19678" s="90" t="s">
        <v>3969</v>
      </c>
      <c r="BC19678" s="90" t="s">
        <v>5723</v>
      </c>
      <c r="BD19678" s="423" t="s">
        <v>1301</v>
      </c>
    </row>
    <row r="19679" spans="53:56" ht="15" x14ac:dyDescent="0.25">
      <c r="BA19679" s="91" t="s">
        <v>23780</v>
      </c>
      <c r="BB19679" s="91" t="s">
        <v>3969</v>
      </c>
      <c r="BC19679" s="91" t="s">
        <v>23770</v>
      </c>
      <c r="BD19679" s="423" t="s">
        <v>1301</v>
      </c>
    </row>
    <row r="19680" spans="53:56" ht="15" x14ac:dyDescent="0.25">
      <c r="BA19680" s="91" t="s">
        <v>23781</v>
      </c>
      <c r="BB19680" s="91" t="s">
        <v>3969</v>
      </c>
      <c r="BC19680" s="91" t="s">
        <v>23770</v>
      </c>
      <c r="BD19680" s="423" t="s">
        <v>1301</v>
      </c>
    </row>
    <row r="19681" spans="53:56" ht="15" x14ac:dyDescent="0.25">
      <c r="BA19681" s="90" t="s">
        <v>23782</v>
      </c>
      <c r="BB19681" s="90" t="s">
        <v>3969</v>
      </c>
      <c r="BC19681" s="90" t="s">
        <v>23770</v>
      </c>
      <c r="BD19681" s="423" t="s">
        <v>1301</v>
      </c>
    </row>
    <row r="19682" spans="53:56" ht="15" x14ac:dyDescent="0.25">
      <c r="BA19682" s="91" t="s">
        <v>23783</v>
      </c>
      <c r="BB19682" s="91" t="s">
        <v>3969</v>
      </c>
      <c r="BC19682" s="91" t="s">
        <v>15241</v>
      </c>
      <c r="BD19682" s="423" t="s">
        <v>1301</v>
      </c>
    </row>
    <row r="19683" spans="53:56" ht="15" x14ac:dyDescent="0.25">
      <c r="BA19683" s="90" t="s">
        <v>23784</v>
      </c>
      <c r="BB19683" s="90" t="s">
        <v>3969</v>
      </c>
      <c r="BC19683" s="90" t="s">
        <v>16538</v>
      </c>
      <c r="BD19683" s="423" t="s">
        <v>1301</v>
      </c>
    </row>
    <row r="19684" spans="53:56" ht="15" x14ac:dyDescent="0.25">
      <c r="BA19684" s="90" t="s">
        <v>23785</v>
      </c>
      <c r="BB19684" s="90" t="s">
        <v>3969</v>
      </c>
      <c r="BC19684" s="90" t="s">
        <v>15241</v>
      </c>
      <c r="BD19684" s="423" t="s">
        <v>1301</v>
      </c>
    </row>
    <row r="19685" spans="53:56" ht="15" x14ac:dyDescent="0.25">
      <c r="BA19685" s="91" t="s">
        <v>23786</v>
      </c>
      <c r="BB19685" s="91" t="s">
        <v>3969</v>
      </c>
      <c r="BC19685" s="91" t="s">
        <v>16639</v>
      </c>
      <c r="BD19685" s="423" t="s">
        <v>1301</v>
      </c>
    </row>
    <row r="19686" spans="53:56" ht="15" x14ac:dyDescent="0.25">
      <c r="BA19686" s="90" t="s">
        <v>23787</v>
      </c>
      <c r="BB19686" s="90" t="s">
        <v>3969</v>
      </c>
      <c r="BC19686" s="90" t="s">
        <v>16639</v>
      </c>
      <c r="BD19686" s="423" t="s">
        <v>1301</v>
      </c>
    </row>
    <row r="19687" spans="53:56" ht="15" x14ac:dyDescent="0.25">
      <c r="BA19687" s="91" t="s">
        <v>23788</v>
      </c>
      <c r="BB19687" s="91" t="s">
        <v>3969</v>
      </c>
      <c r="BC19687" s="91" t="s">
        <v>23770</v>
      </c>
      <c r="BD19687" s="423" t="s">
        <v>1301</v>
      </c>
    </row>
    <row r="19688" spans="53:56" ht="15" x14ac:dyDescent="0.25">
      <c r="BA19688" s="91" t="s">
        <v>23789</v>
      </c>
      <c r="BB19688" s="91" t="s">
        <v>3969</v>
      </c>
      <c r="BC19688" s="91" t="s">
        <v>15241</v>
      </c>
      <c r="BD19688" s="423" t="s">
        <v>1301</v>
      </c>
    </row>
    <row r="19689" spans="53:56" ht="15" x14ac:dyDescent="0.25">
      <c r="BA19689" s="90" t="s">
        <v>23790</v>
      </c>
      <c r="BB19689" s="90" t="s">
        <v>3969</v>
      </c>
      <c r="BC19689" s="90" t="s">
        <v>15241</v>
      </c>
      <c r="BD19689" s="423" t="s">
        <v>1301</v>
      </c>
    </row>
    <row r="19690" spans="53:56" ht="15" x14ac:dyDescent="0.25">
      <c r="BA19690" s="91" t="s">
        <v>23791</v>
      </c>
      <c r="BB19690" s="91" t="s">
        <v>3969</v>
      </c>
      <c r="BC19690" s="91" t="s">
        <v>16639</v>
      </c>
      <c r="BD19690" s="423" t="s">
        <v>1301</v>
      </c>
    </row>
    <row r="19691" spans="53:56" ht="15" x14ac:dyDescent="0.25">
      <c r="BA19691" s="90" t="s">
        <v>23792</v>
      </c>
      <c r="BB19691" s="90" t="s">
        <v>3969</v>
      </c>
      <c r="BC19691" s="90" t="s">
        <v>16639</v>
      </c>
      <c r="BD19691" s="423" t="s">
        <v>1301</v>
      </c>
    </row>
    <row r="19692" spans="53:56" ht="15" x14ac:dyDescent="0.25">
      <c r="BA19692" s="90" t="s">
        <v>23793</v>
      </c>
      <c r="BB19692" s="90" t="s">
        <v>3969</v>
      </c>
      <c r="BC19692" s="90" t="s">
        <v>5723</v>
      </c>
      <c r="BD19692" s="423" t="s">
        <v>1301</v>
      </c>
    </row>
    <row r="19693" spans="53:56" ht="15" x14ac:dyDescent="0.25">
      <c r="BA19693" s="91" t="s">
        <v>23794</v>
      </c>
      <c r="BB19693" s="91" t="s">
        <v>3969</v>
      </c>
      <c r="BC19693" s="91" t="s">
        <v>5723</v>
      </c>
      <c r="BD19693" s="423" t="s">
        <v>1301</v>
      </c>
    </row>
    <row r="19694" spans="53:56" ht="15" x14ac:dyDescent="0.25">
      <c r="BA19694" s="90" t="s">
        <v>23795</v>
      </c>
      <c r="BB19694" s="90" t="s">
        <v>3969</v>
      </c>
      <c r="BC19694" s="90" t="s">
        <v>5723</v>
      </c>
      <c r="BD19694" s="423" t="s">
        <v>1301</v>
      </c>
    </row>
    <row r="19695" spans="53:56" ht="15" x14ac:dyDescent="0.25">
      <c r="BA19695" s="91" t="s">
        <v>23796</v>
      </c>
      <c r="BB19695" s="91" t="s">
        <v>3969</v>
      </c>
      <c r="BC19695" s="91" t="s">
        <v>5723</v>
      </c>
      <c r="BD19695" s="423" t="s">
        <v>1301</v>
      </c>
    </row>
    <row r="19696" spans="53:56" ht="15" x14ac:dyDescent="0.25">
      <c r="BA19696" s="90" t="s">
        <v>23797</v>
      </c>
      <c r="BB19696" s="90" t="s">
        <v>3969</v>
      </c>
      <c r="BC19696" s="90" t="s">
        <v>15241</v>
      </c>
      <c r="BD19696" s="423" t="s">
        <v>1301</v>
      </c>
    </row>
    <row r="19697" spans="53:56" ht="15" x14ac:dyDescent="0.25">
      <c r="BA19697" s="91" t="s">
        <v>23798</v>
      </c>
      <c r="BB19697" s="91" t="s">
        <v>3969</v>
      </c>
      <c r="BC19697" s="91" t="s">
        <v>23770</v>
      </c>
      <c r="BD19697" s="423" t="s">
        <v>1301</v>
      </c>
    </row>
    <row r="19698" spans="53:56" ht="15" x14ac:dyDescent="0.25">
      <c r="BA19698" s="90" t="s">
        <v>23799</v>
      </c>
      <c r="BB19698" s="90" t="s">
        <v>3969</v>
      </c>
      <c r="BC19698" s="90" t="s">
        <v>14096</v>
      </c>
      <c r="BD19698" s="423" t="s">
        <v>1301</v>
      </c>
    </row>
    <row r="19699" spans="53:56" ht="15" x14ac:dyDescent="0.25">
      <c r="BA19699" s="91" t="s">
        <v>23800</v>
      </c>
      <c r="BB19699" s="91" t="s">
        <v>3969</v>
      </c>
      <c r="BC19699" s="91" t="s">
        <v>14096</v>
      </c>
      <c r="BD19699" s="423" t="s">
        <v>1301</v>
      </c>
    </row>
    <row r="19700" spans="53:56" ht="15" x14ac:dyDescent="0.25">
      <c r="BA19700" s="91" t="s">
        <v>23801</v>
      </c>
      <c r="BB19700" s="91" t="s">
        <v>3969</v>
      </c>
      <c r="BC19700" s="91" t="s">
        <v>14096</v>
      </c>
      <c r="BD19700" s="423" t="s">
        <v>1301</v>
      </c>
    </row>
    <row r="19701" spans="53:56" ht="15" x14ac:dyDescent="0.25">
      <c r="BA19701" s="90" t="s">
        <v>23802</v>
      </c>
      <c r="BB19701" s="90" t="s">
        <v>3969</v>
      </c>
      <c r="BC19701" s="90" t="s">
        <v>14096</v>
      </c>
      <c r="BD19701" s="423" t="s">
        <v>1301</v>
      </c>
    </row>
    <row r="19702" spans="53:56" ht="15" x14ac:dyDescent="0.25">
      <c r="BA19702" s="90" t="s">
        <v>23803</v>
      </c>
      <c r="BB19702" s="90" t="s">
        <v>3969</v>
      </c>
      <c r="BC19702" s="90" t="s">
        <v>14096</v>
      </c>
      <c r="BD19702" s="423" t="s">
        <v>1301</v>
      </c>
    </row>
    <row r="19703" spans="53:56" ht="15" x14ac:dyDescent="0.25">
      <c r="BA19703" s="91" t="s">
        <v>23804</v>
      </c>
      <c r="BB19703" s="91" t="s">
        <v>3969</v>
      </c>
      <c r="BC19703" s="91" t="s">
        <v>23805</v>
      </c>
      <c r="BD19703" s="423" t="s">
        <v>1301</v>
      </c>
    </row>
    <row r="19704" spans="53:56" ht="15" x14ac:dyDescent="0.25">
      <c r="BA19704" s="90" t="s">
        <v>23806</v>
      </c>
      <c r="BB19704" s="90" t="s">
        <v>3969</v>
      </c>
      <c r="BC19704" s="90" t="s">
        <v>14096</v>
      </c>
      <c r="BD19704" s="423" t="s">
        <v>1301</v>
      </c>
    </row>
    <row r="19705" spans="53:56" ht="15" x14ac:dyDescent="0.25">
      <c r="BA19705" s="91" t="s">
        <v>23807</v>
      </c>
      <c r="BB19705" s="91" t="s">
        <v>3969</v>
      </c>
      <c r="BC19705" s="91" t="s">
        <v>14096</v>
      </c>
      <c r="BD19705" s="423" t="s">
        <v>1301</v>
      </c>
    </row>
    <row r="19706" spans="53:56" ht="15" x14ac:dyDescent="0.25">
      <c r="BA19706" s="91" t="s">
        <v>23808</v>
      </c>
      <c r="BB19706" s="91" t="s">
        <v>3969</v>
      </c>
      <c r="BC19706" s="91" t="s">
        <v>23805</v>
      </c>
      <c r="BD19706" s="423" t="s">
        <v>1301</v>
      </c>
    </row>
    <row r="19707" spans="53:56" ht="15" x14ac:dyDescent="0.25">
      <c r="BA19707" s="90" t="s">
        <v>23809</v>
      </c>
      <c r="BB19707" s="90" t="s">
        <v>3969</v>
      </c>
      <c r="BC19707" s="90" t="s">
        <v>14096</v>
      </c>
      <c r="BD19707" s="423" t="s">
        <v>1301</v>
      </c>
    </row>
    <row r="19708" spans="53:56" ht="15" x14ac:dyDescent="0.25">
      <c r="BA19708" s="91" t="s">
        <v>23810</v>
      </c>
      <c r="BB19708" s="91" t="s">
        <v>3969</v>
      </c>
      <c r="BC19708" s="91" t="s">
        <v>14096</v>
      </c>
      <c r="BD19708" s="423" t="s">
        <v>1301</v>
      </c>
    </row>
    <row r="19709" spans="53:56" ht="15" x14ac:dyDescent="0.25">
      <c r="BA19709" s="90" t="s">
        <v>23811</v>
      </c>
      <c r="BB19709" s="90" t="s">
        <v>3969</v>
      </c>
      <c r="BC19709" s="90" t="s">
        <v>14096</v>
      </c>
      <c r="BD19709" s="423" t="s">
        <v>1301</v>
      </c>
    </row>
    <row r="19710" spans="53:56" ht="15" x14ac:dyDescent="0.25">
      <c r="BA19710" s="91" t="s">
        <v>23812</v>
      </c>
      <c r="BB19710" s="91" t="s">
        <v>3969</v>
      </c>
      <c r="BC19710" s="91" t="s">
        <v>23805</v>
      </c>
      <c r="BD19710" s="423" t="s">
        <v>1301</v>
      </c>
    </row>
    <row r="19711" spans="53:56" ht="15" x14ac:dyDescent="0.25">
      <c r="BA19711" s="90" t="s">
        <v>23813</v>
      </c>
      <c r="BB19711" s="90" t="s">
        <v>3969</v>
      </c>
      <c r="BC19711" s="90" t="s">
        <v>23805</v>
      </c>
      <c r="BD19711" s="423" t="s">
        <v>1301</v>
      </c>
    </row>
    <row r="19712" spans="53:56" ht="15" x14ac:dyDescent="0.25">
      <c r="BA19712" s="90" t="s">
        <v>23814</v>
      </c>
      <c r="BB19712" s="90" t="s">
        <v>3969</v>
      </c>
      <c r="BC19712" s="90" t="s">
        <v>14096</v>
      </c>
      <c r="BD19712" s="423" t="s">
        <v>1301</v>
      </c>
    </row>
    <row r="19713" spans="53:56" ht="15" x14ac:dyDescent="0.25">
      <c r="BA19713" s="91" t="s">
        <v>23815</v>
      </c>
      <c r="BB19713" s="91" t="s">
        <v>3969</v>
      </c>
      <c r="BC19713" s="91" t="s">
        <v>14096</v>
      </c>
      <c r="BD19713" s="423" t="s">
        <v>1301</v>
      </c>
    </row>
    <row r="19714" spans="53:56" ht="15" x14ac:dyDescent="0.25">
      <c r="BA19714" s="90" t="s">
        <v>23816</v>
      </c>
      <c r="BB19714" s="90" t="s">
        <v>3969</v>
      </c>
      <c r="BC19714" s="90" t="s">
        <v>14096</v>
      </c>
      <c r="BD19714" s="423" t="s">
        <v>1301</v>
      </c>
    </row>
    <row r="19715" spans="53:56" ht="15" x14ac:dyDescent="0.25">
      <c r="BA19715" s="91" t="s">
        <v>23817</v>
      </c>
      <c r="BB19715" s="91" t="s">
        <v>3969</v>
      </c>
      <c r="BC19715" s="91" t="s">
        <v>14096</v>
      </c>
      <c r="BD19715" s="423" t="s">
        <v>1301</v>
      </c>
    </row>
    <row r="19716" spans="53:56" ht="15" x14ac:dyDescent="0.25">
      <c r="BA19716" s="91" t="s">
        <v>23818</v>
      </c>
      <c r="BB19716" s="91" t="s">
        <v>3969</v>
      </c>
      <c r="BC19716" s="91" t="s">
        <v>14096</v>
      </c>
      <c r="BD19716" s="423" t="s">
        <v>1301</v>
      </c>
    </row>
    <row r="19717" spans="53:56" ht="15" x14ac:dyDescent="0.25">
      <c r="BA19717" s="90" t="s">
        <v>23819</v>
      </c>
      <c r="BB19717" s="90" t="s">
        <v>3969</v>
      </c>
      <c r="BC19717" s="90" t="s">
        <v>14096</v>
      </c>
      <c r="BD19717" s="423" t="s">
        <v>1301</v>
      </c>
    </row>
    <row r="19718" spans="53:56" ht="15" x14ac:dyDescent="0.25">
      <c r="BA19718" s="91" t="s">
        <v>23820</v>
      </c>
      <c r="BB19718" s="91" t="s">
        <v>3969</v>
      </c>
      <c r="BC19718" s="91" t="s">
        <v>14096</v>
      </c>
      <c r="BD19718" s="423" t="s">
        <v>1301</v>
      </c>
    </row>
    <row r="19719" spans="53:56" ht="15" x14ac:dyDescent="0.25">
      <c r="BA19719" s="90" t="s">
        <v>23821</v>
      </c>
      <c r="BB19719" s="90" t="s">
        <v>3969</v>
      </c>
      <c r="BC19719" s="90" t="s">
        <v>14096</v>
      </c>
      <c r="BD19719" s="423" t="s">
        <v>1301</v>
      </c>
    </row>
    <row r="19720" spans="53:56" ht="15" x14ac:dyDescent="0.25">
      <c r="BA19720" s="90" t="s">
        <v>23822</v>
      </c>
      <c r="BB19720" s="90" t="s">
        <v>3969</v>
      </c>
      <c r="BC19720" s="90" t="s">
        <v>23805</v>
      </c>
      <c r="BD19720" s="423" t="s">
        <v>1301</v>
      </c>
    </row>
    <row r="19721" spans="53:56" ht="15" x14ac:dyDescent="0.25">
      <c r="BA19721" s="91" t="s">
        <v>23822</v>
      </c>
      <c r="BB19721" s="91" t="s">
        <v>3969</v>
      </c>
      <c r="BC19721" s="91" t="s">
        <v>14211</v>
      </c>
      <c r="BD19721" s="423" t="s">
        <v>1301</v>
      </c>
    </row>
    <row r="19722" spans="53:56" ht="15" x14ac:dyDescent="0.25">
      <c r="BA19722" s="90" t="s">
        <v>23823</v>
      </c>
      <c r="BB19722" s="90" t="s">
        <v>3969</v>
      </c>
      <c r="BC19722" s="90" t="s">
        <v>23805</v>
      </c>
      <c r="BD19722" s="423" t="s">
        <v>1301</v>
      </c>
    </row>
    <row r="19723" spans="53:56" ht="15" x14ac:dyDescent="0.25">
      <c r="BA19723" s="91" t="s">
        <v>23824</v>
      </c>
      <c r="BB19723" s="91" t="s">
        <v>3969</v>
      </c>
      <c r="BC19723" s="91" t="s">
        <v>14096</v>
      </c>
      <c r="BD19723" s="423" t="s">
        <v>1301</v>
      </c>
    </row>
    <row r="19724" spans="53:56" ht="15" x14ac:dyDescent="0.25">
      <c r="BA19724" s="90" t="s">
        <v>23825</v>
      </c>
      <c r="BB19724" s="90" t="s">
        <v>3969</v>
      </c>
      <c r="BC19724" s="90" t="s">
        <v>8489</v>
      </c>
      <c r="BD19724" s="423" t="s">
        <v>1301</v>
      </c>
    </row>
    <row r="19725" spans="53:56" ht="15" x14ac:dyDescent="0.25">
      <c r="BA19725" s="91" t="s">
        <v>23826</v>
      </c>
      <c r="BB19725" s="91" t="s">
        <v>3969</v>
      </c>
      <c r="BC19725" s="91" t="s">
        <v>8489</v>
      </c>
      <c r="BD19725" s="423" t="s">
        <v>1301</v>
      </c>
    </row>
    <row r="19726" spans="53:56" ht="15" x14ac:dyDescent="0.25">
      <c r="BA19726" s="90" t="s">
        <v>23827</v>
      </c>
      <c r="BB19726" s="90" t="s">
        <v>3969</v>
      </c>
      <c r="BC19726" s="90" t="s">
        <v>8489</v>
      </c>
      <c r="BD19726" s="423" t="s">
        <v>1301</v>
      </c>
    </row>
    <row r="19727" spans="53:56" ht="15" x14ac:dyDescent="0.25">
      <c r="BA19727" s="91" t="s">
        <v>23828</v>
      </c>
      <c r="BB19727" s="91" t="s">
        <v>3969</v>
      </c>
      <c r="BC19727" s="91" t="s">
        <v>23829</v>
      </c>
      <c r="BD19727" s="423" t="s">
        <v>1301</v>
      </c>
    </row>
    <row r="19728" spans="53:56" ht="15" x14ac:dyDescent="0.25">
      <c r="BA19728" s="90" t="s">
        <v>23830</v>
      </c>
      <c r="BB19728" s="90" t="s">
        <v>3969</v>
      </c>
      <c r="BC19728" s="90" t="s">
        <v>8678</v>
      </c>
      <c r="BD19728" s="423" t="s">
        <v>1301</v>
      </c>
    </row>
    <row r="19729" spans="53:56" ht="15" x14ac:dyDescent="0.25">
      <c r="BA19729" s="91" t="s">
        <v>23831</v>
      </c>
      <c r="BB19729" s="91" t="s">
        <v>3969</v>
      </c>
      <c r="BC19729" s="91" t="s">
        <v>8678</v>
      </c>
      <c r="BD19729" s="423" t="s">
        <v>1301</v>
      </c>
    </row>
    <row r="19730" spans="53:56" ht="15" x14ac:dyDescent="0.25">
      <c r="BA19730" s="90" t="s">
        <v>23832</v>
      </c>
      <c r="BB19730" s="90" t="s">
        <v>3969</v>
      </c>
      <c r="BC19730" s="90" t="s">
        <v>8678</v>
      </c>
      <c r="BD19730" s="423" t="s">
        <v>1301</v>
      </c>
    </row>
    <row r="19731" spans="53:56" ht="15" x14ac:dyDescent="0.25">
      <c r="BA19731" s="91" t="s">
        <v>23833</v>
      </c>
      <c r="BB19731" s="91" t="s">
        <v>3969</v>
      </c>
      <c r="BC19731" s="91" t="s">
        <v>14211</v>
      </c>
      <c r="BD19731" s="423" t="s">
        <v>1301</v>
      </c>
    </row>
    <row r="19732" spans="53:56" ht="15" x14ac:dyDescent="0.25">
      <c r="BA19732" s="90" t="s">
        <v>23834</v>
      </c>
      <c r="BB19732" s="90" t="s">
        <v>3969</v>
      </c>
      <c r="BC19732" s="90" t="s">
        <v>23829</v>
      </c>
      <c r="BD19732" s="423" t="s">
        <v>1301</v>
      </c>
    </row>
    <row r="19733" spans="53:56" ht="15" x14ac:dyDescent="0.25">
      <c r="BA19733" s="91" t="s">
        <v>23835</v>
      </c>
      <c r="BB19733" s="91" t="s">
        <v>3969</v>
      </c>
      <c r="BC19733" s="91" t="s">
        <v>8678</v>
      </c>
      <c r="BD19733" s="423" t="s">
        <v>1301</v>
      </c>
    </row>
    <row r="19734" spans="53:56" ht="15" x14ac:dyDescent="0.25">
      <c r="BA19734" s="90" t="s">
        <v>23836</v>
      </c>
      <c r="BB19734" s="90" t="s">
        <v>3969</v>
      </c>
      <c r="BC19734" s="90" t="s">
        <v>8678</v>
      </c>
      <c r="BD19734" s="423" t="s">
        <v>1301</v>
      </c>
    </row>
    <row r="19735" spans="53:56" ht="15" x14ac:dyDescent="0.25">
      <c r="BA19735" s="91" t="s">
        <v>23837</v>
      </c>
      <c r="BB19735" s="91" t="s">
        <v>3969</v>
      </c>
      <c r="BC19735" s="91" t="s">
        <v>23829</v>
      </c>
      <c r="BD19735" s="423" t="s">
        <v>1301</v>
      </c>
    </row>
    <row r="19736" spans="53:56" ht="15" x14ac:dyDescent="0.25">
      <c r="BA19736" s="90" t="s">
        <v>23838</v>
      </c>
      <c r="BB19736" s="90" t="s">
        <v>3969</v>
      </c>
      <c r="BC19736" s="90" t="s">
        <v>23829</v>
      </c>
      <c r="BD19736" s="423" t="s">
        <v>1301</v>
      </c>
    </row>
    <row r="19737" spans="53:56" ht="15" x14ac:dyDescent="0.25">
      <c r="BA19737" s="91" t="s">
        <v>23839</v>
      </c>
      <c r="BB19737" s="91" t="s">
        <v>3969</v>
      </c>
      <c r="BC19737" s="91" t="s">
        <v>23829</v>
      </c>
      <c r="BD19737" s="423" t="s">
        <v>1301</v>
      </c>
    </row>
    <row r="19738" spans="53:56" ht="15" x14ac:dyDescent="0.25">
      <c r="BA19738" s="90" t="s">
        <v>23840</v>
      </c>
      <c r="BB19738" s="90" t="s">
        <v>3969</v>
      </c>
      <c r="BC19738" s="90" t="s">
        <v>8678</v>
      </c>
      <c r="BD19738" s="423" t="s">
        <v>1301</v>
      </c>
    </row>
    <row r="19739" spans="53:56" ht="15" x14ac:dyDescent="0.25">
      <c r="BA19739" s="91" t="s">
        <v>23841</v>
      </c>
      <c r="BB19739" s="91" t="s">
        <v>3969</v>
      </c>
      <c r="BC19739" s="91" t="s">
        <v>8678</v>
      </c>
      <c r="BD19739" s="423" t="s">
        <v>1301</v>
      </c>
    </row>
    <row r="19740" spans="53:56" ht="15" x14ac:dyDescent="0.25">
      <c r="BA19740" s="90" t="s">
        <v>23842</v>
      </c>
      <c r="BB19740" s="90" t="s">
        <v>3969</v>
      </c>
      <c r="BC19740" s="90" t="s">
        <v>14211</v>
      </c>
      <c r="BD19740" s="423" t="s">
        <v>1301</v>
      </c>
    </row>
    <row r="19741" spans="53:56" ht="15" x14ac:dyDescent="0.25">
      <c r="BA19741" s="91" t="s">
        <v>23843</v>
      </c>
      <c r="BB19741" s="91" t="s">
        <v>3969</v>
      </c>
      <c r="BC19741" s="91" t="s">
        <v>23829</v>
      </c>
      <c r="BD19741" s="423" t="s">
        <v>1301</v>
      </c>
    </row>
    <row r="19742" spans="53:56" ht="15" x14ac:dyDescent="0.25">
      <c r="BA19742" s="90" t="s">
        <v>23844</v>
      </c>
      <c r="BB19742" s="90" t="s">
        <v>3969</v>
      </c>
      <c r="BC19742" s="90" t="s">
        <v>23829</v>
      </c>
      <c r="BD19742" s="423" t="s">
        <v>1301</v>
      </c>
    </row>
    <row r="19743" spans="53:56" ht="15" x14ac:dyDescent="0.25">
      <c r="BA19743" s="91" t="s">
        <v>23845</v>
      </c>
      <c r="BB19743" s="91" t="s">
        <v>3969</v>
      </c>
      <c r="BC19743" s="91" t="s">
        <v>8678</v>
      </c>
      <c r="BD19743" s="423" t="s">
        <v>1301</v>
      </c>
    </row>
    <row r="19744" spans="53:56" ht="15" x14ac:dyDescent="0.25">
      <c r="BA19744" s="90" t="s">
        <v>23846</v>
      </c>
      <c r="BB19744" s="90" t="s">
        <v>3969</v>
      </c>
      <c r="BC19744" s="90" t="s">
        <v>23829</v>
      </c>
      <c r="BD19744" s="423" t="s">
        <v>1301</v>
      </c>
    </row>
    <row r="19745" spans="53:56" ht="15" x14ac:dyDescent="0.25">
      <c r="BA19745" s="91" t="s">
        <v>23847</v>
      </c>
      <c r="BB19745" s="91" t="s">
        <v>3969</v>
      </c>
      <c r="BC19745" s="91" t="s">
        <v>23829</v>
      </c>
      <c r="BD19745" s="423" t="s">
        <v>1301</v>
      </c>
    </row>
    <row r="19746" spans="53:56" ht="15" x14ac:dyDescent="0.25">
      <c r="BA19746" s="90" t="s">
        <v>23848</v>
      </c>
      <c r="BB19746" s="90" t="s">
        <v>3969</v>
      </c>
      <c r="BC19746" s="90" t="s">
        <v>8678</v>
      </c>
      <c r="BD19746" s="423" t="s">
        <v>1301</v>
      </c>
    </row>
    <row r="19747" spans="53:56" ht="15" x14ac:dyDescent="0.25">
      <c r="BA19747" s="91" t="s">
        <v>23849</v>
      </c>
      <c r="BB19747" s="91" t="s">
        <v>3969</v>
      </c>
      <c r="BC19747" s="91" t="s">
        <v>21862</v>
      </c>
      <c r="BD19747" s="423" t="s">
        <v>1301</v>
      </c>
    </row>
    <row r="19748" spans="53:56" ht="15" x14ac:dyDescent="0.25">
      <c r="BA19748" s="90" t="s">
        <v>23850</v>
      </c>
      <c r="BB19748" s="90" t="s">
        <v>3969</v>
      </c>
      <c r="BC19748" s="90" t="s">
        <v>21862</v>
      </c>
      <c r="BD19748" s="423" t="s">
        <v>1301</v>
      </c>
    </row>
    <row r="19749" spans="53:56" ht="15" x14ac:dyDescent="0.25">
      <c r="BA19749" s="91" t="s">
        <v>23851</v>
      </c>
      <c r="BB19749" s="91" t="s">
        <v>3969</v>
      </c>
      <c r="BC19749" s="91" t="s">
        <v>3786</v>
      </c>
      <c r="BD19749" s="423" t="s">
        <v>1301</v>
      </c>
    </row>
    <row r="19750" spans="53:56" ht="15" x14ac:dyDescent="0.25">
      <c r="BA19750" s="90" t="s">
        <v>23852</v>
      </c>
      <c r="BB19750" s="90" t="s">
        <v>3969</v>
      </c>
      <c r="BC19750" s="90" t="s">
        <v>14250</v>
      </c>
      <c r="BD19750" s="423" t="s">
        <v>1301</v>
      </c>
    </row>
    <row r="19751" spans="53:56" ht="15" x14ac:dyDescent="0.25">
      <c r="BA19751" s="91" t="s">
        <v>23853</v>
      </c>
      <c r="BB19751" s="91" t="s">
        <v>3969</v>
      </c>
      <c r="BC19751" s="91" t="s">
        <v>17814</v>
      </c>
      <c r="BD19751" s="423" t="s">
        <v>1301</v>
      </c>
    </row>
    <row r="19752" spans="53:56" ht="15" x14ac:dyDescent="0.25">
      <c r="BA19752" s="90" t="s">
        <v>23854</v>
      </c>
      <c r="BB19752" s="90" t="s">
        <v>3969</v>
      </c>
      <c r="BC19752" s="90" t="s">
        <v>3786</v>
      </c>
      <c r="BD19752" s="423" t="s">
        <v>1301</v>
      </c>
    </row>
    <row r="19753" spans="53:56" ht="15" x14ac:dyDescent="0.25">
      <c r="BA19753" s="91" t="s">
        <v>23855</v>
      </c>
      <c r="BB19753" s="91" t="s">
        <v>3969</v>
      </c>
      <c r="BC19753" s="91" t="s">
        <v>23856</v>
      </c>
      <c r="BD19753" s="423" t="s">
        <v>1301</v>
      </c>
    </row>
    <row r="19754" spans="53:56" ht="15" x14ac:dyDescent="0.25">
      <c r="BA19754" s="90" t="s">
        <v>23857</v>
      </c>
      <c r="BB19754" s="90" t="s">
        <v>3969</v>
      </c>
      <c r="BC19754" s="90" t="s">
        <v>23858</v>
      </c>
      <c r="BD19754" s="423" t="s">
        <v>1301</v>
      </c>
    </row>
    <row r="19755" spans="53:56" ht="15" x14ac:dyDescent="0.25">
      <c r="BA19755" s="91" t="s">
        <v>23859</v>
      </c>
      <c r="BB19755" s="91" t="s">
        <v>3969</v>
      </c>
      <c r="BC19755" s="91" t="s">
        <v>3786</v>
      </c>
      <c r="BD19755" s="423" t="s">
        <v>1301</v>
      </c>
    </row>
    <row r="19756" spans="53:56" ht="15" x14ac:dyDescent="0.25">
      <c r="BA19756" s="90" t="s">
        <v>23860</v>
      </c>
      <c r="BB19756" s="90" t="s">
        <v>3969</v>
      </c>
      <c r="BC19756" s="90" t="s">
        <v>15327</v>
      </c>
      <c r="BD19756" s="423" t="s">
        <v>1301</v>
      </c>
    </row>
    <row r="19757" spans="53:56" ht="15" x14ac:dyDescent="0.25">
      <c r="BA19757" s="91" t="s">
        <v>23861</v>
      </c>
      <c r="BB19757" s="91" t="s">
        <v>3969</v>
      </c>
      <c r="BC19757" s="91" t="s">
        <v>15327</v>
      </c>
      <c r="BD19757" s="423" t="s">
        <v>1301</v>
      </c>
    </row>
    <row r="19758" spans="53:56" ht="15" x14ac:dyDescent="0.25">
      <c r="BA19758" s="90" t="s">
        <v>23862</v>
      </c>
      <c r="BB19758" s="90" t="s">
        <v>3969</v>
      </c>
      <c r="BC19758" s="90" t="s">
        <v>23856</v>
      </c>
      <c r="BD19758" s="423" t="s">
        <v>1301</v>
      </c>
    </row>
    <row r="19759" spans="53:56" ht="15" x14ac:dyDescent="0.25">
      <c r="BA19759" s="91" t="s">
        <v>23863</v>
      </c>
      <c r="BB19759" s="91" t="s">
        <v>3969</v>
      </c>
      <c r="BC19759" s="91" t="s">
        <v>14250</v>
      </c>
      <c r="BD19759" s="423" t="s">
        <v>1301</v>
      </c>
    </row>
    <row r="19760" spans="53:56" ht="15" x14ac:dyDescent="0.25">
      <c r="BA19760" s="90" t="s">
        <v>23864</v>
      </c>
      <c r="BB19760" s="90" t="s">
        <v>3969</v>
      </c>
      <c r="BC19760" s="90" t="s">
        <v>17814</v>
      </c>
      <c r="BD19760" s="423" t="s">
        <v>1301</v>
      </c>
    </row>
    <row r="19761" spans="53:56" ht="15" x14ac:dyDescent="0.25">
      <c r="BA19761" s="91" t="s">
        <v>23865</v>
      </c>
      <c r="BB19761" s="91" t="s">
        <v>3969</v>
      </c>
      <c r="BC19761" s="91" t="s">
        <v>23856</v>
      </c>
      <c r="BD19761" s="423" t="s">
        <v>1301</v>
      </c>
    </row>
    <row r="19762" spans="53:56" ht="15" x14ac:dyDescent="0.25">
      <c r="BA19762" s="90" t="s">
        <v>23866</v>
      </c>
      <c r="BB19762" s="90" t="s">
        <v>3969</v>
      </c>
      <c r="BC19762" s="90" t="s">
        <v>21862</v>
      </c>
      <c r="BD19762" s="423" t="s">
        <v>1301</v>
      </c>
    </row>
    <row r="19763" spans="53:56" ht="15" x14ac:dyDescent="0.25">
      <c r="BA19763" s="91" t="s">
        <v>23867</v>
      </c>
      <c r="BB19763" s="91" t="s">
        <v>3969</v>
      </c>
      <c r="BC19763" s="91" t="s">
        <v>14250</v>
      </c>
      <c r="BD19763" s="423" t="s">
        <v>1301</v>
      </c>
    </row>
    <row r="19764" spans="53:56" ht="15" x14ac:dyDescent="0.25">
      <c r="BA19764" s="90" t="s">
        <v>23868</v>
      </c>
      <c r="BB19764" s="90" t="s">
        <v>3969</v>
      </c>
      <c r="BC19764" s="90" t="s">
        <v>23856</v>
      </c>
      <c r="BD19764" s="423" t="s">
        <v>1301</v>
      </c>
    </row>
    <row r="19765" spans="53:56" ht="15" x14ac:dyDescent="0.25">
      <c r="BA19765" s="91" t="s">
        <v>23869</v>
      </c>
      <c r="BB19765" s="91" t="s">
        <v>3969</v>
      </c>
      <c r="BC19765" s="91" t="s">
        <v>17814</v>
      </c>
      <c r="BD19765" s="423" t="s">
        <v>1301</v>
      </c>
    </row>
    <row r="19766" spans="53:56" ht="15" x14ac:dyDescent="0.25">
      <c r="BA19766" s="90" t="s">
        <v>23870</v>
      </c>
      <c r="BB19766" s="90" t="s">
        <v>3969</v>
      </c>
      <c r="BC19766" s="90" t="s">
        <v>23856</v>
      </c>
      <c r="BD19766" s="423" t="s">
        <v>1301</v>
      </c>
    </row>
    <row r="19767" spans="53:56" ht="15" x14ac:dyDescent="0.25">
      <c r="BA19767" s="91" t="s">
        <v>23871</v>
      </c>
      <c r="BB19767" s="91" t="s">
        <v>3969</v>
      </c>
      <c r="BC19767" s="91" t="s">
        <v>3786</v>
      </c>
      <c r="BD19767" s="423" t="s">
        <v>1301</v>
      </c>
    </row>
    <row r="19768" spans="53:56" ht="15" x14ac:dyDescent="0.25">
      <c r="BA19768" s="90" t="s">
        <v>23872</v>
      </c>
      <c r="BB19768" s="90" t="s">
        <v>3969</v>
      </c>
      <c r="BC19768" s="90" t="s">
        <v>21862</v>
      </c>
      <c r="BD19768" s="423" t="s">
        <v>1301</v>
      </c>
    </row>
    <row r="19769" spans="53:56" ht="15" x14ac:dyDescent="0.25">
      <c r="BA19769" s="91" t="s">
        <v>23873</v>
      </c>
      <c r="BB19769" s="91" t="s">
        <v>3969</v>
      </c>
      <c r="BC19769" s="91" t="s">
        <v>15327</v>
      </c>
      <c r="BD19769" s="423" t="s">
        <v>1301</v>
      </c>
    </row>
    <row r="19770" spans="53:56" ht="15" x14ac:dyDescent="0.25">
      <c r="BA19770" s="90" t="s">
        <v>23874</v>
      </c>
      <c r="BB19770" s="90" t="s">
        <v>3969</v>
      </c>
      <c r="BC19770" s="90" t="s">
        <v>23856</v>
      </c>
      <c r="BD19770" s="423" t="s">
        <v>1301</v>
      </c>
    </row>
    <row r="19771" spans="53:56" ht="15" x14ac:dyDescent="0.25">
      <c r="BA19771" s="91" t="s">
        <v>23875</v>
      </c>
      <c r="BB19771" s="91" t="s">
        <v>3969</v>
      </c>
      <c r="BC19771" s="91" t="s">
        <v>15327</v>
      </c>
      <c r="BD19771" s="423" t="s">
        <v>1301</v>
      </c>
    </row>
    <row r="19772" spans="53:56" ht="15" x14ac:dyDescent="0.25">
      <c r="BA19772" s="90" t="s">
        <v>23876</v>
      </c>
      <c r="BB19772" s="90" t="s">
        <v>3969</v>
      </c>
      <c r="BC19772" s="90" t="s">
        <v>21862</v>
      </c>
      <c r="BD19772" s="423" t="s">
        <v>1301</v>
      </c>
    </row>
    <row r="19773" spans="53:56" ht="15" x14ac:dyDescent="0.25">
      <c r="BA19773" s="91" t="s">
        <v>23877</v>
      </c>
      <c r="BB19773" s="91" t="s">
        <v>3969</v>
      </c>
      <c r="BC19773" s="91" t="s">
        <v>23856</v>
      </c>
      <c r="BD19773" s="423" t="s">
        <v>1301</v>
      </c>
    </row>
    <row r="19774" spans="53:56" ht="15" x14ac:dyDescent="0.25">
      <c r="BA19774" s="90" t="s">
        <v>23878</v>
      </c>
      <c r="BB19774" s="90" t="s">
        <v>3969</v>
      </c>
      <c r="BC19774" s="90" t="s">
        <v>23856</v>
      </c>
      <c r="BD19774" s="423" t="s">
        <v>1301</v>
      </c>
    </row>
    <row r="19775" spans="53:56" ht="15" x14ac:dyDescent="0.25">
      <c r="BA19775" s="91" t="s">
        <v>23879</v>
      </c>
      <c r="BB19775" s="91" t="s">
        <v>3969</v>
      </c>
      <c r="BC19775" s="91" t="s">
        <v>23880</v>
      </c>
      <c r="BD19775" s="423" t="s">
        <v>1301</v>
      </c>
    </row>
    <row r="19776" spans="53:56" ht="15" x14ac:dyDescent="0.25">
      <c r="BA19776" s="90" t="s">
        <v>23881</v>
      </c>
      <c r="BB19776" s="90" t="s">
        <v>3969</v>
      </c>
      <c r="BC19776" s="90" t="s">
        <v>17814</v>
      </c>
      <c r="BD19776" s="423" t="s">
        <v>1301</v>
      </c>
    </row>
    <row r="19777" spans="53:56" ht="15" x14ac:dyDescent="0.25">
      <c r="BA19777" s="91" t="s">
        <v>23882</v>
      </c>
      <c r="BB19777" s="91" t="s">
        <v>3969</v>
      </c>
      <c r="BC19777" s="91" t="s">
        <v>23858</v>
      </c>
      <c r="BD19777" s="423" t="s">
        <v>1301</v>
      </c>
    </row>
    <row r="19778" spans="53:56" ht="15" x14ac:dyDescent="0.25">
      <c r="BA19778" s="90" t="s">
        <v>23883</v>
      </c>
      <c r="BB19778" s="90" t="s">
        <v>3969</v>
      </c>
      <c r="BC19778" s="90" t="s">
        <v>17814</v>
      </c>
      <c r="BD19778" s="423" t="s">
        <v>1301</v>
      </c>
    </row>
    <row r="19779" spans="53:56" ht="15" x14ac:dyDescent="0.25">
      <c r="BA19779" s="91" t="s">
        <v>23884</v>
      </c>
      <c r="BB19779" s="91" t="s">
        <v>3969</v>
      </c>
      <c r="BC19779" s="91" t="s">
        <v>3786</v>
      </c>
      <c r="BD19779" s="423" t="s">
        <v>1301</v>
      </c>
    </row>
    <row r="19780" spans="53:56" ht="15" x14ac:dyDescent="0.25">
      <c r="BA19780" s="90" t="s">
        <v>23885</v>
      </c>
      <c r="BB19780" s="90" t="s">
        <v>3969</v>
      </c>
      <c r="BC19780" s="90" t="s">
        <v>23856</v>
      </c>
      <c r="BD19780" s="423" t="s">
        <v>1301</v>
      </c>
    </row>
    <row r="19781" spans="53:56" ht="15" x14ac:dyDescent="0.25">
      <c r="BA19781" s="91" t="s">
        <v>23886</v>
      </c>
      <c r="BB19781" s="91" t="s">
        <v>3969</v>
      </c>
      <c r="BC19781" s="91" t="s">
        <v>14250</v>
      </c>
      <c r="BD19781" s="423" t="s">
        <v>1301</v>
      </c>
    </row>
    <row r="19782" spans="53:56" ht="15" x14ac:dyDescent="0.25">
      <c r="BA19782" s="90" t="s">
        <v>23887</v>
      </c>
      <c r="BB19782" s="90" t="s">
        <v>3969</v>
      </c>
      <c r="BC19782" s="90" t="s">
        <v>14250</v>
      </c>
      <c r="BD19782" s="423" t="s">
        <v>1301</v>
      </c>
    </row>
    <row r="19783" spans="53:56" ht="15" x14ac:dyDescent="0.25">
      <c r="BA19783" s="91" t="s">
        <v>23888</v>
      </c>
      <c r="BB19783" s="91" t="s">
        <v>3969</v>
      </c>
      <c r="BC19783" s="91" t="s">
        <v>23858</v>
      </c>
      <c r="BD19783" s="423" t="s">
        <v>1301</v>
      </c>
    </row>
    <row r="19784" spans="53:56" ht="15" x14ac:dyDescent="0.25">
      <c r="BA19784" s="90" t="s">
        <v>23889</v>
      </c>
      <c r="BB19784" s="90" t="s">
        <v>3969</v>
      </c>
      <c r="BC19784" s="90" t="s">
        <v>15327</v>
      </c>
      <c r="BD19784" s="423" t="s">
        <v>1301</v>
      </c>
    </row>
    <row r="19785" spans="53:56" ht="15" x14ac:dyDescent="0.25">
      <c r="BA19785" s="91" t="s">
        <v>23890</v>
      </c>
      <c r="BB19785" s="91" t="s">
        <v>3969</v>
      </c>
      <c r="BC19785" s="91" t="s">
        <v>3786</v>
      </c>
      <c r="BD19785" s="423" t="s">
        <v>1301</v>
      </c>
    </row>
    <row r="19786" spans="53:56" ht="15" x14ac:dyDescent="0.25">
      <c r="BA19786" s="90" t="s">
        <v>23891</v>
      </c>
      <c r="BB19786" s="90" t="s">
        <v>3969</v>
      </c>
      <c r="BC19786" s="90" t="s">
        <v>23856</v>
      </c>
      <c r="BD19786" s="423" t="s">
        <v>1301</v>
      </c>
    </row>
    <row r="19787" spans="53:56" ht="15" x14ac:dyDescent="0.25">
      <c r="BA19787" s="91" t="s">
        <v>23892</v>
      </c>
      <c r="BB19787" s="91" t="s">
        <v>3969</v>
      </c>
      <c r="BC19787" s="91" t="s">
        <v>14250</v>
      </c>
      <c r="BD19787" s="423" t="s">
        <v>1301</v>
      </c>
    </row>
    <row r="19788" spans="53:56" ht="15" x14ac:dyDescent="0.25">
      <c r="BA19788" s="90" t="s">
        <v>23893</v>
      </c>
      <c r="BB19788" s="90" t="s">
        <v>3969</v>
      </c>
      <c r="BC19788" s="90" t="s">
        <v>23856</v>
      </c>
      <c r="BD19788" s="423" t="s">
        <v>1301</v>
      </c>
    </row>
    <row r="19789" spans="53:56" ht="15" x14ac:dyDescent="0.25">
      <c r="BA19789" s="91" t="s">
        <v>23894</v>
      </c>
      <c r="BB19789" s="91" t="s">
        <v>3969</v>
      </c>
      <c r="BC19789" s="91" t="s">
        <v>23858</v>
      </c>
      <c r="BD19789" s="423" t="s">
        <v>1301</v>
      </c>
    </row>
    <row r="19790" spans="53:56" ht="15" x14ac:dyDescent="0.25">
      <c r="BA19790" s="90" t="s">
        <v>23895</v>
      </c>
      <c r="BB19790" s="90" t="s">
        <v>3969</v>
      </c>
      <c r="BC19790" s="90" t="s">
        <v>17814</v>
      </c>
      <c r="BD19790" s="423" t="s">
        <v>1301</v>
      </c>
    </row>
    <row r="19791" spans="53:56" ht="15" x14ac:dyDescent="0.25">
      <c r="BA19791" s="91" t="s">
        <v>23896</v>
      </c>
      <c r="BB19791" s="91" t="s">
        <v>3969</v>
      </c>
      <c r="BC19791" s="91" t="s">
        <v>14250</v>
      </c>
      <c r="BD19791" s="423" t="s">
        <v>1301</v>
      </c>
    </row>
    <row r="19792" spans="53:56" ht="15" x14ac:dyDescent="0.25">
      <c r="BA19792" s="90" t="s">
        <v>23897</v>
      </c>
      <c r="BB19792" s="90" t="s">
        <v>3969</v>
      </c>
      <c r="BC19792" s="90" t="s">
        <v>3786</v>
      </c>
      <c r="BD19792" s="423" t="s">
        <v>1301</v>
      </c>
    </row>
    <row r="19793" spans="53:56" ht="15" x14ac:dyDescent="0.25">
      <c r="BA19793" s="91" t="s">
        <v>23898</v>
      </c>
      <c r="BB19793" s="91" t="s">
        <v>3969</v>
      </c>
      <c r="BC19793" s="91" t="s">
        <v>17814</v>
      </c>
      <c r="BD19793" s="423" t="s">
        <v>1301</v>
      </c>
    </row>
    <row r="19794" spans="53:56" ht="15" x14ac:dyDescent="0.25">
      <c r="BA19794" s="90" t="s">
        <v>23899</v>
      </c>
      <c r="BB19794" s="90" t="s">
        <v>3969</v>
      </c>
      <c r="BC19794" s="90" t="s">
        <v>21862</v>
      </c>
      <c r="BD19794" s="423" t="s">
        <v>1301</v>
      </c>
    </row>
    <row r="19795" spans="53:56" ht="15" x14ac:dyDescent="0.25">
      <c r="BA19795" s="91" t="s">
        <v>23900</v>
      </c>
      <c r="BB19795" s="91" t="s">
        <v>3969</v>
      </c>
      <c r="BC19795" s="91" t="s">
        <v>14250</v>
      </c>
      <c r="BD19795" s="423" t="s">
        <v>1301</v>
      </c>
    </row>
    <row r="19796" spans="53:56" ht="15" x14ac:dyDescent="0.25">
      <c r="BA19796" s="90" t="s">
        <v>23901</v>
      </c>
      <c r="BB19796" s="90" t="s">
        <v>3969</v>
      </c>
      <c r="BC19796" s="90" t="s">
        <v>14250</v>
      </c>
      <c r="BD19796" s="423" t="s">
        <v>1301</v>
      </c>
    </row>
    <row r="19797" spans="53:56" ht="15" x14ac:dyDescent="0.25">
      <c r="BA19797" s="91" t="s">
        <v>23902</v>
      </c>
      <c r="BB19797" s="91" t="s">
        <v>3969</v>
      </c>
      <c r="BC19797" s="91" t="s">
        <v>21862</v>
      </c>
      <c r="BD19797" s="423" t="s">
        <v>1301</v>
      </c>
    </row>
    <row r="19798" spans="53:56" ht="15" x14ac:dyDescent="0.25">
      <c r="BA19798" s="91" t="s">
        <v>23903</v>
      </c>
      <c r="BB19798" s="91" t="s">
        <v>3969</v>
      </c>
      <c r="BC19798" s="91" t="s">
        <v>23880</v>
      </c>
      <c r="BD19798" s="423" t="s">
        <v>1301</v>
      </c>
    </row>
    <row r="19799" spans="53:56" ht="15" x14ac:dyDescent="0.25">
      <c r="BA19799" s="90" t="s">
        <v>23904</v>
      </c>
      <c r="BB19799" s="90" t="s">
        <v>3969</v>
      </c>
      <c r="BC19799" s="90" t="s">
        <v>21862</v>
      </c>
      <c r="BD19799" s="423" t="s">
        <v>1301</v>
      </c>
    </row>
    <row r="19800" spans="53:56" ht="15" x14ac:dyDescent="0.25">
      <c r="BA19800" s="91" t="s">
        <v>23905</v>
      </c>
      <c r="BB19800" s="91" t="s">
        <v>3969</v>
      </c>
      <c r="BC19800" s="91" t="s">
        <v>21862</v>
      </c>
      <c r="BD19800" s="423" t="s">
        <v>1301</v>
      </c>
    </row>
    <row r="19801" spans="53:56" ht="15" x14ac:dyDescent="0.25">
      <c r="BA19801" s="90" t="s">
        <v>23906</v>
      </c>
      <c r="BB19801" s="90" t="s">
        <v>3969</v>
      </c>
      <c r="BC19801" s="90" t="s">
        <v>21862</v>
      </c>
      <c r="BD19801" s="423" t="s">
        <v>1301</v>
      </c>
    </row>
    <row r="19802" spans="53:56" ht="15" x14ac:dyDescent="0.25">
      <c r="BA19802" s="90" t="s">
        <v>23907</v>
      </c>
      <c r="BB19802" s="90" t="s">
        <v>3969</v>
      </c>
      <c r="BC19802" s="90" t="s">
        <v>3786</v>
      </c>
      <c r="BD19802" s="423" t="s">
        <v>1301</v>
      </c>
    </row>
    <row r="19803" spans="53:56" ht="15" x14ac:dyDescent="0.25">
      <c r="BA19803" s="91" t="s">
        <v>23908</v>
      </c>
      <c r="BB19803" s="91" t="s">
        <v>3969</v>
      </c>
      <c r="BC19803" s="91" t="s">
        <v>14250</v>
      </c>
      <c r="BD19803" s="423" t="s">
        <v>1301</v>
      </c>
    </row>
    <row r="19804" spans="53:56" ht="15" x14ac:dyDescent="0.25">
      <c r="BA19804" s="90" t="s">
        <v>23909</v>
      </c>
      <c r="BB19804" s="90" t="s">
        <v>3969</v>
      </c>
      <c r="BC19804" s="90" t="s">
        <v>21862</v>
      </c>
      <c r="BD19804" s="423" t="s">
        <v>1301</v>
      </c>
    </row>
    <row r="19805" spans="53:56" ht="15" x14ac:dyDescent="0.25">
      <c r="BA19805" s="91" t="s">
        <v>23910</v>
      </c>
      <c r="BB19805" s="91" t="s">
        <v>3536</v>
      </c>
      <c r="BC19805" s="91" t="s">
        <v>23911</v>
      </c>
      <c r="BD19805" s="423" t="s">
        <v>1301</v>
      </c>
    </row>
    <row r="19806" spans="53:56" ht="15" x14ac:dyDescent="0.25">
      <c r="BA19806" s="91" t="s">
        <v>23912</v>
      </c>
      <c r="BB19806" s="91" t="s">
        <v>3536</v>
      </c>
      <c r="BC19806" s="91" t="s">
        <v>1401</v>
      </c>
      <c r="BD19806" s="423" t="s">
        <v>1301</v>
      </c>
    </row>
    <row r="19807" spans="53:56" ht="15" x14ac:dyDescent="0.25">
      <c r="BA19807" s="90" t="s">
        <v>23913</v>
      </c>
      <c r="BB19807" s="90" t="s">
        <v>3536</v>
      </c>
      <c r="BC19807" s="90" t="s">
        <v>8038</v>
      </c>
      <c r="BD19807" s="423" t="s">
        <v>1301</v>
      </c>
    </row>
    <row r="19808" spans="53:56" ht="15" x14ac:dyDescent="0.25">
      <c r="BA19808" s="91" t="s">
        <v>23914</v>
      </c>
      <c r="BB19808" s="91" t="s">
        <v>3536</v>
      </c>
      <c r="BC19808" s="91" t="s">
        <v>1401</v>
      </c>
      <c r="BD19808" s="423" t="s">
        <v>1301</v>
      </c>
    </row>
    <row r="19809" spans="53:56" ht="15" x14ac:dyDescent="0.25">
      <c r="BA19809" s="90" t="s">
        <v>23915</v>
      </c>
      <c r="BB19809" s="90" t="s">
        <v>3536</v>
      </c>
      <c r="BC19809" s="90" t="s">
        <v>4199</v>
      </c>
      <c r="BD19809" s="423" t="s">
        <v>1301</v>
      </c>
    </row>
    <row r="19810" spans="53:56" ht="15" x14ac:dyDescent="0.25">
      <c r="BA19810" s="91" t="s">
        <v>23916</v>
      </c>
      <c r="BB19810" s="91" t="s">
        <v>3536</v>
      </c>
      <c r="BC19810" s="91" t="s">
        <v>4199</v>
      </c>
      <c r="BD19810" s="423" t="s">
        <v>1301</v>
      </c>
    </row>
    <row r="19811" spans="53:56" ht="15" x14ac:dyDescent="0.25">
      <c r="BA19811" s="90" t="s">
        <v>23917</v>
      </c>
      <c r="BB19811" s="90" t="s">
        <v>3536</v>
      </c>
      <c r="BC19811" s="90" t="s">
        <v>5723</v>
      </c>
      <c r="BD19811" s="423" t="s">
        <v>1301</v>
      </c>
    </row>
    <row r="19812" spans="53:56" ht="15" x14ac:dyDescent="0.25">
      <c r="BA19812" s="90" t="s">
        <v>23918</v>
      </c>
      <c r="BB19812" s="90" t="s">
        <v>3536</v>
      </c>
      <c r="BC19812" s="90" t="s">
        <v>23911</v>
      </c>
      <c r="BD19812" s="423" t="s">
        <v>1301</v>
      </c>
    </row>
    <row r="19813" spans="53:56" ht="15" x14ac:dyDescent="0.25">
      <c r="BA19813" s="91" t="s">
        <v>23919</v>
      </c>
      <c r="BB19813" s="91" t="s">
        <v>3536</v>
      </c>
      <c r="BC19813" s="91" t="s">
        <v>23920</v>
      </c>
      <c r="BD19813" s="423" t="s">
        <v>1301</v>
      </c>
    </row>
    <row r="19814" spans="53:56" ht="15" x14ac:dyDescent="0.25">
      <c r="BA19814" s="90" t="s">
        <v>23921</v>
      </c>
      <c r="BB19814" s="90" t="s">
        <v>3536</v>
      </c>
      <c r="BC19814" s="90" t="s">
        <v>22819</v>
      </c>
      <c r="BD19814" s="423" t="s">
        <v>1301</v>
      </c>
    </row>
    <row r="19815" spans="53:56" ht="15" x14ac:dyDescent="0.25">
      <c r="BA19815" s="91" t="s">
        <v>23922</v>
      </c>
      <c r="BB19815" s="91" t="s">
        <v>3536</v>
      </c>
      <c r="BC19815" s="91" t="s">
        <v>4199</v>
      </c>
      <c r="BD19815" s="423" t="s">
        <v>1301</v>
      </c>
    </row>
    <row r="19816" spans="53:56" ht="15" x14ac:dyDescent="0.25">
      <c r="BA19816" s="91" t="s">
        <v>23923</v>
      </c>
      <c r="BB19816" s="91" t="s">
        <v>3536</v>
      </c>
      <c r="BC19816" s="91" t="s">
        <v>23911</v>
      </c>
      <c r="BD19816" s="423" t="s">
        <v>1301</v>
      </c>
    </row>
    <row r="19817" spans="53:56" ht="15" x14ac:dyDescent="0.25">
      <c r="BA19817" s="90" t="s">
        <v>23924</v>
      </c>
      <c r="BB19817" s="90" t="s">
        <v>3536</v>
      </c>
      <c r="BC19817" s="90" t="s">
        <v>4199</v>
      </c>
      <c r="BD19817" s="423" t="s">
        <v>1301</v>
      </c>
    </row>
    <row r="19818" spans="53:56" ht="15" x14ac:dyDescent="0.25">
      <c r="BA19818" s="91" t="s">
        <v>23925</v>
      </c>
      <c r="BB19818" s="91" t="s">
        <v>3536</v>
      </c>
      <c r="BC19818" s="91" t="s">
        <v>8038</v>
      </c>
      <c r="BD19818" s="423" t="s">
        <v>1301</v>
      </c>
    </row>
    <row r="19819" spans="53:56" ht="15" x14ac:dyDescent="0.25">
      <c r="BA19819" s="90" t="s">
        <v>23926</v>
      </c>
      <c r="BB19819" s="90" t="s">
        <v>3536</v>
      </c>
      <c r="BC19819" s="90" t="s">
        <v>1401</v>
      </c>
      <c r="BD19819" s="423" t="s">
        <v>1301</v>
      </c>
    </row>
    <row r="19820" spans="53:56" ht="15" x14ac:dyDescent="0.25">
      <c r="BA19820" s="90" t="s">
        <v>23927</v>
      </c>
      <c r="BB19820" s="90" t="s">
        <v>3536</v>
      </c>
      <c r="BC19820" s="90" t="s">
        <v>1401</v>
      </c>
      <c r="BD19820" s="423" t="s">
        <v>1301</v>
      </c>
    </row>
    <row r="19821" spans="53:56" ht="15" x14ac:dyDescent="0.25">
      <c r="BA19821" s="91" t="s">
        <v>23928</v>
      </c>
      <c r="BB19821" s="91" t="s">
        <v>3536</v>
      </c>
      <c r="BC19821" s="91" t="s">
        <v>23911</v>
      </c>
      <c r="BD19821" s="423" t="s">
        <v>1301</v>
      </c>
    </row>
    <row r="19822" spans="53:56" ht="15" x14ac:dyDescent="0.25">
      <c r="BA19822" s="90" t="s">
        <v>23929</v>
      </c>
      <c r="BB19822" s="90" t="s">
        <v>3536</v>
      </c>
      <c r="BC19822" s="90" t="s">
        <v>4199</v>
      </c>
      <c r="BD19822" s="423" t="s">
        <v>1301</v>
      </c>
    </row>
    <row r="19823" spans="53:56" ht="15" x14ac:dyDescent="0.25">
      <c r="BA19823" s="91" t="s">
        <v>23930</v>
      </c>
      <c r="BB19823" s="91" t="s">
        <v>3536</v>
      </c>
      <c r="BC19823" s="91" t="s">
        <v>8038</v>
      </c>
      <c r="BD19823" s="423" t="s">
        <v>1301</v>
      </c>
    </row>
    <row r="19824" spans="53:56" ht="15" x14ac:dyDescent="0.25">
      <c r="BA19824" s="91" t="s">
        <v>23931</v>
      </c>
      <c r="BB19824" s="91" t="s">
        <v>3536</v>
      </c>
      <c r="BC19824" s="91" t="s">
        <v>4199</v>
      </c>
      <c r="BD19824" s="423" t="s">
        <v>1301</v>
      </c>
    </row>
    <row r="19825" spans="53:56" ht="15" x14ac:dyDescent="0.25">
      <c r="BA19825" s="90" t="s">
        <v>23932</v>
      </c>
      <c r="BB19825" s="90" t="s">
        <v>3536</v>
      </c>
      <c r="BC19825" s="90" t="s">
        <v>23911</v>
      </c>
      <c r="BD19825" s="423" t="s">
        <v>1301</v>
      </c>
    </row>
    <row r="19826" spans="53:56" ht="15" x14ac:dyDescent="0.25">
      <c r="BA19826" s="91" t="s">
        <v>23933</v>
      </c>
      <c r="BB19826" s="91" t="s">
        <v>3536</v>
      </c>
      <c r="BC19826" s="91" t="s">
        <v>23911</v>
      </c>
      <c r="BD19826" s="423" t="s">
        <v>1301</v>
      </c>
    </row>
    <row r="19827" spans="53:56" ht="15" x14ac:dyDescent="0.25">
      <c r="BA19827" s="90" t="s">
        <v>23934</v>
      </c>
      <c r="BB19827" s="90" t="s">
        <v>3536</v>
      </c>
      <c r="BC19827" s="90" t="s">
        <v>1401</v>
      </c>
      <c r="BD19827" s="423" t="s">
        <v>1301</v>
      </c>
    </row>
    <row r="19828" spans="53:56" ht="15" x14ac:dyDescent="0.25">
      <c r="BA19828" s="90" t="s">
        <v>23935</v>
      </c>
      <c r="BB19828" s="90" t="s">
        <v>3536</v>
      </c>
      <c r="BC19828" s="90" t="s">
        <v>23911</v>
      </c>
      <c r="BD19828" s="423" t="s">
        <v>1301</v>
      </c>
    </row>
    <row r="19829" spans="53:56" ht="15" x14ac:dyDescent="0.25">
      <c r="BA19829" s="91" t="s">
        <v>23936</v>
      </c>
      <c r="BB19829" s="91" t="s">
        <v>3536</v>
      </c>
      <c r="BC19829" s="91" t="s">
        <v>4199</v>
      </c>
      <c r="BD19829" s="423" t="s">
        <v>1301</v>
      </c>
    </row>
    <row r="19830" spans="53:56" ht="15" x14ac:dyDescent="0.25">
      <c r="BA19830" s="90" t="s">
        <v>23937</v>
      </c>
      <c r="BB19830" s="90" t="s">
        <v>3536</v>
      </c>
      <c r="BC19830" s="90" t="s">
        <v>5723</v>
      </c>
      <c r="BD19830" s="423" t="s">
        <v>1301</v>
      </c>
    </row>
    <row r="19831" spans="53:56" ht="15" x14ac:dyDescent="0.25">
      <c r="BA19831" s="91" t="s">
        <v>23938</v>
      </c>
      <c r="BB19831" s="91" t="s">
        <v>3536</v>
      </c>
      <c r="BC19831" s="91" t="s">
        <v>23911</v>
      </c>
      <c r="BD19831" s="423" t="s">
        <v>1301</v>
      </c>
    </row>
    <row r="19832" spans="53:56" ht="15" x14ac:dyDescent="0.25">
      <c r="BA19832" s="91" t="s">
        <v>23939</v>
      </c>
      <c r="BB19832" s="91" t="s">
        <v>3536</v>
      </c>
      <c r="BC19832" s="91" t="s">
        <v>23911</v>
      </c>
      <c r="BD19832" s="423" t="s">
        <v>1301</v>
      </c>
    </row>
    <row r="19833" spans="53:56" ht="15" x14ac:dyDescent="0.25">
      <c r="BA19833" s="90" t="s">
        <v>23940</v>
      </c>
      <c r="BB19833" s="90" t="s">
        <v>3536</v>
      </c>
      <c r="BC19833" s="90" t="s">
        <v>8038</v>
      </c>
      <c r="BD19833" s="423" t="s">
        <v>1301</v>
      </c>
    </row>
    <row r="19834" spans="53:56" ht="15" x14ac:dyDescent="0.25">
      <c r="BA19834" s="91" t="s">
        <v>23941</v>
      </c>
      <c r="BB19834" s="91" t="s">
        <v>3536</v>
      </c>
      <c r="BC19834" s="91" t="s">
        <v>23911</v>
      </c>
      <c r="BD19834" s="423" t="s">
        <v>1301</v>
      </c>
    </row>
    <row r="19835" spans="53:56" ht="15" x14ac:dyDescent="0.25">
      <c r="BA19835" s="90" t="s">
        <v>23942</v>
      </c>
      <c r="BB19835" s="90" t="s">
        <v>3536</v>
      </c>
      <c r="BC19835" s="90" t="s">
        <v>8038</v>
      </c>
      <c r="BD19835" s="423" t="s">
        <v>1301</v>
      </c>
    </row>
    <row r="19836" spans="53:56" ht="15" x14ac:dyDescent="0.25">
      <c r="BA19836" s="91" t="s">
        <v>23943</v>
      </c>
      <c r="BB19836" s="91" t="s">
        <v>3536</v>
      </c>
      <c r="BC19836" s="91" t="s">
        <v>5723</v>
      </c>
      <c r="BD19836" s="423" t="s">
        <v>1301</v>
      </c>
    </row>
    <row r="19837" spans="53:56" ht="15" x14ac:dyDescent="0.25">
      <c r="BA19837" s="90" t="s">
        <v>23944</v>
      </c>
      <c r="BB19837" s="90" t="s">
        <v>3536</v>
      </c>
      <c r="BC19837" s="90" t="s">
        <v>4199</v>
      </c>
      <c r="BD19837" s="423" t="s">
        <v>1301</v>
      </c>
    </row>
    <row r="19838" spans="53:56" ht="15" x14ac:dyDescent="0.25">
      <c r="BA19838" s="90" t="s">
        <v>23945</v>
      </c>
      <c r="BB19838" s="90" t="s">
        <v>3536</v>
      </c>
      <c r="BC19838" s="90" t="s">
        <v>5723</v>
      </c>
      <c r="BD19838" s="423" t="s">
        <v>1301</v>
      </c>
    </row>
    <row r="19839" spans="53:56" ht="15" x14ac:dyDescent="0.25">
      <c r="BA19839" s="91" t="s">
        <v>23946</v>
      </c>
      <c r="BB19839" s="91" t="s">
        <v>3536</v>
      </c>
      <c r="BC19839" s="91" t="s">
        <v>5723</v>
      </c>
      <c r="BD19839" s="423" t="s">
        <v>1301</v>
      </c>
    </row>
    <row r="19840" spans="53:56" ht="15" x14ac:dyDescent="0.25">
      <c r="BA19840" s="90" t="s">
        <v>23947</v>
      </c>
      <c r="BB19840" s="90" t="s">
        <v>3536</v>
      </c>
      <c r="BC19840" s="90" t="s">
        <v>23920</v>
      </c>
      <c r="BD19840" s="423" t="s">
        <v>1301</v>
      </c>
    </row>
    <row r="19841" spans="53:56" ht="15" x14ac:dyDescent="0.25">
      <c r="BA19841" s="91" t="s">
        <v>23948</v>
      </c>
      <c r="BB19841" s="91" t="s">
        <v>3536</v>
      </c>
      <c r="BC19841" s="91" t="s">
        <v>5723</v>
      </c>
      <c r="BD19841" s="423" t="s">
        <v>1301</v>
      </c>
    </row>
    <row r="19842" spans="53:56" ht="15" x14ac:dyDescent="0.25">
      <c r="BA19842" s="91" t="s">
        <v>23949</v>
      </c>
      <c r="BB19842" s="91" t="s">
        <v>3536</v>
      </c>
      <c r="BC19842" s="91" t="s">
        <v>5323</v>
      </c>
      <c r="BD19842" s="423" t="s">
        <v>1301</v>
      </c>
    </row>
    <row r="19843" spans="53:56" ht="15" x14ac:dyDescent="0.25">
      <c r="BA19843" s="90" t="s">
        <v>23950</v>
      </c>
      <c r="BB19843" s="90" t="s">
        <v>3536</v>
      </c>
      <c r="BC19843" s="90" t="s">
        <v>23920</v>
      </c>
      <c r="BD19843" s="423" t="s">
        <v>1301</v>
      </c>
    </row>
    <row r="19844" spans="53:56" ht="15" x14ac:dyDescent="0.25">
      <c r="BA19844" s="91" t="s">
        <v>23951</v>
      </c>
      <c r="BB19844" s="91" t="s">
        <v>3536</v>
      </c>
      <c r="BC19844" s="91" t="s">
        <v>4199</v>
      </c>
      <c r="BD19844" s="423" t="s">
        <v>1301</v>
      </c>
    </row>
    <row r="19845" spans="53:56" ht="15" x14ac:dyDescent="0.25">
      <c r="BA19845" s="90" t="s">
        <v>23952</v>
      </c>
      <c r="BB19845" s="90" t="s">
        <v>3536</v>
      </c>
      <c r="BC19845" s="90" t="s">
        <v>4199</v>
      </c>
      <c r="BD19845" s="423" t="s">
        <v>1301</v>
      </c>
    </row>
    <row r="19846" spans="53:56" ht="15" x14ac:dyDescent="0.25">
      <c r="BA19846" s="90" t="s">
        <v>23953</v>
      </c>
      <c r="BB19846" s="90" t="s">
        <v>3536</v>
      </c>
      <c r="BC19846" s="90" t="s">
        <v>1401</v>
      </c>
      <c r="BD19846" s="423" t="s">
        <v>1301</v>
      </c>
    </row>
    <row r="19847" spans="53:56" ht="15" x14ac:dyDescent="0.25">
      <c r="BA19847" s="91" t="s">
        <v>23954</v>
      </c>
      <c r="BB19847" s="91" t="s">
        <v>3536</v>
      </c>
      <c r="BC19847" s="91" t="s">
        <v>23911</v>
      </c>
      <c r="BD19847" s="423" t="s">
        <v>1301</v>
      </c>
    </row>
    <row r="19848" spans="53:56" ht="15" x14ac:dyDescent="0.25">
      <c r="BA19848" s="90" t="s">
        <v>23955</v>
      </c>
      <c r="BB19848" s="90" t="s">
        <v>3536</v>
      </c>
      <c r="BC19848" s="90" t="s">
        <v>23911</v>
      </c>
      <c r="BD19848" s="423" t="s">
        <v>1301</v>
      </c>
    </row>
    <row r="19849" spans="53:56" ht="15" x14ac:dyDescent="0.25">
      <c r="BA19849" s="91" t="s">
        <v>23956</v>
      </c>
      <c r="BB19849" s="91" t="s">
        <v>3536</v>
      </c>
      <c r="BC19849" s="91" t="s">
        <v>23911</v>
      </c>
      <c r="BD19849" s="423" t="s">
        <v>1301</v>
      </c>
    </row>
    <row r="19850" spans="53:56" ht="15" x14ac:dyDescent="0.25">
      <c r="BA19850" s="91" t="s">
        <v>23957</v>
      </c>
      <c r="BB19850" s="91" t="s">
        <v>3536</v>
      </c>
      <c r="BC19850" s="91" t="s">
        <v>23911</v>
      </c>
      <c r="BD19850" s="423" t="s">
        <v>1301</v>
      </c>
    </row>
    <row r="19851" spans="53:56" ht="15" x14ac:dyDescent="0.25">
      <c r="BA19851" s="90" t="s">
        <v>23958</v>
      </c>
      <c r="BB19851" s="90" t="s">
        <v>3536</v>
      </c>
      <c r="BC19851" s="90" t="s">
        <v>23920</v>
      </c>
      <c r="BD19851" s="423" t="s">
        <v>1301</v>
      </c>
    </row>
    <row r="19852" spans="53:56" ht="15" x14ac:dyDescent="0.25">
      <c r="BA19852" s="91" t="s">
        <v>23959</v>
      </c>
      <c r="BB19852" s="91" t="s">
        <v>3536</v>
      </c>
      <c r="BC19852" s="91" t="s">
        <v>8038</v>
      </c>
      <c r="BD19852" s="423" t="s">
        <v>1301</v>
      </c>
    </row>
    <row r="19853" spans="53:56" ht="15" x14ac:dyDescent="0.25">
      <c r="BA19853" s="90" t="s">
        <v>23960</v>
      </c>
      <c r="BB19853" s="90" t="s">
        <v>3536</v>
      </c>
      <c r="BC19853" s="90" t="s">
        <v>23911</v>
      </c>
      <c r="BD19853" s="423" t="s">
        <v>1301</v>
      </c>
    </row>
    <row r="19854" spans="53:56" ht="15" x14ac:dyDescent="0.25">
      <c r="BA19854" s="90" t="s">
        <v>23961</v>
      </c>
      <c r="BB19854" s="90" t="s">
        <v>3536</v>
      </c>
      <c r="BC19854" s="90" t="s">
        <v>8585</v>
      </c>
      <c r="BD19854" s="423" t="s">
        <v>1301</v>
      </c>
    </row>
    <row r="19855" spans="53:56" ht="15" x14ac:dyDescent="0.25">
      <c r="BA19855" s="91" t="s">
        <v>23962</v>
      </c>
      <c r="BB19855" s="91" t="s">
        <v>3536</v>
      </c>
      <c r="BC19855" s="91" t="s">
        <v>8038</v>
      </c>
      <c r="BD19855" s="423" t="s">
        <v>1301</v>
      </c>
    </row>
    <row r="19856" spans="53:56" ht="15" x14ac:dyDescent="0.25">
      <c r="BA19856" s="90" t="s">
        <v>23963</v>
      </c>
      <c r="BB19856" s="90" t="s">
        <v>3536</v>
      </c>
      <c r="BC19856" s="90" t="s">
        <v>8038</v>
      </c>
      <c r="BD19856" s="423" t="s">
        <v>1301</v>
      </c>
    </row>
    <row r="19857" spans="53:56" ht="15" x14ac:dyDescent="0.25">
      <c r="BA19857" s="91" t="s">
        <v>23964</v>
      </c>
      <c r="BB19857" s="91" t="s">
        <v>3536</v>
      </c>
      <c r="BC19857" s="91" t="s">
        <v>5723</v>
      </c>
      <c r="BD19857" s="423" t="s">
        <v>1301</v>
      </c>
    </row>
    <row r="19858" spans="53:56" ht="15" x14ac:dyDescent="0.25">
      <c r="BA19858" s="91" t="s">
        <v>23965</v>
      </c>
      <c r="BB19858" s="91" t="s">
        <v>3536</v>
      </c>
      <c r="BC19858" s="91" t="s">
        <v>1401</v>
      </c>
      <c r="BD19858" s="423" t="s">
        <v>1301</v>
      </c>
    </row>
    <row r="19859" spans="53:56" ht="15" x14ac:dyDescent="0.25">
      <c r="BA19859" s="90" t="s">
        <v>23966</v>
      </c>
      <c r="BB19859" s="90" t="s">
        <v>3536</v>
      </c>
      <c r="BC19859" s="90" t="s">
        <v>1401</v>
      </c>
      <c r="BD19859" s="423" t="s">
        <v>1301</v>
      </c>
    </row>
    <row r="19860" spans="53:56" ht="15" x14ac:dyDescent="0.25">
      <c r="BA19860" s="91" t="s">
        <v>23967</v>
      </c>
      <c r="BB19860" s="91" t="s">
        <v>3536</v>
      </c>
      <c r="BC19860" s="91" t="s">
        <v>23920</v>
      </c>
      <c r="BD19860" s="423" t="s">
        <v>1301</v>
      </c>
    </row>
    <row r="19861" spans="53:56" ht="15" x14ac:dyDescent="0.25">
      <c r="BA19861" s="90" t="s">
        <v>23968</v>
      </c>
      <c r="BB19861" s="90" t="s">
        <v>3536</v>
      </c>
      <c r="BC19861" s="90" t="s">
        <v>23911</v>
      </c>
      <c r="BD19861" s="423" t="s">
        <v>1301</v>
      </c>
    </row>
    <row r="19862" spans="53:56" ht="15" x14ac:dyDescent="0.25">
      <c r="BA19862" s="90" t="s">
        <v>23969</v>
      </c>
      <c r="BB19862" s="90" t="s">
        <v>3536</v>
      </c>
      <c r="BC19862" s="90" t="s">
        <v>23920</v>
      </c>
      <c r="BD19862" s="423" t="s">
        <v>1301</v>
      </c>
    </row>
    <row r="19863" spans="53:56" ht="15" x14ac:dyDescent="0.25">
      <c r="BA19863" s="91" t="s">
        <v>23970</v>
      </c>
      <c r="BB19863" s="91" t="s">
        <v>3536</v>
      </c>
      <c r="BC19863" s="91" t="s">
        <v>23911</v>
      </c>
      <c r="BD19863" s="423" t="s">
        <v>1301</v>
      </c>
    </row>
    <row r="19864" spans="53:56" ht="15" x14ac:dyDescent="0.25">
      <c r="BA19864" s="90" t="s">
        <v>23971</v>
      </c>
      <c r="BB19864" s="90" t="s">
        <v>3536</v>
      </c>
      <c r="BC19864" s="90" t="s">
        <v>8038</v>
      </c>
      <c r="BD19864" s="423" t="s">
        <v>1301</v>
      </c>
    </row>
    <row r="19865" spans="53:56" ht="15" x14ac:dyDescent="0.25">
      <c r="BA19865" s="91" t="s">
        <v>23972</v>
      </c>
      <c r="BB19865" s="91" t="s">
        <v>3536</v>
      </c>
      <c r="BC19865" s="91" t="s">
        <v>10632</v>
      </c>
      <c r="BD19865" s="423" t="s">
        <v>1301</v>
      </c>
    </row>
    <row r="19866" spans="53:56" ht="15" x14ac:dyDescent="0.25">
      <c r="BA19866" s="90" t="s">
        <v>23973</v>
      </c>
      <c r="BB19866" s="90" t="s">
        <v>3536</v>
      </c>
      <c r="BC19866" s="90" t="s">
        <v>5723</v>
      </c>
      <c r="BD19866" s="423" t="s">
        <v>1301</v>
      </c>
    </row>
    <row r="19867" spans="53:56" ht="15" x14ac:dyDescent="0.25">
      <c r="BA19867" s="91" t="s">
        <v>23974</v>
      </c>
      <c r="BB19867" s="91" t="s">
        <v>3536</v>
      </c>
      <c r="BC19867" s="91" t="s">
        <v>23920</v>
      </c>
      <c r="BD19867" s="423" t="s">
        <v>1301</v>
      </c>
    </row>
    <row r="19868" spans="53:56" ht="15" x14ac:dyDescent="0.25">
      <c r="BA19868" s="91" t="s">
        <v>23975</v>
      </c>
      <c r="BB19868" s="91" t="s">
        <v>3536</v>
      </c>
      <c r="BC19868" s="91" t="s">
        <v>23911</v>
      </c>
      <c r="BD19868" s="423" t="s">
        <v>1301</v>
      </c>
    </row>
    <row r="19869" spans="53:56" ht="15" x14ac:dyDescent="0.25">
      <c r="BA19869" s="90" t="s">
        <v>23976</v>
      </c>
      <c r="BB19869" s="90" t="s">
        <v>3536</v>
      </c>
      <c r="BC19869" s="90" t="s">
        <v>1401</v>
      </c>
      <c r="BD19869" s="423" t="s">
        <v>1301</v>
      </c>
    </row>
    <row r="19870" spans="53:56" ht="15" x14ac:dyDescent="0.25">
      <c r="BA19870" s="91" t="s">
        <v>23977</v>
      </c>
      <c r="BB19870" s="91" t="s">
        <v>3536</v>
      </c>
      <c r="BC19870" s="91" t="s">
        <v>8038</v>
      </c>
      <c r="BD19870" s="423" t="s">
        <v>1301</v>
      </c>
    </row>
    <row r="19871" spans="53:56" ht="15" x14ac:dyDescent="0.25">
      <c r="BA19871" s="91" t="s">
        <v>23977</v>
      </c>
      <c r="BB19871" s="91" t="s">
        <v>3536</v>
      </c>
      <c r="BC19871" s="91" t="s">
        <v>1401</v>
      </c>
      <c r="BD19871" s="423" t="s">
        <v>1301</v>
      </c>
    </row>
    <row r="19872" spans="53:56" ht="15" x14ac:dyDescent="0.25">
      <c r="BA19872" s="90" t="s">
        <v>23978</v>
      </c>
      <c r="BB19872" s="90" t="s">
        <v>3536</v>
      </c>
      <c r="BC19872" s="90" t="s">
        <v>23920</v>
      </c>
      <c r="BD19872" s="423" t="s">
        <v>1301</v>
      </c>
    </row>
    <row r="19873" spans="53:56" ht="15" x14ac:dyDescent="0.25">
      <c r="BA19873" s="90" t="s">
        <v>23979</v>
      </c>
      <c r="BB19873" s="90" t="s">
        <v>3536</v>
      </c>
      <c r="BC19873" s="90" t="s">
        <v>23920</v>
      </c>
      <c r="BD19873" s="423" t="s">
        <v>1301</v>
      </c>
    </row>
    <row r="19874" spans="53:56" ht="15" x14ac:dyDescent="0.25">
      <c r="BA19874" s="90" t="s">
        <v>23980</v>
      </c>
      <c r="BB19874" s="90" t="s">
        <v>3536</v>
      </c>
      <c r="BC19874" s="90" t="s">
        <v>1401</v>
      </c>
      <c r="BD19874" s="423" t="s">
        <v>1301</v>
      </c>
    </row>
    <row r="19875" spans="53:56" ht="15" x14ac:dyDescent="0.25">
      <c r="BA19875" s="91" t="s">
        <v>23981</v>
      </c>
      <c r="BB19875" s="91" t="s">
        <v>3536</v>
      </c>
      <c r="BC19875" s="91" t="s">
        <v>1401</v>
      </c>
      <c r="BD19875" s="423" t="s">
        <v>1301</v>
      </c>
    </row>
    <row r="19876" spans="53:56" ht="15" x14ac:dyDescent="0.25">
      <c r="BA19876" s="90" t="s">
        <v>23982</v>
      </c>
      <c r="BB19876" s="90" t="s">
        <v>3536</v>
      </c>
      <c r="BC19876" s="90" t="s">
        <v>23911</v>
      </c>
      <c r="BD19876" s="423" t="s">
        <v>1301</v>
      </c>
    </row>
    <row r="19877" spans="53:56" ht="15" x14ac:dyDescent="0.25">
      <c r="BA19877" s="91" t="s">
        <v>23983</v>
      </c>
      <c r="BB19877" s="91" t="s">
        <v>3536</v>
      </c>
      <c r="BC19877" s="91" t="s">
        <v>23911</v>
      </c>
      <c r="BD19877" s="423" t="s">
        <v>1301</v>
      </c>
    </row>
    <row r="19878" spans="53:56" ht="15" x14ac:dyDescent="0.25">
      <c r="BA19878" s="90" t="s">
        <v>23984</v>
      </c>
      <c r="BB19878" s="90" t="s">
        <v>3536</v>
      </c>
      <c r="BC19878" s="90" t="s">
        <v>1401</v>
      </c>
      <c r="BD19878" s="423" t="s">
        <v>1301</v>
      </c>
    </row>
    <row r="19879" spans="53:56" ht="15" x14ac:dyDescent="0.25">
      <c r="BA19879" s="91" t="s">
        <v>23985</v>
      </c>
      <c r="BB19879" s="91" t="s">
        <v>3536</v>
      </c>
      <c r="BC19879" s="91" t="s">
        <v>23986</v>
      </c>
      <c r="BD19879" s="423" t="s">
        <v>1301</v>
      </c>
    </row>
    <row r="19880" spans="53:56" ht="15" x14ac:dyDescent="0.25">
      <c r="BA19880" s="90" t="s">
        <v>23987</v>
      </c>
      <c r="BB19880" s="90" t="s">
        <v>3536</v>
      </c>
      <c r="BC19880" s="90" t="s">
        <v>5323</v>
      </c>
      <c r="BD19880" s="423" t="s">
        <v>1301</v>
      </c>
    </row>
    <row r="19881" spans="53:56" ht="15" x14ac:dyDescent="0.25">
      <c r="BA19881" s="91" t="s">
        <v>23988</v>
      </c>
      <c r="BB19881" s="91" t="s">
        <v>3536</v>
      </c>
      <c r="BC19881" s="91" t="s">
        <v>23989</v>
      </c>
      <c r="BD19881" s="423" t="s">
        <v>1301</v>
      </c>
    </row>
    <row r="19882" spans="53:56" ht="15" x14ac:dyDescent="0.25">
      <c r="BA19882" s="90" t="s">
        <v>23990</v>
      </c>
      <c r="BB19882" s="90" t="s">
        <v>3536</v>
      </c>
      <c r="BC19882" s="90" t="s">
        <v>5323</v>
      </c>
      <c r="BD19882" s="423" t="s">
        <v>1301</v>
      </c>
    </row>
    <row r="19883" spans="53:56" ht="15" x14ac:dyDescent="0.25">
      <c r="BA19883" s="91" t="s">
        <v>23991</v>
      </c>
      <c r="BB19883" s="91" t="s">
        <v>3536</v>
      </c>
      <c r="BC19883" s="91" t="s">
        <v>9586</v>
      </c>
      <c r="BD19883" s="423" t="s">
        <v>1301</v>
      </c>
    </row>
    <row r="19884" spans="53:56" ht="15" x14ac:dyDescent="0.25">
      <c r="BA19884" s="90" t="s">
        <v>23992</v>
      </c>
      <c r="BB19884" s="90" t="s">
        <v>3536</v>
      </c>
      <c r="BC19884" s="90" t="s">
        <v>5323</v>
      </c>
      <c r="BD19884" s="423" t="s">
        <v>1301</v>
      </c>
    </row>
    <row r="19885" spans="53:56" ht="15" x14ac:dyDescent="0.25">
      <c r="BA19885" s="91" t="s">
        <v>23993</v>
      </c>
      <c r="BB19885" s="91" t="s">
        <v>3536</v>
      </c>
      <c r="BC19885" s="91" t="s">
        <v>1401</v>
      </c>
      <c r="BD19885" s="473" t="s">
        <v>1301</v>
      </c>
    </row>
    <row r="19886" spans="53:56" ht="15" x14ac:dyDescent="0.25">
      <c r="BA19886" s="90" t="s">
        <v>23994</v>
      </c>
      <c r="BB19886" s="90" t="s">
        <v>3536</v>
      </c>
      <c r="BC19886" s="90" t="s">
        <v>1401</v>
      </c>
      <c r="BD19886" s="473" t="s">
        <v>1301</v>
      </c>
    </row>
    <row r="19887" spans="53:56" ht="15" x14ac:dyDescent="0.25">
      <c r="BA19887" s="91" t="s">
        <v>23995</v>
      </c>
      <c r="BB19887" s="91" t="s">
        <v>3536</v>
      </c>
      <c r="BC19887" s="91" t="s">
        <v>23996</v>
      </c>
      <c r="BD19887" s="473" t="s">
        <v>1301</v>
      </c>
    </row>
    <row r="19888" spans="53:56" ht="15" x14ac:dyDescent="0.25">
      <c r="BA19888" s="90" t="s">
        <v>23997</v>
      </c>
      <c r="BB19888" s="90" t="s">
        <v>3536</v>
      </c>
      <c r="BC19888" s="90" t="s">
        <v>5323</v>
      </c>
      <c r="BD19888" s="473" t="s">
        <v>1301</v>
      </c>
    </row>
    <row r="19889" spans="53:56" ht="15" x14ac:dyDescent="0.25">
      <c r="BA19889" s="91" t="s">
        <v>23998</v>
      </c>
      <c r="BB19889" s="91" t="s">
        <v>3536</v>
      </c>
      <c r="BC19889" s="91" t="s">
        <v>23989</v>
      </c>
      <c r="BD19889" s="473" t="s">
        <v>1301</v>
      </c>
    </row>
    <row r="19890" spans="53:56" ht="15" x14ac:dyDescent="0.25">
      <c r="BA19890" s="90" t="s">
        <v>23999</v>
      </c>
      <c r="BB19890" s="90" t="s">
        <v>3536</v>
      </c>
      <c r="BC19890" s="90" t="s">
        <v>23986</v>
      </c>
      <c r="BD19890" s="473" t="s">
        <v>1301</v>
      </c>
    </row>
    <row r="19891" spans="53:56" ht="15" x14ac:dyDescent="0.25">
      <c r="BA19891" s="91" t="s">
        <v>24000</v>
      </c>
      <c r="BB19891" s="91" t="s">
        <v>3536</v>
      </c>
      <c r="BC19891" s="91" t="s">
        <v>23989</v>
      </c>
      <c r="BD19891" s="473" t="s">
        <v>1301</v>
      </c>
    </row>
    <row r="19892" spans="53:56" ht="15" x14ac:dyDescent="0.25">
      <c r="BA19892" s="90" t="s">
        <v>24001</v>
      </c>
      <c r="BB19892" s="90" t="s">
        <v>3536</v>
      </c>
      <c r="BC19892" s="90" t="s">
        <v>23989</v>
      </c>
      <c r="BD19892" s="473" t="s">
        <v>1301</v>
      </c>
    </row>
    <row r="19893" spans="53:56" ht="15" x14ac:dyDescent="0.25">
      <c r="BA19893" s="91" t="s">
        <v>24002</v>
      </c>
      <c r="BB19893" s="91" t="s">
        <v>3536</v>
      </c>
      <c r="BC19893" s="91" t="s">
        <v>1401</v>
      </c>
      <c r="BD19893" s="473" t="s">
        <v>1301</v>
      </c>
    </row>
    <row r="19894" spans="53:56" ht="15" x14ac:dyDescent="0.25">
      <c r="BA19894" s="90" t="s">
        <v>24003</v>
      </c>
      <c r="BB19894" s="90" t="s">
        <v>3536</v>
      </c>
      <c r="BC19894" s="90" t="s">
        <v>1401</v>
      </c>
      <c r="BD19894" s="473" t="s">
        <v>1301</v>
      </c>
    </row>
    <row r="19895" spans="53:56" ht="15" x14ac:dyDescent="0.25">
      <c r="BA19895" s="91" t="s">
        <v>24004</v>
      </c>
      <c r="BB19895" s="91" t="s">
        <v>3536</v>
      </c>
      <c r="BC19895" s="91" t="s">
        <v>1401</v>
      </c>
      <c r="BD19895" s="473" t="s">
        <v>1301</v>
      </c>
    </row>
    <row r="19896" spans="53:56" ht="15" x14ac:dyDescent="0.25">
      <c r="BA19896" s="90" t="s">
        <v>24005</v>
      </c>
      <c r="BB19896" s="90" t="s">
        <v>3536</v>
      </c>
      <c r="BC19896" s="90" t="s">
        <v>1401</v>
      </c>
      <c r="BD19896" s="473" t="s">
        <v>1301</v>
      </c>
    </row>
    <row r="19897" spans="53:56" ht="15" x14ac:dyDescent="0.25">
      <c r="BA19897" s="91" t="s">
        <v>24006</v>
      </c>
      <c r="BB19897" s="91" t="s">
        <v>3536</v>
      </c>
      <c r="BC19897" s="91" t="s">
        <v>23996</v>
      </c>
      <c r="BD19897" s="473" t="s">
        <v>1301</v>
      </c>
    </row>
    <row r="19898" spans="53:56" ht="15" x14ac:dyDescent="0.25">
      <c r="BA19898" s="90" t="s">
        <v>24007</v>
      </c>
      <c r="BB19898" s="90" t="s">
        <v>3536</v>
      </c>
      <c r="BC19898" s="90" t="s">
        <v>9586</v>
      </c>
      <c r="BD19898" s="473" t="s">
        <v>1301</v>
      </c>
    </row>
    <row r="19899" spans="53:56" ht="15" x14ac:dyDescent="0.25">
      <c r="BA19899" s="91" t="s">
        <v>24008</v>
      </c>
      <c r="BB19899" s="91" t="s">
        <v>3536</v>
      </c>
      <c r="BC19899" s="91" t="s">
        <v>5323</v>
      </c>
      <c r="BD19899" s="473" t="s">
        <v>1301</v>
      </c>
    </row>
    <row r="19900" spans="53:56" ht="15" x14ac:dyDescent="0.25">
      <c r="BA19900" s="90" t="s">
        <v>24009</v>
      </c>
      <c r="BB19900" s="90" t="s">
        <v>3536</v>
      </c>
      <c r="BC19900" s="90" t="s">
        <v>5323</v>
      </c>
      <c r="BD19900" s="473" t="s">
        <v>1301</v>
      </c>
    </row>
    <row r="19901" spans="53:56" ht="15" x14ac:dyDescent="0.25">
      <c r="BA19901" s="91" t="s">
        <v>24010</v>
      </c>
      <c r="BB19901" s="91" t="s">
        <v>3536</v>
      </c>
      <c r="BC19901" s="91" t="s">
        <v>23996</v>
      </c>
      <c r="BD19901" s="473" t="s">
        <v>1301</v>
      </c>
    </row>
    <row r="19902" spans="53:56" ht="15" x14ac:dyDescent="0.25">
      <c r="BA19902" s="90" t="s">
        <v>24011</v>
      </c>
      <c r="BB19902" s="90" t="s">
        <v>3536</v>
      </c>
      <c r="BC19902" s="90" t="s">
        <v>5323</v>
      </c>
      <c r="BD19902" s="473" t="s">
        <v>1301</v>
      </c>
    </row>
    <row r="19903" spans="53:56" ht="15" x14ac:dyDescent="0.25">
      <c r="BA19903" s="91" t="s">
        <v>24012</v>
      </c>
      <c r="BB19903" s="91" t="s">
        <v>3536</v>
      </c>
      <c r="BC19903" s="91" t="s">
        <v>1401</v>
      </c>
      <c r="BD19903" s="473" t="s">
        <v>1301</v>
      </c>
    </row>
    <row r="19904" spans="53:56" ht="15" x14ac:dyDescent="0.25">
      <c r="BA19904" s="90" t="s">
        <v>24013</v>
      </c>
      <c r="BB19904" s="90" t="s">
        <v>3536</v>
      </c>
      <c r="BC19904" s="90" t="s">
        <v>23996</v>
      </c>
      <c r="BD19904" s="473" t="s">
        <v>1301</v>
      </c>
    </row>
    <row r="19905" spans="53:56" ht="15" x14ac:dyDescent="0.25">
      <c r="BA19905" s="91" t="s">
        <v>24014</v>
      </c>
      <c r="BB19905" s="91" t="s">
        <v>3536</v>
      </c>
      <c r="BC19905" s="91" t="s">
        <v>8585</v>
      </c>
      <c r="BD19905" s="473" t="s">
        <v>1301</v>
      </c>
    </row>
    <row r="19906" spans="53:56" ht="15" x14ac:dyDescent="0.25">
      <c r="BA19906" s="90" t="s">
        <v>24015</v>
      </c>
      <c r="BB19906" s="90" t="s">
        <v>3536</v>
      </c>
      <c r="BC19906" s="90" t="s">
        <v>9586</v>
      </c>
      <c r="BD19906" s="473" t="s">
        <v>1301</v>
      </c>
    </row>
    <row r="19907" spans="53:56" ht="15" x14ac:dyDescent="0.25">
      <c r="BA19907" s="91" t="s">
        <v>24016</v>
      </c>
      <c r="BB19907" s="91" t="s">
        <v>3536</v>
      </c>
      <c r="BC19907" s="91" t="s">
        <v>8585</v>
      </c>
      <c r="BD19907" s="473" t="s">
        <v>1301</v>
      </c>
    </row>
    <row r="19908" spans="53:56" ht="15" x14ac:dyDescent="0.25">
      <c r="BA19908" s="90" t="s">
        <v>24017</v>
      </c>
      <c r="BB19908" s="90" t="s">
        <v>3536</v>
      </c>
      <c r="BC19908" s="90" t="s">
        <v>23996</v>
      </c>
      <c r="BD19908" s="473" t="s">
        <v>1301</v>
      </c>
    </row>
    <row r="19909" spans="53:56" ht="15" x14ac:dyDescent="0.25">
      <c r="BA19909" s="91" t="s">
        <v>24018</v>
      </c>
      <c r="BB19909" s="91" t="s">
        <v>3536</v>
      </c>
      <c r="BC19909" s="91" t="s">
        <v>23989</v>
      </c>
      <c r="BD19909" s="473" t="s">
        <v>1301</v>
      </c>
    </row>
    <row r="19910" spans="53:56" ht="15" x14ac:dyDescent="0.25">
      <c r="BA19910" s="90" t="s">
        <v>24019</v>
      </c>
      <c r="BB19910" s="90" t="s">
        <v>3536</v>
      </c>
      <c r="BC19910" s="90" t="s">
        <v>23989</v>
      </c>
      <c r="BD19910" s="473" t="s">
        <v>1301</v>
      </c>
    </row>
    <row r="19911" spans="53:56" ht="15" x14ac:dyDescent="0.25">
      <c r="BA19911" s="91" t="s">
        <v>24020</v>
      </c>
      <c r="BB19911" s="91" t="s">
        <v>3536</v>
      </c>
      <c r="BC19911" s="91" t="s">
        <v>5323</v>
      </c>
      <c r="BD19911" s="473" t="s">
        <v>1301</v>
      </c>
    </row>
    <row r="19912" spans="53:56" ht="15" x14ac:dyDescent="0.25">
      <c r="BA19912" s="91" t="s">
        <v>24021</v>
      </c>
      <c r="BB19912" s="91" t="s">
        <v>3536</v>
      </c>
      <c r="BC19912" s="91" t="s">
        <v>5323</v>
      </c>
      <c r="BD19912" s="473" t="s">
        <v>1301</v>
      </c>
    </row>
    <row r="19913" spans="53:56" ht="15" x14ac:dyDescent="0.25">
      <c r="BA19913" s="90" t="s">
        <v>24022</v>
      </c>
      <c r="BB19913" s="90" t="s">
        <v>3536</v>
      </c>
      <c r="BC19913" s="90" t="s">
        <v>23996</v>
      </c>
      <c r="BD19913" s="473" t="s">
        <v>1301</v>
      </c>
    </row>
    <row r="19914" spans="53:56" ht="15" x14ac:dyDescent="0.25">
      <c r="BA19914" s="91" t="s">
        <v>24023</v>
      </c>
      <c r="BB19914" s="91" t="s">
        <v>3536</v>
      </c>
      <c r="BC19914" s="91" t="s">
        <v>5323</v>
      </c>
      <c r="BD19914" s="473" t="s">
        <v>1301</v>
      </c>
    </row>
    <row r="19915" spans="53:56" ht="15" x14ac:dyDescent="0.25">
      <c r="BA19915" s="90" t="s">
        <v>24024</v>
      </c>
      <c r="BB19915" s="90" t="s">
        <v>3536</v>
      </c>
      <c r="BC19915" s="90" t="s">
        <v>8585</v>
      </c>
      <c r="BD19915" s="473" t="s">
        <v>1301</v>
      </c>
    </row>
    <row r="19916" spans="53:56" ht="15" x14ac:dyDescent="0.25">
      <c r="BA19916" s="91" t="s">
        <v>24025</v>
      </c>
      <c r="BB19916" s="91" t="s">
        <v>3536</v>
      </c>
      <c r="BC19916" s="91" t="s">
        <v>23996</v>
      </c>
      <c r="BD19916" s="473" t="s">
        <v>1301</v>
      </c>
    </row>
    <row r="19917" spans="53:56" ht="15" x14ac:dyDescent="0.25">
      <c r="BA19917" s="90" t="s">
        <v>24026</v>
      </c>
      <c r="BB19917" s="90" t="s">
        <v>3536</v>
      </c>
      <c r="BC19917" s="90" t="s">
        <v>8585</v>
      </c>
      <c r="BD19917" s="473" t="s">
        <v>1301</v>
      </c>
    </row>
    <row r="19918" spans="53:56" ht="15" x14ac:dyDescent="0.25">
      <c r="BA19918" s="91" t="s">
        <v>24027</v>
      </c>
      <c r="BB19918" s="91" t="s">
        <v>3536</v>
      </c>
      <c r="BC19918" s="91" t="s">
        <v>5323</v>
      </c>
      <c r="BD19918" s="473" t="s">
        <v>1301</v>
      </c>
    </row>
    <row r="19919" spans="53:56" ht="15" x14ac:dyDescent="0.25">
      <c r="BA19919" s="90" t="s">
        <v>24028</v>
      </c>
      <c r="BB19919" s="90" t="s">
        <v>3536</v>
      </c>
      <c r="BC19919" s="90" t="s">
        <v>5323</v>
      </c>
      <c r="BD19919" s="473" t="s">
        <v>1301</v>
      </c>
    </row>
    <row r="19920" spans="53:56" ht="15" x14ac:dyDescent="0.25">
      <c r="BA19920" s="91" t="s">
        <v>24029</v>
      </c>
      <c r="BB19920" s="91" t="s">
        <v>3536</v>
      </c>
      <c r="BC19920" s="91" t="s">
        <v>23989</v>
      </c>
      <c r="BD19920" s="473" t="s">
        <v>1301</v>
      </c>
    </row>
    <row r="19921" spans="53:56" ht="15" x14ac:dyDescent="0.25">
      <c r="BA19921" s="90" t="s">
        <v>24030</v>
      </c>
      <c r="BB19921" s="90" t="s">
        <v>3536</v>
      </c>
      <c r="BC19921" s="90" t="s">
        <v>5323</v>
      </c>
      <c r="BD19921" s="473" t="s">
        <v>1301</v>
      </c>
    </row>
    <row r="19922" spans="53:56" ht="15" x14ac:dyDescent="0.25">
      <c r="BA19922" s="91" t="s">
        <v>24031</v>
      </c>
      <c r="BB19922" s="91" t="s">
        <v>3536</v>
      </c>
      <c r="BC19922" s="91" t="s">
        <v>23996</v>
      </c>
      <c r="BD19922" s="473" t="s">
        <v>1301</v>
      </c>
    </row>
    <row r="19923" spans="53:56" ht="15" x14ac:dyDescent="0.25">
      <c r="BA19923" s="90" t="s">
        <v>24032</v>
      </c>
      <c r="BB19923" s="90" t="s">
        <v>3536</v>
      </c>
      <c r="BC19923" s="90" t="s">
        <v>9586</v>
      </c>
      <c r="BD19923" s="473" t="s">
        <v>1301</v>
      </c>
    </row>
    <row r="19924" spans="53:56" ht="15" x14ac:dyDescent="0.25">
      <c r="BA19924" s="91" t="s">
        <v>24033</v>
      </c>
      <c r="BB19924" s="91" t="s">
        <v>3536</v>
      </c>
      <c r="BC19924" s="91" t="s">
        <v>8585</v>
      </c>
      <c r="BD19924" s="473" t="s">
        <v>1301</v>
      </c>
    </row>
    <row r="19925" spans="53:56" ht="15" x14ac:dyDescent="0.25">
      <c r="BA19925" s="90" t="s">
        <v>24034</v>
      </c>
      <c r="BB19925" s="90" t="s">
        <v>3536</v>
      </c>
      <c r="BC19925" s="90" t="s">
        <v>5323</v>
      </c>
      <c r="BD19925" s="473" t="s">
        <v>1301</v>
      </c>
    </row>
    <row r="19926" spans="53:56" ht="15" x14ac:dyDescent="0.25">
      <c r="BA19926" s="91" t="s">
        <v>24035</v>
      </c>
      <c r="BB19926" s="91" t="s">
        <v>3536</v>
      </c>
      <c r="BC19926" s="91" t="s">
        <v>23989</v>
      </c>
      <c r="BD19926" s="473" t="s">
        <v>1301</v>
      </c>
    </row>
    <row r="19927" spans="53:56" ht="15" x14ac:dyDescent="0.25">
      <c r="BA19927" s="91" t="s">
        <v>24036</v>
      </c>
      <c r="BB19927" s="91" t="s">
        <v>3536</v>
      </c>
      <c r="BC19927" s="91" t="s">
        <v>1401</v>
      </c>
      <c r="BD19927" s="473" t="s">
        <v>1301</v>
      </c>
    </row>
    <row r="19928" spans="53:56" ht="15" x14ac:dyDescent="0.25">
      <c r="BA19928" s="90" t="s">
        <v>24037</v>
      </c>
      <c r="BB19928" s="90" t="s">
        <v>3536</v>
      </c>
      <c r="BC19928" s="90" t="s">
        <v>1401</v>
      </c>
      <c r="BD19928" s="473" t="s">
        <v>1301</v>
      </c>
    </row>
    <row r="19929" spans="53:56" ht="15" x14ac:dyDescent="0.25">
      <c r="BA19929" s="91" t="s">
        <v>24038</v>
      </c>
      <c r="BB19929" s="91" t="s">
        <v>3536</v>
      </c>
      <c r="BC19929" s="91" t="s">
        <v>1401</v>
      </c>
      <c r="BD19929" s="473" t="s">
        <v>1301</v>
      </c>
    </row>
    <row r="19930" spans="53:56" ht="15" x14ac:dyDescent="0.25">
      <c r="BA19930" s="90" t="s">
        <v>24039</v>
      </c>
      <c r="BB19930" s="90" t="s">
        <v>3536</v>
      </c>
      <c r="BC19930" s="90" t="s">
        <v>1401</v>
      </c>
      <c r="BD19930" s="473" t="s">
        <v>1301</v>
      </c>
    </row>
    <row r="19931" spans="53:56" ht="15" x14ac:dyDescent="0.25">
      <c r="BA19931" s="90" t="s">
        <v>24040</v>
      </c>
      <c r="BB19931" s="90" t="s">
        <v>3536</v>
      </c>
      <c r="BC19931" s="90" t="s">
        <v>1401</v>
      </c>
      <c r="BD19931" s="473" t="s">
        <v>1301</v>
      </c>
    </row>
    <row r="19932" spans="53:56" ht="15" x14ac:dyDescent="0.25">
      <c r="BA19932" s="91" t="s">
        <v>24041</v>
      </c>
      <c r="BB19932" s="91" t="s">
        <v>3536</v>
      </c>
      <c r="BC19932" s="91" t="s">
        <v>1401</v>
      </c>
      <c r="BD19932" s="473" t="s">
        <v>1301</v>
      </c>
    </row>
    <row r="19933" spans="53:56" ht="15" x14ac:dyDescent="0.25">
      <c r="BA19933" s="90" t="s">
        <v>24042</v>
      </c>
      <c r="BB19933" s="90" t="s">
        <v>3536</v>
      </c>
      <c r="BC19933" s="90" t="s">
        <v>1401</v>
      </c>
      <c r="BD19933" s="473" t="s">
        <v>1301</v>
      </c>
    </row>
    <row r="19934" spans="53:56" ht="15" x14ac:dyDescent="0.25">
      <c r="BA19934" s="91" t="s">
        <v>24043</v>
      </c>
      <c r="BB19934" s="91" t="s">
        <v>3536</v>
      </c>
      <c r="BC19934" s="91" t="s">
        <v>1401</v>
      </c>
      <c r="BD19934" s="473" t="s">
        <v>1301</v>
      </c>
    </row>
    <row r="19935" spans="53:56" ht="15" x14ac:dyDescent="0.25">
      <c r="BA19935" s="90" t="s">
        <v>24044</v>
      </c>
      <c r="BB19935" s="90" t="s">
        <v>3536</v>
      </c>
      <c r="BC19935" s="90" t="s">
        <v>1401</v>
      </c>
      <c r="BD19935" s="473" t="s">
        <v>1301</v>
      </c>
    </row>
    <row r="19936" spans="53:56" ht="15" x14ac:dyDescent="0.25">
      <c r="BA19936" s="91" t="s">
        <v>24045</v>
      </c>
      <c r="BB19936" s="91" t="s">
        <v>3536</v>
      </c>
      <c r="BC19936" s="91" t="s">
        <v>1401</v>
      </c>
      <c r="BD19936" s="473" t="s">
        <v>1301</v>
      </c>
    </row>
    <row r="19937" spans="53:56" ht="15" x14ac:dyDescent="0.25">
      <c r="BA19937" s="90" t="s">
        <v>24046</v>
      </c>
      <c r="BB19937" s="90" t="s">
        <v>3536</v>
      </c>
      <c r="BC19937" s="90" t="s">
        <v>1401</v>
      </c>
      <c r="BD19937" s="473" t="s">
        <v>1301</v>
      </c>
    </row>
    <row r="19938" spans="53:56" ht="15" x14ac:dyDescent="0.25">
      <c r="BA19938" s="91" t="s">
        <v>24047</v>
      </c>
      <c r="BB19938" s="91" t="s">
        <v>3536</v>
      </c>
      <c r="BC19938" s="91" t="s">
        <v>1401</v>
      </c>
      <c r="BD19938" s="473" t="s">
        <v>1301</v>
      </c>
    </row>
    <row r="19939" spans="53:56" ht="15" x14ac:dyDescent="0.25">
      <c r="BA19939" s="90" t="s">
        <v>24048</v>
      </c>
      <c r="BB19939" s="90" t="s">
        <v>3536</v>
      </c>
      <c r="BC19939" s="90" t="s">
        <v>1401</v>
      </c>
      <c r="BD19939" s="473" t="s">
        <v>1301</v>
      </c>
    </row>
    <row r="19940" spans="53:56" ht="15" x14ac:dyDescent="0.25">
      <c r="BA19940" s="91" t="s">
        <v>24049</v>
      </c>
      <c r="BB19940" s="91" t="s">
        <v>3536</v>
      </c>
      <c r="BC19940" s="91" t="s">
        <v>1401</v>
      </c>
      <c r="BD19940" s="473" t="s">
        <v>1301</v>
      </c>
    </row>
    <row r="19941" spans="53:56" ht="15" x14ac:dyDescent="0.25">
      <c r="BA19941" s="90" t="s">
        <v>24050</v>
      </c>
      <c r="BB19941" s="90" t="s">
        <v>3536</v>
      </c>
      <c r="BC19941" s="90" t="s">
        <v>1401</v>
      </c>
      <c r="BD19941" s="473" t="s">
        <v>1301</v>
      </c>
    </row>
    <row r="19942" spans="53:56" ht="15" x14ac:dyDescent="0.25">
      <c r="BA19942" s="91" t="s">
        <v>24051</v>
      </c>
      <c r="BB19942" s="91" t="s">
        <v>3536</v>
      </c>
      <c r="BC19942" s="91" t="s">
        <v>1401</v>
      </c>
      <c r="BD19942" s="473" t="s">
        <v>1301</v>
      </c>
    </row>
    <row r="19943" spans="53:56" ht="15" x14ac:dyDescent="0.25">
      <c r="BA19943" s="90" t="s">
        <v>24052</v>
      </c>
      <c r="BB19943" s="90" t="s">
        <v>3536</v>
      </c>
      <c r="BC19943" s="90" t="s">
        <v>1401</v>
      </c>
      <c r="BD19943" s="473" t="s">
        <v>1301</v>
      </c>
    </row>
    <row r="19944" spans="53:56" ht="15" x14ac:dyDescent="0.25">
      <c r="BA19944" s="91" t="s">
        <v>24053</v>
      </c>
      <c r="BB19944" s="91" t="s">
        <v>3536</v>
      </c>
      <c r="BC19944" s="91" t="s">
        <v>1401</v>
      </c>
      <c r="BD19944" s="473" t="s">
        <v>1301</v>
      </c>
    </row>
    <row r="19945" spans="53:56" ht="15" x14ac:dyDescent="0.25">
      <c r="BA19945" s="90" t="s">
        <v>24054</v>
      </c>
      <c r="BB19945" s="90" t="s">
        <v>3536</v>
      </c>
      <c r="BC19945" s="90" t="s">
        <v>1401</v>
      </c>
      <c r="BD19945" s="473" t="s">
        <v>1301</v>
      </c>
    </row>
    <row r="19946" spans="53:56" ht="15" x14ac:dyDescent="0.25">
      <c r="BA19946" s="91" t="s">
        <v>24055</v>
      </c>
      <c r="BB19946" s="91" t="s">
        <v>3536</v>
      </c>
      <c r="BC19946" s="91" t="s">
        <v>1401</v>
      </c>
      <c r="BD19946" s="473" t="s">
        <v>1301</v>
      </c>
    </row>
    <row r="19947" spans="53:56" ht="15" x14ac:dyDescent="0.25">
      <c r="BA19947" s="90" t="s">
        <v>24056</v>
      </c>
      <c r="BB19947" s="90" t="s">
        <v>3536</v>
      </c>
      <c r="BC19947" s="90" t="s">
        <v>1401</v>
      </c>
      <c r="BD19947" s="473" t="s">
        <v>1301</v>
      </c>
    </row>
    <row r="19948" spans="53:56" ht="15" x14ac:dyDescent="0.25">
      <c r="BA19948" s="91" t="s">
        <v>24057</v>
      </c>
      <c r="BB19948" s="91" t="s">
        <v>3536</v>
      </c>
      <c r="BC19948" s="91" t="s">
        <v>1401</v>
      </c>
      <c r="BD19948" s="473" t="s">
        <v>1301</v>
      </c>
    </row>
    <row r="19949" spans="53:56" ht="15" x14ac:dyDescent="0.25">
      <c r="BA19949" s="90" t="s">
        <v>24058</v>
      </c>
      <c r="BB19949" s="90" t="s">
        <v>3536</v>
      </c>
      <c r="BC19949" s="90" t="s">
        <v>1401</v>
      </c>
      <c r="BD19949" s="473" t="s">
        <v>1301</v>
      </c>
    </row>
    <row r="19950" spans="53:56" ht="15" x14ac:dyDescent="0.25">
      <c r="BA19950" s="91" t="s">
        <v>24059</v>
      </c>
      <c r="BB19950" s="91" t="s">
        <v>3536</v>
      </c>
      <c r="BC19950" s="91" t="s">
        <v>1401</v>
      </c>
      <c r="BD19950" s="473" t="s">
        <v>1301</v>
      </c>
    </row>
    <row r="19951" spans="53:56" ht="15" x14ac:dyDescent="0.25">
      <c r="BA19951" s="90" t="s">
        <v>24060</v>
      </c>
      <c r="BB19951" s="90" t="s">
        <v>3536</v>
      </c>
      <c r="BC19951" s="90" t="s">
        <v>1401</v>
      </c>
      <c r="BD19951" s="473" t="s">
        <v>1301</v>
      </c>
    </row>
    <row r="19952" spans="53:56" ht="15" x14ac:dyDescent="0.25">
      <c r="BA19952" s="91" t="s">
        <v>24061</v>
      </c>
      <c r="BB19952" s="91" t="s">
        <v>3536</v>
      </c>
      <c r="BC19952" s="91" t="s">
        <v>1401</v>
      </c>
      <c r="BD19952" s="473" t="s">
        <v>1301</v>
      </c>
    </row>
    <row r="19953" spans="53:56" ht="15" x14ac:dyDescent="0.25">
      <c r="BA19953" s="90" t="s">
        <v>24062</v>
      </c>
      <c r="BB19953" s="90" t="s">
        <v>3536</v>
      </c>
      <c r="BC19953" s="90" t="s">
        <v>1401</v>
      </c>
      <c r="BD19953" s="473" t="s">
        <v>1301</v>
      </c>
    </row>
    <row r="19954" spans="53:56" ht="15" x14ac:dyDescent="0.25">
      <c r="BA19954" s="91" t="s">
        <v>24063</v>
      </c>
      <c r="BB19954" s="91" t="s">
        <v>3536</v>
      </c>
      <c r="BC19954" s="91" t="s">
        <v>1401</v>
      </c>
      <c r="BD19954" s="473" t="s">
        <v>1301</v>
      </c>
    </row>
    <row r="19955" spans="53:56" ht="15" x14ac:dyDescent="0.25">
      <c r="BA19955" s="90" t="s">
        <v>24064</v>
      </c>
      <c r="BB19955" s="90" t="s">
        <v>3536</v>
      </c>
      <c r="BC19955" s="90" t="s">
        <v>1401</v>
      </c>
      <c r="BD19955" s="473" t="s">
        <v>1301</v>
      </c>
    </row>
    <row r="19956" spans="53:56" ht="15" x14ac:dyDescent="0.25">
      <c r="BA19956" s="91" t="s">
        <v>24065</v>
      </c>
      <c r="BB19956" s="91" t="s">
        <v>3536</v>
      </c>
      <c r="BC19956" s="91" t="s">
        <v>1401</v>
      </c>
      <c r="BD19956" s="473" t="s">
        <v>1301</v>
      </c>
    </row>
    <row r="19957" spans="53:56" ht="15" x14ac:dyDescent="0.25">
      <c r="BA19957" s="91" t="s">
        <v>24066</v>
      </c>
      <c r="BB19957" s="91" t="s">
        <v>3536</v>
      </c>
      <c r="BC19957" s="91" t="s">
        <v>1401</v>
      </c>
      <c r="BD19957" s="473" t="s">
        <v>1301</v>
      </c>
    </row>
    <row r="19958" spans="53:56" ht="15" x14ac:dyDescent="0.25">
      <c r="BA19958" s="90" t="s">
        <v>24067</v>
      </c>
      <c r="BB19958" s="90" t="s">
        <v>3536</v>
      </c>
      <c r="BC19958" s="90" t="s">
        <v>1401</v>
      </c>
      <c r="BD19958" s="473" t="s">
        <v>1301</v>
      </c>
    </row>
    <row r="19959" spans="53:56" ht="15" x14ac:dyDescent="0.25">
      <c r="BA19959" s="91" t="s">
        <v>24068</v>
      </c>
      <c r="BB19959" s="91" t="s">
        <v>3536</v>
      </c>
      <c r="BC19959" s="91" t="s">
        <v>1401</v>
      </c>
      <c r="BD19959" s="473" t="s">
        <v>1301</v>
      </c>
    </row>
    <row r="19960" spans="53:56" ht="15" x14ac:dyDescent="0.25">
      <c r="BA19960" s="90" t="s">
        <v>24069</v>
      </c>
      <c r="BB19960" s="90" t="s">
        <v>3536</v>
      </c>
      <c r="BC19960" s="90" t="s">
        <v>1401</v>
      </c>
      <c r="BD19960" s="473" t="s">
        <v>1301</v>
      </c>
    </row>
    <row r="19961" spans="53:56" ht="15" x14ac:dyDescent="0.25">
      <c r="BA19961" s="90" t="s">
        <v>24070</v>
      </c>
      <c r="BB19961" s="90" t="s">
        <v>3536</v>
      </c>
      <c r="BC19961" s="90" t="s">
        <v>1401</v>
      </c>
      <c r="BD19961" s="473" t="s">
        <v>1301</v>
      </c>
    </row>
    <row r="19962" spans="53:56" ht="15" x14ac:dyDescent="0.25">
      <c r="BA19962" s="91" t="s">
        <v>24071</v>
      </c>
      <c r="BB19962" s="91" t="s">
        <v>3536</v>
      </c>
      <c r="BC19962" s="91" t="s">
        <v>1401</v>
      </c>
      <c r="BD19962" s="473" t="s">
        <v>1301</v>
      </c>
    </row>
    <row r="19963" spans="53:56" ht="15" x14ac:dyDescent="0.25">
      <c r="BA19963" s="90" t="s">
        <v>24072</v>
      </c>
      <c r="BB19963" s="90" t="s">
        <v>3536</v>
      </c>
      <c r="BC19963" s="90" t="s">
        <v>1401</v>
      </c>
      <c r="BD19963" s="473" t="s">
        <v>1301</v>
      </c>
    </row>
    <row r="19964" spans="53:56" ht="15" x14ac:dyDescent="0.25">
      <c r="BA19964" s="91" t="s">
        <v>24073</v>
      </c>
      <c r="BB19964" s="91" t="s">
        <v>3536</v>
      </c>
      <c r="BC19964" s="91" t="s">
        <v>1401</v>
      </c>
      <c r="BD19964" s="473" t="s">
        <v>1301</v>
      </c>
    </row>
    <row r="19965" spans="53:56" ht="15" x14ac:dyDescent="0.25">
      <c r="BA19965" s="90" t="s">
        <v>24074</v>
      </c>
      <c r="BB19965" s="90" t="s">
        <v>3536</v>
      </c>
      <c r="BC19965" s="90" t="s">
        <v>1401</v>
      </c>
      <c r="BD19965" s="473" t="s">
        <v>1301</v>
      </c>
    </row>
    <row r="19966" spans="53:56" ht="15" x14ac:dyDescent="0.25">
      <c r="BA19966" s="91" t="s">
        <v>24075</v>
      </c>
      <c r="BB19966" s="91" t="s">
        <v>3536</v>
      </c>
      <c r="BC19966" s="91" t="s">
        <v>1401</v>
      </c>
      <c r="BD19966" s="473" t="s">
        <v>1301</v>
      </c>
    </row>
    <row r="19967" spans="53:56" ht="15" x14ac:dyDescent="0.25">
      <c r="BA19967" s="91" t="s">
        <v>24076</v>
      </c>
      <c r="BB19967" s="91" t="s">
        <v>3536</v>
      </c>
      <c r="BC19967" s="91" t="s">
        <v>1401</v>
      </c>
      <c r="BD19967" s="473" t="s">
        <v>1301</v>
      </c>
    </row>
    <row r="19968" spans="53:56" ht="15" x14ac:dyDescent="0.25">
      <c r="BA19968" s="90" t="s">
        <v>24077</v>
      </c>
      <c r="BB19968" s="90" t="s">
        <v>3536</v>
      </c>
      <c r="BC19968" s="90" t="s">
        <v>1401</v>
      </c>
      <c r="BD19968" s="473" t="s">
        <v>1301</v>
      </c>
    </row>
    <row r="19969" spans="53:56" ht="15" x14ac:dyDescent="0.25">
      <c r="BA19969" s="91" t="s">
        <v>24078</v>
      </c>
      <c r="BB19969" s="91" t="s">
        <v>3536</v>
      </c>
      <c r="BC19969" s="91" t="s">
        <v>1401</v>
      </c>
      <c r="BD19969" s="473" t="s">
        <v>1301</v>
      </c>
    </row>
    <row r="19970" spans="53:56" ht="15" x14ac:dyDescent="0.25">
      <c r="BA19970" s="90" t="s">
        <v>24079</v>
      </c>
      <c r="BB19970" s="90" t="s">
        <v>3536</v>
      </c>
      <c r="BC19970" s="90" t="s">
        <v>1401</v>
      </c>
      <c r="BD19970" s="473" t="s">
        <v>1301</v>
      </c>
    </row>
    <row r="19971" spans="53:56" ht="15" x14ac:dyDescent="0.25">
      <c r="BA19971" s="90" t="s">
        <v>24080</v>
      </c>
      <c r="BB19971" s="90" t="s">
        <v>3536</v>
      </c>
      <c r="BC19971" s="90" t="s">
        <v>1401</v>
      </c>
      <c r="BD19971" s="473" t="s">
        <v>1301</v>
      </c>
    </row>
    <row r="19972" spans="53:56" ht="15" x14ac:dyDescent="0.25">
      <c r="BA19972" s="91" t="s">
        <v>24081</v>
      </c>
      <c r="BB19972" s="91" t="s">
        <v>3536</v>
      </c>
      <c r="BC19972" s="91" t="s">
        <v>1401</v>
      </c>
      <c r="BD19972" s="473" t="s">
        <v>1301</v>
      </c>
    </row>
    <row r="19973" spans="53:56" ht="15" x14ac:dyDescent="0.25">
      <c r="BA19973" s="90" t="s">
        <v>24082</v>
      </c>
      <c r="BB19973" s="90" t="s">
        <v>3536</v>
      </c>
      <c r="BC19973" s="90" t="s">
        <v>1401</v>
      </c>
      <c r="BD19973" s="473" t="s">
        <v>1301</v>
      </c>
    </row>
    <row r="19974" spans="53:56" ht="15" x14ac:dyDescent="0.25">
      <c r="BA19974" s="91" t="s">
        <v>24083</v>
      </c>
      <c r="BB19974" s="91" t="s">
        <v>3536</v>
      </c>
      <c r="BC19974" s="91" t="s">
        <v>1401</v>
      </c>
      <c r="BD19974" s="473" t="s">
        <v>1301</v>
      </c>
    </row>
    <row r="19975" spans="53:56" ht="15" x14ac:dyDescent="0.25">
      <c r="BA19975" s="91" t="s">
        <v>24084</v>
      </c>
      <c r="BB19975" s="91" t="s">
        <v>3536</v>
      </c>
      <c r="BC19975" s="91" t="s">
        <v>1401</v>
      </c>
      <c r="BD19975" s="473" t="s">
        <v>1301</v>
      </c>
    </row>
    <row r="19976" spans="53:56" ht="15" x14ac:dyDescent="0.25">
      <c r="BA19976" s="90" t="s">
        <v>24085</v>
      </c>
      <c r="BB19976" s="90" t="s">
        <v>3536</v>
      </c>
      <c r="BC19976" s="90" t="s">
        <v>1401</v>
      </c>
      <c r="BD19976" s="473" t="s">
        <v>1301</v>
      </c>
    </row>
    <row r="19977" spans="53:56" ht="15" x14ac:dyDescent="0.25">
      <c r="BA19977" s="91" t="s">
        <v>24086</v>
      </c>
      <c r="BB19977" s="91" t="s">
        <v>3536</v>
      </c>
      <c r="BC19977" s="91" t="s">
        <v>1401</v>
      </c>
      <c r="BD19977" s="473" t="s">
        <v>1301</v>
      </c>
    </row>
    <row r="19978" spans="53:56" ht="15" x14ac:dyDescent="0.25">
      <c r="BA19978" s="91" t="s">
        <v>24087</v>
      </c>
      <c r="BB19978" s="91" t="s">
        <v>3536</v>
      </c>
      <c r="BC19978" s="91" t="s">
        <v>1401</v>
      </c>
      <c r="BD19978" s="473" t="s">
        <v>1301</v>
      </c>
    </row>
    <row r="19979" spans="53:56" ht="15" x14ac:dyDescent="0.25">
      <c r="BA19979" s="90" t="s">
        <v>24088</v>
      </c>
      <c r="BB19979" s="90" t="s">
        <v>3536</v>
      </c>
      <c r="BC19979" s="90" t="s">
        <v>1401</v>
      </c>
      <c r="BD19979" s="473" t="s">
        <v>1301</v>
      </c>
    </row>
    <row r="19980" spans="53:56" ht="15" x14ac:dyDescent="0.25">
      <c r="BA19980" s="90" t="s">
        <v>24089</v>
      </c>
      <c r="BB19980" s="90" t="s">
        <v>3536</v>
      </c>
      <c r="BC19980" s="90" t="s">
        <v>1401</v>
      </c>
      <c r="BD19980" s="473" t="s">
        <v>1301</v>
      </c>
    </row>
    <row r="19981" spans="53:56" ht="15" x14ac:dyDescent="0.25">
      <c r="BA19981" s="91" t="s">
        <v>24090</v>
      </c>
      <c r="BB19981" s="91" t="s">
        <v>3536</v>
      </c>
      <c r="BC19981" s="91" t="s">
        <v>1401</v>
      </c>
      <c r="BD19981" s="473" t="s">
        <v>1301</v>
      </c>
    </row>
    <row r="19982" spans="53:56" ht="15" x14ac:dyDescent="0.25">
      <c r="BA19982" s="90" t="s">
        <v>24091</v>
      </c>
      <c r="BB19982" s="90" t="s">
        <v>3536</v>
      </c>
      <c r="BC19982" s="90" t="s">
        <v>1401</v>
      </c>
      <c r="BD19982" s="473" t="s">
        <v>1301</v>
      </c>
    </row>
    <row r="19983" spans="53:56" ht="15" x14ac:dyDescent="0.25">
      <c r="BA19983" s="91" t="s">
        <v>24092</v>
      </c>
      <c r="BB19983" s="91" t="s">
        <v>3536</v>
      </c>
      <c r="BC19983" s="91" t="s">
        <v>1401</v>
      </c>
      <c r="BD19983" s="473" t="s">
        <v>1301</v>
      </c>
    </row>
    <row r="19984" spans="53:56" ht="15" x14ac:dyDescent="0.25">
      <c r="BA19984" s="90" t="s">
        <v>24093</v>
      </c>
      <c r="BB19984" s="90" t="s">
        <v>3536</v>
      </c>
      <c r="BC19984" s="90" t="s">
        <v>15419</v>
      </c>
      <c r="BD19984" s="473" t="s">
        <v>1301</v>
      </c>
    </row>
    <row r="19985" spans="53:56" ht="15" x14ac:dyDescent="0.25">
      <c r="BA19985" s="91" t="s">
        <v>24094</v>
      </c>
      <c r="BB19985" s="91" t="s">
        <v>3536</v>
      </c>
      <c r="BC19985" s="91" t="s">
        <v>15419</v>
      </c>
      <c r="BD19985" s="473" t="s">
        <v>1301</v>
      </c>
    </row>
    <row r="19986" spans="53:56" ht="15" x14ac:dyDescent="0.25">
      <c r="BA19986" s="91" t="s">
        <v>24095</v>
      </c>
      <c r="BB19986" s="91" t="s">
        <v>3536</v>
      </c>
      <c r="BC19986" s="91" t="s">
        <v>15419</v>
      </c>
      <c r="BD19986" s="473" t="s">
        <v>1301</v>
      </c>
    </row>
    <row r="19987" spans="53:56" ht="15" x14ac:dyDescent="0.25">
      <c r="BA19987" s="90" t="s">
        <v>24096</v>
      </c>
      <c r="BB19987" s="90" t="s">
        <v>3536</v>
      </c>
      <c r="BC19987" s="90" t="s">
        <v>15419</v>
      </c>
      <c r="BD19987" s="473" t="s">
        <v>1301</v>
      </c>
    </row>
    <row r="19988" spans="53:56" ht="15" x14ac:dyDescent="0.25">
      <c r="BA19988" s="91" t="s">
        <v>24097</v>
      </c>
      <c r="BB19988" s="91" t="s">
        <v>3536</v>
      </c>
      <c r="BC19988" s="91" t="s">
        <v>15419</v>
      </c>
      <c r="BD19988" s="473" t="s">
        <v>1301</v>
      </c>
    </row>
    <row r="19989" spans="53:56" ht="15" x14ac:dyDescent="0.25">
      <c r="BA19989" s="90" t="s">
        <v>24098</v>
      </c>
      <c r="BB19989" s="90" t="s">
        <v>3536</v>
      </c>
      <c r="BC19989" s="90" t="s">
        <v>14648</v>
      </c>
      <c r="BD19989" s="473" t="s">
        <v>1301</v>
      </c>
    </row>
    <row r="19990" spans="53:56" ht="15" x14ac:dyDescent="0.25">
      <c r="BA19990" s="90" t="s">
        <v>24099</v>
      </c>
      <c r="BB19990" s="90" t="s">
        <v>3536</v>
      </c>
      <c r="BC19990" s="90" t="s">
        <v>14648</v>
      </c>
      <c r="BD19990" s="473" t="s">
        <v>1301</v>
      </c>
    </row>
    <row r="19991" spans="53:56" ht="15" x14ac:dyDescent="0.25">
      <c r="BA19991" s="91" t="s">
        <v>24100</v>
      </c>
      <c r="BB19991" s="91" t="s">
        <v>3536</v>
      </c>
      <c r="BC19991" s="91" t="s">
        <v>15419</v>
      </c>
      <c r="BD19991" s="473" t="s">
        <v>1301</v>
      </c>
    </row>
    <row r="19992" spans="53:56" ht="15" x14ac:dyDescent="0.25">
      <c r="BA19992" s="90" t="s">
        <v>24101</v>
      </c>
      <c r="BB19992" s="90" t="s">
        <v>3536</v>
      </c>
      <c r="BC19992" s="90" t="s">
        <v>24102</v>
      </c>
      <c r="BD19992" s="473" t="s">
        <v>1301</v>
      </c>
    </row>
    <row r="19993" spans="53:56" ht="15" x14ac:dyDescent="0.25">
      <c r="BA19993" s="91" t="s">
        <v>24103</v>
      </c>
      <c r="BB19993" s="91" t="s">
        <v>3536</v>
      </c>
      <c r="BC19993" s="91" t="s">
        <v>24104</v>
      </c>
      <c r="BD19993" s="473" t="s">
        <v>1301</v>
      </c>
    </row>
    <row r="19994" spans="53:56" ht="15" x14ac:dyDescent="0.25">
      <c r="BA19994" s="91" t="s">
        <v>24105</v>
      </c>
      <c r="BB19994" s="91" t="s">
        <v>3536</v>
      </c>
      <c r="BC19994" s="91" t="s">
        <v>24102</v>
      </c>
      <c r="BD19994" s="473" t="s">
        <v>1301</v>
      </c>
    </row>
    <row r="19995" spans="53:56" ht="15" x14ac:dyDescent="0.25">
      <c r="BA19995" s="90" t="s">
        <v>24106</v>
      </c>
      <c r="BB19995" s="90" t="s">
        <v>3536</v>
      </c>
      <c r="BC19995" s="90" t="s">
        <v>14648</v>
      </c>
      <c r="BD19995" s="473" t="s">
        <v>1301</v>
      </c>
    </row>
    <row r="19996" spans="53:56" ht="15" x14ac:dyDescent="0.25">
      <c r="BA19996" s="91" t="s">
        <v>24107</v>
      </c>
      <c r="BB19996" s="91" t="s">
        <v>3536</v>
      </c>
      <c r="BC19996" s="91" t="s">
        <v>14648</v>
      </c>
      <c r="BD19996" s="473" t="s">
        <v>1301</v>
      </c>
    </row>
    <row r="19997" spans="53:56" ht="15" x14ac:dyDescent="0.25">
      <c r="BA19997" s="90" t="s">
        <v>24108</v>
      </c>
      <c r="BB19997" s="90" t="s">
        <v>3536</v>
      </c>
      <c r="BC19997" s="90" t="s">
        <v>24102</v>
      </c>
      <c r="BD19997" s="473" t="s">
        <v>1301</v>
      </c>
    </row>
    <row r="19998" spans="53:56" ht="15" x14ac:dyDescent="0.25">
      <c r="BA19998" s="90" t="s">
        <v>24109</v>
      </c>
      <c r="BB19998" s="90" t="s">
        <v>3536</v>
      </c>
      <c r="BC19998" s="90" t="s">
        <v>24102</v>
      </c>
      <c r="BD19998" s="473" t="s">
        <v>1301</v>
      </c>
    </row>
    <row r="19999" spans="53:56" ht="15" x14ac:dyDescent="0.25">
      <c r="BA19999" s="91" t="s">
        <v>24110</v>
      </c>
      <c r="BB19999" s="91" t="s">
        <v>3536</v>
      </c>
      <c r="BC19999" s="91" t="s">
        <v>15419</v>
      </c>
      <c r="BD19999" s="473" t="s">
        <v>1301</v>
      </c>
    </row>
    <row r="20000" spans="53:56" ht="15" x14ac:dyDescent="0.25">
      <c r="BA20000" s="90" t="s">
        <v>24111</v>
      </c>
      <c r="BB20000" s="90" t="s">
        <v>3536</v>
      </c>
      <c r="BC20000" s="90" t="s">
        <v>24104</v>
      </c>
      <c r="BD20000" s="473" t="s">
        <v>1301</v>
      </c>
    </row>
    <row r="20001" spans="53:56" ht="15" x14ac:dyDescent="0.25">
      <c r="BA20001" s="90" t="s">
        <v>24112</v>
      </c>
      <c r="BB20001" s="90" t="s">
        <v>3536</v>
      </c>
      <c r="BC20001" s="90" t="s">
        <v>14648</v>
      </c>
      <c r="BD20001" s="473" t="s">
        <v>1301</v>
      </c>
    </row>
    <row r="20002" spans="53:56" ht="15" x14ac:dyDescent="0.25">
      <c r="BA20002" s="91" t="s">
        <v>24113</v>
      </c>
      <c r="BB20002" s="91" t="s">
        <v>3536</v>
      </c>
      <c r="BC20002" s="91" t="s">
        <v>24102</v>
      </c>
      <c r="BD20002" s="473" t="s">
        <v>1301</v>
      </c>
    </row>
    <row r="20003" spans="53:56" ht="15" x14ac:dyDescent="0.25">
      <c r="BA20003" s="91" t="s">
        <v>24114</v>
      </c>
      <c r="BB20003" s="91" t="s">
        <v>3536</v>
      </c>
      <c r="BC20003" s="91" t="s">
        <v>21862</v>
      </c>
      <c r="BD20003" s="473" t="s">
        <v>1301</v>
      </c>
    </row>
    <row r="20004" spans="53:56" ht="15" x14ac:dyDescent="0.25">
      <c r="BA20004" s="90" t="s">
        <v>24115</v>
      </c>
      <c r="BB20004" s="90" t="s">
        <v>3536</v>
      </c>
      <c r="BC20004" s="90" t="s">
        <v>24104</v>
      </c>
      <c r="BD20004" s="473" t="s">
        <v>1301</v>
      </c>
    </row>
    <row r="20005" spans="53:56" ht="15" x14ac:dyDescent="0.25">
      <c r="BA20005" s="91" t="s">
        <v>24116</v>
      </c>
      <c r="BB20005" s="91" t="s">
        <v>3536</v>
      </c>
      <c r="BC20005" s="91" t="s">
        <v>14648</v>
      </c>
      <c r="BD20005" s="473" t="s">
        <v>1301</v>
      </c>
    </row>
    <row r="20006" spans="53:56" ht="15" x14ac:dyDescent="0.25">
      <c r="BA20006" s="90" t="s">
        <v>24117</v>
      </c>
      <c r="BB20006" s="90" t="s">
        <v>3536</v>
      </c>
      <c r="BC20006" s="90" t="s">
        <v>15419</v>
      </c>
      <c r="BD20006" s="473" t="s">
        <v>1301</v>
      </c>
    </row>
    <row r="20007" spans="53:56" ht="15" x14ac:dyDescent="0.25">
      <c r="BA20007" s="90" t="s">
        <v>24118</v>
      </c>
      <c r="BB20007" s="90" t="s">
        <v>3536</v>
      </c>
      <c r="BC20007" s="90" t="s">
        <v>14648</v>
      </c>
      <c r="BD20007" s="473" t="s">
        <v>1301</v>
      </c>
    </row>
    <row r="20008" spans="53:56" ht="15" x14ac:dyDescent="0.25">
      <c r="BA20008" s="91" t="s">
        <v>24119</v>
      </c>
      <c r="BB20008" s="91" t="s">
        <v>3536</v>
      </c>
      <c r="BC20008" s="91" t="s">
        <v>24102</v>
      </c>
      <c r="BD20008" s="473" t="s">
        <v>1301</v>
      </c>
    </row>
    <row r="20009" spans="53:56" ht="15" x14ac:dyDescent="0.25">
      <c r="BA20009" s="90" t="s">
        <v>24120</v>
      </c>
      <c r="BB20009" s="90" t="s">
        <v>3536</v>
      </c>
      <c r="BC20009" s="90" t="s">
        <v>15419</v>
      </c>
      <c r="BD20009" s="473" t="s">
        <v>1301</v>
      </c>
    </row>
    <row r="20010" spans="53:56" ht="15" x14ac:dyDescent="0.25">
      <c r="BA20010" s="91" t="s">
        <v>24121</v>
      </c>
      <c r="BB20010" s="91" t="s">
        <v>3536</v>
      </c>
      <c r="BC20010" s="91" t="s">
        <v>14648</v>
      </c>
      <c r="BD20010" s="473" t="s">
        <v>1301</v>
      </c>
    </row>
    <row r="20011" spans="53:56" ht="15" x14ac:dyDescent="0.25">
      <c r="BA20011" s="91" t="s">
        <v>24122</v>
      </c>
      <c r="BB20011" s="91" t="s">
        <v>3536</v>
      </c>
      <c r="BC20011" s="91" t="s">
        <v>15419</v>
      </c>
      <c r="BD20011" s="473" t="s">
        <v>1301</v>
      </c>
    </row>
    <row r="20012" spans="53:56" ht="15" x14ac:dyDescent="0.25">
      <c r="BA20012" s="90" t="s">
        <v>24123</v>
      </c>
      <c r="BB20012" s="90" t="s">
        <v>3536</v>
      </c>
      <c r="BC20012" s="90" t="s">
        <v>24102</v>
      </c>
      <c r="BD20012" s="473" t="s">
        <v>1301</v>
      </c>
    </row>
    <row r="20013" spans="53:56" ht="15" x14ac:dyDescent="0.25">
      <c r="BA20013" s="91" t="s">
        <v>24124</v>
      </c>
      <c r="BB20013" s="91" t="s">
        <v>3536</v>
      </c>
      <c r="BC20013" s="91" t="s">
        <v>21862</v>
      </c>
      <c r="BD20013" s="473" t="s">
        <v>1301</v>
      </c>
    </row>
    <row r="20014" spans="53:56" ht="15" x14ac:dyDescent="0.25">
      <c r="BA20014" s="90" t="s">
        <v>24125</v>
      </c>
      <c r="BB20014" s="90" t="s">
        <v>3536</v>
      </c>
      <c r="BC20014" s="90" t="s">
        <v>15419</v>
      </c>
      <c r="BD20014" s="473" t="s">
        <v>1301</v>
      </c>
    </row>
    <row r="20015" spans="53:56" ht="15" x14ac:dyDescent="0.25">
      <c r="BA20015" s="90" t="s">
        <v>24126</v>
      </c>
      <c r="BB20015" s="90" t="s">
        <v>3536</v>
      </c>
      <c r="BC20015" s="90" t="s">
        <v>15419</v>
      </c>
      <c r="BD20015" s="473" t="s">
        <v>1301</v>
      </c>
    </row>
    <row r="20016" spans="53:56" ht="15" x14ac:dyDescent="0.25">
      <c r="BA20016" s="91" t="s">
        <v>24127</v>
      </c>
      <c r="BB20016" s="91" t="s">
        <v>3536</v>
      </c>
      <c r="BC20016" s="91" t="s">
        <v>14648</v>
      </c>
      <c r="BD20016" s="473" t="s">
        <v>1301</v>
      </c>
    </row>
    <row r="20017" spans="53:56" ht="15" x14ac:dyDescent="0.25">
      <c r="BA20017" s="90" t="s">
        <v>24128</v>
      </c>
      <c r="BB20017" s="90" t="s">
        <v>3536</v>
      </c>
      <c r="BC20017" s="90" t="s">
        <v>5723</v>
      </c>
      <c r="BD20017" s="473" t="s">
        <v>1301</v>
      </c>
    </row>
    <row r="20018" spans="53:56" ht="15" x14ac:dyDescent="0.25">
      <c r="BA20018" s="91" t="s">
        <v>24129</v>
      </c>
      <c r="BB20018" s="91" t="s">
        <v>3536</v>
      </c>
      <c r="BC20018" s="91" t="s">
        <v>21862</v>
      </c>
      <c r="BD20018" s="473" t="s">
        <v>1301</v>
      </c>
    </row>
    <row r="20019" spans="53:56" ht="15" x14ac:dyDescent="0.25">
      <c r="BA20019" s="91" t="s">
        <v>24130</v>
      </c>
      <c r="BB20019" s="91" t="s">
        <v>3536</v>
      </c>
      <c r="BC20019" s="91" t="s">
        <v>21862</v>
      </c>
      <c r="BD20019" s="473" t="s">
        <v>1301</v>
      </c>
    </row>
    <row r="20020" spans="53:56" ht="15" x14ac:dyDescent="0.25">
      <c r="BA20020" s="90" t="s">
        <v>24131</v>
      </c>
      <c r="BB20020" s="90" t="s">
        <v>3536</v>
      </c>
      <c r="BC20020" s="90" t="s">
        <v>14648</v>
      </c>
      <c r="BD20020" s="473" t="s">
        <v>1301</v>
      </c>
    </row>
    <row r="20021" spans="53:56" ht="15" x14ac:dyDescent="0.25">
      <c r="BA20021" s="91" t="s">
        <v>24132</v>
      </c>
      <c r="BB20021" s="91" t="s">
        <v>3536</v>
      </c>
      <c r="BC20021" s="91" t="s">
        <v>14648</v>
      </c>
      <c r="BD20021" s="473" t="s">
        <v>1301</v>
      </c>
    </row>
    <row r="20022" spans="53:56" ht="15" x14ac:dyDescent="0.25">
      <c r="BA20022" s="90" t="s">
        <v>24133</v>
      </c>
      <c r="BB20022" s="90" t="s">
        <v>3536</v>
      </c>
      <c r="BC20022" s="90" t="s">
        <v>24102</v>
      </c>
      <c r="BD20022" s="473" t="s">
        <v>1301</v>
      </c>
    </row>
    <row r="20023" spans="53:56" ht="15" x14ac:dyDescent="0.25">
      <c r="BA20023" s="90" t="s">
        <v>24134</v>
      </c>
      <c r="BB20023" s="90" t="s">
        <v>3536</v>
      </c>
      <c r="BC20023" s="90" t="s">
        <v>24102</v>
      </c>
      <c r="BD20023" s="473" t="s">
        <v>1301</v>
      </c>
    </row>
    <row r="20024" spans="53:56" ht="15" x14ac:dyDescent="0.25">
      <c r="BA20024" s="91" t="s">
        <v>24135</v>
      </c>
      <c r="BB20024" s="91" t="s">
        <v>3536</v>
      </c>
      <c r="BC20024" s="91" t="s">
        <v>24104</v>
      </c>
      <c r="BD20024" s="473" t="s">
        <v>1301</v>
      </c>
    </row>
    <row r="20025" spans="53:56" ht="15" x14ac:dyDescent="0.25">
      <c r="BA20025" s="90" t="s">
        <v>24136</v>
      </c>
      <c r="BB20025" s="90" t="s">
        <v>3536</v>
      </c>
      <c r="BC20025" s="90" t="s">
        <v>15419</v>
      </c>
      <c r="BD20025" s="473" t="s">
        <v>1301</v>
      </c>
    </row>
    <row r="20026" spans="53:56" ht="15" x14ac:dyDescent="0.25">
      <c r="BA20026" s="91" t="s">
        <v>24137</v>
      </c>
      <c r="BB20026" s="91" t="s">
        <v>3536</v>
      </c>
      <c r="BC20026" s="91" t="s">
        <v>14648</v>
      </c>
      <c r="BD20026" s="473" t="s">
        <v>1301</v>
      </c>
    </row>
    <row r="20027" spans="53:56" ht="15" x14ac:dyDescent="0.25">
      <c r="BA20027" s="91" t="s">
        <v>24138</v>
      </c>
      <c r="BB20027" s="91" t="s">
        <v>3536</v>
      </c>
      <c r="BC20027" s="91" t="s">
        <v>14648</v>
      </c>
      <c r="BD20027" s="473" t="s">
        <v>1301</v>
      </c>
    </row>
    <row r="20028" spans="53:56" ht="15" x14ac:dyDescent="0.25">
      <c r="BA20028" s="90" t="s">
        <v>24139</v>
      </c>
      <c r="BB20028" s="90" t="s">
        <v>3536</v>
      </c>
      <c r="BC20028" s="90" t="s">
        <v>24104</v>
      </c>
      <c r="BD20028" s="473" t="s">
        <v>1301</v>
      </c>
    </row>
    <row r="20029" spans="53:56" ht="15" x14ac:dyDescent="0.25">
      <c r="BA20029" s="91" t="s">
        <v>24140</v>
      </c>
      <c r="BB20029" s="91" t="s">
        <v>3536</v>
      </c>
      <c r="BC20029" s="91" t="s">
        <v>14648</v>
      </c>
      <c r="BD20029" s="473" t="s">
        <v>1301</v>
      </c>
    </row>
    <row r="20030" spans="53:56" ht="15" x14ac:dyDescent="0.25">
      <c r="BA20030" s="90" t="s">
        <v>24141</v>
      </c>
      <c r="BB20030" s="90" t="s">
        <v>3536</v>
      </c>
      <c r="BC20030" s="90" t="s">
        <v>15185</v>
      </c>
      <c r="BD20030" s="473" t="s">
        <v>1301</v>
      </c>
    </row>
    <row r="20031" spans="53:56" ht="15" x14ac:dyDescent="0.25">
      <c r="BA20031" s="90" t="s">
        <v>24142</v>
      </c>
      <c r="BB20031" s="90" t="s">
        <v>3536</v>
      </c>
      <c r="BC20031" s="90" t="s">
        <v>15185</v>
      </c>
      <c r="BD20031" s="473" t="s">
        <v>1301</v>
      </c>
    </row>
    <row r="20032" spans="53:56" ht="15" x14ac:dyDescent="0.25">
      <c r="BA20032" s="91" t="s">
        <v>24143</v>
      </c>
      <c r="BB20032" s="91" t="s">
        <v>3536</v>
      </c>
      <c r="BC20032" s="91" t="s">
        <v>15185</v>
      </c>
      <c r="BD20032" s="473" t="s">
        <v>1301</v>
      </c>
    </row>
    <row r="20033" spans="53:56" ht="15" x14ac:dyDescent="0.25">
      <c r="BA20033" s="90" t="s">
        <v>24144</v>
      </c>
      <c r="BB20033" s="90" t="s">
        <v>3536</v>
      </c>
      <c r="BC20033" s="90" t="s">
        <v>24145</v>
      </c>
      <c r="BD20033" s="473" t="s">
        <v>1301</v>
      </c>
    </row>
    <row r="20034" spans="53:56" ht="15" x14ac:dyDescent="0.25">
      <c r="BA20034" s="91" t="s">
        <v>24146</v>
      </c>
      <c r="BB20034" s="91" t="s">
        <v>3536</v>
      </c>
      <c r="BC20034" s="91" t="s">
        <v>24147</v>
      </c>
      <c r="BD20034" s="473" t="s">
        <v>1301</v>
      </c>
    </row>
    <row r="20035" spans="53:56" ht="15" x14ac:dyDescent="0.25">
      <c r="BA20035" s="90" t="s">
        <v>24148</v>
      </c>
      <c r="BB20035" s="90" t="s">
        <v>3536</v>
      </c>
      <c r="BC20035" s="90" t="s">
        <v>24145</v>
      </c>
      <c r="BD20035" s="473" t="s">
        <v>1301</v>
      </c>
    </row>
    <row r="20036" spans="53:56" ht="15" x14ac:dyDescent="0.25">
      <c r="BA20036" s="91" t="s">
        <v>24149</v>
      </c>
      <c r="BB20036" s="91" t="s">
        <v>3536</v>
      </c>
      <c r="BC20036" s="91" t="s">
        <v>24147</v>
      </c>
      <c r="BD20036" s="473" t="s">
        <v>1301</v>
      </c>
    </row>
    <row r="20037" spans="53:56" ht="15" x14ac:dyDescent="0.25">
      <c r="BA20037" s="90" t="s">
        <v>24150</v>
      </c>
      <c r="BB20037" s="90" t="s">
        <v>3536</v>
      </c>
      <c r="BC20037" s="90" t="s">
        <v>15185</v>
      </c>
      <c r="BD20037" s="473" t="s">
        <v>1301</v>
      </c>
    </row>
    <row r="20038" spans="53:56" ht="15" x14ac:dyDescent="0.25">
      <c r="BA20038" s="91" t="s">
        <v>24151</v>
      </c>
      <c r="BB20038" s="91" t="s">
        <v>3536</v>
      </c>
      <c r="BC20038" s="91" t="s">
        <v>15185</v>
      </c>
      <c r="BD20038" s="473" t="s">
        <v>1301</v>
      </c>
    </row>
    <row r="20039" spans="53:56" ht="15" x14ac:dyDescent="0.25">
      <c r="BA20039" s="90" t="s">
        <v>24152</v>
      </c>
      <c r="BB20039" s="90" t="s">
        <v>3536</v>
      </c>
      <c r="BC20039" s="90" t="s">
        <v>24147</v>
      </c>
      <c r="BD20039" s="473" t="s">
        <v>1301</v>
      </c>
    </row>
    <row r="20040" spans="53:56" ht="15" x14ac:dyDescent="0.25">
      <c r="BA20040" s="91" t="s">
        <v>24153</v>
      </c>
      <c r="BB20040" s="91" t="s">
        <v>3536</v>
      </c>
      <c r="BC20040" s="91" t="s">
        <v>24145</v>
      </c>
      <c r="BD20040" s="473" t="s">
        <v>1301</v>
      </c>
    </row>
    <row r="20041" spans="53:56" ht="15" x14ac:dyDescent="0.25">
      <c r="BA20041" s="90" t="s">
        <v>24154</v>
      </c>
      <c r="BB20041" s="90" t="s">
        <v>3536</v>
      </c>
      <c r="BC20041" s="90" t="s">
        <v>24147</v>
      </c>
      <c r="BD20041" s="473" t="s">
        <v>1301</v>
      </c>
    </row>
    <row r="20042" spans="53:56" ht="15" x14ac:dyDescent="0.25">
      <c r="BA20042" s="91" t="s">
        <v>24155</v>
      </c>
      <c r="BB20042" s="91" t="s">
        <v>3536</v>
      </c>
      <c r="BC20042" s="91" t="s">
        <v>24145</v>
      </c>
      <c r="BD20042" s="473" t="s">
        <v>1301</v>
      </c>
    </row>
    <row r="20043" spans="53:56" ht="15" x14ac:dyDescent="0.25">
      <c r="BA20043" s="90" t="s">
        <v>24156</v>
      </c>
      <c r="BB20043" s="90" t="s">
        <v>3536</v>
      </c>
      <c r="BC20043" s="90" t="s">
        <v>24147</v>
      </c>
      <c r="BD20043" s="473" t="s">
        <v>1301</v>
      </c>
    </row>
    <row r="20044" spans="53:56" ht="15" x14ac:dyDescent="0.25">
      <c r="BA20044" s="91" t="s">
        <v>24157</v>
      </c>
      <c r="BB20044" s="91" t="s">
        <v>3536</v>
      </c>
      <c r="BC20044" s="91" t="s">
        <v>24147</v>
      </c>
      <c r="BD20044" s="473" t="s">
        <v>1301</v>
      </c>
    </row>
    <row r="20045" spans="53:56" ht="15" x14ac:dyDescent="0.25">
      <c r="BA20045" s="90" t="s">
        <v>24158</v>
      </c>
      <c r="BB20045" s="90" t="s">
        <v>3536</v>
      </c>
      <c r="BC20045" s="90" t="s">
        <v>24159</v>
      </c>
      <c r="BD20045" s="473" t="s">
        <v>1301</v>
      </c>
    </row>
    <row r="20046" spans="53:56" ht="15" x14ac:dyDescent="0.25">
      <c r="BA20046" s="91" t="s">
        <v>24160</v>
      </c>
      <c r="BB20046" s="91" t="s">
        <v>3536</v>
      </c>
      <c r="BC20046" s="91" t="s">
        <v>24145</v>
      </c>
      <c r="BD20046" s="473" t="s">
        <v>1301</v>
      </c>
    </row>
    <row r="20047" spans="53:56" ht="15" x14ac:dyDescent="0.25">
      <c r="BA20047" s="90" t="s">
        <v>24161</v>
      </c>
      <c r="BB20047" s="90" t="s">
        <v>3536</v>
      </c>
      <c r="BC20047" s="90" t="s">
        <v>24147</v>
      </c>
      <c r="BD20047" s="473" t="s">
        <v>1301</v>
      </c>
    </row>
    <row r="20048" spans="53:56" ht="15" x14ac:dyDescent="0.25">
      <c r="BA20048" s="91" t="s">
        <v>24162</v>
      </c>
      <c r="BB20048" s="91" t="s">
        <v>3536</v>
      </c>
      <c r="BC20048" s="91" t="s">
        <v>15185</v>
      </c>
      <c r="BD20048" s="473" t="s">
        <v>1301</v>
      </c>
    </row>
    <row r="20049" spans="53:56" ht="15" x14ac:dyDescent="0.25">
      <c r="BA20049" s="90" t="s">
        <v>24163</v>
      </c>
      <c r="BB20049" s="90" t="s">
        <v>3536</v>
      </c>
      <c r="BC20049" s="90" t="s">
        <v>9066</v>
      </c>
      <c r="BD20049" s="473" t="s">
        <v>1301</v>
      </c>
    </row>
    <row r="20050" spans="53:56" ht="15" x14ac:dyDescent="0.25">
      <c r="BA20050" s="91" t="s">
        <v>24164</v>
      </c>
      <c r="BB20050" s="91" t="s">
        <v>3536</v>
      </c>
      <c r="BC20050" s="91" t="s">
        <v>24147</v>
      </c>
      <c r="BD20050" s="473" t="s">
        <v>1301</v>
      </c>
    </row>
    <row r="20051" spans="53:56" ht="15" x14ac:dyDescent="0.25">
      <c r="BA20051" s="90" t="s">
        <v>24165</v>
      </c>
      <c r="BB20051" s="90" t="s">
        <v>3536</v>
      </c>
      <c r="BC20051" s="90" t="s">
        <v>24147</v>
      </c>
      <c r="BD20051" s="473" t="s">
        <v>1301</v>
      </c>
    </row>
    <row r="20052" spans="53:56" ht="15" x14ac:dyDescent="0.25">
      <c r="BA20052" s="91" t="s">
        <v>24166</v>
      </c>
      <c r="BB20052" s="91" t="s">
        <v>3536</v>
      </c>
      <c r="BC20052" s="91" t="s">
        <v>15185</v>
      </c>
      <c r="BD20052" s="473" t="s">
        <v>1301</v>
      </c>
    </row>
    <row r="20053" spans="53:56" ht="15" x14ac:dyDescent="0.25">
      <c r="BA20053" s="90" t="s">
        <v>24167</v>
      </c>
      <c r="BB20053" s="90" t="s">
        <v>3536</v>
      </c>
      <c r="BC20053" s="90" t="s">
        <v>24145</v>
      </c>
      <c r="BD20053" s="473" t="s">
        <v>1301</v>
      </c>
    </row>
    <row r="20054" spans="53:56" ht="15" x14ac:dyDescent="0.25">
      <c r="BA20054" s="91" t="s">
        <v>24168</v>
      </c>
      <c r="BB20054" s="91" t="s">
        <v>3536</v>
      </c>
      <c r="BC20054" s="91" t="s">
        <v>15185</v>
      </c>
      <c r="BD20054" s="473" t="s">
        <v>1301</v>
      </c>
    </row>
    <row r="20055" spans="53:56" ht="15" x14ac:dyDescent="0.25">
      <c r="BA20055" s="90" t="s">
        <v>24169</v>
      </c>
      <c r="BB20055" s="90" t="s">
        <v>3536</v>
      </c>
      <c r="BC20055" s="90" t="s">
        <v>24147</v>
      </c>
      <c r="BD20055" s="473" t="s">
        <v>1301</v>
      </c>
    </row>
    <row r="20056" spans="53:56" ht="15" x14ac:dyDescent="0.25">
      <c r="BA20056" s="91" t="s">
        <v>24170</v>
      </c>
      <c r="BB20056" s="91" t="s">
        <v>3536</v>
      </c>
      <c r="BC20056" s="91" t="s">
        <v>24147</v>
      </c>
      <c r="BD20056" s="473" t="s">
        <v>1301</v>
      </c>
    </row>
    <row r="20057" spans="53:56" ht="15" x14ac:dyDescent="0.25">
      <c r="BA20057" s="90" t="s">
        <v>24171</v>
      </c>
      <c r="BB20057" s="90" t="s">
        <v>3536</v>
      </c>
      <c r="BC20057" s="90" t="s">
        <v>15185</v>
      </c>
      <c r="BD20057" s="473" t="s">
        <v>1301</v>
      </c>
    </row>
    <row r="20058" spans="53:56" ht="15" x14ac:dyDescent="0.25">
      <c r="BA20058" s="91" t="s">
        <v>24172</v>
      </c>
      <c r="BB20058" s="91" t="s">
        <v>3536</v>
      </c>
      <c r="BC20058" s="91" t="s">
        <v>24147</v>
      </c>
      <c r="BD20058" s="473" t="s">
        <v>1301</v>
      </c>
    </row>
    <row r="20059" spans="53:56" ht="15" x14ac:dyDescent="0.25">
      <c r="BA20059" s="90" t="s">
        <v>24173</v>
      </c>
      <c r="BB20059" s="90" t="s">
        <v>3536</v>
      </c>
      <c r="BC20059" s="90" t="s">
        <v>15185</v>
      </c>
      <c r="BD20059" s="473" t="s">
        <v>1301</v>
      </c>
    </row>
    <row r="20060" spans="53:56" ht="15" x14ac:dyDescent="0.25">
      <c r="BA20060" s="91" t="s">
        <v>24174</v>
      </c>
      <c r="BB20060" s="91" t="s">
        <v>3536</v>
      </c>
      <c r="BC20060" s="91" t="s">
        <v>15185</v>
      </c>
      <c r="BD20060" s="473" t="s">
        <v>1301</v>
      </c>
    </row>
    <row r="20061" spans="53:56" ht="15" x14ac:dyDescent="0.25">
      <c r="BA20061" s="90" t="s">
        <v>24175</v>
      </c>
      <c r="BB20061" s="90" t="s">
        <v>3536</v>
      </c>
      <c r="BC20061" s="90" t="s">
        <v>24147</v>
      </c>
      <c r="BD20061" s="473" t="s">
        <v>1301</v>
      </c>
    </row>
    <row r="20062" spans="53:56" ht="15" x14ac:dyDescent="0.25">
      <c r="BA20062" s="91" t="s">
        <v>24176</v>
      </c>
      <c r="BB20062" s="91" t="s">
        <v>3536</v>
      </c>
      <c r="BC20062" s="91" t="s">
        <v>24147</v>
      </c>
      <c r="BD20062" s="473" t="s">
        <v>1301</v>
      </c>
    </row>
    <row r="20063" spans="53:56" ht="15" x14ac:dyDescent="0.25">
      <c r="BA20063" s="90" t="s">
        <v>24177</v>
      </c>
      <c r="BB20063" s="90" t="s">
        <v>3536</v>
      </c>
      <c r="BC20063" s="90" t="s">
        <v>15185</v>
      </c>
      <c r="BD20063" s="473" t="s">
        <v>1301</v>
      </c>
    </row>
    <row r="20064" spans="53:56" ht="15" x14ac:dyDescent="0.25">
      <c r="BA20064" s="91" t="s">
        <v>24178</v>
      </c>
      <c r="BB20064" s="91" t="s">
        <v>3536</v>
      </c>
      <c r="BC20064" s="91" t="s">
        <v>24147</v>
      </c>
      <c r="BD20064" s="473" t="s">
        <v>1301</v>
      </c>
    </row>
    <row r="20065" spans="53:56" ht="15" x14ac:dyDescent="0.25">
      <c r="BA20065" s="90" t="s">
        <v>24179</v>
      </c>
      <c r="BB20065" s="90" t="s">
        <v>3536</v>
      </c>
      <c r="BC20065" s="90" t="s">
        <v>15185</v>
      </c>
      <c r="BD20065" s="473" t="s">
        <v>1301</v>
      </c>
    </row>
    <row r="20066" spans="53:56" ht="15" x14ac:dyDescent="0.25">
      <c r="BA20066" s="91" t="s">
        <v>24180</v>
      </c>
      <c r="BB20066" s="91" t="s">
        <v>3536</v>
      </c>
      <c r="BC20066" s="91" t="s">
        <v>15185</v>
      </c>
      <c r="BD20066" s="473" t="s">
        <v>1301</v>
      </c>
    </row>
    <row r="20067" spans="53:56" ht="15" x14ac:dyDescent="0.25">
      <c r="BA20067" s="90" t="s">
        <v>24181</v>
      </c>
      <c r="BB20067" s="90" t="s">
        <v>3536</v>
      </c>
      <c r="BC20067" s="90" t="s">
        <v>15185</v>
      </c>
      <c r="BD20067" s="473" t="s">
        <v>1301</v>
      </c>
    </row>
    <row r="20068" spans="53:56" ht="15" x14ac:dyDescent="0.25">
      <c r="BA20068" s="91" t="s">
        <v>24182</v>
      </c>
      <c r="BB20068" s="91" t="s">
        <v>3536</v>
      </c>
      <c r="BC20068" s="91" t="s">
        <v>24145</v>
      </c>
      <c r="BD20068" s="473" t="s">
        <v>1301</v>
      </c>
    </row>
    <row r="20069" spans="53:56" ht="15" x14ac:dyDescent="0.25">
      <c r="BA20069" s="90" t="s">
        <v>24183</v>
      </c>
      <c r="BB20069" s="90" t="s">
        <v>3536</v>
      </c>
      <c r="BC20069" s="90" t="s">
        <v>15185</v>
      </c>
      <c r="BD20069" s="473" t="s">
        <v>1301</v>
      </c>
    </row>
    <row r="20070" spans="53:56" ht="15" x14ac:dyDescent="0.25">
      <c r="BA20070" s="91" t="s">
        <v>24184</v>
      </c>
      <c r="BB20070" s="91" t="s">
        <v>3536</v>
      </c>
      <c r="BC20070" s="91" t="s">
        <v>15185</v>
      </c>
      <c r="BD20070" s="473" t="s">
        <v>1301</v>
      </c>
    </row>
    <row r="20071" spans="53:56" ht="15" x14ac:dyDescent="0.25">
      <c r="BA20071" s="90" t="s">
        <v>24185</v>
      </c>
      <c r="BB20071" s="90" t="s">
        <v>3536</v>
      </c>
      <c r="BC20071" s="90" t="s">
        <v>15185</v>
      </c>
      <c r="BD20071" s="473" t="s">
        <v>1301</v>
      </c>
    </row>
    <row r="20072" spans="53:56" ht="15" x14ac:dyDescent="0.25">
      <c r="BA20072" s="91" t="s">
        <v>24186</v>
      </c>
      <c r="BB20072" s="91" t="s">
        <v>3536</v>
      </c>
      <c r="BC20072" s="91" t="s">
        <v>24147</v>
      </c>
      <c r="BD20072" s="473" t="s">
        <v>1301</v>
      </c>
    </row>
    <row r="20073" spans="53:56" ht="15" x14ac:dyDescent="0.25">
      <c r="BA20073" s="90" t="s">
        <v>24187</v>
      </c>
      <c r="BB20073" s="90" t="s">
        <v>3536</v>
      </c>
      <c r="BC20073" s="90" t="s">
        <v>24145</v>
      </c>
      <c r="BD20073" s="473" t="s">
        <v>1301</v>
      </c>
    </row>
    <row r="20074" spans="53:56" ht="15" x14ac:dyDescent="0.25">
      <c r="BA20074" s="91" t="s">
        <v>24188</v>
      </c>
      <c r="BB20074" s="91" t="s">
        <v>3536</v>
      </c>
      <c r="BC20074" s="91" t="s">
        <v>24189</v>
      </c>
      <c r="BD20074" s="473" t="s">
        <v>1301</v>
      </c>
    </row>
    <row r="20075" spans="53:56" ht="15" x14ac:dyDescent="0.25">
      <c r="BA20075" s="90" t="s">
        <v>24190</v>
      </c>
      <c r="BB20075" s="90" t="s">
        <v>3536</v>
      </c>
      <c r="BC20075" s="90" t="s">
        <v>7885</v>
      </c>
      <c r="BD20075" s="473" t="s">
        <v>1301</v>
      </c>
    </row>
    <row r="20076" spans="53:56" ht="15" x14ac:dyDescent="0.25">
      <c r="BA20076" s="91" t="s">
        <v>24191</v>
      </c>
      <c r="BB20076" s="91" t="s">
        <v>3536</v>
      </c>
      <c r="BC20076" s="91" t="s">
        <v>24159</v>
      </c>
      <c r="BD20076" s="473" t="s">
        <v>1301</v>
      </c>
    </row>
    <row r="20077" spans="53:56" ht="15" x14ac:dyDescent="0.25">
      <c r="BA20077" s="90" t="s">
        <v>24192</v>
      </c>
      <c r="BB20077" s="90" t="s">
        <v>3536</v>
      </c>
      <c r="BC20077" s="90" t="s">
        <v>24189</v>
      </c>
      <c r="BD20077" s="473" t="s">
        <v>1301</v>
      </c>
    </row>
    <row r="20078" spans="53:56" ht="15" x14ac:dyDescent="0.25">
      <c r="BA20078" s="91" t="s">
        <v>24193</v>
      </c>
      <c r="BB20078" s="91" t="s">
        <v>3536</v>
      </c>
      <c r="BC20078" s="91" t="s">
        <v>24189</v>
      </c>
      <c r="BD20078" s="473" t="s">
        <v>1301</v>
      </c>
    </row>
    <row r="20079" spans="53:56" ht="15" x14ac:dyDescent="0.25">
      <c r="BA20079" s="90" t="s">
        <v>24194</v>
      </c>
      <c r="BB20079" s="90" t="s">
        <v>3536</v>
      </c>
      <c r="BC20079" s="90" t="s">
        <v>14093</v>
      </c>
      <c r="BD20079" s="473" t="s">
        <v>1301</v>
      </c>
    </row>
    <row r="20080" spans="53:56" ht="15" x14ac:dyDescent="0.25">
      <c r="BA20080" s="91" t="s">
        <v>24195</v>
      </c>
      <c r="BB20080" s="91" t="s">
        <v>3536</v>
      </c>
      <c r="BC20080" s="91" t="s">
        <v>15185</v>
      </c>
      <c r="BD20080" s="473" t="s">
        <v>1301</v>
      </c>
    </row>
    <row r="20081" spans="53:56" ht="15" x14ac:dyDescent="0.25">
      <c r="BA20081" s="90" t="s">
        <v>24196</v>
      </c>
      <c r="BB20081" s="90" t="s">
        <v>3536</v>
      </c>
      <c r="BC20081" s="90" t="s">
        <v>24197</v>
      </c>
      <c r="BD20081" s="473" t="s">
        <v>1301</v>
      </c>
    </row>
    <row r="20082" spans="53:56" ht="15" x14ac:dyDescent="0.25">
      <c r="BA20082" s="91" t="s">
        <v>24198</v>
      </c>
      <c r="BB20082" s="91" t="s">
        <v>3536</v>
      </c>
      <c r="BC20082" s="91" t="s">
        <v>7885</v>
      </c>
      <c r="BD20082" s="473" t="s">
        <v>1301</v>
      </c>
    </row>
    <row r="20083" spans="53:56" ht="15" x14ac:dyDescent="0.25">
      <c r="BA20083" s="90" t="s">
        <v>24199</v>
      </c>
      <c r="BB20083" s="90" t="s">
        <v>3536</v>
      </c>
      <c r="BC20083" s="90" t="s">
        <v>14093</v>
      </c>
      <c r="BD20083" s="473" t="s">
        <v>1301</v>
      </c>
    </row>
    <row r="20084" spans="53:56" ht="15" x14ac:dyDescent="0.25">
      <c r="BA20084" s="91" t="s">
        <v>24200</v>
      </c>
      <c r="BB20084" s="91" t="s">
        <v>3536</v>
      </c>
      <c r="BC20084" s="91" t="s">
        <v>24189</v>
      </c>
      <c r="BD20084" s="473" t="s">
        <v>1301</v>
      </c>
    </row>
    <row r="20085" spans="53:56" ht="15" x14ac:dyDescent="0.25">
      <c r="BA20085" s="90" t="s">
        <v>24201</v>
      </c>
      <c r="BB20085" s="90" t="s">
        <v>3536</v>
      </c>
      <c r="BC20085" s="90" t="s">
        <v>24189</v>
      </c>
      <c r="BD20085" s="473" t="s">
        <v>1301</v>
      </c>
    </row>
    <row r="20086" spans="53:56" ht="15" x14ac:dyDescent="0.25">
      <c r="BA20086" s="91" t="s">
        <v>24202</v>
      </c>
      <c r="BB20086" s="91" t="s">
        <v>3536</v>
      </c>
      <c r="BC20086" s="91" t="s">
        <v>24197</v>
      </c>
      <c r="BD20086" s="473" t="s">
        <v>1301</v>
      </c>
    </row>
    <row r="20087" spans="53:56" ht="15" x14ac:dyDescent="0.25">
      <c r="BA20087" s="90" t="s">
        <v>24203</v>
      </c>
      <c r="BB20087" s="90" t="s">
        <v>3536</v>
      </c>
      <c r="BC20087" s="90" t="s">
        <v>24197</v>
      </c>
      <c r="BD20087" s="473" t="s">
        <v>1301</v>
      </c>
    </row>
    <row r="20088" spans="53:56" ht="15" x14ac:dyDescent="0.25">
      <c r="BA20088" s="91" t="s">
        <v>24204</v>
      </c>
      <c r="BB20088" s="91" t="s">
        <v>3536</v>
      </c>
      <c r="BC20088" s="91" t="s">
        <v>7885</v>
      </c>
      <c r="BD20088" s="473" t="s">
        <v>1301</v>
      </c>
    </row>
    <row r="20089" spans="53:56" ht="15" x14ac:dyDescent="0.25">
      <c r="BA20089" s="90" t="s">
        <v>24205</v>
      </c>
      <c r="BB20089" s="90" t="s">
        <v>3536</v>
      </c>
      <c r="BC20089" s="90" t="s">
        <v>15185</v>
      </c>
      <c r="BD20089" s="473" t="s">
        <v>1301</v>
      </c>
    </row>
    <row r="20090" spans="53:56" ht="15" x14ac:dyDescent="0.25">
      <c r="BA20090" s="91" t="s">
        <v>24206</v>
      </c>
      <c r="BB20090" s="91" t="s">
        <v>3536</v>
      </c>
      <c r="BC20090" s="91" t="s">
        <v>14093</v>
      </c>
      <c r="BD20090" s="473" t="s">
        <v>1301</v>
      </c>
    </row>
    <row r="20091" spans="53:56" ht="15" x14ac:dyDescent="0.25">
      <c r="BA20091" s="90" t="s">
        <v>24207</v>
      </c>
      <c r="BB20091" s="90" t="s">
        <v>3536</v>
      </c>
      <c r="BC20091" s="90" t="s">
        <v>14093</v>
      </c>
      <c r="BD20091" s="473" t="s">
        <v>1301</v>
      </c>
    </row>
    <row r="20092" spans="53:56" ht="15" x14ac:dyDescent="0.25">
      <c r="BA20092" s="91" t="s">
        <v>24208</v>
      </c>
      <c r="BB20092" s="91" t="s">
        <v>3536</v>
      </c>
      <c r="BC20092" s="91" t="s">
        <v>15185</v>
      </c>
      <c r="BD20092" s="473" t="s">
        <v>1301</v>
      </c>
    </row>
    <row r="20093" spans="53:56" ht="15" x14ac:dyDescent="0.25">
      <c r="BA20093" s="90" t="s">
        <v>24209</v>
      </c>
      <c r="BB20093" s="90" t="s">
        <v>3536</v>
      </c>
      <c r="BC20093" s="90" t="s">
        <v>24197</v>
      </c>
      <c r="BD20093" s="473" t="s">
        <v>1301</v>
      </c>
    </row>
    <row r="20094" spans="53:56" ht="15" x14ac:dyDescent="0.25">
      <c r="BA20094" s="91" t="s">
        <v>24210</v>
      </c>
      <c r="BB20094" s="91" t="s">
        <v>3536</v>
      </c>
      <c r="BC20094" s="91" t="s">
        <v>14093</v>
      </c>
      <c r="BD20094" s="473" t="s">
        <v>1301</v>
      </c>
    </row>
    <row r="20095" spans="53:56" ht="15" x14ac:dyDescent="0.25">
      <c r="BA20095" s="90" t="s">
        <v>24211</v>
      </c>
      <c r="BB20095" s="90" t="s">
        <v>3536</v>
      </c>
      <c r="BC20095" s="90" t="s">
        <v>24159</v>
      </c>
      <c r="BD20095" s="473" t="s">
        <v>1301</v>
      </c>
    </row>
    <row r="20096" spans="53:56" ht="15" x14ac:dyDescent="0.25">
      <c r="BA20096" s="91" t="s">
        <v>24212</v>
      </c>
      <c r="BB20096" s="91" t="s">
        <v>3536</v>
      </c>
      <c r="BC20096" s="91" t="s">
        <v>15185</v>
      </c>
      <c r="BD20096" s="473" t="s">
        <v>1301</v>
      </c>
    </row>
    <row r="20097" spans="53:56" ht="15" x14ac:dyDescent="0.25">
      <c r="BA20097" s="90" t="s">
        <v>24213</v>
      </c>
      <c r="BB20097" s="90" t="s">
        <v>3536</v>
      </c>
      <c r="BC20097" s="90" t="s">
        <v>24197</v>
      </c>
      <c r="BD20097" s="473" t="s">
        <v>1301</v>
      </c>
    </row>
    <row r="20098" spans="53:56" ht="15" x14ac:dyDescent="0.25">
      <c r="BA20098" s="91" t="s">
        <v>24214</v>
      </c>
      <c r="BB20098" s="91" t="s">
        <v>3536</v>
      </c>
      <c r="BC20098" s="91" t="s">
        <v>24189</v>
      </c>
      <c r="BD20098" s="473" t="s">
        <v>1301</v>
      </c>
    </row>
    <row r="20099" spans="53:56" ht="15" x14ac:dyDescent="0.25">
      <c r="BA20099" s="90" t="s">
        <v>24215</v>
      </c>
      <c r="BB20099" s="90" t="s">
        <v>3536</v>
      </c>
      <c r="BC20099" s="90" t="s">
        <v>14093</v>
      </c>
      <c r="BD20099" s="473" t="s">
        <v>1301</v>
      </c>
    </row>
    <row r="20100" spans="53:56" ht="15" x14ac:dyDescent="0.25">
      <c r="BA20100" s="91" t="s">
        <v>24216</v>
      </c>
      <c r="BB20100" s="91" t="s">
        <v>3536</v>
      </c>
      <c r="BC20100" s="91" t="s">
        <v>7885</v>
      </c>
      <c r="BD20100" s="473" t="s">
        <v>1301</v>
      </c>
    </row>
    <row r="20101" spans="53:56" ht="15" x14ac:dyDescent="0.25">
      <c r="BA20101" s="90" t="s">
        <v>24217</v>
      </c>
      <c r="BB20101" s="90" t="s">
        <v>3536</v>
      </c>
      <c r="BC20101" s="90" t="s">
        <v>14093</v>
      </c>
      <c r="BD20101" s="473" t="s">
        <v>1301</v>
      </c>
    </row>
    <row r="20102" spans="53:56" ht="15" x14ac:dyDescent="0.25">
      <c r="BA20102" s="91" t="s">
        <v>24218</v>
      </c>
      <c r="BB20102" s="91" t="s">
        <v>3536</v>
      </c>
      <c r="BC20102" s="91" t="s">
        <v>14093</v>
      </c>
      <c r="BD20102" s="473" t="s">
        <v>1301</v>
      </c>
    </row>
    <row r="20103" spans="53:56" ht="15" x14ac:dyDescent="0.25">
      <c r="BA20103" s="90" t="s">
        <v>24219</v>
      </c>
      <c r="BB20103" s="90" t="s">
        <v>3536</v>
      </c>
      <c r="BC20103" s="90" t="s">
        <v>24197</v>
      </c>
      <c r="BD20103" s="473" t="s">
        <v>1301</v>
      </c>
    </row>
    <row r="20104" spans="53:56" ht="15" x14ac:dyDescent="0.25">
      <c r="BA20104" s="91" t="s">
        <v>24220</v>
      </c>
      <c r="BB20104" s="91" t="s">
        <v>3536</v>
      </c>
      <c r="BC20104" s="91" t="s">
        <v>24159</v>
      </c>
      <c r="BD20104" s="473" t="s">
        <v>1301</v>
      </c>
    </row>
    <row r="20105" spans="53:56" ht="15" x14ac:dyDescent="0.25">
      <c r="BA20105" s="90" t="s">
        <v>24221</v>
      </c>
      <c r="BB20105" s="90" t="s">
        <v>3536</v>
      </c>
      <c r="BC20105" s="90" t="s">
        <v>7885</v>
      </c>
      <c r="BD20105" s="473" t="s">
        <v>1301</v>
      </c>
    </row>
    <row r="20106" spans="53:56" ht="15" x14ac:dyDescent="0.25">
      <c r="BA20106" s="91" t="s">
        <v>24222</v>
      </c>
      <c r="BB20106" s="91" t="s">
        <v>3536</v>
      </c>
      <c r="BC20106" s="91" t="s">
        <v>15185</v>
      </c>
      <c r="BD20106" s="473" t="s">
        <v>1301</v>
      </c>
    </row>
    <row r="20107" spans="53:56" ht="15" x14ac:dyDescent="0.25">
      <c r="BA20107" s="90" t="s">
        <v>24223</v>
      </c>
      <c r="BB20107" s="90" t="s">
        <v>3536</v>
      </c>
      <c r="BC20107" s="90" t="s">
        <v>24159</v>
      </c>
      <c r="BD20107" s="473" t="s">
        <v>1301</v>
      </c>
    </row>
    <row r="20108" spans="53:56" ht="15" x14ac:dyDescent="0.25">
      <c r="BA20108" s="91" t="s">
        <v>24224</v>
      </c>
      <c r="BB20108" s="91" t="s">
        <v>3536</v>
      </c>
      <c r="BC20108" s="91" t="s">
        <v>24189</v>
      </c>
      <c r="BD20108" s="473" t="s">
        <v>1301</v>
      </c>
    </row>
    <row r="20109" spans="53:56" ht="15" x14ac:dyDescent="0.25">
      <c r="BA20109" s="91" t="s">
        <v>24225</v>
      </c>
      <c r="BB20109" s="91" t="s">
        <v>3536</v>
      </c>
      <c r="BC20109" s="91" t="s">
        <v>14093</v>
      </c>
      <c r="BD20109" s="473" t="s">
        <v>1301</v>
      </c>
    </row>
    <row r="20110" spans="53:56" ht="15" x14ac:dyDescent="0.25">
      <c r="BA20110" s="90" t="s">
        <v>24226</v>
      </c>
      <c r="BB20110" s="90" t="s">
        <v>3536</v>
      </c>
      <c r="BC20110" s="90" t="s">
        <v>24159</v>
      </c>
      <c r="BD20110" s="473" t="s">
        <v>1301</v>
      </c>
    </row>
    <row r="20111" spans="53:56" ht="15" x14ac:dyDescent="0.25">
      <c r="BA20111" s="91" t="s">
        <v>24227</v>
      </c>
      <c r="BB20111" s="91" t="s">
        <v>3536</v>
      </c>
      <c r="BC20111" s="91" t="s">
        <v>14093</v>
      </c>
      <c r="BD20111" s="473" t="s">
        <v>1301</v>
      </c>
    </row>
    <row r="20112" spans="53:56" ht="15" x14ac:dyDescent="0.25">
      <c r="BA20112" s="90" t="s">
        <v>24228</v>
      </c>
      <c r="BB20112" s="90" t="s">
        <v>3536</v>
      </c>
      <c r="BC20112" s="90" t="s">
        <v>24197</v>
      </c>
      <c r="BD20112" s="473" t="s">
        <v>1301</v>
      </c>
    </row>
    <row r="20113" spans="53:56" ht="15" x14ac:dyDescent="0.25">
      <c r="BA20113" s="90" t="s">
        <v>24229</v>
      </c>
      <c r="BB20113" s="90" t="s">
        <v>3536</v>
      </c>
      <c r="BC20113" s="90" t="s">
        <v>14093</v>
      </c>
      <c r="BD20113" s="473" t="s">
        <v>1301</v>
      </c>
    </row>
    <row r="20114" spans="53:56" ht="15" x14ac:dyDescent="0.25">
      <c r="BA20114" s="91" t="s">
        <v>24230</v>
      </c>
      <c r="BB20114" s="91" t="s">
        <v>3536</v>
      </c>
      <c r="BC20114" s="91" t="s">
        <v>15185</v>
      </c>
      <c r="BD20114" s="473" t="s">
        <v>1301</v>
      </c>
    </row>
    <row r="20115" spans="53:56" ht="15" x14ac:dyDescent="0.25">
      <c r="BA20115" s="90" t="s">
        <v>24231</v>
      </c>
      <c r="BB20115" s="90" t="s">
        <v>3536</v>
      </c>
      <c r="BC20115" s="90" t="s">
        <v>15185</v>
      </c>
      <c r="BD20115" s="473" t="s">
        <v>1301</v>
      </c>
    </row>
    <row r="20116" spans="53:56" ht="15" x14ac:dyDescent="0.25">
      <c r="BA20116" s="91" t="s">
        <v>24232</v>
      </c>
      <c r="BB20116" s="91" t="s">
        <v>3536</v>
      </c>
      <c r="BC20116" s="91" t="s">
        <v>7885</v>
      </c>
      <c r="BD20116" s="473" t="s">
        <v>1301</v>
      </c>
    </row>
    <row r="20117" spans="53:56" ht="15" x14ac:dyDescent="0.25">
      <c r="BA20117" s="91" t="s">
        <v>24233</v>
      </c>
      <c r="BB20117" s="91" t="s">
        <v>3536</v>
      </c>
      <c r="BC20117" s="91" t="s">
        <v>24189</v>
      </c>
      <c r="BD20117" s="473" t="s">
        <v>1301</v>
      </c>
    </row>
    <row r="20118" spans="53:56" ht="15" x14ac:dyDescent="0.25">
      <c r="BA20118" s="90" t="s">
        <v>24234</v>
      </c>
      <c r="BB20118" s="90" t="s">
        <v>3536</v>
      </c>
      <c r="BC20118" s="90" t="s">
        <v>14093</v>
      </c>
      <c r="BD20118" s="473" t="s">
        <v>1301</v>
      </c>
    </row>
    <row r="20119" spans="53:56" ht="15" x14ac:dyDescent="0.25">
      <c r="BA20119" s="91" t="s">
        <v>24235</v>
      </c>
      <c r="BB20119" s="91" t="s">
        <v>3536</v>
      </c>
      <c r="BC20119" s="91" t="s">
        <v>24197</v>
      </c>
      <c r="BD20119" s="473" t="s">
        <v>1301</v>
      </c>
    </row>
    <row r="20120" spans="53:56" ht="15" x14ac:dyDescent="0.25">
      <c r="BA20120" s="90" t="s">
        <v>24236</v>
      </c>
      <c r="BB20120" s="90" t="s">
        <v>3536</v>
      </c>
      <c r="BC20120" s="90" t="s">
        <v>24189</v>
      </c>
      <c r="BD20120" s="473" t="s">
        <v>1301</v>
      </c>
    </row>
    <row r="20121" spans="53:56" ht="15" x14ac:dyDescent="0.25">
      <c r="BA20121" s="90" t="s">
        <v>24237</v>
      </c>
      <c r="BB20121" s="90" t="s">
        <v>3536</v>
      </c>
      <c r="BC20121" s="90" t="s">
        <v>7885</v>
      </c>
      <c r="BD20121" s="473" t="s">
        <v>1301</v>
      </c>
    </row>
    <row r="20122" spans="53:56" ht="15" x14ac:dyDescent="0.25">
      <c r="BA20122" s="91" t="s">
        <v>24238</v>
      </c>
      <c r="BB20122" s="91" t="s">
        <v>3536</v>
      </c>
      <c r="BC20122" s="91" t="s">
        <v>24159</v>
      </c>
      <c r="BD20122" s="473" t="s">
        <v>1301</v>
      </c>
    </row>
    <row r="20123" spans="53:56" ht="15" x14ac:dyDescent="0.25">
      <c r="BA20123" s="90" t="s">
        <v>24239</v>
      </c>
      <c r="BB20123" s="90" t="s">
        <v>3536</v>
      </c>
      <c r="BC20123" s="90" t="s">
        <v>15185</v>
      </c>
      <c r="BD20123" s="473" t="s">
        <v>1301</v>
      </c>
    </row>
    <row r="20124" spans="53:56" ht="15" x14ac:dyDescent="0.25">
      <c r="BA20124" s="91" t="s">
        <v>24240</v>
      </c>
      <c r="BB20124" s="91" t="s">
        <v>3536</v>
      </c>
      <c r="BC20124" s="91" t="s">
        <v>24159</v>
      </c>
      <c r="BD20124" s="473" t="s">
        <v>1301</v>
      </c>
    </row>
    <row r="20125" spans="53:56" ht="15" x14ac:dyDescent="0.25">
      <c r="BA20125" s="90" t="s">
        <v>24241</v>
      </c>
      <c r="BB20125" s="90" t="s">
        <v>3536</v>
      </c>
      <c r="BC20125" s="90" t="s">
        <v>7885</v>
      </c>
      <c r="BD20125" s="473" t="s">
        <v>1301</v>
      </c>
    </row>
    <row r="20126" spans="53:56" ht="15" x14ac:dyDescent="0.25">
      <c r="BA20126" s="91" t="s">
        <v>24242</v>
      </c>
      <c r="BB20126" s="91" t="s">
        <v>3536</v>
      </c>
      <c r="BC20126" s="91" t="s">
        <v>15185</v>
      </c>
      <c r="BD20126" s="473" t="s">
        <v>1301</v>
      </c>
    </row>
    <row r="20127" spans="53:56" ht="15" x14ac:dyDescent="0.25">
      <c r="BA20127" s="91" t="s">
        <v>24243</v>
      </c>
      <c r="BB20127" s="91" t="s">
        <v>3536</v>
      </c>
      <c r="BC20127" s="91" t="s">
        <v>24189</v>
      </c>
      <c r="BD20127" s="473" t="s">
        <v>1301</v>
      </c>
    </row>
    <row r="20128" spans="53:56" ht="15" x14ac:dyDescent="0.25">
      <c r="BA20128" s="90" t="s">
        <v>24244</v>
      </c>
      <c r="BB20128" s="90" t="s">
        <v>3536</v>
      </c>
      <c r="BC20128" s="90" t="s">
        <v>24159</v>
      </c>
      <c r="BD20128" s="473" t="s">
        <v>1301</v>
      </c>
    </row>
    <row r="20129" spans="53:56" ht="15" x14ac:dyDescent="0.25">
      <c r="BA20129" s="91" t="s">
        <v>24245</v>
      </c>
      <c r="BB20129" s="91" t="s">
        <v>3536</v>
      </c>
      <c r="BC20129" s="91" t="s">
        <v>24159</v>
      </c>
      <c r="BD20129" s="473" t="s">
        <v>1301</v>
      </c>
    </row>
    <row r="20130" spans="53:56" ht="15" x14ac:dyDescent="0.25">
      <c r="BA20130" s="90" t="s">
        <v>24246</v>
      </c>
      <c r="BB20130" s="90" t="s">
        <v>3536</v>
      </c>
      <c r="BC20130" s="90" t="s">
        <v>24159</v>
      </c>
      <c r="BD20130" s="473" t="s">
        <v>1301</v>
      </c>
    </row>
    <row r="20131" spans="53:56" ht="15" x14ac:dyDescent="0.25">
      <c r="BA20131" s="90" t="s">
        <v>24247</v>
      </c>
      <c r="BB20131" s="90" t="s">
        <v>3536</v>
      </c>
      <c r="BC20131" s="90" t="s">
        <v>24159</v>
      </c>
      <c r="BD20131" s="473" t="s">
        <v>1301</v>
      </c>
    </row>
    <row r="20132" spans="53:56" ht="15" x14ac:dyDescent="0.25">
      <c r="BA20132" s="91" t="s">
        <v>24248</v>
      </c>
      <c r="BB20132" s="91" t="s">
        <v>3536</v>
      </c>
      <c r="BC20132" s="91" t="s">
        <v>24159</v>
      </c>
      <c r="BD20132" s="473" t="s">
        <v>1301</v>
      </c>
    </row>
    <row r="20133" spans="53:56" ht="15" x14ac:dyDescent="0.25">
      <c r="BA20133" s="90" t="s">
        <v>24249</v>
      </c>
      <c r="BB20133" s="90" t="s">
        <v>3536</v>
      </c>
      <c r="BC20133" s="90" t="s">
        <v>24159</v>
      </c>
      <c r="BD20133" s="473" t="s">
        <v>1301</v>
      </c>
    </row>
    <row r="20134" spans="53:56" ht="15" x14ac:dyDescent="0.25">
      <c r="BA20134" s="90" t="s">
        <v>24250</v>
      </c>
      <c r="BB20134" s="90" t="s">
        <v>3536</v>
      </c>
      <c r="BC20134" s="90" t="s">
        <v>24159</v>
      </c>
      <c r="BD20134" s="473" t="s">
        <v>1301</v>
      </c>
    </row>
    <row r="20135" spans="53:56" ht="15" x14ac:dyDescent="0.25">
      <c r="BA20135" s="91" t="s">
        <v>24251</v>
      </c>
      <c r="BB20135" s="91" t="s">
        <v>3536</v>
      </c>
      <c r="BC20135" s="91" t="s">
        <v>24159</v>
      </c>
      <c r="BD20135" s="473" t="s">
        <v>1301</v>
      </c>
    </row>
    <row r="20136" spans="53:56" ht="15" x14ac:dyDescent="0.25">
      <c r="BA20136" s="90" t="s">
        <v>24252</v>
      </c>
      <c r="BB20136" s="90" t="s">
        <v>3536</v>
      </c>
      <c r="BC20136" s="90" t="s">
        <v>24159</v>
      </c>
      <c r="BD20136" s="473" t="s">
        <v>1301</v>
      </c>
    </row>
    <row r="20137" spans="53:56" ht="15" x14ac:dyDescent="0.25">
      <c r="BA20137" s="91" t="s">
        <v>24253</v>
      </c>
      <c r="BB20137" s="91" t="s">
        <v>3536</v>
      </c>
      <c r="BC20137" s="91" t="s">
        <v>24159</v>
      </c>
      <c r="BD20137" s="473" t="s">
        <v>1301</v>
      </c>
    </row>
    <row r="20138" spans="53:56" ht="15" x14ac:dyDescent="0.25">
      <c r="BA20138" s="91" t="s">
        <v>24254</v>
      </c>
      <c r="BB20138" s="91" t="s">
        <v>3536</v>
      </c>
      <c r="BC20138" s="91" t="s">
        <v>24159</v>
      </c>
      <c r="BD20138" s="473" t="s">
        <v>1301</v>
      </c>
    </row>
    <row r="20139" spans="53:56" ht="15" x14ac:dyDescent="0.25">
      <c r="BA20139" s="90" t="s">
        <v>24255</v>
      </c>
      <c r="BB20139" s="90" t="s">
        <v>3536</v>
      </c>
      <c r="BC20139" s="90" t="s">
        <v>24159</v>
      </c>
      <c r="BD20139" s="473" t="s">
        <v>1301</v>
      </c>
    </row>
    <row r="20140" spans="53:56" ht="15" x14ac:dyDescent="0.25">
      <c r="BA20140" s="91" t="s">
        <v>24256</v>
      </c>
      <c r="BB20140" s="91" t="s">
        <v>3536</v>
      </c>
      <c r="BC20140" s="91" t="s">
        <v>24159</v>
      </c>
      <c r="BD20140" s="473" t="s">
        <v>1301</v>
      </c>
    </row>
    <row r="20141" spans="53:56" ht="15" x14ac:dyDescent="0.25">
      <c r="BA20141" s="90" t="s">
        <v>24257</v>
      </c>
      <c r="BB20141" s="90" t="s">
        <v>3536</v>
      </c>
      <c r="BC20141" s="90" t="s">
        <v>24159</v>
      </c>
      <c r="BD20141" s="473" t="s">
        <v>1301</v>
      </c>
    </row>
    <row r="20142" spans="53:56" ht="15" x14ac:dyDescent="0.25">
      <c r="BA20142" s="91" t="s">
        <v>24258</v>
      </c>
      <c r="BB20142" s="91" t="s">
        <v>3536</v>
      </c>
      <c r="BC20142" s="91" t="s">
        <v>24159</v>
      </c>
      <c r="BD20142" s="473" t="s">
        <v>1301</v>
      </c>
    </row>
    <row r="20143" spans="53:56" ht="15" x14ac:dyDescent="0.25">
      <c r="BA20143" s="91" t="s">
        <v>24259</v>
      </c>
      <c r="BB20143" s="91" t="s">
        <v>3536</v>
      </c>
      <c r="BC20143" s="91" t="s">
        <v>24159</v>
      </c>
      <c r="BD20143" s="473" t="s">
        <v>1301</v>
      </c>
    </row>
    <row r="20144" spans="53:56" ht="15" x14ac:dyDescent="0.25">
      <c r="BA20144" s="90" t="s">
        <v>24260</v>
      </c>
      <c r="BB20144" s="90" t="s">
        <v>3536</v>
      </c>
      <c r="BC20144" s="90" t="s">
        <v>24159</v>
      </c>
      <c r="BD20144" s="473" t="s">
        <v>1301</v>
      </c>
    </row>
    <row r="20145" spans="53:56" ht="15" x14ac:dyDescent="0.25">
      <c r="BA20145" s="91" t="s">
        <v>24261</v>
      </c>
      <c r="BB20145" s="91" t="s">
        <v>3536</v>
      </c>
      <c r="BC20145" s="91" t="s">
        <v>24159</v>
      </c>
      <c r="BD20145" s="473" t="s">
        <v>1301</v>
      </c>
    </row>
    <row r="20146" spans="53:56" ht="15" x14ac:dyDescent="0.25">
      <c r="BA20146" s="90" t="s">
        <v>24262</v>
      </c>
      <c r="BB20146" s="90" t="s">
        <v>3536</v>
      </c>
      <c r="BC20146" s="90" t="s">
        <v>24159</v>
      </c>
      <c r="BD20146" s="473" t="s">
        <v>1301</v>
      </c>
    </row>
    <row r="20147" spans="53:56" ht="15" x14ac:dyDescent="0.25">
      <c r="BA20147" s="90" t="s">
        <v>24263</v>
      </c>
      <c r="BB20147" s="90" t="s">
        <v>3536</v>
      </c>
      <c r="BC20147" s="90" t="s">
        <v>24159</v>
      </c>
      <c r="BD20147" s="473" t="s">
        <v>1301</v>
      </c>
    </row>
    <row r="20148" spans="53:56" ht="15" x14ac:dyDescent="0.25">
      <c r="BA20148" s="91" t="s">
        <v>24264</v>
      </c>
      <c r="BB20148" s="91" t="s">
        <v>3536</v>
      </c>
      <c r="BC20148" s="91" t="s">
        <v>15185</v>
      </c>
      <c r="BD20148" s="473" t="s">
        <v>1301</v>
      </c>
    </row>
    <row r="20149" spans="53:56" ht="15" x14ac:dyDescent="0.25">
      <c r="BA20149" s="90" t="s">
        <v>24265</v>
      </c>
      <c r="BB20149" s="90" t="s">
        <v>3536</v>
      </c>
      <c r="BC20149" s="90" t="s">
        <v>24159</v>
      </c>
      <c r="BD20149" s="473" t="s">
        <v>1301</v>
      </c>
    </row>
    <row r="20150" spans="53:56" ht="15" x14ac:dyDescent="0.25">
      <c r="BA20150" s="91" t="s">
        <v>24266</v>
      </c>
      <c r="BB20150" s="91" t="s">
        <v>3536</v>
      </c>
      <c r="BC20150" s="91" t="s">
        <v>24159</v>
      </c>
      <c r="BD20150" s="473" t="s">
        <v>1301</v>
      </c>
    </row>
    <row r="20151" spans="53:56" ht="15" x14ac:dyDescent="0.25">
      <c r="BA20151" s="91" t="s">
        <v>24267</v>
      </c>
      <c r="BB20151" s="91" t="s">
        <v>3536</v>
      </c>
      <c r="BC20151" s="91" t="s">
        <v>24159</v>
      </c>
      <c r="BD20151" s="473" t="s">
        <v>1301</v>
      </c>
    </row>
    <row r="20152" spans="53:56" ht="15" x14ac:dyDescent="0.25">
      <c r="BA20152" s="90" t="s">
        <v>24268</v>
      </c>
      <c r="BB20152" s="90" t="s">
        <v>3536</v>
      </c>
      <c r="BC20152" s="90" t="s">
        <v>24159</v>
      </c>
      <c r="BD20152" s="473" t="s">
        <v>1301</v>
      </c>
    </row>
    <row r="20153" spans="53:56" ht="15" x14ac:dyDescent="0.25">
      <c r="BA20153" s="91" t="s">
        <v>24269</v>
      </c>
      <c r="BB20153" s="91" t="s">
        <v>3536</v>
      </c>
      <c r="BC20153" s="91" t="s">
        <v>24159</v>
      </c>
      <c r="BD20153" s="473" t="s">
        <v>1301</v>
      </c>
    </row>
    <row r="20154" spans="53:56" ht="15" x14ac:dyDescent="0.25">
      <c r="BA20154" s="90" t="s">
        <v>24270</v>
      </c>
      <c r="BB20154" s="90" t="s">
        <v>3536</v>
      </c>
      <c r="BC20154" s="90" t="s">
        <v>24159</v>
      </c>
      <c r="BD20154" s="473" t="s">
        <v>1301</v>
      </c>
    </row>
    <row r="20155" spans="53:56" ht="15" x14ac:dyDescent="0.25">
      <c r="BA20155" s="90" t="s">
        <v>24271</v>
      </c>
      <c r="BB20155" s="90" t="s">
        <v>3536</v>
      </c>
      <c r="BC20155" s="90" t="s">
        <v>24159</v>
      </c>
      <c r="BD20155" s="473" t="s">
        <v>1301</v>
      </c>
    </row>
    <row r="20156" spans="53:56" ht="15" x14ac:dyDescent="0.25">
      <c r="BA20156" s="91" t="s">
        <v>24272</v>
      </c>
      <c r="BB20156" s="91" t="s">
        <v>3536</v>
      </c>
      <c r="BC20156" s="91" t="s">
        <v>24159</v>
      </c>
      <c r="BD20156" s="473" t="s">
        <v>1301</v>
      </c>
    </row>
    <row r="20157" spans="53:56" ht="15" x14ac:dyDescent="0.25">
      <c r="BA20157" s="90" t="s">
        <v>24273</v>
      </c>
      <c r="BB20157" s="90" t="s">
        <v>3536</v>
      </c>
      <c r="BC20157" s="90" t="s">
        <v>24159</v>
      </c>
      <c r="BD20157" s="473" t="s">
        <v>1301</v>
      </c>
    </row>
    <row r="20158" spans="53:56" ht="15" x14ac:dyDescent="0.25">
      <c r="BA20158" s="91" t="s">
        <v>24274</v>
      </c>
      <c r="BB20158" s="91" t="s">
        <v>3536</v>
      </c>
      <c r="BC20158" s="91" t="s">
        <v>24159</v>
      </c>
      <c r="BD20158" s="473" t="s">
        <v>1301</v>
      </c>
    </row>
    <row r="20159" spans="53:56" ht="15" x14ac:dyDescent="0.25">
      <c r="BA20159" s="91" t="s">
        <v>24275</v>
      </c>
      <c r="BB20159" s="91" t="s">
        <v>3536</v>
      </c>
      <c r="BC20159" s="91" t="s">
        <v>24159</v>
      </c>
      <c r="BD20159" s="473" t="s">
        <v>1301</v>
      </c>
    </row>
    <row r="20160" spans="53:56" ht="15" x14ac:dyDescent="0.25">
      <c r="BA20160" s="90" t="s">
        <v>24276</v>
      </c>
      <c r="BB20160" s="90" t="s">
        <v>3536</v>
      </c>
      <c r="BC20160" s="90" t="s">
        <v>24159</v>
      </c>
      <c r="BD20160" s="473" t="s">
        <v>1301</v>
      </c>
    </row>
    <row r="20161" spans="53:56" ht="15" x14ac:dyDescent="0.25">
      <c r="BA20161" s="91" t="s">
        <v>24277</v>
      </c>
      <c r="BB20161" s="91" t="s">
        <v>3536</v>
      </c>
      <c r="BC20161" s="91" t="s">
        <v>24159</v>
      </c>
      <c r="BD20161" s="473" t="s">
        <v>1301</v>
      </c>
    </row>
    <row r="20162" spans="53:56" ht="15" x14ac:dyDescent="0.25">
      <c r="BA20162" s="90" t="s">
        <v>24278</v>
      </c>
      <c r="BB20162" s="90" t="s">
        <v>3536</v>
      </c>
      <c r="BC20162" s="90" t="s">
        <v>24159</v>
      </c>
      <c r="BD20162" s="473" t="s">
        <v>1301</v>
      </c>
    </row>
    <row r="20163" spans="53:56" ht="15" x14ac:dyDescent="0.25">
      <c r="BA20163" s="90" t="s">
        <v>24279</v>
      </c>
      <c r="BB20163" s="90" t="s">
        <v>3536</v>
      </c>
      <c r="BC20163" s="90" t="s">
        <v>24159</v>
      </c>
      <c r="BD20163" s="473" t="s">
        <v>1301</v>
      </c>
    </row>
    <row r="20164" spans="53:56" ht="15" x14ac:dyDescent="0.25">
      <c r="BA20164" s="91" t="s">
        <v>24280</v>
      </c>
      <c r="BB20164" s="91" t="s">
        <v>3536</v>
      </c>
      <c r="BC20164" s="91" t="s">
        <v>24159</v>
      </c>
      <c r="BD20164" s="473" t="s">
        <v>1301</v>
      </c>
    </row>
    <row r="20165" spans="53:56" ht="15" x14ac:dyDescent="0.25">
      <c r="BA20165" s="90" t="s">
        <v>24281</v>
      </c>
      <c r="BB20165" s="90" t="s">
        <v>3536</v>
      </c>
      <c r="BC20165" s="90" t="s">
        <v>24159</v>
      </c>
      <c r="BD20165" s="473" t="s">
        <v>1301</v>
      </c>
    </row>
    <row r="20166" spans="53:56" ht="15" x14ac:dyDescent="0.25">
      <c r="BA20166" s="91" t="s">
        <v>24282</v>
      </c>
      <c r="BB20166" s="91" t="s">
        <v>3536</v>
      </c>
      <c r="BC20166" s="91" t="s">
        <v>24159</v>
      </c>
      <c r="BD20166" s="473" t="s">
        <v>1301</v>
      </c>
    </row>
    <row r="20167" spans="53:56" ht="15" x14ac:dyDescent="0.25">
      <c r="BA20167" s="91" t="s">
        <v>24283</v>
      </c>
      <c r="BB20167" s="91" t="s">
        <v>3536</v>
      </c>
      <c r="BC20167" s="91" t="s">
        <v>24159</v>
      </c>
      <c r="BD20167" s="473" t="s">
        <v>1301</v>
      </c>
    </row>
    <row r="20168" spans="53:56" ht="15" x14ac:dyDescent="0.25">
      <c r="BA20168" s="90" t="s">
        <v>24284</v>
      </c>
      <c r="BB20168" s="90" t="s">
        <v>3536</v>
      </c>
      <c r="BC20168" s="90" t="s">
        <v>24159</v>
      </c>
      <c r="BD20168" s="473" t="s">
        <v>1301</v>
      </c>
    </row>
    <row r="20169" spans="53:56" ht="15" x14ac:dyDescent="0.25">
      <c r="BA20169" s="91" t="s">
        <v>24285</v>
      </c>
      <c r="BB20169" s="91" t="s">
        <v>3536</v>
      </c>
      <c r="BC20169" s="91" t="s">
        <v>24159</v>
      </c>
      <c r="BD20169" s="473" t="s">
        <v>1301</v>
      </c>
    </row>
    <row r="20170" spans="53:56" ht="15" x14ac:dyDescent="0.25">
      <c r="BA20170" s="90" t="s">
        <v>24286</v>
      </c>
      <c r="BB20170" s="90" t="s">
        <v>3536</v>
      </c>
      <c r="BC20170" s="90" t="s">
        <v>24159</v>
      </c>
      <c r="BD20170" s="473" t="s">
        <v>1301</v>
      </c>
    </row>
    <row r="20171" spans="53:56" ht="15" x14ac:dyDescent="0.25">
      <c r="BA20171" s="90" t="s">
        <v>24287</v>
      </c>
      <c r="BB20171" s="90" t="s">
        <v>3536</v>
      </c>
      <c r="BC20171" s="90" t="s">
        <v>24159</v>
      </c>
      <c r="BD20171" s="473" t="s">
        <v>1301</v>
      </c>
    </row>
    <row r="20172" spans="53:56" ht="15" x14ac:dyDescent="0.25">
      <c r="BA20172" s="91" t="s">
        <v>24288</v>
      </c>
      <c r="BB20172" s="91" t="s">
        <v>3536</v>
      </c>
      <c r="BC20172" s="91" t="s">
        <v>24159</v>
      </c>
      <c r="BD20172" s="473" t="s">
        <v>1301</v>
      </c>
    </row>
    <row r="20173" spans="53:56" ht="15" x14ac:dyDescent="0.25">
      <c r="BA20173" s="90" t="s">
        <v>24289</v>
      </c>
      <c r="BB20173" s="90" t="s">
        <v>3536</v>
      </c>
      <c r="BC20173" s="90" t="s">
        <v>24159</v>
      </c>
      <c r="BD20173" s="473" t="s">
        <v>1301</v>
      </c>
    </row>
    <row r="20174" spans="53:56" ht="15" x14ac:dyDescent="0.25">
      <c r="BA20174" s="91" t="s">
        <v>24290</v>
      </c>
      <c r="BB20174" s="91" t="s">
        <v>3536</v>
      </c>
      <c r="BC20174" s="91" t="s">
        <v>24291</v>
      </c>
      <c r="BD20174" s="473" t="s">
        <v>1301</v>
      </c>
    </row>
    <row r="20175" spans="53:56" ht="15" x14ac:dyDescent="0.25">
      <c r="BA20175" s="90" t="s">
        <v>24292</v>
      </c>
      <c r="BB20175" s="90" t="s">
        <v>3536</v>
      </c>
      <c r="BC20175" s="90" t="s">
        <v>24291</v>
      </c>
      <c r="BD20175" s="473" t="s">
        <v>1301</v>
      </c>
    </row>
    <row r="20176" spans="53:56" ht="15" x14ac:dyDescent="0.25">
      <c r="BA20176" s="91" t="s">
        <v>24293</v>
      </c>
      <c r="BB20176" s="91" t="s">
        <v>3536</v>
      </c>
      <c r="BC20176" s="91" t="s">
        <v>24294</v>
      </c>
      <c r="BD20176" s="473" t="s">
        <v>1301</v>
      </c>
    </row>
    <row r="20177" spans="53:56" ht="15" x14ac:dyDescent="0.25">
      <c r="BA20177" s="91" t="s">
        <v>24295</v>
      </c>
      <c r="BB20177" s="91" t="s">
        <v>3536</v>
      </c>
      <c r="BC20177" s="91" t="s">
        <v>24296</v>
      </c>
      <c r="BD20177" s="473" t="s">
        <v>1301</v>
      </c>
    </row>
    <row r="20178" spans="53:56" ht="15" x14ac:dyDescent="0.25">
      <c r="BA20178" s="91" t="s">
        <v>24297</v>
      </c>
      <c r="BB20178" s="91" t="s">
        <v>3536</v>
      </c>
      <c r="BC20178" s="91" t="s">
        <v>9234</v>
      </c>
      <c r="BD20178" s="473" t="s">
        <v>1301</v>
      </c>
    </row>
    <row r="20179" spans="53:56" ht="15" x14ac:dyDescent="0.25">
      <c r="BA20179" s="90" t="s">
        <v>24298</v>
      </c>
      <c r="BB20179" s="90" t="s">
        <v>3536</v>
      </c>
      <c r="BC20179" s="90" t="s">
        <v>24294</v>
      </c>
      <c r="BD20179" s="473" t="s">
        <v>1301</v>
      </c>
    </row>
    <row r="20180" spans="53:56" ht="15" x14ac:dyDescent="0.25">
      <c r="BA20180" s="90" t="s">
        <v>24299</v>
      </c>
      <c r="BB20180" s="90" t="s">
        <v>3536</v>
      </c>
      <c r="BC20180" s="90" t="s">
        <v>24296</v>
      </c>
      <c r="BD20180" s="473" t="s">
        <v>1301</v>
      </c>
    </row>
    <row r="20181" spans="53:56" ht="15" x14ac:dyDescent="0.25">
      <c r="BA20181" s="91" t="s">
        <v>24300</v>
      </c>
      <c r="BB20181" s="91" t="s">
        <v>3536</v>
      </c>
      <c r="BC20181" s="91" t="s">
        <v>24296</v>
      </c>
      <c r="BD20181" s="473" t="s">
        <v>1301</v>
      </c>
    </row>
    <row r="20182" spans="53:56" ht="15" x14ac:dyDescent="0.25">
      <c r="BA20182" s="90" t="s">
        <v>24301</v>
      </c>
      <c r="BB20182" s="90" t="s">
        <v>3536</v>
      </c>
      <c r="BC20182" s="90" t="s">
        <v>24291</v>
      </c>
      <c r="BD20182" s="473" t="s">
        <v>1301</v>
      </c>
    </row>
    <row r="20183" spans="53:56" ht="15" x14ac:dyDescent="0.25">
      <c r="BA20183" s="91" t="s">
        <v>24302</v>
      </c>
      <c r="BB20183" s="91" t="s">
        <v>3536</v>
      </c>
      <c r="BC20183" s="91" t="s">
        <v>23911</v>
      </c>
      <c r="BD20183" s="473" t="s">
        <v>1301</v>
      </c>
    </row>
    <row r="20184" spans="53:56" ht="15" x14ac:dyDescent="0.25">
      <c r="BA20184" s="91" t="s">
        <v>24303</v>
      </c>
      <c r="BB20184" s="91" t="s">
        <v>3536</v>
      </c>
      <c r="BC20184" s="91" t="s">
        <v>24304</v>
      </c>
      <c r="BD20184" s="473" t="s">
        <v>1301</v>
      </c>
    </row>
    <row r="20185" spans="53:56" ht="15" x14ac:dyDescent="0.25">
      <c r="BA20185" s="90" t="s">
        <v>24305</v>
      </c>
      <c r="BB20185" s="90" t="s">
        <v>3536</v>
      </c>
      <c r="BC20185" s="90" t="s">
        <v>24304</v>
      </c>
      <c r="BD20185" s="473" t="s">
        <v>1301</v>
      </c>
    </row>
    <row r="20186" spans="53:56" ht="15" x14ac:dyDescent="0.25">
      <c r="BA20186" s="91" t="s">
        <v>24306</v>
      </c>
      <c r="BB20186" s="91" t="s">
        <v>3536</v>
      </c>
      <c r="BC20186" s="91" t="s">
        <v>24294</v>
      </c>
      <c r="BD20186" s="473" t="s">
        <v>1301</v>
      </c>
    </row>
    <row r="20187" spans="53:56" ht="15" x14ac:dyDescent="0.25">
      <c r="BA20187" s="90" t="s">
        <v>24307</v>
      </c>
      <c r="BB20187" s="90" t="s">
        <v>3536</v>
      </c>
      <c r="BC20187" s="90" t="s">
        <v>24304</v>
      </c>
      <c r="BD20187" s="473" t="s">
        <v>1301</v>
      </c>
    </row>
    <row r="20188" spans="53:56" ht="15" x14ac:dyDescent="0.25">
      <c r="BA20188" s="91" t="s">
        <v>24308</v>
      </c>
      <c r="BB20188" s="91" t="s">
        <v>3536</v>
      </c>
      <c r="BC20188" s="91" t="s">
        <v>24291</v>
      </c>
      <c r="BD20188" s="473" t="s">
        <v>1301</v>
      </c>
    </row>
    <row r="20189" spans="53:56" ht="15" x14ac:dyDescent="0.25">
      <c r="BA20189" s="90" t="s">
        <v>24309</v>
      </c>
      <c r="BB20189" s="90" t="s">
        <v>3536</v>
      </c>
      <c r="BC20189" s="90" t="s">
        <v>14875</v>
      </c>
      <c r="BD20189" s="473" t="s">
        <v>1301</v>
      </c>
    </row>
    <row r="20190" spans="53:56" ht="15" x14ac:dyDescent="0.25">
      <c r="BA20190" s="90" t="s">
        <v>24310</v>
      </c>
      <c r="BB20190" s="90" t="s">
        <v>3536</v>
      </c>
      <c r="BC20190" s="90" t="s">
        <v>10632</v>
      </c>
      <c r="BD20190" s="473" t="s">
        <v>1301</v>
      </c>
    </row>
    <row r="20191" spans="53:56" ht="15" x14ac:dyDescent="0.25">
      <c r="BA20191" s="91" t="s">
        <v>24311</v>
      </c>
      <c r="BB20191" s="91" t="s">
        <v>3536</v>
      </c>
      <c r="BC20191" s="91" t="s">
        <v>10632</v>
      </c>
      <c r="BD20191" s="473" t="s">
        <v>1301</v>
      </c>
    </row>
    <row r="20192" spans="53:56" ht="15" x14ac:dyDescent="0.25">
      <c r="BA20192" s="90" t="s">
        <v>24312</v>
      </c>
      <c r="BB20192" s="90" t="s">
        <v>3536</v>
      </c>
      <c r="BC20192" s="90" t="s">
        <v>24304</v>
      </c>
      <c r="BD20192" s="473" t="s">
        <v>1301</v>
      </c>
    </row>
    <row r="20193" spans="53:56" ht="15" x14ac:dyDescent="0.25">
      <c r="BA20193" s="91" t="s">
        <v>24313</v>
      </c>
      <c r="BB20193" s="91" t="s">
        <v>3536</v>
      </c>
      <c r="BC20193" s="91" t="s">
        <v>24304</v>
      </c>
      <c r="BD20193" s="473" t="s">
        <v>1301</v>
      </c>
    </row>
    <row r="20194" spans="53:56" ht="15" x14ac:dyDescent="0.25">
      <c r="BA20194" s="90" t="s">
        <v>24314</v>
      </c>
      <c r="BB20194" s="90" t="s">
        <v>3536</v>
      </c>
      <c r="BC20194" s="90" t="s">
        <v>24291</v>
      </c>
      <c r="BD20194" s="473" t="s">
        <v>1301</v>
      </c>
    </row>
    <row r="20195" spans="53:56" ht="15" x14ac:dyDescent="0.25">
      <c r="BA20195" s="91" t="s">
        <v>24315</v>
      </c>
      <c r="BB20195" s="91" t="s">
        <v>3536</v>
      </c>
      <c r="BC20195" s="91" t="s">
        <v>24291</v>
      </c>
      <c r="BD20195" s="473" t="s">
        <v>1301</v>
      </c>
    </row>
    <row r="20196" spans="53:56" ht="15" x14ac:dyDescent="0.25">
      <c r="BA20196" s="90" t="s">
        <v>24316</v>
      </c>
      <c r="BB20196" s="90" t="s">
        <v>3536</v>
      </c>
      <c r="BC20196" s="90" t="s">
        <v>24304</v>
      </c>
      <c r="BD20196" s="473" t="s">
        <v>1301</v>
      </c>
    </row>
    <row r="20197" spans="53:56" ht="15" x14ac:dyDescent="0.25">
      <c r="BA20197" s="91" t="s">
        <v>24317</v>
      </c>
      <c r="BB20197" s="91" t="s">
        <v>3536</v>
      </c>
      <c r="BC20197" s="91" t="s">
        <v>24291</v>
      </c>
      <c r="BD20197" s="473" t="s">
        <v>1301</v>
      </c>
    </row>
    <row r="20198" spans="53:56" ht="15" x14ac:dyDescent="0.25">
      <c r="BA20198" s="90" t="s">
        <v>24318</v>
      </c>
      <c r="BB20198" s="90" t="s">
        <v>3536</v>
      </c>
      <c r="BC20198" s="90" t="s">
        <v>10632</v>
      </c>
      <c r="BD20198" s="473" t="s">
        <v>1301</v>
      </c>
    </row>
    <row r="20199" spans="53:56" ht="15" x14ac:dyDescent="0.25">
      <c r="BA20199" s="91" t="s">
        <v>24319</v>
      </c>
      <c r="BB20199" s="91" t="s">
        <v>3536</v>
      </c>
      <c r="BC20199" s="91" t="s">
        <v>23911</v>
      </c>
      <c r="BD20199" s="473" t="s">
        <v>1301</v>
      </c>
    </row>
    <row r="20200" spans="53:56" ht="15" x14ac:dyDescent="0.25">
      <c r="BA20200" s="90" t="s">
        <v>24320</v>
      </c>
      <c r="BB20200" s="90" t="s">
        <v>3536</v>
      </c>
      <c r="BC20200" s="90" t="s">
        <v>24291</v>
      </c>
      <c r="BD20200" s="473" t="s">
        <v>1301</v>
      </c>
    </row>
    <row r="20201" spans="53:56" ht="15" x14ac:dyDescent="0.25">
      <c r="BA20201" s="91" t="s">
        <v>24321</v>
      </c>
      <c r="BB20201" s="91" t="s">
        <v>3536</v>
      </c>
      <c r="BC20201" s="91" t="s">
        <v>9234</v>
      </c>
      <c r="BD20201" s="473" t="s">
        <v>1301</v>
      </c>
    </row>
    <row r="20202" spans="53:56" ht="15" x14ac:dyDescent="0.25">
      <c r="BA20202" s="90" t="s">
        <v>24322</v>
      </c>
      <c r="BB20202" s="90" t="s">
        <v>3536</v>
      </c>
      <c r="BC20202" s="90" t="s">
        <v>10632</v>
      </c>
      <c r="BD20202" s="473" t="s">
        <v>1301</v>
      </c>
    </row>
    <row r="20203" spans="53:56" ht="15" x14ac:dyDescent="0.25">
      <c r="BA20203" s="91" t="s">
        <v>24323</v>
      </c>
      <c r="BB20203" s="91" t="s">
        <v>3536</v>
      </c>
      <c r="BC20203" s="91" t="s">
        <v>24304</v>
      </c>
      <c r="BD20203" s="473" t="s">
        <v>1301</v>
      </c>
    </row>
    <row r="20204" spans="53:56" ht="15" x14ac:dyDescent="0.25">
      <c r="BA20204" s="90" t="s">
        <v>24324</v>
      </c>
      <c r="BB20204" s="90" t="s">
        <v>3536</v>
      </c>
      <c r="BC20204" s="90" t="s">
        <v>24304</v>
      </c>
      <c r="BD20204" s="473" t="s">
        <v>1301</v>
      </c>
    </row>
    <row r="20205" spans="53:56" ht="15" x14ac:dyDescent="0.25">
      <c r="BA20205" s="91" t="s">
        <v>24325</v>
      </c>
      <c r="BB20205" s="91" t="s">
        <v>3536</v>
      </c>
      <c r="BC20205" s="91" t="s">
        <v>9234</v>
      </c>
      <c r="BD20205" s="473" t="s">
        <v>1301</v>
      </c>
    </row>
    <row r="20206" spans="53:56" ht="15" x14ac:dyDescent="0.25">
      <c r="BA20206" s="90" t="s">
        <v>24326</v>
      </c>
      <c r="BB20206" s="90" t="s">
        <v>3536</v>
      </c>
      <c r="BC20206" s="90" t="s">
        <v>9234</v>
      </c>
      <c r="BD20206" s="473" t="s">
        <v>1301</v>
      </c>
    </row>
    <row r="20207" spans="53:56" ht="15" x14ac:dyDescent="0.25">
      <c r="BA20207" s="91" t="s">
        <v>24327</v>
      </c>
      <c r="BB20207" s="91" t="s">
        <v>3536</v>
      </c>
      <c r="BC20207" s="91" t="s">
        <v>24304</v>
      </c>
      <c r="BD20207" s="473" t="s">
        <v>1301</v>
      </c>
    </row>
    <row r="20208" spans="53:56" ht="15" x14ac:dyDescent="0.25">
      <c r="BA20208" s="90" t="s">
        <v>24328</v>
      </c>
      <c r="BB20208" s="90" t="s">
        <v>3536</v>
      </c>
      <c r="BC20208" s="90" t="s">
        <v>14875</v>
      </c>
      <c r="BD20208" s="473" t="s">
        <v>1301</v>
      </c>
    </row>
    <row r="20209" spans="53:56" ht="15" x14ac:dyDescent="0.25">
      <c r="BA20209" s="91" t="s">
        <v>24329</v>
      </c>
      <c r="BB20209" s="91" t="s">
        <v>3536</v>
      </c>
      <c r="BC20209" s="91" t="s">
        <v>9234</v>
      </c>
      <c r="BD20209" s="473" t="s">
        <v>1301</v>
      </c>
    </row>
    <row r="20210" spans="53:56" ht="15" x14ac:dyDescent="0.25">
      <c r="BA20210" s="90" t="s">
        <v>24330</v>
      </c>
      <c r="BB20210" s="90" t="s">
        <v>3536</v>
      </c>
      <c r="BC20210" s="90" t="s">
        <v>14875</v>
      </c>
      <c r="BD20210" s="473" t="s">
        <v>1301</v>
      </c>
    </row>
    <row r="20211" spans="53:56" ht="15" x14ac:dyDescent="0.25">
      <c r="BA20211" s="91" t="s">
        <v>24331</v>
      </c>
      <c r="BB20211" s="91" t="s">
        <v>3536</v>
      </c>
      <c r="BC20211" s="91" t="s">
        <v>24296</v>
      </c>
      <c r="BD20211" s="473" t="s">
        <v>1301</v>
      </c>
    </row>
    <row r="20212" spans="53:56" ht="15" x14ac:dyDescent="0.25">
      <c r="BA20212" s="90" t="s">
        <v>24332</v>
      </c>
      <c r="BB20212" s="90" t="s">
        <v>3536</v>
      </c>
      <c r="BC20212" s="90" t="s">
        <v>10632</v>
      </c>
      <c r="BD20212" s="473" t="s">
        <v>1301</v>
      </c>
    </row>
    <row r="20213" spans="53:56" ht="15" x14ac:dyDescent="0.25">
      <c r="BA20213" s="91" t="s">
        <v>24333</v>
      </c>
      <c r="BB20213" s="91" t="s">
        <v>3536</v>
      </c>
      <c r="BC20213" s="91" t="s">
        <v>10632</v>
      </c>
      <c r="BD20213" s="473" t="s">
        <v>1301</v>
      </c>
    </row>
    <row r="20214" spans="53:56" ht="15" x14ac:dyDescent="0.25">
      <c r="BA20214" s="90" t="s">
        <v>24334</v>
      </c>
      <c r="BB20214" s="90" t="s">
        <v>3536</v>
      </c>
      <c r="BC20214" s="90" t="s">
        <v>24291</v>
      </c>
      <c r="BD20214" s="473" t="s">
        <v>1301</v>
      </c>
    </row>
    <row r="20215" spans="53:56" ht="15" x14ac:dyDescent="0.25">
      <c r="BA20215" s="91" t="s">
        <v>24335</v>
      </c>
      <c r="BB20215" s="91" t="s">
        <v>3536</v>
      </c>
      <c r="BC20215" s="91" t="s">
        <v>10632</v>
      </c>
      <c r="BD20215" s="473" t="s">
        <v>1301</v>
      </c>
    </row>
    <row r="20216" spans="53:56" ht="15" x14ac:dyDescent="0.25">
      <c r="BA20216" s="90" t="s">
        <v>24336</v>
      </c>
      <c r="BB20216" s="90" t="s">
        <v>3536</v>
      </c>
      <c r="BC20216" s="90" t="s">
        <v>10632</v>
      </c>
      <c r="BD20216" s="473" t="s">
        <v>1301</v>
      </c>
    </row>
    <row r="20217" spans="53:56" ht="15" x14ac:dyDescent="0.25">
      <c r="BA20217" s="90" t="s">
        <v>24337</v>
      </c>
      <c r="BB20217" s="90" t="s">
        <v>3536</v>
      </c>
      <c r="BC20217" s="90" t="s">
        <v>10632</v>
      </c>
      <c r="BD20217" s="473" t="s">
        <v>1301</v>
      </c>
    </row>
    <row r="20218" spans="53:56" ht="15" x14ac:dyDescent="0.25">
      <c r="BA20218" s="91" t="s">
        <v>24338</v>
      </c>
      <c r="BB20218" s="91" t="s">
        <v>3536</v>
      </c>
      <c r="BC20218" s="91" t="s">
        <v>24291</v>
      </c>
      <c r="BD20218" s="473" t="s">
        <v>1301</v>
      </c>
    </row>
    <row r="20219" spans="53:56" ht="15" x14ac:dyDescent="0.25">
      <c r="BA20219" s="90" t="s">
        <v>24339</v>
      </c>
      <c r="BB20219" s="90" t="s">
        <v>3536</v>
      </c>
      <c r="BC20219" s="90" t="s">
        <v>24304</v>
      </c>
      <c r="BD20219" s="473" t="s">
        <v>1301</v>
      </c>
    </row>
    <row r="20220" spans="53:56" ht="15" x14ac:dyDescent="0.25">
      <c r="BA20220" s="90" t="s">
        <v>24340</v>
      </c>
      <c r="BB20220" s="90" t="s">
        <v>3536</v>
      </c>
      <c r="BC20220" s="90" t="s">
        <v>14875</v>
      </c>
      <c r="BD20220" s="473" t="s">
        <v>1301</v>
      </c>
    </row>
    <row r="20221" spans="53:56" ht="15" x14ac:dyDescent="0.25">
      <c r="BA20221" s="91" t="s">
        <v>24341</v>
      </c>
      <c r="BB20221" s="91" t="s">
        <v>3536</v>
      </c>
      <c r="BC20221" s="91" t="s">
        <v>24291</v>
      </c>
      <c r="BD20221" s="473" t="s">
        <v>1301</v>
      </c>
    </row>
    <row r="20222" spans="53:56" ht="15" x14ac:dyDescent="0.25">
      <c r="BA20222" s="90" t="s">
        <v>24342</v>
      </c>
      <c r="BB20222" s="90" t="s">
        <v>3536</v>
      </c>
      <c r="BC20222" s="90" t="s">
        <v>24304</v>
      </c>
      <c r="BD20222" s="473" t="s">
        <v>1301</v>
      </c>
    </row>
    <row r="20223" spans="53:56" ht="15" x14ac:dyDescent="0.25">
      <c r="BA20223" s="91" t="s">
        <v>24343</v>
      </c>
      <c r="BB20223" s="91" t="s">
        <v>3536</v>
      </c>
      <c r="BC20223" s="91" t="s">
        <v>24304</v>
      </c>
      <c r="BD20223" s="473" t="s">
        <v>1301</v>
      </c>
    </row>
    <row r="20224" spans="53:56" ht="15" x14ac:dyDescent="0.25">
      <c r="BA20224" s="90" t="s">
        <v>24344</v>
      </c>
      <c r="BB20224" s="90" t="s">
        <v>3536</v>
      </c>
      <c r="BC20224" s="90" t="s">
        <v>24291</v>
      </c>
      <c r="BD20224" s="473" t="s">
        <v>1301</v>
      </c>
    </row>
    <row r="20225" spans="53:56" ht="15" x14ac:dyDescent="0.25">
      <c r="BA20225" s="91" t="s">
        <v>24345</v>
      </c>
      <c r="BB20225" s="91" t="s">
        <v>3536</v>
      </c>
      <c r="BC20225" s="91" t="s">
        <v>24304</v>
      </c>
      <c r="BD20225" s="473" t="s">
        <v>1301</v>
      </c>
    </row>
    <row r="20226" spans="53:56" ht="15" x14ac:dyDescent="0.25">
      <c r="BA20226" s="90" t="s">
        <v>24346</v>
      </c>
      <c r="BB20226" s="90" t="s">
        <v>3536</v>
      </c>
      <c r="BC20226" s="90" t="s">
        <v>24294</v>
      </c>
      <c r="BD20226" s="473" t="s">
        <v>1301</v>
      </c>
    </row>
    <row r="20227" spans="53:56" ht="15" x14ac:dyDescent="0.25">
      <c r="BA20227" s="91" t="s">
        <v>24347</v>
      </c>
      <c r="BB20227" s="91" t="s">
        <v>3536</v>
      </c>
      <c r="BC20227" s="91" t="s">
        <v>24304</v>
      </c>
      <c r="BD20227" s="473" t="s">
        <v>1301</v>
      </c>
    </row>
    <row r="20228" spans="53:56" ht="15" x14ac:dyDescent="0.25">
      <c r="BA20228" s="90" t="s">
        <v>24348</v>
      </c>
      <c r="BB20228" s="90" t="s">
        <v>3536</v>
      </c>
      <c r="BC20228" s="90" t="s">
        <v>10632</v>
      </c>
      <c r="BD20228" s="473" t="s">
        <v>1301</v>
      </c>
    </row>
    <row r="20229" spans="53:56" ht="15" x14ac:dyDescent="0.25">
      <c r="BA20229" s="91" t="s">
        <v>24349</v>
      </c>
      <c r="BB20229" s="91" t="s">
        <v>3536</v>
      </c>
      <c r="BC20229" s="91" t="s">
        <v>10632</v>
      </c>
      <c r="BD20229" s="473" t="s">
        <v>1301</v>
      </c>
    </row>
    <row r="20230" spans="53:56" ht="15" x14ac:dyDescent="0.25">
      <c r="BA20230" s="90" t="s">
        <v>24350</v>
      </c>
      <c r="BB20230" s="90" t="s">
        <v>3536</v>
      </c>
      <c r="BC20230" s="90" t="s">
        <v>9234</v>
      </c>
      <c r="BD20230" s="473" t="s">
        <v>1301</v>
      </c>
    </row>
    <row r="20231" spans="53:56" ht="15" x14ac:dyDescent="0.25">
      <c r="BA20231" s="91" t="s">
        <v>24351</v>
      </c>
      <c r="BB20231" s="91" t="s">
        <v>3536</v>
      </c>
      <c r="BC20231" s="91" t="s">
        <v>14875</v>
      </c>
      <c r="BD20231" s="473" t="s">
        <v>1301</v>
      </c>
    </row>
    <row r="20232" spans="53:56" ht="15" x14ac:dyDescent="0.25">
      <c r="BA20232" s="90" t="s">
        <v>24352</v>
      </c>
      <c r="BB20232" s="90" t="s">
        <v>3536</v>
      </c>
      <c r="BC20232" s="90" t="s">
        <v>24294</v>
      </c>
      <c r="BD20232" s="473" t="s">
        <v>1301</v>
      </c>
    </row>
    <row r="20233" spans="53:56" ht="15" x14ac:dyDescent="0.25">
      <c r="BA20233" s="91" t="s">
        <v>24353</v>
      </c>
      <c r="BB20233" s="91" t="s">
        <v>3536</v>
      </c>
      <c r="BC20233" s="91" t="s">
        <v>9234</v>
      </c>
      <c r="BD20233" s="473" t="s">
        <v>1301</v>
      </c>
    </row>
    <row r="20234" spans="53:56" ht="15" x14ac:dyDescent="0.25">
      <c r="BA20234" s="90" t="s">
        <v>24354</v>
      </c>
      <c r="BB20234" s="90" t="s">
        <v>3536</v>
      </c>
      <c r="BC20234" s="90" t="s">
        <v>24291</v>
      </c>
      <c r="BD20234" s="473" t="s">
        <v>1301</v>
      </c>
    </row>
    <row r="20235" spans="53:56" ht="15" x14ac:dyDescent="0.25">
      <c r="BA20235" s="91" t="s">
        <v>24355</v>
      </c>
      <c r="BB20235" s="91" t="s">
        <v>3536</v>
      </c>
      <c r="BC20235" s="91" t="s">
        <v>9234</v>
      </c>
      <c r="BD20235" s="473" t="s">
        <v>1301</v>
      </c>
    </row>
    <row r="20236" spans="53:56" ht="15" x14ac:dyDescent="0.25">
      <c r="BA20236" s="90" t="s">
        <v>24356</v>
      </c>
      <c r="BB20236" s="90" t="s">
        <v>3536</v>
      </c>
      <c r="BC20236" s="90" t="s">
        <v>24291</v>
      </c>
      <c r="BD20236" s="473" t="s">
        <v>1301</v>
      </c>
    </row>
    <row r="20237" spans="53:56" ht="15" x14ac:dyDescent="0.25">
      <c r="BA20237" s="91" t="s">
        <v>24357</v>
      </c>
      <c r="BB20237" s="91" t="s">
        <v>3536</v>
      </c>
      <c r="BC20237" s="91" t="s">
        <v>24291</v>
      </c>
      <c r="BD20237" s="473" t="s">
        <v>1301</v>
      </c>
    </row>
    <row r="20238" spans="53:56" ht="15" x14ac:dyDescent="0.25">
      <c r="BA20238" s="90" t="s">
        <v>24358</v>
      </c>
      <c r="BB20238" s="90" t="s">
        <v>3536</v>
      </c>
      <c r="BC20238" s="90" t="s">
        <v>24359</v>
      </c>
      <c r="BD20238" s="473" t="s">
        <v>1301</v>
      </c>
    </row>
    <row r="20239" spans="53:56" ht="15" x14ac:dyDescent="0.25">
      <c r="BA20239" s="91" t="s">
        <v>24360</v>
      </c>
      <c r="BB20239" s="91" t="s">
        <v>3536</v>
      </c>
      <c r="BC20239" s="91" t="s">
        <v>24361</v>
      </c>
      <c r="BD20239" s="473" t="s">
        <v>1301</v>
      </c>
    </row>
    <row r="20240" spans="53:56" ht="15" x14ac:dyDescent="0.25">
      <c r="BA20240" s="90" t="s">
        <v>24362</v>
      </c>
      <c r="BB20240" s="90" t="s">
        <v>3536</v>
      </c>
      <c r="BC20240" s="90" t="s">
        <v>24359</v>
      </c>
      <c r="BD20240" s="473" t="s">
        <v>1301</v>
      </c>
    </row>
    <row r="20241" spans="53:56" ht="15" x14ac:dyDescent="0.25">
      <c r="BA20241" s="91" t="s">
        <v>24363</v>
      </c>
      <c r="BB20241" s="91" t="s">
        <v>3536</v>
      </c>
      <c r="BC20241" s="91" t="s">
        <v>24359</v>
      </c>
      <c r="BD20241" s="473" t="s">
        <v>1301</v>
      </c>
    </row>
    <row r="20242" spans="53:56" ht="15" x14ac:dyDescent="0.25">
      <c r="BA20242" s="90" t="s">
        <v>24364</v>
      </c>
      <c r="BB20242" s="90" t="s">
        <v>3536</v>
      </c>
      <c r="BC20242" s="90" t="s">
        <v>24359</v>
      </c>
      <c r="BD20242" s="473" t="s">
        <v>1301</v>
      </c>
    </row>
    <row r="20243" spans="53:56" ht="15" x14ac:dyDescent="0.25">
      <c r="BA20243" s="91" t="s">
        <v>24365</v>
      </c>
      <c r="BB20243" s="91" t="s">
        <v>3536</v>
      </c>
      <c r="BC20243" s="91" t="s">
        <v>24291</v>
      </c>
      <c r="BD20243" s="473" t="s">
        <v>1301</v>
      </c>
    </row>
    <row r="20244" spans="53:56" ht="15" x14ac:dyDescent="0.25">
      <c r="BA20244" s="91" t="s">
        <v>24366</v>
      </c>
      <c r="BB20244" s="91" t="s">
        <v>3536</v>
      </c>
      <c r="BC20244" s="91" t="s">
        <v>23911</v>
      </c>
      <c r="BD20244" s="473" t="s">
        <v>1301</v>
      </c>
    </row>
    <row r="20245" spans="53:56" ht="15" x14ac:dyDescent="0.25">
      <c r="BA20245" s="90" t="s">
        <v>24366</v>
      </c>
      <c r="BB20245" s="90" t="s">
        <v>3536</v>
      </c>
      <c r="BC20245" s="90" t="s">
        <v>24291</v>
      </c>
      <c r="BD20245" s="473" t="s">
        <v>1301</v>
      </c>
    </row>
    <row r="20246" spans="53:56" ht="15" x14ac:dyDescent="0.25">
      <c r="BA20246" s="91" t="s">
        <v>24367</v>
      </c>
      <c r="BB20246" s="91" t="s">
        <v>3536</v>
      </c>
      <c r="BC20246" s="91" t="s">
        <v>24359</v>
      </c>
      <c r="BD20246" s="473" t="s">
        <v>1301</v>
      </c>
    </row>
    <row r="20247" spans="53:56" ht="15" x14ac:dyDescent="0.25">
      <c r="BA20247" s="90" t="s">
        <v>24368</v>
      </c>
      <c r="BB20247" s="90" t="s">
        <v>3536</v>
      </c>
      <c r="BC20247" s="90" t="s">
        <v>24359</v>
      </c>
      <c r="BD20247" s="473" t="s">
        <v>1301</v>
      </c>
    </row>
    <row r="20248" spans="53:56" ht="15" x14ac:dyDescent="0.25">
      <c r="BA20248" s="91" t="s">
        <v>24369</v>
      </c>
      <c r="BB20248" s="91" t="s">
        <v>3536</v>
      </c>
      <c r="BC20248" s="91" t="s">
        <v>24291</v>
      </c>
      <c r="BD20248" s="473" t="s">
        <v>1301</v>
      </c>
    </row>
    <row r="20249" spans="53:56" ht="15" x14ac:dyDescent="0.25">
      <c r="BA20249" s="90" t="s">
        <v>24370</v>
      </c>
      <c r="BB20249" s="90" t="s">
        <v>3536</v>
      </c>
      <c r="BC20249" s="90" t="s">
        <v>24361</v>
      </c>
      <c r="BD20249" s="473" t="s">
        <v>1301</v>
      </c>
    </row>
    <row r="20250" spans="53:56" ht="15" x14ac:dyDescent="0.25">
      <c r="BA20250" s="91" t="s">
        <v>24371</v>
      </c>
      <c r="BB20250" s="91" t="s">
        <v>3536</v>
      </c>
      <c r="BC20250" s="91" t="s">
        <v>24359</v>
      </c>
      <c r="BD20250" s="473" t="s">
        <v>1301</v>
      </c>
    </row>
    <row r="20251" spans="53:56" ht="15" x14ac:dyDescent="0.25">
      <c r="BA20251" s="90" t="s">
        <v>24372</v>
      </c>
      <c r="BB20251" s="90" t="s">
        <v>3536</v>
      </c>
      <c r="BC20251" s="90" t="s">
        <v>24361</v>
      </c>
      <c r="BD20251" s="473" t="s">
        <v>1301</v>
      </c>
    </row>
    <row r="20252" spans="53:56" ht="15" x14ac:dyDescent="0.25">
      <c r="BA20252" s="91" t="s">
        <v>24373</v>
      </c>
      <c r="BB20252" s="91" t="s">
        <v>3536</v>
      </c>
      <c r="BC20252" s="91" t="s">
        <v>24361</v>
      </c>
      <c r="BD20252" s="473" t="s">
        <v>1301</v>
      </c>
    </row>
    <row r="20253" spans="53:56" ht="15" x14ac:dyDescent="0.25">
      <c r="BA20253" s="90" t="s">
        <v>24374</v>
      </c>
      <c r="BB20253" s="90" t="s">
        <v>3536</v>
      </c>
      <c r="BC20253" s="90" t="s">
        <v>24291</v>
      </c>
      <c r="BD20253" s="473" t="s">
        <v>1301</v>
      </c>
    </row>
    <row r="20254" spans="53:56" ht="15" x14ac:dyDescent="0.25">
      <c r="BA20254" s="91" t="s">
        <v>24375</v>
      </c>
      <c r="BB20254" s="91" t="s">
        <v>3536</v>
      </c>
      <c r="BC20254" s="91" t="s">
        <v>24359</v>
      </c>
      <c r="BD20254" s="473" t="s">
        <v>1301</v>
      </c>
    </row>
    <row r="20255" spans="53:56" ht="15" x14ac:dyDescent="0.25">
      <c r="BA20255" s="90" t="s">
        <v>24376</v>
      </c>
      <c r="BB20255" s="90" t="s">
        <v>3536</v>
      </c>
      <c r="BC20255" s="90" t="s">
        <v>24359</v>
      </c>
      <c r="BD20255" s="473" t="s">
        <v>1301</v>
      </c>
    </row>
    <row r="20256" spans="53:56" ht="15" x14ac:dyDescent="0.25">
      <c r="BA20256" s="91" t="s">
        <v>24377</v>
      </c>
      <c r="BB20256" s="91" t="s">
        <v>3536</v>
      </c>
      <c r="BC20256" s="91" t="s">
        <v>24359</v>
      </c>
      <c r="BD20256" s="473" t="s">
        <v>1301</v>
      </c>
    </row>
    <row r="20257" spans="53:56" ht="15" x14ac:dyDescent="0.25">
      <c r="BA20257" s="91" t="s">
        <v>24378</v>
      </c>
      <c r="BB20257" s="91" t="s">
        <v>3536</v>
      </c>
      <c r="BC20257" s="91" t="s">
        <v>8872</v>
      </c>
      <c r="BD20257" s="473" t="s">
        <v>1301</v>
      </c>
    </row>
    <row r="20258" spans="53:56" ht="15" x14ac:dyDescent="0.25">
      <c r="BA20258" s="90" t="s">
        <v>24379</v>
      </c>
      <c r="BB20258" s="90" t="s">
        <v>3536</v>
      </c>
      <c r="BC20258" s="90" t="s">
        <v>24296</v>
      </c>
      <c r="BD20258" s="473" t="s">
        <v>1301</v>
      </c>
    </row>
    <row r="20259" spans="53:56" ht="15" x14ac:dyDescent="0.25">
      <c r="BA20259" s="91" t="s">
        <v>24380</v>
      </c>
      <c r="BB20259" s="91" t="s">
        <v>3536</v>
      </c>
      <c r="BC20259" s="91" t="s">
        <v>8872</v>
      </c>
      <c r="BD20259" s="473" t="s">
        <v>1301</v>
      </c>
    </row>
    <row r="20260" spans="53:56" ht="15" x14ac:dyDescent="0.25">
      <c r="BA20260" s="90" t="s">
        <v>24381</v>
      </c>
      <c r="BB20260" s="90" t="s">
        <v>3536</v>
      </c>
      <c r="BC20260" s="90" t="s">
        <v>24296</v>
      </c>
      <c r="BD20260" s="473" t="s">
        <v>1301</v>
      </c>
    </row>
    <row r="20261" spans="53:56" ht="15" x14ac:dyDescent="0.25">
      <c r="BA20261" s="91" t="s">
        <v>24382</v>
      </c>
      <c r="BB20261" s="91" t="s">
        <v>3536</v>
      </c>
      <c r="BC20261" s="91" t="s">
        <v>24296</v>
      </c>
      <c r="BD20261" s="473" t="s">
        <v>1301</v>
      </c>
    </row>
    <row r="20262" spans="53:56" ht="15" x14ac:dyDescent="0.25">
      <c r="BA20262" s="90" t="s">
        <v>24383</v>
      </c>
      <c r="BB20262" s="90" t="s">
        <v>3536</v>
      </c>
      <c r="BC20262" s="90" t="s">
        <v>15303</v>
      </c>
      <c r="BD20262" s="473" t="s">
        <v>1301</v>
      </c>
    </row>
    <row r="20263" spans="53:56" ht="15" x14ac:dyDescent="0.25">
      <c r="BA20263" s="91" t="s">
        <v>24384</v>
      </c>
      <c r="BB20263" s="91" t="s">
        <v>3536</v>
      </c>
      <c r="BC20263" s="91" t="s">
        <v>8872</v>
      </c>
      <c r="BD20263" s="473" t="s">
        <v>1301</v>
      </c>
    </row>
    <row r="20264" spans="53:56" ht="15" x14ac:dyDescent="0.25">
      <c r="BA20264" s="90" t="s">
        <v>24385</v>
      </c>
      <c r="BB20264" s="90" t="s">
        <v>3536</v>
      </c>
      <c r="BC20264" s="90" t="s">
        <v>24296</v>
      </c>
      <c r="BD20264" s="473" t="s">
        <v>1301</v>
      </c>
    </row>
    <row r="20265" spans="53:56" ht="15" x14ac:dyDescent="0.25">
      <c r="BA20265" s="91" t="s">
        <v>24386</v>
      </c>
      <c r="BB20265" s="91" t="s">
        <v>3536</v>
      </c>
      <c r="BC20265" s="91" t="s">
        <v>8872</v>
      </c>
      <c r="BD20265" s="473" t="s">
        <v>1301</v>
      </c>
    </row>
    <row r="20266" spans="53:56" ht="15" x14ac:dyDescent="0.25">
      <c r="BA20266" s="90" t="s">
        <v>24387</v>
      </c>
      <c r="BB20266" s="90" t="s">
        <v>3536</v>
      </c>
      <c r="BC20266" s="90" t="s">
        <v>24296</v>
      </c>
      <c r="BD20266" s="473" t="s">
        <v>1301</v>
      </c>
    </row>
    <row r="20267" spans="53:56" ht="15" x14ac:dyDescent="0.25">
      <c r="BA20267" s="91" t="s">
        <v>24388</v>
      </c>
      <c r="BB20267" s="91" t="s">
        <v>3536</v>
      </c>
      <c r="BC20267" s="91" t="s">
        <v>8872</v>
      </c>
      <c r="BD20267" s="473" t="s">
        <v>1301</v>
      </c>
    </row>
    <row r="20268" spans="53:56" ht="15" x14ac:dyDescent="0.25">
      <c r="BA20268" s="91" t="s">
        <v>24389</v>
      </c>
      <c r="BB20268" s="91" t="s">
        <v>3536</v>
      </c>
      <c r="BC20268" s="91" t="s">
        <v>9234</v>
      </c>
      <c r="BD20268" s="473" t="s">
        <v>1301</v>
      </c>
    </row>
    <row r="20269" spans="53:56" ht="15" x14ac:dyDescent="0.25">
      <c r="BA20269" s="90" t="s">
        <v>24390</v>
      </c>
      <c r="BB20269" s="90" t="s">
        <v>3536</v>
      </c>
      <c r="BC20269" s="90" t="s">
        <v>9234</v>
      </c>
      <c r="BD20269" s="473" t="s">
        <v>1301</v>
      </c>
    </row>
    <row r="20270" spans="53:56" ht="15" x14ac:dyDescent="0.25">
      <c r="BA20270" s="91" t="s">
        <v>24391</v>
      </c>
      <c r="BB20270" s="91" t="s">
        <v>3536</v>
      </c>
      <c r="BC20270" s="91" t="s">
        <v>24296</v>
      </c>
      <c r="BD20270" s="473" t="s">
        <v>1301</v>
      </c>
    </row>
    <row r="20271" spans="53:56" ht="15" x14ac:dyDescent="0.25">
      <c r="BA20271" s="90" t="s">
        <v>24392</v>
      </c>
      <c r="BB20271" s="90" t="s">
        <v>3536</v>
      </c>
      <c r="BC20271" s="90" t="s">
        <v>8872</v>
      </c>
      <c r="BD20271" s="473" t="s">
        <v>1301</v>
      </c>
    </row>
    <row r="20272" spans="53:56" ht="15" x14ac:dyDescent="0.25">
      <c r="BA20272" s="91" t="s">
        <v>24393</v>
      </c>
      <c r="BB20272" s="91" t="s">
        <v>3536</v>
      </c>
      <c r="BC20272" s="91" t="s">
        <v>24394</v>
      </c>
      <c r="BD20272" s="473" t="s">
        <v>1301</v>
      </c>
    </row>
    <row r="20273" spans="53:56" ht="15" x14ac:dyDescent="0.25">
      <c r="BA20273" s="90" t="s">
        <v>24395</v>
      </c>
      <c r="BB20273" s="90" t="s">
        <v>3536</v>
      </c>
      <c r="BC20273" s="90" t="s">
        <v>8872</v>
      </c>
      <c r="BD20273" s="473" t="s">
        <v>1301</v>
      </c>
    </row>
    <row r="20274" spans="53:56" ht="15" x14ac:dyDescent="0.25">
      <c r="BA20274" s="90" t="s">
        <v>24396</v>
      </c>
      <c r="BB20274" s="90" t="s">
        <v>3536</v>
      </c>
      <c r="BC20274" s="90" t="s">
        <v>8872</v>
      </c>
      <c r="BD20274" s="473" t="s">
        <v>1301</v>
      </c>
    </row>
    <row r="20275" spans="53:56" ht="15" x14ac:dyDescent="0.25">
      <c r="BA20275" s="91" t="s">
        <v>24397</v>
      </c>
      <c r="BB20275" s="91" t="s">
        <v>3536</v>
      </c>
      <c r="BC20275" s="91" t="s">
        <v>24296</v>
      </c>
      <c r="BD20275" s="473" t="s">
        <v>1301</v>
      </c>
    </row>
    <row r="20276" spans="53:56" ht="15" x14ac:dyDescent="0.25">
      <c r="BA20276" s="90" t="s">
        <v>24398</v>
      </c>
      <c r="BB20276" s="90" t="s">
        <v>3536</v>
      </c>
      <c r="BC20276" s="90" t="s">
        <v>24296</v>
      </c>
      <c r="BD20276" s="473" t="s">
        <v>1301</v>
      </c>
    </row>
    <row r="20277" spans="53:56" ht="15" x14ac:dyDescent="0.25">
      <c r="BA20277" s="91" t="s">
        <v>24399</v>
      </c>
      <c r="BB20277" s="91" t="s">
        <v>3536</v>
      </c>
      <c r="BC20277" s="91" t="s">
        <v>8872</v>
      </c>
      <c r="BD20277" s="473" t="s">
        <v>1301</v>
      </c>
    </row>
    <row r="20278" spans="53:56" ht="15" x14ac:dyDescent="0.25">
      <c r="BA20278" s="91" t="s">
        <v>24400</v>
      </c>
      <c r="BB20278" s="91" t="s">
        <v>3536</v>
      </c>
      <c r="BC20278" s="91" t="s">
        <v>9234</v>
      </c>
      <c r="BD20278" s="473" t="s">
        <v>1301</v>
      </c>
    </row>
    <row r="20279" spans="53:56" ht="15" x14ac:dyDescent="0.25">
      <c r="BA20279" s="90" t="s">
        <v>24401</v>
      </c>
      <c r="BB20279" s="90" t="s">
        <v>3536</v>
      </c>
      <c r="BC20279" s="90" t="s">
        <v>8872</v>
      </c>
      <c r="BD20279" s="473" t="s">
        <v>1301</v>
      </c>
    </row>
    <row r="20280" spans="53:56" ht="15" x14ac:dyDescent="0.25">
      <c r="BA20280" s="91" t="s">
        <v>24402</v>
      </c>
      <c r="BB20280" s="91" t="s">
        <v>3536</v>
      </c>
      <c r="BC20280" s="91" t="s">
        <v>24296</v>
      </c>
      <c r="BD20280" s="473" t="s">
        <v>1301</v>
      </c>
    </row>
    <row r="20281" spans="53:56" ht="15" x14ac:dyDescent="0.25">
      <c r="BA20281" s="90" t="s">
        <v>24403</v>
      </c>
      <c r="BB20281" s="90" t="s">
        <v>3536</v>
      </c>
      <c r="BC20281" s="90" t="s">
        <v>24296</v>
      </c>
      <c r="BD20281" s="473" t="s">
        <v>1301</v>
      </c>
    </row>
    <row r="20282" spans="53:56" ht="15" x14ac:dyDescent="0.25">
      <c r="BA20282" s="90" t="s">
        <v>24404</v>
      </c>
      <c r="BB20282" s="90" t="s">
        <v>3536</v>
      </c>
      <c r="BC20282" s="90" t="s">
        <v>24296</v>
      </c>
      <c r="BD20282" s="473" t="s">
        <v>1301</v>
      </c>
    </row>
    <row r="20283" spans="53:56" ht="15" x14ac:dyDescent="0.25">
      <c r="BA20283" s="91" t="s">
        <v>24405</v>
      </c>
      <c r="BB20283" s="91" t="s">
        <v>3536</v>
      </c>
      <c r="BC20283" s="91" t="s">
        <v>24296</v>
      </c>
      <c r="BD20283" s="473" t="s">
        <v>1301</v>
      </c>
    </row>
    <row r="20284" spans="53:56" ht="15" x14ac:dyDescent="0.25">
      <c r="BA20284" s="90" t="s">
        <v>24406</v>
      </c>
      <c r="BB20284" s="90" t="s">
        <v>3536</v>
      </c>
      <c r="BC20284" s="90" t="s">
        <v>8872</v>
      </c>
      <c r="BD20284" s="473" t="s">
        <v>1301</v>
      </c>
    </row>
    <row r="20285" spans="53:56" ht="15" x14ac:dyDescent="0.25">
      <c r="BA20285" s="91" t="s">
        <v>24407</v>
      </c>
      <c r="BB20285" s="91" t="s">
        <v>3536</v>
      </c>
      <c r="BC20285" s="91" t="s">
        <v>8872</v>
      </c>
      <c r="BD20285" s="473" t="s">
        <v>1301</v>
      </c>
    </row>
    <row r="20286" spans="53:56" ht="15" x14ac:dyDescent="0.25">
      <c r="BA20286" s="91" t="s">
        <v>24408</v>
      </c>
      <c r="BB20286" s="91" t="s">
        <v>3536</v>
      </c>
      <c r="BC20286" s="91" t="s">
        <v>24296</v>
      </c>
      <c r="BD20286" s="473" t="s">
        <v>1301</v>
      </c>
    </row>
    <row r="20287" spans="53:56" ht="15" x14ac:dyDescent="0.25">
      <c r="BA20287" s="90" t="s">
        <v>24409</v>
      </c>
      <c r="BB20287" s="90" t="s">
        <v>3536</v>
      </c>
      <c r="BC20287" s="90" t="s">
        <v>8872</v>
      </c>
      <c r="BD20287" s="473" t="s">
        <v>1301</v>
      </c>
    </row>
    <row r="20288" spans="53:56" ht="15" x14ac:dyDescent="0.25">
      <c r="BA20288" s="91" t="s">
        <v>24410</v>
      </c>
      <c r="BB20288" s="91" t="s">
        <v>3536</v>
      </c>
      <c r="BC20288" s="91" t="s">
        <v>24296</v>
      </c>
      <c r="BD20288" s="473" t="s">
        <v>1301</v>
      </c>
    </row>
    <row r="20289" spans="53:56" ht="15" x14ac:dyDescent="0.25">
      <c r="BA20289" s="90" t="s">
        <v>24411</v>
      </c>
      <c r="BB20289" s="90" t="s">
        <v>3536</v>
      </c>
      <c r="BC20289" s="90" t="s">
        <v>8872</v>
      </c>
      <c r="BD20289" s="473" t="s">
        <v>1301</v>
      </c>
    </row>
    <row r="20290" spans="53:56" ht="15" x14ac:dyDescent="0.25">
      <c r="BA20290" s="90" t="s">
        <v>24412</v>
      </c>
      <c r="BB20290" s="90" t="s">
        <v>3536</v>
      </c>
      <c r="BC20290" s="90" t="s">
        <v>8872</v>
      </c>
      <c r="BD20290" s="473" t="s">
        <v>1301</v>
      </c>
    </row>
    <row r="20291" spans="53:56" ht="15" x14ac:dyDescent="0.25">
      <c r="BA20291" s="91" t="s">
        <v>24413</v>
      </c>
      <c r="BB20291" s="91" t="s">
        <v>3536</v>
      </c>
      <c r="BC20291" s="91" t="s">
        <v>24394</v>
      </c>
      <c r="BD20291" s="473" t="s">
        <v>1301</v>
      </c>
    </row>
    <row r="20292" spans="53:56" ht="15" x14ac:dyDescent="0.25">
      <c r="BA20292" s="90" t="s">
        <v>24414</v>
      </c>
      <c r="BB20292" s="90" t="s">
        <v>3536</v>
      </c>
      <c r="BC20292" s="90" t="s">
        <v>9234</v>
      </c>
      <c r="BD20292" s="473" t="s">
        <v>1301</v>
      </c>
    </row>
    <row r="20293" spans="53:56" ht="15" x14ac:dyDescent="0.25">
      <c r="BA20293" s="91" t="s">
        <v>24415</v>
      </c>
      <c r="BB20293" s="91" t="s">
        <v>3536</v>
      </c>
      <c r="BC20293" s="91" t="s">
        <v>24296</v>
      </c>
      <c r="BD20293" s="473" t="s">
        <v>1301</v>
      </c>
    </row>
    <row r="20294" spans="53:56" ht="15" x14ac:dyDescent="0.25">
      <c r="BA20294" s="90" t="s">
        <v>24416</v>
      </c>
      <c r="BB20294" s="90" t="s">
        <v>3536</v>
      </c>
      <c r="BC20294" s="90" t="s">
        <v>8872</v>
      </c>
      <c r="BD20294" s="473" t="s">
        <v>1301</v>
      </c>
    </row>
    <row r="20295" spans="53:56" ht="15" x14ac:dyDescent="0.25">
      <c r="BA20295" s="91" t="s">
        <v>24417</v>
      </c>
      <c r="BB20295" s="91" t="s">
        <v>3536</v>
      </c>
      <c r="BC20295" s="91" t="s">
        <v>24296</v>
      </c>
      <c r="BD20295" s="473" t="s">
        <v>1301</v>
      </c>
    </row>
    <row r="20296" spans="53:56" ht="15" x14ac:dyDescent="0.25">
      <c r="BA20296" s="91" t="s">
        <v>24418</v>
      </c>
      <c r="BB20296" s="91" t="s">
        <v>3536</v>
      </c>
      <c r="BC20296" s="91" t="s">
        <v>24296</v>
      </c>
      <c r="BD20296" s="473" t="s">
        <v>1301</v>
      </c>
    </row>
    <row r="20297" spans="53:56" ht="15" x14ac:dyDescent="0.25">
      <c r="BA20297" s="90" t="s">
        <v>24419</v>
      </c>
      <c r="BB20297" s="90" t="s">
        <v>3536</v>
      </c>
      <c r="BC20297" s="90" t="s">
        <v>8872</v>
      </c>
      <c r="BD20297" s="473" t="s">
        <v>1301</v>
      </c>
    </row>
    <row r="20298" spans="53:56" ht="15" x14ac:dyDescent="0.25">
      <c r="BA20298" s="91" t="s">
        <v>24420</v>
      </c>
      <c r="BB20298" s="91" t="s">
        <v>3536</v>
      </c>
      <c r="BC20298" s="91" t="s">
        <v>8872</v>
      </c>
      <c r="BD20298" s="473" t="s">
        <v>1301</v>
      </c>
    </row>
    <row r="20299" spans="53:56" ht="15" x14ac:dyDescent="0.25">
      <c r="BA20299" s="91" t="s">
        <v>24421</v>
      </c>
      <c r="BB20299" s="91" t="s">
        <v>3536</v>
      </c>
      <c r="BC20299" s="91" t="s">
        <v>24296</v>
      </c>
      <c r="BD20299" s="473" t="s">
        <v>1301</v>
      </c>
    </row>
    <row r="20300" spans="53:56" ht="15" x14ac:dyDescent="0.25">
      <c r="BA20300" s="90" t="s">
        <v>24422</v>
      </c>
      <c r="BB20300" s="90" t="s">
        <v>3536</v>
      </c>
      <c r="BC20300" s="90" t="s">
        <v>8872</v>
      </c>
      <c r="BD20300" s="473" t="s">
        <v>1301</v>
      </c>
    </row>
    <row r="20301" spans="53:56" ht="15" x14ac:dyDescent="0.25">
      <c r="BA20301" s="90" t="s">
        <v>24423</v>
      </c>
      <c r="BB20301" s="90" t="s">
        <v>3536</v>
      </c>
      <c r="BC20301" s="90" t="s">
        <v>24394</v>
      </c>
      <c r="BD20301" s="473" t="s">
        <v>1301</v>
      </c>
    </row>
    <row r="20302" spans="53:56" ht="15" x14ac:dyDescent="0.25">
      <c r="BA20302" s="91" t="s">
        <v>24424</v>
      </c>
      <c r="BB20302" s="91" t="s">
        <v>3536</v>
      </c>
      <c r="BC20302" s="91" t="s">
        <v>8872</v>
      </c>
      <c r="BD20302" s="473" t="s">
        <v>1301</v>
      </c>
    </row>
    <row r="20303" spans="53:56" ht="15" x14ac:dyDescent="0.25">
      <c r="BA20303" s="90" t="s">
        <v>24425</v>
      </c>
      <c r="BB20303" s="90" t="s">
        <v>3536</v>
      </c>
      <c r="BC20303" s="90" t="s">
        <v>8872</v>
      </c>
      <c r="BD20303" s="473" t="s">
        <v>1301</v>
      </c>
    </row>
    <row r="20304" spans="53:56" ht="15" x14ac:dyDescent="0.25">
      <c r="BA20304" s="91" t="s">
        <v>24426</v>
      </c>
      <c r="BB20304" s="91" t="s">
        <v>3536</v>
      </c>
      <c r="BC20304" s="91" t="s">
        <v>8872</v>
      </c>
      <c r="BD20304" s="473" t="s">
        <v>1301</v>
      </c>
    </row>
    <row r="20305" spans="53:56" ht="15" x14ac:dyDescent="0.25">
      <c r="BA20305" s="91" t="s">
        <v>24427</v>
      </c>
      <c r="BB20305" s="91" t="s">
        <v>3536</v>
      </c>
      <c r="BC20305" s="91" t="s">
        <v>24296</v>
      </c>
      <c r="BD20305" s="473" t="s">
        <v>1301</v>
      </c>
    </row>
    <row r="20306" spans="53:56" ht="15" x14ac:dyDescent="0.25">
      <c r="BA20306" s="90" t="s">
        <v>24428</v>
      </c>
      <c r="BB20306" s="90" t="s">
        <v>3536</v>
      </c>
      <c r="BC20306" s="90" t="s">
        <v>24394</v>
      </c>
      <c r="BD20306" s="473" t="s">
        <v>1301</v>
      </c>
    </row>
    <row r="20307" spans="53:56" ht="15" x14ac:dyDescent="0.25">
      <c r="BA20307" s="91" t="s">
        <v>24429</v>
      </c>
      <c r="BB20307" s="91" t="s">
        <v>3536</v>
      </c>
      <c r="BC20307" s="91" t="s">
        <v>8872</v>
      </c>
      <c r="BD20307" s="473" t="s">
        <v>1301</v>
      </c>
    </row>
    <row r="20308" spans="53:56" ht="15" x14ac:dyDescent="0.25">
      <c r="BA20308" s="90" t="s">
        <v>24430</v>
      </c>
      <c r="BB20308" s="90" t="s">
        <v>3536</v>
      </c>
      <c r="BC20308" s="90" t="s">
        <v>8872</v>
      </c>
      <c r="BD20308" s="473" t="s">
        <v>1301</v>
      </c>
    </row>
    <row r="20309" spans="53:56" ht="15" x14ac:dyDescent="0.25">
      <c r="BA20309" s="90" t="s">
        <v>24431</v>
      </c>
      <c r="BB20309" s="90" t="s">
        <v>3536</v>
      </c>
      <c r="BC20309" s="90" t="s">
        <v>24296</v>
      </c>
      <c r="BD20309" s="473" t="s">
        <v>1301</v>
      </c>
    </row>
    <row r="20310" spans="53:56" ht="15" x14ac:dyDescent="0.25">
      <c r="BA20310" s="91" t="s">
        <v>24432</v>
      </c>
      <c r="BB20310" s="91" t="s">
        <v>3536</v>
      </c>
      <c r="BC20310" s="91" t="s">
        <v>15303</v>
      </c>
      <c r="BD20310" s="473" t="s">
        <v>1301</v>
      </c>
    </row>
    <row r="20311" spans="53:56" ht="15" x14ac:dyDescent="0.25">
      <c r="BA20311" s="90" t="s">
        <v>24433</v>
      </c>
      <c r="BB20311" s="90" t="s">
        <v>3536</v>
      </c>
      <c r="BC20311" s="90" t="s">
        <v>15303</v>
      </c>
      <c r="BD20311" s="473" t="s">
        <v>1301</v>
      </c>
    </row>
    <row r="20312" spans="53:56" ht="15" x14ac:dyDescent="0.25">
      <c r="BA20312" s="91" t="s">
        <v>24434</v>
      </c>
      <c r="BB20312" s="91" t="s">
        <v>3536</v>
      </c>
      <c r="BC20312" s="91" t="s">
        <v>15303</v>
      </c>
      <c r="BD20312" s="473" t="s">
        <v>1301</v>
      </c>
    </row>
    <row r="20313" spans="53:56" ht="15" x14ac:dyDescent="0.25">
      <c r="BA20313" s="90" t="s">
        <v>24435</v>
      </c>
      <c r="BB20313" s="90" t="s">
        <v>3536</v>
      </c>
      <c r="BC20313" s="90" t="s">
        <v>24296</v>
      </c>
      <c r="BD20313" s="473" t="s">
        <v>1301</v>
      </c>
    </row>
    <row r="20314" spans="53:56" ht="15" x14ac:dyDescent="0.25">
      <c r="BA20314" s="91" t="s">
        <v>24436</v>
      </c>
      <c r="BB20314" s="91" t="s">
        <v>3536</v>
      </c>
      <c r="BC20314" s="91" t="s">
        <v>15303</v>
      </c>
      <c r="BD20314" s="473" t="s">
        <v>1301</v>
      </c>
    </row>
    <row r="20315" spans="53:56" ht="15" x14ac:dyDescent="0.25">
      <c r="BA20315" s="91" t="s">
        <v>24437</v>
      </c>
      <c r="BB20315" s="91" t="s">
        <v>3536</v>
      </c>
      <c r="BC20315" s="91" t="s">
        <v>15303</v>
      </c>
      <c r="BD20315" s="473" t="s">
        <v>1301</v>
      </c>
    </row>
    <row r="20316" spans="53:56" ht="15" x14ac:dyDescent="0.25">
      <c r="BA20316" s="90" t="s">
        <v>24438</v>
      </c>
      <c r="BB20316" s="90" t="s">
        <v>3536</v>
      </c>
      <c r="BC20316" s="90" t="s">
        <v>15303</v>
      </c>
      <c r="BD20316" s="473" t="s">
        <v>1301</v>
      </c>
    </row>
    <row r="20317" spans="53:56" ht="15" x14ac:dyDescent="0.25">
      <c r="BA20317" s="91" t="s">
        <v>24439</v>
      </c>
      <c r="BB20317" s="91" t="s">
        <v>3536</v>
      </c>
      <c r="BC20317" s="91" t="s">
        <v>24296</v>
      </c>
      <c r="BD20317" s="473" t="s">
        <v>1301</v>
      </c>
    </row>
    <row r="20318" spans="53:56" ht="15" x14ac:dyDescent="0.25">
      <c r="BA20318" s="90" t="s">
        <v>24440</v>
      </c>
      <c r="BB20318" s="90" t="s">
        <v>3536</v>
      </c>
      <c r="BC20318" s="90" t="s">
        <v>15303</v>
      </c>
      <c r="BD20318" s="473" t="s">
        <v>1301</v>
      </c>
    </row>
    <row r="20319" spans="53:56" ht="15" x14ac:dyDescent="0.25">
      <c r="BA20319" s="90" t="s">
        <v>24441</v>
      </c>
      <c r="BB20319" s="90" t="s">
        <v>3536</v>
      </c>
      <c r="BC20319" s="90" t="s">
        <v>15303</v>
      </c>
      <c r="BD20319" s="473" t="s">
        <v>1301</v>
      </c>
    </row>
    <row r="20320" spans="53:56" ht="15" x14ac:dyDescent="0.25">
      <c r="BA20320" s="91" t="s">
        <v>24442</v>
      </c>
      <c r="BB20320" s="91" t="s">
        <v>3536</v>
      </c>
      <c r="BC20320" s="91" t="s">
        <v>15303</v>
      </c>
      <c r="BD20320" s="473" t="s">
        <v>1301</v>
      </c>
    </row>
    <row r="20321" spans="53:56" ht="15" x14ac:dyDescent="0.25">
      <c r="BA20321" s="90" t="s">
        <v>24443</v>
      </c>
      <c r="BB20321" s="90" t="s">
        <v>3536</v>
      </c>
      <c r="BC20321" s="90" t="s">
        <v>24444</v>
      </c>
      <c r="BD20321" s="473" t="s">
        <v>1301</v>
      </c>
    </row>
    <row r="20322" spans="53:56" ht="15" x14ac:dyDescent="0.25">
      <c r="BA20322" s="91" t="s">
        <v>24445</v>
      </c>
      <c r="BB20322" s="91" t="s">
        <v>3536</v>
      </c>
      <c r="BC20322" s="91" t="s">
        <v>24446</v>
      </c>
      <c r="BD20322" s="473" t="s">
        <v>1301</v>
      </c>
    </row>
    <row r="20323" spans="53:56" ht="15" x14ac:dyDescent="0.25">
      <c r="BA20323" s="91" t="s">
        <v>24447</v>
      </c>
      <c r="BB20323" s="91" t="s">
        <v>3536</v>
      </c>
      <c r="BC20323" s="91" t="s">
        <v>24446</v>
      </c>
      <c r="BD20323" s="473" t="s">
        <v>1301</v>
      </c>
    </row>
    <row r="20324" spans="53:56" ht="15" x14ac:dyDescent="0.25">
      <c r="BA20324" s="90" t="s">
        <v>24448</v>
      </c>
      <c r="BB20324" s="90" t="s">
        <v>3536</v>
      </c>
      <c r="BC20324" s="90" t="s">
        <v>24446</v>
      </c>
      <c r="BD20324" s="473" t="s">
        <v>1301</v>
      </c>
    </row>
    <row r="20325" spans="53:56" ht="15" x14ac:dyDescent="0.25">
      <c r="BA20325" s="91" t="s">
        <v>24449</v>
      </c>
      <c r="BB20325" s="91" t="s">
        <v>3536</v>
      </c>
      <c r="BC20325" s="91" t="s">
        <v>24446</v>
      </c>
      <c r="BD20325" s="473" t="s">
        <v>1301</v>
      </c>
    </row>
    <row r="20326" spans="53:56" ht="15" x14ac:dyDescent="0.25">
      <c r="BA20326" s="90" t="s">
        <v>24450</v>
      </c>
      <c r="BB20326" s="90" t="s">
        <v>3536</v>
      </c>
      <c r="BC20326" s="90" t="s">
        <v>24444</v>
      </c>
      <c r="BD20326" s="473" t="s">
        <v>1301</v>
      </c>
    </row>
    <row r="20327" spans="53:56" ht="15" x14ac:dyDescent="0.25">
      <c r="BA20327" s="90" t="s">
        <v>24451</v>
      </c>
      <c r="BB20327" s="90" t="s">
        <v>3536</v>
      </c>
      <c r="BC20327" s="90" t="s">
        <v>24444</v>
      </c>
      <c r="BD20327" s="473" t="s">
        <v>1301</v>
      </c>
    </row>
    <row r="20328" spans="53:56" ht="15" x14ac:dyDescent="0.25">
      <c r="BA20328" s="91" t="s">
        <v>24452</v>
      </c>
      <c r="BB20328" s="91" t="s">
        <v>3536</v>
      </c>
      <c r="BC20328" s="91" t="s">
        <v>24453</v>
      </c>
      <c r="BD20328" s="473" t="s">
        <v>1301</v>
      </c>
    </row>
    <row r="20329" spans="53:56" ht="15" x14ac:dyDescent="0.25">
      <c r="BA20329" s="90" t="s">
        <v>24454</v>
      </c>
      <c r="BB20329" s="90" t="s">
        <v>3536</v>
      </c>
      <c r="BC20329" s="90" t="s">
        <v>24455</v>
      </c>
      <c r="BD20329" s="473" t="s">
        <v>1301</v>
      </c>
    </row>
    <row r="20330" spans="53:56" ht="15" x14ac:dyDescent="0.25">
      <c r="BA20330" s="91" t="s">
        <v>24456</v>
      </c>
      <c r="BB20330" s="91" t="s">
        <v>3536</v>
      </c>
      <c r="BC20330" s="91" t="s">
        <v>24453</v>
      </c>
      <c r="BD20330" s="473" t="s">
        <v>1301</v>
      </c>
    </row>
    <row r="20331" spans="53:56" ht="15" x14ac:dyDescent="0.25">
      <c r="BA20331" s="91" t="s">
        <v>24457</v>
      </c>
      <c r="BB20331" s="91" t="s">
        <v>3536</v>
      </c>
      <c r="BC20331" s="91" t="s">
        <v>24453</v>
      </c>
      <c r="BD20331" s="473" t="s">
        <v>1301</v>
      </c>
    </row>
    <row r="20332" spans="53:56" ht="15" x14ac:dyDescent="0.25">
      <c r="BA20332" s="90" t="s">
        <v>24457</v>
      </c>
      <c r="BB20332" s="90" t="s">
        <v>3536</v>
      </c>
      <c r="BC20332" s="90" t="s">
        <v>24455</v>
      </c>
      <c r="BD20332" s="473" t="s">
        <v>1301</v>
      </c>
    </row>
    <row r="20333" spans="53:56" ht="15" x14ac:dyDescent="0.25">
      <c r="BA20333" s="91" t="s">
        <v>24458</v>
      </c>
      <c r="BB20333" s="91" t="s">
        <v>3536</v>
      </c>
      <c r="BC20333" s="91" t="s">
        <v>24455</v>
      </c>
      <c r="BD20333" s="473" t="s">
        <v>1301</v>
      </c>
    </row>
    <row r="20334" spans="53:56" ht="15" x14ac:dyDescent="0.25">
      <c r="BA20334" s="90" t="s">
        <v>24459</v>
      </c>
      <c r="BB20334" s="90" t="s">
        <v>3536</v>
      </c>
      <c r="BC20334" s="90" t="s">
        <v>24455</v>
      </c>
      <c r="BD20334" s="473" t="s">
        <v>1301</v>
      </c>
    </row>
    <row r="20335" spans="53:56" ht="15" x14ac:dyDescent="0.25">
      <c r="BA20335" s="91" t="s">
        <v>24460</v>
      </c>
      <c r="BB20335" s="91" t="s">
        <v>3536</v>
      </c>
      <c r="BC20335" s="91" t="s">
        <v>24444</v>
      </c>
      <c r="BD20335" s="473" t="s">
        <v>1301</v>
      </c>
    </row>
    <row r="20336" spans="53:56" ht="15" x14ac:dyDescent="0.25">
      <c r="BA20336" s="90" t="s">
        <v>24461</v>
      </c>
      <c r="BB20336" s="90" t="s">
        <v>3536</v>
      </c>
      <c r="BC20336" s="90" t="s">
        <v>24446</v>
      </c>
      <c r="BD20336" s="473" t="s">
        <v>1301</v>
      </c>
    </row>
    <row r="20337" spans="53:56" ht="15" x14ac:dyDescent="0.25">
      <c r="BA20337" s="90" t="s">
        <v>24462</v>
      </c>
      <c r="BB20337" s="90" t="s">
        <v>3536</v>
      </c>
      <c r="BC20337" s="90" t="s">
        <v>24446</v>
      </c>
      <c r="BD20337" s="473" t="s">
        <v>1301</v>
      </c>
    </row>
    <row r="20338" spans="53:56" ht="15" x14ac:dyDescent="0.25">
      <c r="BA20338" s="91" t="s">
        <v>24463</v>
      </c>
      <c r="BB20338" s="91" t="s">
        <v>3536</v>
      </c>
      <c r="BC20338" s="91" t="s">
        <v>24455</v>
      </c>
      <c r="BD20338" s="473" t="s">
        <v>1301</v>
      </c>
    </row>
    <row r="20339" spans="53:56" ht="15" x14ac:dyDescent="0.25">
      <c r="BA20339" s="90" t="s">
        <v>24464</v>
      </c>
      <c r="BB20339" s="90" t="s">
        <v>3536</v>
      </c>
      <c r="BC20339" s="90" t="s">
        <v>24444</v>
      </c>
      <c r="BD20339" s="473" t="s">
        <v>1301</v>
      </c>
    </row>
    <row r="20340" spans="53:56" ht="15" x14ac:dyDescent="0.25">
      <c r="BA20340" s="91" t="s">
        <v>24465</v>
      </c>
      <c r="BB20340" s="91" t="s">
        <v>3536</v>
      </c>
      <c r="BC20340" s="91" t="s">
        <v>24444</v>
      </c>
      <c r="BD20340" s="473" t="s">
        <v>1301</v>
      </c>
    </row>
    <row r="20341" spans="53:56" ht="15" x14ac:dyDescent="0.25">
      <c r="BA20341" s="91" t="s">
        <v>24466</v>
      </c>
      <c r="BB20341" s="91" t="s">
        <v>3536</v>
      </c>
      <c r="BC20341" s="91" t="s">
        <v>24444</v>
      </c>
      <c r="BD20341" s="473" t="s">
        <v>1301</v>
      </c>
    </row>
    <row r="20342" spans="53:56" ht="15" x14ac:dyDescent="0.25">
      <c r="BA20342" s="90" t="s">
        <v>24467</v>
      </c>
      <c r="BB20342" s="90" t="s">
        <v>3536</v>
      </c>
      <c r="BC20342" s="90" t="s">
        <v>24453</v>
      </c>
      <c r="BD20342" s="473" t="s">
        <v>1301</v>
      </c>
    </row>
    <row r="20343" spans="53:56" ht="15" x14ac:dyDescent="0.25">
      <c r="BA20343" s="91" t="s">
        <v>24468</v>
      </c>
      <c r="BB20343" s="91" t="s">
        <v>3536</v>
      </c>
      <c r="BC20343" s="91" t="s">
        <v>24446</v>
      </c>
      <c r="BD20343" s="473" t="s">
        <v>1301</v>
      </c>
    </row>
    <row r="20344" spans="53:56" ht="15" x14ac:dyDescent="0.25">
      <c r="BA20344" s="90" t="s">
        <v>24469</v>
      </c>
      <c r="BB20344" s="90" t="s">
        <v>3536</v>
      </c>
      <c r="BC20344" s="90" t="s">
        <v>24444</v>
      </c>
      <c r="BD20344" s="473" t="s">
        <v>1301</v>
      </c>
    </row>
    <row r="20345" spans="53:56" ht="15" x14ac:dyDescent="0.25">
      <c r="BA20345" s="91" t="s">
        <v>24470</v>
      </c>
      <c r="BB20345" s="91" t="s">
        <v>3536</v>
      </c>
      <c r="BC20345" s="91" t="s">
        <v>18574</v>
      </c>
      <c r="BD20345" s="473" t="s">
        <v>1301</v>
      </c>
    </row>
    <row r="20346" spans="53:56" ht="15" x14ac:dyDescent="0.25">
      <c r="BA20346" s="90" t="s">
        <v>24471</v>
      </c>
      <c r="BB20346" s="90" t="s">
        <v>3536</v>
      </c>
      <c r="BC20346" s="90" t="s">
        <v>24455</v>
      </c>
      <c r="BD20346" s="473" t="s">
        <v>1301</v>
      </c>
    </row>
    <row r="20347" spans="53:56" ht="15" x14ac:dyDescent="0.25">
      <c r="BA20347" s="91" t="s">
        <v>24472</v>
      </c>
      <c r="BB20347" s="91" t="s">
        <v>3536</v>
      </c>
      <c r="BC20347" s="91" t="s">
        <v>24446</v>
      </c>
      <c r="BD20347" s="473" t="s">
        <v>1301</v>
      </c>
    </row>
    <row r="20348" spans="53:56" ht="15" x14ac:dyDescent="0.25">
      <c r="BA20348" s="90" t="s">
        <v>24473</v>
      </c>
      <c r="BB20348" s="90" t="s">
        <v>3536</v>
      </c>
      <c r="BC20348" s="90" t="s">
        <v>24446</v>
      </c>
      <c r="BD20348" s="473" t="s">
        <v>1301</v>
      </c>
    </row>
    <row r="20349" spans="53:56" ht="15" x14ac:dyDescent="0.25">
      <c r="BA20349" s="91" t="s">
        <v>24474</v>
      </c>
      <c r="BB20349" s="91" t="s">
        <v>3536</v>
      </c>
      <c r="BC20349" s="91" t="s">
        <v>24444</v>
      </c>
      <c r="BD20349" s="473" t="s">
        <v>1301</v>
      </c>
    </row>
    <row r="20350" spans="53:56" ht="15" x14ac:dyDescent="0.25">
      <c r="BA20350" s="90" t="s">
        <v>24475</v>
      </c>
      <c r="BB20350" s="90" t="s">
        <v>3536</v>
      </c>
      <c r="BC20350" s="90" t="s">
        <v>24444</v>
      </c>
      <c r="BD20350" s="473" t="s">
        <v>1301</v>
      </c>
    </row>
    <row r="20351" spans="53:56" ht="15" x14ac:dyDescent="0.25">
      <c r="BA20351" s="91" t="s">
        <v>24476</v>
      </c>
      <c r="BB20351" s="91" t="s">
        <v>3536</v>
      </c>
      <c r="BC20351" s="91" t="s">
        <v>24444</v>
      </c>
      <c r="BD20351" s="473" t="s">
        <v>1301</v>
      </c>
    </row>
    <row r="20352" spans="53:56" ht="15" x14ac:dyDescent="0.25">
      <c r="BA20352" s="90" t="s">
        <v>24477</v>
      </c>
      <c r="BB20352" s="90" t="s">
        <v>3536</v>
      </c>
      <c r="BC20352" s="90" t="s">
        <v>24444</v>
      </c>
      <c r="BD20352" s="473" t="s">
        <v>1301</v>
      </c>
    </row>
    <row r="20353" spans="1:56" ht="15" x14ac:dyDescent="0.25">
      <c r="BA20353" s="91" t="s">
        <v>24478</v>
      </c>
      <c r="BB20353" s="91" t="s">
        <v>3536</v>
      </c>
      <c r="BC20353" s="91" t="s">
        <v>24444</v>
      </c>
      <c r="BD20353" s="473" t="s">
        <v>1301</v>
      </c>
    </row>
    <row r="20354" spans="1:56" ht="15" x14ac:dyDescent="0.25">
      <c r="BA20354" s="90" t="s">
        <v>24479</v>
      </c>
      <c r="BB20354" s="90" t="s">
        <v>3536</v>
      </c>
      <c r="BC20354" s="90" t="s">
        <v>24444</v>
      </c>
      <c r="BD20354" s="473" t="s">
        <v>1301</v>
      </c>
    </row>
    <row r="20355" spans="1:56" ht="15" x14ac:dyDescent="0.25">
      <c r="BA20355" s="91" t="s">
        <v>24480</v>
      </c>
      <c r="BB20355" s="91" t="s">
        <v>3536</v>
      </c>
      <c r="BC20355" s="91" t="s">
        <v>24481</v>
      </c>
      <c r="BD20355" s="473" t="s">
        <v>1301</v>
      </c>
    </row>
    <row r="20356" spans="1:56" ht="15" x14ac:dyDescent="0.25">
      <c r="BA20356" s="90" t="s">
        <v>24482</v>
      </c>
      <c r="BB20356" s="90" t="s">
        <v>3536</v>
      </c>
      <c r="BC20356" s="90" t="s">
        <v>18574</v>
      </c>
      <c r="BD20356" s="473" t="s">
        <v>1301</v>
      </c>
    </row>
    <row r="20357" spans="1:56" ht="15" x14ac:dyDescent="0.25">
      <c r="BA20357" s="91" t="s">
        <v>24483</v>
      </c>
      <c r="BB20357" s="91" t="s">
        <v>3536</v>
      </c>
      <c r="BC20357" s="91" t="s">
        <v>18574</v>
      </c>
      <c r="BD20357" s="473" t="s">
        <v>1301</v>
      </c>
    </row>
    <row r="20358" spans="1:56" ht="15" x14ac:dyDescent="0.25">
      <c r="BA20358" s="90" t="s">
        <v>24484</v>
      </c>
      <c r="BB20358" s="90" t="s">
        <v>3536</v>
      </c>
      <c r="BC20358" s="90" t="s">
        <v>18574</v>
      </c>
      <c r="BD20358" s="473" t="s">
        <v>1301</v>
      </c>
    </row>
    <row r="20359" spans="1:56" ht="15" x14ac:dyDescent="0.25">
      <c r="BA20359" s="91" t="s">
        <v>24485</v>
      </c>
      <c r="BB20359" s="91" t="s">
        <v>3536</v>
      </c>
      <c r="BC20359" s="91" t="s">
        <v>24455</v>
      </c>
      <c r="BD20359" s="473" t="s">
        <v>1301</v>
      </c>
    </row>
    <row r="20360" spans="1:56" ht="15" x14ac:dyDescent="0.25">
      <c r="BA20360" s="90" t="s">
        <v>24486</v>
      </c>
      <c r="BB20360" s="90" t="s">
        <v>3536</v>
      </c>
      <c r="BC20360" s="90" t="s">
        <v>24455</v>
      </c>
      <c r="BD20360" s="473" t="s">
        <v>1301</v>
      </c>
    </row>
    <row r="20361" spans="1:56" ht="15" x14ac:dyDescent="0.25">
      <c r="BA20361" s="91" t="s">
        <v>24487</v>
      </c>
      <c r="BB20361" s="91" t="s">
        <v>3536</v>
      </c>
      <c r="BC20361" s="91" t="s">
        <v>24455</v>
      </c>
      <c r="BD20361" s="473" t="s">
        <v>1301</v>
      </c>
    </row>
    <row r="20362" spans="1:56" ht="15.75" x14ac:dyDescent="0.25">
      <c r="A20362" s="272" t="s">
        <v>24488</v>
      </c>
      <c r="B20362" s="273" t="s">
        <v>29</v>
      </c>
      <c r="BA20362" s="90" t="s">
        <v>24489</v>
      </c>
      <c r="BB20362" s="90" t="s">
        <v>3536</v>
      </c>
      <c r="BC20362" s="90" t="s">
        <v>24446</v>
      </c>
      <c r="BD20362" s="473" t="s">
        <v>1301</v>
      </c>
    </row>
    <row r="20363" spans="1:56" ht="15" x14ac:dyDescent="0.25">
      <c r="A20363" s="43">
        <v>7.2</v>
      </c>
      <c r="B20363" s="274" t="s">
        <v>24490</v>
      </c>
      <c r="C20363" s="35"/>
      <c r="BA20363" s="91" t="s">
        <v>24491</v>
      </c>
      <c r="BB20363" s="91" t="s">
        <v>3536</v>
      </c>
      <c r="BC20363" s="91" t="s">
        <v>24481</v>
      </c>
      <c r="BD20363" s="473" t="s">
        <v>1301</v>
      </c>
    </row>
    <row r="20364" spans="1:56" ht="15" x14ac:dyDescent="0.25">
      <c r="A20364" s="19" t="s">
        <v>506</v>
      </c>
      <c r="B20364" s="274" t="s">
        <v>7063</v>
      </c>
      <c r="C20364" s="19"/>
      <c r="BA20364" s="90" t="s">
        <v>24492</v>
      </c>
      <c r="BB20364" s="90" t="s">
        <v>3536</v>
      </c>
      <c r="BC20364" s="90" t="s">
        <v>24446</v>
      </c>
      <c r="BD20364" s="473" t="s">
        <v>1301</v>
      </c>
    </row>
    <row r="20365" spans="1:56" ht="15" x14ac:dyDescent="0.25">
      <c r="A20365" s="19" t="s">
        <v>499</v>
      </c>
      <c r="B20365" s="275" t="s">
        <v>7076</v>
      </c>
      <c r="C20365" s="19"/>
      <c r="BA20365" s="91" t="s">
        <v>24493</v>
      </c>
      <c r="BB20365" s="91" t="s">
        <v>3536</v>
      </c>
      <c r="BC20365" s="91" t="s">
        <v>24453</v>
      </c>
      <c r="BD20365" s="473" t="s">
        <v>1301</v>
      </c>
    </row>
    <row r="20366" spans="1:56" ht="15" x14ac:dyDescent="0.25">
      <c r="A20366" s="260" t="s">
        <v>606</v>
      </c>
      <c r="B20366" s="274" t="s">
        <v>24494</v>
      </c>
      <c r="C20366" s="19"/>
      <c r="BA20366" s="90" t="s">
        <v>24495</v>
      </c>
      <c r="BB20366" s="90" t="s">
        <v>3536</v>
      </c>
      <c r="BC20366" s="90" t="s">
        <v>24455</v>
      </c>
      <c r="BD20366" s="473" t="s">
        <v>1301</v>
      </c>
    </row>
    <row r="20367" spans="1:56" ht="15" x14ac:dyDescent="0.25">
      <c r="A20367" s="276" t="s">
        <v>613</v>
      </c>
      <c r="B20367" s="274" t="s">
        <v>7063</v>
      </c>
      <c r="C20367" s="19"/>
      <c r="BA20367" s="91" t="s">
        <v>24496</v>
      </c>
      <c r="BB20367" s="91" t="s">
        <v>3536</v>
      </c>
      <c r="BC20367" s="91" t="s">
        <v>24455</v>
      </c>
      <c r="BD20367" s="473" t="s">
        <v>1301</v>
      </c>
    </row>
    <row r="20368" spans="1:56" ht="15.75" x14ac:dyDescent="0.25">
      <c r="A20368" s="277" t="s">
        <v>382</v>
      </c>
      <c r="B20368" s="274" t="s">
        <v>24497</v>
      </c>
      <c r="C20368" s="19"/>
      <c r="BA20368" s="90" t="s">
        <v>24498</v>
      </c>
      <c r="BB20368" s="90" t="s">
        <v>3536</v>
      </c>
      <c r="BC20368" s="90" t="s">
        <v>24444</v>
      </c>
      <c r="BD20368" s="473" t="s">
        <v>1301</v>
      </c>
    </row>
    <row r="20369" spans="1:56" ht="15" x14ac:dyDescent="0.25">
      <c r="A20369" s="32" t="s">
        <v>357</v>
      </c>
      <c r="B20369" s="274" t="s">
        <v>24499</v>
      </c>
      <c r="C20369" s="32" t="s">
        <v>357</v>
      </c>
      <c r="BA20369" s="91" t="s">
        <v>24500</v>
      </c>
      <c r="BB20369" s="91" t="s">
        <v>3536</v>
      </c>
      <c r="BC20369" s="91" t="s">
        <v>24446</v>
      </c>
      <c r="BD20369" s="473" t="s">
        <v>1301</v>
      </c>
    </row>
    <row r="20370" spans="1:56" ht="15" x14ac:dyDescent="0.25">
      <c r="A20370" s="32" t="s">
        <v>371</v>
      </c>
      <c r="B20370" s="274" t="s">
        <v>24499</v>
      </c>
      <c r="C20370" s="32" t="s">
        <v>371</v>
      </c>
      <c r="BA20370" s="90" t="s">
        <v>24501</v>
      </c>
      <c r="BB20370" s="90" t="s">
        <v>3536</v>
      </c>
      <c r="BC20370" s="90" t="s">
        <v>18574</v>
      </c>
      <c r="BD20370" s="473" t="s">
        <v>1301</v>
      </c>
    </row>
    <row r="20371" spans="1:56" ht="15" x14ac:dyDescent="0.25">
      <c r="A20371" s="32" t="s">
        <v>384</v>
      </c>
      <c r="B20371" s="274" t="s">
        <v>24499</v>
      </c>
      <c r="C20371" s="32" t="s">
        <v>384</v>
      </c>
      <c r="BA20371" s="91" t="s">
        <v>24502</v>
      </c>
      <c r="BB20371" s="91" t="s">
        <v>3536</v>
      </c>
      <c r="BC20371" s="91" t="s">
        <v>24455</v>
      </c>
      <c r="BD20371" s="473" t="s">
        <v>1301</v>
      </c>
    </row>
    <row r="20372" spans="1:56" ht="15" x14ac:dyDescent="0.25">
      <c r="A20372" s="32" t="s">
        <v>393</v>
      </c>
      <c r="B20372" s="274" t="s">
        <v>24499</v>
      </c>
      <c r="C20372" s="32" t="s">
        <v>393</v>
      </c>
      <c r="BA20372" s="90" t="s">
        <v>24503</v>
      </c>
      <c r="BB20372" s="90" t="s">
        <v>3536</v>
      </c>
      <c r="BC20372" s="90" t="s">
        <v>18574</v>
      </c>
      <c r="BD20372" s="473" t="s">
        <v>1301</v>
      </c>
    </row>
    <row r="20373" spans="1:56" ht="15" x14ac:dyDescent="0.25">
      <c r="A20373" s="32" t="s">
        <v>403</v>
      </c>
      <c r="B20373" s="274" t="s">
        <v>24499</v>
      </c>
      <c r="C20373" s="32" t="s">
        <v>403</v>
      </c>
      <c r="BA20373" s="91" t="s">
        <v>24504</v>
      </c>
      <c r="BB20373" s="91" t="s">
        <v>3536</v>
      </c>
      <c r="BC20373" s="91" t="s">
        <v>24446</v>
      </c>
      <c r="BD20373" s="473" t="s">
        <v>1301</v>
      </c>
    </row>
    <row r="20374" spans="1:56" ht="15" x14ac:dyDescent="0.25">
      <c r="A20374" s="32" t="s">
        <v>413</v>
      </c>
      <c r="B20374" s="274" t="s">
        <v>24499</v>
      </c>
      <c r="C20374" s="32" t="s">
        <v>413</v>
      </c>
      <c r="BA20374" s="90" t="s">
        <v>24505</v>
      </c>
      <c r="BB20374" s="90" t="s">
        <v>3536</v>
      </c>
      <c r="BC20374" s="90" t="s">
        <v>24446</v>
      </c>
      <c r="BD20374" s="473" t="s">
        <v>1301</v>
      </c>
    </row>
    <row r="20375" spans="1:56" ht="15" x14ac:dyDescent="0.25">
      <c r="A20375" s="32" t="s">
        <v>423</v>
      </c>
      <c r="B20375" s="274" t="s">
        <v>24499</v>
      </c>
      <c r="C20375" s="32" t="s">
        <v>423</v>
      </c>
      <c r="BA20375" s="91" t="s">
        <v>24506</v>
      </c>
      <c r="BB20375" s="91" t="s">
        <v>3536</v>
      </c>
      <c r="BC20375" s="91" t="s">
        <v>24446</v>
      </c>
      <c r="BD20375" s="473" t="s">
        <v>1301</v>
      </c>
    </row>
    <row r="20376" spans="1:56" ht="15" x14ac:dyDescent="0.25">
      <c r="A20376" s="32"/>
      <c r="B20376" s="274" t="s">
        <v>24499</v>
      </c>
      <c r="C20376" s="32"/>
      <c r="BA20376" s="90" t="s">
        <v>24507</v>
      </c>
      <c r="BB20376" s="90" t="s">
        <v>3536</v>
      </c>
      <c r="BC20376" s="90" t="s">
        <v>24455</v>
      </c>
      <c r="BD20376" s="473" t="s">
        <v>1301</v>
      </c>
    </row>
    <row r="20377" spans="1:56" ht="15" x14ac:dyDescent="0.25">
      <c r="A20377" s="32" t="s">
        <v>445</v>
      </c>
      <c r="B20377" s="274" t="s">
        <v>24499</v>
      </c>
      <c r="C20377" s="32" t="s">
        <v>445</v>
      </c>
      <c r="BA20377" s="91" t="s">
        <v>24508</v>
      </c>
      <c r="BB20377" s="91" t="s">
        <v>3536</v>
      </c>
      <c r="BC20377" s="91" t="s">
        <v>24481</v>
      </c>
      <c r="BD20377" s="473" t="s">
        <v>1301</v>
      </c>
    </row>
    <row r="20378" spans="1:56" ht="15" x14ac:dyDescent="0.25">
      <c r="A20378" s="32" t="s">
        <v>458</v>
      </c>
      <c r="B20378" s="274" t="s">
        <v>24499</v>
      </c>
      <c r="C20378" s="32" t="s">
        <v>458</v>
      </c>
      <c r="BA20378" s="90" t="s">
        <v>24509</v>
      </c>
      <c r="BB20378" s="90" t="s">
        <v>3536</v>
      </c>
      <c r="BC20378" s="90" t="s">
        <v>24446</v>
      </c>
      <c r="BD20378" s="473" t="s">
        <v>1301</v>
      </c>
    </row>
    <row r="20379" spans="1:56" ht="15" x14ac:dyDescent="0.25">
      <c r="A20379" s="32" t="s">
        <v>472</v>
      </c>
      <c r="B20379" s="274" t="s">
        <v>24499</v>
      </c>
      <c r="C20379" s="32" t="s">
        <v>472</v>
      </c>
      <c r="BA20379" s="91" t="s">
        <v>24510</v>
      </c>
      <c r="BB20379" s="91" t="s">
        <v>3536</v>
      </c>
      <c r="BC20379" s="91" t="s">
        <v>9066</v>
      </c>
      <c r="BD20379" s="473" t="s">
        <v>1301</v>
      </c>
    </row>
    <row r="20380" spans="1:56" ht="15" x14ac:dyDescent="0.25">
      <c r="A20380" s="32" t="s">
        <v>481</v>
      </c>
      <c r="B20380" s="274" t="s">
        <v>24499</v>
      </c>
      <c r="C20380" s="32" t="s">
        <v>481</v>
      </c>
      <c r="BA20380" s="90" t="s">
        <v>24511</v>
      </c>
      <c r="BB20380" s="90" t="s">
        <v>3536</v>
      </c>
      <c r="BC20380" s="90" t="s">
        <v>24444</v>
      </c>
      <c r="BD20380" s="473" t="s">
        <v>1301</v>
      </c>
    </row>
    <row r="20381" spans="1:56" ht="15" x14ac:dyDescent="0.25">
      <c r="A20381" s="32" t="s">
        <v>492</v>
      </c>
      <c r="B20381" s="274" t="s">
        <v>24499</v>
      </c>
      <c r="C20381" s="32" t="s">
        <v>492</v>
      </c>
      <c r="BA20381" s="91" t="s">
        <v>24512</v>
      </c>
      <c r="BB20381" s="91" t="s">
        <v>3536</v>
      </c>
      <c r="BC20381" s="91" t="s">
        <v>18574</v>
      </c>
      <c r="BD20381" s="473" t="s">
        <v>1301</v>
      </c>
    </row>
    <row r="20382" spans="1:56" ht="15" x14ac:dyDescent="0.25">
      <c r="A20382" s="32" t="s">
        <v>500</v>
      </c>
      <c r="B20382" s="274" t="s">
        <v>24499</v>
      </c>
      <c r="C20382" s="32" t="s">
        <v>500</v>
      </c>
      <c r="BA20382" s="90" t="s">
        <v>24513</v>
      </c>
      <c r="BB20382" s="90" t="s">
        <v>3536</v>
      </c>
      <c r="BC20382" s="90" t="s">
        <v>24446</v>
      </c>
      <c r="BD20382" s="473" t="s">
        <v>1301</v>
      </c>
    </row>
    <row r="20383" spans="1:56" ht="15" x14ac:dyDescent="0.25">
      <c r="A20383" s="32" t="s">
        <v>509</v>
      </c>
      <c r="B20383" s="274" t="s">
        <v>24499</v>
      </c>
      <c r="C20383" s="32" t="s">
        <v>509</v>
      </c>
      <c r="BA20383" s="91" t="s">
        <v>24514</v>
      </c>
      <c r="BB20383" s="91" t="s">
        <v>3536</v>
      </c>
      <c r="BC20383" s="91" t="s">
        <v>18574</v>
      </c>
      <c r="BD20383" s="473" t="s">
        <v>1301</v>
      </c>
    </row>
    <row r="20384" spans="1:56" ht="15" x14ac:dyDescent="0.25">
      <c r="A20384" s="32" t="s">
        <v>514</v>
      </c>
      <c r="B20384" s="274" t="s">
        <v>24499</v>
      </c>
      <c r="C20384" s="32" t="s">
        <v>514</v>
      </c>
      <c r="BA20384" s="90" t="s">
        <v>24515</v>
      </c>
      <c r="BB20384" s="90" t="s">
        <v>3536</v>
      </c>
      <c r="BC20384" s="90" t="s">
        <v>18574</v>
      </c>
      <c r="BD20384" s="473" t="s">
        <v>1301</v>
      </c>
    </row>
    <row r="20385" spans="1:56" ht="15" x14ac:dyDescent="0.25">
      <c r="A20385" s="32" t="s">
        <v>523</v>
      </c>
      <c r="B20385" s="274" t="s">
        <v>24499</v>
      </c>
      <c r="C20385" s="32" t="s">
        <v>523</v>
      </c>
      <c r="BA20385" s="90" t="s">
        <v>24516</v>
      </c>
      <c r="BB20385" s="90" t="s">
        <v>3536</v>
      </c>
      <c r="BC20385" s="90" t="s">
        <v>18574</v>
      </c>
      <c r="BD20385" s="473" t="s">
        <v>1301</v>
      </c>
    </row>
    <row r="20386" spans="1:56" ht="15" x14ac:dyDescent="0.25">
      <c r="A20386" s="32" t="s">
        <v>241</v>
      </c>
      <c r="B20386" s="274" t="s">
        <v>24499</v>
      </c>
      <c r="C20386" s="32" t="s">
        <v>241</v>
      </c>
      <c r="BA20386" s="91" t="s">
        <v>24517</v>
      </c>
      <c r="BB20386" s="91" t="s">
        <v>3536</v>
      </c>
      <c r="BC20386" s="91" t="s">
        <v>18574</v>
      </c>
      <c r="BD20386" s="473" t="s">
        <v>1301</v>
      </c>
    </row>
    <row r="20387" spans="1:56" ht="15" x14ac:dyDescent="0.25">
      <c r="A20387" s="32" t="s">
        <v>537</v>
      </c>
      <c r="B20387" s="274" t="s">
        <v>24499</v>
      </c>
      <c r="C20387" s="32" t="s">
        <v>537</v>
      </c>
      <c r="BA20387" s="91" t="s">
        <v>24518</v>
      </c>
      <c r="BB20387" s="91" t="s">
        <v>3536</v>
      </c>
      <c r="BC20387" s="91" t="s">
        <v>24446</v>
      </c>
      <c r="BD20387" s="473" t="s">
        <v>1301</v>
      </c>
    </row>
    <row r="20388" spans="1:56" ht="15" x14ac:dyDescent="0.25">
      <c r="A20388" s="32" t="s">
        <v>544</v>
      </c>
      <c r="B20388" s="274" t="s">
        <v>24499</v>
      </c>
      <c r="C20388" s="32" t="s">
        <v>544</v>
      </c>
      <c r="BA20388" s="90" t="s">
        <v>24519</v>
      </c>
      <c r="BB20388" s="90" t="s">
        <v>3536</v>
      </c>
      <c r="BC20388" s="90" t="s">
        <v>24453</v>
      </c>
      <c r="BD20388" s="473" t="s">
        <v>1301</v>
      </c>
    </row>
    <row r="20389" spans="1:56" ht="15" x14ac:dyDescent="0.25">
      <c r="A20389" s="32" t="s">
        <v>553</v>
      </c>
      <c r="B20389" s="274" t="s">
        <v>24499</v>
      </c>
      <c r="C20389" s="32" t="s">
        <v>553</v>
      </c>
      <c r="BA20389" s="90" t="s">
        <v>24520</v>
      </c>
      <c r="BB20389" s="90" t="s">
        <v>3536</v>
      </c>
      <c r="BC20389" s="90" t="s">
        <v>24453</v>
      </c>
      <c r="BD20389" s="473" t="s">
        <v>1301</v>
      </c>
    </row>
    <row r="20390" spans="1:56" ht="15" x14ac:dyDescent="0.25">
      <c r="A20390" s="32" t="s">
        <v>561</v>
      </c>
      <c r="B20390" s="274" t="s">
        <v>24499</v>
      </c>
      <c r="C20390" s="32" t="s">
        <v>561</v>
      </c>
      <c r="BA20390" s="91" t="s">
        <v>24521</v>
      </c>
      <c r="BB20390" s="91" t="s">
        <v>3536</v>
      </c>
      <c r="BC20390" s="91" t="s">
        <v>24453</v>
      </c>
      <c r="BD20390" s="473" t="s">
        <v>1301</v>
      </c>
    </row>
    <row r="20391" spans="1:56" ht="15" x14ac:dyDescent="0.25">
      <c r="A20391" s="32" t="s">
        <v>571</v>
      </c>
      <c r="B20391" s="274" t="s">
        <v>24499</v>
      </c>
      <c r="C20391" s="32" t="s">
        <v>571</v>
      </c>
      <c r="BA20391" s="90" t="s">
        <v>24522</v>
      </c>
      <c r="BB20391" s="90" t="s">
        <v>3536</v>
      </c>
      <c r="BC20391" s="90" t="s">
        <v>24453</v>
      </c>
      <c r="BD20391" s="473" t="s">
        <v>1301</v>
      </c>
    </row>
    <row r="20392" spans="1:56" ht="15" x14ac:dyDescent="0.25">
      <c r="A20392" s="32" t="s">
        <v>577</v>
      </c>
      <c r="B20392" s="274" t="s">
        <v>24499</v>
      </c>
      <c r="C20392" s="32" t="s">
        <v>577</v>
      </c>
      <c r="BA20392" s="91" t="s">
        <v>24523</v>
      </c>
      <c r="BB20392" s="91" t="s">
        <v>3536</v>
      </c>
      <c r="BC20392" s="91" t="s">
        <v>24453</v>
      </c>
      <c r="BD20392" s="473" t="s">
        <v>1301</v>
      </c>
    </row>
    <row r="20393" spans="1:56" ht="15" x14ac:dyDescent="0.25">
      <c r="A20393" s="32" t="s">
        <v>584</v>
      </c>
      <c r="B20393" s="274" t="s">
        <v>24499</v>
      </c>
      <c r="C20393" s="32" t="s">
        <v>584</v>
      </c>
      <c r="BA20393" s="90" t="s">
        <v>24524</v>
      </c>
      <c r="BB20393" s="90" t="s">
        <v>3536</v>
      </c>
      <c r="BC20393" s="90" t="s">
        <v>24453</v>
      </c>
      <c r="BD20393" s="473" t="s">
        <v>1301</v>
      </c>
    </row>
    <row r="20394" spans="1:56" ht="15" x14ac:dyDescent="0.25">
      <c r="A20394" s="32" t="s">
        <v>593</v>
      </c>
      <c r="B20394" s="274" t="s">
        <v>24499</v>
      </c>
      <c r="C20394" s="32" t="s">
        <v>593</v>
      </c>
      <c r="BA20394" s="91" t="s">
        <v>24525</v>
      </c>
      <c r="BB20394" s="91" t="s">
        <v>3536</v>
      </c>
      <c r="BC20394" s="91" t="s">
        <v>24453</v>
      </c>
      <c r="BD20394" s="473" t="s">
        <v>1301</v>
      </c>
    </row>
    <row r="20395" spans="1:56" ht="15" x14ac:dyDescent="0.25">
      <c r="A20395" s="32" t="s">
        <v>123</v>
      </c>
      <c r="B20395" s="274" t="s">
        <v>24499</v>
      </c>
      <c r="C20395" s="32" t="s">
        <v>123</v>
      </c>
      <c r="BA20395" s="90" t="s">
        <v>24526</v>
      </c>
      <c r="BB20395" s="90" t="s">
        <v>3536</v>
      </c>
      <c r="BC20395" s="90" t="s">
        <v>24453</v>
      </c>
      <c r="BD20395" s="473" t="s">
        <v>1301</v>
      </c>
    </row>
    <row r="20396" spans="1:56" ht="15" x14ac:dyDescent="0.25">
      <c r="A20396" s="32" t="s">
        <v>607</v>
      </c>
      <c r="B20396" s="274" t="s">
        <v>24499</v>
      </c>
      <c r="C20396" s="32" t="s">
        <v>607</v>
      </c>
      <c r="BA20396" s="91" t="s">
        <v>24527</v>
      </c>
      <c r="BB20396" s="91" t="s">
        <v>3536</v>
      </c>
      <c r="BC20396" s="91" t="s">
        <v>24453</v>
      </c>
      <c r="BD20396" s="473" t="s">
        <v>1301</v>
      </c>
    </row>
    <row r="20397" spans="1:56" ht="15" x14ac:dyDescent="0.25">
      <c r="A20397" s="32" t="s">
        <v>125</v>
      </c>
      <c r="B20397" s="274" t="s">
        <v>24499</v>
      </c>
      <c r="C20397" s="32" t="s">
        <v>125</v>
      </c>
      <c r="BA20397" s="90" t="s">
        <v>24528</v>
      </c>
      <c r="BB20397" s="90" t="s">
        <v>3536</v>
      </c>
      <c r="BC20397" s="90" t="s">
        <v>24453</v>
      </c>
      <c r="BD20397" s="473" t="s">
        <v>1301</v>
      </c>
    </row>
    <row r="20398" spans="1:56" ht="15" x14ac:dyDescent="0.25">
      <c r="A20398" s="32" t="s">
        <v>619</v>
      </c>
      <c r="B20398" s="274" t="s">
        <v>24499</v>
      </c>
      <c r="C20398" s="32" t="s">
        <v>619</v>
      </c>
      <c r="BA20398" s="91" t="s">
        <v>24529</v>
      </c>
      <c r="BB20398" s="91" t="s">
        <v>3536</v>
      </c>
      <c r="BC20398" s="91" t="s">
        <v>24453</v>
      </c>
      <c r="BD20398" s="473" t="s">
        <v>1301</v>
      </c>
    </row>
    <row r="20399" spans="1:56" ht="15" x14ac:dyDescent="0.25">
      <c r="A20399" s="32" t="s">
        <v>625</v>
      </c>
      <c r="B20399" s="274" t="s">
        <v>24499</v>
      </c>
      <c r="C20399" s="32" t="s">
        <v>625</v>
      </c>
      <c r="BA20399" s="90" t="s">
        <v>24530</v>
      </c>
      <c r="BB20399" s="90" t="s">
        <v>3536</v>
      </c>
      <c r="BC20399" s="90" t="s">
        <v>24453</v>
      </c>
      <c r="BD20399" s="473" t="s">
        <v>1301</v>
      </c>
    </row>
    <row r="20400" spans="1:56" ht="15" x14ac:dyDescent="0.25">
      <c r="A20400" s="32" t="s">
        <v>631</v>
      </c>
      <c r="B20400" s="274" t="s">
        <v>24499</v>
      </c>
      <c r="C20400" s="32" t="s">
        <v>631</v>
      </c>
      <c r="BA20400" s="91" t="s">
        <v>24531</v>
      </c>
      <c r="BB20400" s="91" t="s">
        <v>3536</v>
      </c>
      <c r="BC20400" s="91" t="s">
        <v>24453</v>
      </c>
      <c r="BD20400" s="473" t="s">
        <v>1301</v>
      </c>
    </row>
    <row r="20401" spans="1:56" ht="15" x14ac:dyDescent="0.25">
      <c r="A20401" s="32" t="s">
        <v>639</v>
      </c>
      <c r="B20401" s="274" t="s">
        <v>24499</v>
      </c>
      <c r="C20401" s="32" t="s">
        <v>639</v>
      </c>
      <c r="BA20401" s="90" t="s">
        <v>24532</v>
      </c>
      <c r="BB20401" s="90" t="s">
        <v>3536</v>
      </c>
      <c r="BC20401" s="90" t="s">
        <v>24453</v>
      </c>
      <c r="BD20401" s="473" t="s">
        <v>1301</v>
      </c>
    </row>
    <row r="20402" spans="1:56" ht="15" x14ac:dyDescent="0.25">
      <c r="A20402" s="32" t="s">
        <v>645</v>
      </c>
      <c r="B20402" s="274" t="s">
        <v>24499</v>
      </c>
      <c r="C20402" s="32" t="s">
        <v>645</v>
      </c>
      <c r="BA20402" s="91" t="s">
        <v>24533</v>
      </c>
      <c r="BB20402" s="91" t="s">
        <v>3536</v>
      </c>
      <c r="BC20402" s="91" t="s">
        <v>24453</v>
      </c>
      <c r="BD20402" s="473" t="s">
        <v>1301</v>
      </c>
    </row>
    <row r="20403" spans="1:56" ht="15" x14ac:dyDescent="0.25">
      <c r="A20403" s="32" t="s">
        <v>653</v>
      </c>
      <c r="B20403" s="274" t="s">
        <v>24499</v>
      </c>
      <c r="C20403" s="32" t="s">
        <v>653</v>
      </c>
      <c r="BA20403" s="90" t="s">
        <v>24534</v>
      </c>
      <c r="BB20403" s="90" t="s">
        <v>3536</v>
      </c>
      <c r="BC20403" s="90" t="s">
        <v>24453</v>
      </c>
      <c r="BD20403" s="473" t="s">
        <v>1301</v>
      </c>
    </row>
    <row r="20404" spans="1:56" ht="15" x14ac:dyDescent="0.25">
      <c r="A20404" s="32" t="s">
        <v>663</v>
      </c>
      <c r="B20404" s="274" t="s">
        <v>24499</v>
      </c>
      <c r="C20404" s="32" t="s">
        <v>663</v>
      </c>
      <c r="BA20404" s="91" t="s">
        <v>24535</v>
      </c>
      <c r="BB20404" s="91" t="s">
        <v>3536</v>
      </c>
      <c r="BC20404" s="91" t="s">
        <v>24453</v>
      </c>
      <c r="BD20404" s="473" t="s">
        <v>1301</v>
      </c>
    </row>
    <row r="20405" spans="1:56" ht="15.75" thickBot="1" x14ac:dyDescent="0.3">
      <c r="A20405" s="34" t="s">
        <v>671</v>
      </c>
      <c r="B20405" s="274" t="s">
        <v>24499</v>
      </c>
      <c r="C20405" s="34" t="s">
        <v>671</v>
      </c>
      <c r="BA20405" s="90" t="s">
        <v>24536</v>
      </c>
      <c r="BB20405" s="90" t="s">
        <v>3536</v>
      </c>
      <c r="BC20405" s="90" t="s">
        <v>24453</v>
      </c>
      <c r="BD20405" s="473" t="s">
        <v>1301</v>
      </c>
    </row>
    <row r="20406" spans="1:56" ht="15" x14ac:dyDescent="0.25">
      <c r="A20406" s="19" t="s">
        <v>24537</v>
      </c>
      <c r="B20406" s="274"/>
      <c r="C20406" s="260"/>
      <c r="BA20406" s="91" t="s">
        <v>24538</v>
      </c>
      <c r="BB20406" s="91" t="s">
        <v>3536</v>
      </c>
      <c r="BC20406" s="91" t="s">
        <v>24453</v>
      </c>
      <c r="BD20406" s="473" t="s">
        <v>1301</v>
      </c>
    </row>
    <row r="20407" spans="1:56" ht="15.75" x14ac:dyDescent="0.25">
      <c r="A20407" s="278" t="s">
        <v>24539</v>
      </c>
      <c r="B20407" s="274" t="s">
        <v>7063</v>
      </c>
      <c r="C20407" s="260"/>
      <c r="BA20407" s="90" t="s">
        <v>24540</v>
      </c>
      <c r="BB20407" s="90" t="s">
        <v>3536</v>
      </c>
      <c r="BC20407" s="90" t="s">
        <v>24453</v>
      </c>
      <c r="BD20407" s="473" t="s">
        <v>1301</v>
      </c>
    </row>
    <row r="20408" spans="1:56" ht="15.75" x14ac:dyDescent="0.25">
      <c r="A20408" s="279" t="s">
        <v>392</v>
      </c>
      <c r="B20408" s="274" t="s">
        <v>24541</v>
      </c>
      <c r="C20408" s="260"/>
      <c r="BA20408" s="91" t="s">
        <v>24542</v>
      </c>
      <c r="BB20408" s="91" t="s">
        <v>3536</v>
      </c>
      <c r="BC20408" s="91" t="s">
        <v>24453</v>
      </c>
      <c r="BD20408" s="473" t="s">
        <v>1301</v>
      </c>
    </row>
    <row r="20409" spans="1:56" ht="15" x14ac:dyDescent="0.25">
      <c r="A20409" s="19" t="s">
        <v>400</v>
      </c>
      <c r="B20409" s="274" t="s">
        <v>24543</v>
      </c>
      <c r="C20409" s="260"/>
      <c r="BA20409" s="90" t="s">
        <v>24544</v>
      </c>
      <c r="BB20409" s="90" t="s">
        <v>3536</v>
      </c>
      <c r="BC20409" s="90" t="s">
        <v>24453</v>
      </c>
      <c r="BD20409" s="473" t="s">
        <v>1301</v>
      </c>
    </row>
    <row r="20410" spans="1:56" ht="15" x14ac:dyDescent="0.25">
      <c r="A20410" s="105" t="s">
        <v>411</v>
      </c>
      <c r="B20410" s="274" t="s">
        <v>24543</v>
      </c>
      <c r="C20410" s="19"/>
      <c r="BA20410" s="91" t="s">
        <v>24545</v>
      </c>
      <c r="BB20410" s="91" t="s">
        <v>3536</v>
      </c>
      <c r="BC20410" s="91" t="s">
        <v>24453</v>
      </c>
      <c r="BD20410" s="473" t="s">
        <v>1301</v>
      </c>
    </row>
    <row r="20411" spans="1:56" ht="25.5" x14ac:dyDescent="0.25">
      <c r="A20411" s="280" t="s">
        <v>420</v>
      </c>
      <c r="B20411" s="274" t="s">
        <v>24546</v>
      </c>
      <c r="C20411" s="19"/>
      <c r="BA20411" s="90" t="s">
        <v>24547</v>
      </c>
      <c r="BB20411" s="90" t="s">
        <v>3536</v>
      </c>
      <c r="BC20411" s="90" t="s">
        <v>24453</v>
      </c>
      <c r="BD20411" s="473" t="s">
        <v>1301</v>
      </c>
    </row>
    <row r="20412" spans="1:56" ht="24" x14ac:dyDescent="0.25">
      <c r="A20412" s="260" t="s">
        <v>431</v>
      </c>
      <c r="B20412" s="274" t="s">
        <v>24546</v>
      </c>
      <c r="C20412" s="19"/>
      <c r="BA20412" s="91" t="s">
        <v>24548</v>
      </c>
      <c r="BB20412" s="91" t="s">
        <v>3536</v>
      </c>
      <c r="BC20412" s="91" t="s">
        <v>24453</v>
      </c>
      <c r="BD20412" s="473" t="s">
        <v>1301</v>
      </c>
    </row>
    <row r="20413" spans="1:56" ht="24" x14ac:dyDescent="0.25">
      <c r="A20413" s="260" t="s">
        <v>443</v>
      </c>
      <c r="B20413" s="274" t="s">
        <v>24546</v>
      </c>
      <c r="C20413" s="19"/>
      <c r="BA20413" s="90" t="s">
        <v>24549</v>
      </c>
      <c r="BB20413" s="90" t="s">
        <v>3536</v>
      </c>
      <c r="BC20413" s="90" t="s">
        <v>24453</v>
      </c>
      <c r="BD20413" s="473" t="s">
        <v>1301</v>
      </c>
    </row>
    <row r="20414" spans="1:56" ht="15" x14ac:dyDescent="0.25">
      <c r="A20414" s="280" t="s">
        <v>457</v>
      </c>
      <c r="B20414" s="274" t="s">
        <v>24543</v>
      </c>
      <c r="C20414" s="19"/>
      <c r="BA20414" s="91" t="s">
        <v>24550</v>
      </c>
      <c r="BB20414" s="91" t="s">
        <v>3536</v>
      </c>
      <c r="BC20414" s="91" t="s">
        <v>24453</v>
      </c>
      <c r="BD20414" s="473" t="s">
        <v>1301</v>
      </c>
    </row>
    <row r="20415" spans="1:56" ht="15.75" x14ac:dyDescent="0.25">
      <c r="A20415" s="277" t="s">
        <v>24551</v>
      </c>
      <c r="B20415" s="274" t="s">
        <v>24543</v>
      </c>
      <c r="C20415" s="260"/>
      <c r="BA20415" s="90" t="s">
        <v>24552</v>
      </c>
      <c r="BB20415" s="90" t="s">
        <v>3536</v>
      </c>
      <c r="BC20415" s="90" t="s">
        <v>24453</v>
      </c>
      <c r="BD20415" s="473" t="s">
        <v>1301</v>
      </c>
    </row>
    <row r="20416" spans="1:56" ht="15" x14ac:dyDescent="0.25">
      <c r="A20416" s="105" t="s">
        <v>470</v>
      </c>
      <c r="B20416" s="274" t="s">
        <v>24543</v>
      </c>
      <c r="C20416" s="260"/>
      <c r="BA20416" s="91" t="s">
        <v>24553</v>
      </c>
      <c r="BB20416" s="91" t="s">
        <v>3536</v>
      </c>
      <c r="BC20416" s="91" t="s">
        <v>24453</v>
      </c>
      <c r="BD20416" s="473" t="s">
        <v>1301</v>
      </c>
    </row>
    <row r="20417" spans="1:56" ht="15" x14ac:dyDescent="0.25">
      <c r="A20417" s="105" t="s">
        <v>480</v>
      </c>
      <c r="B20417" s="274" t="s">
        <v>24543</v>
      </c>
      <c r="C20417" s="260"/>
      <c r="BA20417" s="90" t="s">
        <v>24554</v>
      </c>
      <c r="BB20417" s="90" t="s">
        <v>3536</v>
      </c>
      <c r="BC20417" s="90" t="s">
        <v>24453</v>
      </c>
      <c r="BD20417" s="473" t="s">
        <v>1301</v>
      </c>
    </row>
    <row r="20418" spans="1:56" ht="15" x14ac:dyDescent="0.25">
      <c r="A20418" s="105" t="s">
        <v>490</v>
      </c>
      <c r="B20418" s="274" t="s">
        <v>24543</v>
      </c>
      <c r="C20418" s="260"/>
      <c r="BA20418" s="91" t="s">
        <v>24555</v>
      </c>
      <c r="BB20418" s="91" t="s">
        <v>3536</v>
      </c>
      <c r="BC20418" s="91" t="s">
        <v>24453</v>
      </c>
      <c r="BD20418" s="473" t="s">
        <v>1301</v>
      </c>
    </row>
    <row r="20419" spans="1:56" ht="15" x14ac:dyDescent="0.25">
      <c r="A20419" s="280" t="s">
        <v>516</v>
      </c>
      <c r="B20419" s="274" t="s">
        <v>438</v>
      </c>
      <c r="C20419" s="260"/>
      <c r="BA20419" s="90" t="s">
        <v>24556</v>
      </c>
      <c r="BB20419" s="90" t="s">
        <v>3536</v>
      </c>
      <c r="BC20419" s="90" t="s">
        <v>24453</v>
      </c>
      <c r="BD20419" s="473" t="s">
        <v>1301</v>
      </c>
    </row>
    <row r="20420" spans="1:56" ht="15" x14ac:dyDescent="0.25">
      <c r="A20420" s="276" t="s">
        <v>525</v>
      </c>
      <c r="B20420" s="274" t="s">
        <v>7063</v>
      </c>
      <c r="C20420" s="260"/>
      <c r="BA20420" s="90" t="s">
        <v>24557</v>
      </c>
      <c r="BB20420" s="90" t="s">
        <v>3536</v>
      </c>
      <c r="BC20420" s="90" t="s">
        <v>24453</v>
      </c>
      <c r="BD20420" s="473" t="s">
        <v>1301</v>
      </c>
    </row>
    <row r="20421" spans="1:56" ht="15" x14ac:dyDescent="0.25">
      <c r="A20421" s="276" t="s">
        <v>546</v>
      </c>
      <c r="B20421" s="274" t="s">
        <v>438</v>
      </c>
      <c r="C20421" s="260"/>
      <c r="BA20421" s="91" t="s">
        <v>24558</v>
      </c>
      <c r="BB20421" s="91" t="s">
        <v>3536</v>
      </c>
      <c r="BC20421" s="91" t="s">
        <v>24453</v>
      </c>
      <c r="BD20421" s="473" t="s">
        <v>1301</v>
      </c>
    </row>
    <row r="20422" spans="1:56" ht="15" x14ac:dyDescent="0.25">
      <c r="A20422" s="276" t="s">
        <v>555</v>
      </c>
      <c r="B20422" s="274" t="s">
        <v>7063</v>
      </c>
      <c r="C20422" s="260"/>
      <c r="BA20422" s="90" t="s">
        <v>24559</v>
      </c>
      <c r="BB20422" s="90" t="s">
        <v>3536</v>
      </c>
      <c r="BC20422" s="90" t="s">
        <v>24453</v>
      </c>
      <c r="BD20422" s="473" t="s">
        <v>1301</v>
      </c>
    </row>
    <row r="20423" spans="1:56" ht="15" x14ac:dyDescent="0.25">
      <c r="A20423" s="276" t="s">
        <v>531</v>
      </c>
      <c r="B20423" s="274" t="s">
        <v>438</v>
      </c>
      <c r="C20423" s="260"/>
      <c r="BA20423" s="91" t="s">
        <v>24560</v>
      </c>
      <c r="BB20423" s="91" t="s">
        <v>3536</v>
      </c>
      <c r="BC20423" s="91" t="s">
        <v>24453</v>
      </c>
      <c r="BD20423" s="473" t="s">
        <v>1301</v>
      </c>
    </row>
    <row r="20424" spans="1:56" ht="15" x14ac:dyDescent="0.25">
      <c r="A20424" s="276" t="s">
        <v>539</v>
      </c>
      <c r="B20424" s="274" t="s">
        <v>7063</v>
      </c>
      <c r="C20424" s="260"/>
      <c r="BA20424" s="90" t="s">
        <v>24561</v>
      </c>
      <c r="BB20424" s="90" t="s">
        <v>3536</v>
      </c>
      <c r="BC20424" s="90" t="s">
        <v>24453</v>
      </c>
      <c r="BD20424" s="473" t="s">
        <v>1301</v>
      </c>
    </row>
    <row r="20425" spans="1:56" ht="15" x14ac:dyDescent="0.25">
      <c r="A20425" s="276" t="s">
        <v>573</v>
      </c>
      <c r="B20425" s="274" t="s">
        <v>7063</v>
      </c>
      <c r="C20425" s="260"/>
      <c r="BA20425" s="91" t="s">
        <v>24562</v>
      </c>
      <c r="BB20425" s="91" t="s">
        <v>3536</v>
      </c>
      <c r="BC20425" s="91" t="s">
        <v>24453</v>
      </c>
      <c r="BD20425" s="473" t="s">
        <v>1301</v>
      </c>
    </row>
    <row r="20426" spans="1:56" ht="15" x14ac:dyDescent="0.25">
      <c r="A20426" s="276" t="s">
        <v>563</v>
      </c>
      <c r="B20426" s="274" t="s">
        <v>438</v>
      </c>
      <c r="C20426" s="260"/>
      <c r="BA20426" s="91" t="s">
        <v>24563</v>
      </c>
      <c r="BB20426" s="91" t="s">
        <v>3536</v>
      </c>
      <c r="BC20426" s="91" t="s">
        <v>24453</v>
      </c>
      <c r="BD20426" s="473" t="s">
        <v>1301</v>
      </c>
    </row>
    <row r="20427" spans="1:56" ht="15" x14ac:dyDescent="0.25">
      <c r="A20427" s="276" t="s">
        <v>453</v>
      </c>
      <c r="B20427" s="274" t="s">
        <v>7063</v>
      </c>
      <c r="C20427" s="260"/>
      <c r="BA20427" s="91" t="s">
        <v>24564</v>
      </c>
      <c r="BB20427" s="91" t="s">
        <v>3536</v>
      </c>
      <c r="BC20427" s="91" t="s">
        <v>24453</v>
      </c>
      <c r="BD20427" s="473" t="s">
        <v>1301</v>
      </c>
    </row>
    <row r="20428" spans="1:56" ht="15" x14ac:dyDescent="0.25">
      <c r="A20428" s="276" t="s">
        <v>465</v>
      </c>
      <c r="B20428" s="274" t="s">
        <v>7063</v>
      </c>
      <c r="C20428" s="19"/>
      <c r="BA20428" s="90" t="s">
        <v>24565</v>
      </c>
      <c r="BB20428" s="90" t="s">
        <v>3536</v>
      </c>
      <c r="BC20428" s="90" t="s">
        <v>24453</v>
      </c>
      <c r="BD20428" s="473" t="s">
        <v>1301</v>
      </c>
    </row>
    <row r="20429" spans="1:56" ht="15" x14ac:dyDescent="0.25">
      <c r="A20429" s="276" t="s">
        <v>590</v>
      </c>
      <c r="B20429" s="274" t="s">
        <v>24566</v>
      </c>
      <c r="C20429" s="19"/>
      <c r="BA20429" s="90" t="s">
        <v>24567</v>
      </c>
      <c r="BB20429" s="90" t="s">
        <v>3536</v>
      </c>
      <c r="BC20429" s="90" t="s">
        <v>24453</v>
      </c>
      <c r="BD20429" s="473" t="s">
        <v>1301</v>
      </c>
    </row>
    <row r="20430" spans="1:56" ht="15" x14ac:dyDescent="0.25">
      <c r="A20430" s="276" t="s">
        <v>600</v>
      </c>
      <c r="B20430" s="274" t="s">
        <v>7063</v>
      </c>
      <c r="C20430" s="260"/>
      <c r="BA20430" s="91" t="s">
        <v>24568</v>
      </c>
      <c r="BB20430" s="91" t="s">
        <v>3536</v>
      </c>
      <c r="BC20430" s="91" t="s">
        <v>24453</v>
      </c>
      <c r="BD20430" s="473" t="s">
        <v>1301</v>
      </c>
    </row>
    <row r="20431" spans="1:56" ht="15" x14ac:dyDescent="0.25">
      <c r="A20431" s="19" t="s">
        <v>617</v>
      </c>
      <c r="B20431" s="274" t="s">
        <v>7063</v>
      </c>
      <c r="C20431" s="260"/>
      <c r="BA20431" s="90" t="s">
        <v>24569</v>
      </c>
      <c r="BB20431" s="90" t="s">
        <v>3536</v>
      </c>
      <c r="BC20431" s="90" t="s">
        <v>24453</v>
      </c>
      <c r="BD20431" s="473" t="s">
        <v>1301</v>
      </c>
    </row>
    <row r="20432" spans="1:56" ht="15.75" x14ac:dyDescent="0.25">
      <c r="A20432" s="278" t="s">
        <v>24570</v>
      </c>
      <c r="B20432" s="274" t="s">
        <v>24543</v>
      </c>
      <c r="C20432" s="260"/>
      <c r="BA20432" s="91" t="s">
        <v>24571</v>
      </c>
      <c r="BB20432" s="91" t="s">
        <v>3536</v>
      </c>
      <c r="BC20432" s="91" t="s">
        <v>24453</v>
      </c>
      <c r="BD20432" s="473" t="s">
        <v>1301</v>
      </c>
    </row>
    <row r="20433" spans="1:56" ht="15.75" x14ac:dyDescent="0.25">
      <c r="A20433" s="281" t="s">
        <v>624</v>
      </c>
      <c r="B20433" s="274" t="s">
        <v>24572</v>
      </c>
      <c r="C20433" s="19"/>
      <c r="BA20433" s="90" t="s">
        <v>24573</v>
      </c>
      <c r="BB20433" s="90" t="s">
        <v>3536</v>
      </c>
      <c r="BC20433" s="90" t="s">
        <v>24453</v>
      </c>
      <c r="BD20433" s="473" t="s">
        <v>1301</v>
      </c>
    </row>
    <row r="20434" spans="1:56" ht="15.75" x14ac:dyDescent="0.25">
      <c r="A20434" s="281" t="s">
        <v>630</v>
      </c>
      <c r="B20434" s="274" t="s">
        <v>24574</v>
      </c>
      <c r="C20434" s="19"/>
      <c r="BA20434" s="91" t="s">
        <v>24575</v>
      </c>
      <c r="BB20434" s="91" t="s">
        <v>3536</v>
      </c>
      <c r="BC20434" s="91" t="s">
        <v>24453</v>
      </c>
      <c r="BD20434" s="473" t="s">
        <v>1301</v>
      </c>
    </row>
    <row r="20435" spans="1:56" ht="15" x14ac:dyDescent="0.25">
      <c r="A20435" s="260" t="s">
        <v>637</v>
      </c>
      <c r="B20435" s="274" t="s">
        <v>24576</v>
      </c>
      <c r="C20435" s="282"/>
      <c r="BA20435" s="91" t="s">
        <v>24577</v>
      </c>
      <c r="BB20435" s="91" t="s">
        <v>3536</v>
      </c>
      <c r="BC20435" s="91" t="s">
        <v>24453</v>
      </c>
      <c r="BD20435" s="473" t="s">
        <v>1301</v>
      </c>
    </row>
    <row r="20436" spans="1:56" ht="15" x14ac:dyDescent="0.25">
      <c r="A20436" s="260" t="s">
        <v>644</v>
      </c>
      <c r="B20436" s="274" t="s">
        <v>24576</v>
      </c>
      <c r="C20436" s="19"/>
      <c r="BA20436" s="90" t="s">
        <v>24578</v>
      </c>
      <c r="BB20436" s="90" t="s">
        <v>3536</v>
      </c>
      <c r="BC20436" s="90" t="s">
        <v>24453</v>
      </c>
      <c r="BD20436" s="473" t="s">
        <v>1301</v>
      </c>
    </row>
    <row r="20437" spans="1:56" ht="15" x14ac:dyDescent="0.25">
      <c r="A20437" s="260" t="s">
        <v>652</v>
      </c>
      <c r="B20437" s="274" t="s">
        <v>24576</v>
      </c>
      <c r="C20437" s="19"/>
      <c r="BA20437" s="90" t="s">
        <v>24579</v>
      </c>
      <c r="BB20437" s="90" t="s">
        <v>3536</v>
      </c>
      <c r="BC20437" s="90" t="s">
        <v>24453</v>
      </c>
      <c r="BD20437" s="473" t="s">
        <v>1301</v>
      </c>
    </row>
    <row r="20438" spans="1:56" ht="15" x14ac:dyDescent="0.25">
      <c r="A20438" s="19" t="s">
        <v>662</v>
      </c>
      <c r="B20438" s="274" t="s">
        <v>7063</v>
      </c>
      <c r="C20438" s="19"/>
      <c r="BA20438" s="91" t="s">
        <v>24580</v>
      </c>
      <c r="BB20438" s="91" t="s">
        <v>3536</v>
      </c>
      <c r="BC20438" s="91" t="s">
        <v>24453</v>
      </c>
      <c r="BD20438" s="473" t="s">
        <v>1301</v>
      </c>
    </row>
    <row r="20439" spans="1:56" ht="15" x14ac:dyDescent="0.25">
      <c r="A20439" s="282" t="s">
        <v>670</v>
      </c>
      <c r="B20439" s="274" t="s">
        <v>24581</v>
      </c>
      <c r="C20439" s="19"/>
      <c r="BA20439" s="90" t="s">
        <v>24582</v>
      </c>
      <c r="BB20439" s="90" t="s">
        <v>3536</v>
      </c>
      <c r="BC20439" s="90" t="s">
        <v>24453</v>
      </c>
      <c r="BD20439" s="473" t="s">
        <v>1301</v>
      </c>
    </row>
    <row r="20440" spans="1:56" ht="15" x14ac:dyDescent="0.25">
      <c r="A20440" s="19" t="s">
        <v>676</v>
      </c>
      <c r="B20440" s="274" t="s">
        <v>7063</v>
      </c>
      <c r="C20440" s="19"/>
      <c r="BA20440" s="90" t="s">
        <v>24583</v>
      </c>
      <c r="BB20440" s="90" t="s">
        <v>3536</v>
      </c>
      <c r="BC20440" s="90" t="s">
        <v>24453</v>
      </c>
      <c r="BD20440" s="473" t="s">
        <v>1301</v>
      </c>
    </row>
    <row r="20441" spans="1:56" ht="15" x14ac:dyDescent="0.25">
      <c r="A20441" s="19" t="s">
        <v>682</v>
      </c>
      <c r="B20441" s="274" t="s">
        <v>24584</v>
      </c>
      <c r="C20441" s="19"/>
      <c r="BA20441" s="91" t="s">
        <v>24585</v>
      </c>
      <c r="BB20441" s="91" t="s">
        <v>3536</v>
      </c>
      <c r="BC20441" s="91" t="s">
        <v>24453</v>
      </c>
      <c r="BD20441" s="473" t="s">
        <v>1301</v>
      </c>
    </row>
    <row r="20442" spans="1:56" ht="15" x14ac:dyDescent="0.25">
      <c r="A20442" s="19" t="s">
        <v>184</v>
      </c>
      <c r="B20442" s="274" t="s">
        <v>24584</v>
      </c>
      <c r="C20442" s="19"/>
      <c r="BA20442" s="90" t="s">
        <v>24586</v>
      </c>
      <c r="BB20442" s="90" t="s">
        <v>3536</v>
      </c>
      <c r="BC20442" s="90" t="s">
        <v>24453</v>
      </c>
      <c r="BD20442" s="473" t="s">
        <v>1301</v>
      </c>
    </row>
    <row r="20443" spans="1:56" ht="15" x14ac:dyDescent="0.25">
      <c r="A20443" s="19" t="s">
        <v>695</v>
      </c>
      <c r="B20443" s="274" t="s">
        <v>24587</v>
      </c>
      <c r="C20443" s="19"/>
      <c r="BA20443" s="91" t="s">
        <v>24588</v>
      </c>
      <c r="BB20443" s="91" t="s">
        <v>3536</v>
      </c>
      <c r="BC20443" s="91" t="s">
        <v>24453</v>
      </c>
      <c r="BD20443" s="473" t="s">
        <v>1301</v>
      </c>
    </row>
    <row r="20444" spans="1:56" ht="15" x14ac:dyDescent="0.25">
      <c r="A20444" s="19" t="s">
        <v>702</v>
      </c>
      <c r="B20444" s="274" t="s">
        <v>24589</v>
      </c>
      <c r="C20444" s="260"/>
      <c r="BA20444" s="91" t="s">
        <v>24590</v>
      </c>
      <c r="BB20444" s="91" t="s">
        <v>3536</v>
      </c>
      <c r="BC20444" s="91" t="s">
        <v>24453</v>
      </c>
      <c r="BD20444" s="473" t="s">
        <v>1301</v>
      </c>
    </row>
    <row r="20445" spans="1:56" ht="15" x14ac:dyDescent="0.25">
      <c r="A20445" s="19" t="s">
        <v>709</v>
      </c>
      <c r="B20445" s="274" t="s">
        <v>24591</v>
      </c>
      <c r="C20445" s="19"/>
      <c r="BA20445" s="90" t="s">
        <v>24592</v>
      </c>
      <c r="BB20445" s="90" t="s">
        <v>3536</v>
      </c>
      <c r="BC20445" s="90" t="s">
        <v>24453</v>
      </c>
      <c r="BD20445" s="473" t="s">
        <v>1301</v>
      </c>
    </row>
    <row r="20446" spans="1:56" ht="15" x14ac:dyDescent="0.25">
      <c r="A20446" s="19" t="s">
        <v>714</v>
      </c>
      <c r="B20446" s="283" t="s">
        <v>24497</v>
      </c>
      <c r="C20446" s="19"/>
      <c r="BA20446" s="91" t="s">
        <v>24593</v>
      </c>
      <c r="BB20446" s="91" t="s">
        <v>3536</v>
      </c>
      <c r="BC20446" s="91" t="s">
        <v>24453</v>
      </c>
      <c r="BD20446" s="473" t="s">
        <v>1301</v>
      </c>
    </row>
    <row r="20447" spans="1:56" ht="15" x14ac:dyDescent="0.25">
      <c r="A20447" s="19" t="s">
        <v>719</v>
      </c>
      <c r="B20447" s="274" t="s">
        <v>24566</v>
      </c>
      <c r="C20447" s="19"/>
      <c r="BA20447" s="90" t="s">
        <v>24594</v>
      </c>
      <c r="BB20447" s="90" t="s">
        <v>3536</v>
      </c>
      <c r="BC20447" s="90" t="s">
        <v>24453</v>
      </c>
      <c r="BD20447" s="473" t="s">
        <v>1301</v>
      </c>
    </row>
    <row r="20448" spans="1:56" ht="15" x14ac:dyDescent="0.25">
      <c r="A20448" s="282" t="s">
        <v>724</v>
      </c>
      <c r="B20448" s="274" t="s">
        <v>24595</v>
      </c>
      <c r="C20448" s="19"/>
      <c r="BA20448" s="90" t="s">
        <v>24596</v>
      </c>
      <c r="BB20448" s="90" t="s">
        <v>3536</v>
      </c>
      <c r="BC20448" s="90" t="s">
        <v>24453</v>
      </c>
      <c r="BD20448" s="473" t="s">
        <v>1301</v>
      </c>
    </row>
    <row r="20449" spans="1:56" ht="15" x14ac:dyDescent="0.25">
      <c r="A20449" s="19" t="s">
        <v>732</v>
      </c>
      <c r="B20449" s="274" t="s">
        <v>438</v>
      </c>
      <c r="C20449" s="19"/>
      <c r="BA20449" s="91" t="s">
        <v>24597</v>
      </c>
      <c r="BB20449" s="91" t="s">
        <v>3536</v>
      </c>
      <c r="BC20449" s="91" t="s">
        <v>24453</v>
      </c>
      <c r="BD20449" s="473" t="s">
        <v>1301</v>
      </c>
    </row>
    <row r="20450" spans="1:56" ht="15" x14ac:dyDescent="0.25">
      <c r="A20450" s="19" t="s">
        <v>739</v>
      </c>
      <c r="B20450" s="274" t="s">
        <v>7063</v>
      </c>
      <c r="C20450" s="19"/>
      <c r="BA20450" s="90" t="s">
        <v>24598</v>
      </c>
      <c r="BB20450" s="90" t="s">
        <v>3536</v>
      </c>
      <c r="BC20450" s="90" t="s">
        <v>24453</v>
      </c>
      <c r="BD20450" s="473" t="s">
        <v>1301</v>
      </c>
    </row>
    <row r="20451" spans="1:56" ht="15" x14ac:dyDescent="0.25">
      <c r="A20451" s="19" t="s">
        <v>745</v>
      </c>
      <c r="B20451" s="274" t="s">
        <v>24541</v>
      </c>
      <c r="C20451" s="19"/>
      <c r="BA20451" s="91" t="s">
        <v>24599</v>
      </c>
      <c r="BB20451" s="91" t="s">
        <v>3536</v>
      </c>
      <c r="BC20451" s="91" t="s">
        <v>24453</v>
      </c>
      <c r="BD20451" s="473" t="s">
        <v>1301</v>
      </c>
    </row>
    <row r="20452" spans="1:56" ht="15.75" x14ac:dyDescent="0.25">
      <c r="A20452" s="278" t="s">
        <v>750</v>
      </c>
      <c r="B20452" s="274" t="s">
        <v>24600</v>
      </c>
      <c r="C20452" s="19"/>
      <c r="BA20452" s="90" t="s">
        <v>24601</v>
      </c>
      <c r="BB20452" s="90" t="s">
        <v>3536</v>
      </c>
      <c r="BC20452" s="90" t="s">
        <v>24453</v>
      </c>
      <c r="BD20452" s="473" t="s">
        <v>1301</v>
      </c>
    </row>
    <row r="20453" spans="1:56" ht="15" x14ac:dyDescent="0.25">
      <c r="A20453" s="19" t="s">
        <v>755</v>
      </c>
      <c r="B20453" s="274" t="s">
        <v>24602</v>
      </c>
      <c r="C20453" s="19"/>
      <c r="BA20453" s="91" t="s">
        <v>24603</v>
      </c>
      <c r="BB20453" s="91" t="s">
        <v>3536</v>
      </c>
      <c r="BC20453" s="91" t="s">
        <v>24453</v>
      </c>
      <c r="BD20453" s="473" t="s">
        <v>1301</v>
      </c>
    </row>
    <row r="20454" spans="1:56" ht="15.75" x14ac:dyDescent="0.25">
      <c r="A20454" s="278" t="s">
        <v>24604</v>
      </c>
      <c r="B20454" s="274" t="s">
        <v>7063</v>
      </c>
      <c r="C20454" s="260"/>
      <c r="BA20454" s="91" t="s">
        <v>24605</v>
      </c>
      <c r="BB20454" s="91" t="s">
        <v>3536</v>
      </c>
      <c r="BC20454" s="91" t="s">
        <v>24453</v>
      </c>
      <c r="BD20454" s="473" t="s">
        <v>1301</v>
      </c>
    </row>
    <row r="20455" spans="1:56" ht="15.75" x14ac:dyDescent="0.25">
      <c r="A20455" s="278" t="s">
        <v>759</v>
      </c>
      <c r="B20455" s="274" t="s">
        <v>24606</v>
      </c>
      <c r="C20455" s="260"/>
      <c r="BA20455" s="90" t="s">
        <v>24607</v>
      </c>
      <c r="BB20455" s="90" t="s">
        <v>3536</v>
      </c>
      <c r="BC20455" s="90" t="s">
        <v>24608</v>
      </c>
      <c r="BD20455" s="473" t="s">
        <v>1301</v>
      </c>
    </row>
    <row r="20456" spans="1:56" ht="15" x14ac:dyDescent="0.25">
      <c r="A20456" s="105" t="s">
        <v>763</v>
      </c>
      <c r="B20456" s="274" t="s">
        <v>24497</v>
      </c>
      <c r="C20456" s="19"/>
      <c r="BA20456" s="91" t="s">
        <v>24609</v>
      </c>
      <c r="BB20456" s="91" t="s">
        <v>3536</v>
      </c>
      <c r="BC20456" s="91" t="s">
        <v>24608</v>
      </c>
      <c r="BD20456" s="473" t="s">
        <v>1301</v>
      </c>
    </row>
    <row r="20457" spans="1:56" ht="15" x14ac:dyDescent="0.25">
      <c r="A20457" s="105" t="s">
        <v>768</v>
      </c>
      <c r="B20457" s="274" t="s">
        <v>438</v>
      </c>
      <c r="C20457" s="19"/>
      <c r="BA20457" s="90" t="s">
        <v>24610</v>
      </c>
      <c r="BB20457" s="90" t="s">
        <v>3536</v>
      </c>
      <c r="BC20457" s="90" t="s">
        <v>24481</v>
      </c>
      <c r="BD20457" s="473" t="s">
        <v>1301</v>
      </c>
    </row>
    <row r="20458" spans="1:56" ht="15" x14ac:dyDescent="0.25">
      <c r="A20458" s="19" t="s">
        <v>777</v>
      </c>
      <c r="B20458" s="274" t="s">
        <v>7063</v>
      </c>
      <c r="C20458" s="260"/>
      <c r="BA20458" s="90" t="s">
        <v>24611</v>
      </c>
      <c r="BB20458" s="90" t="s">
        <v>3536</v>
      </c>
      <c r="BC20458" s="90" t="s">
        <v>24481</v>
      </c>
      <c r="BD20458" s="473" t="s">
        <v>1301</v>
      </c>
    </row>
    <row r="20459" spans="1:56" ht="25.5" x14ac:dyDescent="0.25">
      <c r="A20459" s="276" t="s">
        <v>782</v>
      </c>
      <c r="B20459" s="274" t="s">
        <v>24612</v>
      </c>
      <c r="C20459" s="472"/>
      <c r="BA20459" s="91" t="s">
        <v>24613</v>
      </c>
      <c r="BB20459" s="91" t="s">
        <v>3536</v>
      </c>
      <c r="BC20459" s="91" t="s">
        <v>24608</v>
      </c>
      <c r="BD20459" s="473" t="s">
        <v>1301</v>
      </c>
    </row>
    <row r="20460" spans="1:56" ht="15" x14ac:dyDescent="0.25">
      <c r="A20460" s="280" t="s">
        <v>788</v>
      </c>
      <c r="B20460" s="274" t="s">
        <v>24614</v>
      </c>
      <c r="C20460" s="472"/>
      <c r="BA20460" s="90" t="s">
        <v>24615</v>
      </c>
      <c r="BB20460" s="90" t="s">
        <v>3536</v>
      </c>
      <c r="BC20460" s="90" t="s">
        <v>24616</v>
      </c>
      <c r="BD20460" s="473" t="s">
        <v>1301</v>
      </c>
    </row>
    <row r="20461" spans="1:56" ht="15" x14ac:dyDescent="0.25">
      <c r="A20461" s="19" t="s">
        <v>792</v>
      </c>
      <c r="B20461" s="274" t="s">
        <v>438</v>
      </c>
      <c r="C20461" s="472"/>
      <c r="BA20461" s="91" t="s">
        <v>24617</v>
      </c>
      <c r="BB20461" s="91" t="s">
        <v>3536</v>
      </c>
      <c r="BC20461" s="91" t="s">
        <v>8678</v>
      </c>
      <c r="BD20461" s="473" t="s">
        <v>1301</v>
      </c>
    </row>
    <row r="20462" spans="1:56" ht="15" x14ac:dyDescent="0.25">
      <c r="A20462" s="19" t="s">
        <v>797</v>
      </c>
      <c r="B20462" s="274" t="s">
        <v>24572</v>
      </c>
      <c r="C20462" s="19"/>
      <c r="BA20462" s="91" t="s">
        <v>24618</v>
      </c>
      <c r="BB20462" s="91" t="s">
        <v>3536</v>
      </c>
      <c r="BC20462" s="91" t="s">
        <v>24616</v>
      </c>
      <c r="BD20462" s="473" t="s">
        <v>1301</v>
      </c>
    </row>
    <row r="20463" spans="1:56" ht="15" x14ac:dyDescent="0.25">
      <c r="A20463" s="19" t="s">
        <v>801</v>
      </c>
      <c r="B20463" s="274" t="s">
        <v>24574</v>
      </c>
      <c r="C20463" s="19"/>
      <c r="BA20463" s="90" t="s">
        <v>24619</v>
      </c>
      <c r="BB20463" s="90" t="s">
        <v>3536</v>
      </c>
      <c r="BC20463" s="90" t="s">
        <v>24481</v>
      </c>
      <c r="BD20463" s="473" t="s">
        <v>1301</v>
      </c>
    </row>
    <row r="20464" spans="1:56" ht="15" x14ac:dyDescent="0.25">
      <c r="A20464" s="280" t="s">
        <v>806</v>
      </c>
      <c r="B20464" s="274" t="s">
        <v>24620</v>
      </c>
      <c r="C20464" s="260"/>
      <c r="BA20464" s="91" t="s">
        <v>24621</v>
      </c>
      <c r="BB20464" s="91" t="s">
        <v>3536</v>
      </c>
      <c r="BC20464" s="91" t="s">
        <v>8678</v>
      </c>
      <c r="BD20464" s="473" t="s">
        <v>1301</v>
      </c>
    </row>
    <row r="20465" spans="1:56" ht="15" x14ac:dyDescent="0.25">
      <c r="A20465" s="284" t="s">
        <v>811</v>
      </c>
      <c r="B20465" s="274" t="s">
        <v>24620</v>
      </c>
      <c r="C20465" s="260"/>
      <c r="BA20465" s="90" t="s">
        <v>24622</v>
      </c>
      <c r="BB20465" s="90" t="s">
        <v>3536</v>
      </c>
      <c r="BC20465" s="90" t="s">
        <v>24481</v>
      </c>
      <c r="BD20465" s="473" t="s">
        <v>1301</v>
      </c>
    </row>
    <row r="20466" spans="1:56" ht="15.75" x14ac:dyDescent="0.25">
      <c r="A20466" s="278" t="s">
        <v>24623</v>
      </c>
      <c r="B20466" s="274" t="s">
        <v>24543</v>
      </c>
      <c r="C20466" s="260"/>
      <c r="BA20466" s="90" t="s">
        <v>24624</v>
      </c>
      <c r="BB20466" s="90" t="s">
        <v>3536</v>
      </c>
      <c r="BC20466" s="90" t="s">
        <v>24481</v>
      </c>
      <c r="BD20466" s="473" t="s">
        <v>1301</v>
      </c>
    </row>
    <row r="20467" spans="1:56" ht="15" x14ac:dyDescent="0.25">
      <c r="A20467" s="285" t="s">
        <v>822</v>
      </c>
      <c r="B20467" s="274" t="s">
        <v>24566</v>
      </c>
      <c r="BA20467" s="91" t="s">
        <v>24625</v>
      </c>
      <c r="BB20467" s="91" t="s">
        <v>3536</v>
      </c>
      <c r="BC20467" s="91" t="s">
        <v>24481</v>
      </c>
      <c r="BD20467" s="473" t="s">
        <v>1301</v>
      </c>
    </row>
    <row r="20468" spans="1:56" ht="15" x14ac:dyDescent="0.25">
      <c r="A20468" s="285" t="s">
        <v>817</v>
      </c>
      <c r="B20468" s="274" t="s">
        <v>24566</v>
      </c>
      <c r="BA20468" s="90" t="s">
        <v>24626</v>
      </c>
      <c r="BB20468" s="90" t="s">
        <v>3536</v>
      </c>
      <c r="BC20468" s="90" t="s">
        <v>24481</v>
      </c>
      <c r="BD20468" s="473" t="s">
        <v>1301</v>
      </c>
    </row>
    <row r="20469" spans="1:56" ht="15" x14ac:dyDescent="0.25">
      <c r="A20469" s="19" t="s">
        <v>828</v>
      </c>
      <c r="B20469" s="274" t="s">
        <v>24497</v>
      </c>
      <c r="BA20469" s="91" t="s">
        <v>24627</v>
      </c>
      <c r="BB20469" s="91" t="s">
        <v>3536</v>
      </c>
      <c r="BC20469" s="91" t="s">
        <v>8678</v>
      </c>
      <c r="BD20469" s="473" t="s">
        <v>1301</v>
      </c>
    </row>
    <row r="20470" spans="1:56" ht="15" x14ac:dyDescent="0.25">
      <c r="A20470" s="276" t="s">
        <v>832</v>
      </c>
      <c r="B20470" s="274" t="s">
        <v>24628</v>
      </c>
      <c r="BA20470" s="91" t="s">
        <v>24629</v>
      </c>
      <c r="BB20470" s="91" t="s">
        <v>3536</v>
      </c>
      <c r="BC20470" s="91" t="s">
        <v>24608</v>
      </c>
      <c r="BD20470" s="473" t="s">
        <v>1301</v>
      </c>
    </row>
    <row r="20471" spans="1:56" ht="15" x14ac:dyDescent="0.25">
      <c r="A20471" s="276" t="s">
        <v>840</v>
      </c>
      <c r="B20471" s="274" t="s">
        <v>24628</v>
      </c>
      <c r="BA20471" s="90" t="s">
        <v>24630</v>
      </c>
      <c r="BB20471" s="90" t="s">
        <v>3536</v>
      </c>
      <c r="BC20471" s="90" t="s">
        <v>24481</v>
      </c>
      <c r="BD20471" s="473" t="s">
        <v>1301</v>
      </c>
    </row>
    <row r="20472" spans="1:56" ht="15" x14ac:dyDescent="0.25">
      <c r="A20472" s="276" t="s">
        <v>836</v>
      </c>
      <c r="B20472" s="274" t="s">
        <v>24628</v>
      </c>
      <c r="BA20472" s="91" t="s">
        <v>24631</v>
      </c>
      <c r="BB20472" s="91" t="s">
        <v>3536</v>
      </c>
      <c r="BC20472" s="91" t="s">
        <v>24616</v>
      </c>
      <c r="BD20472" s="473" t="s">
        <v>1301</v>
      </c>
    </row>
    <row r="20473" spans="1:56" ht="15.75" x14ac:dyDescent="0.25">
      <c r="A20473" s="278" t="s">
        <v>24632</v>
      </c>
      <c r="B20473" s="274" t="s">
        <v>24633</v>
      </c>
      <c r="BA20473" s="90" t="s">
        <v>24634</v>
      </c>
      <c r="BB20473" s="90" t="s">
        <v>3536</v>
      </c>
      <c r="BC20473" s="90" t="s">
        <v>24608</v>
      </c>
      <c r="BD20473" s="473" t="s">
        <v>1301</v>
      </c>
    </row>
    <row r="20474" spans="1:56" ht="15" x14ac:dyDescent="0.25">
      <c r="BA20474" s="90" t="s">
        <v>24635</v>
      </c>
      <c r="BB20474" s="90" t="s">
        <v>3536</v>
      </c>
      <c r="BC20474" s="90" t="s">
        <v>24616</v>
      </c>
      <c r="BD20474" s="473" t="s">
        <v>1301</v>
      </c>
    </row>
    <row r="20475" spans="1:56" ht="15" x14ac:dyDescent="0.25">
      <c r="BA20475" s="91" t="s">
        <v>24636</v>
      </c>
      <c r="BB20475" s="91" t="s">
        <v>3536</v>
      </c>
      <c r="BC20475" s="91" t="s">
        <v>24481</v>
      </c>
      <c r="BD20475" s="473" t="s">
        <v>1301</v>
      </c>
    </row>
    <row r="20476" spans="1:56" ht="15" x14ac:dyDescent="0.25">
      <c r="BA20476" s="91" t="s">
        <v>24637</v>
      </c>
      <c r="BB20476" s="91" t="s">
        <v>3536</v>
      </c>
      <c r="BC20476" s="91" t="s">
        <v>24481</v>
      </c>
      <c r="BD20476" s="473" t="s">
        <v>1301</v>
      </c>
    </row>
    <row r="20477" spans="1:56" ht="15" x14ac:dyDescent="0.25">
      <c r="BA20477" s="90" t="s">
        <v>24638</v>
      </c>
      <c r="BB20477" s="90" t="s">
        <v>3536</v>
      </c>
      <c r="BC20477" s="90" t="s">
        <v>24481</v>
      </c>
      <c r="BD20477" s="473" t="s">
        <v>1301</v>
      </c>
    </row>
    <row r="20478" spans="1:56" ht="15" x14ac:dyDescent="0.25">
      <c r="BA20478" s="91" t="s">
        <v>24639</v>
      </c>
      <c r="BB20478" s="91" t="s">
        <v>3536</v>
      </c>
      <c r="BC20478" s="91" t="s">
        <v>24608</v>
      </c>
      <c r="BD20478" s="473" t="s">
        <v>1301</v>
      </c>
    </row>
    <row r="20479" spans="1:56" ht="15" x14ac:dyDescent="0.25">
      <c r="BA20479" s="91" t="s">
        <v>24640</v>
      </c>
      <c r="BB20479" s="91" t="s">
        <v>3536</v>
      </c>
      <c r="BC20479" s="91" t="s">
        <v>24608</v>
      </c>
      <c r="BD20479" s="473" t="s">
        <v>1301</v>
      </c>
    </row>
    <row r="20480" spans="1:56" ht="15" x14ac:dyDescent="0.25">
      <c r="BA20480" s="90" t="s">
        <v>24641</v>
      </c>
      <c r="BB20480" s="90" t="s">
        <v>3536</v>
      </c>
      <c r="BC20480" s="90" t="s">
        <v>24608</v>
      </c>
      <c r="BD20480" s="473" t="s">
        <v>1301</v>
      </c>
    </row>
    <row r="20481" spans="53:56" ht="15" x14ac:dyDescent="0.25">
      <c r="BA20481" s="91" t="s">
        <v>24642</v>
      </c>
      <c r="BB20481" s="91" t="s">
        <v>3536</v>
      </c>
      <c r="BC20481" s="91" t="s">
        <v>24608</v>
      </c>
      <c r="BD20481" s="473" t="s">
        <v>1301</v>
      </c>
    </row>
    <row r="20482" spans="53:56" ht="15" x14ac:dyDescent="0.25">
      <c r="BA20482" s="90" t="s">
        <v>24643</v>
      </c>
      <c r="BB20482" s="90" t="s">
        <v>3536</v>
      </c>
      <c r="BC20482" s="90" t="s">
        <v>24481</v>
      </c>
      <c r="BD20482" s="473" t="s">
        <v>1301</v>
      </c>
    </row>
    <row r="20483" spans="53:56" ht="15" x14ac:dyDescent="0.25">
      <c r="BA20483" s="90" t="s">
        <v>24644</v>
      </c>
      <c r="BB20483" s="90" t="s">
        <v>3536</v>
      </c>
      <c r="BC20483" s="90" t="s">
        <v>24616</v>
      </c>
      <c r="BD20483" s="473" t="s">
        <v>1301</v>
      </c>
    </row>
    <row r="20484" spans="53:56" ht="15" x14ac:dyDescent="0.25">
      <c r="BA20484" s="91" t="s">
        <v>24645</v>
      </c>
      <c r="BB20484" s="91" t="s">
        <v>3536</v>
      </c>
      <c r="BC20484" s="91" t="s">
        <v>24616</v>
      </c>
      <c r="BD20484" s="473" t="s">
        <v>1301</v>
      </c>
    </row>
    <row r="20485" spans="53:56" ht="15" x14ac:dyDescent="0.25">
      <c r="BA20485" s="90" t="s">
        <v>24646</v>
      </c>
      <c r="BB20485" s="90" t="s">
        <v>3536</v>
      </c>
      <c r="BC20485" s="90" t="s">
        <v>24616</v>
      </c>
      <c r="BD20485" s="473" t="s">
        <v>1301</v>
      </c>
    </row>
    <row r="20486" spans="53:56" ht="15" x14ac:dyDescent="0.25">
      <c r="BA20486" s="91" t="s">
        <v>24647</v>
      </c>
      <c r="BB20486" s="91" t="s">
        <v>3536</v>
      </c>
      <c r="BC20486" s="91" t="s">
        <v>24608</v>
      </c>
      <c r="BD20486" s="473" t="s">
        <v>1301</v>
      </c>
    </row>
    <row r="20487" spans="53:56" ht="15" x14ac:dyDescent="0.25">
      <c r="BA20487" s="91" t="s">
        <v>24648</v>
      </c>
      <c r="BB20487" s="91" t="s">
        <v>3536</v>
      </c>
      <c r="BC20487" s="91" t="s">
        <v>24616</v>
      </c>
      <c r="BD20487" s="473" t="s">
        <v>1301</v>
      </c>
    </row>
    <row r="20488" spans="53:56" ht="15" x14ac:dyDescent="0.25">
      <c r="BA20488" s="90" t="s">
        <v>24649</v>
      </c>
      <c r="BB20488" s="90" t="s">
        <v>3536</v>
      </c>
      <c r="BC20488" s="90" t="s">
        <v>24616</v>
      </c>
      <c r="BD20488" s="473" t="s">
        <v>1301</v>
      </c>
    </row>
    <row r="20489" spans="53:56" ht="15" x14ac:dyDescent="0.25">
      <c r="BA20489" s="91" t="s">
        <v>24650</v>
      </c>
      <c r="BB20489" s="91" t="s">
        <v>3536</v>
      </c>
      <c r="BC20489" s="91" t="s">
        <v>24616</v>
      </c>
      <c r="BD20489" s="473" t="s">
        <v>1301</v>
      </c>
    </row>
    <row r="20490" spans="53:56" ht="15" x14ac:dyDescent="0.25">
      <c r="BA20490" s="90" t="s">
        <v>24651</v>
      </c>
      <c r="BB20490" s="90" t="s">
        <v>3536</v>
      </c>
      <c r="BC20490" s="90" t="s">
        <v>24481</v>
      </c>
      <c r="BD20490" s="473" t="s">
        <v>1301</v>
      </c>
    </row>
    <row r="20491" spans="53:56" ht="15" x14ac:dyDescent="0.25">
      <c r="BA20491" s="90" t="s">
        <v>24652</v>
      </c>
      <c r="BB20491" s="90" t="s">
        <v>3536</v>
      </c>
      <c r="BC20491" s="90" t="s">
        <v>24481</v>
      </c>
      <c r="BD20491" s="473" t="s">
        <v>1301</v>
      </c>
    </row>
    <row r="20492" spans="53:56" ht="15" x14ac:dyDescent="0.25">
      <c r="BA20492" s="91" t="s">
        <v>24653</v>
      </c>
      <c r="BB20492" s="91" t="s">
        <v>3536</v>
      </c>
      <c r="BC20492" s="91" t="s">
        <v>24481</v>
      </c>
      <c r="BD20492" s="473" t="s">
        <v>1301</v>
      </c>
    </row>
    <row r="20493" spans="53:56" ht="15" x14ac:dyDescent="0.25">
      <c r="BA20493" s="90" t="s">
        <v>24654</v>
      </c>
      <c r="BB20493" s="90" t="s">
        <v>3536</v>
      </c>
      <c r="BC20493" s="90" t="s">
        <v>24608</v>
      </c>
      <c r="BD20493" s="473" t="s">
        <v>1301</v>
      </c>
    </row>
    <row r="20494" spans="53:56" ht="15" x14ac:dyDescent="0.25">
      <c r="BA20494" s="91" t="s">
        <v>24655</v>
      </c>
      <c r="BB20494" s="91" t="s">
        <v>3536</v>
      </c>
      <c r="BC20494" s="91" t="s">
        <v>24608</v>
      </c>
      <c r="BD20494" s="473" t="s">
        <v>1301</v>
      </c>
    </row>
    <row r="20495" spans="53:56" ht="15" x14ac:dyDescent="0.25">
      <c r="BA20495" s="90" t="s">
        <v>24656</v>
      </c>
      <c r="BB20495" s="90" t="s">
        <v>3536</v>
      </c>
      <c r="BC20495" s="90" t="s">
        <v>8678</v>
      </c>
      <c r="BD20495" s="473" t="s">
        <v>1301</v>
      </c>
    </row>
    <row r="20496" spans="53:56" ht="15" x14ac:dyDescent="0.25">
      <c r="BA20496" s="91" t="s">
        <v>24657</v>
      </c>
      <c r="BB20496" s="91" t="s">
        <v>3536</v>
      </c>
      <c r="BC20496" s="91" t="s">
        <v>24608</v>
      </c>
      <c r="BD20496" s="473" t="s">
        <v>1301</v>
      </c>
    </row>
    <row r="20497" spans="53:56" ht="15" x14ac:dyDescent="0.25">
      <c r="BA20497" s="90" t="s">
        <v>24658</v>
      </c>
      <c r="BB20497" s="90" t="s">
        <v>3536</v>
      </c>
      <c r="BC20497" s="90" t="s">
        <v>24616</v>
      </c>
      <c r="BD20497" s="473" t="s">
        <v>1301</v>
      </c>
    </row>
    <row r="20498" spans="53:56" ht="15" x14ac:dyDescent="0.25">
      <c r="BA20498" s="91" t="s">
        <v>24659</v>
      </c>
      <c r="BB20498" s="91" t="s">
        <v>3536</v>
      </c>
      <c r="BC20498" s="91" t="s">
        <v>24616</v>
      </c>
      <c r="BD20498" s="473" t="s">
        <v>1301</v>
      </c>
    </row>
    <row r="20499" spans="53:56" ht="15" x14ac:dyDescent="0.25">
      <c r="BA20499" s="90" t="s">
        <v>24660</v>
      </c>
      <c r="BB20499" s="90" t="s">
        <v>3536</v>
      </c>
      <c r="BC20499" s="90" t="s">
        <v>24616</v>
      </c>
      <c r="BD20499" s="473" t="s">
        <v>1301</v>
      </c>
    </row>
    <row r="20500" spans="53:56" ht="15" x14ac:dyDescent="0.25">
      <c r="BA20500" s="91" t="s">
        <v>24661</v>
      </c>
      <c r="BB20500" s="91" t="s">
        <v>3536</v>
      </c>
      <c r="BC20500" s="91" t="s">
        <v>8678</v>
      </c>
      <c r="BD20500" s="473" t="s">
        <v>1301</v>
      </c>
    </row>
    <row r="20501" spans="53:56" ht="15" x14ac:dyDescent="0.25">
      <c r="BA20501" s="90" t="s">
        <v>24662</v>
      </c>
      <c r="BB20501" s="90" t="s">
        <v>3536</v>
      </c>
      <c r="BC20501" s="90" t="s">
        <v>24481</v>
      </c>
      <c r="BD20501" s="473" t="s">
        <v>1301</v>
      </c>
    </row>
    <row r="20502" spans="53:56" ht="15" x14ac:dyDescent="0.25">
      <c r="BA20502" s="91" t="s">
        <v>24663</v>
      </c>
      <c r="BB20502" s="91" t="s">
        <v>3536</v>
      </c>
      <c r="BC20502" s="91" t="s">
        <v>24616</v>
      </c>
      <c r="BD20502" s="473" t="s">
        <v>1301</v>
      </c>
    </row>
    <row r="20503" spans="53:56" ht="15" x14ac:dyDescent="0.25">
      <c r="BA20503" s="90" t="s">
        <v>24664</v>
      </c>
      <c r="BB20503" s="90" t="s">
        <v>3536</v>
      </c>
      <c r="BC20503" s="90" t="s">
        <v>24616</v>
      </c>
      <c r="BD20503" s="473" t="s">
        <v>1301</v>
      </c>
    </row>
    <row r="20504" spans="53:56" ht="15" x14ac:dyDescent="0.25">
      <c r="BA20504" s="90" t="s">
        <v>24665</v>
      </c>
      <c r="BB20504" s="90" t="s">
        <v>3536</v>
      </c>
      <c r="BC20504" s="90" t="s">
        <v>24616</v>
      </c>
      <c r="BD20504" s="473" t="s">
        <v>1301</v>
      </c>
    </row>
    <row r="20505" spans="53:56" ht="15" x14ac:dyDescent="0.25">
      <c r="BA20505" s="91" t="s">
        <v>24666</v>
      </c>
      <c r="BB20505" s="91" t="s">
        <v>3536</v>
      </c>
      <c r="BC20505" s="91" t="s">
        <v>24608</v>
      </c>
      <c r="BD20505" s="473" t="s">
        <v>1301</v>
      </c>
    </row>
    <row r="20506" spans="53:56" ht="15" x14ac:dyDescent="0.25">
      <c r="BA20506" s="90" t="s">
        <v>24667</v>
      </c>
      <c r="BB20506" s="90" t="s">
        <v>3536</v>
      </c>
      <c r="BC20506" s="90" t="s">
        <v>24481</v>
      </c>
      <c r="BD20506" s="473" t="s">
        <v>1301</v>
      </c>
    </row>
    <row r="20507" spans="53:56" ht="15" x14ac:dyDescent="0.25">
      <c r="BA20507" s="91" t="s">
        <v>24668</v>
      </c>
      <c r="BB20507" s="91" t="s">
        <v>3536</v>
      </c>
      <c r="BC20507" s="91" t="s">
        <v>8678</v>
      </c>
      <c r="BD20507" s="473" t="s">
        <v>1301</v>
      </c>
    </row>
    <row r="20508" spans="53:56" ht="15" x14ac:dyDescent="0.25">
      <c r="BA20508" s="90" t="s">
        <v>24669</v>
      </c>
      <c r="BB20508" s="90" t="s">
        <v>3536</v>
      </c>
      <c r="BC20508" s="90" t="s">
        <v>24608</v>
      </c>
      <c r="BD20508" s="473" t="s">
        <v>1301</v>
      </c>
    </row>
    <row r="20509" spans="53:56" ht="15" x14ac:dyDescent="0.25">
      <c r="BA20509" s="91" t="s">
        <v>24670</v>
      </c>
      <c r="BB20509" s="91" t="s">
        <v>3536</v>
      </c>
      <c r="BC20509" s="91" t="s">
        <v>24481</v>
      </c>
      <c r="BD20509" s="473" t="s">
        <v>1301</v>
      </c>
    </row>
    <row r="20510" spans="53:56" ht="15" x14ac:dyDescent="0.25">
      <c r="BA20510" s="90" t="s">
        <v>24671</v>
      </c>
      <c r="BB20510" s="90" t="s">
        <v>3536</v>
      </c>
      <c r="BC20510" s="90" t="s">
        <v>24481</v>
      </c>
      <c r="BD20510" s="473" t="s">
        <v>1301</v>
      </c>
    </row>
    <row r="20511" spans="53:56" ht="15" x14ac:dyDescent="0.25">
      <c r="BA20511" s="91" t="s">
        <v>24672</v>
      </c>
      <c r="BB20511" s="91" t="s">
        <v>3536</v>
      </c>
      <c r="BC20511" s="91" t="s">
        <v>24481</v>
      </c>
      <c r="BD20511" s="473" t="s">
        <v>1301</v>
      </c>
    </row>
    <row r="20512" spans="53:56" ht="15" x14ac:dyDescent="0.25">
      <c r="BA20512" s="90" t="s">
        <v>24673</v>
      </c>
      <c r="BB20512" s="90" t="s">
        <v>3536</v>
      </c>
      <c r="BC20512" s="90" t="s">
        <v>24481</v>
      </c>
      <c r="BD20512" s="473" t="s">
        <v>1301</v>
      </c>
    </row>
    <row r="20513" spans="53:56" ht="15" x14ac:dyDescent="0.25">
      <c r="BA20513" s="91" t="s">
        <v>24674</v>
      </c>
      <c r="BB20513" s="91" t="s">
        <v>3536</v>
      </c>
      <c r="BC20513" s="91" t="s">
        <v>24481</v>
      </c>
      <c r="BD20513" s="473" t="s">
        <v>1301</v>
      </c>
    </row>
    <row r="20514" spans="53:56" ht="15" x14ac:dyDescent="0.25">
      <c r="BA20514" s="90" t="s">
        <v>24675</v>
      </c>
      <c r="BB20514" s="90" t="s">
        <v>3536</v>
      </c>
      <c r="BC20514" s="90" t="s">
        <v>24481</v>
      </c>
      <c r="BD20514" s="473" t="s">
        <v>1301</v>
      </c>
    </row>
    <row r="20515" spans="53:56" ht="15" x14ac:dyDescent="0.25">
      <c r="BA20515" s="91" t="s">
        <v>24676</v>
      </c>
      <c r="BB20515" s="91" t="s">
        <v>3536</v>
      </c>
      <c r="BC20515" s="91" t="s">
        <v>24481</v>
      </c>
      <c r="BD20515" s="473" t="s">
        <v>1301</v>
      </c>
    </row>
    <row r="20516" spans="53:56" ht="15" x14ac:dyDescent="0.25">
      <c r="BA20516" s="90" t="s">
        <v>24677</v>
      </c>
      <c r="BB20516" s="90" t="s">
        <v>3536</v>
      </c>
      <c r="BC20516" s="90" t="s">
        <v>24481</v>
      </c>
      <c r="BD20516" s="473" t="s">
        <v>1301</v>
      </c>
    </row>
    <row r="20517" spans="53:56" ht="15" x14ac:dyDescent="0.25">
      <c r="BA20517" s="91" t="s">
        <v>24678</v>
      </c>
      <c r="BB20517" s="91" t="s">
        <v>3536</v>
      </c>
      <c r="BC20517" s="91" t="s">
        <v>24481</v>
      </c>
      <c r="BD20517" s="473" t="s">
        <v>1301</v>
      </c>
    </row>
    <row r="20518" spans="53:56" ht="15" x14ac:dyDescent="0.25">
      <c r="BA20518" s="90" t="s">
        <v>24679</v>
      </c>
      <c r="BB20518" s="90" t="s">
        <v>3536</v>
      </c>
      <c r="BC20518" s="90" t="s">
        <v>24481</v>
      </c>
      <c r="BD20518" s="473" t="s">
        <v>1301</v>
      </c>
    </row>
    <row r="20519" spans="53:56" ht="15" x14ac:dyDescent="0.25">
      <c r="BA20519" s="90" t="s">
        <v>24680</v>
      </c>
      <c r="BB20519" s="90" t="s">
        <v>3536</v>
      </c>
      <c r="BC20519" s="90" t="s">
        <v>24481</v>
      </c>
      <c r="BD20519" s="473" t="s">
        <v>1301</v>
      </c>
    </row>
    <row r="20520" spans="53:56" ht="15" x14ac:dyDescent="0.25">
      <c r="BA20520" s="91" t="s">
        <v>24681</v>
      </c>
      <c r="BB20520" s="91" t="s">
        <v>3536</v>
      </c>
      <c r="BC20520" s="91" t="s">
        <v>24481</v>
      </c>
      <c r="BD20520" s="473" t="s">
        <v>1301</v>
      </c>
    </row>
    <row r="20521" spans="53:56" ht="15" x14ac:dyDescent="0.25">
      <c r="BA20521" s="90" t="s">
        <v>24682</v>
      </c>
      <c r="BB20521" s="90" t="s">
        <v>3536</v>
      </c>
      <c r="BC20521" s="90" t="s">
        <v>24481</v>
      </c>
      <c r="BD20521" s="473" t="s">
        <v>1301</v>
      </c>
    </row>
    <row r="20522" spans="53:56" ht="15" x14ac:dyDescent="0.25">
      <c r="BA20522" s="91" t="s">
        <v>24683</v>
      </c>
      <c r="BB20522" s="91" t="s">
        <v>3536</v>
      </c>
      <c r="BC20522" s="91" t="s">
        <v>24481</v>
      </c>
      <c r="BD20522" s="473" t="s">
        <v>1301</v>
      </c>
    </row>
    <row r="20523" spans="53:56" ht="15" x14ac:dyDescent="0.25">
      <c r="BA20523" s="90" t="s">
        <v>24684</v>
      </c>
      <c r="BB20523" s="90" t="s">
        <v>3536</v>
      </c>
      <c r="BC20523" s="90" t="s">
        <v>24481</v>
      </c>
      <c r="BD20523" s="473" t="s">
        <v>1301</v>
      </c>
    </row>
    <row r="20524" spans="53:56" ht="15" x14ac:dyDescent="0.25">
      <c r="BA20524" s="91" t="s">
        <v>24685</v>
      </c>
      <c r="BB20524" s="91" t="s">
        <v>3536</v>
      </c>
      <c r="BC20524" s="91" t="s">
        <v>24481</v>
      </c>
      <c r="BD20524" s="473" t="s">
        <v>1301</v>
      </c>
    </row>
    <row r="20525" spans="53:56" ht="15" x14ac:dyDescent="0.25">
      <c r="BA20525" s="90" t="s">
        <v>24686</v>
      </c>
      <c r="BB20525" s="90" t="s">
        <v>3536</v>
      </c>
      <c r="BC20525" s="90" t="s">
        <v>24481</v>
      </c>
      <c r="BD20525" s="473" t="s">
        <v>1301</v>
      </c>
    </row>
    <row r="20526" spans="53:56" ht="15" x14ac:dyDescent="0.25">
      <c r="BA20526" s="91" t="s">
        <v>24687</v>
      </c>
      <c r="BB20526" s="91" t="s">
        <v>3536</v>
      </c>
      <c r="BC20526" s="91" t="s">
        <v>24481</v>
      </c>
      <c r="BD20526" s="473" t="s">
        <v>1301</v>
      </c>
    </row>
    <row r="20527" spans="53:56" ht="15" x14ac:dyDescent="0.25">
      <c r="BA20527" s="90" t="s">
        <v>24688</v>
      </c>
      <c r="BB20527" s="90" t="s">
        <v>3536</v>
      </c>
      <c r="BC20527" s="90" t="s">
        <v>24481</v>
      </c>
      <c r="BD20527" s="473" t="s">
        <v>1301</v>
      </c>
    </row>
    <row r="20528" spans="53:56" ht="15" x14ac:dyDescent="0.25">
      <c r="BA20528" s="91" t="s">
        <v>24689</v>
      </c>
      <c r="BB20528" s="91" t="s">
        <v>3536</v>
      </c>
      <c r="BC20528" s="91" t="s">
        <v>24481</v>
      </c>
      <c r="BD20528" s="473" t="s">
        <v>1301</v>
      </c>
    </row>
    <row r="20529" spans="53:56" ht="15" x14ac:dyDescent="0.25">
      <c r="BA20529" s="90" t="s">
        <v>24690</v>
      </c>
      <c r="BB20529" s="90" t="s">
        <v>3536</v>
      </c>
      <c r="BC20529" s="90" t="s">
        <v>24481</v>
      </c>
      <c r="BD20529" s="473" t="s">
        <v>1301</v>
      </c>
    </row>
    <row r="20530" spans="53:56" ht="15" x14ac:dyDescent="0.25">
      <c r="BA20530" s="91" t="s">
        <v>24691</v>
      </c>
      <c r="BB20530" s="91" t="s">
        <v>3536</v>
      </c>
      <c r="BC20530" s="91" t="s">
        <v>24481</v>
      </c>
      <c r="BD20530" s="473" t="s">
        <v>1301</v>
      </c>
    </row>
    <row r="20531" spans="53:56" ht="15" x14ac:dyDescent="0.25">
      <c r="BA20531" s="90" t="s">
        <v>24692</v>
      </c>
      <c r="BB20531" s="90" t="s">
        <v>3536</v>
      </c>
      <c r="BC20531" s="90" t="s">
        <v>24481</v>
      </c>
      <c r="BD20531" s="473" t="s">
        <v>1301</v>
      </c>
    </row>
    <row r="20532" spans="53:56" ht="15" x14ac:dyDescent="0.25">
      <c r="BA20532" s="91" t="s">
        <v>24693</v>
      </c>
      <c r="BB20532" s="91" t="s">
        <v>3536</v>
      </c>
      <c r="BC20532" s="91" t="s">
        <v>24481</v>
      </c>
      <c r="BD20532" s="473" t="s">
        <v>1301</v>
      </c>
    </row>
    <row r="20533" spans="53:56" ht="15" x14ac:dyDescent="0.25">
      <c r="BA20533" s="90" t="s">
        <v>24694</v>
      </c>
      <c r="BB20533" s="90" t="s">
        <v>3536</v>
      </c>
      <c r="BC20533" s="90" t="s">
        <v>24481</v>
      </c>
      <c r="BD20533" s="473" t="s">
        <v>1301</v>
      </c>
    </row>
    <row r="20534" spans="53:56" ht="15" x14ac:dyDescent="0.25">
      <c r="BA20534" s="91" t="s">
        <v>24695</v>
      </c>
      <c r="BB20534" s="91" t="s">
        <v>3536</v>
      </c>
      <c r="BC20534" s="91" t="s">
        <v>24481</v>
      </c>
      <c r="BD20534" s="473" t="s">
        <v>1301</v>
      </c>
    </row>
    <row r="20535" spans="53:56" ht="15" x14ac:dyDescent="0.25">
      <c r="BA20535" s="90" t="s">
        <v>24696</v>
      </c>
      <c r="BB20535" s="90" t="s">
        <v>3536</v>
      </c>
      <c r="BC20535" s="90" t="s">
        <v>24481</v>
      </c>
      <c r="BD20535" s="473" t="s">
        <v>1301</v>
      </c>
    </row>
    <row r="20536" spans="53:56" ht="15" x14ac:dyDescent="0.25">
      <c r="BA20536" s="91" t="s">
        <v>24697</v>
      </c>
      <c r="BB20536" s="91" t="s">
        <v>3536</v>
      </c>
      <c r="BC20536" s="91" t="s">
        <v>24481</v>
      </c>
      <c r="BD20536" s="473" t="s">
        <v>1301</v>
      </c>
    </row>
    <row r="20537" spans="53:56" ht="15" x14ac:dyDescent="0.25">
      <c r="BA20537" s="90" t="s">
        <v>24698</v>
      </c>
      <c r="BB20537" s="90" t="s">
        <v>3536</v>
      </c>
      <c r="BC20537" s="90" t="s">
        <v>24481</v>
      </c>
      <c r="BD20537" s="473" t="s">
        <v>1301</v>
      </c>
    </row>
    <row r="20538" spans="53:56" ht="15" x14ac:dyDescent="0.25">
      <c r="BA20538" s="91" t="s">
        <v>24699</v>
      </c>
      <c r="BB20538" s="91" t="s">
        <v>3536</v>
      </c>
      <c r="BC20538" s="91" t="s">
        <v>24481</v>
      </c>
      <c r="BD20538" s="473" t="s">
        <v>1301</v>
      </c>
    </row>
    <row r="20539" spans="53:56" ht="15" x14ac:dyDescent="0.25">
      <c r="BA20539" s="90" t="s">
        <v>24700</v>
      </c>
      <c r="BB20539" s="90" t="s">
        <v>3536</v>
      </c>
      <c r="BC20539" s="90" t="s">
        <v>24481</v>
      </c>
      <c r="BD20539" s="473" t="s">
        <v>1301</v>
      </c>
    </row>
    <row r="20540" spans="53:56" ht="15" x14ac:dyDescent="0.25">
      <c r="BA20540" s="91" t="s">
        <v>24701</v>
      </c>
      <c r="BB20540" s="91" t="s">
        <v>3536</v>
      </c>
      <c r="BC20540" s="91" t="s">
        <v>24481</v>
      </c>
      <c r="BD20540" s="473" t="s">
        <v>1301</v>
      </c>
    </row>
    <row r="20541" spans="53:56" ht="15" x14ac:dyDescent="0.25">
      <c r="BA20541" s="90" t="s">
        <v>24702</v>
      </c>
      <c r="BB20541" s="90" t="s">
        <v>3536</v>
      </c>
      <c r="BC20541" s="90" t="s">
        <v>24481</v>
      </c>
      <c r="BD20541" s="473" t="s">
        <v>1301</v>
      </c>
    </row>
    <row r="20542" spans="53:56" ht="15" x14ac:dyDescent="0.25">
      <c r="BA20542" s="91" t="s">
        <v>24703</v>
      </c>
      <c r="BB20542" s="91" t="s">
        <v>3536</v>
      </c>
      <c r="BC20542" s="91" t="s">
        <v>24481</v>
      </c>
      <c r="BD20542" s="473" t="s">
        <v>1301</v>
      </c>
    </row>
    <row r="20543" spans="53:56" ht="15" x14ac:dyDescent="0.25">
      <c r="BA20543" s="90" t="s">
        <v>24704</v>
      </c>
      <c r="BB20543" s="90" t="s">
        <v>3536</v>
      </c>
      <c r="BC20543" s="90" t="s">
        <v>24481</v>
      </c>
      <c r="BD20543" s="473" t="s">
        <v>1301</v>
      </c>
    </row>
    <row r="20544" spans="53:56" ht="15" x14ac:dyDescent="0.25">
      <c r="BA20544" s="91" t="s">
        <v>24705</v>
      </c>
      <c r="BB20544" s="91" t="s">
        <v>3536</v>
      </c>
      <c r="BC20544" s="91" t="s">
        <v>24481</v>
      </c>
      <c r="BD20544" s="473" t="s">
        <v>1301</v>
      </c>
    </row>
    <row r="20545" spans="53:56" ht="15" x14ac:dyDescent="0.25">
      <c r="BA20545" s="90" t="s">
        <v>24706</v>
      </c>
      <c r="BB20545" s="90" t="s">
        <v>3536</v>
      </c>
      <c r="BC20545" s="90" t="s">
        <v>24707</v>
      </c>
      <c r="BD20545" s="473" t="s">
        <v>1301</v>
      </c>
    </row>
    <row r="20546" spans="53:56" ht="15" x14ac:dyDescent="0.25">
      <c r="BA20546" s="91" t="s">
        <v>24708</v>
      </c>
      <c r="BB20546" s="91" t="s">
        <v>3536</v>
      </c>
      <c r="BC20546" s="91" t="s">
        <v>24709</v>
      </c>
      <c r="BD20546" s="473" t="s">
        <v>1301</v>
      </c>
    </row>
    <row r="20547" spans="53:56" ht="15" x14ac:dyDescent="0.25">
      <c r="BA20547" s="90" t="s">
        <v>24710</v>
      </c>
      <c r="BB20547" s="90" t="s">
        <v>3536</v>
      </c>
      <c r="BC20547" s="90" t="s">
        <v>24709</v>
      </c>
      <c r="BD20547" s="473" t="s">
        <v>1301</v>
      </c>
    </row>
    <row r="20548" spans="53:56" ht="15" x14ac:dyDescent="0.25">
      <c r="BA20548" s="91" t="s">
        <v>24711</v>
      </c>
      <c r="BB20548" s="91" t="s">
        <v>3536</v>
      </c>
      <c r="BC20548" s="91" t="s">
        <v>24709</v>
      </c>
      <c r="BD20548" s="473" t="s">
        <v>1301</v>
      </c>
    </row>
    <row r="20549" spans="53:56" ht="15" x14ac:dyDescent="0.25">
      <c r="BA20549" s="90" t="s">
        <v>24712</v>
      </c>
      <c r="BB20549" s="90" t="s">
        <v>3536</v>
      </c>
      <c r="BC20549" s="90" t="s">
        <v>24707</v>
      </c>
      <c r="BD20549" s="473" t="s">
        <v>1301</v>
      </c>
    </row>
    <row r="20550" spans="53:56" ht="15" x14ac:dyDescent="0.25">
      <c r="BA20550" s="91" t="s">
        <v>24713</v>
      </c>
      <c r="BB20550" s="91" t="s">
        <v>3536</v>
      </c>
      <c r="BC20550" s="91" t="s">
        <v>24707</v>
      </c>
      <c r="BD20550" s="473" t="s">
        <v>1301</v>
      </c>
    </row>
    <row r="20551" spans="53:56" ht="15" x14ac:dyDescent="0.25">
      <c r="BA20551" s="90" t="s">
        <v>24714</v>
      </c>
      <c r="BB20551" s="90" t="s">
        <v>3536</v>
      </c>
      <c r="BC20551" s="90" t="s">
        <v>24394</v>
      </c>
      <c r="BD20551" s="473" t="s">
        <v>1301</v>
      </c>
    </row>
    <row r="20552" spans="53:56" ht="15" x14ac:dyDescent="0.25">
      <c r="BA20552" s="91" t="s">
        <v>24715</v>
      </c>
      <c r="BB20552" s="91" t="s">
        <v>3536</v>
      </c>
      <c r="BC20552" s="91" t="s">
        <v>24709</v>
      </c>
      <c r="BD20552" s="473" t="s">
        <v>1301</v>
      </c>
    </row>
    <row r="20553" spans="53:56" ht="15" x14ac:dyDescent="0.25">
      <c r="BA20553" s="90" t="s">
        <v>24716</v>
      </c>
      <c r="BB20553" s="90" t="s">
        <v>3536</v>
      </c>
      <c r="BC20553" s="90" t="s">
        <v>24608</v>
      </c>
      <c r="BD20553" s="473" t="s">
        <v>1301</v>
      </c>
    </row>
    <row r="20554" spans="53:56" ht="15" x14ac:dyDescent="0.25">
      <c r="BA20554" s="91" t="s">
        <v>24717</v>
      </c>
      <c r="BB20554" s="91" t="s">
        <v>3536</v>
      </c>
      <c r="BC20554" s="91" t="s">
        <v>24608</v>
      </c>
      <c r="BD20554" s="473" t="s">
        <v>1301</v>
      </c>
    </row>
    <row r="20555" spans="53:56" ht="15" x14ac:dyDescent="0.25">
      <c r="BA20555" s="90" t="s">
        <v>24718</v>
      </c>
      <c r="BB20555" s="90" t="s">
        <v>3536</v>
      </c>
      <c r="BC20555" s="90" t="s">
        <v>24394</v>
      </c>
      <c r="BD20555" s="473" t="s">
        <v>1301</v>
      </c>
    </row>
    <row r="20556" spans="53:56" ht="15" x14ac:dyDescent="0.25">
      <c r="BA20556" s="90" t="s">
        <v>24719</v>
      </c>
      <c r="BB20556" s="90" t="s">
        <v>3536</v>
      </c>
      <c r="BC20556" s="90" t="s">
        <v>24394</v>
      </c>
      <c r="BD20556" s="473" t="s">
        <v>1301</v>
      </c>
    </row>
    <row r="20557" spans="53:56" ht="15" x14ac:dyDescent="0.25">
      <c r="BA20557" s="91" t="s">
        <v>24720</v>
      </c>
      <c r="BB20557" s="91" t="s">
        <v>3536</v>
      </c>
      <c r="BC20557" s="91" t="s">
        <v>24707</v>
      </c>
      <c r="BD20557" s="473" t="s">
        <v>1301</v>
      </c>
    </row>
    <row r="20558" spans="53:56" ht="15" x14ac:dyDescent="0.25">
      <c r="BA20558" s="90" t="s">
        <v>24721</v>
      </c>
      <c r="BB20558" s="90" t="s">
        <v>3536</v>
      </c>
      <c r="BC20558" s="90" t="s">
        <v>24709</v>
      </c>
      <c r="BD20558" s="473" t="s">
        <v>1301</v>
      </c>
    </row>
    <row r="20559" spans="53:56" ht="15" x14ac:dyDescent="0.25">
      <c r="BA20559" s="91" t="s">
        <v>24722</v>
      </c>
      <c r="BB20559" s="91" t="s">
        <v>3536</v>
      </c>
      <c r="BC20559" s="91" t="s">
        <v>24709</v>
      </c>
      <c r="BD20559" s="473" t="s">
        <v>1301</v>
      </c>
    </row>
    <row r="20560" spans="53:56" ht="15" x14ac:dyDescent="0.25">
      <c r="BA20560" s="90" t="s">
        <v>24723</v>
      </c>
      <c r="BB20560" s="90" t="s">
        <v>3536</v>
      </c>
      <c r="BC20560" s="90" t="s">
        <v>24709</v>
      </c>
      <c r="BD20560" s="473" t="s">
        <v>1301</v>
      </c>
    </row>
    <row r="20561" spans="53:56" ht="15" x14ac:dyDescent="0.25">
      <c r="BA20561" s="91" t="s">
        <v>24724</v>
      </c>
      <c r="BB20561" s="91" t="s">
        <v>3536</v>
      </c>
      <c r="BC20561" s="91" t="s">
        <v>24707</v>
      </c>
      <c r="BD20561" s="473" t="s">
        <v>1301</v>
      </c>
    </row>
    <row r="20562" spans="53:56" ht="15" x14ac:dyDescent="0.25">
      <c r="BA20562" s="90" t="s">
        <v>24725</v>
      </c>
      <c r="BB20562" s="90" t="s">
        <v>3536</v>
      </c>
      <c r="BC20562" s="90" t="s">
        <v>24394</v>
      </c>
      <c r="BD20562" s="473" t="s">
        <v>1301</v>
      </c>
    </row>
    <row r="20563" spans="53:56" ht="15" x14ac:dyDescent="0.25">
      <c r="BA20563" s="91" t="s">
        <v>24726</v>
      </c>
      <c r="BB20563" s="91" t="s">
        <v>3536</v>
      </c>
      <c r="BC20563" s="91" t="s">
        <v>24709</v>
      </c>
      <c r="BD20563" s="473" t="s">
        <v>1301</v>
      </c>
    </row>
    <row r="20564" spans="53:56" ht="15" x14ac:dyDescent="0.25">
      <c r="BA20564" s="90" t="s">
        <v>24727</v>
      </c>
      <c r="BB20564" s="90" t="s">
        <v>3536</v>
      </c>
      <c r="BC20564" s="90" t="s">
        <v>24709</v>
      </c>
      <c r="BD20564" s="473" t="s">
        <v>1301</v>
      </c>
    </row>
    <row r="20565" spans="53:56" ht="15" x14ac:dyDescent="0.25">
      <c r="BA20565" s="91" t="s">
        <v>24728</v>
      </c>
      <c r="BB20565" s="91" t="s">
        <v>3536</v>
      </c>
      <c r="BC20565" s="91" t="s">
        <v>24394</v>
      </c>
      <c r="BD20565" s="473" t="s">
        <v>1301</v>
      </c>
    </row>
    <row r="20566" spans="53:56" ht="15" x14ac:dyDescent="0.25">
      <c r="BA20566" s="90" t="s">
        <v>24729</v>
      </c>
      <c r="BB20566" s="90" t="s">
        <v>3536</v>
      </c>
      <c r="BC20566" s="90" t="s">
        <v>24709</v>
      </c>
      <c r="BD20566" s="473" t="s">
        <v>1301</v>
      </c>
    </row>
    <row r="20567" spans="53:56" ht="15" x14ac:dyDescent="0.25">
      <c r="BA20567" s="91" t="s">
        <v>24730</v>
      </c>
      <c r="BB20567" s="91" t="s">
        <v>3536</v>
      </c>
      <c r="BC20567" s="91" t="s">
        <v>24707</v>
      </c>
      <c r="BD20567" s="473" t="s">
        <v>1301</v>
      </c>
    </row>
    <row r="20568" spans="53:56" ht="15" x14ac:dyDescent="0.25">
      <c r="BA20568" s="90" t="s">
        <v>24731</v>
      </c>
      <c r="BB20568" s="90" t="s">
        <v>3536</v>
      </c>
      <c r="BC20568" s="90" t="s">
        <v>24709</v>
      </c>
      <c r="BD20568" s="473" t="s">
        <v>1301</v>
      </c>
    </row>
    <row r="20569" spans="53:56" ht="15" x14ac:dyDescent="0.25">
      <c r="BA20569" s="91" t="s">
        <v>24732</v>
      </c>
      <c r="BB20569" s="91" t="s">
        <v>3536</v>
      </c>
      <c r="BC20569" s="91" t="s">
        <v>24394</v>
      </c>
      <c r="BD20569" s="473" t="s">
        <v>1301</v>
      </c>
    </row>
    <row r="20570" spans="53:56" ht="15" x14ac:dyDescent="0.25">
      <c r="BA20570" s="90" t="s">
        <v>24733</v>
      </c>
      <c r="BB20570" s="90" t="s">
        <v>3536</v>
      </c>
      <c r="BC20570" s="90" t="s">
        <v>24394</v>
      </c>
      <c r="BD20570" s="473" t="s">
        <v>1301</v>
      </c>
    </row>
    <row r="20571" spans="53:56" ht="15" x14ac:dyDescent="0.25">
      <c r="BA20571" s="91" t="s">
        <v>24734</v>
      </c>
      <c r="BB20571" s="91" t="s">
        <v>3536</v>
      </c>
      <c r="BC20571" s="91" t="s">
        <v>24707</v>
      </c>
      <c r="BD20571" s="473" t="s">
        <v>1301</v>
      </c>
    </row>
    <row r="20572" spans="53:56" ht="15" x14ac:dyDescent="0.25">
      <c r="BA20572" s="90" t="s">
        <v>24735</v>
      </c>
      <c r="BB20572" s="90" t="s">
        <v>3536</v>
      </c>
      <c r="BC20572" s="90" t="s">
        <v>24709</v>
      </c>
      <c r="BD20572" s="473" t="s">
        <v>1301</v>
      </c>
    </row>
    <row r="20573" spans="53:56" ht="15" x14ac:dyDescent="0.25">
      <c r="BA20573" s="91" t="s">
        <v>24736</v>
      </c>
      <c r="BB20573" s="91" t="s">
        <v>3536</v>
      </c>
      <c r="BC20573" s="91" t="s">
        <v>24709</v>
      </c>
      <c r="BD20573" s="473" t="s">
        <v>1301</v>
      </c>
    </row>
    <row r="20574" spans="53:56" ht="15" x14ac:dyDescent="0.25">
      <c r="BA20574" s="91" t="s">
        <v>24737</v>
      </c>
      <c r="BB20574" s="91" t="s">
        <v>3536</v>
      </c>
      <c r="BC20574" s="91" t="s">
        <v>24709</v>
      </c>
      <c r="BD20574" s="473" t="s">
        <v>1301</v>
      </c>
    </row>
    <row r="20575" spans="53:56" ht="15" x14ac:dyDescent="0.25">
      <c r="BA20575" s="90" t="s">
        <v>24738</v>
      </c>
      <c r="BB20575" s="90" t="s">
        <v>3536</v>
      </c>
      <c r="BC20575" s="90" t="s">
        <v>24709</v>
      </c>
      <c r="BD20575" s="473" t="s">
        <v>1301</v>
      </c>
    </row>
    <row r="20576" spans="53:56" ht="15" x14ac:dyDescent="0.25">
      <c r="BA20576" s="91" t="s">
        <v>24739</v>
      </c>
      <c r="BB20576" s="91" t="s">
        <v>3536</v>
      </c>
      <c r="BC20576" s="91" t="s">
        <v>24394</v>
      </c>
      <c r="BD20576" s="473" t="s">
        <v>1301</v>
      </c>
    </row>
    <row r="20577" spans="53:56" ht="15" x14ac:dyDescent="0.25">
      <c r="BA20577" s="90" t="s">
        <v>24740</v>
      </c>
      <c r="BB20577" s="90" t="s">
        <v>3536</v>
      </c>
      <c r="BC20577" s="90" t="s">
        <v>24707</v>
      </c>
      <c r="BD20577" s="473" t="s">
        <v>1301</v>
      </c>
    </row>
    <row r="20578" spans="53:56" ht="15" x14ac:dyDescent="0.25">
      <c r="BA20578" s="90" t="s">
        <v>24741</v>
      </c>
      <c r="BB20578" s="90" t="s">
        <v>3536</v>
      </c>
      <c r="BC20578" s="90" t="s">
        <v>24707</v>
      </c>
      <c r="BD20578" s="473" t="s">
        <v>1301</v>
      </c>
    </row>
    <row r="20579" spans="53:56" ht="15" x14ac:dyDescent="0.25">
      <c r="BA20579" s="91" t="s">
        <v>24742</v>
      </c>
      <c r="BB20579" s="91" t="s">
        <v>3536</v>
      </c>
      <c r="BC20579" s="91" t="s">
        <v>24709</v>
      </c>
      <c r="BD20579" s="473" t="s">
        <v>1301</v>
      </c>
    </row>
    <row r="20580" spans="53:56" ht="15" x14ac:dyDescent="0.25">
      <c r="BA20580" s="90" t="s">
        <v>24743</v>
      </c>
      <c r="BB20580" s="90" t="s">
        <v>3536</v>
      </c>
      <c r="BC20580" s="90" t="s">
        <v>24394</v>
      </c>
      <c r="BD20580" s="473" t="s">
        <v>1301</v>
      </c>
    </row>
    <row r="20581" spans="53:56" ht="15" x14ac:dyDescent="0.25">
      <c r="BA20581" s="91" t="s">
        <v>24744</v>
      </c>
      <c r="BB20581" s="91" t="s">
        <v>3536</v>
      </c>
      <c r="BC20581" s="91" t="s">
        <v>24709</v>
      </c>
      <c r="BD20581" s="473" t="s">
        <v>1301</v>
      </c>
    </row>
    <row r="20582" spans="53:56" ht="15" x14ac:dyDescent="0.25">
      <c r="BA20582" s="91" t="s">
        <v>24745</v>
      </c>
      <c r="BB20582" s="91" t="s">
        <v>3536</v>
      </c>
      <c r="BC20582" s="91" t="s">
        <v>24707</v>
      </c>
      <c r="BD20582" s="473" t="s">
        <v>1301</v>
      </c>
    </row>
    <row r="20583" spans="53:56" ht="15" x14ac:dyDescent="0.25">
      <c r="BA20583" s="90" t="s">
        <v>24746</v>
      </c>
      <c r="BB20583" s="90" t="s">
        <v>3536</v>
      </c>
      <c r="BC20583" s="90" t="s">
        <v>24709</v>
      </c>
      <c r="BD20583" s="473" t="s">
        <v>1301</v>
      </c>
    </row>
    <row r="20584" spans="53:56" ht="15" x14ac:dyDescent="0.25">
      <c r="BA20584" s="91" t="s">
        <v>24747</v>
      </c>
      <c r="BB20584" s="91" t="s">
        <v>3536</v>
      </c>
      <c r="BC20584" s="91" t="s">
        <v>24707</v>
      </c>
      <c r="BD20584" s="473" t="s">
        <v>1301</v>
      </c>
    </row>
    <row r="20585" spans="53:56" ht="15" x14ac:dyDescent="0.25">
      <c r="BA20585" s="90" t="s">
        <v>24748</v>
      </c>
      <c r="BB20585" s="90" t="s">
        <v>3536</v>
      </c>
      <c r="BC20585" s="90" t="s">
        <v>24707</v>
      </c>
      <c r="BD20585" s="473" t="s">
        <v>1301</v>
      </c>
    </row>
    <row r="20586" spans="53:56" ht="15" x14ac:dyDescent="0.25">
      <c r="BA20586" s="91" t="s">
        <v>24749</v>
      </c>
      <c r="BB20586" s="91" t="s">
        <v>3536</v>
      </c>
      <c r="BC20586" s="91" t="s">
        <v>24709</v>
      </c>
      <c r="BD20586" s="473" t="s">
        <v>1301</v>
      </c>
    </row>
    <row r="20587" spans="53:56" ht="15" x14ac:dyDescent="0.25">
      <c r="BA20587" s="90" t="s">
        <v>24750</v>
      </c>
      <c r="BB20587" s="90" t="s">
        <v>3536</v>
      </c>
      <c r="BC20587" s="90" t="s">
        <v>24707</v>
      </c>
      <c r="BD20587" s="473" t="s">
        <v>1301</v>
      </c>
    </row>
    <row r="20588" spans="53:56" ht="15" x14ac:dyDescent="0.25">
      <c r="BA20588" s="90" t="s">
        <v>24751</v>
      </c>
      <c r="BB20588" s="90" t="s">
        <v>3536</v>
      </c>
      <c r="BC20588" s="90" t="s">
        <v>24394</v>
      </c>
      <c r="BD20588" s="473" t="s">
        <v>1301</v>
      </c>
    </row>
    <row r="20589" spans="53:56" ht="15" x14ac:dyDescent="0.25">
      <c r="BA20589" s="91" t="s">
        <v>24752</v>
      </c>
      <c r="BB20589" s="91" t="s">
        <v>3536</v>
      </c>
      <c r="BC20589" s="91" t="s">
        <v>24394</v>
      </c>
      <c r="BD20589" s="473" t="s">
        <v>1301</v>
      </c>
    </row>
    <row r="20590" spans="53:56" ht="15" x14ac:dyDescent="0.25">
      <c r="BA20590" s="90" t="s">
        <v>24753</v>
      </c>
      <c r="BB20590" s="90" t="s">
        <v>3536</v>
      </c>
      <c r="BC20590" s="90" t="s">
        <v>24709</v>
      </c>
      <c r="BD20590" s="473" t="s">
        <v>1301</v>
      </c>
    </row>
    <row r="20591" spans="53:56" ht="15" x14ac:dyDescent="0.25">
      <c r="BA20591" s="91" t="s">
        <v>24754</v>
      </c>
      <c r="BB20591" s="91" t="s">
        <v>3536</v>
      </c>
      <c r="BC20591" s="91" t="s">
        <v>24707</v>
      </c>
      <c r="BD20591" s="473" t="s">
        <v>1301</v>
      </c>
    </row>
    <row r="20592" spans="53:56" ht="15" x14ac:dyDescent="0.25">
      <c r="BA20592" s="91" t="s">
        <v>24755</v>
      </c>
      <c r="BB20592" s="91" t="s">
        <v>3536</v>
      </c>
      <c r="BC20592" s="91" t="s">
        <v>24709</v>
      </c>
      <c r="BD20592" s="473" t="s">
        <v>1301</v>
      </c>
    </row>
    <row r="20593" spans="53:56" ht="15" x14ac:dyDescent="0.25">
      <c r="BA20593" s="90" t="s">
        <v>24756</v>
      </c>
      <c r="BB20593" s="90" t="s">
        <v>3536</v>
      </c>
      <c r="BC20593" s="90" t="s">
        <v>24709</v>
      </c>
      <c r="BD20593" s="473" t="s">
        <v>1301</v>
      </c>
    </row>
    <row r="20594" spans="53:56" ht="15" x14ac:dyDescent="0.25">
      <c r="BA20594" s="91" t="s">
        <v>24757</v>
      </c>
      <c r="BB20594" s="91" t="s">
        <v>3536</v>
      </c>
      <c r="BC20594" s="91" t="s">
        <v>24709</v>
      </c>
      <c r="BD20594" s="473" t="s">
        <v>1301</v>
      </c>
    </row>
    <row r="20595" spans="53:56" ht="15" x14ac:dyDescent="0.25">
      <c r="BA20595" s="90" t="s">
        <v>24758</v>
      </c>
      <c r="BB20595" s="90" t="s">
        <v>3536</v>
      </c>
      <c r="BC20595" s="90" t="s">
        <v>24709</v>
      </c>
      <c r="BD20595" s="473" t="s">
        <v>1301</v>
      </c>
    </row>
    <row r="20596" spans="53:56" ht="15" x14ac:dyDescent="0.25">
      <c r="BA20596" s="90" t="s">
        <v>24759</v>
      </c>
      <c r="BB20596" s="90" t="s">
        <v>3536</v>
      </c>
      <c r="BC20596" s="90" t="s">
        <v>24709</v>
      </c>
      <c r="BD20596" s="473" t="s">
        <v>1301</v>
      </c>
    </row>
    <row r="20597" spans="53:56" ht="15" x14ac:dyDescent="0.25">
      <c r="BA20597" s="91" t="s">
        <v>24760</v>
      </c>
      <c r="BB20597" s="91" t="s">
        <v>3536</v>
      </c>
      <c r="BC20597" s="91" t="s">
        <v>24709</v>
      </c>
      <c r="BD20597" s="473" t="s">
        <v>1301</v>
      </c>
    </row>
    <row r="20598" spans="53:56" ht="15" x14ac:dyDescent="0.25">
      <c r="BA20598" s="91" t="s">
        <v>24761</v>
      </c>
      <c r="BB20598" s="91" t="s">
        <v>3536</v>
      </c>
      <c r="BC20598" s="91" t="s">
        <v>24709</v>
      </c>
      <c r="BD20598" s="473" t="s">
        <v>1301</v>
      </c>
    </row>
    <row r="20599" spans="53:56" ht="15" x14ac:dyDescent="0.25">
      <c r="BA20599" s="91" t="s">
        <v>24762</v>
      </c>
      <c r="BB20599" s="91" t="s">
        <v>3536</v>
      </c>
      <c r="BC20599" s="91" t="s">
        <v>24709</v>
      </c>
      <c r="BD20599" s="473" t="s">
        <v>1301</v>
      </c>
    </row>
    <row r="20600" spans="53:56" ht="15" x14ac:dyDescent="0.25">
      <c r="BA20600" s="91" t="s">
        <v>24763</v>
      </c>
      <c r="BB20600" s="91" t="s">
        <v>3536</v>
      </c>
      <c r="BC20600" s="91" t="s">
        <v>24709</v>
      </c>
      <c r="BD20600" s="473" t="s">
        <v>1301</v>
      </c>
    </row>
    <row r="20601" spans="53:56" ht="15" x14ac:dyDescent="0.25">
      <c r="BA20601" s="90" t="s">
        <v>24764</v>
      </c>
      <c r="BB20601" s="90" t="s">
        <v>3536</v>
      </c>
      <c r="BC20601" s="90" t="s">
        <v>24394</v>
      </c>
      <c r="BD20601" s="473" t="s">
        <v>1301</v>
      </c>
    </row>
    <row r="20602" spans="53:56" ht="15" x14ac:dyDescent="0.25">
      <c r="BA20602" s="91" t="s">
        <v>24765</v>
      </c>
      <c r="BB20602" s="91" t="s">
        <v>3536</v>
      </c>
      <c r="BC20602" s="91" t="s">
        <v>24709</v>
      </c>
      <c r="BD20602" s="473" t="s">
        <v>1301</v>
      </c>
    </row>
    <row r="20603" spans="53:56" ht="15" x14ac:dyDescent="0.25">
      <c r="BA20603" s="90" t="s">
        <v>24766</v>
      </c>
      <c r="BB20603" s="90" t="s">
        <v>3536</v>
      </c>
      <c r="BC20603" s="90" t="s">
        <v>24394</v>
      </c>
      <c r="BD20603" s="473" t="s">
        <v>1301</v>
      </c>
    </row>
    <row r="20604" spans="53:56" ht="15" x14ac:dyDescent="0.25">
      <c r="BA20604" s="91" t="s">
        <v>24767</v>
      </c>
      <c r="BB20604" s="91" t="s">
        <v>3536</v>
      </c>
      <c r="BC20604" s="91" t="s">
        <v>24394</v>
      </c>
      <c r="BD20604" s="473" t="s">
        <v>1301</v>
      </c>
    </row>
    <row r="20605" spans="53:56" ht="15" x14ac:dyDescent="0.25">
      <c r="BA20605" s="90" t="s">
        <v>24768</v>
      </c>
      <c r="BB20605" s="90" t="s">
        <v>3536</v>
      </c>
      <c r="BC20605" s="90" t="s">
        <v>24707</v>
      </c>
      <c r="BD20605" s="473" t="s">
        <v>1301</v>
      </c>
    </row>
    <row r="20606" spans="53:56" ht="15" x14ac:dyDescent="0.25">
      <c r="BA20606" s="90" t="s">
        <v>24769</v>
      </c>
      <c r="BB20606" s="90" t="s">
        <v>3536</v>
      </c>
      <c r="BC20606" s="90" t="s">
        <v>24707</v>
      </c>
      <c r="BD20606" s="473" t="s">
        <v>1301</v>
      </c>
    </row>
    <row r="20607" spans="53:56" ht="15" x14ac:dyDescent="0.25">
      <c r="BA20607" s="91" t="s">
        <v>24770</v>
      </c>
      <c r="BB20607" s="91" t="s">
        <v>3536</v>
      </c>
      <c r="BC20607" s="91" t="s">
        <v>24707</v>
      </c>
      <c r="BD20607" s="473" t="s">
        <v>1301</v>
      </c>
    </row>
    <row r="20608" spans="53:56" ht="15" x14ac:dyDescent="0.25">
      <c r="BA20608" s="90" t="s">
        <v>24771</v>
      </c>
      <c r="BB20608" s="90" t="s">
        <v>3536</v>
      </c>
      <c r="BC20608" s="90" t="s">
        <v>24707</v>
      </c>
      <c r="BD20608" s="473" t="s">
        <v>1301</v>
      </c>
    </row>
    <row r="20609" spans="53:56" ht="15" x14ac:dyDescent="0.25">
      <c r="BA20609" s="91" t="s">
        <v>24772</v>
      </c>
      <c r="BB20609" s="91" t="s">
        <v>3536</v>
      </c>
      <c r="BC20609" s="91" t="s">
        <v>24707</v>
      </c>
      <c r="BD20609" s="473" t="s">
        <v>1301</v>
      </c>
    </row>
    <row r="20610" spans="53:56" ht="15" x14ac:dyDescent="0.25">
      <c r="BA20610" s="91" t="s">
        <v>24773</v>
      </c>
      <c r="BB20610" s="91" t="s">
        <v>3536</v>
      </c>
      <c r="BC20610" s="91" t="s">
        <v>24707</v>
      </c>
      <c r="BD20610" s="473" t="s">
        <v>1301</v>
      </c>
    </row>
    <row r="20611" spans="53:56" ht="15" x14ac:dyDescent="0.25">
      <c r="BA20611" s="90" t="s">
        <v>24774</v>
      </c>
      <c r="BB20611" s="90" t="s">
        <v>3536</v>
      </c>
      <c r="BC20611" s="90" t="s">
        <v>24707</v>
      </c>
      <c r="BD20611" s="473" t="s">
        <v>1301</v>
      </c>
    </row>
    <row r="20612" spans="53:56" ht="15" x14ac:dyDescent="0.25">
      <c r="BA20612" s="91" t="s">
        <v>24775</v>
      </c>
      <c r="BB20612" s="91" t="s">
        <v>3536</v>
      </c>
      <c r="BC20612" s="91" t="s">
        <v>24707</v>
      </c>
      <c r="BD20612" s="473" t="s">
        <v>1301</v>
      </c>
    </row>
    <row r="20613" spans="53:56" ht="15" x14ac:dyDescent="0.25">
      <c r="BA20613" s="90" t="s">
        <v>24776</v>
      </c>
      <c r="BB20613" s="90" t="s">
        <v>3536</v>
      </c>
      <c r="BC20613" s="90" t="s">
        <v>24707</v>
      </c>
      <c r="BD20613" s="473" t="s">
        <v>1301</v>
      </c>
    </row>
    <row r="20614" spans="53:56" ht="15" x14ac:dyDescent="0.25">
      <c r="BA20614" s="90" t="s">
        <v>24777</v>
      </c>
      <c r="BB20614" s="90" t="s">
        <v>3536</v>
      </c>
      <c r="BC20614" s="90" t="s">
        <v>24707</v>
      </c>
      <c r="BD20614" s="473" t="s">
        <v>1301</v>
      </c>
    </row>
    <row r="20615" spans="53:56" ht="15" x14ac:dyDescent="0.25">
      <c r="BA20615" s="91" t="s">
        <v>24778</v>
      </c>
      <c r="BB20615" s="91" t="s">
        <v>3536</v>
      </c>
      <c r="BC20615" s="91" t="s">
        <v>24707</v>
      </c>
      <c r="BD20615" s="473" t="s">
        <v>1301</v>
      </c>
    </row>
    <row r="20616" spans="53:56" ht="15" x14ac:dyDescent="0.25">
      <c r="BA20616" s="90" t="s">
        <v>24779</v>
      </c>
      <c r="BB20616" s="90" t="s">
        <v>3536</v>
      </c>
      <c r="BC20616" s="90" t="s">
        <v>24707</v>
      </c>
      <c r="BD20616" s="473" t="s">
        <v>1301</v>
      </c>
    </row>
    <row r="20617" spans="53:56" ht="15" x14ac:dyDescent="0.25">
      <c r="BA20617" s="91" t="s">
        <v>24780</v>
      </c>
      <c r="BB20617" s="91" t="s">
        <v>3536</v>
      </c>
      <c r="BC20617" s="91" t="s">
        <v>24707</v>
      </c>
      <c r="BD20617" s="473" t="s">
        <v>1301</v>
      </c>
    </row>
    <row r="20618" spans="53:56" ht="15" x14ac:dyDescent="0.25">
      <c r="BA20618" s="91" t="s">
        <v>24781</v>
      </c>
      <c r="BB20618" s="91" t="s">
        <v>3536</v>
      </c>
      <c r="BC20618" s="91" t="s">
        <v>24707</v>
      </c>
      <c r="BD20618" s="473" t="s">
        <v>1301</v>
      </c>
    </row>
    <row r="20619" spans="53:56" ht="15" x14ac:dyDescent="0.25">
      <c r="BA20619" s="90" t="s">
        <v>24782</v>
      </c>
      <c r="BB20619" s="90" t="s">
        <v>3536</v>
      </c>
      <c r="BC20619" s="90" t="s">
        <v>24707</v>
      </c>
      <c r="BD20619" s="473" t="s">
        <v>1301</v>
      </c>
    </row>
    <row r="20620" spans="53:56" ht="15" x14ac:dyDescent="0.25">
      <c r="BA20620" s="91" t="s">
        <v>24783</v>
      </c>
      <c r="BB20620" s="91" t="s">
        <v>3536</v>
      </c>
      <c r="BC20620" s="91" t="s">
        <v>24707</v>
      </c>
      <c r="BD20620" s="473" t="s">
        <v>1301</v>
      </c>
    </row>
    <row r="20621" spans="53:56" ht="15" x14ac:dyDescent="0.25">
      <c r="BA20621" s="90" t="s">
        <v>24784</v>
      </c>
      <c r="BB20621" s="90" t="s">
        <v>3536</v>
      </c>
      <c r="BC20621" s="90" t="s">
        <v>24707</v>
      </c>
      <c r="BD20621" s="473" t="s">
        <v>1301</v>
      </c>
    </row>
    <row r="20622" spans="53:56" ht="15" x14ac:dyDescent="0.25">
      <c r="BA20622" s="91" t="s">
        <v>24785</v>
      </c>
      <c r="BB20622" s="91" t="s">
        <v>3536</v>
      </c>
      <c r="BC20622" s="91" t="s">
        <v>24707</v>
      </c>
      <c r="BD20622" s="473" t="s">
        <v>1301</v>
      </c>
    </row>
    <row r="20623" spans="53:56" ht="15" x14ac:dyDescent="0.25">
      <c r="BA20623" s="90" t="s">
        <v>24786</v>
      </c>
      <c r="BB20623" s="90" t="s">
        <v>3536</v>
      </c>
      <c r="BC20623" s="90" t="s">
        <v>24787</v>
      </c>
      <c r="BD20623" s="473" t="s">
        <v>1301</v>
      </c>
    </row>
    <row r="20624" spans="53:56" ht="15" x14ac:dyDescent="0.25">
      <c r="BA20624" s="90" t="s">
        <v>24788</v>
      </c>
      <c r="BB20624" s="90" t="s">
        <v>3536</v>
      </c>
      <c r="BC20624" s="90" t="s">
        <v>8678</v>
      </c>
      <c r="BD20624" s="473" t="s">
        <v>1301</v>
      </c>
    </row>
    <row r="20625" spans="53:56" ht="15" x14ac:dyDescent="0.25">
      <c r="BA20625" s="91" t="s">
        <v>24789</v>
      </c>
      <c r="BB20625" s="91" t="s">
        <v>3536</v>
      </c>
      <c r="BC20625" s="91" t="s">
        <v>3448</v>
      </c>
      <c r="BD20625" s="473" t="s">
        <v>1301</v>
      </c>
    </row>
    <row r="20626" spans="53:56" ht="15" x14ac:dyDescent="0.25">
      <c r="BA20626" s="90" t="s">
        <v>24790</v>
      </c>
      <c r="BB20626" s="90" t="s">
        <v>3536</v>
      </c>
      <c r="BC20626" s="90" t="s">
        <v>24787</v>
      </c>
      <c r="BD20626" s="473" t="s">
        <v>1301</v>
      </c>
    </row>
    <row r="20627" spans="53:56" ht="15" x14ac:dyDescent="0.25">
      <c r="BA20627" s="91" t="s">
        <v>24791</v>
      </c>
      <c r="BB20627" s="91" t="s">
        <v>3536</v>
      </c>
      <c r="BC20627" s="91" t="s">
        <v>24707</v>
      </c>
      <c r="BD20627" s="473" t="s">
        <v>1301</v>
      </c>
    </row>
    <row r="20628" spans="53:56" ht="15" x14ac:dyDescent="0.25">
      <c r="BA20628" s="91" t="s">
        <v>24792</v>
      </c>
      <c r="BB20628" s="91" t="s">
        <v>3536</v>
      </c>
      <c r="BC20628" s="91" t="s">
        <v>18788</v>
      </c>
      <c r="BD20628" s="473" t="s">
        <v>1301</v>
      </c>
    </row>
    <row r="20629" spans="53:56" ht="15" x14ac:dyDescent="0.25">
      <c r="BA20629" s="90" t="s">
        <v>24793</v>
      </c>
      <c r="BB20629" s="90" t="s">
        <v>3536</v>
      </c>
      <c r="BC20629" s="90" t="s">
        <v>18788</v>
      </c>
      <c r="BD20629" s="473" t="s">
        <v>1301</v>
      </c>
    </row>
    <row r="20630" spans="53:56" ht="15" x14ac:dyDescent="0.25">
      <c r="BA20630" s="91" t="s">
        <v>24794</v>
      </c>
      <c r="BB20630" s="91" t="s">
        <v>3536</v>
      </c>
      <c r="BC20630" s="91" t="s">
        <v>24361</v>
      </c>
      <c r="BD20630" s="473" t="s">
        <v>1301</v>
      </c>
    </row>
    <row r="20631" spans="53:56" ht="15" x14ac:dyDescent="0.25">
      <c r="BA20631" s="90" t="s">
        <v>24795</v>
      </c>
      <c r="BB20631" s="90" t="s">
        <v>3536</v>
      </c>
      <c r="BC20631" s="90" t="s">
        <v>24787</v>
      </c>
      <c r="BD20631" s="473" t="s">
        <v>1301</v>
      </c>
    </row>
    <row r="20632" spans="53:56" ht="15" x14ac:dyDescent="0.25">
      <c r="BA20632" s="90" t="s">
        <v>24796</v>
      </c>
      <c r="BB20632" s="90" t="s">
        <v>3536</v>
      </c>
      <c r="BC20632" s="90" t="s">
        <v>24787</v>
      </c>
      <c r="BD20632" s="473" t="s">
        <v>1301</v>
      </c>
    </row>
    <row r="20633" spans="53:56" ht="15" x14ac:dyDescent="0.25">
      <c r="BA20633" s="91" t="s">
        <v>24797</v>
      </c>
      <c r="BB20633" s="91" t="s">
        <v>3536</v>
      </c>
      <c r="BC20633" s="91" t="s">
        <v>3448</v>
      </c>
      <c r="BD20633" s="473" t="s">
        <v>1301</v>
      </c>
    </row>
    <row r="20634" spans="53:56" ht="15" x14ac:dyDescent="0.25">
      <c r="BA20634" s="90" t="s">
        <v>24798</v>
      </c>
      <c r="BB20634" s="90" t="s">
        <v>3536</v>
      </c>
      <c r="BC20634" s="90" t="s">
        <v>18788</v>
      </c>
      <c r="BD20634" s="473" t="s">
        <v>1301</v>
      </c>
    </row>
    <row r="20635" spans="53:56" ht="15" x14ac:dyDescent="0.25">
      <c r="BA20635" s="91" t="s">
        <v>24799</v>
      </c>
      <c r="BB20635" s="91" t="s">
        <v>3536</v>
      </c>
      <c r="BC20635" s="91" t="s">
        <v>8678</v>
      </c>
      <c r="BD20635" s="473" t="s">
        <v>1301</v>
      </c>
    </row>
    <row r="20636" spans="53:56" ht="15" x14ac:dyDescent="0.25">
      <c r="BA20636" s="91" t="s">
        <v>24800</v>
      </c>
      <c r="BB20636" s="91" t="s">
        <v>3536</v>
      </c>
      <c r="BC20636" s="91" t="s">
        <v>24707</v>
      </c>
      <c r="BD20636" s="473" t="s">
        <v>1301</v>
      </c>
    </row>
    <row r="20637" spans="53:56" ht="15" x14ac:dyDescent="0.25">
      <c r="BA20637" s="90" t="s">
        <v>24801</v>
      </c>
      <c r="BB20637" s="90" t="s">
        <v>3536</v>
      </c>
      <c r="BC20637" s="90" t="s">
        <v>3448</v>
      </c>
      <c r="BD20637" s="473" t="s">
        <v>1301</v>
      </c>
    </row>
    <row r="20638" spans="53:56" ht="15" x14ac:dyDescent="0.25">
      <c r="BA20638" s="91" t="s">
        <v>24802</v>
      </c>
      <c r="BB20638" s="91" t="s">
        <v>3536</v>
      </c>
      <c r="BC20638" s="91" t="s">
        <v>24361</v>
      </c>
      <c r="BD20638" s="473" t="s">
        <v>1301</v>
      </c>
    </row>
    <row r="20639" spans="53:56" ht="15" x14ac:dyDescent="0.25">
      <c r="BA20639" s="90" t="s">
        <v>24803</v>
      </c>
      <c r="BB20639" s="90" t="s">
        <v>3536</v>
      </c>
      <c r="BC20639" s="90" t="s">
        <v>24361</v>
      </c>
      <c r="BD20639" s="473" t="s">
        <v>1301</v>
      </c>
    </row>
    <row r="20640" spans="53:56" ht="15" x14ac:dyDescent="0.25">
      <c r="BA20640" s="90" t="s">
        <v>24804</v>
      </c>
      <c r="BB20640" s="90" t="s">
        <v>3536</v>
      </c>
      <c r="BC20640" s="90" t="s">
        <v>24361</v>
      </c>
      <c r="BD20640" s="473" t="s">
        <v>1301</v>
      </c>
    </row>
    <row r="20641" spans="53:56" ht="15" x14ac:dyDescent="0.25">
      <c r="BA20641" s="91" t="s">
        <v>24805</v>
      </c>
      <c r="BB20641" s="91" t="s">
        <v>3536</v>
      </c>
      <c r="BC20641" s="91" t="s">
        <v>24394</v>
      </c>
      <c r="BD20641" s="473" t="s">
        <v>1301</v>
      </c>
    </row>
    <row r="20642" spans="53:56" ht="15" x14ac:dyDescent="0.25">
      <c r="BA20642" s="90" t="s">
        <v>24806</v>
      </c>
      <c r="BB20642" s="90" t="s">
        <v>3536</v>
      </c>
      <c r="BC20642" s="90" t="s">
        <v>24787</v>
      </c>
      <c r="BD20642" s="473" t="s">
        <v>1301</v>
      </c>
    </row>
    <row r="20643" spans="53:56" ht="15" x14ac:dyDescent="0.25">
      <c r="BA20643" s="91" t="s">
        <v>24807</v>
      </c>
      <c r="BB20643" s="91" t="s">
        <v>3536</v>
      </c>
      <c r="BC20643" s="91" t="s">
        <v>8678</v>
      </c>
      <c r="BD20643" s="473" t="s">
        <v>1301</v>
      </c>
    </row>
    <row r="20644" spans="53:56" ht="15" x14ac:dyDescent="0.25">
      <c r="BA20644" s="91" t="s">
        <v>24808</v>
      </c>
      <c r="BB20644" s="91" t="s">
        <v>3536</v>
      </c>
      <c r="BC20644" s="91" t="s">
        <v>18788</v>
      </c>
      <c r="BD20644" s="473" t="s">
        <v>1301</v>
      </c>
    </row>
    <row r="20645" spans="53:56" ht="15" x14ac:dyDescent="0.25">
      <c r="BA20645" s="90" t="s">
        <v>24809</v>
      </c>
      <c r="BB20645" s="90" t="s">
        <v>3536</v>
      </c>
      <c r="BC20645" s="90" t="s">
        <v>24361</v>
      </c>
      <c r="BD20645" s="473" t="s">
        <v>1301</v>
      </c>
    </row>
    <row r="20646" spans="53:56" ht="15" x14ac:dyDescent="0.25">
      <c r="BA20646" s="91" t="s">
        <v>24810</v>
      </c>
      <c r="BB20646" s="91" t="s">
        <v>3536</v>
      </c>
      <c r="BC20646" s="91" t="s">
        <v>24787</v>
      </c>
      <c r="BD20646" s="473" t="s">
        <v>1301</v>
      </c>
    </row>
    <row r="20647" spans="53:56" ht="15" x14ac:dyDescent="0.25">
      <c r="BA20647" s="90" t="s">
        <v>24811</v>
      </c>
      <c r="BB20647" s="90" t="s">
        <v>3536</v>
      </c>
      <c r="BC20647" s="90" t="s">
        <v>3448</v>
      </c>
      <c r="BD20647" s="473" t="s">
        <v>1301</v>
      </c>
    </row>
    <row r="20648" spans="53:56" ht="15" x14ac:dyDescent="0.25">
      <c r="BA20648" s="91" t="s">
        <v>24812</v>
      </c>
      <c r="BB20648" s="91" t="s">
        <v>3536</v>
      </c>
      <c r="BC20648" s="91" t="s">
        <v>24787</v>
      </c>
      <c r="BD20648" s="473" t="s">
        <v>1301</v>
      </c>
    </row>
    <row r="20649" spans="53:56" ht="15" x14ac:dyDescent="0.25">
      <c r="BA20649" s="90" t="s">
        <v>24813</v>
      </c>
      <c r="BB20649" s="90" t="s">
        <v>3536</v>
      </c>
      <c r="BC20649" s="90" t="s">
        <v>18788</v>
      </c>
      <c r="BD20649" s="473" t="s">
        <v>1301</v>
      </c>
    </row>
    <row r="20650" spans="53:56" ht="15" x14ac:dyDescent="0.25">
      <c r="BA20650" s="91" t="s">
        <v>24814</v>
      </c>
      <c r="BB20650" s="91" t="s">
        <v>3536</v>
      </c>
      <c r="BC20650" s="91" t="s">
        <v>24394</v>
      </c>
      <c r="BD20650" s="473" t="s">
        <v>1301</v>
      </c>
    </row>
    <row r="20651" spans="53:56" ht="15" x14ac:dyDescent="0.25">
      <c r="BA20651" s="90" t="s">
        <v>24815</v>
      </c>
      <c r="BB20651" s="90" t="s">
        <v>3536</v>
      </c>
      <c r="BC20651" s="90" t="s">
        <v>8678</v>
      </c>
      <c r="BD20651" s="473" t="s">
        <v>1301</v>
      </c>
    </row>
    <row r="20652" spans="53:56" ht="15" x14ac:dyDescent="0.25">
      <c r="BA20652" s="91" t="s">
        <v>24816</v>
      </c>
      <c r="BB20652" s="91" t="s">
        <v>3536</v>
      </c>
      <c r="BC20652" s="91" t="s">
        <v>18788</v>
      </c>
      <c r="BD20652" s="473" t="s">
        <v>1301</v>
      </c>
    </row>
    <row r="20653" spans="53:56" ht="15" x14ac:dyDescent="0.25">
      <c r="BA20653" s="90" t="s">
        <v>24817</v>
      </c>
      <c r="BB20653" s="90" t="s">
        <v>3536</v>
      </c>
      <c r="BC20653" s="90" t="s">
        <v>18788</v>
      </c>
      <c r="BD20653" s="473" t="s">
        <v>1301</v>
      </c>
    </row>
    <row r="20654" spans="53:56" ht="15" x14ac:dyDescent="0.25">
      <c r="BA20654" s="91" t="s">
        <v>24818</v>
      </c>
      <c r="BB20654" s="91" t="s">
        <v>3536</v>
      </c>
      <c r="BC20654" s="91" t="s">
        <v>3448</v>
      </c>
      <c r="BD20654" s="473" t="s">
        <v>1301</v>
      </c>
    </row>
    <row r="20655" spans="53:56" ht="15" x14ac:dyDescent="0.25">
      <c r="BA20655" s="90" t="s">
        <v>24819</v>
      </c>
      <c r="BB20655" s="90" t="s">
        <v>3536</v>
      </c>
      <c r="BC20655" s="90" t="s">
        <v>24787</v>
      </c>
      <c r="BD20655" s="473" t="s">
        <v>1301</v>
      </c>
    </row>
    <row r="20656" spans="53:56" ht="15" x14ac:dyDescent="0.25">
      <c r="BA20656" s="91" t="s">
        <v>24820</v>
      </c>
      <c r="BB20656" s="91" t="s">
        <v>3536</v>
      </c>
      <c r="BC20656" s="91" t="s">
        <v>24787</v>
      </c>
      <c r="BD20656" s="473" t="s">
        <v>1301</v>
      </c>
    </row>
    <row r="20657" spans="53:56" ht="15" x14ac:dyDescent="0.25">
      <c r="BA20657" s="90" t="s">
        <v>24821</v>
      </c>
      <c r="BB20657" s="90" t="s">
        <v>3536</v>
      </c>
      <c r="BC20657" s="90" t="s">
        <v>24787</v>
      </c>
      <c r="BD20657" s="473" t="s">
        <v>1301</v>
      </c>
    </row>
    <row r="20658" spans="53:56" ht="15" x14ac:dyDescent="0.25">
      <c r="BA20658" s="91" t="s">
        <v>24822</v>
      </c>
      <c r="BB20658" s="91" t="s">
        <v>3536</v>
      </c>
      <c r="BC20658" s="91" t="s">
        <v>3448</v>
      </c>
      <c r="BD20658" s="473" t="s">
        <v>1301</v>
      </c>
    </row>
    <row r="20659" spans="53:56" ht="15" x14ac:dyDescent="0.25">
      <c r="BA20659" s="90" t="s">
        <v>24823</v>
      </c>
      <c r="BB20659" s="90" t="s">
        <v>3536</v>
      </c>
      <c r="BC20659" s="90" t="s">
        <v>8678</v>
      </c>
      <c r="BD20659" s="473" t="s">
        <v>1301</v>
      </c>
    </row>
    <row r="20660" spans="53:56" ht="15" x14ac:dyDescent="0.25">
      <c r="BA20660" s="91" t="s">
        <v>24824</v>
      </c>
      <c r="BB20660" s="91" t="s">
        <v>3536</v>
      </c>
      <c r="BC20660" s="91" t="s">
        <v>24787</v>
      </c>
      <c r="BD20660" s="473" t="s">
        <v>1301</v>
      </c>
    </row>
    <row r="20661" spans="53:56" ht="15" x14ac:dyDescent="0.25">
      <c r="BA20661" s="90" t="s">
        <v>24825</v>
      </c>
      <c r="BB20661" s="90" t="s">
        <v>3536</v>
      </c>
      <c r="BC20661" s="90" t="s">
        <v>24787</v>
      </c>
      <c r="BD20661" s="473" t="s">
        <v>1301</v>
      </c>
    </row>
    <row r="20662" spans="53:56" ht="15" x14ac:dyDescent="0.25">
      <c r="BA20662" s="91" t="s">
        <v>24826</v>
      </c>
      <c r="BB20662" s="91" t="s">
        <v>3536</v>
      </c>
      <c r="BC20662" s="91" t="s">
        <v>24787</v>
      </c>
      <c r="BD20662" s="473" t="s">
        <v>1301</v>
      </c>
    </row>
    <row r="20663" spans="53:56" ht="15" x14ac:dyDescent="0.25">
      <c r="BA20663" s="90" t="s">
        <v>24827</v>
      </c>
      <c r="BB20663" s="90" t="s">
        <v>3536</v>
      </c>
      <c r="BC20663" s="90" t="s">
        <v>24787</v>
      </c>
      <c r="BD20663" s="473" t="s">
        <v>1301</v>
      </c>
    </row>
    <row r="20664" spans="53:56" ht="15" x14ac:dyDescent="0.25">
      <c r="BA20664" s="91" t="s">
        <v>24828</v>
      </c>
      <c r="BB20664" s="91" t="s">
        <v>3536</v>
      </c>
      <c r="BC20664" s="91" t="s">
        <v>3448</v>
      </c>
      <c r="BD20664" s="473" t="s">
        <v>1301</v>
      </c>
    </row>
    <row r="20665" spans="53:56" ht="15" x14ac:dyDescent="0.25">
      <c r="BA20665" s="90" t="s">
        <v>24829</v>
      </c>
      <c r="BB20665" s="90" t="s">
        <v>3536</v>
      </c>
      <c r="BC20665" s="90" t="s">
        <v>24787</v>
      </c>
      <c r="BD20665" s="473" t="s">
        <v>1301</v>
      </c>
    </row>
    <row r="20666" spans="53:56" ht="15" x14ac:dyDescent="0.25">
      <c r="BA20666" s="91" t="s">
        <v>24830</v>
      </c>
      <c r="BB20666" s="91" t="s">
        <v>3536</v>
      </c>
      <c r="BC20666" s="91" t="s">
        <v>24361</v>
      </c>
      <c r="BD20666" s="473" t="s">
        <v>1301</v>
      </c>
    </row>
    <row r="20667" spans="53:56" ht="15" x14ac:dyDescent="0.25">
      <c r="BA20667" s="90" t="s">
        <v>24831</v>
      </c>
      <c r="BB20667" s="90" t="s">
        <v>3536</v>
      </c>
      <c r="BC20667" s="90" t="s">
        <v>18788</v>
      </c>
      <c r="BD20667" s="473" t="s">
        <v>1301</v>
      </c>
    </row>
    <row r="20668" spans="53:56" ht="15" x14ac:dyDescent="0.25">
      <c r="BA20668" s="91" t="s">
        <v>24832</v>
      </c>
      <c r="BB20668" s="91" t="s">
        <v>3536</v>
      </c>
      <c r="BC20668" s="91" t="s">
        <v>24361</v>
      </c>
      <c r="BD20668" s="473" t="s">
        <v>1301</v>
      </c>
    </row>
    <row r="20669" spans="53:56" ht="15" x14ac:dyDescent="0.25">
      <c r="BA20669" s="90" t="s">
        <v>24833</v>
      </c>
      <c r="BB20669" s="90" t="s">
        <v>3536</v>
      </c>
      <c r="BC20669" s="90" t="s">
        <v>24787</v>
      </c>
      <c r="BD20669" s="473" t="s">
        <v>1301</v>
      </c>
    </row>
    <row r="20670" spans="53:56" ht="15" x14ac:dyDescent="0.25">
      <c r="BA20670" s="91" t="s">
        <v>24834</v>
      </c>
      <c r="BB20670" s="91" t="s">
        <v>3536</v>
      </c>
      <c r="BC20670" s="91" t="s">
        <v>8678</v>
      </c>
      <c r="BD20670" s="473" t="s">
        <v>1301</v>
      </c>
    </row>
    <row r="20671" spans="53:56" ht="15" x14ac:dyDescent="0.25">
      <c r="BA20671" s="90" t="s">
        <v>24835</v>
      </c>
      <c r="BB20671" s="90" t="s">
        <v>3536</v>
      </c>
      <c r="BC20671" s="90" t="s">
        <v>18788</v>
      </c>
      <c r="BD20671" s="473" t="s">
        <v>1301</v>
      </c>
    </row>
    <row r="20672" spans="53:56" ht="15" x14ac:dyDescent="0.25">
      <c r="BA20672" s="91" t="s">
        <v>24836</v>
      </c>
      <c r="BB20672" s="91" t="s">
        <v>3536</v>
      </c>
      <c r="BC20672" s="91" t="s">
        <v>18788</v>
      </c>
      <c r="BD20672" s="473" t="s">
        <v>1301</v>
      </c>
    </row>
    <row r="20673" spans="53:56" ht="15" x14ac:dyDescent="0.25">
      <c r="BA20673" s="90" t="s">
        <v>24837</v>
      </c>
      <c r="BB20673" s="90" t="s">
        <v>3536</v>
      </c>
      <c r="BC20673" s="90" t="s">
        <v>24787</v>
      </c>
      <c r="BD20673" s="473" t="s">
        <v>1301</v>
      </c>
    </row>
    <row r="20674" spans="53:56" ht="15" x14ac:dyDescent="0.25">
      <c r="BA20674" s="91" t="s">
        <v>24838</v>
      </c>
      <c r="BB20674" s="91" t="s">
        <v>3536</v>
      </c>
      <c r="BC20674" s="91" t="s">
        <v>24361</v>
      </c>
      <c r="BD20674" s="473" t="s">
        <v>1301</v>
      </c>
    </row>
    <row r="20675" spans="53:56" ht="15" x14ac:dyDescent="0.25">
      <c r="BA20675" s="90" t="s">
        <v>24839</v>
      </c>
      <c r="BB20675" s="90" t="s">
        <v>3536</v>
      </c>
      <c r="BC20675" s="90" t="s">
        <v>24394</v>
      </c>
      <c r="BD20675" s="473" t="s">
        <v>1301</v>
      </c>
    </row>
    <row r="20676" spans="53:56" ht="15" x14ac:dyDescent="0.25">
      <c r="BA20676" s="91" t="s">
        <v>24840</v>
      </c>
      <c r="BB20676" s="91" t="s">
        <v>3536</v>
      </c>
      <c r="BC20676" s="91" t="s">
        <v>24787</v>
      </c>
      <c r="BD20676" s="473" t="s">
        <v>1301</v>
      </c>
    </row>
    <row r="20677" spans="53:56" ht="15" x14ac:dyDescent="0.25">
      <c r="BA20677" s="90" t="s">
        <v>24841</v>
      </c>
      <c r="BB20677" s="90" t="s">
        <v>3536</v>
      </c>
      <c r="BC20677" s="90" t="s">
        <v>8678</v>
      </c>
      <c r="BD20677" s="473" t="s">
        <v>1301</v>
      </c>
    </row>
    <row r="20678" spans="53:56" ht="15" x14ac:dyDescent="0.25">
      <c r="BA20678" s="91" t="s">
        <v>24842</v>
      </c>
      <c r="BB20678" s="91" t="s">
        <v>3536</v>
      </c>
      <c r="BC20678" s="91" t="s">
        <v>24787</v>
      </c>
      <c r="BD20678" s="473" t="s">
        <v>1301</v>
      </c>
    </row>
    <row r="20679" spans="53:56" ht="15" x14ac:dyDescent="0.25">
      <c r="BA20679" s="90" t="s">
        <v>24843</v>
      </c>
      <c r="BB20679" s="90" t="s">
        <v>3536</v>
      </c>
      <c r="BC20679" s="90" t="s">
        <v>24787</v>
      </c>
      <c r="BD20679" s="473" t="s">
        <v>1301</v>
      </c>
    </row>
    <row r="20680" spans="53:56" ht="15" x14ac:dyDescent="0.25">
      <c r="BA20680" s="91" t="s">
        <v>24844</v>
      </c>
      <c r="BB20680" s="91" t="s">
        <v>3536</v>
      </c>
      <c r="BC20680" s="91" t="s">
        <v>24361</v>
      </c>
      <c r="BD20680" s="473" t="s">
        <v>1301</v>
      </c>
    </row>
    <row r="20681" spans="53:56" ht="15" x14ac:dyDescent="0.25">
      <c r="BA20681" s="90" t="s">
        <v>24845</v>
      </c>
      <c r="BB20681" s="90" t="s">
        <v>3536</v>
      </c>
      <c r="BC20681" s="90" t="s">
        <v>24707</v>
      </c>
      <c r="BD20681" s="473" t="s">
        <v>1301</v>
      </c>
    </row>
    <row r="20682" spans="53:56" ht="15" x14ac:dyDescent="0.25">
      <c r="BA20682" s="91" t="s">
        <v>24846</v>
      </c>
      <c r="BB20682" s="91" t="s">
        <v>3536</v>
      </c>
      <c r="BC20682" s="91" t="s">
        <v>3448</v>
      </c>
      <c r="BD20682" s="473" t="s">
        <v>1301</v>
      </c>
    </row>
    <row r="20683" spans="53:56" ht="15" x14ac:dyDescent="0.25">
      <c r="BA20683" s="90" t="s">
        <v>24847</v>
      </c>
      <c r="BB20683" s="90" t="s">
        <v>3536</v>
      </c>
      <c r="BC20683" s="90" t="s">
        <v>8678</v>
      </c>
      <c r="BD20683" s="473" t="s">
        <v>1301</v>
      </c>
    </row>
    <row r="20684" spans="53:56" ht="15" x14ac:dyDescent="0.25">
      <c r="BA20684" s="90" t="s">
        <v>24848</v>
      </c>
      <c r="BB20684" s="90" t="s">
        <v>3536</v>
      </c>
      <c r="BC20684" s="90" t="s">
        <v>8678</v>
      </c>
      <c r="BD20684" s="473" t="s">
        <v>1301</v>
      </c>
    </row>
    <row r="20685" spans="53:56" ht="15" x14ac:dyDescent="0.25">
      <c r="BA20685" s="91" t="s">
        <v>24849</v>
      </c>
      <c r="BB20685" s="91" t="s">
        <v>3536</v>
      </c>
      <c r="BC20685" s="91" t="s">
        <v>24361</v>
      </c>
      <c r="BD20685" s="473" t="s">
        <v>1301</v>
      </c>
    </row>
    <row r="20686" spans="53:56" ht="15" x14ac:dyDescent="0.25">
      <c r="BA20686" s="90" t="s">
        <v>24850</v>
      </c>
      <c r="BB20686" s="90" t="s">
        <v>3536</v>
      </c>
      <c r="BC20686" s="90" t="s">
        <v>24361</v>
      </c>
      <c r="BD20686" s="473" t="s">
        <v>1301</v>
      </c>
    </row>
    <row r="20687" spans="53:56" ht="15" x14ac:dyDescent="0.25">
      <c r="BA20687" s="91" t="s">
        <v>24851</v>
      </c>
      <c r="BB20687" s="91" t="s">
        <v>3536</v>
      </c>
      <c r="BC20687" s="91" t="s">
        <v>24361</v>
      </c>
      <c r="BD20687" s="473" t="s">
        <v>1301</v>
      </c>
    </row>
    <row r="20688" spans="53:56" ht="15" x14ac:dyDescent="0.25">
      <c r="BA20688" s="90" t="s">
        <v>24852</v>
      </c>
      <c r="BB20688" s="90" t="s">
        <v>3536</v>
      </c>
      <c r="BC20688" s="90" t="s">
        <v>24361</v>
      </c>
      <c r="BD20688" s="473" t="s">
        <v>1301</v>
      </c>
    </row>
    <row r="20689" spans="53:56" ht="15" x14ac:dyDescent="0.25">
      <c r="BA20689" s="91" t="s">
        <v>24853</v>
      </c>
      <c r="BB20689" s="91" t="s">
        <v>3536</v>
      </c>
      <c r="BC20689" s="91" t="s">
        <v>24361</v>
      </c>
      <c r="BD20689" s="473" t="s">
        <v>1301</v>
      </c>
    </row>
    <row r="20690" spans="53:56" ht="15" x14ac:dyDescent="0.25">
      <c r="BA20690" s="90" t="s">
        <v>24854</v>
      </c>
      <c r="BB20690" s="90" t="s">
        <v>3536</v>
      </c>
      <c r="BC20690" s="90" t="s">
        <v>24361</v>
      </c>
      <c r="BD20690" s="473" t="s">
        <v>1301</v>
      </c>
    </row>
    <row r="20691" spans="53:56" ht="15" x14ac:dyDescent="0.25">
      <c r="BA20691" s="91" t="s">
        <v>24855</v>
      </c>
      <c r="BB20691" s="91" t="s">
        <v>3536</v>
      </c>
      <c r="BC20691" s="91" t="s">
        <v>24787</v>
      </c>
      <c r="BD20691" s="473" t="s">
        <v>1301</v>
      </c>
    </row>
    <row r="20692" spans="53:56" ht="15" x14ac:dyDescent="0.25">
      <c r="BA20692" s="90" t="s">
        <v>24856</v>
      </c>
      <c r="BB20692" s="90" t="s">
        <v>3536</v>
      </c>
      <c r="BC20692" s="90" t="s">
        <v>18788</v>
      </c>
      <c r="BD20692" s="473" t="s">
        <v>1301</v>
      </c>
    </row>
    <row r="20693" spans="53:56" ht="15" x14ac:dyDescent="0.25">
      <c r="BA20693" s="91" t="s">
        <v>24857</v>
      </c>
      <c r="BB20693" s="91" t="s">
        <v>3536</v>
      </c>
      <c r="BC20693" s="91" t="s">
        <v>24787</v>
      </c>
      <c r="BD20693" s="473" t="s">
        <v>1301</v>
      </c>
    </row>
    <row r="20694" spans="53:56" ht="15" x14ac:dyDescent="0.25">
      <c r="BA20694" s="90" t="s">
        <v>24858</v>
      </c>
      <c r="BB20694" s="90" t="s">
        <v>3536</v>
      </c>
      <c r="BC20694" s="90" t="s">
        <v>24787</v>
      </c>
      <c r="BD20694" s="473" t="s">
        <v>1301</v>
      </c>
    </row>
    <row r="20695" spans="53:56" ht="15" x14ac:dyDescent="0.25">
      <c r="BA20695" s="91" t="s">
        <v>24859</v>
      </c>
      <c r="BB20695" s="91" t="s">
        <v>3536</v>
      </c>
      <c r="BC20695" s="91" t="s">
        <v>18788</v>
      </c>
      <c r="BD20695" s="473" t="s">
        <v>1301</v>
      </c>
    </row>
    <row r="20696" spans="53:56" ht="15" x14ac:dyDescent="0.25">
      <c r="BA20696" s="90" t="s">
        <v>24860</v>
      </c>
      <c r="BB20696" s="90" t="s">
        <v>3536</v>
      </c>
      <c r="BC20696" s="90" t="s">
        <v>8678</v>
      </c>
      <c r="BD20696" s="473" t="s">
        <v>1301</v>
      </c>
    </row>
    <row r="20697" spans="53:56" ht="15" x14ac:dyDescent="0.25">
      <c r="BA20697" s="91" t="s">
        <v>24861</v>
      </c>
      <c r="BB20697" s="91" t="s">
        <v>3536</v>
      </c>
      <c r="BC20697" s="91" t="s">
        <v>15303</v>
      </c>
      <c r="BD20697" s="473" t="s">
        <v>1301</v>
      </c>
    </row>
    <row r="20698" spans="53:56" ht="15" x14ac:dyDescent="0.25">
      <c r="BA20698" s="90" t="s">
        <v>24862</v>
      </c>
      <c r="BB20698" s="90" t="s">
        <v>3536</v>
      </c>
      <c r="BC20698" s="90" t="s">
        <v>15303</v>
      </c>
      <c r="BD20698" s="473" t="s">
        <v>1301</v>
      </c>
    </row>
    <row r="20699" spans="53:56" ht="15" x14ac:dyDescent="0.25">
      <c r="BA20699" s="91" t="s">
        <v>24863</v>
      </c>
      <c r="BB20699" s="91" t="s">
        <v>3536</v>
      </c>
      <c r="BC20699" s="91" t="s">
        <v>24361</v>
      </c>
      <c r="BD20699" s="473" t="s">
        <v>1301</v>
      </c>
    </row>
    <row r="20700" spans="53:56" ht="15" x14ac:dyDescent="0.25">
      <c r="BA20700" s="90" t="s">
        <v>24864</v>
      </c>
      <c r="BB20700" s="90" t="s">
        <v>3536</v>
      </c>
      <c r="BC20700" s="90" t="s">
        <v>15303</v>
      </c>
      <c r="BD20700" s="473" t="s">
        <v>1301</v>
      </c>
    </row>
    <row r="20701" spans="53:56" ht="15" x14ac:dyDescent="0.25">
      <c r="BA20701" s="91" t="s">
        <v>24865</v>
      </c>
      <c r="BB20701" s="91" t="s">
        <v>3536</v>
      </c>
      <c r="BC20701" s="91" t="s">
        <v>24787</v>
      </c>
      <c r="BD20701" s="473" t="s">
        <v>1301</v>
      </c>
    </row>
    <row r="20702" spans="53:56" ht="15" x14ac:dyDescent="0.25">
      <c r="BA20702" s="90" t="s">
        <v>24866</v>
      </c>
      <c r="BB20702" s="90" t="s">
        <v>3536</v>
      </c>
      <c r="BC20702" s="90" t="s">
        <v>24787</v>
      </c>
      <c r="BD20702" s="473" t="s">
        <v>1301</v>
      </c>
    </row>
    <row r="20703" spans="53:56" ht="15" x14ac:dyDescent="0.25">
      <c r="BA20703" s="91" t="s">
        <v>24867</v>
      </c>
      <c r="BB20703" s="91" t="s">
        <v>3536</v>
      </c>
      <c r="BC20703" s="91" t="s">
        <v>24787</v>
      </c>
      <c r="BD20703" s="473" t="s">
        <v>1301</v>
      </c>
    </row>
    <row r="20704" spans="53:56" ht="15" x14ac:dyDescent="0.25">
      <c r="BA20704" s="90" t="s">
        <v>24868</v>
      </c>
      <c r="BB20704" s="90" t="s">
        <v>3536</v>
      </c>
      <c r="BC20704" s="90" t="s">
        <v>24787</v>
      </c>
      <c r="BD20704" s="473" t="s">
        <v>1301</v>
      </c>
    </row>
    <row r="20705" spans="53:56" ht="15" x14ac:dyDescent="0.25">
      <c r="BA20705" s="91" t="s">
        <v>24869</v>
      </c>
      <c r="BB20705" s="91" t="s">
        <v>3536</v>
      </c>
      <c r="BC20705" s="91" t="s">
        <v>24787</v>
      </c>
      <c r="BD20705" s="473" t="s">
        <v>1301</v>
      </c>
    </row>
    <row r="20706" spans="53:56" ht="15" x14ac:dyDescent="0.25">
      <c r="BA20706" s="90" t="s">
        <v>24870</v>
      </c>
      <c r="BB20706" s="90" t="s">
        <v>3536</v>
      </c>
      <c r="BC20706" s="90" t="s">
        <v>24787</v>
      </c>
      <c r="BD20706" s="473" t="s">
        <v>1301</v>
      </c>
    </row>
    <row r="20707" spans="53:56" ht="15" x14ac:dyDescent="0.25">
      <c r="BA20707" s="91" t="s">
        <v>24871</v>
      </c>
      <c r="BB20707" s="91" t="s">
        <v>3536</v>
      </c>
      <c r="BC20707" s="91" t="s">
        <v>24787</v>
      </c>
      <c r="BD20707" s="473" t="s">
        <v>1301</v>
      </c>
    </row>
    <row r="20708" spans="53:56" ht="15" x14ac:dyDescent="0.25">
      <c r="BA20708" s="90" t="s">
        <v>24872</v>
      </c>
      <c r="BB20708" s="90" t="s">
        <v>3536</v>
      </c>
      <c r="BC20708" s="90" t="s">
        <v>24787</v>
      </c>
      <c r="BD20708" s="473" t="s">
        <v>1301</v>
      </c>
    </row>
    <row r="20709" spans="53:56" ht="15" x14ac:dyDescent="0.25">
      <c r="BA20709" s="91" t="s">
        <v>24873</v>
      </c>
      <c r="BB20709" s="91" t="s">
        <v>3536</v>
      </c>
      <c r="BC20709" s="91" t="s">
        <v>24787</v>
      </c>
      <c r="BD20709" s="473" t="s">
        <v>1301</v>
      </c>
    </row>
    <row r="20710" spans="53:56" ht="15" x14ac:dyDescent="0.25">
      <c r="BA20710" s="90" t="s">
        <v>24874</v>
      </c>
      <c r="BB20710" s="90" t="s">
        <v>3536</v>
      </c>
      <c r="BC20710" s="90" t="s">
        <v>24787</v>
      </c>
      <c r="BD20710" s="473" t="s">
        <v>1301</v>
      </c>
    </row>
    <row r="20711" spans="53:56" ht="15" x14ac:dyDescent="0.25">
      <c r="BA20711" s="91" t="s">
        <v>24875</v>
      </c>
      <c r="BB20711" s="91" t="s">
        <v>3536</v>
      </c>
      <c r="BC20711" s="91" t="s">
        <v>24787</v>
      </c>
      <c r="BD20711" s="473" t="s">
        <v>1301</v>
      </c>
    </row>
    <row r="20712" spans="53:56" ht="15" x14ac:dyDescent="0.25">
      <c r="BA20712" s="90" t="s">
        <v>24876</v>
      </c>
      <c r="BB20712" s="90" t="s">
        <v>3536</v>
      </c>
      <c r="BC20712" s="90" t="s">
        <v>24787</v>
      </c>
      <c r="BD20712" s="473" t="s">
        <v>1301</v>
      </c>
    </row>
    <row r="20713" spans="53:56" ht="15" x14ac:dyDescent="0.25">
      <c r="BA20713" s="91" t="s">
        <v>24877</v>
      </c>
      <c r="BB20713" s="91" t="s">
        <v>3536</v>
      </c>
      <c r="BC20713" s="91" t="s">
        <v>24787</v>
      </c>
      <c r="BD20713" s="473" t="s">
        <v>1301</v>
      </c>
    </row>
    <row r="20714" spans="53:56" ht="15" x14ac:dyDescent="0.25">
      <c r="BA20714" s="90" t="s">
        <v>24878</v>
      </c>
      <c r="BB20714" s="90" t="s">
        <v>3536</v>
      </c>
      <c r="BC20714" s="90" t="s">
        <v>24787</v>
      </c>
      <c r="BD20714" s="473" t="s">
        <v>1301</v>
      </c>
    </row>
    <row r="20715" spans="53:56" ht="15" x14ac:dyDescent="0.25">
      <c r="BA20715" s="91" t="s">
        <v>24879</v>
      </c>
      <c r="BB20715" s="91" t="s">
        <v>3536</v>
      </c>
      <c r="BC20715" s="91" t="s">
        <v>24787</v>
      </c>
      <c r="BD20715" s="473" t="s">
        <v>1301</v>
      </c>
    </row>
    <row r="20716" spans="53:56" ht="15" x14ac:dyDescent="0.25">
      <c r="BA20716" s="90" t="s">
        <v>24880</v>
      </c>
      <c r="BB20716" s="90" t="s">
        <v>3536</v>
      </c>
      <c r="BC20716" s="90" t="s">
        <v>24787</v>
      </c>
      <c r="BD20716" s="473" t="s">
        <v>1301</v>
      </c>
    </row>
    <row r="20717" spans="53:56" ht="15" x14ac:dyDescent="0.25">
      <c r="BA20717" s="91" t="s">
        <v>24881</v>
      </c>
      <c r="BB20717" s="91" t="s">
        <v>3536</v>
      </c>
      <c r="BC20717" s="91" t="s">
        <v>24787</v>
      </c>
      <c r="BD20717" s="473" t="s">
        <v>1301</v>
      </c>
    </row>
    <row r="20718" spans="53:56" ht="15" x14ac:dyDescent="0.25">
      <c r="BA20718" s="90" t="s">
        <v>24882</v>
      </c>
      <c r="BB20718" s="90" t="s">
        <v>3536</v>
      </c>
      <c r="BC20718" s="90" t="s">
        <v>24787</v>
      </c>
      <c r="BD20718" s="473" t="s">
        <v>1301</v>
      </c>
    </row>
    <row r="20719" spans="53:56" ht="15" x14ac:dyDescent="0.25">
      <c r="BA20719" s="91" t="s">
        <v>24883</v>
      </c>
      <c r="BB20719" s="91" t="s">
        <v>3536</v>
      </c>
      <c r="BC20719" s="91" t="s">
        <v>24787</v>
      </c>
      <c r="BD20719" s="473" t="s">
        <v>1301</v>
      </c>
    </row>
    <row r="20720" spans="53:56" ht="15" x14ac:dyDescent="0.25">
      <c r="BA20720" s="90" t="s">
        <v>24884</v>
      </c>
      <c r="BB20720" s="90" t="s">
        <v>3536</v>
      </c>
      <c r="BC20720" s="90" t="s">
        <v>24787</v>
      </c>
      <c r="BD20720" s="473" t="s">
        <v>1301</v>
      </c>
    </row>
    <row r="20721" spans="53:56" ht="15" x14ac:dyDescent="0.25">
      <c r="BA20721" s="90" t="s">
        <v>24885</v>
      </c>
      <c r="BB20721" s="90" t="s">
        <v>3536</v>
      </c>
      <c r="BC20721" s="90" t="s">
        <v>24787</v>
      </c>
      <c r="BD20721" s="473" t="s">
        <v>1301</v>
      </c>
    </row>
    <row r="20722" spans="53:56" ht="15" x14ac:dyDescent="0.25">
      <c r="BA20722" s="91" t="s">
        <v>24886</v>
      </c>
      <c r="BB20722" s="91" t="s">
        <v>3536</v>
      </c>
      <c r="BC20722" s="91" t="s">
        <v>24787</v>
      </c>
      <c r="BD20722" s="473" t="s">
        <v>1301</v>
      </c>
    </row>
    <row r="20723" spans="53:56" ht="15" x14ac:dyDescent="0.25">
      <c r="BA20723" s="90" t="s">
        <v>24887</v>
      </c>
      <c r="BB20723" s="90" t="s">
        <v>3536</v>
      </c>
      <c r="BC20723" s="90" t="s">
        <v>24787</v>
      </c>
      <c r="BD20723" s="473" t="s">
        <v>1301</v>
      </c>
    </row>
    <row r="20724" spans="53:56" ht="15" x14ac:dyDescent="0.25">
      <c r="BA20724" s="91" t="s">
        <v>24888</v>
      </c>
      <c r="BB20724" s="91" t="s">
        <v>3536</v>
      </c>
      <c r="BC20724" s="91" t="s">
        <v>24787</v>
      </c>
      <c r="BD20724" s="473" t="s">
        <v>1301</v>
      </c>
    </row>
    <row r="20725" spans="53:56" ht="15" x14ac:dyDescent="0.25">
      <c r="BA20725" s="91" t="s">
        <v>24889</v>
      </c>
      <c r="BB20725" s="91" t="s">
        <v>3536</v>
      </c>
      <c r="BC20725" s="91" t="s">
        <v>8615</v>
      </c>
      <c r="BD20725" s="473" t="s">
        <v>1301</v>
      </c>
    </row>
    <row r="20726" spans="53:56" ht="15" x14ac:dyDescent="0.25">
      <c r="BA20726" s="90" t="s">
        <v>24890</v>
      </c>
      <c r="BB20726" s="90" t="s">
        <v>3536</v>
      </c>
      <c r="BC20726" s="90" t="s">
        <v>8615</v>
      </c>
      <c r="BD20726" s="473" t="s">
        <v>1301</v>
      </c>
    </row>
    <row r="20727" spans="53:56" ht="15" x14ac:dyDescent="0.25">
      <c r="BA20727" s="91" t="s">
        <v>24891</v>
      </c>
      <c r="BB20727" s="91" t="s">
        <v>3536</v>
      </c>
      <c r="BC20727" s="91" t="s">
        <v>8615</v>
      </c>
      <c r="BD20727" s="473" t="s">
        <v>1301</v>
      </c>
    </row>
    <row r="20728" spans="53:56" ht="15" x14ac:dyDescent="0.25">
      <c r="BA20728" s="90" t="s">
        <v>24892</v>
      </c>
      <c r="BB20728" s="90" t="s">
        <v>3536</v>
      </c>
      <c r="BC20728" s="90" t="s">
        <v>4097</v>
      </c>
      <c r="BD20728" s="473" t="s">
        <v>1301</v>
      </c>
    </row>
    <row r="20729" spans="53:56" ht="15" x14ac:dyDescent="0.25">
      <c r="BA20729" s="90" t="s">
        <v>24893</v>
      </c>
      <c r="BB20729" s="90" t="s">
        <v>3536</v>
      </c>
      <c r="BC20729" s="90" t="s">
        <v>24894</v>
      </c>
      <c r="BD20729" s="473" t="s">
        <v>1301</v>
      </c>
    </row>
    <row r="20730" spans="53:56" ht="15" x14ac:dyDescent="0.25">
      <c r="BA20730" s="91" t="s">
        <v>24895</v>
      </c>
      <c r="BB20730" s="91" t="s">
        <v>3536</v>
      </c>
      <c r="BC20730" s="91" t="s">
        <v>8615</v>
      </c>
      <c r="BD20730" s="473" t="s">
        <v>1301</v>
      </c>
    </row>
    <row r="20731" spans="53:56" ht="15" x14ac:dyDescent="0.25">
      <c r="BA20731" s="90" t="s">
        <v>24896</v>
      </c>
      <c r="BB20731" s="90" t="s">
        <v>3536</v>
      </c>
      <c r="BC20731" s="90" t="s">
        <v>8615</v>
      </c>
      <c r="BD20731" s="473" t="s">
        <v>1301</v>
      </c>
    </row>
    <row r="20732" spans="53:56" ht="15" x14ac:dyDescent="0.25">
      <c r="BA20732" s="91" t="s">
        <v>24897</v>
      </c>
      <c r="BB20732" s="91" t="s">
        <v>3536</v>
      </c>
      <c r="BC20732" s="91" t="s">
        <v>24898</v>
      </c>
      <c r="BD20732" s="473" t="s">
        <v>1301</v>
      </c>
    </row>
    <row r="20733" spans="53:56" ht="15" x14ac:dyDescent="0.25">
      <c r="BA20733" s="91" t="s">
        <v>24897</v>
      </c>
      <c r="BB20733" s="91" t="s">
        <v>3536</v>
      </c>
      <c r="BC20733" s="91" t="s">
        <v>24145</v>
      </c>
      <c r="BD20733" s="473" t="s">
        <v>1301</v>
      </c>
    </row>
    <row r="20734" spans="53:56" ht="15" x14ac:dyDescent="0.25">
      <c r="BA20734" s="91" t="s">
        <v>24899</v>
      </c>
      <c r="BB20734" s="91" t="s">
        <v>3536</v>
      </c>
      <c r="BC20734" s="91" t="s">
        <v>16752</v>
      </c>
      <c r="BD20734" s="473" t="s">
        <v>1301</v>
      </c>
    </row>
    <row r="20735" spans="53:56" ht="15" x14ac:dyDescent="0.25">
      <c r="BA20735" s="90" t="s">
        <v>24900</v>
      </c>
      <c r="BB20735" s="90" t="s">
        <v>3536</v>
      </c>
      <c r="BC20735" s="90" t="s">
        <v>9066</v>
      </c>
      <c r="BD20735" s="473" t="s">
        <v>1301</v>
      </c>
    </row>
    <row r="20736" spans="53:56" ht="15" x14ac:dyDescent="0.25">
      <c r="BA20736" s="91" t="s">
        <v>24901</v>
      </c>
      <c r="BB20736" s="91" t="s">
        <v>3536</v>
      </c>
      <c r="BC20736" s="91" t="s">
        <v>8615</v>
      </c>
      <c r="BD20736" s="473" t="s">
        <v>1301</v>
      </c>
    </row>
    <row r="20737" spans="53:56" ht="15" x14ac:dyDescent="0.25">
      <c r="BA20737" s="90" t="s">
        <v>24902</v>
      </c>
      <c r="BB20737" s="90" t="s">
        <v>3536</v>
      </c>
      <c r="BC20737" s="90" t="s">
        <v>9066</v>
      </c>
      <c r="BD20737" s="473" t="s">
        <v>1301</v>
      </c>
    </row>
    <row r="20738" spans="53:56" ht="15" x14ac:dyDescent="0.25">
      <c r="BA20738" s="90" t="s">
        <v>24903</v>
      </c>
      <c r="BB20738" s="90" t="s">
        <v>3536</v>
      </c>
      <c r="BC20738" s="90" t="s">
        <v>15185</v>
      </c>
      <c r="BD20738" s="473" t="s">
        <v>1301</v>
      </c>
    </row>
    <row r="20739" spans="53:56" ht="15" x14ac:dyDescent="0.25">
      <c r="BA20739" s="91" t="s">
        <v>24904</v>
      </c>
      <c r="BB20739" s="91" t="s">
        <v>3536</v>
      </c>
      <c r="BC20739" s="91" t="s">
        <v>8615</v>
      </c>
      <c r="BD20739" s="473" t="s">
        <v>1301</v>
      </c>
    </row>
    <row r="20740" spans="53:56" ht="15" x14ac:dyDescent="0.25">
      <c r="BA20740" s="90" t="s">
        <v>24905</v>
      </c>
      <c r="BB20740" s="90" t="s">
        <v>3536</v>
      </c>
      <c r="BC20740" s="90" t="s">
        <v>10222</v>
      </c>
      <c r="BD20740" s="473" t="s">
        <v>1301</v>
      </c>
    </row>
    <row r="20741" spans="53:56" ht="15" x14ac:dyDescent="0.25">
      <c r="BA20741" s="91" t="s">
        <v>24906</v>
      </c>
      <c r="BB20741" s="91" t="s">
        <v>3536</v>
      </c>
      <c r="BC20741" s="91" t="s">
        <v>16752</v>
      </c>
      <c r="BD20741" s="473" t="s">
        <v>1301</v>
      </c>
    </row>
    <row r="20742" spans="53:56" ht="15" x14ac:dyDescent="0.25">
      <c r="BA20742" s="91" t="s">
        <v>24907</v>
      </c>
      <c r="BB20742" s="91" t="s">
        <v>3536</v>
      </c>
      <c r="BC20742" s="91" t="s">
        <v>8615</v>
      </c>
      <c r="BD20742" s="473" t="s">
        <v>1301</v>
      </c>
    </row>
    <row r="20743" spans="53:56" ht="15" x14ac:dyDescent="0.25">
      <c r="BA20743" s="90" t="s">
        <v>24908</v>
      </c>
      <c r="BB20743" s="90" t="s">
        <v>3536</v>
      </c>
      <c r="BC20743" s="90" t="s">
        <v>9066</v>
      </c>
      <c r="BD20743" s="473" t="s">
        <v>1301</v>
      </c>
    </row>
    <row r="20744" spans="53:56" ht="15" x14ac:dyDescent="0.25">
      <c r="BA20744" s="91" t="s">
        <v>24909</v>
      </c>
      <c r="BB20744" s="91" t="s">
        <v>3536</v>
      </c>
      <c r="BC20744" s="91" t="s">
        <v>10222</v>
      </c>
      <c r="BD20744" s="473" t="s">
        <v>1301</v>
      </c>
    </row>
    <row r="20745" spans="53:56" ht="15" x14ac:dyDescent="0.25">
      <c r="BA20745" s="90" t="s">
        <v>24910</v>
      </c>
      <c r="BB20745" s="90" t="s">
        <v>3536</v>
      </c>
      <c r="BC20745" s="90" t="s">
        <v>24898</v>
      </c>
      <c r="BD20745" s="473" t="s">
        <v>1301</v>
      </c>
    </row>
    <row r="20746" spans="53:56" ht="15" x14ac:dyDescent="0.25">
      <c r="BA20746" s="91" t="s">
        <v>24911</v>
      </c>
      <c r="BB20746" s="91" t="s">
        <v>3536</v>
      </c>
      <c r="BC20746" s="91" t="s">
        <v>10222</v>
      </c>
      <c r="BD20746" s="473" t="s">
        <v>1301</v>
      </c>
    </row>
    <row r="20747" spans="53:56" ht="15" x14ac:dyDescent="0.25">
      <c r="BA20747" s="90" t="s">
        <v>24912</v>
      </c>
      <c r="BB20747" s="90" t="s">
        <v>3536</v>
      </c>
      <c r="BC20747" s="90" t="s">
        <v>8615</v>
      </c>
      <c r="BD20747" s="473" t="s">
        <v>1301</v>
      </c>
    </row>
    <row r="20748" spans="53:56" ht="15" x14ac:dyDescent="0.25">
      <c r="BA20748" s="90" t="s">
        <v>24913</v>
      </c>
      <c r="BB20748" s="90" t="s">
        <v>3536</v>
      </c>
      <c r="BC20748" s="90" t="s">
        <v>8615</v>
      </c>
      <c r="BD20748" s="473" t="s">
        <v>1301</v>
      </c>
    </row>
    <row r="20749" spans="53:56" ht="15" x14ac:dyDescent="0.25">
      <c r="BA20749" s="91" t="s">
        <v>24914</v>
      </c>
      <c r="BB20749" s="91" t="s">
        <v>3536</v>
      </c>
      <c r="BC20749" s="91" t="s">
        <v>8615</v>
      </c>
      <c r="BD20749" s="473" t="s">
        <v>1301</v>
      </c>
    </row>
    <row r="20750" spans="53:56" ht="15" x14ac:dyDescent="0.25">
      <c r="BA20750" s="90" t="s">
        <v>24915</v>
      </c>
      <c r="BB20750" s="90" t="s">
        <v>3536</v>
      </c>
      <c r="BC20750" s="90" t="s">
        <v>10222</v>
      </c>
      <c r="BD20750" s="473" t="s">
        <v>1301</v>
      </c>
    </row>
    <row r="20751" spans="53:56" ht="15" x14ac:dyDescent="0.25">
      <c r="BA20751" s="91" t="s">
        <v>24916</v>
      </c>
      <c r="BB20751" s="91" t="s">
        <v>3536</v>
      </c>
      <c r="BC20751" s="91" t="s">
        <v>8615</v>
      </c>
      <c r="BD20751" s="473" t="s">
        <v>1301</v>
      </c>
    </row>
    <row r="20752" spans="53:56" ht="15" x14ac:dyDescent="0.25">
      <c r="BA20752" s="91" t="s">
        <v>24917</v>
      </c>
      <c r="BB20752" s="91" t="s">
        <v>3536</v>
      </c>
      <c r="BC20752" s="91" t="s">
        <v>24898</v>
      </c>
      <c r="BD20752" s="473" t="s">
        <v>1301</v>
      </c>
    </row>
    <row r="20753" spans="53:56" ht="15" x14ac:dyDescent="0.25">
      <c r="BA20753" s="90" t="s">
        <v>24918</v>
      </c>
      <c r="BB20753" s="90" t="s">
        <v>3536</v>
      </c>
      <c r="BC20753" s="90" t="s">
        <v>24894</v>
      </c>
      <c r="BD20753" s="473" t="s">
        <v>1301</v>
      </c>
    </row>
    <row r="20754" spans="53:56" ht="15" x14ac:dyDescent="0.25">
      <c r="BA20754" s="91" t="s">
        <v>24919</v>
      </c>
      <c r="BB20754" s="91" t="s">
        <v>3536</v>
      </c>
      <c r="BC20754" s="91" t="s">
        <v>9066</v>
      </c>
      <c r="BD20754" s="473" t="s">
        <v>1301</v>
      </c>
    </row>
    <row r="20755" spans="53:56" ht="15" x14ac:dyDescent="0.25">
      <c r="BA20755" s="90" t="s">
        <v>24920</v>
      </c>
      <c r="BB20755" s="90" t="s">
        <v>3536</v>
      </c>
      <c r="BC20755" s="90" t="s">
        <v>24894</v>
      </c>
      <c r="BD20755" s="473" t="s">
        <v>1301</v>
      </c>
    </row>
    <row r="20756" spans="53:56" ht="15" x14ac:dyDescent="0.25">
      <c r="BA20756" s="90" t="s">
        <v>24921</v>
      </c>
      <c r="BB20756" s="90" t="s">
        <v>3536</v>
      </c>
      <c r="BC20756" s="90" t="s">
        <v>8615</v>
      </c>
      <c r="BD20756" s="473" t="s">
        <v>1301</v>
      </c>
    </row>
    <row r="20757" spans="53:56" ht="15" x14ac:dyDescent="0.25">
      <c r="BA20757" s="91" t="s">
        <v>24922</v>
      </c>
      <c r="BB20757" s="91" t="s">
        <v>3536</v>
      </c>
      <c r="BC20757" s="91" t="s">
        <v>24894</v>
      </c>
      <c r="BD20757" s="473" t="s">
        <v>1301</v>
      </c>
    </row>
    <row r="20758" spans="53:56" ht="15" x14ac:dyDescent="0.25">
      <c r="BA20758" s="90" t="s">
        <v>24923</v>
      </c>
      <c r="BB20758" s="90" t="s">
        <v>3536</v>
      </c>
      <c r="BC20758" s="90" t="s">
        <v>16752</v>
      </c>
      <c r="BD20758" s="473" t="s">
        <v>1301</v>
      </c>
    </row>
    <row r="20759" spans="53:56" ht="15" x14ac:dyDescent="0.25">
      <c r="BA20759" s="91" t="s">
        <v>24924</v>
      </c>
      <c r="BB20759" s="91" t="s">
        <v>3536</v>
      </c>
      <c r="BC20759" s="91" t="s">
        <v>24104</v>
      </c>
      <c r="BD20759" s="473" t="s">
        <v>1301</v>
      </c>
    </row>
    <row r="20760" spans="53:56" ht="15" x14ac:dyDescent="0.25">
      <c r="BA20760" s="91" t="s">
        <v>24925</v>
      </c>
      <c r="BB20760" s="91" t="s">
        <v>3536</v>
      </c>
      <c r="BC20760" s="91" t="s">
        <v>8615</v>
      </c>
      <c r="BD20760" s="473" t="s">
        <v>1301</v>
      </c>
    </row>
    <row r="20761" spans="53:56" ht="15" x14ac:dyDescent="0.25">
      <c r="BA20761" s="90" t="s">
        <v>24926</v>
      </c>
      <c r="BB20761" s="90" t="s">
        <v>3536</v>
      </c>
      <c r="BC20761" s="90" t="s">
        <v>9066</v>
      </c>
      <c r="BD20761" s="473" t="s">
        <v>1301</v>
      </c>
    </row>
    <row r="20762" spans="53:56" ht="15" x14ac:dyDescent="0.25">
      <c r="BA20762" s="91" t="s">
        <v>24927</v>
      </c>
      <c r="BB20762" s="91" t="s">
        <v>3536</v>
      </c>
      <c r="BC20762" s="91" t="s">
        <v>24898</v>
      </c>
      <c r="BD20762" s="473" t="s">
        <v>1301</v>
      </c>
    </row>
    <row r="20763" spans="53:56" ht="15" x14ac:dyDescent="0.25">
      <c r="BA20763" s="90" t="s">
        <v>24928</v>
      </c>
      <c r="BB20763" s="90" t="s">
        <v>3536</v>
      </c>
      <c r="BC20763" s="90" t="s">
        <v>24894</v>
      </c>
      <c r="BD20763" s="473" t="s">
        <v>1301</v>
      </c>
    </row>
    <row r="20764" spans="53:56" ht="15" x14ac:dyDescent="0.25">
      <c r="BA20764" s="90" t="s">
        <v>24929</v>
      </c>
      <c r="BB20764" s="90" t="s">
        <v>3536</v>
      </c>
      <c r="BC20764" s="90" t="s">
        <v>24104</v>
      </c>
      <c r="BD20764" s="473" t="s">
        <v>1301</v>
      </c>
    </row>
    <row r="20765" spans="53:56" ht="15" x14ac:dyDescent="0.25">
      <c r="BA20765" s="91" t="s">
        <v>24930</v>
      </c>
      <c r="BB20765" s="91" t="s">
        <v>3536</v>
      </c>
      <c r="BC20765" s="91" t="s">
        <v>24898</v>
      </c>
      <c r="BD20765" s="473" t="s">
        <v>1301</v>
      </c>
    </row>
    <row r="20766" spans="53:56" ht="15" x14ac:dyDescent="0.25">
      <c r="BA20766" s="90" t="s">
        <v>24931</v>
      </c>
      <c r="BB20766" s="90" t="s">
        <v>3536</v>
      </c>
      <c r="BC20766" s="90" t="s">
        <v>24898</v>
      </c>
      <c r="BD20766" s="473" t="s">
        <v>1301</v>
      </c>
    </row>
    <row r="20767" spans="53:56" ht="15" x14ac:dyDescent="0.25">
      <c r="BA20767" s="91" t="s">
        <v>24932</v>
      </c>
      <c r="BB20767" s="91" t="s">
        <v>3536</v>
      </c>
      <c r="BC20767" s="91" t="s">
        <v>8615</v>
      </c>
      <c r="BD20767" s="473" t="s">
        <v>1301</v>
      </c>
    </row>
    <row r="20768" spans="53:56" ht="15" x14ac:dyDescent="0.25">
      <c r="BA20768" s="91" t="s">
        <v>24933</v>
      </c>
      <c r="BB20768" s="91" t="s">
        <v>3536</v>
      </c>
      <c r="BC20768" s="91" t="s">
        <v>10222</v>
      </c>
      <c r="BD20768" s="473" t="s">
        <v>1301</v>
      </c>
    </row>
    <row r="20769" spans="53:56" ht="15" x14ac:dyDescent="0.25">
      <c r="BA20769" s="90" t="s">
        <v>24934</v>
      </c>
      <c r="BB20769" s="90" t="s">
        <v>3536</v>
      </c>
      <c r="BC20769" s="90" t="s">
        <v>24898</v>
      </c>
      <c r="BD20769" s="473" t="s">
        <v>1301</v>
      </c>
    </row>
    <row r="20770" spans="53:56" ht="15" x14ac:dyDescent="0.25">
      <c r="BA20770" s="91" t="s">
        <v>24935</v>
      </c>
      <c r="BB20770" s="91" t="s">
        <v>3536</v>
      </c>
      <c r="BC20770" s="91" t="s">
        <v>10222</v>
      </c>
      <c r="BD20770" s="473" t="s">
        <v>1301</v>
      </c>
    </row>
    <row r="20771" spans="53:56" ht="15" x14ac:dyDescent="0.25">
      <c r="BA20771" s="90" t="s">
        <v>24936</v>
      </c>
      <c r="BB20771" s="90" t="s">
        <v>3536</v>
      </c>
      <c r="BC20771" s="90" t="s">
        <v>24898</v>
      </c>
      <c r="BD20771" s="473" t="s">
        <v>1301</v>
      </c>
    </row>
    <row r="20772" spans="53:56" ht="15" x14ac:dyDescent="0.25">
      <c r="BA20772" s="91" t="s">
        <v>24937</v>
      </c>
      <c r="BB20772" s="91" t="s">
        <v>3536</v>
      </c>
      <c r="BC20772" s="91" t="s">
        <v>24894</v>
      </c>
      <c r="BD20772" s="473" t="s">
        <v>1301</v>
      </c>
    </row>
    <row r="20773" spans="53:56" ht="15" x14ac:dyDescent="0.25">
      <c r="BA20773" s="91" t="s">
        <v>24938</v>
      </c>
      <c r="BB20773" s="91" t="s">
        <v>3536</v>
      </c>
      <c r="BC20773" s="91" t="s">
        <v>10222</v>
      </c>
      <c r="BD20773" s="473" t="s">
        <v>1301</v>
      </c>
    </row>
    <row r="20774" spans="53:56" ht="15" x14ac:dyDescent="0.25">
      <c r="BA20774" s="90" t="s">
        <v>24939</v>
      </c>
      <c r="BB20774" s="90" t="s">
        <v>3536</v>
      </c>
      <c r="BC20774" s="90" t="s">
        <v>8615</v>
      </c>
      <c r="BD20774" s="473" t="s">
        <v>1301</v>
      </c>
    </row>
    <row r="20775" spans="53:56" ht="15" x14ac:dyDescent="0.25">
      <c r="BA20775" s="91" t="s">
        <v>24940</v>
      </c>
      <c r="BB20775" s="91" t="s">
        <v>3536</v>
      </c>
      <c r="BC20775" s="91" t="s">
        <v>16752</v>
      </c>
      <c r="BD20775" s="473" t="s">
        <v>1301</v>
      </c>
    </row>
    <row r="20776" spans="53:56" ht="15" x14ac:dyDescent="0.25">
      <c r="BA20776" s="90" t="s">
        <v>24941</v>
      </c>
      <c r="BB20776" s="90" t="s">
        <v>3536</v>
      </c>
      <c r="BC20776" s="90" t="s">
        <v>24894</v>
      </c>
      <c r="BD20776" s="473" t="s">
        <v>1301</v>
      </c>
    </row>
    <row r="20777" spans="53:56" ht="15" x14ac:dyDescent="0.25">
      <c r="BA20777" s="90" t="s">
        <v>24942</v>
      </c>
      <c r="BB20777" s="90" t="s">
        <v>3536</v>
      </c>
      <c r="BC20777" s="90" t="s">
        <v>16752</v>
      </c>
      <c r="BD20777" s="473" t="s">
        <v>1301</v>
      </c>
    </row>
    <row r="20778" spans="53:56" ht="15" x14ac:dyDescent="0.25">
      <c r="BA20778" s="91" t="s">
        <v>24943</v>
      </c>
      <c r="BB20778" s="91" t="s">
        <v>3536</v>
      </c>
      <c r="BC20778" s="91" t="s">
        <v>24894</v>
      </c>
      <c r="BD20778" s="473" t="s">
        <v>1301</v>
      </c>
    </row>
    <row r="20779" spans="53:56" ht="15" x14ac:dyDescent="0.25">
      <c r="BA20779" s="90" t="s">
        <v>24944</v>
      </c>
      <c r="BB20779" s="90" t="s">
        <v>3536</v>
      </c>
      <c r="BC20779" s="90" t="s">
        <v>8615</v>
      </c>
      <c r="BD20779" s="473" t="s">
        <v>1301</v>
      </c>
    </row>
    <row r="20780" spans="53:56" ht="15" x14ac:dyDescent="0.25">
      <c r="BA20780" s="91" t="s">
        <v>24945</v>
      </c>
      <c r="BB20780" s="91" t="s">
        <v>3536</v>
      </c>
      <c r="BC20780" s="91" t="s">
        <v>9066</v>
      </c>
      <c r="BD20780" s="473" t="s">
        <v>1301</v>
      </c>
    </row>
    <row r="20781" spans="53:56" ht="15" x14ac:dyDescent="0.25">
      <c r="BA20781" s="90" t="s">
        <v>24946</v>
      </c>
      <c r="BB20781" s="90" t="s">
        <v>3536</v>
      </c>
      <c r="BC20781" s="90" t="s">
        <v>9066</v>
      </c>
      <c r="BD20781" s="473" t="s">
        <v>1301</v>
      </c>
    </row>
    <row r="20782" spans="53:56" ht="15" x14ac:dyDescent="0.25">
      <c r="BA20782" s="91" t="s">
        <v>24947</v>
      </c>
      <c r="BB20782" s="91" t="s">
        <v>3536</v>
      </c>
      <c r="BC20782" s="91" t="s">
        <v>24894</v>
      </c>
      <c r="BD20782" s="473" t="s">
        <v>1301</v>
      </c>
    </row>
    <row r="20783" spans="53:56" ht="15" x14ac:dyDescent="0.25">
      <c r="BA20783" s="91" t="s">
        <v>24948</v>
      </c>
      <c r="BB20783" s="91" t="s">
        <v>3536</v>
      </c>
      <c r="BC20783" s="91" t="s">
        <v>16752</v>
      </c>
      <c r="BD20783" s="473" t="s">
        <v>1301</v>
      </c>
    </row>
    <row r="20784" spans="53:56" ht="15" x14ac:dyDescent="0.25">
      <c r="BA20784" s="90" t="s">
        <v>24949</v>
      </c>
      <c r="BB20784" s="90" t="s">
        <v>3536</v>
      </c>
      <c r="BC20784" s="90" t="s">
        <v>16752</v>
      </c>
      <c r="BD20784" s="473" t="s">
        <v>1301</v>
      </c>
    </row>
    <row r="20785" spans="53:56" ht="15" x14ac:dyDescent="0.25">
      <c r="BA20785" s="91" t="s">
        <v>24950</v>
      </c>
      <c r="BB20785" s="91" t="s">
        <v>3536</v>
      </c>
      <c r="BC20785" s="91" t="s">
        <v>24894</v>
      </c>
      <c r="BD20785" s="473" t="s">
        <v>1301</v>
      </c>
    </row>
    <row r="20786" spans="53:56" ht="15" x14ac:dyDescent="0.25">
      <c r="BA20786" s="90" t="s">
        <v>24951</v>
      </c>
      <c r="BB20786" s="90" t="s">
        <v>3536</v>
      </c>
      <c r="BC20786" s="90" t="s">
        <v>10222</v>
      </c>
      <c r="BD20786" s="473" t="s">
        <v>1301</v>
      </c>
    </row>
    <row r="20787" spans="53:56" ht="15" x14ac:dyDescent="0.25">
      <c r="BA20787" s="90" t="s">
        <v>24952</v>
      </c>
      <c r="BB20787" s="90" t="s">
        <v>3536</v>
      </c>
      <c r="BC20787" s="90" t="s">
        <v>24104</v>
      </c>
      <c r="BD20787" s="473" t="s">
        <v>1301</v>
      </c>
    </row>
    <row r="20788" spans="53:56" ht="15" x14ac:dyDescent="0.25">
      <c r="BA20788" s="91" t="s">
        <v>24953</v>
      </c>
      <c r="BB20788" s="91" t="s">
        <v>3536</v>
      </c>
      <c r="BC20788" s="91" t="s">
        <v>8615</v>
      </c>
      <c r="BD20788" s="473" t="s">
        <v>1301</v>
      </c>
    </row>
    <row r="20789" spans="53:56" ht="15" x14ac:dyDescent="0.25">
      <c r="BA20789" s="90" t="s">
        <v>24954</v>
      </c>
      <c r="BB20789" s="90" t="s">
        <v>3536</v>
      </c>
      <c r="BC20789" s="90" t="s">
        <v>10222</v>
      </c>
      <c r="BD20789" s="473" t="s">
        <v>1301</v>
      </c>
    </row>
    <row r="20790" spans="53:56" ht="15" x14ac:dyDescent="0.25">
      <c r="BA20790" s="91" t="s">
        <v>24955</v>
      </c>
      <c r="BB20790" s="91" t="s">
        <v>3536</v>
      </c>
      <c r="BC20790" s="91" t="s">
        <v>24898</v>
      </c>
      <c r="BD20790" s="473" t="s">
        <v>1301</v>
      </c>
    </row>
    <row r="20791" spans="53:56" ht="15" x14ac:dyDescent="0.25">
      <c r="BA20791" s="91" t="s">
        <v>24956</v>
      </c>
      <c r="BB20791" s="91" t="s">
        <v>3536</v>
      </c>
      <c r="BC20791" s="91" t="s">
        <v>24898</v>
      </c>
      <c r="BD20791" s="473" t="s">
        <v>1301</v>
      </c>
    </row>
    <row r="20792" spans="53:56" ht="15" x14ac:dyDescent="0.25">
      <c r="BA20792" s="90" t="s">
        <v>24957</v>
      </c>
      <c r="BB20792" s="90" t="s">
        <v>3536</v>
      </c>
      <c r="BC20792" s="90" t="s">
        <v>24898</v>
      </c>
      <c r="BD20792" s="473" t="s">
        <v>1301</v>
      </c>
    </row>
    <row r="20793" spans="53:56" ht="15" x14ac:dyDescent="0.25">
      <c r="BA20793" s="91" t="s">
        <v>24958</v>
      </c>
      <c r="BB20793" s="91" t="s">
        <v>3536</v>
      </c>
      <c r="BC20793" s="91" t="s">
        <v>16752</v>
      </c>
      <c r="BD20793" s="473" t="s">
        <v>1301</v>
      </c>
    </row>
    <row r="20794" spans="53:56" ht="15" x14ac:dyDescent="0.25">
      <c r="BA20794" s="90" t="s">
        <v>24959</v>
      </c>
      <c r="BB20794" s="90" t="s">
        <v>3536</v>
      </c>
      <c r="BC20794" s="90" t="s">
        <v>16752</v>
      </c>
      <c r="BD20794" s="473" t="s">
        <v>1301</v>
      </c>
    </row>
    <row r="20795" spans="53:56" ht="15" x14ac:dyDescent="0.25">
      <c r="BA20795" s="90" t="s">
        <v>24960</v>
      </c>
      <c r="BB20795" s="90" t="s">
        <v>3536</v>
      </c>
      <c r="BC20795" s="90" t="s">
        <v>16752</v>
      </c>
      <c r="BD20795" s="473" t="s">
        <v>1301</v>
      </c>
    </row>
    <row r="20796" spans="53:56" ht="15" x14ac:dyDescent="0.25">
      <c r="BA20796" s="91" t="s">
        <v>24961</v>
      </c>
      <c r="BB20796" s="91" t="s">
        <v>3536</v>
      </c>
      <c r="BC20796" s="91" t="s">
        <v>16752</v>
      </c>
      <c r="BD20796" s="473" t="s">
        <v>1301</v>
      </c>
    </row>
    <row r="20797" spans="53:56" ht="15" x14ac:dyDescent="0.25">
      <c r="BA20797" s="90" t="s">
        <v>24962</v>
      </c>
      <c r="BB20797" s="90" t="s">
        <v>3536</v>
      </c>
      <c r="BC20797" s="90" t="s">
        <v>16752</v>
      </c>
      <c r="BD20797" s="473" t="s">
        <v>1301</v>
      </c>
    </row>
    <row r="20798" spans="53:56" ht="15" x14ac:dyDescent="0.25">
      <c r="BA20798" s="91" t="s">
        <v>24963</v>
      </c>
      <c r="BB20798" s="91" t="s">
        <v>3536</v>
      </c>
      <c r="BC20798" s="91" t="s">
        <v>16752</v>
      </c>
      <c r="BD20798" s="473" t="s">
        <v>1301</v>
      </c>
    </row>
    <row r="20799" spans="53:56" ht="15" x14ac:dyDescent="0.25">
      <c r="BA20799" s="91" t="s">
        <v>24964</v>
      </c>
      <c r="BB20799" s="91" t="s">
        <v>3536</v>
      </c>
      <c r="BC20799" s="91" t="s">
        <v>16752</v>
      </c>
      <c r="BD20799" s="473" t="s">
        <v>1301</v>
      </c>
    </row>
    <row r="20800" spans="53:56" ht="15" x14ac:dyDescent="0.25">
      <c r="BA20800" s="90" t="s">
        <v>24965</v>
      </c>
      <c r="BB20800" s="90" t="s">
        <v>3536</v>
      </c>
      <c r="BC20800" s="90" t="s">
        <v>16752</v>
      </c>
      <c r="BD20800" s="473" t="s">
        <v>1301</v>
      </c>
    </row>
    <row r="20801" spans="53:56" ht="15" x14ac:dyDescent="0.25">
      <c r="BA20801" s="91" t="s">
        <v>24966</v>
      </c>
      <c r="BB20801" s="91" t="s">
        <v>3536</v>
      </c>
      <c r="BC20801" s="91" t="s">
        <v>16752</v>
      </c>
      <c r="BD20801" s="473" t="s">
        <v>1301</v>
      </c>
    </row>
    <row r="20802" spans="53:56" ht="15" x14ac:dyDescent="0.25">
      <c r="BA20802" s="90" t="s">
        <v>24967</v>
      </c>
      <c r="BB20802" s="90" t="s">
        <v>3536</v>
      </c>
      <c r="BC20802" s="90" t="s">
        <v>7967</v>
      </c>
      <c r="BD20802" s="473" t="s">
        <v>1301</v>
      </c>
    </row>
    <row r="20803" spans="53:56" ht="15" x14ac:dyDescent="0.25">
      <c r="BA20803" s="91" t="s">
        <v>24968</v>
      </c>
      <c r="BB20803" s="91" t="s">
        <v>3536</v>
      </c>
      <c r="BC20803" s="91" t="s">
        <v>7967</v>
      </c>
      <c r="BD20803" s="473" t="s">
        <v>1301</v>
      </c>
    </row>
    <row r="20804" spans="53:56" ht="15" x14ac:dyDescent="0.25">
      <c r="BA20804" s="90" t="s">
        <v>24969</v>
      </c>
      <c r="BB20804" s="90" t="s">
        <v>3536</v>
      </c>
      <c r="BC20804" s="90" t="s">
        <v>10171</v>
      </c>
      <c r="BD20804" s="473" t="s">
        <v>1301</v>
      </c>
    </row>
    <row r="20805" spans="53:56" ht="15" x14ac:dyDescent="0.25">
      <c r="BA20805" s="91" t="s">
        <v>24970</v>
      </c>
      <c r="BB20805" s="91" t="s">
        <v>3536</v>
      </c>
      <c r="BC20805" s="91" t="s">
        <v>10171</v>
      </c>
      <c r="BD20805" s="473" t="s">
        <v>1301</v>
      </c>
    </row>
    <row r="20806" spans="53:56" ht="15" x14ac:dyDescent="0.25">
      <c r="BA20806" s="90" t="s">
        <v>24971</v>
      </c>
      <c r="BB20806" s="90" t="s">
        <v>3536</v>
      </c>
      <c r="BC20806" s="90" t="s">
        <v>6117</v>
      </c>
      <c r="BD20806" s="473" t="s">
        <v>1301</v>
      </c>
    </row>
    <row r="20807" spans="53:56" ht="15" x14ac:dyDescent="0.25">
      <c r="BA20807" s="91" t="s">
        <v>24972</v>
      </c>
      <c r="BB20807" s="91" t="s">
        <v>3536</v>
      </c>
      <c r="BC20807" s="91" t="s">
        <v>10171</v>
      </c>
      <c r="BD20807" s="473" t="s">
        <v>1301</v>
      </c>
    </row>
    <row r="20808" spans="53:56" ht="15" x14ac:dyDescent="0.25">
      <c r="BA20808" s="90" t="s">
        <v>24973</v>
      </c>
      <c r="BB20808" s="90" t="s">
        <v>3536</v>
      </c>
      <c r="BC20808" s="90" t="s">
        <v>10171</v>
      </c>
      <c r="BD20808" s="473" t="s">
        <v>1301</v>
      </c>
    </row>
    <row r="20809" spans="53:56" ht="15" x14ac:dyDescent="0.25">
      <c r="BA20809" s="91" t="s">
        <v>24974</v>
      </c>
      <c r="BB20809" s="91" t="s">
        <v>3536</v>
      </c>
      <c r="BC20809" s="91" t="s">
        <v>10171</v>
      </c>
      <c r="BD20809" s="473" t="s">
        <v>1301</v>
      </c>
    </row>
    <row r="20810" spans="53:56" ht="15" x14ac:dyDescent="0.25">
      <c r="BA20810" s="90" t="s">
        <v>24975</v>
      </c>
      <c r="BB20810" s="90" t="s">
        <v>3536</v>
      </c>
      <c r="BC20810" s="90" t="s">
        <v>10171</v>
      </c>
      <c r="BD20810" s="473" t="s">
        <v>1301</v>
      </c>
    </row>
    <row r="20811" spans="53:56" ht="15" x14ac:dyDescent="0.25">
      <c r="BA20811" s="90" t="s">
        <v>24975</v>
      </c>
      <c r="BB20811" s="90" t="s">
        <v>3536</v>
      </c>
      <c r="BC20811" s="90" t="s">
        <v>7967</v>
      </c>
      <c r="BD20811" s="473" t="s">
        <v>1301</v>
      </c>
    </row>
    <row r="20812" spans="53:56" ht="15" x14ac:dyDescent="0.25">
      <c r="BA20812" s="91" t="s">
        <v>24976</v>
      </c>
      <c r="BB20812" s="91" t="s">
        <v>3536</v>
      </c>
      <c r="BC20812" s="91" t="s">
        <v>10171</v>
      </c>
      <c r="BD20812" s="473" t="s">
        <v>1301</v>
      </c>
    </row>
    <row r="20813" spans="53:56" ht="15" x14ac:dyDescent="0.25">
      <c r="BA20813" s="90" t="s">
        <v>24977</v>
      </c>
      <c r="BB20813" s="90" t="s">
        <v>3536</v>
      </c>
      <c r="BC20813" s="90" t="s">
        <v>10171</v>
      </c>
      <c r="BD20813" s="473" t="s">
        <v>1301</v>
      </c>
    </row>
    <row r="20814" spans="53:56" ht="15" x14ac:dyDescent="0.25">
      <c r="BA20814" s="91" t="s">
        <v>24978</v>
      </c>
      <c r="BB20814" s="91" t="s">
        <v>3536</v>
      </c>
      <c r="BC20814" s="91" t="s">
        <v>10171</v>
      </c>
      <c r="BD20814" s="473" t="s">
        <v>1301</v>
      </c>
    </row>
    <row r="20815" spans="53:56" ht="15" x14ac:dyDescent="0.25">
      <c r="BA20815" s="90" t="s">
        <v>24979</v>
      </c>
      <c r="BB20815" s="90" t="s">
        <v>3536</v>
      </c>
      <c r="BC20815" s="90" t="s">
        <v>10171</v>
      </c>
      <c r="BD20815" s="473" t="s">
        <v>1301</v>
      </c>
    </row>
    <row r="20816" spans="53:56" ht="15" x14ac:dyDescent="0.25">
      <c r="BA20816" s="91" t="s">
        <v>24980</v>
      </c>
      <c r="BB20816" s="91" t="s">
        <v>3536</v>
      </c>
      <c r="BC20816" s="91" t="s">
        <v>10171</v>
      </c>
      <c r="BD20816" s="473" t="s">
        <v>1301</v>
      </c>
    </row>
    <row r="20817" spans="53:56" ht="15" x14ac:dyDescent="0.25">
      <c r="BA20817" s="90" t="s">
        <v>24981</v>
      </c>
      <c r="BB20817" s="90" t="s">
        <v>3536</v>
      </c>
      <c r="BC20817" s="90" t="s">
        <v>10171</v>
      </c>
      <c r="BD20817" s="473" t="s">
        <v>1301</v>
      </c>
    </row>
    <row r="20818" spans="53:56" ht="15" x14ac:dyDescent="0.25">
      <c r="BA20818" s="91" t="s">
        <v>24982</v>
      </c>
      <c r="BB20818" s="91" t="s">
        <v>3536</v>
      </c>
      <c r="BC20818" s="91" t="s">
        <v>7967</v>
      </c>
      <c r="BD20818" s="473" t="s">
        <v>1301</v>
      </c>
    </row>
    <row r="20819" spans="53:56" ht="15" x14ac:dyDescent="0.25">
      <c r="BA20819" s="90" t="s">
        <v>24983</v>
      </c>
      <c r="BB20819" s="90" t="s">
        <v>3536</v>
      </c>
      <c r="BC20819" s="90" t="s">
        <v>6117</v>
      </c>
      <c r="BD20819" s="473" t="s">
        <v>1301</v>
      </c>
    </row>
    <row r="20820" spans="53:56" ht="15" x14ac:dyDescent="0.25">
      <c r="BA20820" s="91" t="s">
        <v>24984</v>
      </c>
      <c r="BB20820" s="91" t="s">
        <v>3536</v>
      </c>
      <c r="BC20820" s="91" t="s">
        <v>7967</v>
      </c>
      <c r="BD20820" s="473" t="s">
        <v>1301</v>
      </c>
    </row>
    <row r="20821" spans="53:56" ht="15" x14ac:dyDescent="0.25">
      <c r="BA20821" s="90" t="s">
        <v>24985</v>
      </c>
      <c r="BB20821" s="90" t="s">
        <v>3536</v>
      </c>
      <c r="BC20821" s="90" t="s">
        <v>6117</v>
      </c>
      <c r="BD20821" s="473" t="s">
        <v>1301</v>
      </c>
    </row>
    <row r="20822" spans="53:56" ht="15" x14ac:dyDescent="0.25">
      <c r="BA20822" s="91" t="s">
        <v>24986</v>
      </c>
      <c r="BB20822" s="91" t="s">
        <v>3536</v>
      </c>
      <c r="BC20822" s="91" t="s">
        <v>6117</v>
      </c>
      <c r="BD20822" s="473" t="s">
        <v>1301</v>
      </c>
    </row>
    <row r="20823" spans="53:56" ht="15" x14ac:dyDescent="0.25">
      <c r="BA20823" s="90" t="s">
        <v>24987</v>
      </c>
      <c r="BB20823" s="90" t="s">
        <v>3536</v>
      </c>
      <c r="BC20823" s="90" t="s">
        <v>6117</v>
      </c>
      <c r="BD20823" s="473" t="s">
        <v>1301</v>
      </c>
    </row>
    <row r="20824" spans="53:56" ht="15" x14ac:dyDescent="0.25">
      <c r="BA20824" s="91" t="s">
        <v>24988</v>
      </c>
      <c r="BB20824" s="91" t="s">
        <v>3536</v>
      </c>
      <c r="BC20824" s="91" t="s">
        <v>6117</v>
      </c>
      <c r="BD20824" s="473" t="s">
        <v>1301</v>
      </c>
    </row>
    <row r="20825" spans="53:56" ht="15" x14ac:dyDescent="0.25">
      <c r="BA20825" s="90" t="s">
        <v>24989</v>
      </c>
      <c r="BB20825" s="90" t="s">
        <v>3536</v>
      </c>
      <c r="BC20825" s="90" t="s">
        <v>7967</v>
      </c>
      <c r="BD20825" s="473" t="s">
        <v>1301</v>
      </c>
    </row>
    <row r="20826" spans="53:56" ht="15" x14ac:dyDescent="0.25">
      <c r="BA20826" s="91" t="s">
        <v>24990</v>
      </c>
      <c r="BB20826" s="91" t="s">
        <v>3536</v>
      </c>
      <c r="BC20826" s="91" t="s">
        <v>10171</v>
      </c>
      <c r="BD20826" s="473" t="s">
        <v>1301</v>
      </c>
    </row>
    <row r="20827" spans="53:56" ht="15" x14ac:dyDescent="0.25">
      <c r="BA20827" s="90" t="s">
        <v>24991</v>
      </c>
      <c r="BB20827" s="90" t="s">
        <v>3536</v>
      </c>
      <c r="BC20827" s="90" t="s">
        <v>10171</v>
      </c>
      <c r="BD20827" s="473" t="s">
        <v>1301</v>
      </c>
    </row>
    <row r="20828" spans="53:56" ht="15" x14ac:dyDescent="0.25">
      <c r="BA20828" s="91" t="s">
        <v>24992</v>
      </c>
      <c r="BB20828" s="91" t="s">
        <v>3536</v>
      </c>
      <c r="BC20828" s="91" t="s">
        <v>10171</v>
      </c>
      <c r="BD20828" s="473" t="s">
        <v>1301</v>
      </c>
    </row>
    <row r="20829" spans="53:56" ht="15" x14ac:dyDescent="0.25">
      <c r="BA20829" s="90" t="s">
        <v>24992</v>
      </c>
      <c r="BB20829" s="90" t="s">
        <v>3536</v>
      </c>
      <c r="BC20829" s="90" t="s">
        <v>6117</v>
      </c>
      <c r="BD20829" s="473" t="s">
        <v>1301</v>
      </c>
    </row>
    <row r="20830" spans="53:56" ht="15" x14ac:dyDescent="0.25">
      <c r="BA20830" s="90" t="s">
        <v>24993</v>
      </c>
      <c r="BB20830" s="90" t="s">
        <v>3536</v>
      </c>
      <c r="BC20830" s="90" t="s">
        <v>10171</v>
      </c>
      <c r="BD20830" s="473" t="s">
        <v>1301</v>
      </c>
    </row>
    <row r="20831" spans="53:56" ht="15" x14ac:dyDescent="0.25">
      <c r="BA20831" s="91" t="s">
        <v>24994</v>
      </c>
      <c r="BB20831" s="91" t="s">
        <v>3536</v>
      </c>
      <c r="BC20831" s="91" t="s">
        <v>7967</v>
      </c>
      <c r="BD20831" s="473" t="s">
        <v>1301</v>
      </c>
    </row>
    <row r="20832" spans="53:56" ht="15" x14ac:dyDescent="0.25">
      <c r="BA20832" s="90" t="s">
        <v>24995</v>
      </c>
      <c r="BB20832" s="90" t="s">
        <v>3536</v>
      </c>
      <c r="BC20832" s="90" t="s">
        <v>7967</v>
      </c>
      <c r="BD20832" s="473" t="s">
        <v>1301</v>
      </c>
    </row>
    <row r="20833" spans="53:56" ht="15" x14ac:dyDescent="0.25">
      <c r="BA20833" s="91" t="s">
        <v>24996</v>
      </c>
      <c r="BB20833" s="91" t="s">
        <v>3536</v>
      </c>
      <c r="BC20833" s="91" t="s">
        <v>10171</v>
      </c>
      <c r="BD20833" s="473" t="s">
        <v>1301</v>
      </c>
    </row>
    <row r="20834" spans="53:56" ht="15" x14ac:dyDescent="0.25">
      <c r="BA20834" s="90" t="s">
        <v>24997</v>
      </c>
      <c r="BB20834" s="90" t="s">
        <v>3536</v>
      </c>
      <c r="BC20834" s="90" t="s">
        <v>6117</v>
      </c>
      <c r="BD20834" s="473" t="s">
        <v>1301</v>
      </c>
    </row>
    <row r="20835" spans="53:56" ht="15" x14ac:dyDescent="0.25">
      <c r="BA20835" s="91" t="s">
        <v>24998</v>
      </c>
      <c r="BB20835" s="91" t="s">
        <v>3536</v>
      </c>
      <c r="BC20835" s="91" t="s">
        <v>10171</v>
      </c>
      <c r="BD20835" s="473" t="s">
        <v>1301</v>
      </c>
    </row>
    <row r="20836" spans="53:56" ht="15" x14ac:dyDescent="0.25">
      <c r="BA20836" s="90" t="s">
        <v>24999</v>
      </c>
      <c r="BB20836" s="90" t="s">
        <v>3536</v>
      </c>
      <c r="BC20836" s="90" t="s">
        <v>10171</v>
      </c>
      <c r="BD20836" s="473" t="s">
        <v>1301</v>
      </c>
    </row>
    <row r="20837" spans="53:56" ht="15" x14ac:dyDescent="0.25">
      <c r="BA20837" s="91" t="s">
        <v>25000</v>
      </c>
      <c r="BB20837" s="91" t="s">
        <v>3536</v>
      </c>
      <c r="BC20837" s="91" t="s">
        <v>10171</v>
      </c>
      <c r="BD20837" s="473" t="s">
        <v>1301</v>
      </c>
    </row>
    <row r="20838" spans="53:56" ht="15" x14ac:dyDescent="0.25">
      <c r="BA20838" s="90" t="s">
        <v>25001</v>
      </c>
      <c r="BB20838" s="90" t="s">
        <v>3536</v>
      </c>
      <c r="BC20838" s="90" t="s">
        <v>10171</v>
      </c>
      <c r="BD20838" s="473" t="s">
        <v>1301</v>
      </c>
    </row>
    <row r="20839" spans="53:56" ht="15" x14ac:dyDescent="0.25">
      <c r="BA20839" s="91" t="s">
        <v>25002</v>
      </c>
      <c r="BB20839" s="91" t="s">
        <v>3536</v>
      </c>
      <c r="BC20839" s="91" t="s">
        <v>10171</v>
      </c>
      <c r="BD20839" s="473" t="s">
        <v>1301</v>
      </c>
    </row>
    <row r="20840" spans="53:56" ht="15" x14ac:dyDescent="0.25">
      <c r="BA20840" s="90" t="s">
        <v>25003</v>
      </c>
      <c r="BB20840" s="90" t="s">
        <v>3536</v>
      </c>
      <c r="BC20840" s="90" t="s">
        <v>10171</v>
      </c>
      <c r="BD20840" s="473" t="s">
        <v>1301</v>
      </c>
    </row>
    <row r="20841" spans="53:56" ht="15" x14ac:dyDescent="0.25">
      <c r="BA20841" s="91" t="s">
        <v>25004</v>
      </c>
      <c r="BB20841" s="91" t="s">
        <v>3536</v>
      </c>
      <c r="BC20841" s="91" t="s">
        <v>6117</v>
      </c>
      <c r="BD20841" s="473" t="s">
        <v>1301</v>
      </c>
    </row>
    <row r="20842" spans="53:56" ht="15" x14ac:dyDescent="0.25">
      <c r="BA20842" s="90" t="s">
        <v>25005</v>
      </c>
      <c r="BB20842" s="90" t="s">
        <v>3536</v>
      </c>
      <c r="BC20842" s="90" t="s">
        <v>6117</v>
      </c>
      <c r="BD20842" s="473" t="s">
        <v>1301</v>
      </c>
    </row>
    <row r="20843" spans="53:56" ht="15" x14ac:dyDescent="0.25">
      <c r="BA20843" s="91" t="s">
        <v>25006</v>
      </c>
      <c r="BB20843" s="91" t="s">
        <v>3536</v>
      </c>
      <c r="BC20843" s="91" t="s">
        <v>10171</v>
      </c>
      <c r="BD20843" s="473" t="s">
        <v>1301</v>
      </c>
    </row>
    <row r="20844" spans="53:56" ht="15" x14ac:dyDescent="0.25">
      <c r="BA20844" s="90" t="s">
        <v>25007</v>
      </c>
      <c r="BB20844" s="90" t="s">
        <v>3536</v>
      </c>
      <c r="BC20844" s="90" t="s">
        <v>6117</v>
      </c>
      <c r="BD20844" s="473" t="s">
        <v>1301</v>
      </c>
    </row>
    <row r="20845" spans="53:56" ht="15" x14ac:dyDescent="0.25">
      <c r="BA20845" s="91" t="s">
        <v>25008</v>
      </c>
      <c r="BB20845" s="91" t="s">
        <v>3536</v>
      </c>
      <c r="BC20845" s="91" t="s">
        <v>10171</v>
      </c>
      <c r="BD20845" s="473" t="s">
        <v>1301</v>
      </c>
    </row>
    <row r="20846" spans="53:56" ht="15" x14ac:dyDescent="0.25">
      <c r="BA20846" s="90" t="s">
        <v>25009</v>
      </c>
      <c r="BB20846" s="90" t="s">
        <v>3536</v>
      </c>
      <c r="BC20846" s="90" t="s">
        <v>25010</v>
      </c>
      <c r="BD20846" s="473" t="s">
        <v>1301</v>
      </c>
    </row>
    <row r="20847" spans="53:56" ht="15" x14ac:dyDescent="0.25">
      <c r="BA20847" s="91" t="s">
        <v>25011</v>
      </c>
      <c r="BB20847" s="91" t="s">
        <v>3536</v>
      </c>
      <c r="BC20847" s="91" t="s">
        <v>10171</v>
      </c>
      <c r="BD20847" s="473" t="s">
        <v>1301</v>
      </c>
    </row>
    <row r="20848" spans="53:56" ht="15" x14ac:dyDescent="0.25">
      <c r="BA20848" s="90" t="s">
        <v>25012</v>
      </c>
      <c r="BB20848" s="90" t="s">
        <v>3536</v>
      </c>
      <c r="BC20848" s="90" t="s">
        <v>10171</v>
      </c>
      <c r="BD20848" s="473" t="s">
        <v>1301</v>
      </c>
    </row>
    <row r="20849" spans="53:56" ht="15" x14ac:dyDescent="0.25">
      <c r="BA20849" s="91" t="s">
        <v>25013</v>
      </c>
      <c r="BB20849" s="91" t="s">
        <v>3536</v>
      </c>
      <c r="BC20849" s="91" t="s">
        <v>10171</v>
      </c>
      <c r="BD20849" s="473" t="s">
        <v>1301</v>
      </c>
    </row>
    <row r="20850" spans="53:56" ht="15" x14ac:dyDescent="0.25">
      <c r="BA20850" s="90" t="s">
        <v>25014</v>
      </c>
      <c r="BB20850" s="90" t="s">
        <v>3536</v>
      </c>
      <c r="BC20850" s="90" t="s">
        <v>25015</v>
      </c>
      <c r="BD20850" s="473" t="s">
        <v>1301</v>
      </c>
    </row>
    <row r="20851" spans="53:56" ht="15" x14ac:dyDescent="0.25">
      <c r="BA20851" s="91" t="s">
        <v>25016</v>
      </c>
      <c r="BB20851" s="91" t="s">
        <v>3536</v>
      </c>
      <c r="BC20851" s="91" t="s">
        <v>25017</v>
      </c>
      <c r="BD20851" s="473" t="s">
        <v>1301</v>
      </c>
    </row>
    <row r="20852" spans="53:56" ht="15" x14ac:dyDescent="0.25">
      <c r="BA20852" s="90" t="s">
        <v>25018</v>
      </c>
      <c r="BB20852" s="90" t="s">
        <v>3536</v>
      </c>
      <c r="BC20852" s="90" t="s">
        <v>25017</v>
      </c>
      <c r="BD20852" s="473" t="s">
        <v>1301</v>
      </c>
    </row>
    <row r="20853" spans="53:56" ht="15" x14ac:dyDescent="0.25">
      <c r="BA20853" s="91" t="s">
        <v>25019</v>
      </c>
      <c r="BB20853" s="91" t="s">
        <v>3536</v>
      </c>
      <c r="BC20853" s="91" t="s">
        <v>10809</v>
      </c>
      <c r="BD20853" s="473" t="s">
        <v>1301</v>
      </c>
    </row>
    <row r="20854" spans="53:56" ht="15" x14ac:dyDescent="0.25">
      <c r="BA20854" s="90" t="s">
        <v>25020</v>
      </c>
      <c r="BB20854" s="90" t="s">
        <v>3536</v>
      </c>
      <c r="BC20854" s="90" t="s">
        <v>25017</v>
      </c>
      <c r="BD20854" s="473" t="s">
        <v>1301</v>
      </c>
    </row>
    <row r="20855" spans="53:56" ht="15" x14ac:dyDescent="0.25">
      <c r="BA20855" s="91" t="s">
        <v>25021</v>
      </c>
      <c r="BB20855" s="91" t="s">
        <v>3536</v>
      </c>
      <c r="BC20855" s="91" t="s">
        <v>8489</v>
      </c>
      <c r="BD20855" s="473" t="s">
        <v>1301</v>
      </c>
    </row>
    <row r="20856" spans="53:56" ht="15" x14ac:dyDescent="0.25">
      <c r="BA20856" s="90" t="s">
        <v>25022</v>
      </c>
      <c r="BB20856" s="90" t="s">
        <v>3536</v>
      </c>
      <c r="BC20856" s="90" t="s">
        <v>14309</v>
      </c>
      <c r="BD20856" s="473" t="s">
        <v>1301</v>
      </c>
    </row>
    <row r="20857" spans="53:56" ht="15" x14ac:dyDescent="0.25">
      <c r="BA20857" s="91" t="s">
        <v>25023</v>
      </c>
      <c r="BB20857" s="91" t="s">
        <v>3536</v>
      </c>
      <c r="BC20857" s="91" t="s">
        <v>7967</v>
      </c>
      <c r="BD20857" s="473" t="s">
        <v>1301</v>
      </c>
    </row>
    <row r="20858" spans="53:56" ht="15" x14ac:dyDescent="0.25">
      <c r="BA20858" s="90" t="s">
        <v>25024</v>
      </c>
      <c r="BB20858" s="90" t="s">
        <v>3536</v>
      </c>
      <c r="BC20858" s="90" t="s">
        <v>25017</v>
      </c>
      <c r="BD20858" s="473" t="s">
        <v>1301</v>
      </c>
    </row>
    <row r="20859" spans="53:56" ht="15" x14ac:dyDescent="0.25">
      <c r="BA20859" s="91" t="s">
        <v>25025</v>
      </c>
      <c r="BB20859" s="91" t="s">
        <v>3536</v>
      </c>
      <c r="BC20859" s="91" t="s">
        <v>8489</v>
      </c>
      <c r="BD20859" s="473" t="s">
        <v>1301</v>
      </c>
    </row>
    <row r="20860" spans="53:56" ht="15" x14ac:dyDescent="0.25">
      <c r="BA20860" s="90" t="s">
        <v>25026</v>
      </c>
      <c r="BB20860" s="90" t="s">
        <v>3536</v>
      </c>
      <c r="BC20860" s="90" t="s">
        <v>8489</v>
      </c>
      <c r="BD20860" s="473" t="s">
        <v>1301</v>
      </c>
    </row>
    <row r="20861" spans="53:56" ht="15" x14ac:dyDescent="0.25">
      <c r="BA20861" s="91" t="s">
        <v>25027</v>
      </c>
      <c r="BB20861" s="91" t="s">
        <v>3536</v>
      </c>
      <c r="BC20861" s="91" t="s">
        <v>25015</v>
      </c>
      <c r="BD20861" s="473" t="s">
        <v>1301</v>
      </c>
    </row>
    <row r="20862" spans="53:56" ht="15" x14ac:dyDescent="0.25">
      <c r="BA20862" s="90" t="s">
        <v>25028</v>
      </c>
      <c r="BB20862" s="90" t="s">
        <v>3536</v>
      </c>
      <c r="BC20862" s="90" t="s">
        <v>25015</v>
      </c>
      <c r="BD20862" s="473" t="s">
        <v>1301</v>
      </c>
    </row>
    <row r="20863" spans="53:56" ht="15" x14ac:dyDescent="0.25">
      <c r="BA20863" s="91" t="s">
        <v>25029</v>
      </c>
      <c r="BB20863" s="91" t="s">
        <v>3536</v>
      </c>
      <c r="BC20863" s="91" t="s">
        <v>25015</v>
      </c>
      <c r="BD20863" s="473" t="s">
        <v>1301</v>
      </c>
    </row>
    <row r="20864" spans="53:56" ht="15" x14ac:dyDescent="0.25">
      <c r="BA20864" s="90" t="s">
        <v>25030</v>
      </c>
      <c r="BB20864" s="90" t="s">
        <v>3536</v>
      </c>
      <c r="BC20864" s="90" t="s">
        <v>25017</v>
      </c>
      <c r="BD20864" s="473" t="s">
        <v>1301</v>
      </c>
    </row>
    <row r="20865" spans="53:56" ht="15" x14ac:dyDescent="0.25">
      <c r="BA20865" s="91" t="s">
        <v>25031</v>
      </c>
      <c r="BB20865" s="91" t="s">
        <v>3536</v>
      </c>
      <c r="BC20865" s="91" t="s">
        <v>25015</v>
      </c>
      <c r="BD20865" s="473" t="s">
        <v>1301</v>
      </c>
    </row>
    <row r="20866" spans="53:56" ht="15" x14ac:dyDescent="0.25">
      <c r="BA20866" s="90" t="s">
        <v>25032</v>
      </c>
      <c r="BB20866" s="90" t="s">
        <v>3536</v>
      </c>
      <c r="BC20866" s="90" t="s">
        <v>25017</v>
      </c>
      <c r="BD20866" s="473" t="s">
        <v>1301</v>
      </c>
    </row>
    <row r="20867" spans="53:56" ht="15" x14ac:dyDescent="0.25">
      <c r="BA20867" s="91" t="s">
        <v>25033</v>
      </c>
      <c r="BB20867" s="91" t="s">
        <v>3536</v>
      </c>
      <c r="BC20867" s="91" t="s">
        <v>14309</v>
      </c>
      <c r="BD20867" s="473" t="s">
        <v>1301</v>
      </c>
    </row>
    <row r="20868" spans="53:56" ht="15" x14ac:dyDescent="0.25">
      <c r="BA20868" s="90" t="s">
        <v>25034</v>
      </c>
      <c r="BB20868" s="90" t="s">
        <v>3536</v>
      </c>
      <c r="BC20868" s="90" t="s">
        <v>25015</v>
      </c>
      <c r="BD20868" s="473" t="s">
        <v>1301</v>
      </c>
    </row>
    <row r="20869" spans="53:56" ht="15" x14ac:dyDescent="0.25">
      <c r="BA20869" s="91" t="s">
        <v>25035</v>
      </c>
      <c r="BB20869" s="91" t="s">
        <v>3536</v>
      </c>
      <c r="BC20869" s="91" t="s">
        <v>25015</v>
      </c>
      <c r="BD20869" s="473" t="s">
        <v>1301</v>
      </c>
    </row>
    <row r="20870" spans="53:56" ht="15" x14ac:dyDescent="0.25">
      <c r="BA20870" s="90" t="s">
        <v>25036</v>
      </c>
      <c r="BB20870" s="90" t="s">
        <v>3536</v>
      </c>
      <c r="BC20870" s="90" t="s">
        <v>14309</v>
      </c>
      <c r="BD20870" s="473" t="s">
        <v>1301</v>
      </c>
    </row>
    <row r="20871" spans="53:56" ht="15" x14ac:dyDescent="0.25">
      <c r="BA20871" s="91" t="s">
        <v>25037</v>
      </c>
      <c r="BB20871" s="91" t="s">
        <v>3536</v>
      </c>
      <c r="BC20871" s="91" t="s">
        <v>14309</v>
      </c>
      <c r="BD20871" s="473" t="s">
        <v>1301</v>
      </c>
    </row>
    <row r="20872" spans="53:56" ht="15" x14ac:dyDescent="0.25">
      <c r="BA20872" s="90" t="s">
        <v>25038</v>
      </c>
      <c r="BB20872" s="90" t="s">
        <v>3536</v>
      </c>
      <c r="BC20872" s="90" t="s">
        <v>14309</v>
      </c>
      <c r="BD20872" s="473" t="s">
        <v>1301</v>
      </c>
    </row>
    <row r="20873" spans="53:56" ht="15" x14ac:dyDescent="0.25">
      <c r="BA20873" s="91" t="s">
        <v>25039</v>
      </c>
      <c r="BB20873" s="91" t="s">
        <v>3536</v>
      </c>
      <c r="BC20873" s="91" t="s">
        <v>8489</v>
      </c>
      <c r="BD20873" s="473" t="s">
        <v>1301</v>
      </c>
    </row>
    <row r="20874" spans="53:56" ht="15" x14ac:dyDescent="0.25">
      <c r="BA20874" s="90" t="s">
        <v>25040</v>
      </c>
      <c r="BB20874" s="90" t="s">
        <v>3536</v>
      </c>
      <c r="BC20874" s="90" t="s">
        <v>25017</v>
      </c>
      <c r="BD20874" s="473" t="s">
        <v>1301</v>
      </c>
    </row>
    <row r="20875" spans="53:56" ht="15" x14ac:dyDescent="0.25">
      <c r="BA20875" s="91" t="s">
        <v>25040</v>
      </c>
      <c r="BB20875" s="91" t="s">
        <v>3536</v>
      </c>
      <c r="BC20875" s="91" t="s">
        <v>7967</v>
      </c>
      <c r="BD20875" s="473" t="s">
        <v>1301</v>
      </c>
    </row>
    <row r="20876" spans="53:56" ht="15" x14ac:dyDescent="0.25">
      <c r="BA20876" s="91" t="s">
        <v>25041</v>
      </c>
      <c r="BB20876" s="91" t="s">
        <v>3536</v>
      </c>
      <c r="BC20876" s="91" t="s">
        <v>14309</v>
      </c>
      <c r="BD20876" s="473" t="s">
        <v>1301</v>
      </c>
    </row>
    <row r="20877" spans="53:56" ht="15" x14ac:dyDescent="0.25">
      <c r="BA20877" s="90" t="s">
        <v>25042</v>
      </c>
      <c r="BB20877" s="90" t="s">
        <v>3536</v>
      </c>
      <c r="BC20877" s="90" t="s">
        <v>10809</v>
      </c>
      <c r="BD20877" s="473" t="s">
        <v>1301</v>
      </c>
    </row>
    <row r="20878" spans="53:56" ht="15" x14ac:dyDescent="0.25">
      <c r="BA20878" s="91" t="s">
        <v>25043</v>
      </c>
      <c r="BB20878" s="91" t="s">
        <v>3536</v>
      </c>
      <c r="BC20878" s="91" t="s">
        <v>25017</v>
      </c>
      <c r="BD20878" s="473" t="s">
        <v>1301</v>
      </c>
    </row>
    <row r="20879" spans="53:56" ht="15" x14ac:dyDescent="0.25">
      <c r="BA20879" s="90" t="s">
        <v>25044</v>
      </c>
      <c r="BB20879" s="90" t="s">
        <v>3536</v>
      </c>
      <c r="BC20879" s="90" t="s">
        <v>8489</v>
      </c>
      <c r="BD20879" s="473" t="s">
        <v>1301</v>
      </c>
    </row>
    <row r="20880" spans="53:56" ht="15" x14ac:dyDescent="0.25">
      <c r="BA20880" s="90" t="s">
        <v>25045</v>
      </c>
      <c r="BB20880" s="90" t="s">
        <v>3536</v>
      </c>
      <c r="BC20880" s="90" t="s">
        <v>25017</v>
      </c>
      <c r="BD20880" s="473" t="s">
        <v>1301</v>
      </c>
    </row>
    <row r="20881" spans="53:56" ht="15" x14ac:dyDescent="0.25">
      <c r="BA20881" s="91" t="s">
        <v>25046</v>
      </c>
      <c r="BB20881" s="91" t="s">
        <v>3536</v>
      </c>
      <c r="BC20881" s="91" t="s">
        <v>8489</v>
      </c>
      <c r="BD20881" s="473" t="s">
        <v>1301</v>
      </c>
    </row>
    <row r="20882" spans="53:56" ht="15" x14ac:dyDescent="0.25">
      <c r="BA20882" s="90" t="s">
        <v>25047</v>
      </c>
      <c r="BB20882" s="90" t="s">
        <v>3536</v>
      </c>
      <c r="BC20882" s="90" t="s">
        <v>25017</v>
      </c>
      <c r="BD20882" s="473" t="s">
        <v>1301</v>
      </c>
    </row>
    <row r="20883" spans="53:56" ht="15" x14ac:dyDescent="0.25">
      <c r="BA20883" s="91" t="s">
        <v>25048</v>
      </c>
      <c r="BB20883" s="91" t="s">
        <v>3536</v>
      </c>
      <c r="BC20883" s="91" t="s">
        <v>6117</v>
      </c>
      <c r="BD20883" s="473" t="s">
        <v>1301</v>
      </c>
    </row>
    <row r="20884" spans="53:56" ht="15" x14ac:dyDescent="0.25">
      <c r="BA20884" s="91" t="s">
        <v>25049</v>
      </c>
      <c r="BB20884" s="91" t="s">
        <v>3536</v>
      </c>
      <c r="BC20884" s="91" t="s">
        <v>25017</v>
      </c>
      <c r="BD20884" s="473" t="s">
        <v>1301</v>
      </c>
    </row>
    <row r="20885" spans="53:56" ht="15" x14ac:dyDescent="0.25">
      <c r="BA20885" s="90" t="s">
        <v>25050</v>
      </c>
      <c r="BB20885" s="90" t="s">
        <v>3536</v>
      </c>
      <c r="BC20885" s="90" t="s">
        <v>25015</v>
      </c>
      <c r="BD20885" s="473" t="s">
        <v>1301</v>
      </c>
    </row>
    <row r="20886" spans="53:56" ht="15" x14ac:dyDescent="0.25">
      <c r="BA20886" s="91" t="s">
        <v>25051</v>
      </c>
      <c r="BB20886" s="91" t="s">
        <v>3536</v>
      </c>
      <c r="BC20886" s="91" t="s">
        <v>14309</v>
      </c>
      <c r="BD20886" s="473" t="s">
        <v>1301</v>
      </c>
    </row>
    <row r="20887" spans="53:56" ht="15" x14ac:dyDescent="0.25">
      <c r="BA20887" s="90" t="s">
        <v>25052</v>
      </c>
      <c r="BB20887" s="90" t="s">
        <v>3536</v>
      </c>
      <c r="BC20887" s="90" t="s">
        <v>25017</v>
      </c>
      <c r="BD20887" s="473" t="s">
        <v>1301</v>
      </c>
    </row>
    <row r="20888" spans="53:56" ht="15" x14ac:dyDescent="0.25">
      <c r="BA20888" s="90" t="s">
        <v>25053</v>
      </c>
      <c r="BB20888" s="90" t="s">
        <v>3536</v>
      </c>
      <c r="BC20888" s="90" t="s">
        <v>25017</v>
      </c>
      <c r="BD20888" s="473" t="s">
        <v>1301</v>
      </c>
    </row>
    <row r="20889" spans="53:56" ht="15" x14ac:dyDescent="0.25">
      <c r="BA20889" s="91" t="s">
        <v>25054</v>
      </c>
      <c r="BB20889" s="91" t="s">
        <v>3536</v>
      </c>
      <c r="BC20889" s="91" t="s">
        <v>25017</v>
      </c>
      <c r="BD20889" s="473" t="s">
        <v>1301</v>
      </c>
    </row>
    <row r="20890" spans="53:56" ht="15" x14ac:dyDescent="0.25">
      <c r="BA20890" s="90" t="s">
        <v>25055</v>
      </c>
      <c r="BB20890" s="90" t="s">
        <v>3536</v>
      </c>
      <c r="BC20890" s="90" t="s">
        <v>8489</v>
      </c>
      <c r="BD20890" s="473" t="s">
        <v>1301</v>
      </c>
    </row>
    <row r="20891" spans="53:56" ht="15" x14ac:dyDescent="0.25">
      <c r="BA20891" s="91" t="s">
        <v>25056</v>
      </c>
      <c r="BB20891" s="91" t="s">
        <v>3536</v>
      </c>
      <c r="BC20891" s="91" t="s">
        <v>25017</v>
      </c>
      <c r="BD20891" s="473" t="s">
        <v>1301</v>
      </c>
    </row>
    <row r="20892" spans="53:56" ht="15" x14ac:dyDescent="0.25">
      <c r="BA20892" s="90" t="s">
        <v>25057</v>
      </c>
      <c r="BB20892" s="90" t="s">
        <v>3536</v>
      </c>
      <c r="BC20892" s="90" t="s">
        <v>6117</v>
      </c>
      <c r="BD20892" s="473" t="s">
        <v>1301</v>
      </c>
    </row>
    <row r="20893" spans="53:56" ht="15" x14ac:dyDescent="0.25">
      <c r="BA20893" s="91" t="s">
        <v>25058</v>
      </c>
      <c r="BB20893" s="91" t="s">
        <v>3536</v>
      </c>
      <c r="BC20893" s="91" t="s">
        <v>8489</v>
      </c>
      <c r="BD20893" s="473" t="s">
        <v>1301</v>
      </c>
    </row>
    <row r="20894" spans="53:56" ht="15" x14ac:dyDescent="0.25">
      <c r="BA20894" s="91" t="s">
        <v>25059</v>
      </c>
      <c r="BB20894" s="91" t="s">
        <v>3536</v>
      </c>
      <c r="BC20894" s="91" t="s">
        <v>14309</v>
      </c>
      <c r="BD20894" s="473" t="s">
        <v>1301</v>
      </c>
    </row>
    <row r="20895" spans="53:56" ht="15" x14ac:dyDescent="0.25">
      <c r="BA20895" s="90" t="s">
        <v>25060</v>
      </c>
      <c r="BB20895" s="90" t="s">
        <v>3536</v>
      </c>
      <c r="BC20895" s="90" t="s">
        <v>8489</v>
      </c>
      <c r="BD20895" s="473" t="s">
        <v>1301</v>
      </c>
    </row>
    <row r="20896" spans="53:56" ht="15" x14ac:dyDescent="0.25">
      <c r="BA20896" s="91" t="s">
        <v>25061</v>
      </c>
      <c r="BB20896" s="91" t="s">
        <v>3536</v>
      </c>
      <c r="BC20896" s="91" t="s">
        <v>25015</v>
      </c>
      <c r="BD20896" s="473" t="s">
        <v>1301</v>
      </c>
    </row>
    <row r="20897" spans="53:56" ht="15" x14ac:dyDescent="0.25">
      <c r="BA20897" s="90" t="s">
        <v>25062</v>
      </c>
      <c r="BB20897" s="90" t="s">
        <v>3536</v>
      </c>
      <c r="BC20897" s="90" t="s">
        <v>25015</v>
      </c>
      <c r="BD20897" s="473" t="s">
        <v>1301</v>
      </c>
    </row>
    <row r="20898" spans="53:56" ht="15" x14ac:dyDescent="0.25">
      <c r="BA20898" s="90" t="s">
        <v>25063</v>
      </c>
      <c r="BB20898" s="90" t="s">
        <v>3536</v>
      </c>
      <c r="BC20898" s="90" t="s">
        <v>8489</v>
      </c>
      <c r="BD20898" s="473" t="s">
        <v>1301</v>
      </c>
    </row>
    <row r="20899" spans="53:56" ht="15" x14ac:dyDescent="0.25">
      <c r="BA20899" s="91" t="s">
        <v>25064</v>
      </c>
      <c r="BB20899" s="91" t="s">
        <v>3536</v>
      </c>
      <c r="BC20899" s="91" t="s">
        <v>25015</v>
      </c>
      <c r="BD20899" s="473" t="s">
        <v>1301</v>
      </c>
    </row>
    <row r="20900" spans="53:56" ht="15" x14ac:dyDescent="0.25">
      <c r="BA20900" s="91" t="s">
        <v>25065</v>
      </c>
      <c r="BB20900" s="91" t="s">
        <v>3536</v>
      </c>
      <c r="BC20900" s="91" t="s">
        <v>14309</v>
      </c>
      <c r="BD20900" s="473" t="s">
        <v>1301</v>
      </c>
    </row>
    <row r="20901" spans="53:56" ht="15" x14ac:dyDescent="0.25">
      <c r="BA20901" s="91" t="s">
        <v>25066</v>
      </c>
      <c r="BB20901" s="91" t="s">
        <v>3536</v>
      </c>
      <c r="BC20901" s="91" t="s">
        <v>7967</v>
      </c>
      <c r="BD20901" s="473" t="s">
        <v>1301</v>
      </c>
    </row>
    <row r="20902" spans="53:56" ht="15" x14ac:dyDescent="0.25">
      <c r="BA20902" s="90" t="s">
        <v>25067</v>
      </c>
      <c r="BB20902" s="90" t="s">
        <v>3536</v>
      </c>
      <c r="BC20902" s="90" t="s">
        <v>25017</v>
      </c>
      <c r="BD20902" s="473" t="s">
        <v>1301</v>
      </c>
    </row>
    <row r="20903" spans="53:56" ht="15" x14ac:dyDescent="0.25">
      <c r="BA20903" s="91" t="s">
        <v>25068</v>
      </c>
      <c r="BB20903" s="91" t="s">
        <v>3536</v>
      </c>
      <c r="BC20903" s="91" t="s">
        <v>8489</v>
      </c>
      <c r="BD20903" s="473" t="s">
        <v>1301</v>
      </c>
    </row>
    <row r="20904" spans="53:56" ht="15" x14ac:dyDescent="0.25">
      <c r="BA20904" s="90" t="s">
        <v>25069</v>
      </c>
      <c r="BB20904" s="90" t="s">
        <v>3536</v>
      </c>
      <c r="BC20904" s="90" t="s">
        <v>7967</v>
      </c>
      <c r="BD20904" s="473" t="s">
        <v>1301</v>
      </c>
    </row>
    <row r="20905" spans="53:56" ht="15" x14ac:dyDescent="0.25">
      <c r="BA20905" s="91" t="s">
        <v>25070</v>
      </c>
      <c r="BB20905" s="91" t="s">
        <v>3536</v>
      </c>
      <c r="BC20905" s="91" t="s">
        <v>7967</v>
      </c>
      <c r="BD20905" s="473" t="s">
        <v>1301</v>
      </c>
    </row>
    <row r="20906" spans="53:56" ht="15" x14ac:dyDescent="0.25">
      <c r="BA20906" s="90" t="s">
        <v>25071</v>
      </c>
      <c r="BB20906" s="90" t="s">
        <v>3536</v>
      </c>
      <c r="BC20906" s="90" t="s">
        <v>7967</v>
      </c>
      <c r="BD20906" s="473" t="s">
        <v>1301</v>
      </c>
    </row>
    <row r="20907" spans="53:56" ht="15" x14ac:dyDescent="0.25">
      <c r="BA20907" s="90" t="s">
        <v>25072</v>
      </c>
      <c r="BB20907" s="90" t="s">
        <v>3536</v>
      </c>
      <c r="BC20907" s="90" t="s">
        <v>7967</v>
      </c>
      <c r="BD20907" s="473" t="s">
        <v>1301</v>
      </c>
    </row>
    <row r="20908" spans="53:56" ht="15" x14ac:dyDescent="0.25">
      <c r="BA20908" s="91" t="s">
        <v>25073</v>
      </c>
      <c r="BB20908" s="91" t="s">
        <v>3536</v>
      </c>
      <c r="BC20908" s="91" t="s">
        <v>7967</v>
      </c>
      <c r="BD20908" s="473" t="s">
        <v>1301</v>
      </c>
    </row>
    <row r="20909" spans="53:56" ht="15" x14ac:dyDescent="0.25">
      <c r="BA20909" s="90" t="s">
        <v>25074</v>
      </c>
      <c r="BB20909" s="90" t="s">
        <v>3536</v>
      </c>
      <c r="BC20909" s="90" t="s">
        <v>7967</v>
      </c>
      <c r="BD20909" s="473" t="s">
        <v>1301</v>
      </c>
    </row>
    <row r="20910" spans="53:56" ht="15" x14ac:dyDescent="0.25">
      <c r="BA20910" s="91" t="s">
        <v>25075</v>
      </c>
      <c r="BB20910" s="91" t="s">
        <v>3536</v>
      </c>
      <c r="BC20910" s="91" t="s">
        <v>7967</v>
      </c>
      <c r="BD20910" s="473" t="s">
        <v>1301</v>
      </c>
    </row>
    <row r="20911" spans="53:56" ht="15" x14ac:dyDescent="0.25">
      <c r="BA20911" s="91" t="s">
        <v>25076</v>
      </c>
      <c r="BB20911" s="91" t="s">
        <v>3536</v>
      </c>
      <c r="BC20911" s="91" t="s">
        <v>7967</v>
      </c>
      <c r="BD20911" s="473" t="s">
        <v>1301</v>
      </c>
    </row>
    <row r="20912" spans="53:56" ht="15" x14ac:dyDescent="0.25">
      <c r="BA20912" s="90" t="s">
        <v>25077</v>
      </c>
      <c r="BB20912" s="90" t="s">
        <v>3536</v>
      </c>
      <c r="BC20912" s="90" t="s">
        <v>7967</v>
      </c>
      <c r="BD20912" s="473" t="s">
        <v>1301</v>
      </c>
    </row>
    <row r="20913" spans="53:56" ht="15" x14ac:dyDescent="0.25">
      <c r="BA20913" s="91" t="s">
        <v>25078</v>
      </c>
      <c r="BB20913" s="91" t="s">
        <v>3536</v>
      </c>
      <c r="BC20913" s="91" t="s">
        <v>7967</v>
      </c>
      <c r="BD20913" s="473" t="s">
        <v>1301</v>
      </c>
    </row>
    <row r="20914" spans="53:56" ht="15" x14ac:dyDescent="0.25">
      <c r="BA20914" s="90" t="s">
        <v>25079</v>
      </c>
      <c r="BB20914" s="90" t="s">
        <v>3536</v>
      </c>
      <c r="BC20914" s="90" t="s">
        <v>7967</v>
      </c>
      <c r="BD20914" s="473" t="s">
        <v>1301</v>
      </c>
    </row>
    <row r="20915" spans="53:56" ht="15" x14ac:dyDescent="0.25">
      <c r="BA20915" s="90" t="s">
        <v>25080</v>
      </c>
      <c r="BB20915" s="90" t="s">
        <v>3536</v>
      </c>
      <c r="BC20915" s="90" t="s">
        <v>7967</v>
      </c>
      <c r="BD20915" s="473" t="s">
        <v>1301</v>
      </c>
    </row>
    <row r="20916" spans="53:56" ht="15" x14ac:dyDescent="0.25">
      <c r="BA20916" s="91" t="s">
        <v>25081</v>
      </c>
      <c r="BB20916" s="91" t="s">
        <v>3536</v>
      </c>
      <c r="BC20916" s="91" t="s">
        <v>7967</v>
      </c>
      <c r="BD20916" s="473" t="s">
        <v>1301</v>
      </c>
    </row>
    <row r="20917" spans="53:56" ht="15" x14ac:dyDescent="0.25">
      <c r="BA20917" s="90" t="s">
        <v>25082</v>
      </c>
      <c r="BB20917" s="90" t="s">
        <v>3536</v>
      </c>
      <c r="BC20917" s="90" t="s">
        <v>7967</v>
      </c>
      <c r="BD20917" s="473" t="s">
        <v>1301</v>
      </c>
    </row>
    <row r="20918" spans="53:56" ht="15" x14ac:dyDescent="0.25">
      <c r="BA20918" s="91" t="s">
        <v>25083</v>
      </c>
      <c r="BB20918" s="91" t="s">
        <v>3536</v>
      </c>
      <c r="BC20918" s="91" t="s">
        <v>7967</v>
      </c>
      <c r="BD20918" s="473" t="s">
        <v>1301</v>
      </c>
    </row>
    <row r="20919" spans="53:56" ht="15" x14ac:dyDescent="0.25">
      <c r="BA20919" s="91" t="s">
        <v>25084</v>
      </c>
      <c r="BB20919" s="91" t="s">
        <v>3536</v>
      </c>
      <c r="BC20919" s="91" t="s">
        <v>7967</v>
      </c>
      <c r="BD20919" s="473" t="s">
        <v>1301</v>
      </c>
    </row>
    <row r="20920" spans="53:56" ht="15" x14ac:dyDescent="0.25">
      <c r="BA20920" s="90" t="s">
        <v>25085</v>
      </c>
      <c r="BB20920" s="90" t="s">
        <v>3536</v>
      </c>
      <c r="BC20920" s="90" t="s">
        <v>7967</v>
      </c>
      <c r="BD20920" s="473" t="s">
        <v>1301</v>
      </c>
    </row>
    <row r="20921" spans="53:56" ht="15" x14ac:dyDescent="0.25">
      <c r="BA20921" s="91" t="s">
        <v>25086</v>
      </c>
      <c r="BB20921" s="91" t="s">
        <v>3536</v>
      </c>
      <c r="BC20921" s="91" t="s">
        <v>7967</v>
      </c>
      <c r="BD20921" s="473" t="s">
        <v>1301</v>
      </c>
    </row>
    <row r="20922" spans="53:56" ht="15" x14ac:dyDescent="0.25">
      <c r="BA20922" s="90" t="s">
        <v>25087</v>
      </c>
      <c r="BB20922" s="90" t="s">
        <v>3536</v>
      </c>
      <c r="BC20922" s="90" t="s">
        <v>7967</v>
      </c>
      <c r="BD20922" s="473" t="s">
        <v>1301</v>
      </c>
    </row>
    <row r="20923" spans="53:56" ht="15" x14ac:dyDescent="0.25">
      <c r="BA20923" s="91" t="s">
        <v>25088</v>
      </c>
      <c r="BB20923" s="91" t="s">
        <v>3536</v>
      </c>
      <c r="BC20923" s="91" t="s">
        <v>7967</v>
      </c>
      <c r="BD20923" s="473" t="s">
        <v>1301</v>
      </c>
    </row>
    <row r="20924" spans="53:56" ht="15" x14ac:dyDescent="0.25">
      <c r="BA20924" s="90" t="s">
        <v>25089</v>
      </c>
      <c r="BB20924" s="90" t="s">
        <v>3536</v>
      </c>
      <c r="BC20924" s="90" t="s">
        <v>7967</v>
      </c>
      <c r="BD20924" s="473" t="s">
        <v>1301</v>
      </c>
    </row>
    <row r="20925" spans="53:56" ht="15" x14ac:dyDescent="0.25">
      <c r="BA20925" s="90" t="s">
        <v>25090</v>
      </c>
      <c r="BB20925" s="90" t="s">
        <v>3536</v>
      </c>
      <c r="BC20925" s="90" t="s">
        <v>7967</v>
      </c>
      <c r="BD20925" s="473" t="s">
        <v>1301</v>
      </c>
    </row>
    <row r="20926" spans="53:56" ht="15" x14ac:dyDescent="0.25">
      <c r="BA20926" s="91" t="s">
        <v>25091</v>
      </c>
      <c r="BB20926" s="91" t="s">
        <v>3536</v>
      </c>
      <c r="BC20926" s="91" t="s">
        <v>7967</v>
      </c>
      <c r="BD20926" s="473" t="s">
        <v>1301</v>
      </c>
    </row>
    <row r="20927" spans="53:56" ht="15" x14ac:dyDescent="0.25">
      <c r="BA20927" s="90" t="s">
        <v>25092</v>
      </c>
      <c r="BB20927" s="90" t="s">
        <v>3536</v>
      </c>
      <c r="BC20927" s="90" t="s">
        <v>7967</v>
      </c>
      <c r="BD20927" s="473" t="s">
        <v>1301</v>
      </c>
    </row>
    <row r="20928" spans="53:56" ht="15" x14ac:dyDescent="0.25">
      <c r="BA20928" s="91" t="s">
        <v>25093</v>
      </c>
      <c r="BB20928" s="91" t="s">
        <v>3536</v>
      </c>
      <c r="BC20928" s="91" t="s">
        <v>7967</v>
      </c>
      <c r="BD20928" s="473" t="s">
        <v>1301</v>
      </c>
    </row>
    <row r="20929" spans="53:56" ht="15" x14ac:dyDescent="0.25">
      <c r="BA20929" s="91" t="s">
        <v>25094</v>
      </c>
      <c r="BB20929" s="91" t="s">
        <v>3536</v>
      </c>
      <c r="BC20929" s="91" t="s">
        <v>7967</v>
      </c>
      <c r="BD20929" s="473" t="s">
        <v>1301</v>
      </c>
    </row>
    <row r="20930" spans="53:56" ht="15" x14ac:dyDescent="0.25">
      <c r="BA20930" s="90" t="s">
        <v>25095</v>
      </c>
      <c r="BB20930" s="90" t="s">
        <v>3536</v>
      </c>
      <c r="BC20930" s="90" t="s">
        <v>7967</v>
      </c>
      <c r="BD20930" s="473" t="s">
        <v>1301</v>
      </c>
    </row>
    <row r="20931" spans="53:56" ht="15" x14ac:dyDescent="0.25">
      <c r="BA20931" s="91" t="s">
        <v>25096</v>
      </c>
      <c r="BB20931" s="91" t="s">
        <v>3536</v>
      </c>
      <c r="BC20931" s="91" t="s">
        <v>7967</v>
      </c>
      <c r="BD20931" s="473" t="s">
        <v>1301</v>
      </c>
    </row>
    <row r="20932" spans="53:56" ht="15" x14ac:dyDescent="0.25">
      <c r="BA20932" s="90" t="s">
        <v>25097</v>
      </c>
      <c r="BB20932" s="90" t="s">
        <v>3536</v>
      </c>
      <c r="BC20932" s="90" t="s">
        <v>7967</v>
      </c>
      <c r="BD20932" s="473" t="s">
        <v>1301</v>
      </c>
    </row>
    <row r="20933" spans="53:56" ht="15" x14ac:dyDescent="0.25">
      <c r="BA20933" s="90" t="s">
        <v>25098</v>
      </c>
      <c r="BB20933" s="90" t="s">
        <v>3536</v>
      </c>
      <c r="BC20933" s="90" t="s">
        <v>7967</v>
      </c>
      <c r="BD20933" s="473" t="s">
        <v>1301</v>
      </c>
    </row>
    <row r="20934" spans="53:56" ht="15" x14ac:dyDescent="0.25">
      <c r="BA20934" s="91" t="s">
        <v>25099</v>
      </c>
      <c r="BB20934" s="91" t="s">
        <v>3536</v>
      </c>
      <c r="BC20934" s="91" t="s">
        <v>7967</v>
      </c>
      <c r="BD20934" s="473" t="s">
        <v>1301</v>
      </c>
    </row>
    <row r="20935" spans="53:56" ht="15" x14ac:dyDescent="0.25">
      <c r="BA20935" s="90" t="s">
        <v>25100</v>
      </c>
      <c r="BB20935" s="90" t="s">
        <v>3536</v>
      </c>
      <c r="BC20935" s="90" t="s">
        <v>7967</v>
      </c>
      <c r="BD20935" s="473" t="s">
        <v>1301</v>
      </c>
    </row>
    <row r="20936" spans="53:56" ht="15" x14ac:dyDescent="0.25">
      <c r="BA20936" s="91" t="s">
        <v>25101</v>
      </c>
      <c r="BB20936" s="91" t="s">
        <v>3536</v>
      </c>
      <c r="BC20936" s="91" t="s">
        <v>7967</v>
      </c>
      <c r="BD20936" s="473" t="s">
        <v>1301</v>
      </c>
    </row>
    <row r="20937" spans="53:56" ht="15" x14ac:dyDescent="0.25">
      <c r="BA20937" s="91" t="s">
        <v>25102</v>
      </c>
      <c r="BB20937" s="91" t="s">
        <v>3536</v>
      </c>
      <c r="BC20937" s="91" t="s">
        <v>7967</v>
      </c>
      <c r="BD20937" s="473" t="s">
        <v>1301</v>
      </c>
    </row>
    <row r="20938" spans="53:56" ht="15" x14ac:dyDescent="0.25">
      <c r="BA20938" s="90" t="s">
        <v>25103</v>
      </c>
      <c r="BB20938" s="90" t="s">
        <v>3536</v>
      </c>
      <c r="BC20938" s="90" t="s">
        <v>7967</v>
      </c>
      <c r="BD20938" s="473" t="s">
        <v>1301</v>
      </c>
    </row>
    <row r="20939" spans="53:56" ht="15" x14ac:dyDescent="0.25">
      <c r="BA20939" s="91" t="s">
        <v>25104</v>
      </c>
      <c r="BB20939" s="91" t="s">
        <v>3536</v>
      </c>
      <c r="BC20939" s="91" t="s">
        <v>7967</v>
      </c>
      <c r="BD20939" s="473" t="s">
        <v>1301</v>
      </c>
    </row>
    <row r="20940" spans="53:56" ht="15" x14ac:dyDescent="0.25">
      <c r="BA20940" s="90" t="s">
        <v>25105</v>
      </c>
      <c r="BB20940" s="90" t="s">
        <v>3536</v>
      </c>
      <c r="BC20940" s="90" t="s">
        <v>7967</v>
      </c>
      <c r="BD20940" s="473" t="s">
        <v>1301</v>
      </c>
    </row>
    <row r="20941" spans="53:56" ht="15" x14ac:dyDescent="0.25">
      <c r="BA20941" s="91" t="s">
        <v>25106</v>
      </c>
      <c r="BB20941" s="91" t="s">
        <v>3536</v>
      </c>
      <c r="BC20941" s="91" t="s">
        <v>7967</v>
      </c>
      <c r="BD20941" s="473" t="s">
        <v>1301</v>
      </c>
    </row>
    <row r="20942" spans="53:56" ht="15" x14ac:dyDescent="0.25">
      <c r="BA20942" s="90" t="s">
        <v>25107</v>
      </c>
      <c r="BB20942" s="90" t="s">
        <v>3536</v>
      </c>
      <c r="BC20942" s="90" t="s">
        <v>7967</v>
      </c>
      <c r="BD20942" s="473" t="s">
        <v>1301</v>
      </c>
    </row>
    <row r="20943" spans="53:56" ht="15" x14ac:dyDescent="0.25">
      <c r="BA20943" s="90" t="s">
        <v>25108</v>
      </c>
      <c r="BB20943" s="90" t="s">
        <v>3536</v>
      </c>
      <c r="BC20943" s="90" t="s">
        <v>7967</v>
      </c>
      <c r="BD20943" s="473" t="s">
        <v>1301</v>
      </c>
    </row>
    <row r="20944" spans="53:56" ht="15" x14ac:dyDescent="0.25">
      <c r="BA20944" s="91" t="s">
        <v>25109</v>
      </c>
      <c r="BB20944" s="91" t="s">
        <v>3536</v>
      </c>
      <c r="BC20944" s="91" t="s">
        <v>7967</v>
      </c>
      <c r="BD20944" s="473" t="s">
        <v>1301</v>
      </c>
    </row>
    <row r="20945" spans="53:56" ht="15" x14ac:dyDescent="0.25">
      <c r="BA20945" s="90" t="s">
        <v>25110</v>
      </c>
      <c r="BB20945" s="90" t="s">
        <v>3536</v>
      </c>
      <c r="BC20945" s="90" t="s">
        <v>7967</v>
      </c>
      <c r="BD20945" s="473" t="s">
        <v>1301</v>
      </c>
    </row>
    <row r="20946" spans="53:56" ht="15" x14ac:dyDescent="0.25">
      <c r="BA20946" s="91" t="s">
        <v>25111</v>
      </c>
      <c r="BB20946" s="91" t="s">
        <v>3536</v>
      </c>
      <c r="BC20946" s="91" t="s">
        <v>7967</v>
      </c>
      <c r="BD20946" s="473" t="s">
        <v>1301</v>
      </c>
    </row>
    <row r="20947" spans="53:56" ht="15" x14ac:dyDescent="0.25">
      <c r="BA20947" s="90" t="s">
        <v>25112</v>
      </c>
      <c r="BB20947" s="90" t="s">
        <v>3536</v>
      </c>
      <c r="BC20947" s="90" t="s">
        <v>7967</v>
      </c>
      <c r="BD20947" s="473" t="s">
        <v>1301</v>
      </c>
    </row>
    <row r="20948" spans="53:56" ht="15" x14ac:dyDescent="0.25">
      <c r="BA20948" s="91" t="s">
        <v>25113</v>
      </c>
      <c r="BB20948" s="91" t="s">
        <v>3536</v>
      </c>
      <c r="BC20948" s="91" t="s">
        <v>7967</v>
      </c>
      <c r="BD20948" s="473" t="s">
        <v>1301</v>
      </c>
    </row>
    <row r="20949" spans="53:56" ht="15" x14ac:dyDescent="0.25">
      <c r="BA20949" s="90" t="s">
        <v>25114</v>
      </c>
      <c r="BB20949" s="90" t="s">
        <v>3536</v>
      </c>
      <c r="BC20949" s="90" t="s">
        <v>25017</v>
      </c>
      <c r="BD20949" s="473" t="s">
        <v>1301</v>
      </c>
    </row>
    <row r="20950" spans="53:56" ht="15" x14ac:dyDescent="0.25">
      <c r="BA20950" s="90" t="s">
        <v>25114</v>
      </c>
      <c r="BB20950" s="90" t="s">
        <v>3536</v>
      </c>
      <c r="BC20950" s="90" t="s">
        <v>7967</v>
      </c>
      <c r="BD20950" s="473" t="s">
        <v>1301</v>
      </c>
    </row>
    <row r="20951" spans="53:56" ht="15" x14ac:dyDescent="0.25">
      <c r="BA20951" s="90" t="s">
        <v>25115</v>
      </c>
      <c r="BB20951" s="90" t="s">
        <v>3536</v>
      </c>
      <c r="BC20951" s="90" t="s">
        <v>7967</v>
      </c>
      <c r="BD20951" s="473" t="s">
        <v>1301</v>
      </c>
    </row>
    <row r="20952" spans="53:56" ht="15" x14ac:dyDescent="0.25">
      <c r="BA20952" s="91" t="s">
        <v>25116</v>
      </c>
      <c r="BB20952" s="91" t="s">
        <v>3536</v>
      </c>
      <c r="BC20952" s="91" t="s">
        <v>7967</v>
      </c>
      <c r="BD20952" s="473" t="s">
        <v>1301</v>
      </c>
    </row>
    <row r="20953" spans="53:56" ht="15" x14ac:dyDescent="0.25">
      <c r="BA20953" s="90" t="s">
        <v>25117</v>
      </c>
      <c r="BB20953" s="90" t="s">
        <v>3536</v>
      </c>
      <c r="BC20953" s="90" t="s">
        <v>7967</v>
      </c>
      <c r="BD20953" s="473" t="s">
        <v>1301</v>
      </c>
    </row>
    <row r="20954" spans="53:56" ht="15" x14ac:dyDescent="0.25">
      <c r="BA20954" s="91" t="s">
        <v>25118</v>
      </c>
      <c r="BB20954" s="91" t="s">
        <v>3536</v>
      </c>
      <c r="BC20954" s="91" t="s">
        <v>7967</v>
      </c>
      <c r="BD20954" s="473" t="s">
        <v>1301</v>
      </c>
    </row>
    <row r="20955" spans="53:56" ht="15" x14ac:dyDescent="0.25">
      <c r="BA20955" s="90" t="s">
        <v>25119</v>
      </c>
      <c r="BB20955" s="90" t="s">
        <v>3536</v>
      </c>
      <c r="BC20955" s="90" t="s">
        <v>7967</v>
      </c>
      <c r="BD20955" s="473" t="s">
        <v>1301</v>
      </c>
    </row>
    <row r="20956" spans="53:56" ht="15" x14ac:dyDescent="0.25">
      <c r="BA20956" s="91" t="s">
        <v>25120</v>
      </c>
      <c r="BB20956" s="91" t="s">
        <v>3536</v>
      </c>
      <c r="BC20956" s="91" t="s">
        <v>7967</v>
      </c>
      <c r="BD20956" s="473" t="s">
        <v>1301</v>
      </c>
    </row>
    <row r="20957" spans="53:56" ht="15" x14ac:dyDescent="0.25">
      <c r="BA20957" s="90" t="s">
        <v>25121</v>
      </c>
      <c r="BB20957" s="90" t="s">
        <v>3536</v>
      </c>
      <c r="BC20957" s="90" t="s">
        <v>7967</v>
      </c>
      <c r="BD20957" s="473" t="s">
        <v>1301</v>
      </c>
    </row>
    <row r="20958" spans="53:56" ht="15" x14ac:dyDescent="0.25">
      <c r="BA20958" s="91" t="s">
        <v>25122</v>
      </c>
      <c r="BB20958" s="91" t="s">
        <v>3536</v>
      </c>
      <c r="BC20958" s="91" t="s">
        <v>7967</v>
      </c>
      <c r="BD20958" s="473" t="s">
        <v>1301</v>
      </c>
    </row>
    <row r="20959" spans="53:56" ht="15" x14ac:dyDescent="0.25">
      <c r="BA20959" s="90" t="s">
        <v>25123</v>
      </c>
      <c r="BB20959" s="90" t="s">
        <v>3536</v>
      </c>
      <c r="BC20959" s="90" t="s">
        <v>7967</v>
      </c>
      <c r="BD20959" s="473" t="s">
        <v>1301</v>
      </c>
    </row>
    <row r="20960" spans="53:56" ht="15" x14ac:dyDescent="0.25">
      <c r="BA20960" s="91" t="s">
        <v>25124</v>
      </c>
      <c r="BB20960" s="91" t="s">
        <v>3536</v>
      </c>
      <c r="BC20960" s="91" t="s">
        <v>7967</v>
      </c>
      <c r="BD20960" s="473" t="s">
        <v>1301</v>
      </c>
    </row>
    <row r="20961" spans="53:56" ht="15" x14ac:dyDescent="0.25">
      <c r="BA20961" s="90" t="s">
        <v>25125</v>
      </c>
      <c r="BB20961" s="90" t="s">
        <v>3536</v>
      </c>
      <c r="BC20961" s="90" t="s">
        <v>7967</v>
      </c>
      <c r="BD20961" s="473" t="s">
        <v>1301</v>
      </c>
    </row>
    <row r="20962" spans="53:56" ht="15" x14ac:dyDescent="0.25">
      <c r="BA20962" s="91" t="s">
        <v>25126</v>
      </c>
      <c r="BB20962" s="91" t="s">
        <v>3536</v>
      </c>
      <c r="BC20962" s="91" t="s">
        <v>7967</v>
      </c>
      <c r="BD20962" s="473" t="s">
        <v>1301</v>
      </c>
    </row>
    <row r="20963" spans="53:56" ht="15" x14ac:dyDescent="0.25">
      <c r="BA20963" s="90" t="s">
        <v>25127</v>
      </c>
      <c r="BB20963" s="90" t="s">
        <v>3536</v>
      </c>
      <c r="BC20963" s="90" t="s">
        <v>7967</v>
      </c>
      <c r="BD20963" s="473" t="s">
        <v>1301</v>
      </c>
    </row>
    <row r="20964" spans="53:56" ht="15" x14ac:dyDescent="0.25">
      <c r="BA20964" s="91" t="s">
        <v>25128</v>
      </c>
      <c r="BB20964" s="91" t="s">
        <v>3536</v>
      </c>
      <c r="BC20964" s="91" t="s">
        <v>7967</v>
      </c>
      <c r="BD20964" s="473" t="s">
        <v>1301</v>
      </c>
    </row>
    <row r="20965" spans="53:56" ht="15" x14ac:dyDescent="0.25">
      <c r="BA20965" s="90" t="s">
        <v>25129</v>
      </c>
      <c r="BB20965" s="90" t="s">
        <v>3536</v>
      </c>
      <c r="BC20965" s="90" t="s">
        <v>7967</v>
      </c>
      <c r="BD20965" s="473" t="s">
        <v>1301</v>
      </c>
    </row>
    <row r="20966" spans="53:56" ht="15" x14ac:dyDescent="0.25">
      <c r="BA20966" s="91" t="s">
        <v>25130</v>
      </c>
      <c r="BB20966" s="91" t="s">
        <v>3536</v>
      </c>
      <c r="BC20966" s="91" t="s">
        <v>7967</v>
      </c>
      <c r="BD20966" s="473" t="s">
        <v>1301</v>
      </c>
    </row>
    <row r="20967" spans="53:56" ht="15" x14ac:dyDescent="0.25">
      <c r="BA20967" s="90" t="s">
        <v>25131</v>
      </c>
      <c r="BB20967" s="90" t="s">
        <v>3536</v>
      </c>
      <c r="BC20967" s="90" t="s">
        <v>7967</v>
      </c>
      <c r="BD20967" s="473" t="s">
        <v>1301</v>
      </c>
    </row>
    <row r="20968" spans="53:56" ht="15" x14ac:dyDescent="0.25">
      <c r="BA20968" s="91" t="s">
        <v>25132</v>
      </c>
      <c r="BB20968" s="91" t="s">
        <v>3536</v>
      </c>
      <c r="BC20968" s="91" t="s">
        <v>7967</v>
      </c>
      <c r="BD20968" s="473" t="s">
        <v>1301</v>
      </c>
    </row>
    <row r="20969" spans="53:56" ht="15" x14ac:dyDescent="0.25">
      <c r="BA20969" s="90" t="s">
        <v>25133</v>
      </c>
      <c r="BB20969" s="90" t="s">
        <v>3536</v>
      </c>
      <c r="BC20969" s="90" t="s">
        <v>7967</v>
      </c>
      <c r="BD20969" s="473" t="s">
        <v>1301</v>
      </c>
    </row>
    <row r="20970" spans="53:56" ht="15" x14ac:dyDescent="0.25">
      <c r="BA20970" s="91" t="s">
        <v>25134</v>
      </c>
      <c r="BB20970" s="91" t="s">
        <v>3536</v>
      </c>
      <c r="BC20970" s="91" t="s">
        <v>7967</v>
      </c>
      <c r="BD20970" s="473" t="s">
        <v>1301</v>
      </c>
    </row>
    <row r="20971" spans="53:56" ht="15" x14ac:dyDescent="0.25">
      <c r="BA20971" s="90" t="s">
        <v>25135</v>
      </c>
      <c r="BB20971" s="90" t="s">
        <v>3536</v>
      </c>
      <c r="BC20971" s="90" t="s">
        <v>7967</v>
      </c>
      <c r="BD20971" s="473" t="s">
        <v>1301</v>
      </c>
    </row>
    <row r="20972" spans="53:56" ht="15" x14ac:dyDescent="0.25">
      <c r="BA20972" s="91" t="s">
        <v>25136</v>
      </c>
      <c r="BB20972" s="91" t="s">
        <v>3536</v>
      </c>
      <c r="BC20972" s="91" t="s">
        <v>25015</v>
      </c>
      <c r="BD20972" s="473" t="s">
        <v>1301</v>
      </c>
    </row>
    <row r="20973" spans="53:56" ht="15" x14ac:dyDescent="0.25">
      <c r="BA20973" s="90" t="s">
        <v>25136</v>
      </c>
      <c r="BB20973" s="90" t="s">
        <v>3536</v>
      </c>
      <c r="BC20973" s="90" t="s">
        <v>7967</v>
      </c>
      <c r="BD20973" s="473" t="s">
        <v>1301</v>
      </c>
    </row>
    <row r="20974" spans="53:56" ht="15" x14ac:dyDescent="0.25">
      <c r="BA20974" s="90" t="s">
        <v>25137</v>
      </c>
      <c r="BB20974" s="90" t="s">
        <v>3536</v>
      </c>
      <c r="BC20974" s="90" t="s">
        <v>7967</v>
      </c>
      <c r="BD20974" s="473" t="s">
        <v>1301</v>
      </c>
    </row>
    <row r="20975" spans="53:56" ht="15" x14ac:dyDescent="0.25">
      <c r="BA20975" s="91" t="s">
        <v>25138</v>
      </c>
      <c r="BB20975" s="91" t="s">
        <v>3536</v>
      </c>
      <c r="BC20975" s="91" t="s">
        <v>25015</v>
      </c>
      <c r="BD20975" s="473" t="s">
        <v>1301</v>
      </c>
    </row>
    <row r="20976" spans="53:56" ht="15" x14ac:dyDescent="0.25">
      <c r="BA20976" s="91" t="s">
        <v>25139</v>
      </c>
      <c r="BB20976" s="91" t="s">
        <v>3536</v>
      </c>
      <c r="BC20976" s="91" t="s">
        <v>7967</v>
      </c>
      <c r="BD20976" s="473" t="s">
        <v>1301</v>
      </c>
    </row>
    <row r="20977" spans="53:56" ht="15" x14ac:dyDescent="0.25">
      <c r="BA20977" s="90" t="s">
        <v>25140</v>
      </c>
      <c r="BB20977" s="90" t="s">
        <v>3536</v>
      </c>
      <c r="BC20977" s="90" t="s">
        <v>7967</v>
      </c>
      <c r="BD20977" s="473" t="s">
        <v>1301</v>
      </c>
    </row>
    <row r="20978" spans="53:56" ht="15" x14ac:dyDescent="0.25">
      <c r="BA20978" s="91" t="s">
        <v>25141</v>
      </c>
      <c r="BB20978" s="91" t="s">
        <v>3536</v>
      </c>
      <c r="BC20978" s="91" t="s">
        <v>7967</v>
      </c>
      <c r="BD20978" s="473" t="s">
        <v>1301</v>
      </c>
    </row>
    <row r="20979" spans="53:56" ht="15" x14ac:dyDescent="0.25">
      <c r="BA20979" s="90" t="s">
        <v>25142</v>
      </c>
      <c r="BB20979" s="90" t="s">
        <v>3536</v>
      </c>
      <c r="BC20979" s="90" t="s">
        <v>7868</v>
      </c>
      <c r="BD20979" s="473" t="s">
        <v>1301</v>
      </c>
    </row>
    <row r="20980" spans="53:56" ht="15" x14ac:dyDescent="0.25">
      <c r="BA20980" s="91" t="s">
        <v>25143</v>
      </c>
      <c r="BB20980" s="91" t="s">
        <v>3536</v>
      </c>
      <c r="BC20980" s="91" t="s">
        <v>20234</v>
      </c>
      <c r="BD20980" s="473" t="s">
        <v>1301</v>
      </c>
    </row>
    <row r="20981" spans="53:56" ht="15" x14ac:dyDescent="0.25">
      <c r="BA20981" s="90" t="s">
        <v>25144</v>
      </c>
      <c r="BB20981" s="90" t="s">
        <v>3536</v>
      </c>
      <c r="BC20981" s="90" t="s">
        <v>25145</v>
      </c>
      <c r="BD20981" s="473" t="s">
        <v>1301</v>
      </c>
    </row>
    <row r="20982" spans="53:56" ht="15" x14ac:dyDescent="0.25">
      <c r="BA20982" s="91" t="s">
        <v>25146</v>
      </c>
      <c r="BB20982" s="91" t="s">
        <v>3536</v>
      </c>
      <c r="BC20982" s="91" t="s">
        <v>25145</v>
      </c>
      <c r="BD20982" s="473" t="s">
        <v>1301</v>
      </c>
    </row>
    <row r="20983" spans="53:56" ht="15" x14ac:dyDescent="0.25">
      <c r="BA20983" s="90" t="s">
        <v>25147</v>
      </c>
      <c r="BB20983" s="90" t="s">
        <v>3536</v>
      </c>
      <c r="BC20983" s="90" t="s">
        <v>7868</v>
      </c>
      <c r="BD20983" s="473" t="s">
        <v>1301</v>
      </c>
    </row>
    <row r="20984" spans="53:56" ht="15" x14ac:dyDescent="0.25">
      <c r="BA20984" s="91" t="s">
        <v>25148</v>
      </c>
      <c r="BB20984" s="91" t="s">
        <v>3536</v>
      </c>
      <c r="BC20984" s="91" t="s">
        <v>20234</v>
      </c>
      <c r="BD20984" s="473" t="s">
        <v>1301</v>
      </c>
    </row>
    <row r="20985" spans="53:56" ht="15" x14ac:dyDescent="0.25">
      <c r="BA20985" s="90" t="s">
        <v>25149</v>
      </c>
      <c r="BB20985" s="90" t="s">
        <v>3536</v>
      </c>
      <c r="BC20985" s="90" t="s">
        <v>7868</v>
      </c>
      <c r="BD20985" s="473" t="s">
        <v>1301</v>
      </c>
    </row>
    <row r="20986" spans="53:56" ht="15" x14ac:dyDescent="0.25">
      <c r="BA20986" s="91" t="s">
        <v>25150</v>
      </c>
      <c r="BB20986" s="91" t="s">
        <v>3536</v>
      </c>
      <c r="BC20986" s="91" t="s">
        <v>25151</v>
      </c>
      <c r="BD20986" s="473" t="s">
        <v>1301</v>
      </c>
    </row>
    <row r="20987" spans="53:56" ht="15" x14ac:dyDescent="0.25">
      <c r="BA20987" s="90" t="s">
        <v>25152</v>
      </c>
      <c r="BB20987" s="90" t="s">
        <v>3536</v>
      </c>
      <c r="BC20987" s="90" t="s">
        <v>7866</v>
      </c>
      <c r="BD20987" s="473" t="s">
        <v>1301</v>
      </c>
    </row>
    <row r="20988" spans="53:56" ht="15" x14ac:dyDescent="0.25">
      <c r="BA20988" s="90" t="s">
        <v>25153</v>
      </c>
      <c r="BB20988" s="90" t="s">
        <v>3536</v>
      </c>
      <c r="BC20988" s="90" t="s">
        <v>6513</v>
      </c>
      <c r="BD20988" s="473" t="s">
        <v>1301</v>
      </c>
    </row>
    <row r="20989" spans="53:56" ht="15" x14ac:dyDescent="0.25">
      <c r="BA20989" s="91" t="s">
        <v>25154</v>
      </c>
      <c r="BB20989" s="91" t="s">
        <v>3536</v>
      </c>
      <c r="BC20989" s="91" t="s">
        <v>25010</v>
      </c>
      <c r="BD20989" s="473" t="s">
        <v>1301</v>
      </c>
    </row>
    <row r="20990" spans="53:56" ht="15" x14ac:dyDescent="0.25">
      <c r="BA20990" s="90" t="s">
        <v>25155</v>
      </c>
      <c r="BB20990" s="90" t="s">
        <v>3536</v>
      </c>
      <c r="BC20990" s="90" t="s">
        <v>25151</v>
      </c>
      <c r="BD20990" s="473" t="s">
        <v>1301</v>
      </c>
    </row>
    <row r="20991" spans="53:56" ht="15" x14ac:dyDescent="0.25">
      <c r="BA20991" s="91" t="s">
        <v>25156</v>
      </c>
      <c r="BB20991" s="91" t="s">
        <v>3536</v>
      </c>
      <c r="BC20991" s="91" t="s">
        <v>7868</v>
      </c>
      <c r="BD20991" s="473" t="s">
        <v>1301</v>
      </c>
    </row>
    <row r="20992" spans="53:56" ht="15" x14ac:dyDescent="0.25">
      <c r="BA20992" s="90" t="s">
        <v>25157</v>
      </c>
      <c r="BB20992" s="90" t="s">
        <v>3536</v>
      </c>
      <c r="BC20992" s="90" t="s">
        <v>7866</v>
      </c>
      <c r="BD20992" s="473" t="s">
        <v>1301</v>
      </c>
    </row>
    <row r="20993" spans="53:56" ht="15" x14ac:dyDescent="0.25">
      <c r="BA20993" s="91" t="s">
        <v>25158</v>
      </c>
      <c r="BB20993" s="91" t="s">
        <v>3536</v>
      </c>
      <c r="BC20993" s="91" t="s">
        <v>7868</v>
      </c>
      <c r="BD20993" s="473" t="s">
        <v>1301</v>
      </c>
    </row>
    <row r="20994" spans="53:56" ht="15" x14ac:dyDescent="0.25">
      <c r="BA20994" s="90" t="s">
        <v>25159</v>
      </c>
      <c r="BB20994" s="90" t="s">
        <v>3536</v>
      </c>
      <c r="BC20994" s="90" t="s">
        <v>25151</v>
      </c>
      <c r="BD20994" s="473" t="s">
        <v>1301</v>
      </c>
    </row>
    <row r="20995" spans="53:56" ht="15" x14ac:dyDescent="0.25">
      <c r="BA20995" s="91" t="s">
        <v>25160</v>
      </c>
      <c r="BB20995" s="91" t="s">
        <v>3536</v>
      </c>
      <c r="BC20995" s="91" t="s">
        <v>25151</v>
      </c>
      <c r="BD20995" s="473" t="s">
        <v>1301</v>
      </c>
    </row>
    <row r="20996" spans="53:56" ht="15" x14ac:dyDescent="0.25">
      <c r="BA20996" s="90" t="s">
        <v>25161</v>
      </c>
      <c r="BB20996" s="90" t="s">
        <v>3536</v>
      </c>
      <c r="BC20996" s="90" t="s">
        <v>22819</v>
      </c>
      <c r="BD20996" s="473" t="s">
        <v>1301</v>
      </c>
    </row>
    <row r="20997" spans="53:56" ht="15" x14ac:dyDescent="0.25">
      <c r="BA20997" s="91" t="s">
        <v>25162</v>
      </c>
      <c r="BB20997" s="91" t="s">
        <v>3536</v>
      </c>
      <c r="BC20997" s="91" t="s">
        <v>25010</v>
      </c>
      <c r="BD20997" s="473" t="s">
        <v>1301</v>
      </c>
    </row>
    <row r="20998" spans="53:56" ht="15" x14ac:dyDescent="0.25">
      <c r="BA20998" s="90" t="s">
        <v>25163</v>
      </c>
      <c r="BB20998" s="90" t="s">
        <v>3536</v>
      </c>
      <c r="BC20998" s="90" t="s">
        <v>25010</v>
      </c>
      <c r="BD20998" s="473" t="s">
        <v>1301</v>
      </c>
    </row>
    <row r="20999" spans="53:56" ht="15" x14ac:dyDescent="0.25">
      <c r="BA20999" s="91" t="s">
        <v>25164</v>
      </c>
      <c r="BB20999" s="91" t="s">
        <v>3536</v>
      </c>
      <c r="BC20999" s="91" t="s">
        <v>7866</v>
      </c>
      <c r="BD20999" s="473" t="s">
        <v>1301</v>
      </c>
    </row>
    <row r="21000" spans="53:56" ht="15" x14ac:dyDescent="0.25">
      <c r="BA21000" s="90" t="s">
        <v>25165</v>
      </c>
      <c r="BB21000" s="90" t="s">
        <v>3536</v>
      </c>
      <c r="BC21000" s="90" t="s">
        <v>22819</v>
      </c>
      <c r="BD21000" s="473" t="s">
        <v>1301</v>
      </c>
    </row>
    <row r="21001" spans="53:56" ht="15" x14ac:dyDescent="0.25">
      <c r="BA21001" s="91" t="s">
        <v>25166</v>
      </c>
      <c r="BB21001" s="91" t="s">
        <v>3536</v>
      </c>
      <c r="BC21001" s="91" t="s">
        <v>7868</v>
      </c>
      <c r="BD21001" s="473" t="s">
        <v>1301</v>
      </c>
    </row>
    <row r="21002" spans="53:56" ht="15" x14ac:dyDescent="0.25">
      <c r="BA21002" s="90" t="s">
        <v>25167</v>
      </c>
      <c r="BB21002" s="90" t="s">
        <v>3536</v>
      </c>
      <c r="BC21002" s="90" t="s">
        <v>7866</v>
      </c>
      <c r="BD21002" s="473" t="s">
        <v>1301</v>
      </c>
    </row>
    <row r="21003" spans="53:56" ht="15" x14ac:dyDescent="0.25">
      <c r="BA21003" s="91" t="s">
        <v>25168</v>
      </c>
      <c r="BB21003" s="91" t="s">
        <v>3536</v>
      </c>
      <c r="BC21003" s="91" t="s">
        <v>25151</v>
      </c>
      <c r="BD21003" s="473" t="s">
        <v>1301</v>
      </c>
    </row>
    <row r="21004" spans="53:56" ht="15" x14ac:dyDescent="0.25">
      <c r="BA21004" s="90" t="s">
        <v>25169</v>
      </c>
      <c r="BB21004" s="90" t="s">
        <v>3536</v>
      </c>
      <c r="BC21004" s="90" t="s">
        <v>7866</v>
      </c>
      <c r="BD21004" s="473" t="s">
        <v>1301</v>
      </c>
    </row>
    <row r="21005" spans="53:56" ht="15" x14ac:dyDescent="0.25">
      <c r="BA21005" s="91" t="s">
        <v>25170</v>
      </c>
      <c r="BB21005" s="91" t="s">
        <v>3536</v>
      </c>
      <c r="BC21005" s="91" t="s">
        <v>25145</v>
      </c>
      <c r="BD21005" s="473" t="s">
        <v>1301</v>
      </c>
    </row>
    <row r="21006" spans="53:56" ht="15" x14ac:dyDescent="0.25">
      <c r="BA21006" s="90" t="s">
        <v>25171</v>
      </c>
      <c r="BB21006" s="90" t="s">
        <v>3536</v>
      </c>
      <c r="BC21006" s="90" t="s">
        <v>25145</v>
      </c>
      <c r="BD21006" s="473" t="s">
        <v>1301</v>
      </c>
    </row>
    <row r="21007" spans="53:56" ht="15" x14ac:dyDescent="0.25">
      <c r="BA21007" s="91" t="s">
        <v>25172</v>
      </c>
      <c r="BB21007" s="91" t="s">
        <v>3536</v>
      </c>
      <c r="BC21007" s="91" t="s">
        <v>25010</v>
      </c>
      <c r="BD21007" s="473" t="s">
        <v>1301</v>
      </c>
    </row>
    <row r="21008" spans="53:56" ht="15" x14ac:dyDescent="0.25">
      <c r="BA21008" s="90" t="s">
        <v>25173</v>
      </c>
      <c r="BB21008" s="90" t="s">
        <v>3536</v>
      </c>
      <c r="BC21008" s="90" t="s">
        <v>25145</v>
      </c>
      <c r="BD21008" s="473" t="s">
        <v>1301</v>
      </c>
    </row>
    <row r="21009" spans="53:56" ht="15" x14ac:dyDescent="0.25">
      <c r="BA21009" s="91" t="s">
        <v>25174</v>
      </c>
      <c r="BB21009" s="91" t="s">
        <v>3536</v>
      </c>
      <c r="BC21009" s="91" t="s">
        <v>25145</v>
      </c>
      <c r="BD21009" s="473" t="s">
        <v>1301</v>
      </c>
    </row>
    <row r="21010" spans="53:56" ht="15" x14ac:dyDescent="0.25">
      <c r="BA21010" s="90" t="s">
        <v>25175</v>
      </c>
      <c r="BB21010" s="90" t="s">
        <v>3536</v>
      </c>
      <c r="BC21010" s="90" t="s">
        <v>20234</v>
      </c>
      <c r="BD21010" s="473" t="s">
        <v>1301</v>
      </c>
    </row>
    <row r="21011" spans="53:56" ht="15" x14ac:dyDescent="0.25">
      <c r="BA21011" s="91" t="s">
        <v>25176</v>
      </c>
      <c r="BB21011" s="91" t="s">
        <v>3536</v>
      </c>
      <c r="BC21011" s="91" t="s">
        <v>20234</v>
      </c>
      <c r="BD21011" s="473" t="s">
        <v>1301</v>
      </c>
    </row>
    <row r="21012" spans="53:56" ht="15" x14ac:dyDescent="0.25">
      <c r="BA21012" s="90" t="s">
        <v>25177</v>
      </c>
      <c r="BB21012" s="90" t="s">
        <v>3536</v>
      </c>
      <c r="BC21012" s="90" t="s">
        <v>7868</v>
      </c>
      <c r="BD21012" s="473" t="s">
        <v>1301</v>
      </c>
    </row>
    <row r="21013" spans="53:56" ht="15" x14ac:dyDescent="0.25">
      <c r="BA21013" s="91" t="s">
        <v>25178</v>
      </c>
      <c r="BB21013" s="91" t="s">
        <v>3536</v>
      </c>
      <c r="BC21013" s="91" t="s">
        <v>20234</v>
      </c>
      <c r="BD21013" s="473" t="s">
        <v>1301</v>
      </c>
    </row>
    <row r="21014" spans="53:56" ht="15" x14ac:dyDescent="0.25">
      <c r="BA21014" s="90" t="s">
        <v>25179</v>
      </c>
      <c r="BB21014" s="90" t="s">
        <v>3536</v>
      </c>
      <c r="BC21014" s="90" t="s">
        <v>25151</v>
      </c>
      <c r="BD21014" s="473" t="s">
        <v>1301</v>
      </c>
    </row>
    <row r="21015" spans="53:56" ht="15" x14ac:dyDescent="0.25">
      <c r="BA21015" s="91" t="s">
        <v>25180</v>
      </c>
      <c r="BB21015" s="91" t="s">
        <v>3536</v>
      </c>
      <c r="BC21015" s="91" t="s">
        <v>25010</v>
      </c>
      <c r="BD21015" s="473" t="s">
        <v>1301</v>
      </c>
    </row>
    <row r="21016" spans="53:56" ht="15" x14ac:dyDescent="0.25">
      <c r="BA21016" s="90" t="s">
        <v>25181</v>
      </c>
      <c r="BB21016" s="90" t="s">
        <v>3536</v>
      </c>
      <c r="BC21016" s="90" t="s">
        <v>25151</v>
      </c>
      <c r="BD21016" s="473" t="s">
        <v>1301</v>
      </c>
    </row>
    <row r="21017" spans="53:56" ht="15" x14ac:dyDescent="0.25">
      <c r="BA21017" s="91" t="s">
        <v>25182</v>
      </c>
      <c r="BB21017" s="91" t="s">
        <v>3536</v>
      </c>
      <c r="BC21017" s="91" t="s">
        <v>20234</v>
      </c>
      <c r="BD21017" s="473" t="s">
        <v>1301</v>
      </c>
    </row>
    <row r="21018" spans="53:56" ht="15" x14ac:dyDescent="0.25">
      <c r="BA21018" s="90" t="s">
        <v>25183</v>
      </c>
      <c r="BB21018" s="90" t="s">
        <v>3536</v>
      </c>
      <c r="BC21018" s="90" t="s">
        <v>22819</v>
      </c>
      <c r="BD21018" s="473" t="s">
        <v>1301</v>
      </c>
    </row>
    <row r="21019" spans="53:56" ht="15" x14ac:dyDescent="0.25">
      <c r="BA21019" s="91" t="s">
        <v>25184</v>
      </c>
      <c r="BB21019" s="91" t="s">
        <v>3536</v>
      </c>
      <c r="BC21019" s="91" t="s">
        <v>7866</v>
      </c>
      <c r="BD21019" s="473" t="s">
        <v>1301</v>
      </c>
    </row>
    <row r="21020" spans="53:56" ht="15" x14ac:dyDescent="0.25">
      <c r="BA21020" s="90" t="s">
        <v>25185</v>
      </c>
      <c r="BB21020" s="90" t="s">
        <v>3536</v>
      </c>
      <c r="BC21020" s="90" t="s">
        <v>7866</v>
      </c>
      <c r="BD21020" s="473" t="s">
        <v>1301</v>
      </c>
    </row>
    <row r="21021" spans="53:56" ht="15" x14ac:dyDescent="0.25">
      <c r="BA21021" s="91" t="s">
        <v>25186</v>
      </c>
      <c r="BB21021" s="91" t="s">
        <v>3536</v>
      </c>
      <c r="BC21021" s="91" t="s">
        <v>22819</v>
      </c>
      <c r="BD21021" s="473" t="s">
        <v>1301</v>
      </c>
    </row>
    <row r="21022" spans="53:56" ht="15" x14ac:dyDescent="0.25">
      <c r="BA21022" s="90" t="s">
        <v>25187</v>
      </c>
      <c r="BB21022" s="90" t="s">
        <v>3536</v>
      </c>
      <c r="BC21022" s="90" t="s">
        <v>7866</v>
      </c>
      <c r="BD21022" s="473" t="s">
        <v>1301</v>
      </c>
    </row>
    <row r="21023" spans="53:56" ht="15" x14ac:dyDescent="0.25">
      <c r="BA21023" s="91" t="s">
        <v>25188</v>
      </c>
      <c r="BB21023" s="91" t="s">
        <v>3536</v>
      </c>
      <c r="BC21023" s="91" t="s">
        <v>25145</v>
      </c>
      <c r="BD21023" s="473" t="s">
        <v>1301</v>
      </c>
    </row>
    <row r="21024" spans="53:56" ht="15" x14ac:dyDescent="0.25">
      <c r="BA21024" s="90" t="s">
        <v>25189</v>
      </c>
      <c r="BB21024" s="90" t="s">
        <v>3536</v>
      </c>
      <c r="BC21024" s="90" t="s">
        <v>25010</v>
      </c>
      <c r="BD21024" s="473" t="s">
        <v>1301</v>
      </c>
    </row>
    <row r="21025" spans="53:56" ht="15" x14ac:dyDescent="0.25">
      <c r="BA21025" s="91" t="s">
        <v>25190</v>
      </c>
      <c r="BB21025" s="91" t="s">
        <v>3536</v>
      </c>
      <c r="BC21025" s="91" t="s">
        <v>25145</v>
      </c>
      <c r="BD21025" s="473" t="s">
        <v>1301</v>
      </c>
    </row>
    <row r="21026" spans="53:56" ht="15" x14ac:dyDescent="0.25">
      <c r="BA21026" s="91" t="s">
        <v>25191</v>
      </c>
      <c r="BB21026" s="91" t="s">
        <v>3536</v>
      </c>
      <c r="BC21026" s="91" t="s">
        <v>22819</v>
      </c>
      <c r="BD21026" s="473" t="s">
        <v>1301</v>
      </c>
    </row>
    <row r="21027" spans="53:56" ht="15" x14ac:dyDescent="0.25">
      <c r="BA21027" s="90" t="s">
        <v>25192</v>
      </c>
      <c r="BB21027" s="90" t="s">
        <v>3536</v>
      </c>
      <c r="BC21027" s="90" t="s">
        <v>25145</v>
      </c>
      <c r="BD21027" s="473" t="s">
        <v>1301</v>
      </c>
    </row>
    <row r="21028" spans="53:56" ht="15" x14ac:dyDescent="0.25">
      <c r="BA21028" s="91" t="s">
        <v>25193</v>
      </c>
      <c r="BB21028" s="91" t="s">
        <v>3536</v>
      </c>
      <c r="BC21028" s="91" t="s">
        <v>25145</v>
      </c>
      <c r="BD21028" s="473" t="s">
        <v>1301</v>
      </c>
    </row>
    <row r="21029" spans="53:56" ht="15" x14ac:dyDescent="0.25">
      <c r="BA21029" s="90" t="s">
        <v>25194</v>
      </c>
      <c r="BB21029" s="90" t="s">
        <v>3536</v>
      </c>
      <c r="BC21029" s="90" t="s">
        <v>25145</v>
      </c>
      <c r="BD21029" s="473" t="s">
        <v>1301</v>
      </c>
    </row>
    <row r="21030" spans="53:56" ht="15" x14ac:dyDescent="0.25">
      <c r="BA21030" s="91" t="s">
        <v>25195</v>
      </c>
      <c r="BB21030" s="91" t="s">
        <v>3536</v>
      </c>
      <c r="BC21030" s="91" t="s">
        <v>20234</v>
      </c>
      <c r="BD21030" s="473" t="s">
        <v>1301</v>
      </c>
    </row>
    <row r="21031" spans="53:56" ht="15" x14ac:dyDescent="0.25">
      <c r="BA21031" s="90" t="s">
        <v>25196</v>
      </c>
      <c r="BB21031" s="90" t="s">
        <v>3536</v>
      </c>
      <c r="BC21031" s="90" t="s">
        <v>7866</v>
      </c>
      <c r="BD21031" s="473" t="s">
        <v>1301</v>
      </c>
    </row>
    <row r="21032" spans="53:56" ht="15" x14ac:dyDescent="0.25">
      <c r="BA21032" s="91" t="s">
        <v>25197</v>
      </c>
      <c r="BB21032" s="91" t="s">
        <v>3536</v>
      </c>
      <c r="BC21032" s="91" t="s">
        <v>25151</v>
      </c>
      <c r="BD21032" s="473" t="s">
        <v>1301</v>
      </c>
    </row>
    <row r="21033" spans="53:56" ht="15" x14ac:dyDescent="0.25">
      <c r="BA21033" s="91" t="s">
        <v>25198</v>
      </c>
      <c r="BB21033" s="91" t="s">
        <v>3536</v>
      </c>
      <c r="BC21033" s="91" t="s">
        <v>25145</v>
      </c>
      <c r="BD21033" s="473" t="s">
        <v>1301</v>
      </c>
    </row>
    <row r="21034" spans="53:56" ht="15" x14ac:dyDescent="0.25">
      <c r="BA21034" s="90" t="s">
        <v>25199</v>
      </c>
      <c r="BB21034" s="90" t="s">
        <v>3536</v>
      </c>
      <c r="BC21034" s="90" t="s">
        <v>25151</v>
      </c>
      <c r="BD21034" s="473" t="s">
        <v>1301</v>
      </c>
    </row>
    <row r="21035" spans="53:56" ht="15" x14ac:dyDescent="0.25">
      <c r="BA21035" s="91" t="s">
        <v>25200</v>
      </c>
      <c r="BB21035" s="91" t="s">
        <v>3536</v>
      </c>
      <c r="BC21035" s="91" t="s">
        <v>20234</v>
      </c>
      <c r="BD21035" s="473" t="s">
        <v>1301</v>
      </c>
    </row>
    <row r="21036" spans="53:56" ht="15" x14ac:dyDescent="0.25">
      <c r="BA21036" s="90" t="s">
        <v>25201</v>
      </c>
      <c r="BB21036" s="90" t="s">
        <v>3536</v>
      </c>
      <c r="BC21036" s="90" t="s">
        <v>25151</v>
      </c>
      <c r="BD21036" s="473" t="s">
        <v>1301</v>
      </c>
    </row>
    <row r="21037" spans="53:56" ht="15" x14ac:dyDescent="0.25">
      <c r="BA21037" s="90" t="s">
        <v>25202</v>
      </c>
      <c r="BB21037" s="90" t="s">
        <v>3536</v>
      </c>
      <c r="BC21037" s="90" t="s">
        <v>25145</v>
      </c>
      <c r="BD21037" s="473" t="s">
        <v>1301</v>
      </c>
    </row>
    <row r="21038" spans="53:56" ht="15" x14ac:dyDescent="0.25">
      <c r="BA21038" s="91" t="s">
        <v>25203</v>
      </c>
      <c r="BB21038" s="91" t="s">
        <v>3536</v>
      </c>
      <c r="BC21038" s="91" t="s">
        <v>20234</v>
      </c>
      <c r="BD21038" s="473" t="s">
        <v>1301</v>
      </c>
    </row>
    <row r="21039" spans="53:56" ht="15" x14ac:dyDescent="0.25">
      <c r="BA21039" s="90" t="s">
        <v>25204</v>
      </c>
      <c r="BB21039" s="90" t="s">
        <v>3536</v>
      </c>
      <c r="BC21039" s="90" t="s">
        <v>20234</v>
      </c>
      <c r="BD21039" s="473" t="s">
        <v>1301</v>
      </c>
    </row>
    <row r="21040" spans="53:56" ht="15" x14ac:dyDescent="0.25">
      <c r="BA21040" s="91" t="s">
        <v>25205</v>
      </c>
      <c r="BB21040" s="91" t="s">
        <v>3536</v>
      </c>
      <c r="BC21040" s="91" t="s">
        <v>25151</v>
      </c>
      <c r="BD21040" s="473" t="s">
        <v>1301</v>
      </c>
    </row>
    <row r="21041" spans="53:56" ht="15" x14ac:dyDescent="0.25">
      <c r="BA21041" s="91" t="s">
        <v>25206</v>
      </c>
      <c r="BB21041" s="91" t="s">
        <v>3536</v>
      </c>
      <c r="BC21041" s="91" t="s">
        <v>20234</v>
      </c>
      <c r="BD21041" s="473" t="s">
        <v>1301</v>
      </c>
    </row>
    <row r="21042" spans="53:56" ht="15" x14ac:dyDescent="0.25">
      <c r="BA21042" s="90" t="s">
        <v>25207</v>
      </c>
      <c r="BB21042" s="90" t="s">
        <v>3536</v>
      </c>
      <c r="BC21042" s="90" t="s">
        <v>22819</v>
      </c>
      <c r="BD21042" s="473" t="s">
        <v>1301</v>
      </c>
    </row>
    <row r="21043" spans="53:56" ht="15" x14ac:dyDescent="0.25">
      <c r="BA21043" s="91" t="s">
        <v>25208</v>
      </c>
      <c r="BB21043" s="91" t="s">
        <v>3536</v>
      </c>
      <c r="BC21043" s="91" t="s">
        <v>22819</v>
      </c>
      <c r="BD21043" s="473" t="s">
        <v>1301</v>
      </c>
    </row>
    <row r="21044" spans="53:56" ht="15" x14ac:dyDescent="0.25">
      <c r="BA21044" s="90" t="s">
        <v>25209</v>
      </c>
      <c r="BB21044" s="90" t="s">
        <v>3536</v>
      </c>
      <c r="BC21044" s="90" t="s">
        <v>7868</v>
      </c>
      <c r="BD21044" s="473" t="s">
        <v>1301</v>
      </c>
    </row>
    <row r="21045" spans="53:56" ht="15" x14ac:dyDescent="0.25">
      <c r="BA21045" s="90" t="s">
        <v>25210</v>
      </c>
      <c r="BB21045" s="90" t="s">
        <v>3536</v>
      </c>
      <c r="BC21045" s="90" t="s">
        <v>25151</v>
      </c>
      <c r="BD21045" s="473" t="s">
        <v>1301</v>
      </c>
    </row>
    <row r="21046" spans="53:56" ht="15" x14ac:dyDescent="0.25">
      <c r="BA21046" s="91" t="s">
        <v>25211</v>
      </c>
      <c r="BB21046" s="91" t="s">
        <v>3536</v>
      </c>
      <c r="BC21046" s="91" t="s">
        <v>22819</v>
      </c>
      <c r="BD21046" s="473" t="s">
        <v>1301</v>
      </c>
    </row>
    <row r="21047" spans="53:56" ht="15" x14ac:dyDescent="0.25">
      <c r="BA21047" s="90" t="s">
        <v>25212</v>
      </c>
      <c r="BB21047" s="90" t="s">
        <v>3536</v>
      </c>
      <c r="BC21047" s="90" t="s">
        <v>25151</v>
      </c>
      <c r="BD21047" s="473" t="s">
        <v>1301</v>
      </c>
    </row>
    <row r="21048" spans="53:56" ht="15" x14ac:dyDescent="0.25">
      <c r="BA21048" s="91" t="s">
        <v>25213</v>
      </c>
      <c r="BB21048" s="91" t="s">
        <v>3536</v>
      </c>
      <c r="BC21048" s="91" t="s">
        <v>25151</v>
      </c>
      <c r="BD21048" s="473" t="s">
        <v>1301</v>
      </c>
    </row>
    <row r="21049" spans="53:56" ht="15" x14ac:dyDescent="0.25">
      <c r="BA21049" s="91" t="s">
        <v>25214</v>
      </c>
      <c r="BB21049" s="91" t="s">
        <v>3536</v>
      </c>
      <c r="BC21049" s="91" t="s">
        <v>7866</v>
      </c>
      <c r="BD21049" s="473" t="s">
        <v>1301</v>
      </c>
    </row>
    <row r="21050" spans="53:56" ht="15" x14ac:dyDescent="0.25">
      <c r="BA21050" s="90" t="s">
        <v>25215</v>
      </c>
      <c r="BB21050" s="90" t="s">
        <v>3536</v>
      </c>
      <c r="BC21050" s="90" t="s">
        <v>25010</v>
      </c>
      <c r="BD21050" s="473" t="s">
        <v>1301</v>
      </c>
    </row>
    <row r="21051" spans="53:56" ht="15" x14ac:dyDescent="0.25">
      <c r="BA21051" s="91" t="s">
        <v>25216</v>
      </c>
      <c r="BB21051" s="91" t="s">
        <v>3536</v>
      </c>
      <c r="BC21051" s="91" t="s">
        <v>25145</v>
      </c>
      <c r="BD21051" s="473" t="s">
        <v>1301</v>
      </c>
    </row>
    <row r="21052" spans="53:56" ht="15" x14ac:dyDescent="0.25">
      <c r="BA21052" s="90" t="s">
        <v>25217</v>
      </c>
      <c r="BB21052" s="90" t="s">
        <v>3536</v>
      </c>
      <c r="BC21052" s="90" t="s">
        <v>25010</v>
      </c>
      <c r="BD21052" s="473" t="s">
        <v>1301</v>
      </c>
    </row>
    <row r="21053" spans="53:56" ht="15" x14ac:dyDescent="0.25">
      <c r="BA21053" s="91" t="s">
        <v>25218</v>
      </c>
      <c r="BB21053" s="91" t="s">
        <v>3536</v>
      </c>
      <c r="BC21053" s="91" t="s">
        <v>25010</v>
      </c>
      <c r="BD21053" s="473" t="s">
        <v>1301</v>
      </c>
    </row>
    <row r="21054" spans="53:56" ht="15" x14ac:dyDescent="0.25">
      <c r="BA21054" s="90" t="s">
        <v>25219</v>
      </c>
      <c r="BB21054" s="90" t="s">
        <v>3536</v>
      </c>
      <c r="BC21054" s="90" t="s">
        <v>25151</v>
      </c>
      <c r="BD21054" s="473" t="s">
        <v>1301</v>
      </c>
    </row>
    <row r="21055" spans="53:56" ht="15" x14ac:dyDescent="0.25">
      <c r="BA21055" s="90" t="s">
        <v>25220</v>
      </c>
      <c r="BB21055" s="90" t="s">
        <v>3536</v>
      </c>
      <c r="BC21055" s="90" t="s">
        <v>7868</v>
      </c>
      <c r="BD21055" s="473" t="s">
        <v>1301</v>
      </c>
    </row>
    <row r="21056" spans="53:56" ht="15" x14ac:dyDescent="0.25">
      <c r="BA21056" s="91" t="s">
        <v>25221</v>
      </c>
      <c r="BB21056" s="91" t="s">
        <v>3536</v>
      </c>
      <c r="BC21056" s="91" t="s">
        <v>7868</v>
      </c>
      <c r="BD21056" s="473" t="s">
        <v>1301</v>
      </c>
    </row>
    <row r="21057" spans="53:56" ht="15" x14ac:dyDescent="0.25">
      <c r="BA21057" s="90" t="s">
        <v>25222</v>
      </c>
      <c r="BB21057" s="90" t="s">
        <v>3536</v>
      </c>
      <c r="BC21057" s="90" t="s">
        <v>7868</v>
      </c>
      <c r="BD21057" s="473" t="s">
        <v>1301</v>
      </c>
    </row>
    <row r="21058" spans="53:56" ht="15" x14ac:dyDescent="0.25">
      <c r="BA21058" s="91" t="s">
        <v>25223</v>
      </c>
      <c r="BB21058" s="91" t="s">
        <v>3536</v>
      </c>
      <c r="BC21058" s="91" t="s">
        <v>25145</v>
      </c>
      <c r="BD21058" s="473" t="s">
        <v>1301</v>
      </c>
    </row>
    <row r="21059" spans="53:56" ht="15" x14ac:dyDescent="0.25">
      <c r="BA21059" s="91" t="s">
        <v>25224</v>
      </c>
      <c r="BB21059" s="91" t="s">
        <v>3536</v>
      </c>
      <c r="BC21059" s="91" t="s">
        <v>23920</v>
      </c>
      <c r="BD21059" s="473" t="s">
        <v>1301</v>
      </c>
    </row>
    <row r="21060" spans="53:56" ht="15" x14ac:dyDescent="0.25">
      <c r="BA21060" s="90" t="s">
        <v>25225</v>
      </c>
      <c r="BB21060" s="90" t="s">
        <v>3536</v>
      </c>
      <c r="BC21060" s="90" t="s">
        <v>25145</v>
      </c>
      <c r="BD21060" s="473" t="s">
        <v>1301</v>
      </c>
    </row>
    <row r="21061" spans="53:56" ht="15" x14ac:dyDescent="0.25">
      <c r="BA21061" s="91" t="s">
        <v>25226</v>
      </c>
      <c r="BB21061" s="91" t="s">
        <v>3536</v>
      </c>
      <c r="BC21061" s="91" t="s">
        <v>7866</v>
      </c>
      <c r="BD21061" s="473" t="s">
        <v>1301</v>
      </c>
    </row>
    <row r="21062" spans="53:56" ht="15" x14ac:dyDescent="0.25">
      <c r="BA21062" s="90" t="s">
        <v>25227</v>
      </c>
      <c r="BB21062" s="90" t="s">
        <v>3536</v>
      </c>
      <c r="BC21062" s="90" t="s">
        <v>7866</v>
      </c>
      <c r="BD21062" s="473" t="s">
        <v>1301</v>
      </c>
    </row>
    <row r="21063" spans="53:56" ht="15" x14ac:dyDescent="0.25">
      <c r="BA21063" s="90" t="s">
        <v>25228</v>
      </c>
      <c r="BB21063" s="90" t="s">
        <v>3536</v>
      </c>
      <c r="BC21063" s="90" t="s">
        <v>7866</v>
      </c>
      <c r="BD21063" s="473" t="s">
        <v>1301</v>
      </c>
    </row>
    <row r="21064" spans="53:56" ht="15" x14ac:dyDescent="0.25">
      <c r="BA21064" s="91" t="s">
        <v>25229</v>
      </c>
      <c r="BB21064" s="91" t="s">
        <v>3536</v>
      </c>
      <c r="BC21064" s="91" t="s">
        <v>7866</v>
      </c>
      <c r="BD21064" s="473" t="s">
        <v>1301</v>
      </c>
    </row>
    <row r="21065" spans="53:56" ht="15" x14ac:dyDescent="0.25">
      <c r="BA21065" s="90" t="s">
        <v>25230</v>
      </c>
      <c r="BB21065" s="90" t="s">
        <v>3536</v>
      </c>
      <c r="BC21065" s="90" t="s">
        <v>7866</v>
      </c>
      <c r="BD21065" s="473" t="s">
        <v>1301</v>
      </c>
    </row>
    <row r="21066" spans="53:56" ht="15" x14ac:dyDescent="0.25">
      <c r="BA21066" s="91" t="s">
        <v>25231</v>
      </c>
      <c r="BB21066" s="91" t="s">
        <v>3536</v>
      </c>
      <c r="BC21066" s="91" t="s">
        <v>7866</v>
      </c>
      <c r="BD21066" s="473" t="s">
        <v>1301</v>
      </c>
    </row>
    <row r="21067" spans="53:56" ht="15" x14ac:dyDescent="0.25">
      <c r="BA21067" s="91" t="s">
        <v>25232</v>
      </c>
      <c r="BB21067" s="91" t="s">
        <v>3536</v>
      </c>
      <c r="BC21067" s="91" t="s">
        <v>7866</v>
      </c>
      <c r="BD21067" s="473" t="s">
        <v>1301</v>
      </c>
    </row>
    <row r="21068" spans="53:56" ht="15" x14ac:dyDescent="0.25">
      <c r="BA21068" s="90" t="s">
        <v>25233</v>
      </c>
      <c r="BB21068" s="90" t="s">
        <v>3536</v>
      </c>
      <c r="BC21068" s="90" t="s">
        <v>7866</v>
      </c>
      <c r="BD21068" s="473" t="s">
        <v>1301</v>
      </c>
    </row>
    <row r="21069" spans="53:56" ht="15" x14ac:dyDescent="0.25">
      <c r="BA21069" s="91" t="s">
        <v>25234</v>
      </c>
      <c r="BB21069" s="91" t="s">
        <v>3536</v>
      </c>
      <c r="BC21069" s="91" t="s">
        <v>7866</v>
      </c>
      <c r="BD21069" s="473" t="s">
        <v>1301</v>
      </c>
    </row>
    <row r="21070" spans="53:56" ht="15" x14ac:dyDescent="0.25">
      <c r="BA21070" s="90" t="s">
        <v>25235</v>
      </c>
      <c r="BB21070" s="90" t="s">
        <v>3536</v>
      </c>
      <c r="BC21070" s="90" t="s">
        <v>7866</v>
      </c>
      <c r="BD21070" s="473" t="s">
        <v>1301</v>
      </c>
    </row>
    <row r="21071" spans="53:56" ht="15" x14ac:dyDescent="0.25">
      <c r="BA21071" s="91" t="s">
        <v>25236</v>
      </c>
      <c r="BB21071" s="91" t="s">
        <v>3536</v>
      </c>
      <c r="BC21071" s="91" t="s">
        <v>7866</v>
      </c>
      <c r="BD21071" s="473" t="s">
        <v>1301</v>
      </c>
    </row>
    <row r="21072" spans="53:56" ht="15" x14ac:dyDescent="0.25">
      <c r="BA21072" s="90" t="s">
        <v>25237</v>
      </c>
      <c r="BB21072" s="90" t="s">
        <v>3536</v>
      </c>
      <c r="BC21072" s="90" t="s">
        <v>7866</v>
      </c>
      <c r="BD21072" s="473" t="s">
        <v>1301</v>
      </c>
    </row>
    <row r="21073" spans="53:56" ht="15" x14ac:dyDescent="0.25">
      <c r="BA21073" s="91" t="s">
        <v>25238</v>
      </c>
      <c r="BB21073" s="91" t="s">
        <v>3536</v>
      </c>
      <c r="BC21073" s="91" t="s">
        <v>7866</v>
      </c>
      <c r="BD21073" s="473" t="s">
        <v>1301</v>
      </c>
    </row>
    <row r="21074" spans="53:56" ht="15" x14ac:dyDescent="0.25">
      <c r="BA21074" s="90" t="s">
        <v>25239</v>
      </c>
      <c r="BB21074" s="90" t="s">
        <v>3536</v>
      </c>
      <c r="BC21074" s="90" t="s">
        <v>7866</v>
      </c>
      <c r="BD21074" s="473" t="s">
        <v>1301</v>
      </c>
    </row>
    <row r="21075" spans="53:56" ht="15" x14ac:dyDescent="0.25">
      <c r="BA21075" s="91" t="s">
        <v>25240</v>
      </c>
      <c r="BB21075" s="91" t="s">
        <v>3536</v>
      </c>
      <c r="BC21075" s="91" t="s">
        <v>7866</v>
      </c>
      <c r="BD21075" s="473" t="s">
        <v>1301</v>
      </c>
    </row>
    <row r="21076" spans="53:56" ht="15" x14ac:dyDescent="0.25">
      <c r="BA21076" s="91" t="s">
        <v>25241</v>
      </c>
      <c r="BB21076" s="91" t="s">
        <v>3536</v>
      </c>
      <c r="BC21076" s="91" t="s">
        <v>7866</v>
      </c>
      <c r="BD21076" s="473" t="s">
        <v>1301</v>
      </c>
    </row>
    <row r="21077" spans="53:56" ht="15" x14ac:dyDescent="0.25">
      <c r="BA21077" s="90" t="s">
        <v>25242</v>
      </c>
      <c r="BB21077" s="90" t="s">
        <v>3536</v>
      </c>
      <c r="BC21077" s="90" t="s">
        <v>7866</v>
      </c>
      <c r="BD21077" s="473" t="s">
        <v>1301</v>
      </c>
    </row>
    <row r="21078" spans="53:56" ht="15" x14ac:dyDescent="0.25">
      <c r="BA21078" s="91" t="s">
        <v>25243</v>
      </c>
      <c r="BB21078" s="91" t="s">
        <v>3536</v>
      </c>
      <c r="BC21078" s="91" t="s">
        <v>7866</v>
      </c>
      <c r="BD21078" s="473" t="s">
        <v>1301</v>
      </c>
    </row>
    <row r="21079" spans="53:56" ht="15" x14ac:dyDescent="0.25">
      <c r="BA21079" s="90" t="s">
        <v>25244</v>
      </c>
      <c r="BB21079" s="90" t="s">
        <v>3536</v>
      </c>
      <c r="BC21079" s="90" t="s">
        <v>7866</v>
      </c>
      <c r="BD21079" s="473" t="s">
        <v>1301</v>
      </c>
    </row>
    <row r="21080" spans="53:56" ht="15" x14ac:dyDescent="0.25">
      <c r="BA21080" s="91" t="s">
        <v>25245</v>
      </c>
      <c r="BB21080" s="91" t="s">
        <v>3536</v>
      </c>
      <c r="BC21080" s="91" t="s">
        <v>7866</v>
      </c>
      <c r="BD21080" s="473" t="s">
        <v>1301</v>
      </c>
    </row>
    <row r="21081" spans="53:56" ht="15" x14ac:dyDescent="0.25">
      <c r="BA21081" s="90" t="s">
        <v>25246</v>
      </c>
      <c r="BB21081" s="90" t="s">
        <v>3536</v>
      </c>
      <c r="BC21081" s="90" t="s">
        <v>7866</v>
      </c>
      <c r="BD21081" s="473" t="s">
        <v>1301</v>
      </c>
    </row>
    <row r="21082" spans="53:56" ht="15" x14ac:dyDescent="0.25">
      <c r="BA21082" s="90" t="s">
        <v>25247</v>
      </c>
      <c r="BB21082" s="90" t="s">
        <v>3536</v>
      </c>
      <c r="BC21082" s="90" t="s">
        <v>7866</v>
      </c>
      <c r="BD21082" s="473" t="s">
        <v>1301</v>
      </c>
    </row>
    <row r="21083" spans="53:56" ht="15" x14ac:dyDescent="0.25">
      <c r="BA21083" s="91" t="s">
        <v>25248</v>
      </c>
      <c r="BB21083" s="91" t="s">
        <v>3536</v>
      </c>
      <c r="BC21083" s="91" t="s">
        <v>7866</v>
      </c>
      <c r="BD21083" s="473" t="s">
        <v>1301</v>
      </c>
    </row>
    <row r="21084" spans="53:56" ht="15" x14ac:dyDescent="0.25">
      <c r="BA21084" s="90" t="s">
        <v>25249</v>
      </c>
      <c r="BB21084" s="90" t="s">
        <v>3536</v>
      </c>
      <c r="BC21084" s="90" t="s">
        <v>7866</v>
      </c>
      <c r="BD21084" s="473" t="s">
        <v>1301</v>
      </c>
    </row>
    <row r="21085" spans="53:56" ht="15" x14ac:dyDescent="0.25">
      <c r="BA21085" s="91" t="s">
        <v>25250</v>
      </c>
      <c r="BB21085" s="91" t="s">
        <v>3536</v>
      </c>
      <c r="BC21085" s="91" t="s">
        <v>7866</v>
      </c>
      <c r="BD21085" s="473" t="s">
        <v>1301</v>
      </c>
    </row>
    <row r="21086" spans="53:56" ht="15" x14ac:dyDescent="0.25">
      <c r="BA21086" s="90" t="s">
        <v>25251</v>
      </c>
      <c r="BB21086" s="90" t="s">
        <v>3536</v>
      </c>
      <c r="BC21086" s="90" t="s">
        <v>7866</v>
      </c>
      <c r="BD21086" s="473" t="s">
        <v>1301</v>
      </c>
    </row>
    <row r="21087" spans="53:56" ht="15" x14ac:dyDescent="0.25">
      <c r="BA21087" s="91" t="s">
        <v>25252</v>
      </c>
      <c r="BB21087" s="91" t="s">
        <v>3536</v>
      </c>
      <c r="BC21087" s="91" t="s">
        <v>7868</v>
      </c>
      <c r="BD21087" s="473" t="s">
        <v>1301</v>
      </c>
    </row>
    <row r="21088" spans="53:56" ht="15" x14ac:dyDescent="0.25">
      <c r="BA21088" s="90" t="s">
        <v>25252</v>
      </c>
      <c r="BB21088" s="90" t="s">
        <v>3536</v>
      </c>
      <c r="BC21088" s="90" t="s">
        <v>7866</v>
      </c>
      <c r="BD21088" s="473" t="s">
        <v>1301</v>
      </c>
    </row>
    <row r="21089" spans="53:56" ht="15" x14ac:dyDescent="0.25">
      <c r="BA21089" s="91" t="s">
        <v>25253</v>
      </c>
      <c r="BB21089" s="91" t="s">
        <v>3536</v>
      </c>
      <c r="BC21089" s="91" t="s">
        <v>7866</v>
      </c>
      <c r="BD21089" s="473" t="s">
        <v>1301</v>
      </c>
    </row>
    <row r="21090" spans="53:56" ht="15" x14ac:dyDescent="0.25">
      <c r="BA21090" s="90" t="s">
        <v>25254</v>
      </c>
      <c r="BB21090" s="90" t="s">
        <v>3536</v>
      </c>
      <c r="BC21090" s="90" t="s">
        <v>7868</v>
      </c>
      <c r="BD21090" s="473" t="s">
        <v>1301</v>
      </c>
    </row>
    <row r="21091" spans="53:56" ht="15" x14ac:dyDescent="0.25">
      <c r="BA21091" s="90" t="s">
        <v>25254</v>
      </c>
      <c r="BB21091" s="90" t="s">
        <v>3536</v>
      </c>
      <c r="BC21091" s="90" t="s">
        <v>7866</v>
      </c>
      <c r="BD21091" s="473" t="s">
        <v>1301</v>
      </c>
    </row>
    <row r="21092" spans="53:56" ht="15" x14ac:dyDescent="0.25">
      <c r="BA21092" s="90" t="s">
        <v>25255</v>
      </c>
      <c r="BB21092" s="90" t="s">
        <v>3536</v>
      </c>
      <c r="BC21092" s="90" t="s">
        <v>7868</v>
      </c>
      <c r="BD21092" s="473" t="s">
        <v>1301</v>
      </c>
    </row>
    <row r="21093" spans="53:56" ht="15" x14ac:dyDescent="0.25">
      <c r="BA21093" s="90" t="s">
        <v>25256</v>
      </c>
      <c r="BB21093" s="90" t="s">
        <v>3536</v>
      </c>
      <c r="BC21093" s="90" t="s">
        <v>7868</v>
      </c>
      <c r="BD21093" s="473" t="s">
        <v>1301</v>
      </c>
    </row>
    <row r="21094" spans="53:56" ht="15" x14ac:dyDescent="0.25">
      <c r="BA21094" s="91" t="s">
        <v>25256</v>
      </c>
      <c r="BB21094" s="91" t="s">
        <v>3536</v>
      </c>
      <c r="BC21094" s="91" t="s">
        <v>7866</v>
      </c>
      <c r="BD21094" s="473" t="s">
        <v>1301</v>
      </c>
    </row>
    <row r="21095" spans="53:56" ht="15" x14ac:dyDescent="0.25">
      <c r="BA21095" s="90" t="s">
        <v>25257</v>
      </c>
      <c r="BB21095" s="90" t="s">
        <v>3536</v>
      </c>
      <c r="BC21095" s="90" t="s">
        <v>7866</v>
      </c>
      <c r="BD21095" s="473" t="s">
        <v>1301</v>
      </c>
    </row>
    <row r="21096" spans="53:56" ht="15" x14ac:dyDescent="0.25">
      <c r="BA21096" s="91" t="s">
        <v>25258</v>
      </c>
      <c r="BB21096" s="91" t="s">
        <v>3536</v>
      </c>
      <c r="BC21096" s="91" t="s">
        <v>7866</v>
      </c>
      <c r="BD21096" s="473" t="s">
        <v>1301</v>
      </c>
    </row>
    <row r="21097" spans="53:56" ht="15" x14ac:dyDescent="0.25">
      <c r="BA21097" s="91" t="s">
        <v>25259</v>
      </c>
      <c r="BB21097" s="91" t="s">
        <v>3536</v>
      </c>
      <c r="BC21097" s="91" t="s">
        <v>7866</v>
      </c>
      <c r="BD21097" s="473" t="s">
        <v>1301</v>
      </c>
    </row>
    <row r="21098" spans="53:56" ht="15" x14ac:dyDescent="0.25">
      <c r="BA21098" s="91" t="s">
        <v>25260</v>
      </c>
      <c r="BB21098" s="91" t="s">
        <v>3536</v>
      </c>
      <c r="BC21098" s="91" t="s">
        <v>7868</v>
      </c>
      <c r="BD21098" s="473" t="s">
        <v>1301</v>
      </c>
    </row>
    <row r="21099" spans="53:56" ht="15" x14ac:dyDescent="0.25">
      <c r="BA21099" s="90" t="s">
        <v>25260</v>
      </c>
      <c r="BB21099" s="90" t="s">
        <v>3536</v>
      </c>
      <c r="BC21099" s="90" t="s">
        <v>7866</v>
      </c>
      <c r="BD21099" s="473" t="s">
        <v>1301</v>
      </c>
    </row>
    <row r="21100" spans="53:56" ht="15" x14ac:dyDescent="0.25">
      <c r="BA21100" s="91" t="s">
        <v>25261</v>
      </c>
      <c r="BB21100" s="91" t="s">
        <v>3536</v>
      </c>
      <c r="BC21100" s="91" t="s">
        <v>7866</v>
      </c>
      <c r="BD21100" s="473" t="s">
        <v>1301</v>
      </c>
    </row>
    <row r="21101" spans="53:56" ht="15" x14ac:dyDescent="0.25">
      <c r="BA21101" s="90" t="s">
        <v>25262</v>
      </c>
      <c r="BB21101" s="90" t="s">
        <v>3536</v>
      </c>
      <c r="BC21101" s="90" t="s">
        <v>7866</v>
      </c>
      <c r="BD21101" s="473" t="s">
        <v>1301</v>
      </c>
    </row>
    <row r="21102" spans="53:56" ht="15" x14ac:dyDescent="0.25">
      <c r="BA21102" s="91" t="s">
        <v>25263</v>
      </c>
      <c r="BB21102" s="91" t="s">
        <v>3536</v>
      </c>
      <c r="BC21102" s="91" t="s">
        <v>7866</v>
      </c>
      <c r="BD21102" s="473" t="s">
        <v>1301</v>
      </c>
    </row>
    <row r="21103" spans="53:56" ht="15" x14ac:dyDescent="0.25">
      <c r="BA21103" s="90" t="s">
        <v>25264</v>
      </c>
      <c r="BB21103" s="90" t="s">
        <v>3536</v>
      </c>
      <c r="BC21103" s="90" t="s">
        <v>7866</v>
      </c>
      <c r="BD21103" s="473" t="s">
        <v>1301</v>
      </c>
    </row>
    <row r="21104" spans="53:56" ht="15" x14ac:dyDescent="0.25">
      <c r="BA21104" s="90" t="s">
        <v>25265</v>
      </c>
      <c r="BB21104" s="90" t="s">
        <v>3536</v>
      </c>
      <c r="BC21104" s="90" t="s">
        <v>7866</v>
      </c>
      <c r="BD21104" s="473" t="s">
        <v>1301</v>
      </c>
    </row>
    <row r="21105" spans="53:56" ht="15" x14ac:dyDescent="0.25">
      <c r="BA21105" s="91" t="s">
        <v>25266</v>
      </c>
      <c r="BB21105" s="91" t="s">
        <v>3536</v>
      </c>
      <c r="BC21105" s="91" t="s">
        <v>7866</v>
      </c>
      <c r="BD21105" s="473" t="s">
        <v>1301</v>
      </c>
    </row>
    <row r="21106" spans="53:56" ht="15" x14ac:dyDescent="0.25">
      <c r="BA21106" s="90" t="s">
        <v>25267</v>
      </c>
      <c r="BB21106" s="90" t="s">
        <v>3536</v>
      </c>
      <c r="BC21106" s="90" t="s">
        <v>7866</v>
      </c>
      <c r="BD21106" s="473" t="s">
        <v>1301</v>
      </c>
    </row>
    <row r="21107" spans="53:56" ht="15" x14ac:dyDescent="0.25">
      <c r="BA21107" s="91" t="s">
        <v>25268</v>
      </c>
      <c r="BB21107" s="91" t="s">
        <v>3536</v>
      </c>
      <c r="BC21107" s="91" t="s">
        <v>7866</v>
      </c>
      <c r="BD21107" s="473" t="s">
        <v>1301</v>
      </c>
    </row>
    <row r="21108" spans="53:56" ht="15" x14ac:dyDescent="0.25">
      <c r="BA21108" s="91" t="s">
        <v>25269</v>
      </c>
      <c r="BB21108" s="91" t="s">
        <v>3536</v>
      </c>
      <c r="BC21108" s="91" t="s">
        <v>7866</v>
      </c>
      <c r="BD21108" s="473" t="s">
        <v>1301</v>
      </c>
    </row>
    <row r="21109" spans="53:56" ht="15" x14ac:dyDescent="0.25">
      <c r="BA21109" s="90" t="s">
        <v>25270</v>
      </c>
      <c r="BB21109" s="90" t="s">
        <v>3536</v>
      </c>
      <c r="BC21109" s="90" t="s">
        <v>7866</v>
      </c>
      <c r="BD21109" s="473" t="s">
        <v>1301</v>
      </c>
    </row>
    <row r="21110" spans="53:56" ht="15" x14ac:dyDescent="0.25">
      <c r="BA21110" s="91" t="s">
        <v>25271</v>
      </c>
      <c r="BB21110" s="91" t="s">
        <v>3536</v>
      </c>
      <c r="BC21110" s="91" t="s">
        <v>7866</v>
      </c>
      <c r="BD21110" s="473" t="s">
        <v>1301</v>
      </c>
    </row>
    <row r="21111" spans="53:56" ht="15" x14ac:dyDescent="0.25">
      <c r="BA21111" s="90" t="s">
        <v>25272</v>
      </c>
      <c r="BB21111" s="90" t="s">
        <v>3536</v>
      </c>
      <c r="BC21111" s="90" t="s">
        <v>7866</v>
      </c>
      <c r="BD21111" s="473" t="s">
        <v>1301</v>
      </c>
    </row>
    <row r="21112" spans="53:56" ht="15" x14ac:dyDescent="0.25">
      <c r="BA21112" s="91" t="s">
        <v>25273</v>
      </c>
      <c r="BB21112" s="91" t="s">
        <v>3536</v>
      </c>
      <c r="BC21112" s="91" t="s">
        <v>7866</v>
      </c>
      <c r="BD21112" s="473" t="s">
        <v>1301</v>
      </c>
    </row>
    <row r="21113" spans="53:56" ht="15" x14ac:dyDescent="0.25">
      <c r="BA21113" s="90" t="s">
        <v>25274</v>
      </c>
      <c r="BB21113" s="90" t="s">
        <v>3536</v>
      </c>
      <c r="BC21113" s="90" t="s">
        <v>7866</v>
      </c>
      <c r="BD21113" s="473" t="s">
        <v>1301</v>
      </c>
    </row>
    <row r="21114" spans="53:56" ht="15" x14ac:dyDescent="0.25">
      <c r="BA21114" s="91" t="s">
        <v>25275</v>
      </c>
      <c r="BB21114" s="91" t="s">
        <v>3536</v>
      </c>
      <c r="BC21114" s="91" t="s">
        <v>7866</v>
      </c>
      <c r="BD21114" s="473" t="s">
        <v>1301</v>
      </c>
    </row>
    <row r="21115" spans="53:56" ht="15" x14ac:dyDescent="0.25">
      <c r="BA21115" s="90" t="s">
        <v>25276</v>
      </c>
      <c r="BB21115" s="90" t="s">
        <v>3536</v>
      </c>
      <c r="BC21115" s="90" t="s">
        <v>22819</v>
      </c>
      <c r="BD21115" s="473" t="s">
        <v>1301</v>
      </c>
    </row>
    <row r="21116" spans="53:56" ht="15" x14ac:dyDescent="0.25">
      <c r="BA21116" s="91" t="s">
        <v>25277</v>
      </c>
      <c r="BB21116" s="91" t="s">
        <v>3536</v>
      </c>
      <c r="BC21116" s="91" t="s">
        <v>22819</v>
      </c>
      <c r="BD21116" s="473" t="s">
        <v>1301</v>
      </c>
    </row>
    <row r="21117" spans="53:56" ht="15" x14ac:dyDescent="0.25">
      <c r="BA21117" s="90" t="s">
        <v>25278</v>
      </c>
      <c r="BB21117" s="90" t="s">
        <v>3536</v>
      </c>
      <c r="BC21117" s="90" t="s">
        <v>22819</v>
      </c>
      <c r="BD21117" s="473" t="s">
        <v>1301</v>
      </c>
    </row>
    <row r="21118" spans="53:56" ht="15" x14ac:dyDescent="0.25">
      <c r="BA21118" s="91" t="s">
        <v>25279</v>
      </c>
      <c r="BB21118" s="91" t="s">
        <v>3536</v>
      </c>
      <c r="BC21118" s="91" t="s">
        <v>22819</v>
      </c>
      <c r="BD21118" s="473" t="s">
        <v>1301</v>
      </c>
    </row>
    <row r="21119" spans="53:56" ht="15" x14ac:dyDescent="0.25">
      <c r="BA21119" s="90" t="s">
        <v>25280</v>
      </c>
      <c r="BB21119" s="90" t="s">
        <v>3536</v>
      </c>
      <c r="BC21119" s="90" t="s">
        <v>22819</v>
      </c>
      <c r="BD21119" s="473" t="s">
        <v>1301</v>
      </c>
    </row>
    <row r="21120" spans="53:56" ht="15" x14ac:dyDescent="0.25">
      <c r="BA21120" s="91" t="s">
        <v>25281</v>
      </c>
      <c r="BB21120" s="91" t="s">
        <v>3536</v>
      </c>
      <c r="BC21120" s="91" t="s">
        <v>22819</v>
      </c>
      <c r="BD21120" s="473" t="s">
        <v>1301</v>
      </c>
    </row>
    <row r="21121" spans="53:56" ht="15" x14ac:dyDescent="0.25">
      <c r="BA21121" s="90" t="s">
        <v>25282</v>
      </c>
      <c r="BB21121" s="90" t="s">
        <v>3536</v>
      </c>
      <c r="BC21121" s="90" t="s">
        <v>23986</v>
      </c>
      <c r="BD21121" s="473" t="s">
        <v>1301</v>
      </c>
    </row>
    <row r="21122" spans="53:56" ht="15" x14ac:dyDescent="0.25">
      <c r="BA21122" s="91" t="s">
        <v>25283</v>
      </c>
      <c r="BB21122" s="91" t="s">
        <v>3536</v>
      </c>
      <c r="BC21122" s="91" t="s">
        <v>23986</v>
      </c>
      <c r="BD21122" s="473" t="s">
        <v>1301</v>
      </c>
    </row>
    <row r="21123" spans="53:56" ht="15" x14ac:dyDescent="0.25">
      <c r="BA21123" s="90" t="s">
        <v>25284</v>
      </c>
      <c r="BB21123" s="90" t="s">
        <v>3536</v>
      </c>
      <c r="BC21123" s="90" t="s">
        <v>11252</v>
      </c>
      <c r="BD21123" s="473" t="s">
        <v>1301</v>
      </c>
    </row>
    <row r="21124" spans="53:56" ht="15" x14ac:dyDescent="0.25">
      <c r="BA21124" s="91" t="s">
        <v>25285</v>
      </c>
      <c r="BB21124" s="91" t="s">
        <v>3536</v>
      </c>
      <c r="BC21124" s="91" t="s">
        <v>25286</v>
      </c>
      <c r="BD21124" s="473" t="s">
        <v>1301</v>
      </c>
    </row>
    <row r="21125" spans="53:56" ht="15" x14ac:dyDescent="0.25">
      <c r="BA21125" s="90" t="s">
        <v>25287</v>
      </c>
      <c r="BB21125" s="90" t="s">
        <v>3536</v>
      </c>
      <c r="BC21125" s="90" t="s">
        <v>10809</v>
      </c>
      <c r="BD21125" s="473" t="s">
        <v>1301</v>
      </c>
    </row>
    <row r="21126" spans="53:56" ht="15" x14ac:dyDescent="0.25">
      <c r="BA21126" s="91" t="s">
        <v>25288</v>
      </c>
      <c r="BB21126" s="91" t="s">
        <v>3536</v>
      </c>
      <c r="BC21126" s="91" t="s">
        <v>23986</v>
      </c>
      <c r="BD21126" s="473" t="s">
        <v>1301</v>
      </c>
    </row>
    <row r="21127" spans="53:56" ht="15" x14ac:dyDescent="0.25">
      <c r="BA21127" s="90" t="s">
        <v>25289</v>
      </c>
      <c r="BB21127" s="90" t="s">
        <v>3536</v>
      </c>
      <c r="BC21127" s="90" t="s">
        <v>10809</v>
      </c>
      <c r="BD21127" s="473" t="s">
        <v>1301</v>
      </c>
    </row>
    <row r="21128" spans="53:56" ht="15" x14ac:dyDescent="0.25">
      <c r="BA21128" s="91" t="s">
        <v>25290</v>
      </c>
      <c r="BB21128" s="91" t="s">
        <v>3536</v>
      </c>
      <c r="BC21128" s="91" t="s">
        <v>10215</v>
      </c>
      <c r="BD21128" s="473" t="s">
        <v>1301</v>
      </c>
    </row>
    <row r="21129" spans="53:56" ht="15" x14ac:dyDescent="0.25">
      <c r="BA21129" s="90" t="s">
        <v>25291</v>
      </c>
      <c r="BB21129" s="90" t="s">
        <v>3536</v>
      </c>
      <c r="BC21129" s="90" t="s">
        <v>25286</v>
      </c>
      <c r="BD21129" s="473" t="s">
        <v>1301</v>
      </c>
    </row>
    <row r="21130" spans="53:56" ht="15" x14ac:dyDescent="0.25">
      <c r="BA21130" s="91" t="s">
        <v>25292</v>
      </c>
      <c r="BB21130" s="91" t="s">
        <v>3536</v>
      </c>
      <c r="BC21130" s="91" t="s">
        <v>14774</v>
      </c>
      <c r="BD21130" s="473" t="s">
        <v>1301</v>
      </c>
    </row>
    <row r="21131" spans="53:56" ht="15" x14ac:dyDescent="0.25">
      <c r="BA21131" s="90" t="s">
        <v>25293</v>
      </c>
      <c r="BB21131" s="90" t="s">
        <v>3536</v>
      </c>
      <c r="BC21131" s="90" t="s">
        <v>25294</v>
      </c>
      <c r="BD21131" s="473" t="s">
        <v>1301</v>
      </c>
    </row>
    <row r="21132" spans="53:56" ht="15" x14ac:dyDescent="0.25">
      <c r="BA21132" s="91" t="s">
        <v>25295</v>
      </c>
      <c r="BB21132" s="91" t="s">
        <v>3536</v>
      </c>
      <c r="BC21132" s="91" t="s">
        <v>25286</v>
      </c>
      <c r="BD21132" s="473" t="s">
        <v>1301</v>
      </c>
    </row>
    <row r="21133" spans="53:56" ht="15" x14ac:dyDescent="0.25">
      <c r="BA21133" s="90" t="s">
        <v>25296</v>
      </c>
      <c r="BB21133" s="90" t="s">
        <v>3536</v>
      </c>
      <c r="BC21133" s="90" t="s">
        <v>11252</v>
      </c>
      <c r="BD21133" s="473" t="s">
        <v>1301</v>
      </c>
    </row>
    <row r="21134" spans="53:56" ht="15" x14ac:dyDescent="0.25">
      <c r="BA21134" s="91" t="s">
        <v>25297</v>
      </c>
      <c r="BB21134" s="91" t="s">
        <v>3536</v>
      </c>
      <c r="BC21134" s="91" t="s">
        <v>23986</v>
      </c>
      <c r="BD21134" s="473" t="s">
        <v>1301</v>
      </c>
    </row>
    <row r="21135" spans="53:56" ht="15" x14ac:dyDescent="0.25">
      <c r="BA21135" s="90" t="s">
        <v>25298</v>
      </c>
      <c r="BB21135" s="90" t="s">
        <v>3536</v>
      </c>
      <c r="BC21135" s="90" t="s">
        <v>25299</v>
      </c>
      <c r="BD21135" s="473" t="s">
        <v>1301</v>
      </c>
    </row>
    <row r="21136" spans="53:56" ht="15" x14ac:dyDescent="0.25">
      <c r="BA21136" s="91" t="s">
        <v>25300</v>
      </c>
      <c r="BB21136" s="91" t="s">
        <v>3536</v>
      </c>
      <c r="BC21136" s="91" t="s">
        <v>25299</v>
      </c>
      <c r="BD21136" s="473" t="s">
        <v>1301</v>
      </c>
    </row>
    <row r="21137" spans="53:56" ht="15" x14ac:dyDescent="0.25">
      <c r="BA21137" s="90" t="s">
        <v>25301</v>
      </c>
      <c r="BB21137" s="90" t="s">
        <v>3536</v>
      </c>
      <c r="BC21137" s="90" t="s">
        <v>25286</v>
      </c>
      <c r="BD21137" s="473" t="s">
        <v>1301</v>
      </c>
    </row>
    <row r="21138" spans="53:56" ht="15" x14ac:dyDescent="0.25">
      <c r="BA21138" s="91" t="s">
        <v>25302</v>
      </c>
      <c r="BB21138" s="91" t="s">
        <v>3536</v>
      </c>
      <c r="BC21138" s="91" t="s">
        <v>23986</v>
      </c>
      <c r="BD21138" s="473" t="s">
        <v>1301</v>
      </c>
    </row>
    <row r="21139" spans="53:56" ht="15" x14ac:dyDescent="0.25">
      <c r="BA21139" s="90" t="s">
        <v>25303</v>
      </c>
      <c r="BB21139" s="90" t="s">
        <v>3536</v>
      </c>
      <c r="BC21139" s="90" t="s">
        <v>25294</v>
      </c>
      <c r="BD21139" s="473" t="s">
        <v>1301</v>
      </c>
    </row>
    <row r="21140" spans="53:56" ht="15" x14ac:dyDescent="0.25">
      <c r="BA21140" s="91" t="s">
        <v>25304</v>
      </c>
      <c r="BB21140" s="91" t="s">
        <v>3536</v>
      </c>
      <c r="BC21140" s="91" t="s">
        <v>25299</v>
      </c>
      <c r="BD21140" s="473" t="s">
        <v>1301</v>
      </c>
    </row>
    <row r="21141" spans="53:56" ht="15" x14ac:dyDescent="0.25">
      <c r="BA21141" s="90" t="s">
        <v>25305</v>
      </c>
      <c r="BB21141" s="90" t="s">
        <v>3536</v>
      </c>
      <c r="BC21141" s="90" t="s">
        <v>10215</v>
      </c>
      <c r="BD21141" s="473" t="s">
        <v>1301</v>
      </c>
    </row>
    <row r="21142" spans="53:56" ht="15" x14ac:dyDescent="0.25">
      <c r="BA21142" s="91" t="s">
        <v>25306</v>
      </c>
      <c r="BB21142" s="91" t="s">
        <v>3536</v>
      </c>
      <c r="BC21142" s="91" t="s">
        <v>14774</v>
      </c>
      <c r="BD21142" s="473" t="s">
        <v>1301</v>
      </c>
    </row>
    <row r="21143" spans="53:56" ht="15" x14ac:dyDescent="0.25">
      <c r="BA21143" s="90" t="s">
        <v>25307</v>
      </c>
      <c r="BB21143" s="90" t="s">
        <v>3536</v>
      </c>
      <c r="BC21143" s="90" t="s">
        <v>11252</v>
      </c>
      <c r="BD21143" s="473" t="s">
        <v>1301</v>
      </c>
    </row>
    <row r="21144" spans="53:56" ht="15" x14ac:dyDescent="0.25">
      <c r="BA21144" s="91" t="s">
        <v>25308</v>
      </c>
      <c r="BB21144" s="91" t="s">
        <v>3536</v>
      </c>
      <c r="BC21144" s="91" t="s">
        <v>25286</v>
      </c>
      <c r="BD21144" s="473" t="s">
        <v>1301</v>
      </c>
    </row>
    <row r="21145" spans="53:56" ht="15" x14ac:dyDescent="0.25">
      <c r="BA21145" s="90" t="s">
        <v>25309</v>
      </c>
      <c r="BB21145" s="90" t="s">
        <v>3536</v>
      </c>
      <c r="BC21145" s="90" t="s">
        <v>23986</v>
      </c>
      <c r="BD21145" s="473" t="s">
        <v>1301</v>
      </c>
    </row>
    <row r="21146" spans="53:56" ht="15" x14ac:dyDescent="0.25">
      <c r="BA21146" s="91" t="s">
        <v>25310</v>
      </c>
      <c r="BB21146" s="91" t="s">
        <v>3536</v>
      </c>
      <c r="BC21146" s="91" t="s">
        <v>10215</v>
      </c>
      <c r="BD21146" s="473" t="s">
        <v>1301</v>
      </c>
    </row>
    <row r="21147" spans="53:56" ht="15" x14ac:dyDescent="0.25">
      <c r="BA21147" s="90" t="s">
        <v>25311</v>
      </c>
      <c r="BB21147" s="90" t="s">
        <v>3536</v>
      </c>
      <c r="BC21147" s="90" t="s">
        <v>11252</v>
      </c>
      <c r="BD21147" s="473" t="s">
        <v>1301</v>
      </c>
    </row>
    <row r="21148" spans="53:56" ht="15" x14ac:dyDescent="0.25">
      <c r="BA21148" s="91" t="s">
        <v>25312</v>
      </c>
      <c r="BB21148" s="91" t="s">
        <v>3536</v>
      </c>
      <c r="BC21148" s="91" t="s">
        <v>23986</v>
      </c>
      <c r="BD21148" s="473" t="s">
        <v>1301</v>
      </c>
    </row>
    <row r="21149" spans="53:56" ht="15" x14ac:dyDescent="0.25">
      <c r="BA21149" s="90" t="s">
        <v>25313</v>
      </c>
      <c r="BB21149" s="90" t="s">
        <v>3536</v>
      </c>
      <c r="BC21149" s="90" t="s">
        <v>25299</v>
      </c>
      <c r="BD21149" s="473" t="s">
        <v>1301</v>
      </c>
    </row>
    <row r="21150" spans="53:56" ht="15" x14ac:dyDescent="0.25">
      <c r="BA21150" s="91" t="s">
        <v>25314</v>
      </c>
      <c r="BB21150" s="91" t="s">
        <v>3536</v>
      </c>
      <c r="BC21150" s="91" t="s">
        <v>10809</v>
      </c>
      <c r="BD21150" s="473" t="s">
        <v>1301</v>
      </c>
    </row>
    <row r="21151" spans="53:56" ht="15" x14ac:dyDescent="0.25">
      <c r="BA21151" s="90" t="s">
        <v>25315</v>
      </c>
      <c r="BB21151" s="90" t="s">
        <v>3536</v>
      </c>
      <c r="BC21151" s="90" t="s">
        <v>25294</v>
      </c>
      <c r="BD21151" s="473" t="s">
        <v>1301</v>
      </c>
    </row>
    <row r="21152" spans="53:56" ht="15" x14ac:dyDescent="0.25">
      <c r="BA21152" s="91" t="s">
        <v>25316</v>
      </c>
      <c r="BB21152" s="91" t="s">
        <v>3536</v>
      </c>
      <c r="BC21152" s="91" t="s">
        <v>25299</v>
      </c>
      <c r="BD21152" s="473" t="s">
        <v>1301</v>
      </c>
    </row>
    <row r="21153" spans="53:56" ht="15" x14ac:dyDescent="0.25">
      <c r="BA21153" s="90" t="s">
        <v>25317</v>
      </c>
      <c r="BB21153" s="90" t="s">
        <v>3536</v>
      </c>
      <c r="BC21153" s="90" t="s">
        <v>25299</v>
      </c>
      <c r="BD21153" s="473" t="s">
        <v>1301</v>
      </c>
    </row>
    <row r="21154" spans="53:56" ht="15" x14ac:dyDescent="0.25">
      <c r="BA21154" s="91" t="s">
        <v>25318</v>
      </c>
      <c r="BB21154" s="91" t="s">
        <v>3536</v>
      </c>
      <c r="BC21154" s="91" t="s">
        <v>25294</v>
      </c>
      <c r="BD21154" s="473" t="s">
        <v>1301</v>
      </c>
    </row>
    <row r="21155" spans="53:56" ht="15" x14ac:dyDescent="0.25">
      <c r="BA21155" s="90" t="s">
        <v>25319</v>
      </c>
      <c r="BB21155" s="90" t="s">
        <v>3536</v>
      </c>
      <c r="BC21155" s="90" t="s">
        <v>14774</v>
      </c>
      <c r="BD21155" s="473" t="s">
        <v>1301</v>
      </c>
    </row>
    <row r="21156" spans="53:56" ht="15" x14ac:dyDescent="0.25">
      <c r="BA21156" s="91" t="s">
        <v>25320</v>
      </c>
      <c r="BB21156" s="91" t="s">
        <v>3536</v>
      </c>
      <c r="BC21156" s="91" t="s">
        <v>25299</v>
      </c>
      <c r="BD21156" s="473" t="s">
        <v>1301</v>
      </c>
    </row>
    <row r="21157" spans="53:56" ht="15" x14ac:dyDescent="0.25">
      <c r="BA21157" s="90" t="s">
        <v>25321</v>
      </c>
      <c r="BB21157" s="90" t="s">
        <v>3536</v>
      </c>
      <c r="BC21157" s="90" t="s">
        <v>25286</v>
      </c>
      <c r="BD21157" s="473" t="s">
        <v>1301</v>
      </c>
    </row>
    <row r="21158" spans="53:56" ht="15" x14ac:dyDescent="0.25">
      <c r="BA21158" s="91" t="s">
        <v>25322</v>
      </c>
      <c r="BB21158" s="91" t="s">
        <v>3536</v>
      </c>
      <c r="BC21158" s="91" t="s">
        <v>10215</v>
      </c>
      <c r="BD21158" s="473" t="s">
        <v>1301</v>
      </c>
    </row>
    <row r="21159" spans="53:56" ht="15" x14ac:dyDescent="0.25">
      <c r="BA21159" s="90" t="s">
        <v>25323</v>
      </c>
      <c r="BB21159" s="90" t="s">
        <v>3536</v>
      </c>
      <c r="BC21159" s="90" t="s">
        <v>10809</v>
      </c>
      <c r="BD21159" s="473" t="s">
        <v>1301</v>
      </c>
    </row>
    <row r="21160" spans="53:56" ht="15" x14ac:dyDescent="0.25">
      <c r="BA21160" s="91" t="s">
        <v>25324</v>
      </c>
      <c r="BB21160" s="91" t="s">
        <v>3536</v>
      </c>
      <c r="BC21160" s="91" t="s">
        <v>11252</v>
      </c>
      <c r="BD21160" s="473" t="s">
        <v>1301</v>
      </c>
    </row>
    <row r="21161" spans="53:56" ht="15" x14ac:dyDescent="0.25">
      <c r="BA21161" s="90" t="s">
        <v>25325</v>
      </c>
      <c r="BB21161" s="90" t="s">
        <v>3536</v>
      </c>
      <c r="BC21161" s="90" t="s">
        <v>25299</v>
      </c>
      <c r="BD21161" s="473" t="s">
        <v>1301</v>
      </c>
    </row>
    <row r="21162" spans="53:56" ht="15" x14ac:dyDescent="0.25">
      <c r="BA21162" s="91" t="s">
        <v>25326</v>
      </c>
      <c r="BB21162" s="91" t="s">
        <v>3536</v>
      </c>
      <c r="BC21162" s="91" t="s">
        <v>25299</v>
      </c>
      <c r="BD21162" s="473" t="s">
        <v>1301</v>
      </c>
    </row>
    <row r="21163" spans="53:56" ht="15" x14ac:dyDescent="0.25">
      <c r="BA21163" s="90" t="s">
        <v>25327</v>
      </c>
      <c r="BB21163" s="90" t="s">
        <v>3536</v>
      </c>
      <c r="BC21163" s="90" t="s">
        <v>10215</v>
      </c>
      <c r="BD21163" s="473" t="s">
        <v>1301</v>
      </c>
    </row>
    <row r="21164" spans="53:56" ht="15" x14ac:dyDescent="0.25">
      <c r="BA21164" s="91" t="s">
        <v>25328</v>
      </c>
      <c r="BB21164" s="91" t="s">
        <v>3536</v>
      </c>
      <c r="BC21164" s="91" t="s">
        <v>25294</v>
      </c>
      <c r="BD21164" s="473" t="s">
        <v>1301</v>
      </c>
    </row>
    <row r="21165" spans="53:56" ht="15" x14ac:dyDescent="0.25">
      <c r="BA21165" s="90" t="s">
        <v>25329</v>
      </c>
      <c r="BB21165" s="90" t="s">
        <v>3536</v>
      </c>
      <c r="BC21165" s="90" t="s">
        <v>25299</v>
      </c>
      <c r="BD21165" s="473" t="s">
        <v>1301</v>
      </c>
    </row>
    <row r="21166" spans="53:56" ht="15" x14ac:dyDescent="0.25">
      <c r="BA21166" s="91" t="s">
        <v>25330</v>
      </c>
      <c r="BB21166" s="91" t="s">
        <v>3536</v>
      </c>
      <c r="BC21166" s="91" t="s">
        <v>25294</v>
      </c>
      <c r="BD21166" s="473" t="s">
        <v>1301</v>
      </c>
    </row>
    <row r="21167" spans="53:56" ht="15" x14ac:dyDescent="0.25">
      <c r="BA21167" s="90" t="s">
        <v>25331</v>
      </c>
      <c r="BB21167" s="90" t="s">
        <v>3536</v>
      </c>
      <c r="BC21167" s="90" t="s">
        <v>23986</v>
      </c>
      <c r="BD21167" s="473" t="s">
        <v>1301</v>
      </c>
    </row>
    <row r="21168" spans="53:56" ht="15" x14ac:dyDescent="0.25">
      <c r="BA21168" s="91" t="s">
        <v>25332</v>
      </c>
      <c r="BB21168" s="91" t="s">
        <v>3536</v>
      </c>
      <c r="BC21168" s="91" t="s">
        <v>25286</v>
      </c>
      <c r="BD21168" s="473" t="s">
        <v>1301</v>
      </c>
    </row>
    <row r="21169" spans="53:56" ht="15" x14ac:dyDescent="0.25">
      <c r="BA21169" s="90" t="s">
        <v>25333</v>
      </c>
      <c r="BB21169" s="90" t="s">
        <v>3536</v>
      </c>
      <c r="BC21169" s="90" t="s">
        <v>10215</v>
      </c>
      <c r="BD21169" s="473" t="s">
        <v>1301</v>
      </c>
    </row>
    <row r="21170" spans="53:56" ht="15" x14ac:dyDescent="0.25">
      <c r="BA21170" s="91" t="s">
        <v>25334</v>
      </c>
      <c r="BB21170" s="91" t="s">
        <v>3536</v>
      </c>
      <c r="BC21170" s="91" t="s">
        <v>25299</v>
      </c>
      <c r="BD21170" s="473" t="s">
        <v>1301</v>
      </c>
    </row>
    <row r="21171" spans="53:56" ht="15" x14ac:dyDescent="0.25">
      <c r="BA21171" s="90" t="s">
        <v>25335</v>
      </c>
      <c r="BB21171" s="90" t="s">
        <v>3536</v>
      </c>
      <c r="BC21171" s="90" t="s">
        <v>10215</v>
      </c>
      <c r="BD21171" s="473" t="s">
        <v>1301</v>
      </c>
    </row>
    <row r="21172" spans="53:56" ht="15" x14ac:dyDescent="0.25">
      <c r="BA21172" s="91" t="s">
        <v>25336</v>
      </c>
      <c r="BB21172" s="91" t="s">
        <v>3536</v>
      </c>
      <c r="BC21172" s="91" t="s">
        <v>10809</v>
      </c>
      <c r="BD21172" s="473" t="s">
        <v>1301</v>
      </c>
    </row>
    <row r="21173" spans="53:56" ht="15" x14ac:dyDescent="0.25">
      <c r="BA21173" s="90" t="s">
        <v>25337</v>
      </c>
      <c r="BB21173" s="90" t="s">
        <v>3536</v>
      </c>
      <c r="BC21173" s="90" t="s">
        <v>10215</v>
      </c>
      <c r="BD21173" s="473" t="s">
        <v>1301</v>
      </c>
    </row>
    <row r="21174" spans="53:56" ht="15" x14ac:dyDescent="0.25">
      <c r="BA21174" s="91" t="s">
        <v>25338</v>
      </c>
      <c r="BB21174" s="91" t="s">
        <v>3536</v>
      </c>
      <c r="BC21174" s="91" t="s">
        <v>23986</v>
      </c>
      <c r="BD21174" s="473" t="s">
        <v>1301</v>
      </c>
    </row>
    <row r="21175" spans="53:56" ht="15" x14ac:dyDescent="0.25">
      <c r="BA21175" s="90" t="s">
        <v>25339</v>
      </c>
      <c r="BB21175" s="90" t="s">
        <v>3536</v>
      </c>
      <c r="BC21175" s="90" t="s">
        <v>25299</v>
      </c>
      <c r="BD21175" s="473" t="s">
        <v>1301</v>
      </c>
    </row>
    <row r="21176" spans="53:56" ht="15" x14ac:dyDescent="0.25">
      <c r="BA21176" s="91" t="s">
        <v>25340</v>
      </c>
      <c r="BB21176" s="91" t="s">
        <v>3536</v>
      </c>
      <c r="BC21176" s="91" t="s">
        <v>11252</v>
      </c>
      <c r="BD21176" s="473" t="s">
        <v>1301</v>
      </c>
    </row>
    <row r="21177" spans="53:56" ht="15" x14ac:dyDescent="0.25">
      <c r="BA21177" s="90" t="s">
        <v>25341</v>
      </c>
      <c r="BB21177" s="90" t="s">
        <v>3536</v>
      </c>
      <c r="BC21177" s="90" t="s">
        <v>10809</v>
      </c>
      <c r="BD21177" s="473" t="s">
        <v>1301</v>
      </c>
    </row>
    <row r="21178" spans="53:56" ht="15" x14ac:dyDescent="0.25">
      <c r="BA21178" s="91" t="s">
        <v>25342</v>
      </c>
      <c r="BB21178" s="91" t="s">
        <v>3536</v>
      </c>
      <c r="BC21178" s="91" t="s">
        <v>25286</v>
      </c>
      <c r="BD21178" s="473" t="s">
        <v>1301</v>
      </c>
    </row>
    <row r="21179" spans="53:56" ht="15" x14ac:dyDescent="0.25">
      <c r="BA21179" s="90" t="s">
        <v>25343</v>
      </c>
      <c r="BB21179" s="90" t="s">
        <v>3536</v>
      </c>
      <c r="BC21179" s="90" t="s">
        <v>25286</v>
      </c>
      <c r="BD21179" s="473" t="s">
        <v>1301</v>
      </c>
    </row>
    <row r="21180" spans="53:56" ht="15" x14ac:dyDescent="0.25">
      <c r="BA21180" s="91" t="s">
        <v>25344</v>
      </c>
      <c r="BB21180" s="91" t="s">
        <v>3536</v>
      </c>
      <c r="BC21180" s="91" t="s">
        <v>11252</v>
      </c>
      <c r="BD21180" s="473" t="s">
        <v>1301</v>
      </c>
    </row>
    <row r="21181" spans="53:56" ht="15" x14ac:dyDescent="0.25">
      <c r="BA21181" s="90" t="s">
        <v>25345</v>
      </c>
      <c r="BB21181" s="90" t="s">
        <v>3536</v>
      </c>
      <c r="BC21181" s="90" t="s">
        <v>10215</v>
      </c>
      <c r="BD21181" s="473" t="s">
        <v>1301</v>
      </c>
    </row>
    <row r="21182" spans="53:56" ht="15" x14ac:dyDescent="0.25">
      <c r="BA21182" s="91" t="s">
        <v>25346</v>
      </c>
      <c r="BB21182" s="91" t="s">
        <v>3536</v>
      </c>
      <c r="BC21182" s="91" t="s">
        <v>11252</v>
      </c>
      <c r="BD21182" s="473" t="s">
        <v>1301</v>
      </c>
    </row>
    <row r="21183" spans="53:56" ht="15" x14ac:dyDescent="0.25">
      <c r="BA21183" s="90" t="s">
        <v>25347</v>
      </c>
      <c r="BB21183" s="90" t="s">
        <v>3536</v>
      </c>
      <c r="BC21183" s="90" t="s">
        <v>14774</v>
      </c>
      <c r="BD21183" s="473" t="s">
        <v>1301</v>
      </c>
    </row>
    <row r="21184" spans="53:56" ht="15" x14ac:dyDescent="0.25">
      <c r="BA21184" s="91" t="s">
        <v>25348</v>
      </c>
      <c r="BB21184" s="91" t="s">
        <v>3536</v>
      </c>
      <c r="BC21184" s="91" t="s">
        <v>10809</v>
      </c>
      <c r="BD21184" s="473" t="s">
        <v>1301</v>
      </c>
    </row>
    <row r="21185" spans="53:56" ht="15" x14ac:dyDescent="0.25">
      <c r="BA21185" s="90" t="s">
        <v>25349</v>
      </c>
      <c r="BB21185" s="90" t="s">
        <v>3536</v>
      </c>
      <c r="BC21185" s="90" t="s">
        <v>25299</v>
      </c>
      <c r="BD21185" s="473" t="s">
        <v>1301</v>
      </c>
    </row>
    <row r="21186" spans="53:56" ht="15" x14ac:dyDescent="0.25">
      <c r="BA21186" s="91" t="s">
        <v>25350</v>
      </c>
      <c r="BB21186" s="91" t="s">
        <v>3536</v>
      </c>
      <c r="BC21186" s="91" t="s">
        <v>25294</v>
      </c>
      <c r="BD21186" s="473" t="s">
        <v>1301</v>
      </c>
    </row>
    <row r="21187" spans="53:56" ht="15" x14ac:dyDescent="0.25">
      <c r="BA21187" s="90" t="s">
        <v>25351</v>
      </c>
      <c r="BB21187" s="90" t="s">
        <v>3536</v>
      </c>
      <c r="BC21187" s="90" t="s">
        <v>10215</v>
      </c>
      <c r="BD21187" s="473" t="s">
        <v>1301</v>
      </c>
    </row>
    <row r="21188" spans="53:56" ht="15" x14ac:dyDescent="0.25">
      <c r="BA21188" s="91" t="s">
        <v>25352</v>
      </c>
      <c r="BB21188" s="91" t="s">
        <v>3536</v>
      </c>
      <c r="BC21188" s="91" t="s">
        <v>10809</v>
      </c>
      <c r="BD21188" s="473" t="s">
        <v>1301</v>
      </c>
    </row>
    <row r="21189" spans="53:56" ht="15" x14ac:dyDescent="0.25">
      <c r="BA21189" s="90" t="s">
        <v>25353</v>
      </c>
      <c r="BB21189" s="90" t="s">
        <v>3536</v>
      </c>
      <c r="BC21189" s="90" t="s">
        <v>25294</v>
      </c>
      <c r="BD21189" s="473" t="s">
        <v>1301</v>
      </c>
    </row>
    <row r="21190" spans="53:56" ht="15" x14ac:dyDescent="0.25">
      <c r="BA21190" s="90" t="s">
        <v>25354</v>
      </c>
      <c r="BB21190" s="90" t="s">
        <v>3536</v>
      </c>
      <c r="BC21190" s="90" t="s">
        <v>25299</v>
      </c>
      <c r="BD21190" s="473" t="s">
        <v>1301</v>
      </c>
    </row>
    <row r="21191" spans="53:56" ht="15" x14ac:dyDescent="0.25">
      <c r="BA21191" s="91" t="s">
        <v>25355</v>
      </c>
      <c r="BB21191" s="91" t="s">
        <v>3536</v>
      </c>
      <c r="BC21191" s="91" t="s">
        <v>25356</v>
      </c>
      <c r="BD21191" s="473" t="s">
        <v>1301</v>
      </c>
    </row>
    <row r="21192" spans="53:56" ht="15" x14ac:dyDescent="0.25">
      <c r="BA21192" s="90" t="s">
        <v>25357</v>
      </c>
      <c r="BB21192" s="90" t="s">
        <v>3536</v>
      </c>
      <c r="BC21192" s="90" t="s">
        <v>25356</v>
      </c>
      <c r="BD21192" s="473" t="s">
        <v>1301</v>
      </c>
    </row>
    <row r="21193" spans="53:56" ht="15" x14ac:dyDescent="0.25">
      <c r="BA21193" s="91" t="s">
        <v>25358</v>
      </c>
      <c r="BB21193" s="91" t="s">
        <v>3536</v>
      </c>
      <c r="BC21193" s="91" t="s">
        <v>25356</v>
      </c>
      <c r="BD21193" s="473" t="s">
        <v>1301</v>
      </c>
    </row>
    <row r="21194" spans="53:56" ht="15" x14ac:dyDescent="0.25">
      <c r="BA21194" s="91" t="s">
        <v>25359</v>
      </c>
      <c r="BB21194" s="91" t="s">
        <v>3536</v>
      </c>
      <c r="BC21194" s="91" t="s">
        <v>3225</v>
      </c>
      <c r="BD21194" s="473" t="s">
        <v>1301</v>
      </c>
    </row>
    <row r="21195" spans="53:56" ht="15" x14ac:dyDescent="0.25">
      <c r="BA21195" s="90" t="s">
        <v>25360</v>
      </c>
      <c r="BB21195" s="90" t="s">
        <v>3536</v>
      </c>
      <c r="BC21195" s="90" t="s">
        <v>3225</v>
      </c>
      <c r="BD21195" s="473" t="s">
        <v>1301</v>
      </c>
    </row>
    <row r="21196" spans="53:56" ht="15" x14ac:dyDescent="0.25">
      <c r="BA21196" s="91" t="s">
        <v>25361</v>
      </c>
      <c r="BB21196" s="91" t="s">
        <v>3536</v>
      </c>
      <c r="BC21196" s="91" t="s">
        <v>3225</v>
      </c>
      <c r="BD21196" s="473" t="s">
        <v>1301</v>
      </c>
    </row>
    <row r="21197" spans="53:56" ht="15" x14ac:dyDescent="0.25">
      <c r="BA21197" s="90" t="s">
        <v>25362</v>
      </c>
      <c r="BB21197" s="90" t="s">
        <v>3536</v>
      </c>
      <c r="BC21197" s="90" t="s">
        <v>3225</v>
      </c>
      <c r="BD21197" s="473" t="s">
        <v>1301</v>
      </c>
    </row>
    <row r="21198" spans="53:56" ht="15" x14ac:dyDescent="0.25">
      <c r="BA21198" s="90" t="s">
        <v>25363</v>
      </c>
      <c r="BB21198" s="90" t="s">
        <v>3536</v>
      </c>
      <c r="BC21198" s="90" t="s">
        <v>25356</v>
      </c>
      <c r="BD21198" s="473" t="s">
        <v>1301</v>
      </c>
    </row>
    <row r="21199" spans="53:56" ht="15" x14ac:dyDescent="0.25">
      <c r="BA21199" s="90" t="s">
        <v>25364</v>
      </c>
      <c r="BB21199" s="90" t="s">
        <v>3536</v>
      </c>
      <c r="BC21199" s="90" t="s">
        <v>25356</v>
      </c>
      <c r="BD21199" s="473" t="s">
        <v>1301</v>
      </c>
    </row>
    <row r="21200" spans="53:56" ht="15" x14ac:dyDescent="0.25">
      <c r="BA21200" s="91" t="s">
        <v>25365</v>
      </c>
      <c r="BB21200" s="91" t="s">
        <v>3536</v>
      </c>
      <c r="BC21200" s="91" t="s">
        <v>25356</v>
      </c>
      <c r="BD21200" s="473" t="s">
        <v>1301</v>
      </c>
    </row>
    <row r="21201" spans="53:56" ht="15" x14ac:dyDescent="0.25">
      <c r="BA21201" s="90" t="s">
        <v>25366</v>
      </c>
      <c r="BB21201" s="90" t="s">
        <v>3536</v>
      </c>
      <c r="BC21201" s="90" t="s">
        <v>21357</v>
      </c>
      <c r="BD21201" s="473" t="s">
        <v>1301</v>
      </c>
    </row>
    <row r="21202" spans="53:56" ht="15" x14ac:dyDescent="0.25">
      <c r="BA21202" s="91" t="s">
        <v>25367</v>
      </c>
      <c r="BB21202" s="91" t="s">
        <v>3536</v>
      </c>
      <c r="BC21202" s="91" t="s">
        <v>3225</v>
      </c>
      <c r="BD21202" s="473" t="s">
        <v>1301</v>
      </c>
    </row>
    <row r="21203" spans="53:56" ht="15" x14ac:dyDescent="0.25">
      <c r="BA21203" s="91" t="s">
        <v>25368</v>
      </c>
      <c r="BB21203" s="91" t="s">
        <v>3536</v>
      </c>
      <c r="BC21203" s="91" t="s">
        <v>25356</v>
      </c>
      <c r="BD21203" s="473" t="s">
        <v>1301</v>
      </c>
    </row>
    <row r="21204" spans="53:56" ht="15" x14ac:dyDescent="0.25">
      <c r="BA21204" s="90" t="s">
        <v>25369</v>
      </c>
      <c r="BB21204" s="90" t="s">
        <v>3536</v>
      </c>
      <c r="BC21204" s="90" t="s">
        <v>3225</v>
      </c>
      <c r="BD21204" s="473" t="s">
        <v>1301</v>
      </c>
    </row>
    <row r="21205" spans="53:56" ht="15" x14ac:dyDescent="0.25">
      <c r="BA21205" s="91" t="s">
        <v>25370</v>
      </c>
      <c r="BB21205" s="91" t="s">
        <v>3536</v>
      </c>
      <c r="BC21205" s="91" t="s">
        <v>21357</v>
      </c>
      <c r="BD21205" s="473" t="s">
        <v>1301</v>
      </c>
    </row>
    <row r="21206" spans="53:56" ht="15" x14ac:dyDescent="0.25">
      <c r="BA21206" s="90" t="s">
        <v>25371</v>
      </c>
      <c r="BB21206" s="90" t="s">
        <v>3536</v>
      </c>
      <c r="BC21206" s="90" t="s">
        <v>24294</v>
      </c>
      <c r="BD21206" s="473" t="s">
        <v>1301</v>
      </c>
    </row>
    <row r="21207" spans="53:56" ht="15" x14ac:dyDescent="0.25">
      <c r="BA21207" s="90" t="s">
        <v>25372</v>
      </c>
      <c r="BB21207" s="90" t="s">
        <v>3536</v>
      </c>
      <c r="BC21207" s="90" t="s">
        <v>3225</v>
      </c>
      <c r="BD21207" s="473" t="s">
        <v>1301</v>
      </c>
    </row>
    <row r="21208" spans="53:56" ht="15" x14ac:dyDescent="0.25">
      <c r="BA21208" s="91" t="s">
        <v>25373</v>
      </c>
      <c r="BB21208" s="91" t="s">
        <v>3536</v>
      </c>
      <c r="BC21208" s="91" t="s">
        <v>9234</v>
      </c>
      <c r="BD21208" s="473" t="s">
        <v>1301</v>
      </c>
    </row>
    <row r="21209" spans="53:56" ht="15" x14ac:dyDescent="0.25">
      <c r="BA21209" s="90" t="s">
        <v>25374</v>
      </c>
      <c r="BB21209" s="90" t="s">
        <v>3536</v>
      </c>
      <c r="BC21209" s="90" t="s">
        <v>25356</v>
      </c>
      <c r="BD21209" s="473" t="s">
        <v>1301</v>
      </c>
    </row>
    <row r="21210" spans="53:56" ht="15" x14ac:dyDescent="0.25">
      <c r="BA21210" s="91" t="s">
        <v>25375</v>
      </c>
      <c r="BB21210" s="91" t="s">
        <v>3536</v>
      </c>
      <c r="BC21210" s="91" t="s">
        <v>9234</v>
      </c>
      <c r="BD21210" s="473" t="s">
        <v>1301</v>
      </c>
    </row>
    <row r="21211" spans="53:56" ht="15" x14ac:dyDescent="0.25">
      <c r="BA21211" s="90" t="s">
        <v>25376</v>
      </c>
      <c r="BB21211" s="90" t="s">
        <v>3536</v>
      </c>
      <c r="BC21211" s="90" t="s">
        <v>25356</v>
      </c>
      <c r="BD21211" s="473" t="s">
        <v>1301</v>
      </c>
    </row>
    <row r="21212" spans="53:56" ht="15" x14ac:dyDescent="0.25">
      <c r="BA21212" s="91" t="s">
        <v>25377</v>
      </c>
      <c r="BB21212" s="91" t="s">
        <v>3536</v>
      </c>
      <c r="BC21212" s="91" t="s">
        <v>25356</v>
      </c>
      <c r="BD21212" s="473" t="s">
        <v>1301</v>
      </c>
    </row>
    <row r="21213" spans="53:56" ht="15" x14ac:dyDescent="0.25">
      <c r="BA21213" s="91" t="s">
        <v>25378</v>
      </c>
      <c r="BB21213" s="91" t="s">
        <v>3536</v>
      </c>
      <c r="BC21213" s="91" t="s">
        <v>25356</v>
      </c>
      <c r="BD21213" s="473" t="s">
        <v>1301</v>
      </c>
    </row>
    <row r="21214" spans="53:56" ht="15" x14ac:dyDescent="0.25">
      <c r="BA21214" s="90" t="s">
        <v>25379</v>
      </c>
      <c r="BB21214" s="90" t="s">
        <v>3536</v>
      </c>
      <c r="BC21214" s="90" t="s">
        <v>21357</v>
      </c>
      <c r="BD21214" s="473" t="s">
        <v>1301</v>
      </c>
    </row>
    <row r="21215" spans="53:56" ht="15" x14ac:dyDescent="0.25">
      <c r="BA21215" s="91" t="s">
        <v>25380</v>
      </c>
      <c r="BB21215" s="91" t="s">
        <v>3536</v>
      </c>
      <c r="BC21215" s="91" t="s">
        <v>3225</v>
      </c>
      <c r="BD21215" s="473" t="s">
        <v>1301</v>
      </c>
    </row>
    <row r="21216" spans="53:56" ht="15" x14ac:dyDescent="0.25">
      <c r="BA21216" s="90" t="s">
        <v>25381</v>
      </c>
      <c r="BB21216" s="90" t="s">
        <v>3536</v>
      </c>
      <c r="BC21216" s="90" t="s">
        <v>21357</v>
      </c>
      <c r="BD21216" s="473" t="s">
        <v>1301</v>
      </c>
    </row>
    <row r="21217" spans="53:56" ht="15" x14ac:dyDescent="0.25">
      <c r="BA21217" s="90" t="s">
        <v>25382</v>
      </c>
      <c r="BB21217" s="90" t="s">
        <v>3536</v>
      </c>
      <c r="BC21217" s="90" t="s">
        <v>3225</v>
      </c>
      <c r="BD21217" s="473" t="s">
        <v>1301</v>
      </c>
    </row>
    <row r="21218" spans="53:56" ht="15" x14ac:dyDescent="0.25">
      <c r="BA21218" s="91" t="s">
        <v>25383</v>
      </c>
      <c r="BB21218" s="91" t="s">
        <v>3536</v>
      </c>
      <c r="BC21218" s="91" t="s">
        <v>3225</v>
      </c>
      <c r="BD21218" s="473" t="s">
        <v>1301</v>
      </c>
    </row>
    <row r="21219" spans="53:56" ht="15" x14ac:dyDescent="0.25">
      <c r="BA21219" s="90" t="s">
        <v>25384</v>
      </c>
      <c r="BB21219" s="90" t="s">
        <v>3536</v>
      </c>
      <c r="BC21219" s="90" t="s">
        <v>3225</v>
      </c>
      <c r="BD21219" s="473" t="s">
        <v>1301</v>
      </c>
    </row>
    <row r="21220" spans="53:56" ht="15" x14ac:dyDescent="0.25">
      <c r="BA21220" s="91" t="s">
        <v>25385</v>
      </c>
      <c r="BB21220" s="91" t="s">
        <v>3536</v>
      </c>
      <c r="BC21220" s="91" t="s">
        <v>3225</v>
      </c>
      <c r="BD21220" s="473" t="s">
        <v>1301</v>
      </c>
    </row>
    <row r="21221" spans="53:56" ht="15" x14ac:dyDescent="0.25">
      <c r="BA21221" s="91" t="s">
        <v>25386</v>
      </c>
      <c r="BB21221" s="91" t="s">
        <v>3536</v>
      </c>
      <c r="BC21221" s="91" t="s">
        <v>21357</v>
      </c>
      <c r="BD21221" s="473" t="s">
        <v>1301</v>
      </c>
    </row>
    <row r="21222" spans="53:56" ht="15" x14ac:dyDescent="0.25">
      <c r="BA21222" s="90" t="s">
        <v>25387</v>
      </c>
      <c r="BB21222" s="90" t="s">
        <v>3536</v>
      </c>
      <c r="BC21222" s="90" t="s">
        <v>25356</v>
      </c>
      <c r="BD21222" s="473" t="s">
        <v>1301</v>
      </c>
    </row>
    <row r="21223" spans="53:56" ht="15" x14ac:dyDescent="0.25">
      <c r="BA21223" s="91" t="s">
        <v>25388</v>
      </c>
      <c r="BB21223" s="91" t="s">
        <v>3536</v>
      </c>
      <c r="BC21223" s="91" t="s">
        <v>25356</v>
      </c>
      <c r="BD21223" s="473" t="s">
        <v>1301</v>
      </c>
    </row>
    <row r="21224" spans="53:56" ht="15" x14ac:dyDescent="0.25">
      <c r="BA21224" s="90" t="s">
        <v>25389</v>
      </c>
      <c r="BB21224" s="90" t="s">
        <v>3536</v>
      </c>
      <c r="BC21224" s="90" t="s">
        <v>25356</v>
      </c>
      <c r="BD21224" s="473" t="s">
        <v>1301</v>
      </c>
    </row>
    <row r="21225" spans="53:56" ht="15" x14ac:dyDescent="0.25">
      <c r="BA21225" s="90" t="s">
        <v>25390</v>
      </c>
      <c r="BB21225" s="90" t="s">
        <v>3536</v>
      </c>
      <c r="BC21225" s="90" t="s">
        <v>3225</v>
      </c>
      <c r="BD21225" s="473" t="s">
        <v>1301</v>
      </c>
    </row>
    <row r="21226" spans="53:56" ht="15" x14ac:dyDescent="0.25">
      <c r="BA21226" s="91" t="s">
        <v>25391</v>
      </c>
      <c r="BB21226" s="91" t="s">
        <v>3536</v>
      </c>
      <c r="BC21226" s="91" t="s">
        <v>3225</v>
      </c>
      <c r="BD21226" s="473" t="s">
        <v>1301</v>
      </c>
    </row>
    <row r="21227" spans="53:56" ht="15" x14ac:dyDescent="0.25">
      <c r="BA21227" s="90" t="s">
        <v>25392</v>
      </c>
      <c r="BB21227" s="90" t="s">
        <v>3536</v>
      </c>
      <c r="BC21227" s="90" t="s">
        <v>21357</v>
      </c>
      <c r="BD21227" s="473" t="s">
        <v>1301</v>
      </c>
    </row>
    <row r="21228" spans="53:56" ht="15" x14ac:dyDescent="0.25">
      <c r="BA21228" s="91" t="s">
        <v>25393</v>
      </c>
      <c r="BB21228" s="91" t="s">
        <v>3536</v>
      </c>
      <c r="BC21228" s="91" t="s">
        <v>21357</v>
      </c>
      <c r="BD21228" s="473" t="s">
        <v>1301</v>
      </c>
    </row>
    <row r="21229" spans="53:56" ht="15" x14ac:dyDescent="0.25">
      <c r="BA21229" s="91" t="s">
        <v>25394</v>
      </c>
      <c r="BB21229" s="91" t="s">
        <v>3536</v>
      </c>
      <c r="BC21229" s="91" t="s">
        <v>21357</v>
      </c>
      <c r="BD21229" s="473" t="s">
        <v>1301</v>
      </c>
    </row>
    <row r="21230" spans="53:56" ht="15" x14ac:dyDescent="0.25">
      <c r="BA21230" s="90" t="s">
        <v>25395</v>
      </c>
      <c r="BB21230" s="90" t="s">
        <v>3536</v>
      </c>
      <c r="BC21230" s="90" t="s">
        <v>21357</v>
      </c>
      <c r="BD21230" s="473" t="s">
        <v>1301</v>
      </c>
    </row>
    <row r="21231" spans="53:56" ht="15" x14ac:dyDescent="0.25">
      <c r="BA21231" s="91" t="s">
        <v>25396</v>
      </c>
      <c r="BB21231" s="91" t="s">
        <v>3536</v>
      </c>
      <c r="BC21231" s="91" t="s">
        <v>3225</v>
      </c>
      <c r="BD21231" s="473" t="s">
        <v>1301</v>
      </c>
    </row>
    <row r="21232" spans="53:56" ht="15" x14ac:dyDescent="0.25">
      <c r="BA21232" s="90" t="s">
        <v>25397</v>
      </c>
      <c r="BB21232" s="90" t="s">
        <v>3536</v>
      </c>
      <c r="BC21232" s="90" t="s">
        <v>9234</v>
      </c>
      <c r="BD21232" s="473" t="s">
        <v>1301</v>
      </c>
    </row>
    <row r="21233" spans="53:56" ht="15" x14ac:dyDescent="0.25">
      <c r="BA21233" s="91" t="s">
        <v>25398</v>
      </c>
      <c r="BB21233" s="91" t="s">
        <v>3536</v>
      </c>
      <c r="BC21233" s="91" t="s">
        <v>21357</v>
      </c>
      <c r="BD21233" s="473" t="s">
        <v>1301</v>
      </c>
    </row>
    <row r="21234" spans="53:56" ht="15" x14ac:dyDescent="0.25">
      <c r="BA21234" s="90" t="s">
        <v>25399</v>
      </c>
      <c r="BB21234" s="90" t="s">
        <v>3536</v>
      </c>
      <c r="BC21234" s="90" t="s">
        <v>25356</v>
      </c>
      <c r="BD21234" s="473" t="s">
        <v>1301</v>
      </c>
    </row>
    <row r="21235" spans="53:56" ht="15" x14ac:dyDescent="0.25">
      <c r="BA21235" s="90" t="s">
        <v>25400</v>
      </c>
      <c r="BB21235" s="90" t="s">
        <v>3536</v>
      </c>
      <c r="BC21235" s="90" t="s">
        <v>25356</v>
      </c>
      <c r="BD21235" s="473" t="s">
        <v>1301</v>
      </c>
    </row>
    <row r="21236" spans="53:56" ht="15" x14ac:dyDescent="0.25">
      <c r="BA21236" s="91" t="s">
        <v>25401</v>
      </c>
      <c r="BB21236" s="91" t="s">
        <v>3536</v>
      </c>
      <c r="BC21236" s="91" t="s">
        <v>25356</v>
      </c>
      <c r="BD21236" s="473" t="s">
        <v>1301</v>
      </c>
    </row>
    <row r="21237" spans="53:56" ht="15" x14ac:dyDescent="0.25">
      <c r="BA21237" s="90" t="s">
        <v>25402</v>
      </c>
      <c r="BB21237" s="90" t="s">
        <v>3536</v>
      </c>
      <c r="BC21237" s="90" t="s">
        <v>21357</v>
      </c>
      <c r="BD21237" s="473" t="s">
        <v>1301</v>
      </c>
    </row>
    <row r="21238" spans="53:56" ht="15" x14ac:dyDescent="0.25">
      <c r="BA21238" s="91" t="s">
        <v>25403</v>
      </c>
      <c r="BB21238" s="91" t="s">
        <v>3536</v>
      </c>
      <c r="BC21238" s="91" t="s">
        <v>25356</v>
      </c>
      <c r="BD21238" s="473" t="s">
        <v>1301</v>
      </c>
    </row>
    <row r="21239" spans="53:56" ht="15" x14ac:dyDescent="0.25">
      <c r="BA21239" s="91" t="s">
        <v>25404</v>
      </c>
      <c r="BB21239" s="91" t="s">
        <v>3536</v>
      </c>
      <c r="BC21239" s="91" t="s">
        <v>25356</v>
      </c>
      <c r="BD21239" s="473" t="s">
        <v>1301</v>
      </c>
    </row>
    <row r="21240" spans="53:56" ht="15" x14ac:dyDescent="0.25">
      <c r="BA21240" s="90" t="s">
        <v>25405</v>
      </c>
      <c r="BB21240" s="90" t="s">
        <v>3536</v>
      </c>
      <c r="BC21240" s="90" t="s">
        <v>25356</v>
      </c>
      <c r="BD21240" s="473" t="s">
        <v>1301</v>
      </c>
    </row>
    <row r="21241" spans="53:56" ht="15" x14ac:dyDescent="0.25">
      <c r="BA21241" s="91" t="s">
        <v>25406</v>
      </c>
      <c r="BB21241" s="91" t="s">
        <v>3536</v>
      </c>
      <c r="BC21241" s="91" t="s">
        <v>21357</v>
      </c>
      <c r="BD21241" s="473" t="s">
        <v>1301</v>
      </c>
    </row>
    <row r="21242" spans="53:56" ht="15" x14ac:dyDescent="0.25">
      <c r="BA21242" s="90" t="s">
        <v>25407</v>
      </c>
      <c r="BB21242" s="90" t="s">
        <v>3536</v>
      </c>
      <c r="BC21242" s="90" t="s">
        <v>3225</v>
      </c>
      <c r="BD21242" s="473" t="s">
        <v>1301</v>
      </c>
    </row>
    <row r="21243" spans="53:56" ht="15" x14ac:dyDescent="0.25">
      <c r="BA21243" s="90" t="s">
        <v>25408</v>
      </c>
      <c r="BB21243" s="90" t="s">
        <v>3536</v>
      </c>
      <c r="BC21243" s="90" t="s">
        <v>3225</v>
      </c>
      <c r="BD21243" s="473" t="s">
        <v>1301</v>
      </c>
    </row>
    <row r="21244" spans="53:56" ht="15" x14ac:dyDescent="0.25">
      <c r="BA21244" s="91" t="s">
        <v>25409</v>
      </c>
      <c r="BB21244" s="91" t="s">
        <v>3536</v>
      </c>
      <c r="BC21244" s="91" t="s">
        <v>3225</v>
      </c>
      <c r="BD21244" s="473" t="s">
        <v>1301</v>
      </c>
    </row>
    <row r="21245" spans="53:56" ht="15" x14ac:dyDescent="0.25">
      <c r="BA21245" s="90" t="s">
        <v>25410</v>
      </c>
      <c r="BB21245" s="90" t="s">
        <v>3536</v>
      </c>
      <c r="BC21245" s="90" t="s">
        <v>3225</v>
      </c>
      <c r="BD21245" s="473" t="s">
        <v>1301</v>
      </c>
    </row>
    <row r="21246" spans="53:56" ht="15" x14ac:dyDescent="0.25">
      <c r="BA21246" s="90" t="s">
        <v>25411</v>
      </c>
      <c r="BB21246" s="90" t="s">
        <v>3536</v>
      </c>
      <c r="BC21246" s="90" t="s">
        <v>3225</v>
      </c>
      <c r="BD21246" s="473" t="s">
        <v>1301</v>
      </c>
    </row>
    <row r="21247" spans="53:56" ht="15" x14ac:dyDescent="0.25">
      <c r="BA21247" s="91" t="s">
        <v>25412</v>
      </c>
      <c r="BB21247" s="91" t="s">
        <v>3536</v>
      </c>
      <c r="BC21247" s="91" t="s">
        <v>23621</v>
      </c>
      <c r="BD21247" s="473" t="s">
        <v>1301</v>
      </c>
    </row>
    <row r="21248" spans="53:56" ht="15" x14ac:dyDescent="0.25">
      <c r="BA21248" s="91" t="s">
        <v>25413</v>
      </c>
      <c r="BB21248" s="91" t="s">
        <v>3536</v>
      </c>
      <c r="BC21248" s="91" t="s">
        <v>23621</v>
      </c>
      <c r="BD21248" s="473" t="s">
        <v>1301</v>
      </c>
    </row>
    <row r="21249" spans="53:56" ht="15" x14ac:dyDescent="0.25">
      <c r="BA21249" s="90" t="s">
        <v>25414</v>
      </c>
      <c r="BB21249" s="90" t="s">
        <v>3536</v>
      </c>
      <c r="BC21249" s="90" t="s">
        <v>23621</v>
      </c>
      <c r="BD21249" s="473" t="s">
        <v>1301</v>
      </c>
    </row>
    <row r="21250" spans="53:56" ht="15" x14ac:dyDescent="0.25">
      <c r="BA21250" s="91" t="s">
        <v>25415</v>
      </c>
      <c r="BB21250" s="91" t="s">
        <v>3536</v>
      </c>
      <c r="BC21250" s="91" t="s">
        <v>23621</v>
      </c>
      <c r="BD21250" s="473" t="s">
        <v>1301</v>
      </c>
    </row>
    <row r="21251" spans="53:56" ht="15" x14ac:dyDescent="0.25">
      <c r="BA21251" s="90" t="s">
        <v>25416</v>
      </c>
      <c r="BB21251" s="90" t="s">
        <v>3536</v>
      </c>
      <c r="BC21251" s="90" t="s">
        <v>23621</v>
      </c>
      <c r="BD21251" s="473" t="s">
        <v>1301</v>
      </c>
    </row>
    <row r="21252" spans="53:56" ht="15" x14ac:dyDescent="0.25">
      <c r="BA21252" s="90" t="s">
        <v>25416</v>
      </c>
      <c r="BB21252" s="90" t="s">
        <v>3536</v>
      </c>
      <c r="BC21252" s="90" t="s">
        <v>25417</v>
      </c>
      <c r="BD21252" s="473" t="s">
        <v>1301</v>
      </c>
    </row>
    <row r="21253" spans="53:56" ht="15" x14ac:dyDescent="0.25">
      <c r="BA21253" s="90" t="s">
        <v>25418</v>
      </c>
      <c r="BB21253" s="90" t="s">
        <v>3536</v>
      </c>
      <c r="BC21253" s="90" t="s">
        <v>23621</v>
      </c>
      <c r="BD21253" s="473" t="s">
        <v>1301</v>
      </c>
    </row>
    <row r="21254" spans="53:56" ht="15" x14ac:dyDescent="0.25">
      <c r="BA21254" s="91" t="s">
        <v>25419</v>
      </c>
      <c r="BB21254" s="91" t="s">
        <v>3536</v>
      </c>
      <c r="BC21254" s="91" t="s">
        <v>23621</v>
      </c>
      <c r="BD21254" s="473" t="s">
        <v>1301</v>
      </c>
    </row>
    <row r="21255" spans="53:56" ht="15" x14ac:dyDescent="0.25">
      <c r="BA21255" s="90" t="s">
        <v>25420</v>
      </c>
      <c r="BB21255" s="90" t="s">
        <v>3536</v>
      </c>
      <c r="BC21255" s="90" t="s">
        <v>23621</v>
      </c>
      <c r="BD21255" s="473" t="s">
        <v>1301</v>
      </c>
    </row>
    <row r="21256" spans="53:56" ht="15" x14ac:dyDescent="0.25">
      <c r="BA21256" s="91" t="s">
        <v>25421</v>
      </c>
      <c r="BB21256" s="91" t="s">
        <v>3536</v>
      </c>
      <c r="BC21256" s="91" t="s">
        <v>21862</v>
      </c>
      <c r="BD21256" s="473" t="s">
        <v>1301</v>
      </c>
    </row>
    <row r="21257" spans="53:56" ht="15" x14ac:dyDescent="0.25">
      <c r="BA21257" s="91" t="s">
        <v>25422</v>
      </c>
      <c r="BB21257" s="91" t="s">
        <v>3536</v>
      </c>
      <c r="BC21257" s="91" t="s">
        <v>21862</v>
      </c>
      <c r="BD21257" s="473" t="s">
        <v>1301</v>
      </c>
    </row>
    <row r="21258" spans="53:56" ht="15" x14ac:dyDescent="0.25">
      <c r="BA21258" s="90" t="s">
        <v>25423</v>
      </c>
      <c r="BB21258" s="90" t="s">
        <v>3536</v>
      </c>
      <c r="BC21258" s="90" t="s">
        <v>17448</v>
      </c>
      <c r="BD21258" s="473" t="s">
        <v>1301</v>
      </c>
    </row>
    <row r="21259" spans="53:56" ht="15" x14ac:dyDescent="0.25">
      <c r="BA21259" s="91" t="s">
        <v>25424</v>
      </c>
      <c r="BB21259" s="91" t="s">
        <v>3536</v>
      </c>
      <c r="BC21259" s="91" t="s">
        <v>4097</v>
      </c>
      <c r="BD21259" s="473" t="s">
        <v>1301</v>
      </c>
    </row>
    <row r="21260" spans="53:56" ht="15" x14ac:dyDescent="0.25">
      <c r="BA21260" s="90" t="s">
        <v>25425</v>
      </c>
      <c r="BB21260" s="90" t="s">
        <v>3536</v>
      </c>
      <c r="BC21260" s="90" t="s">
        <v>7028</v>
      </c>
      <c r="BD21260" s="473" t="s">
        <v>1301</v>
      </c>
    </row>
    <row r="21261" spans="53:56" ht="15" x14ac:dyDescent="0.25">
      <c r="BA21261" s="90" t="s">
        <v>25426</v>
      </c>
      <c r="BB21261" s="90" t="s">
        <v>3536</v>
      </c>
      <c r="BC21261" s="90" t="s">
        <v>4097</v>
      </c>
      <c r="BD21261" s="473" t="s">
        <v>1301</v>
      </c>
    </row>
    <row r="21262" spans="53:56" ht="15" x14ac:dyDescent="0.25">
      <c r="BA21262" s="91" t="s">
        <v>25427</v>
      </c>
      <c r="BB21262" s="91" t="s">
        <v>3536</v>
      </c>
      <c r="BC21262" s="91" t="s">
        <v>23621</v>
      </c>
      <c r="BD21262" s="473" t="s">
        <v>1301</v>
      </c>
    </row>
    <row r="21263" spans="53:56" ht="15" x14ac:dyDescent="0.25">
      <c r="BA21263" s="90" t="s">
        <v>25428</v>
      </c>
      <c r="BB21263" s="90" t="s">
        <v>3536</v>
      </c>
      <c r="BC21263" s="90" t="s">
        <v>25417</v>
      </c>
      <c r="BD21263" s="473" t="s">
        <v>1301</v>
      </c>
    </row>
    <row r="21264" spans="53:56" ht="15" x14ac:dyDescent="0.25">
      <c r="BA21264" s="91" t="s">
        <v>25429</v>
      </c>
      <c r="BB21264" s="91" t="s">
        <v>3536</v>
      </c>
      <c r="BC21264" s="91" t="s">
        <v>23621</v>
      </c>
      <c r="BD21264" s="473" t="s">
        <v>1301</v>
      </c>
    </row>
    <row r="21265" spans="53:56" ht="15" x14ac:dyDescent="0.25">
      <c r="BA21265" s="91" t="s">
        <v>25430</v>
      </c>
      <c r="BB21265" s="91" t="s">
        <v>3536</v>
      </c>
      <c r="BC21265" s="91" t="s">
        <v>17448</v>
      </c>
      <c r="BD21265" s="473" t="s">
        <v>1301</v>
      </c>
    </row>
    <row r="21266" spans="53:56" ht="15" x14ac:dyDescent="0.25">
      <c r="BA21266" s="90" t="s">
        <v>25431</v>
      </c>
      <c r="BB21266" s="90" t="s">
        <v>3536</v>
      </c>
      <c r="BC21266" s="90" t="s">
        <v>6513</v>
      </c>
      <c r="BD21266" s="473" t="s">
        <v>1301</v>
      </c>
    </row>
    <row r="21267" spans="53:56" ht="15" x14ac:dyDescent="0.25">
      <c r="BA21267" s="91" t="s">
        <v>25432</v>
      </c>
      <c r="BB21267" s="91" t="s">
        <v>3536</v>
      </c>
      <c r="BC21267" s="91" t="s">
        <v>6513</v>
      </c>
      <c r="BD21267" s="473" t="s">
        <v>1301</v>
      </c>
    </row>
    <row r="21268" spans="53:56" ht="15" x14ac:dyDescent="0.25">
      <c r="BA21268" s="90" t="s">
        <v>25433</v>
      </c>
      <c r="BB21268" s="90" t="s">
        <v>3536</v>
      </c>
      <c r="BC21268" s="90" t="s">
        <v>7028</v>
      </c>
      <c r="BD21268" s="473" t="s">
        <v>1301</v>
      </c>
    </row>
    <row r="21269" spans="53:56" ht="15" x14ac:dyDescent="0.25">
      <c r="BA21269" s="91" t="s">
        <v>25434</v>
      </c>
      <c r="BB21269" s="91" t="s">
        <v>3536</v>
      </c>
      <c r="BC21269" s="91" t="s">
        <v>6513</v>
      </c>
      <c r="BD21269" s="473" t="s">
        <v>1301</v>
      </c>
    </row>
    <row r="21270" spans="53:56" ht="15" x14ac:dyDescent="0.25">
      <c r="BA21270" s="90" t="s">
        <v>25435</v>
      </c>
      <c r="BB21270" s="90" t="s">
        <v>3536</v>
      </c>
      <c r="BC21270" s="90" t="s">
        <v>7028</v>
      </c>
      <c r="BD21270" s="473" t="s">
        <v>1301</v>
      </c>
    </row>
    <row r="21271" spans="53:56" ht="15" x14ac:dyDescent="0.25">
      <c r="BA21271" s="91" t="s">
        <v>25436</v>
      </c>
      <c r="BB21271" s="91" t="s">
        <v>3536</v>
      </c>
      <c r="BC21271" s="91" t="s">
        <v>7028</v>
      </c>
      <c r="BD21271" s="473" t="s">
        <v>1301</v>
      </c>
    </row>
    <row r="21272" spans="53:56" ht="15" x14ac:dyDescent="0.25">
      <c r="BA21272" s="90" t="s">
        <v>25437</v>
      </c>
      <c r="BB21272" s="90" t="s">
        <v>3536</v>
      </c>
      <c r="BC21272" s="90" t="s">
        <v>25438</v>
      </c>
      <c r="BD21272" s="473" t="s">
        <v>1301</v>
      </c>
    </row>
    <row r="21273" spans="53:56" ht="15" x14ac:dyDescent="0.25">
      <c r="BA21273" s="91" t="s">
        <v>25439</v>
      </c>
      <c r="BB21273" s="91" t="s">
        <v>3536</v>
      </c>
      <c r="BC21273" s="91" t="s">
        <v>23621</v>
      </c>
      <c r="BD21273" s="473" t="s">
        <v>1301</v>
      </c>
    </row>
    <row r="21274" spans="53:56" ht="15" x14ac:dyDescent="0.25">
      <c r="BA21274" s="90" t="s">
        <v>25440</v>
      </c>
      <c r="BB21274" s="90" t="s">
        <v>3536</v>
      </c>
      <c r="BC21274" s="90" t="s">
        <v>21862</v>
      </c>
      <c r="BD21274" s="473" t="s">
        <v>1301</v>
      </c>
    </row>
    <row r="21275" spans="53:56" ht="15" x14ac:dyDescent="0.25">
      <c r="BA21275" s="91" t="s">
        <v>25441</v>
      </c>
      <c r="BB21275" s="91" t="s">
        <v>3536</v>
      </c>
      <c r="BC21275" s="91" t="s">
        <v>21862</v>
      </c>
      <c r="BD21275" s="473" t="s">
        <v>1301</v>
      </c>
    </row>
    <row r="21276" spans="53:56" ht="15" x14ac:dyDescent="0.25">
      <c r="BA21276" s="90" t="s">
        <v>25442</v>
      </c>
      <c r="BB21276" s="90" t="s">
        <v>3536</v>
      </c>
      <c r="BC21276" s="90" t="s">
        <v>7028</v>
      </c>
      <c r="BD21276" s="473" t="s">
        <v>1301</v>
      </c>
    </row>
    <row r="21277" spans="53:56" ht="15" x14ac:dyDescent="0.25">
      <c r="BA21277" s="91" t="s">
        <v>25443</v>
      </c>
      <c r="BB21277" s="91" t="s">
        <v>3536</v>
      </c>
      <c r="BC21277" s="91" t="s">
        <v>25438</v>
      </c>
      <c r="BD21277" s="473" t="s">
        <v>1301</v>
      </c>
    </row>
    <row r="21278" spans="53:56" ht="15" x14ac:dyDescent="0.25">
      <c r="BA21278" s="90" t="s">
        <v>25444</v>
      </c>
      <c r="BB21278" s="90" t="s">
        <v>3536</v>
      </c>
      <c r="BC21278" s="90" t="s">
        <v>4097</v>
      </c>
      <c r="BD21278" s="473" t="s">
        <v>1301</v>
      </c>
    </row>
    <row r="21279" spans="53:56" ht="15" x14ac:dyDescent="0.25">
      <c r="BA21279" s="91" t="s">
        <v>25445</v>
      </c>
      <c r="BB21279" s="91" t="s">
        <v>3536</v>
      </c>
      <c r="BC21279" s="91" t="s">
        <v>4097</v>
      </c>
      <c r="BD21279" s="473" t="s">
        <v>1301</v>
      </c>
    </row>
    <row r="21280" spans="53:56" ht="15" x14ac:dyDescent="0.25">
      <c r="BA21280" s="90" t="s">
        <v>25446</v>
      </c>
      <c r="BB21280" s="90" t="s">
        <v>3536</v>
      </c>
      <c r="BC21280" s="90" t="s">
        <v>4097</v>
      </c>
      <c r="BD21280" s="473" t="s">
        <v>1301</v>
      </c>
    </row>
    <row r="21281" spans="53:56" ht="15" x14ac:dyDescent="0.25">
      <c r="BA21281" s="91" t="s">
        <v>25447</v>
      </c>
      <c r="BB21281" s="91" t="s">
        <v>3536</v>
      </c>
      <c r="BC21281" s="91" t="s">
        <v>21862</v>
      </c>
      <c r="BD21281" s="473" t="s">
        <v>1301</v>
      </c>
    </row>
    <row r="21282" spans="53:56" ht="15" x14ac:dyDescent="0.25">
      <c r="BA21282" s="90" t="s">
        <v>25448</v>
      </c>
      <c r="BB21282" s="90" t="s">
        <v>3536</v>
      </c>
      <c r="BC21282" s="90" t="s">
        <v>7028</v>
      </c>
      <c r="BD21282" s="473" t="s">
        <v>1301</v>
      </c>
    </row>
    <row r="21283" spans="53:56" ht="15" x14ac:dyDescent="0.25">
      <c r="BA21283" s="91" t="s">
        <v>25449</v>
      </c>
      <c r="BB21283" s="91" t="s">
        <v>3536</v>
      </c>
      <c r="BC21283" s="91" t="s">
        <v>20234</v>
      </c>
      <c r="BD21283" s="473" t="s">
        <v>1301</v>
      </c>
    </row>
    <row r="21284" spans="53:56" ht="15" x14ac:dyDescent="0.25">
      <c r="BA21284" s="90" t="s">
        <v>25450</v>
      </c>
      <c r="BB21284" s="90" t="s">
        <v>3536</v>
      </c>
      <c r="BC21284" s="90" t="s">
        <v>6513</v>
      </c>
      <c r="BD21284" s="473" t="s">
        <v>1301</v>
      </c>
    </row>
    <row r="21285" spans="53:56" ht="15" x14ac:dyDescent="0.25">
      <c r="BA21285" s="91" t="s">
        <v>25451</v>
      </c>
      <c r="BB21285" s="91" t="s">
        <v>3536</v>
      </c>
      <c r="BC21285" s="91" t="s">
        <v>7028</v>
      </c>
      <c r="BD21285" s="473" t="s">
        <v>1301</v>
      </c>
    </row>
    <row r="21286" spans="53:56" ht="15" x14ac:dyDescent="0.25">
      <c r="BA21286" s="90" t="s">
        <v>25452</v>
      </c>
      <c r="BB21286" s="90" t="s">
        <v>3536</v>
      </c>
      <c r="BC21286" s="90" t="s">
        <v>17448</v>
      </c>
      <c r="BD21286" s="473" t="s">
        <v>1301</v>
      </c>
    </row>
    <row r="21287" spans="53:56" ht="15" x14ac:dyDescent="0.25">
      <c r="BA21287" s="91" t="s">
        <v>25453</v>
      </c>
      <c r="BB21287" s="91" t="s">
        <v>3536</v>
      </c>
      <c r="BC21287" s="91" t="s">
        <v>23621</v>
      </c>
      <c r="BD21287" s="473" t="s">
        <v>1301</v>
      </c>
    </row>
    <row r="21288" spans="53:56" ht="15" x14ac:dyDescent="0.25">
      <c r="BA21288" s="90" t="s">
        <v>25454</v>
      </c>
      <c r="BB21288" s="90" t="s">
        <v>3536</v>
      </c>
      <c r="BC21288" s="90" t="s">
        <v>17448</v>
      </c>
      <c r="BD21288" s="473" t="s">
        <v>1301</v>
      </c>
    </row>
    <row r="21289" spans="53:56" ht="15" x14ac:dyDescent="0.25">
      <c r="BA21289" s="91" t="s">
        <v>25455</v>
      </c>
      <c r="BB21289" s="91" t="s">
        <v>3536</v>
      </c>
      <c r="BC21289" s="91" t="s">
        <v>7028</v>
      </c>
      <c r="BD21289" s="473" t="s">
        <v>1301</v>
      </c>
    </row>
    <row r="21290" spans="53:56" ht="15" x14ac:dyDescent="0.25">
      <c r="BA21290" s="91" t="s">
        <v>25456</v>
      </c>
      <c r="BB21290" s="91" t="s">
        <v>3536</v>
      </c>
      <c r="BC21290" s="91" t="s">
        <v>23621</v>
      </c>
      <c r="BD21290" s="473" t="s">
        <v>1301</v>
      </c>
    </row>
    <row r="21291" spans="53:56" ht="15" x14ac:dyDescent="0.25">
      <c r="BA21291" s="90" t="s">
        <v>25457</v>
      </c>
      <c r="BB21291" s="90" t="s">
        <v>3536</v>
      </c>
      <c r="BC21291" s="90" t="s">
        <v>17448</v>
      </c>
      <c r="BD21291" s="473" t="s">
        <v>1301</v>
      </c>
    </row>
    <row r="21292" spans="53:56" ht="15" x14ac:dyDescent="0.25">
      <c r="BA21292" s="91" t="s">
        <v>25458</v>
      </c>
      <c r="BB21292" s="91" t="s">
        <v>3536</v>
      </c>
      <c r="BC21292" s="91" t="s">
        <v>7028</v>
      </c>
      <c r="BD21292" s="473" t="s">
        <v>1301</v>
      </c>
    </row>
    <row r="21293" spans="53:56" ht="15" x14ac:dyDescent="0.25">
      <c r="BA21293" s="90" t="s">
        <v>25459</v>
      </c>
      <c r="BB21293" s="90" t="s">
        <v>3536</v>
      </c>
      <c r="BC21293" s="90" t="s">
        <v>4097</v>
      </c>
      <c r="BD21293" s="473" t="s">
        <v>1301</v>
      </c>
    </row>
    <row r="21294" spans="53:56" ht="15" x14ac:dyDescent="0.25">
      <c r="BA21294" s="91" t="s">
        <v>25460</v>
      </c>
      <c r="BB21294" s="91" t="s">
        <v>3536</v>
      </c>
      <c r="BC21294" s="91" t="s">
        <v>21862</v>
      </c>
      <c r="BD21294" s="473" t="s">
        <v>1301</v>
      </c>
    </row>
    <row r="21295" spans="53:56" ht="15" x14ac:dyDescent="0.25">
      <c r="BA21295" s="90" t="s">
        <v>25461</v>
      </c>
      <c r="BB21295" s="90" t="s">
        <v>3536</v>
      </c>
      <c r="BC21295" s="90" t="s">
        <v>6513</v>
      </c>
      <c r="BD21295" s="473" t="s">
        <v>1301</v>
      </c>
    </row>
    <row r="21296" spans="53:56" ht="15" x14ac:dyDescent="0.25">
      <c r="BA21296" s="91" t="s">
        <v>25462</v>
      </c>
      <c r="BB21296" s="91" t="s">
        <v>3536</v>
      </c>
      <c r="BC21296" s="91" t="s">
        <v>17448</v>
      </c>
      <c r="BD21296" s="473" t="s">
        <v>1301</v>
      </c>
    </row>
    <row r="21297" spans="53:56" ht="15" x14ac:dyDescent="0.25">
      <c r="BA21297" s="90" t="s">
        <v>25463</v>
      </c>
      <c r="BB21297" s="90" t="s">
        <v>3536</v>
      </c>
      <c r="BC21297" s="90" t="s">
        <v>6513</v>
      </c>
      <c r="BD21297" s="473" t="s">
        <v>1301</v>
      </c>
    </row>
    <row r="21298" spans="53:56" ht="15" x14ac:dyDescent="0.25">
      <c r="BA21298" s="91" t="s">
        <v>25464</v>
      </c>
      <c r="BB21298" s="91" t="s">
        <v>3536</v>
      </c>
      <c r="BC21298" s="91" t="s">
        <v>25438</v>
      </c>
      <c r="BD21298" s="473" t="s">
        <v>1301</v>
      </c>
    </row>
    <row r="21299" spans="53:56" ht="15" x14ac:dyDescent="0.25">
      <c r="BA21299" s="90" t="s">
        <v>25465</v>
      </c>
      <c r="BB21299" s="90" t="s">
        <v>3536</v>
      </c>
      <c r="BC21299" s="90" t="s">
        <v>7028</v>
      </c>
      <c r="BD21299" s="473" t="s">
        <v>1301</v>
      </c>
    </row>
    <row r="21300" spans="53:56" ht="15" x14ac:dyDescent="0.25">
      <c r="BA21300" s="91" t="s">
        <v>25466</v>
      </c>
      <c r="BB21300" s="91" t="s">
        <v>3536</v>
      </c>
      <c r="BC21300" s="91" t="s">
        <v>25417</v>
      </c>
      <c r="BD21300" s="473" t="s">
        <v>1301</v>
      </c>
    </row>
    <row r="21301" spans="53:56" ht="15" x14ac:dyDescent="0.25">
      <c r="BA21301" s="90" t="s">
        <v>25467</v>
      </c>
      <c r="BB21301" s="90" t="s">
        <v>3536</v>
      </c>
      <c r="BC21301" s="90" t="s">
        <v>6513</v>
      </c>
      <c r="BD21301" s="473" t="s">
        <v>1301</v>
      </c>
    </row>
    <row r="21302" spans="53:56" ht="15" x14ac:dyDescent="0.25">
      <c r="BA21302" s="91" t="s">
        <v>25468</v>
      </c>
      <c r="BB21302" s="91" t="s">
        <v>3536</v>
      </c>
      <c r="BC21302" s="91" t="s">
        <v>4097</v>
      </c>
      <c r="BD21302" s="473" t="s">
        <v>1301</v>
      </c>
    </row>
    <row r="21303" spans="53:56" ht="15" x14ac:dyDescent="0.25">
      <c r="BA21303" s="90" t="s">
        <v>25469</v>
      </c>
      <c r="BB21303" s="90" t="s">
        <v>3536</v>
      </c>
      <c r="BC21303" s="90" t="s">
        <v>4097</v>
      </c>
      <c r="BD21303" s="473" t="s">
        <v>1301</v>
      </c>
    </row>
    <row r="21304" spans="53:56" ht="15" x14ac:dyDescent="0.25">
      <c r="BA21304" s="91" t="s">
        <v>25470</v>
      </c>
      <c r="BB21304" s="91" t="s">
        <v>3536</v>
      </c>
      <c r="BC21304" s="91" t="s">
        <v>25417</v>
      </c>
      <c r="BD21304" s="473" t="s">
        <v>1301</v>
      </c>
    </row>
    <row r="21305" spans="53:56" ht="15" x14ac:dyDescent="0.25">
      <c r="BA21305" s="90" t="s">
        <v>25471</v>
      </c>
      <c r="BB21305" s="90" t="s">
        <v>3536</v>
      </c>
      <c r="BC21305" s="90" t="s">
        <v>25417</v>
      </c>
      <c r="BD21305" s="473" t="s">
        <v>1301</v>
      </c>
    </row>
    <row r="21306" spans="53:56" ht="15" x14ac:dyDescent="0.25">
      <c r="BA21306" s="91" t="s">
        <v>25472</v>
      </c>
      <c r="BB21306" s="91" t="s">
        <v>3536</v>
      </c>
      <c r="BC21306" s="91" t="s">
        <v>25417</v>
      </c>
      <c r="BD21306" s="473" t="s">
        <v>1301</v>
      </c>
    </row>
    <row r="21307" spans="53:56" ht="15" x14ac:dyDescent="0.25">
      <c r="BA21307" s="90" t="s">
        <v>25473</v>
      </c>
      <c r="BB21307" s="90" t="s">
        <v>3536</v>
      </c>
      <c r="BC21307" s="90" t="s">
        <v>15185</v>
      </c>
      <c r="BD21307" s="473" t="s">
        <v>1301</v>
      </c>
    </row>
    <row r="21308" spans="53:56" ht="15" x14ac:dyDescent="0.25">
      <c r="BA21308" s="91" t="s">
        <v>25474</v>
      </c>
      <c r="BB21308" s="91" t="s">
        <v>3536</v>
      </c>
      <c r="BC21308" s="91" t="s">
        <v>17448</v>
      </c>
      <c r="BD21308" s="473" t="s">
        <v>1301</v>
      </c>
    </row>
    <row r="21309" spans="53:56" ht="15" x14ac:dyDescent="0.25">
      <c r="BA21309" s="90" t="s">
        <v>25475</v>
      </c>
      <c r="BB21309" s="90" t="s">
        <v>3536</v>
      </c>
      <c r="BC21309" s="90" t="s">
        <v>25438</v>
      </c>
      <c r="BD21309" s="473" t="s">
        <v>1301</v>
      </c>
    </row>
    <row r="21310" spans="53:56" ht="15" x14ac:dyDescent="0.25">
      <c r="BA21310" s="91" t="s">
        <v>25476</v>
      </c>
      <c r="BB21310" s="91" t="s">
        <v>3536</v>
      </c>
      <c r="BC21310" s="91" t="s">
        <v>7028</v>
      </c>
      <c r="BD21310" s="473" t="s">
        <v>1301</v>
      </c>
    </row>
    <row r="21311" spans="53:56" ht="15" x14ac:dyDescent="0.25">
      <c r="BA21311" s="90" t="s">
        <v>25477</v>
      </c>
      <c r="BB21311" s="90" t="s">
        <v>3536</v>
      </c>
      <c r="BC21311" s="90" t="s">
        <v>7028</v>
      </c>
      <c r="BD21311" s="473" t="s">
        <v>1301</v>
      </c>
    </row>
    <row r="21312" spans="53:56" ht="15" x14ac:dyDescent="0.25">
      <c r="BA21312" s="91" t="s">
        <v>25478</v>
      </c>
      <c r="BB21312" s="91" t="s">
        <v>3536</v>
      </c>
      <c r="BC21312" s="91" t="s">
        <v>7028</v>
      </c>
      <c r="BD21312" s="473" t="s">
        <v>1301</v>
      </c>
    </row>
    <row r="21313" spans="53:56" ht="15" x14ac:dyDescent="0.25">
      <c r="BA21313" s="90" t="s">
        <v>25479</v>
      </c>
      <c r="BB21313" s="90" t="s">
        <v>3536</v>
      </c>
      <c r="BC21313" s="90" t="s">
        <v>17448</v>
      </c>
      <c r="BD21313" s="473" t="s">
        <v>1301</v>
      </c>
    </row>
    <row r="21314" spans="53:56" ht="15" x14ac:dyDescent="0.25">
      <c r="BA21314" s="91" t="s">
        <v>25480</v>
      </c>
      <c r="BB21314" s="91" t="s">
        <v>3536</v>
      </c>
      <c r="BC21314" s="91" t="s">
        <v>17448</v>
      </c>
      <c r="BD21314" s="473" t="s">
        <v>1301</v>
      </c>
    </row>
    <row r="21315" spans="53:56" ht="15" x14ac:dyDescent="0.25">
      <c r="BA21315" s="90" t="s">
        <v>25481</v>
      </c>
      <c r="BB21315" s="90" t="s">
        <v>3536</v>
      </c>
      <c r="BC21315" s="90" t="s">
        <v>4097</v>
      </c>
      <c r="BD21315" s="473" t="s">
        <v>1301</v>
      </c>
    </row>
    <row r="21316" spans="53:56" ht="15" x14ac:dyDescent="0.25">
      <c r="BA21316" s="91" t="s">
        <v>25482</v>
      </c>
      <c r="BB21316" s="91" t="s">
        <v>3536</v>
      </c>
      <c r="BC21316" s="91" t="s">
        <v>6513</v>
      </c>
      <c r="BD21316" s="473" t="s">
        <v>1301</v>
      </c>
    </row>
    <row r="21317" spans="53:56" ht="15" x14ac:dyDescent="0.25">
      <c r="BA21317" s="90" t="s">
        <v>25483</v>
      </c>
      <c r="BB21317" s="90" t="s">
        <v>3536</v>
      </c>
      <c r="BC21317" s="90" t="s">
        <v>6513</v>
      </c>
      <c r="BD21317" s="473" t="s">
        <v>1301</v>
      </c>
    </row>
    <row r="21318" spans="53:56" ht="15" x14ac:dyDescent="0.25">
      <c r="BA21318" s="91" t="s">
        <v>25484</v>
      </c>
      <c r="BB21318" s="91" t="s">
        <v>3536</v>
      </c>
      <c r="BC21318" s="91" t="s">
        <v>25417</v>
      </c>
      <c r="BD21318" s="473" t="s">
        <v>1301</v>
      </c>
    </row>
    <row r="21319" spans="53:56" ht="15" x14ac:dyDescent="0.25">
      <c r="BA21319" s="90" t="s">
        <v>25485</v>
      </c>
      <c r="BB21319" s="90" t="s">
        <v>3536</v>
      </c>
      <c r="BC21319" s="90" t="s">
        <v>25417</v>
      </c>
      <c r="BD21319" s="473" t="s">
        <v>1301</v>
      </c>
    </row>
    <row r="21320" spans="53:56" ht="15" x14ac:dyDescent="0.25">
      <c r="BA21320" s="91" t="s">
        <v>25486</v>
      </c>
      <c r="BB21320" s="91" t="s">
        <v>3536</v>
      </c>
      <c r="BC21320" s="91" t="s">
        <v>25438</v>
      </c>
      <c r="BD21320" s="473" t="s">
        <v>1301</v>
      </c>
    </row>
    <row r="21321" spans="53:56" ht="15" x14ac:dyDescent="0.25">
      <c r="BA21321" s="90" t="s">
        <v>25487</v>
      </c>
      <c r="BB21321" s="90" t="s">
        <v>3536</v>
      </c>
      <c r="BC21321" s="90" t="s">
        <v>23621</v>
      </c>
      <c r="BD21321" s="473" t="s">
        <v>1301</v>
      </c>
    </row>
    <row r="21322" spans="53:56" ht="15" x14ac:dyDescent="0.25">
      <c r="BA21322" s="91" t="s">
        <v>25488</v>
      </c>
      <c r="BB21322" s="91" t="s">
        <v>3536</v>
      </c>
      <c r="BC21322" s="91" t="s">
        <v>25417</v>
      </c>
      <c r="BD21322" s="473" t="s">
        <v>1301</v>
      </c>
    </row>
    <row r="21323" spans="53:56" ht="15" x14ac:dyDescent="0.25">
      <c r="BA21323" s="90" t="s">
        <v>25489</v>
      </c>
      <c r="BB21323" s="90" t="s">
        <v>3536</v>
      </c>
      <c r="BC21323" s="90" t="s">
        <v>4097</v>
      </c>
      <c r="BD21323" s="473" t="s">
        <v>1301</v>
      </c>
    </row>
    <row r="21324" spans="53:56" ht="15" x14ac:dyDescent="0.25">
      <c r="BA21324" s="91" t="s">
        <v>25490</v>
      </c>
      <c r="BB21324" s="91" t="s">
        <v>3536</v>
      </c>
      <c r="BC21324" s="91" t="s">
        <v>4097</v>
      </c>
      <c r="BD21324" s="473" t="s">
        <v>1301</v>
      </c>
    </row>
    <row r="21325" spans="53:56" ht="15" x14ac:dyDescent="0.25">
      <c r="BA21325" s="90" t="s">
        <v>25491</v>
      </c>
      <c r="BB21325" s="90" t="s">
        <v>3536</v>
      </c>
      <c r="BC21325" s="90" t="s">
        <v>25438</v>
      </c>
      <c r="BD21325" s="473" t="s">
        <v>1301</v>
      </c>
    </row>
    <row r="21326" spans="53:56" ht="15" x14ac:dyDescent="0.25">
      <c r="BA21326" s="91" t="s">
        <v>25492</v>
      </c>
      <c r="BB21326" s="91" t="s">
        <v>3536</v>
      </c>
      <c r="BC21326" s="91" t="s">
        <v>7028</v>
      </c>
      <c r="BD21326" s="473" t="s">
        <v>1301</v>
      </c>
    </row>
    <row r="21327" spans="53:56" ht="15" x14ac:dyDescent="0.25">
      <c r="BA21327" s="90" t="s">
        <v>25493</v>
      </c>
      <c r="BB21327" s="90" t="s">
        <v>3536</v>
      </c>
      <c r="BC21327" s="90" t="s">
        <v>25438</v>
      </c>
      <c r="BD21327" s="473" t="s">
        <v>1301</v>
      </c>
    </row>
    <row r="21328" spans="53:56" ht="15" x14ac:dyDescent="0.25">
      <c r="BA21328" s="91" t="s">
        <v>25494</v>
      </c>
      <c r="BB21328" s="91" t="s">
        <v>3536</v>
      </c>
      <c r="BC21328" s="91" t="s">
        <v>25417</v>
      </c>
      <c r="BD21328" s="473" t="s">
        <v>1301</v>
      </c>
    </row>
    <row r="21329" spans="53:56" ht="15" x14ac:dyDescent="0.25">
      <c r="BA21329" s="90" t="s">
        <v>25495</v>
      </c>
      <c r="BB21329" s="90" t="s">
        <v>3536</v>
      </c>
      <c r="BC21329" s="90" t="s">
        <v>25417</v>
      </c>
      <c r="BD21329" s="473" t="s">
        <v>1301</v>
      </c>
    </row>
    <row r="21330" spans="53:56" ht="15" x14ac:dyDescent="0.25">
      <c r="BA21330" s="91" t="s">
        <v>25496</v>
      </c>
      <c r="BB21330" s="91" t="s">
        <v>3536</v>
      </c>
      <c r="BC21330" s="91" t="s">
        <v>4097</v>
      </c>
      <c r="BD21330" s="473" t="s">
        <v>1301</v>
      </c>
    </row>
    <row r="21331" spans="53:56" ht="15" x14ac:dyDescent="0.25">
      <c r="BA21331" s="90" t="s">
        <v>25497</v>
      </c>
      <c r="BB21331" s="90" t="s">
        <v>3536</v>
      </c>
      <c r="BC21331" s="90" t="s">
        <v>25438</v>
      </c>
      <c r="BD21331" s="473" t="s">
        <v>1301</v>
      </c>
    </row>
    <row r="21332" spans="53:56" ht="15" x14ac:dyDescent="0.25">
      <c r="BA21332" s="91" t="s">
        <v>25498</v>
      </c>
      <c r="BB21332" s="91" t="s">
        <v>3536</v>
      </c>
      <c r="BC21332" s="91" t="s">
        <v>25438</v>
      </c>
      <c r="BD21332" s="473" t="s">
        <v>1301</v>
      </c>
    </row>
    <row r="21333" spans="53:56" ht="15" x14ac:dyDescent="0.25">
      <c r="BA21333" s="90" t="s">
        <v>25499</v>
      </c>
      <c r="BB21333" s="90" t="s">
        <v>3536</v>
      </c>
      <c r="BC21333" s="90" t="s">
        <v>7967</v>
      </c>
      <c r="BD21333" s="473" t="s">
        <v>1301</v>
      </c>
    </row>
    <row r="21334" spans="53:56" ht="15" x14ac:dyDescent="0.25">
      <c r="BA21334" s="90" t="s">
        <v>25500</v>
      </c>
      <c r="BB21334" s="90" t="s">
        <v>3536</v>
      </c>
      <c r="BC21334" s="90" t="s">
        <v>25015</v>
      </c>
      <c r="BD21334" s="473" t="s">
        <v>1301</v>
      </c>
    </row>
    <row r="21335" spans="53:56" ht="15" x14ac:dyDescent="0.25">
      <c r="BA21335" s="91" t="s">
        <v>25501</v>
      </c>
      <c r="BB21335" s="91" t="s">
        <v>3536</v>
      </c>
      <c r="BC21335" s="91" t="s">
        <v>7967</v>
      </c>
      <c r="BD21335" s="473" t="s">
        <v>1301</v>
      </c>
    </row>
    <row r="21336" spans="53:56" ht="15" x14ac:dyDescent="0.25">
      <c r="BA21336" s="90" t="s">
        <v>25502</v>
      </c>
      <c r="BB21336" s="90" t="s">
        <v>3391</v>
      </c>
      <c r="BC21336" s="90" t="s">
        <v>8585</v>
      </c>
      <c r="BD21336" s="473" t="s">
        <v>1301</v>
      </c>
    </row>
    <row r="21337" spans="53:56" ht="15" x14ac:dyDescent="0.25">
      <c r="BA21337" s="91" t="s">
        <v>25503</v>
      </c>
      <c r="BB21337" s="91" t="s">
        <v>3391</v>
      </c>
      <c r="BC21337" s="91" t="s">
        <v>8585</v>
      </c>
      <c r="BD21337" s="473" t="s">
        <v>1301</v>
      </c>
    </row>
    <row r="21338" spans="53:56" ht="15" x14ac:dyDescent="0.25">
      <c r="BA21338" s="90" t="s">
        <v>25504</v>
      </c>
      <c r="BB21338" s="90" t="s">
        <v>3391</v>
      </c>
      <c r="BC21338" s="90" t="s">
        <v>8585</v>
      </c>
      <c r="BD21338" s="473" t="s">
        <v>1301</v>
      </c>
    </row>
    <row r="21339" spans="53:56" ht="15" x14ac:dyDescent="0.25">
      <c r="BA21339" s="91" t="s">
        <v>25505</v>
      </c>
      <c r="BB21339" s="91" t="s">
        <v>3391</v>
      </c>
      <c r="BC21339" s="91" t="s">
        <v>8585</v>
      </c>
      <c r="BD21339" s="473" t="s">
        <v>1301</v>
      </c>
    </row>
    <row r="21340" spans="53:56" ht="15" x14ac:dyDescent="0.25">
      <c r="BA21340" s="90" t="s">
        <v>25506</v>
      </c>
      <c r="BB21340" s="90" t="s">
        <v>3391</v>
      </c>
      <c r="BC21340" s="90" t="s">
        <v>8585</v>
      </c>
      <c r="BD21340" s="473" t="s">
        <v>1301</v>
      </c>
    </row>
    <row r="21341" spans="53:56" ht="15" x14ac:dyDescent="0.25">
      <c r="BA21341" s="91" t="s">
        <v>25507</v>
      </c>
      <c r="BB21341" s="91" t="s">
        <v>3391</v>
      </c>
      <c r="BC21341" s="91" t="s">
        <v>8585</v>
      </c>
      <c r="BD21341" s="473" t="s">
        <v>1301</v>
      </c>
    </row>
    <row r="21342" spans="53:56" ht="15" x14ac:dyDescent="0.25">
      <c r="BA21342" s="90" t="s">
        <v>25508</v>
      </c>
      <c r="BB21342" s="90" t="s">
        <v>3391</v>
      </c>
      <c r="BC21342" s="90" t="s">
        <v>8585</v>
      </c>
      <c r="BD21342" s="473" t="s">
        <v>1301</v>
      </c>
    </row>
    <row r="21343" spans="53:56" ht="15" x14ac:dyDescent="0.25">
      <c r="BA21343" s="90" t="s">
        <v>25509</v>
      </c>
      <c r="BB21343" s="90" t="s">
        <v>3391</v>
      </c>
      <c r="BC21343" s="90" t="s">
        <v>8585</v>
      </c>
      <c r="BD21343" s="473" t="s">
        <v>1301</v>
      </c>
    </row>
    <row r="21344" spans="53:56" ht="15" x14ac:dyDescent="0.25">
      <c r="BA21344" s="91" t="s">
        <v>25510</v>
      </c>
      <c r="BB21344" s="91" t="s">
        <v>3391</v>
      </c>
      <c r="BC21344" s="91" t="s">
        <v>8585</v>
      </c>
      <c r="BD21344" s="473" t="s">
        <v>1301</v>
      </c>
    </row>
    <row r="21345" spans="53:56" ht="15" x14ac:dyDescent="0.25">
      <c r="BA21345" s="90" t="s">
        <v>25511</v>
      </c>
      <c r="BB21345" s="90" t="s">
        <v>3391</v>
      </c>
      <c r="BC21345" s="90" t="s">
        <v>7967</v>
      </c>
      <c r="BD21345" s="473" t="s">
        <v>1301</v>
      </c>
    </row>
    <row r="21346" spans="53:56" ht="15" x14ac:dyDescent="0.25">
      <c r="BA21346" s="91" t="s">
        <v>25512</v>
      </c>
      <c r="BB21346" s="91" t="s">
        <v>3391</v>
      </c>
      <c r="BC21346" s="91" t="s">
        <v>7967</v>
      </c>
      <c r="BD21346" s="473" t="s">
        <v>1301</v>
      </c>
    </row>
    <row r="21347" spans="53:56" ht="15" x14ac:dyDescent="0.25">
      <c r="BA21347" s="91" t="s">
        <v>25513</v>
      </c>
      <c r="BB21347" s="91" t="s">
        <v>3391</v>
      </c>
      <c r="BC21347" s="91" t="s">
        <v>7967</v>
      </c>
      <c r="BD21347" s="473" t="s">
        <v>1301</v>
      </c>
    </row>
    <row r="21348" spans="53:56" ht="15" x14ac:dyDescent="0.25">
      <c r="BA21348" s="90" t="s">
        <v>25514</v>
      </c>
      <c r="BB21348" s="90" t="s">
        <v>3391</v>
      </c>
      <c r="BC21348" s="90" t="s">
        <v>7967</v>
      </c>
      <c r="BD21348" s="473" t="s">
        <v>1301</v>
      </c>
    </row>
    <row r="21349" spans="53:56" ht="15" x14ac:dyDescent="0.25">
      <c r="BA21349" s="91" t="s">
        <v>25515</v>
      </c>
      <c r="BB21349" s="91" t="s">
        <v>3391</v>
      </c>
      <c r="BC21349" s="91" t="s">
        <v>7967</v>
      </c>
      <c r="BD21349" s="473" t="s">
        <v>1301</v>
      </c>
    </row>
    <row r="21350" spans="53:56" ht="15" x14ac:dyDescent="0.25">
      <c r="BA21350" s="90" t="s">
        <v>25516</v>
      </c>
      <c r="BB21350" s="90" t="s">
        <v>3391</v>
      </c>
      <c r="BC21350" s="90" t="s">
        <v>8489</v>
      </c>
      <c r="BD21350" s="473" t="s">
        <v>1301</v>
      </c>
    </row>
    <row r="21351" spans="53:56" ht="15" x14ac:dyDescent="0.25">
      <c r="BA21351" s="91" t="s">
        <v>25517</v>
      </c>
      <c r="BB21351" s="91" t="s">
        <v>3391</v>
      </c>
      <c r="BC21351" s="91" t="s">
        <v>8585</v>
      </c>
      <c r="BD21351" s="473" t="s">
        <v>1301</v>
      </c>
    </row>
    <row r="21352" spans="53:56" ht="15" x14ac:dyDescent="0.25">
      <c r="BA21352" s="91" t="s">
        <v>25518</v>
      </c>
      <c r="BB21352" s="91" t="s">
        <v>3391</v>
      </c>
      <c r="BC21352" s="91" t="s">
        <v>7967</v>
      </c>
      <c r="BD21352" s="473" t="s">
        <v>1301</v>
      </c>
    </row>
    <row r="21353" spans="53:56" ht="15" x14ac:dyDescent="0.25">
      <c r="BA21353" s="90" t="s">
        <v>25519</v>
      </c>
      <c r="BB21353" s="90" t="s">
        <v>3391</v>
      </c>
      <c r="BC21353" s="90" t="s">
        <v>7967</v>
      </c>
      <c r="BD21353" s="473" t="s">
        <v>1301</v>
      </c>
    </row>
    <row r="21354" spans="53:56" ht="15" x14ac:dyDescent="0.25">
      <c r="BA21354" s="90" t="s">
        <v>25520</v>
      </c>
      <c r="BB21354" s="90" t="s">
        <v>3391</v>
      </c>
      <c r="BC21354" s="90" t="s">
        <v>8489</v>
      </c>
      <c r="BD21354" s="473" t="s">
        <v>1301</v>
      </c>
    </row>
    <row r="21355" spans="53:56" ht="15" x14ac:dyDescent="0.25">
      <c r="BA21355" s="91" t="s">
        <v>25521</v>
      </c>
      <c r="BB21355" s="91" t="s">
        <v>3391</v>
      </c>
      <c r="BC21355" s="91" t="s">
        <v>4097</v>
      </c>
      <c r="BD21355" s="473" t="s">
        <v>1301</v>
      </c>
    </row>
    <row r="21356" spans="53:56" ht="15" x14ac:dyDescent="0.25">
      <c r="BA21356" s="90" t="s">
        <v>25522</v>
      </c>
      <c r="BB21356" s="90" t="s">
        <v>3391</v>
      </c>
      <c r="BC21356" s="90" t="s">
        <v>8489</v>
      </c>
      <c r="BD21356" s="473" t="s">
        <v>1301</v>
      </c>
    </row>
    <row r="21357" spans="53:56" ht="15" x14ac:dyDescent="0.25">
      <c r="BA21357" s="91" t="s">
        <v>25523</v>
      </c>
      <c r="BB21357" s="91" t="s">
        <v>3391</v>
      </c>
      <c r="BC21357" s="91" t="s">
        <v>8585</v>
      </c>
      <c r="BD21357" s="473" t="s">
        <v>1301</v>
      </c>
    </row>
    <row r="21358" spans="53:56" ht="15" x14ac:dyDescent="0.25">
      <c r="BA21358" s="91" t="s">
        <v>25524</v>
      </c>
      <c r="BB21358" s="91" t="s">
        <v>3391</v>
      </c>
      <c r="BC21358" s="91" t="s">
        <v>21670</v>
      </c>
      <c r="BD21358" s="473" t="s">
        <v>1301</v>
      </c>
    </row>
    <row r="21359" spans="53:56" ht="15" x14ac:dyDescent="0.25">
      <c r="BA21359" s="90" t="s">
        <v>25525</v>
      </c>
      <c r="BB21359" s="90" t="s">
        <v>3391</v>
      </c>
      <c r="BC21359" s="90" t="s">
        <v>8489</v>
      </c>
      <c r="BD21359" s="473" t="s">
        <v>1301</v>
      </c>
    </row>
    <row r="21360" spans="53:56" ht="15" x14ac:dyDescent="0.25">
      <c r="BA21360" s="91" t="s">
        <v>25526</v>
      </c>
      <c r="BB21360" s="91" t="s">
        <v>3391</v>
      </c>
      <c r="BC21360" s="91" t="s">
        <v>21670</v>
      </c>
      <c r="BD21360" s="473" t="s">
        <v>1301</v>
      </c>
    </row>
    <row r="21361" spans="53:56" ht="15" x14ac:dyDescent="0.25">
      <c r="BA21361" s="90" t="s">
        <v>25527</v>
      </c>
      <c r="BB21361" s="90" t="s">
        <v>3391</v>
      </c>
      <c r="BC21361" s="90" t="s">
        <v>8585</v>
      </c>
      <c r="BD21361" s="473" t="s">
        <v>1301</v>
      </c>
    </row>
    <row r="21362" spans="53:56" ht="15" x14ac:dyDescent="0.25">
      <c r="BA21362" s="90" t="s">
        <v>25528</v>
      </c>
      <c r="BB21362" s="90" t="s">
        <v>3391</v>
      </c>
      <c r="BC21362" s="90" t="s">
        <v>21670</v>
      </c>
      <c r="BD21362" s="473" t="s">
        <v>1301</v>
      </c>
    </row>
    <row r="21363" spans="53:56" ht="15" x14ac:dyDescent="0.25">
      <c r="BA21363" s="91" t="s">
        <v>25529</v>
      </c>
      <c r="BB21363" s="91" t="s">
        <v>3391</v>
      </c>
      <c r="BC21363" s="91" t="s">
        <v>8489</v>
      </c>
      <c r="BD21363" s="473" t="s">
        <v>1301</v>
      </c>
    </row>
    <row r="21364" spans="53:56" ht="15" x14ac:dyDescent="0.25">
      <c r="BA21364" s="90" t="s">
        <v>25530</v>
      </c>
      <c r="BB21364" s="90" t="s">
        <v>3391</v>
      </c>
      <c r="BC21364" s="90" t="s">
        <v>8585</v>
      </c>
      <c r="BD21364" s="473" t="s">
        <v>1301</v>
      </c>
    </row>
    <row r="21365" spans="53:56" ht="15" x14ac:dyDescent="0.25">
      <c r="BA21365" s="91" t="s">
        <v>25531</v>
      </c>
      <c r="BB21365" s="91" t="s">
        <v>3391</v>
      </c>
      <c r="BC21365" s="91" t="s">
        <v>14636</v>
      </c>
      <c r="BD21365" s="473" t="s">
        <v>1301</v>
      </c>
    </row>
    <row r="21366" spans="53:56" ht="15" x14ac:dyDescent="0.25">
      <c r="BA21366" s="91" t="s">
        <v>25532</v>
      </c>
      <c r="BB21366" s="91" t="s">
        <v>3391</v>
      </c>
      <c r="BC21366" s="91" t="s">
        <v>4097</v>
      </c>
      <c r="BD21366" s="473" t="s">
        <v>1301</v>
      </c>
    </row>
    <row r="21367" spans="53:56" ht="15" x14ac:dyDescent="0.25">
      <c r="BA21367" s="90" t="s">
        <v>25533</v>
      </c>
      <c r="BB21367" s="90" t="s">
        <v>3391</v>
      </c>
      <c r="BC21367" s="90" t="s">
        <v>8585</v>
      </c>
      <c r="BD21367" s="473" t="s">
        <v>1301</v>
      </c>
    </row>
    <row r="21368" spans="53:56" ht="15" x14ac:dyDescent="0.25">
      <c r="BA21368" s="91" t="s">
        <v>25534</v>
      </c>
      <c r="BB21368" s="91" t="s">
        <v>3391</v>
      </c>
      <c r="BC21368" s="91" t="s">
        <v>8489</v>
      </c>
      <c r="BD21368" s="473" t="s">
        <v>1301</v>
      </c>
    </row>
    <row r="21369" spans="53:56" ht="15" x14ac:dyDescent="0.25">
      <c r="BA21369" s="90" t="s">
        <v>25535</v>
      </c>
      <c r="BB21369" s="90" t="s">
        <v>3391</v>
      </c>
      <c r="BC21369" s="90" t="s">
        <v>8489</v>
      </c>
      <c r="BD21369" s="473" t="s">
        <v>1301</v>
      </c>
    </row>
    <row r="21370" spans="53:56" ht="15" x14ac:dyDescent="0.25">
      <c r="BA21370" s="90" t="s">
        <v>25536</v>
      </c>
      <c r="BB21370" s="90" t="s">
        <v>3391</v>
      </c>
      <c r="BC21370" s="90" t="s">
        <v>7967</v>
      </c>
      <c r="BD21370" s="473" t="s">
        <v>1301</v>
      </c>
    </row>
    <row r="21371" spans="53:56" ht="15" x14ac:dyDescent="0.25">
      <c r="BA21371" s="91" t="s">
        <v>25537</v>
      </c>
      <c r="BB21371" s="91" t="s">
        <v>3391</v>
      </c>
      <c r="BC21371" s="91" t="s">
        <v>7967</v>
      </c>
      <c r="BD21371" s="473" t="s">
        <v>1301</v>
      </c>
    </row>
    <row r="21372" spans="53:56" ht="15" x14ac:dyDescent="0.25">
      <c r="BA21372" s="90" t="s">
        <v>25538</v>
      </c>
      <c r="BB21372" s="90" t="s">
        <v>3391</v>
      </c>
      <c r="BC21372" s="90" t="s">
        <v>7967</v>
      </c>
      <c r="BD21372" s="473" t="s">
        <v>1301</v>
      </c>
    </row>
    <row r="21373" spans="53:56" ht="15" x14ac:dyDescent="0.25">
      <c r="BA21373" s="91" t="s">
        <v>25539</v>
      </c>
      <c r="BB21373" s="91" t="s">
        <v>3391</v>
      </c>
      <c r="BC21373" s="91" t="s">
        <v>8585</v>
      </c>
      <c r="BD21373" s="473" t="s">
        <v>1301</v>
      </c>
    </row>
    <row r="21374" spans="53:56" ht="15" x14ac:dyDescent="0.25">
      <c r="BA21374" s="90" t="s">
        <v>25540</v>
      </c>
      <c r="BB21374" s="90" t="s">
        <v>3391</v>
      </c>
      <c r="BC21374" s="90" t="s">
        <v>8585</v>
      </c>
      <c r="BD21374" s="473" t="s">
        <v>1301</v>
      </c>
    </row>
    <row r="21375" spans="53:56" ht="15" x14ac:dyDescent="0.25">
      <c r="BA21375" s="90" t="s">
        <v>25541</v>
      </c>
      <c r="BB21375" s="90" t="s">
        <v>3391</v>
      </c>
      <c r="BC21375" s="90" t="s">
        <v>8489</v>
      </c>
      <c r="BD21375" s="473" t="s">
        <v>1301</v>
      </c>
    </row>
    <row r="21376" spans="53:56" ht="15" x14ac:dyDescent="0.25">
      <c r="BA21376" s="91" t="s">
        <v>25542</v>
      </c>
      <c r="BB21376" s="91" t="s">
        <v>3391</v>
      </c>
      <c r="BC21376" s="91" t="s">
        <v>8489</v>
      </c>
      <c r="BD21376" s="473" t="s">
        <v>1301</v>
      </c>
    </row>
    <row r="21377" spans="53:56" ht="15" x14ac:dyDescent="0.25">
      <c r="BA21377" s="91" t="s">
        <v>25543</v>
      </c>
      <c r="BB21377" s="91" t="s">
        <v>3391</v>
      </c>
      <c r="BC21377" s="91" t="s">
        <v>21670</v>
      </c>
      <c r="BD21377" s="473" t="s">
        <v>1301</v>
      </c>
    </row>
    <row r="21378" spans="53:56" ht="15" x14ac:dyDescent="0.25">
      <c r="BA21378" s="90" t="s">
        <v>25544</v>
      </c>
      <c r="BB21378" s="90" t="s">
        <v>3391</v>
      </c>
      <c r="BC21378" s="90" t="s">
        <v>7967</v>
      </c>
      <c r="BD21378" s="473" t="s">
        <v>1301</v>
      </c>
    </row>
    <row r="21379" spans="53:56" ht="15" x14ac:dyDescent="0.25">
      <c r="BA21379" s="91" t="s">
        <v>25545</v>
      </c>
      <c r="BB21379" s="91" t="s">
        <v>3391</v>
      </c>
      <c r="BC21379" s="91" t="s">
        <v>8585</v>
      </c>
      <c r="BD21379" s="473" t="s">
        <v>1301</v>
      </c>
    </row>
    <row r="21380" spans="53:56" ht="15" x14ac:dyDescent="0.25">
      <c r="BA21380" s="90" t="s">
        <v>25546</v>
      </c>
      <c r="BB21380" s="90" t="s">
        <v>3391</v>
      </c>
      <c r="BC21380" s="90" t="s">
        <v>14636</v>
      </c>
      <c r="BD21380" s="473" t="s">
        <v>1301</v>
      </c>
    </row>
    <row r="21381" spans="53:56" ht="15" x14ac:dyDescent="0.25">
      <c r="BA21381" s="90" t="s">
        <v>25547</v>
      </c>
      <c r="BB21381" s="90" t="s">
        <v>3391</v>
      </c>
      <c r="BC21381" s="90" t="s">
        <v>21670</v>
      </c>
      <c r="BD21381" s="473" t="s">
        <v>1301</v>
      </c>
    </row>
    <row r="21382" spans="53:56" ht="15" x14ac:dyDescent="0.25">
      <c r="BA21382" s="91" t="s">
        <v>25548</v>
      </c>
      <c r="BB21382" s="91" t="s">
        <v>3391</v>
      </c>
      <c r="BC21382" s="91" t="s">
        <v>7967</v>
      </c>
      <c r="BD21382" s="473" t="s">
        <v>1301</v>
      </c>
    </row>
    <row r="21383" spans="53:56" ht="15" x14ac:dyDescent="0.25">
      <c r="BA21383" s="90" t="s">
        <v>25549</v>
      </c>
      <c r="BB21383" s="90" t="s">
        <v>3391</v>
      </c>
      <c r="BC21383" s="90" t="s">
        <v>14636</v>
      </c>
      <c r="BD21383" s="473" t="s">
        <v>1301</v>
      </c>
    </row>
    <row r="21384" spans="53:56" ht="15" x14ac:dyDescent="0.25">
      <c r="BA21384" s="91" t="s">
        <v>25550</v>
      </c>
      <c r="BB21384" s="91" t="s">
        <v>3391</v>
      </c>
      <c r="BC21384" s="91" t="s">
        <v>21670</v>
      </c>
      <c r="BD21384" s="473" t="s">
        <v>1301</v>
      </c>
    </row>
    <row r="21385" spans="53:56" ht="15" x14ac:dyDescent="0.25">
      <c r="BA21385" s="91" t="s">
        <v>25551</v>
      </c>
      <c r="BB21385" s="91" t="s">
        <v>3391</v>
      </c>
      <c r="BC21385" s="91" t="s">
        <v>14636</v>
      </c>
      <c r="BD21385" s="473" t="s">
        <v>1301</v>
      </c>
    </row>
    <row r="21386" spans="53:56" ht="15" x14ac:dyDescent="0.25">
      <c r="BA21386" s="91" t="s">
        <v>25552</v>
      </c>
      <c r="BB21386" s="91" t="s">
        <v>3391</v>
      </c>
      <c r="BC21386" s="91" t="s">
        <v>7967</v>
      </c>
      <c r="BD21386" s="473" t="s">
        <v>1301</v>
      </c>
    </row>
    <row r="21387" spans="53:56" ht="15" x14ac:dyDescent="0.25">
      <c r="BA21387" s="90" t="s">
        <v>25553</v>
      </c>
      <c r="BB21387" s="90" t="s">
        <v>3391</v>
      </c>
      <c r="BC21387" s="90" t="s">
        <v>7967</v>
      </c>
      <c r="BD21387" s="473" t="s">
        <v>1301</v>
      </c>
    </row>
    <row r="21388" spans="53:56" ht="15" x14ac:dyDescent="0.25">
      <c r="BA21388" s="90" t="s">
        <v>25554</v>
      </c>
      <c r="BB21388" s="90" t="s">
        <v>3391</v>
      </c>
      <c r="BC21388" s="90" t="s">
        <v>14636</v>
      </c>
      <c r="BD21388" s="473" t="s">
        <v>1301</v>
      </c>
    </row>
    <row r="21389" spans="53:56" ht="15" x14ac:dyDescent="0.25">
      <c r="BA21389" s="91" t="s">
        <v>25555</v>
      </c>
      <c r="BB21389" s="91" t="s">
        <v>3391</v>
      </c>
      <c r="BC21389" s="91" t="s">
        <v>25556</v>
      </c>
      <c r="BD21389" s="473" t="s">
        <v>1301</v>
      </c>
    </row>
    <row r="21390" spans="53:56" ht="15" x14ac:dyDescent="0.25">
      <c r="BA21390" s="90" t="s">
        <v>25557</v>
      </c>
      <c r="BB21390" s="90" t="s">
        <v>3391</v>
      </c>
      <c r="BC21390" s="90" t="s">
        <v>25558</v>
      </c>
      <c r="BD21390" s="473" t="s">
        <v>1301</v>
      </c>
    </row>
    <row r="21391" spans="53:56" ht="15" x14ac:dyDescent="0.25">
      <c r="BA21391" s="90" t="s">
        <v>25559</v>
      </c>
      <c r="BB21391" s="90" t="s">
        <v>3391</v>
      </c>
      <c r="BC21391" s="90" t="s">
        <v>7028</v>
      </c>
      <c r="BD21391" s="473" t="s">
        <v>1301</v>
      </c>
    </row>
    <row r="21392" spans="53:56" ht="15" x14ac:dyDescent="0.25">
      <c r="BA21392" s="91" t="s">
        <v>25560</v>
      </c>
      <c r="BB21392" s="91" t="s">
        <v>3391</v>
      </c>
      <c r="BC21392" s="91" t="s">
        <v>18082</v>
      </c>
      <c r="BD21392" s="473" t="s">
        <v>1301</v>
      </c>
    </row>
    <row r="21393" spans="53:56" ht="15" x14ac:dyDescent="0.25">
      <c r="BA21393" s="90" t="s">
        <v>25561</v>
      </c>
      <c r="BB21393" s="90" t="s">
        <v>3391</v>
      </c>
      <c r="BC21393" s="90" t="s">
        <v>15419</v>
      </c>
      <c r="BD21393" s="473" t="s">
        <v>1301</v>
      </c>
    </row>
    <row r="21394" spans="53:56" ht="15" x14ac:dyDescent="0.25">
      <c r="BA21394" s="91" t="s">
        <v>25562</v>
      </c>
      <c r="BB21394" s="91" t="s">
        <v>3391</v>
      </c>
      <c r="BC21394" s="91" t="s">
        <v>20234</v>
      </c>
      <c r="BD21394" s="473" t="s">
        <v>1301</v>
      </c>
    </row>
    <row r="21395" spans="53:56" ht="15" x14ac:dyDescent="0.25">
      <c r="BA21395" s="90" t="s">
        <v>25563</v>
      </c>
      <c r="BB21395" s="90" t="s">
        <v>3391</v>
      </c>
      <c r="BC21395" s="90" t="s">
        <v>14875</v>
      </c>
      <c r="BD21395" s="473" t="s">
        <v>1301</v>
      </c>
    </row>
    <row r="21396" spans="53:56" ht="15" x14ac:dyDescent="0.25">
      <c r="BA21396" s="91" t="s">
        <v>25564</v>
      </c>
      <c r="BB21396" s="91" t="s">
        <v>3391</v>
      </c>
      <c r="BC21396" s="91" t="s">
        <v>25556</v>
      </c>
      <c r="BD21396" s="473" t="s">
        <v>1301</v>
      </c>
    </row>
    <row r="21397" spans="53:56" ht="15" x14ac:dyDescent="0.25">
      <c r="BA21397" s="91" t="s">
        <v>25565</v>
      </c>
      <c r="BB21397" s="91" t="s">
        <v>3391</v>
      </c>
      <c r="BC21397" s="91" t="s">
        <v>15419</v>
      </c>
      <c r="BD21397" s="473" t="s">
        <v>1301</v>
      </c>
    </row>
    <row r="21398" spans="53:56" ht="15" x14ac:dyDescent="0.25">
      <c r="BA21398" s="90" t="s">
        <v>25566</v>
      </c>
      <c r="BB21398" s="90" t="s">
        <v>3391</v>
      </c>
      <c r="BC21398" s="90" t="s">
        <v>25556</v>
      </c>
      <c r="BD21398" s="473" t="s">
        <v>1301</v>
      </c>
    </row>
    <row r="21399" spans="53:56" ht="15" x14ac:dyDescent="0.25">
      <c r="BA21399" s="91" t="s">
        <v>25567</v>
      </c>
      <c r="BB21399" s="91" t="s">
        <v>3391</v>
      </c>
      <c r="BC21399" s="91" t="s">
        <v>25558</v>
      </c>
      <c r="BD21399" s="473" t="s">
        <v>1301</v>
      </c>
    </row>
    <row r="21400" spans="53:56" ht="15" x14ac:dyDescent="0.25">
      <c r="BA21400" s="90" t="s">
        <v>25568</v>
      </c>
      <c r="BB21400" s="90" t="s">
        <v>3391</v>
      </c>
      <c r="BC21400" s="90" t="s">
        <v>14875</v>
      </c>
      <c r="BD21400" s="473" t="s">
        <v>1301</v>
      </c>
    </row>
    <row r="21401" spans="53:56" ht="15" x14ac:dyDescent="0.25">
      <c r="BA21401" s="90" t="s">
        <v>25569</v>
      </c>
      <c r="BB21401" s="90" t="s">
        <v>3391</v>
      </c>
      <c r="BC21401" s="90" t="s">
        <v>4097</v>
      </c>
      <c r="BD21401" s="473" t="s">
        <v>1301</v>
      </c>
    </row>
    <row r="21402" spans="53:56" ht="15" x14ac:dyDescent="0.25">
      <c r="BA21402" s="91" t="s">
        <v>25570</v>
      </c>
      <c r="BB21402" s="91" t="s">
        <v>3391</v>
      </c>
      <c r="BC21402" s="91" t="s">
        <v>25556</v>
      </c>
      <c r="BD21402" s="473" t="s">
        <v>1301</v>
      </c>
    </row>
    <row r="21403" spans="53:56" ht="15" x14ac:dyDescent="0.25">
      <c r="BA21403" s="90" t="s">
        <v>25571</v>
      </c>
      <c r="BB21403" s="90" t="s">
        <v>3391</v>
      </c>
      <c r="BC21403" s="90" t="s">
        <v>7028</v>
      </c>
      <c r="BD21403" s="473" t="s">
        <v>1301</v>
      </c>
    </row>
    <row r="21404" spans="53:56" ht="15" x14ac:dyDescent="0.25">
      <c r="BA21404" s="91" t="s">
        <v>25572</v>
      </c>
      <c r="BB21404" s="91" t="s">
        <v>3391</v>
      </c>
      <c r="BC21404" s="91" t="s">
        <v>25556</v>
      </c>
      <c r="BD21404" s="473" t="s">
        <v>1301</v>
      </c>
    </row>
    <row r="21405" spans="53:56" ht="15" x14ac:dyDescent="0.25">
      <c r="BA21405" s="91" t="s">
        <v>25573</v>
      </c>
      <c r="BB21405" s="91" t="s">
        <v>3391</v>
      </c>
      <c r="BC21405" s="91" t="s">
        <v>25556</v>
      </c>
      <c r="BD21405" s="473" t="s">
        <v>1301</v>
      </c>
    </row>
    <row r="21406" spans="53:56" ht="15" x14ac:dyDescent="0.25">
      <c r="BA21406" s="90" t="s">
        <v>25574</v>
      </c>
      <c r="BB21406" s="90" t="s">
        <v>3391</v>
      </c>
      <c r="BC21406" s="90" t="s">
        <v>25556</v>
      </c>
      <c r="BD21406" s="473" t="s">
        <v>1301</v>
      </c>
    </row>
    <row r="21407" spans="53:56" ht="15" x14ac:dyDescent="0.25">
      <c r="BA21407" s="90" t="s">
        <v>25575</v>
      </c>
      <c r="BB21407" s="90" t="s">
        <v>3391</v>
      </c>
      <c r="BC21407" s="90" t="s">
        <v>18082</v>
      </c>
      <c r="BD21407" s="473" t="s">
        <v>1301</v>
      </c>
    </row>
    <row r="21408" spans="53:56" ht="15" x14ac:dyDescent="0.25">
      <c r="BA21408" s="91" t="s">
        <v>25576</v>
      </c>
      <c r="BB21408" s="91" t="s">
        <v>3391</v>
      </c>
      <c r="BC21408" s="91" t="s">
        <v>14875</v>
      </c>
      <c r="BD21408" s="473" t="s">
        <v>1301</v>
      </c>
    </row>
    <row r="21409" spans="53:56" ht="15" x14ac:dyDescent="0.25">
      <c r="BA21409" s="90" t="s">
        <v>25577</v>
      </c>
      <c r="BB21409" s="90" t="s">
        <v>3391</v>
      </c>
      <c r="BC21409" s="90" t="s">
        <v>20234</v>
      </c>
      <c r="BD21409" s="473" t="s">
        <v>1301</v>
      </c>
    </row>
    <row r="21410" spans="53:56" ht="15" x14ac:dyDescent="0.25">
      <c r="BA21410" s="90" t="s">
        <v>25578</v>
      </c>
      <c r="BB21410" s="90" t="s">
        <v>3391</v>
      </c>
      <c r="BC21410" s="90" t="s">
        <v>25558</v>
      </c>
      <c r="BD21410" s="473" t="s">
        <v>1301</v>
      </c>
    </row>
    <row r="21411" spans="53:56" ht="15" x14ac:dyDescent="0.25">
      <c r="BA21411" s="91" t="s">
        <v>25579</v>
      </c>
      <c r="BB21411" s="91" t="s">
        <v>3391</v>
      </c>
      <c r="BC21411" s="91" t="s">
        <v>7028</v>
      </c>
      <c r="BD21411" s="473" t="s">
        <v>1301</v>
      </c>
    </row>
    <row r="21412" spans="53:56" ht="15" x14ac:dyDescent="0.25">
      <c r="BA21412" s="90" t="s">
        <v>25580</v>
      </c>
      <c r="BB21412" s="90" t="s">
        <v>3391</v>
      </c>
      <c r="BC21412" s="90" t="s">
        <v>4097</v>
      </c>
      <c r="BD21412" s="473" t="s">
        <v>1301</v>
      </c>
    </row>
    <row r="21413" spans="53:56" ht="15" x14ac:dyDescent="0.25">
      <c r="BA21413" s="91" t="s">
        <v>25581</v>
      </c>
      <c r="BB21413" s="91" t="s">
        <v>3391</v>
      </c>
      <c r="BC21413" s="91" t="s">
        <v>4097</v>
      </c>
      <c r="BD21413" s="473" t="s">
        <v>1301</v>
      </c>
    </row>
    <row r="21414" spans="53:56" ht="15" x14ac:dyDescent="0.25">
      <c r="BA21414" s="91" t="s">
        <v>25581</v>
      </c>
      <c r="BB21414" s="91" t="s">
        <v>3391</v>
      </c>
      <c r="BC21414" s="91" t="s">
        <v>20234</v>
      </c>
      <c r="BD21414" s="473" t="s">
        <v>1301</v>
      </c>
    </row>
    <row r="21415" spans="53:56" ht="15" x14ac:dyDescent="0.25">
      <c r="BA21415" s="90" t="s">
        <v>25582</v>
      </c>
      <c r="BB21415" s="90" t="s">
        <v>3391</v>
      </c>
      <c r="BC21415" s="90" t="s">
        <v>18082</v>
      </c>
      <c r="BD21415" s="473" t="s">
        <v>1301</v>
      </c>
    </row>
    <row r="21416" spans="53:56" ht="15" x14ac:dyDescent="0.25">
      <c r="BA21416" s="90" t="s">
        <v>25583</v>
      </c>
      <c r="BB21416" s="90" t="s">
        <v>3391</v>
      </c>
      <c r="BC21416" s="90" t="s">
        <v>9586</v>
      </c>
      <c r="BD21416" s="473" t="s">
        <v>1301</v>
      </c>
    </row>
    <row r="21417" spans="53:56" ht="15" x14ac:dyDescent="0.25">
      <c r="BA21417" s="91" t="s">
        <v>25584</v>
      </c>
      <c r="BB21417" s="91" t="s">
        <v>3391</v>
      </c>
      <c r="BC21417" s="91" t="s">
        <v>7028</v>
      </c>
      <c r="BD21417" s="473" t="s">
        <v>1301</v>
      </c>
    </row>
    <row r="21418" spans="53:56" ht="15" x14ac:dyDescent="0.25">
      <c r="BA21418" s="90" t="s">
        <v>25585</v>
      </c>
      <c r="BB21418" s="90" t="s">
        <v>3391</v>
      </c>
      <c r="BC21418" s="90" t="s">
        <v>4097</v>
      </c>
      <c r="BD21418" s="473" t="s">
        <v>1301</v>
      </c>
    </row>
    <row r="21419" spans="53:56" ht="15" x14ac:dyDescent="0.25">
      <c r="BA21419" s="91" t="s">
        <v>25586</v>
      </c>
      <c r="BB21419" s="91" t="s">
        <v>3391</v>
      </c>
      <c r="BC21419" s="91" t="s">
        <v>18082</v>
      </c>
      <c r="BD21419" s="473" t="s">
        <v>1301</v>
      </c>
    </row>
    <row r="21420" spans="53:56" ht="15" x14ac:dyDescent="0.25">
      <c r="BA21420" s="91" t="s">
        <v>25587</v>
      </c>
      <c r="BB21420" s="91" t="s">
        <v>3391</v>
      </c>
      <c r="BC21420" s="91" t="s">
        <v>18082</v>
      </c>
      <c r="BD21420" s="473" t="s">
        <v>1301</v>
      </c>
    </row>
    <row r="21421" spans="53:56" ht="15" x14ac:dyDescent="0.25">
      <c r="BA21421" s="90" t="s">
        <v>25588</v>
      </c>
      <c r="BB21421" s="90" t="s">
        <v>3391</v>
      </c>
      <c r="BC21421" s="90" t="s">
        <v>20234</v>
      </c>
      <c r="BD21421" s="473" t="s">
        <v>1301</v>
      </c>
    </row>
    <row r="21422" spans="53:56" ht="15" x14ac:dyDescent="0.25">
      <c r="BA21422" s="91" t="s">
        <v>25589</v>
      </c>
      <c r="BB21422" s="91" t="s">
        <v>3391</v>
      </c>
      <c r="BC21422" s="91" t="s">
        <v>25558</v>
      </c>
      <c r="BD21422" s="473" t="s">
        <v>1301</v>
      </c>
    </row>
    <row r="21423" spans="53:56" ht="15" x14ac:dyDescent="0.25">
      <c r="BA21423" s="90" t="s">
        <v>25590</v>
      </c>
      <c r="BB21423" s="90" t="s">
        <v>3391</v>
      </c>
      <c r="BC21423" s="90" t="s">
        <v>14636</v>
      </c>
      <c r="BD21423" s="473" t="s">
        <v>1301</v>
      </c>
    </row>
    <row r="21424" spans="53:56" ht="15" x14ac:dyDescent="0.25">
      <c r="BA21424" s="90" t="s">
        <v>25591</v>
      </c>
      <c r="BB21424" s="90" t="s">
        <v>3391</v>
      </c>
      <c r="BC21424" s="90" t="s">
        <v>14093</v>
      </c>
      <c r="BD21424" s="473" t="s">
        <v>1301</v>
      </c>
    </row>
    <row r="21425" spans="53:56" ht="15" x14ac:dyDescent="0.25">
      <c r="BA21425" s="91" t="s">
        <v>25592</v>
      </c>
      <c r="BB21425" s="91" t="s">
        <v>3391</v>
      </c>
      <c r="BC21425" s="91" t="s">
        <v>25556</v>
      </c>
      <c r="BD21425" s="473" t="s">
        <v>1301</v>
      </c>
    </row>
    <row r="21426" spans="53:56" ht="15" x14ac:dyDescent="0.25">
      <c r="BA21426" s="90" t="s">
        <v>25593</v>
      </c>
      <c r="BB21426" s="90" t="s">
        <v>3391</v>
      </c>
      <c r="BC21426" s="90" t="s">
        <v>25558</v>
      </c>
      <c r="BD21426" s="473" t="s">
        <v>1301</v>
      </c>
    </row>
    <row r="21427" spans="53:56" ht="15" x14ac:dyDescent="0.25">
      <c r="BA21427" s="91" t="s">
        <v>25594</v>
      </c>
      <c r="BB21427" s="91" t="s">
        <v>3391</v>
      </c>
      <c r="BC21427" s="91" t="s">
        <v>14875</v>
      </c>
      <c r="BD21427" s="473" t="s">
        <v>1301</v>
      </c>
    </row>
    <row r="21428" spans="53:56" ht="15" x14ac:dyDescent="0.25">
      <c r="BA21428" s="91" t="s">
        <v>25595</v>
      </c>
      <c r="BB21428" s="91" t="s">
        <v>3391</v>
      </c>
      <c r="BC21428" s="91" t="s">
        <v>4097</v>
      </c>
      <c r="BD21428" s="473" t="s">
        <v>1301</v>
      </c>
    </row>
    <row r="21429" spans="53:56" ht="15" x14ac:dyDescent="0.25">
      <c r="BA21429" s="90" t="s">
        <v>25596</v>
      </c>
      <c r="BB21429" s="90" t="s">
        <v>3391</v>
      </c>
      <c r="BC21429" s="90" t="s">
        <v>25558</v>
      </c>
      <c r="BD21429" s="473" t="s">
        <v>1301</v>
      </c>
    </row>
    <row r="21430" spans="53:56" ht="15" x14ac:dyDescent="0.25">
      <c r="BA21430" s="91" t="s">
        <v>25597</v>
      </c>
      <c r="BB21430" s="91" t="s">
        <v>3391</v>
      </c>
      <c r="BC21430" s="91" t="s">
        <v>25558</v>
      </c>
      <c r="BD21430" s="473" t="s">
        <v>1301</v>
      </c>
    </row>
    <row r="21431" spans="53:56" ht="15" x14ac:dyDescent="0.25">
      <c r="BA21431" s="90" t="s">
        <v>25598</v>
      </c>
      <c r="BB21431" s="90" t="s">
        <v>3391</v>
      </c>
      <c r="BC21431" s="90" t="s">
        <v>14875</v>
      </c>
      <c r="BD21431" s="473" t="s">
        <v>1301</v>
      </c>
    </row>
    <row r="21432" spans="53:56" ht="15" x14ac:dyDescent="0.25">
      <c r="BA21432" s="91" t="s">
        <v>25599</v>
      </c>
      <c r="BB21432" s="91" t="s">
        <v>3391</v>
      </c>
      <c r="BC21432" s="91" t="s">
        <v>14875</v>
      </c>
      <c r="BD21432" s="473" t="s">
        <v>1301</v>
      </c>
    </row>
    <row r="21433" spans="53:56" ht="15" x14ac:dyDescent="0.25">
      <c r="BA21433" s="90" t="s">
        <v>25600</v>
      </c>
      <c r="BB21433" s="90" t="s">
        <v>3391</v>
      </c>
      <c r="BC21433" s="90" t="s">
        <v>25015</v>
      </c>
      <c r="BD21433" s="473" t="s">
        <v>1301</v>
      </c>
    </row>
    <row r="21434" spans="53:56" ht="15" x14ac:dyDescent="0.25">
      <c r="BA21434" s="90" t="s">
        <v>25600</v>
      </c>
      <c r="BB21434" s="90" t="s">
        <v>3391</v>
      </c>
      <c r="BC21434" s="90" t="s">
        <v>14875</v>
      </c>
      <c r="BD21434" s="473" t="s">
        <v>1301</v>
      </c>
    </row>
    <row r="21435" spans="53:56" ht="15" x14ac:dyDescent="0.25">
      <c r="BA21435" s="91" t="s">
        <v>25601</v>
      </c>
      <c r="BB21435" s="91" t="s">
        <v>3391</v>
      </c>
      <c r="BC21435" s="91" t="s">
        <v>20234</v>
      </c>
      <c r="BD21435" s="473" t="s">
        <v>1301</v>
      </c>
    </row>
    <row r="21436" spans="53:56" ht="15" x14ac:dyDescent="0.25">
      <c r="BA21436" s="90" t="s">
        <v>25602</v>
      </c>
      <c r="BB21436" s="90" t="s">
        <v>3391</v>
      </c>
      <c r="BC21436" s="90" t="s">
        <v>18082</v>
      </c>
      <c r="BD21436" s="473" t="s">
        <v>1301</v>
      </c>
    </row>
    <row r="21437" spans="53:56" ht="15" x14ac:dyDescent="0.25">
      <c r="BA21437" s="91" t="s">
        <v>25603</v>
      </c>
      <c r="BB21437" s="91" t="s">
        <v>3391</v>
      </c>
      <c r="BC21437" s="91" t="s">
        <v>4097</v>
      </c>
      <c r="BD21437" s="473" t="s">
        <v>1301</v>
      </c>
    </row>
    <row r="21438" spans="53:56" ht="15" x14ac:dyDescent="0.25">
      <c r="BA21438" s="90" t="s">
        <v>25604</v>
      </c>
      <c r="BB21438" s="90" t="s">
        <v>3391</v>
      </c>
      <c r="BC21438" s="90" t="s">
        <v>18082</v>
      </c>
      <c r="BD21438" s="473" t="s">
        <v>1301</v>
      </c>
    </row>
    <row r="21439" spans="53:56" ht="15" x14ac:dyDescent="0.25">
      <c r="BA21439" s="91" t="s">
        <v>25605</v>
      </c>
      <c r="BB21439" s="91" t="s">
        <v>3391</v>
      </c>
      <c r="BC21439" s="91" t="s">
        <v>25556</v>
      </c>
      <c r="BD21439" s="473" t="s">
        <v>1301</v>
      </c>
    </row>
    <row r="21440" spans="53:56" ht="15" x14ac:dyDescent="0.25">
      <c r="BA21440" s="90" t="s">
        <v>25606</v>
      </c>
      <c r="BB21440" s="90" t="s">
        <v>3391</v>
      </c>
      <c r="BC21440" s="90" t="s">
        <v>14875</v>
      </c>
      <c r="BD21440" s="473" t="s">
        <v>1301</v>
      </c>
    </row>
    <row r="21441" spans="53:56" ht="15" x14ac:dyDescent="0.25">
      <c r="BA21441" s="91" t="s">
        <v>25607</v>
      </c>
      <c r="BB21441" s="91" t="s">
        <v>3391</v>
      </c>
      <c r="BC21441" s="91" t="s">
        <v>25556</v>
      </c>
      <c r="BD21441" s="473" t="s">
        <v>1301</v>
      </c>
    </row>
    <row r="21442" spans="53:56" ht="15" x14ac:dyDescent="0.25">
      <c r="BA21442" s="90" t="s">
        <v>25608</v>
      </c>
      <c r="BB21442" s="90" t="s">
        <v>3391</v>
      </c>
      <c r="BC21442" s="90" t="s">
        <v>25556</v>
      </c>
      <c r="BD21442" s="473" t="s">
        <v>1301</v>
      </c>
    </row>
    <row r="21443" spans="53:56" ht="15" x14ac:dyDescent="0.25">
      <c r="BA21443" s="91" t="s">
        <v>25609</v>
      </c>
      <c r="BB21443" s="91" t="s">
        <v>3391</v>
      </c>
      <c r="BC21443" s="91" t="s">
        <v>7028</v>
      </c>
      <c r="BD21443" s="473" t="s">
        <v>1301</v>
      </c>
    </row>
    <row r="21444" spans="53:56" ht="15" x14ac:dyDescent="0.25">
      <c r="BA21444" s="90" t="s">
        <v>25610</v>
      </c>
      <c r="BB21444" s="90" t="s">
        <v>3391</v>
      </c>
      <c r="BC21444" s="90" t="s">
        <v>7028</v>
      </c>
      <c r="BD21444" s="473" t="s">
        <v>1301</v>
      </c>
    </row>
    <row r="21445" spans="53:56" ht="15" x14ac:dyDescent="0.25">
      <c r="BA21445" s="91" t="s">
        <v>25611</v>
      </c>
      <c r="BB21445" s="91" t="s">
        <v>3391</v>
      </c>
      <c r="BC21445" s="91" t="s">
        <v>7028</v>
      </c>
      <c r="BD21445" s="473" t="s">
        <v>1301</v>
      </c>
    </row>
    <row r="21446" spans="53:56" ht="15" x14ac:dyDescent="0.25">
      <c r="BA21446" s="90" t="s">
        <v>25612</v>
      </c>
      <c r="BB21446" s="90" t="s">
        <v>3391</v>
      </c>
      <c r="BC21446" s="90" t="s">
        <v>25558</v>
      </c>
      <c r="BD21446" s="473" t="s">
        <v>1301</v>
      </c>
    </row>
    <row r="21447" spans="53:56" ht="15" x14ac:dyDescent="0.25">
      <c r="BA21447" s="91" t="s">
        <v>25613</v>
      </c>
      <c r="BB21447" s="91" t="s">
        <v>3391</v>
      </c>
      <c r="BC21447" s="91" t="s">
        <v>7028</v>
      </c>
      <c r="BD21447" s="473" t="s">
        <v>1301</v>
      </c>
    </row>
    <row r="21448" spans="53:56" ht="15" x14ac:dyDescent="0.25">
      <c r="BA21448" s="90" t="s">
        <v>25614</v>
      </c>
      <c r="BB21448" s="90" t="s">
        <v>3391</v>
      </c>
      <c r="BC21448" s="90" t="s">
        <v>20234</v>
      </c>
      <c r="BD21448" s="473" t="s">
        <v>1301</v>
      </c>
    </row>
    <row r="21449" spans="53:56" ht="15" x14ac:dyDescent="0.25">
      <c r="BA21449" s="91" t="s">
        <v>25615</v>
      </c>
      <c r="BB21449" s="91" t="s">
        <v>3391</v>
      </c>
      <c r="BC21449" s="91" t="s">
        <v>25556</v>
      </c>
      <c r="BD21449" s="473" t="s">
        <v>1301</v>
      </c>
    </row>
    <row r="21450" spans="53:56" ht="15" x14ac:dyDescent="0.25">
      <c r="BA21450" s="90" t="s">
        <v>25616</v>
      </c>
      <c r="BB21450" s="90" t="s">
        <v>3391</v>
      </c>
      <c r="BC21450" s="90" t="s">
        <v>18082</v>
      </c>
      <c r="BD21450" s="473" t="s">
        <v>1301</v>
      </c>
    </row>
    <row r="21451" spans="53:56" ht="15" x14ac:dyDescent="0.25">
      <c r="BA21451" s="91" t="s">
        <v>25617</v>
      </c>
      <c r="BB21451" s="91" t="s">
        <v>3391</v>
      </c>
      <c r="BC21451" s="91" t="s">
        <v>20234</v>
      </c>
      <c r="BD21451" s="473" t="s">
        <v>1301</v>
      </c>
    </row>
    <row r="21452" spans="53:56" ht="15" x14ac:dyDescent="0.25">
      <c r="BA21452" s="90" t="s">
        <v>25618</v>
      </c>
      <c r="BB21452" s="90" t="s">
        <v>3391</v>
      </c>
      <c r="BC21452" s="90" t="s">
        <v>15419</v>
      </c>
      <c r="BD21452" s="473" t="s">
        <v>1301</v>
      </c>
    </row>
    <row r="21453" spans="53:56" ht="15" x14ac:dyDescent="0.25">
      <c r="BA21453" s="91" t="s">
        <v>25619</v>
      </c>
      <c r="BB21453" s="91" t="s">
        <v>3391</v>
      </c>
      <c r="BC21453" s="91" t="s">
        <v>18082</v>
      </c>
      <c r="BD21453" s="473" t="s">
        <v>1301</v>
      </c>
    </row>
    <row r="21454" spans="53:56" ht="15" x14ac:dyDescent="0.25">
      <c r="BA21454" s="90" t="s">
        <v>25620</v>
      </c>
      <c r="BB21454" s="90" t="s">
        <v>3391</v>
      </c>
      <c r="BC21454" s="90" t="s">
        <v>4097</v>
      </c>
      <c r="BD21454" s="473" t="s">
        <v>1301</v>
      </c>
    </row>
    <row r="21455" spans="53:56" ht="15" x14ac:dyDescent="0.25">
      <c r="BA21455" s="91" t="s">
        <v>25621</v>
      </c>
      <c r="BB21455" s="91" t="s">
        <v>3391</v>
      </c>
      <c r="BC21455" s="91" t="s">
        <v>4097</v>
      </c>
      <c r="BD21455" s="473" t="s">
        <v>1301</v>
      </c>
    </row>
    <row r="21456" spans="53:56" ht="15" x14ac:dyDescent="0.25">
      <c r="BA21456" s="90" t="s">
        <v>25622</v>
      </c>
      <c r="BB21456" s="90" t="s">
        <v>3391</v>
      </c>
      <c r="BC21456" s="90" t="s">
        <v>15419</v>
      </c>
      <c r="BD21456" s="473" t="s">
        <v>1301</v>
      </c>
    </row>
    <row r="21457" spans="53:56" ht="15" x14ac:dyDescent="0.25">
      <c r="BA21457" s="91" t="s">
        <v>25623</v>
      </c>
      <c r="BB21457" s="91" t="s">
        <v>3391</v>
      </c>
      <c r="BC21457" s="91" t="s">
        <v>15419</v>
      </c>
      <c r="BD21457" s="473" t="s">
        <v>1301</v>
      </c>
    </row>
    <row r="21458" spans="53:56" ht="15" x14ac:dyDescent="0.25">
      <c r="BA21458" s="90" t="s">
        <v>25624</v>
      </c>
      <c r="BB21458" s="90" t="s">
        <v>3391</v>
      </c>
      <c r="BC21458" s="90" t="s">
        <v>15419</v>
      </c>
      <c r="BD21458" s="473" t="s">
        <v>1301</v>
      </c>
    </row>
    <row r="21459" spans="53:56" ht="15" x14ac:dyDescent="0.25">
      <c r="BA21459" s="91" t="s">
        <v>25625</v>
      </c>
      <c r="BB21459" s="91" t="s">
        <v>3391</v>
      </c>
      <c r="BC21459" s="91" t="s">
        <v>15419</v>
      </c>
      <c r="BD21459" s="473" t="s">
        <v>1301</v>
      </c>
    </row>
    <row r="21460" spans="53:56" ht="15" x14ac:dyDescent="0.25">
      <c r="BA21460" s="90" t="s">
        <v>25626</v>
      </c>
      <c r="BB21460" s="90" t="s">
        <v>3391</v>
      </c>
      <c r="BC21460" s="90" t="s">
        <v>15419</v>
      </c>
      <c r="BD21460" s="473" t="s">
        <v>1301</v>
      </c>
    </row>
    <row r="21461" spans="53:56" ht="15" x14ac:dyDescent="0.25">
      <c r="BA21461" s="91" t="s">
        <v>25627</v>
      </c>
      <c r="BB21461" s="91" t="s">
        <v>3391</v>
      </c>
      <c r="BC21461" s="91" t="s">
        <v>15419</v>
      </c>
      <c r="BD21461" s="473" t="s">
        <v>1301</v>
      </c>
    </row>
    <row r="21462" spans="53:56" ht="15" x14ac:dyDescent="0.25">
      <c r="BA21462" s="90" t="s">
        <v>25628</v>
      </c>
      <c r="BB21462" s="90" t="s">
        <v>3391</v>
      </c>
      <c r="BC21462" s="90" t="s">
        <v>15419</v>
      </c>
      <c r="BD21462" s="473" t="s">
        <v>1301</v>
      </c>
    </row>
    <row r="21463" spans="53:56" ht="15" x14ac:dyDescent="0.25">
      <c r="BA21463" s="91" t="s">
        <v>25629</v>
      </c>
      <c r="BB21463" s="91" t="s">
        <v>3391</v>
      </c>
      <c r="BC21463" s="91" t="s">
        <v>15419</v>
      </c>
      <c r="BD21463" s="473" t="s">
        <v>1301</v>
      </c>
    </row>
    <row r="21464" spans="53:56" ht="15" x14ac:dyDescent="0.25">
      <c r="BA21464" s="90" t="s">
        <v>25630</v>
      </c>
      <c r="BB21464" s="90" t="s">
        <v>3391</v>
      </c>
      <c r="BC21464" s="90" t="s">
        <v>15419</v>
      </c>
      <c r="BD21464" s="473" t="s">
        <v>1301</v>
      </c>
    </row>
    <row r="21465" spans="53:56" ht="15" x14ac:dyDescent="0.25">
      <c r="BA21465" s="91" t="s">
        <v>25631</v>
      </c>
      <c r="BB21465" s="91" t="s">
        <v>3391</v>
      </c>
      <c r="BC21465" s="91" t="s">
        <v>15419</v>
      </c>
      <c r="BD21465" s="473" t="s">
        <v>1301</v>
      </c>
    </row>
    <row r="21466" spans="53:56" ht="15" x14ac:dyDescent="0.25">
      <c r="BA21466" s="90" t="s">
        <v>25632</v>
      </c>
      <c r="BB21466" s="90" t="s">
        <v>3391</v>
      </c>
      <c r="BC21466" s="90" t="s">
        <v>15419</v>
      </c>
      <c r="BD21466" s="473" t="s">
        <v>1301</v>
      </c>
    </row>
    <row r="21467" spans="53:56" ht="15" x14ac:dyDescent="0.25">
      <c r="BA21467" s="91" t="s">
        <v>25633</v>
      </c>
      <c r="BB21467" s="91" t="s">
        <v>3391</v>
      </c>
      <c r="BC21467" s="91" t="s">
        <v>15419</v>
      </c>
      <c r="BD21467" s="473" t="s">
        <v>1301</v>
      </c>
    </row>
    <row r="21468" spans="53:56" ht="15" x14ac:dyDescent="0.25">
      <c r="BA21468" s="90" t="s">
        <v>25634</v>
      </c>
      <c r="BB21468" s="90" t="s">
        <v>3391</v>
      </c>
      <c r="BC21468" s="90" t="s">
        <v>15419</v>
      </c>
      <c r="BD21468" s="473" t="s">
        <v>1301</v>
      </c>
    </row>
    <row r="21469" spans="53:56" ht="15" x14ac:dyDescent="0.25">
      <c r="BA21469" s="91" t="s">
        <v>25635</v>
      </c>
      <c r="BB21469" s="91" t="s">
        <v>3391</v>
      </c>
      <c r="BC21469" s="91" t="s">
        <v>15419</v>
      </c>
      <c r="BD21469" s="473" t="s">
        <v>1301</v>
      </c>
    </row>
    <row r="21470" spans="53:56" ht="15" x14ac:dyDescent="0.25">
      <c r="BA21470" s="90" t="s">
        <v>25636</v>
      </c>
      <c r="BB21470" s="90" t="s">
        <v>3391</v>
      </c>
      <c r="BC21470" s="90" t="s">
        <v>15419</v>
      </c>
      <c r="BD21470" s="473" t="s">
        <v>1301</v>
      </c>
    </row>
    <row r="21471" spans="53:56" ht="15" x14ac:dyDescent="0.25">
      <c r="BA21471" s="91" t="s">
        <v>25637</v>
      </c>
      <c r="BB21471" s="91" t="s">
        <v>3391</v>
      </c>
      <c r="BC21471" s="91" t="s">
        <v>15419</v>
      </c>
      <c r="BD21471" s="473" t="s">
        <v>1301</v>
      </c>
    </row>
    <row r="21472" spans="53:56" ht="15" x14ac:dyDescent="0.25">
      <c r="BA21472" s="90" t="s">
        <v>25638</v>
      </c>
      <c r="BB21472" s="90" t="s">
        <v>3391</v>
      </c>
      <c r="BC21472" s="90" t="s">
        <v>15419</v>
      </c>
      <c r="BD21472" s="473" t="s">
        <v>1301</v>
      </c>
    </row>
    <row r="21473" spans="53:56" ht="15" x14ac:dyDescent="0.25">
      <c r="BA21473" s="91" t="s">
        <v>25639</v>
      </c>
      <c r="BB21473" s="91" t="s">
        <v>3391</v>
      </c>
      <c r="BC21473" s="91" t="s">
        <v>15419</v>
      </c>
      <c r="BD21473" s="473" t="s">
        <v>1301</v>
      </c>
    </row>
    <row r="21474" spans="53:56" ht="15" x14ac:dyDescent="0.25">
      <c r="BA21474" s="90" t="s">
        <v>25640</v>
      </c>
      <c r="BB21474" s="90" t="s">
        <v>3391</v>
      </c>
      <c r="BC21474" s="90" t="s">
        <v>15419</v>
      </c>
      <c r="BD21474" s="473" t="s">
        <v>1301</v>
      </c>
    </row>
    <row r="21475" spans="53:56" ht="15" x14ac:dyDescent="0.25">
      <c r="BA21475" s="91" t="s">
        <v>25641</v>
      </c>
      <c r="BB21475" s="91" t="s">
        <v>3391</v>
      </c>
      <c r="BC21475" s="91" t="s">
        <v>15419</v>
      </c>
      <c r="BD21475" s="473" t="s">
        <v>1301</v>
      </c>
    </row>
    <row r="21476" spans="53:56" ht="15" x14ac:dyDescent="0.25">
      <c r="BA21476" s="90" t="s">
        <v>25642</v>
      </c>
      <c r="BB21476" s="90" t="s">
        <v>3391</v>
      </c>
      <c r="BC21476" s="90" t="s">
        <v>15419</v>
      </c>
      <c r="BD21476" s="473" t="s">
        <v>1301</v>
      </c>
    </row>
    <row r="21477" spans="53:56" ht="15" x14ac:dyDescent="0.25">
      <c r="BA21477" s="91" t="s">
        <v>25643</v>
      </c>
      <c r="BB21477" s="91" t="s">
        <v>3391</v>
      </c>
      <c r="BC21477" s="91" t="s">
        <v>15419</v>
      </c>
      <c r="BD21477" s="473" t="s">
        <v>1301</v>
      </c>
    </row>
    <row r="21478" spans="53:56" ht="15" x14ac:dyDescent="0.25">
      <c r="BA21478" s="90" t="s">
        <v>25644</v>
      </c>
      <c r="BB21478" s="90" t="s">
        <v>3391</v>
      </c>
      <c r="BC21478" s="90" t="s">
        <v>15419</v>
      </c>
      <c r="BD21478" s="473" t="s">
        <v>1301</v>
      </c>
    </row>
    <row r="21479" spans="53:56" ht="15" x14ac:dyDescent="0.25">
      <c r="BA21479" s="91" t="s">
        <v>25645</v>
      </c>
      <c r="BB21479" s="91" t="s">
        <v>3391</v>
      </c>
      <c r="BC21479" s="91" t="s">
        <v>15419</v>
      </c>
      <c r="BD21479" s="473" t="s">
        <v>1301</v>
      </c>
    </row>
    <row r="21480" spans="53:56" ht="15" x14ac:dyDescent="0.25">
      <c r="BA21480" s="90" t="s">
        <v>25646</v>
      </c>
      <c r="BB21480" s="90" t="s">
        <v>3391</v>
      </c>
      <c r="BC21480" s="90" t="s">
        <v>15419</v>
      </c>
      <c r="BD21480" s="473" t="s">
        <v>1301</v>
      </c>
    </row>
    <row r="21481" spans="53:56" ht="15" x14ac:dyDescent="0.25">
      <c r="BA21481" s="90" t="s">
        <v>25647</v>
      </c>
      <c r="BB21481" s="90" t="s">
        <v>3391</v>
      </c>
      <c r="BC21481" s="90" t="s">
        <v>15419</v>
      </c>
      <c r="BD21481" s="473" t="s">
        <v>1301</v>
      </c>
    </row>
    <row r="21482" spans="53:56" ht="15" x14ac:dyDescent="0.25">
      <c r="BA21482" s="91" t="s">
        <v>25648</v>
      </c>
      <c r="BB21482" s="91" t="s">
        <v>3391</v>
      </c>
      <c r="BC21482" s="91" t="s">
        <v>15419</v>
      </c>
      <c r="BD21482" s="473" t="s">
        <v>1301</v>
      </c>
    </row>
    <row r="21483" spans="53:56" ht="15" x14ac:dyDescent="0.25">
      <c r="BA21483" s="90" t="s">
        <v>25649</v>
      </c>
      <c r="BB21483" s="90" t="s">
        <v>3391</v>
      </c>
      <c r="BC21483" s="90" t="s">
        <v>15419</v>
      </c>
      <c r="BD21483" s="473" t="s">
        <v>1301</v>
      </c>
    </row>
    <row r="21484" spans="53:56" ht="15" x14ac:dyDescent="0.25">
      <c r="BA21484" s="91" t="s">
        <v>25650</v>
      </c>
      <c r="BB21484" s="91" t="s">
        <v>3391</v>
      </c>
      <c r="BC21484" s="91" t="s">
        <v>15419</v>
      </c>
      <c r="BD21484" s="473" t="s">
        <v>1301</v>
      </c>
    </row>
    <row r="21485" spans="53:56" ht="15" x14ac:dyDescent="0.25">
      <c r="BA21485" s="90" t="s">
        <v>25651</v>
      </c>
      <c r="BB21485" s="90" t="s">
        <v>3391</v>
      </c>
      <c r="BC21485" s="90" t="s">
        <v>15419</v>
      </c>
      <c r="BD21485" s="473" t="s">
        <v>1301</v>
      </c>
    </row>
    <row r="21486" spans="53:56" ht="15" x14ac:dyDescent="0.25">
      <c r="BA21486" s="90" t="s">
        <v>25652</v>
      </c>
      <c r="BB21486" s="90" t="s">
        <v>3391</v>
      </c>
      <c r="BC21486" s="90" t="s">
        <v>15419</v>
      </c>
      <c r="BD21486" s="473" t="s">
        <v>1301</v>
      </c>
    </row>
    <row r="21487" spans="53:56" ht="15" x14ac:dyDescent="0.25">
      <c r="BA21487" s="91" t="s">
        <v>25653</v>
      </c>
      <c r="BB21487" s="91" t="s">
        <v>3391</v>
      </c>
      <c r="BC21487" s="91" t="s">
        <v>15419</v>
      </c>
      <c r="BD21487" s="473" t="s">
        <v>1301</v>
      </c>
    </row>
    <row r="21488" spans="53:56" ht="15" x14ac:dyDescent="0.25">
      <c r="BA21488" s="90" t="s">
        <v>25654</v>
      </c>
      <c r="BB21488" s="90" t="s">
        <v>3391</v>
      </c>
      <c r="BC21488" s="90" t="s">
        <v>15419</v>
      </c>
      <c r="BD21488" s="473" t="s">
        <v>1301</v>
      </c>
    </row>
    <row r="21489" spans="53:56" ht="15" x14ac:dyDescent="0.25">
      <c r="BA21489" s="91" t="s">
        <v>25655</v>
      </c>
      <c r="BB21489" s="91" t="s">
        <v>3391</v>
      </c>
      <c r="BC21489" s="91" t="s">
        <v>15419</v>
      </c>
      <c r="BD21489" s="473" t="s">
        <v>1301</v>
      </c>
    </row>
    <row r="21490" spans="53:56" ht="15" x14ac:dyDescent="0.25">
      <c r="BA21490" s="90" t="s">
        <v>25656</v>
      </c>
      <c r="BB21490" s="90" t="s">
        <v>3391</v>
      </c>
      <c r="BC21490" s="90" t="s">
        <v>15419</v>
      </c>
      <c r="BD21490" s="473" t="s">
        <v>1301</v>
      </c>
    </row>
    <row r="21491" spans="53:56" ht="15" x14ac:dyDescent="0.25">
      <c r="BA21491" s="91" t="s">
        <v>25657</v>
      </c>
      <c r="BB21491" s="91" t="s">
        <v>3391</v>
      </c>
      <c r="BC21491" s="91" t="s">
        <v>15419</v>
      </c>
      <c r="BD21491" s="473" t="s">
        <v>1301</v>
      </c>
    </row>
    <row r="21492" spans="53:56" ht="15" x14ac:dyDescent="0.25">
      <c r="BA21492" s="90" t="s">
        <v>25658</v>
      </c>
      <c r="BB21492" s="90" t="s">
        <v>3391</v>
      </c>
      <c r="BC21492" s="90" t="s">
        <v>15419</v>
      </c>
      <c r="BD21492" s="473" t="s">
        <v>1301</v>
      </c>
    </row>
    <row r="21493" spans="53:56" ht="15" x14ac:dyDescent="0.25">
      <c r="BA21493" s="91" t="s">
        <v>25659</v>
      </c>
      <c r="BB21493" s="91" t="s">
        <v>3391</v>
      </c>
      <c r="BC21493" s="91" t="s">
        <v>15419</v>
      </c>
      <c r="BD21493" s="473" t="s">
        <v>1301</v>
      </c>
    </row>
    <row r="21494" spans="53:56" ht="15" x14ac:dyDescent="0.25">
      <c r="BA21494" s="90" t="s">
        <v>25660</v>
      </c>
      <c r="BB21494" s="90" t="s">
        <v>3391</v>
      </c>
      <c r="BC21494" s="90" t="s">
        <v>15419</v>
      </c>
      <c r="BD21494" s="473" t="s">
        <v>1301</v>
      </c>
    </row>
    <row r="21495" spans="53:56" ht="15" x14ac:dyDescent="0.25">
      <c r="BA21495" s="91" t="s">
        <v>25661</v>
      </c>
      <c r="BB21495" s="91" t="s">
        <v>3391</v>
      </c>
      <c r="BC21495" s="91" t="s">
        <v>15419</v>
      </c>
      <c r="BD21495" s="473" t="s">
        <v>1301</v>
      </c>
    </row>
    <row r="21496" spans="53:56" ht="15" x14ac:dyDescent="0.25">
      <c r="BA21496" s="90" t="s">
        <v>25662</v>
      </c>
      <c r="BB21496" s="90" t="s">
        <v>3391</v>
      </c>
      <c r="BC21496" s="90" t="s">
        <v>15419</v>
      </c>
      <c r="BD21496" s="473" t="s">
        <v>1301</v>
      </c>
    </row>
    <row r="21497" spans="53:56" ht="15" x14ac:dyDescent="0.25">
      <c r="BA21497" s="91" t="s">
        <v>25663</v>
      </c>
      <c r="BB21497" s="91" t="s">
        <v>3391</v>
      </c>
      <c r="BC21497" s="91" t="s">
        <v>15419</v>
      </c>
      <c r="BD21497" s="473" t="s">
        <v>1301</v>
      </c>
    </row>
    <row r="21498" spans="53:56" ht="15" x14ac:dyDescent="0.25">
      <c r="BA21498" s="90" t="s">
        <v>25664</v>
      </c>
      <c r="BB21498" s="90" t="s">
        <v>3391</v>
      </c>
      <c r="BC21498" s="90" t="s">
        <v>15419</v>
      </c>
      <c r="BD21498" s="473" t="s">
        <v>1301</v>
      </c>
    </row>
    <row r="21499" spans="53:56" ht="15" x14ac:dyDescent="0.25">
      <c r="BA21499" s="91" t="s">
        <v>25665</v>
      </c>
      <c r="BB21499" s="91" t="s">
        <v>3391</v>
      </c>
      <c r="BC21499" s="91" t="s">
        <v>15419</v>
      </c>
      <c r="BD21499" s="473" t="s">
        <v>1301</v>
      </c>
    </row>
    <row r="21500" spans="53:56" ht="15" x14ac:dyDescent="0.25">
      <c r="BA21500" s="90" t="s">
        <v>25666</v>
      </c>
      <c r="BB21500" s="90" t="s">
        <v>3391</v>
      </c>
      <c r="BC21500" s="90" t="s">
        <v>15419</v>
      </c>
      <c r="BD21500" s="473" t="s">
        <v>1301</v>
      </c>
    </row>
    <row r="21501" spans="53:56" ht="15" x14ac:dyDescent="0.25">
      <c r="BA21501" s="91" t="s">
        <v>25667</v>
      </c>
      <c r="BB21501" s="91" t="s">
        <v>3391</v>
      </c>
      <c r="BC21501" s="91" t="s">
        <v>15419</v>
      </c>
      <c r="BD21501" s="473" t="s">
        <v>1301</v>
      </c>
    </row>
    <row r="21502" spans="53:56" ht="15" x14ac:dyDescent="0.25">
      <c r="BA21502" s="90" t="s">
        <v>25668</v>
      </c>
      <c r="BB21502" s="90" t="s">
        <v>3391</v>
      </c>
      <c r="BC21502" s="90" t="s">
        <v>15419</v>
      </c>
      <c r="BD21502" s="473" t="s">
        <v>1301</v>
      </c>
    </row>
    <row r="21503" spans="53:56" ht="15" x14ac:dyDescent="0.25">
      <c r="BA21503" s="91" t="s">
        <v>25669</v>
      </c>
      <c r="BB21503" s="91" t="s">
        <v>3391</v>
      </c>
      <c r="BC21503" s="91" t="s">
        <v>7967</v>
      </c>
      <c r="BD21503" s="473" t="s">
        <v>1301</v>
      </c>
    </row>
    <row r="21504" spans="53:56" ht="15" x14ac:dyDescent="0.25">
      <c r="BA21504" s="91" t="s">
        <v>25670</v>
      </c>
      <c r="BB21504" s="91" t="s">
        <v>3391</v>
      </c>
      <c r="BC21504" s="91" t="s">
        <v>15419</v>
      </c>
      <c r="BD21504" s="473" t="s">
        <v>1301</v>
      </c>
    </row>
    <row r="21505" spans="53:56" ht="15" x14ac:dyDescent="0.25">
      <c r="BA21505" s="91" t="s">
        <v>25671</v>
      </c>
      <c r="BB21505" s="91" t="s">
        <v>3391</v>
      </c>
      <c r="BC21505" s="91" t="s">
        <v>15419</v>
      </c>
      <c r="BD21505" s="473" t="s">
        <v>1301</v>
      </c>
    </row>
    <row r="21506" spans="53:56" ht="15" x14ac:dyDescent="0.25">
      <c r="BA21506" s="90" t="s">
        <v>25672</v>
      </c>
      <c r="BB21506" s="90" t="s">
        <v>3391</v>
      </c>
      <c r="BC21506" s="90" t="s">
        <v>15419</v>
      </c>
      <c r="BD21506" s="473" t="s">
        <v>1301</v>
      </c>
    </row>
    <row r="21507" spans="53:56" ht="15" x14ac:dyDescent="0.25">
      <c r="BA21507" s="90" t="s">
        <v>25673</v>
      </c>
      <c r="BB21507" s="90" t="s">
        <v>3391</v>
      </c>
      <c r="BC21507" s="90" t="s">
        <v>15419</v>
      </c>
      <c r="BD21507" s="473" t="s">
        <v>1301</v>
      </c>
    </row>
    <row r="21508" spans="53:56" ht="15" x14ac:dyDescent="0.25">
      <c r="BA21508" s="91" t="s">
        <v>25674</v>
      </c>
      <c r="BB21508" s="91" t="s">
        <v>3391</v>
      </c>
      <c r="BC21508" s="91" t="s">
        <v>15419</v>
      </c>
      <c r="BD21508" s="473" t="s">
        <v>1301</v>
      </c>
    </row>
    <row r="21509" spans="53:56" ht="15" x14ac:dyDescent="0.25">
      <c r="BA21509" s="91" t="s">
        <v>25675</v>
      </c>
      <c r="BB21509" s="91" t="s">
        <v>3391</v>
      </c>
      <c r="BC21509" s="91" t="s">
        <v>15419</v>
      </c>
      <c r="BD21509" s="473" t="s">
        <v>1301</v>
      </c>
    </row>
    <row r="21510" spans="53:56" ht="15" x14ac:dyDescent="0.25">
      <c r="BA21510" s="90" t="s">
        <v>25676</v>
      </c>
      <c r="BB21510" s="90" t="s">
        <v>3391</v>
      </c>
      <c r="BC21510" s="90" t="s">
        <v>7967</v>
      </c>
      <c r="BD21510" s="473" t="s">
        <v>1301</v>
      </c>
    </row>
    <row r="21511" spans="53:56" ht="15" x14ac:dyDescent="0.25">
      <c r="BA21511" s="90" t="s">
        <v>25676</v>
      </c>
      <c r="BB21511" s="90" t="s">
        <v>3391</v>
      </c>
      <c r="BC21511" s="90" t="s">
        <v>15419</v>
      </c>
      <c r="BD21511" s="473" t="s">
        <v>1301</v>
      </c>
    </row>
    <row r="21512" spans="53:56" ht="15" x14ac:dyDescent="0.25">
      <c r="BA21512" s="90" t="s">
        <v>25677</v>
      </c>
      <c r="BB21512" s="90" t="s">
        <v>3391</v>
      </c>
      <c r="BC21512" s="90" t="s">
        <v>15419</v>
      </c>
      <c r="BD21512" s="473" t="s">
        <v>1301</v>
      </c>
    </row>
    <row r="21513" spans="53:56" ht="15" x14ac:dyDescent="0.25">
      <c r="BA21513" s="91" t="s">
        <v>25678</v>
      </c>
      <c r="BB21513" s="91" t="s">
        <v>3391</v>
      </c>
      <c r="BC21513" s="91" t="s">
        <v>15419</v>
      </c>
      <c r="BD21513" s="473" t="s">
        <v>1301</v>
      </c>
    </row>
    <row r="21514" spans="53:56" ht="15" x14ac:dyDescent="0.25">
      <c r="BA21514" s="90" t="s">
        <v>25679</v>
      </c>
      <c r="BB21514" s="90" t="s">
        <v>3391</v>
      </c>
      <c r="BC21514" s="90" t="s">
        <v>15419</v>
      </c>
      <c r="BD21514" s="473" t="s">
        <v>1301</v>
      </c>
    </row>
    <row r="21515" spans="53:56" ht="15" x14ac:dyDescent="0.25">
      <c r="BA21515" s="91" t="s">
        <v>25680</v>
      </c>
      <c r="BB21515" s="91" t="s">
        <v>3391</v>
      </c>
      <c r="BC21515" s="91" t="s">
        <v>7967</v>
      </c>
      <c r="BD21515" s="473" t="s">
        <v>1301</v>
      </c>
    </row>
    <row r="21516" spans="53:56" ht="15" x14ac:dyDescent="0.25">
      <c r="BA21516" s="90" t="s">
        <v>25680</v>
      </c>
      <c r="BB21516" s="90" t="s">
        <v>3391</v>
      </c>
      <c r="BC21516" s="90" t="s">
        <v>15419</v>
      </c>
      <c r="BD21516" s="473" t="s">
        <v>1301</v>
      </c>
    </row>
    <row r="21517" spans="53:56" ht="15" x14ac:dyDescent="0.25">
      <c r="BA21517" s="91" t="s">
        <v>25681</v>
      </c>
      <c r="BB21517" s="91" t="s">
        <v>3391</v>
      </c>
      <c r="BC21517" s="91" t="s">
        <v>15419</v>
      </c>
      <c r="BD21517" s="473" t="s">
        <v>1301</v>
      </c>
    </row>
    <row r="21518" spans="53:56" ht="15" x14ac:dyDescent="0.25">
      <c r="BA21518" s="90" t="s">
        <v>25682</v>
      </c>
      <c r="BB21518" s="90" t="s">
        <v>3391</v>
      </c>
      <c r="BC21518" s="90" t="s">
        <v>15419</v>
      </c>
      <c r="BD21518" s="473" t="s">
        <v>1301</v>
      </c>
    </row>
    <row r="21519" spans="53:56" ht="15" x14ac:dyDescent="0.25">
      <c r="BA21519" s="91" t="s">
        <v>25683</v>
      </c>
      <c r="BB21519" s="91" t="s">
        <v>3391</v>
      </c>
      <c r="BC21519" s="91" t="s">
        <v>7967</v>
      </c>
      <c r="BD21519" s="473" t="s">
        <v>1301</v>
      </c>
    </row>
    <row r="21520" spans="53:56" ht="15" x14ac:dyDescent="0.25">
      <c r="BA21520" s="90" t="s">
        <v>25684</v>
      </c>
      <c r="BB21520" s="90" t="s">
        <v>3391</v>
      </c>
      <c r="BC21520" s="90" t="s">
        <v>15419</v>
      </c>
      <c r="BD21520" s="473" t="s">
        <v>1301</v>
      </c>
    </row>
    <row r="21521" spans="53:56" ht="15" x14ac:dyDescent="0.25">
      <c r="BA21521" s="91" t="s">
        <v>25685</v>
      </c>
      <c r="BB21521" s="91" t="s">
        <v>3391</v>
      </c>
      <c r="BC21521" s="91" t="s">
        <v>25686</v>
      </c>
      <c r="BD21521" s="473" t="s">
        <v>1301</v>
      </c>
    </row>
    <row r="21522" spans="53:56" ht="15" x14ac:dyDescent="0.25">
      <c r="BA21522" s="90" t="s">
        <v>25687</v>
      </c>
      <c r="BB21522" s="90" t="s">
        <v>3391</v>
      </c>
      <c r="BC21522" s="90" t="s">
        <v>25686</v>
      </c>
      <c r="BD21522" s="473" t="s">
        <v>1301</v>
      </c>
    </row>
    <row r="21523" spans="53:56" ht="15" x14ac:dyDescent="0.25">
      <c r="BA21523" s="90" t="s">
        <v>25688</v>
      </c>
      <c r="BB21523" s="90" t="s">
        <v>3391</v>
      </c>
      <c r="BC21523" s="90" t="s">
        <v>18574</v>
      </c>
      <c r="BD21523" s="473" t="s">
        <v>1301</v>
      </c>
    </row>
    <row r="21524" spans="53:56" ht="15" x14ac:dyDescent="0.25">
      <c r="BA21524" s="91" t="s">
        <v>25689</v>
      </c>
      <c r="BB21524" s="91" t="s">
        <v>3391</v>
      </c>
      <c r="BC21524" s="91" t="s">
        <v>25686</v>
      </c>
      <c r="BD21524" s="473" t="s">
        <v>1301</v>
      </c>
    </row>
    <row r="21525" spans="53:56" ht="15" x14ac:dyDescent="0.25">
      <c r="BA21525" s="90" t="s">
        <v>25690</v>
      </c>
      <c r="BB21525" s="90" t="s">
        <v>3391</v>
      </c>
      <c r="BC21525" s="90" t="s">
        <v>18574</v>
      </c>
      <c r="BD21525" s="473" t="s">
        <v>1301</v>
      </c>
    </row>
    <row r="21526" spans="53:56" ht="15" x14ac:dyDescent="0.25">
      <c r="BA21526" s="91" t="s">
        <v>25691</v>
      </c>
      <c r="BB21526" s="91" t="s">
        <v>3391</v>
      </c>
      <c r="BC21526" s="91" t="s">
        <v>18574</v>
      </c>
      <c r="BD21526" s="473" t="s">
        <v>1301</v>
      </c>
    </row>
    <row r="21527" spans="53:56" ht="15" x14ac:dyDescent="0.25">
      <c r="BA21527" s="91" t="s">
        <v>25692</v>
      </c>
      <c r="BB21527" s="91" t="s">
        <v>3391</v>
      </c>
      <c r="BC21527" s="91" t="s">
        <v>17310</v>
      </c>
      <c r="BD21527" s="473" t="s">
        <v>1301</v>
      </c>
    </row>
    <row r="21528" spans="53:56" ht="15" x14ac:dyDescent="0.25">
      <c r="BA21528" s="91" t="s">
        <v>25693</v>
      </c>
      <c r="BB21528" s="91" t="s">
        <v>3391</v>
      </c>
      <c r="BC21528" s="91" t="s">
        <v>18574</v>
      </c>
      <c r="BD21528" s="473" t="s">
        <v>1301</v>
      </c>
    </row>
    <row r="21529" spans="53:56" ht="15" x14ac:dyDescent="0.25">
      <c r="BA21529" s="90" t="s">
        <v>25694</v>
      </c>
      <c r="BB21529" s="90" t="s">
        <v>3391</v>
      </c>
      <c r="BC21529" s="90" t="s">
        <v>18574</v>
      </c>
      <c r="BD21529" s="473" t="s">
        <v>1301</v>
      </c>
    </row>
    <row r="21530" spans="53:56" ht="15" x14ac:dyDescent="0.25">
      <c r="BA21530" s="91" t="s">
        <v>25695</v>
      </c>
      <c r="BB21530" s="91" t="s">
        <v>3391</v>
      </c>
      <c r="BC21530" s="91" t="s">
        <v>18574</v>
      </c>
      <c r="BD21530" s="473" t="s">
        <v>1301</v>
      </c>
    </row>
    <row r="21531" spans="53:56" ht="15" x14ac:dyDescent="0.25">
      <c r="BA21531" s="90" t="s">
        <v>25696</v>
      </c>
      <c r="BB21531" s="90" t="s">
        <v>3391</v>
      </c>
      <c r="BC21531" s="90" t="s">
        <v>18574</v>
      </c>
      <c r="BD21531" s="473" t="s">
        <v>1301</v>
      </c>
    </row>
    <row r="21532" spans="53:56" ht="15" x14ac:dyDescent="0.25">
      <c r="BA21532" s="90" t="s">
        <v>25697</v>
      </c>
      <c r="BB21532" s="90" t="s">
        <v>3391</v>
      </c>
      <c r="BC21532" s="90" t="s">
        <v>18574</v>
      </c>
      <c r="BD21532" s="473" t="s">
        <v>1301</v>
      </c>
    </row>
    <row r="21533" spans="53:56" ht="15" x14ac:dyDescent="0.25">
      <c r="BA21533" s="91" t="s">
        <v>25698</v>
      </c>
      <c r="BB21533" s="91" t="s">
        <v>3391</v>
      </c>
      <c r="BC21533" s="91" t="s">
        <v>18574</v>
      </c>
      <c r="BD21533" s="473" t="s">
        <v>1301</v>
      </c>
    </row>
    <row r="21534" spans="53:56" ht="15" x14ac:dyDescent="0.25">
      <c r="BA21534" s="90" t="s">
        <v>25699</v>
      </c>
      <c r="BB21534" s="90" t="s">
        <v>3391</v>
      </c>
      <c r="BC21534" s="90" t="s">
        <v>18574</v>
      </c>
      <c r="BD21534" s="473" t="s">
        <v>1301</v>
      </c>
    </row>
    <row r="21535" spans="53:56" ht="15" x14ac:dyDescent="0.25">
      <c r="BA21535" s="91" t="s">
        <v>25700</v>
      </c>
      <c r="BB21535" s="91" t="s">
        <v>3391</v>
      </c>
      <c r="BC21535" s="91" t="s">
        <v>18574</v>
      </c>
      <c r="BD21535" s="473" t="s">
        <v>1301</v>
      </c>
    </row>
    <row r="21536" spans="53:56" ht="15" x14ac:dyDescent="0.25">
      <c r="BA21536" s="91" t="s">
        <v>25701</v>
      </c>
      <c r="BB21536" s="91" t="s">
        <v>3391</v>
      </c>
      <c r="BC21536" s="91" t="s">
        <v>18574</v>
      </c>
      <c r="BD21536" s="473" t="s">
        <v>1301</v>
      </c>
    </row>
    <row r="21537" spans="53:56" ht="15" x14ac:dyDescent="0.25">
      <c r="BA21537" s="90" t="s">
        <v>25702</v>
      </c>
      <c r="BB21537" s="90" t="s">
        <v>3391</v>
      </c>
      <c r="BC21537" s="90" t="s">
        <v>18574</v>
      </c>
      <c r="BD21537" s="473" t="s">
        <v>1301</v>
      </c>
    </row>
    <row r="21538" spans="53:56" ht="15" x14ac:dyDescent="0.25">
      <c r="BA21538" s="91" t="s">
        <v>25703</v>
      </c>
      <c r="BB21538" s="91" t="s">
        <v>3391</v>
      </c>
      <c r="BC21538" s="91" t="s">
        <v>25704</v>
      </c>
      <c r="BD21538" s="473" t="s">
        <v>1301</v>
      </c>
    </row>
    <row r="21539" spans="53:56" ht="15" x14ac:dyDescent="0.25">
      <c r="BA21539" s="90" t="s">
        <v>25705</v>
      </c>
      <c r="BB21539" s="90" t="s">
        <v>3391</v>
      </c>
      <c r="BC21539" s="90" t="s">
        <v>25686</v>
      </c>
      <c r="BD21539" s="473" t="s">
        <v>1301</v>
      </c>
    </row>
    <row r="21540" spans="53:56" ht="15" x14ac:dyDescent="0.25">
      <c r="BA21540" s="90" t="s">
        <v>25706</v>
      </c>
      <c r="BB21540" s="90" t="s">
        <v>3391</v>
      </c>
      <c r="BC21540" s="90" t="s">
        <v>18574</v>
      </c>
      <c r="BD21540" s="473" t="s">
        <v>1301</v>
      </c>
    </row>
    <row r="21541" spans="53:56" ht="15" x14ac:dyDescent="0.25">
      <c r="BA21541" s="91" t="s">
        <v>25707</v>
      </c>
      <c r="BB21541" s="91" t="s">
        <v>3391</v>
      </c>
      <c r="BC21541" s="91" t="s">
        <v>25704</v>
      </c>
      <c r="BD21541" s="473" t="s">
        <v>1301</v>
      </c>
    </row>
    <row r="21542" spans="53:56" ht="15" x14ac:dyDescent="0.25">
      <c r="BA21542" s="90" t="s">
        <v>25708</v>
      </c>
      <c r="BB21542" s="90" t="s">
        <v>3391</v>
      </c>
      <c r="BC21542" s="90" t="s">
        <v>25704</v>
      </c>
      <c r="BD21542" s="473" t="s">
        <v>1301</v>
      </c>
    </row>
    <row r="21543" spans="53:56" ht="15" x14ac:dyDescent="0.25">
      <c r="BA21543" s="91" t="s">
        <v>25709</v>
      </c>
      <c r="BB21543" s="91" t="s">
        <v>3391</v>
      </c>
      <c r="BC21543" s="91" t="s">
        <v>25686</v>
      </c>
      <c r="BD21543" s="473" t="s">
        <v>1301</v>
      </c>
    </row>
    <row r="21544" spans="53:56" ht="15" x14ac:dyDescent="0.25">
      <c r="BA21544" s="90" t="s">
        <v>25710</v>
      </c>
      <c r="BB21544" s="90" t="s">
        <v>3391</v>
      </c>
      <c r="BC21544" s="90" t="s">
        <v>25704</v>
      </c>
      <c r="BD21544" s="473" t="s">
        <v>1301</v>
      </c>
    </row>
    <row r="21545" spans="53:56" ht="15" x14ac:dyDescent="0.25">
      <c r="BA21545" s="91" t="s">
        <v>25711</v>
      </c>
      <c r="BB21545" s="91" t="s">
        <v>3391</v>
      </c>
      <c r="BC21545" s="91" t="s">
        <v>17360</v>
      </c>
      <c r="BD21545" s="473" t="s">
        <v>1301</v>
      </c>
    </row>
    <row r="21546" spans="53:56" ht="15" x14ac:dyDescent="0.25">
      <c r="BA21546" s="91" t="s">
        <v>25712</v>
      </c>
      <c r="BB21546" s="91" t="s">
        <v>3391</v>
      </c>
      <c r="BC21546" s="91" t="s">
        <v>25704</v>
      </c>
      <c r="BD21546" s="473" t="s">
        <v>1301</v>
      </c>
    </row>
    <row r="21547" spans="53:56" ht="15" x14ac:dyDescent="0.25">
      <c r="BA21547" s="90" t="s">
        <v>25713</v>
      </c>
      <c r="BB21547" s="90" t="s">
        <v>3391</v>
      </c>
      <c r="BC21547" s="90" t="s">
        <v>25704</v>
      </c>
      <c r="BD21547" s="473" t="s">
        <v>1301</v>
      </c>
    </row>
    <row r="21548" spans="53:56" ht="15" x14ac:dyDescent="0.25">
      <c r="BA21548" s="91" t="s">
        <v>25714</v>
      </c>
      <c r="BB21548" s="91" t="s">
        <v>3391</v>
      </c>
      <c r="BC21548" s="91" t="s">
        <v>25704</v>
      </c>
      <c r="BD21548" s="473" t="s">
        <v>1301</v>
      </c>
    </row>
    <row r="21549" spans="53:56" ht="15" x14ac:dyDescent="0.25">
      <c r="BA21549" s="90" t="s">
        <v>25715</v>
      </c>
      <c r="BB21549" s="90" t="s">
        <v>3391</v>
      </c>
      <c r="BC21549" s="90" t="s">
        <v>18574</v>
      </c>
      <c r="BD21549" s="473" t="s">
        <v>1301</v>
      </c>
    </row>
    <row r="21550" spans="53:56" ht="15" x14ac:dyDescent="0.25">
      <c r="BA21550" s="90" t="s">
        <v>25716</v>
      </c>
      <c r="BB21550" s="90" t="s">
        <v>3391</v>
      </c>
      <c r="BC21550" s="90" t="s">
        <v>18574</v>
      </c>
      <c r="BD21550" s="473" t="s">
        <v>1301</v>
      </c>
    </row>
    <row r="21551" spans="53:56" ht="15" x14ac:dyDescent="0.25">
      <c r="BA21551" s="91" t="s">
        <v>25717</v>
      </c>
      <c r="BB21551" s="91" t="s">
        <v>3391</v>
      </c>
      <c r="BC21551" s="91" t="s">
        <v>25704</v>
      </c>
      <c r="BD21551" s="473" t="s">
        <v>1301</v>
      </c>
    </row>
    <row r="21552" spans="53:56" ht="15" x14ac:dyDescent="0.25">
      <c r="BA21552" s="90" t="s">
        <v>25718</v>
      </c>
      <c r="BB21552" s="90" t="s">
        <v>3391</v>
      </c>
      <c r="BC21552" s="90" t="s">
        <v>25704</v>
      </c>
      <c r="BD21552" s="473" t="s">
        <v>1301</v>
      </c>
    </row>
    <row r="21553" spans="53:56" ht="15" x14ac:dyDescent="0.25">
      <c r="BA21553" s="91" t="s">
        <v>25719</v>
      </c>
      <c r="BB21553" s="91" t="s">
        <v>3391</v>
      </c>
      <c r="BC21553" s="91" t="s">
        <v>25704</v>
      </c>
      <c r="BD21553" s="473" t="s">
        <v>1301</v>
      </c>
    </row>
    <row r="21554" spans="53:56" ht="15" x14ac:dyDescent="0.25">
      <c r="BA21554" s="91" t="s">
        <v>25720</v>
      </c>
      <c r="BB21554" s="91" t="s">
        <v>3391</v>
      </c>
      <c r="BC21554" s="91" t="s">
        <v>25721</v>
      </c>
      <c r="BD21554" s="473" t="s">
        <v>1301</v>
      </c>
    </row>
    <row r="21555" spans="53:56" ht="15" x14ac:dyDescent="0.25">
      <c r="BA21555" s="90" t="s">
        <v>25722</v>
      </c>
      <c r="BB21555" s="90" t="s">
        <v>3391</v>
      </c>
      <c r="BC21555" s="90" t="s">
        <v>25704</v>
      </c>
      <c r="BD21555" s="473" t="s">
        <v>1301</v>
      </c>
    </row>
    <row r="21556" spans="53:56" ht="15" x14ac:dyDescent="0.25">
      <c r="BA21556" s="91" t="s">
        <v>25723</v>
      </c>
      <c r="BB21556" s="91" t="s">
        <v>3391</v>
      </c>
      <c r="BC21556" s="91" t="s">
        <v>25686</v>
      </c>
      <c r="BD21556" s="473" t="s">
        <v>1301</v>
      </c>
    </row>
    <row r="21557" spans="53:56" ht="15" x14ac:dyDescent="0.25">
      <c r="BA21557" s="90" t="s">
        <v>25724</v>
      </c>
      <c r="BB21557" s="90" t="s">
        <v>3391</v>
      </c>
      <c r="BC21557" s="90" t="s">
        <v>25704</v>
      </c>
      <c r="BD21557" s="473" t="s">
        <v>1301</v>
      </c>
    </row>
    <row r="21558" spans="53:56" ht="15" x14ac:dyDescent="0.25">
      <c r="BA21558" s="90" t="s">
        <v>25725</v>
      </c>
      <c r="BB21558" s="90" t="s">
        <v>3391</v>
      </c>
      <c r="BC21558" s="90" t="s">
        <v>17360</v>
      </c>
      <c r="BD21558" s="473" t="s">
        <v>1301</v>
      </c>
    </row>
    <row r="21559" spans="53:56" ht="15" x14ac:dyDescent="0.25">
      <c r="BA21559" s="91" t="s">
        <v>25726</v>
      </c>
      <c r="BB21559" s="91" t="s">
        <v>3391</v>
      </c>
      <c r="BC21559" s="91" t="s">
        <v>18574</v>
      </c>
      <c r="BD21559" s="473" t="s">
        <v>1301</v>
      </c>
    </row>
    <row r="21560" spans="53:56" ht="15" x14ac:dyDescent="0.25">
      <c r="BA21560" s="90" t="s">
        <v>25727</v>
      </c>
      <c r="BB21560" s="90" t="s">
        <v>3391</v>
      </c>
      <c r="BC21560" s="90" t="s">
        <v>25721</v>
      </c>
      <c r="BD21560" s="473" t="s">
        <v>1301</v>
      </c>
    </row>
    <row r="21561" spans="53:56" ht="15" x14ac:dyDescent="0.25">
      <c r="BA21561" s="91" t="s">
        <v>25728</v>
      </c>
      <c r="BB21561" s="91" t="s">
        <v>3391</v>
      </c>
      <c r="BC21561" s="91" t="s">
        <v>18574</v>
      </c>
      <c r="BD21561" s="473" t="s">
        <v>1301</v>
      </c>
    </row>
    <row r="21562" spans="53:56" ht="15" x14ac:dyDescent="0.25">
      <c r="BA21562" s="91" t="s">
        <v>25729</v>
      </c>
      <c r="BB21562" s="91" t="s">
        <v>3391</v>
      </c>
      <c r="BC21562" s="91" t="s">
        <v>18574</v>
      </c>
      <c r="BD21562" s="473" t="s">
        <v>1301</v>
      </c>
    </row>
    <row r="21563" spans="53:56" ht="15" x14ac:dyDescent="0.25">
      <c r="BA21563" s="90" t="s">
        <v>25730</v>
      </c>
      <c r="BB21563" s="90" t="s">
        <v>3391</v>
      </c>
      <c r="BC21563" s="90" t="s">
        <v>18574</v>
      </c>
      <c r="BD21563" s="473" t="s">
        <v>1301</v>
      </c>
    </row>
    <row r="21564" spans="53:56" ht="15" x14ac:dyDescent="0.25">
      <c r="BA21564" s="91" t="s">
        <v>25731</v>
      </c>
      <c r="BB21564" s="91" t="s">
        <v>3391</v>
      </c>
      <c r="BC21564" s="91" t="s">
        <v>17360</v>
      </c>
      <c r="BD21564" s="473" t="s">
        <v>1301</v>
      </c>
    </row>
    <row r="21565" spans="53:56" ht="15" x14ac:dyDescent="0.25">
      <c r="BA21565" s="90" t="s">
        <v>25732</v>
      </c>
      <c r="BB21565" s="90" t="s">
        <v>3391</v>
      </c>
      <c r="BC21565" s="90" t="s">
        <v>17310</v>
      </c>
      <c r="BD21565" s="473" t="s">
        <v>1301</v>
      </c>
    </row>
    <row r="21566" spans="53:56" ht="15" x14ac:dyDescent="0.25">
      <c r="BA21566" s="90" t="s">
        <v>25733</v>
      </c>
      <c r="BB21566" s="90" t="s">
        <v>3391</v>
      </c>
      <c r="BC21566" s="90" t="s">
        <v>17360</v>
      </c>
      <c r="BD21566" s="473" t="s">
        <v>1301</v>
      </c>
    </row>
    <row r="21567" spans="53:56" ht="15" x14ac:dyDescent="0.25">
      <c r="BA21567" s="91" t="s">
        <v>25734</v>
      </c>
      <c r="BB21567" s="91" t="s">
        <v>3391</v>
      </c>
      <c r="BC21567" s="91" t="s">
        <v>25704</v>
      </c>
      <c r="BD21567" s="473" t="s">
        <v>1301</v>
      </c>
    </row>
    <row r="21568" spans="53:56" ht="15" x14ac:dyDescent="0.25">
      <c r="BA21568" s="90" t="s">
        <v>25735</v>
      </c>
      <c r="BB21568" s="90" t="s">
        <v>3391</v>
      </c>
      <c r="BC21568" s="90" t="s">
        <v>25686</v>
      </c>
      <c r="BD21568" s="473" t="s">
        <v>1301</v>
      </c>
    </row>
    <row r="21569" spans="53:56" ht="15" x14ac:dyDescent="0.25">
      <c r="BA21569" s="91" t="s">
        <v>25736</v>
      </c>
      <c r="BB21569" s="91" t="s">
        <v>3391</v>
      </c>
      <c r="BC21569" s="91" t="s">
        <v>25686</v>
      </c>
      <c r="BD21569" s="473" t="s">
        <v>1301</v>
      </c>
    </row>
    <row r="21570" spans="53:56" ht="15" x14ac:dyDescent="0.25">
      <c r="BA21570" s="90" t="s">
        <v>25737</v>
      </c>
      <c r="BB21570" s="90" t="s">
        <v>3391</v>
      </c>
      <c r="BC21570" s="90" t="s">
        <v>25686</v>
      </c>
      <c r="BD21570" s="473" t="s">
        <v>1301</v>
      </c>
    </row>
    <row r="21571" spans="53:56" ht="15" x14ac:dyDescent="0.25">
      <c r="BA21571" s="91" t="s">
        <v>25738</v>
      </c>
      <c r="BB21571" s="91" t="s">
        <v>3391</v>
      </c>
      <c r="BC21571" s="91" t="s">
        <v>25704</v>
      </c>
      <c r="BD21571" s="473" t="s">
        <v>1301</v>
      </c>
    </row>
    <row r="21572" spans="53:56" ht="15" x14ac:dyDescent="0.25">
      <c r="BA21572" s="90" t="s">
        <v>25739</v>
      </c>
      <c r="BB21572" s="90" t="s">
        <v>3391</v>
      </c>
      <c r="BC21572" s="90" t="s">
        <v>25704</v>
      </c>
      <c r="BD21572" s="473" t="s">
        <v>1301</v>
      </c>
    </row>
    <row r="21573" spans="53:56" ht="15" x14ac:dyDescent="0.25">
      <c r="BA21573" s="91" t="s">
        <v>25740</v>
      </c>
      <c r="BB21573" s="91" t="s">
        <v>3391</v>
      </c>
      <c r="BC21573" s="91" t="s">
        <v>17310</v>
      </c>
      <c r="BD21573" s="473" t="s">
        <v>1301</v>
      </c>
    </row>
    <row r="21574" spans="53:56" ht="15" x14ac:dyDescent="0.25">
      <c r="BA21574" s="90" t="s">
        <v>25741</v>
      </c>
      <c r="BB21574" s="90" t="s">
        <v>3391</v>
      </c>
      <c r="BC21574" s="90" t="s">
        <v>25686</v>
      </c>
      <c r="BD21574" s="473" t="s">
        <v>1301</v>
      </c>
    </row>
    <row r="21575" spans="53:56" ht="15" x14ac:dyDescent="0.25">
      <c r="BA21575" s="91" t="s">
        <v>25742</v>
      </c>
      <c r="BB21575" s="91" t="s">
        <v>3391</v>
      </c>
      <c r="BC21575" s="91" t="s">
        <v>18574</v>
      </c>
      <c r="BD21575" s="473" t="s">
        <v>1301</v>
      </c>
    </row>
    <row r="21576" spans="53:56" ht="15" x14ac:dyDescent="0.25">
      <c r="BA21576" s="90" t="s">
        <v>25743</v>
      </c>
      <c r="BB21576" s="90" t="s">
        <v>3391</v>
      </c>
      <c r="BC21576" s="90" t="s">
        <v>18574</v>
      </c>
      <c r="BD21576" s="473" t="s">
        <v>1301</v>
      </c>
    </row>
    <row r="21577" spans="53:56" ht="15" x14ac:dyDescent="0.25">
      <c r="BA21577" s="90" t="s">
        <v>25744</v>
      </c>
      <c r="BB21577" s="90" t="s">
        <v>3391</v>
      </c>
      <c r="BC21577" s="90" t="s">
        <v>18574</v>
      </c>
      <c r="BD21577" s="473" t="s">
        <v>1301</v>
      </c>
    </row>
    <row r="21578" spans="53:56" ht="15" x14ac:dyDescent="0.25">
      <c r="BA21578" s="91" t="s">
        <v>25745</v>
      </c>
      <c r="BB21578" s="91" t="s">
        <v>3391</v>
      </c>
      <c r="BC21578" s="91" t="s">
        <v>18574</v>
      </c>
      <c r="BD21578" s="473" t="s">
        <v>1301</v>
      </c>
    </row>
    <row r="21579" spans="53:56" ht="15" x14ac:dyDescent="0.25">
      <c r="BA21579" s="90" t="s">
        <v>25746</v>
      </c>
      <c r="BB21579" s="90" t="s">
        <v>3391</v>
      </c>
      <c r="BC21579" s="90" t="s">
        <v>18574</v>
      </c>
      <c r="BD21579" s="473" t="s">
        <v>1301</v>
      </c>
    </row>
    <row r="21580" spans="53:56" ht="15" x14ac:dyDescent="0.25">
      <c r="BA21580" s="91" t="s">
        <v>25747</v>
      </c>
      <c r="BB21580" s="91" t="s">
        <v>3391</v>
      </c>
      <c r="BC21580" s="91" t="s">
        <v>18574</v>
      </c>
      <c r="BD21580" s="473" t="s">
        <v>1301</v>
      </c>
    </row>
    <row r="21581" spans="53:56" ht="15" x14ac:dyDescent="0.25">
      <c r="BA21581" s="91" t="s">
        <v>25748</v>
      </c>
      <c r="BB21581" s="91" t="s">
        <v>3391</v>
      </c>
      <c r="BC21581" s="91" t="s">
        <v>18574</v>
      </c>
      <c r="BD21581" s="473" t="s">
        <v>1301</v>
      </c>
    </row>
    <row r="21582" spans="53:56" ht="15" x14ac:dyDescent="0.25">
      <c r="BA21582" s="90" t="s">
        <v>25749</v>
      </c>
      <c r="BB21582" s="90" t="s">
        <v>3391</v>
      </c>
      <c r="BC21582" s="90" t="s">
        <v>18574</v>
      </c>
      <c r="BD21582" s="473" t="s">
        <v>1301</v>
      </c>
    </row>
    <row r="21583" spans="53:56" ht="15" x14ac:dyDescent="0.25">
      <c r="BA21583" s="91" t="s">
        <v>25750</v>
      </c>
      <c r="BB21583" s="91" t="s">
        <v>3391</v>
      </c>
      <c r="BC21583" s="91" t="s">
        <v>18574</v>
      </c>
      <c r="BD21583" s="473" t="s">
        <v>1301</v>
      </c>
    </row>
    <row r="21584" spans="53:56" ht="15" x14ac:dyDescent="0.25">
      <c r="BA21584" s="90" t="s">
        <v>25751</v>
      </c>
      <c r="BB21584" s="90" t="s">
        <v>3391</v>
      </c>
      <c r="BC21584" s="90" t="s">
        <v>18574</v>
      </c>
      <c r="BD21584" s="473" t="s">
        <v>1301</v>
      </c>
    </row>
    <row r="21585" spans="53:56" ht="15" x14ac:dyDescent="0.25">
      <c r="BA21585" s="90" t="s">
        <v>25752</v>
      </c>
      <c r="BB21585" s="90" t="s">
        <v>3391</v>
      </c>
      <c r="BC21585" s="90" t="s">
        <v>18574</v>
      </c>
      <c r="BD21585" s="473" t="s">
        <v>1301</v>
      </c>
    </row>
    <row r="21586" spans="53:56" ht="15" x14ac:dyDescent="0.25">
      <c r="BA21586" s="91" t="s">
        <v>25753</v>
      </c>
      <c r="BB21586" s="91" t="s">
        <v>3391</v>
      </c>
      <c r="BC21586" s="91" t="s">
        <v>18574</v>
      </c>
      <c r="BD21586" s="473" t="s">
        <v>1301</v>
      </c>
    </row>
    <row r="21587" spans="53:56" ht="15" x14ac:dyDescent="0.25">
      <c r="BA21587" s="90" t="s">
        <v>25754</v>
      </c>
      <c r="BB21587" s="90" t="s">
        <v>3391</v>
      </c>
      <c r="BC21587" s="90" t="s">
        <v>18574</v>
      </c>
      <c r="BD21587" s="473" t="s">
        <v>1301</v>
      </c>
    </row>
    <row r="21588" spans="53:56" ht="15" x14ac:dyDescent="0.25">
      <c r="BA21588" s="91" t="s">
        <v>25755</v>
      </c>
      <c r="BB21588" s="91" t="s">
        <v>3391</v>
      </c>
      <c r="BC21588" s="91" t="s">
        <v>18574</v>
      </c>
      <c r="BD21588" s="473" t="s">
        <v>1301</v>
      </c>
    </row>
    <row r="21589" spans="53:56" ht="15" x14ac:dyDescent="0.25">
      <c r="BA21589" s="91" t="s">
        <v>25756</v>
      </c>
      <c r="BB21589" s="91" t="s">
        <v>3391</v>
      </c>
      <c r="BC21589" s="91" t="s">
        <v>15158</v>
      </c>
      <c r="BD21589" s="473" t="s">
        <v>1301</v>
      </c>
    </row>
    <row r="21590" spans="53:56" ht="15" x14ac:dyDescent="0.25">
      <c r="BA21590" s="90" t="s">
        <v>25757</v>
      </c>
      <c r="BB21590" s="90" t="s">
        <v>3391</v>
      </c>
      <c r="BC21590" s="90" t="s">
        <v>25758</v>
      </c>
      <c r="BD21590" s="473" t="s">
        <v>1301</v>
      </c>
    </row>
    <row r="21591" spans="53:56" ht="15" x14ac:dyDescent="0.25">
      <c r="BA21591" s="91" t="s">
        <v>25759</v>
      </c>
      <c r="BB21591" s="91" t="s">
        <v>3391</v>
      </c>
      <c r="BC21591" s="91" t="s">
        <v>15158</v>
      </c>
      <c r="BD21591" s="473" t="s">
        <v>1301</v>
      </c>
    </row>
    <row r="21592" spans="53:56" ht="15" x14ac:dyDescent="0.25">
      <c r="BA21592" s="90" t="s">
        <v>25760</v>
      </c>
      <c r="BB21592" s="90" t="s">
        <v>3391</v>
      </c>
      <c r="BC21592" s="90" t="s">
        <v>15158</v>
      </c>
      <c r="BD21592" s="473" t="s">
        <v>1301</v>
      </c>
    </row>
    <row r="21593" spans="53:56" ht="15" x14ac:dyDescent="0.25">
      <c r="BA21593" s="91" t="s">
        <v>25761</v>
      </c>
      <c r="BB21593" s="91" t="s">
        <v>3391</v>
      </c>
      <c r="BC21593" s="91" t="s">
        <v>25762</v>
      </c>
      <c r="BD21593" s="473" t="s">
        <v>1301</v>
      </c>
    </row>
    <row r="21594" spans="53:56" ht="15" x14ac:dyDescent="0.25">
      <c r="BA21594" s="90" t="s">
        <v>25763</v>
      </c>
      <c r="BB21594" s="90" t="s">
        <v>3391</v>
      </c>
      <c r="BC21594" s="90" t="s">
        <v>25758</v>
      </c>
      <c r="BD21594" s="473" t="s">
        <v>1301</v>
      </c>
    </row>
    <row r="21595" spans="53:56" ht="15" x14ac:dyDescent="0.25">
      <c r="BA21595" s="91" t="s">
        <v>25764</v>
      </c>
      <c r="BB21595" s="91" t="s">
        <v>3391</v>
      </c>
      <c r="BC21595" s="91" t="s">
        <v>25758</v>
      </c>
      <c r="BD21595" s="473" t="s">
        <v>1301</v>
      </c>
    </row>
    <row r="21596" spans="53:56" ht="15" x14ac:dyDescent="0.25">
      <c r="BA21596" s="90" t="s">
        <v>25765</v>
      </c>
      <c r="BB21596" s="90" t="s">
        <v>3391</v>
      </c>
      <c r="BC21596" s="90" t="s">
        <v>15158</v>
      </c>
      <c r="BD21596" s="473" t="s">
        <v>1301</v>
      </c>
    </row>
    <row r="21597" spans="53:56" ht="15" x14ac:dyDescent="0.25">
      <c r="BA21597" s="91" t="s">
        <v>25766</v>
      </c>
      <c r="BB21597" s="91" t="s">
        <v>3391</v>
      </c>
      <c r="BC21597" s="91" t="s">
        <v>15158</v>
      </c>
      <c r="BD21597" s="473" t="s">
        <v>1301</v>
      </c>
    </row>
    <row r="21598" spans="53:56" ht="15" x14ac:dyDescent="0.25">
      <c r="BA21598" s="90" t="s">
        <v>25767</v>
      </c>
      <c r="BB21598" s="90" t="s">
        <v>3391</v>
      </c>
      <c r="BC21598" s="90" t="s">
        <v>25762</v>
      </c>
      <c r="BD21598" s="473" t="s">
        <v>1301</v>
      </c>
    </row>
    <row r="21599" spans="53:56" ht="15" x14ac:dyDescent="0.25">
      <c r="BA21599" s="91" t="s">
        <v>25768</v>
      </c>
      <c r="BB21599" s="91" t="s">
        <v>3391</v>
      </c>
      <c r="BC21599" s="91" t="s">
        <v>25762</v>
      </c>
      <c r="BD21599" s="473" t="s">
        <v>1301</v>
      </c>
    </row>
    <row r="21600" spans="53:56" ht="15" x14ac:dyDescent="0.25">
      <c r="BA21600" s="90" t="s">
        <v>25769</v>
      </c>
      <c r="BB21600" s="90" t="s">
        <v>3391</v>
      </c>
      <c r="BC21600" s="90" t="s">
        <v>25762</v>
      </c>
      <c r="BD21600" s="473" t="s">
        <v>1301</v>
      </c>
    </row>
    <row r="21601" spans="53:56" ht="15" x14ac:dyDescent="0.25">
      <c r="BA21601" s="91" t="s">
        <v>25770</v>
      </c>
      <c r="BB21601" s="91" t="s">
        <v>3391</v>
      </c>
      <c r="BC21601" s="91" t="s">
        <v>25762</v>
      </c>
      <c r="BD21601" s="473" t="s">
        <v>1301</v>
      </c>
    </row>
    <row r="21602" spans="53:56" ht="15" x14ac:dyDescent="0.25">
      <c r="BA21602" s="90" t="s">
        <v>25771</v>
      </c>
      <c r="BB21602" s="90" t="s">
        <v>3391</v>
      </c>
      <c r="BC21602" s="90" t="s">
        <v>25758</v>
      </c>
      <c r="BD21602" s="473" t="s">
        <v>1301</v>
      </c>
    </row>
    <row r="21603" spans="53:56" ht="15" x14ac:dyDescent="0.25">
      <c r="BA21603" s="91" t="s">
        <v>25772</v>
      </c>
      <c r="BB21603" s="91" t="s">
        <v>3391</v>
      </c>
      <c r="BC21603" s="91" t="s">
        <v>25762</v>
      </c>
      <c r="BD21603" s="473" t="s">
        <v>1301</v>
      </c>
    </row>
    <row r="21604" spans="53:56" ht="15" x14ac:dyDescent="0.25">
      <c r="BA21604" s="90" t="s">
        <v>25773</v>
      </c>
      <c r="BB21604" s="90" t="s">
        <v>3391</v>
      </c>
      <c r="BC21604" s="90" t="s">
        <v>25762</v>
      </c>
      <c r="BD21604" s="473" t="s">
        <v>1301</v>
      </c>
    </row>
    <row r="21605" spans="53:56" ht="15" x14ac:dyDescent="0.25">
      <c r="BA21605" s="90" t="s">
        <v>25774</v>
      </c>
      <c r="BB21605" s="90" t="s">
        <v>3391</v>
      </c>
      <c r="BC21605" s="90" t="s">
        <v>25762</v>
      </c>
      <c r="BD21605" s="473" t="s">
        <v>1301</v>
      </c>
    </row>
    <row r="21606" spans="53:56" ht="15" x14ac:dyDescent="0.25">
      <c r="BA21606" s="91" t="s">
        <v>25775</v>
      </c>
      <c r="BB21606" s="91" t="s">
        <v>3391</v>
      </c>
      <c r="BC21606" s="91" t="s">
        <v>25776</v>
      </c>
      <c r="BD21606" s="473" t="s">
        <v>1301</v>
      </c>
    </row>
    <row r="21607" spans="53:56" ht="15" x14ac:dyDescent="0.25">
      <c r="BA21607" s="90" t="s">
        <v>25775</v>
      </c>
      <c r="BB21607" s="90" t="s">
        <v>3391</v>
      </c>
      <c r="BC21607" s="90" t="s">
        <v>25777</v>
      </c>
      <c r="BD21607" s="473" t="s">
        <v>1301</v>
      </c>
    </row>
    <row r="21608" spans="53:56" ht="15" x14ac:dyDescent="0.25">
      <c r="BA21608" s="90" t="s">
        <v>25778</v>
      </c>
      <c r="BB21608" s="90" t="s">
        <v>3391</v>
      </c>
      <c r="BC21608" s="90" t="s">
        <v>25721</v>
      </c>
      <c r="BD21608" s="473" t="s">
        <v>1301</v>
      </c>
    </row>
    <row r="21609" spans="53:56" ht="15" x14ac:dyDescent="0.25">
      <c r="BA21609" s="91" t="s">
        <v>25779</v>
      </c>
      <c r="BB21609" s="91" t="s">
        <v>3391</v>
      </c>
      <c r="BC21609" s="91" t="s">
        <v>25721</v>
      </c>
      <c r="BD21609" s="473" t="s">
        <v>1301</v>
      </c>
    </row>
    <row r="21610" spans="53:56" ht="15" x14ac:dyDescent="0.25">
      <c r="BA21610" s="90" t="s">
        <v>25780</v>
      </c>
      <c r="BB21610" s="90" t="s">
        <v>3391</v>
      </c>
      <c r="BC21610" s="90" t="s">
        <v>25721</v>
      </c>
      <c r="BD21610" s="473" t="s">
        <v>1301</v>
      </c>
    </row>
    <row r="21611" spans="53:56" ht="15" x14ac:dyDescent="0.25">
      <c r="BA21611" s="90" t="s">
        <v>25781</v>
      </c>
      <c r="BB21611" s="90" t="s">
        <v>3391</v>
      </c>
      <c r="BC21611" s="90" t="s">
        <v>25776</v>
      </c>
      <c r="BD21611" s="473" t="s">
        <v>1301</v>
      </c>
    </row>
    <row r="21612" spans="53:56" ht="15" x14ac:dyDescent="0.25">
      <c r="BA21612" s="91" t="s">
        <v>25782</v>
      </c>
      <c r="BB21612" s="91" t="s">
        <v>3391</v>
      </c>
      <c r="BC21612" s="91" t="s">
        <v>15158</v>
      </c>
      <c r="BD21612" s="473" t="s">
        <v>1301</v>
      </c>
    </row>
    <row r="21613" spans="53:56" ht="15" x14ac:dyDescent="0.25">
      <c r="BA21613" s="90" t="s">
        <v>25783</v>
      </c>
      <c r="BB21613" s="90" t="s">
        <v>3391</v>
      </c>
      <c r="BC21613" s="90" t="s">
        <v>25758</v>
      </c>
      <c r="BD21613" s="473" t="s">
        <v>1301</v>
      </c>
    </row>
    <row r="21614" spans="53:56" ht="15" x14ac:dyDescent="0.25">
      <c r="BA21614" s="91" t="s">
        <v>25784</v>
      </c>
      <c r="BB21614" s="91" t="s">
        <v>3391</v>
      </c>
      <c r="BC21614" s="91" t="s">
        <v>25758</v>
      </c>
      <c r="BD21614" s="473" t="s">
        <v>1301</v>
      </c>
    </row>
    <row r="21615" spans="53:56" ht="15" x14ac:dyDescent="0.25">
      <c r="BA21615" s="90" t="s">
        <v>25785</v>
      </c>
      <c r="BB21615" s="90" t="s">
        <v>3391</v>
      </c>
      <c r="BC21615" s="90" t="s">
        <v>25762</v>
      </c>
      <c r="BD21615" s="473" t="s">
        <v>1301</v>
      </c>
    </row>
    <row r="21616" spans="53:56" ht="15" x14ac:dyDescent="0.25">
      <c r="BA21616" s="91" t="s">
        <v>25786</v>
      </c>
      <c r="BB21616" s="91" t="s">
        <v>3391</v>
      </c>
      <c r="BC21616" s="91" t="s">
        <v>25758</v>
      </c>
      <c r="BD21616" s="473" t="s">
        <v>1301</v>
      </c>
    </row>
    <row r="21617" spans="53:56" ht="15" x14ac:dyDescent="0.25">
      <c r="BA21617" s="90" t="s">
        <v>25787</v>
      </c>
      <c r="BB21617" s="90" t="s">
        <v>3391</v>
      </c>
      <c r="BC21617" s="90" t="s">
        <v>25762</v>
      </c>
      <c r="BD21617" s="473" t="s">
        <v>1301</v>
      </c>
    </row>
    <row r="21618" spans="53:56" ht="15" x14ac:dyDescent="0.25">
      <c r="BA21618" s="91" t="s">
        <v>25788</v>
      </c>
      <c r="BB21618" s="91" t="s">
        <v>3391</v>
      </c>
      <c r="BC21618" s="91" t="s">
        <v>25776</v>
      </c>
      <c r="BD21618" s="473" t="s">
        <v>1301</v>
      </c>
    </row>
    <row r="21619" spans="53:56" ht="15" x14ac:dyDescent="0.25">
      <c r="BA21619" s="90" t="s">
        <v>25789</v>
      </c>
      <c r="BB21619" s="90" t="s">
        <v>3391</v>
      </c>
      <c r="BC21619" s="90" t="s">
        <v>25776</v>
      </c>
      <c r="BD21619" s="473" t="s">
        <v>1301</v>
      </c>
    </row>
    <row r="21620" spans="53:56" ht="15" x14ac:dyDescent="0.25">
      <c r="BA21620" s="90" t="s">
        <v>25789</v>
      </c>
      <c r="BB21620" s="90" t="s">
        <v>3391</v>
      </c>
      <c r="BC21620" s="90" t="s">
        <v>25777</v>
      </c>
      <c r="BD21620" s="473" t="s">
        <v>1301</v>
      </c>
    </row>
    <row r="21621" spans="53:56" ht="15" x14ac:dyDescent="0.25">
      <c r="BA21621" s="91" t="s">
        <v>25790</v>
      </c>
      <c r="BB21621" s="91" t="s">
        <v>3391</v>
      </c>
      <c r="BC21621" s="91" t="s">
        <v>25776</v>
      </c>
      <c r="BD21621" s="473" t="s">
        <v>1301</v>
      </c>
    </row>
    <row r="21622" spans="53:56" ht="15" x14ac:dyDescent="0.25">
      <c r="BA21622" s="91" t="s">
        <v>25790</v>
      </c>
      <c r="BB21622" s="91" t="s">
        <v>3391</v>
      </c>
      <c r="BC21622" s="91" t="s">
        <v>25777</v>
      </c>
      <c r="BD21622" s="473" t="s">
        <v>1301</v>
      </c>
    </row>
    <row r="21623" spans="53:56" ht="15" x14ac:dyDescent="0.25">
      <c r="BA21623" s="90" t="s">
        <v>25791</v>
      </c>
      <c r="BB21623" s="90" t="s">
        <v>3391</v>
      </c>
      <c r="BC21623" s="90" t="s">
        <v>25762</v>
      </c>
      <c r="BD21623" s="473" t="s">
        <v>1301</v>
      </c>
    </row>
    <row r="21624" spans="53:56" ht="15" x14ac:dyDescent="0.25">
      <c r="BA21624" s="91" t="s">
        <v>25792</v>
      </c>
      <c r="BB21624" s="91" t="s">
        <v>3391</v>
      </c>
      <c r="BC21624" s="91" t="s">
        <v>25776</v>
      </c>
      <c r="BD21624" s="473" t="s">
        <v>1301</v>
      </c>
    </row>
    <row r="21625" spans="53:56" ht="15" x14ac:dyDescent="0.25">
      <c r="BA21625" s="90" t="s">
        <v>25793</v>
      </c>
      <c r="BB21625" s="90" t="s">
        <v>3391</v>
      </c>
      <c r="BC21625" s="90" t="s">
        <v>25762</v>
      </c>
      <c r="BD21625" s="473" t="s">
        <v>1301</v>
      </c>
    </row>
    <row r="21626" spans="53:56" ht="15" x14ac:dyDescent="0.25">
      <c r="BA21626" s="91" t="s">
        <v>25794</v>
      </c>
      <c r="BB21626" s="91" t="s">
        <v>3391</v>
      </c>
      <c r="BC21626" s="91" t="s">
        <v>25776</v>
      </c>
      <c r="BD21626" s="473" t="s">
        <v>1301</v>
      </c>
    </row>
    <row r="21627" spans="53:56" ht="15" x14ac:dyDescent="0.25">
      <c r="BA21627" s="90" t="s">
        <v>25795</v>
      </c>
      <c r="BB21627" s="90" t="s">
        <v>3391</v>
      </c>
      <c r="BC21627" s="90" t="s">
        <v>25758</v>
      </c>
      <c r="BD21627" s="473" t="s">
        <v>1301</v>
      </c>
    </row>
    <row r="21628" spans="53:56" ht="15" x14ac:dyDescent="0.25">
      <c r="BA21628" s="90" t="s">
        <v>25796</v>
      </c>
      <c r="BB21628" s="90" t="s">
        <v>3391</v>
      </c>
      <c r="BC21628" s="90" t="s">
        <v>25776</v>
      </c>
      <c r="BD21628" s="473" t="s">
        <v>1301</v>
      </c>
    </row>
    <row r="21629" spans="53:56" ht="15" x14ac:dyDescent="0.25">
      <c r="BA21629" s="91" t="s">
        <v>25797</v>
      </c>
      <c r="BB21629" s="91" t="s">
        <v>3391</v>
      </c>
      <c r="BC21629" s="91" t="s">
        <v>25776</v>
      </c>
      <c r="BD21629" s="473" t="s">
        <v>1301</v>
      </c>
    </row>
    <row r="21630" spans="53:56" ht="15" x14ac:dyDescent="0.25">
      <c r="BA21630" s="90" t="s">
        <v>25798</v>
      </c>
      <c r="BB21630" s="90" t="s">
        <v>3391</v>
      </c>
      <c r="BC21630" s="90" t="s">
        <v>25758</v>
      </c>
      <c r="BD21630" s="473" t="s">
        <v>1301</v>
      </c>
    </row>
    <row r="21631" spans="53:56" ht="15" x14ac:dyDescent="0.25">
      <c r="BA21631" s="91" t="s">
        <v>25799</v>
      </c>
      <c r="BB21631" s="91" t="s">
        <v>3391</v>
      </c>
      <c r="BC21631" s="91" t="s">
        <v>15158</v>
      </c>
      <c r="BD21631" s="473" t="s">
        <v>1301</v>
      </c>
    </row>
    <row r="21632" spans="53:56" ht="15" x14ac:dyDescent="0.25">
      <c r="BA21632" s="90" t="s">
        <v>25800</v>
      </c>
      <c r="BB21632" s="90" t="s">
        <v>3391</v>
      </c>
      <c r="BC21632" s="90" t="s">
        <v>25801</v>
      </c>
      <c r="BD21632" s="473" t="s">
        <v>1301</v>
      </c>
    </row>
    <row r="21633" spans="53:56" ht="15" x14ac:dyDescent="0.25">
      <c r="BA21633" s="91" t="s">
        <v>25802</v>
      </c>
      <c r="BB21633" s="91" t="s">
        <v>3391</v>
      </c>
      <c r="BC21633" s="91" t="s">
        <v>25758</v>
      </c>
      <c r="BD21633" s="473" t="s">
        <v>1301</v>
      </c>
    </row>
    <row r="21634" spans="53:56" ht="15" x14ac:dyDescent="0.25">
      <c r="BA21634" s="90" t="s">
        <v>25803</v>
      </c>
      <c r="BB21634" s="90" t="s">
        <v>3391</v>
      </c>
      <c r="BC21634" s="90" t="s">
        <v>25758</v>
      </c>
      <c r="BD21634" s="473" t="s">
        <v>1301</v>
      </c>
    </row>
    <row r="21635" spans="53:56" ht="15" x14ac:dyDescent="0.25">
      <c r="BA21635" s="91" t="s">
        <v>25804</v>
      </c>
      <c r="BB21635" s="91" t="s">
        <v>3391</v>
      </c>
      <c r="BC21635" s="91" t="s">
        <v>15158</v>
      </c>
      <c r="BD21635" s="473" t="s">
        <v>1301</v>
      </c>
    </row>
    <row r="21636" spans="53:56" ht="15" x14ac:dyDescent="0.25">
      <c r="BA21636" s="90" t="s">
        <v>25805</v>
      </c>
      <c r="BB21636" s="90" t="s">
        <v>3391</v>
      </c>
      <c r="BC21636" s="90" t="s">
        <v>25801</v>
      </c>
      <c r="BD21636" s="473" t="s">
        <v>1301</v>
      </c>
    </row>
    <row r="21637" spans="53:56" ht="15" x14ac:dyDescent="0.25">
      <c r="BA21637" s="91" t="s">
        <v>25806</v>
      </c>
      <c r="BB21637" s="91" t="s">
        <v>3391</v>
      </c>
      <c r="BC21637" s="91" t="s">
        <v>15158</v>
      </c>
      <c r="BD21637" s="473" t="s">
        <v>1301</v>
      </c>
    </row>
    <row r="21638" spans="53:56" ht="15" x14ac:dyDescent="0.25">
      <c r="BA21638" s="90" t="s">
        <v>25807</v>
      </c>
      <c r="BB21638" s="90" t="s">
        <v>3391</v>
      </c>
      <c r="BC21638" s="90" t="s">
        <v>25762</v>
      </c>
      <c r="BD21638" s="473" t="s">
        <v>1301</v>
      </c>
    </row>
    <row r="21639" spans="53:56" ht="15" x14ac:dyDescent="0.25">
      <c r="BA21639" s="91" t="s">
        <v>25808</v>
      </c>
      <c r="BB21639" s="91" t="s">
        <v>3391</v>
      </c>
      <c r="BC21639" s="91" t="s">
        <v>25776</v>
      </c>
      <c r="BD21639" s="473" t="s">
        <v>1301</v>
      </c>
    </row>
    <row r="21640" spans="53:56" ht="15" x14ac:dyDescent="0.25">
      <c r="BA21640" s="90" t="s">
        <v>25809</v>
      </c>
      <c r="BB21640" s="90" t="s">
        <v>3391</v>
      </c>
      <c r="BC21640" s="90" t="s">
        <v>25758</v>
      </c>
      <c r="BD21640" s="473" t="s">
        <v>1301</v>
      </c>
    </row>
    <row r="21641" spans="53:56" ht="15" x14ac:dyDescent="0.25">
      <c r="BA21641" s="91" t="s">
        <v>25810</v>
      </c>
      <c r="BB21641" s="91" t="s">
        <v>3391</v>
      </c>
      <c r="BC21641" s="91" t="s">
        <v>23621</v>
      </c>
      <c r="BD21641" s="473" t="s">
        <v>1301</v>
      </c>
    </row>
    <row r="21642" spans="53:56" ht="15" x14ac:dyDescent="0.25">
      <c r="BA21642" s="90" t="s">
        <v>25810</v>
      </c>
      <c r="BB21642" s="90" t="s">
        <v>3391</v>
      </c>
      <c r="BC21642" s="90" t="s">
        <v>25758</v>
      </c>
      <c r="BD21642" s="473" t="s">
        <v>1301</v>
      </c>
    </row>
    <row r="21643" spans="53:56" ht="15" x14ac:dyDescent="0.25">
      <c r="BA21643" s="90" t="s">
        <v>25811</v>
      </c>
      <c r="BB21643" s="90" t="s">
        <v>3391</v>
      </c>
      <c r="BC21643" s="90" t="s">
        <v>25758</v>
      </c>
      <c r="BD21643" s="473" t="s">
        <v>1301</v>
      </c>
    </row>
    <row r="21644" spans="53:56" ht="15" x14ac:dyDescent="0.25">
      <c r="BA21644" s="91" t="s">
        <v>25812</v>
      </c>
      <c r="BB21644" s="91" t="s">
        <v>3391</v>
      </c>
      <c r="BC21644" s="91" t="s">
        <v>25758</v>
      </c>
      <c r="BD21644" s="473" t="s">
        <v>1301</v>
      </c>
    </row>
    <row r="21645" spans="53:56" ht="15" x14ac:dyDescent="0.25">
      <c r="BA21645" s="90" t="s">
        <v>25813</v>
      </c>
      <c r="BB21645" s="90" t="s">
        <v>3391</v>
      </c>
      <c r="BC21645" s="90" t="s">
        <v>25776</v>
      </c>
      <c r="BD21645" s="473" t="s">
        <v>1301</v>
      </c>
    </row>
    <row r="21646" spans="53:56" ht="15" x14ac:dyDescent="0.25">
      <c r="BA21646" s="91" t="s">
        <v>25814</v>
      </c>
      <c r="BB21646" s="91" t="s">
        <v>3391</v>
      </c>
      <c r="BC21646" s="91" t="s">
        <v>25776</v>
      </c>
      <c r="BD21646" s="473" t="s">
        <v>1301</v>
      </c>
    </row>
    <row r="21647" spans="53:56" ht="15" x14ac:dyDescent="0.25">
      <c r="BA21647" s="90" t="s">
        <v>25815</v>
      </c>
      <c r="BB21647" s="90" t="s">
        <v>3391</v>
      </c>
      <c r="BC21647" s="90" t="s">
        <v>25776</v>
      </c>
      <c r="BD21647" s="473" t="s">
        <v>1301</v>
      </c>
    </row>
    <row r="21648" spans="53:56" ht="15" x14ac:dyDescent="0.25">
      <c r="BA21648" s="91" t="s">
        <v>25815</v>
      </c>
      <c r="BB21648" s="91" t="s">
        <v>3391</v>
      </c>
      <c r="BC21648" s="91" t="s">
        <v>25777</v>
      </c>
      <c r="BD21648" s="473" t="s">
        <v>1301</v>
      </c>
    </row>
    <row r="21649" spans="53:56" ht="15" x14ac:dyDescent="0.25">
      <c r="BA21649" s="91" t="s">
        <v>25816</v>
      </c>
      <c r="BB21649" s="91" t="s">
        <v>3391</v>
      </c>
      <c r="BC21649" s="91" t="s">
        <v>25776</v>
      </c>
      <c r="BD21649" s="473" t="s">
        <v>1301</v>
      </c>
    </row>
    <row r="21650" spans="53:56" ht="15" x14ac:dyDescent="0.25">
      <c r="BA21650" s="90" t="s">
        <v>25817</v>
      </c>
      <c r="BB21650" s="90" t="s">
        <v>3391</v>
      </c>
      <c r="BC21650" s="90" t="s">
        <v>25776</v>
      </c>
      <c r="BD21650" s="473" t="s">
        <v>1301</v>
      </c>
    </row>
    <row r="21651" spans="53:56" ht="15" x14ac:dyDescent="0.25">
      <c r="BA21651" s="91" t="s">
        <v>25818</v>
      </c>
      <c r="BB21651" s="91" t="s">
        <v>3391</v>
      </c>
      <c r="BC21651" s="91" t="s">
        <v>25776</v>
      </c>
      <c r="BD21651" s="473" t="s">
        <v>1301</v>
      </c>
    </row>
    <row r="21652" spans="53:56" ht="15" x14ac:dyDescent="0.25">
      <c r="BA21652" s="90" t="s">
        <v>25819</v>
      </c>
      <c r="BB21652" s="90" t="s">
        <v>3391</v>
      </c>
      <c r="BC21652" s="90" t="s">
        <v>25776</v>
      </c>
      <c r="BD21652" s="473" t="s">
        <v>1301</v>
      </c>
    </row>
    <row r="21653" spans="53:56" ht="15" x14ac:dyDescent="0.25">
      <c r="BA21653" s="90" t="s">
        <v>25819</v>
      </c>
      <c r="BB21653" s="90" t="s">
        <v>3391</v>
      </c>
      <c r="BC21653" s="90" t="s">
        <v>25777</v>
      </c>
      <c r="BD21653" s="473" t="s">
        <v>1301</v>
      </c>
    </row>
    <row r="21654" spans="53:56" ht="15" x14ac:dyDescent="0.25">
      <c r="BA21654" s="91" t="s">
        <v>25820</v>
      </c>
      <c r="BB21654" s="91" t="s">
        <v>3391</v>
      </c>
      <c r="BC21654" s="91" t="s">
        <v>25776</v>
      </c>
      <c r="BD21654" s="473" t="s">
        <v>1301</v>
      </c>
    </row>
    <row r="21655" spans="53:56" ht="15" x14ac:dyDescent="0.25">
      <c r="BA21655" s="90" t="s">
        <v>25821</v>
      </c>
      <c r="BB21655" s="90" t="s">
        <v>3391</v>
      </c>
      <c r="BC21655" s="90" t="s">
        <v>25776</v>
      </c>
      <c r="BD21655" s="473" t="s">
        <v>1301</v>
      </c>
    </row>
    <row r="21656" spans="53:56" ht="15" x14ac:dyDescent="0.25">
      <c r="BA21656" s="91" t="s">
        <v>25822</v>
      </c>
      <c r="BB21656" s="91" t="s">
        <v>3391</v>
      </c>
      <c r="BC21656" s="91" t="s">
        <v>25776</v>
      </c>
      <c r="BD21656" s="473" t="s">
        <v>1301</v>
      </c>
    </row>
    <row r="21657" spans="53:56" ht="15" x14ac:dyDescent="0.25">
      <c r="BA21657" s="90" t="s">
        <v>25823</v>
      </c>
      <c r="BB21657" s="90" t="s">
        <v>3391</v>
      </c>
      <c r="BC21657" s="90" t="s">
        <v>25776</v>
      </c>
      <c r="BD21657" s="473" t="s">
        <v>1301</v>
      </c>
    </row>
    <row r="21658" spans="53:56" ht="15" x14ac:dyDescent="0.25">
      <c r="BA21658" s="90" t="s">
        <v>25824</v>
      </c>
      <c r="BB21658" s="90" t="s">
        <v>3391</v>
      </c>
      <c r="BC21658" s="90" t="s">
        <v>25776</v>
      </c>
      <c r="BD21658" s="473" t="s">
        <v>1301</v>
      </c>
    </row>
    <row r="21659" spans="53:56" ht="15" x14ac:dyDescent="0.25">
      <c r="BA21659" s="90" t="s">
        <v>25824</v>
      </c>
      <c r="BB21659" s="90" t="s">
        <v>3391</v>
      </c>
      <c r="BC21659" s="90" t="s">
        <v>25777</v>
      </c>
      <c r="BD21659" s="473" t="s">
        <v>1301</v>
      </c>
    </row>
    <row r="21660" spans="53:56" ht="15" x14ac:dyDescent="0.25">
      <c r="BA21660" s="91" t="s">
        <v>25825</v>
      </c>
      <c r="BB21660" s="91" t="s">
        <v>3391</v>
      </c>
      <c r="BC21660" s="91" t="s">
        <v>25776</v>
      </c>
      <c r="BD21660" s="473" t="s">
        <v>1301</v>
      </c>
    </row>
    <row r="21661" spans="53:56" ht="15" x14ac:dyDescent="0.25">
      <c r="BA21661" s="90" t="s">
        <v>25826</v>
      </c>
      <c r="BB21661" s="90" t="s">
        <v>3391</v>
      </c>
      <c r="BC21661" s="90" t="s">
        <v>25776</v>
      </c>
      <c r="BD21661" s="473" t="s">
        <v>1301</v>
      </c>
    </row>
    <row r="21662" spans="53:56" ht="15" x14ac:dyDescent="0.25">
      <c r="BA21662" s="91" t="s">
        <v>25827</v>
      </c>
      <c r="BB21662" s="91" t="s">
        <v>3391</v>
      </c>
      <c r="BC21662" s="91" t="s">
        <v>25776</v>
      </c>
      <c r="BD21662" s="473" t="s">
        <v>1301</v>
      </c>
    </row>
    <row r="21663" spans="53:56" ht="15" x14ac:dyDescent="0.25">
      <c r="BA21663" s="90" t="s">
        <v>25828</v>
      </c>
      <c r="BB21663" s="90" t="s">
        <v>3391</v>
      </c>
      <c r="BC21663" s="90" t="s">
        <v>25776</v>
      </c>
      <c r="BD21663" s="473" t="s">
        <v>1301</v>
      </c>
    </row>
    <row r="21664" spans="53:56" ht="15" x14ac:dyDescent="0.25">
      <c r="BA21664" s="90" t="s">
        <v>25828</v>
      </c>
      <c r="BB21664" s="90" t="s">
        <v>3391</v>
      </c>
      <c r="BC21664" s="90" t="s">
        <v>25777</v>
      </c>
      <c r="BD21664" s="473" t="s">
        <v>1301</v>
      </c>
    </row>
    <row r="21665" spans="53:56" ht="15" x14ac:dyDescent="0.25">
      <c r="BA21665" s="91" t="s">
        <v>25829</v>
      </c>
      <c r="BB21665" s="91" t="s">
        <v>3391</v>
      </c>
      <c r="BC21665" s="91" t="s">
        <v>25776</v>
      </c>
      <c r="BD21665" s="473" t="s">
        <v>1301</v>
      </c>
    </row>
    <row r="21666" spans="53:56" ht="15" x14ac:dyDescent="0.25">
      <c r="BA21666" s="91" t="s">
        <v>25830</v>
      </c>
      <c r="BB21666" s="91" t="s">
        <v>3391</v>
      </c>
      <c r="BC21666" s="91" t="s">
        <v>25776</v>
      </c>
      <c r="BD21666" s="473" t="s">
        <v>1301</v>
      </c>
    </row>
    <row r="21667" spans="53:56" ht="15" x14ac:dyDescent="0.25">
      <c r="BA21667" s="90" t="s">
        <v>25831</v>
      </c>
      <c r="BB21667" s="90" t="s">
        <v>3391</v>
      </c>
      <c r="BC21667" s="90" t="s">
        <v>25776</v>
      </c>
      <c r="BD21667" s="473" t="s">
        <v>1301</v>
      </c>
    </row>
    <row r="21668" spans="53:56" ht="15" x14ac:dyDescent="0.25">
      <c r="BA21668" s="91" t="s">
        <v>25832</v>
      </c>
      <c r="BB21668" s="91" t="s">
        <v>3391</v>
      </c>
      <c r="BC21668" s="91" t="s">
        <v>25776</v>
      </c>
      <c r="BD21668" s="473" t="s">
        <v>1301</v>
      </c>
    </row>
    <row r="21669" spans="53:56" ht="15" x14ac:dyDescent="0.25">
      <c r="BA21669" s="90" t="s">
        <v>25833</v>
      </c>
      <c r="BB21669" s="90" t="s">
        <v>3391</v>
      </c>
      <c r="BC21669" s="90" t="s">
        <v>25776</v>
      </c>
      <c r="BD21669" s="473" t="s">
        <v>1301</v>
      </c>
    </row>
    <row r="21670" spans="53:56" ht="15" x14ac:dyDescent="0.25">
      <c r="BA21670" s="91" t="s">
        <v>25834</v>
      </c>
      <c r="BB21670" s="91" t="s">
        <v>3391</v>
      </c>
      <c r="BC21670" s="91" t="s">
        <v>25776</v>
      </c>
      <c r="BD21670" s="473" t="s">
        <v>1301</v>
      </c>
    </row>
    <row r="21671" spans="53:56" ht="15" x14ac:dyDescent="0.25">
      <c r="BA21671" s="90" t="s">
        <v>25835</v>
      </c>
      <c r="BB21671" s="90" t="s">
        <v>3391</v>
      </c>
      <c r="BC21671" s="90" t="s">
        <v>25776</v>
      </c>
      <c r="BD21671" s="473" t="s">
        <v>1301</v>
      </c>
    </row>
    <row r="21672" spans="53:56" ht="15" x14ac:dyDescent="0.25">
      <c r="BA21672" s="91" t="s">
        <v>25836</v>
      </c>
      <c r="BB21672" s="91" t="s">
        <v>3391</v>
      </c>
      <c r="BC21672" s="91" t="s">
        <v>24294</v>
      </c>
      <c r="BD21672" s="473" t="s">
        <v>1301</v>
      </c>
    </row>
    <row r="21673" spans="53:56" ht="15" x14ac:dyDescent="0.25">
      <c r="BA21673" s="90" t="s">
        <v>25837</v>
      </c>
      <c r="BB21673" s="90" t="s">
        <v>3391</v>
      </c>
      <c r="BC21673" s="90" t="s">
        <v>25838</v>
      </c>
      <c r="BD21673" s="473" t="s">
        <v>1301</v>
      </c>
    </row>
    <row r="21674" spans="53:56" ht="15" x14ac:dyDescent="0.25">
      <c r="BA21674" s="91" t="s">
        <v>25839</v>
      </c>
      <c r="BB21674" s="91" t="s">
        <v>3391</v>
      </c>
      <c r="BC21674" s="91" t="s">
        <v>9316</v>
      </c>
      <c r="BD21674" s="473" t="s">
        <v>1301</v>
      </c>
    </row>
    <row r="21675" spans="53:56" ht="15" x14ac:dyDescent="0.25">
      <c r="BA21675" s="90" t="s">
        <v>25840</v>
      </c>
      <c r="BB21675" s="90" t="s">
        <v>3391</v>
      </c>
      <c r="BC21675" s="90" t="s">
        <v>23621</v>
      </c>
      <c r="BD21675" s="473" t="s">
        <v>1301</v>
      </c>
    </row>
    <row r="21676" spans="53:56" ht="15" x14ac:dyDescent="0.25">
      <c r="BA21676" s="91" t="s">
        <v>25841</v>
      </c>
      <c r="BB21676" s="91" t="s">
        <v>3391</v>
      </c>
      <c r="BC21676" s="91" t="s">
        <v>20640</v>
      </c>
      <c r="BD21676" s="473" t="s">
        <v>1301</v>
      </c>
    </row>
    <row r="21677" spans="53:56" ht="15" x14ac:dyDescent="0.25">
      <c r="BA21677" s="90" t="s">
        <v>25842</v>
      </c>
      <c r="BB21677" s="90" t="s">
        <v>3391</v>
      </c>
      <c r="BC21677" s="90" t="s">
        <v>20640</v>
      </c>
      <c r="BD21677" s="473" t="s">
        <v>1301</v>
      </c>
    </row>
    <row r="21678" spans="53:56" ht="15" x14ac:dyDescent="0.25">
      <c r="BA21678" s="91" t="s">
        <v>25843</v>
      </c>
      <c r="BB21678" s="91" t="s">
        <v>3391</v>
      </c>
      <c r="BC21678" s="91" t="s">
        <v>24294</v>
      </c>
      <c r="BD21678" s="473" t="s">
        <v>1301</v>
      </c>
    </row>
    <row r="21679" spans="53:56" ht="15" x14ac:dyDescent="0.25">
      <c r="BA21679" s="91" t="s">
        <v>25844</v>
      </c>
      <c r="BB21679" s="91" t="s">
        <v>3391</v>
      </c>
      <c r="BC21679" s="91" t="s">
        <v>10809</v>
      </c>
      <c r="BD21679" s="473" t="s">
        <v>1301</v>
      </c>
    </row>
    <row r="21680" spans="53:56" ht="15" x14ac:dyDescent="0.25">
      <c r="BA21680" s="90" t="s">
        <v>25845</v>
      </c>
      <c r="BB21680" s="90" t="s">
        <v>3391</v>
      </c>
      <c r="BC21680" s="90" t="s">
        <v>25838</v>
      </c>
      <c r="BD21680" s="473" t="s">
        <v>1301</v>
      </c>
    </row>
    <row r="21681" spans="53:56" ht="15" x14ac:dyDescent="0.25">
      <c r="BA21681" s="91" t="s">
        <v>25846</v>
      </c>
      <c r="BB21681" s="91" t="s">
        <v>3391</v>
      </c>
      <c r="BC21681" s="91" t="s">
        <v>25847</v>
      </c>
      <c r="BD21681" s="473" t="s">
        <v>1301</v>
      </c>
    </row>
    <row r="21682" spans="53:56" ht="15" x14ac:dyDescent="0.25">
      <c r="BA21682" s="90" t="s">
        <v>25848</v>
      </c>
      <c r="BB21682" s="90" t="s">
        <v>3391</v>
      </c>
      <c r="BC21682" s="90" t="s">
        <v>24294</v>
      </c>
      <c r="BD21682" s="473" t="s">
        <v>1301</v>
      </c>
    </row>
    <row r="21683" spans="53:56" ht="15" x14ac:dyDescent="0.25">
      <c r="BA21683" s="90" t="s">
        <v>25849</v>
      </c>
      <c r="BB21683" s="90" t="s">
        <v>3391</v>
      </c>
      <c r="BC21683" s="90" t="s">
        <v>20640</v>
      </c>
      <c r="BD21683" s="473" t="s">
        <v>1301</v>
      </c>
    </row>
    <row r="21684" spans="53:56" ht="15" x14ac:dyDescent="0.25">
      <c r="BA21684" s="91" t="s">
        <v>25850</v>
      </c>
      <c r="BB21684" s="91" t="s">
        <v>3391</v>
      </c>
      <c r="BC21684" s="91" t="s">
        <v>22989</v>
      </c>
      <c r="BD21684" s="473" t="s">
        <v>1301</v>
      </c>
    </row>
    <row r="21685" spans="53:56" ht="15" x14ac:dyDescent="0.25">
      <c r="BA21685" s="90" t="s">
        <v>25851</v>
      </c>
      <c r="BB21685" s="90" t="s">
        <v>3391</v>
      </c>
      <c r="BC21685" s="90" t="s">
        <v>22989</v>
      </c>
      <c r="BD21685" s="473" t="s">
        <v>1301</v>
      </c>
    </row>
    <row r="21686" spans="53:56" ht="15" x14ac:dyDescent="0.25">
      <c r="BA21686" s="91" t="s">
        <v>25852</v>
      </c>
      <c r="BB21686" s="91" t="s">
        <v>3391</v>
      </c>
      <c r="BC21686" s="91" t="s">
        <v>20640</v>
      </c>
      <c r="BD21686" s="473" t="s">
        <v>1301</v>
      </c>
    </row>
    <row r="21687" spans="53:56" ht="15" x14ac:dyDescent="0.25">
      <c r="BA21687" s="91" t="s">
        <v>25853</v>
      </c>
      <c r="BB21687" s="91" t="s">
        <v>3391</v>
      </c>
      <c r="BC21687" s="91" t="s">
        <v>25847</v>
      </c>
      <c r="BD21687" s="473" t="s">
        <v>1301</v>
      </c>
    </row>
    <row r="21688" spans="53:56" ht="15" x14ac:dyDescent="0.25">
      <c r="BA21688" s="90" t="s">
        <v>25854</v>
      </c>
      <c r="BB21688" s="90" t="s">
        <v>3391</v>
      </c>
      <c r="BC21688" s="90" t="s">
        <v>24294</v>
      </c>
      <c r="BD21688" s="473" t="s">
        <v>1301</v>
      </c>
    </row>
    <row r="21689" spans="53:56" ht="15" x14ac:dyDescent="0.25">
      <c r="BA21689" s="91" t="s">
        <v>25855</v>
      </c>
      <c r="BB21689" s="91" t="s">
        <v>3391</v>
      </c>
      <c r="BC21689" s="91" t="s">
        <v>10809</v>
      </c>
      <c r="BD21689" s="473" t="s">
        <v>1301</v>
      </c>
    </row>
    <row r="21690" spans="53:56" ht="15" x14ac:dyDescent="0.25">
      <c r="BA21690" s="90" t="s">
        <v>25856</v>
      </c>
      <c r="BB21690" s="90" t="s">
        <v>3391</v>
      </c>
      <c r="BC21690" s="90" t="s">
        <v>9316</v>
      </c>
      <c r="BD21690" s="473" t="s">
        <v>1301</v>
      </c>
    </row>
    <row r="21691" spans="53:56" ht="15" x14ac:dyDescent="0.25">
      <c r="BA21691" s="90" t="s">
        <v>25857</v>
      </c>
      <c r="BB21691" s="90" t="s">
        <v>3391</v>
      </c>
      <c r="BC21691" s="90" t="s">
        <v>20640</v>
      </c>
      <c r="BD21691" s="473" t="s">
        <v>1301</v>
      </c>
    </row>
    <row r="21692" spans="53:56" ht="15" x14ac:dyDescent="0.25">
      <c r="BA21692" s="91" t="s">
        <v>25858</v>
      </c>
      <c r="BB21692" s="91" t="s">
        <v>3391</v>
      </c>
      <c r="BC21692" s="91" t="s">
        <v>10809</v>
      </c>
      <c r="BD21692" s="473" t="s">
        <v>1301</v>
      </c>
    </row>
    <row r="21693" spans="53:56" ht="15" x14ac:dyDescent="0.25">
      <c r="BA21693" s="90" t="s">
        <v>25859</v>
      </c>
      <c r="BB21693" s="90" t="s">
        <v>3391</v>
      </c>
      <c r="BC21693" s="90" t="s">
        <v>23621</v>
      </c>
      <c r="BD21693" s="473" t="s">
        <v>1301</v>
      </c>
    </row>
    <row r="21694" spans="53:56" ht="15" x14ac:dyDescent="0.25">
      <c r="BA21694" s="91" t="s">
        <v>25860</v>
      </c>
      <c r="BB21694" s="91" t="s">
        <v>3391</v>
      </c>
      <c r="BC21694" s="91" t="s">
        <v>9316</v>
      </c>
      <c r="BD21694" s="473" t="s">
        <v>1301</v>
      </c>
    </row>
    <row r="21695" spans="53:56" ht="15" x14ac:dyDescent="0.25">
      <c r="BA21695" s="91" t="s">
        <v>25861</v>
      </c>
      <c r="BB21695" s="91" t="s">
        <v>3391</v>
      </c>
      <c r="BC21695" s="91" t="s">
        <v>23621</v>
      </c>
      <c r="BD21695" s="473" t="s">
        <v>1301</v>
      </c>
    </row>
    <row r="21696" spans="53:56" ht="15" x14ac:dyDescent="0.25">
      <c r="BA21696" s="90" t="s">
        <v>25862</v>
      </c>
      <c r="BB21696" s="90" t="s">
        <v>3391</v>
      </c>
      <c r="BC21696" s="90" t="s">
        <v>9316</v>
      </c>
      <c r="BD21696" s="473" t="s">
        <v>1301</v>
      </c>
    </row>
    <row r="21697" spans="53:56" ht="15" x14ac:dyDescent="0.25">
      <c r="BA21697" s="91" t="s">
        <v>25863</v>
      </c>
      <c r="BB21697" s="91" t="s">
        <v>3391</v>
      </c>
      <c r="BC21697" s="91" t="s">
        <v>23621</v>
      </c>
      <c r="BD21697" s="473" t="s">
        <v>1301</v>
      </c>
    </row>
    <row r="21698" spans="53:56" ht="15" x14ac:dyDescent="0.25">
      <c r="BA21698" s="90" t="s">
        <v>25864</v>
      </c>
      <c r="BB21698" s="90" t="s">
        <v>3391</v>
      </c>
      <c r="BC21698" s="90" t="s">
        <v>25801</v>
      </c>
      <c r="BD21698" s="473" t="s">
        <v>1301</v>
      </c>
    </row>
    <row r="21699" spans="53:56" ht="15" x14ac:dyDescent="0.25">
      <c r="BA21699" s="90" t="s">
        <v>25865</v>
      </c>
      <c r="BB21699" s="90" t="s">
        <v>3391</v>
      </c>
      <c r="BC21699" s="90" t="s">
        <v>9316</v>
      </c>
      <c r="BD21699" s="473" t="s">
        <v>1301</v>
      </c>
    </row>
    <row r="21700" spans="53:56" ht="15" x14ac:dyDescent="0.25">
      <c r="BA21700" s="91" t="s">
        <v>25866</v>
      </c>
      <c r="BB21700" s="91" t="s">
        <v>3391</v>
      </c>
      <c r="BC21700" s="91" t="s">
        <v>23621</v>
      </c>
      <c r="BD21700" s="473" t="s">
        <v>1301</v>
      </c>
    </row>
    <row r="21701" spans="53:56" ht="15" x14ac:dyDescent="0.25">
      <c r="BA21701" s="90" t="s">
        <v>25867</v>
      </c>
      <c r="BB21701" s="90" t="s">
        <v>3391</v>
      </c>
      <c r="BC21701" s="90" t="s">
        <v>25838</v>
      </c>
      <c r="BD21701" s="473" t="s">
        <v>1301</v>
      </c>
    </row>
    <row r="21702" spans="53:56" ht="15" x14ac:dyDescent="0.25">
      <c r="BA21702" s="91" t="s">
        <v>25868</v>
      </c>
      <c r="BB21702" s="91" t="s">
        <v>3391</v>
      </c>
      <c r="BC21702" s="91" t="s">
        <v>24294</v>
      </c>
      <c r="BD21702" s="473" t="s">
        <v>1301</v>
      </c>
    </row>
    <row r="21703" spans="53:56" ht="15" x14ac:dyDescent="0.25">
      <c r="BA21703" s="91" t="s">
        <v>25869</v>
      </c>
      <c r="BB21703" s="91" t="s">
        <v>3391</v>
      </c>
      <c r="BC21703" s="91" t="s">
        <v>25847</v>
      </c>
      <c r="BD21703" s="473" t="s">
        <v>1301</v>
      </c>
    </row>
    <row r="21704" spans="53:56" ht="15" x14ac:dyDescent="0.25">
      <c r="BA21704" s="90" t="s">
        <v>25870</v>
      </c>
      <c r="BB21704" s="90" t="s">
        <v>3391</v>
      </c>
      <c r="BC21704" s="90" t="s">
        <v>24294</v>
      </c>
      <c r="BD21704" s="473" t="s">
        <v>1301</v>
      </c>
    </row>
    <row r="21705" spans="53:56" ht="15" x14ac:dyDescent="0.25">
      <c r="BA21705" s="91" t="s">
        <v>25871</v>
      </c>
      <c r="BB21705" s="91" t="s">
        <v>3391</v>
      </c>
      <c r="BC21705" s="91" t="s">
        <v>25801</v>
      </c>
      <c r="BD21705" s="473" t="s">
        <v>1301</v>
      </c>
    </row>
    <row r="21706" spans="53:56" ht="15" x14ac:dyDescent="0.25">
      <c r="BA21706" s="90" t="s">
        <v>25872</v>
      </c>
      <c r="BB21706" s="90" t="s">
        <v>3391</v>
      </c>
      <c r="BC21706" s="90" t="s">
        <v>24294</v>
      </c>
      <c r="BD21706" s="473" t="s">
        <v>1301</v>
      </c>
    </row>
    <row r="21707" spans="53:56" ht="15" x14ac:dyDescent="0.25">
      <c r="BA21707" s="90" t="s">
        <v>25873</v>
      </c>
      <c r="BB21707" s="90" t="s">
        <v>3391</v>
      </c>
      <c r="BC21707" s="90" t="s">
        <v>22989</v>
      </c>
      <c r="BD21707" s="473" t="s">
        <v>1301</v>
      </c>
    </row>
    <row r="21708" spans="53:56" ht="15" x14ac:dyDescent="0.25">
      <c r="BA21708" s="91" t="s">
        <v>25874</v>
      </c>
      <c r="BB21708" s="91" t="s">
        <v>3391</v>
      </c>
      <c r="BC21708" s="91" t="s">
        <v>23621</v>
      </c>
      <c r="BD21708" s="473" t="s">
        <v>1301</v>
      </c>
    </row>
    <row r="21709" spans="53:56" ht="15" x14ac:dyDescent="0.25">
      <c r="BA21709" s="90" t="s">
        <v>25875</v>
      </c>
      <c r="BB21709" s="90" t="s">
        <v>3391</v>
      </c>
      <c r="BC21709" s="90" t="s">
        <v>25847</v>
      </c>
      <c r="BD21709" s="473" t="s">
        <v>1301</v>
      </c>
    </row>
    <row r="21710" spans="53:56" ht="15" x14ac:dyDescent="0.25">
      <c r="BA21710" s="91" t="s">
        <v>25876</v>
      </c>
      <c r="BB21710" s="91" t="s">
        <v>3391</v>
      </c>
      <c r="BC21710" s="91" t="s">
        <v>24294</v>
      </c>
      <c r="BD21710" s="473" t="s">
        <v>1301</v>
      </c>
    </row>
    <row r="21711" spans="53:56" ht="15" x14ac:dyDescent="0.25">
      <c r="BA21711" s="90" t="s">
        <v>25877</v>
      </c>
      <c r="BB21711" s="90" t="s">
        <v>3391</v>
      </c>
      <c r="BC21711" s="90" t="s">
        <v>10809</v>
      </c>
      <c r="BD21711" s="473" t="s">
        <v>1301</v>
      </c>
    </row>
    <row r="21712" spans="53:56" ht="15" x14ac:dyDescent="0.25">
      <c r="BA21712" s="91" t="s">
        <v>25878</v>
      </c>
      <c r="BB21712" s="91" t="s">
        <v>3391</v>
      </c>
      <c r="BC21712" s="91" t="s">
        <v>25838</v>
      </c>
      <c r="BD21712" s="473" t="s">
        <v>1301</v>
      </c>
    </row>
    <row r="21713" spans="53:56" ht="15" x14ac:dyDescent="0.25">
      <c r="BA21713" s="91" t="s">
        <v>25879</v>
      </c>
      <c r="BB21713" s="91" t="s">
        <v>3391</v>
      </c>
      <c r="BC21713" s="91" t="s">
        <v>25801</v>
      </c>
      <c r="BD21713" s="473" t="s">
        <v>1301</v>
      </c>
    </row>
    <row r="21714" spans="53:56" ht="15" x14ac:dyDescent="0.25">
      <c r="BA21714" s="90" t="s">
        <v>25880</v>
      </c>
      <c r="BB21714" s="90" t="s">
        <v>3391</v>
      </c>
      <c r="BC21714" s="90" t="s">
        <v>10809</v>
      </c>
      <c r="BD21714" s="473" t="s">
        <v>1301</v>
      </c>
    </row>
    <row r="21715" spans="53:56" ht="15" x14ac:dyDescent="0.25">
      <c r="BA21715" s="91" t="s">
        <v>25881</v>
      </c>
      <c r="BB21715" s="91" t="s">
        <v>3391</v>
      </c>
      <c r="BC21715" s="91" t="s">
        <v>23621</v>
      </c>
      <c r="BD21715" s="473" t="s">
        <v>1301</v>
      </c>
    </row>
    <row r="21716" spans="53:56" ht="15" x14ac:dyDescent="0.25">
      <c r="BA21716" s="90" t="s">
        <v>25882</v>
      </c>
      <c r="BB21716" s="90" t="s">
        <v>3391</v>
      </c>
      <c r="BC21716" s="90" t="s">
        <v>23621</v>
      </c>
      <c r="BD21716" s="473" t="s">
        <v>1301</v>
      </c>
    </row>
    <row r="21717" spans="53:56" ht="15" x14ac:dyDescent="0.25">
      <c r="BA21717" s="90" t="s">
        <v>25883</v>
      </c>
      <c r="BB21717" s="90" t="s">
        <v>3391</v>
      </c>
      <c r="BC21717" s="90" t="s">
        <v>9316</v>
      </c>
      <c r="BD21717" s="473" t="s">
        <v>1301</v>
      </c>
    </row>
    <row r="21718" spans="53:56" ht="15" x14ac:dyDescent="0.25">
      <c r="BA21718" s="91" t="s">
        <v>25884</v>
      </c>
      <c r="BB21718" s="91" t="s">
        <v>3391</v>
      </c>
      <c r="BC21718" s="91" t="s">
        <v>25847</v>
      </c>
      <c r="BD21718" s="473" t="s">
        <v>1301</v>
      </c>
    </row>
    <row r="21719" spans="53:56" ht="15" x14ac:dyDescent="0.25">
      <c r="BA21719" s="90" t="s">
        <v>25885</v>
      </c>
      <c r="BB21719" s="90" t="s">
        <v>3391</v>
      </c>
      <c r="BC21719" s="90" t="s">
        <v>25847</v>
      </c>
      <c r="BD21719" s="473" t="s">
        <v>1301</v>
      </c>
    </row>
    <row r="21720" spans="53:56" ht="15" x14ac:dyDescent="0.25">
      <c r="BA21720" s="91" t="s">
        <v>25886</v>
      </c>
      <c r="BB21720" s="91" t="s">
        <v>3391</v>
      </c>
      <c r="BC21720" s="91" t="s">
        <v>9316</v>
      </c>
      <c r="BD21720" s="473" t="s">
        <v>1301</v>
      </c>
    </row>
    <row r="21721" spans="53:56" ht="15" x14ac:dyDescent="0.25">
      <c r="BA21721" s="91" t="s">
        <v>25887</v>
      </c>
      <c r="BB21721" s="91" t="s">
        <v>3391</v>
      </c>
      <c r="BC21721" s="91" t="s">
        <v>10809</v>
      </c>
      <c r="BD21721" s="473" t="s">
        <v>1301</v>
      </c>
    </row>
    <row r="21722" spans="53:56" ht="15" x14ac:dyDescent="0.25">
      <c r="BA21722" s="90" t="s">
        <v>25888</v>
      </c>
      <c r="BB21722" s="90" t="s">
        <v>3391</v>
      </c>
      <c r="BC21722" s="90" t="s">
        <v>25847</v>
      </c>
      <c r="BD21722" s="473" t="s">
        <v>1301</v>
      </c>
    </row>
    <row r="21723" spans="53:56" ht="15" x14ac:dyDescent="0.25">
      <c r="BA21723" s="91" t="s">
        <v>25889</v>
      </c>
      <c r="BB21723" s="91" t="s">
        <v>3391</v>
      </c>
      <c r="BC21723" s="91" t="s">
        <v>10809</v>
      </c>
      <c r="BD21723" s="473" t="s">
        <v>1301</v>
      </c>
    </row>
    <row r="21724" spans="53:56" ht="15" x14ac:dyDescent="0.25">
      <c r="BA21724" s="90" t="s">
        <v>25890</v>
      </c>
      <c r="BB21724" s="90" t="s">
        <v>3391</v>
      </c>
      <c r="BC21724" s="90" t="s">
        <v>25838</v>
      </c>
      <c r="BD21724" s="473" t="s">
        <v>1301</v>
      </c>
    </row>
    <row r="21725" spans="53:56" ht="15" x14ac:dyDescent="0.25">
      <c r="BA21725" s="90" t="s">
        <v>25891</v>
      </c>
      <c r="BB21725" s="90" t="s">
        <v>3391</v>
      </c>
      <c r="BC21725" s="90" t="s">
        <v>24294</v>
      </c>
      <c r="BD21725" s="473" t="s">
        <v>1301</v>
      </c>
    </row>
    <row r="21726" spans="53:56" ht="15" x14ac:dyDescent="0.25">
      <c r="BA21726" s="91" t="s">
        <v>25892</v>
      </c>
      <c r="BB21726" s="91" t="s">
        <v>3391</v>
      </c>
      <c r="BC21726" s="91" t="s">
        <v>20640</v>
      </c>
      <c r="BD21726" s="473" t="s">
        <v>1301</v>
      </c>
    </row>
    <row r="21727" spans="53:56" ht="15" x14ac:dyDescent="0.25">
      <c r="BA21727" s="90" t="s">
        <v>25893</v>
      </c>
      <c r="BB21727" s="90" t="s">
        <v>3391</v>
      </c>
      <c r="BC21727" s="90" t="s">
        <v>25801</v>
      </c>
      <c r="BD21727" s="473" t="s">
        <v>1301</v>
      </c>
    </row>
    <row r="21728" spans="53:56" ht="15" x14ac:dyDescent="0.25">
      <c r="BA21728" s="91" t="s">
        <v>25894</v>
      </c>
      <c r="BB21728" s="91" t="s">
        <v>3391</v>
      </c>
      <c r="BC21728" s="91" t="s">
        <v>22989</v>
      </c>
      <c r="BD21728" s="473" t="s">
        <v>1301</v>
      </c>
    </row>
    <row r="21729" spans="53:56" ht="15" x14ac:dyDescent="0.25">
      <c r="BA21729" s="91" t="s">
        <v>25895</v>
      </c>
      <c r="BB21729" s="91" t="s">
        <v>3391</v>
      </c>
      <c r="BC21729" s="91" t="s">
        <v>20640</v>
      </c>
      <c r="BD21729" s="473" t="s">
        <v>1301</v>
      </c>
    </row>
    <row r="21730" spans="53:56" ht="15" x14ac:dyDescent="0.25">
      <c r="BA21730" s="90" t="s">
        <v>25896</v>
      </c>
      <c r="BB21730" s="90" t="s">
        <v>3391</v>
      </c>
      <c r="BC21730" s="90" t="s">
        <v>25801</v>
      </c>
      <c r="BD21730" s="473" t="s">
        <v>1301</v>
      </c>
    </row>
    <row r="21731" spans="53:56" ht="15" x14ac:dyDescent="0.25">
      <c r="BA21731" s="91" t="s">
        <v>25897</v>
      </c>
      <c r="BB21731" s="91" t="s">
        <v>3391</v>
      </c>
      <c r="BC21731" s="91" t="s">
        <v>25847</v>
      </c>
      <c r="BD21731" s="473" t="s">
        <v>1301</v>
      </c>
    </row>
    <row r="21732" spans="53:56" ht="15" x14ac:dyDescent="0.25">
      <c r="BA21732" s="90" t="s">
        <v>25898</v>
      </c>
      <c r="BB21732" s="90" t="s">
        <v>3391</v>
      </c>
      <c r="BC21732" s="90" t="s">
        <v>25847</v>
      </c>
      <c r="BD21732" s="473" t="s">
        <v>1301</v>
      </c>
    </row>
    <row r="21733" spans="53:56" ht="15" x14ac:dyDescent="0.25">
      <c r="BA21733" s="91" t="s">
        <v>25899</v>
      </c>
      <c r="BB21733" s="91" t="s">
        <v>3391</v>
      </c>
      <c r="BC21733" s="91" t="s">
        <v>25838</v>
      </c>
      <c r="BD21733" s="473" t="s">
        <v>1301</v>
      </c>
    </row>
    <row r="21734" spans="53:56" ht="15" x14ac:dyDescent="0.25">
      <c r="BA21734" s="91" t="s">
        <v>25900</v>
      </c>
      <c r="BB21734" s="91" t="s">
        <v>3391</v>
      </c>
      <c r="BC21734" s="91" t="s">
        <v>20640</v>
      </c>
      <c r="BD21734" s="473" t="s">
        <v>1301</v>
      </c>
    </row>
    <row r="21735" spans="53:56" ht="15" x14ac:dyDescent="0.25">
      <c r="BA21735" s="90" t="s">
        <v>25901</v>
      </c>
      <c r="BB21735" s="90" t="s">
        <v>3391</v>
      </c>
      <c r="BC21735" s="90" t="s">
        <v>24294</v>
      </c>
      <c r="BD21735" s="473" t="s">
        <v>1301</v>
      </c>
    </row>
    <row r="21736" spans="53:56" ht="15" x14ac:dyDescent="0.25">
      <c r="BA21736" s="91" t="s">
        <v>25902</v>
      </c>
      <c r="BB21736" s="91" t="s">
        <v>3391</v>
      </c>
      <c r="BC21736" s="91" t="s">
        <v>25801</v>
      </c>
      <c r="BD21736" s="473" t="s">
        <v>1301</v>
      </c>
    </row>
    <row r="21737" spans="53:56" ht="15" x14ac:dyDescent="0.25">
      <c r="BA21737" s="90" t="s">
        <v>25903</v>
      </c>
      <c r="BB21737" s="90" t="s">
        <v>3391</v>
      </c>
      <c r="BC21737" s="90" t="s">
        <v>24294</v>
      </c>
      <c r="BD21737" s="473" t="s">
        <v>1301</v>
      </c>
    </row>
    <row r="21738" spans="53:56" ht="15" x14ac:dyDescent="0.25">
      <c r="BA21738" s="90" t="s">
        <v>25904</v>
      </c>
      <c r="BB21738" s="90" t="s">
        <v>3391</v>
      </c>
      <c r="BC21738" s="90" t="s">
        <v>23621</v>
      </c>
      <c r="BD21738" s="473" t="s">
        <v>1301</v>
      </c>
    </row>
    <row r="21739" spans="53:56" ht="15" x14ac:dyDescent="0.25">
      <c r="BA21739" s="91" t="s">
        <v>25905</v>
      </c>
      <c r="BB21739" s="91" t="s">
        <v>3391</v>
      </c>
      <c r="BC21739" s="91" t="s">
        <v>23621</v>
      </c>
      <c r="BD21739" s="473" t="s">
        <v>1301</v>
      </c>
    </row>
    <row r="21740" spans="53:56" ht="15" x14ac:dyDescent="0.25">
      <c r="BA21740" s="90" t="s">
        <v>25906</v>
      </c>
      <c r="BB21740" s="90" t="s">
        <v>3391</v>
      </c>
      <c r="BC21740" s="90" t="s">
        <v>23621</v>
      </c>
      <c r="BD21740" s="473" t="s">
        <v>1301</v>
      </c>
    </row>
    <row r="21741" spans="53:56" ht="15" x14ac:dyDescent="0.25">
      <c r="BA21741" s="91" t="s">
        <v>25907</v>
      </c>
      <c r="BB21741" s="91" t="s">
        <v>3391</v>
      </c>
      <c r="BC21741" s="91" t="s">
        <v>23621</v>
      </c>
      <c r="BD21741" s="473" t="s">
        <v>1301</v>
      </c>
    </row>
    <row r="21742" spans="53:56" ht="15" x14ac:dyDescent="0.25">
      <c r="BA21742" s="90" t="s">
        <v>25908</v>
      </c>
      <c r="BB21742" s="90" t="s">
        <v>3391</v>
      </c>
      <c r="BC21742" s="90" t="s">
        <v>23621</v>
      </c>
      <c r="BD21742" s="473" t="s">
        <v>1301</v>
      </c>
    </row>
    <row r="21743" spans="53:56" ht="15" x14ac:dyDescent="0.25">
      <c r="BA21743" s="90" t="s">
        <v>25909</v>
      </c>
      <c r="BB21743" s="90" t="s">
        <v>3391</v>
      </c>
      <c r="BC21743" s="90" t="s">
        <v>23621</v>
      </c>
      <c r="BD21743" s="473" t="s">
        <v>1301</v>
      </c>
    </row>
    <row r="21744" spans="53:56" ht="15" x14ac:dyDescent="0.25">
      <c r="BA21744" s="91" t="s">
        <v>25910</v>
      </c>
      <c r="BB21744" s="91" t="s">
        <v>3391</v>
      </c>
      <c r="BC21744" s="91" t="s">
        <v>23621</v>
      </c>
      <c r="BD21744" s="473" t="s">
        <v>1301</v>
      </c>
    </row>
    <row r="21745" spans="53:56" ht="15" x14ac:dyDescent="0.25">
      <c r="BA21745" s="90" t="s">
        <v>25911</v>
      </c>
      <c r="BB21745" s="90" t="s">
        <v>3391</v>
      </c>
      <c r="BC21745" s="90" t="s">
        <v>23621</v>
      </c>
      <c r="BD21745" s="473" t="s">
        <v>1301</v>
      </c>
    </row>
    <row r="21746" spans="53:56" ht="15" x14ac:dyDescent="0.25">
      <c r="BA21746" s="91" t="s">
        <v>25912</v>
      </c>
      <c r="BB21746" s="91" t="s">
        <v>3391</v>
      </c>
      <c r="BC21746" s="91" t="s">
        <v>23621</v>
      </c>
      <c r="BD21746" s="473" t="s">
        <v>1301</v>
      </c>
    </row>
    <row r="21747" spans="53:56" ht="15" x14ac:dyDescent="0.25">
      <c r="BA21747" s="90" t="s">
        <v>25913</v>
      </c>
      <c r="BB21747" s="90" t="s">
        <v>3391</v>
      </c>
      <c r="BC21747" s="90" t="s">
        <v>23621</v>
      </c>
      <c r="BD21747" s="473" t="s">
        <v>1301</v>
      </c>
    </row>
    <row r="21748" spans="53:56" ht="15" x14ac:dyDescent="0.25">
      <c r="BA21748" s="91" t="s">
        <v>25914</v>
      </c>
      <c r="BB21748" s="91" t="s">
        <v>3391</v>
      </c>
      <c r="BC21748" s="91" t="s">
        <v>23621</v>
      </c>
      <c r="BD21748" s="473" t="s">
        <v>1301</v>
      </c>
    </row>
    <row r="21749" spans="53:56" ht="15" x14ac:dyDescent="0.25">
      <c r="BA21749" s="90" t="s">
        <v>25915</v>
      </c>
      <c r="BB21749" s="90" t="s">
        <v>3391</v>
      </c>
      <c r="BC21749" s="90" t="s">
        <v>23621</v>
      </c>
      <c r="BD21749" s="473" t="s">
        <v>1301</v>
      </c>
    </row>
    <row r="21750" spans="53:56" ht="15" x14ac:dyDescent="0.25">
      <c r="BA21750" s="90" t="s">
        <v>25916</v>
      </c>
      <c r="BB21750" s="90" t="s">
        <v>3391</v>
      </c>
      <c r="BC21750" s="90" t="s">
        <v>23621</v>
      </c>
      <c r="BD21750" s="473" t="s">
        <v>1301</v>
      </c>
    </row>
    <row r="21751" spans="53:56" ht="15" x14ac:dyDescent="0.25">
      <c r="BA21751" s="90" t="s">
        <v>25917</v>
      </c>
      <c r="BB21751" s="90" t="s">
        <v>3391</v>
      </c>
      <c r="BC21751" s="90" t="s">
        <v>23621</v>
      </c>
      <c r="BD21751" s="473" t="s">
        <v>1301</v>
      </c>
    </row>
    <row r="21752" spans="53:56" ht="15" x14ac:dyDescent="0.25">
      <c r="BA21752" s="91" t="s">
        <v>25918</v>
      </c>
      <c r="BB21752" s="91" t="s">
        <v>3391</v>
      </c>
      <c r="BC21752" s="91" t="s">
        <v>23621</v>
      </c>
      <c r="BD21752" s="473" t="s">
        <v>1301</v>
      </c>
    </row>
    <row r="21753" spans="53:56" ht="15" x14ac:dyDescent="0.25">
      <c r="BA21753" s="90" t="s">
        <v>25919</v>
      </c>
      <c r="BB21753" s="90" t="s">
        <v>3391</v>
      </c>
      <c r="BC21753" s="90" t="s">
        <v>23621</v>
      </c>
      <c r="BD21753" s="473" t="s">
        <v>1301</v>
      </c>
    </row>
    <row r="21754" spans="53:56" ht="15" x14ac:dyDescent="0.25">
      <c r="BA21754" s="91" t="s">
        <v>25920</v>
      </c>
      <c r="BB21754" s="91" t="s">
        <v>3391</v>
      </c>
      <c r="BC21754" s="91" t="s">
        <v>23621</v>
      </c>
      <c r="BD21754" s="473" t="s">
        <v>1301</v>
      </c>
    </row>
    <row r="21755" spans="53:56" ht="15" x14ac:dyDescent="0.25">
      <c r="BA21755" s="90" t="s">
        <v>25921</v>
      </c>
      <c r="BB21755" s="90" t="s">
        <v>3391</v>
      </c>
      <c r="BC21755" s="90" t="s">
        <v>23621</v>
      </c>
      <c r="BD21755" s="473" t="s">
        <v>1301</v>
      </c>
    </row>
    <row r="21756" spans="53:56" ht="15" x14ac:dyDescent="0.25">
      <c r="BA21756" s="91" t="s">
        <v>25922</v>
      </c>
      <c r="BB21756" s="91" t="s">
        <v>3391</v>
      </c>
      <c r="BC21756" s="91" t="s">
        <v>23621</v>
      </c>
      <c r="BD21756" s="473" t="s">
        <v>1301</v>
      </c>
    </row>
    <row r="21757" spans="53:56" ht="15" x14ac:dyDescent="0.25">
      <c r="BA21757" s="90" t="s">
        <v>25923</v>
      </c>
      <c r="BB21757" s="90" t="s">
        <v>3391</v>
      </c>
      <c r="BC21757" s="90" t="s">
        <v>23621</v>
      </c>
      <c r="BD21757" s="473" t="s">
        <v>1301</v>
      </c>
    </row>
    <row r="21758" spans="53:56" ht="15" x14ac:dyDescent="0.25">
      <c r="BA21758" s="91" t="s">
        <v>25924</v>
      </c>
      <c r="BB21758" s="91" t="s">
        <v>3391</v>
      </c>
      <c r="BC21758" s="91" t="s">
        <v>23621</v>
      </c>
      <c r="BD21758" s="473" t="s">
        <v>1301</v>
      </c>
    </row>
    <row r="21759" spans="53:56" ht="15" x14ac:dyDescent="0.25">
      <c r="BA21759" s="90" t="s">
        <v>25925</v>
      </c>
      <c r="BB21759" s="90" t="s">
        <v>3391</v>
      </c>
      <c r="BC21759" s="90" t="s">
        <v>23621</v>
      </c>
      <c r="BD21759" s="473" t="s">
        <v>1301</v>
      </c>
    </row>
    <row r="21760" spans="53:56" ht="15" x14ac:dyDescent="0.25">
      <c r="BA21760" s="91" t="s">
        <v>25926</v>
      </c>
      <c r="BB21760" s="91" t="s">
        <v>3391</v>
      </c>
      <c r="BC21760" s="91" t="s">
        <v>23621</v>
      </c>
      <c r="BD21760" s="473" t="s">
        <v>1301</v>
      </c>
    </row>
    <row r="21761" spans="53:56" ht="15" x14ac:dyDescent="0.25">
      <c r="BA21761" s="90" t="s">
        <v>25927</v>
      </c>
      <c r="BB21761" s="90" t="s">
        <v>3391</v>
      </c>
      <c r="BC21761" s="90" t="s">
        <v>23621</v>
      </c>
      <c r="BD21761" s="473" t="s">
        <v>1301</v>
      </c>
    </row>
    <row r="21762" spans="53:56" ht="15" x14ac:dyDescent="0.25">
      <c r="BA21762" s="91" t="s">
        <v>25928</v>
      </c>
      <c r="BB21762" s="91" t="s">
        <v>3391</v>
      </c>
      <c r="BC21762" s="91" t="s">
        <v>23621</v>
      </c>
      <c r="BD21762" s="473" t="s">
        <v>1301</v>
      </c>
    </row>
    <row r="21763" spans="53:56" ht="15" x14ac:dyDescent="0.25">
      <c r="BA21763" s="90" t="s">
        <v>25929</v>
      </c>
      <c r="BB21763" s="90" t="s">
        <v>3391</v>
      </c>
      <c r="BC21763" s="90" t="s">
        <v>23621</v>
      </c>
      <c r="BD21763" s="473" t="s">
        <v>1301</v>
      </c>
    </row>
    <row r="21764" spans="53:56" ht="15" x14ac:dyDescent="0.25">
      <c r="BA21764" s="91" t="s">
        <v>25930</v>
      </c>
      <c r="BB21764" s="91" t="s">
        <v>3391</v>
      </c>
      <c r="BC21764" s="91" t="s">
        <v>23621</v>
      </c>
      <c r="BD21764" s="473" t="s">
        <v>1301</v>
      </c>
    </row>
    <row r="21765" spans="53:56" ht="15" x14ac:dyDescent="0.25">
      <c r="BA21765" s="90" t="s">
        <v>25931</v>
      </c>
      <c r="BB21765" s="90" t="s">
        <v>3391</v>
      </c>
      <c r="BC21765" s="90" t="s">
        <v>23621</v>
      </c>
      <c r="BD21765" s="473" t="s">
        <v>1301</v>
      </c>
    </row>
    <row r="21766" spans="53:56" ht="15" x14ac:dyDescent="0.25">
      <c r="BA21766" s="91" t="s">
        <v>25932</v>
      </c>
      <c r="BB21766" s="91" t="s">
        <v>3391</v>
      </c>
      <c r="BC21766" s="91" t="s">
        <v>23621</v>
      </c>
      <c r="BD21766" s="473" t="s">
        <v>1301</v>
      </c>
    </row>
    <row r="21767" spans="53:56" ht="15" x14ac:dyDescent="0.25">
      <c r="BA21767" s="90" t="s">
        <v>25933</v>
      </c>
      <c r="BB21767" s="90" t="s">
        <v>3391</v>
      </c>
      <c r="BC21767" s="90" t="s">
        <v>23621</v>
      </c>
      <c r="BD21767" s="473" t="s">
        <v>1301</v>
      </c>
    </row>
    <row r="21768" spans="53:56" ht="15" x14ac:dyDescent="0.25">
      <c r="BA21768" s="91" t="s">
        <v>25934</v>
      </c>
      <c r="BB21768" s="91" t="s">
        <v>3391</v>
      </c>
      <c r="BC21768" s="91" t="s">
        <v>23621</v>
      </c>
      <c r="BD21768" s="473" t="s">
        <v>1301</v>
      </c>
    </row>
    <row r="21769" spans="53:56" ht="15" x14ac:dyDescent="0.25">
      <c r="BA21769" s="90" t="s">
        <v>25935</v>
      </c>
      <c r="BB21769" s="90" t="s">
        <v>3391</v>
      </c>
      <c r="BC21769" s="90" t="s">
        <v>23621</v>
      </c>
      <c r="BD21769" s="473" t="s">
        <v>1301</v>
      </c>
    </row>
    <row r="21770" spans="53:56" ht="15" x14ac:dyDescent="0.25">
      <c r="BA21770" s="91" t="s">
        <v>25936</v>
      </c>
      <c r="BB21770" s="91" t="s">
        <v>3391</v>
      </c>
      <c r="BC21770" s="91" t="s">
        <v>23621</v>
      </c>
      <c r="BD21770" s="473" t="s">
        <v>1301</v>
      </c>
    </row>
    <row r="21771" spans="53:56" ht="15" x14ac:dyDescent="0.25">
      <c r="BA21771" s="90" t="s">
        <v>25937</v>
      </c>
      <c r="BB21771" s="90" t="s">
        <v>3391</v>
      </c>
      <c r="BC21771" s="90" t="s">
        <v>23621</v>
      </c>
      <c r="BD21771" s="473" t="s">
        <v>1301</v>
      </c>
    </row>
    <row r="21772" spans="53:56" ht="15" x14ac:dyDescent="0.25">
      <c r="BA21772" s="91" t="s">
        <v>25938</v>
      </c>
      <c r="BB21772" s="91" t="s">
        <v>3391</v>
      </c>
      <c r="BC21772" s="91" t="s">
        <v>23621</v>
      </c>
      <c r="BD21772" s="473" t="s">
        <v>1301</v>
      </c>
    </row>
    <row r="21773" spans="53:56" ht="15" x14ac:dyDescent="0.25">
      <c r="BA21773" s="90" t="s">
        <v>25939</v>
      </c>
      <c r="BB21773" s="90" t="s">
        <v>3391</v>
      </c>
      <c r="BC21773" s="90" t="s">
        <v>23621</v>
      </c>
      <c r="BD21773" s="473" t="s">
        <v>1301</v>
      </c>
    </row>
    <row r="21774" spans="53:56" ht="15" x14ac:dyDescent="0.25">
      <c r="BA21774" s="91" t="s">
        <v>25940</v>
      </c>
      <c r="BB21774" s="91" t="s">
        <v>3391</v>
      </c>
      <c r="BC21774" s="91" t="s">
        <v>23621</v>
      </c>
      <c r="BD21774" s="473" t="s">
        <v>1301</v>
      </c>
    </row>
    <row r="21775" spans="53:56" ht="15" x14ac:dyDescent="0.25">
      <c r="BA21775" s="90" t="s">
        <v>25941</v>
      </c>
      <c r="BB21775" s="90" t="s">
        <v>3391</v>
      </c>
      <c r="BC21775" s="90" t="s">
        <v>23621</v>
      </c>
      <c r="BD21775" s="473" t="s">
        <v>1301</v>
      </c>
    </row>
    <row r="21776" spans="53:56" ht="15" x14ac:dyDescent="0.25">
      <c r="BA21776" s="91" t="s">
        <v>25942</v>
      </c>
      <c r="BB21776" s="91" t="s">
        <v>3391</v>
      </c>
      <c r="BC21776" s="91" t="s">
        <v>23621</v>
      </c>
      <c r="BD21776" s="473" t="s">
        <v>1301</v>
      </c>
    </row>
    <row r="21777" spans="53:56" ht="15" x14ac:dyDescent="0.25">
      <c r="BA21777" s="90" t="s">
        <v>25943</v>
      </c>
      <c r="BB21777" s="90" t="s">
        <v>3391</v>
      </c>
      <c r="BC21777" s="90" t="s">
        <v>23621</v>
      </c>
      <c r="BD21777" s="473" t="s">
        <v>1301</v>
      </c>
    </row>
    <row r="21778" spans="53:56" ht="15" x14ac:dyDescent="0.25">
      <c r="BA21778" s="91" t="s">
        <v>25944</v>
      </c>
      <c r="BB21778" s="91" t="s">
        <v>3391</v>
      </c>
      <c r="BC21778" s="91" t="s">
        <v>23621</v>
      </c>
      <c r="BD21778" s="473" t="s">
        <v>1301</v>
      </c>
    </row>
    <row r="21779" spans="53:56" ht="15" x14ac:dyDescent="0.25">
      <c r="BA21779" s="90" t="s">
        <v>25945</v>
      </c>
      <c r="BB21779" s="90" t="s">
        <v>3391</v>
      </c>
      <c r="BC21779" s="90" t="s">
        <v>23621</v>
      </c>
      <c r="BD21779" s="473" t="s">
        <v>1301</v>
      </c>
    </row>
    <row r="21780" spans="53:56" ht="15" x14ac:dyDescent="0.25">
      <c r="BA21780" s="91" t="s">
        <v>25946</v>
      </c>
      <c r="BB21780" s="91" t="s">
        <v>3391</v>
      </c>
      <c r="BC21780" s="91" t="s">
        <v>23621</v>
      </c>
      <c r="BD21780" s="473" t="s">
        <v>1301</v>
      </c>
    </row>
    <row r="21781" spans="53:56" ht="15" x14ac:dyDescent="0.25">
      <c r="BA21781" s="90" t="s">
        <v>25947</v>
      </c>
      <c r="BB21781" s="90" t="s">
        <v>3391</v>
      </c>
      <c r="BC21781" s="90" t="s">
        <v>23621</v>
      </c>
      <c r="BD21781" s="473" t="s">
        <v>1301</v>
      </c>
    </row>
    <row r="21782" spans="53:56" ht="15" x14ac:dyDescent="0.25">
      <c r="BA21782" s="91" t="s">
        <v>25948</v>
      </c>
      <c r="BB21782" s="91" t="s">
        <v>3391</v>
      </c>
      <c r="BC21782" s="91" t="s">
        <v>23621</v>
      </c>
      <c r="BD21782" s="473" t="s">
        <v>1301</v>
      </c>
    </row>
    <row r="21783" spans="53:56" ht="15" x14ac:dyDescent="0.25">
      <c r="BA21783" s="90" t="s">
        <v>25949</v>
      </c>
      <c r="BB21783" s="90" t="s">
        <v>3391</v>
      </c>
      <c r="BC21783" s="90" t="s">
        <v>23621</v>
      </c>
      <c r="BD21783" s="473" t="s">
        <v>1301</v>
      </c>
    </row>
    <row r="21784" spans="53:56" ht="15" x14ac:dyDescent="0.25">
      <c r="BA21784" s="91" t="s">
        <v>25950</v>
      </c>
      <c r="BB21784" s="91" t="s">
        <v>3391</v>
      </c>
      <c r="BC21784" s="91" t="s">
        <v>23621</v>
      </c>
      <c r="BD21784" s="473" t="s">
        <v>1301</v>
      </c>
    </row>
    <row r="21785" spans="53:56" ht="15" x14ac:dyDescent="0.25">
      <c r="BA21785" s="90" t="s">
        <v>25951</v>
      </c>
      <c r="BB21785" s="90" t="s">
        <v>3391</v>
      </c>
      <c r="BC21785" s="90" t="s">
        <v>12459</v>
      </c>
      <c r="BD21785" s="473" t="s">
        <v>1301</v>
      </c>
    </row>
    <row r="21786" spans="53:56" ht="15" x14ac:dyDescent="0.25">
      <c r="BA21786" s="91" t="s">
        <v>25952</v>
      </c>
      <c r="BB21786" s="91" t="s">
        <v>3391</v>
      </c>
      <c r="BC21786" s="91" t="s">
        <v>12459</v>
      </c>
      <c r="BD21786" s="473" t="s">
        <v>1301</v>
      </c>
    </row>
    <row r="21787" spans="53:56" ht="15" x14ac:dyDescent="0.25">
      <c r="BA21787" s="91" t="s">
        <v>25953</v>
      </c>
      <c r="BB21787" s="91" t="s">
        <v>3391</v>
      </c>
      <c r="BC21787" s="91" t="s">
        <v>12459</v>
      </c>
      <c r="BD21787" s="473" t="s">
        <v>1301</v>
      </c>
    </row>
    <row r="21788" spans="53:56" ht="15" x14ac:dyDescent="0.25">
      <c r="BA21788" s="90" t="s">
        <v>25954</v>
      </c>
      <c r="BB21788" s="90" t="s">
        <v>3391</v>
      </c>
      <c r="BC21788" s="90" t="s">
        <v>12459</v>
      </c>
      <c r="BD21788" s="473" t="s">
        <v>1301</v>
      </c>
    </row>
    <row r="21789" spans="53:56" ht="15" x14ac:dyDescent="0.25">
      <c r="BA21789" s="91" t="s">
        <v>25955</v>
      </c>
      <c r="BB21789" s="91" t="s">
        <v>3391</v>
      </c>
      <c r="BC21789" s="91" t="s">
        <v>7885</v>
      </c>
      <c r="BD21789" s="473" t="s">
        <v>1301</v>
      </c>
    </row>
    <row r="21790" spans="53:56" ht="15" x14ac:dyDescent="0.25">
      <c r="BA21790" s="90" t="s">
        <v>25956</v>
      </c>
      <c r="BB21790" s="90" t="s">
        <v>3391</v>
      </c>
      <c r="BC21790" s="90" t="s">
        <v>25151</v>
      </c>
      <c r="BD21790" s="473" t="s">
        <v>1301</v>
      </c>
    </row>
    <row r="21791" spans="53:56" ht="15" x14ac:dyDescent="0.25">
      <c r="BA21791" s="91" t="s">
        <v>25957</v>
      </c>
      <c r="BB21791" s="91" t="s">
        <v>3391</v>
      </c>
      <c r="BC21791" s="91" t="s">
        <v>7885</v>
      </c>
      <c r="BD21791" s="473" t="s">
        <v>1301</v>
      </c>
    </row>
    <row r="21792" spans="53:56" ht="15" x14ac:dyDescent="0.25">
      <c r="BA21792" s="90" t="s">
        <v>25958</v>
      </c>
      <c r="BB21792" s="90" t="s">
        <v>3391</v>
      </c>
      <c r="BC21792" s="90" t="s">
        <v>3448</v>
      </c>
      <c r="BD21792" s="473" t="s">
        <v>1301</v>
      </c>
    </row>
    <row r="21793" spans="53:56" ht="15" x14ac:dyDescent="0.25">
      <c r="BA21793" s="91" t="s">
        <v>25959</v>
      </c>
      <c r="BB21793" s="91" t="s">
        <v>3391</v>
      </c>
      <c r="BC21793" s="91" t="s">
        <v>25151</v>
      </c>
      <c r="BD21793" s="473" t="s">
        <v>1301</v>
      </c>
    </row>
    <row r="21794" spans="53:56" ht="15" x14ac:dyDescent="0.25">
      <c r="BA21794" s="90" t="s">
        <v>25960</v>
      </c>
      <c r="BB21794" s="90" t="s">
        <v>3391</v>
      </c>
      <c r="BC21794" s="90" t="s">
        <v>3448</v>
      </c>
      <c r="BD21794" s="473" t="s">
        <v>1301</v>
      </c>
    </row>
    <row r="21795" spans="53:56" ht="15" x14ac:dyDescent="0.25">
      <c r="BA21795" s="91" t="s">
        <v>25961</v>
      </c>
      <c r="BB21795" s="91" t="s">
        <v>3391</v>
      </c>
      <c r="BC21795" s="91" t="s">
        <v>3448</v>
      </c>
      <c r="BD21795" s="473" t="s">
        <v>1301</v>
      </c>
    </row>
    <row r="21796" spans="53:56" ht="15" x14ac:dyDescent="0.25">
      <c r="BA21796" s="90" t="s">
        <v>25962</v>
      </c>
      <c r="BB21796" s="90" t="s">
        <v>3391</v>
      </c>
      <c r="BC21796" s="90" t="s">
        <v>3448</v>
      </c>
      <c r="BD21796" s="473" t="s">
        <v>1301</v>
      </c>
    </row>
    <row r="21797" spans="53:56" ht="15" x14ac:dyDescent="0.25">
      <c r="BA21797" s="90" t="s">
        <v>25963</v>
      </c>
      <c r="BB21797" s="90" t="s">
        <v>3391</v>
      </c>
      <c r="BC21797" s="90" t="s">
        <v>15486</v>
      </c>
      <c r="BD21797" s="473" t="s">
        <v>1301</v>
      </c>
    </row>
    <row r="21798" spans="53:56" ht="15" x14ac:dyDescent="0.25">
      <c r="BA21798" s="91" t="s">
        <v>25963</v>
      </c>
      <c r="BB21798" s="91" t="s">
        <v>3391</v>
      </c>
      <c r="BC21798" s="91" t="s">
        <v>25151</v>
      </c>
      <c r="BD21798" s="473" t="s">
        <v>1301</v>
      </c>
    </row>
    <row r="21799" spans="53:56" ht="15" x14ac:dyDescent="0.25">
      <c r="BA21799" s="90" t="s">
        <v>25964</v>
      </c>
      <c r="BB21799" s="90" t="s">
        <v>3391</v>
      </c>
      <c r="BC21799" s="90" t="s">
        <v>3448</v>
      </c>
      <c r="BD21799" s="473" t="s">
        <v>1301</v>
      </c>
    </row>
    <row r="21800" spans="53:56" ht="15" x14ac:dyDescent="0.25">
      <c r="BA21800" s="91" t="s">
        <v>25965</v>
      </c>
      <c r="BB21800" s="91" t="s">
        <v>3391</v>
      </c>
      <c r="BC21800" s="91" t="s">
        <v>25151</v>
      </c>
      <c r="BD21800" s="473" t="s">
        <v>1301</v>
      </c>
    </row>
    <row r="21801" spans="53:56" ht="15" x14ac:dyDescent="0.25">
      <c r="BA21801" s="90" t="s">
        <v>25966</v>
      </c>
      <c r="BB21801" s="90" t="s">
        <v>3391</v>
      </c>
      <c r="BC21801" s="90" t="s">
        <v>7885</v>
      </c>
      <c r="BD21801" s="473" t="s">
        <v>1301</v>
      </c>
    </row>
    <row r="21802" spans="53:56" ht="15" x14ac:dyDescent="0.25">
      <c r="BA21802" s="91" t="s">
        <v>25967</v>
      </c>
      <c r="BB21802" s="91" t="s">
        <v>3391</v>
      </c>
      <c r="BC21802" s="91" t="s">
        <v>3448</v>
      </c>
      <c r="BD21802" s="473" t="s">
        <v>1301</v>
      </c>
    </row>
    <row r="21803" spans="53:56" ht="15" x14ac:dyDescent="0.25">
      <c r="BA21803" s="90" t="s">
        <v>25968</v>
      </c>
      <c r="BB21803" s="90" t="s">
        <v>3391</v>
      </c>
      <c r="BC21803" s="90" t="s">
        <v>14096</v>
      </c>
      <c r="BD21803" s="473" t="s">
        <v>1301</v>
      </c>
    </row>
    <row r="21804" spans="53:56" ht="15" x14ac:dyDescent="0.25">
      <c r="BA21804" s="91" t="s">
        <v>25969</v>
      </c>
      <c r="BB21804" s="91" t="s">
        <v>3391</v>
      </c>
      <c r="BC21804" s="91" t="s">
        <v>25151</v>
      </c>
      <c r="BD21804" s="473" t="s">
        <v>1301</v>
      </c>
    </row>
    <row r="21805" spans="53:56" ht="15" x14ac:dyDescent="0.25">
      <c r="BA21805" s="90" t="s">
        <v>25970</v>
      </c>
      <c r="BB21805" s="90" t="s">
        <v>3391</v>
      </c>
      <c r="BC21805" s="90" t="s">
        <v>15486</v>
      </c>
      <c r="BD21805" s="473" t="s">
        <v>1301</v>
      </c>
    </row>
    <row r="21806" spans="53:56" ht="15" x14ac:dyDescent="0.25">
      <c r="BA21806" s="91" t="s">
        <v>25971</v>
      </c>
      <c r="BB21806" s="91" t="s">
        <v>3391</v>
      </c>
      <c r="BC21806" s="91" t="s">
        <v>3448</v>
      </c>
      <c r="BD21806" s="473" t="s">
        <v>1301</v>
      </c>
    </row>
    <row r="21807" spans="53:56" ht="15" x14ac:dyDescent="0.25">
      <c r="BA21807" s="90" t="s">
        <v>25972</v>
      </c>
      <c r="BB21807" s="90" t="s">
        <v>3391</v>
      </c>
      <c r="BC21807" s="90" t="s">
        <v>15486</v>
      </c>
      <c r="BD21807" s="473" t="s">
        <v>1301</v>
      </c>
    </row>
    <row r="21808" spans="53:56" ht="15" x14ac:dyDescent="0.25">
      <c r="BA21808" s="91" t="s">
        <v>25973</v>
      </c>
      <c r="BB21808" s="91" t="s">
        <v>3391</v>
      </c>
      <c r="BC21808" s="91" t="s">
        <v>7885</v>
      </c>
      <c r="BD21808" s="473" t="s">
        <v>1301</v>
      </c>
    </row>
    <row r="21809" spans="53:56" ht="15" x14ac:dyDescent="0.25">
      <c r="BA21809" s="90" t="s">
        <v>25974</v>
      </c>
      <c r="BB21809" s="90" t="s">
        <v>3391</v>
      </c>
      <c r="BC21809" s="90" t="s">
        <v>25975</v>
      </c>
      <c r="BD21809" s="473" t="s">
        <v>1301</v>
      </c>
    </row>
    <row r="21810" spans="53:56" ht="15" x14ac:dyDescent="0.25">
      <c r="BA21810" s="91" t="s">
        <v>25976</v>
      </c>
      <c r="BB21810" s="91" t="s">
        <v>3391</v>
      </c>
      <c r="BC21810" s="91" t="s">
        <v>15486</v>
      </c>
      <c r="BD21810" s="473" t="s">
        <v>1301</v>
      </c>
    </row>
    <row r="21811" spans="53:56" ht="15" x14ac:dyDescent="0.25">
      <c r="BA21811" s="90" t="s">
        <v>25977</v>
      </c>
      <c r="BB21811" s="90" t="s">
        <v>3391</v>
      </c>
      <c r="BC21811" s="90" t="s">
        <v>7885</v>
      </c>
      <c r="BD21811" s="473" t="s">
        <v>1301</v>
      </c>
    </row>
    <row r="21812" spans="53:56" ht="15" x14ac:dyDescent="0.25">
      <c r="BA21812" s="91" t="s">
        <v>25978</v>
      </c>
      <c r="BB21812" s="91" t="s">
        <v>3391</v>
      </c>
      <c r="BC21812" s="91" t="s">
        <v>12459</v>
      </c>
      <c r="BD21812" s="473" t="s">
        <v>1301</v>
      </c>
    </row>
    <row r="21813" spans="53:56" ht="15" x14ac:dyDescent="0.25">
      <c r="BA21813" s="90" t="s">
        <v>25979</v>
      </c>
      <c r="BB21813" s="90" t="s">
        <v>3391</v>
      </c>
      <c r="BC21813" s="90" t="s">
        <v>12459</v>
      </c>
      <c r="BD21813" s="473" t="s">
        <v>1301</v>
      </c>
    </row>
    <row r="21814" spans="53:56" ht="15" x14ac:dyDescent="0.25">
      <c r="BA21814" s="91" t="s">
        <v>25980</v>
      </c>
      <c r="BB21814" s="91" t="s">
        <v>3391</v>
      </c>
      <c r="BC21814" s="91" t="s">
        <v>15486</v>
      </c>
      <c r="BD21814" s="473" t="s">
        <v>1301</v>
      </c>
    </row>
    <row r="21815" spans="53:56" ht="15" x14ac:dyDescent="0.25">
      <c r="BA21815" s="90" t="s">
        <v>25981</v>
      </c>
      <c r="BB21815" s="90" t="s">
        <v>3391</v>
      </c>
      <c r="BC21815" s="90" t="s">
        <v>7885</v>
      </c>
      <c r="BD21815" s="473" t="s">
        <v>1301</v>
      </c>
    </row>
    <row r="21816" spans="53:56" ht="15" x14ac:dyDescent="0.25">
      <c r="BA21816" s="91" t="s">
        <v>25982</v>
      </c>
      <c r="BB21816" s="91" t="s">
        <v>3391</v>
      </c>
      <c r="BC21816" s="91" t="s">
        <v>25983</v>
      </c>
      <c r="BD21816" s="473" t="s">
        <v>1301</v>
      </c>
    </row>
    <row r="21817" spans="53:56" ht="15" x14ac:dyDescent="0.25">
      <c r="BA21817" s="90" t="s">
        <v>25984</v>
      </c>
      <c r="BB21817" s="90" t="s">
        <v>3391</v>
      </c>
      <c r="BC21817" s="90" t="s">
        <v>25983</v>
      </c>
      <c r="BD21817" s="473" t="s">
        <v>1301</v>
      </c>
    </row>
    <row r="21818" spans="53:56" ht="15" x14ac:dyDescent="0.25">
      <c r="BA21818" s="91" t="s">
        <v>25985</v>
      </c>
      <c r="BB21818" s="91" t="s">
        <v>3391</v>
      </c>
      <c r="BC21818" s="91" t="s">
        <v>25975</v>
      </c>
      <c r="BD21818" s="473" t="s">
        <v>1301</v>
      </c>
    </row>
    <row r="21819" spans="53:56" ht="15" x14ac:dyDescent="0.25">
      <c r="BA21819" s="90" t="s">
        <v>25986</v>
      </c>
      <c r="BB21819" s="90" t="s">
        <v>3391</v>
      </c>
      <c r="BC21819" s="90" t="s">
        <v>25983</v>
      </c>
      <c r="BD21819" s="473" t="s">
        <v>1301</v>
      </c>
    </row>
    <row r="21820" spans="53:56" ht="15" x14ac:dyDescent="0.25">
      <c r="BA21820" s="91" t="s">
        <v>25987</v>
      </c>
      <c r="BB21820" s="91" t="s">
        <v>3391</v>
      </c>
      <c r="BC21820" s="91" t="s">
        <v>15486</v>
      </c>
      <c r="BD21820" s="473" t="s">
        <v>1301</v>
      </c>
    </row>
    <row r="21821" spans="53:56" ht="15" x14ac:dyDescent="0.25">
      <c r="BA21821" s="90" t="s">
        <v>25988</v>
      </c>
      <c r="BB21821" s="90" t="s">
        <v>3391</v>
      </c>
      <c r="BC21821" s="90" t="s">
        <v>7885</v>
      </c>
      <c r="BD21821" s="473" t="s">
        <v>1301</v>
      </c>
    </row>
    <row r="21822" spans="53:56" ht="15" x14ac:dyDescent="0.25">
      <c r="BA21822" s="91" t="s">
        <v>25989</v>
      </c>
      <c r="BB21822" s="91" t="s">
        <v>3391</v>
      </c>
      <c r="BC21822" s="91" t="s">
        <v>25983</v>
      </c>
      <c r="BD21822" s="473" t="s">
        <v>1301</v>
      </c>
    </row>
    <row r="21823" spans="53:56" ht="15" x14ac:dyDescent="0.25">
      <c r="BA21823" s="90" t="s">
        <v>25990</v>
      </c>
      <c r="BB21823" s="90" t="s">
        <v>3391</v>
      </c>
      <c r="BC21823" s="90" t="s">
        <v>25975</v>
      </c>
      <c r="BD21823" s="473" t="s">
        <v>1301</v>
      </c>
    </row>
    <row r="21824" spans="53:56" ht="15" x14ac:dyDescent="0.25">
      <c r="BA21824" s="91" t="s">
        <v>25991</v>
      </c>
      <c r="BB21824" s="91" t="s">
        <v>3391</v>
      </c>
      <c r="BC21824" s="91" t="s">
        <v>25975</v>
      </c>
      <c r="BD21824" s="473" t="s">
        <v>1301</v>
      </c>
    </row>
    <row r="21825" spans="53:56" ht="15" x14ac:dyDescent="0.25">
      <c r="BA21825" s="90" t="s">
        <v>25992</v>
      </c>
      <c r="BB21825" s="90" t="s">
        <v>3391</v>
      </c>
      <c r="BC21825" s="90" t="s">
        <v>25151</v>
      </c>
      <c r="BD21825" s="473" t="s">
        <v>1301</v>
      </c>
    </row>
    <row r="21826" spans="53:56" ht="15" x14ac:dyDescent="0.25">
      <c r="BA21826" s="91" t="s">
        <v>25993</v>
      </c>
      <c r="BB21826" s="91" t="s">
        <v>3391</v>
      </c>
      <c r="BC21826" s="91" t="s">
        <v>15486</v>
      </c>
      <c r="BD21826" s="473" t="s">
        <v>1301</v>
      </c>
    </row>
    <row r="21827" spans="53:56" ht="15" x14ac:dyDescent="0.25">
      <c r="BA21827" s="90" t="s">
        <v>25994</v>
      </c>
      <c r="BB21827" s="90" t="s">
        <v>3391</v>
      </c>
      <c r="BC21827" s="90" t="s">
        <v>15486</v>
      </c>
      <c r="BD21827" s="473" t="s">
        <v>1301</v>
      </c>
    </row>
    <row r="21828" spans="53:56" ht="15" x14ac:dyDescent="0.25">
      <c r="BA21828" s="91" t="s">
        <v>25995</v>
      </c>
      <c r="BB21828" s="91" t="s">
        <v>3391</v>
      </c>
      <c r="BC21828" s="91" t="s">
        <v>15486</v>
      </c>
      <c r="BD21828" s="473" t="s">
        <v>1301</v>
      </c>
    </row>
    <row r="21829" spans="53:56" ht="15" x14ac:dyDescent="0.25">
      <c r="BA21829" s="90" t="s">
        <v>25996</v>
      </c>
      <c r="BB21829" s="90" t="s">
        <v>3391</v>
      </c>
      <c r="BC21829" s="90" t="s">
        <v>25151</v>
      </c>
      <c r="BD21829" s="473" t="s">
        <v>1301</v>
      </c>
    </row>
    <row r="21830" spans="53:56" ht="15" x14ac:dyDescent="0.25">
      <c r="BA21830" s="91" t="s">
        <v>25997</v>
      </c>
      <c r="BB21830" s="91" t="s">
        <v>3391</v>
      </c>
      <c r="BC21830" s="91" t="s">
        <v>25151</v>
      </c>
      <c r="BD21830" s="473" t="s">
        <v>1301</v>
      </c>
    </row>
    <row r="21831" spans="53:56" ht="15" x14ac:dyDescent="0.25">
      <c r="BA21831" s="90" t="s">
        <v>25998</v>
      </c>
      <c r="BB21831" s="90" t="s">
        <v>3391</v>
      </c>
      <c r="BC21831" s="90" t="s">
        <v>14096</v>
      </c>
      <c r="BD21831" s="473" t="s">
        <v>1301</v>
      </c>
    </row>
    <row r="21832" spans="53:56" ht="15" x14ac:dyDescent="0.25">
      <c r="BA21832" s="91" t="s">
        <v>25999</v>
      </c>
      <c r="BB21832" s="91" t="s">
        <v>3391</v>
      </c>
      <c r="BC21832" s="91" t="s">
        <v>25975</v>
      </c>
      <c r="BD21832" s="473" t="s">
        <v>1301</v>
      </c>
    </row>
    <row r="21833" spans="53:56" ht="15" x14ac:dyDescent="0.25">
      <c r="BA21833" s="91" t="s">
        <v>26000</v>
      </c>
      <c r="BB21833" s="91" t="s">
        <v>3391</v>
      </c>
      <c r="BC21833" s="91" t="s">
        <v>25983</v>
      </c>
      <c r="BD21833" s="473" t="s">
        <v>1301</v>
      </c>
    </row>
    <row r="21834" spans="53:56" ht="15" x14ac:dyDescent="0.25">
      <c r="BA21834" s="90" t="s">
        <v>26001</v>
      </c>
      <c r="BB21834" s="90" t="s">
        <v>3391</v>
      </c>
      <c r="BC21834" s="90" t="s">
        <v>12459</v>
      </c>
      <c r="BD21834" s="473" t="s">
        <v>1301</v>
      </c>
    </row>
    <row r="21835" spans="53:56" ht="15" x14ac:dyDescent="0.25">
      <c r="BA21835" s="91" t="s">
        <v>26002</v>
      </c>
      <c r="BB21835" s="91" t="s">
        <v>3391</v>
      </c>
      <c r="BC21835" s="91" t="s">
        <v>25975</v>
      </c>
      <c r="BD21835" s="473" t="s">
        <v>1301</v>
      </c>
    </row>
    <row r="21836" spans="53:56" ht="15" x14ac:dyDescent="0.25">
      <c r="BA21836" s="90" t="s">
        <v>26003</v>
      </c>
      <c r="BB21836" s="90" t="s">
        <v>3391</v>
      </c>
      <c r="BC21836" s="90" t="s">
        <v>25721</v>
      </c>
      <c r="BD21836" s="473" t="s">
        <v>1301</v>
      </c>
    </row>
    <row r="21837" spans="53:56" ht="15" x14ac:dyDescent="0.25">
      <c r="BA21837" s="90" t="s">
        <v>26004</v>
      </c>
      <c r="BB21837" s="90" t="s">
        <v>3391</v>
      </c>
      <c r="BC21837" s="90" t="s">
        <v>25151</v>
      </c>
      <c r="BD21837" s="473" t="s">
        <v>1301</v>
      </c>
    </row>
    <row r="21838" spans="53:56" ht="15" x14ac:dyDescent="0.25">
      <c r="BA21838" s="91" t="s">
        <v>26005</v>
      </c>
      <c r="BB21838" s="91" t="s">
        <v>3391</v>
      </c>
      <c r="BC21838" s="91" t="s">
        <v>25151</v>
      </c>
      <c r="BD21838" s="473" t="s">
        <v>1301</v>
      </c>
    </row>
    <row r="21839" spans="53:56" ht="15" x14ac:dyDescent="0.25">
      <c r="BA21839" s="90" t="s">
        <v>26006</v>
      </c>
      <c r="BB21839" s="90" t="s">
        <v>3391</v>
      </c>
      <c r="BC21839" s="90" t="s">
        <v>25983</v>
      </c>
      <c r="BD21839" s="473" t="s">
        <v>1301</v>
      </c>
    </row>
    <row r="21840" spans="53:56" ht="15" x14ac:dyDescent="0.25">
      <c r="BA21840" s="91" t="s">
        <v>26007</v>
      </c>
      <c r="BB21840" s="91" t="s">
        <v>3391</v>
      </c>
      <c r="BC21840" s="91" t="s">
        <v>7885</v>
      </c>
      <c r="BD21840" s="473" t="s">
        <v>1301</v>
      </c>
    </row>
    <row r="21841" spans="53:56" ht="15" x14ac:dyDescent="0.25">
      <c r="BA21841" s="91" t="s">
        <v>26008</v>
      </c>
      <c r="BB21841" s="91" t="s">
        <v>3391</v>
      </c>
      <c r="BC21841" s="91" t="s">
        <v>3448</v>
      </c>
      <c r="BD21841" s="473" t="s">
        <v>1301</v>
      </c>
    </row>
    <row r="21842" spans="53:56" ht="15" x14ac:dyDescent="0.25">
      <c r="BA21842" s="90" t="s">
        <v>26009</v>
      </c>
      <c r="BB21842" s="90" t="s">
        <v>3391</v>
      </c>
      <c r="BC21842" s="90" t="s">
        <v>25975</v>
      </c>
      <c r="BD21842" s="473" t="s">
        <v>1301</v>
      </c>
    </row>
    <row r="21843" spans="53:56" ht="15" x14ac:dyDescent="0.25">
      <c r="BA21843" s="91" t="s">
        <v>26010</v>
      </c>
      <c r="BB21843" s="91" t="s">
        <v>3391</v>
      </c>
      <c r="BC21843" s="91" t="s">
        <v>12459</v>
      </c>
      <c r="BD21843" s="473" t="s">
        <v>1301</v>
      </c>
    </row>
    <row r="21844" spans="53:56" ht="15" x14ac:dyDescent="0.25">
      <c r="BA21844" s="90" t="s">
        <v>26011</v>
      </c>
      <c r="BB21844" s="90" t="s">
        <v>3391</v>
      </c>
      <c r="BC21844" s="90" t="s">
        <v>25983</v>
      </c>
      <c r="BD21844" s="473" t="s">
        <v>1301</v>
      </c>
    </row>
    <row r="21845" spans="53:56" ht="15" x14ac:dyDescent="0.25">
      <c r="BA21845" s="90" t="s">
        <v>26012</v>
      </c>
      <c r="BB21845" s="90" t="s">
        <v>3391</v>
      </c>
      <c r="BC21845" s="90" t="s">
        <v>25758</v>
      </c>
      <c r="BD21845" s="473" t="s">
        <v>1301</v>
      </c>
    </row>
    <row r="21846" spans="53:56" ht="15" x14ac:dyDescent="0.25">
      <c r="BA21846" s="91" t="s">
        <v>26013</v>
      </c>
      <c r="BB21846" s="91" t="s">
        <v>3391</v>
      </c>
      <c r="BC21846" s="91" t="s">
        <v>15486</v>
      </c>
      <c r="BD21846" s="473" t="s">
        <v>1301</v>
      </c>
    </row>
    <row r="21847" spans="53:56" ht="15" x14ac:dyDescent="0.25">
      <c r="BA21847" s="90" t="s">
        <v>26014</v>
      </c>
      <c r="BB21847" s="90" t="s">
        <v>3391</v>
      </c>
      <c r="BC21847" s="90" t="s">
        <v>25983</v>
      </c>
      <c r="BD21847" s="473" t="s">
        <v>1301</v>
      </c>
    </row>
    <row r="21848" spans="53:56" ht="15" x14ac:dyDescent="0.25">
      <c r="BA21848" s="91" t="s">
        <v>26015</v>
      </c>
      <c r="BB21848" s="91" t="s">
        <v>3391</v>
      </c>
      <c r="BC21848" s="91" t="s">
        <v>14096</v>
      </c>
      <c r="BD21848" s="473" t="s">
        <v>1301</v>
      </c>
    </row>
    <row r="21849" spans="53:56" ht="15" x14ac:dyDescent="0.25">
      <c r="BA21849" s="91" t="s">
        <v>26016</v>
      </c>
      <c r="BB21849" s="91" t="s">
        <v>3391</v>
      </c>
      <c r="BC21849" s="91" t="s">
        <v>15486</v>
      </c>
      <c r="BD21849" s="473" t="s">
        <v>1301</v>
      </c>
    </row>
    <row r="21850" spans="53:56" ht="15" x14ac:dyDescent="0.25">
      <c r="BA21850" s="90" t="s">
        <v>26017</v>
      </c>
      <c r="BB21850" s="90" t="s">
        <v>3391</v>
      </c>
      <c r="BC21850" s="90" t="s">
        <v>15486</v>
      </c>
      <c r="BD21850" s="473" t="s">
        <v>1301</v>
      </c>
    </row>
    <row r="21851" spans="53:56" ht="15" x14ac:dyDescent="0.25">
      <c r="BA21851" s="91" t="s">
        <v>26018</v>
      </c>
      <c r="BB21851" s="91" t="s">
        <v>3391</v>
      </c>
      <c r="BC21851" s="91" t="s">
        <v>25975</v>
      </c>
      <c r="BD21851" s="473" t="s">
        <v>1301</v>
      </c>
    </row>
    <row r="21852" spans="53:56" ht="15" x14ac:dyDescent="0.25">
      <c r="BA21852" s="90" t="s">
        <v>26019</v>
      </c>
      <c r="BB21852" s="90" t="s">
        <v>3391</v>
      </c>
      <c r="BC21852" s="90" t="s">
        <v>15486</v>
      </c>
      <c r="BD21852" s="473" t="s">
        <v>1301</v>
      </c>
    </row>
    <row r="21853" spans="53:56" ht="15" x14ac:dyDescent="0.25">
      <c r="BA21853" s="91" t="s">
        <v>26020</v>
      </c>
      <c r="BB21853" s="91" t="s">
        <v>3391</v>
      </c>
      <c r="BC21853" s="91" t="s">
        <v>25983</v>
      </c>
      <c r="BD21853" s="473" t="s">
        <v>1301</v>
      </c>
    </row>
    <row r="21854" spans="53:56" ht="15" x14ac:dyDescent="0.25">
      <c r="BA21854" s="90" t="s">
        <v>26021</v>
      </c>
      <c r="BB21854" s="90" t="s">
        <v>3391</v>
      </c>
      <c r="BC21854" s="90" t="s">
        <v>15486</v>
      </c>
      <c r="BD21854" s="473" t="s">
        <v>1301</v>
      </c>
    </row>
    <row r="21855" spans="53:56" ht="15" x14ac:dyDescent="0.25">
      <c r="BA21855" s="90" t="s">
        <v>26022</v>
      </c>
      <c r="BB21855" s="90" t="s">
        <v>3391</v>
      </c>
      <c r="BC21855" s="90" t="s">
        <v>25983</v>
      </c>
      <c r="BD21855" s="473" t="s">
        <v>1301</v>
      </c>
    </row>
    <row r="21856" spans="53:56" ht="15" x14ac:dyDescent="0.25">
      <c r="BA21856" s="91" t="s">
        <v>26023</v>
      </c>
      <c r="BB21856" s="91" t="s">
        <v>3391</v>
      </c>
      <c r="BC21856" s="91" t="s">
        <v>25975</v>
      </c>
      <c r="BD21856" s="473" t="s">
        <v>1301</v>
      </c>
    </row>
    <row r="21857" spans="53:56" ht="15" x14ac:dyDescent="0.25">
      <c r="BA21857" s="90" t="s">
        <v>26024</v>
      </c>
      <c r="BB21857" s="90" t="s">
        <v>3391</v>
      </c>
      <c r="BC21857" s="90" t="s">
        <v>12459</v>
      </c>
      <c r="BD21857" s="473" t="s">
        <v>1301</v>
      </c>
    </row>
    <row r="21858" spans="53:56" ht="15" x14ac:dyDescent="0.25">
      <c r="BA21858" s="91" t="s">
        <v>26025</v>
      </c>
      <c r="BB21858" s="91" t="s">
        <v>3391</v>
      </c>
      <c r="BC21858" s="91" t="s">
        <v>14096</v>
      </c>
      <c r="BD21858" s="473" t="s">
        <v>1301</v>
      </c>
    </row>
    <row r="21859" spans="53:56" ht="15" x14ac:dyDescent="0.25">
      <c r="BA21859" s="91" t="s">
        <v>26026</v>
      </c>
      <c r="BB21859" s="91" t="s">
        <v>3391</v>
      </c>
      <c r="BC21859" s="91" t="s">
        <v>25975</v>
      </c>
      <c r="BD21859" s="473" t="s">
        <v>1301</v>
      </c>
    </row>
    <row r="21860" spans="53:56" ht="15" x14ac:dyDescent="0.25">
      <c r="BA21860" s="90" t="s">
        <v>26027</v>
      </c>
      <c r="BB21860" s="90" t="s">
        <v>3391</v>
      </c>
      <c r="BC21860" s="90" t="s">
        <v>26028</v>
      </c>
      <c r="BD21860" s="473" t="s">
        <v>1301</v>
      </c>
    </row>
    <row r="21861" spans="53:56" ht="15" x14ac:dyDescent="0.25">
      <c r="BA21861" s="91" t="s">
        <v>26029</v>
      </c>
      <c r="BB21861" s="91" t="s">
        <v>3391</v>
      </c>
      <c r="BC21861" s="91" t="s">
        <v>1401</v>
      </c>
      <c r="BD21861" s="473" t="s">
        <v>1301</v>
      </c>
    </row>
    <row r="21862" spans="53:56" ht="15" x14ac:dyDescent="0.25">
      <c r="BA21862" s="90" t="s">
        <v>26030</v>
      </c>
      <c r="BB21862" s="90" t="s">
        <v>3391</v>
      </c>
      <c r="BC21862" s="90" t="s">
        <v>1401</v>
      </c>
      <c r="BD21862" s="473" t="s">
        <v>1301</v>
      </c>
    </row>
    <row r="21863" spans="53:56" ht="15" x14ac:dyDescent="0.25">
      <c r="BA21863" s="90" t="s">
        <v>26030</v>
      </c>
      <c r="BB21863" s="90" t="s">
        <v>3391</v>
      </c>
      <c r="BC21863" s="90" t="s">
        <v>26031</v>
      </c>
      <c r="BD21863" s="473" t="s">
        <v>1301</v>
      </c>
    </row>
    <row r="21864" spans="53:56" ht="15" x14ac:dyDescent="0.25">
      <c r="BA21864" s="91" t="s">
        <v>26032</v>
      </c>
      <c r="BB21864" s="91" t="s">
        <v>3391</v>
      </c>
      <c r="BC21864" s="91" t="s">
        <v>1401</v>
      </c>
      <c r="BD21864" s="473" t="s">
        <v>1301</v>
      </c>
    </row>
    <row r="21865" spans="53:56" ht="15" x14ac:dyDescent="0.25">
      <c r="BA21865" s="90" t="s">
        <v>26033</v>
      </c>
      <c r="BB21865" s="90" t="s">
        <v>3391</v>
      </c>
      <c r="BC21865" s="90" t="s">
        <v>26034</v>
      </c>
      <c r="BD21865" s="473" t="s">
        <v>1301</v>
      </c>
    </row>
    <row r="21866" spans="53:56" ht="15" x14ac:dyDescent="0.25">
      <c r="BA21866" s="91" t="s">
        <v>26035</v>
      </c>
      <c r="BB21866" s="91" t="s">
        <v>3391</v>
      </c>
      <c r="BC21866" s="91" t="s">
        <v>1401</v>
      </c>
      <c r="BD21866" s="473" t="s">
        <v>1301</v>
      </c>
    </row>
    <row r="21867" spans="53:56" ht="15" x14ac:dyDescent="0.25">
      <c r="BA21867" s="91" t="s">
        <v>26036</v>
      </c>
      <c r="BB21867" s="91" t="s">
        <v>3391</v>
      </c>
      <c r="BC21867" s="91" t="s">
        <v>1401</v>
      </c>
      <c r="BD21867" s="473" t="s">
        <v>1301</v>
      </c>
    </row>
    <row r="21868" spans="53:56" ht="15" x14ac:dyDescent="0.25">
      <c r="BA21868" s="90" t="s">
        <v>26037</v>
      </c>
      <c r="BB21868" s="90" t="s">
        <v>3391</v>
      </c>
      <c r="BC21868" s="90" t="s">
        <v>26031</v>
      </c>
      <c r="BD21868" s="473" t="s">
        <v>1301</v>
      </c>
    </row>
    <row r="21869" spans="53:56" ht="15" x14ac:dyDescent="0.25">
      <c r="BA21869" s="91" t="s">
        <v>26038</v>
      </c>
      <c r="BB21869" s="91" t="s">
        <v>3391</v>
      </c>
      <c r="BC21869" s="91" t="s">
        <v>26028</v>
      </c>
      <c r="BD21869" s="473" t="s">
        <v>1301</v>
      </c>
    </row>
    <row r="21870" spans="53:56" ht="15" x14ac:dyDescent="0.25">
      <c r="BA21870" s="90" t="s">
        <v>26038</v>
      </c>
      <c r="BB21870" s="90" t="s">
        <v>3391</v>
      </c>
      <c r="BC21870" s="90" t="s">
        <v>15159</v>
      </c>
      <c r="BD21870" s="473" t="s">
        <v>1301</v>
      </c>
    </row>
    <row r="21871" spans="53:56" ht="15" x14ac:dyDescent="0.25">
      <c r="BA21871" s="90" t="s">
        <v>26039</v>
      </c>
      <c r="BB21871" s="90" t="s">
        <v>3391</v>
      </c>
      <c r="BC21871" s="90" t="s">
        <v>26034</v>
      </c>
      <c r="BD21871" s="473" t="s">
        <v>1301</v>
      </c>
    </row>
    <row r="21872" spans="53:56" ht="15" x14ac:dyDescent="0.25">
      <c r="BA21872" s="91" t="s">
        <v>26040</v>
      </c>
      <c r="BB21872" s="91" t="s">
        <v>3391</v>
      </c>
      <c r="BC21872" s="91" t="s">
        <v>26034</v>
      </c>
      <c r="BD21872" s="473" t="s">
        <v>1301</v>
      </c>
    </row>
    <row r="21873" spans="53:56" ht="15" x14ac:dyDescent="0.25">
      <c r="BA21873" s="90" t="s">
        <v>26041</v>
      </c>
      <c r="BB21873" s="90" t="s">
        <v>3391</v>
      </c>
      <c r="BC21873" s="90" t="s">
        <v>26031</v>
      </c>
      <c r="BD21873" s="473" t="s">
        <v>1301</v>
      </c>
    </row>
    <row r="21874" spans="53:56" ht="15" x14ac:dyDescent="0.25">
      <c r="BA21874" s="91" t="s">
        <v>26042</v>
      </c>
      <c r="BB21874" s="91" t="s">
        <v>3391</v>
      </c>
      <c r="BC21874" s="91" t="s">
        <v>26028</v>
      </c>
      <c r="BD21874" s="473" t="s">
        <v>1301</v>
      </c>
    </row>
    <row r="21875" spans="53:56" ht="15" x14ac:dyDescent="0.25">
      <c r="BA21875" s="90" t="s">
        <v>26043</v>
      </c>
      <c r="BB21875" s="90" t="s">
        <v>3391</v>
      </c>
      <c r="BC21875" s="90" t="s">
        <v>26031</v>
      </c>
      <c r="BD21875" s="473" t="s">
        <v>1301</v>
      </c>
    </row>
    <row r="21876" spans="53:56" ht="15" x14ac:dyDescent="0.25">
      <c r="BA21876" s="91" t="s">
        <v>26044</v>
      </c>
      <c r="BB21876" s="91" t="s">
        <v>3391</v>
      </c>
      <c r="BC21876" s="91" t="s">
        <v>1401</v>
      </c>
      <c r="BD21876" s="473" t="s">
        <v>1301</v>
      </c>
    </row>
    <row r="21877" spans="53:56" ht="15" x14ac:dyDescent="0.25">
      <c r="BA21877" s="91" t="s">
        <v>26045</v>
      </c>
      <c r="BB21877" s="91" t="s">
        <v>3391</v>
      </c>
      <c r="BC21877" s="91" t="s">
        <v>26028</v>
      </c>
      <c r="BD21877" s="473" t="s">
        <v>1301</v>
      </c>
    </row>
    <row r="21878" spans="53:56" ht="15" x14ac:dyDescent="0.25">
      <c r="BA21878" s="90" t="s">
        <v>26046</v>
      </c>
      <c r="BB21878" s="90" t="s">
        <v>3391</v>
      </c>
      <c r="BC21878" s="90" t="s">
        <v>1401</v>
      </c>
      <c r="BD21878" s="473" t="s">
        <v>1301</v>
      </c>
    </row>
    <row r="21879" spans="53:56" ht="15" x14ac:dyDescent="0.25">
      <c r="BA21879" s="91" t="s">
        <v>26047</v>
      </c>
      <c r="BB21879" s="91" t="s">
        <v>3391</v>
      </c>
      <c r="BC21879" s="91" t="s">
        <v>26031</v>
      </c>
      <c r="BD21879" s="473" t="s">
        <v>1301</v>
      </c>
    </row>
    <row r="21880" spans="53:56" ht="15" x14ac:dyDescent="0.25">
      <c r="BA21880" s="90" t="s">
        <v>26048</v>
      </c>
      <c r="BB21880" s="90" t="s">
        <v>3391</v>
      </c>
      <c r="BC21880" s="90" t="s">
        <v>26028</v>
      </c>
      <c r="BD21880" s="473" t="s">
        <v>1301</v>
      </c>
    </row>
    <row r="21881" spans="53:56" ht="15" x14ac:dyDescent="0.25">
      <c r="BA21881" s="90" t="s">
        <v>26049</v>
      </c>
      <c r="BB21881" s="90" t="s">
        <v>3391</v>
      </c>
      <c r="BC21881" s="90" t="s">
        <v>26031</v>
      </c>
      <c r="BD21881" s="473" t="s">
        <v>1301</v>
      </c>
    </row>
    <row r="21882" spans="53:56" ht="15" x14ac:dyDescent="0.25">
      <c r="BA21882" s="91" t="s">
        <v>26050</v>
      </c>
      <c r="BB21882" s="91" t="s">
        <v>3391</v>
      </c>
      <c r="BC21882" s="91" t="s">
        <v>26031</v>
      </c>
      <c r="BD21882" s="473" t="s">
        <v>1301</v>
      </c>
    </row>
    <row r="21883" spans="53:56" ht="15" x14ac:dyDescent="0.25">
      <c r="BA21883" s="90" t="s">
        <v>26051</v>
      </c>
      <c r="BB21883" s="90" t="s">
        <v>3391</v>
      </c>
      <c r="BC21883" s="90" t="s">
        <v>1401</v>
      </c>
      <c r="BD21883" s="473" t="s">
        <v>1301</v>
      </c>
    </row>
    <row r="21884" spans="53:56" ht="15" x14ac:dyDescent="0.25">
      <c r="BA21884" s="91" t="s">
        <v>26052</v>
      </c>
      <c r="BB21884" s="91" t="s">
        <v>3391</v>
      </c>
      <c r="BC21884" s="91" t="s">
        <v>1401</v>
      </c>
      <c r="BD21884" s="473" t="s">
        <v>1301</v>
      </c>
    </row>
    <row r="21885" spans="53:56" ht="15" x14ac:dyDescent="0.25">
      <c r="BA21885" s="91" t="s">
        <v>26053</v>
      </c>
      <c r="BB21885" s="91" t="s">
        <v>3391</v>
      </c>
      <c r="BC21885" s="91" t="s">
        <v>26031</v>
      </c>
      <c r="BD21885" s="473" t="s">
        <v>1301</v>
      </c>
    </row>
    <row r="21886" spans="53:56" ht="15" x14ac:dyDescent="0.25">
      <c r="BA21886" s="90" t="s">
        <v>26054</v>
      </c>
      <c r="BB21886" s="90" t="s">
        <v>3391</v>
      </c>
      <c r="BC21886" s="90" t="s">
        <v>26034</v>
      </c>
      <c r="BD21886" s="473" t="s">
        <v>1301</v>
      </c>
    </row>
    <row r="21887" spans="53:56" ht="15" x14ac:dyDescent="0.25">
      <c r="BA21887" s="91" t="s">
        <v>26055</v>
      </c>
      <c r="BB21887" s="91" t="s">
        <v>3391</v>
      </c>
      <c r="BC21887" s="91" t="s">
        <v>26031</v>
      </c>
      <c r="BD21887" s="473" t="s">
        <v>1301</v>
      </c>
    </row>
    <row r="21888" spans="53:56" ht="15" x14ac:dyDescent="0.25">
      <c r="BA21888" s="90" t="s">
        <v>26056</v>
      </c>
      <c r="BB21888" s="90" t="s">
        <v>3391</v>
      </c>
      <c r="BC21888" s="90" t="s">
        <v>15159</v>
      </c>
      <c r="BD21888" s="473" t="s">
        <v>1301</v>
      </c>
    </row>
    <row r="21889" spans="53:56" ht="15" x14ac:dyDescent="0.25">
      <c r="BA21889" s="90" t="s">
        <v>26057</v>
      </c>
      <c r="BB21889" s="90" t="s">
        <v>3391</v>
      </c>
      <c r="BC21889" s="90" t="s">
        <v>26031</v>
      </c>
      <c r="BD21889" s="473" t="s">
        <v>1301</v>
      </c>
    </row>
    <row r="21890" spans="53:56" ht="15" x14ac:dyDescent="0.25">
      <c r="BA21890" s="91" t="s">
        <v>26058</v>
      </c>
      <c r="BB21890" s="91" t="s">
        <v>3391</v>
      </c>
      <c r="BC21890" s="91" t="s">
        <v>26031</v>
      </c>
      <c r="BD21890" s="473" t="s">
        <v>1301</v>
      </c>
    </row>
    <row r="21891" spans="53:56" ht="15" x14ac:dyDescent="0.25">
      <c r="BA21891" s="90" t="s">
        <v>26059</v>
      </c>
      <c r="BB21891" s="90" t="s">
        <v>3391</v>
      </c>
      <c r="BC21891" s="90" t="s">
        <v>26034</v>
      </c>
      <c r="BD21891" s="473" t="s">
        <v>1301</v>
      </c>
    </row>
    <row r="21892" spans="53:56" ht="15" x14ac:dyDescent="0.25">
      <c r="BA21892" s="91" t="s">
        <v>26060</v>
      </c>
      <c r="BB21892" s="91" t="s">
        <v>3391</v>
      </c>
      <c r="BC21892" s="91" t="s">
        <v>26028</v>
      </c>
      <c r="BD21892" s="473" t="s">
        <v>1301</v>
      </c>
    </row>
    <row r="21893" spans="53:56" ht="15" x14ac:dyDescent="0.25">
      <c r="BA21893" s="91" t="s">
        <v>26061</v>
      </c>
      <c r="BB21893" s="91" t="s">
        <v>3391</v>
      </c>
      <c r="BC21893" s="91" t="s">
        <v>14222</v>
      </c>
      <c r="BD21893" s="473" t="s">
        <v>1301</v>
      </c>
    </row>
    <row r="21894" spans="53:56" ht="15" x14ac:dyDescent="0.25">
      <c r="BA21894" s="90" t="s">
        <v>26062</v>
      </c>
      <c r="BB21894" s="90" t="s">
        <v>3391</v>
      </c>
      <c r="BC21894" s="90" t="s">
        <v>22819</v>
      </c>
      <c r="BD21894" s="473" t="s">
        <v>1301</v>
      </c>
    </row>
    <row r="21895" spans="53:56" ht="15" x14ac:dyDescent="0.25">
      <c r="BA21895" s="91" t="s">
        <v>26063</v>
      </c>
      <c r="BB21895" s="91" t="s">
        <v>3391</v>
      </c>
      <c r="BC21895" s="91" t="s">
        <v>22819</v>
      </c>
      <c r="BD21895" s="473" t="s">
        <v>1301</v>
      </c>
    </row>
    <row r="21896" spans="53:56" ht="15" x14ac:dyDescent="0.25">
      <c r="BA21896" s="90" t="s">
        <v>26064</v>
      </c>
      <c r="BB21896" s="90" t="s">
        <v>3391</v>
      </c>
      <c r="BC21896" s="90" t="s">
        <v>15303</v>
      </c>
      <c r="BD21896" s="473" t="s">
        <v>1301</v>
      </c>
    </row>
    <row r="21897" spans="53:56" ht="15" x14ac:dyDescent="0.25">
      <c r="BA21897" s="90" t="s">
        <v>26065</v>
      </c>
      <c r="BB21897" s="90" t="s">
        <v>3391</v>
      </c>
      <c r="BC21897" s="90" t="s">
        <v>3225</v>
      </c>
      <c r="BD21897" s="473" t="s">
        <v>1301</v>
      </c>
    </row>
    <row r="21898" spans="53:56" ht="15" x14ac:dyDescent="0.25">
      <c r="BA21898" s="91" t="s">
        <v>26066</v>
      </c>
      <c r="BB21898" s="91" t="s">
        <v>3391</v>
      </c>
      <c r="BC21898" s="91" t="s">
        <v>15303</v>
      </c>
      <c r="BD21898" s="473" t="s">
        <v>1301</v>
      </c>
    </row>
    <row r="21899" spans="53:56" ht="15" x14ac:dyDescent="0.25">
      <c r="BA21899" s="90" t="s">
        <v>26067</v>
      </c>
      <c r="BB21899" s="90" t="s">
        <v>3391</v>
      </c>
      <c r="BC21899" s="90" t="s">
        <v>22819</v>
      </c>
      <c r="BD21899" s="473" t="s">
        <v>1301</v>
      </c>
    </row>
    <row r="21900" spans="53:56" ht="15" x14ac:dyDescent="0.25">
      <c r="BA21900" s="91" t="s">
        <v>26068</v>
      </c>
      <c r="BB21900" s="91" t="s">
        <v>3391</v>
      </c>
      <c r="BC21900" s="91" t="s">
        <v>15303</v>
      </c>
      <c r="BD21900" s="473" t="s">
        <v>1301</v>
      </c>
    </row>
    <row r="21901" spans="53:56" ht="15" x14ac:dyDescent="0.25">
      <c r="BA21901" s="90" t="s">
        <v>26069</v>
      </c>
      <c r="BB21901" s="90" t="s">
        <v>3391</v>
      </c>
      <c r="BC21901" s="90" t="s">
        <v>15303</v>
      </c>
      <c r="BD21901" s="473" t="s">
        <v>1301</v>
      </c>
    </row>
    <row r="21902" spans="53:56" ht="15" x14ac:dyDescent="0.25">
      <c r="BA21902" s="91" t="s">
        <v>26070</v>
      </c>
      <c r="BB21902" s="91" t="s">
        <v>3391</v>
      </c>
      <c r="BC21902" s="91" t="s">
        <v>15303</v>
      </c>
      <c r="BD21902" s="473" t="s">
        <v>1301</v>
      </c>
    </row>
    <row r="21903" spans="53:56" ht="15" x14ac:dyDescent="0.25">
      <c r="BA21903" s="91" t="s">
        <v>26071</v>
      </c>
      <c r="BB21903" s="91" t="s">
        <v>3391</v>
      </c>
      <c r="BC21903" s="91" t="s">
        <v>10222</v>
      </c>
      <c r="BD21903" s="473" t="s">
        <v>1301</v>
      </c>
    </row>
    <row r="21904" spans="53:56" ht="15" x14ac:dyDescent="0.25">
      <c r="BA21904" s="90" t="s">
        <v>26072</v>
      </c>
      <c r="BB21904" s="90" t="s">
        <v>3391</v>
      </c>
      <c r="BC21904" s="90" t="s">
        <v>15303</v>
      </c>
      <c r="BD21904" s="473" t="s">
        <v>1301</v>
      </c>
    </row>
    <row r="21905" spans="53:56" ht="15" x14ac:dyDescent="0.25">
      <c r="BA21905" s="91" t="s">
        <v>26073</v>
      </c>
      <c r="BB21905" s="91" t="s">
        <v>3391</v>
      </c>
      <c r="BC21905" s="91" t="s">
        <v>10222</v>
      </c>
      <c r="BD21905" s="473" t="s">
        <v>1301</v>
      </c>
    </row>
    <row r="21906" spans="53:56" ht="15" x14ac:dyDescent="0.25">
      <c r="BA21906" s="90" t="s">
        <v>26074</v>
      </c>
      <c r="BB21906" s="90" t="s">
        <v>3391</v>
      </c>
      <c r="BC21906" s="90" t="s">
        <v>14111</v>
      </c>
      <c r="BD21906" s="473" t="s">
        <v>1301</v>
      </c>
    </row>
    <row r="21907" spans="53:56" ht="15" x14ac:dyDescent="0.25">
      <c r="BA21907" s="90" t="s">
        <v>26075</v>
      </c>
      <c r="BB21907" s="90" t="s">
        <v>3391</v>
      </c>
      <c r="BC21907" s="90" t="s">
        <v>3225</v>
      </c>
      <c r="BD21907" s="473" t="s">
        <v>1301</v>
      </c>
    </row>
    <row r="21908" spans="53:56" ht="15" x14ac:dyDescent="0.25">
      <c r="BA21908" s="91" t="s">
        <v>26076</v>
      </c>
      <c r="BB21908" s="91" t="s">
        <v>3391</v>
      </c>
      <c r="BC21908" s="91" t="s">
        <v>14111</v>
      </c>
      <c r="BD21908" s="473" t="s">
        <v>1301</v>
      </c>
    </row>
    <row r="21909" spans="53:56" ht="15" x14ac:dyDescent="0.25">
      <c r="BA21909" s="90" t="s">
        <v>26077</v>
      </c>
      <c r="BB21909" s="90" t="s">
        <v>3391</v>
      </c>
      <c r="BC21909" s="90" t="s">
        <v>10222</v>
      </c>
      <c r="BD21909" s="473" t="s">
        <v>1301</v>
      </c>
    </row>
    <row r="21910" spans="53:56" ht="15" x14ac:dyDescent="0.25">
      <c r="BA21910" s="91" t="s">
        <v>26078</v>
      </c>
      <c r="BB21910" s="91" t="s">
        <v>3391</v>
      </c>
      <c r="BC21910" s="91" t="s">
        <v>14111</v>
      </c>
      <c r="BD21910" s="473" t="s">
        <v>1301</v>
      </c>
    </row>
    <row r="21911" spans="53:56" ht="15" x14ac:dyDescent="0.25">
      <c r="BA21911" s="90" t="s">
        <v>26079</v>
      </c>
      <c r="BB21911" s="90" t="s">
        <v>3391</v>
      </c>
      <c r="BC21911" s="90" t="s">
        <v>3225</v>
      </c>
      <c r="BD21911" s="473" t="s">
        <v>1301</v>
      </c>
    </row>
    <row r="21912" spans="53:56" ht="15" x14ac:dyDescent="0.25">
      <c r="BA21912" s="91" t="s">
        <v>26080</v>
      </c>
      <c r="BB21912" s="91" t="s">
        <v>3391</v>
      </c>
      <c r="BC21912" s="91" t="s">
        <v>22819</v>
      </c>
      <c r="BD21912" s="473" t="s">
        <v>1301</v>
      </c>
    </row>
    <row r="21913" spans="53:56" ht="15" x14ac:dyDescent="0.25">
      <c r="BA21913" s="90" t="s">
        <v>26081</v>
      </c>
      <c r="BB21913" s="90" t="s">
        <v>3391</v>
      </c>
      <c r="BC21913" s="90" t="s">
        <v>22819</v>
      </c>
      <c r="BD21913" s="473" t="s">
        <v>1301</v>
      </c>
    </row>
    <row r="21914" spans="53:56" ht="15" x14ac:dyDescent="0.25">
      <c r="BA21914" s="91" t="s">
        <v>26082</v>
      </c>
      <c r="BB21914" s="91" t="s">
        <v>3391</v>
      </c>
      <c r="BC21914" s="91" t="s">
        <v>22819</v>
      </c>
      <c r="BD21914" s="473" t="s">
        <v>1301</v>
      </c>
    </row>
    <row r="21915" spans="53:56" ht="15" x14ac:dyDescent="0.25">
      <c r="BA21915" s="90" t="s">
        <v>26083</v>
      </c>
      <c r="BB21915" s="90" t="s">
        <v>3391</v>
      </c>
      <c r="BC21915" s="90" t="s">
        <v>22819</v>
      </c>
      <c r="BD21915" s="473" t="s">
        <v>1301</v>
      </c>
    </row>
    <row r="21916" spans="53:56" ht="15" x14ac:dyDescent="0.25">
      <c r="BA21916" s="91" t="s">
        <v>26084</v>
      </c>
      <c r="BB21916" s="91" t="s">
        <v>3391</v>
      </c>
      <c r="BC21916" s="91" t="s">
        <v>22819</v>
      </c>
      <c r="BD21916" s="473" t="s">
        <v>1301</v>
      </c>
    </row>
    <row r="21917" spans="53:56" ht="15" x14ac:dyDescent="0.25">
      <c r="BA21917" s="90" t="s">
        <v>26085</v>
      </c>
      <c r="BB21917" s="90" t="s">
        <v>3391</v>
      </c>
      <c r="BC21917" s="90" t="s">
        <v>22819</v>
      </c>
      <c r="BD21917" s="473" t="s">
        <v>1301</v>
      </c>
    </row>
    <row r="21918" spans="53:56" ht="15" x14ac:dyDescent="0.25">
      <c r="BA21918" s="91" t="s">
        <v>26086</v>
      </c>
      <c r="BB21918" s="91" t="s">
        <v>3391</v>
      </c>
      <c r="BC21918" s="91" t="s">
        <v>22819</v>
      </c>
      <c r="BD21918" s="473" t="s">
        <v>1301</v>
      </c>
    </row>
    <row r="21919" spans="53:56" ht="15" x14ac:dyDescent="0.25">
      <c r="BA21919" s="90" t="s">
        <v>26087</v>
      </c>
      <c r="BB21919" s="90" t="s">
        <v>3391</v>
      </c>
      <c r="BC21919" s="90" t="s">
        <v>15303</v>
      </c>
      <c r="BD21919" s="473" t="s">
        <v>1301</v>
      </c>
    </row>
    <row r="21920" spans="53:56" ht="15" x14ac:dyDescent="0.25">
      <c r="BA21920" s="90" t="s">
        <v>26088</v>
      </c>
      <c r="BB21920" s="90" t="s">
        <v>3391</v>
      </c>
      <c r="BC21920" s="90" t="s">
        <v>15303</v>
      </c>
      <c r="BD21920" s="473" t="s">
        <v>1301</v>
      </c>
    </row>
    <row r="21921" spans="53:56" ht="15" x14ac:dyDescent="0.25">
      <c r="BA21921" s="91" t="s">
        <v>26089</v>
      </c>
      <c r="BB21921" s="91" t="s">
        <v>3391</v>
      </c>
      <c r="BC21921" s="91" t="s">
        <v>10222</v>
      </c>
      <c r="BD21921" s="473" t="s">
        <v>1301</v>
      </c>
    </row>
    <row r="21922" spans="53:56" ht="15" x14ac:dyDescent="0.25">
      <c r="BA21922" s="90" t="s">
        <v>26090</v>
      </c>
      <c r="BB21922" s="90" t="s">
        <v>3391</v>
      </c>
      <c r="BC21922" s="90" t="s">
        <v>14222</v>
      </c>
      <c r="BD21922" s="473" t="s">
        <v>1301</v>
      </c>
    </row>
    <row r="21923" spans="53:56" ht="15" x14ac:dyDescent="0.25">
      <c r="BA21923" s="91" t="s">
        <v>26091</v>
      </c>
      <c r="BB21923" s="91" t="s">
        <v>3391</v>
      </c>
      <c r="BC21923" s="91" t="s">
        <v>3225</v>
      </c>
      <c r="BD21923" s="473" t="s">
        <v>1301</v>
      </c>
    </row>
    <row r="21924" spans="53:56" ht="15" x14ac:dyDescent="0.25">
      <c r="BA21924" s="90" t="s">
        <v>26092</v>
      </c>
      <c r="BB21924" s="90" t="s">
        <v>3391</v>
      </c>
      <c r="BC21924" s="90" t="s">
        <v>10222</v>
      </c>
      <c r="BD21924" s="473" t="s">
        <v>1301</v>
      </c>
    </row>
    <row r="21925" spans="53:56" ht="15" x14ac:dyDescent="0.25">
      <c r="BA21925" s="91" t="s">
        <v>26093</v>
      </c>
      <c r="BB21925" s="91" t="s">
        <v>3391</v>
      </c>
      <c r="BC21925" s="91" t="s">
        <v>22819</v>
      </c>
      <c r="BD21925" s="473" t="s">
        <v>1301</v>
      </c>
    </row>
    <row r="21926" spans="53:56" ht="15" x14ac:dyDescent="0.25">
      <c r="BA21926" s="90" t="s">
        <v>26094</v>
      </c>
      <c r="BB21926" s="90" t="s">
        <v>3391</v>
      </c>
      <c r="BC21926" s="90" t="s">
        <v>15303</v>
      </c>
      <c r="BD21926" s="473" t="s">
        <v>1301</v>
      </c>
    </row>
    <row r="21927" spans="53:56" ht="15" x14ac:dyDescent="0.25">
      <c r="BA21927" s="91" t="s">
        <v>26095</v>
      </c>
      <c r="BB21927" s="91" t="s">
        <v>3391</v>
      </c>
      <c r="BC21927" s="91" t="s">
        <v>22819</v>
      </c>
      <c r="BD21927" s="473" t="s">
        <v>1301</v>
      </c>
    </row>
    <row r="21928" spans="53:56" ht="15" x14ac:dyDescent="0.25">
      <c r="BA21928" s="90" t="s">
        <v>26096</v>
      </c>
      <c r="BB21928" s="90" t="s">
        <v>3391</v>
      </c>
      <c r="BC21928" s="90" t="s">
        <v>22819</v>
      </c>
      <c r="BD21928" s="473" t="s">
        <v>1301</v>
      </c>
    </row>
    <row r="21929" spans="53:56" ht="15" x14ac:dyDescent="0.25">
      <c r="BA21929" s="91" t="s">
        <v>26097</v>
      </c>
      <c r="BB21929" s="91" t="s">
        <v>3391</v>
      </c>
      <c r="BC21929" s="91" t="s">
        <v>10222</v>
      </c>
      <c r="BD21929" s="473" t="s">
        <v>1301</v>
      </c>
    </row>
    <row r="21930" spans="53:56" ht="15" x14ac:dyDescent="0.25">
      <c r="BA21930" s="90" t="s">
        <v>26098</v>
      </c>
      <c r="BB21930" s="90" t="s">
        <v>3391</v>
      </c>
      <c r="BC21930" s="90" t="s">
        <v>14111</v>
      </c>
      <c r="BD21930" s="473" t="s">
        <v>1301</v>
      </c>
    </row>
    <row r="21931" spans="53:56" ht="15" x14ac:dyDescent="0.25">
      <c r="BA21931" s="91" t="s">
        <v>26099</v>
      </c>
      <c r="BB21931" s="91" t="s">
        <v>3391</v>
      </c>
      <c r="BC21931" s="91" t="s">
        <v>22819</v>
      </c>
      <c r="BD21931" s="473" t="s">
        <v>1301</v>
      </c>
    </row>
    <row r="21932" spans="53:56" ht="15" x14ac:dyDescent="0.25">
      <c r="BA21932" s="90" t="s">
        <v>26100</v>
      </c>
      <c r="BB21932" s="90" t="s">
        <v>3391</v>
      </c>
      <c r="BC21932" s="90" t="s">
        <v>14111</v>
      </c>
      <c r="BD21932" s="473" t="s">
        <v>1301</v>
      </c>
    </row>
    <row r="21933" spans="53:56" ht="15" x14ac:dyDescent="0.25">
      <c r="BA21933" s="91" t="s">
        <v>26101</v>
      </c>
      <c r="BB21933" s="91" t="s">
        <v>3391</v>
      </c>
      <c r="BC21933" s="91" t="s">
        <v>14111</v>
      </c>
      <c r="BD21933" s="473" t="s">
        <v>1301</v>
      </c>
    </row>
    <row r="21934" spans="53:56" ht="15" x14ac:dyDescent="0.25">
      <c r="BA21934" s="90" t="s">
        <v>26102</v>
      </c>
      <c r="BB21934" s="90" t="s">
        <v>3391</v>
      </c>
      <c r="BC21934" s="90" t="s">
        <v>15303</v>
      </c>
      <c r="BD21934" s="473" t="s">
        <v>1301</v>
      </c>
    </row>
    <row r="21935" spans="53:56" ht="15" x14ac:dyDescent="0.25">
      <c r="BA21935" s="91" t="s">
        <v>26103</v>
      </c>
      <c r="BB21935" s="91" t="s">
        <v>3391</v>
      </c>
      <c r="BC21935" s="91" t="s">
        <v>15303</v>
      </c>
      <c r="BD21935" s="473" t="s">
        <v>1301</v>
      </c>
    </row>
    <row r="21936" spans="53:56" ht="15" x14ac:dyDescent="0.25">
      <c r="BA21936" s="90" t="s">
        <v>26104</v>
      </c>
      <c r="BB21936" s="90" t="s">
        <v>3391</v>
      </c>
      <c r="BC21936" s="90" t="s">
        <v>22819</v>
      </c>
      <c r="BD21936" s="473" t="s">
        <v>1301</v>
      </c>
    </row>
    <row r="21937" spans="53:56" ht="15" x14ac:dyDescent="0.25">
      <c r="BA21937" s="91" t="s">
        <v>26105</v>
      </c>
      <c r="BB21937" s="91" t="s">
        <v>3391</v>
      </c>
      <c r="BC21937" s="91" t="s">
        <v>22819</v>
      </c>
      <c r="BD21937" s="473" t="s">
        <v>1301</v>
      </c>
    </row>
    <row r="21938" spans="53:56" ht="15" x14ac:dyDescent="0.25">
      <c r="BA21938" s="90" t="s">
        <v>26106</v>
      </c>
      <c r="BB21938" s="90" t="s">
        <v>3391</v>
      </c>
      <c r="BC21938" s="90" t="s">
        <v>15303</v>
      </c>
      <c r="BD21938" s="473" t="s">
        <v>1301</v>
      </c>
    </row>
    <row r="21939" spans="53:56" ht="15" x14ac:dyDescent="0.25">
      <c r="BA21939" s="91" t="s">
        <v>26107</v>
      </c>
      <c r="BB21939" s="91" t="s">
        <v>3391</v>
      </c>
      <c r="BC21939" s="91" t="s">
        <v>3225</v>
      </c>
      <c r="BD21939" s="473" t="s">
        <v>1301</v>
      </c>
    </row>
    <row r="21940" spans="53:56" ht="15" x14ac:dyDescent="0.25">
      <c r="BA21940" s="90" t="s">
        <v>26108</v>
      </c>
      <c r="BB21940" s="90" t="s">
        <v>3391</v>
      </c>
      <c r="BC21940" s="90" t="s">
        <v>15303</v>
      </c>
      <c r="BD21940" s="473" t="s">
        <v>1301</v>
      </c>
    </row>
    <row r="21941" spans="53:56" ht="15" x14ac:dyDescent="0.25">
      <c r="BA21941" s="91" t="s">
        <v>26109</v>
      </c>
      <c r="BB21941" s="91" t="s">
        <v>3391</v>
      </c>
      <c r="BC21941" s="91" t="s">
        <v>3225</v>
      </c>
      <c r="BD21941" s="473" t="s">
        <v>1301</v>
      </c>
    </row>
    <row r="21942" spans="53:56" ht="15" x14ac:dyDescent="0.25">
      <c r="BA21942" s="90" t="s">
        <v>26110</v>
      </c>
      <c r="BB21942" s="90" t="s">
        <v>3391</v>
      </c>
      <c r="BC21942" s="90" t="s">
        <v>14222</v>
      </c>
      <c r="BD21942" s="473" t="s">
        <v>1301</v>
      </c>
    </row>
    <row r="21943" spans="53:56" ht="15" x14ac:dyDescent="0.25">
      <c r="BA21943" s="91" t="s">
        <v>26111</v>
      </c>
      <c r="BB21943" s="91" t="s">
        <v>3391</v>
      </c>
      <c r="BC21943" s="91" t="s">
        <v>22819</v>
      </c>
      <c r="BD21943" s="473" t="s">
        <v>1301</v>
      </c>
    </row>
    <row r="21944" spans="53:56" ht="15" x14ac:dyDescent="0.25">
      <c r="BA21944" s="90" t="s">
        <v>26112</v>
      </c>
      <c r="BB21944" s="90" t="s">
        <v>3391</v>
      </c>
      <c r="BC21944" s="90" t="s">
        <v>10222</v>
      </c>
      <c r="BD21944" s="473" t="s">
        <v>1301</v>
      </c>
    </row>
    <row r="21945" spans="53:56" ht="15" x14ac:dyDescent="0.25">
      <c r="BA21945" s="91" t="s">
        <v>26113</v>
      </c>
      <c r="BB21945" s="91" t="s">
        <v>3391</v>
      </c>
      <c r="BC21945" s="91" t="s">
        <v>10222</v>
      </c>
      <c r="BD21945" s="473" t="s">
        <v>1301</v>
      </c>
    </row>
    <row r="21946" spans="53:56" ht="15" x14ac:dyDescent="0.25">
      <c r="BA21946" s="90" t="s">
        <v>26114</v>
      </c>
      <c r="BB21946" s="90" t="s">
        <v>3391</v>
      </c>
      <c r="BC21946" s="90" t="s">
        <v>22819</v>
      </c>
      <c r="BD21946" s="473" t="s">
        <v>1301</v>
      </c>
    </row>
    <row r="21947" spans="53:56" ht="15" x14ac:dyDescent="0.25">
      <c r="BA21947" s="91" t="s">
        <v>26115</v>
      </c>
      <c r="BB21947" s="91" t="s">
        <v>3391</v>
      </c>
      <c r="BC21947" s="91" t="s">
        <v>22819</v>
      </c>
      <c r="BD21947" s="473" t="s">
        <v>1301</v>
      </c>
    </row>
    <row r="21948" spans="53:56" ht="15" x14ac:dyDescent="0.25">
      <c r="BA21948" s="91" t="s">
        <v>26116</v>
      </c>
      <c r="BB21948" s="91" t="s">
        <v>3391</v>
      </c>
      <c r="BC21948" s="91" t="s">
        <v>22819</v>
      </c>
      <c r="BD21948" s="473" t="s">
        <v>1301</v>
      </c>
    </row>
    <row r="21949" spans="53:56" ht="15" x14ac:dyDescent="0.25">
      <c r="BA21949" s="90" t="s">
        <v>26117</v>
      </c>
      <c r="BB21949" s="90" t="s">
        <v>3391</v>
      </c>
      <c r="BC21949" s="90" t="s">
        <v>26118</v>
      </c>
      <c r="BD21949" s="473" t="s">
        <v>1301</v>
      </c>
    </row>
    <row r="21950" spans="53:56" ht="15" x14ac:dyDescent="0.25">
      <c r="BA21950" s="91" t="s">
        <v>26119</v>
      </c>
      <c r="BB21950" s="91" t="s">
        <v>3391</v>
      </c>
      <c r="BC21950" s="91" t="s">
        <v>26118</v>
      </c>
      <c r="BD21950" s="473" t="s">
        <v>1301</v>
      </c>
    </row>
    <row r="21951" spans="53:56" ht="15" x14ac:dyDescent="0.25">
      <c r="BA21951" s="90" t="s">
        <v>26120</v>
      </c>
      <c r="BB21951" s="90" t="s">
        <v>3391</v>
      </c>
      <c r="BC21951" s="90" t="s">
        <v>26118</v>
      </c>
      <c r="BD21951" s="473" t="s">
        <v>1301</v>
      </c>
    </row>
    <row r="21952" spans="53:56" ht="15" x14ac:dyDescent="0.25">
      <c r="BA21952" s="91" t="s">
        <v>26121</v>
      </c>
      <c r="BB21952" s="91" t="s">
        <v>3391</v>
      </c>
      <c r="BC21952" s="91" t="s">
        <v>14774</v>
      </c>
      <c r="BD21952" s="473" t="s">
        <v>1301</v>
      </c>
    </row>
    <row r="21953" spans="53:56" ht="15" x14ac:dyDescent="0.25">
      <c r="BA21953" s="90" t="s">
        <v>26122</v>
      </c>
      <c r="BB21953" s="90" t="s">
        <v>3391</v>
      </c>
      <c r="BC21953" s="90" t="s">
        <v>18363</v>
      </c>
      <c r="BD21953" s="473" t="s">
        <v>1301</v>
      </c>
    </row>
    <row r="21954" spans="53:56" ht="15" x14ac:dyDescent="0.25">
      <c r="BA21954" s="91" t="s">
        <v>26123</v>
      </c>
      <c r="BB21954" s="91" t="s">
        <v>3391</v>
      </c>
      <c r="BC21954" s="91" t="s">
        <v>26124</v>
      </c>
      <c r="BD21954" s="473" t="s">
        <v>1301</v>
      </c>
    </row>
    <row r="21955" spans="53:56" ht="15" x14ac:dyDescent="0.25">
      <c r="BA21955" s="90" t="s">
        <v>26125</v>
      </c>
      <c r="BB21955" s="90" t="s">
        <v>3391</v>
      </c>
      <c r="BC21955" s="90" t="s">
        <v>8872</v>
      </c>
      <c r="BD21955" s="473" t="s">
        <v>1301</v>
      </c>
    </row>
    <row r="21956" spans="53:56" ht="15" x14ac:dyDescent="0.25">
      <c r="BA21956" s="91" t="s">
        <v>26126</v>
      </c>
      <c r="BB21956" s="91" t="s">
        <v>3391</v>
      </c>
      <c r="BC21956" s="91" t="s">
        <v>18363</v>
      </c>
      <c r="BD21956" s="473" t="s">
        <v>1301</v>
      </c>
    </row>
    <row r="21957" spans="53:56" ht="15" x14ac:dyDescent="0.25">
      <c r="BA21957" s="91" t="s">
        <v>26127</v>
      </c>
      <c r="BB21957" s="91" t="s">
        <v>3391</v>
      </c>
      <c r="BC21957" s="91" t="s">
        <v>26118</v>
      </c>
      <c r="BD21957" s="473" t="s">
        <v>1301</v>
      </c>
    </row>
    <row r="21958" spans="53:56" ht="15" x14ac:dyDescent="0.25">
      <c r="BA21958" s="91" t="s">
        <v>26128</v>
      </c>
      <c r="BB21958" s="91" t="s">
        <v>3391</v>
      </c>
      <c r="BC21958" s="91" t="s">
        <v>26124</v>
      </c>
      <c r="BD21958" s="473" t="s">
        <v>1301</v>
      </c>
    </row>
    <row r="21959" spans="53:56" ht="15" x14ac:dyDescent="0.25">
      <c r="BA21959" s="90" t="s">
        <v>26129</v>
      </c>
      <c r="BB21959" s="90" t="s">
        <v>3391</v>
      </c>
      <c r="BC21959" s="90" t="s">
        <v>14774</v>
      </c>
      <c r="BD21959" s="473" t="s">
        <v>1301</v>
      </c>
    </row>
    <row r="21960" spans="53:56" ht="15" x14ac:dyDescent="0.25">
      <c r="BA21960" s="91" t="s">
        <v>26130</v>
      </c>
      <c r="BB21960" s="91" t="s">
        <v>3391</v>
      </c>
      <c r="BC21960" s="91" t="s">
        <v>14774</v>
      </c>
      <c r="BD21960" s="473" t="s">
        <v>1301</v>
      </c>
    </row>
    <row r="21961" spans="53:56" ht="15" x14ac:dyDescent="0.25">
      <c r="BA21961" s="90" t="s">
        <v>26131</v>
      </c>
      <c r="BB21961" s="90" t="s">
        <v>3391</v>
      </c>
      <c r="BC21961" s="90" t="s">
        <v>8872</v>
      </c>
      <c r="BD21961" s="473" t="s">
        <v>1301</v>
      </c>
    </row>
    <row r="21962" spans="53:56" ht="15" x14ac:dyDescent="0.25">
      <c r="BA21962" s="91" t="s">
        <v>26132</v>
      </c>
      <c r="BB21962" s="91" t="s">
        <v>3391</v>
      </c>
      <c r="BC21962" s="91" t="s">
        <v>8872</v>
      </c>
      <c r="BD21962" s="473" t="s">
        <v>1301</v>
      </c>
    </row>
    <row r="21963" spans="53:56" ht="15" x14ac:dyDescent="0.25">
      <c r="BA21963" s="90" t="s">
        <v>26133</v>
      </c>
      <c r="BB21963" s="90" t="s">
        <v>3391</v>
      </c>
      <c r="BC21963" s="90" t="s">
        <v>26118</v>
      </c>
      <c r="BD21963" s="473" t="s">
        <v>1301</v>
      </c>
    </row>
    <row r="21964" spans="53:56" ht="15" x14ac:dyDescent="0.25">
      <c r="BA21964" s="91" t="s">
        <v>26134</v>
      </c>
      <c r="BB21964" s="91" t="s">
        <v>3391</v>
      </c>
      <c r="BC21964" s="91" t="s">
        <v>20234</v>
      </c>
      <c r="BD21964" s="473" t="s">
        <v>1301</v>
      </c>
    </row>
    <row r="21965" spans="53:56" ht="15" x14ac:dyDescent="0.25">
      <c r="BA21965" s="90" t="s">
        <v>26135</v>
      </c>
      <c r="BB21965" s="90" t="s">
        <v>3391</v>
      </c>
      <c r="BC21965" s="90" t="s">
        <v>14774</v>
      </c>
      <c r="BD21965" s="473" t="s">
        <v>1301</v>
      </c>
    </row>
    <row r="21966" spans="53:56" ht="15" x14ac:dyDescent="0.25">
      <c r="BA21966" s="91" t="s">
        <v>26136</v>
      </c>
      <c r="BB21966" s="91" t="s">
        <v>3391</v>
      </c>
      <c r="BC21966" s="91" t="s">
        <v>26118</v>
      </c>
      <c r="BD21966" s="473" t="s">
        <v>1301</v>
      </c>
    </row>
    <row r="21967" spans="53:56" ht="15" x14ac:dyDescent="0.25">
      <c r="BA21967" s="90" t="s">
        <v>26137</v>
      </c>
      <c r="BB21967" s="90" t="s">
        <v>3391</v>
      </c>
      <c r="BC21967" s="90" t="s">
        <v>18363</v>
      </c>
      <c r="BD21967" s="473" t="s">
        <v>1301</v>
      </c>
    </row>
    <row r="21968" spans="53:56" ht="15" x14ac:dyDescent="0.25">
      <c r="BA21968" s="91" t="s">
        <v>26138</v>
      </c>
      <c r="BB21968" s="91" t="s">
        <v>3391</v>
      </c>
      <c r="BC21968" s="91" t="s">
        <v>8872</v>
      </c>
      <c r="BD21968" s="473" t="s">
        <v>1301</v>
      </c>
    </row>
    <row r="21969" spans="53:56" ht="15" x14ac:dyDescent="0.25">
      <c r="BA21969" s="90" t="s">
        <v>26139</v>
      </c>
      <c r="BB21969" s="90" t="s">
        <v>3391</v>
      </c>
      <c r="BC21969" s="90" t="s">
        <v>26118</v>
      </c>
      <c r="BD21969" s="473" t="s">
        <v>1301</v>
      </c>
    </row>
    <row r="21970" spans="53:56" ht="15" x14ac:dyDescent="0.25">
      <c r="BA21970" s="91" t="s">
        <v>26140</v>
      </c>
      <c r="BB21970" s="91" t="s">
        <v>3391</v>
      </c>
      <c r="BC21970" s="91" t="s">
        <v>26124</v>
      </c>
      <c r="BD21970" s="473" t="s">
        <v>1301</v>
      </c>
    </row>
    <row r="21971" spans="53:56" ht="15" x14ac:dyDescent="0.25">
      <c r="BA21971" s="90" t="s">
        <v>26141</v>
      </c>
      <c r="BB21971" s="90" t="s">
        <v>3391</v>
      </c>
      <c r="BC21971" s="90" t="s">
        <v>26118</v>
      </c>
      <c r="BD21971" s="473" t="s">
        <v>1301</v>
      </c>
    </row>
    <row r="21972" spans="53:56" ht="15" x14ac:dyDescent="0.25">
      <c r="BA21972" s="91" t="s">
        <v>26142</v>
      </c>
      <c r="BB21972" s="91" t="s">
        <v>3391</v>
      </c>
      <c r="BC21972" s="91" t="s">
        <v>26118</v>
      </c>
      <c r="BD21972" s="473" t="s">
        <v>1301</v>
      </c>
    </row>
    <row r="21973" spans="53:56" ht="15" x14ac:dyDescent="0.25">
      <c r="BA21973" s="90" t="s">
        <v>26143</v>
      </c>
      <c r="BB21973" s="90" t="s">
        <v>3391</v>
      </c>
      <c r="BC21973" s="90" t="s">
        <v>14774</v>
      </c>
      <c r="BD21973" s="473" t="s">
        <v>1301</v>
      </c>
    </row>
    <row r="21974" spans="53:56" ht="15" x14ac:dyDescent="0.25">
      <c r="BA21974" s="91" t="s">
        <v>26144</v>
      </c>
      <c r="BB21974" s="91" t="s">
        <v>3391</v>
      </c>
      <c r="BC21974" s="91" t="s">
        <v>8872</v>
      </c>
      <c r="BD21974" s="473" t="s">
        <v>1301</v>
      </c>
    </row>
    <row r="21975" spans="53:56" ht="15" x14ac:dyDescent="0.25">
      <c r="BA21975" s="90" t="s">
        <v>26145</v>
      </c>
      <c r="BB21975" s="90" t="s">
        <v>3391</v>
      </c>
      <c r="BC21975" s="90" t="s">
        <v>14774</v>
      </c>
      <c r="BD21975" s="473" t="s">
        <v>1301</v>
      </c>
    </row>
    <row r="21976" spans="53:56" ht="15" x14ac:dyDescent="0.25">
      <c r="BA21976" s="91" t="s">
        <v>26146</v>
      </c>
      <c r="BB21976" s="91" t="s">
        <v>3391</v>
      </c>
      <c r="BC21976" s="91" t="s">
        <v>18363</v>
      </c>
      <c r="BD21976" s="473" t="s">
        <v>1301</v>
      </c>
    </row>
    <row r="21977" spans="53:56" ht="15" x14ac:dyDescent="0.25">
      <c r="BA21977" s="90" t="s">
        <v>26147</v>
      </c>
      <c r="BB21977" s="90" t="s">
        <v>3391</v>
      </c>
      <c r="BC21977" s="90" t="s">
        <v>26124</v>
      </c>
      <c r="BD21977" s="473" t="s">
        <v>1301</v>
      </c>
    </row>
    <row r="21978" spans="53:56" ht="15" x14ac:dyDescent="0.25">
      <c r="BA21978" s="91" t="s">
        <v>26148</v>
      </c>
      <c r="BB21978" s="91" t="s">
        <v>3391</v>
      </c>
      <c r="BC21978" s="91" t="s">
        <v>18363</v>
      </c>
      <c r="BD21978" s="473" t="s">
        <v>1301</v>
      </c>
    </row>
    <row r="21979" spans="53:56" ht="15" x14ac:dyDescent="0.25">
      <c r="BA21979" s="90" t="s">
        <v>26149</v>
      </c>
      <c r="BB21979" s="90" t="s">
        <v>3391</v>
      </c>
      <c r="BC21979" s="90" t="s">
        <v>14774</v>
      </c>
      <c r="BD21979" s="473" t="s">
        <v>1301</v>
      </c>
    </row>
    <row r="21980" spans="53:56" ht="15" x14ac:dyDescent="0.25">
      <c r="BA21980" s="91" t="s">
        <v>26150</v>
      </c>
      <c r="BB21980" s="91" t="s">
        <v>3391</v>
      </c>
      <c r="BC21980" s="91" t="s">
        <v>26124</v>
      </c>
      <c r="BD21980" s="473" t="s">
        <v>1301</v>
      </c>
    </row>
    <row r="21981" spans="53:56" ht="15" x14ac:dyDescent="0.25">
      <c r="BA21981" s="90" t="s">
        <v>26151</v>
      </c>
      <c r="BB21981" s="90" t="s">
        <v>3391</v>
      </c>
      <c r="BC21981" s="90" t="s">
        <v>26124</v>
      </c>
      <c r="BD21981" s="473" t="s">
        <v>1301</v>
      </c>
    </row>
    <row r="21982" spans="53:56" ht="15" x14ac:dyDescent="0.25">
      <c r="BA21982" s="91" t="s">
        <v>26152</v>
      </c>
      <c r="BB21982" s="91" t="s">
        <v>3391</v>
      </c>
      <c r="BC21982" s="91" t="s">
        <v>18363</v>
      </c>
      <c r="BD21982" s="473" t="s">
        <v>1301</v>
      </c>
    </row>
    <row r="21983" spans="53:56" ht="15" x14ac:dyDescent="0.25">
      <c r="BA21983" s="91" t="s">
        <v>26152</v>
      </c>
      <c r="BB21983" s="91" t="s">
        <v>3391</v>
      </c>
      <c r="BC21983" s="91" t="s">
        <v>20234</v>
      </c>
      <c r="BD21983" s="473" t="s">
        <v>1301</v>
      </c>
    </row>
    <row r="21984" spans="53:56" ht="15" x14ac:dyDescent="0.25">
      <c r="BA21984" s="90" t="s">
        <v>26153</v>
      </c>
      <c r="BB21984" s="90" t="s">
        <v>3391</v>
      </c>
      <c r="BC21984" s="90" t="s">
        <v>26124</v>
      </c>
      <c r="BD21984" s="473" t="s">
        <v>1301</v>
      </c>
    </row>
    <row r="21985" spans="53:56" ht="15" x14ac:dyDescent="0.25">
      <c r="BA21985" s="91" t="s">
        <v>26154</v>
      </c>
      <c r="BB21985" s="91" t="s">
        <v>3391</v>
      </c>
      <c r="BC21985" s="91" t="s">
        <v>14774</v>
      </c>
      <c r="BD21985" s="473" t="s">
        <v>1301</v>
      </c>
    </row>
    <row r="21986" spans="53:56" ht="15" x14ac:dyDescent="0.25">
      <c r="BA21986" s="91" t="s">
        <v>26155</v>
      </c>
      <c r="BB21986" s="91" t="s">
        <v>3391</v>
      </c>
      <c r="BC21986" s="91" t="s">
        <v>26118</v>
      </c>
      <c r="BD21986" s="473" t="s">
        <v>1301</v>
      </c>
    </row>
    <row r="21987" spans="53:56" ht="15" x14ac:dyDescent="0.25">
      <c r="BA21987" s="90" t="s">
        <v>26156</v>
      </c>
      <c r="BB21987" s="90" t="s">
        <v>3391</v>
      </c>
      <c r="BC21987" s="90" t="s">
        <v>14774</v>
      </c>
      <c r="BD21987" s="473" t="s">
        <v>1301</v>
      </c>
    </row>
    <row r="21988" spans="53:56" ht="15" x14ac:dyDescent="0.25">
      <c r="BA21988" s="91" t="s">
        <v>26157</v>
      </c>
      <c r="BB21988" s="91" t="s">
        <v>3391</v>
      </c>
      <c r="BC21988" s="91" t="s">
        <v>26124</v>
      </c>
      <c r="BD21988" s="473" t="s">
        <v>1301</v>
      </c>
    </row>
    <row r="21989" spans="53:56" ht="15" x14ac:dyDescent="0.25">
      <c r="BA21989" s="90" t="s">
        <v>26158</v>
      </c>
      <c r="BB21989" s="90" t="s">
        <v>3391</v>
      </c>
      <c r="BC21989" s="90" t="s">
        <v>18363</v>
      </c>
      <c r="BD21989" s="473" t="s">
        <v>1301</v>
      </c>
    </row>
    <row r="21990" spans="53:56" ht="15" x14ac:dyDescent="0.25">
      <c r="BA21990" s="91" t="s">
        <v>26159</v>
      </c>
      <c r="BB21990" s="91" t="s">
        <v>3391</v>
      </c>
      <c r="BC21990" s="91" t="s">
        <v>8038</v>
      </c>
      <c r="BD21990" s="473" t="s">
        <v>1301</v>
      </c>
    </row>
    <row r="21991" spans="53:56" ht="15" x14ac:dyDescent="0.25">
      <c r="BA21991" s="90" t="s">
        <v>26160</v>
      </c>
      <c r="BB21991" s="90" t="s">
        <v>3391</v>
      </c>
      <c r="BC21991" s="90" t="s">
        <v>8038</v>
      </c>
      <c r="BD21991" s="473" t="s">
        <v>1301</v>
      </c>
    </row>
    <row r="21992" spans="53:56" ht="15" x14ac:dyDescent="0.25">
      <c r="BA21992" s="90" t="s">
        <v>26161</v>
      </c>
      <c r="BB21992" s="90" t="s">
        <v>3391</v>
      </c>
      <c r="BC21992" s="90" t="s">
        <v>8038</v>
      </c>
      <c r="BD21992" s="473" t="s">
        <v>1301</v>
      </c>
    </row>
    <row r="21993" spans="53:56" ht="15" x14ac:dyDescent="0.25">
      <c r="BA21993" s="91" t="s">
        <v>26162</v>
      </c>
      <c r="BB21993" s="91" t="s">
        <v>3391</v>
      </c>
      <c r="BC21993" s="91" t="s">
        <v>8038</v>
      </c>
      <c r="BD21993" s="473" t="s">
        <v>1301</v>
      </c>
    </row>
    <row r="21994" spans="53:56" ht="15" x14ac:dyDescent="0.25">
      <c r="BA21994" s="90" t="s">
        <v>26163</v>
      </c>
      <c r="BB21994" s="90" t="s">
        <v>3391</v>
      </c>
      <c r="BC21994" s="90" t="s">
        <v>8038</v>
      </c>
      <c r="BD21994" s="473" t="s">
        <v>1301</v>
      </c>
    </row>
    <row r="21995" spans="53:56" ht="15" x14ac:dyDescent="0.25">
      <c r="BA21995" s="91" t="s">
        <v>26164</v>
      </c>
      <c r="BB21995" s="91" t="s">
        <v>3391</v>
      </c>
      <c r="BC21995" s="91" t="s">
        <v>8038</v>
      </c>
      <c r="BD21995" s="473" t="s">
        <v>1301</v>
      </c>
    </row>
    <row r="21996" spans="53:56" ht="15" x14ac:dyDescent="0.25">
      <c r="BA21996" s="91" t="s">
        <v>26165</v>
      </c>
      <c r="BB21996" s="91" t="s">
        <v>3391</v>
      </c>
      <c r="BC21996" s="91" t="s">
        <v>8038</v>
      </c>
      <c r="BD21996" s="473" t="s">
        <v>1301</v>
      </c>
    </row>
    <row r="21997" spans="53:56" ht="15" x14ac:dyDescent="0.25">
      <c r="BA21997" s="90" t="s">
        <v>26166</v>
      </c>
      <c r="BB21997" s="90" t="s">
        <v>3391</v>
      </c>
      <c r="BC21997" s="90" t="s">
        <v>8038</v>
      </c>
      <c r="BD21997" s="473" t="s">
        <v>1301</v>
      </c>
    </row>
    <row r="21998" spans="53:56" ht="15" x14ac:dyDescent="0.25">
      <c r="BA21998" s="91" t="s">
        <v>26167</v>
      </c>
      <c r="BB21998" s="91" t="s">
        <v>3391</v>
      </c>
      <c r="BC21998" s="91" t="s">
        <v>9586</v>
      </c>
      <c r="BD21998" s="473" t="s">
        <v>1301</v>
      </c>
    </row>
    <row r="21999" spans="53:56" ht="15" x14ac:dyDescent="0.25">
      <c r="BA21999" s="90" t="s">
        <v>26168</v>
      </c>
      <c r="BB21999" s="90" t="s">
        <v>3391</v>
      </c>
      <c r="BC21999" s="90" t="s">
        <v>8678</v>
      </c>
      <c r="BD21999" s="473" t="s">
        <v>1301</v>
      </c>
    </row>
    <row r="22000" spans="53:56" ht="15" x14ac:dyDescent="0.25">
      <c r="BA22000" s="90" t="s">
        <v>26169</v>
      </c>
      <c r="BB22000" s="90" t="s">
        <v>3391</v>
      </c>
      <c r="BC22000" s="90" t="s">
        <v>5723</v>
      </c>
      <c r="BD22000" s="473" t="s">
        <v>1301</v>
      </c>
    </row>
    <row r="22001" spans="53:56" ht="15" x14ac:dyDescent="0.25">
      <c r="BA22001" s="91" t="s">
        <v>26170</v>
      </c>
      <c r="BB22001" s="91" t="s">
        <v>3391</v>
      </c>
      <c r="BC22001" s="91" t="s">
        <v>26171</v>
      </c>
      <c r="BD22001" s="473" t="s">
        <v>1301</v>
      </c>
    </row>
    <row r="22002" spans="53:56" ht="15" x14ac:dyDescent="0.25">
      <c r="BA22002" s="90" t="s">
        <v>26172</v>
      </c>
      <c r="BB22002" s="90" t="s">
        <v>3391</v>
      </c>
      <c r="BC22002" s="90" t="s">
        <v>8678</v>
      </c>
      <c r="BD22002" s="473" t="s">
        <v>1301</v>
      </c>
    </row>
    <row r="22003" spans="53:56" ht="15" x14ac:dyDescent="0.25">
      <c r="BA22003" s="91" t="s">
        <v>26173</v>
      </c>
      <c r="BB22003" s="91" t="s">
        <v>3391</v>
      </c>
      <c r="BC22003" s="91" t="s">
        <v>8678</v>
      </c>
      <c r="BD22003" s="473" t="s">
        <v>1301</v>
      </c>
    </row>
    <row r="22004" spans="53:56" ht="15" x14ac:dyDescent="0.25">
      <c r="BA22004" s="91" t="s">
        <v>26174</v>
      </c>
      <c r="BB22004" s="91" t="s">
        <v>3391</v>
      </c>
      <c r="BC22004" s="91" t="s">
        <v>9586</v>
      </c>
      <c r="BD22004" s="473" t="s">
        <v>1301</v>
      </c>
    </row>
    <row r="22005" spans="53:56" ht="15" x14ac:dyDescent="0.25">
      <c r="BA22005" s="90" t="s">
        <v>26175</v>
      </c>
      <c r="BB22005" s="90" t="s">
        <v>3391</v>
      </c>
      <c r="BC22005" s="90" t="s">
        <v>8038</v>
      </c>
      <c r="BD22005" s="473" t="s">
        <v>1301</v>
      </c>
    </row>
    <row r="22006" spans="53:56" ht="15" x14ac:dyDescent="0.25">
      <c r="BA22006" s="91" t="s">
        <v>26176</v>
      </c>
      <c r="BB22006" s="91" t="s">
        <v>3391</v>
      </c>
      <c r="BC22006" s="91" t="s">
        <v>8678</v>
      </c>
      <c r="BD22006" s="473" t="s">
        <v>1301</v>
      </c>
    </row>
    <row r="22007" spans="53:56" ht="15" x14ac:dyDescent="0.25">
      <c r="BA22007" s="90" t="s">
        <v>26177</v>
      </c>
      <c r="BB22007" s="90" t="s">
        <v>3391</v>
      </c>
      <c r="BC22007" s="90" t="s">
        <v>26171</v>
      </c>
      <c r="BD22007" s="473" t="s">
        <v>1301</v>
      </c>
    </row>
    <row r="22008" spans="53:56" ht="15" x14ac:dyDescent="0.25">
      <c r="BA22008" s="90" t="s">
        <v>26178</v>
      </c>
      <c r="BB22008" s="90" t="s">
        <v>3391</v>
      </c>
      <c r="BC22008" s="90" t="s">
        <v>14093</v>
      </c>
      <c r="BD22008" s="473" t="s">
        <v>1301</v>
      </c>
    </row>
    <row r="22009" spans="53:56" ht="15" x14ac:dyDescent="0.25">
      <c r="BA22009" s="91" t="s">
        <v>26179</v>
      </c>
      <c r="BB22009" s="91" t="s">
        <v>3391</v>
      </c>
      <c r="BC22009" s="91" t="s">
        <v>8038</v>
      </c>
      <c r="BD22009" s="473" t="s">
        <v>1301</v>
      </c>
    </row>
    <row r="22010" spans="53:56" ht="15" x14ac:dyDescent="0.25">
      <c r="BA22010" s="90" t="s">
        <v>26180</v>
      </c>
      <c r="BB22010" s="90" t="s">
        <v>3391</v>
      </c>
      <c r="BC22010" s="90" t="s">
        <v>8678</v>
      </c>
      <c r="BD22010" s="473" t="s">
        <v>1301</v>
      </c>
    </row>
    <row r="22011" spans="53:56" ht="15" x14ac:dyDescent="0.25">
      <c r="BA22011" s="91" t="s">
        <v>26181</v>
      </c>
      <c r="BB22011" s="91" t="s">
        <v>3391</v>
      </c>
      <c r="BC22011" s="91" t="s">
        <v>15257</v>
      </c>
      <c r="BD22011" s="473" t="s">
        <v>1301</v>
      </c>
    </row>
    <row r="22012" spans="53:56" ht="15" x14ac:dyDescent="0.25">
      <c r="BA22012" s="91" t="s">
        <v>26182</v>
      </c>
      <c r="BB22012" s="91" t="s">
        <v>3391</v>
      </c>
      <c r="BC22012" s="91" t="s">
        <v>8678</v>
      </c>
      <c r="BD22012" s="473" t="s">
        <v>1301</v>
      </c>
    </row>
    <row r="22013" spans="53:56" ht="15" x14ac:dyDescent="0.25">
      <c r="BA22013" s="90" t="s">
        <v>26183</v>
      </c>
      <c r="BB22013" s="90" t="s">
        <v>3391</v>
      </c>
      <c r="BC22013" s="90" t="s">
        <v>8038</v>
      </c>
      <c r="BD22013" s="473" t="s">
        <v>1301</v>
      </c>
    </row>
    <row r="22014" spans="53:56" ht="15" x14ac:dyDescent="0.25">
      <c r="BA22014" s="91" t="s">
        <v>26184</v>
      </c>
      <c r="BB22014" s="91" t="s">
        <v>3391</v>
      </c>
      <c r="BC22014" s="91" t="s">
        <v>14093</v>
      </c>
      <c r="BD22014" s="473" t="s">
        <v>1301</v>
      </c>
    </row>
    <row r="22015" spans="53:56" ht="15" x14ac:dyDescent="0.25">
      <c r="BA22015" s="90" t="s">
        <v>26185</v>
      </c>
      <c r="BB22015" s="90" t="s">
        <v>3391</v>
      </c>
      <c r="BC22015" s="90" t="s">
        <v>8678</v>
      </c>
      <c r="BD22015" s="473" t="s">
        <v>1301</v>
      </c>
    </row>
    <row r="22016" spans="53:56" ht="15" x14ac:dyDescent="0.25">
      <c r="BA22016" s="91" t="s">
        <v>26186</v>
      </c>
      <c r="BB22016" s="91" t="s">
        <v>3391</v>
      </c>
      <c r="BC22016" s="91" t="s">
        <v>8678</v>
      </c>
      <c r="BD22016" s="473" t="s">
        <v>1301</v>
      </c>
    </row>
    <row r="22017" spans="53:56" ht="15" x14ac:dyDescent="0.25">
      <c r="BA22017" s="90" t="s">
        <v>26187</v>
      </c>
      <c r="BB22017" s="90" t="s">
        <v>3391</v>
      </c>
      <c r="BC22017" s="90" t="s">
        <v>26188</v>
      </c>
      <c r="BD22017" s="473" t="s">
        <v>1301</v>
      </c>
    </row>
    <row r="22018" spans="53:56" ht="15" x14ac:dyDescent="0.25">
      <c r="BA22018" s="90" t="s">
        <v>26189</v>
      </c>
      <c r="BB22018" s="90" t="s">
        <v>3391</v>
      </c>
      <c r="BC22018" s="90" t="s">
        <v>14093</v>
      </c>
      <c r="BD22018" s="473" t="s">
        <v>1301</v>
      </c>
    </row>
    <row r="22019" spans="53:56" ht="15" x14ac:dyDescent="0.25">
      <c r="BA22019" s="91" t="s">
        <v>26190</v>
      </c>
      <c r="BB22019" s="91" t="s">
        <v>3391</v>
      </c>
      <c r="BC22019" s="91" t="s">
        <v>14093</v>
      </c>
      <c r="BD22019" s="473" t="s">
        <v>1301</v>
      </c>
    </row>
    <row r="22020" spans="53:56" ht="15" x14ac:dyDescent="0.25">
      <c r="BA22020" s="90" t="s">
        <v>26191</v>
      </c>
      <c r="BB22020" s="90" t="s">
        <v>3391</v>
      </c>
      <c r="BC22020" s="90" t="s">
        <v>5723</v>
      </c>
      <c r="BD22020" s="473" t="s">
        <v>1301</v>
      </c>
    </row>
    <row r="22021" spans="53:56" ht="15" x14ac:dyDescent="0.25">
      <c r="BA22021" s="91" t="s">
        <v>26192</v>
      </c>
      <c r="BB22021" s="91" t="s">
        <v>3391</v>
      </c>
      <c r="BC22021" s="91" t="s">
        <v>15257</v>
      </c>
      <c r="BD22021" s="473" t="s">
        <v>1301</v>
      </c>
    </row>
    <row r="22022" spans="53:56" ht="15" x14ac:dyDescent="0.25">
      <c r="BA22022" s="91" t="s">
        <v>26193</v>
      </c>
      <c r="BB22022" s="91" t="s">
        <v>3391</v>
      </c>
      <c r="BC22022" s="91" t="s">
        <v>15257</v>
      </c>
      <c r="BD22022" s="473" t="s">
        <v>1301</v>
      </c>
    </row>
    <row r="22023" spans="53:56" ht="15" x14ac:dyDescent="0.25">
      <c r="BA22023" s="90" t="s">
        <v>26194</v>
      </c>
      <c r="BB22023" s="90" t="s">
        <v>3391</v>
      </c>
      <c r="BC22023" s="90" t="s">
        <v>14093</v>
      </c>
      <c r="BD22023" s="473" t="s">
        <v>1301</v>
      </c>
    </row>
    <row r="22024" spans="53:56" ht="15" x14ac:dyDescent="0.25">
      <c r="BA22024" s="91" t="s">
        <v>26195</v>
      </c>
      <c r="BB22024" s="91" t="s">
        <v>3391</v>
      </c>
      <c r="BC22024" s="91" t="s">
        <v>8678</v>
      </c>
      <c r="BD22024" s="473" t="s">
        <v>1301</v>
      </c>
    </row>
    <row r="22025" spans="53:56" ht="15" x14ac:dyDescent="0.25">
      <c r="BA22025" s="90" t="s">
        <v>26196</v>
      </c>
      <c r="BB22025" s="90" t="s">
        <v>3391</v>
      </c>
      <c r="BC22025" s="90" t="s">
        <v>15257</v>
      </c>
      <c r="BD22025" s="473" t="s">
        <v>1301</v>
      </c>
    </row>
    <row r="22026" spans="53:56" ht="15" x14ac:dyDescent="0.25">
      <c r="BA22026" s="90" t="s">
        <v>26197</v>
      </c>
      <c r="BB22026" s="90" t="s">
        <v>3391</v>
      </c>
      <c r="BC22026" s="90" t="s">
        <v>26188</v>
      </c>
      <c r="BD22026" s="473" t="s">
        <v>1301</v>
      </c>
    </row>
    <row r="22027" spans="53:56" ht="15" x14ac:dyDescent="0.25">
      <c r="BA22027" s="91" t="s">
        <v>26198</v>
      </c>
      <c r="BB22027" s="91" t="s">
        <v>3391</v>
      </c>
      <c r="BC22027" s="91" t="s">
        <v>14093</v>
      </c>
      <c r="BD22027" s="473" t="s">
        <v>1301</v>
      </c>
    </row>
    <row r="22028" spans="53:56" ht="15" x14ac:dyDescent="0.25">
      <c r="BA22028" s="90" t="s">
        <v>26199</v>
      </c>
      <c r="BB22028" s="90" t="s">
        <v>3391</v>
      </c>
      <c r="BC22028" s="90" t="s">
        <v>14093</v>
      </c>
      <c r="BD22028" s="473" t="s">
        <v>1301</v>
      </c>
    </row>
    <row r="22029" spans="53:56" ht="15" x14ac:dyDescent="0.25">
      <c r="BA22029" s="91" t="s">
        <v>26200</v>
      </c>
      <c r="BB22029" s="91" t="s">
        <v>3391</v>
      </c>
      <c r="BC22029" s="91" t="s">
        <v>14093</v>
      </c>
      <c r="BD22029" s="473" t="s">
        <v>1301</v>
      </c>
    </row>
    <row r="22030" spans="53:56" ht="15" x14ac:dyDescent="0.25">
      <c r="BA22030" s="91" t="s">
        <v>26201</v>
      </c>
      <c r="BB22030" s="91" t="s">
        <v>3391</v>
      </c>
      <c r="BC22030" s="91" t="s">
        <v>14093</v>
      </c>
      <c r="BD22030" s="473" t="s">
        <v>1301</v>
      </c>
    </row>
    <row r="22031" spans="53:56" ht="15" x14ac:dyDescent="0.25">
      <c r="BA22031" s="90" t="s">
        <v>26202</v>
      </c>
      <c r="BB22031" s="90" t="s">
        <v>3391</v>
      </c>
      <c r="BC22031" s="90" t="s">
        <v>8038</v>
      </c>
      <c r="BD22031" s="473" t="s">
        <v>1301</v>
      </c>
    </row>
    <row r="22032" spans="53:56" ht="15" x14ac:dyDescent="0.25">
      <c r="BA22032" s="91" t="s">
        <v>26203</v>
      </c>
      <c r="BB22032" s="91" t="s">
        <v>3391</v>
      </c>
      <c r="BC22032" s="91" t="s">
        <v>15257</v>
      </c>
      <c r="BD22032" s="473" t="s">
        <v>1301</v>
      </c>
    </row>
    <row r="22033" spans="53:56" ht="15" x14ac:dyDescent="0.25">
      <c r="BA22033" s="90" t="s">
        <v>26204</v>
      </c>
      <c r="BB22033" s="90" t="s">
        <v>3391</v>
      </c>
      <c r="BC22033" s="90" t="s">
        <v>26171</v>
      </c>
      <c r="BD22033" s="473" t="s">
        <v>1301</v>
      </c>
    </row>
    <row r="22034" spans="53:56" ht="15" x14ac:dyDescent="0.25">
      <c r="BA22034" s="90" t="s">
        <v>26205</v>
      </c>
      <c r="BB22034" s="90" t="s">
        <v>3391</v>
      </c>
      <c r="BC22034" s="90" t="s">
        <v>8678</v>
      </c>
      <c r="BD22034" s="473" t="s">
        <v>1301</v>
      </c>
    </row>
    <row r="22035" spans="53:56" ht="15" x14ac:dyDescent="0.25">
      <c r="BA22035" s="91" t="s">
        <v>26206</v>
      </c>
      <c r="BB22035" s="91" t="s">
        <v>3391</v>
      </c>
      <c r="BC22035" s="91" t="s">
        <v>26171</v>
      </c>
      <c r="BD22035" s="473" t="s">
        <v>1301</v>
      </c>
    </row>
    <row r="22036" spans="53:56" ht="15" x14ac:dyDescent="0.25">
      <c r="BA22036" s="90" t="s">
        <v>26207</v>
      </c>
      <c r="BB22036" s="90" t="s">
        <v>3391</v>
      </c>
      <c r="BC22036" s="90" t="s">
        <v>26171</v>
      </c>
      <c r="BD22036" s="473" t="s">
        <v>1301</v>
      </c>
    </row>
    <row r="22037" spans="53:56" ht="15" x14ac:dyDescent="0.25">
      <c r="BA22037" s="91" t="s">
        <v>26208</v>
      </c>
      <c r="BB22037" s="91" t="s">
        <v>3391</v>
      </c>
      <c r="BC22037" s="91" t="s">
        <v>8678</v>
      </c>
      <c r="BD22037" s="473" t="s">
        <v>1301</v>
      </c>
    </row>
    <row r="22038" spans="53:56" ht="15" x14ac:dyDescent="0.25">
      <c r="BA22038" s="90" t="s">
        <v>26209</v>
      </c>
      <c r="BB22038" s="90" t="s">
        <v>3391</v>
      </c>
      <c r="BC22038" s="90" t="s">
        <v>8678</v>
      </c>
      <c r="BD22038" s="473" t="s">
        <v>1301</v>
      </c>
    </row>
    <row r="22039" spans="53:56" ht="15" x14ac:dyDescent="0.25">
      <c r="BA22039" s="91" t="s">
        <v>26210</v>
      </c>
      <c r="BB22039" s="91" t="s">
        <v>3391</v>
      </c>
      <c r="BC22039" s="91" t="s">
        <v>15257</v>
      </c>
      <c r="BD22039" s="473" t="s">
        <v>1301</v>
      </c>
    </row>
    <row r="22040" spans="53:56" ht="15" x14ac:dyDescent="0.25">
      <c r="BA22040" s="91" t="s">
        <v>26211</v>
      </c>
      <c r="BB22040" s="91" t="s">
        <v>3391</v>
      </c>
      <c r="BC22040" s="91" t="s">
        <v>26171</v>
      </c>
      <c r="BD22040" s="473" t="s">
        <v>1301</v>
      </c>
    </row>
    <row r="22041" spans="53:56" ht="15" x14ac:dyDescent="0.25">
      <c r="BA22041" s="90" t="s">
        <v>26212</v>
      </c>
      <c r="BB22041" s="90" t="s">
        <v>3391</v>
      </c>
      <c r="BC22041" s="90" t="s">
        <v>15257</v>
      </c>
      <c r="BD22041" s="473" t="s">
        <v>1301</v>
      </c>
    </row>
    <row r="22042" spans="53:56" ht="15" x14ac:dyDescent="0.25">
      <c r="BA22042" s="91" t="s">
        <v>26213</v>
      </c>
      <c r="BB22042" s="91" t="s">
        <v>3391</v>
      </c>
      <c r="BC22042" s="91" t="s">
        <v>8038</v>
      </c>
      <c r="BD22042" s="473" t="s">
        <v>1301</v>
      </c>
    </row>
    <row r="22043" spans="53:56" ht="15" x14ac:dyDescent="0.25">
      <c r="BA22043" s="91" t="s">
        <v>26214</v>
      </c>
      <c r="BB22043" s="91" t="s">
        <v>3391</v>
      </c>
      <c r="BC22043" s="91" t="s">
        <v>4097</v>
      </c>
      <c r="BD22043" s="473" t="s">
        <v>1301</v>
      </c>
    </row>
    <row r="22044" spans="53:56" ht="15" x14ac:dyDescent="0.25">
      <c r="BA22044" s="90" t="s">
        <v>26214</v>
      </c>
      <c r="BB22044" s="90" t="s">
        <v>3391</v>
      </c>
      <c r="BC22044" s="90" t="s">
        <v>14093</v>
      </c>
      <c r="BD22044" s="473" t="s">
        <v>1301</v>
      </c>
    </row>
    <row r="22045" spans="53:56" ht="15" x14ac:dyDescent="0.25">
      <c r="BA22045" s="90" t="s">
        <v>26215</v>
      </c>
      <c r="BB22045" s="90" t="s">
        <v>3391</v>
      </c>
      <c r="BC22045" s="90" t="s">
        <v>14093</v>
      </c>
      <c r="BD22045" s="473" t="s">
        <v>1301</v>
      </c>
    </row>
    <row r="22046" spans="53:56" ht="15" x14ac:dyDescent="0.25">
      <c r="BA22046" s="91" t="s">
        <v>26216</v>
      </c>
      <c r="BB22046" s="91" t="s">
        <v>3391</v>
      </c>
      <c r="BC22046" s="91" t="s">
        <v>14093</v>
      </c>
      <c r="BD22046" s="473" t="s">
        <v>1301</v>
      </c>
    </row>
    <row r="22047" spans="53:56" ht="15" x14ac:dyDescent="0.25">
      <c r="BA22047" s="90" t="s">
        <v>26217</v>
      </c>
      <c r="BB22047" s="90" t="s">
        <v>3391</v>
      </c>
      <c r="BC22047" s="90" t="s">
        <v>14093</v>
      </c>
      <c r="BD22047" s="473" t="s">
        <v>1301</v>
      </c>
    </row>
    <row r="22048" spans="53:56" ht="15" x14ac:dyDescent="0.25">
      <c r="BA22048" s="91" t="s">
        <v>26218</v>
      </c>
      <c r="BB22048" s="91" t="s">
        <v>3391</v>
      </c>
      <c r="BC22048" s="91" t="s">
        <v>14093</v>
      </c>
      <c r="BD22048" s="473" t="s">
        <v>1301</v>
      </c>
    </row>
    <row r="22049" spans="53:56" ht="15" x14ac:dyDescent="0.25">
      <c r="BA22049" s="91" t="s">
        <v>26219</v>
      </c>
      <c r="BB22049" s="91" t="s">
        <v>3391</v>
      </c>
      <c r="BC22049" s="91" t="s">
        <v>15257</v>
      </c>
      <c r="BD22049" s="473" t="s">
        <v>1301</v>
      </c>
    </row>
    <row r="22050" spans="53:56" ht="15" x14ac:dyDescent="0.25">
      <c r="BA22050" s="90" t="s">
        <v>26220</v>
      </c>
      <c r="BB22050" s="90" t="s">
        <v>3391</v>
      </c>
      <c r="BC22050" s="90" t="s">
        <v>8678</v>
      </c>
      <c r="BD22050" s="473" t="s">
        <v>1301</v>
      </c>
    </row>
    <row r="22051" spans="53:56" ht="15" x14ac:dyDescent="0.25">
      <c r="BA22051" s="91" t="s">
        <v>26221</v>
      </c>
      <c r="BB22051" s="91" t="s">
        <v>3391</v>
      </c>
      <c r="BC22051" s="91" t="s">
        <v>8678</v>
      </c>
      <c r="BD22051" s="473" t="s">
        <v>1301</v>
      </c>
    </row>
    <row r="22052" spans="53:56" ht="15" x14ac:dyDescent="0.25">
      <c r="BA22052" s="91" t="s">
        <v>26222</v>
      </c>
      <c r="BB22052" s="91" t="s">
        <v>3391</v>
      </c>
      <c r="BC22052" s="91" t="s">
        <v>15257</v>
      </c>
      <c r="BD22052" s="473" t="s">
        <v>1301</v>
      </c>
    </row>
    <row r="22053" spans="53:56" ht="15" x14ac:dyDescent="0.25">
      <c r="BA22053" s="90" t="s">
        <v>26223</v>
      </c>
      <c r="BB22053" s="90" t="s">
        <v>3391</v>
      </c>
      <c r="BC22053" s="90" t="s">
        <v>8038</v>
      </c>
      <c r="BD22053" s="473" t="s">
        <v>1301</v>
      </c>
    </row>
    <row r="22054" spans="53:56" ht="15" x14ac:dyDescent="0.25">
      <c r="BA22054" s="91" t="s">
        <v>26224</v>
      </c>
      <c r="BB22054" s="91" t="s">
        <v>3391</v>
      </c>
      <c r="BC22054" s="91" t="s">
        <v>9234</v>
      </c>
      <c r="BD22054" s="473" t="s">
        <v>1301</v>
      </c>
    </row>
    <row r="22055" spans="53:56" ht="15" x14ac:dyDescent="0.25">
      <c r="BA22055" s="90" t="s">
        <v>26225</v>
      </c>
      <c r="BB22055" s="90" t="s">
        <v>3391</v>
      </c>
      <c r="BC22055" s="90" t="s">
        <v>9234</v>
      </c>
      <c r="BD22055" s="473" t="s">
        <v>1301</v>
      </c>
    </row>
    <row r="22056" spans="53:56" ht="15" x14ac:dyDescent="0.25">
      <c r="BA22056" s="91" t="s">
        <v>26226</v>
      </c>
      <c r="BB22056" s="91" t="s">
        <v>3391</v>
      </c>
      <c r="BC22056" s="91" t="s">
        <v>9234</v>
      </c>
      <c r="BD22056" s="473" t="s">
        <v>1301</v>
      </c>
    </row>
    <row r="22057" spans="53:56" ht="15" x14ac:dyDescent="0.25">
      <c r="BA22057" s="91" t="s">
        <v>26227</v>
      </c>
      <c r="BB22057" s="91" t="s">
        <v>3391</v>
      </c>
      <c r="BC22057" s="91" t="s">
        <v>9234</v>
      </c>
      <c r="BD22057" s="473" t="s">
        <v>1301</v>
      </c>
    </row>
    <row r="22058" spans="53:56" ht="15" x14ac:dyDescent="0.25">
      <c r="BA22058" s="90" t="s">
        <v>26228</v>
      </c>
      <c r="BB22058" s="90" t="s">
        <v>3391</v>
      </c>
      <c r="BC22058" s="90" t="s">
        <v>9234</v>
      </c>
      <c r="BD22058" s="473" t="s">
        <v>1301</v>
      </c>
    </row>
    <row r="22059" spans="53:56" ht="15" x14ac:dyDescent="0.25">
      <c r="BA22059" s="91" t="s">
        <v>26229</v>
      </c>
      <c r="BB22059" s="91" t="s">
        <v>3391</v>
      </c>
      <c r="BC22059" s="91" t="s">
        <v>9234</v>
      </c>
      <c r="BD22059" s="473" t="s">
        <v>1301</v>
      </c>
    </row>
    <row r="22060" spans="53:56" ht="15" x14ac:dyDescent="0.25">
      <c r="BA22060" s="90" t="s">
        <v>26230</v>
      </c>
      <c r="BB22060" s="90" t="s">
        <v>3391</v>
      </c>
      <c r="BC22060" s="90" t="s">
        <v>9234</v>
      </c>
      <c r="BD22060" s="473" t="s">
        <v>1301</v>
      </c>
    </row>
    <row r="22061" spans="53:56" ht="15" x14ac:dyDescent="0.25">
      <c r="BA22061" s="90" t="s">
        <v>26231</v>
      </c>
      <c r="BB22061" s="90" t="s">
        <v>3391</v>
      </c>
      <c r="BC22061" s="90" t="s">
        <v>9234</v>
      </c>
      <c r="BD22061" s="473" t="s">
        <v>1301</v>
      </c>
    </row>
    <row r="22062" spans="53:56" ht="15" x14ac:dyDescent="0.25">
      <c r="BA22062" s="91" t="s">
        <v>26232</v>
      </c>
      <c r="BB22062" s="91" t="s">
        <v>3391</v>
      </c>
      <c r="BC22062" s="91" t="s">
        <v>10215</v>
      </c>
      <c r="BD22062" s="473" t="s">
        <v>1301</v>
      </c>
    </row>
    <row r="22063" spans="53:56" ht="15" x14ac:dyDescent="0.25">
      <c r="BA22063" s="90" t="s">
        <v>26233</v>
      </c>
      <c r="BB22063" s="90" t="s">
        <v>3391</v>
      </c>
      <c r="BC22063" s="90" t="s">
        <v>10215</v>
      </c>
      <c r="BD22063" s="473" t="s">
        <v>1301</v>
      </c>
    </row>
    <row r="22064" spans="53:56" ht="15" x14ac:dyDescent="0.25">
      <c r="BA22064" s="91" t="s">
        <v>26234</v>
      </c>
      <c r="BB22064" s="91" t="s">
        <v>3391</v>
      </c>
      <c r="BC22064" s="91" t="s">
        <v>7868</v>
      </c>
      <c r="BD22064" s="473" t="s">
        <v>1301</v>
      </c>
    </row>
    <row r="22065" spans="53:56" ht="15" x14ac:dyDescent="0.25">
      <c r="BA22065" s="90" t="s">
        <v>26235</v>
      </c>
      <c r="BB22065" s="90" t="s">
        <v>3391</v>
      </c>
      <c r="BC22065" s="90" t="s">
        <v>9234</v>
      </c>
      <c r="BD22065" s="473" t="s">
        <v>1301</v>
      </c>
    </row>
    <row r="22066" spans="53:56" ht="15" x14ac:dyDescent="0.25">
      <c r="BA22066" s="91" t="s">
        <v>26236</v>
      </c>
      <c r="BB22066" s="91" t="s">
        <v>3391</v>
      </c>
      <c r="BC22066" s="91" t="s">
        <v>22823</v>
      </c>
      <c r="BD22066" s="473" t="s">
        <v>1301</v>
      </c>
    </row>
    <row r="22067" spans="53:56" ht="15" x14ac:dyDescent="0.25">
      <c r="BA22067" s="90" t="s">
        <v>26237</v>
      </c>
      <c r="BB22067" s="90" t="s">
        <v>3391</v>
      </c>
      <c r="BC22067" s="90" t="s">
        <v>9234</v>
      </c>
      <c r="BD22067" s="473" t="s">
        <v>1301</v>
      </c>
    </row>
    <row r="22068" spans="53:56" ht="15" x14ac:dyDescent="0.25">
      <c r="BA22068" s="91" t="s">
        <v>26238</v>
      </c>
      <c r="BB22068" s="91" t="s">
        <v>3391</v>
      </c>
      <c r="BC22068" s="91" t="s">
        <v>10215</v>
      </c>
      <c r="BD22068" s="473" t="s">
        <v>1301</v>
      </c>
    </row>
    <row r="22069" spans="53:56" ht="15" x14ac:dyDescent="0.25">
      <c r="BA22069" s="90" t="s">
        <v>26239</v>
      </c>
      <c r="BB22069" s="90" t="s">
        <v>3391</v>
      </c>
      <c r="BC22069" s="90" t="s">
        <v>22823</v>
      </c>
      <c r="BD22069" s="473" t="s">
        <v>1301</v>
      </c>
    </row>
    <row r="22070" spans="53:56" ht="15" x14ac:dyDescent="0.25">
      <c r="BA22070" s="91" t="s">
        <v>26240</v>
      </c>
      <c r="BB22070" s="91" t="s">
        <v>3391</v>
      </c>
      <c r="BC22070" s="91" t="s">
        <v>4542</v>
      </c>
      <c r="BD22070" s="473" t="s">
        <v>1301</v>
      </c>
    </row>
    <row r="22071" spans="53:56" ht="15" x14ac:dyDescent="0.25">
      <c r="BA22071" s="90" t="s">
        <v>26241</v>
      </c>
      <c r="BB22071" s="90" t="s">
        <v>3391</v>
      </c>
      <c r="BC22071" s="90" t="s">
        <v>22823</v>
      </c>
      <c r="BD22071" s="473" t="s">
        <v>1301</v>
      </c>
    </row>
    <row r="22072" spans="53:56" ht="15" x14ac:dyDescent="0.25">
      <c r="BA22072" s="91" t="s">
        <v>26242</v>
      </c>
      <c r="BB22072" s="91" t="s">
        <v>3391</v>
      </c>
      <c r="BC22072" s="91" t="s">
        <v>9234</v>
      </c>
      <c r="BD22072" s="473" t="s">
        <v>1301</v>
      </c>
    </row>
    <row r="22073" spans="53:56" ht="15" x14ac:dyDescent="0.25">
      <c r="BA22073" s="90" t="s">
        <v>26243</v>
      </c>
      <c r="BB22073" s="90" t="s">
        <v>3391</v>
      </c>
      <c r="BC22073" s="90" t="s">
        <v>25015</v>
      </c>
      <c r="BD22073" s="473" t="s">
        <v>1301</v>
      </c>
    </row>
    <row r="22074" spans="53:56" ht="15" x14ac:dyDescent="0.25">
      <c r="BA22074" s="91" t="s">
        <v>26244</v>
      </c>
      <c r="BB22074" s="91" t="s">
        <v>3391</v>
      </c>
      <c r="BC22074" s="91" t="s">
        <v>10215</v>
      </c>
      <c r="BD22074" s="473" t="s">
        <v>1301</v>
      </c>
    </row>
    <row r="22075" spans="53:56" ht="15" x14ac:dyDescent="0.25">
      <c r="BA22075" s="90" t="s">
        <v>26245</v>
      </c>
      <c r="BB22075" s="90" t="s">
        <v>3391</v>
      </c>
      <c r="BC22075" s="90" t="s">
        <v>10215</v>
      </c>
      <c r="BD22075" s="473" t="s">
        <v>1301</v>
      </c>
    </row>
    <row r="22076" spans="53:56" ht="15" x14ac:dyDescent="0.25">
      <c r="BA22076" s="91" t="s">
        <v>26246</v>
      </c>
      <c r="BB22076" s="91" t="s">
        <v>3391</v>
      </c>
      <c r="BC22076" s="91" t="s">
        <v>7868</v>
      </c>
      <c r="BD22076" s="473" t="s">
        <v>1301</v>
      </c>
    </row>
    <row r="22077" spans="53:56" ht="15" x14ac:dyDescent="0.25">
      <c r="BA22077" s="90" t="s">
        <v>26247</v>
      </c>
      <c r="BB22077" s="90" t="s">
        <v>3391</v>
      </c>
      <c r="BC22077" s="90" t="s">
        <v>7868</v>
      </c>
      <c r="BD22077" s="473" t="s">
        <v>1301</v>
      </c>
    </row>
    <row r="22078" spans="53:56" ht="15" x14ac:dyDescent="0.25">
      <c r="BA22078" s="91" t="s">
        <v>26248</v>
      </c>
      <c r="BB22078" s="91" t="s">
        <v>3391</v>
      </c>
      <c r="BC22078" s="91" t="s">
        <v>7868</v>
      </c>
      <c r="BD22078" s="473" t="s">
        <v>1301</v>
      </c>
    </row>
    <row r="22079" spans="53:56" ht="15" x14ac:dyDescent="0.25">
      <c r="BA22079" s="90" t="s">
        <v>26249</v>
      </c>
      <c r="BB22079" s="90" t="s">
        <v>3391</v>
      </c>
      <c r="BC22079" s="90" t="s">
        <v>7868</v>
      </c>
      <c r="BD22079" s="473" t="s">
        <v>1301</v>
      </c>
    </row>
    <row r="22080" spans="53:56" ht="15" x14ac:dyDescent="0.25">
      <c r="BA22080" s="91" t="s">
        <v>26250</v>
      </c>
      <c r="BB22080" s="91" t="s">
        <v>3391</v>
      </c>
      <c r="BC22080" s="91" t="s">
        <v>7868</v>
      </c>
      <c r="BD22080" s="473" t="s">
        <v>1301</v>
      </c>
    </row>
    <row r="22081" spans="53:56" ht="15" x14ac:dyDescent="0.25">
      <c r="BA22081" s="90" t="s">
        <v>26251</v>
      </c>
      <c r="BB22081" s="90" t="s">
        <v>3391</v>
      </c>
      <c r="BC22081" s="90" t="s">
        <v>10215</v>
      </c>
      <c r="BD22081" s="473" t="s">
        <v>1301</v>
      </c>
    </row>
    <row r="22082" spans="53:56" ht="15" x14ac:dyDescent="0.25">
      <c r="BA22082" s="91" t="s">
        <v>26252</v>
      </c>
      <c r="BB22082" s="91" t="s">
        <v>3391</v>
      </c>
      <c r="BC22082" s="91" t="s">
        <v>25015</v>
      </c>
      <c r="BD22082" s="473" t="s">
        <v>1301</v>
      </c>
    </row>
    <row r="22083" spans="53:56" ht="15" x14ac:dyDescent="0.25">
      <c r="BA22083" s="90" t="s">
        <v>26253</v>
      </c>
      <c r="BB22083" s="90" t="s">
        <v>3391</v>
      </c>
      <c r="BC22083" s="90" t="s">
        <v>7868</v>
      </c>
      <c r="BD22083" s="473" t="s">
        <v>1301</v>
      </c>
    </row>
    <row r="22084" spans="53:56" ht="15" x14ac:dyDescent="0.25">
      <c r="BA22084" s="91" t="s">
        <v>26254</v>
      </c>
      <c r="BB22084" s="91" t="s">
        <v>3391</v>
      </c>
      <c r="BC22084" s="91" t="s">
        <v>10215</v>
      </c>
      <c r="BD22084" s="473" t="s">
        <v>1301</v>
      </c>
    </row>
    <row r="22085" spans="53:56" ht="15" x14ac:dyDescent="0.25">
      <c r="BA22085" s="90" t="s">
        <v>26255</v>
      </c>
      <c r="BB22085" s="90" t="s">
        <v>3391</v>
      </c>
      <c r="BC22085" s="90" t="s">
        <v>4542</v>
      </c>
      <c r="BD22085" s="473" t="s">
        <v>1301</v>
      </c>
    </row>
    <row r="22086" spans="53:56" ht="15" x14ac:dyDescent="0.25">
      <c r="BA22086" s="91" t="s">
        <v>26256</v>
      </c>
      <c r="BB22086" s="91" t="s">
        <v>3391</v>
      </c>
      <c r="BC22086" s="91" t="s">
        <v>7868</v>
      </c>
      <c r="BD22086" s="473" t="s">
        <v>1301</v>
      </c>
    </row>
    <row r="22087" spans="53:56" ht="15" x14ac:dyDescent="0.25">
      <c r="BA22087" s="90" t="s">
        <v>26257</v>
      </c>
      <c r="BB22087" s="90" t="s">
        <v>3391</v>
      </c>
      <c r="BC22087" s="90" t="s">
        <v>4542</v>
      </c>
      <c r="BD22087" s="473" t="s">
        <v>1301</v>
      </c>
    </row>
    <row r="22088" spans="53:56" ht="15" x14ac:dyDescent="0.25">
      <c r="BA22088" s="91" t="s">
        <v>26258</v>
      </c>
      <c r="BB22088" s="91" t="s">
        <v>3391</v>
      </c>
      <c r="BC22088" s="91" t="s">
        <v>22823</v>
      </c>
      <c r="BD22088" s="473" t="s">
        <v>1301</v>
      </c>
    </row>
    <row r="22089" spans="53:56" ht="15" x14ac:dyDescent="0.25">
      <c r="BA22089" s="90" t="s">
        <v>26259</v>
      </c>
      <c r="BB22089" s="90" t="s">
        <v>3391</v>
      </c>
      <c r="BC22089" s="90" t="s">
        <v>22823</v>
      </c>
      <c r="BD22089" s="473" t="s">
        <v>1301</v>
      </c>
    </row>
    <row r="22090" spans="53:56" ht="15" x14ac:dyDescent="0.25">
      <c r="BA22090" s="91" t="s">
        <v>26260</v>
      </c>
      <c r="BB22090" s="91" t="s">
        <v>3391</v>
      </c>
      <c r="BC22090" s="91" t="s">
        <v>7868</v>
      </c>
      <c r="BD22090" s="473" t="s">
        <v>1301</v>
      </c>
    </row>
    <row r="22091" spans="53:56" ht="15" x14ac:dyDescent="0.25">
      <c r="BA22091" s="90" t="s">
        <v>26261</v>
      </c>
      <c r="BB22091" s="90" t="s">
        <v>3391</v>
      </c>
      <c r="BC22091" s="90" t="s">
        <v>9234</v>
      </c>
      <c r="BD22091" s="473" t="s">
        <v>1301</v>
      </c>
    </row>
    <row r="22092" spans="53:56" ht="15" x14ac:dyDescent="0.25">
      <c r="BA22092" s="91" t="s">
        <v>26262</v>
      </c>
      <c r="BB22092" s="91" t="s">
        <v>3391</v>
      </c>
      <c r="BC22092" s="91" t="s">
        <v>7868</v>
      </c>
      <c r="BD22092" s="473" t="s">
        <v>1301</v>
      </c>
    </row>
    <row r="22093" spans="53:56" ht="15" x14ac:dyDescent="0.25">
      <c r="BA22093" s="90" t="s">
        <v>26263</v>
      </c>
      <c r="BB22093" s="90" t="s">
        <v>3391</v>
      </c>
      <c r="BC22093" s="90" t="s">
        <v>22823</v>
      </c>
      <c r="BD22093" s="473" t="s">
        <v>1301</v>
      </c>
    </row>
    <row r="22094" spans="53:56" ht="15" x14ac:dyDescent="0.25">
      <c r="BA22094" s="91" t="s">
        <v>26264</v>
      </c>
      <c r="BB22094" s="91" t="s">
        <v>3391</v>
      </c>
      <c r="BC22094" s="91" t="s">
        <v>10215</v>
      </c>
      <c r="BD22094" s="473" t="s">
        <v>1301</v>
      </c>
    </row>
    <row r="22095" spans="53:56" ht="15" x14ac:dyDescent="0.25">
      <c r="BA22095" s="90" t="s">
        <v>26265</v>
      </c>
      <c r="BB22095" s="90" t="s">
        <v>3391</v>
      </c>
      <c r="BC22095" s="90" t="s">
        <v>9234</v>
      </c>
      <c r="BD22095" s="473" t="s">
        <v>1301</v>
      </c>
    </row>
    <row r="22096" spans="53:56" ht="15" x14ac:dyDescent="0.25">
      <c r="BA22096" s="91" t="s">
        <v>26266</v>
      </c>
      <c r="BB22096" s="91" t="s">
        <v>3391</v>
      </c>
      <c r="BC22096" s="91" t="s">
        <v>9234</v>
      </c>
      <c r="BD22096" s="473" t="s">
        <v>1301</v>
      </c>
    </row>
    <row r="22097" spans="53:56" ht="15" x14ac:dyDescent="0.25">
      <c r="BA22097" s="90" t="s">
        <v>26267</v>
      </c>
      <c r="BB22097" s="90" t="s">
        <v>3391</v>
      </c>
      <c r="BC22097" s="90" t="s">
        <v>7868</v>
      </c>
      <c r="BD22097" s="473" t="s">
        <v>1301</v>
      </c>
    </row>
    <row r="22098" spans="53:56" ht="15" x14ac:dyDescent="0.25">
      <c r="BA22098" s="91" t="s">
        <v>26268</v>
      </c>
      <c r="BB22098" s="91" t="s">
        <v>3391</v>
      </c>
      <c r="BC22098" s="91" t="s">
        <v>10215</v>
      </c>
      <c r="BD22098" s="473" t="s">
        <v>1301</v>
      </c>
    </row>
    <row r="22099" spans="53:56" ht="15" x14ac:dyDescent="0.25">
      <c r="BA22099" s="90" t="s">
        <v>26269</v>
      </c>
      <c r="BB22099" s="90" t="s">
        <v>3391</v>
      </c>
      <c r="BC22099" s="90" t="s">
        <v>9234</v>
      </c>
      <c r="BD22099" s="473" t="s">
        <v>1301</v>
      </c>
    </row>
    <row r="22100" spans="53:56" ht="15" x14ac:dyDescent="0.25">
      <c r="BA22100" s="91" t="s">
        <v>26270</v>
      </c>
      <c r="BB22100" s="91" t="s">
        <v>3391</v>
      </c>
      <c r="BC22100" s="91" t="s">
        <v>4542</v>
      </c>
      <c r="BD22100" s="473" t="s">
        <v>1301</v>
      </c>
    </row>
    <row r="22101" spans="53:56" ht="15" x14ac:dyDescent="0.25">
      <c r="BA22101" s="90" t="s">
        <v>26271</v>
      </c>
      <c r="BB22101" s="90" t="s">
        <v>3391</v>
      </c>
      <c r="BC22101" s="90" t="s">
        <v>10215</v>
      </c>
      <c r="BD22101" s="473" t="s">
        <v>1301</v>
      </c>
    </row>
    <row r="22102" spans="53:56" ht="15" x14ac:dyDescent="0.25">
      <c r="BA22102" s="91" t="s">
        <v>26272</v>
      </c>
      <c r="BB22102" s="91" t="s">
        <v>3391</v>
      </c>
      <c r="BC22102" s="91" t="s">
        <v>7868</v>
      </c>
      <c r="BD22102" s="473" t="s">
        <v>1301</v>
      </c>
    </row>
    <row r="22103" spans="53:56" ht="15" x14ac:dyDescent="0.25">
      <c r="BA22103" s="90" t="s">
        <v>26273</v>
      </c>
      <c r="BB22103" s="90" t="s">
        <v>3391</v>
      </c>
      <c r="BC22103" s="90" t="s">
        <v>9234</v>
      </c>
      <c r="BD22103" s="473" t="s">
        <v>1301</v>
      </c>
    </row>
    <row r="22104" spans="53:56" ht="15" x14ac:dyDescent="0.25">
      <c r="BA22104" s="90" t="s">
        <v>26274</v>
      </c>
      <c r="BB22104" s="90" t="s">
        <v>3391</v>
      </c>
      <c r="BC22104" s="90" t="s">
        <v>23711</v>
      </c>
      <c r="BD22104" s="473" t="s">
        <v>1301</v>
      </c>
    </row>
    <row r="22105" spans="53:56" ht="15" x14ac:dyDescent="0.25">
      <c r="BA22105" s="91" t="s">
        <v>26275</v>
      </c>
      <c r="BB22105" s="91" t="s">
        <v>3391</v>
      </c>
      <c r="BC22105" s="91" t="s">
        <v>4199</v>
      </c>
      <c r="BD22105" s="473" t="s">
        <v>1301</v>
      </c>
    </row>
    <row r="22106" spans="53:56" ht="15" x14ac:dyDescent="0.25">
      <c r="BA22106" s="90" t="s">
        <v>26276</v>
      </c>
      <c r="BB22106" s="90" t="s">
        <v>3391</v>
      </c>
      <c r="BC22106" s="90" t="s">
        <v>26277</v>
      </c>
      <c r="BD22106" s="473" t="s">
        <v>1301</v>
      </c>
    </row>
    <row r="22107" spans="53:56" ht="15" x14ac:dyDescent="0.25">
      <c r="BA22107" s="91" t="s">
        <v>26278</v>
      </c>
      <c r="BB22107" s="91" t="s">
        <v>3391</v>
      </c>
      <c r="BC22107" s="91" t="s">
        <v>10632</v>
      </c>
      <c r="BD22107" s="473" t="s">
        <v>1301</v>
      </c>
    </row>
    <row r="22108" spans="53:56" ht="15" x14ac:dyDescent="0.25">
      <c r="BA22108" s="90" t="s">
        <v>26279</v>
      </c>
      <c r="BB22108" s="90" t="s">
        <v>3391</v>
      </c>
      <c r="BC22108" s="90" t="s">
        <v>10632</v>
      </c>
      <c r="BD22108" s="473" t="s">
        <v>1301</v>
      </c>
    </row>
    <row r="22109" spans="53:56" ht="15" x14ac:dyDescent="0.25">
      <c r="BA22109" s="91" t="s">
        <v>26280</v>
      </c>
      <c r="BB22109" s="91" t="s">
        <v>3391</v>
      </c>
      <c r="BC22109" s="91" t="s">
        <v>4199</v>
      </c>
      <c r="BD22109" s="473" t="s">
        <v>1301</v>
      </c>
    </row>
    <row r="22110" spans="53:56" ht="15" x14ac:dyDescent="0.25">
      <c r="BA22110" s="90" t="s">
        <v>26281</v>
      </c>
      <c r="BB22110" s="90" t="s">
        <v>3391</v>
      </c>
      <c r="BC22110" s="90" t="s">
        <v>23711</v>
      </c>
      <c r="BD22110" s="473" t="s">
        <v>1301</v>
      </c>
    </row>
    <row r="22111" spans="53:56" ht="15" x14ac:dyDescent="0.25">
      <c r="BA22111" s="91" t="s">
        <v>26282</v>
      </c>
      <c r="BB22111" s="91" t="s">
        <v>3391</v>
      </c>
      <c r="BC22111" s="91" t="s">
        <v>10632</v>
      </c>
      <c r="BD22111" s="473" t="s">
        <v>1301</v>
      </c>
    </row>
    <row r="22112" spans="53:56" ht="15" x14ac:dyDescent="0.25">
      <c r="BA22112" s="90" t="s">
        <v>26283</v>
      </c>
      <c r="BB22112" s="90" t="s">
        <v>3391</v>
      </c>
      <c r="BC22112" s="90" t="s">
        <v>26277</v>
      </c>
      <c r="BD22112" s="473" t="s">
        <v>1301</v>
      </c>
    </row>
    <row r="22113" spans="53:56" ht="15" x14ac:dyDescent="0.25">
      <c r="BA22113" s="91" t="s">
        <v>26284</v>
      </c>
      <c r="BB22113" s="91" t="s">
        <v>3391</v>
      </c>
      <c r="BC22113" s="91" t="s">
        <v>15939</v>
      </c>
      <c r="BD22113" s="473" t="s">
        <v>1301</v>
      </c>
    </row>
    <row r="22114" spans="53:56" ht="15" x14ac:dyDescent="0.25">
      <c r="BA22114" s="90" t="s">
        <v>26285</v>
      </c>
      <c r="BB22114" s="90" t="s">
        <v>3391</v>
      </c>
      <c r="BC22114" s="90" t="s">
        <v>22670</v>
      </c>
      <c r="BD22114" s="473" t="s">
        <v>1301</v>
      </c>
    </row>
    <row r="22115" spans="53:56" ht="15" x14ac:dyDescent="0.25">
      <c r="BA22115" s="91" t="s">
        <v>26286</v>
      </c>
      <c r="BB22115" s="91" t="s">
        <v>3391</v>
      </c>
      <c r="BC22115" s="91" t="s">
        <v>4199</v>
      </c>
      <c r="BD22115" s="473" t="s">
        <v>1301</v>
      </c>
    </row>
    <row r="22116" spans="53:56" ht="15" x14ac:dyDescent="0.25">
      <c r="BA22116" s="90" t="s">
        <v>26287</v>
      </c>
      <c r="BB22116" s="90" t="s">
        <v>3391</v>
      </c>
      <c r="BC22116" s="90" t="s">
        <v>10632</v>
      </c>
      <c r="BD22116" s="473" t="s">
        <v>1301</v>
      </c>
    </row>
    <row r="22117" spans="53:56" ht="15" x14ac:dyDescent="0.25">
      <c r="BA22117" s="91" t="s">
        <v>26288</v>
      </c>
      <c r="BB22117" s="91" t="s">
        <v>3391</v>
      </c>
      <c r="BC22117" s="91" t="s">
        <v>26277</v>
      </c>
      <c r="BD22117" s="473" t="s">
        <v>1301</v>
      </c>
    </row>
    <row r="22118" spans="53:56" ht="15" x14ac:dyDescent="0.25">
      <c r="BA22118" s="90" t="s">
        <v>26289</v>
      </c>
      <c r="BB22118" s="90" t="s">
        <v>3391</v>
      </c>
      <c r="BC22118" s="90" t="s">
        <v>4199</v>
      </c>
      <c r="BD22118" s="473" t="s">
        <v>1301</v>
      </c>
    </row>
    <row r="22119" spans="53:56" ht="15" x14ac:dyDescent="0.25">
      <c r="BA22119" s="91" t="s">
        <v>26290</v>
      </c>
      <c r="BB22119" s="91" t="s">
        <v>3391</v>
      </c>
      <c r="BC22119" s="91" t="s">
        <v>23711</v>
      </c>
      <c r="BD22119" s="473" t="s">
        <v>1301</v>
      </c>
    </row>
    <row r="22120" spans="53:56" ht="15" x14ac:dyDescent="0.25">
      <c r="BA22120" s="90" t="s">
        <v>26291</v>
      </c>
      <c r="BB22120" s="90" t="s">
        <v>3391</v>
      </c>
      <c r="BC22120" s="90" t="s">
        <v>4199</v>
      </c>
      <c r="BD22120" s="473" t="s">
        <v>1301</v>
      </c>
    </row>
    <row r="22121" spans="53:56" ht="15" x14ac:dyDescent="0.25">
      <c r="BA22121" s="91" t="s">
        <v>26292</v>
      </c>
      <c r="BB22121" s="91" t="s">
        <v>3391</v>
      </c>
      <c r="BC22121" s="91" t="s">
        <v>22670</v>
      </c>
      <c r="BD22121" s="473" t="s">
        <v>1301</v>
      </c>
    </row>
    <row r="22122" spans="53:56" ht="15" x14ac:dyDescent="0.25">
      <c r="BA22122" s="90" t="s">
        <v>26293</v>
      </c>
      <c r="BB22122" s="90" t="s">
        <v>3391</v>
      </c>
      <c r="BC22122" s="90" t="s">
        <v>26277</v>
      </c>
      <c r="BD22122" s="473" t="s">
        <v>1301</v>
      </c>
    </row>
    <row r="22123" spans="53:56" ht="15" x14ac:dyDescent="0.25">
      <c r="BA22123" s="91" t="s">
        <v>26294</v>
      </c>
      <c r="BB22123" s="91" t="s">
        <v>3391</v>
      </c>
      <c r="BC22123" s="91" t="s">
        <v>4199</v>
      </c>
      <c r="BD22123" s="473" t="s">
        <v>1301</v>
      </c>
    </row>
    <row r="22124" spans="53:56" ht="15" x14ac:dyDescent="0.25">
      <c r="BA22124" s="90" t="s">
        <v>26295</v>
      </c>
      <c r="BB22124" s="90" t="s">
        <v>3391</v>
      </c>
      <c r="BC22124" s="90" t="s">
        <v>22670</v>
      </c>
      <c r="BD22124" s="473" t="s">
        <v>1301</v>
      </c>
    </row>
    <row r="22125" spans="53:56" ht="15" x14ac:dyDescent="0.25">
      <c r="BA22125" s="91" t="s">
        <v>26296</v>
      </c>
      <c r="BB22125" s="91" t="s">
        <v>3391</v>
      </c>
      <c r="BC22125" s="91" t="s">
        <v>22670</v>
      </c>
      <c r="BD22125" s="473" t="s">
        <v>1301</v>
      </c>
    </row>
    <row r="22126" spans="53:56" ht="15" x14ac:dyDescent="0.25">
      <c r="BA22126" s="90" t="s">
        <v>26297</v>
      </c>
      <c r="BB22126" s="90" t="s">
        <v>3391</v>
      </c>
      <c r="BC22126" s="90" t="s">
        <v>26277</v>
      </c>
      <c r="BD22126" s="473" t="s">
        <v>1301</v>
      </c>
    </row>
    <row r="22127" spans="53:56" ht="15" x14ac:dyDescent="0.25">
      <c r="BA22127" s="91" t="s">
        <v>26298</v>
      </c>
      <c r="BB22127" s="91" t="s">
        <v>3391</v>
      </c>
      <c r="BC22127" s="91" t="s">
        <v>26277</v>
      </c>
      <c r="BD22127" s="473" t="s">
        <v>1301</v>
      </c>
    </row>
    <row r="22128" spans="53:56" ht="15" x14ac:dyDescent="0.25">
      <c r="BA22128" s="90" t="s">
        <v>26299</v>
      </c>
      <c r="BB22128" s="90" t="s">
        <v>3391</v>
      </c>
      <c r="BC22128" s="90" t="s">
        <v>26277</v>
      </c>
      <c r="BD22128" s="473" t="s">
        <v>1301</v>
      </c>
    </row>
    <row r="22129" spans="53:56" ht="15" x14ac:dyDescent="0.25">
      <c r="BA22129" s="91" t="s">
        <v>26300</v>
      </c>
      <c r="BB22129" s="91" t="s">
        <v>3391</v>
      </c>
      <c r="BC22129" s="91" t="s">
        <v>26277</v>
      </c>
      <c r="BD22129" s="473" t="s">
        <v>1301</v>
      </c>
    </row>
    <row r="22130" spans="53:56" ht="15" x14ac:dyDescent="0.25">
      <c r="BA22130" s="90" t="s">
        <v>26301</v>
      </c>
      <c r="BB22130" s="90" t="s">
        <v>3391</v>
      </c>
      <c r="BC22130" s="90" t="s">
        <v>26277</v>
      </c>
      <c r="BD22130" s="473" t="s">
        <v>1301</v>
      </c>
    </row>
    <row r="22131" spans="53:56" ht="15" x14ac:dyDescent="0.25">
      <c r="BA22131" s="91" t="s">
        <v>26302</v>
      </c>
      <c r="BB22131" s="91" t="s">
        <v>3391</v>
      </c>
      <c r="BC22131" s="91" t="s">
        <v>26277</v>
      </c>
      <c r="BD22131" s="473" t="s">
        <v>1301</v>
      </c>
    </row>
    <row r="22132" spans="53:56" ht="15" x14ac:dyDescent="0.25">
      <c r="BA22132" s="90" t="s">
        <v>26303</v>
      </c>
      <c r="BB22132" s="90" t="s">
        <v>3391</v>
      </c>
      <c r="BC22132" s="90" t="s">
        <v>22670</v>
      </c>
      <c r="BD22132" s="473" t="s">
        <v>1301</v>
      </c>
    </row>
    <row r="22133" spans="53:56" ht="15" x14ac:dyDescent="0.25">
      <c r="BA22133" s="91" t="s">
        <v>26304</v>
      </c>
      <c r="BB22133" s="91" t="s">
        <v>3391</v>
      </c>
      <c r="BC22133" s="91" t="s">
        <v>10632</v>
      </c>
      <c r="BD22133" s="473" t="s">
        <v>1301</v>
      </c>
    </row>
    <row r="22134" spans="53:56" ht="15" x14ac:dyDescent="0.25">
      <c r="BA22134" s="90" t="s">
        <v>26305</v>
      </c>
      <c r="BB22134" s="90" t="s">
        <v>3391</v>
      </c>
      <c r="BC22134" s="90" t="s">
        <v>22670</v>
      </c>
      <c r="BD22134" s="473" t="s">
        <v>1301</v>
      </c>
    </row>
    <row r="22135" spans="53:56" ht="15" x14ac:dyDescent="0.25">
      <c r="BA22135" s="91" t="s">
        <v>26306</v>
      </c>
      <c r="BB22135" s="91" t="s">
        <v>3391</v>
      </c>
      <c r="BC22135" s="91" t="s">
        <v>15939</v>
      </c>
      <c r="BD22135" s="473" t="s">
        <v>1301</v>
      </c>
    </row>
    <row r="22136" spans="53:56" ht="15" x14ac:dyDescent="0.25">
      <c r="BA22136" s="90" t="s">
        <v>26307</v>
      </c>
      <c r="BB22136" s="90" t="s">
        <v>3391</v>
      </c>
      <c r="BC22136" s="90" t="s">
        <v>10632</v>
      </c>
      <c r="BD22136" s="473" t="s">
        <v>1301</v>
      </c>
    </row>
    <row r="22137" spans="53:56" ht="15" x14ac:dyDescent="0.25">
      <c r="BA22137" s="91" t="s">
        <v>26308</v>
      </c>
      <c r="BB22137" s="91" t="s">
        <v>3391</v>
      </c>
      <c r="BC22137" s="91" t="s">
        <v>22670</v>
      </c>
      <c r="BD22137" s="473" t="s">
        <v>1301</v>
      </c>
    </row>
    <row r="22138" spans="53:56" ht="15" x14ac:dyDescent="0.25">
      <c r="BA22138" s="90" t="s">
        <v>26309</v>
      </c>
      <c r="BB22138" s="90" t="s">
        <v>3391</v>
      </c>
      <c r="BC22138" s="90" t="s">
        <v>4199</v>
      </c>
      <c r="BD22138" s="473" t="s">
        <v>1301</v>
      </c>
    </row>
    <row r="22139" spans="53:56" ht="15" x14ac:dyDescent="0.25">
      <c r="BA22139" s="91" t="s">
        <v>26310</v>
      </c>
      <c r="BB22139" s="91" t="s">
        <v>3391</v>
      </c>
      <c r="BC22139" s="91" t="s">
        <v>23711</v>
      </c>
      <c r="BD22139" s="473" t="s">
        <v>1301</v>
      </c>
    </row>
    <row r="22140" spans="53:56" ht="15" x14ac:dyDescent="0.25">
      <c r="BA22140" s="91" t="s">
        <v>26311</v>
      </c>
      <c r="BB22140" s="91" t="s">
        <v>3391</v>
      </c>
      <c r="BC22140" s="91" t="s">
        <v>10632</v>
      </c>
      <c r="BD22140" s="473" t="s">
        <v>1301</v>
      </c>
    </row>
    <row r="22141" spans="53:56" ht="15" x14ac:dyDescent="0.25">
      <c r="BA22141" s="90" t="s">
        <v>26312</v>
      </c>
      <c r="BB22141" s="90" t="s">
        <v>3391</v>
      </c>
      <c r="BC22141" s="90" t="s">
        <v>4199</v>
      </c>
      <c r="BD22141" s="473" t="s">
        <v>1301</v>
      </c>
    </row>
    <row r="22142" spans="53:56" ht="15" x14ac:dyDescent="0.25">
      <c r="BA22142" s="91" t="s">
        <v>26313</v>
      </c>
      <c r="BB22142" s="91" t="s">
        <v>3391</v>
      </c>
      <c r="BC22142" s="91" t="s">
        <v>23711</v>
      </c>
      <c r="BD22142" s="473" t="s">
        <v>1301</v>
      </c>
    </row>
    <row r="22143" spans="53:56" ht="15" x14ac:dyDescent="0.25">
      <c r="BA22143" s="90" t="s">
        <v>26314</v>
      </c>
      <c r="BB22143" s="90" t="s">
        <v>3391</v>
      </c>
      <c r="BC22143" s="90" t="s">
        <v>11252</v>
      </c>
      <c r="BD22143" s="473" t="s">
        <v>1301</v>
      </c>
    </row>
    <row r="22144" spans="53:56" ht="15" x14ac:dyDescent="0.25">
      <c r="BA22144" s="90" t="s">
        <v>26315</v>
      </c>
      <c r="BB22144" s="90" t="s">
        <v>3391</v>
      </c>
      <c r="BC22144" s="90" t="s">
        <v>11252</v>
      </c>
      <c r="BD22144" s="473" t="s">
        <v>1301</v>
      </c>
    </row>
    <row r="22145" spans="53:56" ht="15" x14ac:dyDescent="0.25">
      <c r="BA22145" s="91" t="s">
        <v>26316</v>
      </c>
      <c r="BB22145" s="91" t="s">
        <v>3391</v>
      </c>
      <c r="BC22145" s="91" t="s">
        <v>23711</v>
      </c>
      <c r="BD22145" s="473" t="s">
        <v>1301</v>
      </c>
    </row>
    <row r="22146" spans="53:56" ht="15" x14ac:dyDescent="0.25">
      <c r="BA22146" s="91" t="s">
        <v>26317</v>
      </c>
      <c r="BB22146" s="91" t="s">
        <v>3391</v>
      </c>
      <c r="BC22146" s="91" t="s">
        <v>15158</v>
      </c>
      <c r="BD22146" s="473" t="s">
        <v>1301</v>
      </c>
    </row>
    <row r="22147" spans="53:56" ht="15" x14ac:dyDescent="0.25">
      <c r="BA22147" s="90" t="s">
        <v>26318</v>
      </c>
      <c r="BB22147" s="90" t="s">
        <v>3391</v>
      </c>
      <c r="BC22147" s="90" t="s">
        <v>4199</v>
      </c>
      <c r="BD22147" s="473" t="s">
        <v>1301</v>
      </c>
    </row>
    <row r="22148" spans="53:56" ht="15" x14ac:dyDescent="0.25">
      <c r="BA22148" s="91" t="s">
        <v>26319</v>
      </c>
      <c r="BB22148" s="91" t="s">
        <v>3391</v>
      </c>
      <c r="BC22148" s="91" t="s">
        <v>10632</v>
      </c>
      <c r="BD22148" s="473" t="s">
        <v>1301</v>
      </c>
    </row>
    <row r="22149" spans="53:56" ht="15" x14ac:dyDescent="0.25">
      <c r="BA22149" s="91" t="s">
        <v>26320</v>
      </c>
      <c r="BB22149" s="91" t="s">
        <v>3391</v>
      </c>
      <c r="BC22149" s="91" t="s">
        <v>26277</v>
      </c>
      <c r="BD22149" s="473" t="s">
        <v>1301</v>
      </c>
    </row>
    <row r="22150" spans="53:56" ht="15" x14ac:dyDescent="0.25">
      <c r="BA22150" s="90" t="s">
        <v>26321</v>
      </c>
      <c r="BB22150" s="90" t="s">
        <v>3391</v>
      </c>
      <c r="BC22150" s="90" t="s">
        <v>10632</v>
      </c>
      <c r="BD22150" s="473" t="s">
        <v>1301</v>
      </c>
    </row>
    <row r="22151" spans="53:56" ht="15" x14ac:dyDescent="0.25">
      <c r="BA22151" s="91" t="s">
        <v>26322</v>
      </c>
      <c r="BB22151" s="91" t="s">
        <v>3391</v>
      </c>
      <c r="BC22151" s="91" t="s">
        <v>22670</v>
      </c>
      <c r="BD22151" s="473" t="s">
        <v>1301</v>
      </c>
    </row>
    <row r="22152" spans="53:56" ht="15" x14ac:dyDescent="0.25">
      <c r="BA22152" s="90" t="s">
        <v>26323</v>
      </c>
      <c r="BB22152" s="90" t="s">
        <v>3391</v>
      </c>
      <c r="BC22152" s="90" t="s">
        <v>4199</v>
      </c>
      <c r="BD22152" s="473" t="s">
        <v>1301</v>
      </c>
    </row>
    <row r="22153" spans="53:56" ht="15" x14ac:dyDescent="0.25">
      <c r="BA22153" s="90" t="s">
        <v>26324</v>
      </c>
      <c r="BB22153" s="90" t="s">
        <v>3391</v>
      </c>
      <c r="BC22153" s="90" t="s">
        <v>22670</v>
      </c>
      <c r="BD22153" s="473" t="s">
        <v>1301</v>
      </c>
    </row>
    <row r="22154" spans="53:56" ht="15" x14ac:dyDescent="0.25">
      <c r="BA22154" s="91" t="s">
        <v>26325</v>
      </c>
      <c r="BB22154" s="91" t="s">
        <v>3391</v>
      </c>
      <c r="BC22154" s="91" t="s">
        <v>26277</v>
      </c>
      <c r="BD22154" s="473" t="s">
        <v>1301</v>
      </c>
    </row>
    <row r="22155" spans="53:56" ht="15" x14ac:dyDescent="0.25">
      <c r="BA22155" s="90" t="s">
        <v>26326</v>
      </c>
      <c r="BB22155" s="90" t="s">
        <v>3391</v>
      </c>
      <c r="BC22155" s="90" t="s">
        <v>15939</v>
      </c>
      <c r="BD22155" s="473" t="s">
        <v>1301</v>
      </c>
    </row>
    <row r="22156" spans="53:56" ht="15" x14ac:dyDescent="0.25">
      <c r="BA22156" s="91" t="s">
        <v>26327</v>
      </c>
      <c r="BB22156" s="91" t="s">
        <v>3391</v>
      </c>
      <c r="BC22156" s="91" t="s">
        <v>11252</v>
      </c>
      <c r="BD22156" s="473" t="s">
        <v>1301</v>
      </c>
    </row>
    <row r="22157" spans="53:56" ht="15" x14ac:dyDescent="0.25">
      <c r="BA22157" s="91" t="s">
        <v>26328</v>
      </c>
      <c r="BB22157" s="91" t="s">
        <v>3391</v>
      </c>
      <c r="BC22157" s="91" t="s">
        <v>11252</v>
      </c>
      <c r="BD22157" s="473" t="s">
        <v>1301</v>
      </c>
    </row>
    <row r="22158" spans="53:56" ht="15" x14ac:dyDescent="0.25">
      <c r="BA22158" s="90" t="s">
        <v>26329</v>
      </c>
      <c r="BB22158" s="90" t="s">
        <v>3391</v>
      </c>
      <c r="BC22158" s="90" t="s">
        <v>10632</v>
      </c>
      <c r="BD22158" s="473" t="s">
        <v>1301</v>
      </c>
    </row>
    <row r="22159" spans="53:56" ht="15" x14ac:dyDescent="0.25">
      <c r="BA22159" s="91" t="s">
        <v>26330</v>
      </c>
      <c r="BB22159" s="91" t="s">
        <v>3391</v>
      </c>
      <c r="BC22159" s="91" t="s">
        <v>10632</v>
      </c>
      <c r="BD22159" s="473" t="s">
        <v>1301</v>
      </c>
    </row>
    <row r="22160" spans="53:56" ht="15" x14ac:dyDescent="0.25">
      <c r="BA22160" s="90" t="s">
        <v>26331</v>
      </c>
      <c r="BB22160" s="90" t="s">
        <v>3391</v>
      </c>
      <c r="BC22160" s="90" t="s">
        <v>22670</v>
      </c>
      <c r="BD22160" s="473" t="s">
        <v>1301</v>
      </c>
    </row>
    <row r="22161" spans="53:56" ht="15" x14ac:dyDescent="0.25">
      <c r="BA22161" s="91" t="s">
        <v>26332</v>
      </c>
      <c r="BB22161" s="91" t="s">
        <v>3391</v>
      </c>
      <c r="BC22161" s="91" t="s">
        <v>11252</v>
      </c>
      <c r="BD22161" s="473" t="s">
        <v>1301</v>
      </c>
    </row>
    <row r="22162" spans="53:56" ht="15" x14ac:dyDescent="0.25">
      <c r="BA22162" s="90" t="s">
        <v>26333</v>
      </c>
      <c r="BB22162" s="90" t="s">
        <v>3391</v>
      </c>
      <c r="BC22162" s="90" t="s">
        <v>4199</v>
      </c>
      <c r="BD22162" s="473" t="s">
        <v>1301</v>
      </c>
    </row>
    <row r="22163" spans="53:56" ht="15" x14ac:dyDescent="0.25">
      <c r="BA22163" s="90" t="s">
        <v>26334</v>
      </c>
      <c r="BB22163" s="90" t="s">
        <v>3391</v>
      </c>
      <c r="BC22163" s="90" t="s">
        <v>4199</v>
      </c>
      <c r="BD22163" s="473" t="s">
        <v>1301</v>
      </c>
    </row>
    <row r="22164" spans="53:56" ht="15" x14ac:dyDescent="0.25">
      <c r="BA22164" s="91" t="s">
        <v>26335</v>
      </c>
      <c r="BB22164" s="91" t="s">
        <v>3391</v>
      </c>
      <c r="BC22164" s="91" t="s">
        <v>4199</v>
      </c>
      <c r="BD22164" s="473" t="s">
        <v>1301</v>
      </c>
    </row>
    <row r="22165" spans="53:56" ht="15" x14ac:dyDescent="0.25">
      <c r="BA22165" s="90" t="s">
        <v>26336</v>
      </c>
      <c r="BB22165" s="90" t="s">
        <v>3391</v>
      </c>
      <c r="BC22165" s="90" t="s">
        <v>11252</v>
      </c>
      <c r="BD22165" s="473" t="s">
        <v>1301</v>
      </c>
    </row>
    <row r="22166" spans="53:56" ht="15" x14ac:dyDescent="0.25">
      <c r="BA22166" s="91" t="s">
        <v>26337</v>
      </c>
      <c r="BB22166" s="91" t="s">
        <v>3391</v>
      </c>
      <c r="BC22166" s="91" t="s">
        <v>26338</v>
      </c>
      <c r="BD22166" s="473" t="s">
        <v>1301</v>
      </c>
    </row>
    <row r="22167" spans="53:56" ht="15" x14ac:dyDescent="0.25">
      <c r="BA22167" s="91" t="s">
        <v>26339</v>
      </c>
      <c r="BB22167" s="91" t="s">
        <v>3391</v>
      </c>
      <c r="BC22167" s="91" t="s">
        <v>26338</v>
      </c>
      <c r="BD22167" s="473" t="s">
        <v>1301</v>
      </c>
    </row>
    <row r="22168" spans="53:56" ht="15" x14ac:dyDescent="0.25">
      <c r="BA22168" s="90" t="s">
        <v>26340</v>
      </c>
      <c r="BB22168" s="90" t="s">
        <v>3391</v>
      </c>
      <c r="BC22168" s="90" t="s">
        <v>22670</v>
      </c>
      <c r="BD22168" s="473" t="s">
        <v>1301</v>
      </c>
    </row>
    <row r="22169" spans="53:56" ht="15" x14ac:dyDescent="0.25">
      <c r="BA22169" s="91" t="s">
        <v>26341</v>
      </c>
      <c r="BB22169" s="91" t="s">
        <v>3391</v>
      </c>
      <c r="BC22169" s="91" t="s">
        <v>26342</v>
      </c>
      <c r="BD22169" s="473" t="s">
        <v>1301</v>
      </c>
    </row>
    <row r="22170" spans="53:56" ht="15" x14ac:dyDescent="0.25">
      <c r="BA22170" s="90" t="s">
        <v>26343</v>
      </c>
      <c r="BB22170" s="90" t="s">
        <v>3391</v>
      </c>
      <c r="BC22170" s="90" t="s">
        <v>26338</v>
      </c>
      <c r="BD22170" s="473" t="s">
        <v>1301</v>
      </c>
    </row>
    <row r="22171" spans="53:56" ht="15" x14ac:dyDescent="0.25">
      <c r="BA22171" s="90" t="s">
        <v>26344</v>
      </c>
      <c r="BB22171" s="90" t="s">
        <v>3391</v>
      </c>
      <c r="BC22171" s="90" t="s">
        <v>26338</v>
      </c>
      <c r="BD22171" s="473" t="s">
        <v>1301</v>
      </c>
    </row>
    <row r="22172" spans="53:56" ht="15" x14ac:dyDescent="0.25">
      <c r="BA22172" s="91" t="s">
        <v>26345</v>
      </c>
      <c r="BB22172" s="91" t="s">
        <v>3391</v>
      </c>
      <c r="BC22172" s="91" t="s">
        <v>22670</v>
      </c>
      <c r="BD22172" s="473" t="s">
        <v>1301</v>
      </c>
    </row>
    <row r="22173" spans="53:56" ht="15" x14ac:dyDescent="0.25">
      <c r="BA22173" s="90" t="s">
        <v>26346</v>
      </c>
      <c r="BB22173" s="90" t="s">
        <v>3391</v>
      </c>
      <c r="BC22173" s="90" t="s">
        <v>26342</v>
      </c>
      <c r="BD22173" s="473" t="s">
        <v>1301</v>
      </c>
    </row>
    <row r="22174" spans="53:56" ht="15" x14ac:dyDescent="0.25">
      <c r="BA22174" s="91" t="s">
        <v>26347</v>
      </c>
      <c r="BB22174" s="91" t="s">
        <v>3391</v>
      </c>
      <c r="BC22174" s="91" t="s">
        <v>22670</v>
      </c>
      <c r="BD22174" s="473" t="s">
        <v>1301</v>
      </c>
    </row>
    <row r="22175" spans="53:56" ht="15" x14ac:dyDescent="0.25">
      <c r="BA22175" s="91" t="s">
        <v>26348</v>
      </c>
      <c r="BB22175" s="91" t="s">
        <v>3391</v>
      </c>
      <c r="BC22175" s="91" t="s">
        <v>26349</v>
      </c>
      <c r="BD22175" s="473" t="s">
        <v>1301</v>
      </c>
    </row>
    <row r="22176" spans="53:56" ht="15" x14ac:dyDescent="0.25">
      <c r="BA22176" s="90" t="s">
        <v>26350</v>
      </c>
      <c r="BB22176" s="90" t="s">
        <v>3391</v>
      </c>
      <c r="BC22176" s="90" t="s">
        <v>26338</v>
      </c>
      <c r="BD22176" s="473" t="s">
        <v>1301</v>
      </c>
    </row>
    <row r="22177" spans="53:56" ht="15" x14ac:dyDescent="0.25">
      <c r="BA22177" s="91" t="s">
        <v>26351</v>
      </c>
      <c r="BB22177" s="91" t="s">
        <v>3391</v>
      </c>
      <c r="BC22177" s="91" t="s">
        <v>26342</v>
      </c>
      <c r="BD22177" s="473" t="s">
        <v>1301</v>
      </c>
    </row>
    <row r="22178" spans="53:56" ht="15" x14ac:dyDescent="0.25">
      <c r="BA22178" s="90" t="s">
        <v>26352</v>
      </c>
      <c r="BB22178" s="90" t="s">
        <v>3391</v>
      </c>
      <c r="BC22178" s="90" t="s">
        <v>26338</v>
      </c>
      <c r="BD22178" s="473" t="s">
        <v>1301</v>
      </c>
    </row>
    <row r="22179" spans="53:56" ht="15" x14ac:dyDescent="0.25">
      <c r="BA22179" s="90" t="s">
        <v>26353</v>
      </c>
      <c r="BB22179" s="90" t="s">
        <v>3391</v>
      </c>
      <c r="BC22179" s="90" t="s">
        <v>26338</v>
      </c>
      <c r="BD22179" s="473" t="s">
        <v>1301</v>
      </c>
    </row>
    <row r="22180" spans="53:56" ht="15" x14ac:dyDescent="0.25">
      <c r="BA22180" s="91" t="s">
        <v>26354</v>
      </c>
      <c r="BB22180" s="91" t="s">
        <v>3391</v>
      </c>
      <c r="BC22180" s="91" t="s">
        <v>26342</v>
      </c>
      <c r="BD22180" s="473" t="s">
        <v>1301</v>
      </c>
    </row>
    <row r="22181" spans="53:56" ht="15" x14ac:dyDescent="0.25">
      <c r="BA22181" s="90" t="s">
        <v>26355</v>
      </c>
      <c r="BB22181" s="90" t="s">
        <v>3391</v>
      </c>
      <c r="BC22181" s="90" t="s">
        <v>26342</v>
      </c>
      <c r="BD22181" s="473" t="s">
        <v>1301</v>
      </c>
    </row>
    <row r="22182" spans="53:56" ht="15" x14ac:dyDescent="0.25">
      <c r="BA22182" s="91" t="s">
        <v>26356</v>
      </c>
      <c r="BB22182" s="91" t="s">
        <v>3391</v>
      </c>
      <c r="BC22182" s="91" t="s">
        <v>22670</v>
      </c>
      <c r="BD22182" s="473" t="s">
        <v>1301</v>
      </c>
    </row>
    <row r="22183" spans="53:56" ht="15" x14ac:dyDescent="0.25">
      <c r="BA22183" s="91" t="s">
        <v>26357</v>
      </c>
      <c r="BB22183" s="91" t="s">
        <v>3391</v>
      </c>
      <c r="BC22183" s="91" t="s">
        <v>22670</v>
      </c>
      <c r="BD22183" s="473" t="s">
        <v>1301</v>
      </c>
    </row>
    <row r="22184" spans="53:56" ht="15" x14ac:dyDescent="0.25">
      <c r="BA22184" s="90" t="s">
        <v>26358</v>
      </c>
      <c r="BB22184" s="90" t="s">
        <v>3391</v>
      </c>
      <c r="BC22184" s="90" t="s">
        <v>26338</v>
      </c>
      <c r="BD22184" s="473" t="s">
        <v>1301</v>
      </c>
    </row>
    <row r="22185" spans="53:56" ht="15" x14ac:dyDescent="0.25">
      <c r="BA22185" s="91" t="s">
        <v>26359</v>
      </c>
      <c r="BB22185" s="91" t="s">
        <v>3391</v>
      </c>
      <c r="BC22185" s="91" t="s">
        <v>26342</v>
      </c>
      <c r="BD22185" s="473" t="s">
        <v>1301</v>
      </c>
    </row>
    <row r="22186" spans="53:56" ht="15" x14ac:dyDescent="0.25">
      <c r="BA22186" s="90" t="s">
        <v>26360</v>
      </c>
      <c r="BB22186" s="90" t="s">
        <v>3391</v>
      </c>
      <c r="BC22186" s="90" t="s">
        <v>21855</v>
      </c>
      <c r="BD22186" s="473" t="s">
        <v>1301</v>
      </c>
    </row>
    <row r="22187" spans="53:56" ht="15" x14ac:dyDescent="0.25">
      <c r="BA22187" s="90" t="s">
        <v>26361</v>
      </c>
      <c r="BB22187" s="90" t="s">
        <v>3391</v>
      </c>
      <c r="BC22187" s="90" t="s">
        <v>21855</v>
      </c>
      <c r="BD22187" s="473" t="s">
        <v>1301</v>
      </c>
    </row>
    <row r="22188" spans="53:56" ht="15" x14ac:dyDescent="0.25">
      <c r="BA22188" s="91" t="s">
        <v>26362</v>
      </c>
      <c r="BB22188" s="91" t="s">
        <v>3391</v>
      </c>
      <c r="BC22188" s="91" t="s">
        <v>21855</v>
      </c>
      <c r="BD22188" s="473" t="s">
        <v>1301</v>
      </c>
    </row>
    <row r="22189" spans="53:56" ht="15" x14ac:dyDescent="0.25">
      <c r="BA22189" s="90" t="s">
        <v>26363</v>
      </c>
      <c r="BB22189" s="90" t="s">
        <v>3391</v>
      </c>
      <c r="BC22189" s="90" t="s">
        <v>21855</v>
      </c>
      <c r="BD22189" s="473" t="s">
        <v>1301</v>
      </c>
    </row>
    <row r="22190" spans="53:56" ht="15" x14ac:dyDescent="0.25">
      <c r="BA22190" s="91" t="s">
        <v>26364</v>
      </c>
      <c r="BB22190" s="91" t="s">
        <v>3391</v>
      </c>
      <c r="BC22190" s="91" t="s">
        <v>21855</v>
      </c>
      <c r="BD22190" s="473" t="s">
        <v>1301</v>
      </c>
    </row>
    <row r="22191" spans="53:56" ht="15" x14ac:dyDescent="0.25">
      <c r="BA22191" s="90" t="s">
        <v>26365</v>
      </c>
      <c r="BB22191" s="90" t="s">
        <v>3391</v>
      </c>
      <c r="BC22191" s="90" t="s">
        <v>21855</v>
      </c>
      <c r="BD22191" s="473" t="s">
        <v>1301</v>
      </c>
    </row>
    <row r="22192" spans="53:56" ht="15" x14ac:dyDescent="0.25">
      <c r="BA22192" s="91" t="s">
        <v>26366</v>
      </c>
      <c r="BB22192" s="91" t="s">
        <v>3391</v>
      </c>
      <c r="BC22192" s="91" t="s">
        <v>21855</v>
      </c>
      <c r="BD22192" s="473" t="s">
        <v>1301</v>
      </c>
    </row>
    <row r="22193" spans="53:56" ht="15" x14ac:dyDescent="0.25">
      <c r="BA22193" s="91" t="s">
        <v>26367</v>
      </c>
      <c r="BB22193" s="91" t="s">
        <v>3391</v>
      </c>
      <c r="BC22193" s="91" t="s">
        <v>21855</v>
      </c>
      <c r="BD22193" s="473" t="s">
        <v>1301</v>
      </c>
    </row>
    <row r="22194" spans="53:56" ht="15" x14ac:dyDescent="0.25">
      <c r="BA22194" s="90" t="s">
        <v>26368</v>
      </c>
      <c r="BB22194" s="90" t="s">
        <v>3391</v>
      </c>
      <c r="BC22194" s="90" t="s">
        <v>21855</v>
      </c>
      <c r="BD22194" s="473" t="s">
        <v>1301</v>
      </c>
    </row>
    <row r="22195" spans="53:56" ht="15" x14ac:dyDescent="0.25">
      <c r="BA22195" s="91" t="s">
        <v>26369</v>
      </c>
      <c r="BB22195" s="91" t="s">
        <v>3391</v>
      </c>
      <c r="BC22195" s="91" t="s">
        <v>21855</v>
      </c>
      <c r="BD22195" s="473" t="s">
        <v>1301</v>
      </c>
    </row>
    <row r="22196" spans="53:56" ht="15" x14ac:dyDescent="0.25">
      <c r="BA22196" s="90" t="s">
        <v>26370</v>
      </c>
      <c r="BB22196" s="90" t="s">
        <v>3391</v>
      </c>
      <c r="BC22196" s="90" t="s">
        <v>21855</v>
      </c>
      <c r="BD22196" s="473" t="s">
        <v>1301</v>
      </c>
    </row>
    <row r="22197" spans="53:56" ht="15" x14ac:dyDescent="0.25">
      <c r="BA22197" s="90" t="s">
        <v>26371</v>
      </c>
      <c r="BB22197" s="90" t="s">
        <v>3391</v>
      </c>
      <c r="BC22197" s="90" t="s">
        <v>21855</v>
      </c>
      <c r="BD22197" s="473" t="s">
        <v>1301</v>
      </c>
    </row>
    <row r="22198" spans="53:56" ht="15" x14ac:dyDescent="0.25">
      <c r="BA22198" s="91" t="s">
        <v>26372</v>
      </c>
      <c r="BB22198" s="91" t="s">
        <v>3391</v>
      </c>
      <c r="BC22198" s="91" t="s">
        <v>26349</v>
      </c>
      <c r="BD22198" s="473" t="s">
        <v>1301</v>
      </c>
    </row>
    <row r="22199" spans="53:56" ht="15" x14ac:dyDescent="0.25">
      <c r="BA22199" s="90" t="s">
        <v>26373</v>
      </c>
      <c r="BB22199" s="90" t="s">
        <v>3391</v>
      </c>
      <c r="BC22199" s="90" t="s">
        <v>26349</v>
      </c>
      <c r="BD22199" s="473" t="s">
        <v>1301</v>
      </c>
    </row>
    <row r="22200" spans="53:56" ht="15" x14ac:dyDescent="0.25">
      <c r="BA22200" s="91" t="s">
        <v>26374</v>
      </c>
      <c r="BB22200" s="91" t="s">
        <v>3391</v>
      </c>
      <c r="BC22200" s="91" t="s">
        <v>26349</v>
      </c>
      <c r="BD22200" s="473" t="s">
        <v>1301</v>
      </c>
    </row>
    <row r="22201" spans="53:56" ht="15" x14ac:dyDescent="0.25">
      <c r="BA22201" s="91" t="s">
        <v>26375</v>
      </c>
      <c r="BB22201" s="91" t="s">
        <v>3391</v>
      </c>
      <c r="BC22201" s="91" t="s">
        <v>26349</v>
      </c>
      <c r="BD22201" s="473" t="s">
        <v>1301</v>
      </c>
    </row>
    <row r="22202" spans="53:56" ht="15" x14ac:dyDescent="0.25">
      <c r="BA22202" s="90" t="s">
        <v>26376</v>
      </c>
      <c r="BB22202" s="90" t="s">
        <v>3391</v>
      </c>
      <c r="BC22202" s="90" t="s">
        <v>26349</v>
      </c>
      <c r="BD22202" s="473" t="s">
        <v>1301</v>
      </c>
    </row>
    <row r="22203" spans="53:56" ht="15" x14ac:dyDescent="0.25">
      <c r="BA22203" s="91" t="s">
        <v>26377</v>
      </c>
      <c r="BB22203" s="91" t="s">
        <v>3391</v>
      </c>
      <c r="BC22203" s="91" t="s">
        <v>26349</v>
      </c>
      <c r="BD22203" s="473" t="s">
        <v>1301</v>
      </c>
    </row>
    <row r="22204" spans="53:56" ht="15" x14ac:dyDescent="0.25">
      <c r="BA22204" s="90" t="s">
        <v>26378</v>
      </c>
      <c r="BB22204" s="90" t="s">
        <v>3391</v>
      </c>
      <c r="BC22204" s="90" t="s">
        <v>26349</v>
      </c>
      <c r="BD22204" s="473" t="s">
        <v>1301</v>
      </c>
    </row>
    <row r="22205" spans="53:56" ht="15" x14ac:dyDescent="0.25">
      <c r="BA22205" s="90" t="s">
        <v>26379</v>
      </c>
      <c r="BB22205" s="90" t="s">
        <v>3391</v>
      </c>
      <c r="BC22205" s="90" t="s">
        <v>26349</v>
      </c>
      <c r="BD22205" s="473" t="s">
        <v>1301</v>
      </c>
    </row>
    <row r="22206" spans="53:56" ht="15" x14ac:dyDescent="0.25">
      <c r="BA22206" s="91" t="s">
        <v>26380</v>
      </c>
      <c r="BB22206" s="91" t="s">
        <v>3391</v>
      </c>
      <c r="BC22206" s="91" t="s">
        <v>26349</v>
      </c>
      <c r="BD22206" s="473" t="s">
        <v>1301</v>
      </c>
    </row>
    <row r="22207" spans="53:56" ht="15" x14ac:dyDescent="0.25">
      <c r="BA22207" s="90" t="s">
        <v>26381</v>
      </c>
      <c r="BB22207" s="90" t="s">
        <v>3391</v>
      </c>
      <c r="BC22207" s="90" t="s">
        <v>26349</v>
      </c>
      <c r="BD22207" s="473" t="s">
        <v>1301</v>
      </c>
    </row>
    <row r="22208" spans="53:56" ht="15" x14ac:dyDescent="0.25">
      <c r="BA22208" s="91" t="s">
        <v>26382</v>
      </c>
      <c r="BB22208" s="91" t="s">
        <v>3391</v>
      </c>
      <c r="BC22208" s="91" t="s">
        <v>26349</v>
      </c>
      <c r="BD22208" s="473" t="s">
        <v>1301</v>
      </c>
    </row>
    <row r="22209" spans="53:56" ht="15" x14ac:dyDescent="0.25">
      <c r="BA22209" s="90" t="s">
        <v>26383</v>
      </c>
      <c r="BB22209" s="90" t="s">
        <v>3391</v>
      </c>
      <c r="BC22209" s="90" t="s">
        <v>26349</v>
      </c>
      <c r="BD22209" s="473" t="s">
        <v>1301</v>
      </c>
    </row>
    <row r="22210" spans="53:56" ht="15" x14ac:dyDescent="0.25">
      <c r="BA22210" s="91" t="s">
        <v>26384</v>
      </c>
      <c r="BB22210" s="91" t="s">
        <v>3391</v>
      </c>
      <c r="BC22210" s="91" t="s">
        <v>26349</v>
      </c>
      <c r="BD22210" s="473" t="s">
        <v>1301</v>
      </c>
    </row>
    <row r="22211" spans="53:56" ht="15" x14ac:dyDescent="0.25">
      <c r="BA22211" s="91" t="s">
        <v>26385</v>
      </c>
      <c r="BB22211" s="91" t="s">
        <v>3391</v>
      </c>
      <c r="BC22211" s="91" t="s">
        <v>26349</v>
      </c>
      <c r="BD22211" s="473" t="s">
        <v>1301</v>
      </c>
    </row>
    <row r="22212" spans="53:56" ht="15" x14ac:dyDescent="0.25">
      <c r="BA22212" s="90" t="s">
        <v>26386</v>
      </c>
      <c r="BB22212" s="90" t="s">
        <v>3391</v>
      </c>
      <c r="BC22212" s="90" t="s">
        <v>26349</v>
      </c>
      <c r="BD22212" s="473" t="s">
        <v>1301</v>
      </c>
    </row>
    <row r="22213" spans="53:56" ht="15" x14ac:dyDescent="0.25">
      <c r="BA22213" s="91" t="s">
        <v>26387</v>
      </c>
      <c r="BB22213" s="91" t="s">
        <v>3391</v>
      </c>
      <c r="BC22213" s="91" t="s">
        <v>26349</v>
      </c>
      <c r="BD22213" s="473" t="s">
        <v>1301</v>
      </c>
    </row>
    <row r="22214" spans="53:56" ht="15" x14ac:dyDescent="0.25">
      <c r="BA22214" s="90" t="s">
        <v>26388</v>
      </c>
      <c r="BB22214" s="90" t="s">
        <v>3391</v>
      </c>
      <c r="BC22214" s="90" t="s">
        <v>26349</v>
      </c>
      <c r="BD22214" s="473" t="s">
        <v>1301</v>
      </c>
    </row>
    <row r="22215" spans="53:56" ht="15" x14ac:dyDescent="0.25">
      <c r="BA22215" s="90" t="s">
        <v>26389</v>
      </c>
      <c r="BB22215" s="90" t="s">
        <v>3391</v>
      </c>
      <c r="BC22215" s="90" t="s">
        <v>26349</v>
      </c>
      <c r="BD22215" s="473" t="s">
        <v>1301</v>
      </c>
    </row>
    <row r="22216" spans="53:56" ht="15" x14ac:dyDescent="0.25">
      <c r="BA22216" s="91" t="s">
        <v>26390</v>
      </c>
      <c r="BB22216" s="91" t="s">
        <v>3391</v>
      </c>
      <c r="BC22216" s="91" t="s">
        <v>26349</v>
      </c>
      <c r="BD22216" s="473" t="s">
        <v>1301</v>
      </c>
    </row>
    <row r="22217" spans="53:56" ht="15" x14ac:dyDescent="0.25">
      <c r="BA22217" s="90" t="s">
        <v>26391</v>
      </c>
      <c r="BB22217" s="90" t="s">
        <v>3391</v>
      </c>
      <c r="BC22217" s="90" t="s">
        <v>26349</v>
      </c>
      <c r="BD22217" s="473" t="s">
        <v>1301</v>
      </c>
    </row>
    <row r="22218" spans="53:56" ht="15" x14ac:dyDescent="0.25">
      <c r="BA22218" s="90" t="s">
        <v>26392</v>
      </c>
      <c r="BB22218" s="90" t="s">
        <v>3391</v>
      </c>
      <c r="BC22218" s="90" t="s">
        <v>26349</v>
      </c>
      <c r="BD22218" s="473" t="s">
        <v>1301</v>
      </c>
    </row>
    <row r="22219" spans="53:56" ht="15" x14ac:dyDescent="0.25">
      <c r="BA22219" s="91" t="s">
        <v>26393</v>
      </c>
      <c r="BB22219" s="91" t="s">
        <v>3391</v>
      </c>
      <c r="BC22219" s="91" t="s">
        <v>26349</v>
      </c>
      <c r="BD22219" s="473" t="s">
        <v>1301</v>
      </c>
    </row>
    <row r="22220" spans="53:56" ht="15" x14ac:dyDescent="0.25">
      <c r="BA22220" s="90" t="s">
        <v>26394</v>
      </c>
      <c r="BB22220" s="90" t="s">
        <v>3391</v>
      </c>
      <c r="BC22220" s="90" t="s">
        <v>26349</v>
      </c>
      <c r="BD22220" s="473" t="s">
        <v>1301</v>
      </c>
    </row>
    <row r="22221" spans="53:56" ht="15" x14ac:dyDescent="0.25">
      <c r="BA22221" s="91" t="s">
        <v>26395</v>
      </c>
      <c r="BB22221" s="91" t="s">
        <v>3391</v>
      </c>
      <c r="BC22221" s="91" t="s">
        <v>26349</v>
      </c>
      <c r="BD22221" s="473" t="s">
        <v>1301</v>
      </c>
    </row>
    <row r="22222" spans="53:56" ht="15" x14ac:dyDescent="0.25">
      <c r="BA22222" s="90" t="s">
        <v>26396</v>
      </c>
      <c r="BB22222" s="90" t="s">
        <v>3391</v>
      </c>
      <c r="BC22222" s="90" t="s">
        <v>26349</v>
      </c>
      <c r="BD22222" s="473" t="s">
        <v>1301</v>
      </c>
    </row>
    <row r="22223" spans="53:56" ht="15" x14ac:dyDescent="0.25">
      <c r="BA22223" s="90" t="s">
        <v>26397</v>
      </c>
      <c r="BB22223" s="90" t="s">
        <v>3391</v>
      </c>
      <c r="BC22223" s="90" t="s">
        <v>26349</v>
      </c>
      <c r="BD22223" s="473" t="s">
        <v>1301</v>
      </c>
    </row>
    <row r="22224" spans="53:56" ht="15" x14ac:dyDescent="0.25">
      <c r="BA22224" s="91" t="s">
        <v>26398</v>
      </c>
      <c r="BB22224" s="91" t="s">
        <v>3391</v>
      </c>
      <c r="BC22224" s="91" t="s">
        <v>26349</v>
      </c>
      <c r="BD22224" s="473" t="s">
        <v>1301</v>
      </c>
    </row>
    <row r="22225" spans="53:56" ht="15" x14ac:dyDescent="0.25">
      <c r="BA22225" s="90" t="s">
        <v>26399</v>
      </c>
      <c r="BB22225" s="90" t="s">
        <v>3391</v>
      </c>
      <c r="BC22225" s="90" t="s">
        <v>26349</v>
      </c>
      <c r="BD22225" s="473" t="s">
        <v>1301</v>
      </c>
    </row>
    <row r="22226" spans="53:56" ht="15" x14ac:dyDescent="0.25">
      <c r="BA22226" s="91" t="s">
        <v>26400</v>
      </c>
      <c r="BB22226" s="91" t="s">
        <v>3391</v>
      </c>
      <c r="BC22226" s="91" t="s">
        <v>26349</v>
      </c>
      <c r="BD22226" s="473" t="s">
        <v>1301</v>
      </c>
    </row>
    <row r="22227" spans="53:56" ht="15" x14ac:dyDescent="0.25">
      <c r="BA22227" s="90" t="s">
        <v>26401</v>
      </c>
      <c r="BB22227" s="90" t="s">
        <v>3391</v>
      </c>
      <c r="BC22227" s="90" t="s">
        <v>26349</v>
      </c>
      <c r="BD22227" s="473" t="s">
        <v>1301</v>
      </c>
    </row>
    <row r="22228" spans="53:56" ht="15" x14ac:dyDescent="0.25">
      <c r="BA22228" s="91" t="s">
        <v>26402</v>
      </c>
      <c r="BB22228" s="91" t="s">
        <v>3391</v>
      </c>
      <c r="BC22228" s="91" t="s">
        <v>26349</v>
      </c>
      <c r="BD22228" s="473" t="s">
        <v>1301</v>
      </c>
    </row>
    <row r="22229" spans="53:56" ht="15" x14ac:dyDescent="0.25">
      <c r="BA22229" s="90" t="s">
        <v>26403</v>
      </c>
      <c r="BB22229" s="90" t="s">
        <v>3391</v>
      </c>
      <c r="BC22229" s="90" t="s">
        <v>26349</v>
      </c>
      <c r="BD22229" s="473" t="s">
        <v>1301</v>
      </c>
    </row>
    <row r="22230" spans="53:56" ht="15" x14ac:dyDescent="0.25">
      <c r="BA22230" s="91" t="s">
        <v>26404</v>
      </c>
      <c r="BB22230" s="91" t="s">
        <v>3391</v>
      </c>
      <c r="BC22230" s="91" t="s">
        <v>26349</v>
      </c>
      <c r="BD22230" s="473" t="s">
        <v>1301</v>
      </c>
    </row>
    <row r="22231" spans="53:56" ht="15" x14ac:dyDescent="0.25">
      <c r="BA22231" s="90" t="s">
        <v>26405</v>
      </c>
      <c r="BB22231" s="90" t="s">
        <v>3391</v>
      </c>
      <c r="BC22231" s="90" t="s">
        <v>26349</v>
      </c>
      <c r="BD22231" s="473" t="s">
        <v>1301</v>
      </c>
    </row>
    <row r="22232" spans="53:56" ht="15" x14ac:dyDescent="0.25">
      <c r="BA22232" s="91" t="s">
        <v>26406</v>
      </c>
      <c r="BB22232" s="91" t="s">
        <v>3391</v>
      </c>
      <c r="BC22232" s="91" t="s">
        <v>26349</v>
      </c>
      <c r="BD22232" s="473" t="s">
        <v>1301</v>
      </c>
    </row>
    <row r="22233" spans="53:56" ht="15" x14ac:dyDescent="0.25">
      <c r="BA22233" s="90" t="s">
        <v>26407</v>
      </c>
      <c r="BB22233" s="90" t="s">
        <v>3391</v>
      </c>
      <c r="BC22233" s="90" t="s">
        <v>26349</v>
      </c>
      <c r="BD22233" s="473" t="s">
        <v>1301</v>
      </c>
    </row>
    <row r="22234" spans="53:56" ht="15" x14ac:dyDescent="0.25">
      <c r="BA22234" s="91" t="s">
        <v>26408</v>
      </c>
      <c r="BB22234" s="91" t="s">
        <v>3391</v>
      </c>
      <c r="BC22234" s="91" t="s">
        <v>26349</v>
      </c>
      <c r="BD22234" s="473" t="s">
        <v>1301</v>
      </c>
    </row>
    <row r="22235" spans="53:56" ht="15" x14ac:dyDescent="0.25">
      <c r="BA22235" s="90" t="s">
        <v>26409</v>
      </c>
      <c r="BB22235" s="90" t="s">
        <v>3391</v>
      </c>
      <c r="BC22235" s="90" t="s">
        <v>26410</v>
      </c>
      <c r="BD22235" s="473" t="s">
        <v>1301</v>
      </c>
    </row>
    <row r="22236" spans="53:56" ht="15" x14ac:dyDescent="0.25">
      <c r="BA22236" s="91" t="s">
        <v>26411</v>
      </c>
      <c r="BB22236" s="91" t="s">
        <v>3391</v>
      </c>
      <c r="BC22236" s="91" t="s">
        <v>26410</v>
      </c>
      <c r="BD22236" s="473" t="s">
        <v>1301</v>
      </c>
    </row>
    <row r="22237" spans="53:56" ht="15" x14ac:dyDescent="0.25">
      <c r="BA22237" s="90" t="s">
        <v>26412</v>
      </c>
      <c r="BB22237" s="90" t="s">
        <v>3391</v>
      </c>
      <c r="BC22237" s="90" t="s">
        <v>26410</v>
      </c>
      <c r="BD22237" s="473" t="s">
        <v>1301</v>
      </c>
    </row>
    <row r="22238" spans="53:56" ht="15" x14ac:dyDescent="0.25">
      <c r="BA22238" s="91" t="s">
        <v>26413</v>
      </c>
      <c r="BB22238" s="91" t="s">
        <v>3391</v>
      </c>
      <c r="BC22238" s="91" t="s">
        <v>26410</v>
      </c>
      <c r="BD22238" s="473" t="s">
        <v>1301</v>
      </c>
    </row>
    <row r="22239" spans="53:56" ht="15" x14ac:dyDescent="0.25">
      <c r="BA22239" s="90" t="s">
        <v>26414</v>
      </c>
      <c r="BB22239" s="90" t="s">
        <v>3391</v>
      </c>
      <c r="BC22239" s="90" t="s">
        <v>26410</v>
      </c>
      <c r="BD22239" s="473" t="s">
        <v>1301</v>
      </c>
    </row>
    <row r="22240" spans="53:56" ht="15" x14ac:dyDescent="0.25">
      <c r="BA22240" s="91" t="s">
        <v>26415</v>
      </c>
      <c r="BB22240" s="91" t="s">
        <v>3391</v>
      </c>
      <c r="BC22240" s="91" t="s">
        <v>26410</v>
      </c>
      <c r="BD22240" s="473" t="s">
        <v>1301</v>
      </c>
    </row>
    <row r="22241" spans="53:56" ht="15" x14ac:dyDescent="0.25">
      <c r="BA22241" s="90" t="s">
        <v>26416</v>
      </c>
      <c r="BB22241" s="90" t="s">
        <v>3391</v>
      </c>
      <c r="BC22241" s="90" t="s">
        <v>26410</v>
      </c>
      <c r="BD22241" s="473" t="s">
        <v>1301</v>
      </c>
    </row>
    <row r="22242" spans="53:56" ht="15" x14ac:dyDescent="0.25">
      <c r="BA22242" s="91" t="s">
        <v>26417</v>
      </c>
      <c r="BB22242" s="91" t="s">
        <v>3391</v>
      </c>
      <c r="BC22242" s="91" t="s">
        <v>26410</v>
      </c>
      <c r="BD22242" s="473" t="s">
        <v>1301</v>
      </c>
    </row>
    <row r="22243" spans="53:56" ht="15" x14ac:dyDescent="0.25">
      <c r="BA22243" s="90" t="s">
        <v>26418</v>
      </c>
      <c r="BB22243" s="90" t="s">
        <v>3391</v>
      </c>
      <c r="BC22243" s="90" t="s">
        <v>26410</v>
      </c>
      <c r="BD22243" s="473" t="s">
        <v>1301</v>
      </c>
    </row>
    <row r="22244" spans="53:56" ht="15" x14ac:dyDescent="0.25">
      <c r="BA22244" s="91" t="s">
        <v>26419</v>
      </c>
      <c r="BB22244" s="91" t="s">
        <v>3391</v>
      </c>
      <c r="BC22244" s="91" t="s">
        <v>26410</v>
      </c>
      <c r="BD22244" s="473" t="s">
        <v>1301</v>
      </c>
    </row>
    <row r="22245" spans="53:56" ht="15" x14ac:dyDescent="0.25">
      <c r="BA22245" s="90" t="s">
        <v>26420</v>
      </c>
      <c r="BB22245" s="90" t="s">
        <v>3391</v>
      </c>
      <c r="BC22245" s="90" t="s">
        <v>26410</v>
      </c>
      <c r="BD22245" s="473" t="s">
        <v>1301</v>
      </c>
    </row>
    <row r="22246" spans="53:56" ht="15" x14ac:dyDescent="0.25">
      <c r="BA22246" s="91" t="s">
        <v>26421</v>
      </c>
      <c r="BB22246" s="91" t="s">
        <v>3391</v>
      </c>
      <c r="BC22246" s="91" t="s">
        <v>26410</v>
      </c>
      <c r="BD22246" s="473" t="s">
        <v>1301</v>
      </c>
    </row>
    <row r="22247" spans="53:56" ht="15" x14ac:dyDescent="0.25">
      <c r="BA22247" s="90" t="s">
        <v>26422</v>
      </c>
      <c r="BB22247" s="90" t="s">
        <v>3391</v>
      </c>
      <c r="BC22247" s="90" t="s">
        <v>26423</v>
      </c>
      <c r="BD22247" s="473" t="s">
        <v>1301</v>
      </c>
    </row>
    <row r="22248" spans="53:56" ht="15" x14ac:dyDescent="0.25">
      <c r="BA22248" s="91" t="s">
        <v>26424</v>
      </c>
      <c r="BB22248" s="91" t="s">
        <v>3391</v>
      </c>
      <c r="BC22248" s="91" t="s">
        <v>26425</v>
      </c>
      <c r="BD22248" s="473" t="s">
        <v>1301</v>
      </c>
    </row>
    <row r="22249" spans="53:56" ht="15" x14ac:dyDescent="0.25">
      <c r="BA22249" s="90" t="s">
        <v>26426</v>
      </c>
      <c r="BB22249" s="90" t="s">
        <v>3391</v>
      </c>
      <c r="BC22249" s="90" t="s">
        <v>26423</v>
      </c>
      <c r="BD22249" s="473" t="s">
        <v>1301</v>
      </c>
    </row>
    <row r="22250" spans="53:56" ht="15" x14ac:dyDescent="0.25">
      <c r="BA22250" s="91" t="s">
        <v>26427</v>
      </c>
      <c r="BB22250" s="91" t="s">
        <v>3391</v>
      </c>
      <c r="BC22250" s="91" t="s">
        <v>14644</v>
      </c>
      <c r="BD22250" s="473" t="s">
        <v>1301</v>
      </c>
    </row>
    <row r="22251" spans="53:56" ht="15" x14ac:dyDescent="0.25">
      <c r="BA22251" s="90" t="s">
        <v>26428</v>
      </c>
      <c r="BB22251" s="90" t="s">
        <v>3391</v>
      </c>
      <c r="BC22251" s="90" t="s">
        <v>14644</v>
      </c>
      <c r="BD22251" s="473" t="s">
        <v>1301</v>
      </c>
    </row>
    <row r="22252" spans="53:56" ht="15" x14ac:dyDescent="0.25">
      <c r="BA22252" s="91" t="s">
        <v>26429</v>
      </c>
      <c r="BB22252" s="91" t="s">
        <v>3391</v>
      </c>
      <c r="BC22252" s="91" t="s">
        <v>26423</v>
      </c>
      <c r="BD22252" s="473" t="s">
        <v>1301</v>
      </c>
    </row>
    <row r="22253" spans="53:56" ht="15" x14ac:dyDescent="0.25">
      <c r="BA22253" s="90" t="s">
        <v>26430</v>
      </c>
      <c r="BB22253" s="90" t="s">
        <v>3391</v>
      </c>
      <c r="BC22253" s="90" t="s">
        <v>14644</v>
      </c>
      <c r="BD22253" s="473" t="s">
        <v>1301</v>
      </c>
    </row>
    <row r="22254" spans="53:56" ht="15" x14ac:dyDescent="0.25">
      <c r="BA22254" s="91" t="s">
        <v>26431</v>
      </c>
      <c r="BB22254" s="91" t="s">
        <v>3391</v>
      </c>
      <c r="BC22254" s="91" t="s">
        <v>3501</v>
      </c>
      <c r="BD22254" s="473" t="s">
        <v>1301</v>
      </c>
    </row>
    <row r="22255" spans="53:56" ht="15" x14ac:dyDescent="0.25">
      <c r="BA22255" s="90" t="s">
        <v>26432</v>
      </c>
      <c r="BB22255" s="90" t="s">
        <v>3391</v>
      </c>
      <c r="BC22255" s="90" t="s">
        <v>14644</v>
      </c>
      <c r="BD22255" s="473" t="s">
        <v>1301</v>
      </c>
    </row>
    <row r="22256" spans="53:56" ht="15" x14ac:dyDescent="0.25">
      <c r="BA22256" s="91" t="s">
        <v>26433</v>
      </c>
      <c r="BB22256" s="91" t="s">
        <v>3391</v>
      </c>
      <c r="BC22256" s="91" t="s">
        <v>14644</v>
      </c>
      <c r="BD22256" s="473" t="s">
        <v>1301</v>
      </c>
    </row>
    <row r="22257" spans="53:56" ht="15" x14ac:dyDescent="0.25">
      <c r="BA22257" s="90" t="s">
        <v>26434</v>
      </c>
      <c r="BB22257" s="90" t="s">
        <v>3391</v>
      </c>
      <c r="BC22257" s="90" t="s">
        <v>26425</v>
      </c>
      <c r="BD22257" s="473" t="s">
        <v>1301</v>
      </c>
    </row>
    <row r="22258" spans="53:56" ht="15" x14ac:dyDescent="0.25">
      <c r="BA22258" s="91" t="s">
        <v>26435</v>
      </c>
      <c r="BB22258" s="91" t="s">
        <v>3391</v>
      </c>
      <c r="BC22258" s="91" t="s">
        <v>14644</v>
      </c>
      <c r="BD22258" s="473" t="s">
        <v>1301</v>
      </c>
    </row>
    <row r="22259" spans="53:56" ht="15" x14ac:dyDescent="0.25">
      <c r="BA22259" s="90" t="s">
        <v>26436</v>
      </c>
      <c r="BB22259" s="90" t="s">
        <v>3391</v>
      </c>
      <c r="BC22259" s="90" t="s">
        <v>14644</v>
      </c>
      <c r="BD22259" s="473" t="s">
        <v>1301</v>
      </c>
    </row>
    <row r="22260" spans="53:56" ht="15" x14ac:dyDescent="0.25">
      <c r="BA22260" s="91" t="s">
        <v>26437</v>
      </c>
      <c r="BB22260" s="91" t="s">
        <v>3391</v>
      </c>
      <c r="BC22260" s="91" t="s">
        <v>26425</v>
      </c>
      <c r="BD22260" s="473" t="s">
        <v>1301</v>
      </c>
    </row>
    <row r="22261" spans="53:56" ht="15" x14ac:dyDescent="0.25">
      <c r="BA22261" s="90" t="s">
        <v>26438</v>
      </c>
      <c r="BB22261" s="90" t="s">
        <v>3391</v>
      </c>
      <c r="BC22261" s="90" t="s">
        <v>3501</v>
      </c>
      <c r="BD22261" s="473" t="s">
        <v>1301</v>
      </c>
    </row>
    <row r="22262" spans="53:56" ht="15" x14ac:dyDescent="0.25">
      <c r="BA22262" s="91" t="s">
        <v>26439</v>
      </c>
      <c r="BB22262" s="91" t="s">
        <v>3391</v>
      </c>
      <c r="BC22262" s="91" t="s">
        <v>3501</v>
      </c>
      <c r="BD22262" s="473" t="s">
        <v>1301</v>
      </c>
    </row>
    <row r="22263" spans="53:56" ht="15" x14ac:dyDescent="0.25">
      <c r="BA22263" s="90" t="s">
        <v>26440</v>
      </c>
      <c r="BB22263" s="90" t="s">
        <v>3391</v>
      </c>
      <c r="BC22263" s="90" t="s">
        <v>3501</v>
      </c>
      <c r="BD22263" s="473" t="s">
        <v>1301</v>
      </c>
    </row>
    <row r="22264" spans="53:56" ht="15" x14ac:dyDescent="0.25">
      <c r="BA22264" s="91" t="s">
        <v>26441</v>
      </c>
      <c r="BB22264" s="91" t="s">
        <v>3391</v>
      </c>
      <c r="BC22264" s="91" t="s">
        <v>26410</v>
      </c>
      <c r="BD22264" s="473" t="s">
        <v>1301</v>
      </c>
    </row>
    <row r="22265" spans="53:56" ht="15" x14ac:dyDescent="0.25">
      <c r="BA22265" s="90" t="s">
        <v>26442</v>
      </c>
      <c r="BB22265" s="90" t="s">
        <v>3391</v>
      </c>
      <c r="BC22265" s="90" t="s">
        <v>3501</v>
      </c>
      <c r="BD22265" s="473" t="s">
        <v>1301</v>
      </c>
    </row>
    <row r="22266" spans="53:56" ht="15" x14ac:dyDescent="0.25">
      <c r="BA22266" s="91" t="s">
        <v>26443</v>
      </c>
      <c r="BB22266" s="91" t="s">
        <v>3391</v>
      </c>
      <c r="BC22266" s="91" t="s">
        <v>14644</v>
      </c>
      <c r="BD22266" s="473" t="s">
        <v>1301</v>
      </c>
    </row>
    <row r="22267" spans="53:56" ht="15" x14ac:dyDescent="0.25">
      <c r="BA22267" s="90" t="s">
        <v>26444</v>
      </c>
      <c r="BB22267" s="90" t="s">
        <v>3391</v>
      </c>
      <c r="BC22267" s="90" t="s">
        <v>26425</v>
      </c>
      <c r="BD22267" s="473" t="s">
        <v>1301</v>
      </c>
    </row>
    <row r="22268" spans="53:56" ht="15" x14ac:dyDescent="0.25">
      <c r="BA22268" s="91" t="s">
        <v>26445</v>
      </c>
      <c r="BB22268" s="91" t="s">
        <v>3391</v>
      </c>
      <c r="BC22268" s="91" t="s">
        <v>3501</v>
      </c>
      <c r="BD22268" s="473" t="s">
        <v>1301</v>
      </c>
    </row>
    <row r="22269" spans="53:56" ht="15" x14ac:dyDescent="0.25">
      <c r="BA22269" s="90" t="s">
        <v>26446</v>
      </c>
      <c r="BB22269" s="90" t="s">
        <v>3391</v>
      </c>
      <c r="BC22269" s="90" t="s">
        <v>26423</v>
      </c>
      <c r="BD22269" s="473" t="s">
        <v>1301</v>
      </c>
    </row>
    <row r="22270" spans="53:56" ht="15" x14ac:dyDescent="0.25">
      <c r="BA22270" s="91" t="s">
        <v>26447</v>
      </c>
      <c r="BB22270" s="91" t="s">
        <v>3391</v>
      </c>
      <c r="BC22270" s="91" t="s">
        <v>14644</v>
      </c>
      <c r="BD22270" s="473" t="s">
        <v>1301</v>
      </c>
    </row>
    <row r="22271" spans="53:56" ht="15" x14ac:dyDescent="0.25">
      <c r="BA22271" s="90" t="s">
        <v>26448</v>
      </c>
      <c r="BB22271" s="90" t="s">
        <v>3391</v>
      </c>
      <c r="BC22271" s="90" t="s">
        <v>26410</v>
      </c>
      <c r="BD22271" s="473" t="s">
        <v>1301</v>
      </c>
    </row>
    <row r="22272" spans="53:56" ht="15" x14ac:dyDescent="0.25">
      <c r="BA22272" s="91" t="s">
        <v>26449</v>
      </c>
      <c r="BB22272" s="91" t="s">
        <v>3391</v>
      </c>
      <c r="BC22272" s="91" t="s">
        <v>26423</v>
      </c>
      <c r="BD22272" s="473" t="s">
        <v>1301</v>
      </c>
    </row>
    <row r="22273" spans="53:56" ht="15" x14ac:dyDescent="0.25">
      <c r="BA22273" s="90" t="s">
        <v>26450</v>
      </c>
      <c r="BB22273" s="90" t="s">
        <v>3391</v>
      </c>
      <c r="BC22273" s="90" t="s">
        <v>26423</v>
      </c>
      <c r="BD22273" s="473" t="s">
        <v>1301</v>
      </c>
    </row>
    <row r="22274" spans="53:56" ht="15" x14ac:dyDescent="0.25">
      <c r="BA22274" s="91" t="s">
        <v>26451</v>
      </c>
      <c r="BB22274" s="91" t="s">
        <v>3391</v>
      </c>
      <c r="BC22274" s="91" t="s">
        <v>3501</v>
      </c>
      <c r="BD22274" s="473" t="s">
        <v>1301</v>
      </c>
    </row>
    <row r="22275" spans="53:56" ht="15" x14ac:dyDescent="0.25">
      <c r="BA22275" s="90" t="s">
        <v>26452</v>
      </c>
      <c r="BB22275" s="90" t="s">
        <v>3391</v>
      </c>
      <c r="BC22275" s="90" t="s">
        <v>26423</v>
      </c>
      <c r="BD22275" s="473" t="s">
        <v>1301</v>
      </c>
    </row>
    <row r="22276" spans="53:56" ht="15" x14ac:dyDescent="0.25">
      <c r="BA22276" s="91" t="s">
        <v>26453</v>
      </c>
      <c r="BB22276" s="91" t="s">
        <v>3391</v>
      </c>
      <c r="BC22276" s="91" t="s">
        <v>26410</v>
      </c>
      <c r="BD22276" s="473" t="s">
        <v>1301</v>
      </c>
    </row>
    <row r="22277" spans="53:56" ht="15" x14ac:dyDescent="0.25">
      <c r="BA22277" s="90" t="s">
        <v>26454</v>
      </c>
      <c r="BB22277" s="90" t="s">
        <v>3391</v>
      </c>
      <c r="BC22277" s="90" t="s">
        <v>3501</v>
      </c>
      <c r="BD22277" s="473" t="s">
        <v>1301</v>
      </c>
    </row>
    <row r="22278" spans="53:56" ht="15" x14ac:dyDescent="0.25">
      <c r="BA22278" s="91" t="s">
        <v>26455</v>
      </c>
      <c r="BB22278" s="91" t="s">
        <v>3391</v>
      </c>
      <c r="BC22278" s="91" t="s">
        <v>3501</v>
      </c>
      <c r="BD22278" s="473" t="s">
        <v>1301</v>
      </c>
    </row>
    <row r="22279" spans="53:56" ht="15" x14ac:dyDescent="0.25">
      <c r="BA22279" s="90" t="s">
        <v>26456</v>
      </c>
      <c r="BB22279" s="90" t="s">
        <v>3391</v>
      </c>
      <c r="BC22279" s="90" t="s">
        <v>26410</v>
      </c>
      <c r="BD22279" s="473" t="s">
        <v>1301</v>
      </c>
    </row>
    <row r="22280" spans="53:56" ht="15" x14ac:dyDescent="0.25">
      <c r="BA22280" s="91" t="s">
        <v>26457</v>
      </c>
      <c r="BB22280" s="91" t="s">
        <v>3391</v>
      </c>
      <c r="BC22280" s="91" t="s">
        <v>14644</v>
      </c>
      <c r="BD22280" s="473" t="s">
        <v>1301</v>
      </c>
    </row>
    <row r="22281" spans="53:56" ht="15" x14ac:dyDescent="0.25">
      <c r="BA22281" s="90" t="s">
        <v>26458</v>
      </c>
      <c r="BB22281" s="90" t="s">
        <v>3391</v>
      </c>
      <c r="BC22281" s="90" t="s">
        <v>26410</v>
      </c>
      <c r="BD22281" s="473" t="s">
        <v>1301</v>
      </c>
    </row>
    <row r="22282" spans="53:56" ht="15" x14ac:dyDescent="0.25">
      <c r="BA22282" s="91" t="s">
        <v>26459</v>
      </c>
      <c r="BB22282" s="91" t="s">
        <v>3391</v>
      </c>
      <c r="BC22282" s="91" t="s">
        <v>26410</v>
      </c>
      <c r="BD22282" s="473" t="s">
        <v>1301</v>
      </c>
    </row>
    <row r="22283" spans="53:56" ht="15" x14ac:dyDescent="0.25">
      <c r="BA22283" s="90" t="s">
        <v>26460</v>
      </c>
      <c r="BB22283" s="90" t="s">
        <v>3391</v>
      </c>
      <c r="BC22283" s="90" t="s">
        <v>26410</v>
      </c>
      <c r="BD22283" s="473" t="s">
        <v>1301</v>
      </c>
    </row>
    <row r="22284" spans="53:56" ht="15" x14ac:dyDescent="0.25">
      <c r="BA22284" s="91" t="s">
        <v>26461</v>
      </c>
      <c r="BB22284" s="91" t="s">
        <v>3391</v>
      </c>
      <c r="BC22284" s="91" t="s">
        <v>26423</v>
      </c>
      <c r="BD22284" s="473" t="s">
        <v>1301</v>
      </c>
    </row>
    <row r="22285" spans="53:56" ht="15" x14ac:dyDescent="0.25">
      <c r="BA22285" s="90" t="s">
        <v>26462</v>
      </c>
      <c r="BB22285" s="90" t="s">
        <v>3391</v>
      </c>
      <c r="BC22285" s="90" t="s">
        <v>26423</v>
      </c>
      <c r="BD22285" s="473" t="s">
        <v>1301</v>
      </c>
    </row>
    <row r="22286" spans="53:56" ht="15" x14ac:dyDescent="0.25">
      <c r="BA22286" s="91" t="s">
        <v>26463</v>
      </c>
      <c r="BB22286" s="91" t="s">
        <v>3391</v>
      </c>
      <c r="BC22286" s="91" t="s">
        <v>26425</v>
      </c>
      <c r="BD22286" s="473" t="s">
        <v>1301</v>
      </c>
    </row>
    <row r="22287" spans="53:56" ht="15" x14ac:dyDescent="0.25">
      <c r="BA22287" s="90" t="s">
        <v>26464</v>
      </c>
      <c r="BB22287" s="90" t="s">
        <v>3391</v>
      </c>
      <c r="BC22287" s="90" t="s">
        <v>26410</v>
      </c>
      <c r="BD22287" s="473" t="s">
        <v>1301</v>
      </c>
    </row>
    <row r="22288" spans="53:56" ht="15" x14ac:dyDescent="0.25">
      <c r="BA22288" s="91" t="s">
        <v>26465</v>
      </c>
      <c r="BB22288" s="91" t="s">
        <v>3391</v>
      </c>
      <c r="BC22288" s="91" t="s">
        <v>26410</v>
      </c>
      <c r="BD22288" s="473" t="s">
        <v>1301</v>
      </c>
    </row>
    <row r="22289" spans="53:56" ht="15" x14ac:dyDescent="0.25">
      <c r="BA22289" s="90" t="s">
        <v>26466</v>
      </c>
      <c r="BB22289" s="90" t="s">
        <v>3391</v>
      </c>
      <c r="BC22289" s="90" t="s">
        <v>26410</v>
      </c>
      <c r="BD22289" s="473" t="s">
        <v>1301</v>
      </c>
    </row>
    <row r="22290" spans="53:56" ht="15" x14ac:dyDescent="0.25">
      <c r="BA22290" s="91" t="s">
        <v>26467</v>
      </c>
      <c r="BB22290" s="91" t="s">
        <v>3391</v>
      </c>
      <c r="BC22290" s="91" t="s">
        <v>3501</v>
      </c>
      <c r="BD22290" s="473" t="s">
        <v>1301</v>
      </c>
    </row>
    <row r="22291" spans="53:56" ht="15" x14ac:dyDescent="0.25">
      <c r="BA22291" s="90" t="s">
        <v>26468</v>
      </c>
      <c r="BB22291" s="90" t="s">
        <v>3391</v>
      </c>
      <c r="BC22291" s="90" t="s">
        <v>26410</v>
      </c>
      <c r="BD22291" s="473" t="s">
        <v>1301</v>
      </c>
    </row>
    <row r="22292" spans="53:56" ht="15" x14ac:dyDescent="0.25">
      <c r="BA22292" s="91" t="s">
        <v>26469</v>
      </c>
      <c r="BB22292" s="91" t="s">
        <v>3391</v>
      </c>
      <c r="BC22292" s="91" t="s">
        <v>14644</v>
      </c>
      <c r="BD22292" s="473" t="s">
        <v>1301</v>
      </c>
    </row>
    <row r="22293" spans="53:56" ht="15" x14ac:dyDescent="0.25">
      <c r="BA22293" s="90" t="s">
        <v>26470</v>
      </c>
      <c r="BB22293" s="90" t="s">
        <v>3391</v>
      </c>
      <c r="BC22293" s="90" t="s">
        <v>3501</v>
      </c>
      <c r="BD22293" s="473" t="s">
        <v>1301</v>
      </c>
    </row>
    <row r="22294" spans="53:56" ht="15" x14ac:dyDescent="0.25">
      <c r="BA22294" s="91" t="s">
        <v>26471</v>
      </c>
      <c r="BB22294" s="91" t="s">
        <v>3391</v>
      </c>
      <c r="BC22294" s="91" t="s">
        <v>26425</v>
      </c>
      <c r="BD22294" s="473" t="s">
        <v>1301</v>
      </c>
    </row>
    <row r="22295" spans="53:56" ht="15" x14ac:dyDescent="0.25">
      <c r="BA22295" s="90" t="s">
        <v>26472</v>
      </c>
      <c r="BB22295" s="90" t="s">
        <v>3391</v>
      </c>
      <c r="BC22295" s="90" t="s">
        <v>26410</v>
      </c>
      <c r="BD22295" s="473" t="s">
        <v>1301</v>
      </c>
    </row>
    <row r="22296" spans="53:56" ht="15" x14ac:dyDescent="0.25">
      <c r="BA22296" s="91" t="s">
        <v>26473</v>
      </c>
      <c r="BB22296" s="91" t="s">
        <v>3391</v>
      </c>
      <c r="BC22296" s="91" t="s">
        <v>26474</v>
      </c>
      <c r="BD22296" s="473" t="s">
        <v>1301</v>
      </c>
    </row>
    <row r="22297" spans="53:56" ht="15" x14ac:dyDescent="0.25">
      <c r="BA22297" s="90" t="s">
        <v>26475</v>
      </c>
      <c r="BB22297" s="90" t="s">
        <v>3391</v>
      </c>
      <c r="BC22297" s="90" t="s">
        <v>26474</v>
      </c>
      <c r="BD22297" s="473" t="s">
        <v>1301</v>
      </c>
    </row>
    <row r="22298" spans="53:56" ht="15" x14ac:dyDescent="0.25">
      <c r="BA22298" s="91" t="s">
        <v>26476</v>
      </c>
      <c r="BB22298" s="91" t="s">
        <v>3391</v>
      </c>
      <c r="BC22298" s="91" t="s">
        <v>26474</v>
      </c>
      <c r="BD22298" s="473" t="s">
        <v>1301</v>
      </c>
    </row>
    <row r="22299" spans="53:56" ht="15" x14ac:dyDescent="0.25">
      <c r="BA22299" s="90" t="s">
        <v>26477</v>
      </c>
      <c r="BB22299" s="90" t="s">
        <v>3391</v>
      </c>
      <c r="BC22299" s="90" t="s">
        <v>26474</v>
      </c>
      <c r="BD22299" s="473" t="s">
        <v>1301</v>
      </c>
    </row>
    <row r="22300" spans="53:56" ht="15" x14ac:dyDescent="0.25">
      <c r="BA22300" s="91" t="s">
        <v>26478</v>
      </c>
      <c r="BB22300" s="91" t="s">
        <v>3391</v>
      </c>
      <c r="BC22300" s="91" t="s">
        <v>26474</v>
      </c>
      <c r="BD22300" s="473" t="s">
        <v>1301</v>
      </c>
    </row>
    <row r="22301" spans="53:56" ht="15" x14ac:dyDescent="0.25">
      <c r="BA22301" s="90" t="s">
        <v>26479</v>
      </c>
      <c r="BB22301" s="90" t="s">
        <v>3391</v>
      </c>
      <c r="BC22301" s="90" t="s">
        <v>26474</v>
      </c>
      <c r="BD22301" s="473" t="s">
        <v>1301</v>
      </c>
    </row>
    <row r="22302" spans="53:56" ht="15" x14ac:dyDescent="0.25">
      <c r="BA22302" s="91" t="s">
        <v>26480</v>
      </c>
      <c r="BB22302" s="91" t="s">
        <v>3391</v>
      </c>
      <c r="BC22302" s="91" t="s">
        <v>26474</v>
      </c>
      <c r="BD22302" s="473" t="s">
        <v>1301</v>
      </c>
    </row>
    <row r="22303" spans="53:56" ht="15" x14ac:dyDescent="0.25">
      <c r="BA22303" s="91" t="s">
        <v>26481</v>
      </c>
      <c r="BB22303" s="91" t="s">
        <v>3391</v>
      </c>
      <c r="BC22303" s="91" t="s">
        <v>26474</v>
      </c>
      <c r="BD22303" s="473" t="s">
        <v>1301</v>
      </c>
    </row>
    <row r="22304" spans="53:56" ht="15" x14ac:dyDescent="0.25">
      <c r="BA22304" s="91" t="s">
        <v>26482</v>
      </c>
      <c r="BB22304" s="91" t="s">
        <v>3391</v>
      </c>
      <c r="BC22304" s="91" t="s">
        <v>7866</v>
      </c>
      <c r="BD22304" s="473" t="s">
        <v>1301</v>
      </c>
    </row>
    <row r="22305" spans="53:56" ht="15" x14ac:dyDescent="0.25">
      <c r="BA22305" s="90" t="s">
        <v>26483</v>
      </c>
      <c r="BB22305" s="90" t="s">
        <v>3391</v>
      </c>
      <c r="BC22305" s="90" t="s">
        <v>21810</v>
      </c>
      <c r="BD22305" s="473" t="s">
        <v>1301</v>
      </c>
    </row>
    <row r="22306" spans="53:56" ht="15" x14ac:dyDescent="0.25">
      <c r="BA22306" s="91" t="s">
        <v>26484</v>
      </c>
      <c r="BB22306" s="91" t="s">
        <v>3391</v>
      </c>
      <c r="BC22306" s="91" t="s">
        <v>26485</v>
      </c>
      <c r="BD22306" s="473" t="s">
        <v>1301</v>
      </c>
    </row>
    <row r="22307" spans="53:56" ht="15" x14ac:dyDescent="0.25">
      <c r="BA22307" s="90" t="s">
        <v>26486</v>
      </c>
      <c r="BB22307" s="90" t="s">
        <v>3391</v>
      </c>
      <c r="BC22307" s="90" t="s">
        <v>26474</v>
      </c>
      <c r="BD22307" s="473" t="s">
        <v>1301</v>
      </c>
    </row>
    <row r="22308" spans="53:56" ht="15" x14ac:dyDescent="0.25">
      <c r="BA22308" s="91" t="s">
        <v>26487</v>
      </c>
      <c r="BB22308" s="91" t="s">
        <v>3391</v>
      </c>
      <c r="BC22308" s="91" t="s">
        <v>21810</v>
      </c>
      <c r="BD22308" s="473" t="s">
        <v>1301</v>
      </c>
    </row>
    <row r="22309" spans="53:56" ht="15" x14ac:dyDescent="0.25">
      <c r="BA22309" s="90" t="s">
        <v>26488</v>
      </c>
      <c r="BB22309" s="90" t="s">
        <v>3391</v>
      </c>
      <c r="BC22309" s="90" t="s">
        <v>17360</v>
      </c>
      <c r="BD22309" s="473" t="s">
        <v>1301</v>
      </c>
    </row>
    <row r="22310" spans="53:56" ht="15" x14ac:dyDescent="0.25">
      <c r="BA22310" s="90" t="s">
        <v>26489</v>
      </c>
      <c r="BB22310" s="90" t="s">
        <v>3391</v>
      </c>
      <c r="BC22310" s="90" t="s">
        <v>17826</v>
      </c>
      <c r="BD22310" s="473" t="s">
        <v>1301</v>
      </c>
    </row>
    <row r="22311" spans="53:56" ht="15" x14ac:dyDescent="0.25">
      <c r="BA22311" s="91" t="s">
        <v>26490</v>
      </c>
      <c r="BB22311" s="91" t="s">
        <v>3391</v>
      </c>
      <c r="BC22311" s="91" t="s">
        <v>26474</v>
      </c>
      <c r="BD22311" s="473" t="s">
        <v>1301</v>
      </c>
    </row>
    <row r="22312" spans="53:56" ht="15" x14ac:dyDescent="0.25">
      <c r="BA22312" s="90" t="s">
        <v>26491</v>
      </c>
      <c r="BB22312" s="90" t="s">
        <v>3391</v>
      </c>
      <c r="BC22312" s="90" t="s">
        <v>17826</v>
      </c>
      <c r="BD22312" s="473" t="s">
        <v>1301</v>
      </c>
    </row>
    <row r="22313" spans="53:56" ht="15" x14ac:dyDescent="0.25">
      <c r="BA22313" s="91" t="s">
        <v>26492</v>
      </c>
      <c r="BB22313" s="91" t="s">
        <v>3391</v>
      </c>
      <c r="BC22313" s="91" t="s">
        <v>17826</v>
      </c>
      <c r="BD22313" s="473" t="s">
        <v>1301</v>
      </c>
    </row>
    <row r="22314" spans="53:56" ht="15" x14ac:dyDescent="0.25">
      <c r="BA22314" s="91" t="s">
        <v>26493</v>
      </c>
      <c r="BB22314" s="91" t="s">
        <v>3391</v>
      </c>
      <c r="BC22314" s="91" t="s">
        <v>26425</v>
      </c>
      <c r="BD22314" s="473" t="s">
        <v>1301</v>
      </c>
    </row>
    <row r="22315" spans="53:56" ht="15" x14ac:dyDescent="0.25">
      <c r="BA22315" s="90" t="s">
        <v>26494</v>
      </c>
      <c r="BB22315" s="90" t="s">
        <v>3391</v>
      </c>
      <c r="BC22315" s="90" t="s">
        <v>17826</v>
      </c>
      <c r="BD22315" s="473" t="s">
        <v>1301</v>
      </c>
    </row>
    <row r="22316" spans="53:56" ht="15" x14ac:dyDescent="0.25">
      <c r="BA22316" s="91" t="s">
        <v>26495</v>
      </c>
      <c r="BB22316" s="91" t="s">
        <v>3391</v>
      </c>
      <c r="BC22316" s="91" t="s">
        <v>26474</v>
      </c>
      <c r="BD22316" s="473" t="s">
        <v>1301</v>
      </c>
    </row>
    <row r="22317" spans="53:56" ht="15" x14ac:dyDescent="0.25">
      <c r="BA22317" s="90" t="s">
        <v>26496</v>
      </c>
      <c r="BB22317" s="90" t="s">
        <v>3391</v>
      </c>
      <c r="BC22317" s="90" t="s">
        <v>26474</v>
      </c>
      <c r="BD22317" s="473" t="s">
        <v>1301</v>
      </c>
    </row>
    <row r="22318" spans="53:56" ht="15" x14ac:dyDescent="0.25">
      <c r="BA22318" s="90" t="s">
        <v>26497</v>
      </c>
      <c r="BB22318" s="90" t="s">
        <v>3391</v>
      </c>
      <c r="BC22318" s="90" t="s">
        <v>26485</v>
      </c>
      <c r="BD22318" s="473" t="s">
        <v>1301</v>
      </c>
    </row>
    <row r="22319" spans="53:56" ht="15" x14ac:dyDescent="0.25">
      <c r="BA22319" s="91" t="s">
        <v>26498</v>
      </c>
      <c r="BB22319" s="91" t="s">
        <v>3391</v>
      </c>
      <c r="BC22319" s="91" t="s">
        <v>7866</v>
      </c>
      <c r="BD22319" s="473" t="s">
        <v>1301</v>
      </c>
    </row>
    <row r="22320" spans="53:56" ht="15" x14ac:dyDescent="0.25">
      <c r="BA22320" s="90" t="s">
        <v>26499</v>
      </c>
      <c r="BB22320" s="90" t="s">
        <v>3391</v>
      </c>
      <c r="BC22320" s="90" t="s">
        <v>7866</v>
      </c>
      <c r="BD22320" s="473" t="s">
        <v>1301</v>
      </c>
    </row>
    <row r="22321" spans="53:56" ht="15" x14ac:dyDescent="0.25">
      <c r="BA22321" s="91" t="s">
        <v>26500</v>
      </c>
      <c r="BB22321" s="91" t="s">
        <v>3391</v>
      </c>
      <c r="BC22321" s="91" t="s">
        <v>7866</v>
      </c>
      <c r="BD22321" s="473" t="s">
        <v>1301</v>
      </c>
    </row>
    <row r="22322" spans="53:56" ht="15" x14ac:dyDescent="0.25">
      <c r="BA22322" s="91" t="s">
        <v>26501</v>
      </c>
      <c r="BB22322" s="91" t="s">
        <v>3391</v>
      </c>
      <c r="BC22322" s="91" t="s">
        <v>7866</v>
      </c>
      <c r="BD22322" s="473" t="s">
        <v>1301</v>
      </c>
    </row>
    <row r="22323" spans="53:56" ht="15" x14ac:dyDescent="0.25">
      <c r="BA22323" s="90" t="s">
        <v>26502</v>
      </c>
      <c r="BB22323" s="90" t="s">
        <v>3391</v>
      </c>
      <c r="BC22323" s="90" t="s">
        <v>7866</v>
      </c>
      <c r="BD22323" s="473" t="s">
        <v>1301</v>
      </c>
    </row>
    <row r="22324" spans="53:56" ht="15" x14ac:dyDescent="0.25">
      <c r="BA22324" s="91" t="s">
        <v>26503</v>
      </c>
      <c r="BB22324" s="91" t="s">
        <v>3391</v>
      </c>
      <c r="BC22324" s="91" t="s">
        <v>7866</v>
      </c>
      <c r="BD22324" s="473" t="s">
        <v>1301</v>
      </c>
    </row>
    <row r="22325" spans="53:56" ht="15" x14ac:dyDescent="0.25">
      <c r="BA22325" s="90" t="s">
        <v>26504</v>
      </c>
      <c r="BB22325" s="90" t="s">
        <v>3391</v>
      </c>
      <c r="BC22325" s="90" t="s">
        <v>7866</v>
      </c>
      <c r="BD22325" s="473" t="s">
        <v>1301</v>
      </c>
    </row>
    <row r="22326" spans="53:56" ht="15" x14ac:dyDescent="0.25">
      <c r="BA22326" s="91" t="s">
        <v>26505</v>
      </c>
      <c r="BB22326" s="91" t="s">
        <v>3391</v>
      </c>
      <c r="BC22326" s="91" t="s">
        <v>7866</v>
      </c>
      <c r="BD22326" s="473" t="s">
        <v>1301</v>
      </c>
    </row>
    <row r="22327" spans="53:56" ht="15" x14ac:dyDescent="0.25">
      <c r="BA22327" s="90" t="s">
        <v>26506</v>
      </c>
      <c r="BB22327" s="90" t="s">
        <v>3391</v>
      </c>
      <c r="BC22327" s="90" t="s">
        <v>26474</v>
      </c>
      <c r="BD22327" s="473" t="s">
        <v>1301</v>
      </c>
    </row>
    <row r="22328" spans="53:56" ht="15" x14ac:dyDescent="0.25">
      <c r="BA22328" s="90" t="s">
        <v>26507</v>
      </c>
      <c r="BB22328" s="90" t="s">
        <v>3391</v>
      </c>
      <c r="BC22328" s="90" t="s">
        <v>21810</v>
      </c>
      <c r="BD22328" s="473" t="s">
        <v>1301</v>
      </c>
    </row>
    <row r="22329" spans="53:56" ht="15" x14ac:dyDescent="0.25">
      <c r="BA22329" s="91" t="s">
        <v>26508</v>
      </c>
      <c r="BB22329" s="91" t="s">
        <v>3391</v>
      </c>
      <c r="BC22329" s="91" t="s">
        <v>17310</v>
      </c>
      <c r="BD22329" s="473" t="s">
        <v>1301</v>
      </c>
    </row>
    <row r="22330" spans="53:56" ht="15" x14ac:dyDescent="0.25">
      <c r="BA22330" s="90" t="s">
        <v>26509</v>
      </c>
      <c r="BB22330" s="90" t="s">
        <v>3391</v>
      </c>
      <c r="BC22330" s="90" t="s">
        <v>21810</v>
      </c>
      <c r="BD22330" s="473" t="s">
        <v>1301</v>
      </c>
    </row>
    <row r="22331" spans="53:56" ht="15" x14ac:dyDescent="0.25">
      <c r="BA22331" s="91" t="s">
        <v>26510</v>
      </c>
      <c r="BB22331" s="91" t="s">
        <v>3391</v>
      </c>
      <c r="BC22331" s="91" t="s">
        <v>14096</v>
      </c>
      <c r="BD22331" s="473" t="s">
        <v>1301</v>
      </c>
    </row>
    <row r="22332" spans="53:56" ht="15" x14ac:dyDescent="0.25">
      <c r="BA22332" s="91" t="s">
        <v>26511</v>
      </c>
      <c r="BB22332" s="91" t="s">
        <v>3391</v>
      </c>
      <c r="BC22332" s="91" t="s">
        <v>17360</v>
      </c>
      <c r="BD22332" s="473" t="s">
        <v>1301</v>
      </c>
    </row>
    <row r="22333" spans="53:56" ht="15" x14ac:dyDescent="0.25">
      <c r="BA22333" s="90" t="s">
        <v>26512</v>
      </c>
      <c r="BB22333" s="90" t="s">
        <v>3391</v>
      </c>
      <c r="BC22333" s="90" t="s">
        <v>26485</v>
      </c>
      <c r="BD22333" s="473" t="s">
        <v>1301</v>
      </c>
    </row>
    <row r="22334" spans="53:56" ht="15" x14ac:dyDescent="0.25">
      <c r="BA22334" s="91" t="s">
        <v>26513</v>
      </c>
      <c r="BB22334" s="91" t="s">
        <v>3391</v>
      </c>
      <c r="BC22334" s="91" t="s">
        <v>17826</v>
      </c>
      <c r="BD22334" s="473" t="s">
        <v>1301</v>
      </c>
    </row>
    <row r="22335" spans="53:56" ht="15" x14ac:dyDescent="0.25">
      <c r="BA22335" s="90" t="s">
        <v>26514</v>
      </c>
      <c r="BB22335" s="90" t="s">
        <v>3391</v>
      </c>
      <c r="BC22335" s="90" t="s">
        <v>17360</v>
      </c>
      <c r="BD22335" s="473" t="s">
        <v>1301</v>
      </c>
    </row>
    <row r="22336" spans="53:56" ht="15" x14ac:dyDescent="0.25">
      <c r="BA22336" s="90" t="s">
        <v>26515</v>
      </c>
      <c r="BB22336" s="90" t="s">
        <v>3391</v>
      </c>
      <c r="BC22336" s="90" t="s">
        <v>26485</v>
      </c>
      <c r="BD22336" s="473" t="s">
        <v>1301</v>
      </c>
    </row>
    <row r="22337" spans="53:56" ht="15" x14ac:dyDescent="0.25">
      <c r="BA22337" s="91" t="s">
        <v>26516</v>
      </c>
      <c r="BB22337" s="91" t="s">
        <v>3391</v>
      </c>
      <c r="BC22337" s="91" t="s">
        <v>7866</v>
      </c>
      <c r="BD22337" s="473" t="s">
        <v>1301</v>
      </c>
    </row>
    <row r="22338" spans="53:56" ht="15" x14ac:dyDescent="0.25">
      <c r="BA22338" s="90" t="s">
        <v>26517</v>
      </c>
      <c r="BB22338" s="90" t="s">
        <v>3391</v>
      </c>
      <c r="BC22338" s="90" t="s">
        <v>7866</v>
      </c>
      <c r="BD22338" s="473" t="s">
        <v>1301</v>
      </c>
    </row>
    <row r="22339" spans="53:56" ht="15" x14ac:dyDescent="0.25">
      <c r="BA22339" s="91" t="s">
        <v>26518</v>
      </c>
      <c r="BB22339" s="91" t="s">
        <v>3391</v>
      </c>
      <c r="BC22339" s="91" t="s">
        <v>6117</v>
      </c>
      <c r="BD22339" s="473" t="s">
        <v>1301</v>
      </c>
    </row>
    <row r="22340" spans="53:56" ht="15" x14ac:dyDescent="0.25">
      <c r="BA22340" s="91" t="s">
        <v>26519</v>
      </c>
      <c r="BB22340" s="91" t="s">
        <v>3391</v>
      </c>
      <c r="BC22340" s="91" t="s">
        <v>14096</v>
      </c>
      <c r="BD22340" s="473" t="s">
        <v>1301</v>
      </c>
    </row>
    <row r="22341" spans="53:56" ht="15" x14ac:dyDescent="0.25">
      <c r="BA22341" s="90" t="s">
        <v>26520</v>
      </c>
      <c r="BB22341" s="90" t="s">
        <v>3391</v>
      </c>
      <c r="BC22341" s="90" t="s">
        <v>26485</v>
      </c>
      <c r="BD22341" s="473" t="s">
        <v>1301</v>
      </c>
    </row>
    <row r="22342" spans="53:56" ht="15" x14ac:dyDescent="0.25">
      <c r="BA22342" s="91" t="s">
        <v>26521</v>
      </c>
      <c r="BB22342" s="91" t="s">
        <v>3391</v>
      </c>
      <c r="BC22342" s="91" t="s">
        <v>17826</v>
      </c>
      <c r="BD22342" s="473" t="s">
        <v>1301</v>
      </c>
    </row>
    <row r="22343" spans="53:56" ht="15" x14ac:dyDescent="0.25">
      <c r="BA22343" s="90" t="s">
        <v>26522</v>
      </c>
      <c r="BB22343" s="90" t="s">
        <v>3391</v>
      </c>
      <c r="BC22343" s="90" t="s">
        <v>17826</v>
      </c>
      <c r="BD22343" s="473" t="s">
        <v>1301</v>
      </c>
    </row>
    <row r="22344" spans="53:56" ht="15" x14ac:dyDescent="0.25">
      <c r="BA22344" s="90" t="s">
        <v>26523</v>
      </c>
      <c r="BB22344" s="90" t="s">
        <v>3391</v>
      </c>
      <c r="BC22344" s="90" t="s">
        <v>26474</v>
      </c>
      <c r="BD22344" s="473" t="s">
        <v>1301</v>
      </c>
    </row>
    <row r="22345" spans="53:56" ht="15" x14ac:dyDescent="0.25">
      <c r="BA22345" s="91" t="s">
        <v>26524</v>
      </c>
      <c r="BB22345" s="91" t="s">
        <v>3391</v>
      </c>
      <c r="BC22345" s="91" t="s">
        <v>17360</v>
      </c>
      <c r="BD22345" s="473" t="s">
        <v>1301</v>
      </c>
    </row>
    <row r="22346" spans="53:56" ht="15" x14ac:dyDescent="0.25">
      <c r="BA22346" s="90" t="s">
        <v>26525</v>
      </c>
      <c r="BB22346" s="90" t="s">
        <v>3391</v>
      </c>
      <c r="BC22346" s="90" t="s">
        <v>17360</v>
      </c>
      <c r="BD22346" s="473" t="s">
        <v>1301</v>
      </c>
    </row>
    <row r="22347" spans="53:56" ht="15" x14ac:dyDescent="0.25">
      <c r="BA22347" s="91" t="s">
        <v>26526</v>
      </c>
      <c r="BB22347" s="91" t="s">
        <v>3391</v>
      </c>
      <c r="BC22347" s="91" t="s">
        <v>7866</v>
      </c>
      <c r="BD22347" s="473" t="s">
        <v>1301</v>
      </c>
    </row>
    <row r="22348" spans="53:56" ht="15" x14ac:dyDescent="0.25">
      <c r="BA22348" s="91" t="s">
        <v>26527</v>
      </c>
      <c r="BB22348" s="91" t="s">
        <v>3391</v>
      </c>
      <c r="BC22348" s="91" t="s">
        <v>26425</v>
      </c>
      <c r="BD22348" s="473" t="s">
        <v>1301</v>
      </c>
    </row>
    <row r="22349" spans="53:56" ht="15" x14ac:dyDescent="0.25">
      <c r="BA22349" s="91" t="s">
        <v>26528</v>
      </c>
      <c r="BB22349" s="91" t="s">
        <v>3391</v>
      </c>
      <c r="BC22349" s="91" t="s">
        <v>7866</v>
      </c>
      <c r="BD22349" s="473" t="s">
        <v>1301</v>
      </c>
    </row>
    <row r="22350" spans="53:56" ht="15" x14ac:dyDescent="0.25">
      <c r="BA22350" s="90" t="s">
        <v>26529</v>
      </c>
      <c r="BB22350" s="90" t="s">
        <v>3391</v>
      </c>
      <c r="BC22350" s="90" t="s">
        <v>7866</v>
      </c>
      <c r="BD22350" s="473" t="s">
        <v>1301</v>
      </c>
    </row>
    <row r="22351" spans="53:56" ht="15" x14ac:dyDescent="0.25">
      <c r="BA22351" s="91" t="s">
        <v>26530</v>
      </c>
      <c r="BB22351" s="91" t="s">
        <v>3391</v>
      </c>
      <c r="BC22351" s="91" t="s">
        <v>26485</v>
      </c>
      <c r="BD22351" s="473" t="s">
        <v>1301</v>
      </c>
    </row>
    <row r="22352" spans="53:56" ht="15" x14ac:dyDescent="0.25">
      <c r="BA22352" s="90" t="s">
        <v>26531</v>
      </c>
      <c r="BB22352" s="90" t="s">
        <v>3391</v>
      </c>
      <c r="BC22352" s="90" t="s">
        <v>21810</v>
      </c>
      <c r="BD22352" s="473" t="s">
        <v>1301</v>
      </c>
    </row>
    <row r="22353" spans="53:56" ht="15" x14ac:dyDescent="0.25">
      <c r="BA22353" s="91" t="s">
        <v>26532</v>
      </c>
      <c r="BB22353" s="91" t="s">
        <v>3391</v>
      </c>
      <c r="BC22353" s="91" t="s">
        <v>21810</v>
      </c>
      <c r="BD22353" s="473" t="s">
        <v>1301</v>
      </c>
    </row>
    <row r="22354" spans="53:56" ht="15" x14ac:dyDescent="0.25">
      <c r="BA22354" s="90" t="s">
        <v>26533</v>
      </c>
      <c r="BB22354" s="90" t="s">
        <v>3391</v>
      </c>
      <c r="BC22354" s="90" t="s">
        <v>6117</v>
      </c>
      <c r="BD22354" s="473" t="s">
        <v>1301</v>
      </c>
    </row>
    <row r="22355" spans="53:56" ht="15" x14ac:dyDescent="0.25">
      <c r="BA22355" s="90" t="s">
        <v>26534</v>
      </c>
      <c r="BB22355" s="90" t="s">
        <v>3391</v>
      </c>
      <c r="BC22355" s="90" t="s">
        <v>26425</v>
      </c>
      <c r="BD22355" s="473" t="s">
        <v>1301</v>
      </c>
    </row>
    <row r="22356" spans="53:56" ht="15" x14ac:dyDescent="0.25">
      <c r="BA22356" s="91" t="s">
        <v>26535</v>
      </c>
      <c r="BB22356" s="91" t="s">
        <v>3391</v>
      </c>
      <c r="BC22356" s="91" t="s">
        <v>6117</v>
      </c>
      <c r="BD22356" s="473" t="s">
        <v>1301</v>
      </c>
    </row>
    <row r="22357" spans="53:56" ht="15" x14ac:dyDescent="0.25">
      <c r="BA22357" s="90" t="s">
        <v>26536</v>
      </c>
      <c r="BB22357" s="90" t="s">
        <v>3391</v>
      </c>
      <c r="BC22357" s="90" t="s">
        <v>21810</v>
      </c>
      <c r="BD22357" s="473" t="s">
        <v>1301</v>
      </c>
    </row>
    <row r="22358" spans="53:56" ht="15" x14ac:dyDescent="0.25">
      <c r="BA22358" s="91" t="s">
        <v>26537</v>
      </c>
      <c r="BB22358" s="91" t="s">
        <v>3391</v>
      </c>
      <c r="BC22358" s="91" t="s">
        <v>17310</v>
      </c>
      <c r="BD22358" s="473" t="s">
        <v>1301</v>
      </c>
    </row>
    <row r="22359" spans="53:56" ht="15" x14ac:dyDescent="0.25">
      <c r="BA22359" s="91" t="s">
        <v>26538</v>
      </c>
      <c r="BB22359" s="91" t="s">
        <v>3391</v>
      </c>
      <c r="BC22359" s="91" t="s">
        <v>17310</v>
      </c>
      <c r="BD22359" s="473" t="s">
        <v>1301</v>
      </c>
    </row>
    <row r="22360" spans="53:56" ht="15" x14ac:dyDescent="0.25">
      <c r="BA22360" s="90" t="s">
        <v>26539</v>
      </c>
      <c r="BB22360" s="90" t="s">
        <v>3391</v>
      </c>
      <c r="BC22360" s="90" t="s">
        <v>17826</v>
      </c>
      <c r="BD22360" s="473" t="s">
        <v>1301</v>
      </c>
    </row>
    <row r="22361" spans="53:56" ht="15" x14ac:dyDescent="0.25">
      <c r="BA22361" s="91" t="s">
        <v>26540</v>
      </c>
      <c r="BB22361" s="91" t="s">
        <v>3391</v>
      </c>
      <c r="BC22361" s="91" t="s">
        <v>26474</v>
      </c>
      <c r="BD22361" s="473" t="s">
        <v>1301</v>
      </c>
    </row>
    <row r="22362" spans="53:56" ht="15" x14ac:dyDescent="0.25">
      <c r="BA22362" s="90" t="s">
        <v>26541</v>
      </c>
      <c r="BB22362" s="90" t="s">
        <v>3391</v>
      </c>
      <c r="BC22362" s="90" t="s">
        <v>6117</v>
      </c>
      <c r="BD22362" s="473" t="s">
        <v>1301</v>
      </c>
    </row>
    <row r="22363" spans="53:56" ht="15" x14ac:dyDescent="0.25">
      <c r="BA22363" s="90" t="s">
        <v>26542</v>
      </c>
      <c r="BB22363" s="90" t="s">
        <v>3391</v>
      </c>
      <c r="BC22363" s="90" t="s">
        <v>26474</v>
      </c>
      <c r="BD22363" s="473" t="s">
        <v>1301</v>
      </c>
    </row>
    <row r="22364" spans="53:56" ht="15" x14ac:dyDescent="0.25">
      <c r="BA22364" s="91" t="s">
        <v>26543</v>
      </c>
      <c r="BB22364" s="91" t="s">
        <v>3391</v>
      </c>
      <c r="BC22364" s="91" t="s">
        <v>21810</v>
      </c>
      <c r="BD22364" s="473" t="s">
        <v>1301</v>
      </c>
    </row>
    <row r="22365" spans="53:56" ht="15" x14ac:dyDescent="0.25">
      <c r="BA22365" s="90" t="s">
        <v>26544</v>
      </c>
      <c r="BB22365" s="90" t="s">
        <v>3391</v>
      </c>
      <c r="BC22365" s="90" t="s">
        <v>26423</v>
      </c>
      <c r="BD22365" s="473" t="s">
        <v>1301</v>
      </c>
    </row>
    <row r="22366" spans="53:56" ht="15" x14ac:dyDescent="0.25">
      <c r="BA22366" s="91" t="s">
        <v>26545</v>
      </c>
      <c r="BB22366" s="91" t="s">
        <v>3391</v>
      </c>
      <c r="BC22366" s="91" t="s">
        <v>21810</v>
      </c>
      <c r="BD22366" s="473" t="s">
        <v>1301</v>
      </c>
    </row>
    <row r="22367" spans="53:56" ht="15" x14ac:dyDescent="0.25">
      <c r="BA22367" s="91" t="s">
        <v>26546</v>
      </c>
      <c r="BB22367" s="91" t="s">
        <v>3391</v>
      </c>
      <c r="BC22367" s="91" t="s">
        <v>26485</v>
      </c>
      <c r="BD22367" s="473" t="s">
        <v>1301</v>
      </c>
    </row>
    <row r="22368" spans="53:56" ht="15" x14ac:dyDescent="0.25">
      <c r="BA22368" s="90" t="s">
        <v>26547</v>
      </c>
      <c r="BB22368" s="90" t="s">
        <v>3391</v>
      </c>
      <c r="BC22368" s="90" t="s">
        <v>26485</v>
      </c>
      <c r="BD22368" s="473" t="s">
        <v>1301</v>
      </c>
    </row>
    <row r="22369" spans="53:56" ht="15" x14ac:dyDescent="0.25">
      <c r="BA22369" s="91" t="s">
        <v>26548</v>
      </c>
      <c r="BB22369" s="91" t="s">
        <v>3391</v>
      </c>
      <c r="BC22369" s="91" t="s">
        <v>7866</v>
      </c>
      <c r="BD22369" s="473" t="s">
        <v>1301</v>
      </c>
    </row>
    <row r="22370" spans="53:56" ht="15" x14ac:dyDescent="0.25">
      <c r="BA22370" s="90" t="s">
        <v>26549</v>
      </c>
      <c r="BB22370" s="90" t="s">
        <v>3391</v>
      </c>
      <c r="BC22370" s="90" t="s">
        <v>7866</v>
      </c>
      <c r="BD22370" s="473" t="s">
        <v>1301</v>
      </c>
    </row>
    <row r="22371" spans="53:56" ht="15" x14ac:dyDescent="0.25">
      <c r="BA22371" s="90" t="s">
        <v>26550</v>
      </c>
      <c r="BB22371" s="90" t="s">
        <v>3391</v>
      </c>
      <c r="BC22371" s="90" t="s">
        <v>6117</v>
      </c>
      <c r="BD22371" s="473" t="s">
        <v>1301</v>
      </c>
    </row>
    <row r="22372" spans="53:56" ht="15" x14ac:dyDescent="0.25">
      <c r="BA22372" s="91" t="s">
        <v>26551</v>
      </c>
      <c r="BB22372" s="91" t="s">
        <v>3391</v>
      </c>
      <c r="BC22372" s="91" t="s">
        <v>26474</v>
      </c>
      <c r="BD22372" s="473" t="s">
        <v>1301</v>
      </c>
    </row>
    <row r="22373" spans="53:56" ht="15" x14ac:dyDescent="0.25">
      <c r="BA22373" s="90" t="s">
        <v>26552</v>
      </c>
      <c r="BB22373" s="90" t="s">
        <v>3391</v>
      </c>
      <c r="BC22373" s="90" t="s">
        <v>6117</v>
      </c>
      <c r="BD22373" s="473" t="s">
        <v>1301</v>
      </c>
    </row>
    <row r="22374" spans="53:56" ht="15" x14ac:dyDescent="0.25">
      <c r="BA22374" s="91" t="s">
        <v>26553</v>
      </c>
      <c r="BB22374" s="91" t="s">
        <v>3391</v>
      </c>
      <c r="BC22374" s="91" t="s">
        <v>7866</v>
      </c>
      <c r="BD22374" s="473" t="s">
        <v>1301</v>
      </c>
    </row>
    <row r="22375" spans="53:56" ht="15" x14ac:dyDescent="0.25">
      <c r="BA22375" s="90" t="s">
        <v>26554</v>
      </c>
      <c r="BB22375" s="90" t="s">
        <v>3391</v>
      </c>
      <c r="BC22375" s="90" t="s">
        <v>17826</v>
      </c>
      <c r="BD22375" s="473" t="s">
        <v>1301</v>
      </c>
    </row>
    <row r="22376" spans="53:56" ht="15" x14ac:dyDescent="0.25">
      <c r="BA22376" s="91" t="s">
        <v>26555</v>
      </c>
      <c r="BB22376" s="91" t="s">
        <v>3391</v>
      </c>
      <c r="BC22376" s="91" t="s">
        <v>26474</v>
      </c>
      <c r="BD22376" s="473" t="s">
        <v>1301</v>
      </c>
    </row>
    <row r="22377" spans="53:56" ht="15" x14ac:dyDescent="0.25">
      <c r="BA22377" s="90" t="s">
        <v>26556</v>
      </c>
      <c r="BB22377" s="90" t="s">
        <v>3391</v>
      </c>
      <c r="BC22377" s="90" t="s">
        <v>3448</v>
      </c>
      <c r="BD22377" s="473" t="s">
        <v>1301</v>
      </c>
    </row>
    <row r="22378" spans="53:56" ht="15" x14ac:dyDescent="0.25">
      <c r="BA22378" s="91" t="s">
        <v>26557</v>
      </c>
      <c r="BB22378" s="91" t="s">
        <v>4538</v>
      </c>
      <c r="BC22378" s="91" t="s">
        <v>20230</v>
      </c>
      <c r="BD22378" s="473" t="s">
        <v>26558</v>
      </c>
    </row>
    <row r="22379" spans="53:56" ht="15" x14ac:dyDescent="0.25">
      <c r="BA22379" s="90" t="s">
        <v>26559</v>
      </c>
      <c r="BB22379" s="90" t="s">
        <v>4538</v>
      </c>
      <c r="BC22379" s="90" t="s">
        <v>20230</v>
      </c>
      <c r="BD22379" s="473" t="s">
        <v>26558</v>
      </c>
    </row>
    <row r="22380" spans="53:56" ht="15" x14ac:dyDescent="0.25">
      <c r="BA22380" s="91" t="s">
        <v>26560</v>
      </c>
      <c r="BB22380" s="91" t="s">
        <v>4538</v>
      </c>
      <c r="BC22380" s="91" t="s">
        <v>26561</v>
      </c>
      <c r="BD22380" s="473" t="s">
        <v>26558</v>
      </c>
    </row>
    <row r="22381" spans="53:56" ht="15" x14ac:dyDescent="0.25">
      <c r="BA22381" s="90" t="s">
        <v>26562</v>
      </c>
      <c r="BB22381" s="90" t="s">
        <v>4538</v>
      </c>
      <c r="BC22381" s="90" t="s">
        <v>20230</v>
      </c>
      <c r="BD22381" s="473" t="s">
        <v>26558</v>
      </c>
    </row>
    <row r="22382" spans="53:56" ht="15" x14ac:dyDescent="0.25">
      <c r="BA22382" s="91" t="s">
        <v>26563</v>
      </c>
      <c r="BB22382" s="91" t="s">
        <v>4538</v>
      </c>
      <c r="BC22382" s="91" t="s">
        <v>26564</v>
      </c>
      <c r="BD22382" s="473" t="s">
        <v>26558</v>
      </c>
    </row>
    <row r="22383" spans="53:56" ht="15" x14ac:dyDescent="0.25">
      <c r="BA22383" s="90" t="s">
        <v>26565</v>
      </c>
      <c r="BB22383" s="90" t="s">
        <v>4538</v>
      </c>
      <c r="BC22383" s="90" t="s">
        <v>20230</v>
      </c>
      <c r="BD22383" s="473" t="s">
        <v>26558</v>
      </c>
    </row>
    <row r="22384" spans="53:56" ht="15" x14ac:dyDescent="0.25">
      <c r="BA22384" s="91" t="s">
        <v>26566</v>
      </c>
      <c r="BB22384" s="91" t="s">
        <v>4538</v>
      </c>
      <c r="BC22384" s="91" t="s">
        <v>26567</v>
      </c>
      <c r="BD22384" s="473" t="s">
        <v>26558</v>
      </c>
    </row>
    <row r="22385" spans="53:56" ht="15" x14ac:dyDescent="0.25">
      <c r="BA22385" s="90" t="s">
        <v>26568</v>
      </c>
      <c r="BB22385" s="90" t="s">
        <v>4538</v>
      </c>
      <c r="BC22385" s="90" t="s">
        <v>26567</v>
      </c>
      <c r="BD22385" s="473" t="s">
        <v>26558</v>
      </c>
    </row>
    <row r="22386" spans="53:56" ht="15" x14ac:dyDescent="0.25">
      <c r="BA22386" s="91" t="s">
        <v>26569</v>
      </c>
      <c r="BB22386" s="91" t="s">
        <v>4538</v>
      </c>
      <c r="BC22386" s="91" t="s">
        <v>26567</v>
      </c>
      <c r="BD22386" s="473" t="s">
        <v>26558</v>
      </c>
    </row>
    <row r="22387" spans="53:56" ht="15" x14ac:dyDescent="0.25">
      <c r="BA22387" s="90" t="s">
        <v>26570</v>
      </c>
      <c r="BB22387" s="90" t="s">
        <v>4538</v>
      </c>
      <c r="BC22387" s="90" t="s">
        <v>26567</v>
      </c>
      <c r="BD22387" s="473" t="s">
        <v>26558</v>
      </c>
    </row>
    <row r="22388" spans="53:56" ht="15" x14ac:dyDescent="0.25">
      <c r="BA22388" s="91" t="s">
        <v>26571</v>
      </c>
      <c r="BB22388" s="91" t="s">
        <v>4538</v>
      </c>
      <c r="BC22388" s="91" t="s">
        <v>20230</v>
      </c>
      <c r="BD22388" s="473" t="s">
        <v>26558</v>
      </c>
    </row>
    <row r="22389" spans="53:56" ht="15" x14ac:dyDescent="0.25">
      <c r="BA22389" s="90" t="s">
        <v>26572</v>
      </c>
      <c r="BB22389" s="90" t="s">
        <v>4538</v>
      </c>
      <c r="BC22389" s="90" t="s">
        <v>26564</v>
      </c>
      <c r="BD22389" s="473" t="s">
        <v>26558</v>
      </c>
    </row>
    <row r="22390" spans="53:56" ht="15" x14ac:dyDescent="0.25">
      <c r="BA22390" s="90" t="s">
        <v>26573</v>
      </c>
      <c r="BB22390" s="90" t="s">
        <v>4538</v>
      </c>
      <c r="BC22390" s="90" t="s">
        <v>26567</v>
      </c>
      <c r="BD22390" s="473" t="s">
        <v>26558</v>
      </c>
    </row>
    <row r="22391" spans="53:56" ht="15" x14ac:dyDescent="0.25">
      <c r="BA22391" s="90" t="s">
        <v>26574</v>
      </c>
      <c r="BB22391" s="90" t="s">
        <v>4538</v>
      </c>
      <c r="BC22391" s="90" t="s">
        <v>26564</v>
      </c>
      <c r="BD22391" s="473" t="s">
        <v>26558</v>
      </c>
    </row>
    <row r="22392" spans="53:56" ht="15" x14ac:dyDescent="0.25">
      <c r="BA22392" s="91" t="s">
        <v>26575</v>
      </c>
      <c r="BB22392" s="91" t="s">
        <v>4538</v>
      </c>
      <c r="BC22392" s="91" t="s">
        <v>20230</v>
      </c>
      <c r="BD22392" s="473" t="s">
        <v>26558</v>
      </c>
    </row>
    <row r="22393" spans="53:56" ht="15" x14ac:dyDescent="0.25">
      <c r="BA22393" s="90" t="s">
        <v>26576</v>
      </c>
      <c r="BB22393" s="90" t="s">
        <v>4538</v>
      </c>
      <c r="BC22393" s="90" t="s">
        <v>20230</v>
      </c>
      <c r="BD22393" s="473" t="s">
        <v>26558</v>
      </c>
    </row>
    <row r="22394" spans="53:56" ht="15" x14ac:dyDescent="0.25">
      <c r="BA22394" s="91" t="s">
        <v>26577</v>
      </c>
      <c r="BB22394" s="91" t="s">
        <v>4538</v>
      </c>
      <c r="BC22394" s="91" t="s">
        <v>26567</v>
      </c>
      <c r="BD22394" s="473" t="s">
        <v>26558</v>
      </c>
    </row>
    <row r="22395" spans="53:56" ht="15" x14ac:dyDescent="0.25">
      <c r="BA22395" s="90" t="s">
        <v>26578</v>
      </c>
      <c r="BB22395" s="90" t="s">
        <v>4538</v>
      </c>
      <c r="BC22395" s="90" t="s">
        <v>26564</v>
      </c>
      <c r="BD22395" s="473" t="s">
        <v>26558</v>
      </c>
    </row>
    <row r="22396" spans="53:56" ht="15" x14ac:dyDescent="0.25">
      <c r="BA22396" s="91" t="s">
        <v>26579</v>
      </c>
      <c r="BB22396" s="91" t="s">
        <v>4538</v>
      </c>
      <c r="BC22396" s="91" t="s">
        <v>20230</v>
      </c>
      <c r="BD22396" s="473" t="s">
        <v>26558</v>
      </c>
    </row>
    <row r="22397" spans="53:56" ht="15" x14ac:dyDescent="0.25">
      <c r="BA22397" s="90" t="s">
        <v>26580</v>
      </c>
      <c r="BB22397" s="90" t="s">
        <v>4538</v>
      </c>
      <c r="BC22397" s="90" t="s">
        <v>20230</v>
      </c>
      <c r="BD22397" s="473" t="s">
        <v>26558</v>
      </c>
    </row>
    <row r="22398" spans="53:56" ht="15" x14ac:dyDescent="0.25">
      <c r="BA22398" s="91" t="s">
        <v>26581</v>
      </c>
      <c r="BB22398" s="91" t="s">
        <v>4538</v>
      </c>
      <c r="BC22398" s="91" t="s">
        <v>26567</v>
      </c>
      <c r="BD22398" s="473" t="s">
        <v>26558</v>
      </c>
    </row>
    <row r="22399" spans="53:56" ht="15" x14ac:dyDescent="0.25">
      <c r="BA22399" s="90" t="s">
        <v>26582</v>
      </c>
      <c r="BB22399" s="90" t="s">
        <v>4538</v>
      </c>
      <c r="BC22399" s="90" t="s">
        <v>20230</v>
      </c>
      <c r="BD22399" s="473" t="s">
        <v>26558</v>
      </c>
    </row>
    <row r="22400" spans="53:56" ht="15" x14ac:dyDescent="0.25">
      <c r="BA22400" s="91" t="s">
        <v>26583</v>
      </c>
      <c r="BB22400" s="91" t="s">
        <v>4538</v>
      </c>
      <c r="BC22400" s="91" t="s">
        <v>26567</v>
      </c>
      <c r="BD22400" s="473" t="s">
        <v>26558</v>
      </c>
    </row>
    <row r="22401" spans="53:56" ht="15" x14ac:dyDescent="0.25">
      <c r="BA22401" s="91" t="s">
        <v>26584</v>
      </c>
      <c r="BB22401" s="91" t="s">
        <v>4538</v>
      </c>
      <c r="BC22401" s="91" t="s">
        <v>26567</v>
      </c>
      <c r="BD22401" s="473" t="s">
        <v>26558</v>
      </c>
    </row>
    <row r="22402" spans="53:56" ht="15" x14ac:dyDescent="0.25">
      <c r="BA22402" s="90" t="s">
        <v>26585</v>
      </c>
      <c r="BB22402" s="90" t="s">
        <v>4538</v>
      </c>
      <c r="BC22402" s="90" t="s">
        <v>26564</v>
      </c>
      <c r="BD22402" s="473" t="s">
        <v>26558</v>
      </c>
    </row>
    <row r="22403" spans="53:56" ht="15" x14ac:dyDescent="0.25">
      <c r="BA22403" s="91" t="s">
        <v>26586</v>
      </c>
      <c r="BB22403" s="91" t="s">
        <v>4538</v>
      </c>
      <c r="BC22403" s="91" t="s">
        <v>26564</v>
      </c>
      <c r="BD22403" s="473" t="s">
        <v>26558</v>
      </c>
    </row>
    <row r="22404" spans="53:56" ht="15" x14ac:dyDescent="0.25">
      <c r="BA22404" s="90" t="s">
        <v>26587</v>
      </c>
      <c r="BB22404" s="90" t="s">
        <v>4538</v>
      </c>
      <c r="BC22404" s="90" t="s">
        <v>26567</v>
      </c>
      <c r="BD22404" s="473" t="s">
        <v>26558</v>
      </c>
    </row>
    <row r="22405" spans="53:56" ht="15" x14ac:dyDescent="0.25">
      <c r="BA22405" s="91" t="s">
        <v>26588</v>
      </c>
      <c r="BB22405" s="91" t="s">
        <v>4538</v>
      </c>
      <c r="BC22405" s="91" t="s">
        <v>26564</v>
      </c>
      <c r="BD22405" s="473" t="s">
        <v>26558</v>
      </c>
    </row>
    <row r="22406" spans="53:56" ht="15" x14ac:dyDescent="0.25">
      <c r="BA22406" s="90" t="s">
        <v>26589</v>
      </c>
      <c r="BB22406" s="90" t="s">
        <v>4538</v>
      </c>
      <c r="BC22406" s="90" t="s">
        <v>20230</v>
      </c>
      <c r="BD22406" s="473" t="s">
        <v>26558</v>
      </c>
    </row>
    <row r="22407" spans="53:56" ht="15" x14ac:dyDescent="0.25">
      <c r="BA22407" s="91" t="s">
        <v>26590</v>
      </c>
      <c r="BB22407" s="91" t="s">
        <v>4538</v>
      </c>
      <c r="BC22407" s="91" t="s">
        <v>20230</v>
      </c>
      <c r="BD22407" s="473" t="s">
        <v>26558</v>
      </c>
    </row>
    <row r="22408" spans="53:56" ht="15" x14ac:dyDescent="0.25">
      <c r="BA22408" s="90" t="s">
        <v>26591</v>
      </c>
      <c r="BB22408" s="90" t="s">
        <v>4538</v>
      </c>
      <c r="BC22408" s="90" t="s">
        <v>26564</v>
      </c>
      <c r="BD22408" s="473" t="s">
        <v>26558</v>
      </c>
    </row>
    <row r="22409" spans="53:56" ht="15" x14ac:dyDescent="0.25">
      <c r="BA22409" s="91" t="s">
        <v>26591</v>
      </c>
      <c r="BB22409" s="91" t="s">
        <v>4538</v>
      </c>
      <c r="BC22409" s="91" t="s">
        <v>20230</v>
      </c>
      <c r="BD22409" s="473" t="s">
        <v>26558</v>
      </c>
    </row>
    <row r="22410" spans="53:56" ht="15" x14ac:dyDescent="0.25">
      <c r="BA22410" s="90" t="s">
        <v>26592</v>
      </c>
      <c r="BB22410" s="90" t="s">
        <v>4538</v>
      </c>
      <c r="BC22410" s="90" t="s">
        <v>26564</v>
      </c>
      <c r="BD22410" s="473" t="s">
        <v>26558</v>
      </c>
    </row>
    <row r="22411" spans="53:56" ht="15" x14ac:dyDescent="0.25">
      <c r="BA22411" s="91" t="s">
        <v>26593</v>
      </c>
      <c r="BB22411" s="91" t="s">
        <v>4538</v>
      </c>
      <c r="BC22411" s="91" t="s">
        <v>26564</v>
      </c>
      <c r="BD22411" s="473" t="s">
        <v>26558</v>
      </c>
    </row>
    <row r="22412" spans="53:56" ht="15" x14ac:dyDescent="0.25">
      <c r="BA22412" s="90" t="s">
        <v>26594</v>
      </c>
      <c r="BB22412" s="90" t="s">
        <v>4538</v>
      </c>
      <c r="BC22412" s="90" t="s">
        <v>26564</v>
      </c>
      <c r="BD22412" s="473" t="s">
        <v>26558</v>
      </c>
    </row>
    <row r="22413" spans="53:56" ht="15" x14ac:dyDescent="0.25">
      <c r="BA22413" s="91" t="s">
        <v>26595</v>
      </c>
      <c r="BB22413" s="91" t="s">
        <v>4538</v>
      </c>
      <c r="BC22413" s="91" t="s">
        <v>26564</v>
      </c>
      <c r="BD22413" s="473" t="s">
        <v>26558</v>
      </c>
    </row>
    <row r="22414" spans="53:56" ht="15" x14ac:dyDescent="0.25">
      <c r="BA22414" s="90" t="s">
        <v>26596</v>
      </c>
      <c r="BB22414" s="90" t="s">
        <v>4538</v>
      </c>
      <c r="BC22414" s="90" t="s">
        <v>26564</v>
      </c>
      <c r="BD22414" s="473" t="s">
        <v>26558</v>
      </c>
    </row>
    <row r="22415" spans="53:56" ht="15" x14ac:dyDescent="0.25">
      <c r="BA22415" s="91" t="s">
        <v>26597</v>
      </c>
      <c r="BB22415" s="91" t="s">
        <v>4538</v>
      </c>
      <c r="BC22415" s="91" t="s">
        <v>26564</v>
      </c>
      <c r="BD22415" s="473" t="s">
        <v>26558</v>
      </c>
    </row>
    <row r="22416" spans="53:56" ht="15" x14ac:dyDescent="0.25">
      <c r="BA22416" s="90" t="s">
        <v>26598</v>
      </c>
      <c r="BB22416" s="90" t="s">
        <v>4538</v>
      </c>
      <c r="BC22416" s="90" t="s">
        <v>26564</v>
      </c>
      <c r="BD22416" s="473" t="s">
        <v>26558</v>
      </c>
    </row>
    <row r="22417" spans="53:56" ht="15" x14ac:dyDescent="0.25">
      <c r="BA22417" s="91" t="s">
        <v>26599</v>
      </c>
      <c r="BB22417" s="91" t="s">
        <v>4538</v>
      </c>
      <c r="BC22417" s="91" t="s">
        <v>20230</v>
      </c>
      <c r="BD22417" s="473" t="s">
        <v>26558</v>
      </c>
    </row>
    <row r="22418" spans="53:56" ht="15" x14ac:dyDescent="0.25">
      <c r="BA22418" s="90" t="s">
        <v>26600</v>
      </c>
      <c r="BB22418" s="90" t="s">
        <v>4538</v>
      </c>
      <c r="BC22418" s="90" t="s">
        <v>26564</v>
      </c>
      <c r="BD22418" s="473" t="s">
        <v>26558</v>
      </c>
    </row>
    <row r="22419" spans="53:56" ht="15" x14ac:dyDescent="0.25">
      <c r="BA22419" s="91" t="s">
        <v>26601</v>
      </c>
      <c r="BB22419" s="91" t="s">
        <v>4538</v>
      </c>
      <c r="BC22419" s="91" t="s">
        <v>26564</v>
      </c>
      <c r="BD22419" s="473" t="s">
        <v>26558</v>
      </c>
    </row>
    <row r="22420" spans="53:56" ht="15" x14ac:dyDescent="0.25">
      <c r="BA22420" s="90" t="s">
        <v>26602</v>
      </c>
      <c r="BB22420" s="90" t="s">
        <v>4538</v>
      </c>
      <c r="BC22420" s="90" t="s">
        <v>20230</v>
      </c>
      <c r="BD22420" s="473" t="s">
        <v>26558</v>
      </c>
    </row>
    <row r="22421" spans="53:56" ht="15" x14ac:dyDescent="0.25">
      <c r="BA22421" s="91" t="s">
        <v>26603</v>
      </c>
      <c r="BB22421" s="91" t="s">
        <v>4538</v>
      </c>
      <c r="BC22421" s="91" t="s">
        <v>20230</v>
      </c>
      <c r="BD22421" s="473" t="s">
        <v>26558</v>
      </c>
    </row>
    <row r="22422" spans="53:56" ht="15" x14ac:dyDescent="0.25">
      <c r="BA22422" s="90" t="s">
        <v>26604</v>
      </c>
      <c r="BB22422" s="90" t="s">
        <v>4538</v>
      </c>
      <c r="BC22422" s="90" t="s">
        <v>20230</v>
      </c>
      <c r="BD22422" s="473" t="s">
        <v>26558</v>
      </c>
    </row>
    <row r="22423" spans="53:56" ht="15" x14ac:dyDescent="0.25">
      <c r="BA22423" s="91" t="s">
        <v>26605</v>
      </c>
      <c r="BB22423" s="91" t="s">
        <v>4538</v>
      </c>
      <c r="BC22423" s="91" t="s">
        <v>20230</v>
      </c>
      <c r="BD22423" s="473" t="s">
        <v>26558</v>
      </c>
    </row>
    <row r="22424" spans="53:56" ht="15" x14ac:dyDescent="0.25">
      <c r="BA22424" s="90" t="s">
        <v>26606</v>
      </c>
      <c r="BB22424" s="90" t="s">
        <v>4538</v>
      </c>
      <c r="BC22424" s="90" t="s">
        <v>20230</v>
      </c>
      <c r="BD22424" s="473" t="s">
        <v>26558</v>
      </c>
    </row>
    <row r="22425" spans="53:56" ht="15" x14ac:dyDescent="0.25">
      <c r="BA22425" s="91" t="s">
        <v>26607</v>
      </c>
      <c r="BB22425" s="91" t="s">
        <v>4538</v>
      </c>
      <c r="BC22425" s="91" t="s">
        <v>26564</v>
      </c>
      <c r="BD22425" s="473" t="s">
        <v>26558</v>
      </c>
    </row>
    <row r="22426" spans="53:56" ht="15" x14ac:dyDescent="0.25">
      <c r="BA22426" s="90" t="s">
        <v>26608</v>
      </c>
      <c r="BB22426" s="90" t="s">
        <v>4538</v>
      </c>
      <c r="BC22426" s="90" t="s">
        <v>20230</v>
      </c>
      <c r="BD22426" s="473" t="s">
        <v>26558</v>
      </c>
    </row>
    <row r="22427" spans="53:56" ht="15" x14ac:dyDescent="0.25">
      <c r="BA22427" s="91" t="s">
        <v>26609</v>
      </c>
      <c r="BB22427" s="91" t="s">
        <v>4538</v>
      </c>
      <c r="BC22427" s="91" t="s">
        <v>20230</v>
      </c>
      <c r="BD22427" s="473" t="s">
        <v>26558</v>
      </c>
    </row>
    <row r="22428" spans="53:56" ht="15" x14ac:dyDescent="0.25">
      <c r="BA22428" s="91" t="s">
        <v>26610</v>
      </c>
      <c r="BB22428" s="91" t="s">
        <v>4538</v>
      </c>
      <c r="BC22428" s="91" t="s">
        <v>26564</v>
      </c>
      <c r="BD22428" s="473" t="s">
        <v>26558</v>
      </c>
    </row>
    <row r="22429" spans="53:56" ht="15" x14ac:dyDescent="0.25">
      <c r="BA22429" s="90" t="s">
        <v>26611</v>
      </c>
      <c r="BB22429" s="90" t="s">
        <v>4538</v>
      </c>
      <c r="BC22429" s="90" t="s">
        <v>26564</v>
      </c>
      <c r="BD22429" s="473" t="s">
        <v>26558</v>
      </c>
    </row>
    <row r="22430" spans="53:56" ht="15" x14ac:dyDescent="0.25">
      <c r="BA22430" s="91" t="s">
        <v>26612</v>
      </c>
      <c r="BB22430" s="91" t="s">
        <v>4538</v>
      </c>
      <c r="BC22430" s="91" t="s">
        <v>26567</v>
      </c>
      <c r="BD22430" s="473" t="s">
        <v>26558</v>
      </c>
    </row>
    <row r="22431" spans="53:56" ht="15" x14ac:dyDescent="0.25">
      <c r="BA22431" s="90" t="s">
        <v>26613</v>
      </c>
      <c r="BB22431" s="90" t="s">
        <v>4538</v>
      </c>
      <c r="BC22431" s="90" t="s">
        <v>26567</v>
      </c>
      <c r="BD22431" s="473" t="s">
        <v>26558</v>
      </c>
    </row>
    <row r="22432" spans="53:56" ht="15" x14ac:dyDescent="0.25">
      <c r="BA22432" s="91" t="s">
        <v>26614</v>
      </c>
      <c r="BB22432" s="91" t="s">
        <v>4538</v>
      </c>
      <c r="BC22432" s="91" t="s">
        <v>26567</v>
      </c>
      <c r="BD22432" s="473" t="s">
        <v>26558</v>
      </c>
    </row>
    <row r="22433" spans="53:56" ht="15" x14ac:dyDescent="0.25">
      <c r="BA22433" s="90" t="s">
        <v>26615</v>
      </c>
      <c r="BB22433" s="90" t="s">
        <v>4538</v>
      </c>
      <c r="BC22433" s="90" t="s">
        <v>26567</v>
      </c>
      <c r="BD22433" s="473" t="s">
        <v>26558</v>
      </c>
    </row>
    <row r="22434" spans="53:56" ht="15" x14ac:dyDescent="0.25">
      <c r="BA22434" s="91" t="s">
        <v>26616</v>
      </c>
      <c r="BB22434" s="91" t="s">
        <v>4538</v>
      </c>
      <c r="BC22434" s="91" t="s">
        <v>26567</v>
      </c>
      <c r="BD22434" s="473" t="s">
        <v>26558</v>
      </c>
    </row>
    <row r="22435" spans="53:56" ht="15" x14ac:dyDescent="0.25">
      <c r="BA22435" s="90" t="s">
        <v>26617</v>
      </c>
      <c r="BB22435" s="90" t="s">
        <v>4538</v>
      </c>
      <c r="BC22435" s="90" t="s">
        <v>26567</v>
      </c>
      <c r="BD22435" s="473" t="s">
        <v>26558</v>
      </c>
    </row>
    <row r="22436" spans="53:56" ht="15" x14ac:dyDescent="0.25">
      <c r="BA22436" s="91" t="s">
        <v>26618</v>
      </c>
      <c r="BB22436" s="91" t="s">
        <v>4538</v>
      </c>
      <c r="BC22436" s="91" t="s">
        <v>26567</v>
      </c>
      <c r="BD22436" s="473" t="s">
        <v>26558</v>
      </c>
    </row>
    <row r="22437" spans="53:56" ht="15" x14ac:dyDescent="0.25">
      <c r="BA22437" s="90" t="s">
        <v>26619</v>
      </c>
      <c r="BB22437" s="90" t="s">
        <v>4538</v>
      </c>
      <c r="BC22437" s="90" t="s">
        <v>20230</v>
      </c>
      <c r="BD22437" s="473" t="s">
        <v>26558</v>
      </c>
    </row>
    <row r="22438" spans="53:56" ht="15" x14ac:dyDescent="0.25">
      <c r="BA22438" s="91" t="s">
        <v>26620</v>
      </c>
      <c r="BB22438" s="91" t="s">
        <v>4538</v>
      </c>
      <c r="BC22438" s="91" t="s">
        <v>26567</v>
      </c>
      <c r="BD22438" s="473" t="s">
        <v>26558</v>
      </c>
    </row>
    <row r="22439" spans="53:56" ht="15" x14ac:dyDescent="0.25">
      <c r="BA22439" s="90" t="s">
        <v>26621</v>
      </c>
      <c r="BB22439" s="90" t="s">
        <v>4538</v>
      </c>
      <c r="BC22439" s="90" t="s">
        <v>26567</v>
      </c>
      <c r="BD22439" s="473" t="s">
        <v>26558</v>
      </c>
    </row>
    <row r="22440" spans="53:56" ht="15" x14ac:dyDescent="0.25">
      <c r="BA22440" s="91" t="s">
        <v>26622</v>
      </c>
      <c r="BB22440" s="91" t="s">
        <v>4538</v>
      </c>
      <c r="BC22440" s="91" t="s">
        <v>20230</v>
      </c>
      <c r="BD22440" s="473" t="s">
        <v>26558</v>
      </c>
    </row>
    <row r="22441" spans="53:56" ht="15" x14ac:dyDescent="0.25">
      <c r="BA22441" s="90" t="s">
        <v>26623</v>
      </c>
      <c r="BB22441" s="90" t="s">
        <v>4538</v>
      </c>
      <c r="BC22441" s="90" t="s">
        <v>26564</v>
      </c>
      <c r="BD22441" s="473" t="s">
        <v>26558</v>
      </c>
    </row>
    <row r="22442" spans="53:56" ht="15" x14ac:dyDescent="0.25">
      <c r="BA22442" s="91" t="s">
        <v>26624</v>
      </c>
      <c r="BB22442" s="91" t="s">
        <v>4538</v>
      </c>
      <c r="BC22442" s="91" t="s">
        <v>26564</v>
      </c>
      <c r="BD22442" s="473" t="s">
        <v>26558</v>
      </c>
    </row>
    <row r="22443" spans="53:56" ht="15" x14ac:dyDescent="0.25">
      <c r="BA22443" s="90" t="s">
        <v>26625</v>
      </c>
      <c r="BB22443" s="90" t="s">
        <v>4538</v>
      </c>
      <c r="BC22443" s="90" t="s">
        <v>26564</v>
      </c>
      <c r="BD22443" s="473" t="s">
        <v>26558</v>
      </c>
    </row>
    <row r="22444" spans="53:56" ht="15" x14ac:dyDescent="0.25">
      <c r="BA22444" s="91" t="s">
        <v>26626</v>
      </c>
      <c r="BB22444" s="91" t="s">
        <v>4538</v>
      </c>
      <c r="BC22444" s="91" t="s">
        <v>26567</v>
      </c>
      <c r="BD22444" s="473" t="s">
        <v>26558</v>
      </c>
    </row>
    <row r="22445" spans="53:56" ht="15" x14ac:dyDescent="0.25">
      <c r="BA22445" s="90" t="s">
        <v>26627</v>
      </c>
      <c r="BB22445" s="90" t="s">
        <v>4538</v>
      </c>
      <c r="BC22445" s="90" t="s">
        <v>26567</v>
      </c>
      <c r="BD22445" s="473" t="s">
        <v>26558</v>
      </c>
    </row>
    <row r="22446" spans="53:56" ht="15" x14ac:dyDescent="0.25">
      <c r="BA22446" s="90" t="s">
        <v>26628</v>
      </c>
      <c r="BB22446" s="90" t="s">
        <v>4538</v>
      </c>
      <c r="BC22446" s="90" t="s">
        <v>26567</v>
      </c>
      <c r="BD22446" s="473" t="s">
        <v>26558</v>
      </c>
    </row>
    <row r="22447" spans="53:56" ht="15" x14ac:dyDescent="0.25">
      <c r="BA22447" s="91" t="s">
        <v>26629</v>
      </c>
      <c r="BB22447" s="91" t="s">
        <v>4538</v>
      </c>
      <c r="BC22447" s="91" t="s">
        <v>26567</v>
      </c>
      <c r="BD22447" s="473" t="s">
        <v>26558</v>
      </c>
    </row>
    <row r="22448" spans="53:56" ht="15" x14ac:dyDescent="0.25">
      <c r="BA22448" s="91" t="s">
        <v>26630</v>
      </c>
      <c r="BB22448" s="91" t="s">
        <v>4538</v>
      </c>
      <c r="BC22448" s="91" t="s">
        <v>26564</v>
      </c>
      <c r="BD22448" s="473" t="s">
        <v>26558</v>
      </c>
    </row>
    <row r="22449" spans="53:56" ht="15" x14ac:dyDescent="0.25">
      <c r="BA22449" s="91" t="s">
        <v>26631</v>
      </c>
      <c r="BB22449" s="91" t="s">
        <v>4538</v>
      </c>
      <c r="BC22449" s="91" t="s">
        <v>26564</v>
      </c>
      <c r="BD22449" s="473" t="s">
        <v>26558</v>
      </c>
    </row>
    <row r="22450" spans="53:56" ht="15" x14ac:dyDescent="0.25">
      <c r="BA22450" s="90" t="s">
        <v>26632</v>
      </c>
      <c r="BB22450" s="90" t="s">
        <v>4538</v>
      </c>
      <c r="BC22450" s="90" t="s">
        <v>26564</v>
      </c>
      <c r="BD22450" s="473" t="s">
        <v>26558</v>
      </c>
    </row>
    <row r="22451" spans="53:56" ht="15" x14ac:dyDescent="0.25">
      <c r="BA22451" s="91" t="s">
        <v>26633</v>
      </c>
      <c r="BB22451" s="91" t="s">
        <v>4538</v>
      </c>
      <c r="BC22451" s="91" t="s">
        <v>26564</v>
      </c>
      <c r="BD22451" s="473" t="s">
        <v>26558</v>
      </c>
    </row>
    <row r="22452" spans="53:56" ht="15" x14ac:dyDescent="0.25">
      <c r="BA22452" s="90" t="s">
        <v>26634</v>
      </c>
      <c r="BB22452" s="90" t="s">
        <v>4538</v>
      </c>
      <c r="BC22452" s="90" t="s">
        <v>26564</v>
      </c>
      <c r="BD22452" s="473" t="s">
        <v>26558</v>
      </c>
    </row>
    <row r="22453" spans="53:56" ht="15" x14ac:dyDescent="0.25">
      <c r="BA22453" s="90" t="s">
        <v>26635</v>
      </c>
      <c r="BB22453" s="90" t="s">
        <v>4538</v>
      </c>
      <c r="BC22453" s="90" t="s">
        <v>26564</v>
      </c>
      <c r="BD22453" s="473" t="s">
        <v>26558</v>
      </c>
    </row>
    <row r="22454" spans="53:56" ht="15" x14ac:dyDescent="0.25">
      <c r="BA22454" s="91" t="s">
        <v>26636</v>
      </c>
      <c r="BB22454" s="91" t="s">
        <v>4538</v>
      </c>
      <c r="BC22454" s="91" t="s">
        <v>26564</v>
      </c>
      <c r="BD22454" s="473" t="s">
        <v>26558</v>
      </c>
    </row>
    <row r="22455" spans="53:56" ht="15" x14ac:dyDescent="0.25">
      <c r="BA22455" s="90" t="s">
        <v>26637</v>
      </c>
      <c r="BB22455" s="90" t="s">
        <v>4538</v>
      </c>
      <c r="BC22455" s="90" t="s">
        <v>26564</v>
      </c>
      <c r="BD22455" s="473" t="s">
        <v>26558</v>
      </c>
    </row>
    <row r="22456" spans="53:56" ht="15" x14ac:dyDescent="0.25">
      <c r="BA22456" s="91" t="s">
        <v>26638</v>
      </c>
      <c r="BB22456" s="91" t="s">
        <v>4538</v>
      </c>
      <c r="BC22456" s="91" t="s">
        <v>26564</v>
      </c>
      <c r="BD22456" s="473" t="s">
        <v>26558</v>
      </c>
    </row>
    <row r="22457" spans="53:56" ht="15" x14ac:dyDescent="0.25">
      <c r="BA22457" s="91" t="s">
        <v>26639</v>
      </c>
      <c r="BB22457" s="91" t="s">
        <v>4538</v>
      </c>
      <c r="BC22457" s="91" t="s">
        <v>20230</v>
      </c>
      <c r="BD22457" s="473" t="s">
        <v>26558</v>
      </c>
    </row>
    <row r="22458" spans="53:56" ht="15" x14ac:dyDescent="0.25">
      <c r="BA22458" s="90" t="s">
        <v>26640</v>
      </c>
      <c r="BB22458" s="90" t="s">
        <v>4538</v>
      </c>
      <c r="BC22458" s="90" t="s">
        <v>26567</v>
      </c>
      <c r="BD22458" s="473" t="s">
        <v>26558</v>
      </c>
    </row>
    <row r="22459" spans="53:56" ht="15" x14ac:dyDescent="0.25">
      <c r="BA22459" s="91" t="s">
        <v>26641</v>
      </c>
      <c r="BB22459" s="91" t="s">
        <v>4538</v>
      </c>
      <c r="BC22459" s="91" t="s">
        <v>26567</v>
      </c>
      <c r="BD22459" s="473" t="s">
        <v>26558</v>
      </c>
    </row>
    <row r="22460" spans="53:56" ht="15" x14ac:dyDescent="0.25">
      <c r="BA22460" s="90" t="s">
        <v>26642</v>
      </c>
      <c r="BB22460" s="90" t="s">
        <v>4538</v>
      </c>
      <c r="BC22460" s="90" t="s">
        <v>8678</v>
      </c>
      <c r="BD22460" s="473" t="s">
        <v>26558</v>
      </c>
    </row>
    <row r="22461" spans="53:56" ht="15" x14ac:dyDescent="0.25">
      <c r="BA22461" s="90" t="s">
        <v>26643</v>
      </c>
      <c r="BB22461" s="90" t="s">
        <v>4538</v>
      </c>
      <c r="BC22461" s="90" t="s">
        <v>8678</v>
      </c>
      <c r="BD22461" s="473" t="s">
        <v>26558</v>
      </c>
    </row>
    <row r="22462" spans="53:56" ht="15" x14ac:dyDescent="0.25">
      <c r="BA22462" s="91" t="s">
        <v>26644</v>
      </c>
      <c r="BB22462" s="91" t="s">
        <v>4538</v>
      </c>
      <c r="BC22462" s="91" t="s">
        <v>26645</v>
      </c>
      <c r="BD22462" s="473" t="s">
        <v>26558</v>
      </c>
    </row>
    <row r="22463" spans="53:56" ht="15" x14ac:dyDescent="0.25">
      <c r="BA22463" s="90" t="s">
        <v>26646</v>
      </c>
      <c r="BB22463" s="90" t="s">
        <v>4538</v>
      </c>
      <c r="BC22463" s="90" t="s">
        <v>26645</v>
      </c>
      <c r="BD22463" s="473" t="s">
        <v>26558</v>
      </c>
    </row>
    <row r="22464" spans="53:56" ht="15" x14ac:dyDescent="0.25">
      <c r="BA22464" s="90" t="s">
        <v>26647</v>
      </c>
      <c r="BB22464" s="90" t="s">
        <v>4538</v>
      </c>
      <c r="BC22464" s="90" t="s">
        <v>26645</v>
      </c>
      <c r="BD22464" s="473" t="s">
        <v>26558</v>
      </c>
    </row>
    <row r="22465" spans="53:56" ht="15" x14ac:dyDescent="0.25">
      <c r="BA22465" s="91" t="s">
        <v>26648</v>
      </c>
      <c r="BB22465" s="91" t="s">
        <v>4538</v>
      </c>
      <c r="BC22465" s="91" t="s">
        <v>26645</v>
      </c>
      <c r="BD22465" s="473" t="s">
        <v>26558</v>
      </c>
    </row>
    <row r="22466" spans="53:56" ht="15" x14ac:dyDescent="0.25">
      <c r="BA22466" s="90" t="s">
        <v>26649</v>
      </c>
      <c r="BB22466" s="90" t="s">
        <v>4538</v>
      </c>
      <c r="BC22466" s="90" t="s">
        <v>26645</v>
      </c>
      <c r="BD22466" s="473" t="s">
        <v>26558</v>
      </c>
    </row>
    <row r="22467" spans="53:56" ht="15" x14ac:dyDescent="0.25">
      <c r="BA22467" s="91" t="s">
        <v>26650</v>
      </c>
      <c r="BB22467" s="91" t="s">
        <v>4538</v>
      </c>
      <c r="BC22467" s="91" t="s">
        <v>26645</v>
      </c>
      <c r="BD22467" s="473" t="s">
        <v>26558</v>
      </c>
    </row>
    <row r="22468" spans="53:56" ht="15" x14ac:dyDescent="0.25">
      <c r="BA22468" s="91" t="s">
        <v>26651</v>
      </c>
      <c r="BB22468" s="91" t="s">
        <v>4538</v>
      </c>
      <c r="BC22468" s="91" t="s">
        <v>26645</v>
      </c>
      <c r="BD22468" s="473" t="s">
        <v>26558</v>
      </c>
    </row>
    <row r="22469" spans="53:56" ht="15" x14ac:dyDescent="0.25">
      <c r="BA22469" s="90" t="s">
        <v>26652</v>
      </c>
      <c r="BB22469" s="90" t="s">
        <v>4538</v>
      </c>
      <c r="BC22469" s="90" t="s">
        <v>9234</v>
      </c>
      <c r="BD22469" s="473" t="s">
        <v>26558</v>
      </c>
    </row>
    <row r="22470" spans="53:56" ht="15" x14ac:dyDescent="0.25">
      <c r="BA22470" s="91" t="s">
        <v>26653</v>
      </c>
      <c r="BB22470" s="91" t="s">
        <v>4538</v>
      </c>
      <c r="BC22470" s="91" t="s">
        <v>8678</v>
      </c>
      <c r="BD22470" s="473" t="s">
        <v>26558</v>
      </c>
    </row>
    <row r="22471" spans="53:56" ht="15" x14ac:dyDescent="0.25">
      <c r="BA22471" s="90" t="s">
        <v>26654</v>
      </c>
      <c r="BB22471" s="90" t="s">
        <v>4538</v>
      </c>
      <c r="BC22471" s="90" t="s">
        <v>8678</v>
      </c>
      <c r="BD22471" s="473" t="s">
        <v>26558</v>
      </c>
    </row>
    <row r="22472" spans="53:56" ht="15" x14ac:dyDescent="0.25">
      <c r="BA22472" s="90" t="s">
        <v>26655</v>
      </c>
      <c r="BB22472" s="90" t="s">
        <v>4538</v>
      </c>
      <c r="BC22472" s="90" t="s">
        <v>26645</v>
      </c>
      <c r="BD22472" s="473" t="s">
        <v>26558</v>
      </c>
    </row>
    <row r="22473" spans="53:56" ht="15" x14ac:dyDescent="0.25">
      <c r="BA22473" s="91" t="s">
        <v>26656</v>
      </c>
      <c r="BB22473" s="91" t="s">
        <v>4538</v>
      </c>
      <c r="BC22473" s="91" t="s">
        <v>9238</v>
      </c>
      <c r="BD22473" s="473" t="s">
        <v>26558</v>
      </c>
    </row>
    <row r="22474" spans="53:56" ht="15" x14ac:dyDescent="0.25">
      <c r="BA22474" s="91" t="s">
        <v>26657</v>
      </c>
      <c r="BB22474" s="91" t="s">
        <v>4538</v>
      </c>
      <c r="BC22474" s="91" t="s">
        <v>26645</v>
      </c>
      <c r="BD22474" s="473" t="s">
        <v>26558</v>
      </c>
    </row>
    <row r="22475" spans="53:56" ht="15" x14ac:dyDescent="0.25">
      <c r="BA22475" s="90" t="s">
        <v>26658</v>
      </c>
      <c r="BB22475" s="90" t="s">
        <v>4538</v>
      </c>
      <c r="BC22475" s="90" t="s">
        <v>9238</v>
      </c>
      <c r="BD22475" s="473" t="s">
        <v>26558</v>
      </c>
    </row>
    <row r="22476" spans="53:56" ht="15" x14ac:dyDescent="0.25">
      <c r="BA22476" s="91" t="s">
        <v>26659</v>
      </c>
      <c r="BB22476" s="91" t="s">
        <v>4538</v>
      </c>
      <c r="BC22476" s="91" t="s">
        <v>9234</v>
      </c>
      <c r="BD22476" s="473" t="s">
        <v>26558</v>
      </c>
    </row>
    <row r="22477" spans="53:56" ht="15" x14ac:dyDescent="0.25">
      <c r="BA22477" s="91" t="s">
        <v>26660</v>
      </c>
      <c r="BB22477" s="91" t="s">
        <v>4538</v>
      </c>
      <c r="BC22477" s="91" t="s">
        <v>26645</v>
      </c>
      <c r="BD22477" s="473" t="s">
        <v>26558</v>
      </c>
    </row>
    <row r="22478" spans="53:56" ht="15" x14ac:dyDescent="0.25">
      <c r="BA22478" s="90" t="s">
        <v>26661</v>
      </c>
      <c r="BB22478" s="90" t="s">
        <v>4538</v>
      </c>
      <c r="BC22478" s="90" t="s">
        <v>8678</v>
      </c>
      <c r="BD22478" s="473" t="s">
        <v>26558</v>
      </c>
    </row>
    <row r="22479" spans="53:56" ht="15" x14ac:dyDescent="0.25">
      <c r="BA22479" s="91" t="s">
        <v>26662</v>
      </c>
      <c r="BB22479" s="91" t="s">
        <v>4538</v>
      </c>
      <c r="BC22479" s="91" t="s">
        <v>8678</v>
      </c>
      <c r="BD22479" s="473" t="s">
        <v>26558</v>
      </c>
    </row>
    <row r="22480" spans="53:56" ht="15" x14ac:dyDescent="0.25">
      <c r="BA22480" s="90" t="s">
        <v>26663</v>
      </c>
      <c r="BB22480" s="90" t="s">
        <v>4538</v>
      </c>
      <c r="BC22480" s="90" t="s">
        <v>8678</v>
      </c>
      <c r="BD22480" s="473" t="s">
        <v>26558</v>
      </c>
    </row>
    <row r="22481" spans="53:56" ht="15" x14ac:dyDescent="0.25">
      <c r="BA22481" s="91" t="s">
        <v>26664</v>
      </c>
      <c r="BB22481" s="91" t="s">
        <v>4538</v>
      </c>
      <c r="BC22481" s="91" t="s">
        <v>8678</v>
      </c>
      <c r="BD22481" s="473" t="s">
        <v>26558</v>
      </c>
    </row>
    <row r="22482" spans="53:56" ht="15" x14ac:dyDescent="0.25">
      <c r="BA22482" s="90" t="s">
        <v>26665</v>
      </c>
      <c r="BB22482" s="90" t="s">
        <v>4538</v>
      </c>
      <c r="BC22482" s="90" t="s">
        <v>8678</v>
      </c>
      <c r="BD22482" s="473" t="s">
        <v>26558</v>
      </c>
    </row>
    <row r="22483" spans="53:56" ht="15" x14ac:dyDescent="0.25">
      <c r="BA22483" s="90" t="s">
        <v>26666</v>
      </c>
      <c r="BB22483" s="90" t="s">
        <v>4538</v>
      </c>
      <c r="BC22483" s="90" t="s">
        <v>8678</v>
      </c>
      <c r="BD22483" s="473" t="s">
        <v>26558</v>
      </c>
    </row>
    <row r="22484" spans="53:56" ht="15" x14ac:dyDescent="0.25">
      <c r="BA22484" s="91" t="s">
        <v>26667</v>
      </c>
      <c r="BB22484" s="91" t="s">
        <v>4538</v>
      </c>
      <c r="BC22484" s="91" t="s">
        <v>8678</v>
      </c>
      <c r="BD22484" s="473" t="s">
        <v>26558</v>
      </c>
    </row>
    <row r="22485" spans="53:56" ht="15" x14ac:dyDescent="0.25">
      <c r="BA22485" s="90" t="s">
        <v>26668</v>
      </c>
      <c r="BB22485" s="90" t="s">
        <v>4538</v>
      </c>
      <c r="BC22485" s="90" t="s">
        <v>8678</v>
      </c>
      <c r="BD22485" s="473" t="s">
        <v>26558</v>
      </c>
    </row>
    <row r="22486" spans="53:56" ht="15" x14ac:dyDescent="0.25">
      <c r="BA22486" s="91" t="s">
        <v>26669</v>
      </c>
      <c r="BB22486" s="91" t="s">
        <v>4538</v>
      </c>
      <c r="BC22486" s="91" t="s">
        <v>8678</v>
      </c>
      <c r="BD22486" s="473" t="s">
        <v>26558</v>
      </c>
    </row>
    <row r="22487" spans="53:56" ht="15" x14ac:dyDescent="0.25">
      <c r="BA22487" s="91" t="s">
        <v>26670</v>
      </c>
      <c r="BB22487" s="91" t="s">
        <v>4538</v>
      </c>
      <c r="BC22487" s="91" t="s">
        <v>26645</v>
      </c>
      <c r="BD22487" s="473" t="s">
        <v>26558</v>
      </c>
    </row>
    <row r="22488" spans="53:56" ht="15" x14ac:dyDescent="0.25">
      <c r="BA22488" s="90" t="s">
        <v>26671</v>
      </c>
      <c r="BB22488" s="90" t="s">
        <v>4538</v>
      </c>
      <c r="BC22488" s="90" t="s">
        <v>9234</v>
      </c>
      <c r="BD22488" s="473" t="s">
        <v>26558</v>
      </c>
    </row>
    <row r="22489" spans="53:56" ht="15" x14ac:dyDescent="0.25">
      <c r="BA22489" s="91" t="s">
        <v>26672</v>
      </c>
      <c r="BB22489" s="91" t="s">
        <v>4538</v>
      </c>
      <c r="BC22489" s="91" t="s">
        <v>9234</v>
      </c>
      <c r="BD22489" s="473" t="s">
        <v>26558</v>
      </c>
    </row>
    <row r="22490" spans="53:56" ht="15" x14ac:dyDescent="0.25">
      <c r="BA22490" s="90" t="s">
        <v>26673</v>
      </c>
      <c r="BB22490" s="90" t="s">
        <v>4538</v>
      </c>
      <c r="BC22490" s="90" t="s">
        <v>8678</v>
      </c>
      <c r="BD22490" s="473" t="s">
        <v>26558</v>
      </c>
    </row>
    <row r="22491" spans="53:56" ht="15" x14ac:dyDescent="0.25">
      <c r="BA22491" s="90" t="s">
        <v>26674</v>
      </c>
      <c r="BB22491" s="90" t="s">
        <v>4538</v>
      </c>
      <c r="BC22491" s="90" t="s">
        <v>8678</v>
      </c>
      <c r="BD22491" s="473" t="s">
        <v>26558</v>
      </c>
    </row>
    <row r="22492" spans="53:56" ht="15" x14ac:dyDescent="0.25">
      <c r="BA22492" s="91" t="s">
        <v>26675</v>
      </c>
      <c r="BB22492" s="91" t="s">
        <v>4538</v>
      </c>
      <c r="BC22492" s="91" t="s">
        <v>8678</v>
      </c>
      <c r="BD22492" s="473" t="s">
        <v>26558</v>
      </c>
    </row>
    <row r="22493" spans="53:56" ht="15" x14ac:dyDescent="0.25">
      <c r="BA22493" s="90" t="s">
        <v>26676</v>
      </c>
      <c r="BB22493" s="90" t="s">
        <v>4538</v>
      </c>
      <c r="BC22493" s="90" t="s">
        <v>9238</v>
      </c>
      <c r="BD22493" s="473" t="s">
        <v>26558</v>
      </c>
    </row>
    <row r="22494" spans="53:56" ht="15" x14ac:dyDescent="0.25">
      <c r="BA22494" s="91" t="s">
        <v>26677</v>
      </c>
      <c r="BB22494" s="91" t="s">
        <v>4538</v>
      </c>
      <c r="BC22494" s="91" t="s">
        <v>8678</v>
      </c>
      <c r="BD22494" s="473" t="s">
        <v>26558</v>
      </c>
    </row>
    <row r="22495" spans="53:56" ht="15" x14ac:dyDescent="0.25">
      <c r="BA22495" s="91" t="s">
        <v>26678</v>
      </c>
      <c r="BB22495" s="91" t="s">
        <v>4538</v>
      </c>
      <c r="BC22495" s="91" t="s">
        <v>9238</v>
      </c>
      <c r="BD22495" s="473" t="s">
        <v>26558</v>
      </c>
    </row>
    <row r="22496" spans="53:56" ht="15" x14ac:dyDescent="0.25">
      <c r="BA22496" s="90" t="s">
        <v>26679</v>
      </c>
      <c r="BB22496" s="90" t="s">
        <v>4538</v>
      </c>
      <c r="BC22496" s="90" t="s">
        <v>9234</v>
      </c>
      <c r="BD22496" s="473" t="s">
        <v>26558</v>
      </c>
    </row>
    <row r="22497" spans="53:56" ht="15" x14ac:dyDescent="0.25">
      <c r="BA22497" s="91" t="s">
        <v>26680</v>
      </c>
      <c r="BB22497" s="91" t="s">
        <v>4538</v>
      </c>
      <c r="BC22497" s="91" t="s">
        <v>8678</v>
      </c>
      <c r="BD22497" s="473" t="s">
        <v>26558</v>
      </c>
    </row>
    <row r="22498" spans="53:56" ht="15" x14ac:dyDescent="0.25">
      <c r="BA22498" s="90" t="s">
        <v>26681</v>
      </c>
      <c r="BB22498" s="90" t="s">
        <v>4538</v>
      </c>
      <c r="BC22498" s="90" t="s">
        <v>9238</v>
      </c>
      <c r="BD22498" s="473" t="s">
        <v>26558</v>
      </c>
    </row>
    <row r="22499" spans="53:56" ht="15" x14ac:dyDescent="0.25">
      <c r="BA22499" s="90" t="s">
        <v>26682</v>
      </c>
      <c r="BB22499" s="90" t="s">
        <v>4538</v>
      </c>
      <c r="BC22499" s="90" t="s">
        <v>9234</v>
      </c>
      <c r="BD22499" s="473" t="s">
        <v>26558</v>
      </c>
    </row>
    <row r="22500" spans="53:56" ht="15" x14ac:dyDescent="0.25">
      <c r="BA22500" s="91" t="s">
        <v>26683</v>
      </c>
      <c r="BB22500" s="91" t="s">
        <v>4538</v>
      </c>
      <c r="BC22500" s="91" t="s">
        <v>9234</v>
      </c>
      <c r="BD22500" s="473" t="s">
        <v>26558</v>
      </c>
    </row>
    <row r="22501" spans="53:56" ht="15" x14ac:dyDescent="0.25">
      <c r="BA22501" s="90" t="s">
        <v>26684</v>
      </c>
      <c r="BB22501" s="90" t="s">
        <v>4538</v>
      </c>
      <c r="BC22501" s="90" t="s">
        <v>8678</v>
      </c>
      <c r="BD22501" s="473" t="s">
        <v>26558</v>
      </c>
    </row>
    <row r="22502" spans="53:56" ht="15" x14ac:dyDescent="0.25">
      <c r="BA22502" s="91" t="s">
        <v>26685</v>
      </c>
      <c r="BB22502" s="91" t="s">
        <v>4538</v>
      </c>
      <c r="BC22502" s="91" t="s">
        <v>8678</v>
      </c>
      <c r="BD22502" s="473" t="s">
        <v>26558</v>
      </c>
    </row>
    <row r="22503" spans="53:56" ht="15" x14ac:dyDescent="0.25">
      <c r="BA22503" s="91" t="s">
        <v>26686</v>
      </c>
      <c r="BB22503" s="91" t="s">
        <v>4538</v>
      </c>
      <c r="BC22503" s="91" t="s">
        <v>8678</v>
      </c>
      <c r="BD22503" s="473" t="s">
        <v>26558</v>
      </c>
    </row>
    <row r="22504" spans="53:56" ht="15" x14ac:dyDescent="0.25">
      <c r="BA22504" s="90" t="s">
        <v>26687</v>
      </c>
      <c r="BB22504" s="90" t="s">
        <v>4538</v>
      </c>
      <c r="BC22504" s="90" t="s">
        <v>8678</v>
      </c>
      <c r="BD22504" s="473" t="s">
        <v>26558</v>
      </c>
    </row>
    <row r="22505" spans="53:56" ht="15" x14ac:dyDescent="0.25">
      <c r="BA22505" s="91" t="s">
        <v>26688</v>
      </c>
      <c r="BB22505" s="91" t="s">
        <v>4538</v>
      </c>
      <c r="BC22505" s="91" t="s">
        <v>8678</v>
      </c>
      <c r="BD22505" s="473" t="s">
        <v>26558</v>
      </c>
    </row>
    <row r="22506" spans="53:56" ht="15" x14ac:dyDescent="0.25">
      <c r="BA22506" s="90" t="s">
        <v>26689</v>
      </c>
      <c r="BB22506" s="90" t="s">
        <v>4538</v>
      </c>
      <c r="BC22506" s="90" t="s">
        <v>8678</v>
      </c>
      <c r="BD22506" s="473" t="s">
        <v>26558</v>
      </c>
    </row>
    <row r="22507" spans="53:56" ht="15" x14ac:dyDescent="0.25">
      <c r="BA22507" s="91" t="s">
        <v>26690</v>
      </c>
      <c r="BB22507" s="91" t="s">
        <v>4538</v>
      </c>
      <c r="BC22507" s="91" t="s">
        <v>9234</v>
      </c>
      <c r="BD22507" s="473" t="s">
        <v>26558</v>
      </c>
    </row>
    <row r="22508" spans="53:56" ht="15" x14ac:dyDescent="0.25">
      <c r="BA22508" s="90" t="s">
        <v>26691</v>
      </c>
      <c r="BB22508" s="90" t="s">
        <v>4538</v>
      </c>
      <c r="BC22508" s="90" t="s">
        <v>26645</v>
      </c>
      <c r="BD22508" s="473" t="s">
        <v>26558</v>
      </c>
    </row>
    <row r="22509" spans="53:56" ht="15" x14ac:dyDescent="0.25">
      <c r="BA22509" s="90" t="s">
        <v>26692</v>
      </c>
      <c r="BB22509" s="90" t="s">
        <v>4538</v>
      </c>
      <c r="BC22509" s="90" t="s">
        <v>9234</v>
      </c>
      <c r="BD22509" s="473" t="s">
        <v>26558</v>
      </c>
    </row>
    <row r="22510" spans="53:56" ht="15" x14ac:dyDescent="0.25">
      <c r="BA22510" s="91" t="s">
        <v>26693</v>
      </c>
      <c r="BB22510" s="91" t="s">
        <v>4538</v>
      </c>
      <c r="BC22510" s="91" t="s">
        <v>26645</v>
      </c>
      <c r="BD22510" s="473" t="s">
        <v>26558</v>
      </c>
    </row>
    <row r="22511" spans="53:56" ht="15" x14ac:dyDescent="0.25">
      <c r="BA22511" s="90" t="s">
        <v>26694</v>
      </c>
      <c r="BB22511" s="90" t="s">
        <v>4538</v>
      </c>
      <c r="BC22511" s="90" t="s">
        <v>9234</v>
      </c>
      <c r="BD22511" s="473" t="s">
        <v>26558</v>
      </c>
    </row>
    <row r="22512" spans="53:56" ht="15" x14ac:dyDescent="0.25">
      <c r="BA22512" s="91" t="s">
        <v>26695</v>
      </c>
      <c r="BB22512" s="91" t="s">
        <v>4538</v>
      </c>
      <c r="BC22512" s="90" t="s">
        <v>9234</v>
      </c>
      <c r="BD22512" s="473" t="s">
        <v>26558</v>
      </c>
    </row>
    <row r="22513" spans="53:56" ht="15" x14ac:dyDescent="0.25">
      <c r="BA22513" s="90" t="s">
        <v>26695</v>
      </c>
      <c r="BB22513" s="90" t="s">
        <v>4538</v>
      </c>
      <c r="BC22513" s="90" t="s">
        <v>9234</v>
      </c>
      <c r="BD22513" s="473" t="s">
        <v>26558</v>
      </c>
    </row>
    <row r="22514" spans="53:56" ht="15" x14ac:dyDescent="0.25">
      <c r="BA22514" s="91" t="s">
        <v>26696</v>
      </c>
      <c r="BB22514" s="91" t="s">
        <v>4538</v>
      </c>
      <c r="BC22514" s="91" t="s">
        <v>8678</v>
      </c>
      <c r="BD22514" s="473" t="s">
        <v>26558</v>
      </c>
    </row>
    <row r="22515" spans="53:56" ht="15" x14ac:dyDescent="0.25">
      <c r="BA22515" s="91" t="s">
        <v>26697</v>
      </c>
      <c r="BB22515" s="91" t="s">
        <v>4538</v>
      </c>
      <c r="BC22515" s="91" t="s">
        <v>26567</v>
      </c>
      <c r="BD22515" s="473" t="s">
        <v>26558</v>
      </c>
    </row>
    <row r="22516" spans="53:56" ht="15" x14ac:dyDescent="0.25">
      <c r="BA22516" s="90" t="s">
        <v>26698</v>
      </c>
      <c r="BB22516" s="90" t="s">
        <v>4538</v>
      </c>
      <c r="BC22516" s="90" t="s">
        <v>9234</v>
      </c>
      <c r="BD22516" s="473" t="s">
        <v>26558</v>
      </c>
    </row>
    <row r="22517" spans="53:56" ht="15" x14ac:dyDescent="0.25">
      <c r="BA22517" s="91" t="s">
        <v>26699</v>
      </c>
      <c r="BB22517" s="91" t="s">
        <v>4538</v>
      </c>
      <c r="BC22517" s="91" t="s">
        <v>8678</v>
      </c>
      <c r="BD22517" s="473" t="s">
        <v>26558</v>
      </c>
    </row>
    <row r="22518" spans="53:56" ht="15" x14ac:dyDescent="0.25">
      <c r="BA22518" s="91" t="s">
        <v>26700</v>
      </c>
      <c r="BB22518" s="91" t="s">
        <v>4538</v>
      </c>
      <c r="BC22518" s="91" t="s">
        <v>8678</v>
      </c>
      <c r="BD22518" s="473" t="s">
        <v>26558</v>
      </c>
    </row>
    <row r="22519" spans="53:56" ht="15" x14ac:dyDescent="0.25">
      <c r="BA22519" s="90" t="s">
        <v>26701</v>
      </c>
      <c r="BB22519" s="90" t="s">
        <v>4538</v>
      </c>
      <c r="BC22519" s="90" t="s">
        <v>9238</v>
      </c>
      <c r="BD22519" s="473" t="s">
        <v>26558</v>
      </c>
    </row>
    <row r="22520" spans="53:56" ht="15" x14ac:dyDescent="0.25">
      <c r="BA22520" s="90" t="s">
        <v>26702</v>
      </c>
      <c r="BB22520" s="90" t="s">
        <v>4538</v>
      </c>
      <c r="BC22520" s="90" t="s">
        <v>8678</v>
      </c>
      <c r="BD22520" s="473" t="s">
        <v>26558</v>
      </c>
    </row>
    <row r="22521" spans="53:56" ht="15" x14ac:dyDescent="0.25">
      <c r="BA22521" s="91" t="s">
        <v>26703</v>
      </c>
      <c r="BB22521" s="91" t="s">
        <v>4538</v>
      </c>
      <c r="BC22521" s="91" t="s">
        <v>8678</v>
      </c>
      <c r="BD22521" s="473" t="s">
        <v>26558</v>
      </c>
    </row>
    <row r="22522" spans="53:56" ht="15" x14ac:dyDescent="0.25">
      <c r="BA22522" s="90" t="s">
        <v>26704</v>
      </c>
      <c r="BB22522" s="90" t="s">
        <v>4538</v>
      </c>
      <c r="BC22522" s="90" t="s">
        <v>8678</v>
      </c>
      <c r="BD22522" s="473" t="s">
        <v>26558</v>
      </c>
    </row>
    <row r="22523" spans="53:56" ht="15" x14ac:dyDescent="0.25">
      <c r="BA22523" s="91" t="s">
        <v>26705</v>
      </c>
      <c r="BB22523" s="91" t="s">
        <v>4538</v>
      </c>
      <c r="BC22523" s="91" t="s">
        <v>26645</v>
      </c>
      <c r="BD22523" s="473" t="s">
        <v>26558</v>
      </c>
    </row>
    <row r="22524" spans="53:56" ht="15" x14ac:dyDescent="0.25">
      <c r="BA22524" s="91" t="s">
        <v>26706</v>
      </c>
      <c r="BB22524" s="91" t="s">
        <v>4538</v>
      </c>
      <c r="BC22524" s="91" t="s">
        <v>26645</v>
      </c>
      <c r="BD22524" s="473" t="s">
        <v>26558</v>
      </c>
    </row>
    <row r="22525" spans="53:56" ht="15" x14ac:dyDescent="0.25">
      <c r="BA22525" s="90" t="s">
        <v>26707</v>
      </c>
      <c r="BB22525" s="90" t="s">
        <v>4538</v>
      </c>
      <c r="BC22525" s="90" t="s">
        <v>9234</v>
      </c>
      <c r="BD22525" s="473" t="s">
        <v>26558</v>
      </c>
    </row>
    <row r="22526" spans="53:56" ht="15" x14ac:dyDescent="0.25">
      <c r="BA22526" s="91" t="s">
        <v>26708</v>
      </c>
      <c r="BB22526" s="91" t="s">
        <v>4538</v>
      </c>
      <c r="BC22526" s="91" t="s">
        <v>26567</v>
      </c>
      <c r="BD22526" s="473" t="s">
        <v>26558</v>
      </c>
    </row>
    <row r="22527" spans="53:56" ht="15" x14ac:dyDescent="0.25">
      <c r="BA22527" s="91" t="s">
        <v>26709</v>
      </c>
      <c r="BB22527" s="91" t="s">
        <v>4538</v>
      </c>
      <c r="BC22527" s="91" t="s">
        <v>9234</v>
      </c>
      <c r="BD22527" s="473" t="s">
        <v>26558</v>
      </c>
    </row>
    <row r="22528" spans="53:56" ht="15" x14ac:dyDescent="0.25">
      <c r="BA22528" s="90" t="s">
        <v>26710</v>
      </c>
      <c r="BB22528" s="90" t="s">
        <v>4538</v>
      </c>
      <c r="BC22528" s="90" t="s">
        <v>8678</v>
      </c>
      <c r="BD22528" s="473" t="s">
        <v>26558</v>
      </c>
    </row>
    <row r="22529" spans="53:56" ht="15" x14ac:dyDescent="0.25">
      <c r="BA22529" s="90" t="s">
        <v>26711</v>
      </c>
      <c r="BB22529" s="90" t="s">
        <v>4538</v>
      </c>
      <c r="BC22529" s="90" t="s">
        <v>9234</v>
      </c>
      <c r="BD22529" s="473" t="s">
        <v>26558</v>
      </c>
    </row>
    <row r="22530" spans="53:56" ht="15" x14ac:dyDescent="0.25">
      <c r="BA22530" s="91" t="s">
        <v>26712</v>
      </c>
      <c r="BB22530" s="91" t="s">
        <v>4538</v>
      </c>
      <c r="BC22530" s="91" t="s">
        <v>8678</v>
      </c>
      <c r="BD22530" s="473" t="s">
        <v>26558</v>
      </c>
    </row>
    <row r="22531" spans="53:56" ht="15" x14ac:dyDescent="0.25">
      <c r="BA22531" s="90" t="s">
        <v>26713</v>
      </c>
      <c r="BB22531" s="90" t="s">
        <v>4538</v>
      </c>
      <c r="BC22531" s="90" t="s">
        <v>8678</v>
      </c>
      <c r="BD22531" s="473" t="s">
        <v>26558</v>
      </c>
    </row>
    <row r="22532" spans="53:56" ht="15" x14ac:dyDescent="0.25">
      <c r="BA22532" s="91" t="s">
        <v>26714</v>
      </c>
      <c r="BB22532" s="91" t="s">
        <v>4538</v>
      </c>
      <c r="BC22532" s="91" t="s">
        <v>8678</v>
      </c>
      <c r="BD22532" s="473" t="s">
        <v>26558</v>
      </c>
    </row>
    <row r="22533" spans="53:56" ht="15" x14ac:dyDescent="0.25">
      <c r="BA22533" s="91" t="s">
        <v>26715</v>
      </c>
      <c r="BB22533" s="91" t="s">
        <v>4538</v>
      </c>
      <c r="BC22533" s="91" t="s">
        <v>8678</v>
      </c>
      <c r="BD22533" s="473" t="s">
        <v>26558</v>
      </c>
    </row>
    <row r="22534" spans="53:56" ht="15" x14ac:dyDescent="0.25">
      <c r="BA22534" s="90" t="s">
        <v>26716</v>
      </c>
      <c r="BB22534" s="90" t="s">
        <v>4538</v>
      </c>
      <c r="BC22534" s="90" t="s">
        <v>8678</v>
      </c>
      <c r="BD22534" s="473" t="s">
        <v>26558</v>
      </c>
    </row>
    <row r="22535" spans="53:56" ht="15" x14ac:dyDescent="0.25">
      <c r="BA22535" s="91" t="s">
        <v>26717</v>
      </c>
      <c r="BB22535" s="91" t="s">
        <v>4538</v>
      </c>
      <c r="BC22535" s="91" t="s">
        <v>8678</v>
      </c>
      <c r="BD22535" s="473" t="s">
        <v>26558</v>
      </c>
    </row>
    <row r="22536" spans="53:56" ht="15" x14ac:dyDescent="0.25">
      <c r="BA22536" s="90" t="s">
        <v>26718</v>
      </c>
      <c r="BB22536" s="90" t="s">
        <v>4538</v>
      </c>
      <c r="BC22536" s="90" t="s">
        <v>9238</v>
      </c>
      <c r="BD22536" s="473" t="s">
        <v>26558</v>
      </c>
    </row>
    <row r="22537" spans="53:56" ht="15" x14ac:dyDescent="0.25">
      <c r="BA22537" s="90" t="s">
        <v>26718</v>
      </c>
      <c r="BB22537" s="90" t="s">
        <v>4538</v>
      </c>
      <c r="BC22537" s="90" t="s">
        <v>26645</v>
      </c>
      <c r="BD22537" s="473" t="s">
        <v>26558</v>
      </c>
    </row>
    <row r="22538" spans="53:56" ht="15" x14ac:dyDescent="0.25">
      <c r="BA22538" s="91" t="s">
        <v>26719</v>
      </c>
      <c r="BB22538" s="91" t="s">
        <v>4538</v>
      </c>
      <c r="BC22538" s="91" t="s">
        <v>26645</v>
      </c>
      <c r="BD22538" s="473" t="s">
        <v>26558</v>
      </c>
    </row>
    <row r="22539" spans="53:56" ht="15" x14ac:dyDescent="0.25">
      <c r="BA22539" s="90" t="s">
        <v>26720</v>
      </c>
      <c r="BB22539" s="90" t="s">
        <v>4538</v>
      </c>
      <c r="BC22539" s="90" t="s">
        <v>26645</v>
      </c>
      <c r="BD22539" s="473" t="s">
        <v>26558</v>
      </c>
    </row>
    <row r="22540" spans="53:56" ht="15" x14ac:dyDescent="0.25">
      <c r="BA22540" s="91" t="s">
        <v>26721</v>
      </c>
      <c r="BB22540" s="91" t="s">
        <v>4538</v>
      </c>
      <c r="BC22540" s="91" t="s">
        <v>8678</v>
      </c>
      <c r="BD22540" s="473" t="s">
        <v>26558</v>
      </c>
    </row>
    <row r="22541" spans="53:56" ht="15" x14ac:dyDescent="0.25">
      <c r="BA22541" s="90" t="s">
        <v>26722</v>
      </c>
      <c r="BB22541" s="90" t="s">
        <v>4538</v>
      </c>
      <c r="BC22541" s="90" t="s">
        <v>8678</v>
      </c>
      <c r="BD22541" s="473" t="s">
        <v>26558</v>
      </c>
    </row>
    <row r="22542" spans="53:56" ht="15" x14ac:dyDescent="0.25">
      <c r="BA22542" s="90" t="s">
        <v>26723</v>
      </c>
      <c r="BB22542" s="90" t="s">
        <v>4538</v>
      </c>
      <c r="BC22542" s="90" t="s">
        <v>8678</v>
      </c>
      <c r="BD22542" s="473" t="s">
        <v>26558</v>
      </c>
    </row>
    <row r="22543" spans="53:56" ht="15" x14ac:dyDescent="0.25">
      <c r="BA22543" s="91" t="s">
        <v>26724</v>
      </c>
      <c r="BB22543" s="91" t="s">
        <v>4538</v>
      </c>
      <c r="BC22543" s="91" t="s">
        <v>26645</v>
      </c>
      <c r="BD22543" s="473" t="s">
        <v>26558</v>
      </c>
    </row>
    <row r="22544" spans="53:56" ht="15" x14ac:dyDescent="0.25">
      <c r="BA22544" s="90" t="s">
        <v>26725</v>
      </c>
      <c r="BB22544" s="90" t="s">
        <v>4538</v>
      </c>
      <c r="BC22544" s="90" t="s">
        <v>26645</v>
      </c>
      <c r="BD22544" s="473" t="s">
        <v>26558</v>
      </c>
    </row>
    <row r="22545" spans="53:56" ht="15" x14ac:dyDescent="0.25">
      <c r="BA22545" s="91" t="s">
        <v>26726</v>
      </c>
      <c r="BB22545" s="91" t="s">
        <v>4538</v>
      </c>
      <c r="BC22545" s="91" t="s">
        <v>8678</v>
      </c>
      <c r="BD22545" s="473" t="s">
        <v>26558</v>
      </c>
    </row>
    <row r="22546" spans="53:56" ht="15" x14ac:dyDescent="0.25">
      <c r="BA22546" s="90" t="s">
        <v>26727</v>
      </c>
      <c r="BB22546" s="90" t="s">
        <v>4538</v>
      </c>
      <c r="BC22546" s="90" t="s">
        <v>8678</v>
      </c>
      <c r="BD22546" s="473" t="s">
        <v>26558</v>
      </c>
    </row>
    <row r="22547" spans="53:56" ht="15" x14ac:dyDescent="0.25">
      <c r="BA22547" s="91" t="s">
        <v>26728</v>
      </c>
      <c r="BB22547" s="91" t="s">
        <v>4538</v>
      </c>
      <c r="BC22547" s="91" t="s">
        <v>8678</v>
      </c>
      <c r="BD22547" s="473" t="s">
        <v>26558</v>
      </c>
    </row>
    <row r="22548" spans="53:56" ht="15" x14ac:dyDescent="0.25">
      <c r="BA22548" s="90" t="s">
        <v>26729</v>
      </c>
      <c r="BB22548" s="90" t="s">
        <v>4538</v>
      </c>
      <c r="BC22548" s="90" t="s">
        <v>8678</v>
      </c>
      <c r="BD22548" s="473" t="s">
        <v>26558</v>
      </c>
    </row>
    <row r="22549" spans="53:56" ht="15" x14ac:dyDescent="0.25">
      <c r="BA22549" s="91" t="s">
        <v>26730</v>
      </c>
      <c r="BB22549" s="91" t="s">
        <v>4538</v>
      </c>
      <c r="BC22549" s="91" t="s">
        <v>8678</v>
      </c>
      <c r="BD22549" s="473" t="s">
        <v>26558</v>
      </c>
    </row>
    <row r="22550" spans="53:56" ht="15" x14ac:dyDescent="0.25">
      <c r="BA22550" s="90" t="s">
        <v>26731</v>
      </c>
      <c r="BB22550" s="90" t="s">
        <v>4538</v>
      </c>
      <c r="BC22550" s="90" t="s">
        <v>8678</v>
      </c>
      <c r="BD22550" s="473" t="s">
        <v>26558</v>
      </c>
    </row>
    <row r="22551" spans="53:56" ht="15" x14ac:dyDescent="0.25">
      <c r="BA22551" s="91" t="s">
        <v>26732</v>
      </c>
      <c r="BB22551" s="91" t="s">
        <v>4538</v>
      </c>
      <c r="BC22551" s="91" t="s">
        <v>8678</v>
      </c>
      <c r="BD22551" s="473" t="s">
        <v>26558</v>
      </c>
    </row>
    <row r="22552" spans="53:56" ht="15" x14ac:dyDescent="0.25">
      <c r="BA22552" s="90" t="s">
        <v>26733</v>
      </c>
      <c r="BB22552" s="90" t="s">
        <v>4538</v>
      </c>
      <c r="BC22552" s="90" t="s">
        <v>8678</v>
      </c>
      <c r="BD22552" s="473" t="s">
        <v>26558</v>
      </c>
    </row>
    <row r="22553" spans="53:56" ht="15" x14ac:dyDescent="0.25">
      <c r="BA22553" s="91" t="s">
        <v>26734</v>
      </c>
      <c r="BB22553" s="91" t="s">
        <v>4538</v>
      </c>
      <c r="BC22553" s="91" t="s">
        <v>8678</v>
      </c>
      <c r="BD22553" s="473" t="s">
        <v>26558</v>
      </c>
    </row>
    <row r="22554" spans="53:56" ht="15" x14ac:dyDescent="0.25">
      <c r="BA22554" s="90" t="s">
        <v>26735</v>
      </c>
      <c r="BB22554" s="90" t="s">
        <v>4538</v>
      </c>
      <c r="BC22554" s="90" t="s">
        <v>8678</v>
      </c>
      <c r="BD22554" s="473" t="s">
        <v>26558</v>
      </c>
    </row>
    <row r="22555" spans="53:56" ht="15" x14ac:dyDescent="0.25">
      <c r="BA22555" s="91" t="s">
        <v>26736</v>
      </c>
      <c r="BB22555" s="91" t="s">
        <v>4538</v>
      </c>
      <c r="BC22555" s="91" t="s">
        <v>8678</v>
      </c>
      <c r="BD22555" s="473" t="s">
        <v>26558</v>
      </c>
    </row>
    <row r="22556" spans="53:56" ht="15" x14ac:dyDescent="0.25">
      <c r="BA22556" s="90" t="s">
        <v>26737</v>
      </c>
      <c r="BB22556" s="90" t="s">
        <v>4538</v>
      </c>
      <c r="BC22556" s="90" t="s">
        <v>8678</v>
      </c>
      <c r="BD22556" s="473" t="s">
        <v>26558</v>
      </c>
    </row>
    <row r="22557" spans="53:56" ht="15" x14ac:dyDescent="0.25">
      <c r="BA22557" s="91" t="s">
        <v>26738</v>
      </c>
      <c r="BB22557" s="91" t="s">
        <v>4538</v>
      </c>
      <c r="BC22557" s="91" t="s">
        <v>8678</v>
      </c>
      <c r="BD22557" s="473" t="s">
        <v>26558</v>
      </c>
    </row>
    <row r="22558" spans="53:56" ht="15" x14ac:dyDescent="0.25">
      <c r="BA22558" s="90" t="s">
        <v>26739</v>
      </c>
      <c r="BB22558" s="90" t="s">
        <v>4538</v>
      </c>
      <c r="BC22558" s="90" t="s">
        <v>8678</v>
      </c>
      <c r="BD22558" s="473" t="s">
        <v>26558</v>
      </c>
    </row>
    <row r="22559" spans="53:56" ht="15" x14ac:dyDescent="0.25">
      <c r="BA22559" s="91" t="s">
        <v>26740</v>
      </c>
      <c r="BB22559" s="91" t="s">
        <v>4538</v>
      </c>
      <c r="BC22559" s="91" t="s">
        <v>8678</v>
      </c>
      <c r="BD22559" s="473" t="s">
        <v>26558</v>
      </c>
    </row>
    <row r="22560" spans="53:56" ht="15" x14ac:dyDescent="0.25">
      <c r="BA22560" s="90" t="s">
        <v>26741</v>
      </c>
      <c r="BB22560" s="90" t="s">
        <v>4538</v>
      </c>
      <c r="BC22560" s="90" t="s">
        <v>8678</v>
      </c>
      <c r="BD22560" s="473" t="s">
        <v>26558</v>
      </c>
    </row>
    <row r="22561" spans="53:56" ht="15" x14ac:dyDescent="0.25">
      <c r="BA22561" s="91" t="s">
        <v>26742</v>
      </c>
      <c r="BB22561" s="91" t="s">
        <v>4538</v>
      </c>
      <c r="BC22561" s="91" t="s">
        <v>8678</v>
      </c>
      <c r="BD22561" s="473" t="s">
        <v>26558</v>
      </c>
    </row>
    <row r="22562" spans="53:56" ht="15" x14ac:dyDescent="0.25">
      <c r="BA22562" s="90" t="s">
        <v>26743</v>
      </c>
      <c r="BB22562" s="90" t="s">
        <v>4538</v>
      </c>
      <c r="BC22562" s="90" t="s">
        <v>8678</v>
      </c>
      <c r="BD22562" s="473" t="s">
        <v>26558</v>
      </c>
    </row>
    <row r="22563" spans="53:56" ht="15" x14ac:dyDescent="0.25">
      <c r="BA22563" s="91" t="s">
        <v>26744</v>
      </c>
      <c r="BB22563" s="91" t="s">
        <v>4538</v>
      </c>
      <c r="BC22563" s="91" t="s">
        <v>8678</v>
      </c>
      <c r="BD22563" s="473" t="s">
        <v>26558</v>
      </c>
    </row>
    <row r="22564" spans="53:56" ht="15" x14ac:dyDescent="0.25">
      <c r="BA22564" s="90" t="s">
        <v>26745</v>
      </c>
      <c r="BB22564" s="90" t="s">
        <v>4538</v>
      </c>
      <c r="BC22564" s="90" t="s">
        <v>8678</v>
      </c>
      <c r="BD22564" s="473" t="s">
        <v>26558</v>
      </c>
    </row>
    <row r="22565" spans="53:56" ht="15" x14ac:dyDescent="0.25">
      <c r="BA22565" s="91" t="s">
        <v>26746</v>
      </c>
      <c r="BB22565" s="91" t="s">
        <v>4538</v>
      </c>
      <c r="BC22565" s="91" t="s">
        <v>26567</v>
      </c>
      <c r="BD22565" s="473" t="s">
        <v>26558</v>
      </c>
    </row>
    <row r="22566" spans="53:56" ht="15" x14ac:dyDescent="0.25">
      <c r="BA22566" s="90" t="s">
        <v>26747</v>
      </c>
      <c r="BB22566" s="90" t="s">
        <v>4538</v>
      </c>
      <c r="BC22566" s="90" t="s">
        <v>8678</v>
      </c>
      <c r="BD22566" s="473" t="s">
        <v>26558</v>
      </c>
    </row>
    <row r="22567" spans="53:56" ht="15" x14ac:dyDescent="0.25">
      <c r="BA22567" s="91" t="s">
        <v>26748</v>
      </c>
      <c r="BB22567" s="91" t="s">
        <v>4538</v>
      </c>
      <c r="BC22567" s="91" t="s">
        <v>8678</v>
      </c>
      <c r="BD22567" s="473" t="s">
        <v>26558</v>
      </c>
    </row>
    <row r="22568" spans="53:56" ht="15" x14ac:dyDescent="0.25">
      <c r="BA22568" s="90" t="s">
        <v>26749</v>
      </c>
      <c r="BB22568" s="90" t="s">
        <v>4538</v>
      </c>
      <c r="BC22568" s="90" t="s">
        <v>8678</v>
      </c>
      <c r="BD22568" s="473" t="s">
        <v>26558</v>
      </c>
    </row>
    <row r="22569" spans="53:56" ht="15" x14ac:dyDescent="0.25">
      <c r="BA22569" s="91" t="s">
        <v>26750</v>
      </c>
      <c r="BB22569" s="91" t="s">
        <v>4538</v>
      </c>
      <c r="BC22569" s="91" t="s">
        <v>8678</v>
      </c>
      <c r="BD22569" s="473" t="s">
        <v>26558</v>
      </c>
    </row>
    <row r="22570" spans="53:56" ht="15" x14ac:dyDescent="0.25">
      <c r="BA22570" s="90" t="s">
        <v>26751</v>
      </c>
      <c r="BB22570" s="90" t="s">
        <v>4538</v>
      </c>
      <c r="BC22570" s="90" t="s">
        <v>8678</v>
      </c>
      <c r="BD22570" s="473" t="s">
        <v>26558</v>
      </c>
    </row>
    <row r="22571" spans="53:56" ht="15" x14ac:dyDescent="0.25">
      <c r="BA22571" s="91" t="s">
        <v>26752</v>
      </c>
      <c r="BB22571" s="91" t="s">
        <v>4538</v>
      </c>
      <c r="BC22571" s="91" t="s">
        <v>8678</v>
      </c>
      <c r="BD22571" s="473" t="s">
        <v>26558</v>
      </c>
    </row>
    <row r="22572" spans="53:56" ht="15" x14ac:dyDescent="0.25">
      <c r="BA22572" s="90" t="s">
        <v>26753</v>
      </c>
      <c r="BB22572" s="90" t="s">
        <v>4538</v>
      </c>
      <c r="BC22572" s="90" t="s">
        <v>8678</v>
      </c>
      <c r="BD22572" s="473" t="s">
        <v>26558</v>
      </c>
    </row>
    <row r="22573" spans="53:56" ht="15" x14ac:dyDescent="0.25">
      <c r="BA22573" s="91" t="s">
        <v>26754</v>
      </c>
      <c r="BB22573" s="91" t="s">
        <v>4538</v>
      </c>
      <c r="BC22573" s="91" t="s">
        <v>8678</v>
      </c>
      <c r="BD22573" s="473" t="s">
        <v>26558</v>
      </c>
    </row>
    <row r="22574" spans="53:56" ht="15" x14ac:dyDescent="0.25">
      <c r="BA22574" s="90" t="s">
        <v>26755</v>
      </c>
      <c r="BB22574" s="90" t="s">
        <v>4538</v>
      </c>
      <c r="BC22574" s="90" t="s">
        <v>8678</v>
      </c>
      <c r="BD22574" s="473" t="s">
        <v>26558</v>
      </c>
    </row>
    <row r="22575" spans="53:56" ht="15" x14ac:dyDescent="0.25">
      <c r="BA22575" s="91" t="s">
        <v>26756</v>
      </c>
      <c r="BB22575" s="91" t="s">
        <v>4538</v>
      </c>
      <c r="BC22575" s="91" t="s">
        <v>8678</v>
      </c>
      <c r="BD22575" s="473" t="s">
        <v>26558</v>
      </c>
    </row>
    <row r="22576" spans="53:56" ht="15" x14ac:dyDescent="0.25">
      <c r="BA22576" s="90" t="s">
        <v>26757</v>
      </c>
      <c r="BB22576" s="90" t="s">
        <v>4538</v>
      </c>
      <c r="BC22576" s="90" t="s">
        <v>8678</v>
      </c>
      <c r="BD22576" s="473" t="s">
        <v>26558</v>
      </c>
    </row>
    <row r="22577" spans="53:56" ht="15" x14ac:dyDescent="0.25">
      <c r="BA22577" s="91" t="s">
        <v>26758</v>
      </c>
      <c r="BB22577" s="91" t="s">
        <v>4538</v>
      </c>
      <c r="BC22577" s="91" t="s">
        <v>8678</v>
      </c>
      <c r="BD22577" s="473" t="s">
        <v>26558</v>
      </c>
    </row>
    <row r="22578" spans="53:56" ht="15" x14ac:dyDescent="0.25">
      <c r="BA22578" s="90" t="s">
        <v>26759</v>
      </c>
      <c r="BB22578" s="90" t="s">
        <v>4538</v>
      </c>
      <c r="BC22578" s="90" t="s">
        <v>8678</v>
      </c>
      <c r="BD22578" s="473" t="s">
        <v>26558</v>
      </c>
    </row>
    <row r="22579" spans="53:56" ht="15" x14ac:dyDescent="0.25">
      <c r="BA22579" s="91" t="s">
        <v>26760</v>
      </c>
      <c r="BB22579" s="91" t="s">
        <v>4538</v>
      </c>
      <c r="BC22579" s="91" t="s">
        <v>8678</v>
      </c>
      <c r="BD22579" s="473" t="s">
        <v>26558</v>
      </c>
    </row>
    <row r="22580" spans="53:56" ht="15" x14ac:dyDescent="0.25">
      <c r="BA22580" s="90" t="s">
        <v>26761</v>
      </c>
      <c r="BB22580" s="90" t="s">
        <v>4538</v>
      </c>
      <c r="BC22580" s="90" t="s">
        <v>8678</v>
      </c>
      <c r="BD22580" s="473" t="s">
        <v>26558</v>
      </c>
    </row>
    <row r="22581" spans="53:56" ht="15" x14ac:dyDescent="0.25">
      <c r="BA22581" s="91" t="s">
        <v>26762</v>
      </c>
      <c r="BB22581" s="91" t="s">
        <v>4538</v>
      </c>
      <c r="BC22581" s="91" t="s">
        <v>8678</v>
      </c>
      <c r="BD22581" s="473" t="s">
        <v>26558</v>
      </c>
    </row>
    <row r="22582" spans="53:56" ht="15" x14ac:dyDescent="0.25">
      <c r="BA22582" s="90" t="s">
        <v>26763</v>
      </c>
      <c r="BB22582" s="90" t="s">
        <v>4538</v>
      </c>
      <c r="BC22582" s="90" t="s">
        <v>26567</v>
      </c>
      <c r="BD22582" s="473" t="s">
        <v>26558</v>
      </c>
    </row>
    <row r="22583" spans="53:56" ht="15" x14ac:dyDescent="0.25">
      <c r="BA22583" s="91" t="s">
        <v>26764</v>
      </c>
      <c r="BB22583" s="91" t="s">
        <v>4538</v>
      </c>
      <c r="BC22583" s="91" t="s">
        <v>8678</v>
      </c>
      <c r="BD22583" s="473" t="s">
        <v>26558</v>
      </c>
    </row>
    <row r="22584" spans="53:56" ht="15" x14ac:dyDescent="0.25">
      <c r="BA22584" s="90" t="s">
        <v>26765</v>
      </c>
      <c r="BB22584" s="90" t="s">
        <v>4538</v>
      </c>
      <c r="BC22584" s="90" t="s">
        <v>8678</v>
      </c>
      <c r="BD22584" s="473" t="s">
        <v>26558</v>
      </c>
    </row>
    <row r="22585" spans="53:56" ht="15" x14ac:dyDescent="0.25">
      <c r="BA22585" s="91" t="s">
        <v>26766</v>
      </c>
      <c r="BB22585" s="91" t="s">
        <v>4538</v>
      </c>
      <c r="BC22585" s="91" t="s">
        <v>8678</v>
      </c>
      <c r="BD22585" s="473" t="s">
        <v>26558</v>
      </c>
    </row>
    <row r="22586" spans="53:56" ht="15" x14ac:dyDescent="0.25">
      <c r="BA22586" s="90" t="s">
        <v>26767</v>
      </c>
      <c r="BB22586" s="90" t="s">
        <v>4538</v>
      </c>
      <c r="BC22586" s="90" t="s">
        <v>8678</v>
      </c>
      <c r="BD22586" s="473" t="s">
        <v>26558</v>
      </c>
    </row>
    <row r="22587" spans="53:56" ht="15" x14ac:dyDescent="0.25">
      <c r="BA22587" s="91" t="s">
        <v>26768</v>
      </c>
      <c r="BB22587" s="91" t="s">
        <v>4538</v>
      </c>
      <c r="BC22587" s="91" t="s">
        <v>8678</v>
      </c>
      <c r="BD22587" s="473" t="s">
        <v>26558</v>
      </c>
    </row>
    <row r="22588" spans="53:56" ht="15" x14ac:dyDescent="0.25">
      <c r="BA22588" s="90" t="s">
        <v>26769</v>
      </c>
      <c r="BB22588" s="90" t="s">
        <v>4538</v>
      </c>
      <c r="BC22588" s="90" t="s">
        <v>8678</v>
      </c>
      <c r="BD22588" s="473" t="s">
        <v>26558</v>
      </c>
    </row>
    <row r="22589" spans="53:56" ht="15" x14ac:dyDescent="0.25">
      <c r="BA22589" s="91" t="s">
        <v>26770</v>
      </c>
      <c r="BB22589" s="91" t="s">
        <v>4538</v>
      </c>
      <c r="BC22589" s="91" t="s">
        <v>8678</v>
      </c>
      <c r="BD22589" s="473" t="s">
        <v>26558</v>
      </c>
    </row>
    <row r="22590" spans="53:56" ht="15" x14ac:dyDescent="0.25">
      <c r="BA22590" s="90" t="s">
        <v>26771</v>
      </c>
      <c r="BB22590" s="90" t="s">
        <v>4538</v>
      </c>
      <c r="BC22590" s="90" t="s">
        <v>8678</v>
      </c>
      <c r="BD22590" s="473" t="s">
        <v>26558</v>
      </c>
    </row>
    <row r="22591" spans="53:56" ht="15" x14ac:dyDescent="0.25">
      <c r="BA22591" s="91" t="s">
        <v>26772</v>
      </c>
      <c r="BB22591" s="91" t="s">
        <v>4538</v>
      </c>
      <c r="BC22591" s="91" t="s">
        <v>8678</v>
      </c>
      <c r="BD22591" s="473" t="s">
        <v>26558</v>
      </c>
    </row>
    <row r="22592" spans="53:56" ht="15" x14ac:dyDescent="0.25">
      <c r="BA22592" s="90" t="s">
        <v>26773</v>
      </c>
      <c r="BB22592" s="90" t="s">
        <v>4538</v>
      </c>
      <c r="BC22592" s="90" t="s">
        <v>8678</v>
      </c>
      <c r="BD22592" s="473" t="s">
        <v>26558</v>
      </c>
    </row>
    <row r="22593" spans="53:56" ht="15" x14ac:dyDescent="0.25">
      <c r="BA22593" s="91" t="s">
        <v>26774</v>
      </c>
      <c r="BB22593" s="91" t="s">
        <v>4538</v>
      </c>
      <c r="BC22593" s="91" t="s">
        <v>8678</v>
      </c>
      <c r="BD22593" s="473" t="s">
        <v>26558</v>
      </c>
    </row>
    <row r="22594" spans="53:56" ht="15" x14ac:dyDescent="0.25">
      <c r="BA22594" s="90" t="s">
        <v>26775</v>
      </c>
      <c r="BB22594" s="90" t="s">
        <v>4538</v>
      </c>
      <c r="BC22594" s="90" t="s">
        <v>8678</v>
      </c>
      <c r="BD22594" s="473" t="s">
        <v>26558</v>
      </c>
    </row>
    <row r="22595" spans="53:56" ht="15" x14ac:dyDescent="0.25">
      <c r="BA22595" s="91" t="s">
        <v>26776</v>
      </c>
      <c r="BB22595" s="91" t="s">
        <v>4538</v>
      </c>
      <c r="BC22595" s="91" t="s">
        <v>8678</v>
      </c>
      <c r="BD22595" s="473" t="s">
        <v>26558</v>
      </c>
    </row>
    <row r="22596" spans="53:56" ht="15" x14ac:dyDescent="0.25">
      <c r="BA22596" s="90" t="s">
        <v>26777</v>
      </c>
      <c r="BB22596" s="90" t="s">
        <v>4538</v>
      </c>
      <c r="BC22596" s="90" t="s">
        <v>8678</v>
      </c>
      <c r="BD22596" s="473" t="s">
        <v>26558</v>
      </c>
    </row>
    <row r="22597" spans="53:56" ht="15" x14ac:dyDescent="0.25">
      <c r="BA22597" s="91" t="s">
        <v>26778</v>
      </c>
      <c r="BB22597" s="91" t="s">
        <v>4538</v>
      </c>
      <c r="BC22597" s="91" t="s">
        <v>8678</v>
      </c>
      <c r="BD22597" s="473" t="s">
        <v>26558</v>
      </c>
    </row>
    <row r="22598" spans="53:56" ht="15" x14ac:dyDescent="0.25">
      <c r="BA22598" s="90" t="s">
        <v>26779</v>
      </c>
      <c r="BB22598" s="90" t="s">
        <v>4538</v>
      </c>
      <c r="BC22598" s="90" t="s">
        <v>8678</v>
      </c>
      <c r="BD22598" s="473" t="s">
        <v>26558</v>
      </c>
    </row>
    <row r="22599" spans="53:56" ht="15" x14ac:dyDescent="0.25">
      <c r="BA22599" s="91" t="s">
        <v>26780</v>
      </c>
      <c r="BB22599" s="91" t="s">
        <v>4538</v>
      </c>
      <c r="BC22599" s="91" t="s">
        <v>8678</v>
      </c>
      <c r="BD22599" s="473" t="s">
        <v>26558</v>
      </c>
    </row>
    <row r="22600" spans="53:56" ht="15" x14ac:dyDescent="0.25">
      <c r="BA22600" s="90" t="s">
        <v>26781</v>
      </c>
      <c r="BB22600" s="90" t="s">
        <v>4538</v>
      </c>
      <c r="BC22600" s="90" t="s">
        <v>8678</v>
      </c>
      <c r="BD22600" s="473" t="s">
        <v>26558</v>
      </c>
    </row>
    <row r="22601" spans="53:56" ht="15" x14ac:dyDescent="0.25">
      <c r="BA22601" s="91" t="s">
        <v>26782</v>
      </c>
      <c r="BB22601" s="91" t="s">
        <v>4538</v>
      </c>
      <c r="BC22601" s="91" t="s">
        <v>8678</v>
      </c>
      <c r="BD22601" s="473" t="s">
        <v>26558</v>
      </c>
    </row>
    <row r="22602" spans="53:56" ht="15" x14ac:dyDescent="0.25">
      <c r="BA22602" s="90" t="s">
        <v>26783</v>
      </c>
      <c r="BB22602" s="90" t="s">
        <v>4538</v>
      </c>
      <c r="BC22602" s="90" t="s">
        <v>8678</v>
      </c>
      <c r="BD22602" s="473" t="s">
        <v>26558</v>
      </c>
    </row>
    <row r="22603" spans="53:56" ht="15" x14ac:dyDescent="0.25">
      <c r="BA22603" s="91" t="s">
        <v>26784</v>
      </c>
      <c r="BB22603" s="91" t="s">
        <v>4538</v>
      </c>
      <c r="BC22603" s="91" t="s">
        <v>8678</v>
      </c>
      <c r="BD22603" s="473" t="s">
        <v>26558</v>
      </c>
    </row>
    <row r="22604" spans="53:56" ht="15" x14ac:dyDescent="0.25">
      <c r="BA22604" s="90" t="s">
        <v>26785</v>
      </c>
      <c r="BB22604" s="90" t="s">
        <v>4538</v>
      </c>
      <c r="BC22604" s="90" t="s">
        <v>8678</v>
      </c>
      <c r="BD22604" s="473" t="s">
        <v>26558</v>
      </c>
    </row>
    <row r="22605" spans="53:56" ht="15" x14ac:dyDescent="0.25">
      <c r="BA22605" s="91" t="s">
        <v>26786</v>
      </c>
      <c r="BB22605" s="91" t="s">
        <v>4538</v>
      </c>
      <c r="BC22605" s="91" t="s">
        <v>8678</v>
      </c>
      <c r="BD22605" s="473" t="s">
        <v>26558</v>
      </c>
    </row>
    <row r="22606" spans="53:56" ht="15" x14ac:dyDescent="0.25">
      <c r="BA22606" s="90" t="s">
        <v>26787</v>
      </c>
      <c r="BB22606" s="90" t="s">
        <v>4538</v>
      </c>
      <c r="BC22606" s="90" t="s">
        <v>8678</v>
      </c>
      <c r="BD22606" s="473" t="s">
        <v>26558</v>
      </c>
    </row>
    <row r="22607" spans="53:56" ht="15" x14ac:dyDescent="0.25">
      <c r="BA22607" s="91" t="s">
        <v>26788</v>
      </c>
      <c r="BB22607" s="91" t="s">
        <v>4538</v>
      </c>
      <c r="BC22607" s="91" t="s">
        <v>8678</v>
      </c>
      <c r="BD22607" s="473" t="s">
        <v>26558</v>
      </c>
    </row>
    <row r="22608" spans="53:56" ht="15" x14ac:dyDescent="0.25">
      <c r="BA22608" s="91" t="s">
        <v>26789</v>
      </c>
      <c r="BB22608" s="91" t="s">
        <v>4538</v>
      </c>
      <c r="BC22608" s="91" t="s">
        <v>8678</v>
      </c>
      <c r="BD22608" s="473" t="s">
        <v>26558</v>
      </c>
    </row>
    <row r="22609" spans="53:56" ht="15" x14ac:dyDescent="0.25">
      <c r="BA22609" s="90" t="s">
        <v>26790</v>
      </c>
      <c r="BB22609" s="90" t="s">
        <v>4538</v>
      </c>
      <c r="BC22609" s="90" t="s">
        <v>26567</v>
      </c>
      <c r="BD22609" s="473" t="s">
        <v>26558</v>
      </c>
    </row>
    <row r="22610" spans="53:56" ht="15" x14ac:dyDescent="0.25">
      <c r="BA22610" s="91" t="s">
        <v>26791</v>
      </c>
      <c r="BB22610" s="91" t="s">
        <v>4538</v>
      </c>
      <c r="BC22610" s="91" t="s">
        <v>26567</v>
      </c>
      <c r="BD22610" s="473" t="s">
        <v>26558</v>
      </c>
    </row>
    <row r="22611" spans="53:56" ht="15" x14ac:dyDescent="0.25">
      <c r="BA22611" s="91" t="s">
        <v>26792</v>
      </c>
      <c r="BB22611" s="91" t="s">
        <v>4538</v>
      </c>
      <c r="BC22611" s="91" t="s">
        <v>26567</v>
      </c>
      <c r="BD22611" s="473" t="s">
        <v>26558</v>
      </c>
    </row>
    <row r="22612" spans="53:56" ht="15" x14ac:dyDescent="0.25">
      <c r="BA22612" s="90" t="s">
        <v>26793</v>
      </c>
      <c r="BB22612" s="90" t="s">
        <v>4538</v>
      </c>
      <c r="BC22612" s="90" t="s">
        <v>26567</v>
      </c>
      <c r="BD22612" s="473" t="s">
        <v>26558</v>
      </c>
    </row>
    <row r="22613" spans="53:56" ht="15" x14ac:dyDescent="0.25">
      <c r="BA22613" s="91" t="s">
        <v>26794</v>
      </c>
      <c r="BB22613" s="91" t="s">
        <v>4538</v>
      </c>
      <c r="BC22613" s="91" t="s">
        <v>26567</v>
      </c>
      <c r="BD22613" s="473" t="s">
        <v>26558</v>
      </c>
    </row>
    <row r="22614" spans="53:56" ht="15" x14ac:dyDescent="0.25">
      <c r="BA22614" s="90" t="s">
        <v>26795</v>
      </c>
      <c r="BB22614" s="90" t="s">
        <v>4538</v>
      </c>
      <c r="BC22614" s="90" t="s">
        <v>26567</v>
      </c>
      <c r="BD22614" s="473" t="s">
        <v>26558</v>
      </c>
    </row>
    <row r="22615" spans="53:56" ht="15" x14ac:dyDescent="0.25">
      <c r="BA22615" s="90" t="s">
        <v>26796</v>
      </c>
      <c r="BB22615" s="90" t="s">
        <v>4538</v>
      </c>
      <c r="BC22615" s="90" t="s">
        <v>26567</v>
      </c>
      <c r="BD22615" s="473" t="s">
        <v>26558</v>
      </c>
    </row>
    <row r="22616" spans="53:56" ht="15" x14ac:dyDescent="0.25">
      <c r="BA22616" s="91" t="s">
        <v>26797</v>
      </c>
      <c r="BB22616" s="91" t="s">
        <v>4538</v>
      </c>
      <c r="BC22616" s="91" t="s">
        <v>26567</v>
      </c>
      <c r="BD22616" s="473" t="s">
        <v>26558</v>
      </c>
    </row>
    <row r="22617" spans="53:56" ht="15" x14ac:dyDescent="0.25">
      <c r="BA22617" s="90" t="s">
        <v>26798</v>
      </c>
      <c r="BB22617" s="90" t="s">
        <v>4538</v>
      </c>
      <c r="BC22617" s="90" t="s">
        <v>26564</v>
      </c>
      <c r="BD22617" s="473" t="s">
        <v>26558</v>
      </c>
    </row>
    <row r="22618" spans="53:56" ht="15" x14ac:dyDescent="0.25">
      <c r="BA22618" s="91" t="s">
        <v>26799</v>
      </c>
      <c r="BB22618" s="91" t="s">
        <v>4538</v>
      </c>
      <c r="BC22618" s="91" t="s">
        <v>26564</v>
      </c>
      <c r="BD22618" s="473" t="s">
        <v>26558</v>
      </c>
    </row>
    <row r="22619" spans="53:56" ht="15" x14ac:dyDescent="0.25">
      <c r="BA22619" s="91" t="s">
        <v>26800</v>
      </c>
      <c r="BB22619" s="91" t="s">
        <v>4538</v>
      </c>
      <c r="BC22619" s="91" t="s">
        <v>26564</v>
      </c>
      <c r="BD22619" s="473" t="s">
        <v>26558</v>
      </c>
    </row>
    <row r="22620" spans="53:56" ht="15" x14ac:dyDescent="0.25">
      <c r="BA22620" s="90" t="s">
        <v>26801</v>
      </c>
      <c r="BB22620" s="90" t="s">
        <v>4538</v>
      </c>
      <c r="BC22620" s="90" t="s">
        <v>26564</v>
      </c>
      <c r="BD22620" s="473" t="s">
        <v>26558</v>
      </c>
    </row>
    <row r="22621" spans="53:56" ht="15" x14ac:dyDescent="0.25">
      <c r="BA22621" s="91" t="s">
        <v>26802</v>
      </c>
      <c r="BB22621" s="91" t="s">
        <v>4538</v>
      </c>
      <c r="BC22621" s="91" t="s">
        <v>26564</v>
      </c>
      <c r="BD22621" s="473" t="s">
        <v>26558</v>
      </c>
    </row>
    <row r="22622" spans="53:56" ht="15" x14ac:dyDescent="0.25">
      <c r="BA22622" s="90" t="s">
        <v>26803</v>
      </c>
      <c r="BB22622" s="90" t="s">
        <v>4538</v>
      </c>
      <c r="BC22622" s="90" t="s">
        <v>26564</v>
      </c>
      <c r="BD22622" s="473" t="s">
        <v>26558</v>
      </c>
    </row>
    <row r="22623" spans="53:56" ht="15" x14ac:dyDescent="0.25">
      <c r="BA22623" s="90" t="s">
        <v>26804</v>
      </c>
      <c r="BB22623" s="90" t="s">
        <v>4538</v>
      </c>
      <c r="BC22623" s="90" t="s">
        <v>26564</v>
      </c>
      <c r="BD22623" s="473" t="s">
        <v>26558</v>
      </c>
    </row>
    <row r="22624" spans="53:56" ht="15" x14ac:dyDescent="0.25">
      <c r="BA22624" s="91" t="s">
        <v>26805</v>
      </c>
      <c r="BB22624" s="91" t="s">
        <v>4538</v>
      </c>
      <c r="BC22624" s="91" t="s">
        <v>26564</v>
      </c>
      <c r="BD22624" s="473" t="s">
        <v>26558</v>
      </c>
    </row>
    <row r="22625" spans="53:56" ht="15" x14ac:dyDescent="0.25">
      <c r="BA22625" s="90" t="s">
        <v>26806</v>
      </c>
      <c r="BB22625" s="90" t="s">
        <v>4538</v>
      </c>
      <c r="BC22625" s="90" t="s">
        <v>26564</v>
      </c>
      <c r="BD22625" s="473" t="s">
        <v>26558</v>
      </c>
    </row>
    <row r="22626" spans="53:56" ht="15" x14ac:dyDescent="0.25">
      <c r="BA22626" s="91" t="s">
        <v>26807</v>
      </c>
      <c r="BB22626" s="91" t="s">
        <v>4538</v>
      </c>
      <c r="BC22626" s="91" t="s">
        <v>26567</v>
      </c>
      <c r="BD22626" s="473" t="s">
        <v>26558</v>
      </c>
    </row>
    <row r="22627" spans="53:56" ht="15" x14ac:dyDescent="0.25">
      <c r="BA22627" s="91" t="s">
        <v>26808</v>
      </c>
      <c r="BB22627" s="91" t="s">
        <v>4538</v>
      </c>
      <c r="BC22627" s="91" t="s">
        <v>26567</v>
      </c>
      <c r="BD22627" s="473" t="s">
        <v>26558</v>
      </c>
    </row>
    <row r="22628" spans="53:56" ht="15" x14ac:dyDescent="0.25">
      <c r="BA22628" s="90" t="s">
        <v>26809</v>
      </c>
      <c r="BB22628" s="90" t="s">
        <v>4538</v>
      </c>
      <c r="BC22628" s="90" t="s">
        <v>26567</v>
      </c>
      <c r="BD22628" s="473" t="s">
        <v>26558</v>
      </c>
    </row>
    <row r="22629" spans="53:56" ht="15" x14ac:dyDescent="0.25">
      <c r="BA22629" s="91" t="s">
        <v>26810</v>
      </c>
      <c r="BB22629" s="91" t="s">
        <v>4538</v>
      </c>
      <c r="BC22629" s="91" t="s">
        <v>26567</v>
      </c>
      <c r="BD22629" s="473" t="s">
        <v>26558</v>
      </c>
    </row>
    <row r="22630" spans="53:56" ht="15" x14ac:dyDescent="0.25">
      <c r="BA22630" s="90" t="s">
        <v>26811</v>
      </c>
      <c r="BB22630" s="90" t="s">
        <v>4538</v>
      </c>
      <c r="BC22630" s="90" t="s">
        <v>26567</v>
      </c>
      <c r="BD22630" s="473" t="s">
        <v>26558</v>
      </c>
    </row>
    <row r="22631" spans="53:56" ht="15" x14ac:dyDescent="0.25">
      <c r="BA22631" s="91" t="s">
        <v>26812</v>
      </c>
      <c r="BB22631" s="91" t="s">
        <v>4538</v>
      </c>
      <c r="BC22631" s="91" t="s">
        <v>26567</v>
      </c>
      <c r="BD22631" s="473" t="s">
        <v>26558</v>
      </c>
    </row>
    <row r="22632" spans="53:56" ht="15" x14ac:dyDescent="0.25">
      <c r="BA22632" s="90" t="s">
        <v>26813</v>
      </c>
      <c r="BB22632" s="90" t="s">
        <v>4538</v>
      </c>
      <c r="BC22632" s="90" t="s">
        <v>26567</v>
      </c>
      <c r="BD22632" s="473" t="s">
        <v>26558</v>
      </c>
    </row>
    <row r="22633" spans="53:56" ht="15" x14ac:dyDescent="0.25">
      <c r="BA22633" s="90" t="s">
        <v>26814</v>
      </c>
      <c r="BB22633" s="90" t="s">
        <v>4538</v>
      </c>
      <c r="BC22633" s="90" t="s">
        <v>26567</v>
      </c>
      <c r="BD22633" s="473" t="s">
        <v>26558</v>
      </c>
    </row>
    <row r="22634" spans="53:56" ht="15" x14ac:dyDescent="0.25">
      <c r="BA22634" s="91" t="s">
        <v>26815</v>
      </c>
      <c r="BB22634" s="91" t="s">
        <v>4538</v>
      </c>
      <c r="BC22634" s="91" t="s">
        <v>26567</v>
      </c>
      <c r="BD22634" s="473" t="s">
        <v>26558</v>
      </c>
    </row>
    <row r="22635" spans="53:56" ht="15" x14ac:dyDescent="0.25">
      <c r="BA22635" s="90" t="s">
        <v>26816</v>
      </c>
      <c r="BB22635" s="90" t="s">
        <v>4538</v>
      </c>
      <c r="BC22635" s="90" t="s">
        <v>26567</v>
      </c>
      <c r="BD22635" s="473" t="s">
        <v>26558</v>
      </c>
    </row>
    <row r="22636" spans="53:56" ht="15" x14ac:dyDescent="0.25">
      <c r="BA22636" s="91" t="s">
        <v>26817</v>
      </c>
      <c r="BB22636" s="91" t="s">
        <v>4538</v>
      </c>
      <c r="BC22636" s="91" t="s">
        <v>26567</v>
      </c>
      <c r="BD22636" s="473" t="s">
        <v>26558</v>
      </c>
    </row>
    <row r="22637" spans="53:56" ht="15" x14ac:dyDescent="0.25">
      <c r="BA22637" s="91" t="s">
        <v>26818</v>
      </c>
      <c r="BB22637" s="91" t="s">
        <v>4538</v>
      </c>
      <c r="BC22637" s="91" t="s">
        <v>26567</v>
      </c>
      <c r="BD22637" s="473" t="s">
        <v>26558</v>
      </c>
    </row>
    <row r="22638" spans="53:56" ht="15" x14ac:dyDescent="0.25">
      <c r="BA22638" s="90" t="s">
        <v>26819</v>
      </c>
      <c r="BB22638" s="90" t="s">
        <v>4538</v>
      </c>
      <c r="BC22638" s="90" t="s">
        <v>26567</v>
      </c>
      <c r="BD22638" s="473" t="s">
        <v>26558</v>
      </c>
    </row>
    <row r="22639" spans="53:56" ht="15" x14ac:dyDescent="0.25">
      <c r="BA22639" s="91" t="s">
        <v>26820</v>
      </c>
      <c r="BB22639" s="91" t="s">
        <v>4538</v>
      </c>
      <c r="BC22639" s="91" t="s">
        <v>26567</v>
      </c>
      <c r="BD22639" s="473" t="s">
        <v>26558</v>
      </c>
    </row>
    <row r="22640" spans="53:56" ht="15" x14ac:dyDescent="0.25">
      <c r="BA22640" s="90" t="s">
        <v>26821</v>
      </c>
      <c r="BB22640" s="90" t="s">
        <v>4538</v>
      </c>
      <c r="BC22640" s="90" t="s">
        <v>26567</v>
      </c>
      <c r="BD22640" s="473" t="s">
        <v>26558</v>
      </c>
    </row>
    <row r="22641" spans="53:56" ht="15" x14ac:dyDescent="0.25">
      <c r="BA22641" s="90" t="s">
        <v>26822</v>
      </c>
      <c r="BB22641" s="90" t="s">
        <v>4538</v>
      </c>
      <c r="BC22641" s="90" t="s">
        <v>26567</v>
      </c>
      <c r="BD22641" s="473" t="s">
        <v>26558</v>
      </c>
    </row>
    <row r="22642" spans="53:56" ht="15" x14ac:dyDescent="0.25">
      <c r="BA22642" s="91" t="s">
        <v>26823</v>
      </c>
      <c r="BB22642" s="91" t="s">
        <v>4538</v>
      </c>
      <c r="BC22642" s="91" t="s">
        <v>26567</v>
      </c>
      <c r="BD22642" s="473" t="s">
        <v>26558</v>
      </c>
    </row>
    <row r="22643" spans="53:56" ht="15" x14ac:dyDescent="0.25">
      <c r="BA22643" s="90" t="s">
        <v>26824</v>
      </c>
      <c r="BB22643" s="90" t="s">
        <v>4538</v>
      </c>
      <c r="BC22643" s="90" t="s">
        <v>26567</v>
      </c>
      <c r="BD22643" s="473" t="s">
        <v>26558</v>
      </c>
    </row>
    <row r="22644" spans="53:56" ht="15" x14ac:dyDescent="0.25">
      <c r="BA22644" s="91" t="s">
        <v>26825</v>
      </c>
      <c r="BB22644" s="91" t="s">
        <v>4538</v>
      </c>
      <c r="BC22644" s="91" t="s">
        <v>26567</v>
      </c>
      <c r="BD22644" s="473" t="s">
        <v>26558</v>
      </c>
    </row>
    <row r="22645" spans="53:56" ht="15" x14ac:dyDescent="0.25">
      <c r="BA22645" s="91" t="s">
        <v>26826</v>
      </c>
      <c r="BB22645" s="91" t="s">
        <v>4538</v>
      </c>
      <c r="BC22645" s="91" t="s">
        <v>26567</v>
      </c>
      <c r="BD22645" s="473" t="s">
        <v>26558</v>
      </c>
    </row>
    <row r="22646" spans="53:56" ht="15" x14ac:dyDescent="0.25">
      <c r="BA22646" s="90" t="s">
        <v>26827</v>
      </c>
      <c r="BB22646" s="90" t="s">
        <v>4538</v>
      </c>
      <c r="BC22646" s="90" t="s">
        <v>26567</v>
      </c>
      <c r="BD22646" s="473" t="s">
        <v>26558</v>
      </c>
    </row>
    <row r="22647" spans="53:56" ht="15" x14ac:dyDescent="0.25">
      <c r="BA22647" s="91" t="s">
        <v>26828</v>
      </c>
      <c r="BB22647" s="91" t="s">
        <v>4538</v>
      </c>
      <c r="BC22647" s="91" t="s">
        <v>26567</v>
      </c>
      <c r="BD22647" s="473" t="s">
        <v>26558</v>
      </c>
    </row>
    <row r="22648" spans="53:56" ht="15" x14ac:dyDescent="0.25">
      <c r="BA22648" s="90" t="s">
        <v>26829</v>
      </c>
      <c r="BB22648" s="90" t="s">
        <v>4538</v>
      </c>
      <c r="BC22648" s="90" t="s">
        <v>26567</v>
      </c>
      <c r="BD22648" s="473" t="s">
        <v>26558</v>
      </c>
    </row>
    <row r="22649" spans="53:56" ht="15" x14ac:dyDescent="0.25">
      <c r="BA22649" s="90" t="s">
        <v>26830</v>
      </c>
      <c r="BB22649" s="90" t="s">
        <v>4538</v>
      </c>
      <c r="BC22649" s="90" t="s">
        <v>26567</v>
      </c>
      <c r="BD22649" s="473" t="s">
        <v>26558</v>
      </c>
    </row>
    <row r="22650" spans="53:56" ht="15" x14ac:dyDescent="0.25">
      <c r="BA22650" s="91" t="s">
        <v>26831</v>
      </c>
      <c r="BB22650" s="91" t="s">
        <v>4538</v>
      </c>
      <c r="BC22650" s="91" t="s">
        <v>26567</v>
      </c>
      <c r="BD22650" s="473" t="s">
        <v>26558</v>
      </c>
    </row>
    <row r="22651" spans="53:56" ht="15" x14ac:dyDescent="0.25">
      <c r="BA22651" s="90" t="s">
        <v>26832</v>
      </c>
      <c r="BB22651" s="90" t="s">
        <v>4538</v>
      </c>
      <c r="BC22651" s="90" t="s">
        <v>9238</v>
      </c>
      <c r="BD22651" s="473" t="s">
        <v>26558</v>
      </c>
    </row>
    <row r="22652" spans="53:56" ht="15" x14ac:dyDescent="0.25">
      <c r="BA22652" s="91" t="s">
        <v>26833</v>
      </c>
      <c r="BB22652" s="91" t="s">
        <v>4538</v>
      </c>
      <c r="BC22652" s="91" t="s">
        <v>26567</v>
      </c>
      <c r="BD22652" s="473" t="s">
        <v>26558</v>
      </c>
    </row>
    <row r="22653" spans="53:56" ht="15" x14ac:dyDescent="0.25">
      <c r="BA22653" s="91" t="s">
        <v>26834</v>
      </c>
      <c r="BB22653" s="91" t="s">
        <v>4538</v>
      </c>
      <c r="BC22653" s="91" t="s">
        <v>26567</v>
      </c>
      <c r="BD22653" s="473" t="s">
        <v>26558</v>
      </c>
    </row>
    <row r="22654" spans="53:56" ht="15" x14ac:dyDescent="0.25">
      <c r="BA22654" s="90" t="s">
        <v>26835</v>
      </c>
      <c r="BB22654" s="90" t="s">
        <v>4538</v>
      </c>
      <c r="BC22654" s="90" t="s">
        <v>26567</v>
      </c>
      <c r="BD22654" s="473" t="s">
        <v>26558</v>
      </c>
    </row>
    <row r="22655" spans="53:56" ht="15" x14ac:dyDescent="0.25">
      <c r="BA22655" s="90" t="s">
        <v>26836</v>
      </c>
      <c r="BB22655" s="90" t="s">
        <v>4538</v>
      </c>
      <c r="BC22655" s="90" t="s">
        <v>26567</v>
      </c>
      <c r="BD22655" s="473" t="s">
        <v>26558</v>
      </c>
    </row>
    <row r="22656" spans="53:56" ht="15" x14ac:dyDescent="0.25">
      <c r="BA22656" s="90" t="s">
        <v>26837</v>
      </c>
      <c r="BB22656" s="90" t="s">
        <v>4538</v>
      </c>
      <c r="BC22656" s="90" t="s">
        <v>26567</v>
      </c>
      <c r="BD22656" s="473" t="s">
        <v>26558</v>
      </c>
    </row>
    <row r="22657" spans="53:56" ht="15" x14ac:dyDescent="0.25">
      <c r="BA22657" s="90" t="s">
        <v>26838</v>
      </c>
      <c r="BB22657" s="90" t="s">
        <v>4538</v>
      </c>
      <c r="BC22657" s="90" t="s">
        <v>26567</v>
      </c>
      <c r="BD22657" s="473" t="s">
        <v>26558</v>
      </c>
    </row>
    <row r="22658" spans="53:56" ht="15" x14ac:dyDescent="0.25">
      <c r="BA22658" s="91" t="s">
        <v>26839</v>
      </c>
      <c r="BB22658" s="91" t="s">
        <v>4538</v>
      </c>
      <c r="BC22658" s="91" t="s">
        <v>26567</v>
      </c>
      <c r="BD22658" s="473" t="s">
        <v>26558</v>
      </c>
    </row>
    <row r="22659" spans="53:56" ht="15" x14ac:dyDescent="0.25">
      <c r="BA22659" s="90" t="s">
        <v>26840</v>
      </c>
      <c r="BB22659" s="90" t="s">
        <v>4538</v>
      </c>
      <c r="BC22659" s="90" t="s">
        <v>26567</v>
      </c>
      <c r="BD22659" s="473" t="s">
        <v>26558</v>
      </c>
    </row>
    <row r="22660" spans="53:56" ht="15" x14ac:dyDescent="0.25">
      <c r="BA22660" s="91" t="s">
        <v>26841</v>
      </c>
      <c r="BB22660" s="91" t="s">
        <v>4538</v>
      </c>
      <c r="BC22660" s="91" t="s">
        <v>26567</v>
      </c>
      <c r="BD22660" s="473" t="s">
        <v>26558</v>
      </c>
    </row>
    <row r="22661" spans="53:56" ht="15" x14ac:dyDescent="0.25">
      <c r="BA22661" s="91" t="s">
        <v>26842</v>
      </c>
      <c r="BB22661" s="91" t="s">
        <v>4538</v>
      </c>
      <c r="BC22661" s="91" t="s">
        <v>26567</v>
      </c>
      <c r="BD22661" s="473" t="s">
        <v>26558</v>
      </c>
    </row>
    <row r="22662" spans="53:56" ht="15" x14ac:dyDescent="0.25">
      <c r="BA22662" s="90" t="s">
        <v>26843</v>
      </c>
      <c r="BB22662" s="90" t="s">
        <v>4538</v>
      </c>
      <c r="BC22662" s="90" t="s">
        <v>26567</v>
      </c>
      <c r="BD22662" s="473" t="s">
        <v>26558</v>
      </c>
    </row>
    <row r="22663" spans="53:56" ht="15" x14ac:dyDescent="0.25">
      <c r="BA22663" s="91" t="s">
        <v>26844</v>
      </c>
      <c r="BB22663" s="91" t="s">
        <v>4538</v>
      </c>
      <c r="BC22663" s="91" t="s">
        <v>26567</v>
      </c>
      <c r="BD22663" s="473" t="s">
        <v>26558</v>
      </c>
    </row>
    <row r="22664" spans="53:56" ht="15" x14ac:dyDescent="0.25">
      <c r="BA22664" s="90" t="s">
        <v>26845</v>
      </c>
      <c r="BB22664" s="90" t="s">
        <v>4538</v>
      </c>
      <c r="BC22664" s="90" t="s">
        <v>26567</v>
      </c>
      <c r="BD22664" s="473" t="s">
        <v>26558</v>
      </c>
    </row>
    <row r="22665" spans="53:56" ht="15" x14ac:dyDescent="0.25">
      <c r="BA22665" s="91" t="s">
        <v>26846</v>
      </c>
      <c r="BB22665" s="91" t="s">
        <v>4538</v>
      </c>
      <c r="BC22665" s="91" t="s">
        <v>26567</v>
      </c>
      <c r="BD22665" s="473" t="s">
        <v>26558</v>
      </c>
    </row>
    <row r="22666" spans="53:56" ht="15" x14ac:dyDescent="0.25">
      <c r="BA22666" s="90" t="s">
        <v>26847</v>
      </c>
      <c r="BB22666" s="90" t="s">
        <v>4538</v>
      </c>
      <c r="BC22666" s="90" t="s">
        <v>26567</v>
      </c>
      <c r="BD22666" s="473" t="s">
        <v>26558</v>
      </c>
    </row>
    <row r="22667" spans="53:56" ht="15" x14ac:dyDescent="0.25">
      <c r="BA22667" s="90" t="s">
        <v>26848</v>
      </c>
      <c r="BB22667" s="90" t="s">
        <v>4538</v>
      </c>
      <c r="BC22667" s="90" t="s">
        <v>26567</v>
      </c>
      <c r="BD22667" s="473" t="s">
        <v>26558</v>
      </c>
    </row>
    <row r="22668" spans="53:56" ht="15" x14ac:dyDescent="0.25">
      <c r="BA22668" s="91" t="s">
        <v>26849</v>
      </c>
      <c r="BB22668" s="91" t="s">
        <v>4538</v>
      </c>
      <c r="BC22668" s="91" t="s">
        <v>26567</v>
      </c>
      <c r="BD22668" s="473" t="s">
        <v>26558</v>
      </c>
    </row>
    <row r="22669" spans="53:56" ht="15" x14ac:dyDescent="0.25">
      <c r="BA22669" s="90" t="s">
        <v>26850</v>
      </c>
      <c r="BB22669" s="90" t="s">
        <v>4538</v>
      </c>
      <c r="BC22669" s="90" t="s">
        <v>26567</v>
      </c>
      <c r="BD22669" s="473" t="s">
        <v>26558</v>
      </c>
    </row>
    <row r="22670" spans="53:56" ht="15" x14ac:dyDescent="0.25">
      <c r="BA22670" s="91" t="s">
        <v>26851</v>
      </c>
      <c r="BB22670" s="91" t="s">
        <v>4538</v>
      </c>
      <c r="BC22670" s="91" t="s">
        <v>26567</v>
      </c>
      <c r="BD22670" s="473" t="s">
        <v>26558</v>
      </c>
    </row>
    <row r="22671" spans="53:56" ht="15" x14ac:dyDescent="0.25">
      <c r="BA22671" s="91" t="s">
        <v>26852</v>
      </c>
      <c r="BB22671" s="91" t="s">
        <v>4538</v>
      </c>
      <c r="BC22671" s="91" t="s">
        <v>26567</v>
      </c>
      <c r="BD22671" s="473" t="s">
        <v>26558</v>
      </c>
    </row>
    <row r="22672" spans="53:56" ht="15" x14ac:dyDescent="0.25">
      <c r="BA22672" s="90" t="s">
        <v>26853</v>
      </c>
      <c r="BB22672" s="90" t="s">
        <v>4538</v>
      </c>
      <c r="BC22672" s="90" t="s">
        <v>26567</v>
      </c>
      <c r="BD22672" s="473" t="s">
        <v>26558</v>
      </c>
    </row>
    <row r="22673" spans="53:56" ht="15" x14ac:dyDescent="0.25">
      <c r="BA22673" s="91" t="s">
        <v>26854</v>
      </c>
      <c r="BB22673" s="91" t="s">
        <v>4538</v>
      </c>
      <c r="BC22673" s="91" t="s">
        <v>26567</v>
      </c>
      <c r="BD22673" s="473" t="s">
        <v>26558</v>
      </c>
    </row>
    <row r="22674" spans="53:56" ht="15" x14ac:dyDescent="0.25">
      <c r="BA22674" s="90" t="s">
        <v>26855</v>
      </c>
      <c r="BB22674" s="90" t="s">
        <v>4538</v>
      </c>
      <c r="BC22674" s="90" t="s">
        <v>26567</v>
      </c>
      <c r="BD22674" s="473" t="s">
        <v>26558</v>
      </c>
    </row>
    <row r="22675" spans="53:56" ht="15" x14ac:dyDescent="0.25">
      <c r="BA22675" s="90" t="s">
        <v>26856</v>
      </c>
      <c r="BB22675" s="90" t="s">
        <v>4538</v>
      </c>
      <c r="BC22675" s="90" t="s">
        <v>26567</v>
      </c>
      <c r="BD22675" s="473" t="s">
        <v>26558</v>
      </c>
    </row>
    <row r="22676" spans="53:56" ht="15" x14ac:dyDescent="0.25">
      <c r="BA22676" s="91" t="s">
        <v>26857</v>
      </c>
      <c r="BB22676" s="91" t="s">
        <v>4538</v>
      </c>
      <c r="BC22676" s="91" t="s">
        <v>26564</v>
      </c>
      <c r="BD22676" s="473" t="s">
        <v>26558</v>
      </c>
    </row>
    <row r="22677" spans="53:56" ht="15" x14ac:dyDescent="0.25">
      <c r="BA22677" s="90" t="s">
        <v>26858</v>
      </c>
      <c r="BB22677" s="90" t="s">
        <v>4538</v>
      </c>
      <c r="BC22677" s="90" t="s">
        <v>26567</v>
      </c>
      <c r="BD22677" s="473" t="s">
        <v>26558</v>
      </c>
    </row>
    <row r="22678" spans="53:56" ht="15" x14ac:dyDescent="0.25">
      <c r="BA22678" s="91" t="s">
        <v>26859</v>
      </c>
      <c r="BB22678" s="91" t="s">
        <v>4538</v>
      </c>
      <c r="BC22678" s="91" t="s">
        <v>26860</v>
      </c>
      <c r="BD22678" s="473" t="s">
        <v>26558</v>
      </c>
    </row>
    <row r="22679" spans="53:56" ht="15" x14ac:dyDescent="0.25">
      <c r="BA22679" s="91" t="s">
        <v>26861</v>
      </c>
      <c r="BB22679" s="91" t="s">
        <v>4538</v>
      </c>
      <c r="BC22679" s="91" t="s">
        <v>26860</v>
      </c>
      <c r="BD22679" s="473" t="s">
        <v>26558</v>
      </c>
    </row>
    <row r="22680" spans="53:56" ht="15" x14ac:dyDescent="0.25">
      <c r="BA22680" s="90" t="s">
        <v>26862</v>
      </c>
      <c r="BB22680" s="90" t="s">
        <v>4538</v>
      </c>
      <c r="BC22680" s="90" t="s">
        <v>9068</v>
      </c>
      <c r="BD22680" s="473" t="s">
        <v>26558</v>
      </c>
    </row>
    <row r="22681" spans="53:56" ht="15" x14ac:dyDescent="0.25">
      <c r="BA22681" s="91" t="s">
        <v>26863</v>
      </c>
      <c r="BB22681" s="91" t="s">
        <v>4538</v>
      </c>
      <c r="BC22681" s="91" t="s">
        <v>26561</v>
      </c>
      <c r="BD22681" s="473" t="s">
        <v>26558</v>
      </c>
    </row>
    <row r="22682" spans="53:56" ht="15" x14ac:dyDescent="0.25">
      <c r="BA22682" s="90" t="s">
        <v>26864</v>
      </c>
      <c r="BB22682" s="90" t="s">
        <v>4538</v>
      </c>
      <c r="BC22682" s="90" t="s">
        <v>24898</v>
      </c>
      <c r="BD22682" s="473" t="s">
        <v>26558</v>
      </c>
    </row>
    <row r="22683" spans="53:56" ht="15" x14ac:dyDescent="0.25">
      <c r="BA22683" s="90" t="s">
        <v>26865</v>
      </c>
      <c r="BB22683" s="90" t="s">
        <v>4538</v>
      </c>
      <c r="BC22683" s="90" t="s">
        <v>26866</v>
      </c>
      <c r="BD22683" s="473" t="s">
        <v>26558</v>
      </c>
    </row>
    <row r="22684" spans="53:56" ht="15" x14ac:dyDescent="0.25">
      <c r="BA22684" s="91" t="s">
        <v>26867</v>
      </c>
      <c r="BB22684" s="91" t="s">
        <v>4538</v>
      </c>
      <c r="BC22684" s="91" t="s">
        <v>26868</v>
      </c>
      <c r="BD22684" s="473" t="s">
        <v>26558</v>
      </c>
    </row>
    <row r="22685" spans="53:56" ht="15" x14ac:dyDescent="0.25">
      <c r="BA22685" s="90" t="s">
        <v>26869</v>
      </c>
      <c r="BB22685" s="90" t="s">
        <v>4538</v>
      </c>
      <c r="BC22685" s="90" t="s">
        <v>26860</v>
      </c>
      <c r="BD22685" s="473" t="s">
        <v>26558</v>
      </c>
    </row>
    <row r="22686" spans="53:56" ht="15" x14ac:dyDescent="0.25">
      <c r="BA22686" s="91" t="s">
        <v>26870</v>
      </c>
      <c r="BB22686" s="91" t="s">
        <v>4538</v>
      </c>
      <c r="BC22686" s="91" t="s">
        <v>26868</v>
      </c>
      <c r="BD22686" s="473" t="s">
        <v>26558</v>
      </c>
    </row>
    <row r="22687" spans="53:56" ht="15" x14ac:dyDescent="0.25">
      <c r="BA22687" s="90" t="s">
        <v>26871</v>
      </c>
      <c r="BB22687" s="90" t="s">
        <v>4538</v>
      </c>
      <c r="BC22687" s="90" t="s">
        <v>26866</v>
      </c>
      <c r="BD22687" s="473" t="s">
        <v>26558</v>
      </c>
    </row>
    <row r="22688" spans="53:56" ht="15" x14ac:dyDescent="0.25">
      <c r="BA22688" s="91" t="s">
        <v>26872</v>
      </c>
      <c r="BB22688" s="91" t="s">
        <v>4538</v>
      </c>
      <c r="BC22688" s="91" t="s">
        <v>26860</v>
      </c>
      <c r="BD22688" s="473" t="s">
        <v>26558</v>
      </c>
    </row>
    <row r="22689" spans="53:56" ht="15" x14ac:dyDescent="0.25">
      <c r="BA22689" s="90" t="s">
        <v>26873</v>
      </c>
      <c r="BB22689" s="90" t="s">
        <v>4538</v>
      </c>
      <c r="BC22689" s="90" t="s">
        <v>9068</v>
      </c>
      <c r="BD22689" s="473" t="s">
        <v>26558</v>
      </c>
    </row>
    <row r="22690" spans="53:56" ht="15" x14ac:dyDescent="0.25">
      <c r="BA22690" s="91" t="s">
        <v>26874</v>
      </c>
      <c r="BB22690" s="91" t="s">
        <v>4538</v>
      </c>
      <c r="BC22690" s="91" t="s">
        <v>26561</v>
      </c>
      <c r="BD22690" s="473" t="s">
        <v>26558</v>
      </c>
    </row>
    <row r="22691" spans="53:56" ht="15" x14ac:dyDescent="0.25">
      <c r="BA22691" s="90" t="s">
        <v>26875</v>
      </c>
      <c r="BB22691" s="90" t="s">
        <v>4538</v>
      </c>
      <c r="BC22691" s="90" t="s">
        <v>26860</v>
      </c>
      <c r="BD22691" s="473" t="s">
        <v>26558</v>
      </c>
    </row>
    <row r="22692" spans="53:56" ht="15" x14ac:dyDescent="0.25">
      <c r="BA22692" s="91" t="s">
        <v>26876</v>
      </c>
      <c r="BB22692" s="91" t="s">
        <v>4538</v>
      </c>
      <c r="BC22692" s="91" t="s">
        <v>9068</v>
      </c>
      <c r="BD22692" s="473" t="s">
        <v>26558</v>
      </c>
    </row>
    <row r="22693" spans="53:56" ht="15" x14ac:dyDescent="0.25">
      <c r="BA22693" s="90" t="s">
        <v>26877</v>
      </c>
      <c r="BB22693" s="90" t="s">
        <v>4538</v>
      </c>
      <c r="BC22693" s="90" t="s">
        <v>26860</v>
      </c>
      <c r="BD22693" s="473" t="s">
        <v>26558</v>
      </c>
    </row>
    <row r="22694" spans="53:56" ht="15" x14ac:dyDescent="0.25">
      <c r="BA22694" s="91" t="s">
        <v>26878</v>
      </c>
      <c r="BB22694" s="91" t="s">
        <v>4538</v>
      </c>
      <c r="BC22694" s="91" t="s">
        <v>26860</v>
      </c>
      <c r="BD22694" s="473" t="s">
        <v>26558</v>
      </c>
    </row>
    <row r="22695" spans="53:56" ht="15" x14ac:dyDescent="0.25">
      <c r="BA22695" s="90" t="s">
        <v>26879</v>
      </c>
      <c r="BB22695" s="90" t="s">
        <v>4538</v>
      </c>
      <c r="BC22695" s="90" t="s">
        <v>26561</v>
      </c>
      <c r="BD22695" s="473" t="s">
        <v>26558</v>
      </c>
    </row>
    <row r="22696" spans="53:56" ht="15" x14ac:dyDescent="0.25">
      <c r="BA22696" s="91" t="s">
        <v>26880</v>
      </c>
      <c r="BB22696" s="91" t="s">
        <v>4538</v>
      </c>
      <c r="BC22696" s="91" t="s">
        <v>26866</v>
      </c>
      <c r="BD22696" s="473" t="s">
        <v>26558</v>
      </c>
    </row>
    <row r="22697" spans="53:56" ht="15" x14ac:dyDescent="0.25">
      <c r="BA22697" s="90" t="s">
        <v>26881</v>
      </c>
      <c r="BB22697" s="90" t="s">
        <v>4538</v>
      </c>
      <c r="BC22697" s="90" t="s">
        <v>9068</v>
      </c>
      <c r="BD22697" s="473" t="s">
        <v>26558</v>
      </c>
    </row>
    <row r="22698" spans="53:56" ht="15" x14ac:dyDescent="0.25">
      <c r="BA22698" s="91" t="s">
        <v>26882</v>
      </c>
      <c r="BB22698" s="91" t="s">
        <v>4538</v>
      </c>
      <c r="BC22698" s="91" t="s">
        <v>24898</v>
      </c>
      <c r="BD22698" s="473" t="s">
        <v>26558</v>
      </c>
    </row>
    <row r="22699" spans="53:56" ht="15" x14ac:dyDescent="0.25">
      <c r="BA22699" s="90" t="s">
        <v>26883</v>
      </c>
      <c r="BB22699" s="90" t="s">
        <v>4538</v>
      </c>
      <c r="BC22699" s="90" t="s">
        <v>9068</v>
      </c>
      <c r="BD22699" s="473" t="s">
        <v>26558</v>
      </c>
    </row>
    <row r="22700" spans="53:56" ht="15" x14ac:dyDescent="0.25">
      <c r="BA22700" s="91" t="s">
        <v>26884</v>
      </c>
      <c r="BB22700" s="91" t="s">
        <v>4538</v>
      </c>
      <c r="BC22700" s="91" t="s">
        <v>26860</v>
      </c>
      <c r="BD22700" s="473" t="s">
        <v>26558</v>
      </c>
    </row>
    <row r="22701" spans="53:56" ht="15" x14ac:dyDescent="0.25">
      <c r="BA22701" s="90" t="s">
        <v>26885</v>
      </c>
      <c r="BB22701" s="90" t="s">
        <v>4538</v>
      </c>
      <c r="BC22701" s="90" t="s">
        <v>26886</v>
      </c>
      <c r="BD22701" s="473" t="s">
        <v>26558</v>
      </c>
    </row>
    <row r="22702" spans="53:56" ht="15" x14ac:dyDescent="0.25">
      <c r="BA22702" s="91" t="s">
        <v>26887</v>
      </c>
      <c r="BB22702" s="91" t="s">
        <v>4538</v>
      </c>
      <c r="BC22702" s="91" t="s">
        <v>9068</v>
      </c>
      <c r="BD22702" s="473" t="s">
        <v>26558</v>
      </c>
    </row>
    <row r="22703" spans="53:56" ht="15" x14ac:dyDescent="0.25">
      <c r="BA22703" s="90" t="s">
        <v>26888</v>
      </c>
      <c r="BB22703" s="90" t="s">
        <v>4538</v>
      </c>
      <c r="BC22703" s="90" t="s">
        <v>9068</v>
      </c>
      <c r="BD22703" s="473" t="s">
        <v>26558</v>
      </c>
    </row>
    <row r="22704" spans="53:56" ht="15" x14ac:dyDescent="0.25">
      <c r="BA22704" s="91" t="s">
        <v>26889</v>
      </c>
      <c r="BB22704" s="91" t="s">
        <v>4538</v>
      </c>
      <c r="BC22704" s="91" t="s">
        <v>9068</v>
      </c>
      <c r="BD22704" s="473" t="s">
        <v>26558</v>
      </c>
    </row>
    <row r="22705" spans="53:56" ht="15" x14ac:dyDescent="0.25">
      <c r="BA22705" s="90" t="s">
        <v>26890</v>
      </c>
      <c r="BB22705" s="90" t="s">
        <v>4538</v>
      </c>
      <c r="BC22705" s="90" t="s">
        <v>9068</v>
      </c>
      <c r="BD22705" s="473" t="s">
        <v>26558</v>
      </c>
    </row>
    <row r="22706" spans="53:56" ht="15" x14ac:dyDescent="0.25">
      <c r="BA22706" s="91" t="s">
        <v>26891</v>
      </c>
      <c r="BB22706" s="91" t="s">
        <v>4538</v>
      </c>
      <c r="BC22706" s="91" t="s">
        <v>26561</v>
      </c>
      <c r="BD22706" s="473" t="s">
        <v>26558</v>
      </c>
    </row>
    <row r="22707" spans="53:56" ht="15" x14ac:dyDescent="0.25">
      <c r="BA22707" s="90" t="s">
        <v>26892</v>
      </c>
      <c r="BB22707" s="90" t="s">
        <v>4538</v>
      </c>
      <c r="BC22707" s="90" t="s">
        <v>24898</v>
      </c>
      <c r="BD22707" s="473" t="s">
        <v>26558</v>
      </c>
    </row>
    <row r="22708" spans="53:56" ht="15" x14ac:dyDescent="0.25">
      <c r="BA22708" s="91" t="s">
        <v>26893</v>
      </c>
      <c r="BB22708" s="91" t="s">
        <v>4538</v>
      </c>
      <c r="BC22708" s="91" t="s">
        <v>26567</v>
      </c>
      <c r="BD22708" s="473" t="s">
        <v>26558</v>
      </c>
    </row>
    <row r="22709" spans="53:56" ht="15" x14ac:dyDescent="0.25">
      <c r="BA22709" s="90" t="s">
        <v>26894</v>
      </c>
      <c r="BB22709" s="90" t="s">
        <v>4538</v>
      </c>
      <c r="BC22709" s="90" t="s">
        <v>26561</v>
      </c>
      <c r="BD22709" s="473" t="s">
        <v>26558</v>
      </c>
    </row>
    <row r="22710" spans="53:56" ht="15" x14ac:dyDescent="0.25">
      <c r="BA22710" s="91" t="s">
        <v>26895</v>
      </c>
      <c r="BB22710" s="91" t="s">
        <v>4538</v>
      </c>
      <c r="BC22710" s="91" t="s">
        <v>24898</v>
      </c>
      <c r="BD22710" s="473" t="s">
        <v>26558</v>
      </c>
    </row>
    <row r="22711" spans="53:56" ht="15" x14ac:dyDescent="0.25">
      <c r="BA22711" s="90" t="s">
        <v>26896</v>
      </c>
      <c r="BB22711" s="90" t="s">
        <v>4538</v>
      </c>
      <c r="BC22711" s="90" t="s">
        <v>26561</v>
      </c>
      <c r="BD22711" s="473" t="s">
        <v>26558</v>
      </c>
    </row>
    <row r="22712" spans="53:56" ht="15" x14ac:dyDescent="0.25">
      <c r="BA22712" s="91" t="s">
        <v>26897</v>
      </c>
      <c r="BB22712" s="91" t="s">
        <v>4538</v>
      </c>
      <c r="BC22712" s="91" t="s">
        <v>9068</v>
      </c>
      <c r="BD22712" s="473" t="s">
        <v>26558</v>
      </c>
    </row>
    <row r="22713" spans="53:56" ht="15" x14ac:dyDescent="0.25">
      <c r="BA22713" s="90" t="s">
        <v>26898</v>
      </c>
      <c r="BB22713" s="90" t="s">
        <v>4538</v>
      </c>
      <c r="BC22713" s="90" t="s">
        <v>26860</v>
      </c>
      <c r="BD22713" s="473" t="s">
        <v>26558</v>
      </c>
    </row>
    <row r="22714" spans="53:56" ht="15" x14ac:dyDescent="0.25">
      <c r="BA22714" s="91" t="s">
        <v>26899</v>
      </c>
      <c r="BB22714" s="91" t="s">
        <v>4538</v>
      </c>
      <c r="BC22714" s="91" t="s">
        <v>9068</v>
      </c>
      <c r="BD22714" s="473" t="s">
        <v>26558</v>
      </c>
    </row>
    <row r="22715" spans="53:56" ht="15" x14ac:dyDescent="0.25">
      <c r="BA22715" s="90" t="s">
        <v>26900</v>
      </c>
      <c r="BB22715" s="90" t="s">
        <v>4538</v>
      </c>
      <c r="BC22715" s="90" t="s">
        <v>26561</v>
      </c>
      <c r="BD22715" s="473" t="s">
        <v>26558</v>
      </c>
    </row>
    <row r="22716" spans="53:56" ht="15" x14ac:dyDescent="0.25">
      <c r="BA22716" s="91" t="s">
        <v>26901</v>
      </c>
      <c r="BB22716" s="91" t="s">
        <v>4538</v>
      </c>
      <c r="BC22716" s="91" t="s">
        <v>26860</v>
      </c>
      <c r="BD22716" s="473" t="s">
        <v>26558</v>
      </c>
    </row>
    <row r="22717" spans="53:56" ht="15" x14ac:dyDescent="0.25">
      <c r="BA22717" s="90" t="s">
        <v>26902</v>
      </c>
      <c r="BB22717" s="90" t="s">
        <v>4538</v>
      </c>
      <c r="BC22717" s="90" t="s">
        <v>26860</v>
      </c>
      <c r="BD22717" s="473" t="s">
        <v>26558</v>
      </c>
    </row>
    <row r="22718" spans="53:56" ht="15" x14ac:dyDescent="0.25">
      <c r="BA22718" s="91" t="s">
        <v>26903</v>
      </c>
      <c r="BB22718" s="91" t="s">
        <v>4538</v>
      </c>
      <c r="BC22718" s="91" t="s">
        <v>26561</v>
      </c>
      <c r="BD22718" s="473" t="s">
        <v>26558</v>
      </c>
    </row>
    <row r="22719" spans="53:56" ht="15" x14ac:dyDescent="0.25">
      <c r="BA22719" s="90" t="s">
        <v>26904</v>
      </c>
      <c r="BB22719" s="90" t="s">
        <v>4538</v>
      </c>
      <c r="BC22719" s="90" t="s">
        <v>26860</v>
      </c>
      <c r="BD22719" s="473" t="s">
        <v>26558</v>
      </c>
    </row>
    <row r="22720" spans="53:56" ht="15" x14ac:dyDescent="0.25">
      <c r="BA22720" s="91" t="s">
        <v>26905</v>
      </c>
      <c r="BB22720" s="91" t="s">
        <v>4538</v>
      </c>
      <c r="BC22720" s="91" t="s">
        <v>9068</v>
      </c>
      <c r="BD22720" s="473" t="s">
        <v>26558</v>
      </c>
    </row>
    <row r="22721" spans="53:56" ht="15" x14ac:dyDescent="0.25">
      <c r="BA22721" s="90" t="s">
        <v>26906</v>
      </c>
      <c r="BB22721" s="90" t="s">
        <v>4538</v>
      </c>
      <c r="BC22721" s="90" t="s">
        <v>9068</v>
      </c>
      <c r="BD22721" s="473" t="s">
        <v>26558</v>
      </c>
    </row>
    <row r="22722" spans="53:56" ht="15" x14ac:dyDescent="0.25">
      <c r="BA22722" s="91" t="s">
        <v>26907</v>
      </c>
      <c r="BB22722" s="91" t="s">
        <v>4538</v>
      </c>
      <c r="BC22722" s="91" t="s">
        <v>26866</v>
      </c>
      <c r="BD22722" s="473" t="s">
        <v>26558</v>
      </c>
    </row>
    <row r="22723" spans="53:56" ht="15" x14ac:dyDescent="0.25">
      <c r="BA22723" s="90" t="s">
        <v>26908</v>
      </c>
      <c r="BB22723" s="90" t="s">
        <v>4538</v>
      </c>
      <c r="BC22723" s="90" t="s">
        <v>26561</v>
      </c>
      <c r="BD22723" s="473" t="s">
        <v>26558</v>
      </c>
    </row>
    <row r="22724" spans="53:56" ht="15" x14ac:dyDescent="0.25">
      <c r="BA22724" s="91" t="s">
        <v>26909</v>
      </c>
      <c r="BB22724" s="91" t="s">
        <v>4538</v>
      </c>
      <c r="BC22724" s="91" t="s">
        <v>26567</v>
      </c>
      <c r="BD22724" s="473" t="s">
        <v>26558</v>
      </c>
    </row>
    <row r="22725" spans="53:56" ht="15" x14ac:dyDescent="0.25">
      <c r="BA22725" s="90" t="s">
        <v>26910</v>
      </c>
      <c r="BB22725" s="90" t="s">
        <v>4538</v>
      </c>
      <c r="BC22725" s="90" t="s">
        <v>9068</v>
      </c>
      <c r="BD22725" s="473" t="s">
        <v>26558</v>
      </c>
    </row>
    <row r="22726" spans="53:56" ht="15" x14ac:dyDescent="0.25">
      <c r="BA22726" s="91" t="s">
        <v>26911</v>
      </c>
      <c r="BB22726" s="91" t="s">
        <v>4538</v>
      </c>
      <c r="BC22726" s="91" t="s">
        <v>26561</v>
      </c>
      <c r="BD22726" s="473" t="s">
        <v>26558</v>
      </c>
    </row>
    <row r="22727" spans="53:56" ht="15" x14ac:dyDescent="0.25">
      <c r="BA22727" s="90" t="s">
        <v>26912</v>
      </c>
      <c r="BB22727" s="90" t="s">
        <v>4538</v>
      </c>
      <c r="BC22727" s="90" t="s">
        <v>26860</v>
      </c>
      <c r="BD22727" s="473" t="s">
        <v>26558</v>
      </c>
    </row>
    <row r="22728" spans="53:56" ht="15" x14ac:dyDescent="0.25">
      <c r="BA22728" s="91" t="s">
        <v>26913</v>
      </c>
      <c r="BB22728" s="91" t="s">
        <v>4538</v>
      </c>
      <c r="BC22728" s="91" t="s">
        <v>26860</v>
      </c>
      <c r="BD22728" s="473" t="s">
        <v>26558</v>
      </c>
    </row>
    <row r="22729" spans="53:56" ht="15" x14ac:dyDescent="0.25">
      <c r="BA22729" s="90" t="s">
        <v>26914</v>
      </c>
      <c r="BB22729" s="90" t="s">
        <v>4538</v>
      </c>
      <c r="BC22729" s="90" t="s">
        <v>24898</v>
      </c>
      <c r="BD22729" s="473" t="s">
        <v>26558</v>
      </c>
    </row>
    <row r="22730" spans="53:56" ht="15" x14ac:dyDescent="0.25">
      <c r="BA22730" s="91" t="s">
        <v>26915</v>
      </c>
      <c r="BB22730" s="91" t="s">
        <v>4538</v>
      </c>
      <c r="BC22730" s="91" t="s">
        <v>24898</v>
      </c>
      <c r="BD22730" s="473" t="s">
        <v>26558</v>
      </c>
    </row>
    <row r="22731" spans="53:56" ht="15" x14ac:dyDescent="0.25">
      <c r="BA22731" s="90" t="s">
        <v>26916</v>
      </c>
      <c r="BB22731" s="90" t="s">
        <v>4538</v>
      </c>
      <c r="BC22731" s="90" t="s">
        <v>26860</v>
      </c>
      <c r="BD22731" s="473" t="s">
        <v>26558</v>
      </c>
    </row>
    <row r="22732" spans="53:56" ht="15" x14ac:dyDescent="0.25">
      <c r="BA22732" s="91" t="s">
        <v>26917</v>
      </c>
      <c r="BB22732" s="91" t="s">
        <v>4538</v>
      </c>
      <c r="BC22732" s="91" t="s">
        <v>24898</v>
      </c>
      <c r="BD22732" s="473" t="s">
        <v>26558</v>
      </c>
    </row>
    <row r="22733" spans="53:56" ht="15" x14ac:dyDescent="0.25">
      <c r="BA22733" s="90" t="s">
        <v>26918</v>
      </c>
      <c r="BB22733" s="90" t="s">
        <v>4538</v>
      </c>
      <c r="BC22733" s="90" t="s">
        <v>26860</v>
      </c>
      <c r="BD22733" s="473" t="s">
        <v>26558</v>
      </c>
    </row>
    <row r="22734" spans="53:56" ht="15" x14ac:dyDescent="0.25">
      <c r="BA22734" s="91" t="s">
        <v>26919</v>
      </c>
      <c r="BB22734" s="91" t="s">
        <v>4538</v>
      </c>
      <c r="BC22734" s="91" t="s">
        <v>26860</v>
      </c>
      <c r="BD22734" s="473" t="s">
        <v>26558</v>
      </c>
    </row>
    <row r="22735" spans="53:56" ht="15" x14ac:dyDescent="0.25">
      <c r="BA22735" s="90" t="s">
        <v>26920</v>
      </c>
      <c r="BB22735" s="90" t="s">
        <v>4538</v>
      </c>
      <c r="BC22735" s="90" t="s">
        <v>9068</v>
      </c>
      <c r="BD22735" s="473" t="s">
        <v>26558</v>
      </c>
    </row>
    <row r="22736" spans="53:56" ht="15" x14ac:dyDescent="0.25">
      <c r="BA22736" s="91" t="s">
        <v>26921</v>
      </c>
      <c r="BB22736" s="91" t="s">
        <v>4538</v>
      </c>
      <c r="BC22736" s="91" t="s">
        <v>24898</v>
      </c>
      <c r="BD22736" s="473" t="s">
        <v>26558</v>
      </c>
    </row>
    <row r="22737" spans="53:56" ht="15" x14ac:dyDescent="0.25">
      <c r="BA22737" s="90" t="s">
        <v>26922</v>
      </c>
      <c r="BB22737" s="90" t="s">
        <v>4538</v>
      </c>
      <c r="BC22737" s="90" t="s">
        <v>26866</v>
      </c>
      <c r="BD22737" s="473" t="s">
        <v>26558</v>
      </c>
    </row>
    <row r="22738" spans="53:56" ht="15" x14ac:dyDescent="0.25">
      <c r="BA22738" s="91" t="s">
        <v>26923</v>
      </c>
      <c r="BB22738" s="91" t="s">
        <v>4538</v>
      </c>
      <c r="BC22738" s="91" t="s">
        <v>9068</v>
      </c>
      <c r="BD22738" s="473" t="s">
        <v>26558</v>
      </c>
    </row>
    <row r="22739" spans="53:56" ht="15" x14ac:dyDescent="0.25">
      <c r="BA22739" s="91" t="s">
        <v>26924</v>
      </c>
      <c r="BB22739" s="91" t="s">
        <v>4538</v>
      </c>
      <c r="BC22739" s="91" t="s">
        <v>9068</v>
      </c>
      <c r="BD22739" s="473" t="s">
        <v>26558</v>
      </c>
    </row>
    <row r="22740" spans="53:56" ht="15" x14ac:dyDescent="0.25">
      <c r="BA22740" s="90" t="s">
        <v>26925</v>
      </c>
      <c r="BB22740" s="90" t="s">
        <v>4538</v>
      </c>
      <c r="BC22740" s="90" t="s">
        <v>9068</v>
      </c>
      <c r="BD22740" s="473" t="s">
        <v>26558</v>
      </c>
    </row>
    <row r="22741" spans="53:56" ht="15" x14ac:dyDescent="0.25">
      <c r="BA22741" s="91" t="s">
        <v>26926</v>
      </c>
      <c r="BB22741" s="91" t="s">
        <v>4538</v>
      </c>
      <c r="BC22741" s="91" t="s">
        <v>9068</v>
      </c>
      <c r="BD22741" s="473" t="s">
        <v>26558</v>
      </c>
    </row>
    <row r="22742" spans="53:56" ht="15" x14ac:dyDescent="0.25">
      <c r="BA22742" s="90" t="s">
        <v>26927</v>
      </c>
      <c r="BB22742" s="90" t="s">
        <v>4538</v>
      </c>
      <c r="BC22742" s="90" t="s">
        <v>9068</v>
      </c>
      <c r="BD22742" s="473" t="s">
        <v>26558</v>
      </c>
    </row>
    <row r="22743" spans="53:56" ht="15" x14ac:dyDescent="0.25">
      <c r="BA22743" s="91" t="s">
        <v>26928</v>
      </c>
      <c r="BB22743" s="91" t="s">
        <v>4538</v>
      </c>
      <c r="BC22743" s="91" t="s">
        <v>9068</v>
      </c>
      <c r="BD22743" s="473" t="s">
        <v>26558</v>
      </c>
    </row>
    <row r="22744" spans="53:56" ht="15" x14ac:dyDescent="0.25">
      <c r="BA22744" s="90" t="s">
        <v>26929</v>
      </c>
      <c r="BB22744" s="90" t="s">
        <v>4538</v>
      </c>
      <c r="BC22744" s="90" t="s">
        <v>9068</v>
      </c>
      <c r="BD22744" s="473" t="s">
        <v>26558</v>
      </c>
    </row>
    <row r="22745" spans="53:56" ht="15" x14ac:dyDescent="0.25">
      <c r="BA22745" s="91" t="s">
        <v>26930</v>
      </c>
      <c r="BB22745" s="91" t="s">
        <v>4538</v>
      </c>
      <c r="BC22745" s="91" t="s">
        <v>9068</v>
      </c>
      <c r="BD22745" s="473" t="s">
        <v>26558</v>
      </c>
    </row>
    <row r="22746" spans="53:56" ht="15" x14ac:dyDescent="0.25">
      <c r="BA22746" s="90" t="s">
        <v>26931</v>
      </c>
      <c r="BB22746" s="90" t="s">
        <v>4538</v>
      </c>
      <c r="BC22746" s="90" t="s">
        <v>9068</v>
      </c>
      <c r="BD22746" s="473" t="s">
        <v>26558</v>
      </c>
    </row>
    <row r="22747" spans="53:56" ht="15" x14ac:dyDescent="0.25">
      <c r="BA22747" s="91" t="s">
        <v>26932</v>
      </c>
      <c r="BB22747" s="91" t="s">
        <v>4538</v>
      </c>
      <c r="BC22747" s="91" t="s">
        <v>9068</v>
      </c>
      <c r="BD22747" s="473" t="s">
        <v>26558</v>
      </c>
    </row>
    <row r="22748" spans="53:56" ht="15" x14ac:dyDescent="0.25">
      <c r="BA22748" s="90" t="s">
        <v>26933</v>
      </c>
      <c r="BB22748" s="90" t="s">
        <v>4538</v>
      </c>
      <c r="BC22748" s="90" t="s">
        <v>9068</v>
      </c>
      <c r="BD22748" s="473" t="s">
        <v>26558</v>
      </c>
    </row>
    <row r="22749" spans="53:56" ht="15" x14ac:dyDescent="0.25">
      <c r="BA22749" s="91" t="s">
        <v>26934</v>
      </c>
      <c r="BB22749" s="91" t="s">
        <v>4538</v>
      </c>
      <c r="BC22749" s="91" t="s">
        <v>9068</v>
      </c>
      <c r="BD22749" s="473" t="s">
        <v>26558</v>
      </c>
    </row>
    <row r="22750" spans="53:56" ht="15" x14ac:dyDescent="0.25">
      <c r="BA22750" s="90" t="s">
        <v>26935</v>
      </c>
      <c r="BB22750" s="90" t="s">
        <v>4538</v>
      </c>
      <c r="BC22750" s="90" t="s">
        <v>9068</v>
      </c>
      <c r="BD22750" s="473" t="s">
        <v>26558</v>
      </c>
    </row>
    <row r="22751" spans="53:56" ht="15" x14ac:dyDescent="0.25">
      <c r="BA22751" s="91" t="s">
        <v>26936</v>
      </c>
      <c r="BB22751" s="91" t="s">
        <v>4538</v>
      </c>
      <c r="BC22751" s="91" t="s">
        <v>9068</v>
      </c>
      <c r="BD22751" s="473" t="s">
        <v>26558</v>
      </c>
    </row>
    <row r="22752" spans="53:56" ht="15" x14ac:dyDescent="0.25">
      <c r="BA22752" s="90" t="s">
        <v>26937</v>
      </c>
      <c r="BB22752" s="90" t="s">
        <v>4538</v>
      </c>
      <c r="BC22752" s="90" t="s">
        <v>9068</v>
      </c>
      <c r="BD22752" s="473" t="s">
        <v>26558</v>
      </c>
    </row>
    <row r="22753" spans="53:56" ht="15" x14ac:dyDescent="0.25">
      <c r="BA22753" s="91" t="s">
        <v>26938</v>
      </c>
      <c r="BB22753" s="91" t="s">
        <v>4538</v>
      </c>
      <c r="BC22753" s="91" t="s">
        <v>9068</v>
      </c>
      <c r="BD22753" s="473" t="s">
        <v>26558</v>
      </c>
    </row>
    <row r="22754" spans="53:56" ht="15" x14ac:dyDescent="0.25">
      <c r="BA22754" s="90" t="s">
        <v>26939</v>
      </c>
      <c r="BB22754" s="90" t="s">
        <v>4538</v>
      </c>
      <c r="BC22754" s="90" t="s">
        <v>9068</v>
      </c>
      <c r="BD22754" s="473" t="s">
        <v>26558</v>
      </c>
    </row>
    <row r="22755" spans="53:56" ht="15" x14ac:dyDescent="0.25">
      <c r="BA22755" s="91" t="s">
        <v>26940</v>
      </c>
      <c r="BB22755" s="91" t="s">
        <v>4538</v>
      </c>
      <c r="BC22755" s="91" t="s">
        <v>9068</v>
      </c>
      <c r="BD22755" s="473" t="s">
        <v>26558</v>
      </c>
    </row>
    <row r="22756" spans="53:56" ht="15" x14ac:dyDescent="0.25">
      <c r="BA22756" s="90" t="s">
        <v>26941</v>
      </c>
      <c r="BB22756" s="90" t="s">
        <v>4538</v>
      </c>
      <c r="BC22756" s="90" t="s">
        <v>9068</v>
      </c>
      <c r="BD22756" s="473" t="s">
        <v>26558</v>
      </c>
    </row>
    <row r="22757" spans="53:56" ht="15" x14ac:dyDescent="0.25">
      <c r="BA22757" s="91" t="s">
        <v>26942</v>
      </c>
      <c r="BB22757" s="91" t="s">
        <v>4538</v>
      </c>
      <c r="BC22757" s="91" t="s">
        <v>9068</v>
      </c>
      <c r="BD22757" s="473" t="s">
        <v>26558</v>
      </c>
    </row>
    <row r="22758" spans="53:56" ht="15" x14ac:dyDescent="0.25">
      <c r="BA22758" s="90" t="s">
        <v>26943</v>
      </c>
      <c r="BB22758" s="90" t="s">
        <v>4538</v>
      </c>
      <c r="BC22758" s="90" t="s">
        <v>9068</v>
      </c>
      <c r="BD22758" s="473" t="s">
        <v>26558</v>
      </c>
    </row>
    <row r="22759" spans="53:56" ht="15" x14ac:dyDescent="0.25">
      <c r="BA22759" s="91" t="s">
        <v>26944</v>
      </c>
      <c r="BB22759" s="91" t="s">
        <v>4538</v>
      </c>
      <c r="BC22759" s="91" t="s">
        <v>9068</v>
      </c>
      <c r="BD22759" s="473" t="s">
        <v>26558</v>
      </c>
    </row>
    <row r="22760" spans="53:56" ht="15" x14ac:dyDescent="0.25">
      <c r="BA22760" s="90" t="s">
        <v>26945</v>
      </c>
      <c r="BB22760" s="90" t="s">
        <v>4538</v>
      </c>
      <c r="BC22760" s="90" t="s">
        <v>9068</v>
      </c>
      <c r="BD22760" s="473" t="s">
        <v>26558</v>
      </c>
    </row>
    <row r="22761" spans="53:56" ht="15" x14ac:dyDescent="0.25">
      <c r="BA22761" s="91" t="s">
        <v>26946</v>
      </c>
      <c r="BB22761" s="91" t="s">
        <v>4538</v>
      </c>
      <c r="BC22761" s="91" t="s">
        <v>26868</v>
      </c>
      <c r="BD22761" s="473" t="s">
        <v>26558</v>
      </c>
    </row>
    <row r="22762" spans="53:56" ht="15" x14ac:dyDescent="0.25">
      <c r="BA22762" s="90" t="s">
        <v>26947</v>
      </c>
      <c r="BB22762" s="90" t="s">
        <v>4538</v>
      </c>
      <c r="BC22762" s="90" t="s">
        <v>26868</v>
      </c>
      <c r="BD22762" s="473" t="s">
        <v>26558</v>
      </c>
    </row>
    <row r="22763" spans="53:56" ht="15" x14ac:dyDescent="0.25">
      <c r="BA22763" s="91" t="s">
        <v>26948</v>
      </c>
      <c r="BB22763" s="91" t="s">
        <v>4538</v>
      </c>
      <c r="BC22763" s="91" t="s">
        <v>26868</v>
      </c>
      <c r="BD22763" s="473" t="s">
        <v>26558</v>
      </c>
    </row>
    <row r="22764" spans="53:56" ht="15" x14ac:dyDescent="0.25">
      <c r="BA22764" s="91" t="s">
        <v>26949</v>
      </c>
      <c r="BB22764" s="91" t="s">
        <v>4538</v>
      </c>
      <c r="BC22764" s="91" t="s">
        <v>26868</v>
      </c>
      <c r="BD22764" s="473" t="s">
        <v>26558</v>
      </c>
    </row>
    <row r="22765" spans="53:56" ht="15" x14ac:dyDescent="0.25">
      <c r="BA22765" s="90" t="s">
        <v>26950</v>
      </c>
      <c r="BB22765" s="90" t="s">
        <v>4538</v>
      </c>
      <c r="BC22765" s="90" t="s">
        <v>26868</v>
      </c>
      <c r="BD22765" s="473" t="s">
        <v>26558</v>
      </c>
    </row>
    <row r="22766" spans="53:56" ht="15" x14ac:dyDescent="0.25">
      <c r="BA22766" s="91" t="s">
        <v>26951</v>
      </c>
      <c r="BB22766" s="91" t="s">
        <v>4538</v>
      </c>
      <c r="BC22766" s="91" t="s">
        <v>26868</v>
      </c>
      <c r="BD22766" s="473" t="s">
        <v>26558</v>
      </c>
    </row>
    <row r="22767" spans="53:56" ht="15" x14ac:dyDescent="0.25">
      <c r="BA22767" s="90" t="s">
        <v>26952</v>
      </c>
      <c r="BB22767" s="90" t="s">
        <v>4538</v>
      </c>
      <c r="BC22767" s="90" t="s">
        <v>26868</v>
      </c>
      <c r="BD22767" s="473" t="s">
        <v>26558</v>
      </c>
    </row>
    <row r="22768" spans="53:56" ht="15" x14ac:dyDescent="0.25">
      <c r="BA22768" s="90" t="s">
        <v>26953</v>
      </c>
      <c r="BB22768" s="90" t="s">
        <v>4538</v>
      </c>
      <c r="BC22768" s="90" t="s">
        <v>26868</v>
      </c>
      <c r="BD22768" s="473" t="s">
        <v>26558</v>
      </c>
    </row>
    <row r="22769" spans="53:56" ht="15" x14ac:dyDescent="0.25">
      <c r="BA22769" s="91" t="s">
        <v>26954</v>
      </c>
      <c r="BB22769" s="91" t="s">
        <v>4538</v>
      </c>
      <c r="BC22769" s="91" t="s">
        <v>26868</v>
      </c>
      <c r="BD22769" s="473" t="s">
        <v>26558</v>
      </c>
    </row>
    <row r="22770" spans="53:56" ht="15" x14ac:dyDescent="0.25">
      <c r="BA22770" s="90" t="s">
        <v>26955</v>
      </c>
      <c r="BB22770" s="90" t="s">
        <v>4538</v>
      </c>
      <c r="BC22770" s="90" t="s">
        <v>26956</v>
      </c>
      <c r="BD22770" s="473" t="s">
        <v>26558</v>
      </c>
    </row>
    <row r="22771" spans="53:56" ht="15" x14ac:dyDescent="0.25">
      <c r="BA22771" s="91" t="s">
        <v>26957</v>
      </c>
      <c r="BB22771" s="91" t="s">
        <v>4538</v>
      </c>
      <c r="BC22771" s="91" t="s">
        <v>18767</v>
      </c>
      <c r="BD22771" s="473" t="s">
        <v>26558</v>
      </c>
    </row>
    <row r="22772" spans="53:56" ht="15" x14ac:dyDescent="0.25">
      <c r="BA22772" s="91" t="s">
        <v>26958</v>
      </c>
      <c r="BB22772" s="91" t="s">
        <v>4538</v>
      </c>
      <c r="BC22772" s="91" t="s">
        <v>26959</v>
      </c>
      <c r="BD22772" s="473" t="s">
        <v>26558</v>
      </c>
    </row>
    <row r="22773" spans="53:56" ht="15" x14ac:dyDescent="0.25">
      <c r="BA22773" s="90" t="s">
        <v>26960</v>
      </c>
      <c r="BB22773" s="90" t="s">
        <v>4538</v>
      </c>
      <c r="BC22773" s="90" t="s">
        <v>26959</v>
      </c>
      <c r="BD22773" s="473" t="s">
        <v>26558</v>
      </c>
    </row>
    <row r="22774" spans="53:56" ht="15" x14ac:dyDescent="0.25">
      <c r="BA22774" s="91" t="s">
        <v>26961</v>
      </c>
      <c r="BB22774" s="91" t="s">
        <v>4538</v>
      </c>
      <c r="BC22774" s="91" t="s">
        <v>26868</v>
      </c>
      <c r="BD22774" s="473" t="s">
        <v>26558</v>
      </c>
    </row>
    <row r="22775" spans="53:56" ht="15" x14ac:dyDescent="0.25">
      <c r="BA22775" s="90" t="s">
        <v>26962</v>
      </c>
      <c r="BB22775" s="90" t="s">
        <v>4538</v>
      </c>
      <c r="BC22775" s="90" t="s">
        <v>26963</v>
      </c>
      <c r="BD22775" s="473" t="s">
        <v>26558</v>
      </c>
    </row>
    <row r="22776" spans="53:56" ht="15" x14ac:dyDescent="0.25">
      <c r="BA22776" s="90" t="s">
        <v>26964</v>
      </c>
      <c r="BB22776" s="90" t="s">
        <v>4538</v>
      </c>
      <c r="BC22776" s="90" t="s">
        <v>26868</v>
      </c>
      <c r="BD22776" s="473" t="s">
        <v>26558</v>
      </c>
    </row>
    <row r="22777" spans="53:56" ht="15" x14ac:dyDescent="0.25">
      <c r="BA22777" s="91" t="s">
        <v>26965</v>
      </c>
      <c r="BB22777" s="91" t="s">
        <v>4538</v>
      </c>
      <c r="BC22777" s="91" t="s">
        <v>26966</v>
      </c>
      <c r="BD22777" s="473" t="s">
        <v>26558</v>
      </c>
    </row>
    <row r="22778" spans="53:56" ht="15" x14ac:dyDescent="0.25">
      <c r="BA22778" s="90" t="s">
        <v>26967</v>
      </c>
      <c r="BB22778" s="90" t="s">
        <v>4538</v>
      </c>
      <c r="BC22778" s="90" t="s">
        <v>26968</v>
      </c>
      <c r="BD22778" s="473" t="s">
        <v>26558</v>
      </c>
    </row>
    <row r="22779" spans="53:56" ht="15" x14ac:dyDescent="0.25">
      <c r="BA22779" s="91" t="s">
        <v>26969</v>
      </c>
      <c r="BB22779" s="91" t="s">
        <v>4538</v>
      </c>
      <c r="BC22779" s="91" t="s">
        <v>26970</v>
      </c>
      <c r="BD22779" s="473" t="s">
        <v>26558</v>
      </c>
    </row>
    <row r="22780" spans="53:56" ht="15" x14ac:dyDescent="0.25">
      <c r="BA22780" s="91" t="s">
        <v>26971</v>
      </c>
      <c r="BB22780" s="91" t="s">
        <v>4538</v>
      </c>
      <c r="BC22780" s="91" t="s">
        <v>26968</v>
      </c>
      <c r="BD22780" s="473" t="s">
        <v>26558</v>
      </c>
    </row>
    <row r="22781" spans="53:56" ht="15" x14ac:dyDescent="0.25">
      <c r="BA22781" s="90" t="s">
        <v>26972</v>
      </c>
      <c r="BB22781" s="90" t="s">
        <v>4538</v>
      </c>
      <c r="BC22781" s="90" t="s">
        <v>26970</v>
      </c>
      <c r="BD22781" s="473" t="s">
        <v>26558</v>
      </c>
    </row>
    <row r="22782" spans="53:56" ht="15" x14ac:dyDescent="0.25">
      <c r="BA22782" s="91" t="s">
        <v>26973</v>
      </c>
      <c r="BB22782" s="91" t="s">
        <v>4538</v>
      </c>
      <c r="BC22782" s="91" t="s">
        <v>26966</v>
      </c>
      <c r="BD22782" s="473" t="s">
        <v>26558</v>
      </c>
    </row>
    <row r="22783" spans="53:56" ht="15" x14ac:dyDescent="0.25">
      <c r="BA22783" s="90" t="s">
        <v>26974</v>
      </c>
      <c r="BB22783" s="90" t="s">
        <v>4538</v>
      </c>
      <c r="BC22783" s="90" t="s">
        <v>26868</v>
      </c>
      <c r="BD22783" s="473" t="s">
        <v>26558</v>
      </c>
    </row>
    <row r="22784" spans="53:56" ht="15" x14ac:dyDescent="0.25">
      <c r="BA22784" s="90" t="s">
        <v>26975</v>
      </c>
      <c r="BB22784" s="90" t="s">
        <v>4538</v>
      </c>
      <c r="BC22784" s="90" t="s">
        <v>26959</v>
      </c>
      <c r="BD22784" s="473" t="s">
        <v>26558</v>
      </c>
    </row>
    <row r="22785" spans="53:56" ht="15" x14ac:dyDescent="0.25">
      <c r="BA22785" s="91" t="s">
        <v>26976</v>
      </c>
      <c r="BB22785" s="91" t="s">
        <v>4538</v>
      </c>
      <c r="BC22785" s="91" t="s">
        <v>26966</v>
      </c>
      <c r="BD22785" s="473" t="s">
        <v>26558</v>
      </c>
    </row>
    <row r="22786" spans="53:56" ht="15" x14ac:dyDescent="0.25">
      <c r="BA22786" s="90" t="s">
        <v>26977</v>
      </c>
      <c r="BB22786" s="90" t="s">
        <v>4538</v>
      </c>
      <c r="BC22786" s="90" t="s">
        <v>26868</v>
      </c>
      <c r="BD22786" s="473" t="s">
        <v>26558</v>
      </c>
    </row>
    <row r="22787" spans="53:56" ht="15" x14ac:dyDescent="0.25">
      <c r="BA22787" s="91" t="s">
        <v>26978</v>
      </c>
      <c r="BB22787" s="91" t="s">
        <v>4538</v>
      </c>
      <c r="BC22787" s="91" t="s">
        <v>26979</v>
      </c>
      <c r="BD22787" s="473" t="s">
        <v>26558</v>
      </c>
    </row>
    <row r="22788" spans="53:56" ht="15" x14ac:dyDescent="0.25">
      <c r="BA22788" s="91" t="s">
        <v>26980</v>
      </c>
      <c r="BB22788" s="91" t="s">
        <v>4538</v>
      </c>
      <c r="BC22788" s="91" t="s">
        <v>26968</v>
      </c>
      <c r="BD22788" s="473" t="s">
        <v>26558</v>
      </c>
    </row>
    <row r="22789" spans="53:56" ht="15" x14ac:dyDescent="0.25">
      <c r="BA22789" s="90" t="s">
        <v>26981</v>
      </c>
      <c r="BB22789" s="90" t="s">
        <v>4538</v>
      </c>
      <c r="BC22789" s="90" t="s">
        <v>26979</v>
      </c>
      <c r="BD22789" s="473" t="s">
        <v>26558</v>
      </c>
    </row>
    <row r="22790" spans="53:56" ht="15" x14ac:dyDescent="0.25">
      <c r="BA22790" s="91" t="s">
        <v>26982</v>
      </c>
      <c r="BB22790" s="91" t="s">
        <v>4538</v>
      </c>
      <c r="BC22790" s="91" t="s">
        <v>26979</v>
      </c>
      <c r="BD22790" s="473" t="s">
        <v>26558</v>
      </c>
    </row>
    <row r="22791" spans="53:56" ht="15" x14ac:dyDescent="0.25">
      <c r="BA22791" s="90" t="s">
        <v>26983</v>
      </c>
      <c r="BB22791" s="90" t="s">
        <v>4538</v>
      </c>
      <c r="BC22791" s="90" t="s">
        <v>18767</v>
      </c>
      <c r="BD22791" s="473" t="s">
        <v>26558</v>
      </c>
    </row>
    <row r="22792" spans="53:56" ht="15" x14ac:dyDescent="0.25">
      <c r="BA22792" s="91" t="s">
        <v>26984</v>
      </c>
      <c r="BB22792" s="91" t="s">
        <v>4538</v>
      </c>
      <c r="BC22792" s="91" t="s">
        <v>26966</v>
      </c>
      <c r="BD22792" s="473" t="s">
        <v>26558</v>
      </c>
    </row>
    <row r="22793" spans="53:56" ht="15" x14ac:dyDescent="0.25">
      <c r="BA22793" s="90" t="s">
        <v>26985</v>
      </c>
      <c r="BB22793" s="90" t="s">
        <v>4538</v>
      </c>
      <c r="BC22793" s="90" t="s">
        <v>26966</v>
      </c>
      <c r="BD22793" s="473" t="s">
        <v>26558</v>
      </c>
    </row>
    <row r="22794" spans="53:56" ht="15" x14ac:dyDescent="0.25">
      <c r="BA22794" s="90" t="s">
        <v>26986</v>
      </c>
      <c r="BB22794" s="90" t="s">
        <v>4538</v>
      </c>
      <c r="BC22794" s="90" t="s">
        <v>18767</v>
      </c>
      <c r="BD22794" s="473" t="s">
        <v>26558</v>
      </c>
    </row>
    <row r="22795" spans="53:56" ht="15" x14ac:dyDescent="0.25">
      <c r="BA22795" s="91" t="s">
        <v>26987</v>
      </c>
      <c r="BB22795" s="91" t="s">
        <v>4538</v>
      </c>
      <c r="BC22795" s="91" t="s">
        <v>26988</v>
      </c>
      <c r="BD22795" s="473" t="s">
        <v>26558</v>
      </c>
    </row>
    <row r="22796" spans="53:56" ht="15" x14ac:dyDescent="0.25">
      <c r="BA22796" s="90" t="s">
        <v>26989</v>
      </c>
      <c r="BB22796" s="90" t="s">
        <v>4538</v>
      </c>
      <c r="BC22796" s="90" t="s">
        <v>26970</v>
      </c>
      <c r="BD22796" s="473" t="s">
        <v>26558</v>
      </c>
    </row>
    <row r="22797" spans="53:56" ht="15" x14ac:dyDescent="0.25">
      <c r="BA22797" s="91" t="s">
        <v>26990</v>
      </c>
      <c r="BB22797" s="91" t="s">
        <v>4538</v>
      </c>
      <c r="BC22797" s="91" t="s">
        <v>26868</v>
      </c>
      <c r="BD22797" s="473" t="s">
        <v>26558</v>
      </c>
    </row>
    <row r="22798" spans="53:56" ht="15" x14ac:dyDescent="0.25">
      <c r="BA22798" s="90" t="s">
        <v>26991</v>
      </c>
      <c r="BB22798" s="90" t="s">
        <v>4538</v>
      </c>
      <c r="BC22798" s="90" t="s">
        <v>26868</v>
      </c>
      <c r="BD22798" s="473" t="s">
        <v>26558</v>
      </c>
    </row>
    <row r="22799" spans="53:56" ht="15" x14ac:dyDescent="0.25">
      <c r="BA22799" s="91" t="s">
        <v>26992</v>
      </c>
      <c r="BB22799" s="91" t="s">
        <v>4538</v>
      </c>
      <c r="BC22799" s="91" t="s">
        <v>26968</v>
      </c>
      <c r="BD22799" s="473" t="s">
        <v>26558</v>
      </c>
    </row>
    <row r="22800" spans="53:56" ht="15" x14ac:dyDescent="0.25">
      <c r="BA22800" s="90" t="s">
        <v>26993</v>
      </c>
      <c r="BB22800" s="90" t="s">
        <v>4538</v>
      </c>
      <c r="BC22800" s="90" t="s">
        <v>26968</v>
      </c>
      <c r="BD22800" s="473" t="s">
        <v>26558</v>
      </c>
    </row>
    <row r="22801" spans="53:56" ht="15" x14ac:dyDescent="0.25">
      <c r="BA22801" s="91" t="s">
        <v>26994</v>
      </c>
      <c r="BB22801" s="91" t="s">
        <v>4538</v>
      </c>
      <c r="BC22801" s="91" t="s">
        <v>26968</v>
      </c>
      <c r="BD22801" s="473" t="s">
        <v>26558</v>
      </c>
    </row>
    <row r="22802" spans="53:56" ht="15" x14ac:dyDescent="0.25">
      <c r="BA22802" s="90" t="s">
        <v>26995</v>
      </c>
      <c r="BB22802" s="90" t="s">
        <v>4538</v>
      </c>
      <c r="BC22802" s="90" t="s">
        <v>26970</v>
      </c>
      <c r="BD22802" s="473" t="s">
        <v>26558</v>
      </c>
    </row>
    <row r="22803" spans="53:56" ht="15" x14ac:dyDescent="0.25">
      <c r="BA22803" s="90" t="s">
        <v>26996</v>
      </c>
      <c r="BB22803" s="90" t="s">
        <v>4538</v>
      </c>
      <c r="BC22803" s="90" t="s">
        <v>26868</v>
      </c>
      <c r="BD22803" s="473" t="s">
        <v>26558</v>
      </c>
    </row>
    <row r="22804" spans="53:56" ht="15" x14ac:dyDescent="0.25">
      <c r="BA22804" s="91" t="s">
        <v>26997</v>
      </c>
      <c r="BB22804" s="91" t="s">
        <v>4538</v>
      </c>
      <c r="BC22804" s="91" t="s">
        <v>18767</v>
      </c>
      <c r="BD22804" s="473" t="s">
        <v>26558</v>
      </c>
    </row>
    <row r="22805" spans="53:56" ht="15" x14ac:dyDescent="0.25">
      <c r="BA22805" s="90" t="s">
        <v>26998</v>
      </c>
      <c r="BB22805" s="90" t="s">
        <v>4538</v>
      </c>
      <c r="BC22805" s="90" t="s">
        <v>26979</v>
      </c>
      <c r="BD22805" s="473" t="s">
        <v>26558</v>
      </c>
    </row>
    <row r="22806" spans="53:56" ht="15" x14ac:dyDescent="0.25">
      <c r="BA22806" s="91" t="s">
        <v>26999</v>
      </c>
      <c r="BB22806" s="91" t="s">
        <v>4538</v>
      </c>
      <c r="BC22806" s="91" t="s">
        <v>26959</v>
      </c>
      <c r="BD22806" s="473" t="s">
        <v>26558</v>
      </c>
    </row>
    <row r="22807" spans="53:56" ht="15" x14ac:dyDescent="0.25">
      <c r="BA22807" s="91" t="s">
        <v>27000</v>
      </c>
      <c r="BB22807" s="91" t="s">
        <v>4538</v>
      </c>
      <c r="BC22807" s="91" t="s">
        <v>26979</v>
      </c>
      <c r="BD22807" s="473" t="s">
        <v>26558</v>
      </c>
    </row>
    <row r="22808" spans="53:56" ht="15" x14ac:dyDescent="0.25">
      <c r="BA22808" s="90" t="s">
        <v>27001</v>
      </c>
      <c r="BB22808" s="90" t="s">
        <v>4538</v>
      </c>
      <c r="BC22808" s="90" t="s">
        <v>26988</v>
      </c>
      <c r="BD22808" s="473" t="s">
        <v>26558</v>
      </c>
    </row>
    <row r="22809" spans="53:56" ht="15" x14ac:dyDescent="0.25">
      <c r="BA22809" s="91" t="s">
        <v>27002</v>
      </c>
      <c r="BB22809" s="91" t="s">
        <v>4538</v>
      </c>
      <c r="BC22809" s="91" t="s">
        <v>26868</v>
      </c>
      <c r="BD22809" s="473" t="s">
        <v>26558</v>
      </c>
    </row>
    <row r="22810" spans="53:56" ht="15" x14ac:dyDescent="0.25">
      <c r="BA22810" s="90" t="s">
        <v>27003</v>
      </c>
      <c r="BB22810" s="90" t="s">
        <v>4538</v>
      </c>
      <c r="BC22810" s="90" t="s">
        <v>26979</v>
      </c>
      <c r="BD22810" s="473" t="s">
        <v>26558</v>
      </c>
    </row>
    <row r="22811" spans="53:56" ht="15" x14ac:dyDescent="0.25">
      <c r="BA22811" s="90" t="s">
        <v>27004</v>
      </c>
      <c r="BB22811" s="90" t="s">
        <v>4538</v>
      </c>
      <c r="BC22811" s="90" t="s">
        <v>26968</v>
      </c>
      <c r="BD22811" s="473" t="s">
        <v>26558</v>
      </c>
    </row>
    <row r="22812" spans="53:56" ht="15" x14ac:dyDescent="0.25">
      <c r="BA22812" s="91" t="s">
        <v>27005</v>
      </c>
      <c r="BB22812" s="91" t="s">
        <v>4538</v>
      </c>
      <c r="BC22812" s="91" t="s">
        <v>26956</v>
      </c>
      <c r="BD22812" s="473" t="s">
        <v>26558</v>
      </c>
    </row>
    <row r="22813" spans="53:56" ht="15" x14ac:dyDescent="0.25">
      <c r="BA22813" s="90" t="s">
        <v>27006</v>
      </c>
      <c r="BB22813" s="90" t="s">
        <v>4538</v>
      </c>
      <c r="BC22813" s="90" t="s">
        <v>26956</v>
      </c>
      <c r="BD22813" s="473" t="s">
        <v>26558</v>
      </c>
    </row>
    <row r="22814" spans="53:56" ht="15" x14ac:dyDescent="0.25">
      <c r="BA22814" s="91" t="s">
        <v>27007</v>
      </c>
      <c r="BB22814" s="91" t="s">
        <v>4538</v>
      </c>
      <c r="BC22814" s="91" t="s">
        <v>26988</v>
      </c>
      <c r="BD22814" s="473" t="s">
        <v>26558</v>
      </c>
    </row>
    <row r="22815" spans="53:56" ht="15" x14ac:dyDescent="0.25">
      <c r="BA22815" s="90" t="s">
        <v>27008</v>
      </c>
      <c r="BB22815" s="90" t="s">
        <v>4538</v>
      </c>
      <c r="BC22815" s="90" t="s">
        <v>26963</v>
      </c>
      <c r="BD22815" s="473" t="s">
        <v>26558</v>
      </c>
    </row>
    <row r="22816" spans="53:56" ht="15" x14ac:dyDescent="0.25">
      <c r="BA22816" s="91" t="s">
        <v>27009</v>
      </c>
      <c r="BB22816" s="91" t="s">
        <v>4538</v>
      </c>
      <c r="BC22816" s="91" t="s">
        <v>26868</v>
      </c>
      <c r="BD22816" s="473" t="s">
        <v>26558</v>
      </c>
    </row>
    <row r="22817" spans="53:56" ht="15" x14ac:dyDescent="0.25">
      <c r="BA22817" s="91" t="s">
        <v>27010</v>
      </c>
      <c r="BB22817" s="91" t="s">
        <v>4538</v>
      </c>
      <c r="BC22817" s="91" t="s">
        <v>26968</v>
      </c>
      <c r="BD22817" s="473" t="s">
        <v>26558</v>
      </c>
    </row>
    <row r="22818" spans="53:56" ht="15" x14ac:dyDescent="0.25">
      <c r="BA22818" s="90" t="s">
        <v>27011</v>
      </c>
      <c r="BB22818" s="90" t="s">
        <v>4538</v>
      </c>
      <c r="BC22818" s="90" t="s">
        <v>26968</v>
      </c>
      <c r="BD22818" s="473" t="s">
        <v>26558</v>
      </c>
    </row>
    <row r="22819" spans="53:56" ht="15" x14ac:dyDescent="0.25">
      <c r="BA22819" s="91" t="s">
        <v>27012</v>
      </c>
      <c r="BB22819" s="91" t="s">
        <v>4538</v>
      </c>
      <c r="BC22819" s="91" t="s">
        <v>26968</v>
      </c>
      <c r="BD22819" s="473" t="s">
        <v>26558</v>
      </c>
    </row>
    <row r="22820" spans="53:56" ht="15" x14ac:dyDescent="0.25">
      <c r="BA22820" s="90" t="s">
        <v>27013</v>
      </c>
      <c r="BB22820" s="90" t="s">
        <v>4538</v>
      </c>
      <c r="BC22820" s="90" t="s">
        <v>26968</v>
      </c>
      <c r="BD22820" s="473" t="s">
        <v>26558</v>
      </c>
    </row>
    <row r="22821" spans="53:56" ht="15" x14ac:dyDescent="0.25">
      <c r="BA22821" s="90" t="s">
        <v>27014</v>
      </c>
      <c r="BB22821" s="90" t="s">
        <v>4538</v>
      </c>
      <c r="BC22821" s="90" t="s">
        <v>26886</v>
      </c>
      <c r="BD22821" s="473" t="s">
        <v>26558</v>
      </c>
    </row>
    <row r="22822" spans="53:56" ht="15" x14ac:dyDescent="0.25">
      <c r="BA22822" s="91" t="s">
        <v>27015</v>
      </c>
      <c r="BB22822" s="91" t="s">
        <v>4538</v>
      </c>
      <c r="BC22822" s="91" t="s">
        <v>26956</v>
      </c>
      <c r="BD22822" s="473" t="s">
        <v>26558</v>
      </c>
    </row>
    <row r="22823" spans="53:56" ht="15" x14ac:dyDescent="0.25">
      <c r="BA22823" s="90" t="s">
        <v>27016</v>
      </c>
      <c r="BB22823" s="90" t="s">
        <v>4538</v>
      </c>
      <c r="BC22823" s="90" t="s">
        <v>27017</v>
      </c>
      <c r="BD22823" s="473" t="s">
        <v>26558</v>
      </c>
    </row>
    <row r="22824" spans="53:56" ht="15" x14ac:dyDescent="0.25">
      <c r="BA22824" s="91" t="s">
        <v>27018</v>
      </c>
      <c r="BB22824" s="91" t="s">
        <v>4538</v>
      </c>
      <c r="BC22824" s="91" t="s">
        <v>18767</v>
      </c>
      <c r="BD22824" s="473" t="s">
        <v>26558</v>
      </c>
    </row>
    <row r="22825" spans="53:56" ht="15" x14ac:dyDescent="0.25">
      <c r="BA22825" s="91" t="s">
        <v>27019</v>
      </c>
      <c r="BB22825" s="91" t="s">
        <v>4538</v>
      </c>
      <c r="BC22825" s="91" t="s">
        <v>18767</v>
      </c>
      <c r="BD22825" s="473" t="s">
        <v>26558</v>
      </c>
    </row>
    <row r="22826" spans="53:56" ht="15" x14ac:dyDescent="0.25">
      <c r="BA22826" s="90" t="s">
        <v>27020</v>
      </c>
      <c r="BB22826" s="90" t="s">
        <v>4538</v>
      </c>
      <c r="BC22826" s="90" t="s">
        <v>18767</v>
      </c>
      <c r="BD22826" s="473" t="s">
        <v>26558</v>
      </c>
    </row>
    <row r="22827" spans="53:56" ht="15" x14ac:dyDescent="0.25">
      <c r="BA22827" s="91" t="s">
        <v>27021</v>
      </c>
      <c r="BB22827" s="91" t="s">
        <v>4538</v>
      </c>
      <c r="BC22827" s="91" t="s">
        <v>18767</v>
      </c>
      <c r="BD22827" s="473" t="s">
        <v>26558</v>
      </c>
    </row>
    <row r="22828" spans="53:56" ht="15" x14ac:dyDescent="0.25">
      <c r="BA22828" s="90" t="s">
        <v>27022</v>
      </c>
      <c r="BB22828" s="90" t="s">
        <v>4538</v>
      </c>
      <c r="BC22828" s="90" t="s">
        <v>24898</v>
      </c>
      <c r="BD22828" s="473" t="s">
        <v>26558</v>
      </c>
    </row>
    <row r="22829" spans="53:56" ht="15" x14ac:dyDescent="0.25">
      <c r="BA22829" s="90" t="s">
        <v>27023</v>
      </c>
      <c r="BB22829" s="90" t="s">
        <v>4538</v>
      </c>
      <c r="BC22829" s="90" t="s">
        <v>27017</v>
      </c>
      <c r="BD22829" s="473" t="s">
        <v>26558</v>
      </c>
    </row>
    <row r="22830" spans="53:56" ht="15" x14ac:dyDescent="0.25">
      <c r="BA22830" s="91" t="s">
        <v>27024</v>
      </c>
      <c r="BB22830" s="91" t="s">
        <v>4538</v>
      </c>
      <c r="BC22830" s="91" t="s">
        <v>26868</v>
      </c>
      <c r="BD22830" s="473" t="s">
        <v>26558</v>
      </c>
    </row>
    <row r="22831" spans="53:56" ht="15" x14ac:dyDescent="0.25">
      <c r="BA22831" s="90" t="s">
        <v>27025</v>
      </c>
      <c r="BB22831" s="90" t="s">
        <v>4538</v>
      </c>
      <c r="BC22831" s="90" t="s">
        <v>26886</v>
      </c>
      <c r="BD22831" s="473" t="s">
        <v>26558</v>
      </c>
    </row>
    <row r="22832" spans="53:56" ht="15" x14ac:dyDescent="0.25">
      <c r="BA22832" s="91" t="s">
        <v>27026</v>
      </c>
      <c r="BB22832" s="91" t="s">
        <v>4538</v>
      </c>
      <c r="BC22832" s="91" t="s">
        <v>26868</v>
      </c>
      <c r="BD22832" s="473" t="s">
        <v>26558</v>
      </c>
    </row>
    <row r="22833" spans="53:56" ht="15" x14ac:dyDescent="0.25">
      <c r="BA22833" s="91" t="s">
        <v>27027</v>
      </c>
      <c r="BB22833" s="91" t="s">
        <v>4538</v>
      </c>
      <c r="BC22833" s="91" t="s">
        <v>24898</v>
      </c>
      <c r="BD22833" s="473" t="s">
        <v>26558</v>
      </c>
    </row>
    <row r="22834" spans="53:56" ht="15" x14ac:dyDescent="0.25">
      <c r="BA22834" s="90" t="s">
        <v>27028</v>
      </c>
      <c r="BB22834" s="90" t="s">
        <v>4538</v>
      </c>
      <c r="BC22834" s="90" t="s">
        <v>26886</v>
      </c>
      <c r="BD22834" s="473" t="s">
        <v>26558</v>
      </c>
    </row>
    <row r="22835" spans="53:56" ht="15" x14ac:dyDescent="0.25">
      <c r="BA22835" s="91" t="s">
        <v>27029</v>
      </c>
      <c r="BB22835" s="91" t="s">
        <v>4538</v>
      </c>
      <c r="BC22835" s="91" t="s">
        <v>26561</v>
      </c>
      <c r="BD22835" s="473" t="s">
        <v>26558</v>
      </c>
    </row>
    <row r="22836" spans="53:56" ht="15" x14ac:dyDescent="0.25">
      <c r="BA22836" s="90" t="s">
        <v>27030</v>
      </c>
      <c r="BB22836" s="90" t="s">
        <v>4538</v>
      </c>
      <c r="BC22836" s="90" t="s">
        <v>27017</v>
      </c>
      <c r="BD22836" s="473" t="s">
        <v>26558</v>
      </c>
    </row>
    <row r="22837" spans="53:56" ht="15" x14ac:dyDescent="0.25">
      <c r="BA22837" s="90" t="s">
        <v>27031</v>
      </c>
      <c r="BB22837" s="90" t="s">
        <v>4538</v>
      </c>
      <c r="BC22837" s="90" t="s">
        <v>26886</v>
      </c>
      <c r="BD22837" s="473" t="s">
        <v>26558</v>
      </c>
    </row>
    <row r="22838" spans="53:56" ht="15" x14ac:dyDescent="0.25">
      <c r="BA22838" s="91" t="s">
        <v>27032</v>
      </c>
      <c r="BB22838" s="91" t="s">
        <v>4538</v>
      </c>
      <c r="BC22838" s="91" t="s">
        <v>27033</v>
      </c>
      <c r="BD22838" s="473" t="s">
        <v>26558</v>
      </c>
    </row>
    <row r="22839" spans="53:56" ht="15" x14ac:dyDescent="0.25">
      <c r="BA22839" s="90" t="s">
        <v>27034</v>
      </c>
      <c r="BB22839" s="90" t="s">
        <v>4538</v>
      </c>
      <c r="BC22839" s="90" t="s">
        <v>24898</v>
      </c>
      <c r="BD22839" s="473" t="s">
        <v>26558</v>
      </c>
    </row>
    <row r="22840" spans="53:56" ht="15" x14ac:dyDescent="0.25">
      <c r="BA22840" s="91" t="s">
        <v>27035</v>
      </c>
      <c r="BB22840" s="91" t="s">
        <v>4538</v>
      </c>
      <c r="BC22840" s="91" t="s">
        <v>18767</v>
      </c>
      <c r="BD22840" s="473" t="s">
        <v>26558</v>
      </c>
    </row>
    <row r="22841" spans="53:56" ht="15" x14ac:dyDescent="0.25">
      <c r="BA22841" s="91" t="s">
        <v>27036</v>
      </c>
      <c r="BB22841" s="91" t="s">
        <v>4538</v>
      </c>
      <c r="BC22841" s="91" t="s">
        <v>26886</v>
      </c>
      <c r="BD22841" s="473" t="s">
        <v>26558</v>
      </c>
    </row>
    <row r="22842" spans="53:56" ht="15" x14ac:dyDescent="0.25">
      <c r="BA22842" s="90" t="s">
        <v>27037</v>
      </c>
      <c r="BB22842" s="90" t="s">
        <v>4538</v>
      </c>
      <c r="BC22842" s="90" t="s">
        <v>26868</v>
      </c>
      <c r="BD22842" s="473" t="s">
        <v>26558</v>
      </c>
    </row>
    <row r="22843" spans="53:56" ht="15" x14ac:dyDescent="0.25">
      <c r="BA22843" s="91" t="s">
        <v>27038</v>
      </c>
      <c r="BB22843" s="91" t="s">
        <v>4538</v>
      </c>
      <c r="BC22843" s="91" t="s">
        <v>26886</v>
      </c>
      <c r="BD22843" s="473" t="s">
        <v>26558</v>
      </c>
    </row>
    <row r="22844" spans="53:56" ht="15" x14ac:dyDescent="0.25">
      <c r="BA22844" s="90" t="s">
        <v>27039</v>
      </c>
      <c r="BB22844" s="90" t="s">
        <v>4538</v>
      </c>
      <c r="BC22844" s="90" t="s">
        <v>26886</v>
      </c>
      <c r="BD22844" s="473" t="s">
        <v>26558</v>
      </c>
    </row>
    <row r="22845" spans="53:56" ht="15" x14ac:dyDescent="0.25">
      <c r="BA22845" s="91" t="s">
        <v>27040</v>
      </c>
      <c r="BB22845" s="91" t="s">
        <v>4538</v>
      </c>
      <c r="BC22845" s="91" t="s">
        <v>27017</v>
      </c>
      <c r="BD22845" s="473" t="s">
        <v>26558</v>
      </c>
    </row>
    <row r="22846" spans="53:56" ht="15" x14ac:dyDescent="0.25">
      <c r="BA22846" s="90" t="s">
        <v>27041</v>
      </c>
      <c r="BB22846" s="90" t="s">
        <v>4538</v>
      </c>
      <c r="BC22846" s="90" t="s">
        <v>27017</v>
      </c>
      <c r="BD22846" s="473" t="s">
        <v>26558</v>
      </c>
    </row>
    <row r="22847" spans="53:56" ht="15" x14ac:dyDescent="0.25">
      <c r="BA22847" s="91" t="s">
        <v>27042</v>
      </c>
      <c r="BB22847" s="91" t="s">
        <v>4538</v>
      </c>
      <c r="BC22847" s="91" t="s">
        <v>27033</v>
      </c>
      <c r="BD22847" s="473" t="s">
        <v>26558</v>
      </c>
    </row>
    <row r="22848" spans="53:56" ht="15" x14ac:dyDescent="0.25">
      <c r="BA22848" s="90" t="s">
        <v>27043</v>
      </c>
      <c r="BB22848" s="90" t="s">
        <v>4538</v>
      </c>
      <c r="BC22848" s="90" t="s">
        <v>27017</v>
      </c>
      <c r="BD22848" s="473" t="s">
        <v>26558</v>
      </c>
    </row>
    <row r="22849" spans="53:56" ht="15" x14ac:dyDescent="0.25">
      <c r="BA22849" s="91" t="s">
        <v>27044</v>
      </c>
      <c r="BB22849" s="91" t="s">
        <v>4538</v>
      </c>
      <c r="BC22849" s="91" t="s">
        <v>26886</v>
      </c>
      <c r="BD22849" s="473" t="s">
        <v>26558</v>
      </c>
    </row>
    <row r="22850" spans="53:56" ht="15" x14ac:dyDescent="0.25">
      <c r="BA22850" s="90" t="s">
        <v>27045</v>
      </c>
      <c r="BB22850" s="90" t="s">
        <v>4538</v>
      </c>
      <c r="BC22850" s="90" t="s">
        <v>27017</v>
      </c>
      <c r="BD22850" s="473" t="s">
        <v>26558</v>
      </c>
    </row>
    <row r="22851" spans="53:56" ht="15" x14ac:dyDescent="0.25">
      <c r="BA22851" s="91" t="s">
        <v>27046</v>
      </c>
      <c r="BB22851" s="91" t="s">
        <v>4538</v>
      </c>
      <c r="BC22851" s="91" t="s">
        <v>27033</v>
      </c>
      <c r="BD22851" s="473" t="s">
        <v>26558</v>
      </c>
    </row>
    <row r="22852" spans="53:56" ht="15" x14ac:dyDescent="0.25">
      <c r="BA22852" s="90" t="s">
        <v>27047</v>
      </c>
      <c r="BB22852" s="90" t="s">
        <v>4538</v>
      </c>
      <c r="BC22852" s="90" t="s">
        <v>26886</v>
      </c>
      <c r="BD22852" s="473" t="s">
        <v>26558</v>
      </c>
    </row>
    <row r="22853" spans="53:56" ht="15" x14ac:dyDescent="0.25">
      <c r="BA22853" s="91" t="s">
        <v>27048</v>
      </c>
      <c r="BB22853" s="91" t="s">
        <v>4538</v>
      </c>
      <c r="BC22853" s="91" t="s">
        <v>27017</v>
      </c>
      <c r="BD22853" s="473" t="s">
        <v>26558</v>
      </c>
    </row>
    <row r="22854" spans="53:56" ht="15" x14ac:dyDescent="0.25">
      <c r="BA22854" s="90" t="s">
        <v>27049</v>
      </c>
      <c r="BB22854" s="90" t="s">
        <v>4538</v>
      </c>
      <c r="BC22854" s="90" t="s">
        <v>26886</v>
      </c>
      <c r="BD22854" s="473" t="s">
        <v>26558</v>
      </c>
    </row>
    <row r="22855" spans="53:56" ht="15" x14ac:dyDescent="0.25">
      <c r="BA22855" s="91" t="s">
        <v>27050</v>
      </c>
      <c r="BB22855" s="91" t="s">
        <v>4538</v>
      </c>
      <c r="BC22855" s="91" t="s">
        <v>18767</v>
      </c>
      <c r="BD22855" s="473" t="s">
        <v>26558</v>
      </c>
    </row>
    <row r="22856" spans="53:56" ht="15" x14ac:dyDescent="0.25">
      <c r="BA22856" s="90" t="s">
        <v>27051</v>
      </c>
      <c r="BB22856" s="90" t="s">
        <v>4538</v>
      </c>
      <c r="BC22856" s="90" t="s">
        <v>27033</v>
      </c>
      <c r="BD22856" s="473" t="s">
        <v>26558</v>
      </c>
    </row>
    <row r="22857" spans="53:56" ht="15" x14ac:dyDescent="0.25">
      <c r="BA22857" s="91" t="s">
        <v>27052</v>
      </c>
      <c r="BB22857" s="91" t="s">
        <v>4538</v>
      </c>
      <c r="BC22857" s="91" t="s">
        <v>26956</v>
      </c>
      <c r="BD22857" s="473" t="s">
        <v>26558</v>
      </c>
    </row>
    <row r="22858" spans="53:56" ht="15" x14ac:dyDescent="0.25">
      <c r="BA22858" s="90" t="s">
        <v>27053</v>
      </c>
      <c r="BB22858" s="90" t="s">
        <v>4538</v>
      </c>
      <c r="BC22858" s="90" t="s">
        <v>27033</v>
      </c>
      <c r="BD22858" s="473" t="s">
        <v>26558</v>
      </c>
    </row>
    <row r="22859" spans="53:56" ht="15" x14ac:dyDescent="0.25">
      <c r="BA22859" s="91" t="s">
        <v>27054</v>
      </c>
      <c r="BB22859" s="91" t="s">
        <v>4538</v>
      </c>
      <c r="BC22859" s="91" t="s">
        <v>27033</v>
      </c>
      <c r="BD22859" s="473" t="s">
        <v>26558</v>
      </c>
    </row>
    <row r="22860" spans="53:56" ht="15" x14ac:dyDescent="0.25">
      <c r="BA22860" s="90" t="s">
        <v>27055</v>
      </c>
      <c r="BB22860" s="90" t="s">
        <v>4538</v>
      </c>
      <c r="BC22860" s="90" t="s">
        <v>24898</v>
      </c>
      <c r="BD22860" s="473" t="s">
        <v>26558</v>
      </c>
    </row>
    <row r="22861" spans="53:56" ht="15" x14ac:dyDescent="0.25">
      <c r="BA22861" s="91" t="s">
        <v>27056</v>
      </c>
      <c r="BB22861" s="91" t="s">
        <v>4538</v>
      </c>
      <c r="BC22861" s="91" t="s">
        <v>24898</v>
      </c>
      <c r="BD22861" s="473" t="s">
        <v>26558</v>
      </c>
    </row>
    <row r="22862" spans="53:56" ht="15" x14ac:dyDescent="0.25">
      <c r="BA22862" s="90" t="s">
        <v>27057</v>
      </c>
      <c r="BB22862" s="90" t="s">
        <v>4538</v>
      </c>
      <c r="BC22862" s="90" t="s">
        <v>26988</v>
      </c>
      <c r="BD22862" s="473" t="s">
        <v>26558</v>
      </c>
    </row>
    <row r="22863" spans="53:56" ht="15" x14ac:dyDescent="0.25">
      <c r="BA22863" s="91" t="s">
        <v>27058</v>
      </c>
      <c r="BB22863" s="91" t="s">
        <v>4538</v>
      </c>
      <c r="BC22863" s="91" t="s">
        <v>26886</v>
      </c>
      <c r="BD22863" s="473" t="s">
        <v>26558</v>
      </c>
    </row>
    <row r="22864" spans="53:56" ht="15" x14ac:dyDescent="0.25">
      <c r="BA22864" s="90" t="s">
        <v>27059</v>
      </c>
      <c r="BB22864" s="90" t="s">
        <v>4538</v>
      </c>
      <c r="BC22864" s="90" t="s">
        <v>26886</v>
      </c>
      <c r="BD22864" s="473" t="s">
        <v>26558</v>
      </c>
    </row>
    <row r="22865" spans="53:56" ht="15" x14ac:dyDescent="0.25">
      <c r="BA22865" s="91" t="s">
        <v>27060</v>
      </c>
      <c r="BB22865" s="91" t="s">
        <v>4538</v>
      </c>
      <c r="BC22865" s="91" t="s">
        <v>24898</v>
      </c>
      <c r="BD22865" s="473" t="s">
        <v>26558</v>
      </c>
    </row>
    <row r="22866" spans="53:56" ht="15" x14ac:dyDescent="0.25">
      <c r="BA22866" s="90" t="s">
        <v>27061</v>
      </c>
      <c r="BB22866" s="90" t="s">
        <v>4538</v>
      </c>
      <c r="BC22866" s="90" t="s">
        <v>26561</v>
      </c>
      <c r="BD22866" s="473" t="s">
        <v>26558</v>
      </c>
    </row>
    <row r="22867" spans="53:56" ht="15" x14ac:dyDescent="0.25">
      <c r="BA22867" s="91" t="s">
        <v>27062</v>
      </c>
      <c r="BB22867" s="91" t="s">
        <v>4538</v>
      </c>
      <c r="BC22867" s="91" t="s">
        <v>26988</v>
      </c>
      <c r="BD22867" s="473" t="s">
        <v>26558</v>
      </c>
    </row>
    <row r="22868" spans="53:56" ht="15" x14ac:dyDescent="0.25">
      <c r="BA22868" s="90" t="s">
        <v>27063</v>
      </c>
      <c r="BB22868" s="90" t="s">
        <v>4538</v>
      </c>
      <c r="BC22868" s="90" t="s">
        <v>27017</v>
      </c>
      <c r="BD22868" s="473" t="s">
        <v>26558</v>
      </c>
    </row>
    <row r="22869" spans="53:56" ht="15" x14ac:dyDescent="0.25">
      <c r="BA22869" s="91" t="s">
        <v>27064</v>
      </c>
      <c r="BB22869" s="91" t="s">
        <v>4538</v>
      </c>
      <c r="BC22869" s="91" t="s">
        <v>27033</v>
      </c>
      <c r="BD22869" s="473" t="s">
        <v>26558</v>
      </c>
    </row>
    <row r="22870" spans="53:56" ht="15" x14ac:dyDescent="0.25">
      <c r="BA22870" s="90" t="s">
        <v>27065</v>
      </c>
      <c r="BB22870" s="90" t="s">
        <v>4538</v>
      </c>
      <c r="BC22870" s="90" t="s">
        <v>27033</v>
      </c>
      <c r="BD22870" s="473" t="s">
        <v>26558</v>
      </c>
    </row>
    <row r="22871" spans="53:56" ht="15" x14ac:dyDescent="0.25">
      <c r="BA22871" s="91" t="s">
        <v>27066</v>
      </c>
      <c r="BB22871" s="91" t="s">
        <v>4538</v>
      </c>
      <c r="BC22871" s="91" t="s">
        <v>26956</v>
      </c>
      <c r="BD22871" s="473" t="s">
        <v>26558</v>
      </c>
    </row>
    <row r="22872" spans="53:56" ht="15" x14ac:dyDescent="0.25">
      <c r="BA22872" s="90" t="s">
        <v>27067</v>
      </c>
      <c r="BB22872" s="90" t="s">
        <v>4538</v>
      </c>
      <c r="BC22872" s="90" t="s">
        <v>26956</v>
      </c>
      <c r="BD22872" s="473" t="s">
        <v>26558</v>
      </c>
    </row>
    <row r="22873" spans="53:56" ht="15" x14ac:dyDescent="0.25">
      <c r="BA22873" s="91" t="s">
        <v>27068</v>
      </c>
      <c r="BB22873" s="91" t="s">
        <v>4538</v>
      </c>
      <c r="BC22873" s="91" t="s">
        <v>26886</v>
      </c>
      <c r="BD22873" s="473" t="s">
        <v>26558</v>
      </c>
    </row>
    <row r="22874" spans="53:56" ht="15" x14ac:dyDescent="0.25">
      <c r="BA22874" s="90" t="s">
        <v>27069</v>
      </c>
      <c r="BB22874" s="90" t="s">
        <v>4538</v>
      </c>
      <c r="BC22874" s="90" t="s">
        <v>26886</v>
      </c>
      <c r="BD22874" s="473" t="s">
        <v>26558</v>
      </c>
    </row>
    <row r="22875" spans="53:56" ht="15" x14ac:dyDescent="0.25">
      <c r="BA22875" s="91" t="s">
        <v>27070</v>
      </c>
      <c r="BB22875" s="91" t="s">
        <v>4538</v>
      </c>
      <c r="BC22875" s="91" t="s">
        <v>26886</v>
      </c>
      <c r="BD22875" s="473" t="s">
        <v>26558</v>
      </c>
    </row>
    <row r="22876" spans="53:56" ht="15" x14ac:dyDescent="0.25">
      <c r="BA22876" s="90" t="s">
        <v>27071</v>
      </c>
      <c r="BB22876" s="90" t="s">
        <v>4538</v>
      </c>
      <c r="BC22876" s="90" t="s">
        <v>27033</v>
      </c>
      <c r="BD22876" s="473" t="s">
        <v>26558</v>
      </c>
    </row>
    <row r="22877" spans="53:56" ht="15" x14ac:dyDescent="0.25">
      <c r="BA22877" s="91" t="s">
        <v>27072</v>
      </c>
      <c r="BB22877" s="91" t="s">
        <v>4538</v>
      </c>
      <c r="BC22877" s="91" t="s">
        <v>26868</v>
      </c>
      <c r="BD22877" s="473" t="s">
        <v>26558</v>
      </c>
    </row>
    <row r="22878" spans="53:56" ht="15" x14ac:dyDescent="0.25">
      <c r="BA22878" s="90" t="s">
        <v>27073</v>
      </c>
      <c r="BB22878" s="90" t="s">
        <v>4538</v>
      </c>
      <c r="BC22878" s="90" t="s">
        <v>26963</v>
      </c>
      <c r="BD22878" s="473" t="s">
        <v>26558</v>
      </c>
    </row>
    <row r="22879" spans="53:56" ht="15" x14ac:dyDescent="0.25">
      <c r="BA22879" s="91" t="s">
        <v>27074</v>
      </c>
      <c r="BB22879" s="91" t="s">
        <v>4538</v>
      </c>
      <c r="BC22879" s="91" t="s">
        <v>26963</v>
      </c>
      <c r="BD22879" s="473" t="s">
        <v>26558</v>
      </c>
    </row>
    <row r="22880" spans="53:56" ht="15" x14ac:dyDescent="0.25">
      <c r="BA22880" s="90" t="s">
        <v>27075</v>
      </c>
      <c r="BB22880" s="90" t="s">
        <v>4538</v>
      </c>
      <c r="BC22880" s="90" t="s">
        <v>27076</v>
      </c>
      <c r="BD22880" s="473" t="s">
        <v>26558</v>
      </c>
    </row>
    <row r="22881" spans="53:56" ht="15" x14ac:dyDescent="0.25">
      <c r="BA22881" s="91" t="s">
        <v>27077</v>
      </c>
      <c r="BB22881" s="91" t="s">
        <v>4538</v>
      </c>
      <c r="BC22881" s="91" t="s">
        <v>27078</v>
      </c>
      <c r="BD22881" s="473" t="s">
        <v>26558</v>
      </c>
    </row>
    <row r="22882" spans="53:56" ht="15" x14ac:dyDescent="0.25">
      <c r="BA22882" s="90" t="s">
        <v>27079</v>
      </c>
      <c r="BB22882" s="90" t="s">
        <v>4538</v>
      </c>
      <c r="BC22882" s="90" t="s">
        <v>26963</v>
      </c>
      <c r="BD22882" s="473" t="s">
        <v>26558</v>
      </c>
    </row>
    <row r="22883" spans="53:56" ht="15" x14ac:dyDescent="0.25">
      <c r="BA22883" s="91" t="s">
        <v>27080</v>
      </c>
      <c r="BB22883" s="91" t="s">
        <v>4538</v>
      </c>
      <c r="BC22883" s="91" t="s">
        <v>26963</v>
      </c>
      <c r="BD22883" s="473" t="s">
        <v>26558</v>
      </c>
    </row>
    <row r="22884" spans="53:56" ht="15" x14ac:dyDescent="0.25">
      <c r="BA22884" s="90" t="s">
        <v>27081</v>
      </c>
      <c r="BB22884" s="90" t="s">
        <v>4538</v>
      </c>
      <c r="BC22884" s="90" t="s">
        <v>8489</v>
      </c>
      <c r="BD22884" s="473" t="s">
        <v>26558</v>
      </c>
    </row>
    <row r="22885" spans="53:56" ht="15" x14ac:dyDescent="0.25">
      <c r="BA22885" s="91" t="s">
        <v>27082</v>
      </c>
      <c r="BB22885" s="91" t="s">
        <v>4538</v>
      </c>
      <c r="BC22885" s="91" t="s">
        <v>27083</v>
      </c>
      <c r="BD22885" s="473" t="s">
        <v>26558</v>
      </c>
    </row>
    <row r="22886" spans="53:56" ht="15" x14ac:dyDescent="0.25">
      <c r="BA22886" s="90" t="s">
        <v>27084</v>
      </c>
      <c r="BB22886" s="90" t="s">
        <v>4538</v>
      </c>
      <c r="BC22886" s="90" t="s">
        <v>26866</v>
      </c>
      <c r="BD22886" s="473" t="s">
        <v>26558</v>
      </c>
    </row>
    <row r="22887" spans="53:56" ht="15" x14ac:dyDescent="0.25">
      <c r="BA22887" s="91" t="s">
        <v>27085</v>
      </c>
      <c r="BB22887" s="91" t="s">
        <v>4538</v>
      </c>
      <c r="BC22887" s="91" t="s">
        <v>27086</v>
      </c>
      <c r="BD22887" s="473" t="s">
        <v>26558</v>
      </c>
    </row>
    <row r="22888" spans="53:56" ht="15" x14ac:dyDescent="0.25">
      <c r="BA22888" s="90" t="s">
        <v>27087</v>
      </c>
      <c r="BB22888" s="90" t="s">
        <v>4538</v>
      </c>
      <c r="BC22888" s="90" t="s">
        <v>27086</v>
      </c>
      <c r="BD22888" s="473" t="s">
        <v>26558</v>
      </c>
    </row>
    <row r="22889" spans="53:56" ht="15" x14ac:dyDescent="0.25">
      <c r="BA22889" s="91" t="s">
        <v>27088</v>
      </c>
      <c r="BB22889" s="91" t="s">
        <v>4538</v>
      </c>
      <c r="BC22889" s="91" t="s">
        <v>27089</v>
      </c>
      <c r="BD22889" s="473" t="s">
        <v>26558</v>
      </c>
    </row>
    <row r="22890" spans="53:56" ht="15" x14ac:dyDescent="0.25">
      <c r="BA22890" s="90" t="s">
        <v>27090</v>
      </c>
      <c r="BB22890" s="90" t="s">
        <v>4538</v>
      </c>
      <c r="BC22890" s="90" t="s">
        <v>27083</v>
      </c>
      <c r="BD22890" s="473" t="s">
        <v>26558</v>
      </c>
    </row>
    <row r="22891" spans="53:56" ht="15" x14ac:dyDescent="0.25">
      <c r="BA22891" s="91" t="s">
        <v>27091</v>
      </c>
      <c r="BB22891" s="91" t="s">
        <v>4538</v>
      </c>
      <c r="BC22891" s="91" t="s">
        <v>9238</v>
      </c>
      <c r="BD22891" s="473" t="s">
        <v>26558</v>
      </c>
    </row>
    <row r="22892" spans="53:56" ht="15" x14ac:dyDescent="0.25">
      <c r="BA22892" s="90" t="s">
        <v>27092</v>
      </c>
      <c r="BB22892" s="90" t="s">
        <v>4538</v>
      </c>
      <c r="BC22892" s="90" t="s">
        <v>26866</v>
      </c>
      <c r="BD22892" s="473" t="s">
        <v>26558</v>
      </c>
    </row>
    <row r="22893" spans="53:56" ht="15" x14ac:dyDescent="0.25">
      <c r="BA22893" s="91" t="s">
        <v>27093</v>
      </c>
      <c r="BB22893" s="91" t="s">
        <v>4538</v>
      </c>
      <c r="BC22893" s="91" t="s">
        <v>27086</v>
      </c>
      <c r="BD22893" s="473" t="s">
        <v>26558</v>
      </c>
    </row>
    <row r="22894" spans="53:56" ht="15" x14ac:dyDescent="0.25">
      <c r="BA22894" s="90" t="s">
        <v>27094</v>
      </c>
      <c r="BB22894" s="90" t="s">
        <v>4538</v>
      </c>
      <c r="BC22894" s="90" t="s">
        <v>27078</v>
      </c>
      <c r="BD22894" s="473" t="s">
        <v>26558</v>
      </c>
    </row>
    <row r="22895" spans="53:56" ht="15" x14ac:dyDescent="0.25">
      <c r="BA22895" s="91" t="s">
        <v>27095</v>
      </c>
      <c r="BB22895" s="91" t="s">
        <v>4538</v>
      </c>
      <c r="BC22895" s="91" t="s">
        <v>8489</v>
      </c>
      <c r="BD22895" s="473" t="s">
        <v>26558</v>
      </c>
    </row>
    <row r="22896" spans="53:56" ht="15" x14ac:dyDescent="0.25">
      <c r="BA22896" s="90" t="s">
        <v>27096</v>
      </c>
      <c r="BB22896" s="90" t="s">
        <v>4538</v>
      </c>
      <c r="BC22896" s="90" t="s">
        <v>27089</v>
      </c>
      <c r="BD22896" s="473" t="s">
        <v>26558</v>
      </c>
    </row>
    <row r="22897" spans="53:56" ht="15" x14ac:dyDescent="0.25">
      <c r="BA22897" s="91" t="s">
        <v>27097</v>
      </c>
      <c r="BB22897" s="91" t="s">
        <v>4538</v>
      </c>
      <c r="BC22897" s="91" t="s">
        <v>8489</v>
      </c>
      <c r="BD22897" s="473" t="s">
        <v>26558</v>
      </c>
    </row>
    <row r="22898" spans="53:56" ht="15" x14ac:dyDescent="0.25">
      <c r="BA22898" s="90" t="s">
        <v>27098</v>
      </c>
      <c r="BB22898" s="90" t="s">
        <v>4538</v>
      </c>
      <c r="BC22898" s="90" t="s">
        <v>27078</v>
      </c>
      <c r="BD22898" s="473" t="s">
        <v>26558</v>
      </c>
    </row>
    <row r="22899" spans="53:56" ht="15" x14ac:dyDescent="0.25">
      <c r="BA22899" s="91" t="s">
        <v>27099</v>
      </c>
      <c r="BB22899" s="91" t="s">
        <v>4538</v>
      </c>
      <c r="BC22899" s="91" t="s">
        <v>27078</v>
      </c>
      <c r="BD22899" s="473" t="s">
        <v>26558</v>
      </c>
    </row>
    <row r="22900" spans="53:56" ht="15" x14ac:dyDescent="0.25">
      <c r="BA22900" s="90" t="s">
        <v>27100</v>
      </c>
      <c r="BB22900" s="90" t="s">
        <v>4538</v>
      </c>
      <c r="BC22900" s="90" t="s">
        <v>27078</v>
      </c>
      <c r="BD22900" s="473" t="s">
        <v>26558</v>
      </c>
    </row>
    <row r="22901" spans="53:56" ht="15" x14ac:dyDescent="0.25">
      <c r="BA22901" s="91" t="s">
        <v>27101</v>
      </c>
      <c r="BB22901" s="91" t="s">
        <v>4538</v>
      </c>
      <c r="BC22901" s="91" t="s">
        <v>27078</v>
      </c>
      <c r="BD22901" s="473" t="s">
        <v>26558</v>
      </c>
    </row>
    <row r="22902" spans="53:56" ht="15" x14ac:dyDescent="0.25">
      <c r="BA22902" s="90" t="s">
        <v>27102</v>
      </c>
      <c r="BB22902" s="90" t="s">
        <v>4538</v>
      </c>
      <c r="BC22902" s="90" t="s">
        <v>27089</v>
      </c>
      <c r="BD22902" s="473" t="s">
        <v>26558</v>
      </c>
    </row>
    <row r="22903" spans="53:56" ht="15" x14ac:dyDescent="0.25">
      <c r="BA22903" s="91" t="s">
        <v>27103</v>
      </c>
      <c r="BB22903" s="91" t="s">
        <v>4538</v>
      </c>
      <c r="BC22903" s="91" t="s">
        <v>27086</v>
      </c>
      <c r="BD22903" s="473" t="s">
        <v>26558</v>
      </c>
    </row>
    <row r="22904" spans="53:56" ht="15" x14ac:dyDescent="0.25">
      <c r="BA22904" s="90" t="s">
        <v>27104</v>
      </c>
      <c r="BB22904" s="90" t="s">
        <v>4538</v>
      </c>
      <c r="BC22904" s="90" t="s">
        <v>26963</v>
      </c>
      <c r="BD22904" s="473" t="s">
        <v>26558</v>
      </c>
    </row>
    <row r="22905" spans="53:56" ht="15" x14ac:dyDescent="0.25">
      <c r="BA22905" s="91" t="s">
        <v>27105</v>
      </c>
      <c r="BB22905" s="91" t="s">
        <v>4538</v>
      </c>
      <c r="BC22905" s="91" t="s">
        <v>8489</v>
      </c>
      <c r="BD22905" s="473" t="s">
        <v>26558</v>
      </c>
    </row>
    <row r="22906" spans="53:56" ht="15" x14ac:dyDescent="0.25">
      <c r="BA22906" s="90" t="s">
        <v>27106</v>
      </c>
      <c r="BB22906" s="90" t="s">
        <v>4538</v>
      </c>
      <c r="BC22906" s="90" t="s">
        <v>26963</v>
      </c>
      <c r="BD22906" s="473" t="s">
        <v>26558</v>
      </c>
    </row>
    <row r="22907" spans="53:56" ht="15" x14ac:dyDescent="0.25">
      <c r="BA22907" s="91" t="s">
        <v>27107</v>
      </c>
      <c r="BB22907" s="91" t="s">
        <v>4538</v>
      </c>
      <c r="BC22907" s="91" t="s">
        <v>8489</v>
      </c>
      <c r="BD22907" s="473" t="s">
        <v>26558</v>
      </c>
    </row>
    <row r="22908" spans="53:56" ht="15" x14ac:dyDescent="0.25">
      <c r="BA22908" s="90" t="s">
        <v>27108</v>
      </c>
      <c r="BB22908" s="90" t="s">
        <v>4538</v>
      </c>
      <c r="BC22908" s="90" t="s">
        <v>27086</v>
      </c>
      <c r="BD22908" s="473" t="s">
        <v>26558</v>
      </c>
    </row>
    <row r="22909" spans="53:56" ht="15" x14ac:dyDescent="0.25">
      <c r="BA22909" s="91" t="s">
        <v>27109</v>
      </c>
      <c r="BB22909" s="91" t="s">
        <v>4538</v>
      </c>
      <c r="BC22909" s="91" t="s">
        <v>8489</v>
      </c>
      <c r="BD22909" s="473" t="s">
        <v>26558</v>
      </c>
    </row>
    <row r="22910" spans="53:56" ht="15" x14ac:dyDescent="0.25">
      <c r="BA22910" s="90" t="s">
        <v>27110</v>
      </c>
      <c r="BB22910" s="90" t="s">
        <v>4538</v>
      </c>
      <c r="BC22910" s="90" t="s">
        <v>9238</v>
      </c>
      <c r="BD22910" s="473" t="s">
        <v>26558</v>
      </c>
    </row>
    <row r="22911" spans="53:56" ht="15" x14ac:dyDescent="0.25">
      <c r="BA22911" s="91" t="s">
        <v>27111</v>
      </c>
      <c r="BB22911" s="91" t="s">
        <v>4538</v>
      </c>
      <c r="BC22911" s="91" t="s">
        <v>27089</v>
      </c>
      <c r="BD22911" s="473" t="s">
        <v>26558</v>
      </c>
    </row>
    <row r="22912" spans="53:56" ht="15" x14ac:dyDescent="0.25">
      <c r="BA22912" s="90" t="s">
        <v>27112</v>
      </c>
      <c r="BB22912" s="90" t="s">
        <v>4538</v>
      </c>
      <c r="BC22912" s="90" t="s">
        <v>27086</v>
      </c>
      <c r="BD22912" s="473" t="s">
        <v>26558</v>
      </c>
    </row>
    <row r="22913" spans="53:56" ht="15" x14ac:dyDescent="0.25">
      <c r="BA22913" s="91" t="s">
        <v>27113</v>
      </c>
      <c r="BB22913" s="91" t="s">
        <v>4538</v>
      </c>
      <c r="BC22913" s="91" t="s">
        <v>27078</v>
      </c>
      <c r="BD22913" s="473" t="s">
        <v>26558</v>
      </c>
    </row>
    <row r="22914" spans="53:56" ht="15" x14ac:dyDescent="0.25">
      <c r="BA22914" s="90" t="s">
        <v>27114</v>
      </c>
      <c r="BB22914" s="90" t="s">
        <v>4538</v>
      </c>
      <c r="BC22914" s="90" t="s">
        <v>26866</v>
      </c>
      <c r="BD22914" s="473" t="s">
        <v>26558</v>
      </c>
    </row>
    <row r="22915" spans="53:56" ht="15" x14ac:dyDescent="0.25">
      <c r="BA22915" s="91" t="s">
        <v>27115</v>
      </c>
      <c r="BB22915" s="91" t="s">
        <v>4538</v>
      </c>
      <c r="BC22915" s="91" t="s">
        <v>27078</v>
      </c>
      <c r="BD22915" s="473" t="s">
        <v>26558</v>
      </c>
    </row>
    <row r="22916" spans="53:56" ht="15" x14ac:dyDescent="0.25">
      <c r="BA22916" s="90" t="s">
        <v>27116</v>
      </c>
      <c r="BB22916" s="90" t="s">
        <v>4538</v>
      </c>
      <c r="BC22916" s="90" t="s">
        <v>9238</v>
      </c>
      <c r="BD22916" s="473" t="s">
        <v>26558</v>
      </c>
    </row>
    <row r="22917" spans="53:56" ht="15" x14ac:dyDescent="0.25">
      <c r="BA22917" s="90" t="s">
        <v>27117</v>
      </c>
      <c r="BB22917" s="90" t="s">
        <v>4538</v>
      </c>
      <c r="BC22917" s="90" t="s">
        <v>9238</v>
      </c>
      <c r="BD22917" s="473" t="s">
        <v>26558</v>
      </c>
    </row>
    <row r="22918" spans="53:56" ht="15" x14ac:dyDescent="0.25">
      <c r="BA22918" s="91" t="s">
        <v>27118</v>
      </c>
      <c r="BB22918" s="91" t="s">
        <v>4538</v>
      </c>
      <c r="BC22918" s="91" t="s">
        <v>27083</v>
      </c>
      <c r="BD22918" s="473" t="s">
        <v>26558</v>
      </c>
    </row>
    <row r="22919" spans="53:56" ht="15" x14ac:dyDescent="0.25">
      <c r="BA22919" s="90" t="s">
        <v>27119</v>
      </c>
      <c r="BB22919" s="90" t="s">
        <v>4538</v>
      </c>
      <c r="BC22919" s="90" t="s">
        <v>27083</v>
      </c>
      <c r="BD22919" s="473" t="s">
        <v>26558</v>
      </c>
    </row>
    <row r="22920" spans="53:56" ht="15" x14ac:dyDescent="0.25">
      <c r="BA22920" s="91" t="s">
        <v>27120</v>
      </c>
      <c r="BB22920" s="91" t="s">
        <v>4538</v>
      </c>
      <c r="BC22920" s="91" t="s">
        <v>26963</v>
      </c>
      <c r="BD22920" s="473" t="s">
        <v>26558</v>
      </c>
    </row>
    <row r="22921" spans="53:56" ht="15" x14ac:dyDescent="0.25">
      <c r="BA22921" s="91" t="s">
        <v>27121</v>
      </c>
      <c r="BB22921" s="91" t="s">
        <v>4538</v>
      </c>
      <c r="BC22921" s="91" t="s">
        <v>26866</v>
      </c>
      <c r="BD22921" s="473" t="s">
        <v>26558</v>
      </c>
    </row>
    <row r="22922" spans="53:56" ht="15" x14ac:dyDescent="0.25">
      <c r="BA22922" s="90" t="s">
        <v>27122</v>
      </c>
      <c r="BB22922" s="90" t="s">
        <v>4538</v>
      </c>
      <c r="BC22922" s="90" t="s">
        <v>27083</v>
      </c>
      <c r="BD22922" s="473" t="s">
        <v>26558</v>
      </c>
    </row>
    <row r="22923" spans="53:56" ht="15" x14ac:dyDescent="0.25">
      <c r="BA22923" s="91" t="s">
        <v>27123</v>
      </c>
      <c r="BB22923" s="91" t="s">
        <v>4538</v>
      </c>
      <c r="BC22923" s="91" t="s">
        <v>27086</v>
      </c>
      <c r="BD22923" s="473" t="s">
        <v>26558</v>
      </c>
    </row>
    <row r="22924" spans="53:56" ht="15" x14ac:dyDescent="0.25">
      <c r="BA22924" s="90" t="s">
        <v>27124</v>
      </c>
      <c r="BB22924" s="90" t="s">
        <v>4538</v>
      </c>
      <c r="BC22924" s="90" t="s">
        <v>27083</v>
      </c>
      <c r="BD22924" s="473" t="s">
        <v>26558</v>
      </c>
    </row>
    <row r="22925" spans="53:56" ht="15" x14ac:dyDescent="0.25">
      <c r="BA22925" s="90" t="s">
        <v>27125</v>
      </c>
      <c r="BB22925" s="90" t="s">
        <v>4538</v>
      </c>
      <c r="BC22925" s="90" t="s">
        <v>27086</v>
      </c>
      <c r="BD22925" s="473" t="s">
        <v>26558</v>
      </c>
    </row>
    <row r="22926" spans="53:56" ht="15" x14ac:dyDescent="0.25">
      <c r="BA22926" s="91" t="s">
        <v>27126</v>
      </c>
      <c r="BB22926" s="91" t="s">
        <v>4538</v>
      </c>
      <c r="BC22926" s="91" t="s">
        <v>8489</v>
      </c>
      <c r="BD22926" s="473" t="s">
        <v>26558</v>
      </c>
    </row>
    <row r="22927" spans="53:56" ht="15" x14ac:dyDescent="0.25">
      <c r="BA22927" s="90" t="s">
        <v>27127</v>
      </c>
      <c r="BB22927" s="90" t="s">
        <v>4538</v>
      </c>
      <c r="BC22927" s="90" t="s">
        <v>27078</v>
      </c>
      <c r="BD22927" s="473" t="s">
        <v>26558</v>
      </c>
    </row>
    <row r="22928" spans="53:56" ht="15" x14ac:dyDescent="0.25">
      <c r="BA22928" s="90" t="s">
        <v>27128</v>
      </c>
      <c r="BB22928" s="90" t="s">
        <v>4538</v>
      </c>
      <c r="BC22928" s="90" t="s">
        <v>9238</v>
      </c>
      <c r="BD22928" s="473" t="s">
        <v>26558</v>
      </c>
    </row>
    <row r="22929" spans="53:56" ht="15" x14ac:dyDescent="0.25">
      <c r="BA22929" s="91" t="s">
        <v>27129</v>
      </c>
      <c r="BB22929" s="91" t="s">
        <v>4538</v>
      </c>
      <c r="BC22929" s="91" t="s">
        <v>26963</v>
      </c>
      <c r="BD22929" s="473" t="s">
        <v>26558</v>
      </c>
    </row>
    <row r="22930" spans="53:56" ht="15" x14ac:dyDescent="0.25">
      <c r="BA22930" s="91" t="s">
        <v>27130</v>
      </c>
      <c r="BB22930" s="91" t="s">
        <v>4538</v>
      </c>
      <c r="BC22930" s="91" t="s">
        <v>26866</v>
      </c>
      <c r="BD22930" s="473" t="s">
        <v>26558</v>
      </c>
    </row>
    <row r="22931" spans="53:56" ht="15" x14ac:dyDescent="0.25">
      <c r="BA22931" s="90" t="s">
        <v>27131</v>
      </c>
      <c r="BB22931" s="90" t="s">
        <v>4538</v>
      </c>
      <c r="BC22931" s="90" t="s">
        <v>27076</v>
      </c>
      <c r="BD22931" s="473" t="s">
        <v>26558</v>
      </c>
    </row>
    <row r="22932" spans="53:56" ht="15" x14ac:dyDescent="0.25">
      <c r="BA22932" s="91" t="s">
        <v>27132</v>
      </c>
      <c r="BB22932" s="91" t="s">
        <v>4538</v>
      </c>
      <c r="BC22932" s="91" t="s">
        <v>27076</v>
      </c>
      <c r="BD22932" s="473" t="s">
        <v>26558</v>
      </c>
    </row>
    <row r="22933" spans="53:56" ht="15" x14ac:dyDescent="0.25">
      <c r="BA22933" s="90" t="s">
        <v>27133</v>
      </c>
      <c r="BB22933" s="90" t="s">
        <v>4538</v>
      </c>
      <c r="BC22933" s="90" t="s">
        <v>27083</v>
      </c>
      <c r="BD22933" s="473" t="s">
        <v>26558</v>
      </c>
    </row>
    <row r="22934" spans="53:56" ht="15" x14ac:dyDescent="0.25">
      <c r="BA22934" s="91" t="s">
        <v>27134</v>
      </c>
      <c r="BB22934" s="91" t="s">
        <v>4538</v>
      </c>
      <c r="BC22934" s="91" t="s">
        <v>27089</v>
      </c>
      <c r="BD22934" s="473" t="s">
        <v>26558</v>
      </c>
    </row>
    <row r="22935" spans="53:56" ht="15" x14ac:dyDescent="0.25">
      <c r="BA22935" s="90" t="s">
        <v>27135</v>
      </c>
      <c r="BB22935" s="90" t="s">
        <v>4538</v>
      </c>
      <c r="BC22935" s="90" t="s">
        <v>26963</v>
      </c>
      <c r="BD22935" s="473" t="s">
        <v>26558</v>
      </c>
    </row>
    <row r="22936" spans="53:56" ht="15" x14ac:dyDescent="0.25">
      <c r="BA22936" s="90" t="s">
        <v>27136</v>
      </c>
      <c r="BB22936" s="90" t="s">
        <v>4538</v>
      </c>
      <c r="BC22936" s="90" t="s">
        <v>9238</v>
      </c>
      <c r="BD22936" s="473" t="s">
        <v>26558</v>
      </c>
    </row>
    <row r="22937" spans="53:56" ht="15" x14ac:dyDescent="0.25">
      <c r="BA22937" s="91" t="s">
        <v>27137</v>
      </c>
      <c r="BB22937" s="91" t="s">
        <v>4538</v>
      </c>
      <c r="BC22937" s="91" t="s">
        <v>27078</v>
      </c>
      <c r="BD22937" s="473" t="s">
        <v>26558</v>
      </c>
    </row>
    <row r="22938" spans="53:56" ht="15" x14ac:dyDescent="0.25">
      <c r="BA22938" s="90" t="s">
        <v>27138</v>
      </c>
      <c r="BB22938" s="90" t="s">
        <v>4538</v>
      </c>
      <c r="BC22938" s="90" t="s">
        <v>27083</v>
      </c>
      <c r="BD22938" s="473" t="s">
        <v>26558</v>
      </c>
    </row>
    <row r="22939" spans="53:56" ht="15" x14ac:dyDescent="0.25">
      <c r="BA22939" s="91" t="s">
        <v>27139</v>
      </c>
      <c r="BB22939" s="91" t="s">
        <v>4538</v>
      </c>
      <c r="BC22939" s="91" t="s">
        <v>8489</v>
      </c>
      <c r="BD22939" s="473" t="s">
        <v>26558</v>
      </c>
    </row>
    <row r="22940" spans="53:56" ht="15" x14ac:dyDescent="0.25">
      <c r="BA22940" s="91" t="s">
        <v>27140</v>
      </c>
      <c r="BB22940" s="91" t="s">
        <v>4538</v>
      </c>
      <c r="BC22940" s="91" t="s">
        <v>26866</v>
      </c>
      <c r="BD22940" s="473" t="s">
        <v>26558</v>
      </c>
    </row>
    <row r="22941" spans="53:56" ht="15" x14ac:dyDescent="0.25">
      <c r="BA22941" s="90" t="s">
        <v>27141</v>
      </c>
      <c r="BB22941" s="90" t="s">
        <v>4538</v>
      </c>
      <c r="BC22941" s="90" t="s">
        <v>27083</v>
      </c>
      <c r="BD22941" s="473" t="s">
        <v>26558</v>
      </c>
    </row>
    <row r="22942" spans="53:56" ht="15" x14ac:dyDescent="0.25">
      <c r="BA22942" s="91" t="s">
        <v>27142</v>
      </c>
      <c r="BB22942" s="91" t="s">
        <v>4538</v>
      </c>
      <c r="BC22942" s="91" t="s">
        <v>26963</v>
      </c>
      <c r="BD22942" s="473" t="s">
        <v>26558</v>
      </c>
    </row>
    <row r="22943" spans="53:56" ht="15" x14ac:dyDescent="0.25">
      <c r="BA22943" s="90" t="s">
        <v>27143</v>
      </c>
      <c r="BB22943" s="90" t="s">
        <v>4538</v>
      </c>
      <c r="BC22943" s="90" t="s">
        <v>26866</v>
      </c>
      <c r="BD22943" s="473" t="s">
        <v>26558</v>
      </c>
    </row>
    <row r="22944" spans="53:56" ht="15" x14ac:dyDescent="0.25">
      <c r="BA22944" s="90" t="s">
        <v>27144</v>
      </c>
      <c r="BB22944" s="90" t="s">
        <v>4538</v>
      </c>
      <c r="BC22944" s="90" t="s">
        <v>27083</v>
      </c>
      <c r="BD22944" s="473" t="s">
        <v>26558</v>
      </c>
    </row>
    <row r="22945" spans="53:56" ht="15" x14ac:dyDescent="0.25">
      <c r="BA22945" s="91" t="s">
        <v>27145</v>
      </c>
      <c r="BB22945" s="91" t="s">
        <v>4538</v>
      </c>
      <c r="BC22945" s="91" t="s">
        <v>26963</v>
      </c>
      <c r="BD22945" s="473" t="s">
        <v>26558</v>
      </c>
    </row>
    <row r="22946" spans="53:56" ht="15" x14ac:dyDescent="0.25">
      <c r="BA22946" s="90" t="s">
        <v>27146</v>
      </c>
      <c r="BB22946" s="90" t="s">
        <v>4538</v>
      </c>
      <c r="BC22946" s="90" t="s">
        <v>27083</v>
      </c>
      <c r="BD22946" s="473" t="s">
        <v>26558</v>
      </c>
    </row>
    <row r="22947" spans="53:56" ht="15" x14ac:dyDescent="0.25">
      <c r="BA22947" s="91" t="s">
        <v>27147</v>
      </c>
      <c r="BB22947" s="91" t="s">
        <v>4538</v>
      </c>
      <c r="BC22947" s="91" t="s">
        <v>27089</v>
      </c>
      <c r="BD22947" s="473" t="s">
        <v>26558</v>
      </c>
    </row>
    <row r="22948" spans="53:56" ht="15" x14ac:dyDescent="0.25">
      <c r="BA22948" s="91" t="s">
        <v>27148</v>
      </c>
      <c r="BB22948" s="91" t="s">
        <v>4538</v>
      </c>
      <c r="BC22948" s="91" t="s">
        <v>26963</v>
      </c>
      <c r="BD22948" s="473" t="s">
        <v>26558</v>
      </c>
    </row>
    <row r="22949" spans="53:56" ht="15" x14ac:dyDescent="0.25">
      <c r="BA22949" s="90" t="s">
        <v>27149</v>
      </c>
      <c r="BB22949" s="90" t="s">
        <v>4538</v>
      </c>
      <c r="BC22949" s="90" t="s">
        <v>27076</v>
      </c>
      <c r="BD22949" s="473" t="s">
        <v>26558</v>
      </c>
    </row>
    <row r="22950" spans="53:56" ht="15" x14ac:dyDescent="0.25">
      <c r="BA22950" s="91" t="s">
        <v>27150</v>
      </c>
      <c r="BB22950" s="91" t="s">
        <v>4538</v>
      </c>
      <c r="BC22950" s="91" t="s">
        <v>8489</v>
      </c>
      <c r="BD22950" s="473" t="s">
        <v>26558</v>
      </c>
    </row>
    <row r="22951" spans="53:56" ht="15" x14ac:dyDescent="0.25">
      <c r="BA22951" s="90" t="s">
        <v>27151</v>
      </c>
      <c r="BB22951" s="90" t="s">
        <v>4538</v>
      </c>
      <c r="BC22951" s="90" t="s">
        <v>26963</v>
      </c>
      <c r="BD22951" s="473" t="s">
        <v>26558</v>
      </c>
    </row>
    <row r="22952" spans="53:56" ht="15" x14ac:dyDescent="0.25">
      <c r="BA22952" s="90" t="s">
        <v>27152</v>
      </c>
      <c r="BB22952" s="90" t="s">
        <v>4538</v>
      </c>
      <c r="BC22952" s="90" t="s">
        <v>27083</v>
      </c>
      <c r="BD22952" s="473" t="s">
        <v>26558</v>
      </c>
    </row>
    <row r="22953" spans="53:56" ht="15" x14ac:dyDescent="0.25">
      <c r="BA22953" s="91" t="s">
        <v>27153</v>
      </c>
      <c r="BB22953" s="91" t="s">
        <v>4538</v>
      </c>
      <c r="BC22953" s="91" t="s">
        <v>26866</v>
      </c>
      <c r="BD22953" s="473" t="s">
        <v>26558</v>
      </c>
    </row>
    <row r="22954" spans="53:56" ht="15" x14ac:dyDescent="0.25">
      <c r="BA22954" s="90" t="s">
        <v>27154</v>
      </c>
      <c r="BB22954" s="90" t="s">
        <v>4538</v>
      </c>
      <c r="BC22954" s="90" t="s">
        <v>27076</v>
      </c>
      <c r="BD22954" s="473" t="s">
        <v>26558</v>
      </c>
    </row>
    <row r="22955" spans="53:56" ht="15" x14ac:dyDescent="0.25">
      <c r="BA22955" s="91" t="s">
        <v>27155</v>
      </c>
      <c r="BB22955" s="91" t="s">
        <v>4538</v>
      </c>
      <c r="BC22955" s="91" t="s">
        <v>27086</v>
      </c>
      <c r="BD22955" s="473" t="s">
        <v>26558</v>
      </c>
    </row>
    <row r="22956" spans="53:56" ht="15" x14ac:dyDescent="0.25">
      <c r="BA22956" s="90" t="s">
        <v>27156</v>
      </c>
      <c r="BB22956" s="90" t="s">
        <v>4538</v>
      </c>
      <c r="BC22956" s="90" t="s">
        <v>27086</v>
      </c>
      <c r="BD22956" s="473" t="s">
        <v>26558</v>
      </c>
    </row>
    <row r="22957" spans="53:56" ht="15" x14ac:dyDescent="0.25">
      <c r="BA22957" s="91" t="s">
        <v>27157</v>
      </c>
      <c r="BB22957" s="91" t="s">
        <v>4538</v>
      </c>
      <c r="BC22957" s="91" t="s">
        <v>27086</v>
      </c>
      <c r="BD22957" s="473" t="s">
        <v>26558</v>
      </c>
    </row>
    <row r="22958" spans="53:56" ht="15" x14ac:dyDescent="0.25">
      <c r="BA22958" s="91" t="s">
        <v>27158</v>
      </c>
      <c r="BB22958" s="91" t="s">
        <v>4538</v>
      </c>
      <c r="BC22958" s="91" t="s">
        <v>27083</v>
      </c>
      <c r="BD22958" s="473" t="s">
        <v>26558</v>
      </c>
    </row>
    <row r="22959" spans="53:56" ht="15" x14ac:dyDescent="0.25">
      <c r="BA22959" s="90" t="s">
        <v>27159</v>
      </c>
      <c r="BB22959" s="90" t="s">
        <v>4538</v>
      </c>
      <c r="BC22959" s="90" t="s">
        <v>27086</v>
      </c>
      <c r="BD22959" s="473" t="s">
        <v>26558</v>
      </c>
    </row>
    <row r="22960" spans="53:56" ht="15" x14ac:dyDescent="0.25">
      <c r="BA22960" s="91" t="s">
        <v>27160</v>
      </c>
      <c r="BB22960" s="91" t="s">
        <v>4538</v>
      </c>
      <c r="BC22960" s="91" t="s">
        <v>26963</v>
      </c>
      <c r="BD22960" s="473" t="s">
        <v>26558</v>
      </c>
    </row>
    <row r="22961" spans="53:56" ht="15" x14ac:dyDescent="0.25">
      <c r="BA22961" s="90" t="s">
        <v>27161</v>
      </c>
      <c r="BB22961" s="90" t="s">
        <v>4538</v>
      </c>
      <c r="BC22961" s="90" t="s">
        <v>27089</v>
      </c>
      <c r="BD22961" s="473" t="s">
        <v>26558</v>
      </c>
    </row>
    <row r="22962" spans="53:56" ht="15" x14ac:dyDescent="0.25">
      <c r="BA22962" s="90" t="s">
        <v>27162</v>
      </c>
      <c r="BB22962" s="90" t="s">
        <v>4538</v>
      </c>
      <c r="BC22962" s="90" t="s">
        <v>27086</v>
      </c>
      <c r="BD22962" s="473" t="s">
        <v>26558</v>
      </c>
    </row>
    <row r="22963" spans="53:56" ht="15" x14ac:dyDescent="0.25">
      <c r="BA22963" s="91" t="s">
        <v>27163</v>
      </c>
      <c r="BB22963" s="91" t="s">
        <v>4538</v>
      </c>
      <c r="BC22963" s="91" t="s">
        <v>27078</v>
      </c>
      <c r="BD22963" s="473" t="s">
        <v>26558</v>
      </c>
    </row>
    <row r="22964" spans="53:56" ht="15" x14ac:dyDescent="0.25">
      <c r="BA22964" s="90" t="s">
        <v>27164</v>
      </c>
      <c r="BB22964" s="90" t="s">
        <v>4538</v>
      </c>
      <c r="BC22964" s="90" t="s">
        <v>27076</v>
      </c>
      <c r="BD22964" s="473" t="s">
        <v>26558</v>
      </c>
    </row>
    <row r="22965" spans="53:56" ht="15" x14ac:dyDescent="0.25">
      <c r="BA22965" s="91" t="s">
        <v>27165</v>
      </c>
      <c r="BB22965" s="91" t="s">
        <v>4538</v>
      </c>
      <c r="BC22965" s="91" t="s">
        <v>8489</v>
      </c>
      <c r="BD22965" s="473" t="s">
        <v>26558</v>
      </c>
    </row>
    <row r="22966" spans="53:56" ht="15" x14ac:dyDescent="0.25">
      <c r="BA22966" s="91" t="s">
        <v>27166</v>
      </c>
      <c r="BB22966" s="91" t="s">
        <v>4538</v>
      </c>
      <c r="BC22966" s="91" t="s">
        <v>27078</v>
      </c>
      <c r="BD22966" s="473" t="s">
        <v>26558</v>
      </c>
    </row>
    <row r="22967" spans="53:56" ht="15" x14ac:dyDescent="0.25">
      <c r="BA22967" s="90" t="s">
        <v>27167</v>
      </c>
      <c r="BB22967" s="90" t="s">
        <v>4538</v>
      </c>
      <c r="BC22967" s="90" t="s">
        <v>27076</v>
      </c>
      <c r="BD22967" s="473" t="s">
        <v>26558</v>
      </c>
    </row>
    <row r="22968" spans="53:56" ht="15" x14ac:dyDescent="0.25">
      <c r="BA22968" s="91" t="s">
        <v>27168</v>
      </c>
      <c r="BB22968" s="91" t="s">
        <v>4538</v>
      </c>
      <c r="BC22968" s="91" t="s">
        <v>27169</v>
      </c>
      <c r="BD22968" s="473" t="s">
        <v>26558</v>
      </c>
    </row>
    <row r="22969" spans="53:56" ht="15" x14ac:dyDescent="0.25">
      <c r="BA22969" s="90" t="s">
        <v>27170</v>
      </c>
      <c r="BB22969" s="90" t="s">
        <v>4538</v>
      </c>
      <c r="BC22969" s="90" t="s">
        <v>27078</v>
      </c>
      <c r="BD22969" s="473" t="s">
        <v>26558</v>
      </c>
    </row>
    <row r="22970" spans="53:56" ht="15" x14ac:dyDescent="0.25">
      <c r="BA22970" s="90" t="s">
        <v>27171</v>
      </c>
      <c r="BB22970" s="90" t="s">
        <v>4538</v>
      </c>
      <c r="BC22970" s="90" t="s">
        <v>27078</v>
      </c>
      <c r="BD22970" s="473" t="s">
        <v>26558</v>
      </c>
    </row>
    <row r="22971" spans="53:56" ht="15" x14ac:dyDescent="0.25">
      <c r="BA22971" s="91" t="s">
        <v>27172</v>
      </c>
      <c r="BB22971" s="91" t="s">
        <v>4538</v>
      </c>
      <c r="BC22971" s="91" t="s">
        <v>27078</v>
      </c>
      <c r="BD22971" s="473" t="s">
        <v>26558</v>
      </c>
    </row>
    <row r="22972" spans="53:56" ht="15" x14ac:dyDescent="0.25">
      <c r="BA22972" s="90" t="s">
        <v>27173</v>
      </c>
      <c r="BB22972" s="90" t="s">
        <v>4538</v>
      </c>
      <c r="BC22972" s="90" t="s">
        <v>27089</v>
      </c>
      <c r="BD22972" s="473" t="s">
        <v>26558</v>
      </c>
    </row>
    <row r="22973" spans="53:56" ht="15" x14ac:dyDescent="0.25">
      <c r="BA22973" s="91" t="s">
        <v>27174</v>
      </c>
      <c r="BB22973" s="91" t="s">
        <v>4538</v>
      </c>
      <c r="BC22973" s="91" t="s">
        <v>27089</v>
      </c>
      <c r="BD22973" s="473" t="s">
        <v>26558</v>
      </c>
    </row>
    <row r="22974" spans="53:56" ht="15" x14ac:dyDescent="0.25">
      <c r="BA22974" s="91" t="s">
        <v>27175</v>
      </c>
      <c r="BB22974" s="91" t="s">
        <v>4538</v>
      </c>
      <c r="BC22974" s="91" t="s">
        <v>27078</v>
      </c>
      <c r="BD22974" s="473" t="s">
        <v>26558</v>
      </c>
    </row>
    <row r="22975" spans="53:56" ht="15" x14ac:dyDescent="0.25">
      <c r="BA22975" s="91" t="s">
        <v>27176</v>
      </c>
      <c r="BB22975" s="91" t="s">
        <v>4538</v>
      </c>
      <c r="BC22975" s="91" t="s">
        <v>8489</v>
      </c>
      <c r="BD22975" s="473" t="s">
        <v>26558</v>
      </c>
    </row>
    <row r="22976" spans="53:56" ht="15" x14ac:dyDescent="0.25">
      <c r="BA22976" s="90" t="s">
        <v>27176</v>
      </c>
      <c r="BB22976" s="90" t="s">
        <v>4538</v>
      </c>
      <c r="BC22976" s="90" t="s">
        <v>27078</v>
      </c>
      <c r="BD22976" s="473" t="s">
        <v>26558</v>
      </c>
    </row>
    <row r="22977" spans="53:56" ht="15" x14ac:dyDescent="0.25">
      <c r="BA22977" s="91" t="s">
        <v>27177</v>
      </c>
      <c r="BB22977" s="91" t="s">
        <v>4538</v>
      </c>
      <c r="BC22977" s="91" t="s">
        <v>27078</v>
      </c>
      <c r="BD22977" s="473" t="s">
        <v>26558</v>
      </c>
    </row>
    <row r="22978" spans="53:56" ht="15" x14ac:dyDescent="0.25">
      <c r="BA22978" s="90" t="s">
        <v>27178</v>
      </c>
      <c r="BB22978" s="90" t="s">
        <v>4538</v>
      </c>
      <c r="BC22978" s="90" t="s">
        <v>27078</v>
      </c>
      <c r="BD22978" s="473" t="s">
        <v>26558</v>
      </c>
    </row>
    <row r="22979" spans="53:56" ht="15" x14ac:dyDescent="0.25">
      <c r="BA22979" s="90" t="s">
        <v>27179</v>
      </c>
      <c r="BB22979" s="90" t="s">
        <v>4538</v>
      </c>
      <c r="BC22979" s="90" t="s">
        <v>27078</v>
      </c>
      <c r="BD22979" s="473" t="s">
        <v>26558</v>
      </c>
    </row>
    <row r="22980" spans="53:56" ht="15" x14ac:dyDescent="0.25">
      <c r="BA22980" s="91" t="s">
        <v>27180</v>
      </c>
      <c r="BB22980" s="91" t="s">
        <v>4538</v>
      </c>
      <c r="BC22980" s="91" t="s">
        <v>27078</v>
      </c>
      <c r="BD22980" s="473" t="s">
        <v>26558</v>
      </c>
    </row>
    <row r="22981" spans="53:56" ht="15" x14ac:dyDescent="0.25">
      <c r="BA22981" s="90" t="s">
        <v>27181</v>
      </c>
      <c r="BB22981" s="90" t="s">
        <v>4538</v>
      </c>
      <c r="BC22981" s="90" t="s">
        <v>27078</v>
      </c>
      <c r="BD22981" s="473" t="s">
        <v>26558</v>
      </c>
    </row>
    <row r="22982" spans="53:56" ht="15" x14ac:dyDescent="0.25">
      <c r="BA22982" s="91" t="s">
        <v>27182</v>
      </c>
      <c r="BB22982" s="91" t="s">
        <v>4538</v>
      </c>
      <c r="BC22982" s="91" t="s">
        <v>27089</v>
      </c>
      <c r="BD22982" s="473" t="s">
        <v>26558</v>
      </c>
    </row>
    <row r="22983" spans="53:56" ht="15" x14ac:dyDescent="0.25">
      <c r="BA22983" s="90" t="s">
        <v>27182</v>
      </c>
      <c r="BB22983" s="90" t="s">
        <v>4538</v>
      </c>
      <c r="BC22983" s="90" t="s">
        <v>27078</v>
      </c>
      <c r="BD22983" s="473" t="s">
        <v>26558</v>
      </c>
    </row>
    <row r="22984" spans="53:56" ht="15" x14ac:dyDescent="0.25">
      <c r="BA22984" s="91" t="s">
        <v>27183</v>
      </c>
      <c r="BB22984" s="91" t="s">
        <v>4538</v>
      </c>
      <c r="BC22984" s="91" t="s">
        <v>27078</v>
      </c>
      <c r="BD22984" s="473" t="s">
        <v>26558</v>
      </c>
    </row>
    <row r="22985" spans="53:56" ht="15" x14ac:dyDescent="0.25">
      <c r="BA22985" s="90" t="s">
        <v>27184</v>
      </c>
      <c r="BB22985" s="90" t="s">
        <v>4538</v>
      </c>
      <c r="BC22985" s="90" t="s">
        <v>27078</v>
      </c>
      <c r="BD22985" s="473" t="s">
        <v>26558</v>
      </c>
    </row>
    <row r="22986" spans="53:56" ht="15" x14ac:dyDescent="0.25">
      <c r="BA22986" s="91" t="s">
        <v>27185</v>
      </c>
      <c r="BB22986" s="91" t="s">
        <v>4538</v>
      </c>
      <c r="BC22986" s="91" t="s">
        <v>27078</v>
      </c>
      <c r="BD22986" s="473" t="s">
        <v>26558</v>
      </c>
    </row>
    <row r="22987" spans="53:56" ht="15" x14ac:dyDescent="0.25">
      <c r="BA22987" s="90" t="s">
        <v>27186</v>
      </c>
      <c r="BB22987" s="90" t="s">
        <v>4538</v>
      </c>
      <c r="BC22987" s="90" t="s">
        <v>27078</v>
      </c>
      <c r="BD22987" s="473" t="s">
        <v>26558</v>
      </c>
    </row>
    <row r="22988" spans="53:56" ht="15" x14ac:dyDescent="0.25">
      <c r="BA22988" s="91" t="s">
        <v>27187</v>
      </c>
      <c r="BB22988" s="91" t="s">
        <v>4538</v>
      </c>
      <c r="BC22988" s="91" t="s">
        <v>27078</v>
      </c>
      <c r="BD22988" s="473" t="s">
        <v>26558</v>
      </c>
    </row>
    <row r="22989" spans="53:56" ht="15" x14ac:dyDescent="0.25">
      <c r="BA22989" s="90" t="s">
        <v>27188</v>
      </c>
      <c r="BB22989" s="90" t="s">
        <v>4538</v>
      </c>
      <c r="BC22989" s="90" t="s">
        <v>27078</v>
      </c>
      <c r="BD22989" s="473" t="s">
        <v>26558</v>
      </c>
    </row>
    <row r="22990" spans="53:56" ht="15" x14ac:dyDescent="0.25">
      <c r="BA22990" s="90" t="s">
        <v>27189</v>
      </c>
      <c r="BB22990" s="90" t="s">
        <v>4538</v>
      </c>
      <c r="BC22990" s="90" t="s">
        <v>27078</v>
      </c>
      <c r="BD22990" s="473" t="s">
        <v>26558</v>
      </c>
    </row>
    <row r="22991" spans="53:56" ht="15" x14ac:dyDescent="0.25">
      <c r="BA22991" s="91" t="s">
        <v>27190</v>
      </c>
      <c r="BB22991" s="91" t="s">
        <v>4538</v>
      </c>
      <c r="BC22991" s="91" t="s">
        <v>27078</v>
      </c>
      <c r="BD22991" s="473" t="s">
        <v>26558</v>
      </c>
    </row>
    <row r="22992" spans="53:56" ht="15" x14ac:dyDescent="0.25">
      <c r="BA22992" s="90" t="s">
        <v>27191</v>
      </c>
      <c r="BB22992" s="90" t="s">
        <v>4538</v>
      </c>
      <c r="BC22992" s="90" t="s">
        <v>27078</v>
      </c>
      <c r="BD22992" s="473" t="s">
        <v>26558</v>
      </c>
    </row>
    <row r="22993" spans="53:56" ht="15" x14ac:dyDescent="0.25">
      <c r="BA22993" s="91" t="s">
        <v>27192</v>
      </c>
      <c r="BB22993" s="91" t="s">
        <v>4538</v>
      </c>
      <c r="BC22993" s="91" t="s">
        <v>27078</v>
      </c>
      <c r="BD22993" s="473" t="s">
        <v>26558</v>
      </c>
    </row>
    <row r="22994" spans="53:56" ht="15" x14ac:dyDescent="0.25">
      <c r="BA22994" s="91" t="s">
        <v>27193</v>
      </c>
      <c r="BB22994" s="91" t="s">
        <v>4538</v>
      </c>
      <c r="BC22994" s="91" t="s">
        <v>27089</v>
      </c>
      <c r="BD22994" s="473" t="s">
        <v>26558</v>
      </c>
    </row>
    <row r="22995" spans="53:56" ht="15" x14ac:dyDescent="0.25">
      <c r="BA22995" s="91" t="s">
        <v>27194</v>
      </c>
      <c r="BB22995" s="91" t="s">
        <v>4538</v>
      </c>
      <c r="BC22995" s="91" t="s">
        <v>27078</v>
      </c>
      <c r="BD22995" s="473" t="s">
        <v>26558</v>
      </c>
    </row>
    <row r="22996" spans="53:56" ht="15" x14ac:dyDescent="0.25">
      <c r="BA22996" s="90" t="s">
        <v>27195</v>
      </c>
      <c r="BB22996" s="90" t="s">
        <v>4538</v>
      </c>
      <c r="BC22996" s="90" t="s">
        <v>27078</v>
      </c>
      <c r="BD22996" s="473" t="s">
        <v>26558</v>
      </c>
    </row>
    <row r="22997" spans="53:56" ht="15" x14ac:dyDescent="0.25">
      <c r="BA22997" s="91" t="s">
        <v>27196</v>
      </c>
      <c r="BB22997" s="91" t="s">
        <v>4538</v>
      </c>
      <c r="BC22997" s="91" t="s">
        <v>27197</v>
      </c>
      <c r="BD22997" s="473" t="s">
        <v>26558</v>
      </c>
    </row>
    <row r="22998" spans="53:56" ht="15" x14ac:dyDescent="0.25">
      <c r="BA22998" s="90" t="s">
        <v>27198</v>
      </c>
      <c r="BB22998" s="90" t="s">
        <v>4538</v>
      </c>
      <c r="BC22998" s="90" t="s">
        <v>27197</v>
      </c>
      <c r="BD22998" s="473" t="s">
        <v>26558</v>
      </c>
    </row>
    <row r="22999" spans="53:56" ht="15" x14ac:dyDescent="0.25">
      <c r="BA22999" s="90" t="s">
        <v>27199</v>
      </c>
      <c r="BB22999" s="90" t="s">
        <v>4538</v>
      </c>
      <c r="BC22999" s="90" t="s">
        <v>27197</v>
      </c>
      <c r="BD22999" s="473" t="s">
        <v>26558</v>
      </c>
    </row>
    <row r="23000" spans="53:56" ht="15" x14ac:dyDescent="0.25">
      <c r="BA23000" s="91" t="s">
        <v>27200</v>
      </c>
      <c r="BB23000" s="91" t="s">
        <v>4538</v>
      </c>
      <c r="BC23000" s="91" t="s">
        <v>27197</v>
      </c>
      <c r="BD23000" s="473" t="s">
        <v>26558</v>
      </c>
    </row>
    <row r="23001" spans="53:56" ht="15" x14ac:dyDescent="0.25">
      <c r="BA23001" s="90" t="s">
        <v>27201</v>
      </c>
      <c r="BB23001" s="90" t="s">
        <v>4538</v>
      </c>
      <c r="BC23001" s="90" t="s">
        <v>27197</v>
      </c>
      <c r="BD23001" s="473" t="s">
        <v>26558</v>
      </c>
    </row>
    <row r="23002" spans="53:56" ht="15" x14ac:dyDescent="0.25">
      <c r="BA23002" s="91" t="s">
        <v>27202</v>
      </c>
      <c r="BB23002" s="91" t="s">
        <v>4538</v>
      </c>
      <c r="BC23002" s="91" t="s">
        <v>27197</v>
      </c>
      <c r="BD23002" s="473" t="s">
        <v>26558</v>
      </c>
    </row>
    <row r="23003" spans="53:56" ht="15" x14ac:dyDescent="0.25">
      <c r="BA23003" s="90" t="s">
        <v>27203</v>
      </c>
      <c r="BB23003" s="90" t="s">
        <v>4538</v>
      </c>
      <c r="BC23003" s="90" t="s">
        <v>27197</v>
      </c>
      <c r="BD23003" s="473" t="s">
        <v>26558</v>
      </c>
    </row>
    <row r="23004" spans="53:56" ht="15" x14ac:dyDescent="0.25">
      <c r="BA23004" s="91" t="s">
        <v>27204</v>
      </c>
      <c r="BB23004" s="91" t="s">
        <v>4538</v>
      </c>
      <c r="BC23004" s="91" t="s">
        <v>27197</v>
      </c>
      <c r="BD23004" s="473" t="s">
        <v>26558</v>
      </c>
    </row>
    <row r="23005" spans="53:56" ht="15" x14ac:dyDescent="0.25">
      <c r="BA23005" s="90" t="s">
        <v>27205</v>
      </c>
      <c r="BB23005" s="90" t="s">
        <v>4538</v>
      </c>
      <c r="BC23005" s="90" t="s">
        <v>27197</v>
      </c>
      <c r="BD23005" s="473" t="s">
        <v>26558</v>
      </c>
    </row>
    <row r="23006" spans="53:56" ht="15" x14ac:dyDescent="0.25">
      <c r="BA23006" s="91" t="s">
        <v>27206</v>
      </c>
      <c r="BB23006" s="91" t="s">
        <v>4538</v>
      </c>
      <c r="BC23006" s="91" t="s">
        <v>27207</v>
      </c>
      <c r="BD23006" s="473" t="s">
        <v>26558</v>
      </c>
    </row>
    <row r="23007" spans="53:56" ht="15" x14ac:dyDescent="0.25">
      <c r="BA23007" s="91" t="s">
        <v>27208</v>
      </c>
      <c r="BB23007" s="91" t="s">
        <v>4538</v>
      </c>
      <c r="BC23007" s="91" t="s">
        <v>14776</v>
      </c>
      <c r="BD23007" s="473" t="s">
        <v>26558</v>
      </c>
    </row>
    <row r="23008" spans="53:56" ht="15" x14ac:dyDescent="0.25">
      <c r="BA23008" s="90" t="s">
        <v>27209</v>
      </c>
      <c r="BB23008" s="90" t="s">
        <v>4538</v>
      </c>
      <c r="BC23008" s="90" t="s">
        <v>27197</v>
      </c>
      <c r="BD23008" s="473" t="s">
        <v>26558</v>
      </c>
    </row>
    <row r="23009" spans="53:56" ht="15" x14ac:dyDescent="0.25">
      <c r="BA23009" s="91" t="s">
        <v>27210</v>
      </c>
      <c r="BB23009" s="91" t="s">
        <v>4538</v>
      </c>
      <c r="BC23009" s="91" t="s">
        <v>22002</v>
      </c>
      <c r="BD23009" s="473" t="s">
        <v>26558</v>
      </c>
    </row>
    <row r="23010" spans="53:56" ht="15" x14ac:dyDescent="0.25">
      <c r="BA23010" s="90" t="s">
        <v>27211</v>
      </c>
      <c r="BB23010" s="90" t="s">
        <v>4538</v>
      </c>
      <c r="BC23010" s="90" t="s">
        <v>14776</v>
      </c>
      <c r="BD23010" s="473" t="s">
        <v>26558</v>
      </c>
    </row>
    <row r="23011" spans="53:56" ht="15" x14ac:dyDescent="0.25">
      <c r="BA23011" s="90" t="s">
        <v>27212</v>
      </c>
      <c r="BB23011" s="90" t="s">
        <v>4538</v>
      </c>
      <c r="BC23011" s="90" t="s">
        <v>14776</v>
      </c>
      <c r="BD23011" s="473" t="s">
        <v>26558</v>
      </c>
    </row>
    <row r="23012" spans="53:56" ht="15" x14ac:dyDescent="0.25">
      <c r="BA23012" s="91" t="s">
        <v>27213</v>
      </c>
      <c r="BB23012" s="91" t="s">
        <v>4538</v>
      </c>
      <c r="BC23012" s="91" t="s">
        <v>14776</v>
      </c>
      <c r="BD23012" s="473" t="s">
        <v>26558</v>
      </c>
    </row>
    <row r="23013" spans="53:56" ht="15" x14ac:dyDescent="0.25">
      <c r="BA23013" s="90" t="s">
        <v>27214</v>
      </c>
      <c r="BB23013" s="90" t="s">
        <v>4538</v>
      </c>
      <c r="BC23013" s="90" t="s">
        <v>14776</v>
      </c>
      <c r="BD23013" s="473" t="s">
        <v>26558</v>
      </c>
    </row>
    <row r="23014" spans="53:56" ht="15" x14ac:dyDescent="0.25">
      <c r="BA23014" s="91" t="s">
        <v>27215</v>
      </c>
      <c r="BB23014" s="91" t="s">
        <v>4538</v>
      </c>
      <c r="BC23014" s="91" t="s">
        <v>14776</v>
      </c>
      <c r="BD23014" s="473" t="s">
        <v>26558</v>
      </c>
    </row>
    <row r="23015" spans="53:56" ht="15" x14ac:dyDescent="0.25">
      <c r="BA23015" s="90" t="s">
        <v>27216</v>
      </c>
      <c r="BB23015" s="90" t="s">
        <v>4538</v>
      </c>
      <c r="BC23015" s="90" t="s">
        <v>27197</v>
      </c>
      <c r="BD23015" s="473" t="s">
        <v>26558</v>
      </c>
    </row>
    <row r="23016" spans="53:56" ht="15" x14ac:dyDescent="0.25">
      <c r="BA23016" s="91" t="s">
        <v>27217</v>
      </c>
      <c r="BB23016" s="91" t="s">
        <v>4538</v>
      </c>
      <c r="BC23016" s="91" t="s">
        <v>14776</v>
      </c>
      <c r="BD23016" s="473" t="s">
        <v>26558</v>
      </c>
    </row>
    <row r="23017" spans="53:56" ht="15" x14ac:dyDescent="0.25">
      <c r="BA23017" s="90" t="s">
        <v>27218</v>
      </c>
      <c r="BB23017" s="90" t="s">
        <v>4538</v>
      </c>
      <c r="BC23017" s="90" t="s">
        <v>27089</v>
      </c>
      <c r="BD23017" s="473" t="s">
        <v>26558</v>
      </c>
    </row>
    <row r="23018" spans="53:56" ht="15" x14ac:dyDescent="0.25">
      <c r="BA23018" s="91" t="s">
        <v>27219</v>
      </c>
      <c r="BB23018" s="91" t="s">
        <v>4538</v>
      </c>
      <c r="BC23018" s="91" t="s">
        <v>18311</v>
      </c>
      <c r="BD23018" s="473" t="s">
        <v>26558</v>
      </c>
    </row>
    <row r="23019" spans="53:56" ht="15" x14ac:dyDescent="0.25">
      <c r="BA23019" s="90" t="s">
        <v>27220</v>
      </c>
      <c r="BB23019" s="90" t="s">
        <v>4538</v>
      </c>
      <c r="BC23019" s="90" t="s">
        <v>18311</v>
      </c>
      <c r="BD23019" s="473" t="s">
        <v>26558</v>
      </c>
    </row>
    <row r="23020" spans="53:56" ht="15" x14ac:dyDescent="0.25">
      <c r="BA23020" s="90" t="s">
        <v>27221</v>
      </c>
      <c r="BB23020" s="90" t="s">
        <v>4538</v>
      </c>
      <c r="BC23020" s="90" t="s">
        <v>27197</v>
      </c>
      <c r="BD23020" s="473" t="s">
        <v>26558</v>
      </c>
    </row>
    <row r="23021" spans="53:56" ht="15" x14ac:dyDescent="0.25">
      <c r="BA23021" s="91" t="s">
        <v>27222</v>
      </c>
      <c r="BB23021" s="91" t="s">
        <v>4538</v>
      </c>
      <c r="BC23021" s="91" t="s">
        <v>22002</v>
      </c>
      <c r="BD23021" s="473" t="s">
        <v>26558</v>
      </c>
    </row>
    <row r="23022" spans="53:56" ht="15" x14ac:dyDescent="0.25">
      <c r="BA23022" s="90" t="s">
        <v>27223</v>
      </c>
      <c r="BB23022" s="90" t="s">
        <v>4538</v>
      </c>
      <c r="BC23022" s="90" t="s">
        <v>22002</v>
      </c>
      <c r="BD23022" s="473" t="s">
        <v>26558</v>
      </c>
    </row>
    <row r="23023" spans="53:56" ht="15" x14ac:dyDescent="0.25">
      <c r="BA23023" s="91" t="s">
        <v>27224</v>
      </c>
      <c r="BB23023" s="91" t="s">
        <v>4538</v>
      </c>
      <c r="BC23023" s="91" t="s">
        <v>27225</v>
      </c>
      <c r="BD23023" s="473" t="s">
        <v>26558</v>
      </c>
    </row>
    <row r="23024" spans="53:56" ht="15" x14ac:dyDescent="0.25">
      <c r="BA23024" s="90" t="s">
        <v>27226</v>
      </c>
      <c r="BB23024" s="90" t="s">
        <v>4538</v>
      </c>
      <c r="BC23024" s="90" t="s">
        <v>14776</v>
      </c>
      <c r="BD23024" s="473" t="s">
        <v>26558</v>
      </c>
    </row>
    <row r="23025" spans="53:56" ht="15" x14ac:dyDescent="0.25">
      <c r="BA23025" s="91" t="s">
        <v>27227</v>
      </c>
      <c r="BB23025" s="91" t="s">
        <v>4538</v>
      </c>
      <c r="BC23025" s="91" t="s">
        <v>25776</v>
      </c>
      <c r="BD23025" s="473" t="s">
        <v>26558</v>
      </c>
    </row>
    <row r="23026" spans="53:56" ht="15" x14ac:dyDescent="0.25">
      <c r="BA23026" s="90" t="s">
        <v>27228</v>
      </c>
      <c r="BB23026" s="90" t="s">
        <v>4538</v>
      </c>
      <c r="BC23026" s="90" t="s">
        <v>25975</v>
      </c>
      <c r="BD23026" s="473" t="s">
        <v>26558</v>
      </c>
    </row>
    <row r="23027" spans="53:56" ht="15" x14ac:dyDescent="0.25">
      <c r="BA23027" s="91" t="s">
        <v>27229</v>
      </c>
      <c r="BB23027" s="91" t="s">
        <v>4538</v>
      </c>
      <c r="BC23027" s="91" t="s">
        <v>25776</v>
      </c>
      <c r="BD23027" s="473" t="s">
        <v>26558</v>
      </c>
    </row>
    <row r="23028" spans="53:56" ht="15" x14ac:dyDescent="0.25">
      <c r="BA23028" s="90" t="s">
        <v>27230</v>
      </c>
      <c r="BB23028" s="90" t="s">
        <v>4538</v>
      </c>
      <c r="BC23028" s="90" t="s">
        <v>14776</v>
      </c>
      <c r="BD23028" s="473" t="s">
        <v>26558</v>
      </c>
    </row>
    <row r="23029" spans="53:56" ht="15" x14ac:dyDescent="0.25">
      <c r="BA23029" s="91" t="s">
        <v>27231</v>
      </c>
      <c r="BB23029" s="91" t="s">
        <v>4538</v>
      </c>
      <c r="BC23029" s="91" t="s">
        <v>27197</v>
      </c>
      <c r="BD23029" s="473" t="s">
        <v>26558</v>
      </c>
    </row>
    <row r="23030" spans="53:56" ht="15" x14ac:dyDescent="0.25">
      <c r="BA23030" s="90" t="s">
        <v>27232</v>
      </c>
      <c r="BB23030" s="90" t="s">
        <v>4538</v>
      </c>
      <c r="BC23030" s="90" t="s">
        <v>27169</v>
      </c>
      <c r="BD23030" s="473" t="s">
        <v>26558</v>
      </c>
    </row>
    <row r="23031" spans="53:56" ht="15" x14ac:dyDescent="0.25">
      <c r="BA23031" s="91" t="s">
        <v>27233</v>
      </c>
      <c r="BB23031" s="91" t="s">
        <v>4538</v>
      </c>
      <c r="BC23031" s="91" t="s">
        <v>27225</v>
      </c>
      <c r="BD23031" s="473" t="s">
        <v>26558</v>
      </c>
    </row>
    <row r="23032" spans="53:56" ht="15" x14ac:dyDescent="0.25">
      <c r="BA23032" s="91" t="s">
        <v>27234</v>
      </c>
      <c r="BB23032" s="91" t="s">
        <v>4538</v>
      </c>
      <c r="BC23032" s="91" t="s">
        <v>14776</v>
      </c>
      <c r="BD23032" s="473" t="s">
        <v>26558</v>
      </c>
    </row>
    <row r="23033" spans="53:56" ht="15" x14ac:dyDescent="0.25">
      <c r="BA23033" s="90" t="s">
        <v>27235</v>
      </c>
      <c r="BB23033" s="90" t="s">
        <v>4538</v>
      </c>
      <c r="BC23033" s="90" t="s">
        <v>18311</v>
      </c>
      <c r="BD23033" s="473" t="s">
        <v>26558</v>
      </c>
    </row>
    <row r="23034" spans="53:56" ht="15" x14ac:dyDescent="0.25">
      <c r="BA23034" s="91" t="s">
        <v>27236</v>
      </c>
      <c r="BB23034" s="91" t="s">
        <v>4538</v>
      </c>
      <c r="BC23034" s="91" t="s">
        <v>18311</v>
      </c>
      <c r="BD23034" s="473" t="s">
        <v>26558</v>
      </c>
    </row>
    <row r="23035" spans="53:56" ht="15" x14ac:dyDescent="0.25">
      <c r="BA23035" s="90" t="s">
        <v>27237</v>
      </c>
      <c r="BB23035" s="90" t="s">
        <v>4538</v>
      </c>
      <c r="BC23035" s="90" t="s">
        <v>25776</v>
      </c>
      <c r="BD23035" s="473" t="s">
        <v>26558</v>
      </c>
    </row>
    <row r="23036" spans="53:56" ht="15" x14ac:dyDescent="0.25">
      <c r="BA23036" s="91" t="s">
        <v>27238</v>
      </c>
      <c r="BB23036" s="91" t="s">
        <v>4538</v>
      </c>
      <c r="BC23036" s="91" t="s">
        <v>27197</v>
      </c>
      <c r="BD23036" s="473" t="s">
        <v>26558</v>
      </c>
    </row>
    <row r="23037" spans="53:56" ht="15" x14ac:dyDescent="0.25">
      <c r="BA23037" s="90" t="s">
        <v>27239</v>
      </c>
      <c r="BB23037" s="90" t="s">
        <v>4538</v>
      </c>
      <c r="BC23037" s="90" t="s">
        <v>25776</v>
      </c>
      <c r="BD23037" s="473" t="s">
        <v>26558</v>
      </c>
    </row>
    <row r="23038" spans="53:56" ht="15" x14ac:dyDescent="0.25">
      <c r="BA23038" s="91" t="s">
        <v>27240</v>
      </c>
      <c r="BB23038" s="91" t="s">
        <v>4538</v>
      </c>
      <c r="BC23038" s="91" t="s">
        <v>22002</v>
      </c>
      <c r="BD23038" s="473" t="s">
        <v>26558</v>
      </c>
    </row>
    <row r="23039" spans="53:56" ht="15" x14ac:dyDescent="0.25">
      <c r="BA23039" s="90" t="s">
        <v>27241</v>
      </c>
      <c r="BB23039" s="90" t="s">
        <v>4538</v>
      </c>
      <c r="BC23039" s="90" t="s">
        <v>22002</v>
      </c>
      <c r="BD23039" s="473" t="s">
        <v>26558</v>
      </c>
    </row>
    <row r="23040" spans="53:56" ht="15" x14ac:dyDescent="0.25">
      <c r="BA23040" s="91" t="s">
        <v>27242</v>
      </c>
      <c r="BB23040" s="91" t="s">
        <v>4538</v>
      </c>
      <c r="BC23040" s="91" t="s">
        <v>27169</v>
      </c>
      <c r="BD23040" s="473" t="s">
        <v>26558</v>
      </c>
    </row>
    <row r="23041" spans="53:56" ht="15" x14ac:dyDescent="0.25">
      <c r="BA23041" s="90" t="s">
        <v>27243</v>
      </c>
      <c r="BB23041" s="90" t="s">
        <v>4538</v>
      </c>
      <c r="BC23041" s="90" t="s">
        <v>25975</v>
      </c>
      <c r="BD23041" s="473" t="s">
        <v>26558</v>
      </c>
    </row>
    <row r="23042" spans="53:56" ht="15" x14ac:dyDescent="0.25">
      <c r="BA23042" s="90" t="s">
        <v>27244</v>
      </c>
      <c r="BB23042" s="90" t="s">
        <v>4538</v>
      </c>
      <c r="BC23042" s="90" t="s">
        <v>27197</v>
      </c>
      <c r="BD23042" s="473" t="s">
        <v>26558</v>
      </c>
    </row>
    <row r="23043" spans="53:56" ht="15" x14ac:dyDescent="0.25">
      <c r="BA23043" s="91" t="s">
        <v>27245</v>
      </c>
      <c r="BB23043" s="91" t="s">
        <v>4538</v>
      </c>
      <c r="BC23043" s="91" t="s">
        <v>27169</v>
      </c>
      <c r="BD23043" s="473" t="s">
        <v>26558</v>
      </c>
    </row>
    <row r="23044" spans="53:56" ht="15" x14ac:dyDescent="0.25">
      <c r="BA23044" s="90" t="s">
        <v>27246</v>
      </c>
      <c r="BB23044" s="90" t="s">
        <v>4538</v>
      </c>
      <c r="BC23044" s="90" t="s">
        <v>14776</v>
      </c>
      <c r="BD23044" s="473" t="s">
        <v>26558</v>
      </c>
    </row>
    <row r="23045" spans="53:56" ht="15" x14ac:dyDescent="0.25">
      <c r="BA23045" s="91" t="s">
        <v>27247</v>
      </c>
      <c r="BB23045" s="91" t="s">
        <v>4538</v>
      </c>
      <c r="BC23045" s="91" t="s">
        <v>27197</v>
      </c>
      <c r="BD23045" s="473" t="s">
        <v>26558</v>
      </c>
    </row>
    <row r="23046" spans="53:56" ht="15" x14ac:dyDescent="0.25">
      <c r="BA23046" s="90" t="s">
        <v>27248</v>
      </c>
      <c r="BB23046" s="90" t="s">
        <v>4538</v>
      </c>
      <c r="BC23046" s="90" t="s">
        <v>27197</v>
      </c>
      <c r="BD23046" s="473" t="s">
        <v>26558</v>
      </c>
    </row>
    <row r="23047" spans="53:56" ht="15" x14ac:dyDescent="0.25">
      <c r="BA23047" s="90" t="s">
        <v>27249</v>
      </c>
      <c r="BB23047" s="90" t="s">
        <v>4538</v>
      </c>
      <c r="BC23047" s="90" t="s">
        <v>22002</v>
      </c>
      <c r="BD23047" s="473" t="s">
        <v>26558</v>
      </c>
    </row>
    <row r="23048" spans="53:56" ht="15" x14ac:dyDescent="0.25">
      <c r="BA23048" s="91" t="s">
        <v>27250</v>
      </c>
      <c r="BB23048" s="91" t="s">
        <v>4538</v>
      </c>
      <c r="BC23048" s="91" t="s">
        <v>22002</v>
      </c>
      <c r="BD23048" s="473" t="s">
        <v>26558</v>
      </c>
    </row>
    <row r="23049" spans="53:56" ht="15" x14ac:dyDescent="0.25">
      <c r="BA23049" s="90" t="s">
        <v>27251</v>
      </c>
      <c r="BB23049" s="90" t="s">
        <v>4538</v>
      </c>
      <c r="BC23049" s="90" t="s">
        <v>22002</v>
      </c>
      <c r="BD23049" s="473" t="s">
        <v>26558</v>
      </c>
    </row>
    <row r="23050" spans="53:56" ht="15" x14ac:dyDescent="0.25">
      <c r="BA23050" s="91" t="s">
        <v>27252</v>
      </c>
      <c r="BB23050" s="91" t="s">
        <v>4538</v>
      </c>
      <c r="BC23050" s="91" t="s">
        <v>27169</v>
      </c>
      <c r="BD23050" s="473" t="s">
        <v>26558</v>
      </c>
    </row>
    <row r="23051" spans="53:56" ht="15" x14ac:dyDescent="0.25">
      <c r="BA23051" s="90" t="s">
        <v>27253</v>
      </c>
      <c r="BB23051" s="90" t="s">
        <v>4538</v>
      </c>
      <c r="BC23051" s="90" t="s">
        <v>27169</v>
      </c>
      <c r="BD23051" s="473" t="s">
        <v>26558</v>
      </c>
    </row>
    <row r="23052" spans="53:56" ht="15" x14ac:dyDescent="0.25">
      <c r="BA23052" s="91" t="s">
        <v>27254</v>
      </c>
      <c r="BB23052" s="91" t="s">
        <v>4538</v>
      </c>
      <c r="BC23052" s="91" t="s">
        <v>25975</v>
      </c>
      <c r="BD23052" s="473" t="s">
        <v>26558</v>
      </c>
    </row>
    <row r="23053" spans="53:56" ht="15" x14ac:dyDescent="0.25">
      <c r="BA23053" s="90" t="s">
        <v>27255</v>
      </c>
      <c r="BB23053" s="90" t="s">
        <v>4538</v>
      </c>
      <c r="BC23053" s="90" t="s">
        <v>22002</v>
      </c>
      <c r="BD23053" s="473" t="s">
        <v>26558</v>
      </c>
    </row>
    <row r="23054" spans="53:56" ht="15" x14ac:dyDescent="0.25">
      <c r="BA23054" s="91" t="s">
        <v>27256</v>
      </c>
      <c r="BB23054" s="91" t="s">
        <v>4538</v>
      </c>
      <c r="BC23054" s="91" t="s">
        <v>22002</v>
      </c>
      <c r="BD23054" s="473" t="s">
        <v>26558</v>
      </c>
    </row>
    <row r="23055" spans="53:56" ht="15" x14ac:dyDescent="0.25">
      <c r="BA23055" s="90" t="s">
        <v>27257</v>
      </c>
      <c r="BB23055" s="90" t="s">
        <v>4538</v>
      </c>
      <c r="BC23055" s="90" t="s">
        <v>22002</v>
      </c>
      <c r="BD23055" s="473" t="s">
        <v>26558</v>
      </c>
    </row>
    <row r="23056" spans="53:56" ht="15" x14ac:dyDescent="0.25">
      <c r="BA23056" s="91" t="s">
        <v>27258</v>
      </c>
      <c r="BB23056" s="91" t="s">
        <v>4538</v>
      </c>
      <c r="BC23056" s="91" t="s">
        <v>22002</v>
      </c>
      <c r="BD23056" s="473" t="s">
        <v>26558</v>
      </c>
    </row>
    <row r="23057" spans="53:56" ht="15" x14ac:dyDescent="0.25">
      <c r="BA23057" s="90" t="s">
        <v>27259</v>
      </c>
      <c r="BB23057" s="90" t="s">
        <v>4538</v>
      </c>
      <c r="BC23057" s="90" t="s">
        <v>25776</v>
      </c>
      <c r="BD23057" s="473" t="s">
        <v>26558</v>
      </c>
    </row>
    <row r="23058" spans="53:56" ht="15" x14ac:dyDescent="0.25">
      <c r="BA23058" s="91" t="s">
        <v>27260</v>
      </c>
      <c r="BB23058" s="91" t="s">
        <v>4538</v>
      </c>
      <c r="BC23058" s="91" t="s">
        <v>25975</v>
      </c>
      <c r="BD23058" s="473" t="s">
        <v>26558</v>
      </c>
    </row>
    <row r="23059" spans="53:56" ht="15" x14ac:dyDescent="0.25">
      <c r="BA23059" s="90" t="s">
        <v>27261</v>
      </c>
      <c r="BB23059" s="90" t="s">
        <v>4538</v>
      </c>
      <c r="BC23059" s="90" t="s">
        <v>14776</v>
      </c>
      <c r="BD23059" s="473" t="s">
        <v>26558</v>
      </c>
    </row>
    <row r="23060" spans="53:56" ht="15" x14ac:dyDescent="0.25">
      <c r="BA23060" s="91" t="s">
        <v>27262</v>
      </c>
      <c r="BB23060" s="91" t="s">
        <v>4538</v>
      </c>
      <c r="BC23060" s="91" t="s">
        <v>14776</v>
      </c>
      <c r="BD23060" s="473" t="s">
        <v>26558</v>
      </c>
    </row>
    <row r="23061" spans="53:56" ht="15" x14ac:dyDescent="0.25">
      <c r="BA23061" s="90" t="s">
        <v>27263</v>
      </c>
      <c r="BB23061" s="90" t="s">
        <v>4538</v>
      </c>
      <c r="BC23061" s="90" t="s">
        <v>27207</v>
      </c>
      <c r="BD23061" s="473" t="s">
        <v>26558</v>
      </c>
    </row>
    <row r="23062" spans="53:56" ht="15" x14ac:dyDescent="0.25">
      <c r="BA23062" s="91" t="s">
        <v>27264</v>
      </c>
      <c r="BB23062" s="91" t="s">
        <v>4538</v>
      </c>
      <c r="BC23062" s="91" t="s">
        <v>22002</v>
      </c>
      <c r="BD23062" s="473" t="s">
        <v>26558</v>
      </c>
    </row>
    <row r="23063" spans="53:56" ht="15" x14ac:dyDescent="0.25">
      <c r="BA23063" s="90" t="s">
        <v>27265</v>
      </c>
      <c r="BB23063" s="90" t="s">
        <v>4538</v>
      </c>
      <c r="BC23063" s="90" t="s">
        <v>25776</v>
      </c>
      <c r="BD23063" s="473" t="s">
        <v>26558</v>
      </c>
    </row>
    <row r="23064" spans="53:56" ht="15" x14ac:dyDescent="0.25">
      <c r="BA23064" s="91" t="s">
        <v>27266</v>
      </c>
      <c r="BB23064" s="91" t="s">
        <v>4538</v>
      </c>
      <c r="BC23064" s="91" t="s">
        <v>27169</v>
      </c>
      <c r="BD23064" s="473" t="s">
        <v>26558</v>
      </c>
    </row>
    <row r="23065" spans="53:56" ht="15" x14ac:dyDescent="0.25">
      <c r="BA23065" s="90" t="s">
        <v>27267</v>
      </c>
      <c r="BB23065" s="90" t="s">
        <v>4538</v>
      </c>
      <c r="BC23065" s="90" t="s">
        <v>27197</v>
      </c>
      <c r="BD23065" s="473" t="s">
        <v>26558</v>
      </c>
    </row>
    <row r="23066" spans="53:56" ht="15" x14ac:dyDescent="0.25">
      <c r="BA23066" s="91" t="s">
        <v>27268</v>
      </c>
      <c r="BB23066" s="91" t="s">
        <v>4538</v>
      </c>
      <c r="BC23066" s="91" t="s">
        <v>25776</v>
      </c>
      <c r="BD23066" s="473" t="s">
        <v>26558</v>
      </c>
    </row>
    <row r="23067" spans="53:56" ht="15" x14ac:dyDescent="0.25">
      <c r="BA23067" s="90" t="s">
        <v>27269</v>
      </c>
      <c r="BB23067" s="90" t="s">
        <v>4538</v>
      </c>
      <c r="BC23067" s="90" t="s">
        <v>27089</v>
      </c>
      <c r="BD23067" s="473" t="s">
        <v>26558</v>
      </c>
    </row>
    <row r="23068" spans="53:56" ht="15" x14ac:dyDescent="0.25">
      <c r="BA23068" s="91" t="s">
        <v>27270</v>
      </c>
      <c r="BB23068" s="91" t="s">
        <v>4538</v>
      </c>
      <c r="BC23068" s="91" t="s">
        <v>27197</v>
      </c>
      <c r="BD23068" s="473" t="s">
        <v>26558</v>
      </c>
    </row>
    <row r="23069" spans="53:56" ht="15" x14ac:dyDescent="0.25">
      <c r="BA23069" s="90" t="s">
        <v>27271</v>
      </c>
      <c r="BB23069" s="90" t="s">
        <v>4538</v>
      </c>
      <c r="BC23069" s="90" t="s">
        <v>27207</v>
      </c>
      <c r="BD23069" s="473" t="s">
        <v>26558</v>
      </c>
    </row>
    <row r="23070" spans="53:56" ht="15" x14ac:dyDescent="0.25">
      <c r="BA23070" s="91" t="s">
        <v>27272</v>
      </c>
      <c r="BB23070" s="91" t="s">
        <v>4538</v>
      </c>
      <c r="BC23070" s="91" t="s">
        <v>22002</v>
      </c>
      <c r="BD23070" s="473" t="s">
        <v>26558</v>
      </c>
    </row>
    <row r="23071" spans="53:56" ht="15" x14ac:dyDescent="0.25">
      <c r="BA23071" s="90" t="s">
        <v>27273</v>
      </c>
      <c r="BB23071" s="90" t="s">
        <v>4538</v>
      </c>
      <c r="BC23071" s="90" t="s">
        <v>27207</v>
      </c>
      <c r="BD23071" s="473" t="s">
        <v>26558</v>
      </c>
    </row>
    <row r="23072" spans="53:56" ht="15" x14ac:dyDescent="0.25">
      <c r="BA23072" s="91" t="s">
        <v>27274</v>
      </c>
      <c r="BB23072" s="91" t="s">
        <v>4538</v>
      </c>
      <c r="BC23072" s="91" t="s">
        <v>27197</v>
      </c>
      <c r="BD23072" s="473" t="s">
        <v>26558</v>
      </c>
    </row>
    <row r="23073" spans="53:56" ht="15" x14ac:dyDescent="0.25">
      <c r="BA23073" s="90" t="s">
        <v>27275</v>
      </c>
      <c r="BB23073" s="90" t="s">
        <v>4538</v>
      </c>
      <c r="BC23073" s="90" t="s">
        <v>27225</v>
      </c>
      <c r="BD23073" s="473" t="s">
        <v>26558</v>
      </c>
    </row>
    <row r="23074" spans="53:56" ht="15" x14ac:dyDescent="0.25">
      <c r="BA23074" s="91" t="s">
        <v>27276</v>
      </c>
      <c r="BB23074" s="91" t="s">
        <v>4538</v>
      </c>
      <c r="BC23074" s="91" t="s">
        <v>27197</v>
      </c>
      <c r="BD23074" s="473" t="s">
        <v>26558</v>
      </c>
    </row>
    <row r="23075" spans="53:56" ht="15" x14ac:dyDescent="0.25">
      <c r="BA23075" s="90" t="s">
        <v>27277</v>
      </c>
      <c r="BB23075" s="90" t="s">
        <v>4538</v>
      </c>
      <c r="BC23075" s="90" t="s">
        <v>18311</v>
      </c>
      <c r="BD23075" s="473" t="s">
        <v>26558</v>
      </c>
    </row>
    <row r="23076" spans="53:56" ht="15" x14ac:dyDescent="0.25">
      <c r="BA23076" s="91" t="s">
        <v>27278</v>
      </c>
      <c r="BB23076" s="91" t="s">
        <v>4538</v>
      </c>
      <c r="BC23076" s="91" t="s">
        <v>18311</v>
      </c>
      <c r="BD23076" s="473" t="s">
        <v>26558</v>
      </c>
    </row>
    <row r="23077" spans="53:56" ht="15" x14ac:dyDescent="0.25">
      <c r="BA23077" s="90" t="s">
        <v>27279</v>
      </c>
      <c r="BB23077" s="90" t="s">
        <v>4538</v>
      </c>
      <c r="BC23077" s="90" t="s">
        <v>27197</v>
      </c>
      <c r="BD23077" s="473" t="s">
        <v>26558</v>
      </c>
    </row>
    <row r="23078" spans="53:56" ht="15" x14ac:dyDescent="0.25">
      <c r="BA23078" s="91" t="s">
        <v>27280</v>
      </c>
      <c r="BB23078" s="91" t="s">
        <v>4538</v>
      </c>
      <c r="BC23078" s="91" t="s">
        <v>27197</v>
      </c>
      <c r="BD23078" s="473" t="s">
        <v>26558</v>
      </c>
    </row>
    <row r="23079" spans="53:56" ht="15" x14ac:dyDescent="0.25">
      <c r="BA23079" s="90" t="s">
        <v>27281</v>
      </c>
      <c r="BB23079" s="90" t="s">
        <v>4538</v>
      </c>
      <c r="BC23079" s="90" t="s">
        <v>27225</v>
      </c>
      <c r="BD23079" s="473" t="s">
        <v>26558</v>
      </c>
    </row>
    <row r="23080" spans="53:56" ht="15" x14ac:dyDescent="0.25">
      <c r="BA23080" s="91" t="s">
        <v>27282</v>
      </c>
      <c r="BB23080" s="91" t="s">
        <v>4538</v>
      </c>
      <c r="BC23080" s="91" t="s">
        <v>22002</v>
      </c>
      <c r="BD23080" s="473" t="s">
        <v>26558</v>
      </c>
    </row>
    <row r="23081" spans="53:56" ht="15" x14ac:dyDescent="0.25">
      <c r="BA23081" s="91" t="s">
        <v>27283</v>
      </c>
      <c r="BB23081" s="91" t="s">
        <v>4538</v>
      </c>
      <c r="BC23081" s="91" t="s">
        <v>25776</v>
      </c>
      <c r="BD23081" s="473" t="s">
        <v>26558</v>
      </c>
    </row>
    <row r="23082" spans="53:56" ht="15" x14ac:dyDescent="0.25">
      <c r="BA23082" s="90" t="s">
        <v>27284</v>
      </c>
      <c r="BB23082" s="90" t="s">
        <v>4538</v>
      </c>
      <c r="BC23082" s="90" t="s">
        <v>14776</v>
      </c>
      <c r="BD23082" s="473" t="s">
        <v>26558</v>
      </c>
    </row>
    <row r="23083" spans="53:56" ht="15" x14ac:dyDescent="0.25">
      <c r="BA23083" s="91" t="s">
        <v>27285</v>
      </c>
      <c r="BB23083" s="91" t="s">
        <v>4538</v>
      </c>
      <c r="BC23083" s="91" t="s">
        <v>25776</v>
      </c>
      <c r="BD23083" s="473" t="s">
        <v>26558</v>
      </c>
    </row>
    <row r="23084" spans="53:56" ht="15" x14ac:dyDescent="0.25">
      <c r="BA23084" s="90" t="s">
        <v>27286</v>
      </c>
      <c r="BB23084" s="90" t="s">
        <v>4538</v>
      </c>
      <c r="BC23084" s="90" t="s">
        <v>27225</v>
      </c>
      <c r="BD23084" s="473" t="s">
        <v>26558</v>
      </c>
    </row>
    <row r="23085" spans="53:56" ht="15" x14ac:dyDescent="0.25">
      <c r="BA23085" s="90" t="s">
        <v>27287</v>
      </c>
      <c r="BB23085" s="90" t="s">
        <v>4538</v>
      </c>
      <c r="BC23085" s="90" t="s">
        <v>25975</v>
      </c>
      <c r="BD23085" s="473" t="s">
        <v>26558</v>
      </c>
    </row>
    <row r="23086" spans="53:56" ht="15" x14ac:dyDescent="0.25">
      <c r="BA23086" s="91" t="s">
        <v>27288</v>
      </c>
      <c r="BB23086" s="91" t="s">
        <v>4538</v>
      </c>
      <c r="BC23086" s="91" t="s">
        <v>27089</v>
      </c>
      <c r="BD23086" s="473" t="s">
        <v>26558</v>
      </c>
    </row>
    <row r="23087" spans="53:56" ht="15" x14ac:dyDescent="0.25">
      <c r="BA23087" s="90" t="s">
        <v>27289</v>
      </c>
      <c r="BB23087" s="90" t="s">
        <v>4538</v>
      </c>
      <c r="BC23087" s="90" t="s">
        <v>27197</v>
      </c>
      <c r="BD23087" s="473" t="s">
        <v>26558</v>
      </c>
    </row>
    <row r="23088" spans="53:56" ht="15" x14ac:dyDescent="0.25">
      <c r="BA23088" s="91" t="s">
        <v>27290</v>
      </c>
      <c r="BB23088" s="91" t="s">
        <v>4538</v>
      </c>
      <c r="BC23088" s="91" t="s">
        <v>18311</v>
      </c>
      <c r="BD23088" s="473" t="s">
        <v>26558</v>
      </c>
    </row>
    <row r="23089" spans="53:56" ht="15" x14ac:dyDescent="0.25">
      <c r="BA23089" s="91" t="s">
        <v>27291</v>
      </c>
      <c r="BB23089" s="91" t="s">
        <v>4538</v>
      </c>
      <c r="BC23089" s="91" t="s">
        <v>25776</v>
      </c>
      <c r="BD23089" s="473" t="s">
        <v>26558</v>
      </c>
    </row>
    <row r="23090" spans="53:56" ht="15" x14ac:dyDescent="0.25">
      <c r="BA23090" s="90" t="s">
        <v>27292</v>
      </c>
      <c r="BB23090" s="90" t="s">
        <v>4538</v>
      </c>
      <c r="BC23090" s="90" t="s">
        <v>18311</v>
      </c>
      <c r="BD23090" s="473" t="s">
        <v>26558</v>
      </c>
    </row>
    <row r="23091" spans="53:56" ht="15" x14ac:dyDescent="0.25">
      <c r="BA23091" s="91" t="s">
        <v>27293</v>
      </c>
      <c r="BB23091" s="91" t="s">
        <v>4538</v>
      </c>
      <c r="BC23091" s="91" t="s">
        <v>18311</v>
      </c>
      <c r="BD23091" s="473" t="s">
        <v>26558</v>
      </c>
    </row>
    <row r="23092" spans="53:56" ht="15" x14ac:dyDescent="0.25">
      <c r="BA23092" s="90" t="s">
        <v>27294</v>
      </c>
      <c r="BB23092" s="90" t="s">
        <v>4538</v>
      </c>
      <c r="BC23092" s="90" t="s">
        <v>18311</v>
      </c>
      <c r="BD23092" s="473" t="s">
        <v>26558</v>
      </c>
    </row>
    <row r="23093" spans="53:56" ht="15" x14ac:dyDescent="0.25">
      <c r="BA23093" s="91" t="s">
        <v>27295</v>
      </c>
      <c r="BB23093" s="91" t="s">
        <v>4538</v>
      </c>
      <c r="BC23093" s="91" t="s">
        <v>18311</v>
      </c>
      <c r="BD23093" s="473" t="s">
        <v>26558</v>
      </c>
    </row>
    <row r="23094" spans="53:56" ht="15" x14ac:dyDescent="0.25">
      <c r="BA23094" s="90" t="s">
        <v>27296</v>
      </c>
      <c r="BB23094" s="90" t="s">
        <v>4538</v>
      </c>
      <c r="BC23094" s="90" t="s">
        <v>18311</v>
      </c>
      <c r="BD23094" s="473" t="s">
        <v>26558</v>
      </c>
    </row>
    <row r="23095" spans="53:56" ht="15" x14ac:dyDescent="0.25">
      <c r="BA23095" s="90" t="s">
        <v>27297</v>
      </c>
      <c r="BB23095" s="90" t="s">
        <v>4538</v>
      </c>
      <c r="BC23095" s="90" t="s">
        <v>18311</v>
      </c>
      <c r="BD23095" s="473" t="s">
        <v>26558</v>
      </c>
    </row>
    <row r="23096" spans="53:56" ht="15" x14ac:dyDescent="0.25">
      <c r="BA23096" s="91" t="s">
        <v>27298</v>
      </c>
      <c r="BB23096" s="91" t="s">
        <v>4538</v>
      </c>
      <c r="BC23096" s="91" t="s">
        <v>18311</v>
      </c>
      <c r="BD23096" s="473" t="s">
        <v>26558</v>
      </c>
    </row>
    <row r="23097" spans="53:56" ht="15" x14ac:dyDescent="0.25">
      <c r="BA23097" s="90" t="s">
        <v>27299</v>
      </c>
      <c r="BB23097" s="90" t="s">
        <v>4538</v>
      </c>
      <c r="BC23097" s="90" t="s">
        <v>25975</v>
      </c>
      <c r="BD23097" s="473" t="s">
        <v>26558</v>
      </c>
    </row>
    <row r="23098" spans="53:56" ht="15" x14ac:dyDescent="0.25">
      <c r="BA23098" s="91" t="s">
        <v>27300</v>
      </c>
      <c r="BB23098" s="91" t="s">
        <v>4538</v>
      </c>
      <c r="BC23098" s="91" t="s">
        <v>18311</v>
      </c>
      <c r="BD23098" s="473" t="s">
        <v>26558</v>
      </c>
    </row>
    <row r="23099" spans="53:56" ht="15" x14ac:dyDescent="0.25">
      <c r="BA23099" s="91" t="s">
        <v>27301</v>
      </c>
      <c r="BB23099" s="91" t="s">
        <v>4538</v>
      </c>
      <c r="BC23099" s="91" t="s">
        <v>18311</v>
      </c>
      <c r="BD23099" s="473" t="s">
        <v>26558</v>
      </c>
    </row>
    <row r="23100" spans="53:56" ht="15" x14ac:dyDescent="0.25">
      <c r="BA23100" s="90" t="s">
        <v>27302</v>
      </c>
      <c r="BB23100" s="90" t="s">
        <v>4538</v>
      </c>
      <c r="BC23100" s="90" t="s">
        <v>18311</v>
      </c>
      <c r="BD23100" s="473" t="s">
        <v>26558</v>
      </c>
    </row>
    <row r="23101" spans="53:56" ht="15" x14ac:dyDescent="0.25">
      <c r="BA23101" s="91" t="s">
        <v>27303</v>
      </c>
      <c r="BB23101" s="91" t="s">
        <v>4538</v>
      </c>
      <c r="BC23101" s="91" t="s">
        <v>18311</v>
      </c>
      <c r="BD23101" s="473" t="s">
        <v>26558</v>
      </c>
    </row>
    <row r="23102" spans="53:56" ht="15" x14ac:dyDescent="0.25">
      <c r="BA23102" s="90" t="s">
        <v>27304</v>
      </c>
      <c r="BB23102" s="90" t="s">
        <v>4538</v>
      </c>
      <c r="BC23102" s="90" t="s">
        <v>18311</v>
      </c>
      <c r="BD23102" s="473" t="s">
        <v>26558</v>
      </c>
    </row>
    <row r="23103" spans="53:56" ht="15" x14ac:dyDescent="0.25">
      <c r="BA23103" s="90" t="s">
        <v>27305</v>
      </c>
      <c r="BB23103" s="90" t="s">
        <v>4538</v>
      </c>
      <c r="BC23103" s="90" t="s">
        <v>18311</v>
      </c>
      <c r="BD23103" s="473" t="s">
        <v>26558</v>
      </c>
    </row>
    <row r="23104" spans="53:56" ht="15" x14ac:dyDescent="0.25">
      <c r="BA23104" s="91" t="s">
        <v>27306</v>
      </c>
      <c r="BB23104" s="91" t="s">
        <v>4538</v>
      </c>
      <c r="BC23104" s="91" t="s">
        <v>18311</v>
      </c>
      <c r="BD23104" s="473" t="s">
        <v>26558</v>
      </c>
    </row>
    <row r="23105" spans="53:56" ht="15" x14ac:dyDescent="0.25">
      <c r="BA23105" s="90" t="s">
        <v>27307</v>
      </c>
      <c r="BB23105" s="90" t="s">
        <v>4538</v>
      </c>
      <c r="BC23105" s="90" t="s">
        <v>18311</v>
      </c>
      <c r="BD23105" s="473" t="s">
        <v>26558</v>
      </c>
    </row>
    <row r="23106" spans="53:56" ht="15" x14ac:dyDescent="0.25">
      <c r="BA23106" s="91" t="s">
        <v>27308</v>
      </c>
      <c r="BB23106" s="91" t="s">
        <v>4538</v>
      </c>
      <c r="BC23106" s="91" t="s">
        <v>18311</v>
      </c>
      <c r="BD23106" s="473" t="s">
        <v>26558</v>
      </c>
    </row>
    <row r="23107" spans="53:56" ht="15" x14ac:dyDescent="0.25">
      <c r="BA23107" s="91" t="s">
        <v>27309</v>
      </c>
      <c r="BB23107" s="91" t="s">
        <v>4538</v>
      </c>
      <c r="BC23107" s="91" t="s">
        <v>18311</v>
      </c>
      <c r="BD23107" s="473" t="s">
        <v>26558</v>
      </c>
    </row>
    <row r="23108" spans="53:56" ht="15" x14ac:dyDescent="0.25">
      <c r="BA23108" s="90" t="s">
        <v>27310</v>
      </c>
      <c r="BB23108" s="90" t="s">
        <v>4538</v>
      </c>
      <c r="BC23108" s="90" t="s">
        <v>18311</v>
      </c>
      <c r="BD23108" s="473" t="s">
        <v>26558</v>
      </c>
    </row>
    <row r="23109" spans="53:56" ht="15" x14ac:dyDescent="0.25">
      <c r="BA23109" s="91" t="s">
        <v>27311</v>
      </c>
      <c r="BB23109" s="91" t="s">
        <v>4538</v>
      </c>
      <c r="BC23109" s="91" t="s">
        <v>18311</v>
      </c>
      <c r="BD23109" s="473" t="s">
        <v>26558</v>
      </c>
    </row>
    <row r="23110" spans="53:56" ht="15" x14ac:dyDescent="0.25">
      <c r="BA23110" s="90" t="s">
        <v>27312</v>
      </c>
      <c r="BB23110" s="90" t="s">
        <v>4538</v>
      </c>
      <c r="BC23110" s="90" t="s">
        <v>25975</v>
      </c>
      <c r="BD23110" s="473" t="s">
        <v>26558</v>
      </c>
    </row>
    <row r="23111" spans="53:56" ht="15" x14ac:dyDescent="0.25">
      <c r="BA23111" s="90" t="s">
        <v>27313</v>
      </c>
      <c r="BB23111" s="90" t="s">
        <v>4538</v>
      </c>
      <c r="BC23111" s="90" t="s">
        <v>14774</v>
      </c>
      <c r="BD23111" s="473" t="s">
        <v>26558</v>
      </c>
    </row>
    <row r="23112" spans="53:56" ht="15" x14ac:dyDescent="0.25">
      <c r="BA23112" s="91" t="s">
        <v>27314</v>
      </c>
      <c r="BB23112" s="91" t="s">
        <v>4538</v>
      </c>
      <c r="BC23112" s="91" t="s">
        <v>14774</v>
      </c>
      <c r="BD23112" s="473" t="s">
        <v>26558</v>
      </c>
    </row>
    <row r="23113" spans="53:56" ht="15" x14ac:dyDescent="0.25">
      <c r="BA23113" s="90" t="s">
        <v>27315</v>
      </c>
      <c r="BB23113" s="90" t="s">
        <v>4538</v>
      </c>
      <c r="BC23113" s="90" t="s">
        <v>14774</v>
      </c>
      <c r="BD23113" s="473" t="s">
        <v>26558</v>
      </c>
    </row>
    <row r="23114" spans="53:56" ht="15" x14ac:dyDescent="0.25">
      <c r="BA23114" s="91" t="s">
        <v>27316</v>
      </c>
      <c r="BB23114" s="91" t="s">
        <v>4538</v>
      </c>
      <c r="BC23114" s="91" t="s">
        <v>14774</v>
      </c>
      <c r="BD23114" s="473" t="s">
        <v>26558</v>
      </c>
    </row>
    <row r="23115" spans="53:56" ht="15" x14ac:dyDescent="0.25">
      <c r="BA23115" s="91" t="s">
        <v>27317</v>
      </c>
      <c r="BB23115" s="91" t="s">
        <v>4538</v>
      </c>
      <c r="BC23115" s="91" t="s">
        <v>27318</v>
      </c>
      <c r="BD23115" s="473" t="s">
        <v>26558</v>
      </c>
    </row>
    <row r="23116" spans="53:56" ht="15" x14ac:dyDescent="0.25">
      <c r="BA23116" s="90" t="s">
        <v>27319</v>
      </c>
      <c r="BB23116" s="90" t="s">
        <v>4538</v>
      </c>
      <c r="BC23116" s="90" t="s">
        <v>27318</v>
      </c>
      <c r="BD23116" s="473" t="s">
        <v>26558</v>
      </c>
    </row>
    <row r="23117" spans="53:56" ht="15" x14ac:dyDescent="0.25">
      <c r="BA23117" s="91" t="s">
        <v>27320</v>
      </c>
      <c r="BB23117" s="91" t="s">
        <v>4538</v>
      </c>
      <c r="BC23117" s="91" t="s">
        <v>14776</v>
      </c>
      <c r="BD23117" s="473" t="s">
        <v>26558</v>
      </c>
    </row>
    <row r="23118" spans="53:56" ht="15" x14ac:dyDescent="0.25">
      <c r="BA23118" s="90" t="s">
        <v>27321</v>
      </c>
      <c r="BB23118" s="90" t="s">
        <v>4538</v>
      </c>
      <c r="BC23118" s="90" t="s">
        <v>27322</v>
      </c>
      <c r="BD23118" s="473" t="s">
        <v>26558</v>
      </c>
    </row>
    <row r="23119" spans="53:56" ht="15" x14ac:dyDescent="0.25">
      <c r="BA23119" s="91" t="s">
        <v>27323</v>
      </c>
      <c r="BB23119" s="91" t="s">
        <v>4538</v>
      </c>
      <c r="BC23119" s="91" t="s">
        <v>27318</v>
      </c>
      <c r="BD23119" s="473" t="s">
        <v>26558</v>
      </c>
    </row>
    <row r="23120" spans="53:56" ht="15" x14ac:dyDescent="0.25">
      <c r="BA23120" s="90" t="s">
        <v>27324</v>
      </c>
      <c r="BB23120" s="90" t="s">
        <v>4538</v>
      </c>
      <c r="BC23120" s="90" t="s">
        <v>27318</v>
      </c>
      <c r="BD23120" s="473" t="s">
        <v>26558</v>
      </c>
    </row>
    <row r="23121" spans="53:56" ht="15" x14ac:dyDescent="0.25">
      <c r="BA23121" s="90" t="s">
        <v>27325</v>
      </c>
      <c r="BB23121" s="90" t="s">
        <v>4538</v>
      </c>
      <c r="BC23121" s="90" t="s">
        <v>14774</v>
      </c>
      <c r="BD23121" s="473" t="s">
        <v>26558</v>
      </c>
    </row>
    <row r="23122" spans="53:56" ht="15" x14ac:dyDescent="0.25">
      <c r="BA23122" s="91" t="s">
        <v>27326</v>
      </c>
      <c r="BB23122" s="91" t="s">
        <v>4538</v>
      </c>
      <c r="BC23122" s="91" t="s">
        <v>27318</v>
      </c>
      <c r="BD23122" s="473" t="s">
        <v>26558</v>
      </c>
    </row>
    <row r="23123" spans="53:56" ht="15" x14ac:dyDescent="0.25">
      <c r="BA23123" s="90" t="s">
        <v>27327</v>
      </c>
      <c r="BB23123" s="90" t="s">
        <v>4538</v>
      </c>
      <c r="BC23123" s="90" t="s">
        <v>27322</v>
      </c>
      <c r="BD23123" s="473" t="s">
        <v>26558</v>
      </c>
    </row>
    <row r="23124" spans="53:56" ht="15" x14ac:dyDescent="0.25">
      <c r="BA23124" s="91" t="s">
        <v>27328</v>
      </c>
      <c r="BB23124" s="91" t="s">
        <v>4538</v>
      </c>
      <c r="BC23124" s="91" t="s">
        <v>27322</v>
      </c>
      <c r="BD23124" s="473" t="s">
        <v>26558</v>
      </c>
    </row>
    <row r="23125" spans="53:56" ht="15" x14ac:dyDescent="0.25">
      <c r="BA23125" s="91" t="s">
        <v>27329</v>
      </c>
      <c r="BB23125" s="91" t="s">
        <v>4538</v>
      </c>
      <c r="BC23125" s="91" t="s">
        <v>14774</v>
      </c>
      <c r="BD23125" s="473" t="s">
        <v>26558</v>
      </c>
    </row>
    <row r="23126" spans="53:56" ht="15" x14ac:dyDescent="0.25">
      <c r="BA23126" s="90" t="s">
        <v>27330</v>
      </c>
      <c r="BB23126" s="90" t="s">
        <v>4538</v>
      </c>
      <c r="BC23126" s="90" t="s">
        <v>27318</v>
      </c>
      <c r="BD23126" s="473" t="s">
        <v>26558</v>
      </c>
    </row>
    <row r="23127" spans="53:56" ht="15" x14ac:dyDescent="0.25">
      <c r="BA23127" s="91" t="s">
        <v>27331</v>
      </c>
      <c r="BB23127" s="91" t="s">
        <v>4538</v>
      </c>
      <c r="BC23127" s="91" t="s">
        <v>27318</v>
      </c>
      <c r="BD23127" s="473" t="s">
        <v>26558</v>
      </c>
    </row>
    <row r="23128" spans="53:56" ht="15" x14ac:dyDescent="0.25">
      <c r="BA23128" s="90" t="s">
        <v>27332</v>
      </c>
      <c r="BB23128" s="90" t="s">
        <v>4538</v>
      </c>
      <c r="BC23128" s="90" t="s">
        <v>14774</v>
      </c>
      <c r="BD23128" s="473" t="s">
        <v>26558</v>
      </c>
    </row>
    <row r="23129" spans="53:56" ht="15" x14ac:dyDescent="0.25">
      <c r="BA23129" s="90" t="s">
        <v>27333</v>
      </c>
      <c r="BB23129" s="90" t="s">
        <v>4538</v>
      </c>
      <c r="BC23129" s="90" t="s">
        <v>27318</v>
      </c>
      <c r="BD23129" s="473" t="s">
        <v>26558</v>
      </c>
    </row>
    <row r="23130" spans="53:56" ht="15" x14ac:dyDescent="0.25">
      <c r="BA23130" s="91" t="s">
        <v>27334</v>
      </c>
      <c r="BB23130" s="91" t="s">
        <v>4538</v>
      </c>
      <c r="BC23130" s="91" t="s">
        <v>27322</v>
      </c>
      <c r="BD23130" s="473" t="s">
        <v>26558</v>
      </c>
    </row>
    <row r="23131" spans="53:56" ht="15" x14ac:dyDescent="0.25">
      <c r="BA23131" s="90" t="s">
        <v>27335</v>
      </c>
      <c r="BB23131" s="90" t="s">
        <v>4538</v>
      </c>
      <c r="BC23131" s="90" t="s">
        <v>14774</v>
      </c>
      <c r="BD23131" s="473" t="s">
        <v>26558</v>
      </c>
    </row>
    <row r="23132" spans="53:56" ht="15" x14ac:dyDescent="0.25">
      <c r="BA23132" s="91" t="s">
        <v>27336</v>
      </c>
      <c r="BB23132" s="91" t="s">
        <v>4538</v>
      </c>
      <c r="BC23132" s="91" t="s">
        <v>14774</v>
      </c>
      <c r="BD23132" s="473" t="s">
        <v>26558</v>
      </c>
    </row>
    <row r="23133" spans="53:56" ht="15" x14ac:dyDescent="0.25">
      <c r="BA23133" s="91" t="s">
        <v>27337</v>
      </c>
      <c r="BB23133" s="91" t="s">
        <v>4538</v>
      </c>
      <c r="BC23133" s="91" t="s">
        <v>27322</v>
      </c>
      <c r="BD23133" s="473" t="s">
        <v>26558</v>
      </c>
    </row>
    <row r="23134" spans="53:56" ht="15" x14ac:dyDescent="0.25">
      <c r="BA23134" s="90" t="s">
        <v>27338</v>
      </c>
      <c r="BB23134" s="90" t="s">
        <v>4538</v>
      </c>
      <c r="BC23134" s="90" t="s">
        <v>14776</v>
      </c>
      <c r="BD23134" s="473" t="s">
        <v>26558</v>
      </c>
    </row>
    <row r="23135" spans="53:56" ht="15" x14ac:dyDescent="0.25">
      <c r="BA23135" s="91" t="s">
        <v>27339</v>
      </c>
      <c r="BB23135" s="91" t="s">
        <v>4538</v>
      </c>
      <c r="BC23135" s="91" t="s">
        <v>14774</v>
      </c>
      <c r="BD23135" s="473" t="s">
        <v>26558</v>
      </c>
    </row>
    <row r="23136" spans="53:56" ht="15" x14ac:dyDescent="0.25">
      <c r="BA23136" s="90" t="s">
        <v>27340</v>
      </c>
      <c r="BB23136" s="90" t="s">
        <v>4538</v>
      </c>
      <c r="BC23136" s="90" t="s">
        <v>27318</v>
      </c>
      <c r="BD23136" s="473" t="s">
        <v>26558</v>
      </c>
    </row>
    <row r="23137" spans="53:56" ht="15" x14ac:dyDescent="0.25">
      <c r="BA23137" s="91" t="s">
        <v>27341</v>
      </c>
      <c r="BB23137" s="91" t="s">
        <v>4538</v>
      </c>
      <c r="BC23137" s="91" t="s">
        <v>27318</v>
      </c>
      <c r="BD23137" s="473" t="s">
        <v>26558</v>
      </c>
    </row>
    <row r="23138" spans="53:56" ht="15" x14ac:dyDescent="0.25">
      <c r="BA23138" s="90" t="s">
        <v>27342</v>
      </c>
      <c r="BB23138" s="90" t="s">
        <v>4538</v>
      </c>
      <c r="BC23138" s="90" t="s">
        <v>27322</v>
      </c>
      <c r="BD23138" s="473" t="s">
        <v>26558</v>
      </c>
    </row>
    <row r="23139" spans="53:56" ht="15" x14ac:dyDescent="0.25">
      <c r="BA23139" s="90" t="s">
        <v>27343</v>
      </c>
      <c r="BB23139" s="90" t="s">
        <v>4538</v>
      </c>
      <c r="BC23139" s="90" t="s">
        <v>27322</v>
      </c>
      <c r="BD23139" s="473" t="s">
        <v>26558</v>
      </c>
    </row>
    <row r="23140" spans="53:56" ht="15" x14ac:dyDescent="0.25">
      <c r="BA23140" s="91" t="s">
        <v>27344</v>
      </c>
      <c r="BB23140" s="91" t="s">
        <v>4538</v>
      </c>
      <c r="BC23140" s="91" t="s">
        <v>27078</v>
      </c>
      <c r="BD23140" s="473" t="s">
        <v>26558</v>
      </c>
    </row>
    <row r="23141" spans="53:56" ht="15" x14ac:dyDescent="0.25">
      <c r="BA23141" s="90" t="s">
        <v>27345</v>
      </c>
      <c r="BB23141" s="90" t="s">
        <v>4538</v>
      </c>
      <c r="BC23141" s="90" t="s">
        <v>27322</v>
      </c>
      <c r="BD23141" s="473" t="s">
        <v>26558</v>
      </c>
    </row>
    <row r="23142" spans="53:56" ht="15" x14ac:dyDescent="0.25">
      <c r="BA23142" s="91" t="s">
        <v>27346</v>
      </c>
      <c r="BB23142" s="91" t="s">
        <v>4538</v>
      </c>
      <c r="BC23142" s="91" t="s">
        <v>27318</v>
      </c>
      <c r="BD23142" s="473" t="s">
        <v>26558</v>
      </c>
    </row>
    <row r="23143" spans="53:56" ht="15" x14ac:dyDescent="0.25">
      <c r="BA23143" s="91" t="s">
        <v>27347</v>
      </c>
      <c r="BB23143" s="91" t="s">
        <v>4538</v>
      </c>
      <c r="BC23143" s="91" t="s">
        <v>14774</v>
      </c>
      <c r="BD23143" s="473" t="s">
        <v>26558</v>
      </c>
    </row>
    <row r="23144" spans="53:56" ht="15" x14ac:dyDescent="0.25">
      <c r="BA23144" s="90" t="s">
        <v>27348</v>
      </c>
      <c r="BB23144" s="90" t="s">
        <v>4538</v>
      </c>
      <c r="BC23144" s="90" t="s">
        <v>27225</v>
      </c>
      <c r="BD23144" s="473" t="s">
        <v>26558</v>
      </c>
    </row>
    <row r="23145" spans="53:56" ht="15" x14ac:dyDescent="0.25">
      <c r="BA23145" s="91" t="s">
        <v>27349</v>
      </c>
      <c r="BB23145" s="91" t="s">
        <v>4538</v>
      </c>
      <c r="BC23145" s="91" t="s">
        <v>27318</v>
      </c>
      <c r="BD23145" s="473" t="s">
        <v>26558</v>
      </c>
    </row>
    <row r="23146" spans="53:56" ht="15" x14ac:dyDescent="0.25">
      <c r="BA23146" s="90" t="s">
        <v>27350</v>
      </c>
      <c r="BB23146" s="90" t="s">
        <v>4538</v>
      </c>
      <c r="BC23146" s="90" t="s">
        <v>27322</v>
      </c>
      <c r="BD23146" s="473" t="s">
        <v>26558</v>
      </c>
    </row>
    <row r="23147" spans="53:56" ht="15" x14ac:dyDescent="0.25">
      <c r="BA23147" s="90" t="s">
        <v>27351</v>
      </c>
      <c r="BB23147" s="90" t="s">
        <v>4538</v>
      </c>
      <c r="BC23147" s="90" t="s">
        <v>27322</v>
      </c>
      <c r="BD23147" s="473" t="s">
        <v>26558</v>
      </c>
    </row>
    <row r="23148" spans="53:56" ht="15" x14ac:dyDescent="0.25">
      <c r="BA23148" s="91" t="s">
        <v>27352</v>
      </c>
      <c r="BB23148" s="91" t="s">
        <v>4538</v>
      </c>
      <c r="BC23148" s="91" t="s">
        <v>14774</v>
      </c>
      <c r="BD23148" s="473" t="s">
        <v>26558</v>
      </c>
    </row>
    <row r="23149" spans="53:56" ht="15" x14ac:dyDescent="0.25">
      <c r="BA23149" s="90" t="s">
        <v>27353</v>
      </c>
      <c r="BB23149" s="90" t="s">
        <v>4538</v>
      </c>
      <c r="BC23149" s="90" t="s">
        <v>14774</v>
      </c>
      <c r="BD23149" s="473" t="s">
        <v>26558</v>
      </c>
    </row>
    <row r="23150" spans="53:56" ht="15" x14ac:dyDescent="0.25">
      <c r="BA23150" s="91" t="s">
        <v>27354</v>
      </c>
      <c r="BB23150" s="91" t="s">
        <v>4538</v>
      </c>
      <c r="BC23150" s="91" t="s">
        <v>27322</v>
      </c>
      <c r="BD23150" s="473" t="s">
        <v>26558</v>
      </c>
    </row>
    <row r="23151" spans="53:56" ht="15" x14ac:dyDescent="0.25">
      <c r="BA23151" s="91" t="s">
        <v>27355</v>
      </c>
      <c r="BB23151" s="91" t="s">
        <v>4538</v>
      </c>
      <c r="BC23151" s="91" t="s">
        <v>14774</v>
      </c>
      <c r="BD23151" s="473" t="s">
        <v>26558</v>
      </c>
    </row>
    <row r="23152" spans="53:56" ht="15" x14ac:dyDescent="0.25">
      <c r="BA23152" s="90" t="s">
        <v>27356</v>
      </c>
      <c r="BB23152" s="90" t="s">
        <v>4538</v>
      </c>
      <c r="BC23152" s="90" t="s">
        <v>27078</v>
      </c>
      <c r="BD23152" s="473" t="s">
        <v>26558</v>
      </c>
    </row>
    <row r="23153" spans="53:56" ht="15" x14ac:dyDescent="0.25">
      <c r="BA23153" s="91" t="s">
        <v>27357</v>
      </c>
      <c r="BB23153" s="91" t="s">
        <v>4538</v>
      </c>
      <c r="BC23153" s="91" t="s">
        <v>27318</v>
      </c>
      <c r="BD23153" s="473" t="s">
        <v>26558</v>
      </c>
    </row>
    <row r="23154" spans="53:56" ht="15" x14ac:dyDescent="0.25">
      <c r="BA23154" s="90" t="s">
        <v>27358</v>
      </c>
      <c r="BB23154" s="90" t="s">
        <v>4538</v>
      </c>
      <c r="BC23154" s="90" t="s">
        <v>27322</v>
      </c>
      <c r="BD23154" s="473" t="s">
        <v>26558</v>
      </c>
    </row>
    <row r="23155" spans="53:56" ht="15" x14ac:dyDescent="0.25">
      <c r="BA23155" s="91" t="s">
        <v>27359</v>
      </c>
      <c r="BB23155" s="91" t="s">
        <v>4538</v>
      </c>
      <c r="BC23155" s="91" t="s">
        <v>9234</v>
      </c>
      <c r="BD23155" s="473" t="s">
        <v>26558</v>
      </c>
    </row>
    <row r="23156" spans="53:56" ht="15" x14ac:dyDescent="0.25">
      <c r="BA23156" s="90" t="s">
        <v>27360</v>
      </c>
      <c r="BB23156" s="90" t="s">
        <v>4538</v>
      </c>
      <c r="BC23156" s="90" t="s">
        <v>27318</v>
      </c>
      <c r="BD23156" s="473" t="s">
        <v>26558</v>
      </c>
    </row>
    <row r="23157" spans="53:56" ht="15" x14ac:dyDescent="0.25">
      <c r="BA23157" s="91" t="s">
        <v>27361</v>
      </c>
      <c r="BB23157" s="91" t="s">
        <v>4538</v>
      </c>
      <c r="BC23157" s="91" t="s">
        <v>14774</v>
      </c>
      <c r="BD23157" s="473" t="s">
        <v>26558</v>
      </c>
    </row>
    <row r="23158" spans="53:56" ht="15" x14ac:dyDescent="0.25">
      <c r="BA23158" s="90" t="s">
        <v>27362</v>
      </c>
      <c r="BB23158" s="90" t="s">
        <v>4538</v>
      </c>
      <c r="BC23158" s="90" t="s">
        <v>9234</v>
      </c>
      <c r="BD23158" s="473" t="s">
        <v>26558</v>
      </c>
    </row>
    <row r="23159" spans="53:56" ht="15" x14ac:dyDescent="0.25">
      <c r="BA23159" s="91" t="s">
        <v>27363</v>
      </c>
      <c r="BB23159" s="91" t="s">
        <v>4538</v>
      </c>
      <c r="BC23159" s="91" t="s">
        <v>27322</v>
      </c>
      <c r="BD23159" s="473" t="s">
        <v>26558</v>
      </c>
    </row>
    <row r="23160" spans="53:56" ht="15" x14ac:dyDescent="0.25">
      <c r="BA23160" s="90" t="s">
        <v>27364</v>
      </c>
      <c r="BB23160" s="90" t="s">
        <v>4538</v>
      </c>
      <c r="BC23160" s="90" t="s">
        <v>14774</v>
      </c>
      <c r="BD23160" s="473" t="s">
        <v>26558</v>
      </c>
    </row>
    <row r="23161" spans="53:56" ht="15" x14ac:dyDescent="0.25">
      <c r="BA23161" s="91" t="s">
        <v>27365</v>
      </c>
      <c r="BB23161" s="91" t="s">
        <v>4538</v>
      </c>
      <c r="BC23161" s="91" t="s">
        <v>27322</v>
      </c>
      <c r="BD23161" s="473" t="s">
        <v>26558</v>
      </c>
    </row>
    <row r="23162" spans="53:56" ht="15" x14ac:dyDescent="0.25">
      <c r="BA23162" s="90" t="s">
        <v>27366</v>
      </c>
      <c r="BB23162" s="90" t="s">
        <v>4538</v>
      </c>
      <c r="BC23162" s="90" t="s">
        <v>27322</v>
      </c>
      <c r="BD23162" s="473" t="s">
        <v>26558</v>
      </c>
    </row>
    <row r="23163" spans="53:56" ht="15" x14ac:dyDescent="0.25">
      <c r="BA23163" s="91" t="s">
        <v>27367</v>
      </c>
      <c r="BB23163" s="91" t="s">
        <v>4538</v>
      </c>
      <c r="BC23163" s="91" t="s">
        <v>27318</v>
      </c>
      <c r="BD23163" s="473" t="s">
        <v>26558</v>
      </c>
    </row>
    <row r="23164" spans="53:56" ht="15" x14ac:dyDescent="0.25">
      <c r="BA23164" s="90" t="s">
        <v>27368</v>
      </c>
      <c r="BB23164" s="90" t="s">
        <v>4538</v>
      </c>
      <c r="BC23164" s="90" t="s">
        <v>27318</v>
      </c>
      <c r="BD23164" s="473" t="s">
        <v>26558</v>
      </c>
    </row>
    <row r="23165" spans="53:56" ht="15" x14ac:dyDescent="0.25">
      <c r="BA23165" s="91" t="s">
        <v>27369</v>
      </c>
      <c r="BB23165" s="91" t="s">
        <v>4538</v>
      </c>
      <c r="BC23165" s="91" t="s">
        <v>14774</v>
      </c>
      <c r="BD23165" s="473" t="s">
        <v>26558</v>
      </c>
    </row>
    <row r="23166" spans="53:56" ht="15" x14ac:dyDescent="0.25">
      <c r="BA23166" s="90" t="s">
        <v>27370</v>
      </c>
      <c r="BB23166" s="90" t="s">
        <v>4538</v>
      </c>
      <c r="BC23166" s="90" t="s">
        <v>27318</v>
      </c>
      <c r="BD23166" s="473" t="s">
        <v>26558</v>
      </c>
    </row>
    <row r="23167" spans="53:56" ht="15" x14ac:dyDescent="0.25">
      <c r="BA23167" s="91" t="s">
        <v>27371</v>
      </c>
      <c r="BB23167" s="91" t="s">
        <v>4538</v>
      </c>
      <c r="BC23167" s="91" t="s">
        <v>27318</v>
      </c>
      <c r="BD23167" s="473" t="s">
        <v>26558</v>
      </c>
    </row>
    <row r="23168" spans="53:56" ht="15" x14ac:dyDescent="0.25">
      <c r="BA23168" s="90" t="s">
        <v>27372</v>
      </c>
      <c r="BB23168" s="90" t="s">
        <v>4538</v>
      </c>
      <c r="BC23168" s="90" t="s">
        <v>27318</v>
      </c>
      <c r="BD23168" s="473" t="s">
        <v>26558</v>
      </c>
    </row>
    <row r="23169" spans="53:56" ht="15" x14ac:dyDescent="0.25">
      <c r="BA23169" s="91" t="s">
        <v>27373</v>
      </c>
      <c r="BB23169" s="91" t="s">
        <v>4538</v>
      </c>
      <c r="BC23169" s="91" t="s">
        <v>27322</v>
      </c>
      <c r="BD23169" s="473" t="s">
        <v>26558</v>
      </c>
    </row>
    <row r="23170" spans="53:56" ht="15" x14ac:dyDescent="0.25">
      <c r="BA23170" s="90" t="s">
        <v>27374</v>
      </c>
      <c r="BB23170" s="90" t="s">
        <v>4538</v>
      </c>
      <c r="BC23170" s="90" t="s">
        <v>27322</v>
      </c>
      <c r="BD23170" s="473" t="s">
        <v>26558</v>
      </c>
    </row>
    <row r="23171" spans="53:56" ht="15" x14ac:dyDescent="0.25">
      <c r="BA23171" s="91" t="s">
        <v>27375</v>
      </c>
      <c r="BB23171" s="91" t="s">
        <v>4538</v>
      </c>
      <c r="BC23171" s="91" t="s">
        <v>14774</v>
      </c>
      <c r="BD23171" s="473" t="s">
        <v>26558</v>
      </c>
    </row>
    <row r="23172" spans="53:56" ht="15" x14ac:dyDescent="0.25">
      <c r="BA23172" s="90" t="s">
        <v>27376</v>
      </c>
      <c r="BB23172" s="90" t="s">
        <v>4538</v>
      </c>
      <c r="BC23172" s="90" t="s">
        <v>14774</v>
      </c>
      <c r="BD23172" s="473" t="s">
        <v>26558</v>
      </c>
    </row>
    <row r="23173" spans="53:56" ht="15" x14ac:dyDescent="0.25">
      <c r="BA23173" s="91" t="s">
        <v>27377</v>
      </c>
      <c r="BB23173" s="91" t="s">
        <v>4538</v>
      </c>
      <c r="BC23173" s="91" t="s">
        <v>27078</v>
      </c>
      <c r="BD23173" s="473" t="s">
        <v>26558</v>
      </c>
    </row>
    <row r="23174" spans="53:56" ht="15" x14ac:dyDescent="0.25">
      <c r="BA23174" s="90" t="s">
        <v>27378</v>
      </c>
      <c r="BB23174" s="90" t="s">
        <v>4538</v>
      </c>
      <c r="BC23174" s="90" t="s">
        <v>27318</v>
      </c>
      <c r="BD23174" s="473" t="s">
        <v>26558</v>
      </c>
    </row>
    <row r="23175" spans="53:56" ht="15" x14ac:dyDescent="0.25">
      <c r="BA23175" s="90" t="s">
        <v>27379</v>
      </c>
      <c r="BB23175" s="90" t="s">
        <v>4538</v>
      </c>
      <c r="BC23175" s="90" t="s">
        <v>27318</v>
      </c>
      <c r="BD23175" s="473" t="s">
        <v>26558</v>
      </c>
    </row>
    <row r="23176" spans="53:56" ht="15" x14ac:dyDescent="0.25">
      <c r="BA23176" s="91" t="s">
        <v>27380</v>
      </c>
      <c r="BB23176" s="91" t="s">
        <v>4538</v>
      </c>
      <c r="BC23176" s="91" t="s">
        <v>27322</v>
      </c>
      <c r="BD23176" s="473" t="s">
        <v>26558</v>
      </c>
    </row>
    <row r="23177" spans="53:56" ht="15" x14ac:dyDescent="0.25">
      <c r="BA23177" s="90" t="s">
        <v>27381</v>
      </c>
      <c r="BB23177" s="90" t="s">
        <v>4538</v>
      </c>
      <c r="BC23177" s="90" t="s">
        <v>27318</v>
      </c>
      <c r="BD23177" s="473" t="s">
        <v>26558</v>
      </c>
    </row>
    <row r="23178" spans="53:56" ht="15" x14ac:dyDescent="0.25">
      <c r="BA23178" s="91" t="s">
        <v>27382</v>
      </c>
      <c r="BB23178" s="91" t="s">
        <v>4538</v>
      </c>
      <c r="BC23178" s="91" t="s">
        <v>3248</v>
      </c>
      <c r="BD23178" s="473" t="s">
        <v>26558</v>
      </c>
    </row>
    <row r="23179" spans="53:56" ht="15" x14ac:dyDescent="0.25">
      <c r="BA23179" s="90" t="s">
        <v>27383</v>
      </c>
      <c r="BB23179" s="90" t="s">
        <v>4538</v>
      </c>
      <c r="BC23179" s="90" t="s">
        <v>3248</v>
      </c>
      <c r="BD23179" s="473" t="s">
        <v>26558</v>
      </c>
    </row>
    <row r="23180" spans="53:56" ht="15" x14ac:dyDescent="0.25">
      <c r="BA23180" s="91" t="s">
        <v>27384</v>
      </c>
      <c r="BB23180" s="91" t="s">
        <v>4538</v>
      </c>
      <c r="BC23180" s="91" t="s">
        <v>27385</v>
      </c>
      <c r="BD23180" s="473" t="s">
        <v>26558</v>
      </c>
    </row>
    <row r="23181" spans="53:56" ht="15" x14ac:dyDescent="0.25">
      <c r="BA23181" s="90" t="s">
        <v>27386</v>
      </c>
      <c r="BB23181" s="90" t="s">
        <v>4538</v>
      </c>
      <c r="BC23181" s="90" t="s">
        <v>18574</v>
      </c>
      <c r="BD23181" s="473" t="s">
        <v>26558</v>
      </c>
    </row>
    <row r="23182" spans="53:56" ht="15" x14ac:dyDescent="0.25">
      <c r="BA23182" s="91" t="s">
        <v>27387</v>
      </c>
      <c r="BB23182" s="91" t="s">
        <v>4538</v>
      </c>
      <c r="BC23182" s="91" t="s">
        <v>27388</v>
      </c>
      <c r="BD23182" s="473" t="s">
        <v>26558</v>
      </c>
    </row>
    <row r="23183" spans="53:56" ht="15" x14ac:dyDescent="0.25">
      <c r="BA23183" s="90" t="s">
        <v>27389</v>
      </c>
      <c r="BB23183" s="90" t="s">
        <v>4538</v>
      </c>
      <c r="BC23183" s="90" t="s">
        <v>3248</v>
      </c>
      <c r="BD23183" s="473" t="s">
        <v>26558</v>
      </c>
    </row>
    <row r="23184" spans="53:56" ht="15" x14ac:dyDescent="0.25">
      <c r="BA23184" s="91" t="s">
        <v>27390</v>
      </c>
      <c r="BB23184" s="91" t="s">
        <v>4538</v>
      </c>
      <c r="BC23184" s="91" t="s">
        <v>27388</v>
      </c>
      <c r="BD23184" s="473" t="s">
        <v>26558</v>
      </c>
    </row>
    <row r="23185" spans="53:56" ht="15" x14ac:dyDescent="0.25">
      <c r="BA23185" s="90" t="s">
        <v>27391</v>
      </c>
      <c r="BB23185" s="90" t="s">
        <v>4538</v>
      </c>
      <c r="BC23185" s="90" t="s">
        <v>27392</v>
      </c>
      <c r="BD23185" s="473" t="s">
        <v>26558</v>
      </c>
    </row>
    <row r="23186" spans="53:56" ht="15" x14ac:dyDescent="0.25">
      <c r="BA23186" s="91" t="s">
        <v>27393</v>
      </c>
      <c r="BB23186" s="91" t="s">
        <v>4538</v>
      </c>
      <c r="BC23186" s="91" t="s">
        <v>27076</v>
      </c>
      <c r="BD23186" s="473" t="s">
        <v>26558</v>
      </c>
    </row>
    <row r="23187" spans="53:56" ht="15" x14ac:dyDescent="0.25">
      <c r="BA23187" s="90" t="s">
        <v>27394</v>
      </c>
      <c r="BB23187" s="90" t="s">
        <v>4538</v>
      </c>
      <c r="BC23187" s="90" t="s">
        <v>27207</v>
      </c>
      <c r="BD23187" s="473" t="s">
        <v>26558</v>
      </c>
    </row>
    <row r="23188" spans="53:56" ht="15" x14ac:dyDescent="0.25">
      <c r="BA23188" s="91" t="s">
        <v>27395</v>
      </c>
      <c r="BB23188" s="91" t="s">
        <v>4538</v>
      </c>
      <c r="BC23188" s="91" t="s">
        <v>27392</v>
      </c>
      <c r="BD23188" s="473" t="s">
        <v>26558</v>
      </c>
    </row>
    <row r="23189" spans="53:56" ht="15" x14ac:dyDescent="0.25">
      <c r="BA23189" s="90" t="s">
        <v>27396</v>
      </c>
      <c r="BB23189" s="90" t="s">
        <v>4538</v>
      </c>
      <c r="BC23189" s="90" t="s">
        <v>27392</v>
      </c>
      <c r="BD23189" s="473" t="s">
        <v>26558</v>
      </c>
    </row>
    <row r="23190" spans="53:56" ht="15" x14ac:dyDescent="0.25">
      <c r="BA23190" s="91" t="s">
        <v>27397</v>
      </c>
      <c r="BB23190" s="91" t="s">
        <v>4538</v>
      </c>
      <c r="BC23190" s="91" t="s">
        <v>27207</v>
      </c>
      <c r="BD23190" s="473" t="s">
        <v>26558</v>
      </c>
    </row>
    <row r="23191" spans="53:56" ht="15" x14ac:dyDescent="0.25">
      <c r="BA23191" s="90" t="s">
        <v>27398</v>
      </c>
      <c r="BB23191" s="90" t="s">
        <v>4538</v>
      </c>
      <c r="BC23191" s="90" t="s">
        <v>3248</v>
      </c>
      <c r="BD23191" s="473" t="s">
        <v>26558</v>
      </c>
    </row>
    <row r="23192" spans="53:56" ht="15" x14ac:dyDescent="0.25">
      <c r="BA23192" s="91" t="s">
        <v>27399</v>
      </c>
      <c r="BB23192" s="91" t="s">
        <v>4538</v>
      </c>
      <c r="BC23192" s="91" t="s">
        <v>3248</v>
      </c>
      <c r="BD23192" s="473" t="s">
        <v>26558</v>
      </c>
    </row>
    <row r="23193" spans="53:56" ht="15" x14ac:dyDescent="0.25">
      <c r="BA23193" s="90" t="s">
        <v>27400</v>
      </c>
      <c r="BB23193" s="90" t="s">
        <v>4538</v>
      </c>
      <c r="BC23193" s="90" t="s">
        <v>3248</v>
      </c>
      <c r="BD23193" s="473" t="s">
        <v>26558</v>
      </c>
    </row>
    <row r="23194" spans="53:56" ht="15" x14ac:dyDescent="0.25">
      <c r="BA23194" s="91" t="s">
        <v>27401</v>
      </c>
      <c r="BB23194" s="91" t="s">
        <v>4538</v>
      </c>
      <c r="BC23194" s="91" t="s">
        <v>27385</v>
      </c>
      <c r="BD23194" s="473" t="s">
        <v>26558</v>
      </c>
    </row>
    <row r="23195" spans="53:56" ht="15" x14ac:dyDescent="0.25">
      <c r="BA23195" s="90" t="s">
        <v>27402</v>
      </c>
      <c r="BB23195" s="90" t="s">
        <v>4538</v>
      </c>
      <c r="BC23195" s="90" t="s">
        <v>3248</v>
      </c>
      <c r="BD23195" s="473" t="s">
        <v>26558</v>
      </c>
    </row>
    <row r="23196" spans="53:56" ht="15" x14ac:dyDescent="0.25">
      <c r="BA23196" s="91" t="s">
        <v>27403</v>
      </c>
      <c r="BB23196" s="91" t="s">
        <v>4538</v>
      </c>
      <c r="BC23196" s="91" t="s">
        <v>27388</v>
      </c>
      <c r="BD23196" s="473" t="s">
        <v>26558</v>
      </c>
    </row>
    <row r="23197" spans="53:56" ht="15" x14ac:dyDescent="0.25">
      <c r="BA23197" s="90" t="s">
        <v>27404</v>
      </c>
      <c r="BB23197" s="90" t="s">
        <v>4538</v>
      </c>
      <c r="BC23197" s="90" t="s">
        <v>3248</v>
      </c>
      <c r="BD23197" s="473" t="s">
        <v>26558</v>
      </c>
    </row>
    <row r="23198" spans="53:56" ht="15" x14ac:dyDescent="0.25">
      <c r="BA23198" s="91" t="s">
        <v>27405</v>
      </c>
      <c r="BB23198" s="91" t="s">
        <v>4538</v>
      </c>
      <c r="BC23198" s="91" t="s">
        <v>27086</v>
      </c>
      <c r="BD23198" s="473" t="s">
        <v>26558</v>
      </c>
    </row>
    <row r="23199" spans="53:56" ht="15" x14ac:dyDescent="0.25">
      <c r="BA23199" s="90" t="s">
        <v>27406</v>
      </c>
      <c r="BB23199" s="90" t="s">
        <v>4538</v>
      </c>
      <c r="BC23199" s="90" t="s">
        <v>27207</v>
      </c>
      <c r="BD23199" s="473" t="s">
        <v>26558</v>
      </c>
    </row>
    <row r="23200" spans="53:56" ht="15" x14ac:dyDescent="0.25">
      <c r="BA23200" s="91" t="s">
        <v>27407</v>
      </c>
      <c r="BB23200" s="91" t="s">
        <v>4538</v>
      </c>
      <c r="BC23200" s="91" t="s">
        <v>27169</v>
      </c>
      <c r="BD23200" s="473" t="s">
        <v>26558</v>
      </c>
    </row>
    <row r="23201" spans="53:56" ht="15" x14ac:dyDescent="0.25">
      <c r="BA23201" s="90" t="s">
        <v>27408</v>
      </c>
      <c r="BB23201" s="90" t="s">
        <v>4538</v>
      </c>
      <c r="BC23201" s="90" t="s">
        <v>27086</v>
      </c>
      <c r="BD23201" s="473" t="s">
        <v>26558</v>
      </c>
    </row>
    <row r="23202" spans="53:56" ht="15" x14ac:dyDescent="0.25">
      <c r="BA23202" s="91" t="s">
        <v>27409</v>
      </c>
      <c r="BB23202" s="91" t="s">
        <v>4538</v>
      </c>
      <c r="BC23202" s="91" t="s">
        <v>27392</v>
      </c>
      <c r="BD23202" s="473" t="s">
        <v>26558</v>
      </c>
    </row>
    <row r="23203" spans="53:56" ht="15" x14ac:dyDescent="0.25">
      <c r="BA23203" s="90" t="s">
        <v>27410</v>
      </c>
      <c r="BB23203" s="90" t="s">
        <v>4538</v>
      </c>
      <c r="BC23203" s="90" t="s">
        <v>27207</v>
      </c>
      <c r="BD23203" s="473" t="s">
        <v>26558</v>
      </c>
    </row>
    <row r="23204" spans="53:56" ht="15" x14ac:dyDescent="0.25">
      <c r="BA23204" s="91" t="s">
        <v>27411</v>
      </c>
      <c r="BB23204" s="91" t="s">
        <v>4538</v>
      </c>
      <c r="BC23204" s="91" t="s">
        <v>27086</v>
      </c>
      <c r="BD23204" s="473" t="s">
        <v>26558</v>
      </c>
    </row>
    <row r="23205" spans="53:56" ht="15" x14ac:dyDescent="0.25">
      <c r="BA23205" s="90" t="s">
        <v>27412</v>
      </c>
      <c r="BB23205" s="90" t="s">
        <v>4538</v>
      </c>
      <c r="BC23205" s="90" t="s">
        <v>3248</v>
      </c>
      <c r="BD23205" s="473" t="s">
        <v>26558</v>
      </c>
    </row>
    <row r="23206" spans="53:56" ht="15" x14ac:dyDescent="0.25">
      <c r="BA23206" s="91" t="s">
        <v>27413</v>
      </c>
      <c r="BB23206" s="91" t="s">
        <v>4538</v>
      </c>
      <c r="BC23206" s="91" t="s">
        <v>3248</v>
      </c>
      <c r="BD23206" s="473" t="s">
        <v>26558</v>
      </c>
    </row>
    <row r="23207" spans="53:56" ht="15" x14ac:dyDescent="0.25">
      <c r="BA23207" s="90" t="s">
        <v>27414</v>
      </c>
      <c r="BB23207" s="90" t="s">
        <v>4538</v>
      </c>
      <c r="BC23207" s="90" t="s">
        <v>27388</v>
      </c>
      <c r="BD23207" s="473" t="s">
        <v>26558</v>
      </c>
    </row>
    <row r="23208" spans="53:56" ht="15" x14ac:dyDescent="0.25">
      <c r="BA23208" s="91" t="s">
        <v>27415</v>
      </c>
      <c r="BB23208" s="91" t="s">
        <v>4538</v>
      </c>
      <c r="BC23208" s="91" t="s">
        <v>27169</v>
      </c>
      <c r="BD23208" s="473" t="s">
        <v>26558</v>
      </c>
    </row>
    <row r="23209" spans="53:56" ht="15" x14ac:dyDescent="0.25">
      <c r="BA23209" s="90" t="s">
        <v>27416</v>
      </c>
      <c r="BB23209" s="90" t="s">
        <v>4538</v>
      </c>
      <c r="BC23209" s="90" t="s">
        <v>27388</v>
      </c>
      <c r="BD23209" s="473" t="s">
        <v>26558</v>
      </c>
    </row>
    <row r="23210" spans="53:56" ht="15" x14ac:dyDescent="0.25">
      <c r="BA23210" s="91" t="s">
        <v>27417</v>
      </c>
      <c r="BB23210" s="91" t="s">
        <v>4538</v>
      </c>
      <c r="BC23210" s="91" t="s">
        <v>27207</v>
      </c>
      <c r="BD23210" s="473" t="s">
        <v>26558</v>
      </c>
    </row>
    <row r="23211" spans="53:56" ht="15" x14ac:dyDescent="0.25">
      <c r="BA23211" s="90" t="s">
        <v>27418</v>
      </c>
      <c r="BB23211" s="90" t="s">
        <v>4538</v>
      </c>
      <c r="BC23211" s="90" t="s">
        <v>27388</v>
      </c>
      <c r="BD23211" s="473" t="s">
        <v>26558</v>
      </c>
    </row>
    <row r="23212" spans="53:56" ht="15" x14ac:dyDescent="0.25">
      <c r="BA23212" s="91" t="s">
        <v>27419</v>
      </c>
      <c r="BB23212" s="91" t="s">
        <v>4538</v>
      </c>
      <c r="BC23212" s="91" t="s">
        <v>27392</v>
      </c>
      <c r="BD23212" s="473" t="s">
        <v>26558</v>
      </c>
    </row>
    <row r="23213" spans="53:56" ht="15" x14ac:dyDescent="0.25">
      <c r="BA23213" s="91" t="s">
        <v>27420</v>
      </c>
      <c r="BB23213" s="91" t="s">
        <v>4538</v>
      </c>
      <c r="BC23213" s="91" t="s">
        <v>27388</v>
      </c>
      <c r="BD23213" s="473" t="s">
        <v>26558</v>
      </c>
    </row>
    <row r="23214" spans="53:56" ht="15" x14ac:dyDescent="0.25">
      <c r="BA23214" s="90" t="s">
        <v>27421</v>
      </c>
      <c r="BB23214" s="90" t="s">
        <v>4538</v>
      </c>
      <c r="BC23214" s="90" t="s">
        <v>27086</v>
      </c>
      <c r="BD23214" s="473" t="s">
        <v>26558</v>
      </c>
    </row>
    <row r="23215" spans="53:56" ht="15" x14ac:dyDescent="0.25">
      <c r="BA23215" s="91" t="s">
        <v>27422</v>
      </c>
      <c r="BB23215" s="91" t="s">
        <v>4538</v>
      </c>
      <c r="BC23215" s="91" t="s">
        <v>27388</v>
      </c>
      <c r="BD23215" s="473" t="s">
        <v>26558</v>
      </c>
    </row>
    <row r="23216" spans="53:56" ht="15" x14ac:dyDescent="0.25">
      <c r="BA23216" s="90" t="s">
        <v>27423</v>
      </c>
      <c r="BB23216" s="90" t="s">
        <v>4538</v>
      </c>
      <c r="BC23216" s="90" t="s">
        <v>3248</v>
      </c>
      <c r="BD23216" s="473" t="s">
        <v>26558</v>
      </c>
    </row>
    <row r="23217" spans="53:56" ht="15" x14ac:dyDescent="0.25">
      <c r="BA23217" s="91" t="s">
        <v>27424</v>
      </c>
      <c r="BB23217" s="91" t="s">
        <v>4538</v>
      </c>
      <c r="BC23217" s="91" t="s">
        <v>27388</v>
      </c>
      <c r="BD23217" s="473" t="s">
        <v>26558</v>
      </c>
    </row>
    <row r="23218" spans="53:56" ht="15" x14ac:dyDescent="0.25">
      <c r="BA23218" s="90" t="s">
        <v>27425</v>
      </c>
      <c r="BB23218" s="90" t="s">
        <v>4538</v>
      </c>
      <c r="BC23218" s="90" t="s">
        <v>3248</v>
      </c>
      <c r="BD23218" s="473" t="s">
        <v>26558</v>
      </c>
    </row>
    <row r="23219" spans="53:56" ht="15" x14ac:dyDescent="0.25">
      <c r="BA23219" s="91" t="s">
        <v>27426</v>
      </c>
      <c r="BB23219" s="91" t="s">
        <v>4538</v>
      </c>
      <c r="BC23219" s="91" t="s">
        <v>27207</v>
      </c>
      <c r="BD23219" s="473" t="s">
        <v>26558</v>
      </c>
    </row>
    <row r="23220" spans="53:56" ht="15" x14ac:dyDescent="0.25">
      <c r="BA23220" s="90" t="s">
        <v>27427</v>
      </c>
      <c r="BB23220" s="90" t="s">
        <v>4538</v>
      </c>
      <c r="BC23220" s="90" t="s">
        <v>3248</v>
      </c>
      <c r="BD23220" s="473" t="s">
        <v>26558</v>
      </c>
    </row>
    <row r="23221" spans="53:56" ht="15" x14ac:dyDescent="0.25">
      <c r="BA23221" s="91" t="s">
        <v>27428</v>
      </c>
      <c r="BB23221" s="91" t="s">
        <v>4538</v>
      </c>
      <c r="BC23221" s="91" t="s">
        <v>27388</v>
      </c>
      <c r="BD23221" s="473" t="s">
        <v>26558</v>
      </c>
    </row>
    <row r="23222" spans="53:56" ht="15" x14ac:dyDescent="0.25">
      <c r="BA23222" s="90" t="s">
        <v>27429</v>
      </c>
      <c r="BB23222" s="90" t="s">
        <v>4538</v>
      </c>
      <c r="BC23222" s="90" t="s">
        <v>27086</v>
      </c>
      <c r="BD23222" s="473" t="s">
        <v>26558</v>
      </c>
    </row>
    <row r="23223" spans="53:56" ht="15" x14ac:dyDescent="0.25">
      <c r="BA23223" s="91" t="s">
        <v>27430</v>
      </c>
      <c r="BB23223" s="91" t="s">
        <v>4538</v>
      </c>
      <c r="BC23223" s="91" t="s">
        <v>27207</v>
      </c>
      <c r="BD23223" s="473" t="s">
        <v>26558</v>
      </c>
    </row>
    <row r="23224" spans="53:56" ht="15" x14ac:dyDescent="0.25">
      <c r="BA23224" s="90" t="s">
        <v>27431</v>
      </c>
      <c r="BB23224" s="90" t="s">
        <v>4538</v>
      </c>
      <c r="BC23224" s="90" t="s">
        <v>27392</v>
      </c>
      <c r="BD23224" s="473" t="s">
        <v>26558</v>
      </c>
    </row>
    <row r="23225" spans="53:56" ht="15" x14ac:dyDescent="0.25">
      <c r="BA23225" s="91" t="s">
        <v>27432</v>
      </c>
      <c r="BB23225" s="91" t="s">
        <v>4538</v>
      </c>
      <c r="BC23225" s="91" t="s">
        <v>3248</v>
      </c>
      <c r="BD23225" s="473" t="s">
        <v>26558</v>
      </c>
    </row>
    <row r="23226" spans="53:56" ht="15" x14ac:dyDescent="0.25">
      <c r="BA23226" s="90" t="s">
        <v>27433</v>
      </c>
      <c r="BB23226" s="90" t="s">
        <v>4538</v>
      </c>
      <c r="BC23226" s="90" t="s">
        <v>3248</v>
      </c>
      <c r="BD23226" s="473" t="s">
        <v>26558</v>
      </c>
    </row>
    <row r="23227" spans="53:56" ht="15" x14ac:dyDescent="0.25">
      <c r="BA23227" s="91" t="s">
        <v>27434</v>
      </c>
      <c r="BB23227" s="91" t="s">
        <v>4538</v>
      </c>
      <c r="BC23227" s="91" t="s">
        <v>3248</v>
      </c>
      <c r="BD23227" s="473" t="s">
        <v>26558</v>
      </c>
    </row>
    <row r="23228" spans="53:56" ht="15" x14ac:dyDescent="0.25">
      <c r="BA23228" s="90" t="s">
        <v>27435</v>
      </c>
      <c r="BB23228" s="90" t="s">
        <v>4538</v>
      </c>
      <c r="BC23228" s="90" t="s">
        <v>3248</v>
      </c>
      <c r="BD23228" s="473" t="s">
        <v>26558</v>
      </c>
    </row>
    <row r="23229" spans="53:56" ht="15" x14ac:dyDescent="0.25">
      <c r="BA23229" s="90" t="s">
        <v>27436</v>
      </c>
      <c r="BB23229" s="90" t="s">
        <v>4538</v>
      </c>
      <c r="BC23229" s="90" t="s">
        <v>24147</v>
      </c>
      <c r="BD23229" s="473" t="s">
        <v>26558</v>
      </c>
    </row>
    <row r="23230" spans="53:56" ht="15" x14ac:dyDescent="0.25">
      <c r="BA23230" s="91" t="s">
        <v>27437</v>
      </c>
      <c r="BB23230" s="91" t="s">
        <v>4538</v>
      </c>
      <c r="BC23230" s="91" t="s">
        <v>18574</v>
      </c>
      <c r="BD23230" s="473" t="s">
        <v>26558</v>
      </c>
    </row>
    <row r="23231" spans="53:56" ht="15" x14ac:dyDescent="0.25">
      <c r="BA23231" s="90" t="s">
        <v>27438</v>
      </c>
      <c r="BB23231" s="90" t="s">
        <v>4538</v>
      </c>
      <c r="BC23231" s="90" t="s">
        <v>24147</v>
      </c>
      <c r="BD23231" s="473" t="s">
        <v>26558</v>
      </c>
    </row>
    <row r="23232" spans="53:56" ht="15" x14ac:dyDescent="0.25">
      <c r="BA23232" s="91" t="s">
        <v>27439</v>
      </c>
      <c r="BB23232" s="91" t="s">
        <v>4538</v>
      </c>
      <c r="BC23232" s="91" t="s">
        <v>24147</v>
      </c>
      <c r="BD23232" s="473" t="s">
        <v>26558</v>
      </c>
    </row>
    <row r="23233" spans="53:56" ht="15" x14ac:dyDescent="0.25">
      <c r="BA23233" s="91" t="s">
        <v>27440</v>
      </c>
      <c r="BB23233" s="91" t="s">
        <v>4538</v>
      </c>
      <c r="BC23233" s="91" t="s">
        <v>14696</v>
      </c>
      <c r="BD23233" s="473" t="s">
        <v>26558</v>
      </c>
    </row>
    <row r="23234" spans="53:56" ht="15" x14ac:dyDescent="0.25">
      <c r="BA23234" s="90" t="s">
        <v>27441</v>
      </c>
      <c r="BB23234" s="90" t="s">
        <v>4538</v>
      </c>
      <c r="BC23234" s="90" t="s">
        <v>27207</v>
      </c>
      <c r="BD23234" s="473" t="s">
        <v>26558</v>
      </c>
    </row>
    <row r="23235" spans="53:56" ht="15" x14ac:dyDescent="0.25">
      <c r="BA23235" s="91" t="s">
        <v>27442</v>
      </c>
      <c r="BB23235" s="91" t="s">
        <v>4538</v>
      </c>
      <c r="BC23235" s="91" t="s">
        <v>27207</v>
      </c>
      <c r="BD23235" s="473" t="s">
        <v>26558</v>
      </c>
    </row>
    <row r="23236" spans="53:56" ht="15" x14ac:dyDescent="0.25">
      <c r="BA23236" s="90" t="s">
        <v>27443</v>
      </c>
      <c r="BB23236" s="90" t="s">
        <v>4538</v>
      </c>
      <c r="BC23236" s="90" t="s">
        <v>24147</v>
      </c>
      <c r="BD23236" s="473" t="s">
        <v>26558</v>
      </c>
    </row>
    <row r="23237" spans="53:56" ht="15" x14ac:dyDescent="0.25">
      <c r="BA23237" s="90" t="s">
        <v>27444</v>
      </c>
      <c r="BB23237" s="90" t="s">
        <v>4538</v>
      </c>
      <c r="BC23237" s="90" t="s">
        <v>14696</v>
      </c>
      <c r="BD23237" s="473" t="s">
        <v>26558</v>
      </c>
    </row>
    <row r="23238" spans="53:56" ht="15" x14ac:dyDescent="0.25">
      <c r="BA23238" s="91" t="s">
        <v>27445</v>
      </c>
      <c r="BB23238" s="91" t="s">
        <v>4538</v>
      </c>
      <c r="BC23238" s="91" t="s">
        <v>14696</v>
      </c>
      <c r="BD23238" s="473" t="s">
        <v>26558</v>
      </c>
    </row>
    <row r="23239" spans="53:56" ht="15" x14ac:dyDescent="0.25">
      <c r="BA23239" s="90" t="s">
        <v>27446</v>
      </c>
      <c r="BB23239" s="90" t="s">
        <v>4538</v>
      </c>
      <c r="BC23239" s="90" t="s">
        <v>27392</v>
      </c>
      <c r="BD23239" s="473" t="s">
        <v>26558</v>
      </c>
    </row>
    <row r="23240" spans="53:56" ht="15" x14ac:dyDescent="0.25">
      <c r="BA23240" s="91" t="s">
        <v>27447</v>
      </c>
      <c r="BB23240" s="91" t="s">
        <v>4538</v>
      </c>
      <c r="BC23240" s="91" t="s">
        <v>27392</v>
      </c>
      <c r="BD23240" s="473" t="s">
        <v>26558</v>
      </c>
    </row>
    <row r="23241" spans="53:56" ht="15" x14ac:dyDescent="0.25">
      <c r="BA23241" s="91" t="s">
        <v>27448</v>
      </c>
      <c r="BB23241" s="91" t="s">
        <v>4538</v>
      </c>
      <c r="BC23241" s="91" t="s">
        <v>27385</v>
      </c>
      <c r="BD23241" s="473" t="s">
        <v>26558</v>
      </c>
    </row>
    <row r="23242" spans="53:56" ht="15" x14ac:dyDescent="0.25">
      <c r="BA23242" s="90" t="s">
        <v>27449</v>
      </c>
      <c r="BB23242" s="90" t="s">
        <v>4538</v>
      </c>
      <c r="BC23242" s="90" t="s">
        <v>27207</v>
      </c>
      <c r="BD23242" s="473" t="s">
        <v>26558</v>
      </c>
    </row>
    <row r="23243" spans="53:56" ht="15" x14ac:dyDescent="0.25">
      <c r="BA23243" s="91" t="s">
        <v>27450</v>
      </c>
      <c r="BB23243" s="91" t="s">
        <v>4538</v>
      </c>
      <c r="BC23243" s="91" t="s">
        <v>24147</v>
      </c>
      <c r="BD23243" s="473" t="s">
        <v>26558</v>
      </c>
    </row>
    <row r="23244" spans="53:56" ht="15" x14ac:dyDescent="0.25">
      <c r="BA23244" s="90" t="s">
        <v>27451</v>
      </c>
      <c r="BB23244" s="90" t="s">
        <v>4538</v>
      </c>
      <c r="BC23244" s="90" t="s">
        <v>3248</v>
      </c>
      <c r="BD23244" s="473" t="s">
        <v>26558</v>
      </c>
    </row>
    <row r="23245" spans="53:56" ht="15" x14ac:dyDescent="0.25">
      <c r="BA23245" s="90" t="s">
        <v>27452</v>
      </c>
      <c r="BB23245" s="90" t="s">
        <v>4538</v>
      </c>
      <c r="BC23245" s="90" t="s">
        <v>27207</v>
      </c>
      <c r="BD23245" s="473" t="s">
        <v>26558</v>
      </c>
    </row>
    <row r="23246" spans="53:56" ht="15" x14ac:dyDescent="0.25">
      <c r="BA23246" s="91" t="s">
        <v>27453</v>
      </c>
      <c r="BB23246" s="91" t="s">
        <v>4538</v>
      </c>
      <c r="BC23246" s="91" t="s">
        <v>27454</v>
      </c>
      <c r="BD23246" s="473" t="s">
        <v>26558</v>
      </c>
    </row>
    <row r="23247" spans="53:56" ht="15" x14ac:dyDescent="0.25">
      <c r="BA23247" s="90" t="s">
        <v>27455</v>
      </c>
      <c r="BB23247" s="90" t="s">
        <v>4538</v>
      </c>
      <c r="BC23247" s="90" t="s">
        <v>27454</v>
      </c>
      <c r="BD23247" s="473" t="s">
        <v>26558</v>
      </c>
    </row>
    <row r="23248" spans="53:56" ht="15" x14ac:dyDescent="0.25">
      <c r="BA23248" s="91" t="s">
        <v>27456</v>
      </c>
      <c r="BB23248" s="91" t="s">
        <v>4538</v>
      </c>
      <c r="BC23248" s="91" t="s">
        <v>24147</v>
      </c>
      <c r="BD23248" s="473" t="s">
        <v>26558</v>
      </c>
    </row>
    <row r="23249" spans="53:56" ht="15" x14ac:dyDescent="0.25">
      <c r="BA23249" s="90" t="s">
        <v>27457</v>
      </c>
      <c r="BB23249" s="90" t="s">
        <v>4538</v>
      </c>
      <c r="BC23249" s="90" t="s">
        <v>24147</v>
      </c>
      <c r="BD23249" s="473" t="s">
        <v>26558</v>
      </c>
    </row>
    <row r="23250" spans="53:56" ht="15" x14ac:dyDescent="0.25">
      <c r="BA23250" s="91" t="s">
        <v>27458</v>
      </c>
      <c r="BB23250" s="91" t="s">
        <v>4538</v>
      </c>
      <c r="BC23250" s="91" t="s">
        <v>24147</v>
      </c>
      <c r="BD23250" s="473" t="s">
        <v>26558</v>
      </c>
    </row>
    <row r="23251" spans="53:56" ht="15" x14ac:dyDescent="0.25">
      <c r="BA23251" s="91" t="s">
        <v>27459</v>
      </c>
      <c r="BB23251" s="91" t="s">
        <v>4538</v>
      </c>
      <c r="BC23251" s="91" t="s">
        <v>27385</v>
      </c>
      <c r="BD23251" s="473" t="s">
        <v>26558</v>
      </c>
    </row>
    <row r="23252" spans="53:56" ht="15" x14ac:dyDescent="0.25">
      <c r="BA23252" s="90" t="s">
        <v>27460</v>
      </c>
      <c r="BB23252" s="90" t="s">
        <v>4538</v>
      </c>
      <c r="BC23252" s="90" t="s">
        <v>24147</v>
      </c>
      <c r="BD23252" s="473" t="s">
        <v>26558</v>
      </c>
    </row>
    <row r="23253" spans="53:56" ht="15" x14ac:dyDescent="0.25">
      <c r="BA23253" s="91" t="s">
        <v>27461</v>
      </c>
      <c r="BB23253" s="91" t="s">
        <v>4538</v>
      </c>
      <c r="BC23253" s="91" t="s">
        <v>24147</v>
      </c>
      <c r="BD23253" s="473" t="s">
        <v>26558</v>
      </c>
    </row>
    <row r="23254" spans="53:56" ht="15" x14ac:dyDescent="0.25">
      <c r="BA23254" s="90" t="s">
        <v>27462</v>
      </c>
      <c r="BB23254" s="90" t="s">
        <v>4538</v>
      </c>
      <c r="BC23254" s="90" t="s">
        <v>24147</v>
      </c>
      <c r="BD23254" s="473" t="s">
        <v>26558</v>
      </c>
    </row>
    <row r="23255" spans="53:56" ht="15" x14ac:dyDescent="0.25">
      <c r="BA23255" s="90" t="s">
        <v>27463</v>
      </c>
      <c r="BB23255" s="90" t="s">
        <v>4538</v>
      </c>
      <c r="BC23255" s="90" t="s">
        <v>24147</v>
      </c>
      <c r="BD23255" s="473" t="s">
        <v>26558</v>
      </c>
    </row>
    <row r="23256" spans="53:56" ht="15" x14ac:dyDescent="0.25">
      <c r="BA23256" s="91" t="s">
        <v>27464</v>
      </c>
      <c r="BB23256" s="91" t="s">
        <v>4538</v>
      </c>
      <c r="BC23256" s="91" t="s">
        <v>24147</v>
      </c>
      <c r="BD23256" s="473" t="s">
        <v>26558</v>
      </c>
    </row>
    <row r="23257" spans="53:56" ht="15" x14ac:dyDescent="0.25">
      <c r="BA23257" s="91" t="s">
        <v>27465</v>
      </c>
      <c r="BB23257" s="91" t="s">
        <v>4538</v>
      </c>
      <c r="BC23257" s="91" t="s">
        <v>14696</v>
      </c>
      <c r="BD23257" s="473" t="s">
        <v>26558</v>
      </c>
    </row>
    <row r="23258" spans="53:56" ht="15" x14ac:dyDescent="0.25">
      <c r="BA23258" s="91" t="s">
        <v>27466</v>
      </c>
      <c r="BB23258" s="91" t="s">
        <v>4538</v>
      </c>
      <c r="BC23258" s="91" t="s">
        <v>24147</v>
      </c>
      <c r="BD23258" s="473" t="s">
        <v>26558</v>
      </c>
    </row>
    <row r="23259" spans="53:56" ht="15" x14ac:dyDescent="0.25">
      <c r="BA23259" s="90" t="s">
        <v>27467</v>
      </c>
      <c r="BB23259" s="90" t="s">
        <v>4538</v>
      </c>
      <c r="BC23259" s="90" t="s">
        <v>24147</v>
      </c>
      <c r="BD23259" s="473" t="s">
        <v>26558</v>
      </c>
    </row>
    <row r="23260" spans="53:56" ht="15" x14ac:dyDescent="0.25">
      <c r="BA23260" s="91" t="s">
        <v>27468</v>
      </c>
      <c r="BB23260" s="91" t="s">
        <v>4538</v>
      </c>
      <c r="BC23260" s="91" t="s">
        <v>27454</v>
      </c>
      <c r="BD23260" s="473" t="s">
        <v>26558</v>
      </c>
    </row>
    <row r="23261" spans="53:56" ht="15" x14ac:dyDescent="0.25">
      <c r="BA23261" s="90" t="s">
        <v>27469</v>
      </c>
      <c r="BB23261" s="90" t="s">
        <v>4538</v>
      </c>
      <c r="BC23261" s="90" t="s">
        <v>27385</v>
      </c>
      <c r="BD23261" s="473" t="s">
        <v>26558</v>
      </c>
    </row>
    <row r="23262" spans="53:56" ht="15" x14ac:dyDescent="0.25">
      <c r="BA23262" s="90" t="s">
        <v>27470</v>
      </c>
      <c r="BB23262" s="90" t="s">
        <v>4538</v>
      </c>
      <c r="BC23262" s="90" t="s">
        <v>27385</v>
      </c>
      <c r="BD23262" s="473" t="s">
        <v>26558</v>
      </c>
    </row>
    <row r="23263" spans="53:56" ht="15" x14ac:dyDescent="0.25">
      <c r="BA23263" s="91" t="s">
        <v>27471</v>
      </c>
      <c r="BB23263" s="91" t="s">
        <v>4538</v>
      </c>
      <c r="BC23263" s="91" t="s">
        <v>27385</v>
      </c>
      <c r="BD23263" s="473" t="s">
        <v>26558</v>
      </c>
    </row>
    <row r="23264" spans="53:56" ht="15" x14ac:dyDescent="0.25">
      <c r="BA23264" s="90" t="s">
        <v>27472</v>
      </c>
      <c r="BB23264" s="90" t="s">
        <v>4538</v>
      </c>
      <c r="BC23264" s="90" t="s">
        <v>27385</v>
      </c>
      <c r="BD23264" s="473" t="s">
        <v>26558</v>
      </c>
    </row>
    <row r="23265" spans="53:56" ht="15" x14ac:dyDescent="0.25">
      <c r="BA23265" s="91" t="s">
        <v>27473</v>
      </c>
      <c r="BB23265" s="91" t="s">
        <v>4538</v>
      </c>
      <c r="BC23265" s="91" t="s">
        <v>27385</v>
      </c>
      <c r="BD23265" s="473" t="s">
        <v>26558</v>
      </c>
    </row>
    <row r="23266" spans="53:56" ht="15" x14ac:dyDescent="0.25">
      <c r="BA23266" s="90" t="s">
        <v>27474</v>
      </c>
      <c r="BB23266" s="90" t="s">
        <v>4538</v>
      </c>
      <c r="BC23266" s="90" t="s">
        <v>27385</v>
      </c>
      <c r="BD23266" s="473" t="s">
        <v>26558</v>
      </c>
    </row>
    <row r="23267" spans="53:56" ht="15" x14ac:dyDescent="0.25">
      <c r="BA23267" s="91" t="s">
        <v>27475</v>
      </c>
      <c r="BB23267" s="91" t="s">
        <v>4538</v>
      </c>
      <c r="BC23267" s="91" t="s">
        <v>27385</v>
      </c>
      <c r="BD23267" s="473" t="s">
        <v>26558</v>
      </c>
    </row>
    <row r="23268" spans="53:56" ht="15" x14ac:dyDescent="0.25">
      <c r="BA23268" s="91" t="s">
        <v>27476</v>
      </c>
      <c r="BB23268" s="91" t="s">
        <v>4538</v>
      </c>
      <c r="BC23268" s="91" t="s">
        <v>27454</v>
      </c>
      <c r="BD23268" s="473" t="s">
        <v>26558</v>
      </c>
    </row>
    <row r="23269" spans="53:56" ht="15" x14ac:dyDescent="0.25">
      <c r="BA23269" s="90" t="s">
        <v>27477</v>
      </c>
      <c r="BB23269" s="90" t="s">
        <v>4538</v>
      </c>
      <c r="BC23269" s="90" t="s">
        <v>27207</v>
      </c>
      <c r="BD23269" s="473" t="s">
        <v>26558</v>
      </c>
    </row>
    <row r="23270" spans="53:56" ht="15" x14ac:dyDescent="0.25">
      <c r="BA23270" s="91" t="s">
        <v>27478</v>
      </c>
      <c r="BB23270" s="91" t="s">
        <v>4538</v>
      </c>
      <c r="BC23270" s="91" t="s">
        <v>24147</v>
      </c>
      <c r="BD23270" s="473" t="s">
        <v>26558</v>
      </c>
    </row>
    <row r="23271" spans="53:56" ht="15" x14ac:dyDescent="0.25">
      <c r="BA23271" s="90" t="s">
        <v>27479</v>
      </c>
      <c r="BB23271" s="90" t="s">
        <v>4538</v>
      </c>
      <c r="BC23271" s="90" t="s">
        <v>27454</v>
      </c>
      <c r="BD23271" s="473" t="s">
        <v>26558</v>
      </c>
    </row>
    <row r="23272" spans="53:56" ht="15" x14ac:dyDescent="0.25">
      <c r="BA23272" s="90" t="s">
        <v>27480</v>
      </c>
      <c r="BB23272" s="90" t="s">
        <v>4538</v>
      </c>
      <c r="BC23272" s="90" t="s">
        <v>27207</v>
      </c>
      <c r="BD23272" s="473" t="s">
        <v>26558</v>
      </c>
    </row>
    <row r="23273" spans="53:56" ht="15" x14ac:dyDescent="0.25">
      <c r="BA23273" s="91" t="s">
        <v>27481</v>
      </c>
      <c r="BB23273" s="91" t="s">
        <v>4538</v>
      </c>
      <c r="BC23273" s="91" t="s">
        <v>27385</v>
      </c>
      <c r="BD23273" s="473" t="s">
        <v>26558</v>
      </c>
    </row>
    <row r="23274" spans="53:56" ht="15" x14ac:dyDescent="0.25">
      <c r="BA23274" s="90" t="s">
        <v>27482</v>
      </c>
      <c r="BB23274" s="90" t="s">
        <v>4538</v>
      </c>
      <c r="BC23274" s="90" t="s">
        <v>27454</v>
      </c>
      <c r="BD23274" s="473" t="s">
        <v>26558</v>
      </c>
    </row>
    <row r="23275" spans="53:56" ht="15" x14ac:dyDescent="0.25">
      <c r="BA23275" s="91" t="s">
        <v>27483</v>
      </c>
      <c r="BB23275" s="91" t="s">
        <v>4538</v>
      </c>
      <c r="BC23275" s="91" t="s">
        <v>27207</v>
      </c>
      <c r="BD23275" s="473" t="s">
        <v>26558</v>
      </c>
    </row>
    <row r="23276" spans="53:56" ht="15" x14ac:dyDescent="0.25">
      <c r="BA23276" s="91" t="s">
        <v>27484</v>
      </c>
      <c r="BB23276" s="91" t="s">
        <v>4538</v>
      </c>
      <c r="BC23276" s="91" t="s">
        <v>14696</v>
      </c>
      <c r="BD23276" s="473" t="s">
        <v>26558</v>
      </c>
    </row>
    <row r="23277" spans="53:56" ht="15" x14ac:dyDescent="0.25">
      <c r="BA23277" s="90" t="s">
        <v>27485</v>
      </c>
      <c r="BB23277" s="90" t="s">
        <v>4538</v>
      </c>
      <c r="BC23277" s="90" t="s">
        <v>27454</v>
      </c>
      <c r="BD23277" s="473" t="s">
        <v>26558</v>
      </c>
    </row>
    <row r="23278" spans="53:56" ht="15" x14ac:dyDescent="0.25">
      <c r="BA23278" s="91" t="s">
        <v>27486</v>
      </c>
      <c r="BB23278" s="91" t="s">
        <v>4538</v>
      </c>
      <c r="BC23278" s="91" t="s">
        <v>24147</v>
      </c>
      <c r="BD23278" s="473" t="s">
        <v>26558</v>
      </c>
    </row>
    <row r="23279" spans="53:56" ht="15" x14ac:dyDescent="0.25">
      <c r="BA23279" s="90" t="s">
        <v>27487</v>
      </c>
      <c r="BB23279" s="90" t="s">
        <v>4538</v>
      </c>
      <c r="BC23279" s="90" t="s">
        <v>27385</v>
      </c>
      <c r="BD23279" s="473" t="s">
        <v>26558</v>
      </c>
    </row>
    <row r="23280" spans="53:56" ht="15" x14ac:dyDescent="0.25">
      <c r="BA23280" s="90" t="s">
        <v>27488</v>
      </c>
      <c r="BB23280" s="90" t="s">
        <v>4538</v>
      </c>
      <c r="BC23280" s="90" t="s">
        <v>14696</v>
      </c>
      <c r="BD23280" s="473" t="s">
        <v>26558</v>
      </c>
    </row>
    <row r="23281" spans="53:56" ht="15" x14ac:dyDescent="0.25">
      <c r="BA23281" s="91" t="s">
        <v>27489</v>
      </c>
      <c r="BB23281" s="91" t="s">
        <v>4538</v>
      </c>
      <c r="BC23281" s="91" t="s">
        <v>27454</v>
      </c>
      <c r="BD23281" s="473" t="s">
        <v>26558</v>
      </c>
    </row>
    <row r="23282" spans="53:56" ht="15" x14ac:dyDescent="0.25">
      <c r="BA23282" s="90" t="s">
        <v>27490</v>
      </c>
      <c r="BB23282" s="90" t="s">
        <v>4538</v>
      </c>
      <c r="BC23282" s="90" t="s">
        <v>24147</v>
      </c>
      <c r="BD23282" s="473" t="s">
        <v>26558</v>
      </c>
    </row>
    <row r="23283" spans="53:56" ht="15" x14ac:dyDescent="0.25">
      <c r="BA23283" s="91" t="s">
        <v>27491</v>
      </c>
      <c r="BB23283" s="91" t="s">
        <v>4538</v>
      </c>
      <c r="BC23283" s="91" t="s">
        <v>27385</v>
      </c>
      <c r="BD23283" s="473" t="s">
        <v>26558</v>
      </c>
    </row>
    <row r="23284" spans="53:56" ht="15" x14ac:dyDescent="0.25">
      <c r="BA23284" s="91" t="s">
        <v>27492</v>
      </c>
      <c r="BB23284" s="91" t="s">
        <v>4538</v>
      </c>
      <c r="BC23284" s="91" t="s">
        <v>27385</v>
      </c>
      <c r="BD23284" s="473" t="s">
        <v>26558</v>
      </c>
    </row>
    <row r="23285" spans="53:56" ht="15" x14ac:dyDescent="0.25">
      <c r="BA23285" s="90" t="s">
        <v>27493</v>
      </c>
      <c r="BB23285" s="90" t="s">
        <v>4538</v>
      </c>
      <c r="BC23285" s="90" t="s">
        <v>24147</v>
      </c>
      <c r="BD23285" s="473" t="s">
        <v>26558</v>
      </c>
    </row>
    <row r="23286" spans="53:56" ht="15" x14ac:dyDescent="0.25">
      <c r="BA23286" s="91" t="s">
        <v>27494</v>
      </c>
      <c r="BB23286" s="91" t="s">
        <v>4538</v>
      </c>
      <c r="BC23286" s="91" t="s">
        <v>3248</v>
      </c>
      <c r="BD23286" s="473" t="s">
        <v>26558</v>
      </c>
    </row>
    <row r="23287" spans="53:56" ht="15" x14ac:dyDescent="0.25">
      <c r="BA23287" s="90" t="s">
        <v>27495</v>
      </c>
      <c r="BB23287" s="90" t="s">
        <v>4538</v>
      </c>
      <c r="BC23287" s="90" t="s">
        <v>3248</v>
      </c>
      <c r="BD23287" s="473" t="s">
        <v>26558</v>
      </c>
    </row>
    <row r="23288" spans="53:56" ht="15" x14ac:dyDescent="0.25">
      <c r="BA23288" s="90" t="s">
        <v>27496</v>
      </c>
      <c r="BB23288" s="90" t="s">
        <v>4538</v>
      </c>
      <c r="BC23288" s="90" t="s">
        <v>3248</v>
      </c>
      <c r="BD23288" s="473" t="s">
        <v>26558</v>
      </c>
    </row>
    <row r="23289" spans="53:56" ht="15" x14ac:dyDescent="0.25">
      <c r="BA23289" s="91" t="s">
        <v>27497</v>
      </c>
      <c r="BB23289" s="91" t="s">
        <v>4538</v>
      </c>
      <c r="BC23289" s="91" t="s">
        <v>3248</v>
      </c>
      <c r="BD23289" s="473" t="s">
        <v>26558</v>
      </c>
    </row>
    <row r="23290" spans="53:56" ht="15" x14ac:dyDescent="0.25">
      <c r="BA23290" s="90" t="s">
        <v>27498</v>
      </c>
      <c r="BB23290" s="90" t="s">
        <v>4538</v>
      </c>
      <c r="BC23290" s="90" t="s">
        <v>3248</v>
      </c>
      <c r="BD23290" s="473" t="s">
        <v>26558</v>
      </c>
    </row>
    <row r="23291" spans="53:56" ht="15" x14ac:dyDescent="0.25">
      <c r="BA23291" s="91" t="s">
        <v>27499</v>
      </c>
      <c r="BB23291" s="91" t="s">
        <v>4538</v>
      </c>
      <c r="BC23291" s="91" t="s">
        <v>3248</v>
      </c>
      <c r="BD23291" s="473" t="s">
        <v>26558</v>
      </c>
    </row>
    <row r="23292" spans="53:56" ht="15" x14ac:dyDescent="0.25">
      <c r="BA23292" s="91" t="s">
        <v>27500</v>
      </c>
      <c r="BB23292" s="91" t="s">
        <v>4538</v>
      </c>
      <c r="BC23292" s="91" t="s">
        <v>3248</v>
      </c>
      <c r="BD23292" s="473" t="s">
        <v>26558</v>
      </c>
    </row>
    <row r="23293" spans="53:56" ht="15" x14ac:dyDescent="0.25">
      <c r="BA23293" s="90" t="s">
        <v>27501</v>
      </c>
      <c r="BB23293" s="90" t="s">
        <v>4538</v>
      </c>
      <c r="BC23293" s="90" t="s">
        <v>3248</v>
      </c>
      <c r="BD23293" s="473" t="s">
        <v>26558</v>
      </c>
    </row>
    <row r="23294" spans="53:56" ht="15" x14ac:dyDescent="0.25">
      <c r="BA23294" s="91" t="s">
        <v>27502</v>
      </c>
      <c r="BB23294" s="91" t="s">
        <v>4538</v>
      </c>
      <c r="BC23294" s="91" t="s">
        <v>3248</v>
      </c>
      <c r="BD23294" s="473" t="s">
        <v>26558</v>
      </c>
    </row>
    <row r="23295" spans="53:56" ht="15" x14ac:dyDescent="0.25">
      <c r="BA23295" s="90" t="s">
        <v>27503</v>
      </c>
      <c r="BB23295" s="90" t="s">
        <v>4538</v>
      </c>
      <c r="BC23295" s="90" t="s">
        <v>3248</v>
      </c>
      <c r="BD23295" s="473" t="s">
        <v>26558</v>
      </c>
    </row>
    <row r="23296" spans="53:56" ht="15" x14ac:dyDescent="0.25">
      <c r="BA23296" s="91" t="s">
        <v>27504</v>
      </c>
      <c r="BB23296" s="91" t="s">
        <v>4538</v>
      </c>
      <c r="BC23296" s="91" t="s">
        <v>3248</v>
      </c>
      <c r="BD23296" s="473" t="s">
        <v>26558</v>
      </c>
    </row>
    <row r="23297" spans="53:56" ht="15" x14ac:dyDescent="0.25">
      <c r="BA23297" s="90" t="s">
        <v>27505</v>
      </c>
      <c r="BB23297" s="90" t="s">
        <v>4538</v>
      </c>
      <c r="BC23297" s="90" t="s">
        <v>3248</v>
      </c>
      <c r="BD23297" s="473" t="s">
        <v>26558</v>
      </c>
    </row>
    <row r="23298" spans="53:56" ht="15" x14ac:dyDescent="0.25">
      <c r="BA23298" s="90" t="s">
        <v>27506</v>
      </c>
      <c r="BB23298" s="90" t="s">
        <v>4538</v>
      </c>
      <c r="BC23298" s="90" t="s">
        <v>3248</v>
      </c>
      <c r="BD23298" s="473" t="s">
        <v>26558</v>
      </c>
    </row>
    <row r="23299" spans="53:56" ht="15" x14ac:dyDescent="0.25">
      <c r="BA23299" s="91" t="s">
        <v>27507</v>
      </c>
      <c r="BB23299" s="91" t="s">
        <v>4538</v>
      </c>
      <c r="BC23299" s="91" t="s">
        <v>3248</v>
      </c>
      <c r="BD23299" s="473" t="s">
        <v>26558</v>
      </c>
    </row>
    <row r="23300" spans="53:56" ht="15" x14ac:dyDescent="0.25">
      <c r="BA23300" s="90" t="s">
        <v>27508</v>
      </c>
      <c r="BB23300" s="90" t="s">
        <v>4538</v>
      </c>
      <c r="BC23300" s="90" t="s">
        <v>3248</v>
      </c>
      <c r="BD23300" s="473" t="s">
        <v>26558</v>
      </c>
    </row>
    <row r="23301" spans="53:56" ht="15" x14ac:dyDescent="0.25">
      <c r="BA23301" s="90" t="s">
        <v>27509</v>
      </c>
      <c r="BB23301" s="90" t="s">
        <v>4538</v>
      </c>
      <c r="BC23301" s="90" t="s">
        <v>3248</v>
      </c>
      <c r="BD23301" s="473" t="s">
        <v>26558</v>
      </c>
    </row>
    <row r="23302" spans="53:56" ht="15" x14ac:dyDescent="0.25">
      <c r="BA23302" s="91" t="s">
        <v>27510</v>
      </c>
      <c r="BB23302" s="91" t="s">
        <v>4538</v>
      </c>
      <c r="BC23302" s="91" t="s">
        <v>3248</v>
      </c>
      <c r="BD23302" s="473" t="s">
        <v>26558</v>
      </c>
    </row>
    <row r="23303" spans="53:56" ht="15" x14ac:dyDescent="0.25">
      <c r="BA23303" s="91" t="s">
        <v>27511</v>
      </c>
      <c r="BB23303" s="91" t="s">
        <v>4538</v>
      </c>
      <c r="BC23303" s="91" t="s">
        <v>3248</v>
      </c>
      <c r="BD23303" s="473" t="s">
        <v>26558</v>
      </c>
    </row>
    <row r="23304" spans="53:56" ht="15" x14ac:dyDescent="0.25">
      <c r="BA23304" s="91" t="s">
        <v>27512</v>
      </c>
      <c r="BB23304" s="91" t="s">
        <v>4538</v>
      </c>
      <c r="BC23304" s="91" t="s">
        <v>3248</v>
      </c>
      <c r="BD23304" s="473" t="s">
        <v>26558</v>
      </c>
    </row>
    <row r="23305" spans="53:56" ht="15" x14ac:dyDescent="0.25">
      <c r="BA23305" s="90" t="s">
        <v>27513</v>
      </c>
      <c r="BB23305" s="90" t="s">
        <v>4538</v>
      </c>
      <c r="BC23305" s="90" t="s">
        <v>3248</v>
      </c>
      <c r="BD23305" s="473" t="s">
        <v>26558</v>
      </c>
    </row>
    <row r="23306" spans="53:56" ht="15" x14ac:dyDescent="0.25">
      <c r="BA23306" s="91" t="s">
        <v>27514</v>
      </c>
      <c r="BB23306" s="91" t="s">
        <v>4538</v>
      </c>
      <c r="BC23306" s="91" t="s">
        <v>3248</v>
      </c>
      <c r="BD23306" s="473" t="s">
        <v>26558</v>
      </c>
    </row>
    <row r="23307" spans="53:56" ht="15" x14ac:dyDescent="0.25">
      <c r="BA23307" s="90" t="s">
        <v>27515</v>
      </c>
      <c r="BB23307" s="90" t="s">
        <v>4538</v>
      </c>
      <c r="BC23307" s="90" t="s">
        <v>3248</v>
      </c>
      <c r="BD23307" s="473" t="s">
        <v>26558</v>
      </c>
    </row>
    <row r="23308" spans="53:56" ht="15" x14ac:dyDescent="0.25">
      <c r="BA23308" s="90" t="s">
        <v>27516</v>
      </c>
      <c r="BB23308" s="90" t="s">
        <v>4538</v>
      </c>
      <c r="BC23308" s="90" t="s">
        <v>3248</v>
      </c>
      <c r="BD23308" s="473" t="s">
        <v>26558</v>
      </c>
    </row>
    <row r="23309" spans="53:56" ht="15" x14ac:dyDescent="0.25">
      <c r="BA23309" s="90" t="s">
        <v>27517</v>
      </c>
      <c r="BB23309" s="90" t="s">
        <v>4538</v>
      </c>
      <c r="BC23309" s="90" t="s">
        <v>3248</v>
      </c>
      <c r="BD23309" s="473" t="s">
        <v>26558</v>
      </c>
    </row>
    <row r="23310" spans="53:56" ht="15" x14ac:dyDescent="0.25">
      <c r="BA23310" s="91" t="s">
        <v>27518</v>
      </c>
      <c r="BB23310" s="91" t="s">
        <v>4538</v>
      </c>
      <c r="BC23310" s="91" t="s">
        <v>3248</v>
      </c>
      <c r="BD23310" s="473" t="s">
        <v>26558</v>
      </c>
    </row>
    <row r="23311" spans="53:56" ht="15" x14ac:dyDescent="0.25">
      <c r="BA23311" s="90" t="s">
        <v>27519</v>
      </c>
      <c r="BB23311" s="90" t="s">
        <v>4538</v>
      </c>
      <c r="BC23311" s="90" t="s">
        <v>3248</v>
      </c>
      <c r="BD23311" s="473" t="s">
        <v>26558</v>
      </c>
    </row>
    <row r="23312" spans="53:56" ht="15" x14ac:dyDescent="0.25">
      <c r="BA23312" s="90" t="s">
        <v>27520</v>
      </c>
      <c r="BB23312" s="90" t="s">
        <v>4538</v>
      </c>
      <c r="BC23312" s="90" t="s">
        <v>3248</v>
      </c>
      <c r="BD23312" s="473" t="s">
        <v>26558</v>
      </c>
    </row>
    <row r="23313" spans="53:56" ht="15" x14ac:dyDescent="0.25">
      <c r="BA23313" s="90" t="s">
        <v>27521</v>
      </c>
      <c r="BB23313" s="90" t="s">
        <v>4538</v>
      </c>
      <c r="BC23313" s="90" t="s">
        <v>3248</v>
      </c>
      <c r="BD23313" s="473" t="s">
        <v>26558</v>
      </c>
    </row>
    <row r="23314" spans="53:56" ht="15" x14ac:dyDescent="0.25">
      <c r="BA23314" s="91" t="s">
        <v>27522</v>
      </c>
      <c r="BB23314" s="91" t="s">
        <v>4538</v>
      </c>
      <c r="BC23314" s="91" t="s">
        <v>3248</v>
      </c>
      <c r="BD23314" s="473" t="s">
        <v>26558</v>
      </c>
    </row>
    <row r="23315" spans="53:56" ht="15" x14ac:dyDescent="0.25">
      <c r="BA23315" s="90" t="s">
        <v>27523</v>
      </c>
      <c r="BB23315" s="90" t="s">
        <v>4538</v>
      </c>
      <c r="BC23315" s="90" t="s">
        <v>3248</v>
      </c>
      <c r="BD23315" s="473" t="s">
        <v>26558</v>
      </c>
    </row>
    <row r="23316" spans="53:56" ht="15" x14ac:dyDescent="0.25">
      <c r="BA23316" s="91" t="s">
        <v>27524</v>
      </c>
      <c r="BB23316" s="91" t="s">
        <v>4538</v>
      </c>
      <c r="BC23316" s="91" t="s">
        <v>3248</v>
      </c>
      <c r="BD23316" s="473" t="s">
        <v>26558</v>
      </c>
    </row>
    <row r="23317" spans="53:56" ht="15" x14ac:dyDescent="0.25">
      <c r="BA23317" s="90" t="s">
        <v>27525</v>
      </c>
      <c r="BB23317" s="90" t="s">
        <v>4538</v>
      </c>
      <c r="BC23317" s="90" t="s">
        <v>27526</v>
      </c>
      <c r="BD23317" s="473" t="s">
        <v>26558</v>
      </c>
    </row>
    <row r="23318" spans="53:56" ht="15" x14ac:dyDescent="0.25">
      <c r="BA23318" s="91" t="s">
        <v>27527</v>
      </c>
      <c r="BB23318" s="91" t="s">
        <v>4538</v>
      </c>
      <c r="BC23318" s="91" t="s">
        <v>27528</v>
      </c>
      <c r="BD23318" s="473" t="s">
        <v>26558</v>
      </c>
    </row>
    <row r="23319" spans="53:56" ht="15" x14ac:dyDescent="0.25">
      <c r="BA23319" s="90" t="s">
        <v>27529</v>
      </c>
      <c r="BB23319" s="90" t="s">
        <v>4538</v>
      </c>
      <c r="BC23319" s="90" t="s">
        <v>27530</v>
      </c>
      <c r="BD23319" s="473" t="s">
        <v>26558</v>
      </c>
    </row>
    <row r="23320" spans="53:56" ht="15" x14ac:dyDescent="0.25">
      <c r="BA23320" s="91" t="s">
        <v>27531</v>
      </c>
      <c r="BB23320" s="91" t="s">
        <v>4538</v>
      </c>
      <c r="BC23320" s="91" t="s">
        <v>27530</v>
      </c>
      <c r="BD23320" s="473" t="s">
        <v>26558</v>
      </c>
    </row>
    <row r="23321" spans="53:56" ht="15" x14ac:dyDescent="0.25">
      <c r="BA23321" s="90" t="s">
        <v>27532</v>
      </c>
      <c r="BB23321" s="90" t="s">
        <v>4538</v>
      </c>
      <c r="BC23321" s="90" t="s">
        <v>27533</v>
      </c>
      <c r="BD23321" s="473" t="s">
        <v>26558</v>
      </c>
    </row>
    <row r="23322" spans="53:56" ht="15" x14ac:dyDescent="0.25">
      <c r="BA23322" s="91" t="s">
        <v>27534</v>
      </c>
      <c r="BB23322" s="91" t="s">
        <v>4538</v>
      </c>
      <c r="BC23322" s="91" t="s">
        <v>27533</v>
      </c>
      <c r="BD23322" s="473" t="s">
        <v>26558</v>
      </c>
    </row>
    <row r="23323" spans="53:56" ht="15" x14ac:dyDescent="0.25">
      <c r="BA23323" s="90" t="s">
        <v>27535</v>
      </c>
      <c r="BB23323" s="90" t="s">
        <v>4538</v>
      </c>
      <c r="BC23323" s="90" t="s">
        <v>27530</v>
      </c>
      <c r="BD23323" s="473" t="s">
        <v>26558</v>
      </c>
    </row>
    <row r="23324" spans="53:56" ht="15" x14ac:dyDescent="0.25">
      <c r="BA23324" s="91" t="s">
        <v>27536</v>
      </c>
      <c r="BB23324" s="91" t="s">
        <v>4538</v>
      </c>
      <c r="BC23324" s="91" t="s">
        <v>27537</v>
      </c>
      <c r="BD23324" s="473" t="s">
        <v>26558</v>
      </c>
    </row>
    <row r="23325" spans="53:56" ht="15" x14ac:dyDescent="0.25">
      <c r="BA23325" s="90" t="s">
        <v>27538</v>
      </c>
      <c r="BB23325" s="90" t="s">
        <v>4538</v>
      </c>
      <c r="BC23325" s="90" t="s">
        <v>27537</v>
      </c>
      <c r="BD23325" s="473" t="s">
        <v>26558</v>
      </c>
    </row>
    <row r="23326" spans="53:56" ht="15" x14ac:dyDescent="0.25">
      <c r="BA23326" s="91" t="s">
        <v>27539</v>
      </c>
      <c r="BB23326" s="91" t="s">
        <v>4538</v>
      </c>
      <c r="BC23326" s="91" t="s">
        <v>27526</v>
      </c>
      <c r="BD23326" s="473" t="s">
        <v>26558</v>
      </c>
    </row>
    <row r="23327" spans="53:56" ht="15" x14ac:dyDescent="0.25">
      <c r="BA23327" s="90" t="s">
        <v>27540</v>
      </c>
      <c r="BB23327" s="90" t="s">
        <v>4538</v>
      </c>
      <c r="BC23327" s="90" t="s">
        <v>27533</v>
      </c>
      <c r="BD23327" s="473" t="s">
        <v>26558</v>
      </c>
    </row>
    <row r="23328" spans="53:56" ht="15" x14ac:dyDescent="0.25">
      <c r="BA23328" s="91" t="s">
        <v>27541</v>
      </c>
      <c r="BB23328" s="91" t="s">
        <v>4538</v>
      </c>
      <c r="BC23328" s="91" t="s">
        <v>27526</v>
      </c>
      <c r="BD23328" s="473" t="s">
        <v>26558</v>
      </c>
    </row>
    <row r="23329" spans="53:56" ht="15" x14ac:dyDescent="0.25">
      <c r="BA23329" s="90" t="s">
        <v>27542</v>
      </c>
      <c r="BB23329" s="90" t="s">
        <v>4538</v>
      </c>
      <c r="BC23329" s="90" t="s">
        <v>27543</v>
      </c>
      <c r="BD23329" s="473" t="s">
        <v>26558</v>
      </c>
    </row>
    <row r="23330" spans="53:56" ht="15" x14ac:dyDescent="0.25">
      <c r="BA23330" s="91" t="s">
        <v>27544</v>
      </c>
      <c r="BB23330" s="91" t="s">
        <v>4538</v>
      </c>
      <c r="BC23330" s="91" t="s">
        <v>27530</v>
      </c>
      <c r="BD23330" s="473" t="s">
        <v>26558</v>
      </c>
    </row>
    <row r="23331" spans="53:56" ht="15" x14ac:dyDescent="0.25">
      <c r="BA23331" s="90" t="s">
        <v>27545</v>
      </c>
      <c r="BB23331" s="90" t="s">
        <v>4538</v>
      </c>
      <c r="BC23331" s="90" t="s">
        <v>18574</v>
      </c>
      <c r="BD23331" s="473" t="s">
        <v>26558</v>
      </c>
    </row>
    <row r="23332" spans="53:56" ht="15" x14ac:dyDescent="0.25">
      <c r="BA23332" s="91" t="s">
        <v>27546</v>
      </c>
      <c r="BB23332" s="91" t="s">
        <v>4538</v>
      </c>
      <c r="BC23332" s="91" t="s">
        <v>27533</v>
      </c>
      <c r="BD23332" s="473" t="s">
        <v>26558</v>
      </c>
    </row>
    <row r="23333" spans="53:56" ht="15" x14ac:dyDescent="0.25">
      <c r="BA23333" s="90" t="s">
        <v>27547</v>
      </c>
      <c r="BB23333" s="90" t="s">
        <v>4538</v>
      </c>
      <c r="BC23333" s="90" t="s">
        <v>27533</v>
      </c>
      <c r="BD23333" s="473" t="s">
        <v>26558</v>
      </c>
    </row>
    <row r="23334" spans="53:56" ht="15" x14ac:dyDescent="0.25">
      <c r="BA23334" s="91" t="s">
        <v>27548</v>
      </c>
      <c r="BB23334" s="91" t="s">
        <v>4538</v>
      </c>
      <c r="BC23334" s="91" t="s">
        <v>27530</v>
      </c>
      <c r="BD23334" s="473" t="s">
        <v>26558</v>
      </c>
    </row>
    <row r="23335" spans="53:56" ht="15" x14ac:dyDescent="0.25">
      <c r="BA23335" s="90" t="s">
        <v>27549</v>
      </c>
      <c r="BB23335" s="90" t="s">
        <v>4538</v>
      </c>
      <c r="BC23335" s="90" t="s">
        <v>27537</v>
      </c>
      <c r="BD23335" s="473" t="s">
        <v>26558</v>
      </c>
    </row>
    <row r="23336" spans="53:56" ht="15" x14ac:dyDescent="0.25">
      <c r="BA23336" s="91" t="s">
        <v>27550</v>
      </c>
      <c r="BB23336" s="91" t="s">
        <v>4538</v>
      </c>
      <c r="BC23336" s="91" t="s">
        <v>27530</v>
      </c>
      <c r="BD23336" s="473" t="s">
        <v>26558</v>
      </c>
    </row>
    <row r="23337" spans="53:56" ht="15" x14ac:dyDescent="0.25">
      <c r="BA23337" s="90" t="s">
        <v>27551</v>
      </c>
      <c r="BB23337" s="90" t="s">
        <v>4538</v>
      </c>
      <c r="BC23337" s="90" t="s">
        <v>27543</v>
      </c>
      <c r="BD23337" s="473" t="s">
        <v>26558</v>
      </c>
    </row>
    <row r="23338" spans="53:56" ht="15" x14ac:dyDescent="0.25">
      <c r="BA23338" s="91" t="s">
        <v>27552</v>
      </c>
      <c r="BB23338" s="91" t="s">
        <v>4538</v>
      </c>
      <c r="BC23338" s="91" t="s">
        <v>19754</v>
      </c>
      <c r="BD23338" s="473" t="s">
        <v>26558</v>
      </c>
    </row>
    <row r="23339" spans="53:56" ht="15" x14ac:dyDescent="0.25">
      <c r="BA23339" s="90" t="s">
        <v>27553</v>
      </c>
      <c r="BB23339" s="90" t="s">
        <v>4538</v>
      </c>
      <c r="BC23339" s="90" t="s">
        <v>27554</v>
      </c>
      <c r="BD23339" s="473" t="s">
        <v>26558</v>
      </c>
    </row>
    <row r="23340" spans="53:56" ht="15" x14ac:dyDescent="0.25">
      <c r="BA23340" s="91" t="s">
        <v>27555</v>
      </c>
      <c r="BB23340" s="91" t="s">
        <v>4538</v>
      </c>
      <c r="BC23340" s="91" t="s">
        <v>27528</v>
      </c>
      <c r="BD23340" s="473" t="s">
        <v>26558</v>
      </c>
    </row>
    <row r="23341" spans="53:56" ht="15" x14ac:dyDescent="0.25">
      <c r="BA23341" s="90" t="s">
        <v>27556</v>
      </c>
      <c r="BB23341" s="90" t="s">
        <v>4538</v>
      </c>
      <c r="BC23341" s="90" t="s">
        <v>27533</v>
      </c>
      <c r="BD23341" s="473" t="s">
        <v>26558</v>
      </c>
    </row>
    <row r="23342" spans="53:56" ht="15" x14ac:dyDescent="0.25">
      <c r="BA23342" s="91" t="s">
        <v>27557</v>
      </c>
      <c r="BB23342" s="91" t="s">
        <v>4538</v>
      </c>
      <c r="BC23342" s="91" t="s">
        <v>27537</v>
      </c>
      <c r="BD23342" s="473" t="s">
        <v>26558</v>
      </c>
    </row>
    <row r="23343" spans="53:56" ht="15" x14ac:dyDescent="0.25">
      <c r="BA23343" s="90" t="s">
        <v>27558</v>
      </c>
      <c r="BB23343" s="90" t="s">
        <v>4538</v>
      </c>
      <c r="BC23343" s="90" t="s">
        <v>27543</v>
      </c>
      <c r="BD23343" s="473" t="s">
        <v>26558</v>
      </c>
    </row>
    <row r="23344" spans="53:56" ht="15" x14ac:dyDescent="0.25">
      <c r="BA23344" s="91" t="s">
        <v>27559</v>
      </c>
      <c r="BB23344" s="91" t="s">
        <v>4538</v>
      </c>
      <c r="BC23344" s="91" t="s">
        <v>27528</v>
      </c>
      <c r="BD23344" s="473" t="s">
        <v>26558</v>
      </c>
    </row>
    <row r="23345" spans="53:56" ht="15" x14ac:dyDescent="0.25">
      <c r="BA23345" s="90" t="s">
        <v>27560</v>
      </c>
      <c r="BB23345" s="90" t="s">
        <v>4538</v>
      </c>
      <c r="BC23345" s="90" t="s">
        <v>27526</v>
      </c>
      <c r="BD23345" s="473" t="s">
        <v>26558</v>
      </c>
    </row>
    <row r="23346" spans="53:56" ht="15" x14ac:dyDescent="0.25">
      <c r="BA23346" s="91" t="s">
        <v>27561</v>
      </c>
      <c r="BB23346" s="91" t="s">
        <v>4538</v>
      </c>
      <c r="BC23346" s="91" t="s">
        <v>19754</v>
      </c>
      <c r="BD23346" s="473" t="s">
        <v>26558</v>
      </c>
    </row>
    <row r="23347" spans="53:56" ht="15" x14ac:dyDescent="0.25">
      <c r="BA23347" s="90" t="s">
        <v>27562</v>
      </c>
      <c r="BB23347" s="90" t="s">
        <v>4538</v>
      </c>
      <c r="BC23347" s="90" t="s">
        <v>27537</v>
      </c>
      <c r="BD23347" s="473" t="s">
        <v>26558</v>
      </c>
    </row>
    <row r="23348" spans="53:56" ht="15" x14ac:dyDescent="0.25">
      <c r="BA23348" s="91" t="s">
        <v>27563</v>
      </c>
      <c r="BB23348" s="91" t="s">
        <v>4538</v>
      </c>
      <c r="BC23348" s="91" t="s">
        <v>18574</v>
      </c>
      <c r="BD23348" s="473" t="s">
        <v>26558</v>
      </c>
    </row>
    <row r="23349" spans="53:56" ht="15" x14ac:dyDescent="0.25">
      <c r="BA23349" s="90" t="s">
        <v>27564</v>
      </c>
      <c r="BB23349" s="90" t="s">
        <v>4538</v>
      </c>
      <c r="BC23349" s="90" t="s">
        <v>27528</v>
      </c>
      <c r="BD23349" s="473" t="s">
        <v>26558</v>
      </c>
    </row>
    <row r="23350" spans="53:56" ht="15" x14ac:dyDescent="0.25">
      <c r="BA23350" s="91" t="s">
        <v>27565</v>
      </c>
      <c r="BB23350" s="91" t="s">
        <v>4538</v>
      </c>
      <c r="BC23350" s="91" t="s">
        <v>18574</v>
      </c>
      <c r="BD23350" s="473" t="s">
        <v>26558</v>
      </c>
    </row>
    <row r="23351" spans="53:56" ht="15" x14ac:dyDescent="0.25">
      <c r="BA23351" s="91" t="s">
        <v>27566</v>
      </c>
      <c r="BB23351" s="91" t="s">
        <v>4538</v>
      </c>
      <c r="BC23351" s="91" t="s">
        <v>27533</v>
      </c>
      <c r="BD23351" s="473" t="s">
        <v>26558</v>
      </c>
    </row>
    <row r="23352" spans="53:56" ht="15" x14ac:dyDescent="0.25">
      <c r="BA23352" s="90" t="s">
        <v>27567</v>
      </c>
      <c r="BB23352" s="90" t="s">
        <v>4538</v>
      </c>
      <c r="BC23352" s="90" t="s">
        <v>27568</v>
      </c>
      <c r="BD23352" s="473" t="s">
        <v>26558</v>
      </c>
    </row>
    <row r="23353" spans="53:56" ht="15" x14ac:dyDescent="0.25">
      <c r="BA23353" s="91" t="s">
        <v>27569</v>
      </c>
      <c r="BB23353" s="91" t="s">
        <v>4538</v>
      </c>
      <c r="BC23353" s="91" t="s">
        <v>27528</v>
      </c>
      <c r="BD23353" s="473" t="s">
        <v>26558</v>
      </c>
    </row>
    <row r="23354" spans="53:56" ht="15" x14ac:dyDescent="0.25">
      <c r="BA23354" s="90" t="s">
        <v>27570</v>
      </c>
      <c r="BB23354" s="90" t="s">
        <v>4538</v>
      </c>
      <c r="BC23354" s="90" t="s">
        <v>27530</v>
      </c>
      <c r="BD23354" s="473" t="s">
        <v>26558</v>
      </c>
    </row>
    <row r="23355" spans="53:56" ht="15" x14ac:dyDescent="0.25">
      <c r="BA23355" s="91" t="s">
        <v>27571</v>
      </c>
      <c r="BB23355" s="91" t="s">
        <v>4538</v>
      </c>
      <c r="BC23355" s="91" t="s">
        <v>27528</v>
      </c>
      <c r="BD23355" s="473" t="s">
        <v>26558</v>
      </c>
    </row>
    <row r="23356" spans="53:56" ht="15" x14ac:dyDescent="0.25">
      <c r="BA23356" s="90" t="s">
        <v>27572</v>
      </c>
      <c r="BB23356" s="90" t="s">
        <v>4538</v>
      </c>
      <c r="BC23356" s="90" t="s">
        <v>27537</v>
      </c>
      <c r="BD23356" s="473" t="s">
        <v>26558</v>
      </c>
    </row>
    <row r="23357" spans="53:56" ht="15" x14ac:dyDescent="0.25">
      <c r="BA23357" s="91" t="s">
        <v>27573</v>
      </c>
      <c r="BB23357" s="91" t="s">
        <v>4538</v>
      </c>
      <c r="BC23357" s="91" t="s">
        <v>27554</v>
      </c>
      <c r="BD23357" s="473" t="s">
        <v>26558</v>
      </c>
    </row>
    <row r="23358" spans="53:56" ht="15" x14ac:dyDescent="0.25">
      <c r="BA23358" s="90" t="s">
        <v>27574</v>
      </c>
      <c r="BB23358" s="90" t="s">
        <v>4538</v>
      </c>
      <c r="BC23358" s="90" t="s">
        <v>27543</v>
      </c>
      <c r="BD23358" s="473" t="s">
        <v>26558</v>
      </c>
    </row>
    <row r="23359" spans="53:56" ht="15" x14ac:dyDescent="0.25">
      <c r="BA23359" s="91" t="s">
        <v>27575</v>
      </c>
      <c r="BB23359" s="91" t="s">
        <v>4538</v>
      </c>
      <c r="BC23359" s="91" t="s">
        <v>27543</v>
      </c>
      <c r="BD23359" s="473" t="s">
        <v>26558</v>
      </c>
    </row>
    <row r="23360" spans="53:56" ht="15" x14ac:dyDescent="0.25">
      <c r="BA23360" s="90" t="s">
        <v>27576</v>
      </c>
      <c r="BB23360" s="90" t="s">
        <v>4538</v>
      </c>
      <c r="BC23360" s="90" t="s">
        <v>19754</v>
      </c>
      <c r="BD23360" s="473" t="s">
        <v>26558</v>
      </c>
    </row>
    <row r="23361" spans="53:56" ht="15" x14ac:dyDescent="0.25">
      <c r="BA23361" s="91" t="s">
        <v>27577</v>
      </c>
      <c r="BB23361" s="91" t="s">
        <v>4538</v>
      </c>
      <c r="BC23361" s="91" t="s">
        <v>18574</v>
      </c>
      <c r="BD23361" s="473" t="s">
        <v>26558</v>
      </c>
    </row>
    <row r="23362" spans="53:56" ht="15" x14ac:dyDescent="0.25">
      <c r="BA23362" s="90" t="s">
        <v>27578</v>
      </c>
      <c r="BB23362" s="90" t="s">
        <v>4538</v>
      </c>
      <c r="BC23362" s="90" t="s">
        <v>27554</v>
      </c>
      <c r="BD23362" s="473" t="s">
        <v>26558</v>
      </c>
    </row>
    <row r="23363" spans="53:56" ht="15" x14ac:dyDescent="0.25">
      <c r="BA23363" s="91" t="s">
        <v>27579</v>
      </c>
      <c r="BB23363" s="91" t="s">
        <v>4538</v>
      </c>
      <c r="BC23363" s="91" t="s">
        <v>27530</v>
      </c>
      <c r="BD23363" s="473" t="s">
        <v>26558</v>
      </c>
    </row>
    <row r="23364" spans="53:56" ht="15" x14ac:dyDescent="0.25">
      <c r="BA23364" s="90" t="s">
        <v>27580</v>
      </c>
      <c r="BB23364" s="90" t="s">
        <v>4538</v>
      </c>
      <c r="BC23364" s="90" t="s">
        <v>27533</v>
      </c>
      <c r="BD23364" s="473" t="s">
        <v>26558</v>
      </c>
    </row>
    <row r="23365" spans="53:56" ht="15" x14ac:dyDescent="0.25">
      <c r="BA23365" s="91" t="s">
        <v>27581</v>
      </c>
      <c r="BB23365" s="91" t="s">
        <v>4538</v>
      </c>
      <c r="BC23365" s="91" t="s">
        <v>27526</v>
      </c>
      <c r="BD23365" s="473" t="s">
        <v>26558</v>
      </c>
    </row>
    <row r="23366" spans="53:56" ht="15" x14ac:dyDescent="0.25">
      <c r="BA23366" s="90" t="s">
        <v>27582</v>
      </c>
      <c r="BB23366" s="90" t="s">
        <v>4538</v>
      </c>
      <c r="BC23366" s="90" t="s">
        <v>27543</v>
      </c>
      <c r="BD23366" s="473" t="s">
        <v>26558</v>
      </c>
    </row>
    <row r="23367" spans="53:56" ht="15" x14ac:dyDescent="0.25">
      <c r="BA23367" s="91" t="s">
        <v>27583</v>
      </c>
      <c r="BB23367" s="91" t="s">
        <v>4538</v>
      </c>
      <c r="BC23367" s="91" t="s">
        <v>19754</v>
      </c>
      <c r="BD23367" s="473" t="s">
        <v>26558</v>
      </c>
    </row>
    <row r="23368" spans="53:56" ht="15" x14ac:dyDescent="0.25">
      <c r="BA23368" s="90" t="s">
        <v>27584</v>
      </c>
      <c r="BB23368" s="90" t="s">
        <v>4538</v>
      </c>
      <c r="BC23368" s="90" t="s">
        <v>27528</v>
      </c>
      <c r="BD23368" s="473" t="s">
        <v>26558</v>
      </c>
    </row>
    <row r="23369" spans="53:56" ht="15" x14ac:dyDescent="0.25">
      <c r="BA23369" s="91" t="s">
        <v>27585</v>
      </c>
      <c r="BB23369" s="91" t="s">
        <v>4538</v>
      </c>
      <c r="BC23369" s="91" t="s">
        <v>27554</v>
      </c>
      <c r="BD23369" s="473" t="s">
        <v>26558</v>
      </c>
    </row>
    <row r="23370" spans="53:56" ht="15" x14ac:dyDescent="0.25">
      <c r="BA23370" s="90" t="s">
        <v>27586</v>
      </c>
      <c r="BB23370" s="90" t="s">
        <v>4538</v>
      </c>
      <c r="BC23370" s="90" t="s">
        <v>27526</v>
      </c>
      <c r="BD23370" s="473" t="s">
        <v>26558</v>
      </c>
    </row>
    <row r="23371" spans="53:56" ht="15" x14ac:dyDescent="0.25">
      <c r="BA23371" s="91" t="s">
        <v>27587</v>
      </c>
      <c r="BB23371" s="91" t="s">
        <v>4538</v>
      </c>
      <c r="BC23371" s="91" t="s">
        <v>27543</v>
      </c>
      <c r="BD23371" s="473" t="s">
        <v>26558</v>
      </c>
    </row>
    <row r="23372" spans="53:56" ht="15" x14ac:dyDescent="0.25">
      <c r="BA23372" s="90" t="s">
        <v>27588</v>
      </c>
      <c r="BB23372" s="90" t="s">
        <v>4538</v>
      </c>
      <c r="BC23372" s="90" t="s">
        <v>27528</v>
      </c>
      <c r="BD23372" s="473" t="s">
        <v>26558</v>
      </c>
    </row>
    <row r="23373" spans="53:56" ht="15" x14ac:dyDescent="0.25">
      <c r="BA23373" s="91" t="s">
        <v>27589</v>
      </c>
      <c r="BB23373" s="91" t="s">
        <v>4538</v>
      </c>
      <c r="BC23373" s="91" t="s">
        <v>27543</v>
      </c>
      <c r="BD23373" s="473" t="s">
        <v>26558</v>
      </c>
    </row>
    <row r="23374" spans="53:56" ht="15" x14ac:dyDescent="0.25">
      <c r="BA23374" s="90" t="s">
        <v>27590</v>
      </c>
      <c r="BB23374" s="90" t="s">
        <v>4538</v>
      </c>
      <c r="BC23374" s="90" t="s">
        <v>27533</v>
      </c>
      <c r="BD23374" s="473" t="s">
        <v>26558</v>
      </c>
    </row>
    <row r="23375" spans="53:56" ht="15" x14ac:dyDescent="0.25">
      <c r="BA23375" s="91" t="s">
        <v>27591</v>
      </c>
      <c r="BB23375" s="91" t="s">
        <v>4538</v>
      </c>
      <c r="BC23375" s="91" t="s">
        <v>27568</v>
      </c>
      <c r="BD23375" s="473" t="s">
        <v>26558</v>
      </c>
    </row>
    <row r="23376" spans="53:56" ht="15" x14ac:dyDescent="0.25">
      <c r="BA23376" s="90" t="s">
        <v>27592</v>
      </c>
      <c r="BB23376" s="90" t="s">
        <v>4538</v>
      </c>
      <c r="BC23376" s="90" t="s">
        <v>19754</v>
      </c>
      <c r="BD23376" s="473" t="s">
        <v>26558</v>
      </c>
    </row>
    <row r="23377" spans="53:56" ht="15" x14ac:dyDescent="0.25">
      <c r="BA23377" s="91" t="s">
        <v>27593</v>
      </c>
      <c r="BB23377" s="91" t="s">
        <v>4538</v>
      </c>
      <c r="BC23377" s="91" t="s">
        <v>19754</v>
      </c>
      <c r="BD23377" s="473" t="s">
        <v>26558</v>
      </c>
    </row>
    <row r="23378" spans="53:56" ht="15" x14ac:dyDescent="0.25">
      <c r="BA23378" s="90" t="s">
        <v>27594</v>
      </c>
      <c r="BB23378" s="90" t="s">
        <v>4538</v>
      </c>
      <c r="BC23378" s="90" t="s">
        <v>27568</v>
      </c>
      <c r="BD23378" s="473" t="s">
        <v>26558</v>
      </c>
    </row>
    <row r="23379" spans="53:56" ht="15" x14ac:dyDescent="0.25">
      <c r="BA23379" s="91" t="s">
        <v>27595</v>
      </c>
      <c r="BB23379" s="91" t="s">
        <v>4538</v>
      </c>
      <c r="BC23379" s="91" t="s">
        <v>27543</v>
      </c>
      <c r="BD23379" s="473" t="s">
        <v>26558</v>
      </c>
    </row>
    <row r="23380" spans="53:56" ht="15" x14ac:dyDescent="0.25">
      <c r="BA23380" s="90" t="s">
        <v>27596</v>
      </c>
      <c r="BB23380" s="90" t="s">
        <v>4538</v>
      </c>
      <c r="BC23380" s="90" t="s">
        <v>27537</v>
      </c>
      <c r="BD23380" s="473" t="s">
        <v>26558</v>
      </c>
    </row>
    <row r="23381" spans="53:56" ht="15" x14ac:dyDescent="0.25">
      <c r="BA23381" s="91" t="s">
        <v>27597</v>
      </c>
      <c r="BB23381" s="91" t="s">
        <v>4538</v>
      </c>
      <c r="BC23381" s="91" t="s">
        <v>27528</v>
      </c>
      <c r="BD23381" s="473" t="s">
        <v>26558</v>
      </c>
    </row>
    <row r="23382" spans="53:56" ht="15" x14ac:dyDescent="0.25">
      <c r="BA23382" s="90" t="s">
        <v>27598</v>
      </c>
      <c r="BB23382" s="90" t="s">
        <v>4538</v>
      </c>
      <c r="BC23382" s="90" t="s">
        <v>27528</v>
      </c>
      <c r="BD23382" s="473" t="s">
        <v>26558</v>
      </c>
    </row>
    <row r="23383" spans="53:56" ht="15" x14ac:dyDescent="0.25">
      <c r="BA23383" s="91" t="s">
        <v>27599</v>
      </c>
      <c r="BB23383" s="91" t="s">
        <v>4538</v>
      </c>
      <c r="BC23383" s="91" t="s">
        <v>27528</v>
      </c>
      <c r="BD23383" s="473" t="s">
        <v>26558</v>
      </c>
    </row>
    <row r="23384" spans="53:56" ht="15" x14ac:dyDescent="0.25">
      <c r="BA23384" s="90" t="s">
        <v>27600</v>
      </c>
      <c r="BB23384" s="90" t="s">
        <v>4538</v>
      </c>
      <c r="BC23384" s="90" t="s">
        <v>19754</v>
      </c>
      <c r="BD23384" s="473" t="s">
        <v>26558</v>
      </c>
    </row>
    <row r="23385" spans="53:56" ht="15" x14ac:dyDescent="0.25">
      <c r="BA23385" s="91" t="s">
        <v>27601</v>
      </c>
      <c r="BB23385" s="91" t="s">
        <v>4538</v>
      </c>
      <c r="BC23385" s="91" t="s">
        <v>27533</v>
      </c>
      <c r="BD23385" s="473" t="s">
        <v>26558</v>
      </c>
    </row>
    <row r="23386" spans="53:56" ht="15" x14ac:dyDescent="0.25">
      <c r="BA23386" s="90" t="s">
        <v>27602</v>
      </c>
      <c r="BB23386" s="90" t="s">
        <v>4538</v>
      </c>
      <c r="BC23386" s="90" t="s">
        <v>27528</v>
      </c>
      <c r="BD23386" s="473" t="s">
        <v>26558</v>
      </c>
    </row>
    <row r="23387" spans="53:56" ht="15" x14ac:dyDescent="0.25">
      <c r="BA23387" s="90" t="s">
        <v>27603</v>
      </c>
      <c r="BB23387" s="90" t="s">
        <v>4538</v>
      </c>
      <c r="BC23387" s="90" t="s">
        <v>27528</v>
      </c>
      <c r="BD23387" s="473" t="s">
        <v>26558</v>
      </c>
    </row>
    <row r="23388" spans="53:56" ht="15" x14ac:dyDescent="0.25">
      <c r="BA23388" s="90" t="s">
        <v>27604</v>
      </c>
      <c r="BB23388" s="90" t="s">
        <v>4538</v>
      </c>
      <c r="BC23388" s="90" t="s">
        <v>27605</v>
      </c>
      <c r="BD23388" s="473" t="s">
        <v>26558</v>
      </c>
    </row>
    <row r="23389" spans="53:56" ht="15" x14ac:dyDescent="0.25">
      <c r="BA23389" s="91" t="s">
        <v>27606</v>
      </c>
      <c r="BB23389" s="91" t="s">
        <v>4538</v>
      </c>
      <c r="BC23389" s="91" t="s">
        <v>27605</v>
      </c>
      <c r="BD23389" s="473" t="s">
        <v>26558</v>
      </c>
    </row>
    <row r="23390" spans="53:56" ht="15" x14ac:dyDescent="0.25">
      <c r="BA23390" s="91" t="s">
        <v>27607</v>
      </c>
      <c r="BB23390" s="91" t="s">
        <v>4538</v>
      </c>
      <c r="BC23390" s="91" t="s">
        <v>27608</v>
      </c>
      <c r="BD23390" s="473" t="s">
        <v>26558</v>
      </c>
    </row>
    <row r="23391" spans="53:56" ht="15" x14ac:dyDescent="0.25">
      <c r="BA23391" s="90" t="s">
        <v>27609</v>
      </c>
      <c r="BB23391" s="90" t="s">
        <v>4538</v>
      </c>
      <c r="BC23391" s="90" t="s">
        <v>27610</v>
      </c>
      <c r="BD23391" s="473" t="s">
        <v>26558</v>
      </c>
    </row>
    <row r="23392" spans="53:56" ht="15" x14ac:dyDescent="0.25">
      <c r="BA23392" s="91" t="s">
        <v>27611</v>
      </c>
      <c r="BB23392" s="91" t="s">
        <v>4538</v>
      </c>
      <c r="BC23392" s="91" t="s">
        <v>27612</v>
      </c>
      <c r="BD23392" s="473" t="s">
        <v>26558</v>
      </c>
    </row>
    <row r="23393" spans="53:56" ht="15" x14ac:dyDescent="0.25">
      <c r="BA23393" s="90" t="s">
        <v>27613</v>
      </c>
      <c r="BB23393" s="90" t="s">
        <v>4538</v>
      </c>
      <c r="BC23393" s="90" t="s">
        <v>27614</v>
      </c>
      <c r="BD23393" s="473" t="s">
        <v>26558</v>
      </c>
    </row>
    <row r="23394" spans="53:56" ht="15" x14ac:dyDescent="0.25">
      <c r="BA23394" s="91" t="s">
        <v>27615</v>
      </c>
      <c r="BB23394" s="91" t="s">
        <v>4538</v>
      </c>
      <c r="BC23394" s="91" t="s">
        <v>27616</v>
      </c>
      <c r="BD23394" s="473" t="s">
        <v>26558</v>
      </c>
    </row>
    <row r="23395" spans="53:56" ht="15" x14ac:dyDescent="0.25">
      <c r="BA23395" s="91" t="s">
        <v>27617</v>
      </c>
      <c r="BB23395" s="91" t="s">
        <v>4538</v>
      </c>
      <c r="BC23395" s="91" t="s">
        <v>27616</v>
      </c>
      <c r="BD23395" s="473" t="s">
        <v>26558</v>
      </c>
    </row>
    <row r="23396" spans="53:56" ht="15" x14ac:dyDescent="0.25">
      <c r="BA23396" s="90" t="s">
        <v>27618</v>
      </c>
      <c r="BB23396" s="90" t="s">
        <v>4538</v>
      </c>
      <c r="BC23396" s="90" t="s">
        <v>27616</v>
      </c>
      <c r="BD23396" s="473" t="s">
        <v>26558</v>
      </c>
    </row>
    <row r="23397" spans="53:56" ht="15" x14ac:dyDescent="0.25">
      <c r="BA23397" s="91" t="s">
        <v>27619</v>
      </c>
      <c r="BB23397" s="91" t="s">
        <v>4538</v>
      </c>
      <c r="BC23397" s="91" t="s">
        <v>27614</v>
      </c>
      <c r="BD23397" s="473" t="s">
        <v>26558</v>
      </c>
    </row>
    <row r="23398" spans="53:56" ht="15" x14ac:dyDescent="0.25">
      <c r="BA23398" s="90" t="s">
        <v>27620</v>
      </c>
      <c r="BB23398" s="90" t="s">
        <v>4538</v>
      </c>
      <c r="BC23398" s="90" t="s">
        <v>27608</v>
      </c>
      <c r="BD23398" s="473" t="s">
        <v>26558</v>
      </c>
    </row>
    <row r="23399" spans="53:56" ht="15" x14ac:dyDescent="0.25">
      <c r="BA23399" s="90" t="s">
        <v>27621</v>
      </c>
      <c r="BB23399" s="90" t="s">
        <v>4538</v>
      </c>
      <c r="BC23399" s="90" t="s">
        <v>27605</v>
      </c>
      <c r="BD23399" s="473" t="s">
        <v>26558</v>
      </c>
    </row>
    <row r="23400" spans="53:56" ht="15" x14ac:dyDescent="0.25">
      <c r="BA23400" s="91" t="s">
        <v>27622</v>
      </c>
      <c r="BB23400" s="91" t="s">
        <v>4538</v>
      </c>
      <c r="BC23400" s="91" t="s">
        <v>27608</v>
      </c>
      <c r="BD23400" s="473" t="s">
        <v>26558</v>
      </c>
    </row>
    <row r="23401" spans="53:56" ht="15" x14ac:dyDescent="0.25">
      <c r="BA23401" s="90" t="s">
        <v>27623</v>
      </c>
      <c r="BB23401" s="90" t="s">
        <v>4538</v>
      </c>
      <c r="BC23401" s="90" t="s">
        <v>27624</v>
      </c>
      <c r="BD23401" s="473" t="s">
        <v>26558</v>
      </c>
    </row>
    <row r="23402" spans="53:56" ht="15" x14ac:dyDescent="0.25">
      <c r="BA23402" s="91" t="s">
        <v>27625</v>
      </c>
      <c r="BB23402" s="91" t="s">
        <v>4538</v>
      </c>
      <c r="BC23402" s="91" t="s">
        <v>27616</v>
      </c>
      <c r="BD23402" s="473" t="s">
        <v>26558</v>
      </c>
    </row>
    <row r="23403" spans="53:56" ht="15" x14ac:dyDescent="0.25">
      <c r="BA23403" s="91" t="s">
        <v>27626</v>
      </c>
      <c r="BB23403" s="91" t="s">
        <v>4538</v>
      </c>
      <c r="BC23403" s="91" t="s">
        <v>27605</v>
      </c>
      <c r="BD23403" s="473" t="s">
        <v>26558</v>
      </c>
    </row>
    <row r="23404" spans="53:56" ht="15" x14ac:dyDescent="0.25">
      <c r="BA23404" s="90" t="s">
        <v>27627</v>
      </c>
      <c r="BB23404" s="90" t="s">
        <v>4538</v>
      </c>
      <c r="BC23404" s="90" t="s">
        <v>27608</v>
      </c>
      <c r="BD23404" s="473" t="s">
        <v>26558</v>
      </c>
    </row>
    <row r="23405" spans="53:56" ht="15" x14ac:dyDescent="0.25">
      <c r="BA23405" s="91" t="s">
        <v>27628</v>
      </c>
      <c r="BB23405" s="91" t="s">
        <v>4538</v>
      </c>
      <c r="BC23405" s="91" t="s">
        <v>27608</v>
      </c>
      <c r="BD23405" s="473" t="s">
        <v>26558</v>
      </c>
    </row>
    <row r="23406" spans="53:56" ht="15" x14ac:dyDescent="0.25">
      <c r="BA23406" s="90" t="s">
        <v>27629</v>
      </c>
      <c r="BB23406" s="90" t="s">
        <v>4538</v>
      </c>
      <c r="BC23406" s="90" t="s">
        <v>27614</v>
      </c>
      <c r="BD23406" s="473" t="s">
        <v>26558</v>
      </c>
    </row>
    <row r="23407" spans="53:56" ht="15" x14ac:dyDescent="0.25">
      <c r="BA23407" s="91" t="s">
        <v>27630</v>
      </c>
      <c r="BB23407" s="91" t="s">
        <v>4538</v>
      </c>
      <c r="BC23407" s="91" t="s">
        <v>27614</v>
      </c>
      <c r="BD23407" s="473" t="s">
        <v>26558</v>
      </c>
    </row>
    <row r="23408" spans="53:56" ht="15" x14ac:dyDescent="0.25">
      <c r="BA23408" s="90" t="s">
        <v>27631</v>
      </c>
      <c r="BB23408" s="90" t="s">
        <v>4538</v>
      </c>
      <c r="BC23408" s="90" t="s">
        <v>27614</v>
      </c>
      <c r="BD23408" s="473" t="s">
        <v>26558</v>
      </c>
    </row>
    <row r="23409" spans="53:56" ht="15" x14ac:dyDescent="0.25">
      <c r="BA23409" s="90" t="s">
        <v>27632</v>
      </c>
      <c r="BB23409" s="90" t="s">
        <v>4538</v>
      </c>
      <c r="BC23409" s="90" t="s">
        <v>27616</v>
      </c>
      <c r="BD23409" s="473" t="s">
        <v>26558</v>
      </c>
    </row>
    <row r="23410" spans="53:56" ht="15" x14ac:dyDescent="0.25">
      <c r="BA23410" s="91" t="s">
        <v>27633</v>
      </c>
      <c r="BB23410" s="91" t="s">
        <v>4538</v>
      </c>
      <c r="BC23410" s="91" t="s">
        <v>27614</v>
      </c>
      <c r="BD23410" s="473" t="s">
        <v>26558</v>
      </c>
    </row>
    <row r="23411" spans="53:56" ht="15" x14ac:dyDescent="0.25">
      <c r="BA23411" s="90" t="s">
        <v>27634</v>
      </c>
      <c r="BB23411" s="90" t="s">
        <v>4538</v>
      </c>
      <c r="BC23411" s="90" t="s">
        <v>27530</v>
      </c>
      <c r="BD23411" s="473" t="s">
        <v>26558</v>
      </c>
    </row>
    <row r="23412" spans="53:56" ht="15" x14ac:dyDescent="0.25">
      <c r="BA23412" s="91" t="s">
        <v>27635</v>
      </c>
      <c r="BB23412" s="91" t="s">
        <v>4538</v>
      </c>
      <c r="BC23412" s="91" t="s">
        <v>7924</v>
      </c>
      <c r="BD23412" s="473" t="s">
        <v>26558</v>
      </c>
    </row>
    <row r="23413" spans="53:56" ht="15" x14ac:dyDescent="0.25">
      <c r="BA23413" s="91" t="s">
        <v>27636</v>
      </c>
      <c r="BB23413" s="91" t="s">
        <v>4538</v>
      </c>
      <c r="BC23413" s="91" t="s">
        <v>10222</v>
      </c>
      <c r="BD23413" s="473" t="s">
        <v>26558</v>
      </c>
    </row>
    <row r="23414" spans="53:56" ht="15" x14ac:dyDescent="0.25">
      <c r="BA23414" s="90" t="s">
        <v>27637</v>
      </c>
      <c r="BB23414" s="90" t="s">
        <v>4538</v>
      </c>
      <c r="BC23414" s="90" t="s">
        <v>7924</v>
      </c>
      <c r="BD23414" s="473" t="s">
        <v>26558</v>
      </c>
    </row>
    <row r="23415" spans="53:56" ht="15" x14ac:dyDescent="0.25">
      <c r="BA23415" s="90" t="s">
        <v>27638</v>
      </c>
      <c r="BB23415" s="90" t="s">
        <v>4538</v>
      </c>
      <c r="BC23415" s="90" t="s">
        <v>7924</v>
      </c>
      <c r="BD23415" s="473" t="s">
        <v>26558</v>
      </c>
    </row>
    <row r="23416" spans="53:56" ht="15" x14ac:dyDescent="0.25">
      <c r="BA23416" s="91" t="s">
        <v>27639</v>
      </c>
      <c r="BB23416" s="91" t="s">
        <v>4538</v>
      </c>
      <c r="BC23416" s="91" t="s">
        <v>27614</v>
      </c>
      <c r="BD23416" s="473" t="s">
        <v>26558</v>
      </c>
    </row>
    <row r="23417" spans="53:56" ht="15" x14ac:dyDescent="0.25">
      <c r="BA23417" s="90" t="s">
        <v>27640</v>
      </c>
      <c r="BB23417" s="90" t="s">
        <v>4538</v>
      </c>
      <c r="BC23417" s="90" t="s">
        <v>27608</v>
      </c>
      <c r="BD23417" s="473" t="s">
        <v>26558</v>
      </c>
    </row>
    <row r="23418" spans="53:56" ht="15" x14ac:dyDescent="0.25">
      <c r="BA23418" s="90" t="s">
        <v>27641</v>
      </c>
      <c r="BB23418" s="90" t="s">
        <v>4538</v>
      </c>
      <c r="BC23418" s="90" t="s">
        <v>10222</v>
      </c>
      <c r="BD23418" s="473" t="s">
        <v>26558</v>
      </c>
    </row>
    <row r="23419" spans="53:56" ht="15" x14ac:dyDescent="0.25">
      <c r="BA23419" s="91" t="s">
        <v>27642</v>
      </c>
      <c r="BB23419" s="91" t="s">
        <v>4538</v>
      </c>
      <c r="BC23419" s="91" t="s">
        <v>10222</v>
      </c>
      <c r="BD23419" s="473" t="s">
        <v>26558</v>
      </c>
    </row>
    <row r="23420" spans="53:56" ht="15" x14ac:dyDescent="0.25">
      <c r="BA23420" s="90" t="s">
        <v>27643</v>
      </c>
      <c r="BB23420" s="90" t="s">
        <v>4538</v>
      </c>
      <c r="BC23420" s="90" t="s">
        <v>27608</v>
      </c>
      <c r="BD23420" s="473" t="s">
        <v>26558</v>
      </c>
    </row>
    <row r="23421" spans="53:56" ht="15" x14ac:dyDescent="0.25">
      <c r="BA23421" s="91" t="s">
        <v>27644</v>
      </c>
      <c r="BB23421" s="91" t="s">
        <v>4538</v>
      </c>
      <c r="BC23421" s="91" t="s">
        <v>27645</v>
      </c>
      <c r="BD23421" s="473" t="s">
        <v>26558</v>
      </c>
    </row>
    <row r="23422" spans="53:56" ht="15" x14ac:dyDescent="0.25">
      <c r="BA23422" s="91" t="s">
        <v>27646</v>
      </c>
      <c r="BB23422" s="91" t="s">
        <v>4538</v>
      </c>
      <c r="BC23422" s="91" t="s">
        <v>27610</v>
      </c>
      <c r="BD23422" s="473" t="s">
        <v>26558</v>
      </c>
    </row>
    <row r="23423" spans="53:56" ht="15" x14ac:dyDescent="0.25">
      <c r="BA23423" s="90" t="s">
        <v>27647</v>
      </c>
      <c r="BB23423" s="90" t="s">
        <v>4538</v>
      </c>
      <c r="BC23423" s="90" t="s">
        <v>27624</v>
      </c>
      <c r="BD23423" s="473" t="s">
        <v>26558</v>
      </c>
    </row>
    <row r="23424" spans="53:56" ht="15" x14ac:dyDescent="0.25">
      <c r="BA23424" s="91" t="s">
        <v>27648</v>
      </c>
      <c r="BB23424" s="91" t="s">
        <v>4538</v>
      </c>
      <c r="BC23424" s="91" t="s">
        <v>27612</v>
      </c>
      <c r="BD23424" s="473" t="s">
        <v>26558</v>
      </c>
    </row>
    <row r="23425" spans="53:56" ht="15" x14ac:dyDescent="0.25">
      <c r="BA23425" s="90" t="s">
        <v>27649</v>
      </c>
      <c r="BB23425" s="90" t="s">
        <v>4538</v>
      </c>
      <c r="BC23425" s="90" t="s">
        <v>27610</v>
      </c>
      <c r="BD23425" s="473" t="s">
        <v>26558</v>
      </c>
    </row>
    <row r="23426" spans="53:56" ht="15" x14ac:dyDescent="0.25">
      <c r="BA23426" s="90" t="s">
        <v>27650</v>
      </c>
      <c r="BB23426" s="90" t="s">
        <v>4538</v>
      </c>
      <c r="BC23426" s="90" t="s">
        <v>27614</v>
      </c>
      <c r="BD23426" s="473" t="s">
        <v>26558</v>
      </c>
    </row>
    <row r="23427" spans="53:56" ht="15" x14ac:dyDescent="0.25">
      <c r="BA23427" s="91" t="s">
        <v>27651</v>
      </c>
      <c r="BB23427" s="91" t="s">
        <v>4538</v>
      </c>
      <c r="BC23427" s="91" t="s">
        <v>27605</v>
      </c>
      <c r="BD23427" s="473" t="s">
        <v>26558</v>
      </c>
    </row>
    <row r="23428" spans="53:56" ht="15" x14ac:dyDescent="0.25">
      <c r="BA23428" s="90" t="s">
        <v>27652</v>
      </c>
      <c r="BB23428" s="90" t="s">
        <v>4538</v>
      </c>
      <c r="BC23428" s="90" t="s">
        <v>7924</v>
      </c>
      <c r="BD23428" s="473" t="s">
        <v>26558</v>
      </c>
    </row>
    <row r="23429" spans="53:56" ht="15" x14ac:dyDescent="0.25">
      <c r="BA23429" s="91" t="s">
        <v>27653</v>
      </c>
      <c r="BB23429" s="91" t="s">
        <v>4538</v>
      </c>
      <c r="BC23429" s="91" t="s">
        <v>27614</v>
      </c>
      <c r="BD23429" s="473" t="s">
        <v>26558</v>
      </c>
    </row>
    <row r="23430" spans="53:56" ht="15" x14ac:dyDescent="0.25">
      <c r="BA23430" s="90" t="s">
        <v>27654</v>
      </c>
      <c r="BB23430" s="90" t="s">
        <v>4538</v>
      </c>
      <c r="BC23430" s="90" t="s">
        <v>27610</v>
      </c>
      <c r="BD23430" s="473" t="s">
        <v>26558</v>
      </c>
    </row>
    <row r="23431" spans="53:56" ht="15" x14ac:dyDescent="0.25">
      <c r="BA23431" s="91" t="s">
        <v>27655</v>
      </c>
      <c r="BB23431" s="91" t="s">
        <v>4538</v>
      </c>
      <c r="BC23431" s="91" t="s">
        <v>27608</v>
      </c>
      <c r="BD23431" s="473" t="s">
        <v>26558</v>
      </c>
    </row>
    <row r="23432" spans="53:56" ht="15" x14ac:dyDescent="0.25">
      <c r="BA23432" s="91" t="s">
        <v>27656</v>
      </c>
      <c r="BB23432" s="91" t="s">
        <v>4538</v>
      </c>
      <c r="BC23432" s="91" t="s">
        <v>27612</v>
      </c>
      <c r="BD23432" s="473" t="s">
        <v>26558</v>
      </c>
    </row>
    <row r="23433" spans="53:56" ht="15" x14ac:dyDescent="0.25">
      <c r="BA23433" s="90" t="s">
        <v>27657</v>
      </c>
      <c r="BB23433" s="90" t="s">
        <v>4538</v>
      </c>
      <c r="BC23433" s="90" t="s">
        <v>27624</v>
      </c>
      <c r="BD23433" s="473" t="s">
        <v>26558</v>
      </c>
    </row>
    <row r="23434" spans="53:56" ht="15" x14ac:dyDescent="0.25">
      <c r="BA23434" s="91" t="s">
        <v>27658</v>
      </c>
      <c r="BB23434" s="91" t="s">
        <v>4538</v>
      </c>
      <c r="BC23434" s="91" t="s">
        <v>27645</v>
      </c>
      <c r="BD23434" s="473" t="s">
        <v>26558</v>
      </c>
    </row>
    <row r="23435" spans="53:56" ht="15" x14ac:dyDescent="0.25">
      <c r="BA23435" s="90" t="s">
        <v>27659</v>
      </c>
      <c r="BB23435" s="90" t="s">
        <v>4538</v>
      </c>
      <c r="BC23435" s="90" t="s">
        <v>27624</v>
      </c>
      <c r="BD23435" s="473" t="s">
        <v>26558</v>
      </c>
    </row>
    <row r="23436" spans="53:56" ht="15" x14ac:dyDescent="0.25">
      <c r="BA23436" s="90" t="s">
        <v>27660</v>
      </c>
      <c r="BB23436" s="90" t="s">
        <v>4538</v>
      </c>
      <c r="BC23436" s="90" t="s">
        <v>27605</v>
      </c>
      <c r="BD23436" s="473" t="s">
        <v>26558</v>
      </c>
    </row>
    <row r="23437" spans="53:56" ht="15" x14ac:dyDescent="0.25">
      <c r="BA23437" s="90" t="s">
        <v>27661</v>
      </c>
      <c r="BB23437" s="90" t="s">
        <v>4538</v>
      </c>
      <c r="BC23437" s="90" t="s">
        <v>27624</v>
      </c>
      <c r="BD23437" s="473" t="s">
        <v>26558</v>
      </c>
    </row>
    <row r="23438" spans="53:56" ht="15" x14ac:dyDescent="0.25">
      <c r="BA23438" s="91" t="s">
        <v>27662</v>
      </c>
      <c r="BB23438" s="91" t="s">
        <v>4538</v>
      </c>
      <c r="BC23438" s="91" t="s">
        <v>27608</v>
      </c>
      <c r="BD23438" s="473" t="s">
        <v>26558</v>
      </c>
    </row>
    <row r="23439" spans="53:56" ht="15" x14ac:dyDescent="0.25">
      <c r="BA23439" s="91" t="s">
        <v>27663</v>
      </c>
      <c r="BB23439" s="91" t="s">
        <v>4538</v>
      </c>
      <c r="BC23439" s="91" t="s">
        <v>27645</v>
      </c>
      <c r="BD23439" s="473" t="s">
        <v>26558</v>
      </c>
    </row>
    <row r="23440" spans="53:56" ht="15" x14ac:dyDescent="0.25">
      <c r="BA23440" s="90" t="s">
        <v>27664</v>
      </c>
      <c r="BB23440" s="90" t="s">
        <v>4538</v>
      </c>
      <c r="BC23440" s="90" t="s">
        <v>27610</v>
      </c>
      <c r="BD23440" s="473" t="s">
        <v>26558</v>
      </c>
    </row>
    <row r="23441" spans="53:56" ht="15" x14ac:dyDescent="0.25">
      <c r="BA23441" s="91" t="s">
        <v>27665</v>
      </c>
      <c r="BB23441" s="91" t="s">
        <v>4538</v>
      </c>
      <c r="BC23441" s="91" t="s">
        <v>27614</v>
      </c>
      <c r="BD23441" s="473" t="s">
        <v>26558</v>
      </c>
    </row>
    <row r="23442" spans="53:56" ht="15" x14ac:dyDescent="0.25">
      <c r="BA23442" s="90" t="s">
        <v>27666</v>
      </c>
      <c r="BB23442" s="90" t="s">
        <v>4538</v>
      </c>
      <c r="BC23442" s="90" t="s">
        <v>27608</v>
      </c>
      <c r="BD23442" s="473" t="s">
        <v>26558</v>
      </c>
    </row>
    <row r="23443" spans="53:56" ht="15" x14ac:dyDescent="0.25">
      <c r="BA23443" s="91" t="s">
        <v>27667</v>
      </c>
      <c r="BB23443" s="91" t="s">
        <v>4538</v>
      </c>
      <c r="BC23443" s="91" t="s">
        <v>27608</v>
      </c>
      <c r="BD23443" s="473" t="s">
        <v>26558</v>
      </c>
    </row>
    <row r="23444" spans="53:56" ht="15" x14ac:dyDescent="0.25">
      <c r="BA23444" s="90" t="s">
        <v>27668</v>
      </c>
      <c r="BB23444" s="90" t="s">
        <v>4538</v>
      </c>
      <c r="BC23444" s="90" t="s">
        <v>27614</v>
      </c>
      <c r="BD23444" s="473" t="s">
        <v>26558</v>
      </c>
    </row>
    <row r="23445" spans="53:56" ht="15" x14ac:dyDescent="0.25">
      <c r="BA23445" s="90" t="s">
        <v>27669</v>
      </c>
      <c r="BB23445" s="90" t="s">
        <v>4538</v>
      </c>
      <c r="BC23445" s="90" t="s">
        <v>27624</v>
      </c>
      <c r="BD23445" s="473" t="s">
        <v>26558</v>
      </c>
    </row>
    <row r="23446" spans="53:56" ht="15" x14ac:dyDescent="0.25">
      <c r="BA23446" s="91" t="s">
        <v>27670</v>
      </c>
      <c r="BB23446" s="91" t="s">
        <v>4538</v>
      </c>
      <c r="BC23446" s="91" t="s">
        <v>27645</v>
      </c>
      <c r="BD23446" s="473" t="s">
        <v>26558</v>
      </c>
    </row>
    <row r="23447" spans="53:56" ht="15" x14ac:dyDescent="0.25">
      <c r="BA23447" s="90" t="s">
        <v>27671</v>
      </c>
      <c r="BB23447" s="90" t="s">
        <v>4538</v>
      </c>
      <c r="BC23447" s="90" t="s">
        <v>27645</v>
      </c>
      <c r="BD23447" s="473" t="s">
        <v>26558</v>
      </c>
    </row>
    <row r="23448" spans="53:56" ht="15" x14ac:dyDescent="0.25">
      <c r="BA23448" s="91" t="s">
        <v>27672</v>
      </c>
      <c r="BB23448" s="91" t="s">
        <v>4538</v>
      </c>
      <c r="BC23448" s="91" t="s">
        <v>27614</v>
      </c>
      <c r="BD23448" s="473" t="s">
        <v>26558</v>
      </c>
    </row>
    <row r="23449" spans="53:56" ht="15" x14ac:dyDescent="0.25">
      <c r="BA23449" s="91" t="s">
        <v>27673</v>
      </c>
      <c r="BB23449" s="91" t="s">
        <v>4538</v>
      </c>
      <c r="BC23449" s="91" t="s">
        <v>27645</v>
      </c>
      <c r="BD23449" s="473" t="s">
        <v>26558</v>
      </c>
    </row>
    <row r="23450" spans="53:56" ht="15" x14ac:dyDescent="0.25">
      <c r="BA23450" s="90" t="s">
        <v>27674</v>
      </c>
      <c r="BB23450" s="90" t="s">
        <v>4538</v>
      </c>
      <c r="BC23450" s="90" t="s">
        <v>27614</v>
      </c>
      <c r="BD23450" s="473" t="s">
        <v>26558</v>
      </c>
    </row>
    <row r="23451" spans="53:56" ht="15" x14ac:dyDescent="0.25">
      <c r="BA23451" s="91" t="s">
        <v>27675</v>
      </c>
      <c r="BB23451" s="91" t="s">
        <v>4538</v>
      </c>
      <c r="BC23451" s="91" t="s">
        <v>27624</v>
      </c>
      <c r="BD23451" s="473" t="s">
        <v>26558</v>
      </c>
    </row>
    <row r="23452" spans="53:56" ht="15" x14ac:dyDescent="0.25">
      <c r="BA23452" s="90" t="s">
        <v>27676</v>
      </c>
      <c r="BB23452" s="90" t="s">
        <v>4538</v>
      </c>
      <c r="BC23452" s="90" t="s">
        <v>27616</v>
      </c>
      <c r="BD23452" s="473" t="s">
        <v>26558</v>
      </c>
    </row>
    <row r="23453" spans="53:56" ht="15" x14ac:dyDescent="0.25">
      <c r="BA23453" s="90" t="s">
        <v>27677</v>
      </c>
      <c r="BB23453" s="90" t="s">
        <v>4538</v>
      </c>
      <c r="BC23453" s="90" t="s">
        <v>27614</v>
      </c>
      <c r="BD23453" s="473" t="s">
        <v>26558</v>
      </c>
    </row>
    <row r="23454" spans="53:56" ht="15" x14ac:dyDescent="0.25">
      <c r="BA23454" s="91" t="s">
        <v>27678</v>
      </c>
      <c r="BB23454" s="91" t="s">
        <v>4538</v>
      </c>
      <c r="BC23454" s="91" t="s">
        <v>27614</v>
      </c>
      <c r="BD23454" s="473" t="s">
        <v>26558</v>
      </c>
    </row>
    <row r="23455" spans="53:56" ht="15" x14ac:dyDescent="0.25">
      <c r="BA23455" s="90" t="s">
        <v>27679</v>
      </c>
      <c r="BB23455" s="90" t="s">
        <v>4538</v>
      </c>
      <c r="BC23455" s="90" t="s">
        <v>27614</v>
      </c>
      <c r="BD23455" s="473" t="s">
        <v>26558</v>
      </c>
    </row>
    <row r="23456" spans="53:56" ht="15" x14ac:dyDescent="0.25">
      <c r="BA23456" s="91" t="s">
        <v>27680</v>
      </c>
      <c r="BB23456" s="91" t="s">
        <v>4538</v>
      </c>
      <c r="BC23456" s="91" t="s">
        <v>27614</v>
      </c>
      <c r="BD23456" s="473" t="s">
        <v>26558</v>
      </c>
    </row>
    <row r="23457" spans="53:56" ht="15" x14ac:dyDescent="0.25">
      <c r="BA23457" s="90" t="s">
        <v>27681</v>
      </c>
      <c r="BB23457" s="90" t="s">
        <v>4538</v>
      </c>
      <c r="BC23457" s="90" t="s">
        <v>27614</v>
      </c>
      <c r="BD23457" s="473" t="s">
        <v>26558</v>
      </c>
    </row>
    <row r="23458" spans="53:56" ht="15" x14ac:dyDescent="0.25">
      <c r="BA23458" s="91" t="s">
        <v>27682</v>
      </c>
      <c r="BB23458" s="91" t="s">
        <v>4538</v>
      </c>
      <c r="BC23458" s="91" t="s">
        <v>27614</v>
      </c>
      <c r="BD23458" s="473" t="s">
        <v>26558</v>
      </c>
    </row>
    <row r="23459" spans="53:56" ht="15" x14ac:dyDescent="0.25">
      <c r="BA23459" s="91" t="s">
        <v>27683</v>
      </c>
      <c r="BB23459" s="91" t="s">
        <v>4538</v>
      </c>
      <c r="BC23459" s="91" t="s">
        <v>27614</v>
      </c>
      <c r="BD23459" s="473" t="s">
        <v>26558</v>
      </c>
    </row>
    <row r="23460" spans="53:56" ht="15" x14ac:dyDescent="0.25">
      <c r="BA23460" s="90" t="s">
        <v>27684</v>
      </c>
      <c r="BB23460" s="90" t="s">
        <v>4538</v>
      </c>
      <c r="BC23460" s="90" t="s">
        <v>27605</v>
      </c>
      <c r="BD23460" s="473" t="s">
        <v>26558</v>
      </c>
    </row>
    <row r="23461" spans="53:56" ht="15" x14ac:dyDescent="0.25">
      <c r="BA23461" s="91" t="s">
        <v>27685</v>
      </c>
      <c r="BB23461" s="91" t="s">
        <v>4538</v>
      </c>
      <c r="BC23461" s="91" t="s">
        <v>27605</v>
      </c>
      <c r="BD23461" s="473" t="s">
        <v>26558</v>
      </c>
    </row>
    <row r="23462" spans="53:56" ht="15" x14ac:dyDescent="0.25">
      <c r="BA23462" s="90" t="s">
        <v>27686</v>
      </c>
      <c r="BB23462" s="90" t="s">
        <v>4538</v>
      </c>
      <c r="BC23462" s="90" t="s">
        <v>27614</v>
      </c>
      <c r="BD23462" s="473" t="s">
        <v>26558</v>
      </c>
    </row>
    <row r="23463" spans="53:56" ht="15" x14ac:dyDescent="0.25">
      <c r="BA23463" s="91" t="s">
        <v>27687</v>
      </c>
      <c r="BB23463" s="91" t="s">
        <v>4538</v>
      </c>
      <c r="BC23463" s="91" t="s">
        <v>7924</v>
      </c>
      <c r="BD23463" s="473" t="s">
        <v>26558</v>
      </c>
    </row>
    <row r="23464" spans="53:56" ht="15" x14ac:dyDescent="0.25">
      <c r="BA23464" s="90" t="s">
        <v>27688</v>
      </c>
      <c r="BB23464" s="90" t="s">
        <v>4538</v>
      </c>
      <c r="BC23464" s="90" t="s">
        <v>27616</v>
      </c>
      <c r="BD23464" s="473" t="s">
        <v>26558</v>
      </c>
    </row>
    <row r="23465" spans="53:56" ht="15" x14ac:dyDescent="0.25">
      <c r="BA23465" s="91" t="s">
        <v>27689</v>
      </c>
      <c r="BB23465" s="91" t="s">
        <v>4538</v>
      </c>
      <c r="BC23465" s="91" t="s">
        <v>7924</v>
      </c>
      <c r="BD23465" s="473" t="s">
        <v>26558</v>
      </c>
    </row>
    <row r="23466" spans="53:56" ht="15" x14ac:dyDescent="0.25">
      <c r="BA23466" s="90" t="s">
        <v>27690</v>
      </c>
      <c r="BB23466" s="90" t="s">
        <v>4538</v>
      </c>
      <c r="BC23466" s="90" t="s">
        <v>27605</v>
      </c>
      <c r="BD23466" s="473" t="s">
        <v>26558</v>
      </c>
    </row>
    <row r="23467" spans="53:56" ht="15" x14ac:dyDescent="0.25">
      <c r="BA23467" s="91" t="s">
        <v>27691</v>
      </c>
      <c r="BB23467" s="91" t="s">
        <v>4538</v>
      </c>
      <c r="BC23467" s="91" t="s">
        <v>27692</v>
      </c>
      <c r="BD23467" s="473" t="s">
        <v>26558</v>
      </c>
    </row>
    <row r="23468" spans="53:56" ht="15" x14ac:dyDescent="0.25">
      <c r="BA23468" s="90" t="s">
        <v>27693</v>
      </c>
      <c r="BB23468" s="90" t="s">
        <v>4538</v>
      </c>
      <c r="BC23468" s="90" t="s">
        <v>27692</v>
      </c>
      <c r="BD23468" s="473" t="s">
        <v>26558</v>
      </c>
    </row>
    <row r="23469" spans="53:56" ht="15" x14ac:dyDescent="0.25">
      <c r="BA23469" s="91" t="s">
        <v>27694</v>
      </c>
      <c r="BB23469" s="91" t="s">
        <v>4538</v>
      </c>
      <c r="BC23469" s="91" t="s">
        <v>27695</v>
      </c>
      <c r="BD23469" s="473" t="s">
        <v>26558</v>
      </c>
    </row>
    <row r="23470" spans="53:56" ht="15" x14ac:dyDescent="0.25">
      <c r="BA23470" s="90" t="s">
        <v>27696</v>
      </c>
      <c r="BB23470" s="90" t="s">
        <v>4538</v>
      </c>
      <c r="BC23470" s="90" t="s">
        <v>27697</v>
      </c>
      <c r="BD23470" s="473" t="s">
        <v>26558</v>
      </c>
    </row>
    <row r="23471" spans="53:56" ht="15" x14ac:dyDescent="0.25">
      <c r="BA23471" s="91" t="s">
        <v>27698</v>
      </c>
      <c r="BB23471" s="91" t="s">
        <v>4538</v>
      </c>
      <c r="BC23471" s="91" t="s">
        <v>27699</v>
      </c>
      <c r="BD23471" s="473" t="s">
        <v>26558</v>
      </c>
    </row>
    <row r="23472" spans="53:56" ht="15" x14ac:dyDescent="0.25">
      <c r="BA23472" s="90" t="s">
        <v>27700</v>
      </c>
      <c r="BB23472" s="90" t="s">
        <v>4538</v>
      </c>
      <c r="BC23472" s="90" t="s">
        <v>27701</v>
      </c>
      <c r="BD23472" s="473" t="s">
        <v>26558</v>
      </c>
    </row>
    <row r="23473" spans="53:56" ht="15" x14ac:dyDescent="0.25">
      <c r="BA23473" s="91" t="s">
        <v>27702</v>
      </c>
      <c r="BB23473" s="91" t="s">
        <v>4538</v>
      </c>
      <c r="BC23473" s="91" t="s">
        <v>27703</v>
      </c>
      <c r="BD23473" s="473" t="s">
        <v>26558</v>
      </c>
    </row>
    <row r="23474" spans="53:56" ht="15" x14ac:dyDescent="0.25">
      <c r="BA23474" s="90" t="s">
        <v>27704</v>
      </c>
      <c r="BB23474" s="90" t="s">
        <v>4538</v>
      </c>
      <c r="BC23474" s="90" t="s">
        <v>27703</v>
      </c>
      <c r="BD23474" s="473" t="s">
        <v>26558</v>
      </c>
    </row>
    <row r="23475" spans="53:56" ht="15" x14ac:dyDescent="0.25">
      <c r="BA23475" s="91" t="s">
        <v>27705</v>
      </c>
      <c r="BB23475" s="91" t="s">
        <v>4538</v>
      </c>
      <c r="BC23475" s="91" t="s">
        <v>27701</v>
      </c>
      <c r="BD23475" s="473" t="s">
        <v>26558</v>
      </c>
    </row>
    <row r="23476" spans="53:56" ht="15" x14ac:dyDescent="0.25">
      <c r="BA23476" s="90" t="s">
        <v>27706</v>
      </c>
      <c r="BB23476" s="90" t="s">
        <v>4538</v>
      </c>
      <c r="BC23476" s="90" t="s">
        <v>27692</v>
      </c>
      <c r="BD23476" s="473" t="s">
        <v>26558</v>
      </c>
    </row>
    <row r="23477" spans="53:56" ht="15" x14ac:dyDescent="0.25">
      <c r="BA23477" s="91" t="s">
        <v>27707</v>
      </c>
      <c r="BB23477" s="91" t="s">
        <v>4538</v>
      </c>
      <c r="BC23477" s="91" t="s">
        <v>27697</v>
      </c>
      <c r="BD23477" s="473" t="s">
        <v>26558</v>
      </c>
    </row>
    <row r="23478" spans="53:56" ht="15" x14ac:dyDescent="0.25">
      <c r="BA23478" s="91" t="s">
        <v>27708</v>
      </c>
      <c r="BB23478" s="91" t="s">
        <v>4538</v>
      </c>
      <c r="BC23478" s="91" t="s">
        <v>27709</v>
      </c>
      <c r="BD23478" s="473" t="s">
        <v>26558</v>
      </c>
    </row>
    <row r="23479" spans="53:56" ht="15" x14ac:dyDescent="0.25">
      <c r="BA23479" s="91" t="s">
        <v>27710</v>
      </c>
      <c r="BB23479" s="91" t="s">
        <v>4538</v>
      </c>
      <c r="BC23479" s="91" t="s">
        <v>27699</v>
      </c>
      <c r="BD23479" s="473" t="s">
        <v>26558</v>
      </c>
    </row>
    <row r="23480" spans="53:56" ht="15" x14ac:dyDescent="0.25">
      <c r="BA23480" s="90" t="s">
        <v>27711</v>
      </c>
      <c r="BB23480" s="90" t="s">
        <v>4538</v>
      </c>
      <c r="BC23480" s="90" t="s">
        <v>27701</v>
      </c>
      <c r="BD23480" s="473" t="s">
        <v>26558</v>
      </c>
    </row>
    <row r="23481" spans="53:56" ht="15" x14ac:dyDescent="0.25">
      <c r="BA23481" s="91" t="s">
        <v>27712</v>
      </c>
      <c r="BB23481" s="91" t="s">
        <v>4538</v>
      </c>
      <c r="BC23481" s="91" t="s">
        <v>27624</v>
      </c>
      <c r="BD23481" s="473" t="s">
        <v>26558</v>
      </c>
    </row>
    <row r="23482" spans="53:56" ht="15" x14ac:dyDescent="0.25">
      <c r="BA23482" s="90" t="s">
        <v>27713</v>
      </c>
      <c r="BB23482" s="90" t="s">
        <v>4538</v>
      </c>
      <c r="BC23482" s="90" t="s">
        <v>27703</v>
      </c>
      <c r="BD23482" s="473" t="s">
        <v>26558</v>
      </c>
    </row>
    <row r="23483" spans="53:56" ht="15" x14ac:dyDescent="0.25">
      <c r="BA23483" s="91" t="s">
        <v>27714</v>
      </c>
      <c r="BB23483" s="91" t="s">
        <v>4538</v>
      </c>
      <c r="BC23483" s="91" t="s">
        <v>27697</v>
      </c>
      <c r="BD23483" s="473" t="s">
        <v>26558</v>
      </c>
    </row>
    <row r="23484" spans="53:56" ht="15" x14ac:dyDescent="0.25">
      <c r="BA23484" s="90" t="s">
        <v>27715</v>
      </c>
      <c r="BB23484" s="90" t="s">
        <v>4538</v>
      </c>
      <c r="BC23484" s="90" t="s">
        <v>27697</v>
      </c>
      <c r="BD23484" s="473" t="s">
        <v>26558</v>
      </c>
    </row>
    <row r="23485" spans="53:56" ht="15" x14ac:dyDescent="0.25">
      <c r="BA23485" s="91" t="s">
        <v>27716</v>
      </c>
      <c r="BB23485" s="91" t="s">
        <v>4538</v>
      </c>
      <c r="BC23485" s="91" t="s">
        <v>27697</v>
      </c>
      <c r="BD23485" s="473" t="s">
        <v>26558</v>
      </c>
    </row>
    <row r="23486" spans="53:56" ht="15" x14ac:dyDescent="0.25">
      <c r="BA23486" s="90" t="s">
        <v>27717</v>
      </c>
      <c r="BB23486" s="90" t="s">
        <v>4538</v>
      </c>
      <c r="BC23486" s="90" t="s">
        <v>27624</v>
      </c>
      <c r="BD23486" s="473" t="s">
        <v>26558</v>
      </c>
    </row>
    <row r="23487" spans="53:56" ht="15" x14ac:dyDescent="0.25">
      <c r="BA23487" s="91" t="s">
        <v>27718</v>
      </c>
      <c r="BB23487" s="91" t="s">
        <v>4538</v>
      </c>
      <c r="BC23487" s="91" t="s">
        <v>27699</v>
      </c>
      <c r="BD23487" s="473" t="s">
        <v>26558</v>
      </c>
    </row>
    <row r="23488" spans="53:56" ht="15" x14ac:dyDescent="0.25">
      <c r="BA23488" s="90" t="s">
        <v>27719</v>
      </c>
      <c r="BB23488" s="90" t="s">
        <v>4538</v>
      </c>
      <c r="BC23488" s="90" t="s">
        <v>27692</v>
      </c>
      <c r="BD23488" s="473" t="s">
        <v>26558</v>
      </c>
    </row>
    <row r="23489" spans="53:56" ht="15" x14ac:dyDescent="0.25">
      <c r="BA23489" s="91" t="s">
        <v>27720</v>
      </c>
      <c r="BB23489" s="91" t="s">
        <v>4538</v>
      </c>
      <c r="BC23489" s="91" t="s">
        <v>27701</v>
      </c>
      <c r="BD23489" s="473" t="s">
        <v>26558</v>
      </c>
    </row>
    <row r="23490" spans="53:56" ht="15" x14ac:dyDescent="0.25">
      <c r="BA23490" s="90" t="s">
        <v>27721</v>
      </c>
      <c r="BB23490" s="90" t="s">
        <v>4538</v>
      </c>
      <c r="BC23490" s="90" t="s">
        <v>27692</v>
      </c>
      <c r="BD23490" s="473" t="s">
        <v>26558</v>
      </c>
    </row>
    <row r="23491" spans="53:56" ht="15" x14ac:dyDescent="0.25">
      <c r="BA23491" s="91" t="s">
        <v>27722</v>
      </c>
      <c r="BB23491" s="91" t="s">
        <v>4538</v>
      </c>
      <c r="BC23491" s="91" t="s">
        <v>27699</v>
      </c>
      <c r="BD23491" s="473" t="s">
        <v>26558</v>
      </c>
    </row>
    <row r="23492" spans="53:56" ht="15" x14ac:dyDescent="0.25">
      <c r="BA23492" s="90" t="s">
        <v>27723</v>
      </c>
      <c r="BB23492" s="90" t="s">
        <v>4538</v>
      </c>
      <c r="BC23492" s="90" t="s">
        <v>27709</v>
      </c>
      <c r="BD23492" s="473" t="s">
        <v>26558</v>
      </c>
    </row>
    <row r="23493" spans="53:56" ht="15" x14ac:dyDescent="0.25">
      <c r="BA23493" s="91" t="s">
        <v>27724</v>
      </c>
      <c r="BB23493" s="91" t="s">
        <v>4538</v>
      </c>
      <c r="BC23493" s="91" t="s">
        <v>27699</v>
      </c>
      <c r="BD23493" s="473" t="s">
        <v>26558</v>
      </c>
    </row>
    <row r="23494" spans="53:56" ht="15" x14ac:dyDescent="0.25">
      <c r="BA23494" s="90" t="s">
        <v>27725</v>
      </c>
      <c r="BB23494" s="90" t="s">
        <v>4538</v>
      </c>
      <c r="BC23494" s="90" t="s">
        <v>27624</v>
      </c>
      <c r="BD23494" s="473" t="s">
        <v>26558</v>
      </c>
    </row>
    <row r="23495" spans="53:56" ht="15" x14ac:dyDescent="0.25">
      <c r="BA23495" s="91" t="s">
        <v>27726</v>
      </c>
      <c r="BB23495" s="91" t="s">
        <v>4538</v>
      </c>
      <c r="BC23495" s="91" t="s">
        <v>27697</v>
      </c>
      <c r="BD23495" s="473" t="s">
        <v>26558</v>
      </c>
    </row>
    <row r="23496" spans="53:56" ht="15" x14ac:dyDescent="0.25">
      <c r="BA23496" s="90" t="s">
        <v>27727</v>
      </c>
      <c r="BB23496" s="90" t="s">
        <v>4538</v>
      </c>
      <c r="BC23496" s="90" t="s">
        <v>27709</v>
      </c>
      <c r="BD23496" s="473" t="s">
        <v>26558</v>
      </c>
    </row>
    <row r="23497" spans="53:56" ht="15" x14ac:dyDescent="0.25">
      <c r="BA23497" s="91" t="s">
        <v>27728</v>
      </c>
      <c r="BB23497" s="91" t="s">
        <v>4538</v>
      </c>
      <c r="BC23497" s="91" t="s">
        <v>27701</v>
      </c>
      <c r="BD23497" s="473" t="s">
        <v>26558</v>
      </c>
    </row>
    <row r="23498" spans="53:56" ht="15" x14ac:dyDescent="0.25">
      <c r="BA23498" s="90" t="s">
        <v>27729</v>
      </c>
      <c r="BB23498" s="90" t="s">
        <v>4538</v>
      </c>
      <c r="BC23498" s="90" t="s">
        <v>27701</v>
      </c>
      <c r="BD23498" s="473" t="s">
        <v>26558</v>
      </c>
    </row>
    <row r="23499" spans="53:56" ht="15" x14ac:dyDescent="0.25">
      <c r="BA23499" s="91" t="s">
        <v>27730</v>
      </c>
      <c r="BB23499" s="91" t="s">
        <v>4538</v>
      </c>
      <c r="BC23499" s="91" t="s">
        <v>27703</v>
      </c>
      <c r="BD23499" s="473" t="s">
        <v>26558</v>
      </c>
    </row>
    <row r="23500" spans="53:56" ht="15" x14ac:dyDescent="0.25">
      <c r="BA23500" s="90" t="s">
        <v>27731</v>
      </c>
      <c r="BB23500" s="90" t="s">
        <v>4538</v>
      </c>
      <c r="BC23500" s="90" t="s">
        <v>27703</v>
      </c>
      <c r="BD23500" s="473" t="s">
        <v>26558</v>
      </c>
    </row>
    <row r="23501" spans="53:56" ht="15" x14ac:dyDescent="0.25">
      <c r="BA23501" s="91" t="s">
        <v>27732</v>
      </c>
      <c r="BB23501" s="91" t="s">
        <v>4538</v>
      </c>
      <c r="BC23501" s="91" t="s">
        <v>27703</v>
      </c>
      <c r="BD23501" s="473" t="s">
        <v>26558</v>
      </c>
    </row>
    <row r="23502" spans="53:56" ht="15" x14ac:dyDescent="0.25">
      <c r="BA23502" s="90" t="s">
        <v>27733</v>
      </c>
      <c r="BB23502" s="90" t="s">
        <v>4538</v>
      </c>
      <c r="BC23502" s="90" t="s">
        <v>27701</v>
      </c>
      <c r="BD23502" s="473" t="s">
        <v>26558</v>
      </c>
    </row>
    <row r="23503" spans="53:56" ht="15" x14ac:dyDescent="0.25">
      <c r="BA23503" s="91" t="s">
        <v>27734</v>
      </c>
      <c r="BB23503" s="91" t="s">
        <v>4538</v>
      </c>
      <c r="BC23503" s="91" t="s">
        <v>27692</v>
      </c>
      <c r="BD23503" s="473" t="s">
        <v>26558</v>
      </c>
    </row>
    <row r="23504" spans="53:56" ht="15" x14ac:dyDescent="0.25">
      <c r="BA23504" s="90" t="s">
        <v>27735</v>
      </c>
      <c r="BB23504" s="90" t="s">
        <v>4538</v>
      </c>
      <c r="BC23504" s="90" t="s">
        <v>27736</v>
      </c>
      <c r="BD23504" s="473" t="s">
        <v>26558</v>
      </c>
    </row>
    <row r="23505" spans="53:56" ht="15" x14ac:dyDescent="0.25">
      <c r="BA23505" s="91" t="s">
        <v>27737</v>
      </c>
      <c r="BB23505" s="91" t="s">
        <v>4538</v>
      </c>
      <c r="BC23505" s="91" t="s">
        <v>27709</v>
      </c>
      <c r="BD23505" s="473" t="s">
        <v>26558</v>
      </c>
    </row>
    <row r="23506" spans="53:56" ht="15" x14ac:dyDescent="0.25">
      <c r="BA23506" s="90" t="s">
        <v>27738</v>
      </c>
      <c r="BB23506" s="90" t="s">
        <v>4538</v>
      </c>
      <c r="BC23506" s="90" t="s">
        <v>27701</v>
      </c>
      <c r="BD23506" s="473" t="s">
        <v>26558</v>
      </c>
    </row>
    <row r="23507" spans="53:56" ht="15" x14ac:dyDescent="0.25">
      <c r="BA23507" s="91" t="s">
        <v>27739</v>
      </c>
      <c r="BB23507" s="91" t="s">
        <v>4538</v>
      </c>
      <c r="BC23507" s="91" t="s">
        <v>27703</v>
      </c>
      <c r="BD23507" s="473" t="s">
        <v>26558</v>
      </c>
    </row>
    <row r="23508" spans="53:56" ht="15" x14ac:dyDescent="0.25">
      <c r="BA23508" s="90" t="s">
        <v>27740</v>
      </c>
      <c r="BB23508" s="90" t="s">
        <v>4538</v>
      </c>
      <c r="BC23508" s="90" t="s">
        <v>27701</v>
      </c>
      <c r="BD23508" s="473" t="s">
        <v>26558</v>
      </c>
    </row>
    <row r="23509" spans="53:56" ht="15" x14ac:dyDescent="0.25">
      <c r="BA23509" s="91" t="s">
        <v>27741</v>
      </c>
      <c r="BB23509" s="91" t="s">
        <v>4538</v>
      </c>
      <c r="BC23509" s="91" t="s">
        <v>27697</v>
      </c>
      <c r="BD23509" s="473" t="s">
        <v>26558</v>
      </c>
    </row>
    <row r="23510" spans="53:56" ht="15" x14ac:dyDescent="0.25">
      <c r="BA23510" s="90" t="s">
        <v>27742</v>
      </c>
      <c r="BB23510" s="90" t="s">
        <v>4538</v>
      </c>
      <c r="BC23510" s="90" t="s">
        <v>27703</v>
      </c>
      <c r="BD23510" s="473" t="s">
        <v>26558</v>
      </c>
    </row>
    <row r="23511" spans="53:56" ht="15" x14ac:dyDescent="0.25">
      <c r="BA23511" s="91" t="s">
        <v>27743</v>
      </c>
      <c r="BB23511" s="91" t="s">
        <v>4538</v>
      </c>
      <c r="BC23511" s="91" t="s">
        <v>27699</v>
      </c>
      <c r="BD23511" s="473" t="s">
        <v>26558</v>
      </c>
    </row>
    <row r="23512" spans="53:56" ht="15" x14ac:dyDescent="0.25">
      <c r="BA23512" s="90" t="s">
        <v>27744</v>
      </c>
      <c r="BB23512" s="90" t="s">
        <v>4538</v>
      </c>
      <c r="BC23512" s="90" t="s">
        <v>27701</v>
      </c>
      <c r="BD23512" s="473" t="s">
        <v>26558</v>
      </c>
    </row>
    <row r="23513" spans="53:56" ht="15" x14ac:dyDescent="0.25">
      <c r="BA23513" s="91" t="s">
        <v>27745</v>
      </c>
      <c r="BB23513" s="91" t="s">
        <v>4538</v>
      </c>
      <c r="BC23513" s="91" t="s">
        <v>27701</v>
      </c>
      <c r="BD23513" s="473" t="s">
        <v>26558</v>
      </c>
    </row>
    <row r="23514" spans="53:56" ht="15" x14ac:dyDescent="0.25">
      <c r="BA23514" s="90" t="s">
        <v>27746</v>
      </c>
      <c r="BB23514" s="90" t="s">
        <v>4538</v>
      </c>
      <c r="BC23514" s="90" t="s">
        <v>27736</v>
      </c>
      <c r="BD23514" s="473" t="s">
        <v>26558</v>
      </c>
    </row>
    <row r="23515" spans="53:56" ht="15" x14ac:dyDescent="0.25">
      <c r="BA23515" s="90" t="s">
        <v>27747</v>
      </c>
      <c r="BB23515" s="90" t="s">
        <v>4538</v>
      </c>
      <c r="BC23515" s="90" t="s">
        <v>27701</v>
      </c>
      <c r="BD23515" s="473" t="s">
        <v>26558</v>
      </c>
    </row>
    <row r="23516" spans="53:56" ht="15" x14ac:dyDescent="0.25">
      <c r="BA23516" s="91" t="s">
        <v>27748</v>
      </c>
      <c r="BB23516" s="91" t="s">
        <v>4538</v>
      </c>
      <c r="BC23516" s="91" t="s">
        <v>27692</v>
      </c>
      <c r="BD23516" s="473" t="s">
        <v>26558</v>
      </c>
    </row>
    <row r="23517" spans="53:56" ht="15" x14ac:dyDescent="0.25">
      <c r="BA23517" s="90" t="s">
        <v>27749</v>
      </c>
      <c r="BB23517" s="90" t="s">
        <v>4538</v>
      </c>
      <c r="BC23517" s="90" t="s">
        <v>27701</v>
      </c>
      <c r="BD23517" s="473" t="s">
        <v>26558</v>
      </c>
    </row>
    <row r="23518" spans="53:56" ht="15" x14ac:dyDescent="0.25">
      <c r="BA23518" s="91" t="s">
        <v>27750</v>
      </c>
      <c r="BB23518" s="91" t="s">
        <v>4538</v>
      </c>
      <c r="BC23518" s="91" t="s">
        <v>27699</v>
      </c>
      <c r="BD23518" s="473" t="s">
        <v>26558</v>
      </c>
    </row>
    <row r="23519" spans="53:56" ht="15" x14ac:dyDescent="0.25">
      <c r="BA23519" s="90" t="s">
        <v>27751</v>
      </c>
      <c r="BB23519" s="90" t="s">
        <v>4538</v>
      </c>
      <c r="BC23519" s="90" t="s">
        <v>27703</v>
      </c>
      <c r="BD23519" s="473" t="s">
        <v>26558</v>
      </c>
    </row>
    <row r="23520" spans="53:56" ht="15" x14ac:dyDescent="0.25">
      <c r="BA23520" s="91" t="s">
        <v>27752</v>
      </c>
      <c r="BB23520" s="91" t="s">
        <v>4538</v>
      </c>
      <c r="BC23520" s="91" t="s">
        <v>27703</v>
      </c>
      <c r="BD23520" s="473" t="s">
        <v>26558</v>
      </c>
    </row>
    <row r="23521" spans="53:56" ht="15" x14ac:dyDescent="0.25">
      <c r="BA23521" s="90" t="s">
        <v>27753</v>
      </c>
      <c r="BB23521" s="90" t="s">
        <v>4538</v>
      </c>
      <c r="BC23521" s="90" t="s">
        <v>27692</v>
      </c>
      <c r="BD23521" s="473" t="s">
        <v>26558</v>
      </c>
    </row>
    <row r="23522" spans="53:56" ht="15" x14ac:dyDescent="0.25">
      <c r="BA23522" s="91" t="s">
        <v>27754</v>
      </c>
      <c r="BB23522" s="91" t="s">
        <v>4538</v>
      </c>
      <c r="BC23522" s="91" t="s">
        <v>27692</v>
      </c>
      <c r="BD23522" s="473" t="s">
        <v>26558</v>
      </c>
    </row>
    <row r="23523" spans="53:56" ht="15" x14ac:dyDescent="0.25">
      <c r="BA23523" s="90" t="s">
        <v>27755</v>
      </c>
      <c r="BB23523" s="90" t="s">
        <v>4538</v>
      </c>
      <c r="BC23523" s="90" t="s">
        <v>27699</v>
      </c>
      <c r="BD23523" s="473" t="s">
        <v>26558</v>
      </c>
    </row>
    <row r="23524" spans="53:56" ht="15" x14ac:dyDescent="0.25">
      <c r="BA23524" s="91" t="s">
        <v>27756</v>
      </c>
      <c r="BB23524" s="91" t="s">
        <v>4538</v>
      </c>
      <c r="BC23524" s="91" t="s">
        <v>27701</v>
      </c>
      <c r="BD23524" s="473" t="s">
        <v>26558</v>
      </c>
    </row>
    <row r="23525" spans="53:56" ht="15" x14ac:dyDescent="0.25">
      <c r="BA23525" s="90" t="s">
        <v>27757</v>
      </c>
      <c r="BB23525" s="90" t="s">
        <v>4538</v>
      </c>
      <c r="BC23525" s="90" t="s">
        <v>27699</v>
      </c>
      <c r="BD23525" s="473" t="s">
        <v>26558</v>
      </c>
    </row>
    <row r="23526" spans="53:56" ht="15" x14ac:dyDescent="0.25">
      <c r="BA23526" s="91" t="s">
        <v>27758</v>
      </c>
      <c r="BB23526" s="91" t="s">
        <v>4538</v>
      </c>
      <c r="BC23526" s="91" t="s">
        <v>27692</v>
      </c>
      <c r="BD23526" s="473" t="s">
        <v>26558</v>
      </c>
    </row>
    <row r="23527" spans="53:56" ht="15" x14ac:dyDescent="0.25">
      <c r="BA23527" s="90" t="s">
        <v>27759</v>
      </c>
      <c r="BB23527" s="90" t="s">
        <v>4538</v>
      </c>
      <c r="BC23527" s="90" t="s">
        <v>27709</v>
      </c>
      <c r="BD23527" s="473" t="s">
        <v>26558</v>
      </c>
    </row>
    <row r="23528" spans="53:56" ht="15" x14ac:dyDescent="0.25">
      <c r="BA23528" s="91" t="s">
        <v>27760</v>
      </c>
      <c r="BB23528" s="91" t="s">
        <v>4538</v>
      </c>
      <c r="BC23528" s="91" t="s">
        <v>27697</v>
      </c>
      <c r="BD23528" s="473" t="s">
        <v>26558</v>
      </c>
    </row>
    <row r="23529" spans="53:56" ht="15" x14ac:dyDescent="0.25">
      <c r="BA23529" s="90" t="s">
        <v>27761</v>
      </c>
      <c r="BB23529" s="90" t="s">
        <v>4538</v>
      </c>
      <c r="BC23529" s="90" t="s">
        <v>27701</v>
      </c>
      <c r="BD23529" s="473" t="s">
        <v>26558</v>
      </c>
    </row>
    <row r="23530" spans="53:56" ht="15" x14ac:dyDescent="0.25">
      <c r="BA23530" s="91" t="s">
        <v>27762</v>
      </c>
      <c r="BB23530" s="91" t="s">
        <v>4538</v>
      </c>
      <c r="BC23530" s="91" t="s">
        <v>27703</v>
      </c>
      <c r="BD23530" s="473" t="s">
        <v>26558</v>
      </c>
    </row>
    <row r="23531" spans="53:56" ht="15" x14ac:dyDescent="0.25">
      <c r="BA23531" s="90" t="s">
        <v>27763</v>
      </c>
      <c r="BB23531" s="90" t="s">
        <v>4538</v>
      </c>
      <c r="BC23531" s="90" t="s">
        <v>27703</v>
      </c>
      <c r="BD23531" s="473" t="s">
        <v>26558</v>
      </c>
    </row>
    <row r="23532" spans="53:56" ht="15" x14ac:dyDescent="0.25">
      <c r="BA23532" s="91" t="s">
        <v>27764</v>
      </c>
      <c r="BB23532" s="91" t="s">
        <v>4538</v>
      </c>
      <c r="BC23532" s="91" t="s">
        <v>27697</v>
      </c>
      <c r="BD23532" s="473" t="s">
        <v>26558</v>
      </c>
    </row>
    <row r="23533" spans="53:56" ht="15" x14ac:dyDescent="0.25">
      <c r="BA23533" s="90" t="s">
        <v>27765</v>
      </c>
      <c r="BB23533" s="90" t="s">
        <v>4538</v>
      </c>
      <c r="BC23533" s="90" t="s">
        <v>27697</v>
      </c>
      <c r="BD23533" s="473" t="s">
        <v>26558</v>
      </c>
    </row>
    <row r="23534" spans="53:56" ht="15" x14ac:dyDescent="0.25">
      <c r="BA23534" s="91" t="s">
        <v>27766</v>
      </c>
      <c r="BB23534" s="91" t="s">
        <v>4538</v>
      </c>
      <c r="BC23534" s="91" t="s">
        <v>27692</v>
      </c>
      <c r="BD23534" s="473" t="s">
        <v>26558</v>
      </c>
    </row>
    <row r="23535" spans="53:56" ht="15" x14ac:dyDescent="0.25">
      <c r="BA23535" s="90" t="s">
        <v>27767</v>
      </c>
      <c r="BB23535" s="90" t="s">
        <v>4538</v>
      </c>
      <c r="BC23535" s="90" t="s">
        <v>27703</v>
      </c>
      <c r="BD23535" s="473" t="s">
        <v>26558</v>
      </c>
    </row>
    <row r="23536" spans="53:56" ht="15" x14ac:dyDescent="0.25">
      <c r="BA23536" s="90" t="s">
        <v>27768</v>
      </c>
      <c r="BB23536" s="90" t="s">
        <v>4538</v>
      </c>
      <c r="BC23536" s="90" t="s">
        <v>27699</v>
      </c>
      <c r="BD23536" s="473" t="s">
        <v>26558</v>
      </c>
    </row>
    <row r="23537" spans="53:56" ht="15" x14ac:dyDescent="0.25">
      <c r="BA23537" s="91" t="s">
        <v>27769</v>
      </c>
      <c r="BB23537" s="91" t="s">
        <v>4538</v>
      </c>
      <c r="BC23537" s="91" t="s">
        <v>27697</v>
      </c>
      <c r="BD23537" s="473" t="s">
        <v>26558</v>
      </c>
    </row>
    <row r="23538" spans="53:56" ht="15" x14ac:dyDescent="0.25">
      <c r="BA23538" s="90" t="s">
        <v>27770</v>
      </c>
      <c r="BB23538" s="90" t="s">
        <v>4538</v>
      </c>
      <c r="BC23538" s="90" t="s">
        <v>27703</v>
      </c>
      <c r="BD23538" s="473" t="s">
        <v>26558</v>
      </c>
    </row>
    <row r="23539" spans="53:56" ht="15" x14ac:dyDescent="0.25">
      <c r="BA23539" s="91" t="s">
        <v>27771</v>
      </c>
      <c r="BB23539" s="91" t="s">
        <v>4538</v>
      </c>
      <c r="BC23539" s="91" t="s">
        <v>27695</v>
      </c>
      <c r="BD23539" s="473" t="s">
        <v>26558</v>
      </c>
    </row>
    <row r="23540" spans="53:56" ht="15" x14ac:dyDescent="0.25">
      <c r="BA23540" s="91" t="s">
        <v>27772</v>
      </c>
      <c r="BB23540" s="91" t="s">
        <v>4538</v>
      </c>
      <c r="BC23540" s="91" t="s">
        <v>27773</v>
      </c>
      <c r="BD23540" s="473" t="s">
        <v>26558</v>
      </c>
    </row>
    <row r="23541" spans="53:56" ht="15" x14ac:dyDescent="0.25">
      <c r="BA23541" s="90" t="s">
        <v>27774</v>
      </c>
      <c r="BB23541" s="90" t="s">
        <v>4538</v>
      </c>
      <c r="BC23541" s="90" t="s">
        <v>27773</v>
      </c>
      <c r="BD23541" s="473" t="s">
        <v>26558</v>
      </c>
    </row>
    <row r="23542" spans="53:56" ht="15" x14ac:dyDescent="0.25">
      <c r="BA23542" s="91" t="s">
        <v>27775</v>
      </c>
      <c r="BB23542" s="91" t="s">
        <v>4538</v>
      </c>
      <c r="BC23542" s="91" t="s">
        <v>27776</v>
      </c>
      <c r="BD23542" s="473" t="s">
        <v>26558</v>
      </c>
    </row>
    <row r="23543" spans="53:56" ht="15" x14ac:dyDescent="0.25">
      <c r="BA23543" s="90" t="s">
        <v>27777</v>
      </c>
      <c r="BB23543" s="90" t="s">
        <v>4538</v>
      </c>
      <c r="BC23543" s="90" t="s">
        <v>27778</v>
      </c>
      <c r="BD23543" s="473" t="s">
        <v>26558</v>
      </c>
    </row>
    <row r="23544" spans="53:56" ht="15" x14ac:dyDescent="0.25">
      <c r="BA23544" s="90" t="s">
        <v>27779</v>
      </c>
      <c r="BB23544" s="90" t="s">
        <v>4538</v>
      </c>
      <c r="BC23544" s="90" t="s">
        <v>27773</v>
      </c>
      <c r="BD23544" s="473" t="s">
        <v>26558</v>
      </c>
    </row>
    <row r="23545" spans="53:56" ht="15" x14ac:dyDescent="0.25">
      <c r="BA23545" s="91" t="s">
        <v>27780</v>
      </c>
      <c r="BB23545" s="91" t="s">
        <v>4538</v>
      </c>
      <c r="BC23545" s="91" t="s">
        <v>27781</v>
      </c>
      <c r="BD23545" s="473" t="s">
        <v>26558</v>
      </c>
    </row>
    <row r="23546" spans="53:56" ht="15" x14ac:dyDescent="0.25">
      <c r="BA23546" s="90" t="s">
        <v>27782</v>
      </c>
      <c r="BB23546" s="90" t="s">
        <v>4538</v>
      </c>
      <c r="BC23546" s="90" t="s">
        <v>27783</v>
      </c>
      <c r="BD23546" s="473" t="s">
        <v>26558</v>
      </c>
    </row>
    <row r="23547" spans="53:56" ht="15" x14ac:dyDescent="0.25">
      <c r="BA23547" s="91" t="s">
        <v>27784</v>
      </c>
      <c r="BB23547" s="91" t="s">
        <v>4538</v>
      </c>
      <c r="BC23547" s="91" t="s">
        <v>27781</v>
      </c>
      <c r="BD23547" s="473" t="s">
        <v>26558</v>
      </c>
    </row>
    <row r="23548" spans="53:56" ht="15" x14ac:dyDescent="0.25">
      <c r="BA23548" s="90" t="s">
        <v>27785</v>
      </c>
      <c r="BB23548" s="90" t="s">
        <v>4538</v>
      </c>
      <c r="BC23548" s="90" t="s">
        <v>27776</v>
      </c>
      <c r="BD23548" s="473" t="s">
        <v>26558</v>
      </c>
    </row>
    <row r="23549" spans="53:56" ht="15" x14ac:dyDescent="0.25">
      <c r="BA23549" s="91" t="s">
        <v>27786</v>
      </c>
      <c r="BB23549" s="91" t="s">
        <v>4538</v>
      </c>
      <c r="BC23549" s="91" t="s">
        <v>27773</v>
      </c>
      <c r="BD23549" s="473" t="s">
        <v>26558</v>
      </c>
    </row>
    <row r="23550" spans="53:56" ht="15" x14ac:dyDescent="0.25">
      <c r="BA23550" s="91" t="s">
        <v>27787</v>
      </c>
      <c r="BB23550" s="91" t="s">
        <v>4538</v>
      </c>
      <c r="BC23550" s="91" t="s">
        <v>27776</v>
      </c>
      <c r="BD23550" s="473" t="s">
        <v>26558</v>
      </c>
    </row>
    <row r="23551" spans="53:56" ht="15" x14ac:dyDescent="0.25">
      <c r="BA23551" s="90" t="s">
        <v>27788</v>
      </c>
      <c r="BB23551" s="90" t="s">
        <v>4538</v>
      </c>
      <c r="BC23551" s="90" t="s">
        <v>27776</v>
      </c>
      <c r="BD23551" s="473" t="s">
        <v>26558</v>
      </c>
    </row>
    <row r="23552" spans="53:56" ht="15" x14ac:dyDescent="0.25">
      <c r="BA23552" s="91" t="s">
        <v>27789</v>
      </c>
      <c r="BB23552" s="91" t="s">
        <v>4538</v>
      </c>
      <c r="BC23552" s="91" t="s">
        <v>27695</v>
      </c>
      <c r="BD23552" s="473" t="s">
        <v>26558</v>
      </c>
    </row>
    <row r="23553" spans="53:56" ht="15" x14ac:dyDescent="0.25">
      <c r="BA23553" s="90" t="s">
        <v>27790</v>
      </c>
      <c r="BB23553" s="90" t="s">
        <v>4538</v>
      </c>
      <c r="BC23553" s="90" t="s">
        <v>27778</v>
      </c>
      <c r="BD23553" s="473" t="s">
        <v>26558</v>
      </c>
    </row>
    <row r="23554" spans="53:56" ht="15" x14ac:dyDescent="0.25">
      <c r="BA23554" s="90" t="s">
        <v>27791</v>
      </c>
      <c r="BB23554" s="90" t="s">
        <v>4538</v>
      </c>
      <c r="BC23554" s="90" t="s">
        <v>27773</v>
      </c>
      <c r="BD23554" s="473" t="s">
        <v>26558</v>
      </c>
    </row>
    <row r="23555" spans="53:56" ht="15" x14ac:dyDescent="0.25">
      <c r="BA23555" s="91" t="s">
        <v>27792</v>
      </c>
      <c r="BB23555" s="91" t="s">
        <v>4538</v>
      </c>
      <c r="BC23555" s="91" t="s">
        <v>27776</v>
      </c>
      <c r="BD23555" s="473" t="s">
        <v>26558</v>
      </c>
    </row>
    <row r="23556" spans="53:56" ht="15" x14ac:dyDescent="0.25">
      <c r="BA23556" s="90" t="s">
        <v>27793</v>
      </c>
      <c r="BB23556" s="90" t="s">
        <v>4538</v>
      </c>
      <c r="BC23556" s="90" t="s">
        <v>27776</v>
      </c>
      <c r="BD23556" s="473" t="s">
        <v>26558</v>
      </c>
    </row>
    <row r="23557" spans="53:56" ht="15" x14ac:dyDescent="0.25">
      <c r="BA23557" s="91" t="s">
        <v>27794</v>
      </c>
      <c r="BB23557" s="91" t="s">
        <v>4538</v>
      </c>
      <c r="BC23557" s="91" t="s">
        <v>27695</v>
      </c>
      <c r="BD23557" s="473" t="s">
        <v>26558</v>
      </c>
    </row>
    <row r="23558" spans="53:56" ht="15" x14ac:dyDescent="0.25">
      <c r="BA23558" s="90" t="s">
        <v>27795</v>
      </c>
      <c r="BB23558" s="90" t="s">
        <v>4538</v>
      </c>
      <c r="BC23558" s="90" t="s">
        <v>27781</v>
      </c>
      <c r="BD23558" s="473" t="s">
        <v>26558</v>
      </c>
    </row>
    <row r="23559" spans="53:56" ht="15" x14ac:dyDescent="0.25">
      <c r="BA23559" s="91" t="s">
        <v>27796</v>
      </c>
      <c r="BB23559" s="91" t="s">
        <v>4538</v>
      </c>
      <c r="BC23559" s="91" t="s">
        <v>27773</v>
      </c>
      <c r="BD23559" s="473" t="s">
        <v>26558</v>
      </c>
    </row>
    <row r="23560" spans="53:56" ht="15" x14ac:dyDescent="0.25">
      <c r="BA23560" s="90" t="s">
        <v>27797</v>
      </c>
      <c r="BB23560" s="90" t="s">
        <v>4538</v>
      </c>
      <c r="BC23560" s="90" t="s">
        <v>27781</v>
      </c>
      <c r="BD23560" s="473" t="s">
        <v>26558</v>
      </c>
    </row>
    <row r="23561" spans="53:56" ht="15" x14ac:dyDescent="0.25">
      <c r="BA23561" s="90" t="s">
        <v>27798</v>
      </c>
      <c r="BB23561" s="90" t="s">
        <v>4538</v>
      </c>
      <c r="BC23561" s="90" t="s">
        <v>27776</v>
      </c>
      <c r="BD23561" s="473" t="s">
        <v>26558</v>
      </c>
    </row>
    <row r="23562" spans="53:56" ht="15" x14ac:dyDescent="0.25">
      <c r="BA23562" s="91" t="s">
        <v>27799</v>
      </c>
      <c r="BB23562" s="91" t="s">
        <v>4538</v>
      </c>
      <c r="BC23562" s="91" t="s">
        <v>27776</v>
      </c>
      <c r="BD23562" s="473" t="s">
        <v>26558</v>
      </c>
    </row>
    <row r="23563" spans="53:56" ht="15" x14ac:dyDescent="0.25">
      <c r="BA23563" s="90" t="s">
        <v>27800</v>
      </c>
      <c r="BB23563" s="90" t="s">
        <v>4538</v>
      </c>
      <c r="BC23563" s="90" t="s">
        <v>27776</v>
      </c>
      <c r="BD23563" s="473" t="s">
        <v>26558</v>
      </c>
    </row>
    <row r="23564" spans="53:56" ht="15" x14ac:dyDescent="0.25">
      <c r="BA23564" s="91" t="s">
        <v>27801</v>
      </c>
      <c r="BB23564" s="91" t="s">
        <v>4538</v>
      </c>
      <c r="BC23564" s="91" t="s">
        <v>27773</v>
      </c>
      <c r="BD23564" s="473" t="s">
        <v>26558</v>
      </c>
    </row>
    <row r="23565" spans="53:56" ht="15" x14ac:dyDescent="0.25">
      <c r="BA23565" s="90" t="s">
        <v>27802</v>
      </c>
      <c r="BB23565" s="90" t="s">
        <v>4538</v>
      </c>
      <c r="BC23565" s="90" t="s">
        <v>27783</v>
      </c>
      <c r="BD23565" s="473" t="s">
        <v>26558</v>
      </c>
    </row>
    <row r="23566" spans="53:56" ht="15" x14ac:dyDescent="0.25">
      <c r="BA23566" s="91" t="s">
        <v>27803</v>
      </c>
      <c r="BB23566" s="91" t="s">
        <v>4538</v>
      </c>
      <c r="BC23566" s="91" t="s">
        <v>27776</v>
      </c>
      <c r="BD23566" s="473" t="s">
        <v>26558</v>
      </c>
    </row>
    <row r="23567" spans="53:56" ht="15" x14ac:dyDescent="0.25">
      <c r="BA23567" s="91" t="s">
        <v>27804</v>
      </c>
      <c r="BB23567" s="91" t="s">
        <v>4538</v>
      </c>
      <c r="BC23567" s="91" t="s">
        <v>27776</v>
      </c>
      <c r="BD23567" s="473" t="s">
        <v>26558</v>
      </c>
    </row>
    <row r="23568" spans="53:56" ht="15" x14ac:dyDescent="0.25">
      <c r="BA23568" s="90" t="s">
        <v>27805</v>
      </c>
      <c r="BB23568" s="90" t="s">
        <v>4538</v>
      </c>
      <c r="BC23568" s="90" t="s">
        <v>27776</v>
      </c>
      <c r="BD23568" s="473" t="s">
        <v>26558</v>
      </c>
    </row>
    <row r="23569" spans="53:56" ht="15" x14ac:dyDescent="0.25">
      <c r="BA23569" s="91" t="s">
        <v>27806</v>
      </c>
      <c r="BB23569" s="91" t="s">
        <v>4538</v>
      </c>
      <c r="BC23569" s="91" t="s">
        <v>27778</v>
      </c>
      <c r="BD23569" s="473" t="s">
        <v>26558</v>
      </c>
    </row>
    <row r="23570" spans="53:56" ht="15" x14ac:dyDescent="0.25">
      <c r="BA23570" s="90" t="s">
        <v>27807</v>
      </c>
      <c r="BB23570" s="90" t="s">
        <v>4538</v>
      </c>
      <c r="BC23570" s="90" t="s">
        <v>27783</v>
      </c>
      <c r="BD23570" s="473" t="s">
        <v>26558</v>
      </c>
    </row>
    <row r="23571" spans="53:56" ht="15" x14ac:dyDescent="0.25">
      <c r="BA23571" s="90" t="s">
        <v>27808</v>
      </c>
      <c r="BB23571" s="90" t="s">
        <v>4538</v>
      </c>
      <c r="BC23571" s="90" t="s">
        <v>27781</v>
      </c>
      <c r="BD23571" s="473" t="s">
        <v>26558</v>
      </c>
    </row>
    <row r="23572" spans="53:56" ht="15" x14ac:dyDescent="0.25">
      <c r="BA23572" s="91" t="s">
        <v>27809</v>
      </c>
      <c r="BB23572" s="91" t="s">
        <v>4538</v>
      </c>
      <c r="BC23572" s="91" t="s">
        <v>27695</v>
      </c>
      <c r="BD23572" s="473" t="s">
        <v>26558</v>
      </c>
    </row>
    <row r="23573" spans="53:56" ht="15" x14ac:dyDescent="0.25">
      <c r="BA23573" s="90" t="s">
        <v>27810</v>
      </c>
      <c r="BB23573" s="90" t="s">
        <v>4538</v>
      </c>
      <c r="BC23573" s="90" t="s">
        <v>27776</v>
      </c>
      <c r="BD23573" s="473" t="s">
        <v>26558</v>
      </c>
    </row>
    <row r="23574" spans="53:56" ht="15" x14ac:dyDescent="0.25">
      <c r="BA23574" s="91" t="s">
        <v>27811</v>
      </c>
      <c r="BB23574" s="91" t="s">
        <v>4538</v>
      </c>
      <c r="BC23574" s="91" t="s">
        <v>27781</v>
      </c>
      <c r="BD23574" s="473" t="s">
        <v>26558</v>
      </c>
    </row>
    <row r="23575" spans="53:56" ht="15" x14ac:dyDescent="0.25">
      <c r="BA23575" s="91" t="s">
        <v>27812</v>
      </c>
      <c r="BB23575" s="91" t="s">
        <v>4538</v>
      </c>
      <c r="BC23575" s="91" t="s">
        <v>27776</v>
      </c>
      <c r="BD23575" s="473" t="s">
        <v>26558</v>
      </c>
    </row>
    <row r="23576" spans="53:56" ht="15" x14ac:dyDescent="0.25">
      <c r="BA23576" s="90" t="s">
        <v>27813</v>
      </c>
      <c r="BB23576" s="90" t="s">
        <v>4538</v>
      </c>
      <c r="BC23576" s="90" t="s">
        <v>27778</v>
      </c>
      <c r="BD23576" s="473" t="s">
        <v>26558</v>
      </c>
    </row>
    <row r="23577" spans="53:56" ht="15" x14ac:dyDescent="0.25">
      <c r="BA23577" s="91" t="s">
        <v>27814</v>
      </c>
      <c r="BB23577" s="91" t="s">
        <v>4538</v>
      </c>
      <c r="BC23577" s="91" t="s">
        <v>27783</v>
      </c>
      <c r="BD23577" s="473" t="s">
        <v>26558</v>
      </c>
    </row>
    <row r="23578" spans="53:56" ht="15" x14ac:dyDescent="0.25">
      <c r="BA23578" s="90" t="s">
        <v>27815</v>
      </c>
      <c r="BB23578" s="90" t="s">
        <v>4538</v>
      </c>
      <c r="BC23578" s="90" t="s">
        <v>27781</v>
      </c>
      <c r="BD23578" s="473" t="s">
        <v>26558</v>
      </c>
    </row>
    <row r="23579" spans="53:56" ht="15" x14ac:dyDescent="0.25">
      <c r="BA23579" s="90" t="s">
        <v>27816</v>
      </c>
      <c r="BB23579" s="90" t="s">
        <v>4538</v>
      </c>
      <c r="BC23579" s="90" t="s">
        <v>27776</v>
      </c>
      <c r="BD23579" s="473" t="s">
        <v>26558</v>
      </c>
    </row>
    <row r="23580" spans="53:56" ht="15" x14ac:dyDescent="0.25">
      <c r="BA23580" s="91" t="s">
        <v>27817</v>
      </c>
      <c r="BB23580" s="91" t="s">
        <v>4538</v>
      </c>
      <c r="BC23580" s="91" t="s">
        <v>27778</v>
      </c>
      <c r="BD23580" s="473" t="s">
        <v>26558</v>
      </c>
    </row>
    <row r="23581" spans="53:56" ht="15" x14ac:dyDescent="0.25">
      <c r="BA23581" s="90" t="s">
        <v>27818</v>
      </c>
      <c r="BB23581" s="90" t="s">
        <v>4538</v>
      </c>
      <c r="BC23581" s="90" t="s">
        <v>27776</v>
      </c>
      <c r="BD23581" s="473" t="s">
        <v>26558</v>
      </c>
    </row>
    <row r="23582" spans="53:56" ht="15" x14ac:dyDescent="0.25">
      <c r="BA23582" s="91" t="s">
        <v>27819</v>
      </c>
      <c r="BB23582" s="91" t="s">
        <v>4538</v>
      </c>
      <c r="BC23582" s="91" t="s">
        <v>27773</v>
      </c>
      <c r="BD23582" s="473" t="s">
        <v>26558</v>
      </c>
    </row>
    <row r="23583" spans="53:56" ht="15" x14ac:dyDescent="0.25">
      <c r="BA23583" s="90" t="s">
        <v>27820</v>
      </c>
      <c r="BB23583" s="90" t="s">
        <v>4538</v>
      </c>
      <c r="BC23583" s="90" t="s">
        <v>27776</v>
      </c>
      <c r="BD23583" s="473" t="s">
        <v>26558</v>
      </c>
    </row>
    <row r="23584" spans="53:56" ht="15" x14ac:dyDescent="0.25">
      <c r="BA23584" s="91" t="s">
        <v>27821</v>
      </c>
      <c r="BB23584" s="91" t="s">
        <v>4538</v>
      </c>
      <c r="BC23584" s="91" t="s">
        <v>27781</v>
      </c>
      <c r="BD23584" s="473" t="s">
        <v>26558</v>
      </c>
    </row>
    <row r="23585" spans="53:56" ht="15" x14ac:dyDescent="0.25">
      <c r="BA23585" s="91" t="s">
        <v>27822</v>
      </c>
      <c r="BB23585" s="91" t="s">
        <v>4538</v>
      </c>
      <c r="BC23585" s="91" t="s">
        <v>27783</v>
      </c>
      <c r="BD23585" s="473" t="s">
        <v>26558</v>
      </c>
    </row>
    <row r="23586" spans="53:56" ht="15" x14ac:dyDescent="0.25">
      <c r="BA23586" s="90" t="s">
        <v>27823</v>
      </c>
      <c r="BB23586" s="90" t="s">
        <v>4538</v>
      </c>
      <c r="BC23586" s="90" t="s">
        <v>27783</v>
      </c>
      <c r="BD23586" s="473" t="s">
        <v>26558</v>
      </c>
    </row>
    <row r="23587" spans="53:56" ht="15" x14ac:dyDescent="0.25">
      <c r="BA23587" s="91" t="s">
        <v>27824</v>
      </c>
      <c r="BB23587" s="91" t="s">
        <v>4538</v>
      </c>
      <c r="BC23587" s="91" t="s">
        <v>27778</v>
      </c>
      <c r="BD23587" s="473" t="s">
        <v>26558</v>
      </c>
    </row>
    <row r="23588" spans="53:56" ht="15" x14ac:dyDescent="0.25">
      <c r="BA23588" s="90" t="s">
        <v>27825</v>
      </c>
      <c r="BB23588" s="90" t="s">
        <v>4538</v>
      </c>
      <c r="BC23588" s="90" t="s">
        <v>27781</v>
      </c>
      <c r="BD23588" s="473" t="s">
        <v>26558</v>
      </c>
    </row>
    <row r="23589" spans="53:56" ht="15" x14ac:dyDescent="0.25">
      <c r="BA23589" s="90" t="s">
        <v>27826</v>
      </c>
      <c r="BB23589" s="90" t="s">
        <v>482</v>
      </c>
      <c r="BC23589" s="90" t="s">
        <v>6117</v>
      </c>
      <c r="BD23589" s="473" t="s">
        <v>26558</v>
      </c>
    </row>
    <row r="23590" spans="53:56" ht="15" x14ac:dyDescent="0.25">
      <c r="BA23590" s="91" t="s">
        <v>27827</v>
      </c>
      <c r="BB23590" s="91" t="s">
        <v>482</v>
      </c>
      <c r="BC23590" s="91" t="s">
        <v>23856</v>
      </c>
      <c r="BD23590" s="473" t="s">
        <v>26558</v>
      </c>
    </row>
    <row r="23591" spans="53:56" ht="15" x14ac:dyDescent="0.25">
      <c r="BA23591" s="90" t="s">
        <v>27828</v>
      </c>
      <c r="BB23591" s="90" t="s">
        <v>482</v>
      </c>
      <c r="BC23591" s="90" t="s">
        <v>21032</v>
      </c>
      <c r="BD23591" s="473" t="s">
        <v>26558</v>
      </c>
    </row>
    <row r="23592" spans="53:56" ht="15" x14ac:dyDescent="0.25">
      <c r="BA23592" s="91" t="s">
        <v>27829</v>
      </c>
      <c r="BB23592" s="91" t="s">
        <v>482</v>
      </c>
      <c r="BC23592" s="91" t="s">
        <v>15158</v>
      </c>
      <c r="BD23592" s="473" t="s">
        <v>26558</v>
      </c>
    </row>
    <row r="23593" spans="53:56" ht="15" x14ac:dyDescent="0.25">
      <c r="BA23593" s="91" t="s">
        <v>27830</v>
      </c>
      <c r="BB23593" s="91" t="s">
        <v>482</v>
      </c>
      <c r="BC23593" s="91" t="s">
        <v>21862</v>
      </c>
      <c r="BD23593" s="473" t="s">
        <v>26558</v>
      </c>
    </row>
    <row r="23594" spans="53:56" ht="15" x14ac:dyDescent="0.25">
      <c r="BA23594" s="90" t="s">
        <v>27831</v>
      </c>
      <c r="BB23594" s="90" t="s">
        <v>482</v>
      </c>
      <c r="BC23594" s="90" t="s">
        <v>16659</v>
      </c>
      <c r="BD23594" s="473" t="s">
        <v>26558</v>
      </c>
    </row>
    <row r="23595" spans="53:56" ht="15" x14ac:dyDescent="0.25">
      <c r="BA23595" s="91" t="s">
        <v>27832</v>
      </c>
      <c r="BB23595" s="91" t="s">
        <v>482</v>
      </c>
      <c r="BC23595" s="91" t="s">
        <v>8678</v>
      </c>
      <c r="BD23595" s="473" t="s">
        <v>26558</v>
      </c>
    </row>
    <row r="23596" spans="53:56" ht="15" x14ac:dyDescent="0.25">
      <c r="BA23596" s="90" t="s">
        <v>27833</v>
      </c>
      <c r="BB23596" s="90" t="s">
        <v>482</v>
      </c>
      <c r="BC23596" s="90" t="s">
        <v>16659</v>
      </c>
      <c r="BD23596" s="473" t="s">
        <v>26558</v>
      </c>
    </row>
    <row r="23597" spans="53:56" ht="15" x14ac:dyDescent="0.25">
      <c r="BA23597" s="90" t="s">
        <v>27834</v>
      </c>
      <c r="BB23597" s="90" t="s">
        <v>482</v>
      </c>
      <c r="BC23597" s="90" t="s">
        <v>27835</v>
      </c>
      <c r="BD23597" s="473" t="s">
        <v>26558</v>
      </c>
    </row>
    <row r="23598" spans="53:56" ht="15" x14ac:dyDescent="0.25">
      <c r="BA23598" s="91" t="s">
        <v>27836</v>
      </c>
      <c r="BB23598" s="91" t="s">
        <v>482</v>
      </c>
      <c r="BC23598" s="91" t="s">
        <v>27835</v>
      </c>
      <c r="BD23598" s="473" t="s">
        <v>26558</v>
      </c>
    </row>
    <row r="23599" spans="53:56" ht="15" x14ac:dyDescent="0.25">
      <c r="BA23599" s="90" t="s">
        <v>27837</v>
      </c>
      <c r="BB23599" s="90" t="s">
        <v>482</v>
      </c>
      <c r="BC23599" s="90" t="s">
        <v>27835</v>
      </c>
      <c r="BD23599" s="473" t="s">
        <v>26558</v>
      </c>
    </row>
    <row r="23600" spans="53:56" ht="15" x14ac:dyDescent="0.25">
      <c r="BA23600" s="91" t="s">
        <v>27838</v>
      </c>
      <c r="BB23600" s="91" t="s">
        <v>482</v>
      </c>
      <c r="BC23600" s="91" t="s">
        <v>27835</v>
      </c>
      <c r="BD23600" s="473" t="s">
        <v>26558</v>
      </c>
    </row>
    <row r="23601" spans="53:56" ht="15" x14ac:dyDescent="0.25">
      <c r="BA23601" s="91" t="s">
        <v>27839</v>
      </c>
      <c r="BB23601" s="91" t="s">
        <v>482</v>
      </c>
      <c r="BC23601" s="91" t="s">
        <v>27835</v>
      </c>
      <c r="BD23601" s="473" t="s">
        <v>26558</v>
      </c>
    </row>
    <row r="23602" spans="53:56" ht="15" x14ac:dyDescent="0.25">
      <c r="BA23602" s="90" t="s">
        <v>27840</v>
      </c>
      <c r="BB23602" s="90" t="s">
        <v>482</v>
      </c>
      <c r="BC23602" s="90" t="s">
        <v>16659</v>
      </c>
      <c r="BD23602" s="473" t="s">
        <v>26558</v>
      </c>
    </row>
    <row r="23603" spans="53:56" ht="15" x14ac:dyDescent="0.25">
      <c r="BA23603" s="91" t="s">
        <v>27841</v>
      </c>
      <c r="BB23603" s="91" t="s">
        <v>482</v>
      </c>
      <c r="BC23603" s="91" t="s">
        <v>25975</v>
      </c>
      <c r="BD23603" s="473" t="s">
        <v>26558</v>
      </c>
    </row>
    <row r="23604" spans="53:56" ht="15" x14ac:dyDescent="0.25">
      <c r="BA23604" s="90" t="s">
        <v>27842</v>
      </c>
      <c r="BB23604" s="90" t="s">
        <v>482</v>
      </c>
      <c r="BC23604" s="90" t="s">
        <v>16659</v>
      </c>
      <c r="BD23604" s="473" t="s">
        <v>26558</v>
      </c>
    </row>
    <row r="23605" spans="53:56" ht="15" x14ac:dyDescent="0.25">
      <c r="BA23605" s="90" t="s">
        <v>27843</v>
      </c>
      <c r="BB23605" s="90" t="s">
        <v>482</v>
      </c>
      <c r="BC23605" s="90" t="s">
        <v>25975</v>
      </c>
      <c r="BD23605" s="473" t="s">
        <v>26558</v>
      </c>
    </row>
    <row r="23606" spans="53:56" ht="15" x14ac:dyDescent="0.25">
      <c r="BA23606" s="91" t="s">
        <v>27844</v>
      </c>
      <c r="BB23606" s="91" t="s">
        <v>482</v>
      </c>
      <c r="BC23606" s="91" t="s">
        <v>16659</v>
      </c>
      <c r="BD23606" s="473" t="s">
        <v>26558</v>
      </c>
    </row>
    <row r="23607" spans="53:56" ht="15" x14ac:dyDescent="0.25">
      <c r="BA23607" s="91" t="s">
        <v>27845</v>
      </c>
      <c r="BB23607" s="91" t="s">
        <v>482</v>
      </c>
      <c r="BC23607" s="91" t="s">
        <v>27846</v>
      </c>
      <c r="BD23607" s="473" t="s">
        <v>26558</v>
      </c>
    </row>
    <row r="23608" spans="53:56" ht="15" x14ac:dyDescent="0.25">
      <c r="BA23608" s="91" t="s">
        <v>27847</v>
      </c>
      <c r="BB23608" s="91" t="s">
        <v>482</v>
      </c>
      <c r="BC23608" s="91" t="s">
        <v>27848</v>
      </c>
      <c r="BD23608" s="473" t="s">
        <v>26558</v>
      </c>
    </row>
    <row r="23609" spans="53:56" ht="15" x14ac:dyDescent="0.25">
      <c r="BA23609" s="90" t="s">
        <v>27849</v>
      </c>
      <c r="BB23609" s="90" t="s">
        <v>482</v>
      </c>
      <c r="BC23609" s="90" t="s">
        <v>27850</v>
      </c>
      <c r="BD23609" s="473" t="s">
        <v>26558</v>
      </c>
    </row>
    <row r="23610" spans="53:56" ht="15" x14ac:dyDescent="0.25">
      <c r="BA23610" s="91" t="s">
        <v>27851</v>
      </c>
      <c r="BB23610" s="91" t="s">
        <v>482</v>
      </c>
      <c r="BC23610" s="91" t="s">
        <v>17310</v>
      </c>
      <c r="BD23610" s="473" t="s">
        <v>26558</v>
      </c>
    </row>
    <row r="23611" spans="53:56" ht="15" x14ac:dyDescent="0.25">
      <c r="BA23611" s="91" t="s">
        <v>27852</v>
      </c>
      <c r="BB23611" s="91" t="s">
        <v>482</v>
      </c>
      <c r="BC23611" s="91" t="s">
        <v>27848</v>
      </c>
      <c r="BD23611" s="473" t="s">
        <v>26558</v>
      </c>
    </row>
    <row r="23612" spans="53:56" ht="15" x14ac:dyDescent="0.25">
      <c r="BA23612" s="90" t="s">
        <v>27853</v>
      </c>
      <c r="BB23612" s="90" t="s">
        <v>482</v>
      </c>
      <c r="BC23612" s="90" t="s">
        <v>27854</v>
      </c>
      <c r="BD23612" s="473" t="s">
        <v>26558</v>
      </c>
    </row>
    <row r="23613" spans="53:56" ht="15" x14ac:dyDescent="0.25">
      <c r="BA23613" s="91" t="s">
        <v>27855</v>
      </c>
      <c r="BB23613" s="91" t="s">
        <v>482</v>
      </c>
      <c r="BC23613" s="91" t="s">
        <v>14636</v>
      </c>
      <c r="BD23613" s="473" t="s">
        <v>26558</v>
      </c>
    </row>
    <row r="23614" spans="53:56" ht="15" x14ac:dyDescent="0.25">
      <c r="BA23614" s="90" t="s">
        <v>27856</v>
      </c>
      <c r="BB23614" s="90" t="s">
        <v>482</v>
      </c>
      <c r="BC23614" s="90" t="s">
        <v>16659</v>
      </c>
      <c r="BD23614" s="473" t="s">
        <v>26558</v>
      </c>
    </row>
    <row r="23615" spans="53:56" ht="15" x14ac:dyDescent="0.25">
      <c r="BA23615" s="91" t="s">
        <v>27857</v>
      </c>
      <c r="BB23615" s="91" t="s">
        <v>482</v>
      </c>
      <c r="BC23615" s="91" t="s">
        <v>8585</v>
      </c>
      <c r="BD23615" s="473" t="s">
        <v>26558</v>
      </c>
    </row>
    <row r="23616" spans="53:56" ht="15" x14ac:dyDescent="0.25">
      <c r="BA23616" s="90" t="s">
        <v>27858</v>
      </c>
      <c r="BB23616" s="90" t="s">
        <v>482</v>
      </c>
      <c r="BC23616" s="90" t="s">
        <v>7967</v>
      </c>
      <c r="BD23616" s="473" t="s">
        <v>26558</v>
      </c>
    </row>
    <row r="23617" spans="53:56" ht="15" x14ac:dyDescent="0.25">
      <c r="BA23617" s="91" t="s">
        <v>27859</v>
      </c>
      <c r="BB23617" s="91" t="s">
        <v>482</v>
      </c>
      <c r="BC23617" s="91" t="s">
        <v>16659</v>
      </c>
      <c r="BD23617" s="473" t="s">
        <v>26558</v>
      </c>
    </row>
    <row r="23618" spans="53:56" ht="15" x14ac:dyDescent="0.25">
      <c r="BA23618" s="90" t="s">
        <v>27860</v>
      </c>
      <c r="BB23618" s="90" t="s">
        <v>482</v>
      </c>
      <c r="BC23618" s="90" t="s">
        <v>14636</v>
      </c>
      <c r="BD23618" s="473" t="s">
        <v>26558</v>
      </c>
    </row>
    <row r="23619" spans="53:56" ht="15" x14ac:dyDescent="0.25">
      <c r="BA23619" s="91" t="s">
        <v>27861</v>
      </c>
      <c r="BB23619" s="91" t="s">
        <v>482</v>
      </c>
      <c r="BC23619" s="91" t="s">
        <v>14636</v>
      </c>
      <c r="BD23619" s="473" t="s">
        <v>26558</v>
      </c>
    </row>
    <row r="23620" spans="53:56" ht="15" x14ac:dyDescent="0.25">
      <c r="BA23620" s="91" t="s">
        <v>27862</v>
      </c>
      <c r="BB23620" s="91" t="s">
        <v>482</v>
      </c>
      <c r="BC23620" s="91" t="s">
        <v>21032</v>
      </c>
      <c r="BD23620" s="473" t="s">
        <v>26558</v>
      </c>
    </row>
    <row r="23621" spans="53:56" ht="15" x14ac:dyDescent="0.25">
      <c r="BA23621" s="90" t="s">
        <v>27863</v>
      </c>
      <c r="BB23621" s="90" t="s">
        <v>482</v>
      </c>
      <c r="BC23621" s="90" t="s">
        <v>21032</v>
      </c>
      <c r="BD23621" s="473" t="s">
        <v>26558</v>
      </c>
    </row>
    <row r="23622" spans="53:56" ht="15" x14ac:dyDescent="0.25">
      <c r="BA23622" s="91" t="s">
        <v>27864</v>
      </c>
      <c r="BB23622" s="91" t="s">
        <v>482</v>
      </c>
      <c r="BC23622" s="91" t="s">
        <v>14636</v>
      </c>
      <c r="BD23622" s="473" t="s">
        <v>26558</v>
      </c>
    </row>
    <row r="23623" spans="53:56" ht="15" x14ac:dyDescent="0.25">
      <c r="BA23623" s="90" t="s">
        <v>27865</v>
      </c>
      <c r="BB23623" s="90" t="s">
        <v>482</v>
      </c>
      <c r="BC23623" s="90" t="s">
        <v>1401</v>
      </c>
      <c r="BD23623" s="473" t="s">
        <v>26558</v>
      </c>
    </row>
    <row r="23624" spans="53:56" ht="15" x14ac:dyDescent="0.25">
      <c r="BA23624" s="91" t="s">
        <v>27866</v>
      </c>
      <c r="BB23624" s="91" t="s">
        <v>482</v>
      </c>
      <c r="BC23624" s="91" t="s">
        <v>27846</v>
      </c>
      <c r="BD23624" s="473" t="s">
        <v>26558</v>
      </c>
    </row>
    <row r="23625" spans="53:56" ht="15" x14ac:dyDescent="0.25">
      <c r="BA23625" s="90" t="s">
        <v>27867</v>
      </c>
      <c r="BB23625" s="90" t="s">
        <v>482</v>
      </c>
      <c r="BC23625" s="90" t="s">
        <v>21862</v>
      </c>
      <c r="BD23625" s="473" t="s">
        <v>26558</v>
      </c>
    </row>
    <row r="23626" spans="53:56" ht="15" x14ac:dyDescent="0.25">
      <c r="BA23626" s="91" t="s">
        <v>27868</v>
      </c>
      <c r="BB23626" s="91" t="s">
        <v>482</v>
      </c>
      <c r="BC23626" s="91" t="s">
        <v>15419</v>
      </c>
      <c r="BD23626" s="473" t="s">
        <v>26558</v>
      </c>
    </row>
    <row r="23627" spans="53:56" ht="15" x14ac:dyDescent="0.25">
      <c r="BA23627" s="90" t="s">
        <v>27869</v>
      </c>
      <c r="BB23627" s="90" t="s">
        <v>482</v>
      </c>
      <c r="BC23627" s="90" t="s">
        <v>27835</v>
      </c>
      <c r="BD23627" s="473" t="s">
        <v>26558</v>
      </c>
    </row>
    <row r="23628" spans="53:56" ht="15" x14ac:dyDescent="0.25">
      <c r="BA23628" s="91" t="s">
        <v>27870</v>
      </c>
      <c r="BB23628" s="91" t="s">
        <v>482</v>
      </c>
      <c r="BC23628" s="91" t="s">
        <v>6117</v>
      </c>
      <c r="BD23628" s="473" t="s">
        <v>26558</v>
      </c>
    </row>
    <row r="23629" spans="53:56" ht="15" x14ac:dyDescent="0.25">
      <c r="BA23629" s="90" t="s">
        <v>27871</v>
      </c>
      <c r="BB23629" s="90" t="s">
        <v>482</v>
      </c>
      <c r="BC23629" s="90" t="s">
        <v>27848</v>
      </c>
      <c r="BD23629" s="473" t="s">
        <v>26558</v>
      </c>
    </row>
    <row r="23630" spans="53:56" ht="15" x14ac:dyDescent="0.25">
      <c r="BA23630" s="91" t="s">
        <v>27872</v>
      </c>
      <c r="BB23630" s="91" t="s">
        <v>482</v>
      </c>
      <c r="BC23630" s="91" t="s">
        <v>24159</v>
      </c>
      <c r="BD23630" s="473" t="s">
        <v>26558</v>
      </c>
    </row>
    <row r="23631" spans="53:56" ht="15" x14ac:dyDescent="0.25">
      <c r="BA23631" s="90" t="s">
        <v>27873</v>
      </c>
      <c r="BB23631" s="90" t="s">
        <v>482</v>
      </c>
      <c r="BC23631" s="90" t="s">
        <v>7868</v>
      </c>
      <c r="BD23631" s="473" t="s">
        <v>26558</v>
      </c>
    </row>
    <row r="23632" spans="53:56" ht="15" x14ac:dyDescent="0.25">
      <c r="BA23632" s="91" t="s">
        <v>27874</v>
      </c>
      <c r="BB23632" s="91" t="s">
        <v>482</v>
      </c>
      <c r="BC23632" s="91" t="s">
        <v>15158</v>
      </c>
      <c r="BD23632" s="473" t="s">
        <v>26558</v>
      </c>
    </row>
    <row r="23633" spans="53:56" ht="15" x14ac:dyDescent="0.25">
      <c r="BA23633" s="90" t="s">
        <v>27875</v>
      </c>
      <c r="BB23633" s="90" t="s">
        <v>482</v>
      </c>
      <c r="BC23633" s="90" t="s">
        <v>8678</v>
      </c>
      <c r="BD23633" s="473" t="s">
        <v>26558</v>
      </c>
    </row>
    <row r="23634" spans="53:56" ht="15" x14ac:dyDescent="0.25">
      <c r="BA23634" s="91" t="s">
        <v>27876</v>
      </c>
      <c r="BB23634" s="91" t="s">
        <v>482</v>
      </c>
      <c r="BC23634" s="91" t="s">
        <v>17310</v>
      </c>
      <c r="BD23634" s="473" t="s">
        <v>26558</v>
      </c>
    </row>
    <row r="23635" spans="53:56" ht="15" x14ac:dyDescent="0.25">
      <c r="BA23635" s="90" t="s">
        <v>27877</v>
      </c>
      <c r="BB23635" s="90" t="s">
        <v>482</v>
      </c>
      <c r="BC23635" s="90" t="s">
        <v>27835</v>
      </c>
      <c r="BD23635" s="473" t="s">
        <v>26558</v>
      </c>
    </row>
    <row r="23636" spans="53:56" ht="15" x14ac:dyDescent="0.25">
      <c r="BA23636" s="91" t="s">
        <v>27878</v>
      </c>
      <c r="BB23636" s="91" t="s">
        <v>482</v>
      </c>
      <c r="BC23636" s="91" t="s">
        <v>27835</v>
      </c>
      <c r="BD23636" s="473" t="s">
        <v>26558</v>
      </c>
    </row>
    <row r="23637" spans="53:56" ht="15" x14ac:dyDescent="0.25">
      <c r="BA23637" s="90" t="s">
        <v>27879</v>
      </c>
      <c r="BB23637" s="90" t="s">
        <v>482</v>
      </c>
      <c r="BC23637" s="90" t="s">
        <v>15419</v>
      </c>
      <c r="BD23637" s="473" t="s">
        <v>26558</v>
      </c>
    </row>
    <row r="23638" spans="53:56" ht="15" x14ac:dyDescent="0.25">
      <c r="BA23638" s="91" t="s">
        <v>27880</v>
      </c>
      <c r="BB23638" s="91" t="s">
        <v>482</v>
      </c>
      <c r="BC23638" s="91" t="s">
        <v>3448</v>
      </c>
      <c r="BD23638" s="473" t="s">
        <v>26558</v>
      </c>
    </row>
    <row r="23639" spans="53:56" ht="15" x14ac:dyDescent="0.25">
      <c r="BA23639" s="90" t="s">
        <v>27881</v>
      </c>
      <c r="BB23639" s="90" t="s">
        <v>482</v>
      </c>
      <c r="BC23639" s="90" t="s">
        <v>7868</v>
      </c>
      <c r="BD23639" s="473" t="s">
        <v>26558</v>
      </c>
    </row>
    <row r="23640" spans="53:56" ht="15" x14ac:dyDescent="0.25">
      <c r="BA23640" s="91" t="s">
        <v>27882</v>
      </c>
      <c r="BB23640" s="91" t="s">
        <v>482</v>
      </c>
      <c r="BC23640" s="91" t="s">
        <v>8678</v>
      </c>
      <c r="BD23640" s="473" t="s">
        <v>26558</v>
      </c>
    </row>
    <row r="23641" spans="53:56" ht="15" x14ac:dyDescent="0.25">
      <c r="BA23641" s="90" t="s">
        <v>27883</v>
      </c>
      <c r="BB23641" s="90" t="s">
        <v>482</v>
      </c>
      <c r="BC23641" s="90" t="s">
        <v>6117</v>
      </c>
      <c r="BD23641" s="473" t="s">
        <v>26558</v>
      </c>
    </row>
    <row r="23642" spans="53:56" ht="15" x14ac:dyDescent="0.25">
      <c r="BA23642" s="91" t="s">
        <v>27884</v>
      </c>
      <c r="BB23642" s="91" t="s">
        <v>482</v>
      </c>
      <c r="BC23642" s="91" t="s">
        <v>15419</v>
      </c>
      <c r="BD23642" s="473" t="s">
        <v>26558</v>
      </c>
    </row>
    <row r="23643" spans="53:56" ht="15" x14ac:dyDescent="0.25">
      <c r="BA23643" s="90" t="s">
        <v>27885</v>
      </c>
      <c r="BB23643" s="90" t="s">
        <v>482</v>
      </c>
      <c r="BC23643" s="90" t="s">
        <v>21032</v>
      </c>
      <c r="BD23643" s="473" t="s">
        <v>26558</v>
      </c>
    </row>
    <row r="23644" spans="53:56" ht="15" x14ac:dyDescent="0.25">
      <c r="BA23644" s="91" t="s">
        <v>27886</v>
      </c>
      <c r="BB23644" s="91" t="s">
        <v>482</v>
      </c>
      <c r="BC23644" s="91" t="s">
        <v>7868</v>
      </c>
      <c r="BD23644" s="473" t="s">
        <v>26558</v>
      </c>
    </row>
    <row r="23645" spans="53:56" ht="15" x14ac:dyDescent="0.25">
      <c r="BA23645" s="90" t="s">
        <v>27887</v>
      </c>
      <c r="BB23645" s="90" t="s">
        <v>482</v>
      </c>
      <c r="BC23645" s="90" t="s">
        <v>18363</v>
      </c>
      <c r="BD23645" s="473" t="s">
        <v>26558</v>
      </c>
    </row>
    <row r="23646" spans="53:56" ht="15" x14ac:dyDescent="0.25">
      <c r="BA23646" s="91" t="s">
        <v>27888</v>
      </c>
      <c r="BB23646" s="91" t="s">
        <v>482</v>
      </c>
      <c r="BC23646" s="91" t="s">
        <v>21032</v>
      </c>
      <c r="BD23646" s="473" t="s">
        <v>26558</v>
      </c>
    </row>
    <row r="23647" spans="53:56" ht="15" x14ac:dyDescent="0.25">
      <c r="BA23647" s="90" t="s">
        <v>27889</v>
      </c>
      <c r="BB23647" s="90" t="s">
        <v>482</v>
      </c>
      <c r="BC23647" s="90" t="s">
        <v>18363</v>
      </c>
      <c r="BD23647" s="473" t="s">
        <v>26558</v>
      </c>
    </row>
    <row r="23648" spans="53:56" ht="15" x14ac:dyDescent="0.25">
      <c r="BA23648" s="91" t="s">
        <v>27890</v>
      </c>
      <c r="BB23648" s="91" t="s">
        <v>482</v>
      </c>
      <c r="BC23648" s="91" t="s">
        <v>24159</v>
      </c>
      <c r="BD23648" s="473" t="s">
        <v>26558</v>
      </c>
    </row>
    <row r="23649" spans="53:56" ht="15" x14ac:dyDescent="0.25">
      <c r="BA23649" s="90" t="s">
        <v>27891</v>
      </c>
      <c r="BB23649" s="90" t="s">
        <v>482</v>
      </c>
      <c r="BC23649" s="90" t="s">
        <v>21032</v>
      </c>
      <c r="BD23649" s="473" t="s">
        <v>26558</v>
      </c>
    </row>
    <row r="23650" spans="53:56" ht="15" x14ac:dyDescent="0.25">
      <c r="BA23650" s="91" t="s">
        <v>27892</v>
      </c>
      <c r="BB23650" s="91" t="s">
        <v>482</v>
      </c>
      <c r="BC23650" s="91" t="s">
        <v>21032</v>
      </c>
      <c r="BD23650" s="473" t="s">
        <v>26558</v>
      </c>
    </row>
    <row r="23651" spans="53:56" ht="15" x14ac:dyDescent="0.25">
      <c r="BA23651" s="90" t="s">
        <v>27893</v>
      </c>
      <c r="BB23651" s="90" t="s">
        <v>482</v>
      </c>
      <c r="BC23651" s="90" t="s">
        <v>27894</v>
      </c>
      <c r="BD23651" s="473" t="s">
        <v>26558</v>
      </c>
    </row>
    <row r="23652" spans="53:56" ht="15" x14ac:dyDescent="0.25">
      <c r="BA23652" s="91" t="s">
        <v>27895</v>
      </c>
      <c r="BB23652" s="91" t="s">
        <v>482</v>
      </c>
      <c r="BC23652" s="91" t="s">
        <v>8585</v>
      </c>
      <c r="BD23652" s="473" t="s">
        <v>26558</v>
      </c>
    </row>
    <row r="23653" spans="53:56" ht="15" x14ac:dyDescent="0.25">
      <c r="BA23653" s="90" t="s">
        <v>27896</v>
      </c>
      <c r="BB23653" s="90" t="s">
        <v>482</v>
      </c>
      <c r="BC23653" s="90" t="s">
        <v>16659</v>
      </c>
      <c r="BD23653" s="473" t="s">
        <v>26558</v>
      </c>
    </row>
    <row r="23654" spans="53:56" ht="15" x14ac:dyDescent="0.25">
      <c r="BA23654" s="91" t="s">
        <v>27897</v>
      </c>
      <c r="BB23654" s="91" t="s">
        <v>482</v>
      </c>
      <c r="BC23654" s="91" t="s">
        <v>27854</v>
      </c>
      <c r="BD23654" s="473" t="s">
        <v>26558</v>
      </c>
    </row>
    <row r="23655" spans="53:56" ht="15" x14ac:dyDescent="0.25">
      <c r="BA23655" s="90" t="s">
        <v>27898</v>
      </c>
      <c r="BB23655" s="90" t="s">
        <v>482</v>
      </c>
      <c r="BC23655" s="90" t="s">
        <v>7967</v>
      </c>
      <c r="BD23655" s="473" t="s">
        <v>26558</v>
      </c>
    </row>
    <row r="23656" spans="53:56" ht="15" x14ac:dyDescent="0.25">
      <c r="BA23656" s="91" t="s">
        <v>27899</v>
      </c>
      <c r="BB23656" s="91" t="s">
        <v>482</v>
      </c>
      <c r="BC23656" s="91" t="s">
        <v>27846</v>
      </c>
      <c r="BD23656" s="473" t="s">
        <v>26558</v>
      </c>
    </row>
    <row r="23657" spans="53:56" ht="15" x14ac:dyDescent="0.25">
      <c r="BA23657" s="90" t="s">
        <v>27900</v>
      </c>
      <c r="BB23657" s="90" t="s">
        <v>482</v>
      </c>
      <c r="BC23657" s="90" t="s">
        <v>7868</v>
      </c>
      <c r="BD23657" s="473" t="s">
        <v>26558</v>
      </c>
    </row>
    <row r="23658" spans="53:56" ht="15" x14ac:dyDescent="0.25">
      <c r="BA23658" s="91" t="s">
        <v>27901</v>
      </c>
      <c r="BB23658" s="91" t="s">
        <v>482</v>
      </c>
      <c r="BC23658" s="91" t="s">
        <v>15158</v>
      </c>
      <c r="BD23658" s="473" t="s">
        <v>26558</v>
      </c>
    </row>
    <row r="23659" spans="53:56" ht="15" x14ac:dyDescent="0.25">
      <c r="BA23659" s="90" t="s">
        <v>27902</v>
      </c>
      <c r="BB23659" s="90" t="s">
        <v>482</v>
      </c>
      <c r="BC23659" s="90" t="s">
        <v>27894</v>
      </c>
      <c r="BD23659" s="473" t="s">
        <v>26558</v>
      </c>
    </row>
    <row r="23660" spans="53:56" ht="15" x14ac:dyDescent="0.25">
      <c r="BA23660" s="91" t="s">
        <v>27903</v>
      </c>
      <c r="BB23660" s="91" t="s">
        <v>482</v>
      </c>
      <c r="BC23660" s="91" t="s">
        <v>21862</v>
      </c>
      <c r="BD23660" s="473" t="s">
        <v>26558</v>
      </c>
    </row>
    <row r="23661" spans="53:56" ht="15" x14ac:dyDescent="0.25">
      <c r="BA23661" s="90" t="s">
        <v>27904</v>
      </c>
      <c r="BB23661" s="90" t="s">
        <v>482</v>
      </c>
      <c r="BC23661" s="90" t="s">
        <v>18363</v>
      </c>
      <c r="BD23661" s="473" t="s">
        <v>26558</v>
      </c>
    </row>
    <row r="23662" spans="53:56" ht="15" x14ac:dyDescent="0.25">
      <c r="BA23662" s="91" t="s">
        <v>27905</v>
      </c>
      <c r="BB23662" s="91" t="s">
        <v>482</v>
      </c>
      <c r="BC23662" s="91" t="s">
        <v>27906</v>
      </c>
      <c r="BD23662" s="473" t="s">
        <v>26558</v>
      </c>
    </row>
    <row r="23663" spans="53:56" ht="15" x14ac:dyDescent="0.25">
      <c r="BA23663" s="90" t="s">
        <v>27907</v>
      </c>
      <c r="BB23663" s="90" t="s">
        <v>482</v>
      </c>
      <c r="BC23663" s="90" t="s">
        <v>27835</v>
      </c>
      <c r="BD23663" s="473" t="s">
        <v>26558</v>
      </c>
    </row>
    <row r="23664" spans="53:56" ht="15" x14ac:dyDescent="0.25">
      <c r="BA23664" s="91" t="s">
        <v>27908</v>
      </c>
      <c r="BB23664" s="91" t="s">
        <v>482</v>
      </c>
      <c r="BC23664" s="91" t="s">
        <v>15158</v>
      </c>
      <c r="BD23664" s="473" t="s">
        <v>26558</v>
      </c>
    </row>
    <row r="23665" spans="53:56" ht="15" x14ac:dyDescent="0.25">
      <c r="BA23665" s="90" t="s">
        <v>27909</v>
      </c>
      <c r="BB23665" s="90" t="s">
        <v>482</v>
      </c>
      <c r="BC23665" s="90" t="s">
        <v>7868</v>
      </c>
      <c r="BD23665" s="473" t="s">
        <v>26558</v>
      </c>
    </row>
    <row r="23666" spans="53:56" ht="15" x14ac:dyDescent="0.25">
      <c r="BA23666" s="91" t="s">
        <v>27910</v>
      </c>
      <c r="BB23666" s="91" t="s">
        <v>482</v>
      </c>
      <c r="BC23666" s="91" t="s">
        <v>18363</v>
      </c>
      <c r="BD23666" s="473" t="s">
        <v>26558</v>
      </c>
    </row>
    <row r="23667" spans="53:56" ht="15" x14ac:dyDescent="0.25">
      <c r="BA23667" s="90" t="s">
        <v>27911</v>
      </c>
      <c r="BB23667" s="90" t="s">
        <v>482</v>
      </c>
      <c r="BC23667" s="90" t="s">
        <v>21032</v>
      </c>
      <c r="BD23667" s="473" t="s">
        <v>26558</v>
      </c>
    </row>
    <row r="23668" spans="53:56" ht="15" x14ac:dyDescent="0.25">
      <c r="BA23668" s="91" t="s">
        <v>27912</v>
      </c>
      <c r="BB23668" s="91" t="s">
        <v>482</v>
      </c>
      <c r="BC23668" s="91" t="s">
        <v>27846</v>
      </c>
      <c r="BD23668" s="473" t="s">
        <v>26558</v>
      </c>
    </row>
    <row r="23669" spans="53:56" ht="15" x14ac:dyDescent="0.25">
      <c r="BA23669" s="90" t="s">
        <v>27913</v>
      </c>
      <c r="BB23669" s="90" t="s">
        <v>482</v>
      </c>
      <c r="BC23669" s="90" t="s">
        <v>16659</v>
      </c>
      <c r="BD23669" s="473" t="s">
        <v>26558</v>
      </c>
    </row>
    <row r="23670" spans="53:56" ht="15" x14ac:dyDescent="0.25">
      <c r="BA23670" s="91" t="s">
        <v>27914</v>
      </c>
      <c r="BB23670" s="91" t="s">
        <v>482</v>
      </c>
      <c r="BC23670" s="91" t="s">
        <v>27915</v>
      </c>
      <c r="BD23670" s="473" t="s">
        <v>26558</v>
      </c>
    </row>
    <row r="23671" spans="53:56" ht="15" x14ac:dyDescent="0.25">
      <c r="BA23671" s="90" t="s">
        <v>27916</v>
      </c>
      <c r="BB23671" s="90" t="s">
        <v>482</v>
      </c>
      <c r="BC23671" s="90" t="s">
        <v>27848</v>
      </c>
      <c r="BD23671" s="473" t="s">
        <v>26558</v>
      </c>
    </row>
    <row r="23672" spans="53:56" ht="15" x14ac:dyDescent="0.25">
      <c r="BA23672" s="91" t="s">
        <v>27917</v>
      </c>
      <c r="BB23672" s="91" t="s">
        <v>482</v>
      </c>
      <c r="BC23672" s="91" t="s">
        <v>15419</v>
      </c>
      <c r="BD23672" s="473" t="s">
        <v>26558</v>
      </c>
    </row>
    <row r="23673" spans="53:56" ht="15" x14ac:dyDescent="0.25">
      <c r="BA23673" s="90" t="s">
        <v>27918</v>
      </c>
      <c r="BB23673" s="90" t="s">
        <v>482</v>
      </c>
      <c r="BC23673" s="90" t="s">
        <v>27846</v>
      </c>
      <c r="BD23673" s="473" t="s">
        <v>26558</v>
      </c>
    </row>
    <row r="23674" spans="53:56" ht="15" x14ac:dyDescent="0.25">
      <c r="BA23674" s="91" t="s">
        <v>27919</v>
      </c>
      <c r="BB23674" s="91" t="s">
        <v>482</v>
      </c>
      <c r="BC23674" s="91" t="s">
        <v>6117</v>
      </c>
      <c r="BD23674" s="473" t="s">
        <v>26558</v>
      </c>
    </row>
    <row r="23675" spans="53:56" ht="15" x14ac:dyDescent="0.25">
      <c r="BA23675" s="90" t="s">
        <v>27920</v>
      </c>
      <c r="BB23675" s="90" t="s">
        <v>482</v>
      </c>
      <c r="BC23675" s="90" t="s">
        <v>15419</v>
      </c>
      <c r="BD23675" s="473" t="s">
        <v>26558</v>
      </c>
    </row>
    <row r="23676" spans="53:56" ht="15" x14ac:dyDescent="0.25">
      <c r="BA23676" s="91" t="s">
        <v>27921</v>
      </c>
      <c r="BB23676" s="91" t="s">
        <v>482</v>
      </c>
      <c r="BC23676" s="91" t="s">
        <v>15158</v>
      </c>
      <c r="BD23676" s="473" t="s">
        <v>26558</v>
      </c>
    </row>
    <row r="23677" spans="53:56" ht="15" x14ac:dyDescent="0.25">
      <c r="BA23677" s="90" t="s">
        <v>27922</v>
      </c>
      <c r="BB23677" s="90" t="s">
        <v>482</v>
      </c>
      <c r="BC23677" s="90" t="s">
        <v>21862</v>
      </c>
      <c r="BD23677" s="473" t="s">
        <v>26558</v>
      </c>
    </row>
    <row r="23678" spans="53:56" ht="15" x14ac:dyDescent="0.25">
      <c r="BA23678" s="91" t="s">
        <v>27923</v>
      </c>
      <c r="BB23678" s="91" t="s">
        <v>482</v>
      </c>
      <c r="BC23678" s="91" t="s">
        <v>8678</v>
      </c>
      <c r="BD23678" s="473" t="s">
        <v>26558</v>
      </c>
    </row>
    <row r="23679" spans="53:56" ht="15" x14ac:dyDescent="0.25">
      <c r="BA23679" s="90" t="s">
        <v>27924</v>
      </c>
      <c r="BB23679" s="90" t="s">
        <v>482</v>
      </c>
      <c r="BC23679" s="90" t="s">
        <v>27835</v>
      </c>
      <c r="BD23679" s="473" t="s">
        <v>26558</v>
      </c>
    </row>
    <row r="23680" spans="53:56" ht="15" x14ac:dyDescent="0.25">
      <c r="BA23680" s="91" t="s">
        <v>27925</v>
      </c>
      <c r="BB23680" s="91" t="s">
        <v>482</v>
      </c>
      <c r="BC23680" s="91" t="s">
        <v>6117</v>
      </c>
      <c r="BD23680" s="473" t="s">
        <v>26558</v>
      </c>
    </row>
    <row r="23681" spans="53:56" ht="15" x14ac:dyDescent="0.25">
      <c r="BA23681" s="90" t="s">
        <v>27926</v>
      </c>
      <c r="BB23681" s="90" t="s">
        <v>482</v>
      </c>
      <c r="BC23681" s="90" t="s">
        <v>21862</v>
      </c>
      <c r="BD23681" s="473" t="s">
        <v>26558</v>
      </c>
    </row>
    <row r="23682" spans="53:56" ht="15" x14ac:dyDescent="0.25">
      <c r="BA23682" s="91" t="s">
        <v>27927</v>
      </c>
      <c r="BB23682" s="91" t="s">
        <v>482</v>
      </c>
      <c r="BC23682" s="91" t="s">
        <v>17310</v>
      </c>
      <c r="BD23682" s="473" t="s">
        <v>26558</v>
      </c>
    </row>
    <row r="23683" spans="53:56" ht="15" x14ac:dyDescent="0.25">
      <c r="BA23683" s="90" t="s">
        <v>27928</v>
      </c>
      <c r="BB23683" s="90" t="s">
        <v>482</v>
      </c>
      <c r="BC23683" s="90" t="s">
        <v>27848</v>
      </c>
      <c r="BD23683" s="473" t="s">
        <v>26558</v>
      </c>
    </row>
    <row r="23684" spans="53:56" ht="15" x14ac:dyDescent="0.25">
      <c r="BA23684" s="91" t="s">
        <v>27929</v>
      </c>
      <c r="BB23684" s="91" t="s">
        <v>482</v>
      </c>
      <c r="BC23684" s="91" t="s">
        <v>7868</v>
      </c>
      <c r="BD23684" s="473" t="s">
        <v>26558</v>
      </c>
    </row>
    <row r="23685" spans="53:56" ht="15" x14ac:dyDescent="0.25">
      <c r="BA23685" s="91" t="s">
        <v>27930</v>
      </c>
      <c r="BB23685" s="91" t="s">
        <v>482</v>
      </c>
      <c r="BC23685" s="91" t="s">
        <v>7967</v>
      </c>
      <c r="BD23685" s="473" t="s">
        <v>26558</v>
      </c>
    </row>
    <row r="23686" spans="53:56" ht="15" x14ac:dyDescent="0.25">
      <c r="BA23686" s="90" t="s">
        <v>27931</v>
      </c>
      <c r="BB23686" s="90" t="s">
        <v>482</v>
      </c>
      <c r="BC23686" s="90" t="s">
        <v>16659</v>
      </c>
      <c r="BD23686" s="473" t="s">
        <v>26558</v>
      </c>
    </row>
    <row r="23687" spans="53:56" ht="15" x14ac:dyDescent="0.25">
      <c r="BA23687" s="91" t="s">
        <v>27932</v>
      </c>
      <c r="BB23687" s="91" t="s">
        <v>482</v>
      </c>
      <c r="BC23687" s="91" t="s">
        <v>7967</v>
      </c>
      <c r="BD23687" s="473" t="s">
        <v>26558</v>
      </c>
    </row>
    <row r="23688" spans="53:56" ht="15" x14ac:dyDescent="0.25">
      <c r="BA23688" s="90" t="s">
        <v>27933</v>
      </c>
      <c r="BB23688" s="90" t="s">
        <v>482</v>
      </c>
      <c r="BC23688" s="90" t="s">
        <v>27854</v>
      </c>
      <c r="BD23688" s="473" t="s">
        <v>26558</v>
      </c>
    </row>
    <row r="23689" spans="53:56" ht="15" x14ac:dyDescent="0.25">
      <c r="BA23689" s="91" t="s">
        <v>27934</v>
      </c>
      <c r="BB23689" s="91" t="s">
        <v>482</v>
      </c>
      <c r="BC23689" s="91" t="s">
        <v>27835</v>
      </c>
      <c r="BD23689" s="473" t="s">
        <v>26558</v>
      </c>
    </row>
    <row r="23690" spans="53:56" ht="15" x14ac:dyDescent="0.25">
      <c r="BA23690" s="90" t="s">
        <v>27935</v>
      </c>
      <c r="BB23690" s="90" t="s">
        <v>482</v>
      </c>
      <c r="BC23690" s="90" t="s">
        <v>17310</v>
      </c>
      <c r="BD23690" s="473" t="s">
        <v>26558</v>
      </c>
    </row>
    <row r="23691" spans="53:56" ht="15" x14ac:dyDescent="0.25">
      <c r="BA23691" s="90" t="s">
        <v>27936</v>
      </c>
      <c r="BB23691" s="90" t="s">
        <v>482</v>
      </c>
      <c r="BC23691" s="90" t="s">
        <v>27906</v>
      </c>
      <c r="BD23691" s="473" t="s">
        <v>26558</v>
      </c>
    </row>
    <row r="23692" spans="53:56" ht="15" x14ac:dyDescent="0.25">
      <c r="BA23692" s="91" t="s">
        <v>27937</v>
      </c>
      <c r="BB23692" s="91" t="s">
        <v>482</v>
      </c>
      <c r="BC23692" s="91" t="s">
        <v>17310</v>
      </c>
      <c r="BD23692" s="473" t="s">
        <v>26558</v>
      </c>
    </row>
    <row r="23693" spans="53:56" ht="15" x14ac:dyDescent="0.25">
      <c r="BA23693" s="90" t="s">
        <v>27938</v>
      </c>
      <c r="BB23693" s="90" t="s">
        <v>482</v>
      </c>
      <c r="BC23693" s="90" t="s">
        <v>15419</v>
      </c>
      <c r="BD23693" s="473" t="s">
        <v>26558</v>
      </c>
    </row>
    <row r="23694" spans="53:56" ht="15" x14ac:dyDescent="0.25">
      <c r="BA23694" s="91" t="s">
        <v>27939</v>
      </c>
      <c r="BB23694" s="91" t="s">
        <v>482</v>
      </c>
      <c r="BC23694" s="91" t="s">
        <v>6117</v>
      </c>
      <c r="BD23694" s="473" t="s">
        <v>26558</v>
      </c>
    </row>
    <row r="23695" spans="53:56" ht="15" x14ac:dyDescent="0.25">
      <c r="BA23695" s="91" t="s">
        <v>27940</v>
      </c>
      <c r="BB23695" s="91" t="s">
        <v>482</v>
      </c>
      <c r="BC23695" s="91" t="s">
        <v>18363</v>
      </c>
      <c r="BD23695" s="473" t="s">
        <v>26558</v>
      </c>
    </row>
    <row r="23696" spans="53:56" ht="15" x14ac:dyDescent="0.25">
      <c r="BA23696" s="90" t="s">
        <v>27941</v>
      </c>
      <c r="BB23696" s="90" t="s">
        <v>482</v>
      </c>
      <c r="BC23696" s="90" t="s">
        <v>15158</v>
      </c>
      <c r="BD23696" s="473" t="s">
        <v>26558</v>
      </c>
    </row>
    <row r="23697" spans="53:56" ht="15" x14ac:dyDescent="0.25">
      <c r="BA23697" s="91" t="s">
        <v>27942</v>
      </c>
      <c r="BB23697" s="91" t="s">
        <v>482</v>
      </c>
      <c r="BC23697" s="91" t="s">
        <v>15158</v>
      </c>
      <c r="BD23697" s="473" t="s">
        <v>26558</v>
      </c>
    </row>
    <row r="23698" spans="53:56" ht="15" x14ac:dyDescent="0.25">
      <c r="BA23698" s="90" t="s">
        <v>27943</v>
      </c>
      <c r="BB23698" s="90" t="s">
        <v>482</v>
      </c>
      <c r="BC23698" s="90" t="s">
        <v>27850</v>
      </c>
      <c r="BD23698" s="473" t="s">
        <v>26558</v>
      </c>
    </row>
    <row r="23699" spans="53:56" ht="15" x14ac:dyDescent="0.25">
      <c r="BA23699" s="90" t="s">
        <v>27944</v>
      </c>
      <c r="BB23699" s="90" t="s">
        <v>482</v>
      </c>
      <c r="BC23699" s="90" t="s">
        <v>18363</v>
      </c>
      <c r="BD23699" s="473" t="s">
        <v>26558</v>
      </c>
    </row>
    <row r="23700" spans="53:56" ht="15" x14ac:dyDescent="0.25">
      <c r="BA23700" s="91" t="s">
        <v>27945</v>
      </c>
      <c r="BB23700" s="91" t="s">
        <v>482</v>
      </c>
      <c r="BC23700" s="91" t="s">
        <v>6117</v>
      </c>
      <c r="BD23700" s="473" t="s">
        <v>26558</v>
      </c>
    </row>
    <row r="23701" spans="53:56" ht="15" x14ac:dyDescent="0.25">
      <c r="BA23701" s="90" t="s">
        <v>27946</v>
      </c>
      <c r="BB23701" s="90" t="s">
        <v>482</v>
      </c>
      <c r="BC23701" s="90" t="s">
        <v>21032</v>
      </c>
      <c r="BD23701" s="473" t="s">
        <v>26558</v>
      </c>
    </row>
    <row r="23702" spans="53:56" ht="15" x14ac:dyDescent="0.25">
      <c r="BA23702" s="91" t="s">
        <v>27947</v>
      </c>
      <c r="BB23702" s="91" t="s">
        <v>482</v>
      </c>
      <c r="BC23702" s="91" t="s">
        <v>8678</v>
      </c>
      <c r="BD23702" s="473" t="s">
        <v>26558</v>
      </c>
    </row>
    <row r="23703" spans="53:56" ht="15" x14ac:dyDescent="0.25">
      <c r="BA23703" s="90" t="s">
        <v>27948</v>
      </c>
      <c r="BB23703" s="90" t="s">
        <v>482</v>
      </c>
      <c r="BC23703" s="90" t="s">
        <v>15158</v>
      </c>
      <c r="BD23703" s="473" t="s">
        <v>26558</v>
      </c>
    </row>
    <row r="23704" spans="53:56" ht="15" x14ac:dyDescent="0.25">
      <c r="BA23704" s="90" t="s">
        <v>27949</v>
      </c>
      <c r="BB23704" s="90" t="s">
        <v>482</v>
      </c>
      <c r="BC23704" s="90" t="s">
        <v>5723</v>
      </c>
      <c r="BD23704" s="473" t="s">
        <v>26558</v>
      </c>
    </row>
    <row r="23705" spans="53:56" ht="15" x14ac:dyDescent="0.25">
      <c r="BA23705" s="91" t="s">
        <v>27950</v>
      </c>
      <c r="BB23705" s="91" t="s">
        <v>482</v>
      </c>
      <c r="BC23705" s="91" t="s">
        <v>9234</v>
      </c>
      <c r="BD23705" s="473" t="s">
        <v>26558</v>
      </c>
    </row>
    <row r="23706" spans="53:56" ht="15" x14ac:dyDescent="0.25">
      <c r="BA23706" s="90" t="s">
        <v>27951</v>
      </c>
      <c r="BB23706" s="90" t="s">
        <v>482</v>
      </c>
      <c r="BC23706" s="90" t="s">
        <v>24159</v>
      </c>
      <c r="BD23706" s="473" t="s">
        <v>26558</v>
      </c>
    </row>
    <row r="23707" spans="53:56" ht="15" x14ac:dyDescent="0.25">
      <c r="BA23707" s="91" t="s">
        <v>27952</v>
      </c>
      <c r="BB23707" s="91" t="s">
        <v>482</v>
      </c>
      <c r="BC23707" s="91" t="s">
        <v>14636</v>
      </c>
      <c r="BD23707" s="473" t="s">
        <v>26558</v>
      </c>
    </row>
    <row r="23708" spans="53:56" ht="15" x14ac:dyDescent="0.25">
      <c r="BA23708" s="91" t="s">
        <v>27953</v>
      </c>
      <c r="BB23708" s="91" t="s">
        <v>482</v>
      </c>
      <c r="BC23708" s="91" t="s">
        <v>17310</v>
      </c>
      <c r="BD23708" s="473" t="s">
        <v>26558</v>
      </c>
    </row>
    <row r="23709" spans="53:56" ht="15" x14ac:dyDescent="0.25">
      <c r="BA23709" s="90" t="s">
        <v>27954</v>
      </c>
      <c r="BB23709" s="90" t="s">
        <v>482</v>
      </c>
      <c r="BC23709" s="90" t="s">
        <v>27835</v>
      </c>
      <c r="BD23709" s="473" t="s">
        <v>26558</v>
      </c>
    </row>
    <row r="23710" spans="53:56" ht="15" x14ac:dyDescent="0.25">
      <c r="BA23710" s="91" t="s">
        <v>27955</v>
      </c>
      <c r="BB23710" s="91" t="s">
        <v>482</v>
      </c>
      <c r="BC23710" s="91" t="s">
        <v>8585</v>
      </c>
      <c r="BD23710" s="473" t="s">
        <v>26558</v>
      </c>
    </row>
    <row r="23711" spans="53:56" ht="15" x14ac:dyDescent="0.25">
      <c r="BA23711" s="90" t="s">
        <v>27956</v>
      </c>
      <c r="BB23711" s="90" t="s">
        <v>482</v>
      </c>
      <c r="BC23711" s="90" t="s">
        <v>14636</v>
      </c>
      <c r="BD23711" s="473" t="s">
        <v>26558</v>
      </c>
    </row>
    <row r="23712" spans="53:56" ht="15" x14ac:dyDescent="0.25">
      <c r="BA23712" s="90" t="s">
        <v>27957</v>
      </c>
      <c r="BB23712" s="90" t="s">
        <v>482</v>
      </c>
      <c r="BC23712" s="90" t="s">
        <v>27915</v>
      </c>
      <c r="BD23712" s="473" t="s">
        <v>26558</v>
      </c>
    </row>
    <row r="23713" spans="53:56" ht="15" x14ac:dyDescent="0.25">
      <c r="BA23713" s="91" t="s">
        <v>27958</v>
      </c>
      <c r="BB23713" s="91" t="s">
        <v>482</v>
      </c>
      <c r="BC23713" s="91" t="s">
        <v>15158</v>
      </c>
      <c r="BD23713" s="473" t="s">
        <v>26558</v>
      </c>
    </row>
    <row r="23714" spans="53:56" ht="15" x14ac:dyDescent="0.25">
      <c r="BA23714" s="90" t="s">
        <v>27959</v>
      </c>
      <c r="BB23714" s="90" t="s">
        <v>482</v>
      </c>
      <c r="BC23714" s="90" t="s">
        <v>6117</v>
      </c>
      <c r="BD23714" s="473" t="s">
        <v>26558</v>
      </c>
    </row>
    <row r="23715" spans="53:56" ht="15" x14ac:dyDescent="0.25">
      <c r="BA23715" s="91" t="s">
        <v>27960</v>
      </c>
      <c r="BB23715" s="91" t="s">
        <v>482</v>
      </c>
      <c r="BC23715" s="91" t="s">
        <v>27835</v>
      </c>
      <c r="BD23715" s="473" t="s">
        <v>26558</v>
      </c>
    </row>
    <row r="23716" spans="53:56" ht="15" x14ac:dyDescent="0.25">
      <c r="BA23716" s="91" t="s">
        <v>27961</v>
      </c>
      <c r="BB23716" s="91" t="s">
        <v>482</v>
      </c>
      <c r="BC23716" s="91" t="s">
        <v>15158</v>
      </c>
      <c r="BD23716" s="473" t="s">
        <v>26558</v>
      </c>
    </row>
    <row r="23717" spans="53:56" ht="15" x14ac:dyDescent="0.25">
      <c r="BA23717" s="90" t="s">
        <v>27962</v>
      </c>
      <c r="BB23717" s="90" t="s">
        <v>482</v>
      </c>
      <c r="BC23717" s="90" t="s">
        <v>15419</v>
      </c>
      <c r="BD23717" s="473" t="s">
        <v>26558</v>
      </c>
    </row>
    <row r="23718" spans="53:56" ht="15" x14ac:dyDescent="0.25">
      <c r="BA23718" s="91" t="s">
        <v>27963</v>
      </c>
      <c r="BB23718" s="91" t="s">
        <v>482</v>
      </c>
      <c r="BC23718" s="91" t="s">
        <v>27848</v>
      </c>
      <c r="BD23718" s="473" t="s">
        <v>26558</v>
      </c>
    </row>
    <row r="23719" spans="53:56" ht="15" x14ac:dyDescent="0.25">
      <c r="BA23719" s="90" t="s">
        <v>27964</v>
      </c>
      <c r="BB23719" s="90" t="s">
        <v>482</v>
      </c>
      <c r="BC23719" s="90" t="s">
        <v>8678</v>
      </c>
      <c r="BD23719" s="473" t="s">
        <v>26558</v>
      </c>
    </row>
    <row r="23720" spans="53:56" ht="15" x14ac:dyDescent="0.25">
      <c r="BA23720" s="90" t="s">
        <v>27965</v>
      </c>
      <c r="BB23720" s="90" t="s">
        <v>482</v>
      </c>
      <c r="BC23720" s="90" t="s">
        <v>6117</v>
      </c>
      <c r="BD23720" s="473" t="s">
        <v>26558</v>
      </c>
    </row>
    <row r="23721" spans="53:56" ht="15" x14ac:dyDescent="0.25">
      <c r="BA23721" s="91" t="s">
        <v>27966</v>
      </c>
      <c r="BB23721" s="91" t="s">
        <v>482</v>
      </c>
      <c r="BC23721" s="91" t="s">
        <v>21032</v>
      </c>
      <c r="BD23721" s="473" t="s">
        <v>26558</v>
      </c>
    </row>
    <row r="23722" spans="53:56" ht="15" x14ac:dyDescent="0.25">
      <c r="BA23722" s="90" t="s">
        <v>27967</v>
      </c>
      <c r="BB23722" s="90" t="s">
        <v>482</v>
      </c>
      <c r="BC23722" s="90" t="s">
        <v>17310</v>
      </c>
      <c r="BD23722" s="473" t="s">
        <v>26558</v>
      </c>
    </row>
    <row r="23723" spans="53:56" ht="15" x14ac:dyDescent="0.25">
      <c r="BA23723" s="91" t="s">
        <v>27968</v>
      </c>
      <c r="BB23723" s="91" t="s">
        <v>482</v>
      </c>
      <c r="BC23723" s="91" t="s">
        <v>16659</v>
      </c>
      <c r="BD23723" s="473" t="s">
        <v>26558</v>
      </c>
    </row>
    <row r="23724" spans="53:56" ht="15" x14ac:dyDescent="0.25">
      <c r="BA23724" s="91" t="s">
        <v>27969</v>
      </c>
      <c r="BB23724" s="91" t="s">
        <v>482</v>
      </c>
      <c r="BC23724" s="91" t="s">
        <v>17310</v>
      </c>
      <c r="BD23724" s="473" t="s">
        <v>26558</v>
      </c>
    </row>
    <row r="23725" spans="53:56" ht="15" x14ac:dyDescent="0.25">
      <c r="BA23725" s="90" t="s">
        <v>27970</v>
      </c>
      <c r="BB23725" s="90" t="s">
        <v>482</v>
      </c>
      <c r="BC23725" s="90" t="s">
        <v>27915</v>
      </c>
      <c r="BD23725" s="473" t="s">
        <v>26558</v>
      </c>
    </row>
    <row r="23726" spans="53:56" ht="15" x14ac:dyDescent="0.25">
      <c r="BA23726" s="91" t="s">
        <v>27971</v>
      </c>
      <c r="BB23726" s="91" t="s">
        <v>482</v>
      </c>
      <c r="BC23726" s="91" t="s">
        <v>27915</v>
      </c>
      <c r="BD23726" s="473" t="s">
        <v>26558</v>
      </c>
    </row>
    <row r="23727" spans="53:56" ht="15" x14ac:dyDescent="0.25">
      <c r="BA23727" s="90" t="s">
        <v>27972</v>
      </c>
      <c r="BB23727" s="90" t="s">
        <v>482</v>
      </c>
      <c r="BC23727" s="90" t="s">
        <v>27973</v>
      </c>
      <c r="BD23727" s="473" t="s">
        <v>26558</v>
      </c>
    </row>
    <row r="23728" spans="53:56" ht="15" x14ac:dyDescent="0.25">
      <c r="BA23728" s="91" t="s">
        <v>27974</v>
      </c>
      <c r="BB23728" s="91" t="s">
        <v>482</v>
      </c>
      <c r="BC23728" s="91" t="s">
        <v>13339</v>
      </c>
      <c r="BD23728" s="473" t="s">
        <v>26558</v>
      </c>
    </row>
    <row r="23729" spans="53:56" ht="15" x14ac:dyDescent="0.25">
      <c r="BA23729" s="90" t="s">
        <v>27975</v>
      </c>
      <c r="BB23729" s="90" t="s">
        <v>482</v>
      </c>
      <c r="BC23729" s="90" t="s">
        <v>27915</v>
      </c>
      <c r="BD23729" s="473" t="s">
        <v>26558</v>
      </c>
    </row>
    <row r="23730" spans="53:56" ht="15" x14ac:dyDescent="0.25">
      <c r="BA23730" s="90" t="s">
        <v>27976</v>
      </c>
      <c r="BB23730" s="90" t="s">
        <v>482</v>
      </c>
      <c r="BC23730" s="90" t="s">
        <v>15419</v>
      </c>
      <c r="BD23730" s="473" t="s">
        <v>26558</v>
      </c>
    </row>
    <row r="23731" spans="53:56" ht="15" x14ac:dyDescent="0.25">
      <c r="BA23731" s="91" t="s">
        <v>27977</v>
      </c>
      <c r="BB23731" s="91" t="s">
        <v>482</v>
      </c>
      <c r="BC23731" s="91" t="s">
        <v>15419</v>
      </c>
      <c r="BD23731" s="473" t="s">
        <v>26558</v>
      </c>
    </row>
    <row r="23732" spans="53:56" ht="15" x14ac:dyDescent="0.25">
      <c r="BA23732" s="90" t="s">
        <v>27978</v>
      </c>
      <c r="BB23732" s="90" t="s">
        <v>482</v>
      </c>
      <c r="BC23732" s="90" t="s">
        <v>27835</v>
      </c>
      <c r="BD23732" s="473" t="s">
        <v>26558</v>
      </c>
    </row>
    <row r="23733" spans="53:56" ht="15" x14ac:dyDescent="0.25">
      <c r="BA23733" s="91" t="s">
        <v>27979</v>
      </c>
      <c r="BB23733" s="91" t="s">
        <v>482</v>
      </c>
      <c r="BC23733" s="91" t="s">
        <v>21862</v>
      </c>
      <c r="BD23733" s="473" t="s">
        <v>26558</v>
      </c>
    </row>
    <row r="23734" spans="53:56" ht="15" x14ac:dyDescent="0.25">
      <c r="BA23734" s="90" t="s">
        <v>27980</v>
      </c>
      <c r="BB23734" s="90" t="s">
        <v>482</v>
      </c>
      <c r="BC23734" s="90" t="s">
        <v>27850</v>
      </c>
      <c r="BD23734" s="473" t="s">
        <v>26558</v>
      </c>
    </row>
    <row r="23735" spans="53:56" ht="15" x14ac:dyDescent="0.25">
      <c r="BA23735" s="91" t="s">
        <v>27981</v>
      </c>
      <c r="BB23735" s="91" t="s">
        <v>482</v>
      </c>
      <c r="BC23735" s="91" t="s">
        <v>17310</v>
      </c>
      <c r="BD23735" s="473" t="s">
        <v>26558</v>
      </c>
    </row>
    <row r="23736" spans="53:56" ht="15" x14ac:dyDescent="0.25">
      <c r="BA23736" s="90" t="s">
        <v>27982</v>
      </c>
      <c r="BB23736" s="90" t="s">
        <v>482</v>
      </c>
      <c r="BC23736" s="90" t="s">
        <v>6117</v>
      </c>
      <c r="BD23736" s="473" t="s">
        <v>26558</v>
      </c>
    </row>
    <row r="23737" spans="53:56" ht="15" x14ac:dyDescent="0.25">
      <c r="BA23737" s="90" t="s">
        <v>27983</v>
      </c>
      <c r="BB23737" s="90" t="s">
        <v>482</v>
      </c>
      <c r="BC23737" s="90" t="s">
        <v>6117</v>
      </c>
      <c r="BD23737" s="473" t="s">
        <v>26558</v>
      </c>
    </row>
    <row r="23738" spans="53:56" ht="15" x14ac:dyDescent="0.25">
      <c r="BA23738" s="91" t="s">
        <v>27984</v>
      </c>
      <c r="BB23738" s="91" t="s">
        <v>482</v>
      </c>
      <c r="BC23738" s="91" t="s">
        <v>14636</v>
      </c>
      <c r="BD23738" s="473" t="s">
        <v>26558</v>
      </c>
    </row>
    <row r="23739" spans="53:56" ht="15" x14ac:dyDescent="0.25">
      <c r="BA23739" s="90" t="s">
        <v>27985</v>
      </c>
      <c r="BB23739" s="90" t="s">
        <v>482</v>
      </c>
      <c r="BC23739" s="90" t="s">
        <v>13339</v>
      </c>
      <c r="BD23739" s="473" t="s">
        <v>26558</v>
      </c>
    </row>
    <row r="23740" spans="53:56" ht="15" x14ac:dyDescent="0.25">
      <c r="BA23740" s="91" t="s">
        <v>27986</v>
      </c>
      <c r="BB23740" s="91" t="s">
        <v>482</v>
      </c>
      <c r="BC23740" s="91" t="s">
        <v>15419</v>
      </c>
      <c r="BD23740" s="473" t="s">
        <v>26558</v>
      </c>
    </row>
    <row r="23741" spans="53:56" ht="15" x14ac:dyDescent="0.25">
      <c r="BA23741" s="90" t="s">
        <v>27987</v>
      </c>
      <c r="BB23741" s="90" t="s">
        <v>482</v>
      </c>
      <c r="BC23741" s="90" t="s">
        <v>27848</v>
      </c>
      <c r="BD23741" s="473" t="s">
        <v>26558</v>
      </c>
    </row>
    <row r="23742" spans="53:56" ht="15" x14ac:dyDescent="0.25">
      <c r="BA23742" s="91" t="s">
        <v>27988</v>
      </c>
      <c r="BB23742" s="91" t="s">
        <v>482</v>
      </c>
      <c r="BC23742" s="91" t="s">
        <v>7868</v>
      </c>
      <c r="BD23742" s="473" t="s">
        <v>26558</v>
      </c>
    </row>
    <row r="23743" spans="53:56" ht="15" x14ac:dyDescent="0.25">
      <c r="BA23743" s="91" t="s">
        <v>27989</v>
      </c>
      <c r="BB23743" s="91" t="s">
        <v>482</v>
      </c>
      <c r="BC23743" s="91" t="s">
        <v>8585</v>
      </c>
      <c r="BD23743" s="473" t="s">
        <v>26558</v>
      </c>
    </row>
    <row r="23744" spans="53:56" ht="15" x14ac:dyDescent="0.25">
      <c r="BA23744" s="90" t="s">
        <v>27990</v>
      </c>
      <c r="BB23744" s="90" t="s">
        <v>482</v>
      </c>
      <c r="BC23744" s="90" t="s">
        <v>15419</v>
      </c>
      <c r="BD23744" s="473" t="s">
        <v>26558</v>
      </c>
    </row>
    <row r="23745" spans="53:56" ht="15" x14ac:dyDescent="0.25">
      <c r="BA23745" s="91" t="s">
        <v>27991</v>
      </c>
      <c r="BB23745" s="91" t="s">
        <v>482</v>
      </c>
      <c r="BC23745" s="91" t="s">
        <v>21032</v>
      </c>
      <c r="BD23745" s="473" t="s">
        <v>26558</v>
      </c>
    </row>
    <row r="23746" spans="53:56" ht="15" x14ac:dyDescent="0.25">
      <c r="BA23746" s="90" t="s">
        <v>27992</v>
      </c>
      <c r="BB23746" s="90" t="s">
        <v>482</v>
      </c>
      <c r="BC23746" s="90" t="s">
        <v>15419</v>
      </c>
      <c r="BD23746" s="473" t="s">
        <v>26558</v>
      </c>
    </row>
    <row r="23747" spans="53:56" ht="15" x14ac:dyDescent="0.25">
      <c r="BA23747" s="90" t="s">
        <v>27993</v>
      </c>
      <c r="BB23747" s="90" t="s">
        <v>482</v>
      </c>
      <c r="BC23747" s="90" t="s">
        <v>8585</v>
      </c>
      <c r="BD23747" s="473" t="s">
        <v>26558</v>
      </c>
    </row>
    <row r="23748" spans="53:56" ht="15" x14ac:dyDescent="0.25">
      <c r="BA23748" s="91" t="s">
        <v>27994</v>
      </c>
      <c r="BB23748" s="91" t="s">
        <v>482</v>
      </c>
      <c r="BC23748" s="91" t="s">
        <v>14636</v>
      </c>
      <c r="BD23748" s="473" t="s">
        <v>26558</v>
      </c>
    </row>
    <row r="23749" spans="53:56" ht="15" x14ac:dyDescent="0.25">
      <c r="BA23749" s="90" t="s">
        <v>27995</v>
      </c>
      <c r="BB23749" s="90" t="s">
        <v>482</v>
      </c>
      <c r="BC23749" s="90" t="s">
        <v>15419</v>
      </c>
      <c r="BD23749" s="473" t="s">
        <v>26558</v>
      </c>
    </row>
    <row r="23750" spans="53:56" ht="15" x14ac:dyDescent="0.25">
      <c r="BA23750" s="91" t="s">
        <v>27996</v>
      </c>
      <c r="BB23750" s="91" t="s">
        <v>482</v>
      </c>
      <c r="BC23750" s="91" t="s">
        <v>16659</v>
      </c>
      <c r="BD23750" s="473" t="s">
        <v>26558</v>
      </c>
    </row>
    <row r="23751" spans="53:56" ht="15" x14ac:dyDescent="0.25">
      <c r="BA23751" s="91" t="s">
        <v>27997</v>
      </c>
      <c r="BB23751" s="91" t="s">
        <v>482</v>
      </c>
      <c r="BC23751" s="91" t="s">
        <v>1401</v>
      </c>
      <c r="BD23751" s="473" t="s">
        <v>26558</v>
      </c>
    </row>
    <row r="23752" spans="53:56" ht="15" x14ac:dyDescent="0.25">
      <c r="BA23752" s="90" t="s">
        <v>27998</v>
      </c>
      <c r="BB23752" s="90" t="s">
        <v>482</v>
      </c>
      <c r="BC23752" s="90" t="s">
        <v>17310</v>
      </c>
      <c r="BD23752" s="473" t="s">
        <v>26558</v>
      </c>
    </row>
    <row r="23753" spans="53:56" ht="15" x14ac:dyDescent="0.25">
      <c r="BA23753" s="91" t="s">
        <v>27999</v>
      </c>
      <c r="BB23753" s="91" t="s">
        <v>482</v>
      </c>
      <c r="BC23753" s="91" t="s">
        <v>6117</v>
      </c>
      <c r="BD23753" s="473" t="s">
        <v>26558</v>
      </c>
    </row>
    <row r="23754" spans="53:56" ht="15" x14ac:dyDescent="0.25">
      <c r="BA23754" s="90" t="s">
        <v>28000</v>
      </c>
      <c r="BB23754" s="90" t="s">
        <v>482</v>
      </c>
      <c r="BC23754" s="90" t="s">
        <v>21862</v>
      </c>
      <c r="BD23754" s="473" t="s">
        <v>26558</v>
      </c>
    </row>
    <row r="23755" spans="53:56" ht="15" x14ac:dyDescent="0.25">
      <c r="BA23755" s="90" t="s">
        <v>28001</v>
      </c>
      <c r="BB23755" s="90" t="s">
        <v>482</v>
      </c>
      <c r="BC23755" s="90" t="s">
        <v>7967</v>
      </c>
      <c r="BD23755" s="473" t="s">
        <v>26558</v>
      </c>
    </row>
    <row r="23756" spans="53:56" ht="15" x14ac:dyDescent="0.25">
      <c r="BA23756" s="91" t="s">
        <v>28002</v>
      </c>
      <c r="BB23756" s="91" t="s">
        <v>482</v>
      </c>
      <c r="BC23756" s="91" t="s">
        <v>17310</v>
      </c>
      <c r="BD23756" s="473" t="s">
        <v>26558</v>
      </c>
    </row>
    <row r="23757" spans="53:56" ht="15" x14ac:dyDescent="0.25">
      <c r="BA23757" s="90" t="s">
        <v>28003</v>
      </c>
      <c r="BB23757" s="90" t="s">
        <v>482</v>
      </c>
      <c r="BC23757" s="90" t="s">
        <v>21032</v>
      </c>
      <c r="BD23757" s="473" t="s">
        <v>26558</v>
      </c>
    </row>
    <row r="23758" spans="53:56" ht="15" x14ac:dyDescent="0.25">
      <c r="BA23758" s="91" t="s">
        <v>28004</v>
      </c>
      <c r="BB23758" s="91" t="s">
        <v>482</v>
      </c>
      <c r="BC23758" s="91" t="s">
        <v>15158</v>
      </c>
      <c r="BD23758" s="473" t="s">
        <v>26558</v>
      </c>
    </row>
    <row r="23759" spans="53:56" ht="15" x14ac:dyDescent="0.25">
      <c r="BA23759" s="91" t="s">
        <v>28005</v>
      </c>
      <c r="BB23759" s="91" t="s">
        <v>482</v>
      </c>
      <c r="BC23759" s="91" t="s">
        <v>7868</v>
      </c>
      <c r="BD23759" s="473" t="s">
        <v>26558</v>
      </c>
    </row>
    <row r="23760" spans="53:56" ht="15" x14ac:dyDescent="0.25">
      <c r="BA23760" s="90" t="s">
        <v>28006</v>
      </c>
      <c r="BB23760" s="90" t="s">
        <v>482</v>
      </c>
      <c r="BC23760" s="90" t="s">
        <v>27835</v>
      </c>
      <c r="BD23760" s="473" t="s">
        <v>26558</v>
      </c>
    </row>
    <row r="23761" spans="53:56" ht="15" x14ac:dyDescent="0.25">
      <c r="BA23761" s="91" t="s">
        <v>28007</v>
      </c>
      <c r="BB23761" s="91" t="s">
        <v>482</v>
      </c>
      <c r="BC23761" s="91" t="s">
        <v>16659</v>
      </c>
      <c r="BD23761" s="473" t="s">
        <v>26558</v>
      </c>
    </row>
    <row r="23762" spans="53:56" ht="15" x14ac:dyDescent="0.25">
      <c r="BA23762" s="90" t="s">
        <v>28008</v>
      </c>
      <c r="BB23762" s="90" t="s">
        <v>482</v>
      </c>
      <c r="BC23762" s="90" t="s">
        <v>24159</v>
      </c>
      <c r="BD23762" s="473" t="s">
        <v>26558</v>
      </c>
    </row>
    <row r="23763" spans="53:56" ht="15" x14ac:dyDescent="0.25">
      <c r="BA23763" s="90" t="s">
        <v>28009</v>
      </c>
      <c r="BB23763" s="90" t="s">
        <v>482</v>
      </c>
      <c r="BC23763" s="90" t="s">
        <v>15158</v>
      </c>
      <c r="BD23763" s="473" t="s">
        <v>26558</v>
      </c>
    </row>
    <row r="23764" spans="53:56" ht="15" x14ac:dyDescent="0.25">
      <c r="BA23764" s="91" t="s">
        <v>28010</v>
      </c>
      <c r="BB23764" s="91" t="s">
        <v>482</v>
      </c>
      <c r="BC23764" s="91" t="s">
        <v>8585</v>
      </c>
      <c r="BD23764" s="473" t="s">
        <v>26558</v>
      </c>
    </row>
    <row r="23765" spans="53:56" ht="15" x14ac:dyDescent="0.25">
      <c r="BA23765" s="90" t="s">
        <v>28011</v>
      </c>
      <c r="BB23765" s="90" t="s">
        <v>482</v>
      </c>
      <c r="BC23765" s="90" t="s">
        <v>6117</v>
      </c>
      <c r="BD23765" s="473" t="s">
        <v>26558</v>
      </c>
    </row>
    <row r="23766" spans="53:56" ht="15" x14ac:dyDescent="0.25">
      <c r="BA23766" s="91" t="s">
        <v>28012</v>
      </c>
      <c r="BB23766" s="91" t="s">
        <v>482</v>
      </c>
      <c r="BC23766" s="91" t="s">
        <v>27915</v>
      </c>
      <c r="BD23766" s="473" t="s">
        <v>26558</v>
      </c>
    </row>
    <row r="23767" spans="53:56" ht="15" x14ac:dyDescent="0.25">
      <c r="BA23767" s="91" t="s">
        <v>28013</v>
      </c>
      <c r="BB23767" s="91" t="s">
        <v>482</v>
      </c>
      <c r="BC23767" s="91" t="s">
        <v>16659</v>
      </c>
      <c r="BD23767" s="473" t="s">
        <v>26558</v>
      </c>
    </row>
    <row r="23768" spans="53:56" ht="15" x14ac:dyDescent="0.25">
      <c r="BA23768" s="90" t="s">
        <v>28014</v>
      </c>
      <c r="BB23768" s="90" t="s">
        <v>482</v>
      </c>
      <c r="BC23768" s="90" t="s">
        <v>27835</v>
      </c>
      <c r="BD23768" s="473" t="s">
        <v>26558</v>
      </c>
    </row>
    <row r="23769" spans="53:56" ht="15" x14ac:dyDescent="0.25">
      <c r="BA23769" s="91" t="s">
        <v>28015</v>
      </c>
      <c r="BB23769" s="91" t="s">
        <v>482</v>
      </c>
      <c r="BC23769" s="91" t="s">
        <v>7967</v>
      </c>
      <c r="BD23769" s="473" t="s">
        <v>26558</v>
      </c>
    </row>
    <row r="23770" spans="53:56" ht="15" x14ac:dyDescent="0.25">
      <c r="BA23770" s="90" t="s">
        <v>28016</v>
      </c>
      <c r="BB23770" s="90" t="s">
        <v>482</v>
      </c>
      <c r="BC23770" s="90" t="s">
        <v>15158</v>
      </c>
      <c r="BD23770" s="473" t="s">
        <v>26558</v>
      </c>
    </row>
    <row r="23771" spans="53:56" ht="15" x14ac:dyDescent="0.25">
      <c r="BA23771" s="91" t="s">
        <v>28017</v>
      </c>
      <c r="BB23771" s="91" t="s">
        <v>482</v>
      </c>
      <c r="BC23771" s="91" t="s">
        <v>27835</v>
      </c>
      <c r="BD23771" s="473" t="s">
        <v>26558</v>
      </c>
    </row>
    <row r="23772" spans="53:56" ht="15" x14ac:dyDescent="0.25">
      <c r="BA23772" s="90" t="s">
        <v>28018</v>
      </c>
      <c r="BB23772" s="90" t="s">
        <v>482</v>
      </c>
      <c r="BC23772" s="90" t="s">
        <v>7967</v>
      </c>
      <c r="BD23772" s="473" t="s">
        <v>26558</v>
      </c>
    </row>
    <row r="23773" spans="53:56" ht="15" x14ac:dyDescent="0.25">
      <c r="BA23773" s="91" t="s">
        <v>28019</v>
      </c>
      <c r="BB23773" s="91" t="s">
        <v>482</v>
      </c>
      <c r="BC23773" s="91" t="s">
        <v>27848</v>
      </c>
      <c r="BD23773" s="473" t="s">
        <v>26558</v>
      </c>
    </row>
    <row r="23774" spans="53:56" ht="15" x14ac:dyDescent="0.25">
      <c r="BA23774" s="90" t="s">
        <v>28020</v>
      </c>
      <c r="BB23774" s="90" t="s">
        <v>482</v>
      </c>
      <c r="BC23774" s="90" t="s">
        <v>17310</v>
      </c>
      <c r="BD23774" s="473" t="s">
        <v>26558</v>
      </c>
    </row>
    <row r="23775" spans="53:56" ht="15" x14ac:dyDescent="0.25">
      <c r="BA23775" s="91" t="s">
        <v>28021</v>
      </c>
      <c r="BB23775" s="91" t="s">
        <v>482</v>
      </c>
      <c r="BC23775" s="91" t="s">
        <v>15419</v>
      </c>
      <c r="BD23775" s="473" t="s">
        <v>26558</v>
      </c>
    </row>
    <row r="23776" spans="53:56" ht="15" x14ac:dyDescent="0.25">
      <c r="BA23776" s="90" t="s">
        <v>28022</v>
      </c>
      <c r="BB23776" s="90" t="s">
        <v>482</v>
      </c>
      <c r="BC23776" s="90" t="s">
        <v>27850</v>
      </c>
      <c r="BD23776" s="473" t="s">
        <v>26558</v>
      </c>
    </row>
    <row r="23777" spans="53:56" ht="15" x14ac:dyDescent="0.25">
      <c r="BA23777" s="91" t="s">
        <v>28023</v>
      </c>
      <c r="BB23777" s="91" t="s">
        <v>482</v>
      </c>
      <c r="BC23777" s="91" t="s">
        <v>5723</v>
      </c>
      <c r="BD23777" s="473" t="s">
        <v>26558</v>
      </c>
    </row>
    <row r="23778" spans="53:56" ht="15" x14ac:dyDescent="0.25">
      <c r="BA23778" s="90" t="s">
        <v>28024</v>
      </c>
      <c r="BB23778" s="90" t="s">
        <v>482</v>
      </c>
      <c r="BC23778" s="90" t="s">
        <v>27906</v>
      </c>
      <c r="BD23778" s="473" t="s">
        <v>26558</v>
      </c>
    </row>
    <row r="23779" spans="53:56" ht="15" x14ac:dyDescent="0.25">
      <c r="BA23779" s="91" t="s">
        <v>28025</v>
      </c>
      <c r="BB23779" s="91" t="s">
        <v>482</v>
      </c>
      <c r="BC23779" s="91" t="s">
        <v>15419</v>
      </c>
      <c r="BD23779" s="473" t="s">
        <v>26558</v>
      </c>
    </row>
    <row r="23780" spans="53:56" ht="15" x14ac:dyDescent="0.25">
      <c r="BA23780" s="91" t="s">
        <v>28026</v>
      </c>
      <c r="BB23780" s="91" t="s">
        <v>482</v>
      </c>
      <c r="BC23780" s="91" t="s">
        <v>8585</v>
      </c>
      <c r="BD23780" s="473" t="s">
        <v>26558</v>
      </c>
    </row>
    <row r="23781" spans="53:56" ht="15" x14ac:dyDescent="0.25">
      <c r="BA23781" s="90" t="s">
        <v>28027</v>
      </c>
      <c r="BB23781" s="90" t="s">
        <v>482</v>
      </c>
      <c r="BC23781" s="90" t="s">
        <v>21862</v>
      </c>
      <c r="BD23781" s="473" t="s">
        <v>26558</v>
      </c>
    </row>
    <row r="23782" spans="53:56" ht="15" x14ac:dyDescent="0.25">
      <c r="BA23782" s="91" t="s">
        <v>28028</v>
      </c>
      <c r="BB23782" s="91" t="s">
        <v>482</v>
      </c>
      <c r="BC23782" s="91" t="s">
        <v>21862</v>
      </c>
      <c r="BD23782" s="473" t="s">
        <v>26558</v>
      </c>
    </row>
    <row r="23783" spans="53:56" ht="15" x14ac:dyDescent="0.25">
      <c r="BA23783" s="90" t="s">
        <v>28029</v>
      </c>
      <c r="BB23783" s="90" t="s">
        <v>482</v>
      </c>
      <c r="BC23783" s="90" t="s">
        <v>21032</v>
      </c>
      <c r="BD23783" s="473" t="s">
        <v>26558</v>
      </c>
    </row>
    <row r="23784" spans="53:56" ht="15" x14ac:dyDescent="0.25">
      <c r="BA23784" s="91" t="s">
        <v>28030</v>
      </c>
      <c r="BB23784" s="91" t="s">
        <v>482</v>
      </c>
      <c r="BC23784" s="91" t="s">
        <v>18363</v>
      </c>
      <c r="BD23784" s="473" t="s">
        <v>26558</v>
      </c>
    </row>
    <row r="23785" spans="53:56" ht="15" x14ac:dyDescent="0.25">
      <c r="BA23785" s="90" t="s">
        <v>28031</v>
      </c>
      <c r="BB23785" s="90" t="s">
        <v>482</v>
      </c>
      <c r="BC23785" s="90" t="s">
        <v>21032</v>
      </c>
      <c r="BD23785" s="473" t="s">
        <v>26558</v>
      </c>
    </row>
    <row r="23786" spans="53:56" ht="15" x14ac:dyDescent="0.25">
      <c r="BA23786" s="91" t="s">
        <v>28032</v>
      </c>
      <c r="BB23786" s="91" t="s">
        <v>482</v>
      </c>
      <c r="BC23786" s="91" t="s">
        <v>18363</v>
      </c>
      <c r="BD23786" s="473" t="s">
        <v>26558</v>
      </c>
    </row>
    <row r="23787" spans="53:56" ht="15" x14ac:dyDescent="0.25">
      <c r="BA23787" s="90" t="s">
        <v>28033</v>
      </c>
      <c r="BB23787" s="90" t="s">
        <v>482</v>
      </c>
      <c r="BC23787" s="90" t="s">
        <v>16659</v>
      </c>
      <c r="BD23787" s="473" t="s">
        <v>26558</v>
      </c>
    </row>
    <row r="23788" spans="53:56" ht="15" x14ac:dyDescent="0.25">
      <c r="BA23788" s="91" t="s">
        <v>28034</v>
      </c>
      <c r="BB23788" s="91" t="s">
        <v>482</v>
      </c>
      <c r="BC23788" s="91" t="s">
        <v>16659</v>
      </c>
      <c r="BD23788" s="473" t="s">
        <v>26558</v>
      </c>
    </row>
    <row r="23789" spans="53:56" ht="15" x14ac:dyDescent="0.25">
      <c r="BA23789" s="90" t="s">
        <v>28035</v>
      </c>
      <c r="BB23789" s="90" t="s">
        <v>482</v>
      </c>
      <c r="BC23789" s="90" t="s">
        <v>27906</v>
      </c>
      <c r="BD23789" s="473" t="s">
        <v>26558</v>
      </c>
    </row>
    <row r="23790" spans="53:56" ht="15" x14ac:dyDescent="0.25">
      <c r="BA23790" s="91" t="s">
        <v>28036</v>
      </c>
      <c r="BB23790" s="91" t="s">
        <v>482</v>
      </c>
      <c r="BC23790" s="91" t="s">
        <v>21862</v>
      </c>
      <c r="BD23790" s="473" t="s">
        <v>26558</v>
      </c>
    </row>
    <row r="23791" spans="53:56" ht="15" x14ac:dyDescent="0.25">
      <c r="BA23791" s="90" t="s">
        <v>28037</v>
      </c>
      <c r="BB23791" s="90" t="s">
        <v>482</v>
      </c>
      <c r="BC23791" s="90" t="s">
        <v>7967</v>
      </c>
      <c r="BD23791" s="473" t="s">
        <v>26558</v>
      </c>
    </row>
    <row r="23792" spans="53:56" ht="15" x14ac:dyDescent="0.25">
      <c r="BA23792" s="91" t="s">
        <v>28038</v>
      </c>
      <c r="BB23792" s="91" t="s">
        <v>482</v>
      </c>
      <c r="BC23792" s="91" t="s">
        <v>24159</v>
      </c>
      <c r="BD23792" s="473" t="s">
        <v>26558</v>
      </c>
    </row>
    <row r="23793" spans="53:56" ht="15" x14ac:dyDescent="0.25">
      <c r="BA23793" s="90" t="s">
        <v>28039</v>
      </c>
      <c r="BB23793" s="90" t="s">
        <v>482</v>
      </c>
      <c r="BC23793" s="90" t="s">
        <v>8585</v>
      </c>
      <c r="BD23793" s="473" t="s">
        <v>26558</v>
      </c>
    </row>
    <row r="23794" spans="53:56" ht="15" x14ac:dyDescent="0.25">
      <c r="BA23794" s="91" t="s">
        <v>28040</v>
      </c>
      <c r="BB23794" s="91" t="s">
        <v>482</v>
      </c>
      <c r="BC23794" s="91" t="s">
        <v>25975</v>
      </c>
      <c r="BD23794" s="473" t="s">
        <v>26558</v>
      </c>
    </row>
    <row r="23795" spans="53:56" ht="15" x14ac:dyDescent="0.25">
      <c r="BA23795" s="90" t="s">
        <v>28041</v>
      </c>
      <c r="BB23795" s="90" t="s">
        <v>482</v>
      </c>
      <c r="BC23795" s="90" t="s">
        <v>13339</v>
      </c>
      <c r="BD23795" s="473" t="s">
        <v>26558</v>
      </c>
    </row>
    <row r="23796" spans="53:56" ht="15" x14ac:dyDescent="0.25">
      <c r="BA23796" s="91" t="s">
        <v>28042</v>
      </c>
      <c r="BB23796" s="91" t="s">
        <v>482</v>
      </c>
      <c r="BC23796" s="91" t="s">
        <v>21032</v>
      </c>
      <c r="BD23796" s="473" t="s">
        <v>26558</v>
      </c>
    </row>
    <row r="23797" spans="53:56" ht="15" x14ac:dyDescent="0.25">
      <c r="BA23797" s="90" t="s">
        <v>28043</v>
      </c>
      <c r="BB23797" s="90" t="s">
        <v>482</v>
      </c>
      <c r="BC23797" s="90" t="s">
        <v>27848</v>
      </c>
      <c r="BD23797" s="473" t="s">
        <v>26558</v>
      </c>
    </row>
    <row r="23798" spans="53:56" ht="15" x14ac:dyDescent="0.25">
      <c r="BA23798" s="91" t="s">
        <v>28044</v>
      </c>
      <c r="BB23798" s="91" t="s">
        <v>482</v>
      </c>
      <c r="BC23798" s="91" t="s">
        <v>27835</v>
      </c>
      <c r="BD23798" s="473" t="s">
        <v>26558</v>
      </c>
    </row>
    <row r="23799" spans="53:56" ht="15" x14ac:dyDescent="0.25">
      <c r="BA23799" s="90" t="s">
        <v>28045</v>
      </c>
      <c r="BB23799" s="90" t="s">
        <v>482</v>
      </c>
      <c r="BC23799" s="90" t="s">
        <v>16659</v>
      </c>
      <c r="BD23799" s="473" t="s">
        <v>26558</v>
      </c>
    </row>
    <row r="23800" spans="53:56" ht="15" x14ac:dyDescent="0.25">
      <c r="BA23800" s="91" t="s">
        <v>28046</v>
      </c>
      <c r="BB23800" s="91" t="s">
        <v>482</v>
      </c>
      <c r="BC23800" s="91" t="s">
        <v>16659</v>
      </c>
      <c r="BD23800" s="473" t="s">
        <v>26558</v>
      </c>
    </row>
    <row r="23801" spans="53:56" ht="15" x14ac:dyDescent="0.25">
      <c r="BA23801" s="90" t="s">
        <v>28047</v>
      </c>
      <c r="BB23801" s="90" t="s">
        <v>482</v>
      </c>
      <c r="BC23801" s="90" t="s">
        <v>16659</v>
      </c>
      <c r="BD23801" s="473" t="s">
        <v>26558</v>
      </c>
    </row>
    <row r="23802" spans="53:56" ht="15" x14ac:dyDescent="0.25">
      <c r="BA23802" s="91" t="s">
        <v>28048</v>
      </c>
      <c r="BB23802" s="91" t="s">
        <v>482</v>
      </c>
      <c r="BC23802" s="91" t="s">
        <v>16659</v>
      </c>
      <c r="BD23802" s="473" t="s">
        <v>26558</v>
      </c>
    </row>
    <row r="23803" spans="53:56" ht="15" x14ac:dyDescent="0.25">
      <c r="BA23803" s="90" t="s">
        <v>28049</v>
      </c>
      <c r="BB23803" s="90" t="s">
        <v>482</v>
      </c>
      <c r="BC23803" s="90" t="s">
        <v>16659</v>
      </c>
      <c r="BD23803" s="473" t="s">
        <v>26558</v>
      </c>
    </row>
    <row r="23804" spans="53:56" ht="15" x14ac:dyDescent="0.25">
      <c r="BA23804" s="91" t="s">
        <v>28050</v>
      </c>
      <c r="BB23804" s="91" t="s">
        <v>482</v>
      </c>
      <c r="BC23804" s="91" t="s">
        <v>16659</v>
      </c>
      <c r="BD23804" s="473" t="s">
        <v>26558</v>
      </c>
    </row>
    <row r="23805" spans="53:56" ht="15" x14ac:dyDescent="0.25">
      <c r="BA23805" s="90" t="s">
        <v>28051</v>
      </c>
      <c r="BB23805" s="90" t="s">
        <v>482</v>
      </c>
      <c r="BC23805" s="90" t="s">
        <v>16659</v>
      </c>
      <c r="BD23805" s="473" t="s">
        <v>26558</v>
      </c>
    </row>
    <row r="23806" spans="53:56" ht="15" x14ac:dyDescent="0.25">
      <c r="BA23806" s="91" t="s">
        <v>28052</v>
      </c>
      <c r="BB23806" s="91" t="s">
        <v>482</v>
      </c>
      <c r="BC23806" s="91" t="s">
        <v>16659</v>
      </c>
      <c r="BD23806" s="473" t="s">
        <v>26558</v>
      </c>
    </row>
    <row r="23807" spans="53:56" ht="15" x14ac:dyDescent="0.25">
      <c r="BA23807" s="90" t="s">
        <v>28053</v>
      </c>
      <c r="BB23807" s="90" t="s">
        <v>482</v>
      </c>
      <c r="BC23807" s="90" t="s">
        <v>16659</v>
      </c>
      <c r="BD23807" s="473" t="s">
        <v>26558</v>
      </c>
    </row>
    <row r="23808" spans="53:56" ht="15" x14ac:dyDescent="0.25">
      <c r="BA23808" s="91" t="s">
        <v>28054</v>
      </c>
      <c r="BB23808" s="91" t="s">
        <v>482</v>
      </c>
      <c r="BC23808" s="91" t="s">
        <v>16659</v>
      </c>
      <c r="BD23808" s="473" t="s">
        <v>26558</v>
      </c>
    </row>
    <row r="23809" spans="53:56" ht="15" x14ac:dyDescent="0.25">
      <c r="BA23809" s="90" t="s">
        <v>28055</v>
      </c>
      <c r="BB23809" s="90" t="s">
        <v>482</v>
      </c>
      <c r="BC23809" s="90" t="s">
        <v>16659</v>
      </c>
      <c r="BD23809" s="473" t="s">
        <v>26558</v>
      </c>
    </row>
    <row r="23810" spans="53:56" ht="15" x14ac:dyDescent="0.25">
      <c r="BA23810" s="91" t="s">
        <v>28056</v>
      </c>
      <c r="BB23810" s="91" t="s">
        <v>482</v>
      </c>
      <c r="BC23810" s="91" t="s">
        <v>16659</v>
      </c>
      <c r="BD23810" s="473" t="s">
        <v>26558</v>
      </c>
    </row>
    <row r="23811" spans="53:56" ht="15" x14ac:dyDescent="0.25">
      <c r="BA23811" s="90" t="s">
        <v>28057</v>
      </c>
      <c r="BB23811" s="90" t="s">
        <v>482</v>
      </c>
      <c r="BC23811" s="90" t="s">
        <v>16659</v>
      </c>
      <c r="BD23811" s="473" t="s">
        <v>26558</v>
      </c>
    </row>
    <row r="23812" spans="53:56" ht="15" x14ac:dyDescent="0.25">
      <c r="BA23812" s="91" t="s">
        <v>28058</v>
      </c>
      <c r="BB23812" s="91" t="s">
        <v>482</v>
      </c>
      <c r="BC23812" s="91" t="s">
        <v>16659</v>
      </c>
      <c r="BD23812" s="473" t="s">
        <v>26558</v>
      </c>
    </row>
    <row r="23813" spans="53:56" ht="15" x14ac:dyDescent="0.25">
      <c r="BA23813" s="90" t="s">
        <v>28059</v>
      </c>
      <c r="BB23813" s="90" t="s">
        <v>482</v>
      </c>
      <c r="BC23813" s="90" t="s">
        <v>16659</v>
      </c>
      <c r="BD23813" s="473" t="s">
        <v>26558</v>
      </c>
    </row>
    <row r="23814" spans="53:56" ht="15" x14ac:dyDescent="0.25">
      <c r="BA23814" s="91" t="s">
        <v>28060</v>
      </c>
      <c r="BB23814" s="91" t="s">
        <v>482</v>
      </c>
      <c r="BC23814" s="91" t="s">
        <v>16659</v>
      </c>
      <c r="BD23814" s="473" t="s">
        <v>26558</v>
      </c>
    </row>
    <row r="23815" spans="53:56" ht="15" x14ac:dyDescent="0.25">
      <c r="BA23815" s="90" t="s">
        <v>28061</v>
      </c>
      <c r="BB23815" s="90" t="s">
        <v>482</v>
      </c>
      <c r="BC23815" s="90" t="s">
        <v>16659</v>
      </c>
      <c r="BD23815" s="473" t="s">
        <v>26558</v>
      </c>
    </row>
    <row r="23816" spans="53:56" ht="15" x14ac:dyDescent="0.25">
      <c r="BA23816" s="91" t="s">
        <v>28062</v>
      </c>
      <c r="BB23816" s="91" t="s">
        <v>482</v>
      </c>
      <c r="BC23816" s="91" t="s">
        <v>16659</v>
      </c>
      <c r="BD23816" s="473" t="s">
        <v>26558</v>
      </c>
    </row>
    <row r="23817" spans="53:56" ht="15" x14ac:dyDescent="0.25">
      <c r="BA23817" s="90" t="s">
        <v>28063</v>
      </c>
      <c r="BB23817" s="90" t="s">
        <v>482</v>
      </c>
      <c r="BC23817" s="90" t="s">
        <v>16659</v>
      </c>
      <c r="BD23817" s="473" t="s">
        <v>26558</v>
      </c>
    </row>
    <row r="23818" spans="53:56" ht="15" x14ac:dyDescent="0.25">
      <c r="BA23818" s="91" t="s">
        <v>28064</v>
      </c>
      <c r="BB23818" s="91" t="s">
        <v>482</v>
      </c>
      <c r="BC23818" s="91" t="s">
        <v>16659</v>
      </c>
      <c r="BD23818" s="473" t="s">
        <v>26558</v>
      </c>
    </row>
    <row r="23819" spans="53:56" ht="15" x14ac:dyDescent="0.25">
      <c r="BA23819" s="90" t="s">
        <v>28065</v>
      </c>
      <c r="BB23819" s="90" t="s">
        <v>482</v>
      </c>
      <c r="BC23819" s="90" t="s">
        <v>16659</v>
      </c>
      <c r="BD23819" s="473" t="s">
        <v>26558</v>
      </c>
    </row>
    <row r="23820" spans="53:56" ht="15" x14ac:dyDescent="0.25">
      <c r="BA23820" s="91" t="s">
        <v>28066</v>
      </c>
      <c r="BB23820" s="91" t="s">
        <v>482</v>
      </c>
      <c r="BC23820" s="91" t="s">
        <v>16659</v>
      </c>
      <c r="BD23820" s="473" t="s">
        <v>26558</v>
      </c>
    </row>
    <row r="23821" spans="53:56" ht="15" x14ac:dyDescent="0.25">
      <c r="BA23821" s="90" t="s">
        <v>28067</v>
      </c>
      <c r="BB23821" s="90" t="s">
        <v>482</v>
      </c>
      <c r="BC23821" s="90" t="s">
        <v>16659</v>
      </c>
      <c r="BD23821" s="473" t="s">
        <v>26558</v>
      </c>
    </row>
    <row r="23822" spans="53:56" ht="15" x14ac:dyDescent="0.25">
      <c r="BA23822" s="91" t="s">
        <v>28068</v>
      </c>
      <c r="BB23822" s="91" t="s">
        <v>482</v>
      </c>
      <c r="BC23822" s="91" t="s">
        <v>16659</v>
      </c>
      <c r="BD23822" s="473" t="s">
        <v>26558</v>
      </c>
    </row>
    <row r="23823" spans="53:56" ht="15" x14ac:dyDescent="0.25">
      <c r="BA23823" s="90" t="s">
        <v>28069</v>
      </c>
      <c r="BB23823" s="90" t="s">
        <v>482</v>
      </c>
      <c r="BC23823" s="90" t="s">
        <v>16659</v>
      </c>
      <c r="BD23823" s="473" t="s">
        <v>26558</v>
      </c>
    </row>
    <row r="23824" spans="53:56" ht="15" x14ac:dyDescent="0.25">
      <c r="BA23824" s="90" t="s">
        <v>28070</v>
      </c>
      <c r="BB23824" s="90" t="s">
        <v>482</v>
      </c>
      <c r="BC23824" s="90" t="s">
        <v>16659</v>
      </c>
      <c r="BD23824" s="473" t="s">
        <v>26558</v>
      </c>
    </row>
    <row r="23825" spans="53:56" ht="15" x14ac:dyDescent="0.25">
      <c r="BA23825" s="91" t="s">
        <v>28071</v>
      </c>
      <c r="BB23825" s="91" t="s">
        <v>482</v>
      </c>
      <c r="BC23825" s="91" t="s">
        <v>16659</v>
      </c>
      <c r="BD23825" s="473" t="s">
        <v>26558</v>
      </c>
    </row>
    <row r="23826" spans="53:56" ht="15" x14ac:dyDescent="0.25">
      <c r="BA23826" s="91" t="s">
        <v>28072</v>
      </c>
      <c r="BB23826" s="91" t="s">
        <v>482</v>
      </c>
      <c r="BC23826" s="91" t="s">
        <v>16659</v>
      </c>
      <c r="BD23826" s="473" t="s">
        <v>26558</v>
      </c>
    </row>
    <row r="23827" spans="53:56" ht="15" x14ac:dyDescent="0.25">
      <c r="BA23827" s="90" t="s">
        <v>28073</v>
      </c>
      <c r="BB23827" s="90" t="s">
        <v>482</v>
      </c>
      <c r="BC23827" s="90" t="s">
        <v>16659</v>
      </c>
      <c r="BD23827" s="473" t="s">
        <v>26558</v>
      </c>
    </row>
    <row r="23828" spans="53:56" ht="15" x14ac:dyDescent="0.25">
      <c r="BA23828" s="91" t="s">
        <v>28074</v>
      </c>
      <c r="BB23828" s="91" t="s">
        <v>482</v>
      </c>
      <c r="BC23828" s="91" t="s">
        <v>16659</v>
      </c>
      <c r="BD23828" s="473" t="s">
        <v>26558</v>
      </c>
    </row>
    <row r="23829" spans="53:56" ht="15" x14ac:dyDescent="0.25">
      <c r="BA23829" s="90" t="s">
        <v>28075</v>
      </c>
      <c r="BB23829" s="90" t="s">
        <v>482</v>
      </c>
      <c r="BC23829" s="90" t="s">
        <v>16659</v>
      </c>
      <c r="BD23829" s="473" t="s">
        <v>26558</v>
      </c>
    </row>
    <row r="23830" spans="53:56" ht="15" x14ac:dyDescent="0.25">
      <c r="BA23830" s="91" t="s">
        <v>28076</v>
      </c>
      <c r="BB23830" s="91" t="s">
        <v>482</v>
      </c>
      <c r="BC23830" s="91" t="s">
        <v>16659</v>
      </c>
      <c r="BD23830" s="473" t="s">
        <v>26558</v>
      </c>
    </row>
    <row r="23831" spans="53:56" ht="15" x14ac:dyDescent="0.25">
      <c r="BA23831" s="90" t="s">
        <v>28077</v>
      </c>
      <c r="BB23831" s="90" t="s">
        <v>482</v>
      </c>
      <c r="BC23831" s="90" t="s">
        <v>16659</v>
      </c>
      <c r="BD23831" s="473" t="s">
        <v>26558</v>
      </c>
    </row>
    <row r="23832" spans="53:56" ht="15" x14ac:dyDescent="0.25">
      <c r="BA23832" s="91" t="s">
        <v>28078</v>
      </c>
      <c r="BB23832" s="91" t="s">
        <v>482</v>
      </c>
      <c r="BC23832" s="91" t="s">
        <v>16659</v>
      </c>
      <c r="BD23832" s="473" t="s">
        <v>26558</v>
      </c>
    </row>
    <row r="23833" spans="53:56" ht="15" x14ac:dyDescent="0.25">
      <c r="BA23833" s="90" t="s">
        <v>28079</v>
      </c>
      <c r="BB23833" s="90" t="s">
        <v>482</v>
      </c>
      <c r="BC23833" s="90" t="s">
        <v>16659</v>
      </c>
      <c r="BD23833" s="473" t="s">
        <v>26558</v>
      </c>
    </row>
    <row r="23834" spans="53:56" ht="15" x14ac:dyDescent="0.25">
      <c r="BA23834" s="91" t="s">
        <v>28080</v>
      </c>
      <c r="BB23834" s="91" t="s">
        <v>482</v>
      </c>
      <c r="BC23834" s="91" t="s">
        <v>16659</v>
      </c>
      <c r="BD23834" s="473" t="s">
        <v>26558</v>
      </c>
    </row>
    <row r="23835" spans="53:56" ht="15" x14ac:dyDescent="0.25">
      <c r="BA23835" s="90" t="s">
        <v>28081</v>
      </c>
      <c r="BB23835" s="90" t="s">
        <v>482</v>
      </c>
      <c r="BC23835" s="90" t="s">
        <v>16659</v>
      </c>
      <c r="BD23835" s="473" t="s">
        <v>26558</v>
      </c>
    </row>
    <row r="23836" spans="53:56" ht="15" x14ac:dyDescent="0.25">
      <c r="BA23836" s="91" t="s">
        <v>28082</v>
      </c>
      <c r="BB23836" s="91" t="s">
        <v>482</v>
      </c>
      <c r="BC23836" s="91" t="s">
        <v>16659</v>
      </c>
      <c r="BD23836" s="473" t="s">
        <v>26558</v>
      </c>
    </row>
    <row r="23837" spans="53:56" ht="15" x14ac:dyDescent="0.25">
      <c r="BA23837" s="90" t="s">
        <v>28083</v>
      </c>
      <c r="BB23837" s="90" t="s">
        <v>482</v>
      </c>
      <c r="BC23837" s="90" t="s">
        <v>16659</v>
      </c>
      <c r="BD23837" s="473" t="s">
        <v>26558</v>
      </c>
    </row>
    <row r="23838" spans="53:56" ht="15" x14ac:dyDescent="0.25">
      <c r="BA23838" s="91" t="s">
        <v>28084</v>
      </c>
      <c r="BB23838" s="91" t="s">
        <v>482</v>
      </c>
      <c r="BC23838" s="91" t="s">
        <v>16659</v>
      </c>
      <c r="BD23838" s="473" t="s">
        <v>26558</v>
      </c>
    </row>
    <row r="23839" spans="53:56" ht="15" x14ac:dyDescent="0.25">
      <c r="BA23839" s="90" t="s">
        <v>28085</v>
      </c>
      <c r="BB23839" s="90" t="s">
        <v>482</v>
      </c>
      <c r="BC23839" s="90" t="s">
        <v>16659</v>
      </c>
      <c r="BD23839" s="473" t="s">
        <v>26558</v>
      </c>
    </row>
    <row r="23840" spans="53:56" ht="15" x14ac:dyDescent="0.25">
      <c r="BA23840" s="91" t="s">
        <v>28086</v>
      </c>
      <c r="BB23840" s="91" t="s">
        <v>482</v>
      </c>
      <c r="BC23840" s="91" t="s">
        <v>16659</v>
      </c>
      <c r="BD23840" s="473" t="s">
        <v>26558</v>
      </c>
    </row>
    <row r="23841" spans="53:56" ht="15" x14ac:dyDescent="0.25">
      <c r="BA23841" s="90" t="s">
        <v>28087</v>
      </c>
      <c r="BB23841" s="90" t="s">
        <v>482</v>
      </c>
      <c r="BC23841" s="90" t="s">
        <v>16659</v>
      </c>
      <c r="BD23841" s="473" t="s">
        <v>26558</v>
      </c>
    </row>
    <row r="23842" spans="53:56" ht="15" x14ac:dyDescent="0.25">
      <c r="BA23842" s="91" t="s">
        <v>28088</v>
      </c>
      <c r="BB23842" s="91" t="s">
        <v>482</v>
      </c>
      <c r="BC23842" s="91" t="s">
        <v>16659</v>
      </c>
      <c r="BD23842" s="473" t="s">
        <v>26558</v>
      </c>
    </row>
    <row r="23843" spans="53:56" ht="15" x14ac:dyDescent="0.25">
      <c r="BA23843" s="90" t="s">
        <v>28089</v>
      </c>
      <c r="BB23843" s="90" t="s">
        <v>482</v>
      </c>
      <c r="BC23843" s="90" t="s">
        <v>16659</v>
      </c>
      <c r="BD23843" s="473" t="s">
        <v>26558</v>
      </c>
    </row>
    <row r="23844" spans="53:56" ht="15" x14ac:dyDescent="0.25">
      <c r="BA23844" s="91" t="s">
        <v>28090</v>
      </c>
      <c r="BB23844" s="91" t="s">
        <v>482</v>
      </c>
      <c r="BC23844" s="91" t="s">
        <v>16659</v>
      </c>
      <c r="BD23844" s="473" t="s">
        <v>26558</v>
      </c>
    </row>
    <row r="23845" spans="53:56" ht="15" x14ac:dyDescent="0.25">
      <c r="BA23845" s="90" t="s">
        <v>28091</v>
      </c>
      <c r="BB23845" s="90" t="s">
        <v>482</v>
      </c>
      <c r="BC23845" s="90" t="s">
        <v>16659</v>
      </c>
      <c r="BD23845" s="473" t="s">
        <v>26558</v>
      </c>
    </row>
    <row r="23846" spans="53:56" ht="15" x14ac:dyDescent="0.25">
      <c r="BA23846" s="91" t="s">
        <v>28092</v>
      </c>
      <c r="BB23846" s="91" t="s">
        <v>482</v>
      </c>
      <c r="BC23846" s="91" t="s">
        <v>16659</v>
      </c>
      <c r="BD23846" s="473" t="s">
        <v>26558</v>
      </c>
    </row>
    <row r="23847" spans="53:56" ht="15" x14ac:dyDescent="0.25">
      <c r="BA23847" s="90" t="s">
        <v>28093</v>
      </c>
      <c r="BB23847" s="90" t="s">
        <v>482</v>
      </c>
      <c r="BC23847" s="90" t="s">
        <v>16659</v>
      </c>
      <c r="BD23847" s="473" t="s">
        <v>26558</v>
      </c>
    </row>
    <row r="23848" spans="53:56" ht="15" x14ac:dyDescent="0.25">
      <c r="BA23848" s="90" t="s">
        <v>28094</v>
      </c>
      <c r="BB23848" s="90" t="s">
        <v>482</v>
      </c>
      <c r="BC23848" s="90" t="s">
        <v>16659</v>
      </c>
      <c r="BD23848" s="473" t="s">
        <v>26558</v>
      </c>
    </row>
    <row r="23849" spans="53:56" ht="15" x14ac:dyDescent="0.25">
      <c r="BA23849" s="91" t="s">
        <v>28095</v>
      </c>
      <c r="BB23849" s="91" t="s">
        <v>482</v>
      </c>
      <c r="BC23849" s="91" t="s">
        <v>16659</v>
      </c>
      <c r="BD23849" s="473" t="s">
        <v>26558</v>
      </c>
    </row>
    <row r="23850" spans="53:56" ht="15" x14ac:dyDescent="0.25">
      <c r="BA23850" s="90" t="s">
        <v>28096</v>
      </c>
      <c r="BB23850" s="90" t="s">
        <v>482</v>
      </c>
      <c r="BC23850" s="90" t="s">
        <v>16659</v>
      </c>
      <c r="BD23850" s="473" t="s">
        <v>26558</v>
      </c>
    </row>
    <row r="23851" spans="53:56" ht="15" x14ac:dyDescent="0.25">
      <c r="BA23851" s="91" t="s">
        <v>28097</v>
      </c>
      <c r="BB23851" s="91" t="s">
        <v>482</v>
      </c>
      <c r="BC23851" s="91" t="s">
        <v>16659</v>
      </c>
      <c r="BD23851" s="473" t="s">
        <v>26558</v>
      </c>
    </row>
    <row r="23852" spans="53:56" ht="15" x14ac:dyDescent="0.25">
      <c r="BA23852" s="90" t="s">
        <v>28098</v>
      </c>
      <c r="BB23852" s="90" t="s">
        <v>482</v>
      </c>
      <c r="BC23852" s="90" t="s">
        <v>16659</v>
      </c>
      <c r="BD23852" s="473" t="s">
        <v>26558</v>
      </c>
    </row>
    <row r="23853" spans="53:56" ht="15" x14ac:dyDescent="0.25">
      <c r="BA23853" s="91" t="s">
        <v>28099</v>
      </c>
      <c r="BB23853" s="91" t="s">
        <v>482</v>
      </c>
      <c r="BC23853" s="91" t="s">
        <v>16659</v>
      </c>
      <c r="BD23853" s="473" t="s">
        <v>26558</v>
      </c>
    </row>
    <row r="23854" spans="53:56" ht="15" x14ac:dyDescent="0.25">
      <c r="BA23854" s="91" t="s">
        <v>28100</v>
      </c>
      <c r="BB23854" s="91" t="s">
        <v>482</v>
      </c>
      <c r="BC23854" s="91" t="s">
        <v>16659</v>
      </c>
      <c r="BD23854" s="473" t="s">
        <v>26558</v>
      </c>
    </row>
    <row r="23855" spans="53:56" ht="15" x14ac:dyDescent="0.25">
      <c r="BA23855" s="90" t="s">
        <v>28101</v>
      </c>
      <c r="BB23855" s="90" t="s">
        <v>482</v>
      </c>
      <c r="BC23855" s="90" t="s">
        <v>16659</v>
      </c>
      <c r="BD23855" s="473" t="s">
        <v>26558</v>
      </c>
    </row>
    <row r="23856" spans="53:56" ht="15" x14ac:dyDescent="0.25">
      <c r="BA23856" s="91" t="s">
        <v>28102</v>
      </c>
      <c r="BB23856" s="91" t="s">
        <v>482</v>
      </c>
      <c r="BC23856" s="91" t="s">
        <v>16659</v>
      </c>
      <c r="BD23856" s="473" t="s">
        <v>26558</v>
      </c>
    </row>
    <row r="23857" spans="53:56" ht="15" x14ac:dyDescent="0.25">
      <c r="BA23857" s="90" t="s">
        <v>28103</v>
      </c>
      <c r="BB23857" s="90" t="s">
        <v>482</v>
      </c>
      <c r="BC23857" s="90" t="s">
        <v>16659</v>
      </c>
      <c r="BD23857" s="473" t="s">
        <v>26558</v>
      </c>
    </row>
    <row r="23858" spans="53:56" ht="15" x14ac:dyDescent="0.25">
      <c r="BA23858" s="90" t="s">
        <v>28104</v>
      </c>
      <c r="BB23858" s="90" t="s">
        <v>482</v>
      </c>
      <c r="BC23858" s="90" t="s">
        <v>16659</v>
      </c>
      <c r="BD23858" s="473" t="s">
        <v>26558</v>
      </c>
    </row>
    <row r="23859" spans="53:56" ht="15" x14ac:dyDescent="0.25">
      <c r="BA23859" s="91" t="s">
        <v>28105</v>
      </c>
      <c r="BB23859" s="91" t="s">
        <v>482</v>
      </c>
      <c r="BC23859" s="91" t="s">
        <v>28106</v>
      </c>
      <c r="BD23859" s="473" t="s">
        <v>26558</v>
      </c>
    </row>
    <row r="23860" spans="53:56" ht="15" x14ac:dyDescent="0.25">
      <c r="BA23860" s="90" t="s">
        <v>28107</v>
      </c>
      <c r="BB23860" s="90" t="s">
        <v>482</v>
      </c>
      <c r="BC23860" s="90" t="s">
        <v>28106</v>
      </c>
      <c r="BD23860" s="473" t="s">
        <v>26558</v>
      </c>
    </row>
    <row r="23861" spans="53:56" ht="15" x14ac:dyDescent="0.25">
      <c r="BA23861" s="91" t="s">
        <v>28108</v>
      </c>
      <c r="BB23861" s="91" t="s">
        <v>482</v>
      </c>
      <c r="BC23861" s="91" t="s">
        <v>1401</v>
      </c>
      <c r="BD23861" s="473" t="s">
        <v>26558</v>
      </c>
    </row>
    <row r="23862" spans="53:56" ht="15" x14ac:dyDescent="0.25">
      <c r="BA23862" s="90" t="s">
        <v>28109</v>
      </c>
      <c r="BB23862" s="90" t="s">
        <v>482</v>
      </c>
      <c r="BC23862" s="90" t="s">
        <v>27894</v>
      </c>
      <c r="BD23862" s="473" t="s">
        <v>26558</v>
      </c>
    </row>
    <row r="23863" spans="53:56" ht="15" x14ac:dyDescent="0.25">
      <c r="BA23863" s="90" t="s">
        <v>28110</v>
      </c>
      <c r="BB23863" s="90" t="s">
        <v>482</v>
      </c>
      <c r="BC23863" s="90" t="s">
        <v>4097</v>
      </c>
      <c r="BD23863" s="473" t="s">
        <v>26558</v>
      </c>
    </row>
    <row r="23864" spans="53:56" ht="15" x14ac:dyDescent="0.25">
      <c r="BA23864" s="91" t="s">
        <v>28111</v>
      </c>
      <c r="BB23864" s="91" t="s">
        <v>482</v>
      </c>
      <c r="BC23864" s="91" t="s">
        <v>28112</v>
      </c>
      <c r="BD23864" s="473" t="s">
        <v>26558</v>
      </c>
    </row>
    <row r="23865" spans="53:56" ht="15" x14ac:dyDescent="0.25">
      <c r="BA23865" s="90" t="s">
        <v>28113</v>
      </c>
      <c r="BB23865" s="90" t="s">
        <v>482</v>
      </c>
      <c r="BC23865" s="90" t="s">
        <v>16637</v>
      </c>
      <c r="BD23865" s="473" t="s">
        <v>26558</v>
      </c>
    </row>
    <row r="23866" spans="53:56" ht="15" x14ac:dyDescent="0.25">
      <c r="BA23866" s="90" t="s">
        <v>28114</v>
      </c>
      <c r="BB23866" s="90" t="s">
        <v>482</v>
      </c>
      <c r="BC23866" s="90" t="s">
        <v>1401</v>
      </c>
      <c r="BD23866" s="473" t="s">
        <v>26558</v>
      </c>
    </row>
    <row r="23867" spans="53:56" ht="15" x14ac:dyDescent="0.25">
      <c r="BA23867" s="91" t="s">
        <v>28115</v>
      </c>
      <c r="BB23867" s="91" t="s">
        <v>482</v>
      </c>
      <c r="BC23867" s="91" t="s">
        <v>28106</v>
      </c>
      <c r="BD23867" s="473" t="s">
        <v>26558</v>
      </c>
    </row>
    <row r="23868" spans="53:56" ht="15" x14ac:dyDescent="0.25">
      <c r="BA23868" s="90" t="s">
        <v>28116</v>
      </c>
      <c r="BB23868" s="90" t="s">
        <v>482</v>
      </c>
      <c r="BC23868" s="90" t="s">
        <v>4097</v>
      </c>
      <c r="BD23868" s="473" t="s">
        <v>26558</v>
      </c>
    </row>
    <row r="23869" spans="53:56" ht="15" x14ac:dyDescent="0.25">
      <c r="BA23869" s="91" t="s">
        <v>28117</v>
      </c>
      <c r="BB23869" s="91" t="s">
        <v>482</v>
      </c>
      <c r="BC23869" s="91" t="s">
        <v>1401</v>
      </c>
      <c r="BD23869" s="473" t="s">
        <v>26558</v>
      </c>
    </row>
    <row r="23870" spans="53:56" ht="15" x14ac:dyDescent="0.25">
      <c r="BA23870" s="91" t="s">
        <v>28118</v>
      </c>
      <c r="BB23870" s="91" t="s">
        <v>482</v>
      </c>
      <c r="BC23870" s="91" t="s">
        <v>4097</v>
      </c>
      <c r="BD23870" s="473" t="s">
        <v>26558</v>
      </c>
    </row>
    <row r="23871" spans="53:56" ht="15" x14ac:dyDescent="0.25">
      <c r="BA23871" s="90" t="s">
        <v>28119</v>
      </c>
      <c r="BB23871" s="90" t="s">
        <v>482</v>
      </c>
      <c r="BC23871" s="90" t="s">
        <v>28106</v>
      </c>
      <c r="BD23871" s="473" t="s">
        <v>26558</v>
      </c>
    </row>
    <row r="23872" spans="53:56" ht="15" x14ac:dyDescent="0.25">
      <c r="BA23872" s="91" t="s">
        <v>28120</v>
      </c>
      <c r="BB23872" s="91" t="s">
        <v>482</v>
      </c>
      <c r="BC23872" s="91" t="s">
        <v>18428</v>
      </c>
      <c r="BD23872" s="473" t="s">
        <v>26558</v>
      </c>
    </row>
    <row r="23873" spans="53:56" ht="15" x14ac:dyDescent="0.25">
      <c r="BA23873" s="90" t="s">
        <v>28121</v>
      </c>
      <c r="BB23873" s="90" t="s">
        <v>482</v>
      </c>
      <c r="BC23873" s="90" t="s">
        <v>14111</v>
      </c>
      <c r="BD23873" s="473" t="s">
        <v>26558</v>
      </c>
    </row>
    <row r="23874" spans="53:56" ht="15" x14ac:dyDescent="0.25">
      <c r="BA23874" s="90" t="s">
        <v>28122</v>
      </c>
      <c r="BB23874" s="90" t="s">
        <v>482</v>
      </c>
      <c r="BC23874" s="90" t="s">
        <v>28112</v>
      </c>
      <c r="BD23874" s="473" t="s">
        <v>26558</v>
      </c>
    </row>
    <row r="23875" spans="53:56" ht="15" x14ac:dyDescent="0.25">
      <c r="BA23875" s="91" t="s">
        <v>28123</v>
      </c>
      <c r="BB23875" s="91" t="s">
        <v>482</v>
      </c>
      <c r="BC23875" s="91" t="s">
        <v>4097</v>
      </c>
      <c r="BD23875" s="473" t="s">
        <v>26558</v>
      </c>
    </row>
    <row r="23876" spans="53:56" ht="15" x14ac:dyDescent="0.25">
      <c r="BA23876" s="90" t="s">
        <v>28124</v>
      </c>
      <c r="BB23876" s="90" t="s">
        <v>482</v>
      </c>
      <c r="BC23876" s="90" t="s">
        <v>4097</v>
      </c>
      <c r="BD23876" s="473" t="s">
        <v>26558</v>
      </c>
    </row>
    <row r="23877" spans="53:56" ht="15" x14ac:dyDescent="0.25">
      <c r="BA23877" s="91" t="s">
        <v>28125</v>
      </c>
      <c r="BB23877" s="91" t="s">
        <v>482</v>
      </c>
      <c r="BC23877" s="91" t="s">
        <v>18428</v>
      </c>
      <c r="BD23877" s="473" t="s">
        <v>26558</v>
      </c>
    </row>
    <row r="23878" spans="53:56" ht="15" x14ac:dyDescent="0.25">
      <c r="BA23878" s="90" t="s">
        <v>28126</v>
      </c>
      <c r="BB23878" s="90" t="s">
        <v>482</v>
      </c>
      <c r="BC23878" s="90" t="s">
        <v>1401</v>
      </c>
      <c r="BD23878" s="473" t="s">
        <v>26558</v>
      </c>
    </row>
    <row r="23879" spans="53:56" ht="15" x14ac:dyDescent="0.25">
      <c r="BA23879" s="91" t="s">
        <v>28127</v>
      </c>
      <c r="BB23879" s="91" t="s">
        <v>482</v>
      </c>
      <c r="BC23879" s="91" t="s">
        <v>18428</v>
      </c>
      <c r="BD23879" s="473" t="s">
        <v>26558</v>
      </c>
    </row>
    <row r="23880" spans="53:56" ht="15" x14ac:dyDescent="0.25">
      <c r="BA23880" s="91" t="s">
        <v>28128</v>
      </c>
      <c r="BB23880" s="91" t="s">
        <v>482</v>
      </c>
      <c r="BC23880" s="91" t="s">
        <v>18428</v>
      </c>
      <c r="BD23880" s="473" t="s">
        <v>26558</v>
      </c>
    </row>
    <row r="23881" spans="53:56" ht="15" x14ac:dyDescent="0.25">
      <c r="BA23881" s="90" t="s">
        <v>28129</v>
      </c>
      <c r="BB23881" s="90" t="s">
        <v>482</v>
      </c>
      <c r="BC23881" s="90" t="s">
        <v>4097</v>
      </c>
      <c r="BD23881" s="473" t="s">
        <v>26558</v>
      </c>
    </row>
    <row r="23882" spans="53:56" ht="15" x14ac:dyDescent="0.25">
      <c r="BA23882" s="91" t="s">
        <v>28130</v>
      </c>
      <c r="BB23882" s="91" t="s">
        <v>482</v>
      </c>
      <c r="BC23882" s="91" t="s">
        <v>18428</v>
      </c>
      <c r="BD23882" s="473" t="s">
        <v>26558</v>
      </c>
    </row>
    <row r="23883" spans="53:56" ht="15" x14ac:dyDescent="0.25">
      <c r="BA23883" s="90" t="s">
        <v>28131</v>
      </c>
      <c r="BB23883" s="90" t="s">
        <v>482</v>
      </c>
      <c r="BC23883" s="90" t="s">
        <v>4097</v>
      </c>
      <c r="BD23883" s="473" t="s">
        <v>26558</v>
      </c>
    </row>
    <row r="23884" spans="53:56" ht="15" x14ac:dyDescent="0.25">
      <c r="BA23884" s="90" t="s">
        <v>28132</v>
      </c>
      <c r="BB23884" s="90" t="s">
        <v>482</v>
      </c>
      <c r="BC23884" s="90" t="s">
        <v>28112</v>
      </c>
      <c r="BD23884" s="473" t="s">
        <v>26558</v>
      </c>
    </row>
    <row r="23885" spans="53:56" ht="15" x14ac:dyDescent="0.25">
      <c r="BA23885" s="91" t="s">
        <v>28133</v>
      </c>
      <c r="BB23885" s="91" t="s">
        <v>482</v>
      </c>
      <c r="BC23885" s="91" t="s">
        <v>28134</v>
      </c>
      <c r="BD23885" s="473" t="s">
        <v>26558</v>
      </c>
    </row>
    <row r="23886" spans="53:56" ht="15" x14ac:dyDescent="0.25">
      <c r="BA23886" s="90" t="s">
        <v>28135</v>
      </c>
      <c r="BB23886" s="90" t="s">
        <v>482</v>
      </c>
      <c r="BC23886" s="90" t="s">
        <v>1401</v>
      </c>
      <c r="BD23886" s="473" t="s">
        <v>26558</v>
      </c>
    </row>
    <row r="23887" spans="53:56" ht="15" x14ac:dyDescent="0.25">
      <c r="BA23887" s="91" t="s">
        <v>28136</v>
      </c>
      <c r="BB23887" s="91" t="s">
        <v>482</v>
      </c>
      <c r="BC23887" s="91" t="s">
        <v>28112</v>
      </c>
      <c r="BD23887" s="473" t="s">
        <v>26558</v>
      </c>
    </row>
    <row r="23888" spans="53:56" ht="15" x14ac:dyDescent="0.25">
      <c r="BA23888" s="91" t="s">
        <v>28137</v>
      </c>
      <c r="BB23888" s="91" t="s">
        <v>482</v>
      </c>
      <c r="BC23888" s="91" t="s">
        <v>16637</v>
      </c>
      <c r="BD23888" s="473" t="s">
        <v>26558</v>
      </c>
    </row>
    <row r="23889" spans="53:56" ht="15" x14ac:dyDescent="0.25">
      <c r="BA23889" s="90" t="s">
        <v>28138</v>
      </c>
      <c r="BB23889" s="90" t="s">
        <v>482</v>
      </c>
      <c r="BC23889" s="90" t="s">
        <v>16637</v>
      </c>
      <c r="BD23889" s="473" t="s">
        <v>26558</v>
      </c>
    </row>
    <row r="23890" spans="53:56" ht="15" x14ac:dyDescent="0.25">
      <c r="BA23890" s="91" t="s">
        <v>28139</v>
      </c>
      <c r="BB23890" s="91" t="s">
        <v>482</v>
      </c>
      <c r="BC23890" s="91" t="s">
        <v>18428</v>
      </c>
      <c r="BD23890" s="473" t="s">
        <v>26558</v>
      </c>
    </row>
    <row r="23891" spans="53:56" ht="15" x14ac:dyDescent="0.25">
      <c r="BA23891" s="90" t="s">
        <v>28140</v>
      </c>
      <c r="BB23891" s="90" t="s">
        <v>482</v>
      </c>
      <c r="BC23891" s="90" t="s">
        <v>28106</v>
      </c>
      <c r="BD23891" s="473" t="s">
        <v>26558</v>
      </c>
    </row>
    <row r="23892" spans="53:56" ht="15" x14ac:dyDescent="0.25">
      <c r="BA23892" s="90" t="s">
        <v>28141</v>
      </c>
      <c r="BB23892" s="90" t="s">
        <v>482</v>
      </c>
      <c r="BC23892" s="90" t="s">
        <v>14111</v>
      </c>
      <c r="BD23892" s="473" t="s">
        <v>26558</v>
      </c>
    </row>
    <row r="23893" spans="53:56" ht="15" x14ac:dyDescent="0.25">
      <c r="BA23893" s="91" t="s">
        <v>28142</v>
      </c>
      <c r="BB23893" s="91" t="s">
        <v>482</v>
      </c>
      <c r="BC23893" s="91" t="s">
        <v>18428</v>
      </c>
      <c r="BD23893" s="473" t="s">
        <v>26558</v>
      </c>
    </row>
    <row r="23894" spans="53:56" ht="15" x14ac:dyDescent="0.25">
      <c r="BA23894" s="90" t="s">
        <v>28143</v>
      </c>
      <c r="BB23894" s="90" t="s">
        <v>482</v>
      </c>
      <c r="BC23894" s="90" t="s">
        <v>16637</v>
      </c>
      <c r="BD23894" s="473" t="s">
        <v>26558</v>
      </c>
    </row>
    <row r="23895" spans="53:56" ht="15" x14ac:dyDescent="0.25">
      <c r="BA23895" s="91" t="s">
        <v>28144</v>
      </c>
      <c r="BB23895" s="91" t="s">
        <v>482</v>
      </c>
      <c r="BC23895" s="91" t="s">
        <v>16637</v>
      </c>
      <c r="BD23895" s="473" t="s">
        <v>26558</v>
      </c>
    </row>
    <row r="23896" spans="53:56" ht="15" x14ac:dyDescent="0.25">
      <c r="BA23896" s="91" t="s">
        <v>28145</v>
      </c>
      <c r="BB23896" s="91" t="s">
        <v>482</v>
      </c>
      <c r="BC23896" s="91" t="s">
        <v>28106</v>
      </c>
      <c r="BD23896" s="473" t="s">
        <v>26558</v>
      </c>
    </row>
    <row r="23897" spans="53:56" ht="15" x14ac:dyDescent="0.25">
      <c r="BA23897" s="90" t="s">
        <v>28146</v>
      </c>
      <c r="BB23897" s="90" t="s">
        <v>482</v>
      </c>
      <c r="BC23897" s="90" t="s">
        <v>28112</v>
      </c>
      <c r="BD23897" s="473" t="s">
        <v>26558</v>
      </c>
    </row>
    <row r="23898" spans="53:56" ht="15" x14ac:dyDescent="0.25">
      <c r="BA23898" s="91" t="s">
        <v>28147</v>
      </c>
      <c r="BB23898" s="91" t="s">
        <v>482</v>
      </c>
      <c r="BC23898" s="91" t="s">
        <v>12459</v>
      </c>
      <c r="BD23898" s="473" t="s">
        <v>26558</v>
      </c>
    </row>
    <row r="23899" spans="53:56" ht="15" x14ac:dyDescent="0.25">
      <c r="BA23899" s="90" t="s">
        <v>28148</v>
      </c>
      <c r="BB23899" s="90" t="s">
        <v>482</v>
      </c>
      <c r="BC23899" s="90" t="s">
        <v>28106</v>
      </c>
      <c r="BD23899" s="473" t="s">
        <v>26558</v>
      </c>
    </row>
    <row r="23900" spans="53:56" ht="15" x14ac:dyDescent="0.25">
      <c r="BA23900" s="91" t="s">
        <v>28149</v>
      </c>
      <c r="BB23900" s="91" t="s">
        <v>482</v>
      </c>
      <c r="BC23900" s="91" t="s">
        <v>14111</v>
      </c>
      <c r="BD23900" s="473" t="s">
        <v>26558</v>
      </c>
    </row>
    <row r="23901" spans="53:56" ht="15" x14ac:dyDescent="0.25">
      <c r="BA23901" s="90" t="s">
        <v>28150</v>
      </c>
      <c r="BB23901" s="90" t="s">
        <v>482</v>
      </c>
      <c r="BC23901" s="90" t="s">
        <v>28106</v>
      </c>
      <c r="BD23901" s="473" t="s">
        <v>26558</v>
      </c>
    </row>
    <row r="23902" spans="53:56" ht="15" x14ac:dyDescent="0.25">
      <c r="BA23902" s="90" t="s">
        <v>28151</v>
      </c>
      <c r="BB23902" s="90" t="s">
        <v>482</v>
      </c>
      <c r="BC23902" s="90" t="s">
        <v>27894</v>
      </c>
      <c r="BD23902" s="473" t="s">
        <v>26558</v>
      </c>
    </row>
    <row r="23903" spans="53:56" ht="15" x14ac:dyDescent="0.25">
      <c r="BA23903" s="91" t="s">
        <v>28152</v>
      </c>
      <c r="BB23903" s="91" t="s">
        <v>482</v>
      </c>
      <c r="BC23903" s="91" t="s">
        <v>14111</v>
      </c>
      <c r="BD23903" s="473" t="s">
        <v>26558</v>
      </c>
    </row>
    <row r="23904" spans="53:56" ht="15" x14ac:dyDescent="0.25">
      <c r="BA23904" s="90" t="s">
        <v>28153</v>
      </c>
      <c r="BB23904" s="90" t="s">
        <v>482</v>
      </c>
      <c r="BC23904" s="90" t="s">
        <v>16637</v>
      </c>
      <c r="BD23904" s="473" t="s">
        <v>26558</v>
      </c>
    </row>
    <row r="23905" spans="53:56" ht="15" x14ac:dyDescent="0.25">
      <c r="BA23905" s="91" t="s">
        <v>28154</v>
      </c>
      <c r="BB23905" s="91" t="s">
        <v>482</v>
      </c>
      <c r="BC23905" s="91" t="s">
        <v>28112</v>
      </c>
      <c r="BD23905" s="473" t="s">
        <v>26558</v>
      </c>
    </row>
    <row r="23906" spans="53:56" ht="15" x14ac:dyDescent="0.25">
      <c r="BA23906" s="91" t="s">
        <v>28155</v>
      </c>
      <c r="BB23906" s="91" t="s">
        <v>482</v>
      </c>
      <c r="BC23906" s="91" t="s">
        <v>1401</v>
      </c>
      <c r="BD23906" s="473" t="s">
        <v>26558</v>
      </c>
    </row>
    <row r="23907" spans="53:56" ht="15" x14ac:dyDescent="0.25">
      <c r="BA23907" s="90" t="s">
        <v>28156</v>
      </c>
      <c r="BB23907" s="90" t="s">
        <v>482</v>
      </c>
      <c r="BC23907" s="90" t="s">
        <v>16637</v>
      </c>
      <c r="BD23907" s="473" t="s">
        <v>26558</v>
      </c>
    </row>
    <row r="23908" spans="53:56" ht="15" x14ac:dyDescent="0.25">
      <c r="BA23908" s="91" t="s">
        <v>28157</v>
      </c>
      <c r="BB23908" s="91" t="s">
        <v>482</v>
      </c>
      <c r="BC23908" s="91" t="s">
        <v>28106</v>
      </c>
      <c r="BD23908" s="473" t="s">
        <v>26558</v>
      </c>
    </row>
    <row r="23909" spans="53:56" ht="15" x14ac:dyDescent="0.25">
      <c r="BA23909" s="91" t="s">
        <v>28158</v>
      </c>
      <c r="BB23909" s="91" t="s">
        <v>482</v>
      </c>
      <c r="BC23909" s="91" t="s">
        <v>28112</v>
      </c>
      <c r="BD23909" s="473" t="s">
        <v>26558</v>
      </c>
    </row>
    <row r="23910" spans="53:56" ht="15" x14ac:dyDescent="0.25">
      <c r="BA23910" s="90" t="s">
        <v>28159</v>
      </c>
      <c r="BB23910" s="90" t="s">
        <v>482</v>
      </c>
      <c r="BC23910" s="90" t="s">
        <v>28106</v>
      </c>
      <c r="BD23910" s="473" t="s">
        <v>26558</v>
      </c>
    </row>
    <row r="23911" spans="53:56" ht="15" x14ac:dyDescent="0.25">
      <c r="BA23911" s="91" t="s">
        <v>28160</v>
      </c>
      <c r="BB23911" s="91" t="s">
        <v>482</v>
      </c>
      <c r="BC23911" s="91" t="s">
        <v>28134</v>
      </c>
      <c r="BD23911" s="473" t="s">
        <v>26558</v>
      </c>
    </row>
    <row r="23912" spans="53:56" ht="15" x14ac:dyDescent="0.25">
      <c r="BA23912" s="90" t="s">
        <v>28161</v>
      </c>
      <c r="BB23912" s="90" t="s">
        <v>482</v>
      </c>
      <c r="BC23912" s="90" t="s">
        <v>16637</v>
      </c>
      <c r="BD23912" s="473" t="s">
        <v>26558</v>
      </c>
    </row>
    <row r="23913" spans="53:56" ht="15" x14ac:dyDescent="0.25">
      <c r="BA23913" s="91" t="s">
        <v>28162</v>
      </c>
      <c r="BB23913" s="91" t="s">
        <v>482</v>
      </c>
      <c r="BC23913" s="91" t="s">
        <v>28106</v>
      </c>
      <c r="BD23913" s="473" t="s">
        <v>26558</v>
      </c>
    </row>
    <row r="23914" spans="53:56" ht="15" x14ac:dyDescent="0.25">
      <c r="BA23914" s="90" t="s">
        <v>28163</v>
      </c>
      <c r="BB23914" s="90" t="s">
        <v>482</v>
      </c>
      <c r="BC23914" s="90" t="s">
        <v>28134</v>
      </c>
      <c r="BD23914" s="473" t="s">
        <v>26558</v>
      </c>
    </row>
    <row r="23915" spans="53:56" ht="15" x14ac:dyDescent="0.25">
      <c r="BA23915" s="91" t="s">
        <v>28164</v>
      </c>
      <c r="BB23915" s="91" t="s">
        <v>482</v>
      </c>
      <c r="BC23915" s="91" t="s">
        <v>4097</v>
      </c>
      <c r="BD23915" s="473" t="s">
        <v>26558</v>
      </c>
    </row>
    <row r="23916" spans="53:56" ht="15" x14ac:dyDescent="0.25">
      <c r="BA23916" s="91" t="s">
        <v>28165</v>
      </c>
      <c r="BB23916" s="91" t="s">
        <v>482</v>
      </c>
      <c r="BC23916" s="91" t="s">
        <v>15241</v>
      </c>
      <c r="BD23916" s="473" t="s">
        <v>26558</v>
      </c>
    </row>
    <row r="23917" spans="53:56" ht="15" x14ac:dyDescent="0.25">
      <c r="BA23917" s="90" t="s">
        <v>28166</v>
      </c>
      <c r="BB23917" s="90" t="s">
        <v>482</v>
      </c>
      <c r="BC23917" s="90" t="s">
        <v>28167</v>
      </c>
      <c r="BD23917" s="473" t="s">
        <v>26558</v>
      </c>
    </row>
    <row r="23918" spans="53:56" ht="15" x14ac:dyDescent="0.25">
      <c r="BA23918" s="91" t="s">
        <v>28168</v>
      </c>
      <c r="BB23918" s="91" t="s">
        <v>482</v>
      </c>
      <c r="BC23918" s="91" t="s">
        <v>28134</v>
      </c>
      <c r="BD23918" s="473" t="s">
        <v>26558</v>
      </c>
    </row>
    <row r="23919" spans="53:56" ht="15" x14ac:dyDescent="0.25">
      <c r="BA23919" s="90" t="s">
        <v>28169</v>
      </c>
      <c r="BB23919" s="90" t="s">
        <v>482</v>
      </c>
      <c r="BC23919" s="90" t="s">
        <v>27608</v>
      </c>
      <c r="BD23919" s="473" t="s">
        <v>26558</v>
      </c>
    </row>
    <row r="23920" spans="53:56" ht="15" x14ac:dyDescent="0.25">
      <c r="BA23920" s="90" t="s">
        <v>28170</v>
      </c>
      <c r="BB23920" s="90" t="s">
        <v>482</v>
      </c>
      <c r="BC23920" s="90" t="s">
        <v>28171</v>
      </c>
      <c r="BD23920" s="473" t="s">
        <v>26558</v>
      </c>
    </row>
    <row r="23921" spans="53:56" ht="15" x14ac:dyDescent="0.25">
      <c r="BA23921" s="91" t="s">
        <v>28172</v>
      </c>
      <c r="BB23921" s="91" t="s">
        <v>482</v>
      </c>
      <c r="BC23921" s="91" t="s">
        <v>15241</v>
      </c>
      <c r="BD23921" s="473" t="s">
        <v>26558</v>
      </c>
    </row>
    <row r="23922" spans="53:56" ht="15" x14ac:dyDescent="0.25">
      <c r="BA23922" s="90" t="s">
        <v>28173</v>
      </c>
      <c r="BB23922" s="90" t="s">
        <v>482</v>
      </c>
      <c r="BC23922" s="90" t="s">
        <v>28134</v>
      </c>
      <c r="BD23922" s="473" t="s">
        <v>26558</v>
      </c>
    </row>
    <row r="23923" spans="53:56" ht="15" x14ac:dyDescent="0.25">
      <c r="BA23923" s="91" t="s">
        <v>28174</v>
      </c>
      <c r="BB23923" s="91" t="s">
        <v>482</v>
      </c>
      <c r="BC23923" s="91" t="s">
        <v>15241</v>
      </c>
      <c r="BD23923" s="473" t="s">
        <v>26558</v>
      </c>
    </row>
    <row r="23924" spans="53:56" ht="15" x14ac:dyDescent="0.25">
      <c r="BA23924" s="91" t="s">
        <v>28175</v>
      </c>
      <c r="BB23924" s="91" t="s">
        <v>482</v>
      </c>
      <c r="BC23924" s="91" t="s">
        <v>28176</v>
      </c>
      <c r="BD23924" s="473" t="s">
        <v>26558</v>
      </c>
    </row>
    <row r="23925" spans="53:56" ht="15" x14ac:dyDescent="0.25">
      <c r="BA23925" s="90" t="s">
        <v>28177</v>
      </c>
      <c r="BB23925" s="90" t="s">
        <v>482</v>
      </c>
      <c r="BC23925" s="90" t="s">
        <v>28176</v>
      </c>
      <c r="BD23925" s="473" t="s">
        <v>26558</v>
      </c>
    </row>
    <row r="23926" spans="53:56" ht="15" x14ac:dyDescent="0.25">
      <c r="BA23926" s="91" t="s">
        <v>28178</v>
      </c>
      <c r="BB23926" s="91" t="s">
        <v>482</v>
      </c>
      <c r="BC23926" s="91" t="s">
        <v>15241</v>
      </c>
      <c r="BD23926" s="473" t="s">
        <v>26558</v>
      </c>
    </row>
    <row r="23927" spans="53:56" ht="15" x14ac:dyDescent="0.25">
      <c r="BA23927" s="90" t="s">
        <v>28179</v>
      </c>
      <c r="BB23927" s="90" t="s">
        <v>482</v>
      </c>
      <c r="BC23927" s="90" t="s">
        <v>28134</v>
      </c>
      <c r="BD23927" s="473" t="s">
        <v>26558</v>
      </c>
    </row>
    <row r="23928" spans="53:56" ht="15" x14ac:dyDescent="0.25">
      <c r="BA23928" s="91" t="s">
        <v>28180</v>
      </c>
      <c r="BB23928" s="91" t="s">
        <v>482</v>
      </c>
      <c r="BC23928" s="91" t="s">
        <v>15241</v>
      </c>
      <c r="BD23928" s="473" t="s">
        <v>26558</v>
      </c>
    </row>
    <row r="23929" spans="53:56" ht="15" x14ac:dyDescent="0.25">
      <c r="BA23929" s="90" t="s">
        <v>28181</v>
      </c>
      <c r="BB23929" s="90" t="s">
        <v>482</v>
      </c>
      <c r="BC23929" s="90" t="s">
        <v>15241</v>
      </c>
      <c r="BD23929" s="473" t="s">
        <v>26558</v>
      </c>
    </row>
    <row r="23930" spans="53:56" ht="15" x14ac:dyDescent="0.25">
      <c r="BA23930" s="91" t="s">
        <v>28182</v>
      </c>
      <c r="BB23930" s="91" t="s">
        <v>482</v>
      </c>
      <c r="BC23930" s="91" t="s">
        <v>27894</v>
      </c>
      <c r="BD23930" s="473" t="s">
        <v>26558</v>
      </c>
    </row>
    <row r="23931" spans="53:56" ht="15" x14ac:dyDescent="0.25">
      <c r="BA23931" s="90" t="s">
        <v>28183</v>
      </c>
      <c r="BB23931" s="90" t="s">
        <v>482</v>
      </c>
      <c r="BC23931" s="90" t="s">
        <v>27894</v>
      </c>
      <c r="BD23931" s="473" t="s">
        <v>26558</v>
      </c>
    </row>
    <row r="23932" spans="53:56" ht="15" x14ac:dyDescent="0.25">
      <c r="BA23932" s="91" t="s">
        <v>28184</v>
      </c>
      <c r="BB23932" s="91" t="s">
        <v>482</v>
      </c>
      <c r="BC23932" s="91" t="s">
        <v>28171</v>
      </c>
      <c r="BD23932" s="473" t="s">
        <v>26558</v>
      </c>
    </row>
    <row r="23933" spans="53:56" ht="15" x14ac:dyDescent="0.25">
      <c r="BA23933" s="90" t="s">
        <v>28185</v>
      </c>
      <c r="BB23933" s="90" t="s">
        <v>482</v>
      </c>
      <c r="BC23933" s="90" t="s">
        <v>28171</v>
      </c>
      <c r="BD23933" s="473" t="s">
        <v>26558</v>
      </c>
    </row>
    <row r="23934" spans="53:56" ht="15" x14ac:dyDescent="0.25">
      <c r="BA23934" s="91" t="s">
        <v>28186</v>
      </c>
      <c r="BB23934" s="91" t="s">
        <v>482</v>
      </c>
      <c r="BC23934" s="91" t="s">
        <v>28176</v>
      </c>
      <c r="BD23934" s="473" t="s">
        <v>26558</v>
      </c>
    </row>
    <row r="23935" spans="53:56" ht="15" x14ac:dyDescent="0.25">
      <c r="BA23935" s="90" t="s">
        <v>28187</v>
      </c>
      <c r="BB23935" s="90" t="s">
        <v>482</v>
      </c>
      <c r="BC23935" s="90" t="s">
        <v>15241</v>
      </c>
      <c r="BD23935" s="473" t="s">
        <v>26558</v>
      </c>
    </row>
    <row r="23936" spans="53:56" ht="15" x14ac:dyDescent="0.25">
      <c r="BA23936" s="91" t="s">
        <v>28188</v>
      </c>
      <c r="BB23936" s="91" t="s">
        <v>482</v>
      </c>
      <c r="BC23936" s="91" t="s">
        <v>27608</v>
      </c>
      <c r="BD23936" s="473" t="s">
        <v>26558</v>
      </c>
    </row>
    <row r="23937" spans="53:56" ht="15" x14ac:dyDescent="0.25">
      <c r="BA23937" s="90" t="s">
        <v>28189</v>
      </c>
      <c r="BB23937" s="90" t="s">
        <v>482</v>
      </c>
      <c r="BC23937" s="90" t="s">
        <v>15241</v>
      </c>
      <c r="BD23937" s="473" t="s">
        <v>26558</v>
      </c>
    </row>
    <row r="23938" spans="53:56" ht="15" x14ac:dyDescent="0.25">
      <c r="BA23938" s="91" t="s">
        <v>28190</v>
      </c>
      <c r="BB23938" s="91" t="s">
        <v>482</v>
      </c>
      <c r="BC23938" s="91" t="s">
        <v>27894</v>
      </c>
      <c r="BD23938" s="473" t="s">
        <v>26558</v>
      </c>
    </row>
    <row r="23939" spans="53:56" ht="15" x14ac:dyDescent="0.25">
      <c r="BA23939" s="90" t="s">
        <v>28191</v>
      </c>
      <c r="BB23939" s="90" t="s">
        <v>482</v>
      </c>
      <c r="BC23939" s="90" t="s">
        <v>28192</v>
      </c>
      <c r="BD23939" s="473" t="s">
        <v>26558</v>
      </c>
    </row>
    <row r="23940" spans="53:56" ht="15" x14ac:dyDescent="0.25">
      <c r="BA23940" s="91" t="s">
        <v>28193</v>
      </c>
      <c r="BB23940" s="91" t="s">
        <v>482</v>
      </c>
      <c r="BC23940" s="91" t="s">
        <v>28171</v>
      </c>
      <c r="BD23940" s="473" t="s">
        <v>26558</v>
      </c>
    </row>
    <row r="23941" spans="53:56" ht="15" x14ac:dyDescent="0.25">
      <c r="BA23941" s="90" t="s">
        <v>28194</v>
      </c>
      <c r="BB23941" s="90" t="s">
        <v>482</v>
      </c>
      <c r="BC23941" s="90" t="s">
        <v>14776</v>
      </c>
      <c r="BD23941" s="473" t="s">
        <v>26558</v>
      </c>
    </row>
    <row r="23942" spans="53:56" ht="15" x14ac:dyDescent="0.25">
      <c r="BA23942" s="91" t="s">
        <v>28195</v>
      </c>
      <c r="BB23942" s="91" t="s">
        <v>482</v>
      </c>
      <c r="BC23942" s="91" t="s">
        <v>28134</v>
      </c>
      <c r="BD23942" s="473" t="s">
        <v>26558</v>
      </c>
    </row>
    <row r="23943" spans="53:56" ht="15" x14ac:dyDescent="0.25">
      <c r="BA23943" s="90" t="s">
        <v>28196</v>
      </c>
      <c r="BB23943" s="90" t="s">
        <v>482</v>
      </c>
      <c r="BC23943" s="90" t="s">
        <v>14578</v>
      </c>
      <c r="BD23943" s="473" t="s">
        <v>26558</v>
      </c>
    </row>
    <row r="23944" spans="53:56" ht="15" x14ac:dyDescent="0.25">
      <c r="BA23944" s="91" t="s">
        <v>28197</v>
      </c>
      <c r="BB23944" s="91" t="s">
        <v>482</v>
      </c>
      <c r="BC23944" s="91" t="s">
        <v>28176</v>
      </c>
      <c r="BD23944" s="473" t="s">
        <v>26558</v>
      </c>
    </row>
    <row r="23945" spans="53:56" ht="15" x14ac:dyDescent="0.25">
      <c r="BA23945" s="90" t="s">
        <v>28198</v>
      </c>
      <c r="BB23945" s="90" t="s">
        <v>482</v>
      </c>
      <c r="BC23945" s="90" t="s">
        <v>27894</v>
      </c>
      <c r="BD23945" s="473" t="s">
        <v>26558</v>
      </c>
    </row>
    <row r="23946" spans="53:56" ht="15" x14ac:dyDescent="0.25">
      <c r="BA23946" s="91" t="s">
        <v>28199</v>
      </c>
      <c r="BB23946" s="91" t="s">
        <v>482</v>
      </c>
      <c r="BC23946" s="91" t="s">
        <v>15241</v>
      </c>
      <c r="BD23946" s="473" t="s">
        <v>26558</v>
      </c>
    </row>
    <row r="23947" spans="53:56" ht="15" x14ac:dyDescent="0.25">
      <c r="BA23947" s="90" t="s">
        <v>28200</v>
      </c>
      <c r="BB23947" s="90" t="s">
        <v>482</v>
      </c>
      <c r="BC23947" s="90" t="s">
        <v>15241</v>
      </c>
      <c r="BD23947" s="473" t="s">
        <v>26558</v>
      </c>
    </row>
    <row r="23948" spans="53:56" ht="15" x14ac:dyDescent="0.25">
      <c r="BA23948" s="91" t="s">
        <v>28201</v>
      </c>
      <c r="BB23948" s="91" t="s">
        <v>482</v>
      </c>
      <c r="BC23948" s="91" t="s">
        <v>28176</v>
      </c>
      <c r="BD23948" s="473" t="s">
        <v>26558</v>
      </c>
    </row>
    <row r="23949" spans="53:56" ht="15" x14ac:dyDescent="0.25">
      <c r="BA23949" s="90" t="s">
        <v>28202</v>
      </c>
      <c r="BB23949" s="90" t="s">
        <v>482</v>
      </c>
      <c r="BC23949" s="90" t="s">
        <v>14578</v>
      </c>
      <c r="BD23949" s="473" t="s">
        <v>26558</v>
      </c>
    </row>
    <row r="23950" spans="53:56" ht="15" x14ac:dyDescent="0.25">
      <c r="BA23950" s="90" t="s">
        <v>28203</v>
      </c>
      <c r="BB23950" s="90" t="s">
        <v>482</v>
      </c>
      <c r="BC23950" s="90" t="s">
        <v>28176</v>
      </c>
      <c r="BD23950" s="473" t="s">
        <v>26558</v>
      </c>
    </row>
    <row r="23951" spans="53:56" ht="15" x14ac:dyDescent="0.25">
      <c r="BA23951" s="90" t="s">
        <v>28204</v>
      </c>
      <c r="BB23951" s="90" t="s">
        <v>482</v>
      </c>
      <c r="BC23951" s="90" t="s">
        <v>14776</v>
      </c>
      <c r="BD23951" s="473" t="s">
        <v>26558</v>
      </c>
    </row>
    <row r="23952" spans="53:56" ht="15" x14ac:dyDescent="0.25">
      <c r="BA23952" s="91" t="s">
        <v>28205</v>
      </c>
      <c r="BB23952" s="91" t="s">
        <v>482</v>
      </c>
      <c r="BC23952" s="91" t="s">
        <v>14776</v>
      </c>
      <c r="BD23952" s="473" t="s">
        <v>26558</v>
      </c>
    </row>
    <row r="23953" spans="53:56" ht="15" x14ac:dyDescent="0.25">
      <c r="BA23953" s="90" t="s">
        <v>28206</v>
      </c>
      <c r="BB23953" s="90" t="s">
        <v>482</v>
      </c>
      <c r="BC23953" s="90" t="s">
        <v>14578</v>
      </c>
      <c r="BD23953" s="473" t="s">
        <v>26558</v>
      </c>
    </row>
    <row r="23954" spans="53:56" ht="15" x14ac:dyDescent="0.25">
      <c r="BA23954" s="91" t="s">
        <v>28207</v>
      </c>
      <c r="BB23954" s="91" t="s">
        <v>482</v>
      </c>
      <c r="BC23954" s="91" t="s">
        <v>14578</v>
      </c>
      <c r="BD23954" s="473" t="s">
        <v>26558</v>
      </c>
    </row>
    <row r="23955" spans="53:56" ht="15" x14ac:dyDescent="0.25">
      <c r="BA23955" s="90" t="s">
        <v>28208</v>
      </c>
      <c r="BB23955" s="90" t="s">
        <v>482</v>
      </c>
      <c r="BC23955" s="90" t="s">
        <v>28134</v>
      </c>
      <c r="BD23955" s="473" t="s">
        <v>26558</v>
      </c>
    </row>
    <row r="23956" spans="53:56" ht="15" x14ac:dyDescent="0.25">
      <c r="BA23956" s="91" t="s">
        <v>28209</v>
      </c>
      <c r="BB23956" s="91" t="s">
        <v>482</v>
      </c>
      <c r="BC23956" s="91" t="s">
        <v>15241</v>
      </c>
      <c r="BD23956" s="473" t="s">
        <v>26558</v>
      </c>
    </row>
    <row r="23957" spans="53:56" ht="15" x14ac:dyDescent="0.25">
      <c r="BA23957" s="90" t="s">
        <v>28210</v>
      </c>
      <c r="BB23957" s="90" t="s">
        <v>482</v>
      </c>
      <c r="BC23957" s="90" t="s">
        <v>28176</v>
      </c>
      <c r="BD23957" s="473" t="s">
        <v>26558</v>
      </c>
    </row>
    <row r="23958" spans="53:56" ht="15" x14ac:dyDescent="0.25">
      <c r="BA23958" s="91" t="s">
        <v>28211</v>
      </c>
      <c r="BB23958" s="91" t="s">
        <v>482</v>
      </c>
      <c r="BC23958" s="91" t="s">
        <v>28134</v>
      </c>
      <c r="BD23958" s="473" t="s">
        <v>26558</v>
      </c>
    </row>
    <row r="23959" spans="53:56" ht="15" x14ac:dyDescent="0.25">
      <c r="BA23959" s="90" t="s">
        <v>28212</v>
      </c>
      <c r="BB23959" s="90" t="s">
        <v>482</v>
      </c>
      <c r="BC23959" s="90" t="s">
        <v>28134</v>
      </c>
      <c r="BD23959" s="473" t="s">
        <v>26558</v>
      </c>
    </row>
    <row r="23960" spans="53:56" ht="15" x14ac:dyDescent="0.25">
      <c r="BA23960" s="91" t="s">
        <v>28213</v>
      </c>
      <c r="BB23960" s="91" t="s">
        <v>482</v>
      </c>
      <c r="BC23960" s="91" t="s">
        <v>14776</v>
      </c>
      <c r="BD23960" s="473" t="s">
        <v>26558</v>
      </c>
    </row>
    <row r="23961" spans="53:56" ht="15" x14ac:dyDescent="0.25">
      <c r="BA23961" s="90" t="s">
        <v>28214</v>
      </c>
      <c r="BB23961" s="90" t="s">
        <v>482</v>
      </c>
      <c r="BC23961" s="90" t="s">
        <v>28171</v>
      </c>
      <c r="BD23961" s="473" t="s">
        <v>26558</v>
      </c>
    </row>
    <row r="23962" spans="53:56" ht="15" x14ac:dyDescent="0.25">
      <c r="BA23962" s="91" t="s">
        <v>28215</v>
      </c>
      <c r="BB23962" s="91" t="s">
        <v>482</v>
      </c>
      <c r="BC23962" s="91" t="s">
        <v>14776</v>
      </c>
      <c r="BD23962" s="473" t="s">
        <v>26558</v>
      </c>
    </row>
    <row r="23963" spans="53:56" ht="15" x14ac:dyDescent="0.25">
      <c r="BA23963" s="90" t="s">
        <v>28216</v>
      </c>
      <c r="BB23963" s="90" t="s">
        <v>482</v>
      </c>
      <c r="BC23963" s="90" t="s">
        <v>28167</v>
      </c>
      <c r="BD23963" s="473" t="s">
        <v>26558</v>
      </c>
    </row>
    <row r="23964" spans="53:56" ht="15" x14ac:dyDescent="0.25">
      <c r="BA23964" s="91" t="s">
        <v>28217</v>
      </c>
      <c r="BB23964" s="91" t="s">
        <v>482</v>
      </c>
      <c r="BC23964" s="91" t="s">
        <v>15241</v>
      </c>
      <c r="BD23964" s="473" t="s">
        <v>26558</v>
      </c>
    </row>
    <row r="23965" spans="53:56" ht="15" x14ac:dyDescent="0.25">
      <c r="BA23965" s="90" t="s">
        <v>28218</v>
      </c>
      <c r="BB23965" s="90" t="s">
        <v>482</v>
      </c>
      <c r="BC23965" s="90" t="s">
        <v>28192</v>
      </c>
      <c r="BD23965" s="473" t="s">
        <v>26558</v>
      </c>
    </row>
    <row r="23966" spans="53:56" ht="15" x14ac:dyDescent="0.25">
      <c r="BA23966" s="91" t="s">
        <v>28219</v>
      </c>
      <c r="BB23966" s="91" t="s">
        <v>482</v>
      </c>
      <c r="BC23966" s="91" t="s">
        <v>28167</v>
      </c>
      <c r="BD23966" s="473" t="s">
        <v>26558</v>
      </c>
    </row>
    <row r="23967" spans="53:56" ht="15" x14ac:dyDescent="0.25">
      <c r="BA23967" s="90" t="s">
        <v>28220</v>
      </c>
      <c r="BB23967" s="90" t="s">
        <v>482</v>
      </c>
      <c r="BC23967" s="90" t="s">
        <v>15241</v>
      </c>
      <c r="BD23967" s="473" t="s">
        <v>26558</v>
      </c>
    </row>
    <row r="23968" spans="53:56" ht="15" x14ac:dyDescent="0.25">
      <c r="BA23968" s="91" t="s">
        <v>28221</v>
      </c>
      <c r="BB23968" s="91" t="s">
        <v>482</v>
      </c>
      <c r="BC23968" s="91" t="s">
        <v>28176</v>
      </c>
      <c r="BD23968" s="473" t="s">
        <v>26558</v>
      </c>
    </row>
    <row r="23969" spans="53:56" ht="15" x14ac:dyDescent="0.25">
      <c r="BA23969" s="90" t="s">
        <v>28222</v>
      </c>
      <c r="BB23969" s="90" t="s">
        <v>482</v>
      </c>
      <c r="BC23969" s="90" t="s">
        <v>14578</v>
      </c>
      <c r="BD23969" s="473" t="s">
        <v>26558</v>
      </c>
    </row>
    <row r="23970" spans="53:56" ht="15" x14ac:dyDescent="0.25">
      <c r="BA23970" s="91" t="s">
        <v>28223</v>
      </c>
      <c r="BB23970" s="91" t="s">
        <v>482</v>
      </c>
      <c r="BC23970" s="91" t="s">
        <v>14578</v>
      </c>
      <c r="BD23970" s="473" t="s">
        <v>26558</v>
      </c>
    </row>
    <row r="23971" spans="53:56" ht="15" x14ac:dyDescent="0.25">
      <c r="BA23971" s="90" t="s">
        <v>28224</v>
      </c>
      <c r="BB23971" s="90" t="s">
        <v>482</v>
      </c>
      <c r="BC23971" s="90" t="s">
        <v>14578</v>
      </c>
      <c r="BD23971" s="473" t="s">
        <v>26558</v>
      </c>
    </row>
    <row r="23972" spans="53:56" ht="15" x14ac:dyDescent="0.25">
      <c r="BA23972" s="91" t="s">
        <v>28225</v>
      </c>
      <c r="BB23972" s="91" t="s">
        <v>482</v>
      </c>
      <c r="BC23972" s="91" t="s">
        <v>14776</v>
      </c>
      <c r="BD23972" s="473" t="s">
        <v>26558</v>
      </c>
    </row>
    <row r="23973" spans="53:56" ht="15" x14ac:dyDescent="0.25">
      <c r="BA23973" s="90" t="s">
        <v>28226</v>
      </c>
      <c r="BB23973" s="90" t="s">
        <v>482</v>
      </c>
      <c r="BC23973" s="90" t="s">
        <v>28167</v>
      </c>
      <c r="BD23973" s="473" t="s">
        <v>26558</v>
      </c>
    </row>
    <row r="23974" spans="53:56" ht="15" x14ac:dyDescent="0.25">
      <c r="BA23974" s="91" t="s">
        <v>28227</v>
      </c>
      <c r="BB23974" s="91" t="s">
        <v>482</v>
      </c>
      <c r="BC23974" s="91" t="s">
        <v>28176</v>
      </c>
      <c r="BD23974" s="473" t="s">
        <v>26558</v>
      </c>
    </row>
    <row r="23975" spans="53:56" ht="15" x14ac:dyDescent="0.25">
      <c r="BA23975" s="90" t="s">
        <v>28228</v>
      </c>
      <c r="BB23975" s="90" t="s">
        <v>482</v>
      </c>
      <c r="BC23975" s="90" t="s">
        <v>27608</v>
      </c>
      <c r="BD23975" s="473" t="s">
        <v>26558</v>
      </c>
    </row>
    <row r="23976" spans="53:56" ht="15" x14ac:dyDescent="0.25">
      <c r="BA23976" s="91" t="s">
        <v>28229</v>
      </c>
      <c r="BB23976" s="91" t="s">
        <v>482</v>
      </c>
      <c r="BC23976" s="91" t="s">
        <v>14776</v>
      </c>
      <c r="BD23976" s="473" t="s">
        <v>26558</v>
      </c>
    </row>
    <row r="23977" spans="53:56" ht="15" x14ac:dyDescent="0.25">
      <c r="BA23977" s="90" t="s">
        <v>28230</v>
      </c>
      <c r="BB23977" s="90" t="s">
        <v>482</v>
      </c>
      <c r="BC23977" s="90" t="s">
        <v>28171</v>
      </c>
      <c r="BD23977" s="473" t="s">
        <v>26558</v>
      </c>
    </row>
    <row r="23978" spans="53:56" ht="15" x14ac:dyDescent="0.25">
      <c r="BA23978" s="91" t="s">
        <v>28231</v>
      </c>
      <c r="BB23978" s="91" t="s">
        <v>482</v>
      </c>
      <c r="BC23978" s="91" t="s">
        <v>14578</v>
      </c>
      <c r="BD23978" s="473" t="s">
        <v>26558</v>
      </c>
    </row>
    <row r="23979" spans="53:56" ht="15" x14ac:dyDescent="0.25">
      <c r="BA23979" s="90" t="s">
        <v>28232</v>
      </c>
      <c r="BB23979" s="90" t="s">
        <v>482</v>
      </c>
      <c r="BC23979" s="90" t="s">
        <v>28176</v>
      </c>
      <c r="BD23979" s="473" t="s">
        <v>26558</v>
      </c>
    </row>
    <row r="23980" spans="53:56" ht="15" x14ac:dyDescent="0.25">
      <c r="BA23980" s="91" t="s">
        <v>28233</v>
      </c>
      <c r="BB23980" s="91" t="s">
        <v>482</v>
      </c>
      <c r="BC23980" s="91" t="s">
        <v>28192</v>
      </c>
      <c r="BD23980" s="473" t="s">
        <v>26558</v>
      </c>
    </row>
    <row r="23981" spans="53:56" ht="15" x14ac:dyDescent="0.25">
      <c r="BA23981" s="90" t="s">
        <v>28234</v>
      </c>
      <c r="BB23981" s="90" t="s">
        <v>482</v>
      </c>
      <c r="BC23981" s="90" t="s">
        <v>28167</v>
      </c>
      <c r="BD23981" s="473" t="s">
        <v>26558</v>
      </c>
    </row>
    <row r="23982" spans="53:56" ht="15" x14ac:dyDescent="0.25">
      <c r="BA23982" s="91" t="s">
        <v>28235</v>
      </c>
      <c r="BB23982" s="91" t="s">
        <v>482</v>
      </c>
      <c r="BC23982" s="91" t="s">
        <v>14776</v>
      </c>
      <c r="BD23982" s="473" t="s">
        <v>26558</v>
      </c>
    </row>
    <row r="23983" spans="53:56" ht="15" x14ac:dyDescent="0.25">
      <c r="BA23983" s="90" t="s">
        <v>28236</v>
      </c>
      <c r="BB23983" s="90" t="s">
        <v>482</v>
      </c>
      <c r="BC23983" s="90" t="s">
        <v>14776</v>
      </c>
      <c r="BD23983" s="473" t="s">
        <v>26558</v>
      </c>
    </row>
    <row r="23984" spans="53:56" ht="15" x14ac:dyDescent="0.25">
      <c r="BA23984" s="91" t="s">
        <v>28237</v>
      </c>
      <c r="BB23984" s="91" t="s">
        <v>482</v>
      </c>
      <c r="BC23984" s="91" t="s">
        <v>28167</v>
      </c>
      <c r="BD23984" s="473" t="s">
        <v>26558</v>
      </c>
    </row>
    <row r="23985" spans="53:56" ht="15" x14ac:dyDescent="0.25">
      <c r="BA23985" s="90" t="s">
        <v>28238</v>
      </c>
      <c r="BB23985" s="90" t="s">
        <v>482</v>
      </c>
      <c r="BC23985" s="90" t="s">
        <v>28134</v>
      </c>
      <c r="BD23985" s="473" t="s">
        <v>26558</v>
      </c>
    </row>
    <row r="23986" spans="53:56" ht="15" x14ac:dyDescent="0.25">
      <c r="BA23986" s="91" t="s">
        <v>28239</v>
      </c>
      <c r="BB23986" s="91" t="s">
        <v>482</v>
      </c>
      <c r="BC23986" s="91" t="s">
        <v>28176</v>
      </c>
      <c r="BD23986" s="473" t="s">
        <v>26558</v>
      </c>
    </row>
    <row r="23987" spans="53:56" ht="15" x14ac:dyDescent="0.25">
      <c r="BA23987" s="91" t="s">
        <v>28240</v>
      </c>
      <c r="BB23987" s="91" t="s">
        <v>482</v>
      </c>
      <c r="BC23987" s="91" t="s">
        <v>28167</v>
      </c>
      <c r="BD23987" s="473" t="s">
        <v>26558</v>
      </c>
    </row>
    <row r="23988" spans="53:56" ht="15" x14ac:dyDescent="0.25">
      <c r="BA23988" s="90" t="s">
        <v>28241</v>
      </c>
      <c r="BB23988" s="90" t="s">
        <v>482</v>
      </c>
      <c r="BC23988" s="90" t="s">
        <v>14578</v>
      </c>
      <c r="BD23988" s="473" t="s">
        <v>26558</v>
      </c>
    </row>
    <row r="23989" spans="53:56" ht="15" x14ac:dyDescent="0.25">
      <c r="BA23989" s="91" t="s">
        <v>28242</v>
      </c>
      <c r="BB23989" s="91" t="s">
        <v>482</v>
      </c>
      <c r="BC23989" s="91" t="s">
        <v>15241</v>
      </c>
      <c r="BD23989" s="473" t="s">
        <v>26558</v>
      </c>
    </row>
    <row r="23990" spans="53:56" ht="15" x14ac:dyDescent="0.25">
      <c r="BA23990" s="90" t="s">
        <v>28243</v>
      </c>
      <c r="BB23990" s="90" t="s">
        <v>482</v>
      </c>
      <c r="BC23990" s="90" t="s">
        <v>7967</v>
      </c>
      <c r="BD23990" s="473" t="s">
        <v>26558</v>
      </c>
    </row>
    <row r="23991" spans="53:56" ht="15" x14ac:dyDescent="0.25">
      <c r="BA23991" s="91" t="s">
        <v>28244</v>
      </c>
      <c r="BB23991" s="91" t="s">
        <v>482</v>
      </c>
      <c r="BC23991" s="91" t="s">
        <v>28171</v>
      </c>
      <c r="BD23991" s="473" t="s">
        <v>26558</v>
      </c>
    </row>
    <row r="23992" spans="53:56" ht="15" x14ac:dyDescent="0.25">
      <c r="BA23992" s="90" t="s">
        <v>28245</v>
      </c>
      <c r="BB23992" s="90" t="s">
        <v>482</v>
      </c>
      <c r="BC23992" s="90" t="s">
        <v>28134</v>
      </c>
      <c r="BD23992" s="473" t="s">
        <v>26558</v>
      </c>
    </row>
    <row r="23993" spans="53:56" ht="15" x14ac:dyDescent="0.25">
      <c r="BA23993" s="91" t="s">
        <v>28246</v>
      </c>
      <c r="BB23993" s="91" t="s">
        <v>482</v>
      </c>
      <c r="BC23993" s="91" t="s">
        <v>27894</v>
      </c>
      <c r="BD23993" s="473" t="s">
        <v>26558</v>
      </c>
    </row>
    <row r="23994" spans="53:56" ht="15" x14ac:dyDescent="0.25">
      <c r="BA23994" s="90" t="s">
        <v>28247</v>
      </c>
      <c r="BB23994" s="90" t="s">
        <v>482</v>
      </c>
      <c r="BC23994" s="90" t="s">
        <v>21862</v>
      </c>
      <c r="BD23994" s="473" t="s">
        <v>26558</v>
      </c>
    </row>
    <row r="23995" spans="53:56" ht="15" x14ac:dyDescent="0.25">
      <c r="BA23995" s="91" t="s">
        <v>28248</v>
      </c>
      <c r="BB23995" s="91" t="s">
        <v>482</v>
      </c>
      <c r="BC23995" s="91" t="s">
        <v>10171</v>
      </c>
      <c r="BD23995" s="473" t="s">
        <v>26558</v>
      </c>
    </row>
    <row r="23996" spans="53:56" ht="15" x14ac:dyDescent="0.25">
      <c r="BA23996" s="90" t="s">
        <v>28249</v>
      </c>
      <c r="BB23996" s="90" t="s">
        <v>482</v>
      </c>
      <c r="BC23996" s="90" t="s">
        <v>22165</v>
      </c>
      <c r="BD23996" s="473" t="s">
        <v>26558</v>
      </c>
    </row>
    <row r="23997" spans="53:56" ht="15" x14ac:dyDescent="0.25">
      <c r="BA23997" s="91" t="s">
        <v>28250</v>
      </c>
      <c r="BB23997" s="91" t="s">
        <v>482</v>
      </c>
      <c r="BC23997" s="91" t="s">
        <v>10171</v>
      </c>
      <c r="BD23997" s="473" t="s">
        <v>26558</v>
      </c>
    </row>
    <row r="23998" spans="53:56" ht="15" x14ac:dyDescent="0.25">
      <c r="BA23998" s="90" t="s">
        <v>28251</v>
      </c>
      <c r="BB23998" s="90" t="s">
        <v>482</v>
      </c>
      <c r="BC23998" s="90" t="s">
        <v>10171</v>
      </c>
      <c r="BD23998" s="473" t="s">
        <v>26558</v>
      </c>
    </row>
    <row r="23999" spans="53:56" ht="15" x14ac:dyDescent="0.25">
      <c r="BA23999" s="91" t="s">
        <v>28252</v>
      </c>
      <c r="BB23999" s="91" t="s">
        <v>482</v>
      </c>
      <c r="BC23999" s="91" t="s">
        <v>9586</v>
      </c>
      <c r="BD23999" s="473" t="s">
        <v>26558</v>
      </c>
    </row>
    <row r="24000" spans="53:56" ht="15" x14ac:dyDescent="0.25">
      <c r="BA24000" s="90" t="s">
        <v>28253</v>
      </c>
      <c r="BB24000" s="90" t="s">
        <v>482</v>
      </c>
      <c r="BC24000" s="90" t="s">
        <v>14219</v>
      </c>
      <c r="BD24000" s="473" t="s">
        <v>26558</v>
      </c>
    </row>
    <row r="24001" spans="53:56" ht="15" x14ac:dyDescent="0.25">
      <c r="BA24001" s="90" t="s">
        <v>28254</v>
      </c>
      <c r="BB24001" s="90" t="s">
        <v>482</v>
      </c>
      <c r="BC24001" s="90" t="s">
        <v>10171</v>
      </c>
      <c r="BD24001" s="473" t="s">
        <v>26558</v>
      </c>
    </row>
    <row r="24002" spans="53:56" ht="15" x14ac:dyDescent="0.25">
      <c r="BA24002" s="91" t="s">
        <v>28255</v>
      </c>
      <c r="BB24002" s="91" t="s">
        <v>482</v>
      </c>
      <c r="BC24002" s="91" t="s">
        <v>21333</v>
      </c>
      <c r="BD24002" s="473" t="s">
        <v>26558</v>
      </c>
    </row>
    <row r="24003" spans="53:56" ht="15" x14ac:dyDescent="0.25">
      <c r="BA24003" s="90" t="s">
        <v>28256</v>
      </c>
      <c r="BB24003" s="90" t="s">
        <v>482</v>
      </c>
      <c r="BC24003" s="90" t="s">
        <v>10171</v>
      </c>
      <c r="BD24003" s="473" t="s">
        <v>26558</v>
      </c>
    </row>
    <row r="24004" spans="53:56" ht="15" x14ac:dyDescent="0.25">
      <c r="BA24004" s="91" t="s">
        <v>28257</v>
      </c>
      <c r="BB24004" s="91" t="s">
        <v>482</v>
      </c>
      <c r="BC24004" s="91" t="s">
        <v>27973</v>
      </c>
      <c r="BD24004" s="473" t="s">
        <v>26558</v>
      </c>
    </row>
    <row r="24005" spans="53:56" ht="15" x14ac:dyDescent="0.25">
      <c r="BA24005" s="91" t="s">
        <v>28258</v>
      </c>
      <c r="BB24005" s="91" t="s">
        <v>482</v>
      </c>
      <c r="BC24005" s="91" t="s">
        <v>28259</v>
      </c>
      <c r="BD24005" s="473" t="s">
        <v>26558</v>
      </c>
    </row>
    <row r="24006" spans="53:56" ht="15" x14ac:dyDescent="0.25">
      <c r="BA24006" s="90" t="s">
        <v>28260</v>
      </c>
      <c r="BB24006" s="90" t="s">
        <v>482</v>
      </c>
      <c r="BC24006" s="90" t="s">
        <v>28259</v>
      </c>
      <c r="BD24006" s="473" t="s">
        <v>26558</v>
      </c>
    </row>
    <row r="24007" spans="53:56" ht="15" x14ac:dyDescent="0.25">
      <c r="BA24007" s="91" t="s">
        <v>28261</v>
      </c>
      <c r="BB24007" s="91" t="s">
        <v>482</v>
      </c>
      <c r="BC24007" s="91" t="s">
        <v>14111</v>
      </c>
      <c r="BD24007" s="473" t="s">
        <v>26558</v>
      </c>
    </row>
    <row r="24008" spans="53:56" ht="15" x14ac:dyDescent="0.25">
      <c r="BA24008" s="90" t="s">
        <v>28262</v>
      </c>
      <c r="BB24008" s="90" t="s">
        <v>482</v>
      </c>
      <c r="BC24008" s="90" t="s">
        <v>10171</v>
      </c>
      <c r="BD24008" s="473" t="s">
        <v>26558</v>
      </c>
    </row>
    <row r="24009" spans="53:56" ht="15" x14ac:dyDescent="0.25">
      <c r="BA24009" s="90" t="s">
        <v>28263</v>
      </c>
      <c r="BB24009" s="90" t="s">
        <v>482</v>
      </c>
      <c r="BC24009" s="90" t="s">
        <v>14111</v>
      </c>
      <c r="BD24009" s="473" t="s">
        <v>26558</v>
      </c>
    </row>
    <row r="24010" spans="53:56" ht="15" x14ac:dyDescent="0.25">
      <c r="BA24010" s="91" t="s">
        <v>28264</v>
      </c>
      <c r="BB24010" s="91" t="s">
        <v>482</v>
      </c>
      <c r="BC24010" s="91" t="s">
        <v>21333</v>
      </c>
      <c r="BD24010" s="473" t="s">
        <v>26558</v>
      </c>
    </row>
    <row r="24011" spans="53:56" ht="15" x14ac:dyDescent="0.25">
      <c r="BA24011" s="90" t="s">
        <v>28265</v>
      </c>
      <c r="BB24011" s="90" t="s">
        <v>482</v>
      </c>
      <c r="BC24011" s="90" t="s">
        <v>28266</v>
      </c>
      <c r="BD24011" s="473" t="s">
        <v>26558</v>
      </c>
    </row>
    <row r="24012" spans="53:56" ht="15" x14ac:dyDescent="0.25">
      <c r="BA24012" s="91" t="s">
        <v>28267</v>
      </c>
      <c r="BB24012" s="91" t="s">
        <v>482</v>
      </c>
      <c r="BC24012" s="91" t="s">
        <v>28259</v>
      </c>
      <c r="BD24012" s="473" t="s">
        <v>26558</v>
      </c>
    </row>
    <row r="24013" spans="53:56" ht="15" x14ac:dyDescent="0.25">
      <c r="BA24013" s="90" t="s">
        <v>28268</v>
      </c>
      <c r="BB24013" s="90" t="s">
        <v>482</v>
      </c>
      <c r="BC24013" s="90" t="s">
        <v>21333</v>
      </c>
      <c r="BD24013" s="473" t="s">
        <v>26558</v>
      </c>
    </row>
    <row r="24014" spans="53:56" ht="15" x14ac:dyDescent="0.25">
      <c r="BA24014" s="91" t="s">
        <v>28269</v>
      </c>
      <c r="BB24014" s="91" t="s">
        <v>482</v>
      </c>
      <c r="BC24014" s="91" t="s">
        <v>10171</v>
      </c>
      <c r="BD24014" s="473" t="s">
        <v>26558</v>
      </c>
    </row>
    <row r="24015" spans="53:56" ht="15" x14ac:dyDescent="0.25">
      <c r="BA24015" s="91" t="s">
        <v>28270</v>
      </c>
      <c r="BB24015" s="91" t="s">
        <v>482</v>
      </c>
      <c r="BC24015" s="91" t="s">
        <v>28259</v>
      </c>
      <c r="BD24015" s="473" t="s">
        <v>26558</v>
      </c>
    </row>
    <row r="24016" spans="53:56" ht="15" x14ac:dyDescent="0.25">
      <c r="BA24016" s="90" t="s">
        <v>28271</v>
      </c>
      <c r="BB24016" s="90" t="s">
        <v>482</v>
      </c>
      <c r="BC24016" s="90" t="s">
        <v>21862</v>
      </c>
      <c r="BD24016" s="473" t="s">
        <v>26558</v>
      </c>
    </row>
    <row r="24017" spans="53:56" ht="15" x14ac:dyDescent="0.25">
      <c r="BA24017" s="91" t="s">
        <v>28272</v>
      </c>
      <c r="BB24017" s="91" t="s">
        <v>482</v>
      </c>
      <c r="BC24017" s="91" t="s">
        <v>12459</v>
      </c>
      <c r="BD24017" s="473" t="s">
        <v>26558</v>
      </c>
    </row>
    <row r="24018" spans="53:56" ht="15" x14ac:dyDescent="0.25">
      <c r="BA24018" s="90" t="s">
        <v>28273</v>
      </c>
      <c r="BB24018" s="90" t="s">
        <v>482</v>
      </c>
      <c r="BC24018" s="90" t="s">
        <v>14219</v>
      </c>
      <c r="BD24018" s="473" t="s">
        <v>26558</v>
      </c>
    </row>
    <row r="24019" spans="53:56" ht="15" x14ac:dyDescent="0.25">
      <c r="BA24019" s="90" t="s">
        <v>28274</v>
      </c>
      <c r="BB24019" s="90" t="s">
        <v>482</v>
      </c>
      <c r="BC24019" s="90" t="s">
        <v>22165</v>
      </c>
      <c r="BD24019" s="473" t="s">
        <v>26558</v>
      </c>
    </row>
    <row r="24020" spans="53:56" ht="15" x14ac:dyDescent="0.25">
      <c r="BA24020" s="91" t="s">
        <v>28275</v>
      </c>
      <c r="BB24020" s="91" t="s">
        <v>482</v>
      </c>
      <c r="BC24020" s="91" t="s">
        <v>28266</v>
      </c>
      <c r="BD24020" s="473" t="s">
        <v>26558</v>
      </c>
    </row>
    <row r="24021" spans="53:56" ht="15" x14ac:dyDescent="0.25">
      <c r="BA24021" s="90" t="s">
        <v>28276</v>
      </c>
      <c r="BB24021" s="90" t="s">
        <v>482</v>
      </c>
      <c r="BC24021" s="90" t="s">
        <v>27973</v>
      </c>
      <c r="BD24021" s="473" t="s">
        <v>26558</v>
      </c>
    </row>
    <row r="24022" spans="53:56" ht="15" x14ac:dyDescent="0.25">
      <c r="BA24022" s="91" t="s">
        <v>28277</v>
      </c>
      <c r="BB24022" s="91" t="s">
        <v>482</v>
      </c>
      <c r="BC24022" s="91" t="s">
        <v>1401</v>
      </c>
      <c r="BD24022" s="473" t="s">
        <v>26558</v>
      </c>
    </row>
    <row r="24023" spans="53:56" ht="15" x14ac:dyDescent="0.25">
      <c r="BA24023" s="91" t="s">
        <v>28278</v>
      </c>
      <c r="BB24023" s="91" t="s">
        <v>482</v>
      </c>
      <c r="BC24023" s="91" t="s">
        <v>28259</v>
      </c>
      <c r="BD24023" s="473" t="s">
        <v>26558</v>
      </c>
    </row>
    <row r="24024" spans="53:56" ht="15" x14ac:dyDescent="0.25">
      <c r="BA24024" s="90" t="s">
        <v>28279</v>
      </c>
      <c r="BB24024" s="90" t="s">
        <v>482</v>
      </c>
      <c r="BC24024" s="90" t="s">
        <v>27973</v>
      </c>
      <c r="BD24024" s="473" t="s">
        <v>26558</v>
      </c>
    </row>
    <row r="24025" spans="53:56" ht="15" x14ac:dyDescent="0.25">
      <c r="BA24025" s="91" t="s">
        <v>28280</v>
      </c>
      <c r="BB24025" s="91" t="s">
        <v>482</v>
      </c>
      <c r="BC24025" s="91" t="s">
        <v>10171</v>
      </c>
      <c r="BD24025" s="473" t="s">
        <v>26558</v>
      </c>
    </row>
    <row r="24026" spans="53:56" ht="15" x14ac:dyDescent="0.25">
      <c r="BA24026" s="90" t="s">
        <v>28281</v>
      </c>
      <c r="BB24026" s="90" t="s">
        <v>482</v>
      </c>
      <c r="BC24026" s="90" t="s">
        <v>15158</v>
      </c>
      <c r="BD24026" s="473" t="s">
        <v>26558</v>
      </c>
    </row>
    <row r="24027" spans="53:56" ht="15" x14ac:dyDescent="0.25">
      <c r="BA24027" s="90" t="s">
        <v>28282</v>
      </c>
      <c r="BB24027" s="90" t="s">
        <v>482</v>
      </c>
      <c r="BC24027" s="90" t="s">
        <v>21333</v>
      </c>
      <c r="BD24027" s="473" t="s">
        <v>26558</v>
      </c>
    </row>
    <row r="24028" spans="53:56" ht="15" x14ac:dyDescent="0.25">
      <c r="BA24028" s="91" t="s">
        <v>28283</v>
      </c>
      <c r="BB24028" s="91" t="s">
        <v>482</v>
      </c>
      <c r="BC24028" s="91" t="s">
        <v>1401</v>
      </c>
      <c r="BD24028" s="473" t="s">
        <v>26558</v>
      </c>
    </row>
    <row r="24029" spans="53:56" ht="15" x14ac:dyDescent="0.25">
      <c r="BA24029" s="90" t="s">
        <v>28284</v>
      </c>
      <c r="BB24029" s="90" t="s">
        <v>482</v>
      </c>
      <c r="BC24029" s="90" t="s">
        <v>14219</v>
      </c>
      <c r="BD24029" s="473" t="s">
        <v>26558</v>
      </c>
    </row>
    <row r="24030" spans="53:56" ht="15" x14ac:dyDescent="0.25">
      <c r="BA24030" s="91" t="s">
        <v>28285</v>
      </c>
      <c r="BB24030" s="91" t="s">
        <v>482</v>
      </c>
      <c r="BC24030" s="91" t="s">
        <v>21333</v>
      </c>
      <c r="BD24030" s="473" t="s">
        <v>26558</v>
      </c>
    </row>
    <row r="24031" spans="53:56" ht="15" x14ac:dyDescent="0.25">
      <c r="BA24031" s="91" t="s">
        <v>28286</v>
      </c>
      <c r="BB24031" s="91" t="s">
        <v>482</v>
      </c>
      <c r="BC24031" s="91" t="s">
        <v>28259</v>
      </c>
      <c r="BD24031" s="473" t="s">
        <v>26558</v>
      </c>
    </row>
    <row r="24032" spans="53:56" ht="15" x14ac:dyDescent="0.25">
      <c r="BA24032" s="90" t="s">
        <v>28287</v>
      </c>
      <c r="BB24032" s="90" t="s">
        <v>482</v>
      </c>
      <c r="BC24032" s="90" t="s">
        <v>14219</v>
      </c>
      <c r="BD24032" s="473" t="s">
        <v>26558</v>
      </c>
    </row>
    <row r="24033" spans="53:56" ht="15" x14ac:dyDescent="0.25">
      <c r="BA24033" s="91" t="s">
        <v>28288</v>
      </c>
      <c r="BB24033" s="91" t="s">
        <v>482</v>
      </c>
      <c r="BC24033" s="91" t="s">
        <v>22165</v>
      </c>
      <c r="BD24033" s="473" t="s">
        <v>26558</v>
      </c>
    </row>
    <row r="24034" spans="53:56" ht="15" x14ac:dyDescent="0.25">
      <c r="BA24034" s="90" t="s">
        <v>28289</v>
      </c>
      <c r="BB24034" s="90" t="s">
        <v>482</v>
      </c>
      <c r="BC24034" s="90" t="s">
        <v>28266</v>
      </c>
      <c r="BD24034" s="473" t="s">
        <v>26558</v>
      </c>
    </row>
    <row r="24035" spans="53:56" ht="15" x14ac:dyDescent="0.25">
      <c r="BA24035" s="91" t="s">
        <v>28290</v>
      </c>
      <c r="BB24035" s="91" t="s">
        <v>482</v>
      </c>
      <c r="BC24035" s="91" t="s">
        <v>14219</v>
      </c>
      <c r="BD24035" s="473" t="s">
        <v>26558</v>
      </c>
    </row>
    <row r="24036" spans="53:56" ht="15" x14ac:dyDescent="0.25">
      <c r="BA24036" s="90" t="s">
        <v>28291</v>
      </c>
      <c r="BB24036" s="90" t="s">
        <v>482</v>
      </c>
      <c r="BC24036" s="90" t="s">
        <v>10171</v>
      </c>
      <c r="BD24036" s="473" t="s">
        <v>26558</v>
      </c>
    </row>
    <row r="24037" spans="53:56" ht="15" x14ac:dyDescent="0.25">
      <c r="BA24037" s="90" t="s">
        <v>28292</v>
      </c>
      <c r="BB24037" s="90" t="s">
        <v>482</v>
      </c>
      <c r="BC24037" s="90" t="s">
        <v>14219</v>
      </c>
      <c r="BD24037" s="473" t="s">
        <v>26558</v>
      </c>
    </row>
    <row r="24038" spans="53:56" ht="15" x14ac:dyDescent="0.25">
      <c r="BA24038" s="91" t="s">
        <v>28293</v>
      </c>
      <c r="BB24038" s="91" t="s">
        <v>482</v>
      </c>
      <c r="BC24038" s="91" t="s">
        <v>28259</v>
      </c>
      <c r="BD24038" s="473" t="s">
        <v>26558</v>
      </c>
    </row>
    <row r="24039" spans="53:56" ht="15" x14ac:dyDescent="0.25">
      <c r="BA24039" s="90" t="s">
        <v>28294</v>
      </c>
      <c r="BB24039" s="90" t="s">
        <v>482</v>
      </c>
      <c r="BC24039" s="90" t="s">
        <v>27973</v>
      </c>
      <c r="BD24039" s="473" t="s">
        <v>26558</v>
      </c>
    </row>
    <row r="24040" spans="53:56" ht="15" x14ac:dyDescent="0.25">
      <c r="BA24040" s="91" t="s">
        <v>28295</v>
      </c>
      <c r="BB24040" s="91" t="s">
        <v>482</v>
      </c>
      <c r="BC24040" s="91" t="s">
        <v>14111</v>
      </c>
      <c r="BD24040" s="473" t="s">
        <v>26558</v>
      </c>
    </row>
    <row r="24041" spans="53:56" ht="15" x14ac:dyDescent="0.25">
      <c r="BA24041" s="91" t="s">
        <v>28296</v>
      </c>
      <c r="BB24041" s="91" t="s">
        <v>482</v>
      </c>
      <c r="BC24041" s="91" t="s">
        <v>8038</v>
      </c>
      <c r="BD24041" s="473" t="s">
        <v>26558</v>
      </c>
    </row>
    <row r="24042" spans="53:56" ht="15" x14ac:dyDescent="0.25">
      <c r="BA24042" s="90" t="s">
        <v>28297</v>
      </c>
      <c r="BB24042" s="90" t="s">
        <v>482</v>
      </c>
      <c r="BC24042" s="90" t="s">
        <v>9586</v>
      </c>
      <c r="BD24042" s="473" t="s">
        <v>26558</v>
      </c>
    </row>
    <row r="24043" spans="53:56" ht="15" x14ac:dyDescent="0.25">
      <c r="BA24043" s="91" t="s">
        <v>28298</v>
      </c>
      <c r="BB24043" s="91" t="s">
        <v>482</v>
      </c>
      <c r="BC24043" s="91" t="s">
        <v>21333</v>
      </c>
      <c r="BD24043" s="473" t="s">
        <v>26558</v>
      </c>
    </row>
    <row r="24044" spans="53:56" ht="15" x14ac:dyDescent="0.25">
      <c r="BA24044" s="90" t="s">
        <v>28299</v>
      </c>
      <c r="BB24044" s="90" t="s">
        <v>482</v>
      </c>
      <c r="BC24044" s="90" t="s">
        <v>22165</v>
      </c>
      <c r="BD24044" s="473" t="s">
        <v>26558</v>
      </c>
    </row>
    <row r="24045" spans="53:56" ht="15" x14ac:dyDescent="0.25">
      <c r="BA24045" s="90" t="s">
        <v>28300</v>
      </c>
      <c r="BB24045" s="90" t="s">
        <v>482</v>
      </c>
      <c r="BC24045" s="90" t="s">
        <v>22165</v>
      </c>
      <c r="BD24045" s="473" t="s">
        <v>26558</v>
      </c>
    </row>
    <row r="24046" spans="53:56" ht="15" x14ac:dyDescent="0.25">
      <c r="BA24046" s="91" t="s">
        <v>28301</v>
      </c>
      <c r="BB24046" s="91" t="s">
        <v>482</v>
      </c>
      <c r="BC24046" s="91" t="s">
        <v>10171</v>
      </c>
      <c r="BD24046" s="473" t="s">
        <v>26558</v>
      </c>
    </row>
    <row r="24047" spans="53:56" ht="15" x14ac:dyDescent="0.25">
      <c r="BA24047" s="90" t="s">
        <v>28302</v>
      </c>
      <c r="BB24047" s="90" t="s">
        <v>482</v>
      </c>
      <c r="BC24047" s="90" t="s">
        <v>22165</v>
      </c>
      <c r="BD24047" s="473" t="s">
        <v>26558</v>
      </c>
    </row>
    <row r="24048" spans="53:56" ht="15" x14ac:dyDescent="0.25">
      <c r="BA24048" s="91" t="s">
        <v>28303</v>
      </c>
      <c r="BB24048" s="91" t="s">
        <v>482</v>
      </c>
      <c r="BC24048" s="91" t="s">
        <v>9586</v>
      </c>
      <c r="BD24048" s="473" t="s">
        <v>26558</v>
      </c>
    </row>
    <row r="24049" spans="53:56" ht="15" x14ac:dyDescent="0.25">
      <c r="BA24049" s="91" t="s">
        <v>28304</v>
      </c>
      <c r="BB24049" s="91" t="s">
        <v>482</v>
      </c>
      <c r="BC24049" s="91" t="s">
        <v>9586</v>
      </c>
      <c r="BD24049" s="473" t="s">
        <v>26558</v>
      </c>
    </row>
    <row r="24050" spans="53:56" ht="15" x14ac:dyDescent="0.25">
      <c r="BA24050" s="90" t="s">
        <v>28305</v>
      </c>
      <c r="BB24050" s="90" t="s">
        <v>482</v>
      </c>
      <c r="BC24050" s="90" t="s">
        <v>10171</v>
      </c>
      <c r="BD24050" s="473" t="s">
        <v>26558</v>
      </c>
    </row>
    <row r="24051" spans="53:56" ht="15" x14ac:dyDescent="0.25">
      <c r="BA24051" s="91" t="s">
        <v>28306</v>
      </c>
      <c r="BB24051" s="91" t="s">
        <v>482</v>
      </c>
      <c r="BC24051" s="91" t="s">
        <v>28266</v>
      </c>
      <c r="BD24051" s="473" t="s">
        <v>26558</v>
      </c>
    </row>
    <row r="24052" spans="53:56" ht="15" x14ac:dyDescent="0.25">
      <c r="BA24052" s="90" t="s">
        <v>28307</v>
      </c>
      <c r="BB24052" s="90" t="s">
        <v>482</v>
      </c>
      <c r="BC24052" s="90" t="s">
        <v>28259</v>
      </c>
      <c r="BD24052" s="473" t="s">
        <v>26558</v>
      </c>
    </row>
    <row r="24053" spans="53:56" ht="15" x14ac:dyDescent="0.25">
      <c r="BA24053" s="90" t="s">
        <v>28308</v>
      </c>
      <c r="BB24053" s="90" t="s">
        <v>482</v>
      </c>
      <c r="BC24053" s="90" t="s">
        <v>28266</v>
      </c>
      <c r="BD24053" s="473" t="s">
        <v>26558</v>
      </c>
    </row>
    <row r="24054" spans="53:56" ht="15" x14ac:dyDescent="0.25">
      <c r="BA24054" s="91" t="s">
        <v>28309</v>
      </c>
      <c r="BB24054" s="91" t="s">
        <v>482</v>
      </c>
      <c r="BC24054" s="91" t="s">
        <v>21333</v>
      </c>
      <c r="BD24054" s="473" t="s">
        <v>26558</v>
      </c>
    </row>
    <row r="24055" spans="53:56" ht="15" x14ac:dyDescent="0.25">
      <c r="BA24055" s="90" t="s">
        <v>28310</v>
      </c>
      <c r="BB24055" s="90" t="s">
        <v>482</v>
      </c>
      <c r="BC24055" s="90" t="s">
        <v>10171</v>
      </c>
      <c r="BD24055" s="473" t="s">
        <v>26558</v>
      </c>
    </row>
    <row r="24056" spans="53:56" ht="15" x14ac:dyDescent="0.25">
      <c r="BA24056" s="91" t="s">
        <v>28311</v>
      </c>
      <c r="BB24056" s="91" t="s">
        <v>482</v>
      </c>
      <c r="BC24056" s="91" t="s">
        <v>14219</v>
      </c>
      <c r="BD24056" s="473" t="s">
        <v>26558</v>
      </c>
    </row>
    <row r="24057" spans="53:56" ht="15" x14ac:dyDescent="0.25">
      <c r="BA24057" s="91" t="s">
        <v>28312</v>
      </c>
      <c r="BB24057" s="91" t="s">
        <v>482</v>
      </c>
      <c r="BC24057" s="91" t="s">
        <v>21862</v>
      </c>
      <c r="BD24057" s="473" t="s">
        <v>26558</v>
      </c>
    </row>
    <row r="24058" spans="53:56" ht="15" x14ac:dyDescent="0.25">
      <c r="BA24058" s="90" t="s">
        <v>28313</v>
      </c>
      <c r="BB24058" s="90" t="s">
        <v>482</v>
      </c>
      <c r="BC24058" s="90" t="s">
        <v>21333</v>
      </c>
      <c r="BD24058" s="473" t="s">
        <v>26558</v>
      </c>
    </row>
    <row r="24059" spans="53:56" ht="15" x14ac:dyDescent="0.25">
      <c r="BA24059" s="91" t="s">
        <v>28314</v>
      </c>
      <c r="BB24059" s="91" t="s">
        <v>482</v>
      </c>
      <c r="BC24059" s="91" t="s">
        <v>28266</v>
      </c>
      <c r="BD24059" s="473" t="s">
        <v>26558</v>
      </c>
    </row>
    <row r="24060" spans="53:56" ht="15" x14ac:dyDescent="0.25">
      <c r="BA24060" s="90" t="s">
        <v>28315</v>
      </c>
      <c r="BB24060" s="90" t="s">
        <v>482</v>
      </c>
      <c r="BC24060" s="90" t="s">
        <v>27973</v>
      </c>
      <c r="BD24060" s="473" t="s">
        <v>26558</v>
      </c>
    </row>
    <row r="24061" spans="53:56" ht="15" x14ac:dyDescent="0.25">
      <c r="BA24061" s="91" t="s">
        <v>28316</v>
      </c>
      <c r="BB24061" s="91" t="s">
        <v>482</v>
      </c>
      <c r="BC24061" s="91" t="s">
        <v>28266</v>
      </c>
      <c r="BD24061" s="473" t="s">
        <v>26558</v>
      </c>
    </row>
    <row r="24062" spans="53:56" ht="15" x14ac:dyDescent="0.25">
      <c r="BA24062" s="90" t="s">
        <v>28317</v>
      </c>
      <c r="BB24062" s="90" t="s">
        <v>482</v>
      </c>
      <c r="BC24062" s="90" t="s">
        <v>28266</v>
      </c>
      <c r="BD24062" s="473" t="s">
        <v>26558</v>
      </c>
    </row>
    <row r="24063" spans="53:56" ht="15" x14ac:dyDescent="0.25">
      <c r="BA24063" s="90" t="s">
        <v>28318</v>
      </c>
      <c r="BB24063" s="90" t="s">
        <v>482</v>
      </c>
      <c r="BC24063" s="90" t="s">
        <v>21333</v>
      </c>
      <c r="BD24063" s="473" t="s">
        <v>26558</v>
      </c>
    </row>
    <row r="24064" spans="53:56" ht="15" x14ac:dyDescent="0.25">
      <c r="BA24064" s="91" t="s">
        <v>28319</v>
      </c>
      <c r="BB24064" s="91" t="s">
        <v>482</v>
      </c>
      <c r="BC24064" s="91" t="s">
        <v>9586</v>
      </c>
      <c r="BD24064" s="473" t="s">
        <v>26558</v>
      </c>
    </row>
    <row r="24065" spans="53:56" ht="15" x14ac:dyDescent="0.25">
      <c r="BA24065" s="90" t="s">
        <v>28320</v>
      </c>
      <c r="BB24065" s="90" t="s">
        <v>482</v>
      </c>
      <c r="BC24065" s="90" t="s">
        <v>14219</v>
      </c>
      <c r="BD24065" s="473" t="s">
        <v>26558</v>
      </c>
    </row>
    <row r="24066" spans="53:56" ht="15" x14ac:dyDescent="0.25">
      <c r="BA24066" s="91" t="s">
        <v>28321</v>
      </c>
      <c r="BB24066" s="91" t="s">
        <v>482</v>
      </c>
      <c r="BC24066" s="91" t="s">
        <v>28259</v>
      </c>
      <c r="BD24066" s="473" t="s">
        <v>26558</v>
      </c>
    </row>
    <row r="24067" spans="53:56" ht="15" x14ac:dyDescent="0.25">
      <c r="BA24067" s="91" t="s">
        <v>28322</v>
      </c>
      <c r="BB24067" s="91" t="s">
        <v>482</v>
      </c>
      <c r="BC24067" s="91" t="s">
        <v>28259</v>
      </c>
      <c r="BD24067" s="473" t="s">
        <v>26558</v>
      </c>
    </row>
    <row r="24068" spans="53:56" ht="15" x14ac:dyDescent="0.25">
      <c r="BA24068" s="90" t="s">
        <v>28323</v>
      </c>
      <c r="BB24068" s="90" t="s">
        <v>482</v>
      </c>
      <c r="BC24068" s="90" t="s">
        <v>28259</v>
      </c>
      <c r="BD24068" s="473" t="s">
        <v>26558</v>
      </c>
    </row>
    <row r="24069" spans="53:56" ht="15" x14ac:dyDescent="0.25">
      <c r="BA24069" s="91" t="s">
        <v>28324</v>
      </c>
      <c r="BB24069" s="91" t="s">
        <v>482</v>
      </c>
      <c r="BC24069" s="91" t="s">
        <v>28259</v>
      </c>
      <c r="BD24069" s="473" t="s">
        <v>26558</v>
      </c>
    </row>
    <row r="24070" spans="53:56" ht="15" x14ac:dyDescent="0.25">
      <c r="BA24070" s="90" t="s">
        <v>28325</v>
      </c>
      <c r="BB24070" s="90" t="s">
        <v>482</v>
      </c>
      <c r="BC24070" s="90" t="s">
        <v>28259</v>
      </c>
      <c r="BD24070" s="473" t="s">
        <v>26558</v>
      </c>
    </row>
    <row r="24071" spans="53:56" ht="15" x14ac:dyDescent="0.25">
      <c r="BA24071" s="90" t="s">
        <v>28326</v>
      </c>
      <c r="BB24071" s="90" t="s">
        <v>482</v>
      </c>
      <c r="BC24071" s="90" t="s">
        <v>28259</v>
      </c>
      <c r="BD24071" s="473" t="s">
        <v>26558</v>
      </c>
    </row>
    <row r="24072" spans="53:56" ht="15" x14ac:dyDescent="0.25">
      <c r="BA24072" s="91" t="s">
        <v>28327</v>
      </c>
      <c r="BB24072" s="91" t="s">
        <v>482</v>
      </c>
      <c r="BC24072" s="91" t="s">
        <v>28259</v>
      </c>
      <c r="BD24072" s="473" t="s">
        <v>26558</v>
      </c>
    </row>
    <row r="24073" spans="53:56" ht="15" x14ac:dyDescent="0.25">
      <c r="BA24073" s="90" t="s">
        <v>28328</v>
      </c>
      <c r="BB24073" s="90" t="s">
        <v>482</v>
      </c>
      <c r="BC24073" s="90" t="s">
        <v>28259</v>
      </c>
      <c r="BD24073" s="473" t="s">
        <v>26558</v>
      </c>
    </row>
    <row r="24074" spans="53:56" ht="15" x14ac:dyDescent="0.25">
      <c r="BA24074" s="91" t="s">
        <v>28329</v>
      </c>
      <c r="BB24074" s="91" t="s">
        <v>482</v>
      </c>
      <c r="BC24074" s="91" t="s">
        <v>5723</v>
      </c>
      <c r="BD24074" s="473" t="s">
        <v>26558</v>
      </c>
    </row>
    <row r="24075" spans="53:56" ht="15" x14ac:dyDescent="0.25">
      <c r="BA24075" s="90" t="s">
        <v>28330</v>
      </c>
      <c r="BB24075" s="90" t="s">
        <v>482</v>
      </c>
      <c r="BC24075" s="90" t="s">
        <v>5723</v>
      </c>
      <c r="BD24075" s="473" t="s">
        <v>26558</v>
      </c>
    </row>
    <row r="24076" spans="53:56" ht="15" x14ac:dyDescent="0.25">
      <c r="BA24076" s="91" t="s">
        <v>28331</v>
      </c>
      <c r="BB24076" s="91" t="s">
        <v>482</v>
      </c>
      <c r="BC24076" s="91" t="s">
        <v>5723</v>
      </c>
      <c r="BD24076" s="473" t="s">
        <v>26558</v>
      </c>
    </row>
    <row r="24077" spans="53:56" ht="15" x14ac:dyDescent="0.25">
      <c r="BA24077" s="90" t="s">
        <v>28332</v>
      </c>
      <c r="BB24077" s="90" t="s">
        <v>482</v>
      </c>
      <c r="BC24077" s="90" t="s">
        <v>15327</v>
      </c>
      <c r="BD24077" s="473" t="s">
        <v>26558</v>
      </c>
    </row>
    <row r="24078" spans="53:56" ht="15" x14ac:dyDescent="0.25">
      <c r="BA24078" s="90" t="s">
        <v>28333</v>
      </c>
      <c r="BB24078" s="90" t="s">
        <v>482</v>
      </c>
      <c r="BC24078" s="90" t="s">
        <v>27854</v>
      </c>
      <c r="BD24078" s="473" t="s">
        <v>26558</v>
      </c>
    </row>
    <row r="24079" spans="53:56" ht="15" x14ac:dyDescent="0.25">
      <c r="BA24079" s="91" t="s">
        <v>28334</v>
      </c>
      <c r="BB24079" s="91" t="s">
        <v>482</v>
      </c>
      <c r="BC24079" s="91" t="s">
        <v>15327</v>
      </c>
      <c r="BD24079" s="473" t="s">
        <v>26558</v>
      </c>
    </row>
    <row r="24080" spans="53:56" ht="15" x14ac:dyDescent="0.25">
      <c r="BA24080" s="90" t="s">
        <v>28335</v>
      </c>
      <c r="BB24080" s="90" t="s">
        <v>482</v>
      </c>
      <c r="BC24080" s="90" t="s">
        <v>23856</v>
      </c>
      <c r="BD24080" s="473" t="s">
        <v>26558</v>
      </c>
    </row>
    <row r="24081" spans="53:56" ht="15" x14ac:dyDescent="0.25">
      <c r="BA24081" s="91" t="s">
        <v>28336</v>
      </c>
      <c r="BB24081" s="91" t="s">
        <v>482</v>
      </c>
      <c r="BC24081" s="91" t="s">
        <v>10809</v>
      </c>
      <c r="BD24081" s="473" t="s">
        <v>26558</v>
      </c>
    </row>
    <row r="24082" spans="53:56" ht="15" x14ac:dyDescent="0.25">
      <c r="BA24082" s="90" t="s">
        <v>28337</v>
      </c>
      <c r="BB24082" s="90" t="s">
        <v>482</v>
      </c>
      <c r="BC24082" s="90" t="s">
        <v>15327</v>
      </c>
      <c r="BD24082" s="473" t="s">
        <v>26558</v>
      </c>
    </row>
    <row r="24083" spans="53:56" ht="15" x14ac:dyDescent="0.25">
      <c r="BA24083" s="91" t="s">
        <v>28338</v>
      </c>
      <c r="BB24083" s="91" t="s">
        <v>482</v>
      </c>
      <c r="BC24083" s="91" t="s">
        <v>10809</v>
      </c>
      <c r="BD24083" s="473" t="s">
        <v>26558</v>
      </c>
    </row>
    <row r="24084" spans="53:56" ht="15" x14ac:dyDescent="0.25">
      <c r="BA24084" s="90" t="s">
        <v>28339</v>
      </c>
      <c r="BB24084" s="90" t="s">
        <v>482</v>
      </c>
      <c r="BC24084" s="90" t="s">
        <v>5723</v>
      </c>
      <c r="BD24084" s="473" t="s">
        <v>26558</v>
      </c>
    </row>
    <row r="24085" spans="53:56" ht="15" x14ac:dyDescent="0.25">
      <c r="BA24085" s="91" t="s">
        <v>28340</v>
      </c>
      <c r="BB24085" s="91" t="s">
        <v>482</v>
      </c>
      <c r="BC24085" s="91" t="s">
        <v>25975</v>
      </c>
      <c r="BD24085" s="473" t="s">
        <v>26558</v>
      </c>
    </row>
    <row r="24086" spans="53:56" ht="15" x14ac:dyDescent="0.25">
      <c r="BA24086" s="90" t="s">
        <v>28341</v>
      </c>
      <c r="BB24086" s="90" t="s">
        <v>482</v>
      </c>
      <c r="BC24086" s="90" t="s">
        <v>27854</v>
      </c>
      <c r="BD24086" s="473" t="s">
        <v>26558</v>
      </c>
    </row>
    <row r="24087" spans="53:56" ht="15" x14ac:dyDescent="0.25">
      <c r="BA24087" s="91" t="s">
        <v>28342</v>
      </c>
      <c r="BB24087" s="91" t="s">
        <v>482</v>
      </c>
      <c r="BC24087" s="91" t="s">
        <v>27854</v>
      </c>
      <c r="BD24087" s="473" t="s">
        <v>26558</v>
      </c>
    </row>
    <row r="24088" spans="53:56" ht="15" x14ac:dyDescent="0.25">
      <c r="BA24088" s="90" t="s">
        <v>28343</v>
      </c>
      <c r="BB24088" s="90" t="s">
        <v>482</v>
      </c>
      <c r="BC24088" s="90" t="s">
        <v>23856</v>
      </c>
      <c r="BD24088" s="473" t="s">
        <v>26558</v>
      </c>
    </row>
    <row r="24089" spans="53:56" ht="15" x14ac:dyDescent="0.25">
      <c r="BA24089" s="91" t="s">
        <v>28344</v>
      </c>
      <c r="BB24089" s="91" t="s">
        <v>482</v>
      </c>
      <c r="BC24089" s="91" t="s">
        <v>7866</v>
      </c>
      <c r="BD24089" s="473" t="s">
        <v>26558</v>
      </c>
    </row>
    <row r="24090" spans="53:56" ht="15" x14ac:dyDescent="0.25">
      <c r="BA24090" s="90" t="s">
        <v>28345</v>
      </c>
      <c r="BB24090" s="90" t="s">
        <v>482</v>
      </c>
      <c r="BC24090" s="90" t="s">
        <v>15327</v>
      </c>
      <c r="BD24090" s="473" t="s">
        <v>26558</v>
      </c>
    </row>
    <row r="24091" spans="53:56" ht="15" x14ac:dyDescent="0.25">
      <c r="BA24091" s="91" t="s">
        <v>28346</v>
      </c>
      <c r="BB24091" s="91" t="s">
        <v>482</v>
      </c>
      <c r="BC24091" s="91" t="s">
        <v>23856</v>
      </c>
      <c r="BD24091" s="473" t="s">
        <v>26558</v>
      </c>
    </row>
    <row r="24092" spans="53:56" ht="15" x14ac:dyDescent="0.25">
      <c r="BA24092" s="90" t="s">
        <v>28347</v>
      </c>
      <c r="BB24092" s="90" t="s">
        <v>482</v>
      </c>
      <c r="BC24092" s="90" t="s">
        <v>5723</v>
      </c>
      <c r="BD24092" s="473" t="s">
        <v>26558</v>
      </c>
    </row>
    <row r="24093" spans="53:56" ht="15" x14ac:dyDescent="0.25">
      <c r="BA24093" s="91" t="s">
        <v>28348</v>
      </c>
      <c r="BB24093" s="91" t="s">
        <v>482</v>
      </c>
      <c r="BC24093" s="91" t="s">
        <v>15327</v>
      </c>
      <c r="BD24093" s="473" t="s">
        <v>26558</v>
      </c>
    </row>
    <row r="24094" spans="53:56" ht="15" x14ac:dyDescent="0.25">
      <c r="BA24094" s="90" t="s">
        <v>28349</v>
      </c>
      <c r="BB24094" s="90" t="s">
        <v>482</v>
      </c>
      <c r="BC24094" s="90" t="s">
        <v>27854</v>
      </c>
      <c r="BD24094" s="473" t="s">
        <v>26558</v>
      </c>
    </row>
    <row r="24095" spans="53:56" ht="15" x14ac:dyDescent="0.25">
      <c r="BA24095" s="91" t="s">
        <v>28350</v>
      </c>
      <c r="BB24095" s="91" t="s">
        <v>482</v>
      </c>
      <c r="BC24095" s="91" t="s">
        <v>25975</v>
      </c>
      <c r="BD24095" s="473" t="s">
        <v>26558</v>
      </c>
    </row>
    <row r="24096" spans="53:56" ht="15" x14ac:dyDescent="0.25">
      <c r="BA24096" s="90" t="s">
        <v>28351</v>
      </c>
      <c r="BB24096" s="90" t="s">
        <v>482</v>
      </c>
      <c r="BC24096" s="90" t="s">
        <v>27854</v>
      </c>
      <c r="BD24096" s="473" t="s">
        <v>26558</v>
      </c>
    </row>
    <row r="24097" spans="53:56" ht="15" x14ac:dyDescent="0.25">
      <c r="BA24097" s="91" t="s">
        <v>28352</v>
      </c>
      <c r="BB24097" s="91" t="s">
        <v>482</v>
      </c>
      <c r="BC24097" s="91" t="s">
        <v>10809</v>
      </c>
      <c r="BD24097" s="473" t="s">
        <v>26558</v>
      </c>
    </row>
    <row r="24098" spans="53:56" ht="15" x14ac:dyDescent="0.25">
      <c r="BA24098" s="90" t="s">
        <v>28353</v>
      </c>
      <c r="BB24098" s="90" t="s">
        <v>482</v>
      </c>
      <c r="BC24098" s="90" t="s">
        <v>10809</v>
      </c>
      <c r="BD24098" s="473" t="s">
        <v>26558</v>
      </c>
    </row>
    <row r="24099" spans="53:56" ht="15" x14ac:dyDescent="0.25">
      <c r="BA24099" s="91" t="s">
        <v>28354</v>
      </c>
      <c r="BB24099" s="91" t="s">
        <v>482</v>
      </c>
      <c r="BC24099" s="91" t="s">
        <v>23856</v>
      </c>
      <c r="BD24099" s="473" t="s">
        <v>26558</v>
      </c>
    </row>
    <row r="24100" spans="53:56" ht="15" x14ac:dyDescent="0.25">
      <c r="BA24100" s="90" t="s">
        <v>28355</v>
      </c>
      <c r="BB24100" s="90" t="s">
        <v>482</v>
      </c>
      <c r="BC24100" s="90" t="s">
        <v>10809</v>
      </c>
      <c r="BD24100" s="473" t="s">
        <v>26558</v>
      </c>
    </row>
    <row r="24101" spans="53:56" ht="15" x14ac:dyDescent="0.25">
      <c r="BA24101" s="91" t="s">
        <v>28356</v>
      </c>
      <c r="BB24101" s="91" t="s">
        <v>482</v>
      </c>
      <c r="BC24101" s="91" t="s">
        <v>27854</v>
      </c>
      <c r="BD24101" s="473" t="s">
        <v>26558</v>
      </c>
    </row>
    <row r="24102" spans="53:56" ht="15" x14ac:dyDescent="0.25">
      <c r="BA24102" s="90" t="s">
        <v>28357</v>
      </c>
      <c r="BB24102" s="90" t="s">
        <v>482</v>
      </c>
      <c r="BC24102" s="90" t="s">
        <v>5723</v>
      </c>
      <c r="BD24102" s="473" t="s">
        <v>26558</v>
      </c>
    </row>
    <row r="24103" spans="53:56" ht="15" x14ac:dyDescent="0.25">
      <c r="BA24103" s="91" t="s">
        <v>28358</v>
      </c>
      <c r="BB24103" s="91" t="s">
        <v>482</v>
      </c>
      <c r="BC24103" s="91" t="s">
        <v>15327</v>
      </c>
      <c r="BD24103" s="473" t="s">
        <v>26558</v>
      </c>
    </row>
    <row r="24104" spans="53:56" ht="15" x14ac:dyDescent="0.25">
      <c r="BA24104" s="90" t="s">
        <v>28359</v>
      </c>
      <c r="BB24104" s="90" t="s">
        <v>482</v>
      </c>
      <c r="BC24104" s="90" t="s">
        <v>27854</v>
      </c>
      <c r="BD24104" s="473" t="s">
        <v>26558</v>
      </c>
    </row>
    <row r="24105" spans="53:56" ht="15" x14ac:dyDescent="0.25">
      <c r="BA24105" s="91" t="s">
        <v>28360</v>
      </c>
      <c r="BB24105" s="91" t="s">
        <v>482</v>
      </c>
      <c r="BC24105" s="91" t="s">
        <v>7866</v>
      </c>
      <c r="BD24105" s="473" t="s">
        <v>26558</v>
      </c>
    </row>
    <row r="24106" spans="53:56" ht="15" x14ac:dyDescent="0.25">
      <c r="BA24106" s="90" t="s">
        <v>28361</v>
      </c>
      <c r="BB24106" s="90" t="s">
        <v>482</v>
      </c>
      <c r="BC24106" s="90" t="s">
        <v>16659</v>
      </c>
      <c r="BD24106" s="473" t="s">
        <v>26558</v>
      </c>
    </row>
    <row r="24107" spans="53:56" ht="15" x14ac:dyDescent="0.25">
      <c r="BA24107" s="91" t="s">
        <v>28362</v>
      </c>
      <c r="BB24107" s="91" t="s">
        <v>482</v>
      </c>
      <c r="BC24107" s="91" t="s">
        <v>16659</v>
      </c>
      <c r="BD24107" s="473" t="s">
        <v>26558</v>
      </c>
    </row>
    <row r="24108" spans="53:56" ht="15" x14ac:dyDescent="0.25">
      <c r="BA24108" s="90" t="s">
        <v>28363</v>
      </c>
      <c r="BB24108" s="90" t="s">
        <v>482</v>
      </c>
      <c r="BC24108" s="90" t="s">
        <v>16659</v>
      </c>
      <c r="BD24108" s="473" t="s">
        <v>26558</v>
      </c>
    </row>
    <row r="24109" spans="53:56" ht="15" x14ac:dyDescent="0.25">
      <c r="BA24109" s="91" t="s">
        <v>28364</v>
      </c>
      <c r="BB24109" s="91" t="s">
        <v>482</v>
      </c>
      <c r="BC24109" s="91" t="s">
        <v>16659</v>
      </c>
      <c r="BD24109" s="473" t="s">
        <v>26558</v>
      </c>
    </row>
    <row r="24110" spans="53:56" ht="15" x14ac:dyDescent="0.25">
      <c r="BA24110" s="90" t="s">
        <v>28365</v>
      </c>
      <c r="BB24110" s="90" t="s">
        <v>482</v>
      </c>
      <c r="BC24110" s="90" t="s">
        <v>16659</v>
      </c>
      <c r="BD24110" s="473" t="s">
        <v>26558</v>
      </c>
    </row>
    <row r="24111" spans="53:56" ht="15" x14ac:dyDescent="0.25">
      <c r="BA24111" s="91" t="s">
        <v>28366</v>
      </c>
      <c r="BB24111" s="91" t="s">
        <v>482</v>
      </c>
      <c r="BC24111" s="91" t="s">
        <v>16659</v>
      </c>
      <c r="BD24111" s="473" t="s">
        <v>26558</v>
      </c>
    </row>
    <row r="24112" spans="53:56" ht="15" x14ac:dyDescent="0.25">
      <c r="BA24112" s="90" t="s">
        <v>28367</v>
      </c>
      <c r="BB24112" s="90" t="s">
        <v>482</v>
      </c>
      <c r="BC24112" s="90" t="s">
        <v>2402</v>
      </c>
      <c r="BD24112" s="473" t="s">
        <v>26558</v>
      </c>
    </row>
    <row r="24113" spans="53:56" ht="15" x14ac:dyDescent="0.25">
      <c r="BA24113" s="91" t="s">
        <v>28368</v>
      </c>
      <c r="BB24113" s="91" t="s">
        <v>482</v>
      </c>
      <c r="BC24113" s="91" t="s">
        <v>28167</v>
      </c>
      <c r="BD24113" s="473" t="s">
        <v>26558</v>
      </c>
    </row>
    <row r="24114" spans="53:56" ht="15" x14ac:dyDescent="0.25">
      <c r="BA24114" s="90" t="s">
        <v>28369</v>
      </c>
      <c r="BB24114" s="90" t="s">
        <v>482</v>
      </c>
      <c r="BC24114" s="90" t="s">
        <v>28370</v>
      </c>
      <c r="BD24114" s="473" t="s">
        <v>26558</v>
      </c>
    </row>
    <row r="24115" spans="53:56" ht="15" x14ac:dyDescent="0.25">
      <c r="BA24115" s="91" t="s">
        <v>28371</v>
      </c>
      <c r="BB24115" s="91" t="s">
        <v>482</v>
      </c>
      <c r="BC24115" s="91" t="s">
        <v>28372</v>
      </c>
      <c r="BD24115" s="473" t="s">
        <v>26558</v>
      </c>
    </row>
    <row r="24116" spans="53:56" ht="15" x14ac:dyDescent="0.25">
      <c r="BA24116" s="91" t="s">
        <v>28373</v>
      </c>
      <c r="BB24116" s="91" t="s">
        <v>482</v>
      </c>
      <c r="BC24116" s="91" t="s">
        <v>16717</v>
      </c>
      <c r="BD24116" s="473" t="s">
        <v>26558</v>
      </c>
    </row>
    <row r="24117" spans="53:56" ht="15" x14ac:dyDescent="0.25">
      <c r="BA24117" s="90" t="s">
        <v>28374</v>
      </c>
      <c r="BB24117" s="90" t="s">
        <v>482</v>
      </c>
      <c r="BC24117" s="90" t="s">
        <v>28375</v>
      </c>
      <c r="BD24117" s="473" t="s">
        <v>26558</v>
      </c>
    </row>
    <row r="24118" spans="53:56" ht="15" x14ac:dyDescent="0.25">
      <c r="BA24118" s="91" t="s">
        <v>28376</v>
      </c>
      <c r="BB24118" s="91" t="s">
        <v>482</v>
      </c>
      <c r="BC24118" s="91" t="s">
        <v>28372</v>
      </c>
      <c r="BD24118" s="473" t="s">
        <v>26558</v>
      </c>
    </row>
    <row r="24119" spans="53:56" ht="15" x14ac:dyDescent="0.25">
      <c r="BA24119" s="90" t="s">
        <v>28377</v>
      </c>
      <c r="BB24119" s="90" t="s">
        <v>482</v>
      </c>
      <c r="BC24119" s="90" t="s">
        <v>2402</v>
      </c>
      <c r="BD24119" s="473" t="s">
        <v>26558</v>
      </c>
    </row>
    <row r="24120" spans="53:56" ht="15" x14ac:dyDescent="0.25">
      <c r="BA24120" s="91" t="s">
        <v>28378</v>
      </c>
      <c r="BB24120" s="91" t="s">
        <v>482</v>
      </c>
      <c r="BC24120" s="91" t="s">
        <v>28379</v>
      </c>
      <c r="BD24120" s="473" t="s">
        <v>26558</v>
      </c>
    </row>
    <row r="24121" spans="53:56" ht="15" x14ac:dyDescent="0.25">
      <c r="BA24121" s="90" t="s">
        <v>28380</v>
      </c>
      <c r="BB24121" s="90" t="s">
        <v>482</v>
      </c>
      <c r="BC24121" s="90" t="s">
        <v>28381</v>
      </c>
      <c r="BD24121" s="473" t="s">
        <v>26558</v>
      </c>
    </row>
    <row r="24122" spans="53:56" ht="15" x14ac:dyDescent="0.25">
      <c r="BA24122" s="91" t="s">
        <v>28382</v>
      </c>
      <c r="BB24122" s="91" t="s">
        <v>482</v>
      </c>
      <c r="BC24122" s="91" t="s">
        <v>28370</v>
      </c>
      <c r="BD24122" s="473" t="s">
        <v>26558</v>
      </c>
    </row>
    <row r="24123" spans="53:56" ht="15" x14ac:dyDescent="0.25">
      <c r="BA24123" s="90" t="s">
        <v>28383</v>
      </c>
      <c r="BB24123" s="90" t="s">
        <v>482</v>
      </c>
      <c r="BC24123" s="90" t="s">
        <v>16717</v>
      </c>
      <c r="BD24123" s="473" t="s">
        <v>26558</v>
      </c>
    </row>
    <row r="24124" spans="53:56" ht="15" x14ac:dyDescent="0.25">
      <c r="BA24124" s="91" t="s">
        <v>28384</v>
      </c>
      <c r="BB24124" s="91" t="s">
        <v>482</v>
      </c>
      <c r="BC24124" s="91" t="s">
        <v>16717</v>
      </c>
      <c r="BD24124" s="473" t="s">
        <v>26558</v>
      </c>
    </row>
    <row r="24125" spans="53:56" ht="15" x14ac:dyDescent="0.25">
      <c r="BA24125" s="90" t="s">
        <v>28385</v>
      </c>
      <c r="BB24125" s="90" t="s">
        <v>482</v>
      </c>
      <c r="BC24125" s="90" t="s">
        <v>28372</v>
      </c>
      <c r="BD24125" s="473" t="s">
        <v>26558</v>
      </c>
    </row>
    <row r="24126" spans="53:56" ht="15" x14ac:dyDescent="0.25">
      <c r="BA24126" s="91" t="s">
        <v>28386</v>
      </c>
      <c r="BB24126" s="91" t="s">
        <v>482</v>
      </c>
      <c r="BC24126" s="91" t="s">
        <v>28372</v>
      </c>
      <c r="BD24126" s="473" t="s">
        <v>26558</v>
      </c>
    </row>
    <row r="24127" spans="53:56" ht="15" x14ac:dyDescent="0.25">
      <c r="BA24127" s="90" t="s">
        <v>28387</v>
      </c>
      <c r="BB24127" s="90" t="s">
        <v>482</v>
      </c>
      <c r="BC24127" s="90" t="s">
        <v>2402</v>
      </c>
      <c r="BD24127" s="473" t="s">
        <v>26558</v>
      </c>
    </row>
    <row r="24128" spans="53:56" ht="15" x14ac:dyDescent="0.25">
      <c r="BA24128" s="91" t="s">
        <v>28388</v>
      </c>
      <c r="BB24128" s="91" t="s">
        <v>482</v>
      </c>
      <c r="BC24128" s="91" t="s">
        <v>28372</v>
      </c>
      <c r="BD24128" s="473" t="s">
        <v>26558</v>
      </c>
    </row>
    <row r="24129" spans="53:56" ht="15" x14ac:dyDescent="0.25">
      <c r="BA24129" s="90" t="s">
        <v>28389</v>
      </c>
      <c r="BB24129" s="90" t="s">
        <v>482</v>
      </c>
      <c r="BC24129" s="90" t="s">
        <v>28372</v>
      </c>
      <c r="BD24129" s="473" t="s">
        <v>26558</v>
      </c>
    </row>
    <row r="24130" spans="53:56" ht="15" x14ac:dyDescent="0.25">
      <c r="BA24130" s="91" t="s">
        <v>28390</v>
      </c>
      <c r="BB24130" s="91" t="s">
        <v>482</v>
      </c>
      <c r="BC24130" s="91" t="s">
        <v>28375</v>
      </c>
      <c r="BD24130" s="473" t="s">
        <v>26558</v>
      </c>
    </row>
    <row r="24131" spans="53:56" ht="15" x14ac:dyDescent="0.25">
      <c r="BA24131" s="90" t="s">
        <v>28391</v>
      </c>
      <c r="BB24131" s="90" t="s">
        <v>482</v>
      </c>
      <c r="BC24131" s="90" t="s">
        <v>28370</v>
      </c>
      <c r="BD24131" s="473" t="s">
        <v>26558</v>
      </c>
    </row>
    <row r="24132" spans="53:56" ht="15" x14ac:dyDescent="0.25">
      <c r="BA24132" s="91" t="s">
        <v>28392</v>
      </c>
      <c r="BB24132" s="91" t="s">
        <v>482</v>
      </c>
      <c r="BC24132" s="91" t="s">
        <v>28370</v>
      </c>
      <c r="BD24132" s="473" t="s">
        <v>26558</v>
      </c>
    </row>
    <row r="24133" spans="53:56" ht="15" x14ac:dyDescent="0.25">
      <c r="BA24133" s="90" t="s">
        <v>28393</v>
      </c>
      <c r="BB24133" s="90" t="s">
        <v>482</v>
      </c>
      <c r="BC24133" s="90" t="s">
        <v>2402</v>
      </c>
      <c r="BD24133" s="473" t="s">
        <v>26558</v>
      </c>
    </row>
    <row r="24134" spans="53:56" ht="15" x14ac:dyDescent="0.25">
      <c r="BA24134" s="91" t="s">
        <v>28394</v>
      </c>
      <c r="BB24134" s="91" t="s">
        <v>482</v>
      </c>
      <c r="BC24134" s="91" t="s">
        <v>28375</v>
      </c>
      <c r="BD24134" s="473" t="s">
        <v>26558</v>
      </c>
    </row>
    <row r="24135" spans="53:56" ht="15" x14ac:dyDescent="0.25">
      <c r="BA24135" s="90" t="s">
        <v>28395</v>
      </c>
      <c r="BB24135" s="90" t="s">
        <v>482</v>
      </c>
      <c r="BC24135" s="90" t="s">
        <v>28372</v>
      </c>
      <c r="BD24135" s="473" t="s">
        <v>26558</v>
      </c>
    </row>
    <row r="24136" spans="53:56" ht="15" x14ac:dyDescent="0.25">
      <c r="BA24136" s="91" t="s">
        <v>28396</v>
      </c>
      <c r="BB24136" s="91" t="s">
        <v>482</v>
      </c>
      <c r="BC24136" s="91" t="s">
        <v>28370</v>
      </c>
      <c r="BD24136" s="473" t="s">
        <v>26558</v>
      </c>
    </row>
    <row r="24137" spans="53:56" ht="15" x14ac:dyDescent="0.25">
      <c r="BA24137" s="90" t="s">
        <v>28397</v>
      </c>
      <c r="BB24137" s="90" t="s">
        <v>482</v>
      </c>
      <c r="BC24137" s="90" t="s">
        <v>2402</v>
      </c>
      <c r="BD24137" s="473" t="s">
        <v>26558</v>
      </c>
    </row>
    <row r="24138" spans="53:56" ht="15" x14ac:dyDescent="0.25">
      <c r="BA24138" s="91" t="s">
        <v>28398</v>
      </c>
      <c r="BB24138" s="91" t="s">
        <v>482</v>
      </c>
      <c r="BC24138" s="91" t="s">
        <v>16717</v>
      </c>
      <c r="BD24138" s="473" t="s">
        <v>26558</v>
      </c>
    </row>
    <row r="24139" spans="53:56" ht="15" x14ac:dyDescent="0.25">
      <c r="BA24139" s="90" t="s">
        <v>28399</v>
      </c>
      <c r="BB24139" s="90" t="s">
        <v>482</v>
      </c>
      <c r="BC24139" s="90" t="s">
        <v>28372</v>
      </c>
      <c r="BD24139" s="473" t="s">
        <v>26558</v>
      </c>
    </row>
    <row r="24140" spans="53:56" ht="15" x14ac:dyDescent="0.25">
      <c r="BA24140" s="91" t="s">
        <v>28400</v>
      </c>
      <c r="BB24140" s="91" t="s">
        <v>482</v>
      </c>
      <c r="BC24140" s="91" t="s">
        <v>2402</v>
      </c>
      <c r="BD24140" s="473" t="s">
        <v>26558</v>
      </c>
    </row>
    <row r="24141" spans="53:56" ht="15" x14ac:dyDescent="0.25">
      <c r="BA24141" s="90" t="s">
        <v>28401</v>
      </c>
      <c r="BB24141" s="90" t="s">
        <v>482</v>
      </c>
      <c r="BC24141" s="90" t="s">
        <v>28167</v>
      </c>
      <c r="BD24141" s="473" t="s">
        <v>26558</v>
      </c>
    </row>
    <row r="24142" spans="53:56" ht="15" x14ac:dyDescent="0.25">
      <c r="BA24142" s="91" t="s">
        <v>28402</v>
      </c>
      <c r="BB24142" s="91" t="s">
        <v>482</v>
      </c>
      <c r="BC24142" s="91" t="s">
        <v>28381</v>
      </c>
      <c r="BD24142" s="473" t="s">
        <v>26558</v>
      </c>
    </row>
    <row r="24143" spans="53:56" ht="15" x14ac:dyDescent="0.25">
      <c r="BA24143" s="90" t="s">
        <v>28403</v>
      </c>
      <c r="BB24143" s="90" t="s">
        <v>482</v>
      </c>
      <c r="BC24143" s="90" t="s">
        <v>16717</v>
      </c>
      <c r="BD24143" s="473" t="s">
        <v>26558</v>
      </c>
    </row>
    <row r="24144" spans="53:56" ht="15" x14ac:dyDescent="0.25">
      <c r="BA24144" s="91" t="s">
        <v>28404</v>
      </c>
      <c r="BB24144" s="91" t="s">
        <v>482</v>
      </c>
      <c r="BC24144" s="91" t="s">
        <v>28370</v>
      </c>
      <c r="BD24144" s="473" t="s">
        <v>26558</v>
      </c>
    </row>
    <row r="24145" spans="53:56" ht="15" x14ac:dyDescent="0.25">
      <c r="BA24145" s="90" t="s">
        <v>28405</v>
      </c>
      <c r="BB24145" s="90" t="s">
        <v>482</v>
      </c>
      <c r="BC24145" s="90" t="s">
        <v>16717</v>
      </c>
      <c r="BD24145" s="473" t="s">
        <v>26558</v>
      </c>
    </row>
    <row r="24146" spans="53:56" ht="15" x14ac:dyDescent="0.25">
      <c r="BA24146" s="91" t="s">
        <v>28406</v>
      </c>
      <c r="BB24146" s="91" t="s">
        <v>482</v>
      </c>
      <c r="BC24146" s="91" t="s">
        <v>2402</v>
      </c>
      <c r="BD24146" s="473" t="s">
        <v>26558</v>
      </c>
    </row>
    <row r="24147" spans="53:56" ht="15" x14ac:dyDescent="0.25">
      <c r="BA24147" s="90" t="s">
        <v>28407</v>
      </c>
      <c r="BB24147" s="90" t="s">
        <v>482</v>
      </c>
      <c r="BC24147" s="90" t="s">
        <v>28372</v>
      </c>
      <c r="BD24147" s="473" t="s">
        <v>26558</v>
      </c>
    </row>
    <row r="24148" spans="53:56" ht="15" x14ac:dyDescent="0.25">
      <c r="BA24148" s="91" t="s">
        <v>28408</v>
      </c>
      <c r="BB24148" s="91" t="s">
        <v>482</v>
      </c>
      <c r="BC24148" s="91" t="s">
        <v>28381</v>
      </c>
      <c r="BD24148" s="473" t="s">
        <v>26558</v>
      </c>
    </row>
    <row r="24149" spans="53:56" ht="15" x14ac:dyDescent="0.25">
      <c r="BA24149" s="90" t="s">
        <v>28409</v>
      </c>
      <c r="BB24149" s="90" t="s">
        <v>482</v>
      </c>
      <c r="BC24149" s="90" t="s">
        <v>28370</v>
      </c>
      <c r="BD24149" s="473" t="s">
        <v>26558</v>
      </c>
    </row>
    <row r="24150" spans="53:56" ht="15" x14ac:dyDescent="0.25">
      <c r="BA24150" s="91" t="s">
        <v>28410</v>
      </c>
      <c r="BB24150" s="91" t="s">
        <v>482</v>
      </c>
      <c r="BC24150" s="91" t="s">
        <v>28372</v>
      </c>
      <c r="BD24150" s="473" t="s">
        <v>26558</v>
      </c>
    </row>
    <row r="24151" spans="53:56" ht="15" x14ac:dyDescent="0.25">
      <c r="BA24151" s="91" t="s">
        <v>28411</v>
      </c>
      <c r="BB24151" s="91" t="s">
        <v>482</v>
      </c>
      <c r="BC24151" s="91" t="s">
        <v>2402</v>
      </c>
      <c r="BD24151" s="473" t="s">
        <v>26558</v>
      </c>
    </row>
    <row r="24152" spans="53:56" ht="15" x14ac:dyDescent="0.25">
      <c r="BA24152" s="90" t="s">
        <v>28412</v>
      </c>
      <c r="BB24152" s="90" t="s">
        <v>482</v>
      </c>
      <c r="BC24152" s="90" t="s">
        <v>28379</v>
      </c>
      <c r="BD24152" s="473" t="s">
        <v>26558</v>
      </c>
    </row>
    <row r="24153" spans="53:56" ht="15" x14ac:dyDescent="0.25">
      <c r="BA24153" s="91" t="s">
        <v>28413</v>
      </c>
      <c r="BB24153" s="91" t="s">
        <v>482</v>
      </c>
      <c r="BC24153" s="91" t="s">
        <v>14644</v>
      </c>
      <c r="BD24153" s="473" t="s">
        <v>26558</v>
      </c>
    </row>
    <row r="24154" spans="53:56" ht="15" x14ac:dyDescent="0.25">
      <c r="BA24154" s="91" t="s">
        <v>28414</v>
      </c>
      <c r="BB24154" s="91" t="s">
        <v>482</v>
      </c>
      <c r="BC24154" s="91" t="s">
        <v>28372</v>
      </c>
      <c r="BD24154" s="473" t="s">
        <v>26558</v>
      </c>
    </row>
    <row r="24155" spans="53:56" ht="15" x14ac:dyDescent="0.25">
      <c r="BA24155" s="90" t="s">
        <v>28415</v>
      </c>
      <c r="BB24155" s="90" t="s">
        <v>482</v>
      </c>
      <c r="BC24155" s="90" t="s">
        <v>16717</v>
      </c>
      <c r="BD24155" s="473" t="s">
        <v>26558</v>
      </c>
    </row>
    <row r="24156" spans="53:56" ht="15" x14ac:dyDescent="0.25">
      <c r="BA24156" s="90" t="s">
        <v>28416</v>
      </c>
      <c r="BB24156" s="90" t="s">
        <v>482</v>
      </c>
      <c r="BC24156" s="90" t="s">
        <v>2402</v>
      </c>
      <c r="BD24156" s="473" t="s">
        <v>26558</v>
      </c>
    </row>
    <row r="24157" spans="53:56" ht="15" x14ac:dyDescent="0.25">
      <c r="BA24157" s="91" t="s">
        <v>28417</v>
      </c>
      <c r="BB24157" s="91" t="s">
        <v>482</v>
      </c>
      <c r="BC24157" s="91" t="s">
        <v>28381</v>
      </c>
      <c r="BD24157" s="473" t="s">
        <v>26558</v>
      </c>
    </row>
    <row r="24158" spans="53:56" ht="15" x14ac:dyDescent="0.25">
      <c r="BA24158" s="90" t="s">
        <v>28418</v>
      </c>
      <c r="BB24158" s="90" t="s">
        <v>482</v>
      </c>
      <c r="BC24158" s="90" t="s">
        <v>28372</v>
      </c>
      <c r="BD24158" s="473" t="s">
        <v>26558</v>
      </c>
    </row>
    <row r="24159" spans="53:56" ht="15" x14ac:dyDescent="0.25">
      <c r="BA24159" s="91" t="s">
        <v>28419</v>
      </c>
      <c r="BB24159" s="91" t="s">
        <v>482</v>
      </c>
      <c r="BC24159" s="91" t="s">
        <v>28192</v>
      </c>
      <c r="BD24159" s="473" t="s">
        <v>26558</v>
      </c>
    </row>
    <row r="24160" spans="53:56" ht="15" x14ac:dyDescent="0.25">
      <c r="BA24160" s="91" t="s">
        <v>28420</v>
      </c>
      <c r="BB24160" s="91" t="s">
        <v>482</v>
      </c>
      <c r="BC24160" s="91" t="s">
        <v>28372</v>
      </c>
      <c r="BD24160" s="473" t="s">
        <v>26558</v>
      </c>
    </row>
    <row r="24161" spans="53:56" ht="15" x14ac:dyDescent="0.25">
      <c r="BA24161" s="90" t="s">
        <v>28421</v>
      </c>
      <c r="BB24161" s="90" t="s">
        <v>482</v>
      </c>
      <c r="BC24161" s="90" t="s">
        <v>28372</v>
      </c>
      <c r="BD24161" s="473" t="s">
        <v>26558</v>
      </c>
    </row>
    <row r="24162" spans="53:56" ht="15" x14ac:dyDescent="0.25">
      <c r="BA24162" s="91" t="s">
        <v>28422</v>
      </c>
      <c r="BB24162" s="91" t="s">
        <v>482</v>
      </c>
      <c r="BC24162" s="91" t="s">
        <v>28372</v>
      </c>
      <c r="BD24162" s="473" t="s">
        <v>26558</v>
      </c>
    </row>
    <row r="24163" spans="53:56" ht="15" x14ac:dyDescent="0.25">
      <c r="BA24163" s="90" t="s">
        <v>28423</v>
      </c>
      <c r="BB24163" s="90" t="s">
        <v>482</v>
      </c>
      <c r="BC24163" s="90" t="s">
        <v>2402</v>
      </c>
      <c r="BD24163" s="473" t="s">
        <v>26558</v>
      </c>
    </row>
    <row r="24164" spans="53:56" ht="15" x14ac:dyDescent="0.25">
      <c r="BA24164" s="91" t="s">
        <v>28424</v>
      </c>
      <c r="BB24164" s="91" t="s">
        <v>482</v>
      </c>
      <c r="BC24164" s="91" t="s">
        <v>28379</v>
      </c>
      <c r="BD24164" s="473" t="s">
        <v>26558</v>
      </c>
    </row>
    <row r="24165" spans="53:56" ht="15" x14ac:dyDescent="0.25">
      <c r="BA24165" s="90" t="s">
        <v>28425</v>
      </c>
      <c r="BB24165" s="90" t="s">
        <v>482</v>
      </c>
      <c r="BC24165" s="90" t="s">
        <v>28381</v>
      </c>
      <c r="BD24165" s="473" t="s">
        <v>26558</v>
      </c>
    </row>
    <row r="24166" spans="53:56" ht="15" x14ac:dyDescent="0.25">
      <c r="BA24166" s="90" t="s">
        <v>28426</v>
      </c>
      <c r="BB24166" s="90" t="s">
        <v>482</v>
      </c>
      <c r="BC24166" s="90" t="s">
        <v>28381</v>
      </c>
      <c r="BD24166" s="473" t="s">
        <v>26558</v>
      </c>
    </row>
    <row r="24167" spans="53:56" ht="15" x14ac:dyDescent="0.25">
      <c r="BA24167" s="91" t="s">
        <v>28427</v>
      </c>
      <c r="BB24167" s="91" t="s">
        <v>482</v>
      </c>
      <c r="BC24167" s="91" t="s">
        <v>16717</v>
      </c>
      <c r="BD24167" s="473" t="s">
        <v>26558</v>
      </c>
    </row>
    <row r="24168" spans="53:56" ht="15" x14ac:dyDescent="0.25">
      <c r="BA24168" s="90" t="s">
        <v>28428</v>
      </c>
      <c r="BB24168" s="90" t="s">
        <v>482</v>
      </c>
      <c r="BC24168" s="90" t="s">
        <v>2402</v>
      </c>
      <c r="BD24168" s="473" t="s">
        <v>26558</v>
      </c>
    </row>
    <row r="24169" spans="53:56" ht="15" x14ac:dyDescent="0.25">
      <c r="BA24169" s="91" t="s">
        <v>28429</v>
      </c>
      <c r="BB24169" s="91" t="s">
        <v>482</v>
      </c>
      <c r="BC24169" s="91" t="s">
        <v>28381</v>
      </c>
      <c r="BD24169" s="473" t="s">
        <v>26558</v>
      </c>
    </row>
    <row r="24170" spans="53:56" ht="15" x14ac:dyDescent="0.25">
      <c r="BA24170" s="91" t="s">
        <v>28430</v>
      </c>
      <c r="BB24170" s="91" t="s">
        <v>482</v>
      </c>
      <c r="BC24170" s="91" t="s">
        <v>28372</v>
      </c>
      <c r="BD24170" s="473" t="s">
        <v>26558</v>
      </c>
    </row>
    <row r="24171" spans="53:56" ht="15" x14ac:dyDescent="0.25">
      <c r="BA24171" s="90" t="s">
        <v>28431</v>
      </c>
      <c r="BB24171" s="90" t="s">
        <v>482</v>
      </c>
      <c r="BC24171" s="90" t="s">
        <v>28372</v>
      </c>
      <c r="BD24171" s="473" t="s">
        <v>26558</v>
      </c>
    </row>
    <row r="24172" spans="53:56" ht="15" x14ac:dyDescent="0.25">
      <c r="BA24172" s="91" t="s">
        <v>28432</v>
      </c>
      <c r="BB24172" s="91" t="s">
        <v>482</v>
      </c>
      <c r="BC24172" s="91" t="s">
        <v>28372</v>
      </c>
      <c r="BD24172" s="473" t="s">
        <v>26558</v>
      </c>
    </row>
    <row r="24173" spans="53:56" ht="15" x14ac:dyDescent="0.25">
      <c r="BA24173" s="90" t="s">
        <v>28433</v>
      </c>
      <c r="BB24173" s="90" t="s">
        <v>482</v>
      </c>
      <c r="BC24173" s="90" t="s">
        <v>28372</v>
      </c>
      <c r="BD24173" s="473" t="s">
        <v>26558</v>
      </c>
    </row>
    <row r="24174" spans="53:56" ht="15" x14ac:dyDescent="0.25">
      <c r="BA24174" s="90" t="s">
        <v>28434</v>
      </c>
      <c r="BB24174" s="90" t="s">
        <v>482</v>
      </c>
      <c r="BC24174" s="90" t="s">
        <v>28372</v>
      </c>
      <c r="BD24174" s="473" t="s">
        <v>26558</v>
      </c>
    </row>
    <row r="24175" spans="53:56" ht="15" x14ac:dyDescent="0.25">
      <c r="BA24175" s="91" t="s">
        <v>28435</v>
      </c>
      <c r="BB24175" s="91" t="s">
        <v>482</v>
      </c>
      <c r="BC24175" s="91" t="s">
        <v>28372</v>
      </c>
      <c r="BD24175" s="473" t="s">
        <v>26558</v>
      </c>
    </row>
    <row r="24176" spans="53:56" ht="15" x14ac:dyDescent="0.25">
      <c r="BA24176" s="90" t="s">
        <v>28436</v>
      </c>
      <c r="BB24176" s="90" t="s">
        <v>482</v>
      </c>
      <c r="BC24176" s="90" t="s">
        <v>28372</v>
      </c>
      <c r="BD24176" s="473" t="s">
        <v>26558</v>
      </c>
    </row>
    <row r="24177" spans="53:56" ht="15" x14ac:dyDescent="0.25">
      <c r="BA24177" s="91" t="s">
        <v>28437</v>
      </c>
      <c r="BB24177" s="91" t="s">
        <v>482</v>
      </c>
      <c r="BC24177" s="91" t="s">
        <v>28372</v>
      </c>
      <c r="BD24177" s="473" t="s">
        <v>26558</v>
      </c>
    </row>
    <row r="24178" spans="53:56" ht="15" x14ac:dyDescent="0.25">
      <c r="BA24178" s="91" t="s">
        <v>28438</v>
      </c>
      <c r="BB24178" s="91" t="s">
        <v>482</v>
      </c>
      <c r="BC24178" s="91" t="s">
        <v>28372</v>
      </c>
      <c r="BD24178" s="473" t="s">
        <v>26558</v>
      </c>
    </row>
    <row r="24179" spans="53:56" ht="15" x14ac:dyDescent="0.25">
      <c r="BA24179" s="90" t="s">
        <v>28439</v>
      </c>
      <c r="BB24179" s="90" t="s">
        <v>482</v>
      </c>
      <c r="BC24179" s="90" t="s">
        <v>28372</v>
      </c>
      <c r="BD24179" s="473" t="s">
        <v>26558</v>
      </c>
    </row>
    <row r="24180" spans="53:56" ht="15" x14ac:dyDescent="0.25">
      <c r="BA24180" s="91" t="s">
        <v>28440</v>
      </c>
      <c r="BB24180" s="91" t="s">
        <v>482</v>
      </c>
      <c r="BC24180" s="91" t="s">
        <v>28372</v>
      </c>
      <c r="BD24180" s="473" t="s">
        <v>26558</v>
      </c>
    </row>
    <row r="24181" spans="53:56" ht="15" x14ac:dyDescent="0.25">
      <c r="BA24181" s="90" t="s">
        <v>28441</v>
      </c>
      <c r="BB24181" s="90" t="s">
        <v>482</v>
      </c>
      <c r="BC24181" s="90" t="s">
        <v>28372</v>
      </c>
      <c r="BD24181" s="473" t="s">
        <v>26558</v>
      </c>
    </row>
    <row r="24182" spans="53:56" ht="15" x14ac:dyDescent="0.25">
      <c r="BA24182" s="90" t="s">
        <v>28442</v>
      </c>
      <c r="BB24182" s="90" t="s">
        <v>482</v>
      </c>
      <c r="BC24182" s="90" t="s">
        <v>28379</v>
      </c>
      <c r="BD24182" s="473" t="s">
        <v>26558</v>
      </c>
    </row>
    <row r="24183" spans="53:56" ht="15" x14ac:dyDescent="0.25">
      <c r="BA24183" s="91" t="s">
        <v>28443</v>
      </c>
      <c r="BB24183" s="91" t="s">
        <v>482</v>
      </c>
      <c r="BC24183" s="91" t="s">
        <v>23579</v>
      </c>
      <c r="BD24183" s="473" t="s">
        <v>26558</v>
      </c>
    </row>
    <row r="24184" spans="53:56" ht="15" x14ac:dyDescent="0.25">
      <c r="BA24184" s="90" t="s">
        <v>28444</v>
      </c>
      <c r="BB24184" s="90" t="s">
        <v>482</v>
      </c>
      <c r="BC24184" s="90" t="s">
        <v>28379</v>
      </c>
      <c r="BD24184" s="473" t="s">
        <v>26558</v>
      </c>
    </row>
    <row r="24185" spans="53:56" ht="15" x14ac:dyDescent="0.25">
      <c r="BA24185" s="91" t="s">
        <v>28445</v>
      </c>
      <c r="BB24185" s="91" t="s">
        <v>482</v>
      </c>
      <c r="BC24185" s="91" t="s">
        <v>19754</v>
      </c>
      <c r="BD24185" s="473" t="s">
        <v>26558</v>
      </c>
    </row>
    <row r="24186" spans="53:56" ht="15" x14ac:dyDescent="0.25">
      <c r="BA24186" s="91" t="s">
        <v>28446</v>
      </c>
      <c r="BB24186" s="91" t="s">
        <v>482</v>
      </c>
      <c r="BC24186" s="91" t="s">
        <v>28370</v>
      </c>
      <c r="BD24186" s="473" t="s">
        <v>26558</v>
      </c>
    </row>
    <row r="24187" spans="53:56" ht="15" x14ac:dyDescent="0.25">
      <c r="BA24187" s="90" t="s">
        <v>28447</v>
      </c>
      <c r="BB24187" s="90" t="s">
        <v>482</v>
      </c>
      <c r="BC24187" s="90" t="s">
        <v>23579</v>
      </c>
      <c r="BD24187" s="473" t="s">
        <v>26558</v>
      </c>
    </row>
    <row r="24188" spans="53:56" ht="15" x14ac:dyDescent="0.25">
      <c r="BA24188" s="91" t="s">
        <v>28448</v>
      </c>
      <c r="BB24188" s="91" t="s">
        <v>482</v>
      </c>
      <c r="BC24188" s="91" t="s">
        <v>23579</v>
      </c>
      <c r="BD24188" s="473" t="s">
        <v>26558</v>
      </c>
    </row>
    <row r="24189" spans="53:56" ht="15" x14ac:dyDescent="0.25">
      <c r="BA24189" s="90" t="s">
        <v>28449</v>
      </c>
      <c r="BB24189" s="90" t="s">
        <v>482</v>
      </c>
      <c r="BC24189" s="90" t="s">
        <v>28370</v>
      </c>
      <c r="BD24189" s="473" t="s">
        <v>26558</v>
      </c>
    </row>
    <row r="24190" spans="53:56" ht="15" x14ac:dyDescent="0.25">
      <c r="BA24190" s="91" t="s">
        <v>28450</v>
      </c>
      <c r="BB24190" s="91" t="s">
        <v>482</v>
      </c>
      <c r="BC24190" s="91" t="s">
        <v>28370</v>
      </c>
      <c r="BD24190" s="473" t="s">
        <v>26558</v>
      </c>
    </row>
    <row r="24191" spans="53:56" ht="15" x14ac:dyDescent="0.25">
      <c r="BA24191" s="90" t="s">
        <v>28451</v>
      </c>
      <c r="BB24191" s="90" t="s">
        <v>482</v>
      </c>
      <c r="BC24191" s="90" t="s">
        <v>23579</v>
      </c>
      <c r="BD24191" s="473" t="s">
        <v>26558</v>
      </c>
    </row>
    <row r="24192" spans="53:56" ht="15" x14ac:dyDescent="0.25">
      <c r="BA24192" s="90" t="s">
        <v>28452</v>
      </c>
      <c r="BB24192" s="90" t="s">
        <v>482</v>
      </c>
      <c r="BC24192" s="90" t="s">
        <v>23579</v>
      </c>
      <c r="BD24192" s="473" t="s">
        <v>26558</v>
      </c>
    </row>
    <row r="24193" spans="53:56" ht="15" x14ac:dyDescent="0.25">
      <c r="BA24193" s="91" t="s">
        <v>28453</v>
      </c>
      <c r="BB24193" s="91" t="s">
        <v>482</v>
      </c>
      <c r="BC24193" s="91" t="s">
        <v>23579</v>
      </c>
      <c r="BD24193" s="473" t="s">
        <v>26558</v>
      </c>
    </row>
    <row r="24194" spans="53:56" ht="15" x14ac:dyDescent="0.25">
      <c r="BA24194" s="90" t="s">
        <v>28454</v>
      </c>
      <c r="BB24194" s="90" t="s">
        <v>482</v>
      </c>
      <c r="BC24194" s="90" t="s">
        <v>23579</v>
      </c>
      <c r="BD24194" s="473" t="s">
        <v>26558</v>
      </c>
    </row>
    <row r="24195" spans="53:56" ht="15" x14ac:dyDescent="0.25">
      <c r="BA24195" s="91" t="s">
        <v>28455</v>
      </c>
      <c r="BB24195" s="91" t="s">
        <v>482</v>
      </c>
      <c r="BC24195" s="91" t="s">
        <v>28370</v>
      </c>
      <c r="BD24195" s="473" t="s">
        <v>26558</v>
      </c>
    </row>
    <row r="24196" spans="53:56" ht="15" x14ac:dyDescent="0.25">
      <c r="BA24196" s="91" t="s">
        <v>28456</v>
      </c>
      <c r="BB24196" s="91" t="s">
        <v>482</v>
      </c>
      <c r="BC24196" s="91" t="s">
        <v>28379</v>
      </c>
      <c r="BD24196" s="473" t="s">
        <v>26558</v>
      </c>
    </row>
    <row r="24197" spans="53:56" ht="15" x14ac:dyDescent="0.25">
      <c r="BA24197" s="90" t="s">
        <v>28457</v>
      </c>
      <c r="BB24197" s="90" t="s">
        <v>482</v>
      </c>
      <c r="BC24197" s="90" t="s">
        <v>23579</v>
      </c>
      <c r="BD24197" s="473" t="s">
        <v>26558</v>
      </c>
    </row>
    <row r="24198" spans="53:56" ht="15" x14ac:dyDescent="0.25">
      <c r="BA24198" s="91" t="s">
        <v>28458</v>
      </c>
      <c r="BB24198" s="91" t="s">
        <v>482</v>
      </c>
      <c r="BC24198" s="91" t="s">
        <v>28370</v>
      </c>
      <c r="BD24198" s="473" t="s">
        <v>26558</v>
      </c>
    </row>
    <row r="24199" spans="53:56" ht="15" x14ac:dyDescent="0.25">
      <c r="BA24199" s="90" t="s">
        <v>28459</v>
      </c>
      <c r="BB24199" s="90" t="s">
        <v>482</v>
      </c>
      <c r="BC24199" s="90" t="s">
        <v>28379</v>
      </c>
      <c r="BD24199" s="473" t="s">
        <v>26558</v>
      </c>
    </row>
    <row r="24200" spans="53:56" ht="15" x14ac:dyDescent="0.25">
      <c r="BA24200" s="90" t="s">
        <v>28460</v>
      </c>
      <c r="BB24200" s="90" t="s">
        <v>482</v>
      </c>
      <c r="BC24200" s="90" t="s">
        <v>19754</v>
      </c>
      <c r="BD24200" s="473" t="s">
        <v>26558</v>
      </c>
    </row>
    <row r="24201" spans="53:56" ht="15" x14ac:dyDescent="0.25">
      <c r="BA24201" s="91" t="s">
        <v>28461</v>
      </c>
      <c r="BB24201" s="91" t="s">
        <v>482</v>
      </c>
      <c r="BC24201" s="91" t="s">
        <v>28370</v>
      </c>
      <c r="BD24201" s="473" t="s">
        <v>26558</v>
      </c>
    </row>
    <row r="24202" spans="53:56" ht="15" x14ac:dyDescent="0.25">
      <c r="BA24202" s="90" t="s">
        <v>28462</v>
      </c>
      <c r="BB24202" s="90" t="s">
        <v>482</v>
      </c>
      <c r="BC24202" s="90" t="s">
        <v>14644</v>
      </c>
      <c r="BD24202" s="473" t="s">
        <v>26558</v>
      </c>
    </row>
    <row r="24203" spans="53:56" ht="15" x14ac:dyDescent="0.25">
      <c r="BA24203" s="91" t="s">
        <v>28463</v>
      </c>
      <c r="BB24203" s="91" t="s">
        <v>482</v>
      </c>
      <c r="BC24203" s="91" t="s">
        <v>19754</v>
      </c>
      <c r="BD24203" s="473" t="s">
        <v>26558</v>
      </c>
    </row>
    <row r="24204" spans="53:56" ht="15" x14ac:dyDescent="0.25">
      <c r="BA24204" s="90" t="s">
        <v>28464</v>
      </c>
      <c r="BB24204" s="90" t="s">
        <v>482</v>
      </c>
      <c r="BC24204" s="90" t="s">
        <v>27692</v>
      </c>
      <c r="BD24204" s="473" t="s">
        <v>26558</v>
      </c>
    </row>
    <row r="24205" spans="53:56" ht="15" x14ac:dyDescent="0.25">
      <c r="BA24205" s="91" t="s">
        <v>28465</v>
      </c>
      <c r="BB24205" s="91" t="s">
        <v>482</v>
      </c>
      <c r="BC24205" s="91" t="s">
        <v>14644</v>
      </c>
      <c r="BD24205" s="473" t="s">
        <v>26558</v>
      </c>
    </row>
    <row r="24206" spans="53:56" ht="15" x14ac:dyDescent="0.25">
      <c r="BA24206" s="90" t="s">
        <v>28466</v>
      </c>
      <c r="BB24206" s="90" t="s">
        <v>482</v>
      </c>
      <c r="BC24206" s="90" t="s">
        <v>27608</v>
      </c>
      <c r="BD24206" s="473" t="s">
        <v>26558</v>
      </c>
    </row>
    <row r="24207" spans="53:56" ht="15" x14ac:dyDescent="0.25">
      <c r="BA24207" s="91" t="s">
        <v>28467</v>
      </c>
      <c r="BB24207" s="91" t="s">
        <v>482</v>
      </c>
      <c r="BC24207" s="91" t="s">
        <v>14644</v>
      </c>
      <c r="BD24207" s="473" t="s">
        <v>26558</v>
      </c>
    </row>
    <row r="24208" spans="53:56" ht="15" x14ac:dyDescent="0.25">
      <c r="BA24208" s="90" t="s">
        <v>28468</v>
      </c>
      <c r="BB24208" s="90" t="s">
        <v>482</v>
      </c>
      <c r="BC24208" s="90" t="s">
        <v>14644</v>
      </c>
      <c r="BD24208" s="473" t="s">
        <v>26558</v>
      </c>
    </row>
    <row r="24209" spans="53:56" ht="15" x14ac:dyDescent="0.25">
      <c r="BA24209" s="90" t="s">
        <v>28469</v>
      </c>
      <c r="BB24209" s="90" t="s">
        <v>482</v>
      </c>
      <c r="BC24209" s="90" t="s">
        <v>14644</v>
      </c>
      <c r="BD24209" s="473" t="s">
        <v>26558</v>
      </c>
    </row>
    <row r="24210" spans="53:56" ht="15" x14ac:dyDescent="0.25">
      <c r="BA24210" s="91" t="s">
        <v>28470</v>
      </c>
      <c r="BB24210" s="91" t="s">
        <v>482</v>
      </c>
      <c r="BC24210" s="91" t="s">
        <v>28171</v>
      </c>
      <c r="BD24210" s="473" t="s">
        <v>26558</v>
      </c>
    </row>
    <row r="24211" spans="53:56" ht="15" x14ac:dyDescent="0.25">
      <c r="BA24211" s="90" t="s">
        <v>28471</v>
      </c>
      <c r="BB24211" s="90" t="s">
        <v>482</v>
      </c>
      <c r="BC24211" s="90" t="s">
        <v>14644</v>
      </c>
      <c r="BD24211" s="473" t="s">
        <v>26558</v>
      </c>
    </row>
    <row r="24212" spans="53:56" ht="15" x14ac:dyDescent="0.25">
      <c r="BA24212" s="91" t="s">
        <v>28472</v>
      </c>
      <c r="BB24212" s="91" t="s">
        <v>482</v>
      </c>
      <c r="BC24212" s="91" t="s">
        <v>27608</v>
      </c>
      <c r="BD24212" s="473" t="s">
        <v>26558</v>
      </c>
    </row>
    <row r="24213" spans="53:56" ht="15" x14ac:dyDescent="0.25">
      <c r="BA24213" s="91" t="s">
        <v>28473</v>
      </c>
      <c r="BB24213" s="91" t="s">
        <v>482</v>
      </c>
      <c r="BC24213" s="91" t="s">
        <v>19754</v>
      </c>
      <c r="BD24213" s="473" t="s">
        <v>26558</v>
      </c>
    </row>
    <row r="24214" spans="53:56" ht="15" x14ac:dyDescent="0.25">
      <c r="BA24214" s="90" t="s">
        <v>28474</v>
      </c>
      <c r="BB24214" s="90" t="s">
        <v>482</v>
      </c>
      <c r="BC24214" s="90" t="s">
        <v>28379</v>
      </c>
      <c r="BD24214" s="473" t="s">
        <v>26558</v>
      </c>
    </row>
    <row r="24215" spans="53:56" ht="15" x14ac:dyDescent="0.25">
      <c r="BA24215" s="91" t="s">
        <v>28475</v>
      </c>
      <c r="BB24215" s="91" t="s">
        <v>482</v>
      </c>
      <c r="BC24215" s="91" t="s">
        <v>27692</v>
      </c>
      <c r="BD24215" s="473" t="s">
        <v>26558</v>
      </c>
    </row>
    <row r="24216" spans="53:56" ht="15" x14ac:dyDescent="0.25">
      <c r="BA24216" s="90" t="s">
        <v>28476</v>
      </c>
      <c r="BB24216" s="90" t="s">
        <v>482</v>
      </c>
      <c r="BC24216" s="90" t="s">
        <v>19754</v>
      </c>
      <c r="BD24216" s="473" t="s">
        <v>26558</v>
      </c>
    </row>
    <row r="24217" spans="53:56" ht="15" x14ac:dyDescent="0.25">
      <c r="BA24217" s="90" t="s">
        <v>28477</v>
      </c>
      <c r="BB24217" s="90" t="s">
        <v>482</v>
      </c>
      <c r="BC24217" s="90" t="s">
        <v>19754</v>
      </c>
      <c r="BD24217" s="473" t="s">
        <v>26558</v>
      </c>
    </row>
    <row r="24218" spans="53:56" ht="15" x14ac:dyDescent="0.25">
      <c r="BA24218" s="91" t="s">
        <v>28478</v>
      </c>
      <c r="BB24218" s="91" t="s">
        <v>482</v>
      </c>
      <c r="BC24218" s="91" t="s">
        <v>27692</v>
      </c>
      <c r="BD24218" s="473" t="s">
        <v>26558</v>
      </c>
    </row>
    <row r="24219" spans="53:56" ht="15" x14ac:dyDescent="0.25">
      <c r="BA24219" s="90" t="s">
        <v>28479</v>
      </c>
      <c r="BB24219" s="90" t="s">
        <v>482</v>
      </c>
      <c r="BC24219" s="90" t="s">
        <v>19754</v>
      </c>
      <c r="BD24219" s="473" t="s">
        <v>26558</v>
      </c>
    </row>
    <row r="24220" spans="53:56" ht="15" x14ac:dyDescent="0.25">
      <c r="BA24220" s="91" t="s">
        <v>28480</v>
      </c>
      <c r="BB24220" s="91" t="s">
        <v>482</v>
      </c>
      <c r="BC24220" s="91" t="s">
        <v>27692</v>
      </c>
      <c r="BD24220" s="473" t="s">
        <v>26558</v>
      </c>
    </row>
    <row r="24221" spans="53:56" ht="15" x14ac:dyDescent="0.25">
      <c r="BA24221" s="91" t="s">
        <v>28481</v>
      </c>
      <c r="BB24221" s="91" t="s">
        <v>482</v>
      </c>
      <c r="BC24221" s="91" t="s">
        <v>14644</v>
      </c>
      <c r="BD24221" s="473" t="s">
        <v>26558</v>
      </c>
    </row>
    <row r="24222" spans="53:56" ht="15" x14ac:dyDescent="0.25">
      <c r="BA24222" s="90" t="s">
        <v>28482</v>
      </c>
      <c r="BB24222" s="90" t="s">
        <v>482</v>
      </c>
      <c r="BC24222" s="90" t="s">
        <v>28171</v>
      </c>
      <c r="BD24222" s="473" t="s">
        <v>26558</v>
      </c>
    </row>
    <row r="24223" spans="53:56" ht="15" x14ac:dyDescent="0.25">
      <c r="BA24223" s="91" t="s">
        <v>28483</v>
      </c>
      <c r="BB24223" s="91" t="s">
        <v>482</v>
      </c>
      <c r="BC24223" s="91" t="s">
        <v>27692</v>
      </c>
      <c r="BD24223" s="473" t="s">
        <v>26558</v>
      </c>
    </row>
    <row r="24224" spans="53:56" ht="15" x14ac:dyDescent="0.25">
      <c r="BA24224" s="90" t="s">
        <v>28484</v>
      </c>
      <c r="BB24224" s="90" t="s">
        <v>482</v>
      </c>
      <c r="BC24224" s="90" t="s">
        <v>27692</v>
      </c>
      <c r="BD24224" s="473" t="s">
        <v>26558</v>
      </c>
    </row>
    <row r="24225" spans="53:56" ht="15" x14ac:dyDescent="0.25">
      <c r="BA24225" s="90" t="s">
        <v>28485</v>
      </c>
      <c r="BB24225" s="90" t="s">
        <v>482</v>
      </c>
      <c r="BC24225" s="90" t="s">
        <v>27692</v>
      </c>
      <c r="BD24225" s="473" t="s">
        <v>26558</v>
      </c>
    </row>
    <row r="24226" spans="53:56" ht="15" x14ac:dyDescent="0.25">
      <c r="BA24226" s="91" t="s">
        <v>28486</v>
      </c>
      <c r="BB24226" s="91" t="s">
        <v>482</v>
      </c>
      <c r="BC24226" s="91" t="s">
        <v>27608</v>
      </c>
      <c r="BD24226" s="473" t="s">
        <v>26558</v>
      </c>
    </row>
    <row r="24227" spans="53:56" ht="15" x14ac:dyDescent="0.25">
      <c r="BA24227" s="90" t="s">
        <v>28487</v>
      </c>
      <c r="BB24227" s="90" t="s">
        <v>482</v>
      </c>
      <c r="BC24227" s="90" t="s">
        <v>14644</v>
      </c>
      <c r="BD24227" s="473" t="s">
        <v>26558</v>
      </c>
    </row>
    <row r="24228" spans="53:56" ht="15" x14ac:dyDescent="0.25">
      <c r="BA24228" s="91" t="s">
        <v>28488</v>
      </c>
      <c r="BB24228" s="91" t="s">
        <v>482</v>
      </c>
      <c r="BC24228" s="91" t="s">
        <v>3448</v>
      </c>
      <c r="BD24228" s="473" t="s">
        <v>26558</v>
      </c>
    </row>
    <row r="24229" spans="53:56" ht="15" x14ac:dyDescent="0.25">
      <c r="BA24229" s="90" t="s">
        <v>28489</v>
      </c>
      <c r="BB24229" s="90" t="s">
        <v>482</v>
      </c>
      <c r="BC24229" s="90" t="s">
        <v>3448</v>
      </c>
      <c r="BD24229" s="473" t="s">
        <v>26558</v>
      </c>
    </row>
    <row r="24230" spans="53:56" ht="15" x14ac:dyDescent="0.25">
      <c r="BA24230" s="91" t="s">
        <v>28490</v>
      </c>
      <c r="BB24230" s="91" t="s">
        <v>482</v>
      </c>
      <c r="BC24230" s="91" t="s">
        <v>28375</v>
      </c>
      <c r="BD24230" s="473" t="s">
        <v>26558</v>
      </c>
    </row>
    <row r="24231" spans="53:56" ht="15" x14ac:dyDescent="0.25">
      <c r="BA24231" s="90" t="s">
        <v>28491</v>
      </c>
      <c r="BB24231" s="90" t="s">
        <v>482</v>
      </c>
      <c r="BC24231" s="90" t="s">
        <v>10222</v>
      </c>
      <c r="BD24231" s="473" t="s">
        <v>26558</v>
      </c>
    </row>
    <row r="24232" spans="53:56" ht="15" x14ac:dyDescent="0.25">
      <c r="BA24232" s="91" t="s">
        <v>28492</v>
      </c>
      <c r="BB24232" s="91" t="s">
        <v>482</v>
      </c>
      <c r="BC24232" s="91" t="s">
        <v>28192</v>
      </c>
      <c r="BD24232" s="473" t="s">
        <v>26558</v>
      </c>
    </row>
    <row r="24233" spans="53:56" ht="15" x14ac:dyDescent="0.25">
      <c r="BA24233" s="90" t="s">
        <v>28493</v>
      </c>
      <c r="BB24233" s="90" t="s">
        <v>482</v>
      </c>
      <c r="BC24233" s="90" t="s">
        <v>3448</v>
      </c>
      <c r="BD24233" s="473" t="s">
        <v>26558</v>
      </c>
    </row>
    <row r="24234" spans="53:56" ht="15" x14ac:dyDescent="0.25">
      <c r="BA24234" s="91" t="s">
        <v>28494</v>
      </c>
      <c r="BB24234" s="91" t="s">
        <v>482</v>
      </c>
      <c r="BC24234" s="91" t="s">
        <v>28192</v>
      </c>
      <c r="BD24234" s="473" t="s">
        <v>26558</v>
      </c>
    </row>
    <row r="24235" spans="53:56" ht="15" x14ac:dyDescent="0.25">
      <c r="BA24235" s="90" t="s">
        <v>28495</v>
      </c>
      <c r="BB24235" s="90" t="s">
        <v>482</v>
      </c>
      <c r="BC24235" s="90" t="s">
        <v>10222</v>
      </c>
      <c r="BD24235" s="473" t="s">
        <v>26558</v>
      </c>
    </row>
    <row r="24236" spans="53:56" ht="15" x14ac:dyDescent="0.25">
      <c r="BA24236" s="91" t="s">
        <v>28496</v>
      </c>
      <c r="BB24236" s="91" t="s">
        <v>482</v>
      </c>
      <c r="BC24236" s="91" t="s">
        <v>3448</v>
      </c>
      <c r="BD24236" s="473" t="s">
        <v>26558</v>
      </c>
    </row>
    <row r="24237" spans="53:56" ht="15" x14ac:dyDescent="0.25">
      <c r="BA24237" s="90" t="s">
        <v>28497</v>
      </c>
      <c r="BB24237" s="90" t="s">
        <v>482</v>
      </c>
      <c r="BC24237" s="90" t="s">
        <v>10222</v>
      </c>
      <c r="BD24237" s="473" t="s">
        <v>26558</v>
      </c>
    </row>
    <row r="24238" spans="53:56" ht="15" x14ac:dyDescent="0.25">
      <c r="BA24238" s="91" t="s">
        <v>28498</v>
      </c>
      <c r="BB24238" s="91" t="s">
        <v>482</v>
      </c>
      <c r="BC24238" s="91" t="s">
        <v>10222</v>
      </c>
      <c r="BD24238" s="473" t="s">
        <v>26558</v>
      </c>
    </row>
    <row r="24239" spans="53:56" ht="15" x14ac:dyDescent="0.25">
      <c r="BA24239" s="90" t="s">
        <v>28499</v>
      </c>
      <c r="BB24239" s="90" t="s">
        <v>482</v>
      </c>
      <c r="BC24239" s="90" t="s">
        <v>3448</v>
      </c>
      <c r="BD24239" s="473" t="s">
        <v>26558</v>
      </c>
    </row>
    <row r="24240" spans="53:56" ht="15" x14ac:dyDescent="0.25">
      <c r="BA24240" s="91" t="s">
        <v>28500</v>
      </c>
      <c r="BB24240" s="91" t="s">
        <v>482</v>
      </c>
      <c r="BC24240" s="91" t="s">
        <v>3448</v>
      </c>
      <c r="BD24240" s="473" t="s">
        <v>26558</v>
      </c>
    </row>
    <row r="24241" spans="53:56" ht="15" x14ac:dyDescent="0.25">
      <c r="BA24241" s="90" t="s">
        <v>28501</v>
      </c>
      <c r="BB24241" s="90" t="s">
        <v>482</v>
      </c>
      <c r="BC24241" s="90" t="s">
        <v>28375</v>
      </c>
      <c r="BD24241" s="473" t="s">
        <v>26558</v>
      </c>
    </row>
    <row r="24242" spans="53:56" ht="15" x14ac:dyDescent="0.25">
      <c r="BA24242" s="91" t="s">
        <v>28502</v>
      </c>
      <c r="BB24242" s="91" t="s">
        <v>482</v>
      </c>
      <c r="BC24242" s="91" t="s">
        <v>20234</v>
      </c>
      <c r="BD24242" s="473" t="s">
        <v>26558</v>
      </c>
    </row>
    <row r="24243" spans="53:56" ht="15" x14ac:dyDescent="0.25">
      <c r="BA24243" s="90" t="s">
        <v>28503</v>
      </c>
      <c r="BB24243" s="90" t="s">
        <v>482</v>
      </c>
      <c r="BC24243" s="90" t="s">
        <v>20234</v>
      </c>
      <c r="BD24243" s="473" t="s">
        <v>26558</v>
      </c>
    </row>
    <row r="24244" spans="53:56" ht="15" x14ac:dyDescent="0.25">
      <c r="BA24244" s="91" t="s">
        <v>28504</v>
      </c>
      <c r="BB24244" s="91" t="s">
        <v>482</v>
      </c>
      <c r="BC24244" s="91" t="s">
        <v>10222</v>
      </c>
      <c r="BD24244" s="473" t="s">
        <v>26558</v>
      </c>
    </row>
    <row r="24245" spans="53:56" ht="15" x14ac:dyDescent="0.25">
      <c r="BA24245" s="90" t="s">
        <v>28505</v>
      </c>
      <c r="BB24245" s="90" t="s">
        <v>482</v>
      </c>
      <c r="BC24245" s="90" t="s">
        <v>14776</v>
      </c>
      <c r="BD24245" s="473" t="s">
        <v>26558</v>
      </c>
    </row>
    <row r="24246" spans="53:56" ht="15" x14ac:dyDescent="0.25">
      <c r="BA24246" s="91" t="s">
        <v>28506</v>
      </c>
      <c r="BB24246" s="91" t="s">
        <v>482</v>
      </c>
      <c r="BC24246" s="91" t="s">
        <v>28192</v>
      </c>
      <c r="BD24246" s="473" t="s">
        <v>26558</v>
      </c>
    </row>
    <row r="24247" spans="53:56" ht="15" x14ac:dyDescent="0.25">
      <c r="BA24247" s="91" t="s">
        <v>28507</v>
      </c>
      <c r="BB24247" s="91" t="s">
        <v>482</v>
      </c>
      <c r="BC24247" s="91" t="s">
        <v>3448</v>
      </c>
      <c r="BD24247" s="473" t="s">
        <v>26558</v>
      </c>
    </row>
    <row r="24248" spans="53:56" ht="15" x14ac:dyDescent="0.25">
      <c r="BA24248" s="90" t="s">
        <v>28508</v>
      </c>
      <c r="BB24248" s="90" t="s">
        <v>482</v>
      </c>
      <c r="BC24248" s="90" t="s">
        <v>3448</v>
      </c>
      <c r="BD24248" s="473" t="s">
        <v>26558</v>
      </c>
    </row>
    <row r="24249" spans="53:56" ht="15" x14ac:dyDescent="0.25">
      <c r="BA24249" s="91" t="s">
        <v>28509</v>
      </c>
      <c r="BB24249" s="91" t="s">
        <v>482</v>
      </c>
      <c r="BC24249" s="91" t="s">
        <v>14776</v>
      </c>
      <c r="BD24249" s="473" t="s">
        <v>26558</v>
      </c>
    </row>
    <row r="24250" spans="53:56" ht="15" x14ac:dyDescent="0.25">
      <c r="BA24250" s="90" t="s">
        <v>28510</v>
      </c>
      <c r="BB24250" s="90" t="s">
        <v>482</v>
      </c>
      <c r="BC24250" s="90" t="s">
        <v>10222</v>
      </c>
      <c r="BD24250" s="473" t="s">
        <v>26558</v>
      </c>
    </row>
    <row r="24251" spans="53:56" ht="15" x14ac:dyDescent="0.25">
      <c r="BA24251" s="91" t="s">
        <v>28511</v>
      </c>
      <c r="BB24251" s="91" t="s">
        <v>482</v>
      </c>
      <c r="BC24251" s="91" t="s">
        <v>3448</v>
      </c>
      <c r="BD24251" s="473" t="s">
        <v>26558</v>
      </c>
    </row>
    <row r="24252" spans="53:56" ht="15" x14ac:dyDescent="0.25">
      <c r="BA24252" s="90" t="s">
        <v>28512</v>
      </c>
      <c r="BB24252" s="90" t="s">
        <v>482</v>
      </c>
      <c r="BC24252" s="90" t="s">
        <v>28192</v>
      </c>
      <c r="BD24252" s="473" t="s">
        <v>26558</v>
      </c>
    </row>
    <row r="24253" spans="53:56" ht="15" x14ac:dyDescent="0.25">
      <c r="BA24253" s="91" t="s">
        <v>28513</v>
      </c>
      <c r="BB24253" s="91" t="s">
        <v>482</v>
      </c>
      <c r="BC24253" s="91" t="s">
        <v>3448</v>
      </c>
      <c r="BD24253" s="473" t="s">
        <v>26558</v>
      </c>
    </row>
    <row r="24254" spans="53:56" ht="15" x14ac:dyDescent="0.25">
      <c r="BA24254" s="90" t="s">
        <v>28514</v>
      </c>
      <c r="BB24254" s="90" t="s">
        <v>482</v>
      </c>
      <c r="BC24254" s="90" t="s">
        <v>10222</v>
      </c>
      <c r="BD24254" s="473" t="s">
        <v>26558</v>
      </c>
    </row>
    <row r="24255" spans="53:56" ht="15" x14ac:dyDescent="0.25">
      <c r="BA24255" s="91" t="s">
        <v>28515</v>
      </c>
      <c r="BB24255" s="91" t="s">
        <v>482</v>
      </c>
      <c r="BC24255" s="91" t="s">
        <v>10222</v>
      </c>
      <c r="BD24255" s="473" t="s">
        <v>26558</v>
      </c>
    </row>
    <row r="24256" spans="53:56" ht="15" x14ac:dyDescent="0.25">
      <c r="BA24256" s="90" t="s">
        <v>28516</v>
      </c>
      <c r="BB24256" s="90" t="s">
        <v>482</v>
      </c>
      <c r="BC24256" s="90" t="s">
        <v>7868</v>
      </c>
      <c r="BD24256" s="473" t="s">
        <v>26558</v>
      </c>
    </row>
    <row r="24257" spans="53:56" ht="15" x14ac:dyDescent="0.25">
      <c r="BA24257" s="91" t="s">
        <v>28517</v>
      </c>
      <c r="BB24257" s="91" t="s">
        <v>482</v>
      </c>
      <c r="BC24257" s="91" t="s">
        <v>3448</v>
      </c>
      <c r="BD24257" s="473" t="s">
        <v>26558</v>
      </c>
    </row>
    <row r="24258" spans="53:56" ht="15" x14ac:dyDescent="0.25">
      <c r="BA24258" s="90" t="s">
        <v>28518</v>
      </c>
      <c r="BB24258" s="90" t="s">
        <v>482</v>
      </c>
      <c r="BC24258" s="90" t="s">
        <v>10222</v>
      </c>
      <c r="BD24258" s="473" t="s">
        <v>26558</v>
      </c>
    </row>
    <row r="24259" spans="53:56" ht="15" x14ac:dyDescent="0.25">
      <c r="BA24259" s="91" t="s">
        <v>28519</v>
      </c>
      <c r="BB24259" s="91" t="s">
        <v>482</v>
      </c>
      <c r="BC24259" s="91" t="s">
        <v>28192</v>
      </c>
      <c r="BD24259" s="473" t="s">
        <v>26558</v>
      </c>
    </row>
    <row r="24260" spans="53:56" ht="15" x14ac:dyDescent="0.25">
      <c r="BA24260" s="90" t="s">
        <v>28520</v>
      </c>
      <c r="BB24260" s="90" t="s">
        <v>482</v>
      </c>
      <c r="BC24260" s="90" t="s">
        <v>10222</v>
      </c>
      <c r="BD24260" s="473" t="s">
        <v>26558</v>
      </c>
    </row>
    <row r="24261" spans="53:56" ht="15" x14ac:dyDescent="0.25">
      <c r="BA24261" s="91" t="s">
        <v>28521</v>
      </c>
      <c r="BB24261" s="91" t="s">
        <v>482</v>
      </c>
      <c r="BC24261" s="91" t="s">
        <v>28522</v>
      </c>
      <c r="BD24261" s="473" t="s">
        <v>26558</v>
      </c>
    </row>
    <row r="24262" spans="53:56" ht="15" x14ac:dyDescent="0.25">
      <c r="BA24262" s="90" t="s">
        <v>28523</v>
      </c>
      <c r="BB24262" s="90" t="s">
        <v>482</v>
      </c>
      <c r="BC24262" s="90" t="s">
        <v>28522</v>
      </c>
      <c r="BD24262" s="473" t="s">
        <v>26558</v>
      </c>
    </row>
    <row r="24263" spans="53:56" ht="15" x14ac:dyDescent="0.25">
      <c r="BA24263" s="91" t="s">
        <v>28524</v>
      </c>
      <c r="BB24263" s="91" t="s">
        <v>482</v>
      </c>
      <c r="BC24263" s="91" t="s">
        <v>28522</v>
      </c>
      <c r="BD24263" s="473" t="s">
        <v>26558</v>
      </c>
    </row>
    <row r="24264" spans="53:56" ht="15" x14ac:dyDescent="0.25">
      <c r="BA24264" s="90" t="s">
        <v>28525</v>
      </c>
      <c r="BB24264" s="90" t="s">
        <v>482</v>
      </c>
      <c r="BC24264" s="90" t="s">
        <v>28522</v>
      </c>
      <c r="BD24264" s="473" t="s">
        <v>26558</v>
      </c>
    </row>
    <row r="24265" spans="53:56" ht="15" x14ac:dyDescent="0.25">
      <c r="BA24265" s="91" t="s">
        <v>28526</v>
      </c>
      <c r="BB24265" s="91" t="s">
        <v>482</v>
      </c>
      <c r="BC24265" s="91" t="s">
        <v>28522</v>
      </c>
      <c r="BD24265" s="473" t="s">
        <v>26558</v>
      </c>
    </row>
    <row r="24266" spans="53:56" ht="15" x14ac:dyDescent="0.25">
      <c r="BA24266" s="90" t="s">
        <v>28527</v>
      </c>
      <c r="BB24266" s="90" t="s">
        <v>482</v>
      </c>
      <c r="BC24266" s="90" t="s">
        <v>10222</v>
      </c>
      <c r="BD24266" s="473" t="s">
        <v>26558</v>
      </c>
    </row>
    <row r="24267" spans="53:56" ht="15" x14ac:dyDescent="0.25">
      <c r="BA24267" s="91" t="s">
        <v>28528</v>
      </c>
      <c r="BB24267" s="91" t="s">
        <v>482</v>
      </c>
      <c r="BC24267" s="91" t="s">
        <v>28522</v>
      </c>
      <c r="BD24267" s="473" t="s">
        <v>26558</v>
      </c>
    </row>
    <row r="24268" spans="53:56" ht="15" x14ac:dyDescent="0.25">
      <c r="BA24268" s="90" t="s">
        <v>28529</v>
      </c>
      <c r="BB24268" s="90" t="s">
        <v>482</v>
      </c>
      <c r="BC24268" s="90" t="s">
        <v>28381</v>
      </c>
      <c r="BD24268" s="473" t="s">
        <v>26558</v>
      </c>
    </row>
    <row r="24269" spans="53:56" ht="15" x14ac:dyDescent="0.25">
      <c r="BA24269" s="91" t="s">
        <v>28530</v>
      </c>
      <c r="BB24269" s="91" t="s">
        <v>482</v>
      </c>
      <c r="BC24269" s="91" t="s">
        <v>28522</v>
      </c>
      <c r="BD24269" s="473" t="s">
        <v>26558</v>
      </c>
    </row>
    <row r="24270" spans="53:56" ht="15" x14ac:dyDescent="0.25">
      <c r="BA24270" s="90" t="s">
        <v>28531</v>
      </c>
      <c r="BB24270" s="90" t="s">
        <v>482</v>
      </c>
      <c r="BC24270" s="90" t="s">
        <v>28522</v>
      </c>
      <c r="BD24270" s="473" t="s">
        <v>26558</v>
      </c>
    </row>
    <row r="24271" spans="53:56" ht="15" x14ac:dyDescent="0.25">
      <c r="BA24271" s="91" t="s">
        <v>28532</v>
      </c>
      <c r="BB24271" s="91" t="s">
        <v>482</v>
      </c>
      <c r="BC24271" s="91" t="s">
        <v>20234</v>
      </c>
      <c r="BD24271" s="473" t="s">
        <v>26558</v>
      </c>
    </row>
    <row r="24272" spans="53:56" ht="15" x14ac:dyDescent="0.25">
      <c r="BA24272" s="90" t="s">
        <v>28533</v>
      </c>
      <c r="BB24272" s="90" t="s">
        <v>482</v>
      </c>
      <c r="BC24272" s="90" t="s">
        <v>10222</v>
      </c>
      <c r="BD24272" s="473" t="s">
        <v>26558</v>
      </c>
    </row>
    <row r="24273" spans="53:56" ht="15" x14ac:dyDescent="0.25">
      <c r="BA24273" s="91" t="s">
        <v>28534</v>
      </c>
      <c r="BB24273" s="91" t="s">
        <v>482</v>
      </c>
      <c r="BC24273" s="91" t="s">
        <v>15303</v>
      </c>
      <c r="BD24273" s="473" t="s">
        <v>26558</v>
      </c>
    </row>
    <row r="24274" spans="53:56" ht="15" x14ac:dyDescent="0.25">
      <c r="BA24274" s="90" t="s">
        <v>28535</v>
      </c>
      <c r="BB24274" s="90" t="s">
        <v>482</v>
      </c>
      <c r="BC24274" s="90" t="s">
        <v>20234</v>
      </c>
      <c r="BD24274" s="473" t="s">
        <v>26558</v>
      </c>
    </row>
    <row r="24275" spans="53:56" ht="15" x14ac:dyDescent="0.25">
      <c r="BA24275" s="90" t="s">
        <v>28536</v>
      </c>
      <c r="BB24275" s="90" t="s">
        <v>482</v>
      </c>
      <c r="BC24275" s="90" t="s">
        <v>27846</v>
      </c>
      <c r="BD24275" s="473" t="s">
        <v>26558</v>
      </c>
    </row>
    <row r="24276" spans="53:56" ht="15" x14ac:dyDescent="0.25">
      <c r="BA24276" s="91" t="s">
        <v>28536</v>
      </c>
      <c r="BB24276" s="91" t="s">
        <v>482</v>
      </c>
      <c r="BC24276" s="91" t="s">
        <v>20234</v>
      </c>
      <c r="BD24276" s="473" t="s">
        <v>26558</v>
      </c>
    </row>
    <row r="24277" spans="53:56" ht="15" x14ac:dyDescent="0.25">
      <c r="BA24277" s="90" t="s">
        <v>28537</v>
      </c>
      <c r="BB24277" s="90" t="s">
        <v>482</v>
      </c>
      <c r="BC24277" s="90" t="s">
        <v>7866</v>
      </c>
      <c r="BD24277" s="473" t="s">
        <v>26558</v>
      </c>
    </row>
    <row r="24278" spans="53:56" ht="15" x14ac:dyDescent="0.25">
      <c r="BA24278" s="91" t="s">
        <v>28538</v>
      </c>
      <c r="BB24278" s="91" t="s">
        <v>482</v>
      </c>
      <c r="BC24278" s="91" t="s">
        <v>28539</v>
      </c>
      <c r="BD24278" s="473" t="s">
        <v>26558</v>
      </c>
    </row>
    <row r="24279" spans="53:56" ht="15" x14ac:dyDescent="0.25">
      <c r="BA24279" s="90" t="s">
        <v>28540</v>
      </c>
      <c r="BB24279" s="90" t="s">
        <v>482</v>
      </c>
      <c r="BC24279" s="90" t="s">
        <v>28539</v>
      </c>
      <c r="BD24279" s="473" t="s">
        <v>26558</v>
      </c>
    </row>
    <row r="24280" spans="53:56" ht="15" x14ac:dyDescent="0.25">
      <c r="BA24280" s="91" t="s">
        <v>28541</v>
      </c>
      <c r="BB24280" s="91" t="s">
        <v>482</v>
      </c>
      <c r="BC24280" s="91" t="s">
        <v>25975</v>
      </c>
      <c r="BD24280" s="473" t="s">
        <v>26558</v>
      </c>
    </row>
    <row r="24281" spans="53:56" ht="15" x14ac:dyDescent="0.25">
      <c r="BA24281" s="90" t="s">
        <v>28542</v>
      </c>
      <c r="BB24281" s="90" t="s">
        <v>482</v>
      </c>
      <c r="BC24281" s="90" t="s">
        <v>28522</v>
      </c>
      <c r="BD24281" s="473" t="s">
        <v>26558</v>
      </c>
    </row>
    <row r="24282" spans="53:56" ht="15" x14ac:dyDescent="0.25">
      <c r="BA24282" s="91" t="s">
        <v>28543</v>
      </c>
      <c r="BB24282" s="91" t="s">
        <v>482</v>
      </c>
      <c r="BC24282" s="91" t="s">
        <v>20234</v>
      </c>
      <c r="BD24282" s="473" t="s">
        <v>26558</v>
      </c>
    </row>
    <row r="24283" spans="53:56" ht="15" x14ac:dyDescent="0.25">
      <c r="BA24283" s="90" t="s">
        <v>28544</v>
      </c>
      <c r="BB24283" s="90" t="s">
        <v>482</v>
      </c>
      <c r="BC24283" s="90" t="s">
        <v>28539</v>
      </c>
      <c r="BD24283" s="473" t="s">
        <v>26558</v>
      </c>
    </row>
    <row r="24284" spans="53:56" ht="15" x14ac:dyDescent="0.25">
      <c r="BA24284" s="90" t="s">
        <v>28545</v>
      </c>
      <c r="BB24284" s="90" t="s">
        <v>482</v>
      </c>
      <c r="BC24284" s="90" t="s">
        <v>28539</v>
      </c>
      <c r="BD24284" s="473" t="s">
        <v>26558</v>
      </c>
    </row>
    <row r="24285" spans="53:56" ht="15" x14ac:dyDescent="0.25">
      <c r="BA24285" s="91" t="s">
        <v>28546</v>
      </c>
      <c r="BB24285" s="91" t="s">
        <v>482</v>
      </c>
      <c r="BC24285" s="91" t="s">
        <v>28522</v>
      </c>
      <c r="BD24285" s="473" t="s">
        <v>26558</v>
      </c>
    </row>
    <row r="24286" spans="53:56" ht="15" x14ac:dyDescent="0.25">
      <c r="BA24286" s="90" t="s">
        <v>28547</v>
      </c>
      <c r="BB24286" s="90" t="s">
        <v>482</v>
      </c>
      <c r="BC24286" s="90" t="s">
        <v>27846</v>
      </c>
      <c r="BD24286" s="473" t="s">
        <v>26558</v>
      </c>
    </row>
    <row r="24287" spans="53:56" ht="15" x14ac:dyDescent="0.25">
      <c r="BA24287" s="91" t="s">
        <v>28548</v>
      </c>
      <c r="BB24287" s="91" t="s">
        <v>482</v>
      </c>
      <c r="BC24287" s="91" t="s">
        <v>25975</v>
      </c>
      <c r="BD24287" s="473" t="s">
        <v>26558</v>
      </c>
    </row>
    <row r="24288" spans="53:56" ht="15" x14ac:dyDescent="0.25">
      <c r="BA24288" s="90" t="s">
        <v>28549</v>
      </c>
      <c r="BB24288" s="90" t="s">
        <v>482</v>
      </c>
      <c r="BC24288" s="90" t="s">
        <v>15303</v>
      </c>
      <c r="BD24288" s="473" t="s">
        <v>26558</v>
      </c>
    </row>
    <row r="24289" spans="53:56" ht="15" x14ac:dyDescent="0.25">
      <c r="BA24289" s="91" t="s">
        <v>28550</v>
      </c>
      <c r="BB24289" s="91" t="s">
        <v>482</v>
      </c>
      <c r="BC24289" s="91" t="s">
        <v>15303</v>
      </c>
      <c r="BD24289" s="473" t="s">
        <v>26558</v>
      </c>
    </row>
    <row r="24290" spans="53:56" ht="15" x14ac:dyDescent="0.25">
      <c r="BA24290" s="90" t="s">
        <v>28551</v>
      </c>
      <c r="BB24290" s="90" t="s">
        <v>482</v>
      </c>
      <c r="BC24290" s="90" t="s">
        <v>28522</v>
      </c>
      <c r="BD24290" s="473" t="s">
        <v>26558</v>
      </c>
    </row>
    <row r="24291" spans="53:56" ht="15" x14ac:dyDescent="0.25">
      <c r="BA24291" s="91" t="s">
        <v>28552</v>
      </c>
      <c r="BB24291" s="91" t="s">
        <v>482</v>
      </c>
      <c r="BC24291" s="91" t="s">
        <v>28522</v>
      </c>
      <c r="BD24291" s="473" t="s">
        <v>26558</v>
      </c>
    </row>
    <row r="24292" spans="53:56" ht="15" x14ac:dyDescent="0.25">
      <c r="BA24292" s="90" t="s">
        <v>28553</v>
      </c>
      <c r="BB24292" s="90" t="s">
        <v>482</v>
      </c>
      <c r="BC24292" s="90" t="s">
        <v>15303</v>
      </c>
      <c r="BD24292" s="473" t="s">
        <v>26558</v>
      </c>
    </row>
    <row r="24293" spans="53:56" ht="15" x14ac:dyDescent="0.25">
      <c r="BA24293" s="91" t="s">
        <v>28554</v>
      </c>
      <c r="BB24293" s="91" t="s">
        <v>482</v>
      </c>
      <c r="BC24293" s="91" t="s">
        <v>28539</v>
      </c>
      <c r="BD24293" s="473" t="s">
        <v>26558</v>
      </c>
    </row>
    <row r="24294" spans="53:56" ht="15" x14ac:dyDescent="0.25">
      <c r="BA24294" s="90" t="s">
        <v>28555</v>
      </c>
      <c r="BB24294" s="90" t="s">
        <v>482</v>
      </c>
      <c r="BC24294" s="90" t="s">
        <v>25975</v>
      </c>
      <c r="BD24294" s="473" t="s">
        <v>26558</v>
      </c>
    </row>
    <row r="24295" spans="53:56" ht="15" x14ac:dyDescent="0.25">
      <c r="BA24295" s="91" t="s">
        <v>28556</v>
      </c>
      <c r="BB24295" s="91" t="s">
        <v>482</v>
      </c>
      <c r="BC24295" s="91" t="s">
        <v>28522</v>
      </c>
      <c r="BD24295" s="473" t="s">
        <v>26558</v>
      </c>
    </row>
    <row r="24296" spans="53:56" ht="15" x14ac:dyDescent="0.25">
      <c r="BA24296" s="90" t="s">
        <v>28557</v>
      </c>
      <c r="BB24296" s="90" t="s">
        <v>482</v>
      </c>
      <c r="BC24296" s="90" t="s">
        <v>28539</v>
      </c>
      <c r="BD24296" s="473" t="s">
        <v>26558</v>
      </c>
    </row>
    <row r="24297" spans="53:56" ht="15" x14ac:dyDescent="0.25">
      <c r="BA24297" s="91" t="s">
        <v>28558</v>
      </c>
      <c r="BB24297" s="91" t="s">
        <v>482</v>
      </c>
      <c r="BC24297" s="91" t="s">
        <v>15303</v>
      </c>
      <c r="BD24297" s="473" t="s">
        <v>26558</v>
      </c>
    </row>
    <row r="24298" spans="53:56" ht="15" x14ac:dyDescent="0.25">
      <c r="BA24298" s="90" t="s">
        <v>28559</v>
      </c>
      <c r="BB24298" s="90" t="s">
        <v>482</v>
      </c>
      <c r="BC24298" s="90" t="s">
        <v>15303</v>
      </c>
      <c r="BD24298" s="473" t="s">
        <v>26558</v>
      </c>
    </row>
    <row r="24299" spans="53:56" ht="15" x14ac:dyDescent="0.25">
      <c r="BA24299" s="91" t="s">
        <v>28560</v>
      </c>
      <c r="BB24299" s="91" t="s">
        <v>482</v>
      </c>
      <c r="BC24299" s="91" t="s">
        <v>15303</v>
      </c>
      <c r="BD24299" s="473" t="s">
        <v>26558</v>
      </c>
    </row>
    <row r="24300" spans="53:56" ht="15" x14ac:dyDescent="0.25">
      <c r="BA24300" s="90" t="s">
        <v>28561</v>
      </c>
      <c r="BB24300" s="90" t="s">
        <v>482</v>
      </c>
      <c r="BC24300" s="90" t="s">
        <v>28381</v>
      </c>
      <c r="BD24300" s="473" t="s">
        <v>26558</v>
      </c>
    </row>
    <row r="24301" spans="53:56" ht="15" x14ac:dyDescent="0.25">
      <c r="BA24301" s="91" t="s">
        <v>28562</v>
      </c>
      <c r="BB24301" s="91" t="s">
        <v>482</v>
      </c>
      <c r="BC24301" s="91" t="s">
        <v>28522</v>
      </c>
      <c r="BD24301" s="473" t="s">
        <v>26558</v>
      </c>
    </row>
    <row r="24302" spans="53:56" ht="15" x14ac:dyDescent="0.25">
      <c r="BA24302" s="90" t="s">
        <v>28563</v>
      </c>
      <c r="BB24302" s="90" t="s">
        <v>482</v>
      </c>
      <c r="BC24302" s="90" t="s">
        <v>28522</v>
      </c>
      <c r="BD24302" s="473" t="s">
        <v>26558</v>
      </c>
    </row>
    <row r="24303" spans="53:56" ht="15" x14ac:dyDescent="0.25">
      <c r="BA24303" s="91" t="s">
        <v>28564</v>
      </c>
      <c r="BB24303" s="91" t="s">
        <v>482</v>
      </c>
      <c r="BC24303" s="91" t="s">
        <v>28539</v>
      </c>
      <c r="BD24303" s="473" t="s">
        <v>26558</v>
      </c>
    </row>
    <row r="24304" spans="53:56" ht="15" x14ac:dyDescent="0.25">
      <c r="BA24304" s="90" t="s">
        <v>28565</v>
      </c>
      <c r="BB24304" s="90" t="s">
        <v>482</v>
      </c>
      <c r="BC24304" s="90" t="s">
        <v>20234</v>
      </c>
      <c r="BD24304" s="473" t="s">
        <v>26558</v>
      </c>
    </row>
    <row r="24305" spans="53:56" ht="15" x14ac:dyDescent="0.25">
      <c r="BA24305" s="91" t="s">
        <v>28566</v>
      </c>
      <c r="BB24305" s="91" t="s">
        <v>482</v>
      </c>
      <c r="BC24305" s="91" t="s">
        <v>15303</v>
      </c>
      <c r="BD24305" s="473" t="s">
        <v>26558</v>
      </c>
    </row>
    <row r="24306" spans="53:56" ht="15" x14ac:dyDescent="0.25">
      <c r="BA24306" s="91" t="s">
        <v>28567</v>
      </c>
      <c r="BB24306" s="91" t="s">
        <v>482</v>
      </c>
      <c r="BC24306" s="91" t="s">
        <v>15303</v>
      </c>
      <c r="BD24306" s="473" t="s">
        <v>26558</v>
      </c>
    </row>
    <row r="24307" spans="53:56" ht="15" x14ac:dyDescent="0.25">
      <c r="BA24307" s="90" t="s">
        <v>28568</v>
      </c>
      <c r="BB24307" s="90" t="s">
        <v>482</v>
      </c>
      <c r="BC24307" s="90" t="s">
        <v>20234</v>
      </c>
      <c r="BD24307" s="473" t="s">
        <v>26558</v>
      </c>
    </row>
    <row r="24308" spans="53:56" ht="15" x14ac:dyDescent="0.25">
      <c r="BA24308" s="91" t="s">
        <v>28569</v>
      </c>
      <c r="BB24308" s="91" t="s">
        <v>482</v>
      </c>
      <c r="BC24308" s="91" t="s">
        <v>7866</v>
      </c>
      <c r="BD24308" s="473" t="s">
        <v>26558</v>
      </c>
    </row>
    <row r="24309" spans="53:56" ht="15" x14ac:dyDescent="0.25">
      <c r="BA24309" s="90" t="s">
        <v>28570</v>
      </c>
      <c r="BB24309" s="90" t="s">
        <v>482</v>
      </c>
      <c r="BC24309" s="90" t="s">
        <v>28522</v>
      </c>
      <c r="BD24309" s="473" t="s">
        <v>26558</v>
      </c>
    </row>
    <row r="24310" spans="53:56" ht="15" x14ac:dyDescent="0.25">
      <c r="BA24310" s="90" t="s">
        <v>28571</v>
      </c>
      <c r="BB24310" s="90" t="s">
        <v>482</v>
      </c>
      <c r="BC24310" s="90" t="s">
        <v>28539</v>
      </c>
      <c r="BD24310" s="473" t="s">
        <v>26558</v>
      </c>
    </row>
    <row r="24311" spans="53:56" ht="15" x14ac:dyDescent="0.25">
      <c r="BA24311" s="91" t="s">
        <v>28572</v>
      </c>
      <c r="BB24311" s="91" t="s">
        <v>482</v>
      </c>
      <c r="BC24311" s="91" t="s">
        <v>28381</v>
      </c>
      <c r="BD24311" s="473" t="s">
        <v>26558</v>
      </c>
    </row>
    <row r="24312" spans="53:56" ht="15" x14ac:dyDescent="0.25">
      <c r="BA24312" s="90" t="s">
        <v>28573</v>
      </c>
      <c r="BB24312" s="90" t="s">
        <v>482</v>
      </c>
      <c r="BC24312" s="90" t="s">
        <v>7866</v>
      </c>
      <c r="BD24312" s="473" t="s">
        <v>26558</v>
      </c>
    </row>
    <row r="24313" spans="53:56" ht="15" x14ac:dyDescent="0.25">
      <c r="BA24313" s="91" t="s">
        <v>28574</v>
      </c>
      <c r="BB24313" s="91" t="s">
        <v>482</v>
      </c>
      <c r="BC24313" s="91" t="s">
        <v>20234</v>
      </c>
      <c r="BD24313" s="473" t="s">
        <v>26558</v>
      </c>
    </row>
    <row r="24314" spans="53:56" ht="15" x14ac:dyDescent="0.25">
      <c r="BA24314" s="91" t="s">
        <v>28575</v>
      </c>
      <c r="BB24314" s="91" t="s">
        <v>482</v>
      </c>
      <c r="BC24314" s="91" t="s">
        <v>28522</v>
      </c>
      <c r="BD24314" s="473" t="s">
        <v>26558</v>
      </c>
    </row>
    <row r="24315" spans="53:56" ht="15" x14ac:dyDescent="0.25">
      <c r="BA24315" s="90" t="s">
        <v>28576</v>
      </c>
      <c r="BB24315" s="90" t="s">
        <v>482</v>
      </c>
      <c r="BC24315" s="90" t="s">
        <v>28522</v>
      </c>
      <c r="BD24315" s="473" t="s">
        <v>26558</v>
      </c>
    </row>
    <row r="24316" spans="53:56" ht="15" x14ac:dyDescent="0.25">
      <c r="BA24316" s="91" t="s">
        <v>28577</v>
      </c>
      <c r="BB24316" s="91" t="s">
        <v>482</v>
      </c>
      <c r="BC24316" s="91" t="s">
        <v>28522</v>
      </c>
      <c r="BD24316" s="473" t="s">
        <v>26558</v>
      </c>
    </row>
    <row r="24317" spans="53:56" ht="15" x14ac:dyDescent="0.25">
      <c r="BA24317" s="90" t="s">
        <v>28578</v>
      </c>
      <c r="BB24317" s="90" t="s">
        <v>482</v>
      </c>
      <c r="BC24317" s="90" t="s">
        <v>20234</v>
      </c>
      <c r="BD24317" s="473" t="s">
        <v>26558</v>
      </c>
    </row>
    <row r="24318" spans="53:56" ht="15" x14ac:dyDescent="0.25">
      <c r="BA24318" s="91" t="s">
        <v>28579</v>
      </c>
      <c r="BB24318" s="91" t="s">
        <v>482</v>
      </c>
      <c r="BC24318" s="91" t="s">
        <v>15303</v>
      </c>
      <c r="BD24318" s="473" t="s">
        <v>26558</v>
      </c>
    </row>
    <row r="24319" spans="53:56" ht="15" x14ac:dyDescent="0.25">
      <c r="BA24319" s="90" t="s">
        <v>28580</v>
      </c>
      <c r="BB24319" s="90" t="s">
        <v>482</v>
      </c>
      <c r="BC24319" s="90" t="s">
        <v>7866</v>
      </c>
      <c r="BD24319" s="473" t="s">
        <v>26558</v>
      </c>
    </row>
    <row r="24320" spans="53:56" ht="15" x14ac:dyDescent="0.25">
      <c r="BA24320" s="90" t="s">
        <v>28581</v>
      </c>
      <c r="BB24320" s="90" t="s">
        <v>482</v>
      </c>
      <c r="BC24320" s="90" t="s">
        <v>28522</v>
      </c>
      <c r="BD24320" s="473" t="s">
        <v>26558</v>
      </c>
    </row>
    <row r="24321" spans="53:56" ht="15" x14ac:dyDescent="0.25">
      <c r="BA24321" s="91" t="s">
        <v>28582</v>
      </c>
      <c r="BB24321" s="91" t="s">
        <v>482</v>
      </c>
      <c r="BC24321" s="91" t="s">
        <v>13361</v>
      </c>
      <c r="BD24321" s="473" t="s">
        <v>26558</v>
      </c>
    </row>
    <row r="24322" spans="53:56" ht="15" x14ac:dyDescent="0.25">
      <c r="BA24322" s="90" t="s">
        <v>28583</v>
      </c>
      <c r="BB24322" s="90" t="s">
        <v>482</v>
      </c>
      <c r="BC24322" s="90" t="s">
        <v>13361</v>
      </c>
      <c r="BD24322" s="473" t="s">
        <v>26558</v>
      </c>
    </row>
    <row r="24323" spans="53:56" ht="15" x14ac:dyDescent="0.25">
      <c r="BA24323" s="91" t="s">
        <v>28584</v>
      </c>
      <c r="BB24323" s="91" t="s">
        <v>482</v>
      </c>
      <c r="BC24323" s="91" t="s">
        <v>13361</v>
      </c>
      <c r="BD24323" s="473" t="s">
        <v>26558</v>
      </c>
    </row>
    <row r="24324" spans="53:56" ht="15" x14ac:dyDescent="0.25">
      <c r="BA24324" s="91" t="s">
        <v>28585</v>
      </c>
      <c r="BB24324" s="91" t="s">
        <v>482</v>
      </c>
      <c r="BC24324" s="91" t="s">
        <v>13361</v>
      </c>
      <c r="BD24324" s="473" t="s">
        <v>26558</v>
      </c>
    </row>
    <row r="24325" spans="53:56" ht="15" x14ac:dyDescent="0.25">
      <c r="BA24325" s="90" t="s">
        <v>28586</v>
      </c>
      <c r="BB24325" s="90" t="s">
        <v>482</v>
      </c>
      <c r="BC24325" s="90" t="s">
        <v>13361</v>
      </c>
      <c r="BD24325" s="473" t="s">
        <v>26558</v>
      </c>
    </row>
    <row r="24326" spans="53:56" ht="15" x14ac:dyDescent="0.25">
      <c r="BA24326" s="91" t="s">
        <v>28587</v>
      </c>
      <c r="BB24326" s="91" t="s">
        <v>482</v>
      </c>
      <c r="BC24326" s="91" t="s">
        <v>13361</v>
      </c>
      <c r="BD24326" s="473" t="s">
        <v>26558</v>
      </c>
    </row>
    <row r="24327" spans="53:56" ht="15" x14ac:dyDescent="0.25">
      <c r="BA24327" s="90" t="s">
        <v>28588</v>
      </c>
      <c r="BB24327" s="90" t="s">
        <v>482</v>
      </c>
      <c r="BC24327" s="90" t="s">
        <v>13361</v>
      </c>
      <c r="BD24327" s="473" t="s">
        <v>26558</v>
      </c>
    </row>
    <row r="24328" spans="53:56" ht="15" x14ac:dyDescent="0.25">
      <c r="BA24328" s="90" t="s">
        <v>28589</v>
      </c>
      <c r="BB24328" s="90" t="s">
        <v>482</v>
      </c>
      <c r="BC24328" s="90" t="s">
        <v>13361</v>
      </c>
      <c r="BD24328" s="473" t="s">
        <v>26558</v>
      </c>
    </row>
    <row r="24329" spans="53:56" ht="15" x14ac:dyDescent="0.25">
      <c r="BA24329" s="91" t="s">
        <v>28590</v>
      </c>
      <c r="BB24329" s="91" t="s">
        <v>482</v>
      </c>
      <c r="BC24329" s="91" t="s">
        <v>13361</v>
      </c>
      <c r="BD24329" s="473" t="s">
        <v>26558</v>
      </c>
    </row>
    <row r="24330" spans="53:56" ht="15" x14ac:dyDescent="0.25">
      <c r="BA24330" s="90" t="s">
        <v>28591</v>
      </c>
      <c r="BB24330" s="90" t="s">
        <v>482</v>
      </c>
      <c r="BC24330" s="90" t="s">
        <v>28592</v>
      </c>
      <c r="BD24330" s="473" t="s">
        <v>26558</v>
      </c>
    </row>
    <row r="24331" spans="53:56" ht="15" x14ac:dyDescent="0.25">
      <c r="BA24331" s="91" t="s">
        <v>28593</v>
      </c>
      <c r="BB24331" s="91" t="s">
        <v>482</v>
      </c>
      <c r="BC24331" s="91" t="s">
        <v>28592</v>
      </c>
      <c r="BD24331" s="473" t="s">
        <v>26558</v>
      </c>
    </row>
    <row r="24332" spans="53:56" ht="15" x14ac:dyDescent="0.25">
      <c r="BA24332" s="90" t="s">
        <v>28594</v>
      </c>
      <c r="BB24332" s="90" t="s">
        <v>482</v>
      </c>
      <c r="BC24332" s="90" t="s">
        <v>28592</v>
      </c>
      <c r="BD24332" s="473" t="s">
        <v>26558</v>
      </c>
    </row>
    <row r="24333" spans="53:56" ht="15" x14ac:dyDescent="0.25">
      <c r="BA24333" s="90" t="s">
        <v>28595</v>
      </c>
      <c r="BB24333" s="90" t="s">
        <v>482</v>
      </c>
      <c r="BC24333" s="90" t="s">
        <v>15327</v>
      </c>
      <c r="BD24333" s="473" t="s">
        <v>26558</v>
      </c>
    </row>
    <row r="24334" spans="53:56" ht="15" x14ac:dyDescent="0.25">
      <c r="BA24334" s="91" t="s">
        <v>28596</v>
      </c>
      <c r="BB24334" s="91" t="s">
        <v>482</v>
      </c>
      <c r="BC24334" s="91" t="s">
        <v>13361</v>
      </c>
      <c r="BD24334" s="473" t="s">
        <v>26558</v>
      </c>
    </row>
    <row r="24335" spans="53:56" ht="15" x14ac:dyDescent="0.25">
      <c r="BA24335" s="90" t="s">
        <v>28597</v>
      </c>
      <c r="BB24335" s="90" t="s">
        <v>482</v>
      </c>
      <c r="BC24335" s="90" t="s">
        <v>28592</v>
      </c>
      <c r="BD24335" s="473" t="s">
        <v>26558</v>
      </c>
    </row>
    <row r="24336" spans="53:56" ht="15" x14ac:dyDescent="0.25">
      <c r="BA24336" s="90" t="s">
        <v>28598</v>
      </c>
      <c r="BB24336" s="90" t="s">
        <v>482</v>
      </c>
      <c r="BC24336" s="90" t="s">
        <v>28592</v>
      </c>
      <c r="BD24336" s="473" t="s">
        <v>26558</v>
      </c>
    </row>
    <row r="24337" spans="53:56" ht="15" x14ac:dyDescent="0.25">
      <c r="BA24337" s="91" t="s">
        <v>28599</v>
      </c>
      <c r="BB24337" s="91" t="s">
        <v>482</v>
      </c>
      <c r="BC24337" s="91" t="s">
        <v>28592</v>
      </c>
      <c r="BD24337" s="473" t="s">
        <v>26558</v>
      </c>
    </row>
    <row r="24338" spans="53:56" ht="15" x14ac:dyDescent="0.25">
      <c r="BA24338" s="90" t="s">
        <v>28600</v>
      </c>
      <c r="BB24338" s="90" t="s">
        <v>482</v>
      </c>
      <c r="BC24338" s="90" t="s">
        <v>13361</v>
      </c>
      <c r="BD24338" s="473" t="s">
        <v>26558</v>
      </c>
    </row>
    <row r="24339" spans="53:56" ht="15" x14ac:dyDescent="0.25">
      <c r="BA24339" s="91" t="s">
        <v>28601</v>
      </c>
      <c r="BB24339" s="91" t="s">
        <v>482</v>
      </c>
      <c r="BC24339" s="91" t="s">
        <v>28592</v>
      </c>
      <c r="BD24339" s="473" t="s">
        <v>26558</v>
      </c>
    </row>
    <row r="24340" spans="53:56" ht="15" x14ac:dyDescent="0.25">
      <c r="BA24340" s="90" t="s">
        <v>28602</v>
      </c>
      <c r="BB24340" s="90" t="s">
        <v>482</v>
      </c>
      <c r="BC24340" s="90" t="s">
        <v>28592</v>
      </c>
      <c r="BD24340" s="473" t="s">
        <v>26558</v>
      </c>
    </row>
    <row r="24341" spans="53:56" ht="15" x14ac:dyDescent="0.25">
      <c r="BA24341" s="91" t="s">
        <v>28603</v>
      </c>
      <c r="BB24341" s="91" t="s">
        <v>482</v>
      </c>
      <c r="BC24341" s="91" t="s">
        <v>28592</v>
      </c>
      <c r="BD24341" s="473" t="s">
        <v>26558</v>
      </c>
    </row>
    <row r="24342" spans="53:56" ht="15" x14ac:dyDescent="0.25">
      <c r="BA24342" s="91" t="s">
        <v>28604</v>
      </c>
      <c r="BB24342" s="91" t="s">
        <v>482</v>
      </c>
      <c r="BC24342" s="91" t="s">
        <v>28592</v>
      </c>
      <c r="BD24342" s="473" t="s">
        <v>26558</v>
      </c>
    </row>
    <row r="24343" spans="53:56" ht="15" x14ac:dyDescent="0.25">
      <c r="BA24343" s="90" t="s">
        <v>28605</v>
      </c>
      <c r="BB24343" s="90" t="s">
        <v>482</v>
      </c>
      <c r="BC24343" s="90" t="s">
        <v>13361</v>
      </c>
      <c r="BD24343" s="473" t="s">
        <v>26558</v>
      </c>
    </row>
    <row r="24344" spans="53:56" ht="15" x14ac:dyDescent="0.25">
      <c r="BA24344" s="91" t="s">
        <v>28606</v>
      </c>
      <c r="BB24344" s="91" t="s">
        <v>482</v>
      </c>
      <c r="BC24344" s="91" t="s">
        <v>13361</v>
      </c>
      <c r="BD24344" s="473" t="s">
        <v>26558</v>
      </c>
    </row>
    <row r="24345" spans="53:56" ht="15" x14ac:dyDescent="0.25">
      <c r="BA24345" s="90" t="s">
        <v>28607</v>
      </c>
      <c r="BB24345" s="90" t="s">
        <v>482</v>
      </c>
      <c r="BC24345" s="90" t="s">
        <v>28608</v>
      </c>
      <c r="BD24345" s="473" t="s">
        <v>26558</v>
      </c>
    </row>
    <row r="24346" spans="53:56" ht="15" x14ac:dyDescent="0.25">
      <c r="BA24346" s="90" t="s">
        <v>28609</v>
      </c>
      <c r="BB24346" s="90" t="s">
        <v>482</v>
      </c>
      <c r="BC24346" s="90" t="s">
        <v>28608</v>
      </c>
      <c r="BD24346" s="473" t="s">
        <v>26558</v>
      </c>
    </row>
    <row r="24347" spans="53:56" ht="15" x14ac:dyDescent="0.25">
      <c r="BA24347" s="91" t="s">
        <v>28610</v>
      </c>
      <c r="BB24347" s="91" t="s">
        <v>482</v>
      </c>
      <c r="BC24347" s="91" t="s">
        <v>28608</v>
      </c>
      <c r="BD24347" s="473" t="s">
        <v>26558</v>
      </c>
    </row>
    <row r="24348" spans="53:56" ht="15" x14ac:dyDescent="0.25">
      <c r="BA24348" s="90" t="s">
        <v>28611</v>
      </c>
      <c r="BB24348" s="90" t="s">
        <v>482</v>
      </c>
      <c r="BC24348" s="90" t="s">
        <v>28608</v>
      </c>
      <c r="BD24348" s="473" t="s">
        <v>26558</v>
      </c>
    </row>
    <row r="24349" spans="53:56" ht="15" x14ac:dyDescent="0.25">
      <c r="BA24349" s="91" t="s">
        <v>28612</v>
      </c>
      <c r="BB24349" s="91" t="s">
        <v>482</v>
      </c>
      <c r="BC24349" s="91" t="s">
        <v>14774</v>
      </c>
      <c r="BD24349" s="473" t="s">
        <v>26558</v>
      </c>
    </row>
    <row r="24350" spans="53:56" ht="15" x14ac:dyDescent="0.25">
      <c r="BA24350" s="91" t="s">
        <v>28613</v>
      </c>
      <c r="BB24350" s="91" t="s">
        <v>482</v>
      </c>
      <c r="BC24350" s="91" t="s">
        <v>14774</v>
      </c>
      <c r="BD24350" s="473" t="s">
        <v>26558</v>
      </c>
    </row>
    <row r="24351" spans="53:56" ht="15" x14ac:dyDescent="0.25">
      <c r="BA24351" s="90" t="s">
        <v>28614</v>
      </c>
      <c r="BB24351" s="90" t="s">
        <v>482</v>
      </c>
      <c r="BC24351" s="90" t="s">
        <v>28608</v>
      </c>
      <c r="BD24351" s="473" t="s">
        <v>26558</v>
      </c>
    </row>
    <row r="24352" spans="53:56" ht="15" x14ac:dyDescent="0.25">
      <c r="BA24352" s="91" t="s">
        <v>28615</v>
      </c>
      <c r="BB24352" s="91" t="s">
        <v>482</v>
      </c>
      <c r="BC24352" s="91" t="s">
        <v>28608</v>
      </c>
      <c r="BD24352" s="473" t="s">
        <v>26558</v>
      </c>
    </row>
    <row r="24353" spans="53:56" ht="15" x14ac:dyDescent="0.25">
      <c r="BA24353" s="90" t="s">
        <v>28616</v>
      </c>
      <c r="BB24353" s="90" t="s">
        <v>482</v>
      </c>
      <c r="BC24353" s="90" t="s">
        <v>8038</v>
      </c>
      <c r="BD24353" s="473" t="s">
        <v>26558</v>
      </c>
    </row>
    <row r="24354" spans="53:56" ht="15" x14ac:dyDescent="0.25">
      <c r="BA24354" s="90" t="s">
        <v>28617</v>
      </c>
      <c r="BB24354" s="90" t="s">
        <v>482</v>
      </c>
      <c r="BC24354" s="90" t="s">
        <v>8038</v>
      </c>
      <c r="BD24354" s="473" t="s">
        <v>26558</v>
      </c>
    </row>
    <row r="24355" spans="53:56" ht="15" x14ac:dyDescent="0.25">
      <c r="BA24355" s="91" t="s">
        <v>28618</v>
      </c>
      <c r="BB24355" s="91" t="s">
        <v>482</v>
      </c>
      <c r="BC24355" s="91" t="s">
        <v>8489</v>
      </c>
      <c r="BD24355" s="473" t="s">
        <v>26558</v>
      </c>
    </row>
    <row r="24356" spans="53:56" ht="15" x14ac:dyDescent="0.25">
      <c r="BA24356" s="90" t="s">
        <v>28619</v>
      </c>
      <c r="BB24356" s="90" t="s">
        <v>482</v>
      </c>
      <c r="BC24356" s="90" t="s">
        <v>8038</v>
      </c>
      <c r="BD24356" s="473" t="s">
        <v>26558</v>
      </c>
    </row>
    <row r="24357" spans="53:56" ht="15" x14ac:dyDescent="0.25">
      <c r="BA24357" s="91" t="s">
        <v>28620</v>
      </c>
      <c r="BB24357" s="91" t="s">
        <v>482</v>
      </c>
      <c r="BC24357" s="91" t="s">
        <v>28608</v>
      </c>
      <c r="BD24357" s="473" t="s">
        <v>26558</v>
      </c>
    </row>
    <row r="24358" spans="53:56" ht="15" x14ac:dyDescent="0.25">
      <c r="BA24358" s="91" t="s">
        <v>28621</v>
      </c>
      <c r="BB24358" s="91" t="s">
        <v>482</v>
      </c>
      <c r="BC24358" s="91" t="s">
        <v>28608</v>
      </c>
      <c r="BD24358" s="473" t="s">
        <v>26558</v>
      </c>
    </row>
    <row r="24359" spans="53:56" ht="15" x14ac:dyDescent="0.25">
      <c r="BA24359" s="90" t="s">
        <v>28622</v>
      </c>
      <c r="BB24359" s="90" t="s">
        <v>482</v>
      </c>
      <c r="BC24359" s="90" t="s">
        <v>8038</v>
      </c>
      <c r="BD24359" s="473" t="s">
        <v>26558</v>
      </c>
    </row>
    <row r="24360" spans="53:56" ht="15" x14ac:dyDescent="0.25">
      <c r="BA24360" s="91" t="s">
        <v>28623</v>
      </c>
      <c r="BB24360" s="91" t="s">
        <v>482</v>
      </c>
      <c r="BC24360" s="91" t="s">
        <v>17374</v>
      </c>
      <c r="BD24360" s="473" t="s">
        <v>26558</v>
      </c>
    </row>
    <row r="24361" spans="53:56" ht="15" x14ac:dyDescent="0.25">
      <c r="BA24361" s="90" t="s">
        <v>28623</v>
      </c>
      <c r="BB24361" s="90" t="s">
        <v>482</v>
      </c>
      <c r="BC24361" s="90" t="s">
        <v>8038</v>
      </c>
      <c r="BD24361" s="473" t="s">
        <v>26558</v>
      </c>
    </row>
    <row r="24362" spans="53:56" ht="15" x14ac:dyDescent="0.25">
      <c r="BA24362" s="90" t="s">
        <v>28624</v>
      </c>
      <c r="BB24362" s="90" t="s">
        <v>482</v>
      </c>
      <c r="BC24362" s="90" t="s">
        <v>17374</v>
      </c>
      <c r="BD24362" s="473" t="s">
        <v>26558</v>
      </c>
    </row>
    <row r="24363" spans="53:56" ht="15" x14ac:dyDescent="0.25">
      <c r="BA24363" s="91" t="s">
        <v>28625</v>
      </c>
      <c r="BB24363" s="91" t="s">
        <v>482</v>
      </c>
      <c r="BC24363" s="91" t="s">
        <v>17374</v>
      </c>
      <c r="BD24363" s="473" t="s">
        <v>26558</v>
      </c>
    </row>
    <row r="24364" spans="53:56" ht="15" x14ac:dyDescent="0.25">
      <c r="BA24364" s="90" t="s">
        <v>28626</v>
      </c>
      <c r="BB24364" s="90" t="s">
        <v>482</v>
      </c>
      <c r="BC24364" s="90" t="s">
        <v>28608</v>
      </c>
      <c r="BD24364" s="473" t="s">
        <v>26558</v>
      </c>
    </row>
    <row r="24365" spans="53:56" ht="15" x14ac:dyDescent="0.25">
      <c r="BA24365" s="90" t="s">
        <v>28627</v>
      </c>
      <c r="BB24365" s="90" t="s">
        <v>482</v>
      </c>
      <c r="BC24365" s="90" t="s">
        <v>28608</v>
      </c>
      <c r="BD24365" s="473" t="s">
        <v>26558</v>
      </c>
    </row>
    <row r="24366" spans="53:56" ht="15" x14ac:dyDescent="0.25">
      <c r="BA24366" s="91" t="s">
        <v>28628</v>
      </c>
      <c r="BB24366" s="91" t="s">
        <v>482</v>
      </c>
      <c r="BC24366" s="91" t="s">
        <v>17374</v>
      </c>
      <c r="BD24366" s="473" t="s">
        <v>26558</v>
      </c>
    </row>
    <row r="24367" spans="53:56" ht="15" x14ac:dyDescent="0.25">
      <c r="BA24367" s="90" t="s">
        <v>28629</v>
      </c>
      <c r="BB24367" s="90" t="s">
        <v>482</v>
      </c>
      <c r="BC24367" s="90" t="s">
        <v>17374</v>
      </c>
      <c r="BD24367" s="473" t="s">
        <v>26558</v>
      </c>
    </row>
    <row r="24368" spans="53:56" ht="15" x14ac:dyDescent="0.25">
      <c r="BA24368" s="91" t="s">
        <v>28630</v>
      </c>
      <c r="BB24368" s="91" t="s">
        <v>482</v>
      </c>
      <c r="BC24368" s="91" t="s">
        <v>17374</v>
      </c>
      <c r="BD24368" s="473" t="s">
        <v>26558</v>
      </c>
    </row>
    <row r="24369" spans="53:56" ht="15" x14ac:dyDescent="0.25">
      <c r="BA24369" s="91" t="s">
        <v>28631</v>
      </c>
      <c r="BB24369" s="91" t="s">
        <v>482</v>
      </c>
      <c r="BC24369" s="91" t="s">
        <v>8038</v>
      </c>
      <c r="BD24369" s="473" t="s">
        <v>26558</v>
      </c>
    </row>
    <row r="24370" spans="53:56" ht="15" x14ac:dyDescent="0.25">
      <c r="BA24370" s="90" t="s">
        <v>28632</v>
      </c>
      <c r="BB24370" s="90" t="s">
        <v>482</v>
      </c>
      <c r="BC24370" s="90" t="s">
        <v>17374</v>
      </c>
      <c r="BD24370" s="473" t="s">
        <v>26558</v>
      </c>
    </row>
    <row r="24371" spans="53:56" ht="15" x14ac:dyDescent="0.25">
      <c r="BA24371" s="91" t="s">
        <v>28633</v>
      </c>
      <c r="BB24371" s="91" t="s">
        <v>482</v>
      </c>
      <c r="BC24371" s="91" t="s">
        <v>28608</v>
      </c>
      <c r="BD24371" s="473" t="s">
        <v>26558</v>
      </c>
    </row>
    <row r="24372" spans="53:56" ht="15" x14ac:dyDescent="0.25">
      <c r="BA24372" s="90" t="s">
        <v>28634</v>
      </c>
      <c r="BB24372" s="90" t="s">
        <v>482</v>
      </c>
      <c r="BC24372" s="90" t="s">
        <v>14774</v>
      </c>
      <c r="BD24372" s="473" t="s">
        <v>26558</v>
      </c>
    </row>
    <row r="24373" spans="53:56" ht="15" x14ac:dyDescent="0.25">
      <c r="BA24373" s="90" t="s">
        <v>28635</v>
      </c>
      <c r="BB24373" s="90" t="s">
        <v>482</v>
      </c>
      <c r="BC24373" s="90" t="s">
        <v>17374</v>
      </c>
      <c r="BD24373" s="473" t="s">
        <v>26558</v>
      </c>
    </row>
    <row r="24374" spans="53:56" ht="15" x14ac:dyDescent="0.25">
      <c r="BA24374" s="91" t="s">
        <v>28636</v>
      </c>
      <c r="BB24374" s="91" t="s">
        <v>482</v>
      </c>
      <c r="BC24374" s="91" t="s">
        <v>28608</v>
      </c>
      <c r="BD24374" s="473" t="s">
        <v>26558</v>
      </c>
    </row>
    <row r="24375" spans="53:56" ht="15" x14ac:dyDescent="0.25">
      <c r="BA24375" s="90" t="s">
        <v>28637</v>
      </c>
      <c r="BB24375" s="90" t="s">
        <v>482</v>
      </c>
      <c r="BC24375" s="90" t="s">
        <v>8038</v>
      </c>
      <c r="BD24375" s="473" t="s">
        <v>26558</v>
      </c>
    </row>
    <row r="24376" spans="53:56" ht="15" x14ac:dyDescent="0.25">
      <c r="BA24376" s="90" t="s">
        <v>28638</v>
      </c>
      <c r="BB24376" s="90" t="s">
        <v>482</v>
      </c>
      <c r="BC24376" s="90" t="s">
        <v>14774</v>
      </c>
      <c r="BD24376" s="473" t="s">
        <v>26558</v>
      </c>
    </row>
    <row r="24377" spans="53:56" ht="15" x14ac:dyDescent="0.25">
      <c r="BA24377" s="91" t="s">
        <v>28639</v>
      </c>
      <c r="BB24377" s="91" t="s">
        <v>482</v>
      </c>
      <c r="BC24377" s="91" t="s">
        <v>14774</v>
      </c>
      <c r="BD24377" s="473" t="s">
        <v>26558</v>
      </c>
    </row>
    <row r="24378" spans="53:56" ht="15" x14ac:dyDescent="0.25">
      <c r="BA24378" s="91" t="s">
        <v>28640</v>
      </c>
      <c r="BB24378" s="91" t="s">
        <v>482</v>
      </c>
      <c r="BC24378" s="91" t="s">
        <v>28608</v>
      </c>
      <c r="BD24378" s="473" t="s">
        <v>26558</v>
      </c>
    </row>
    <row r="24379" spans="53:56" ht="15" x14ac:dyDescent="0.25">
      <c r="BA24379" s="90" t="s">
        <v>28641</v>
      </c>
      <c r="BB24379" s="90" t="s">
        <v>482</v>
      </c>
      <c r="BC24379" s="90" t="s">
        <v>17374</v>
      </c>
      <c r="BD24379" s="473" t="s">
        <v>26558</v>
      </c>
    </row>
    <row r="24380" spans="53:56" ht="15" x14ac:dyDescent="0.25">
      <c r="BA24380" s="91" t="s">
        <v>28642</v>
      </c>
      <c r="BB24380" s="91" t="s">
        <v>482</v>
      </c>
      <c r="BC24380" s="91" t="s">
        <v>28608</v>
      </c>
      <c r="BD24380" s="473" t="s">
        <v>26558</v>
      </c>
    </row>
    <row r="24381" spans="53:56" ht="15" x14ac:dyDescent="0.25">
      <c r="BA24381" s="90" t="s">
        <v>28643</v>
      </c>
      <c r="BB24381" s="90" t="s">
        <v>482</v>
      </c>
      <c r="BC24381" s="90" t="s">
        <v>14774</v>
      </c>
      <c r="BD24381" s="473" t="s">
        <v>26558</v>
      </c>
    </row>
    <row r="24382" spans="53:56" ht="15" x14ac:dyDescent="0.25">
      <c r="BA24382" s="91" t="s">
        <v>28644</v>
      </c>
      <c r="BB24382" s="91" t="s">
        <v>482</v>
      </c>
      <c r="BC24382" s="91" t="s">
        <v>14774</v>
      </c>
      <c r="BD24382" s="473" t="s">
        <v>26558</v>
      </c>
    </row>
    <row r="24383" spans="53:56" ht="15" x14ac:dyDescent="0.25">
      <c r="BA24383" s="90" t="s">
        <v>28645</v>
      </c>
      <c r="BB24383" s="90" t="s">
        <v>482</v>
      </c>
      <c r="BC24383" s="90" t="s">
        <v>14774</v>
      </c>
      <c r="BD24383" s="473" t="s">
        <v>26558</v>
      </c>
    </row>
    <row r="24384" spans="53:56" ht="15" x14ac:dyDescent="0.25">
      <c r="BA24384" s="91" t="s">
        <v>28646</v>
      </c>
      <c r="BB24384" s="91" t="s">
        <v>482</v>
      </c>
      <c r="BC24384" s="91" t="s">
        <v>17374</v>
      </c>
      <c r="BD24384" s="473" t="s">
        <v>26558</v>
      </c>
    </row>
    <row r="24385" spans="53:56" ht="15" x14ac:dyDescent="0.25">
      <c r="BA24385" s="90" t="s">
        <v>28647</v>
      </c>
      <c r="BB24385" s="90" t="s">
        <v>482</v>
      </c>
      <c r="BC24385" s="90" t="s">
        <v>28608</v>
      </c>
      <c r="BD24385" s="473" t="s">
        <v>26558</v>
      </c>
    </row>
    <row r="24386" spans="53:56" ht="15" x14ac:dyDescent="0.25">
      <c r="BA24386" s="91" t="s">
        <v>28648</v>
      </c>
      <c r="BB24386" s="91" t="s">
        <v>482</v>
      </c>
      <c r="BC24386" s="91" t="s">
        <v>14774</v>
      </c>
      <c r="BD24386" s="473" t="s">
        <v>26558</v>
      </c>
    </row>
    <row r="24387" spans="53:56" ht="15" x14ac:dyDescent="0.25">
      <c r="BA24387" s="90" t="s">
        <v>28649</v>
      </c>
      <c r="BB24387" s="90" t="s">
        <v>482</v>
      </c>
      <c r="BC24387" s="90" t="s">
        <v>14774</v>
      </c>
      <c r="BD24387" s="473" t="s">
        <v>26558</v>
      </c>
    </row>
    <row r="24388" spans="53:56" ht="15" x14ac:dyDescent="0.25">
      <c r="BA24388" s="91" t="s">
        <v>28650</v>
      </c>
      <c r="BB24388" s="91" t="s">
        <v>482</v>
      </c>
      <c r="BC24388" s="91" t="s">
        <v>17374</v>
      </c>
      <c r="BD24388" s="473" t="s">
        <v>26558</v>
      </c>
    </row>
    <row r="24389" spans="53:56" ht="15" x14ac:dyDescent="0.25">
      <c r="BA24389" s="90" t="s">
        <v>28651</v>
      </c>
      <c r="BB24389" s="90" t="s">
        <v>482</v>
      </c>
      <c r="BC24389" s="90" t="s">
        <v>17374</v>
      </c>
      <c r="BD24389" s="473" t="s">
        <v>26558</v>
      </c>
    </row>
    <row r="24390" spans="53:56" ht="15" x14ac:dyDescent="0.25">
      <c r="BA24390" s="91" t="s">
        <v>28652</v>
      </c>
      <c r="BB24390" s="91" t="s">
        <v>482</v>
      </c>
      <c r="BC24390" s="91" t="s">
        <v>28608</v>
      </c>
      <c r="BD24390" s="473" t="s">
        <v>26558</v>
      </c>
    </row>
    <row r="24391" spans="53:56" ht="15" x14ac:dyDescent="0.25">
      <c r="BA24391" s="90" t="s">
        <v>28653</v>
      </c>
      <c r="BB24391" s="90" t="s">
        <v>482</v>
      </c>
      <c r="BC24391" s="90" t="s">
        <v>28608</v>
      </c>
      <c r="BD24391" s="473" t="s">
        <v>26558</v>
      </c>
    </row>
    <row r="24392" spans="53:56" ht="15" x14ac:dyDescent="0.25">
      <c r="BA24392" s="90" t="s">
        <v>28654</v>
      </c>
      <c r="BB24392" s="90" t="s">
        <v>482</v>
      </c>
      <c r="BC24392" s="90" t="s">
        <v>28608</v>
      </c>
      <c r="BD24392" s="473" t="s">
        <v>26558</v>
      </c>
    </row>
    <row r="24393" spans="53:56" ht="15" x14ac:dyDescent="0.25">
      <c r="BA24393" s="91" t="s">
        <v>28655</v>
      </c>
      <c r="BB24393" s="91" t="s">
        <v>482</v>
      </c>
      <c r="BC24393" s="91" t="s">
        <v>28656</v>
      </c>
      <c r="BD24393" s="473" t="s">
        <v>26558</v>
      </c>
    </row>
    <row r="24394" spans="53:56" ht="15" x14ac:dyDescent="0.25">
      <c r="BA24394" s="90" t="s">
        <v>28657</v>
      </c>
      <c r="BB24394" s="90" t="s">
        <v>482</v>
      </c>
      <c r="BC24394" s="90" t="s">
        <v>9586</v>
      </c>
      <c r="BD24394" s="473" t="s">
        <v>26558</v>
      </c>
    </row>
    <row r="24395" spans="53:56" ht="15" x14ac:dyDescent="0.25">
      <c r="BA24395" s="91" t="s">
        <v>28658</v>
      </c>
      <c r="BB24395" s="91" t="s">
        <v>482</v>
      </c>
      <c r="BC24395" s="91" t="s">
        <v>28656</v>
      </c>
      <c r="BD24395" s="473" t="s">
        <v>26558</v>
      </c>
    </row>
    <row r="24396" spans="53:56" ht="15" x14ac:dyDescent="0.25">
      <c r="BA24396" s="90" t="s">
        <v>28659</v>
      </c>
      <c r="BB24396" s="90" t="s">
        <v>482</v>
      </c>
      <c r="BC24396" s="90" t="s">
        <v>28656</v>
      </c>
      <c r="BD24396" s="473" t="s">
        <v>26558</v>
      </c>
    </row>
    <row r="24397" spans="53:56" ht="15" x14ac:dyDescent="0.25">
      <c r="BA24397" s="91" t="s">
        <v>28660</v>
      </c>
      <c r="BB24397" s="91" t="s">
        <v>482</v>
      </c>
      <c r="BC24397" s="91" t="s">
        <v>28656</v>
      </c>
      <c r="BD24397" s="473" t="s">
        <v>26558</v>
      </c>
    </row>
    <row r="24398" spans="53:56" ht="15" x14ac:dyDescent="0.25">
      <c r="BA24398" s="90" t="s">
        <v>28661</v>
      </c>
      <c r="BB24398" s="90" t="s">
        <v>482</v>
      </c>
      <c r="BC24398" s="90" t="s">
        <v>12459</v>
      </c>
      <c r="BD24398" s="473" t="s">
        <v>26558</v>
      </c>
    </row>
    <row r="24399" spans="53:56" ht="15" x14ac:dyDescent="0.25">
      <c r="BA24399" s="91" t="s">
        <v>28662</v>
      </c>
      <c r="BB24399" s="91" t="s">
        <v>482</v>
      </c>
      <c r="BC24399" s="91" t="s">
        <v>9586</v>
      </c>
      <c r="BD24399" s="473" t="s">
        <v>26558</v>
      </c>
    </row>
    <row r="24400" spans="53:56" ht="15" x14ac:dyDescent="0.25">
      <c r="BA24400" s="90" t="s">
        <v>28663</v>
      </c>
      <c r="BB24400" s="90" t="s">
        <v>482</v>
      </c>
      <c r="BC24400" s="90" t="s">
        <v>12459</v>
      </c>
      <c r="BD24400" s="473" t="s">
        <v>26558</v>
      </c>
    </row>
    <row r="24401" spans="53:56" ht="15" x14ac:dyDescent="0.25">
      <c r="BA24401" s="91" t="s">
        <v>28664</v>
      </c>
      <c r="BB24401" s="91" t="s">
        <v>482</v>
      </c>
      <c r="BC24401" s="91" t="s">
        <v>28665</v>
      </c>
      <c r="BD24401" s="473" t="s">
        <v>26558</v>
      </c>
    </row>
    <row r="24402" spans="53:56" ht="15" x14ac:dyDescent="0.25">
      <c r="BA24402" s="90" t="s">
        <v>28666</v>
      </c>
      <c r="BB24402" s="90" t="s">
        <v>482</v>
      </c>
      <c r="BC24402" s="90" t="s">
        <v>9586</v>
      </c>
      <c r="BD24402" s="473" t="s">
        <v>26558</v>
      </c>
    </row>
    <row r="24403" spans="53:56" ht="15" x14ac:dyDescent="0.25">
      <c r="BA24403" s="91" t="s">
        <v>28667</v>
      </c>
      <c r="BB24403" s="91" t="s">
        <v>482</v>
      </c>
      <c r="BC24403" s="91" t="s">
        <v>9586</v>
      </c>
      <c r="BD24403" s="473" t="s">
        <v>26558</v>
      </c>
    </row>
    <row r="24404" spans="53:56" ht="15" x14ac:dyDescent="0.25">
      <c r="BA24404" s="90" t="s">
        <v>28668</v>
      </c>
      <c r="BB24404" s="90" t="s">
        <v>482</v>
      </c>
      <c r="BC24404" s="90" t="s">
        <v>28656</v>
      </c>
      <c r="BD24404" s="473" t="s">
        <v>26558</v>
      </c>
    </row>
    <row r="24405" spans="53:56" ht="15" x14ac:dyDescent="0.25">
      <c r="BA24405" s="91" t="s">
        <v>28669</v>
      </c>
      <c r="BB24405" s="91" t="s">
        <v>482</v>
      </c>
      <c r="BC24405" s="91" t="s">
        <v>28656</v>
      </c>
      <c r="BD24405" s="473" t="s">
        <v>26558</v>
      </c>
    </row>
    <row r="24406" spans="53:56" ht="15" x14ac:dyDescent="0.25">
      <c r="BA24406" s="90" t="s">
        <v>28670</v>
      </c>
      <c r="BB24406" s="90" t="s">
        <v>482</v>
      </c>
      <c r="BC24406" s="90" t="s">
        <v>28665</v>
      </c>
      <c r="BD24406" s="473" t="s">
        <v>26558</v>
      </c>
    </row>
    <row r="24407" spans="53:56" ht="15" x14ac:dyDescent="0.25">
      <c r="BA24407" s="91" t="s">
        <v>28671</v>
      </c>
      <c r="BB24407" s="91" t="s">
        <v>482</v>
      </c>
      <c r="BC24407" s="91" t="s">
        <v>9586</v>
      </c>
      <c r="BD24407" s="473" t="s">
        <v>26558</v>
      </c>
    </row>
    <row r="24408" spans="53:56" ht="15" x14ac:dyDescent="0.25">
      <c r="BA24408" s="90" t="s">
        <v>28672</v>
      </c>
      <c r="BB24408" s="90" t="s">
        <v>482</v>
      </c>
      <c r="BC24408" s="90" t="s">
        <v>28656</v>
      </c>
      <c r="BD24408" s="473" t="s">
        <v>26558</v>
      </c>
    </row>
    <row r="24409" spans="53:56" ht="15" x14ac:dyDescent="0.25">
      <c r="BA24409" s="91" t="s">
        <v>28673</v>
      </c>
      <c r="BB24409" s="91" t="s">
        <v>482</v>
      </c>
      <c r="BC24409" s="91" t="s">
        <v>28656</v>
      </c>
      <c r="BD24409" s="473" t="s">
        <v>26558</v>
      </c>
    </row>
    <row r="24410" spans="53:56" ht="15" x14ac:dyDescent="0.25">
      <c r="BA24410" s="90" t="s">
        <v>28674</v>
      </c>
      <c r="BB24410" s="90" t="s">
        <v>482</v>
      </c>
      <c r="BC24410" s="90" t="s">
        <v>28665</v>
      </c>
      <c r="BD24410" s="473" t="s">
        <v>26558</v>
      </c>
    </row>
    <row r="24411" spans="53:56" ht="15" x14ac:dyDescent="0.25">
      <c r="BA24411" s="91" t="s">
        <v>28675</v>
      </c>
      <c r="BB24411" s="91" t="s">
        <v>482</v>
      </c>
      <c r="BC24411" s="91" t="s">
        <v>22165</v>
      </c>
      <c r="BD24411" s="473" t="s">
        <v>26558</v>
      </c>
    </row>
    <row r="24412" spans="53:56" ht="15" x14ac:dyDescent="0.25">
      <c r="BA24412" s="90" t="s">
        <v>28676</v>
      </c>
      <c r="BB24412" s="90" t="s">
        <v>482</v>
      </c>
      <c r="BC24412" s="90" t="s">
        <v>12459</v>
      </c>
      <c r="BD24412" s="473" t="s">
        <v>26558</v>
      </c>
    </row>
    <row r="24413" spans="53:56" ht="15" x14ac:dyDescent="0.25">
      <c r="BA24413" s="91" t="s">
        <v>28677</v>
      </c>
      <c r="BB24413" s="91" t="s">
        <v>482</v>
      </c>
      <c r="BC24413" s="91" t="s">
        <v>17374</v>
      </c>
      <c r="BD24413" s="473" t="s">
        <v>26558</v>
      </c>
    </row>
    <row r="24414" spans="53:56" ht="15" x14ac:dyDescent="0.25">
      <c r="BA24414" s="91" t="s">
        <v>28678</v>
      </c>
      <c r="BB24414" s="91" t="s">
        <v>482</v>
      </c>
      <c r="BC24414" s="91" t="s">
        <v>17374</v>
      </c>
      <c r="BD24414" s="473" t="s">
        <v>26558</v>
      </c>
    </row>
    <row r="24415" spans="53:56" ht="15" x14ac:dyDescent="0.25">
      <c r="BA24415" s="90" t="s">
        <v>28679</v>
      </c>
      <c r="BB24415" s="90" t="s">
        <v>482</v>
      </c>
      <c r="BC24415" s="90" t="s">
        <v>17374</v>
      </c>
      <c r="BD24415" s="473" t="s">
        <v>26558</v>
      </c>
    </row>
    <row r="24416" spans="53:56" ht="15" x14ac:dyDescent="0.25">
      <c r="BA24416" s="91" t="s">
        <v>28680</v>
      </c>
      <c r="BB24416" s="91" t="s">
        <v>482</v>
      </c>
      <c r="BC24416" s="91" t="s">
        <v>17374</v>
      </c>
      <c r="BD24416" s="473" t="s">
        <v>26558</v>
      </c>
    </row>
    <row r="24417" spans="53:56" ht="15" x14ac:dyDescent="0.25">
      <c r="BA24417" s="90" t="s">
        <v>28681</v>
      </c>
      <c r="BB24417" s="90" t="s">
        <v>482</v>
      </c>
      <c r="BC24417" s="90" t="s">
        <v>28665</v>
      </c>
      <c r="BD24417" s="473" t="s">
        <v>26558</v>
      </c>
    </row>
    <row r="24418" spans="53:56" ht="15" x14ac:dyDescent="0.25">
      <c r="BA24418" s="91" t="s">
        <v>28682</v>
      </c>
      <c r="BB24418" s="91" t="s">
        <v>482</v>
      </c>
      <c r="BC24418" s="91" t="s">
        <v>28656</v>
      </c>
      <c r="BD24418" s="473" t="s">
        <v>26558</v>
      </c>
    </row>
    <row r="24419" spans="53:56" ht="15" x14ac:dyDescent="0.25">
      <c r="BA24419" s="90" t="s">
        <v>28683</v>
      </c>
      <c r="BB24419" s="90" t="s">
        <v>482</v>
      </c>
      <c r="BC24419" s="90" t="s">
        <v>28665</v>
      </c>
      <c r="BD24419" s="473" t="s">
        <v>26558</v>
      </c>
    </row>
    <row r="24420" spans="53:56" ht="15" x14ac:dyDescent="0.25">
      <c r="BA24420" s="91" t="s">
        <v>28684</v>
      </c>
      <c r="BB24420" s="91" t="s">
        <v>482</v>
      </c>
      <c r="BC24420" s="91" t="s">
        <v>12459</v>
      </c>
      <c r="BD24420" s="473" t="s">
        <v>26558</v>
      </c>
    </row>
    <row r="24421" spans="53:56" ht="15" x14ac:dyDescent="0.25">
      <c r="BA24421" s="90" t="s">
        <v>28685</v>
      </c>
      <c r="BB24421" s="90" t="s">
        <v>482</v>
      </c>
      <c r="BC24421" s="90" t="s">
        <v>9586</v>
      </c>
      <c r="BD24421" s="473" t="s">
        <v>26558</v>
      </c>
    </row>
    <row r="24422" spans="53:56" ht="15" x14ac:dyDescent="0.25">
      <c r="BA24422" s="91" t="s">
        <v>28686</v>
      </c>
      <c r="BB24422" s="91" t="s">
        <v>482</v>
      </c>
      <c r="BC24422" s="91" t="s">
        <v>28656</v>
      </c>
      <c r="BD24422" s="473" t="s">
        <v>26558</v>
      </c>
    </row>
    <row r="24423" spans="53:56" ht="15" x14ac:dyDescent="0.25">
      <c r="BA24423" s="90" t="s">
        <v>28687</v>
      </c>
      <c r="BB24423" s="90" t="s">
        <v>482</v>
      </c>
      <c r="BC24423" s="90" t="s">
        <v>9586</v>
      </c>
      <c r="BD24423" s="473" t="s">
        <v>26558</v>
      </c>
    </row>
    <row r="24424" spans="53:56" ht="15" x14ac:dyDescent="0.25">
      <c r="BA24424" s="91" t="s">
        <v>28688</v>
      </c>
      <c r="BB24424" s="91" t="s">
        <v>482</v>
      </c>
      <c r="BC24424" s="91" t="s">
        <v>28656</v>
      </c>
      <c r="BD24424" s="473" t="s">
        <v>26558</v>
      </c>
    </row>
    <row r="24425" spans="53:56" ht="15" x14ac:dyDescent="0.25">
      <c r="BA24425" s="90" t="s">
        <v>28689</v>
      </c>
      <c r="BB24425" s="90" t="s">
        <v>482</v>
      </c>
      <c r="BC24425" s="90" t="s">
        <v>9586</v>
      </c>
      <c r="BD24425" s="473" t="s">
        <v>26558</v>
      </c>
    </row>
    <row r="24426" spans="53:56" ht="15" x14ac:dyDescent="0.25">
      <c r="BA24426" s="91" t="s">
        <v>28690</v>
      </c>
      <c r="BB24426" s="91" t="s">
        <v>482</v>
      </c>
      <c r="BC24426" s="91" t="s">
        <v>28665</v>
      </c>
      <c r="BD24426" s="473" t="s">
        <v>26558</v>
      </c>
    </row>
    <row r="24427" spans="53:56" ht="15" x14ac:dyDescent="0.25">
      <c r="BA24427" s="90" t="s">
        <v>28691</v>
      </c>
      <c r="BB24427" s="90" t="s">
        <v>482</v>
      </c>
      <c r="BC24427" s="90" t="s">
        <v>9586</v>
      </c>
      <c r="BD24427" s="473" t="s">
        <v>26558</v>
      </c>
    </row>
    <row r="24428" spans="53:56" ht="15" x14ac:dyDescent="0.25">
      <c r="BA24428" s="91" t="s">
        <v>28692</v>
      </c>
      <c r="BB24428" s="91" t="s">
        <v>482</v>
      </c>
      <c r="BC24428" s="91" t="s">
        <v>28665</v>
      </c>
      <c r="BD24428" s="473" t="s">
        <v>26558</v>
      </c>
    </row>
    <row r="24429" spans="53:56" ht="15" x14ac:dyDescent="0.25">
      <c r="BA24429" s="90" t="s">
        <v>28693</v>
      </c>
      <c r="BB24429" s="90" t="s">
        <v>482</v>
      </c>
      <c r="BC24429" s="90" t="s">
        <v>9586</v>
      </c>
      <c r="BD24429" s="473" t="s">
        <v>26558</v>
      </c>
    </row>
    <row r="24430" spans="53:56" ht="15" x14ac:dyDescent="0.25">
      <c r="BA24430" s="91" t="s">
        <v>28694</v>
      </c>
      <c r="BB24430" s="91" t="s">
        <v>482</v>
      </c>
      <c r="BC24430" s="91" t="s">
        <v>3225</v>
      </c>
      <c r="BD24430" s="473" t="s">
        <v>26558</v>
      </c>
    </row>
    <row r="24431" spans="53:56" ht="15" x14ac:dyDescent="0.25">
      <c r="BA24431" s="90" t="s">
        <v>28695</v>
      </c>
      <c r="BB24431" s="90" t="s">
        <v>482</v>
      </c>
      <c r="BC24431" s="90" t="s">
        <v>28696</v>
      </c>
      <c r="BD24431" s="473" t="s">
        <v>26558</v>
      </c>
    </row>
    <row r="24432" spans="53:56" ht="15" x14ac:dyDescent="0.25">
      <c r="BA24432" s="91" t="s">
        <v>28697</v>
      </c>
      <c r="BB24432" s="91" t="s">
        <v>482</v>
      </c>
      <c r="BC24432" s="91" t="s">
        <v>28698</v>
      </c>
      <c r="BD24432" s="473" t="s">
        <v>26558</v>
      </c>
    </row>
    <row r="24433" spans="53:56" ht="15" x14ac:dyDescent="0.25">
      <c r="BA24433" s="90" t="s">
        <v>28699</v>
      </c>
      <c r="BB24433" s="90" t="s">
        <v>482</v>
      </c>
      <c r="BC24433" s="90" t="s">
        <v>28698</v>
      </c>
      <c r="BD24433" s="473" t="s">
        <v>26558</v>
      </c>
    </row>
    <row r="24434" spans="53:56" ht="15" x14ac:dyDescent="0.25">
      <c r="BA24434" s="91" t="s">
        <v>28700</v>
      </c>
      <c r="BB24434" s="91" t="s">
        <v>482</v>
      </c>
      <c r="BC24434" s="91" t="s">
        <v>16468</v>
      </c>
      <c r="BD24434" s="473" t="s">
        <v>26558</v>
      </c>
    </row>
    <row r="24435" spans="53:56" ht="15" x14ac:dyDescent="0.25">
      <c r="BA24435" s="90" t="s">
        <v>28701</v>
      </c>
      <c r="BB24435" s="90" t="s">
        <v>482</v>
      </c>
      <c r="BC24435" s="90" t="s">
        <v>21810</v>
      </c>
      <c r="BD24435" s="473" t="s">
        <v>26558</v>
      </c>
    </row>
    <row r="24436" spans="53:56" ht="15" x14ac:dyDescent="0.25">
      <c r="BA24436" s="91" t="s">
        <v>28702</v>
      </c>
      <c r="BB24436" s="91" t="s">
        <v>482</v>
      </c>
      <c r="BC24436" s="91" t="s">
        <v>14774</v>
      </c>
      <c r="BD24436" s="473" t="s">
        <v>26558</v>
      </c>
    </row>
    <row r="24437" spans="53:56" ht="15" x14ac:dyDescent="0.25">
      <c r="BA24437" s="90" t="s">
        <v>28703</v>
      </c>
      <c r="BB24437" s="90" t="s">
        <v>482</v>
      </c>
      <c r="BC24437" s="90" t="s">
        <v>21810</v>
      </c>
      <c r="BD24437" s="473" t="s">
        <v>26558</v>
      </c>
    </row>
    <row r="24438" spans="53:56" ht="15" x14ac:dyDescent="0.25">
      <c r="BA24438" s="91" t="s">
        <v>28704</v>
      </c>
      <c r="BB24438" s="91" t="s">
        <v>482</v>
      </c>
      <c r="BC24438" s="91" t="s">
        <v>21810</v>
      </c>
      <c r="BD24438" s="473" t="s">
        <v>26558</v>
      </c>
    </row>
    <row r="24439" spans="53:56" ht="15" x14ac:dyDescent="0.25">
      <c r="BA24439" s="90" t="s">
        <v>28705</v>
      </c>
      <c r="BB24439" s="90" t="s">
        <v>482</v>
      </c>
      <c r="BC24439" s="90" t="s">
        <v>14219</v>
      </c>
      <c r="BD24439" s="473" t="s">
        <v>26558</v>
      </c>
    </row>
    <row r="24440" spans="53:56" ht="15" x14ac:dyDescent="0.25">
      <c r="BA24440" s="91" t="s">
        <v>28706</v>
      </c>
      <c r="BB24440" s="91" t="s">
        <v>482</v>
      </c>
      <c r="BC24440" s="91" t="s">
        <v>27915</v>
      </c>
      <c r="BD24440" s="473" t="s">
        <v>26558</v>
      </c>
    </row>
    <row r="24441" spans="53:56" ht="15" x14ac:dyDescent="0.25">
      <c r="BA24441" s="90" t="s">
        <v>28707</v>
      </c>
      <c r="BB24441" s="90" t="s">
        <v>482</v>
      </c>
      <c r="BC24441" s="90" t="s">
        <v>16468</v>
      </c>
      <c r="BD24441" s="473" t="s">
        <v>26558</v>
      </c>
    </row>
    <row r="24442" spans="53:56" ht="15" x14ac:dyDescent="0.25">
      <c r="BA24442" s="91" t="s">
        <v>28708</v>
      </c>
      <c r="BB24442" s="91" t="s">
        <v>482</v>
      </c>
      <c r="BC24442" s="91" t="s">
        <v>28696</v>
      </c>
      <c r="BD24442" s="473" t="s">
        <v>26558</v>
      </c>
    </row>
    <row r="24443" spans="53:56" ht="15" x14ac:dyDescent="0.25">
      <c r="BA24443" s="90" t="s">
        <v>28709</v>
      </c>
      <c r="BB24443" s="90" t="s">
        <v>482</v>
      </c>
      <c r="BC24443" s="90" t="s">
        <v>28696</v>
      </c>
      <c r="BD24443" s="473" t="s">
        <v>26558</v>
      </c>
    </row>
    <row r="24444" spans="53:56" ht="15" x14ac:dyDescent="0.25">
      <c r="BA24444" s="91" t="s">
        <v>28710</v>
      </c>
      <c r="BB24444" s="91" t="s">
        <v>482</v>
      </c>
      <c r="BC24444" s="91" t="s">
        <v>27973</v>
      </c>
      <c r="BD24444" s="473" t="s">
        <v>26558</v>
      </c>
    </row>
    <row r="24445" spans="53:56" ht="15" x14ac:dyDescent="0.25">
      <c r="BA24445" s="90" t="s">
        <v>28711</v>
      </c>
      <c r="BB24445" s="90" t="s">
        <v>482</v>
      </c>
      <c r="BC24445" s="90" t="s">
        <v>28712</v>
      </c>
      <c r="BD24445" s="473" t="s">
        <v>26558</v>
      </c>
    </row>
    <row r="24446" spans="53:56" ht="15" x14ac:dyDescent="0.25">
      <c r="BA24446" s="91" t="s">
        <v>28713</v>
      </c>
      <c r="BB24446" s="91" t="s">
        <v>482</v>
      </c>
      <c r="BC24446" s="91" t="s">
        <v>27973</v>
      </c>
      <c r="BD24446" s="473" t="s">
        <v>26558</v>
      </c>
    </row>
    <row r="24447" spans="53:56" ht="15" x14ac:dyDescent="0.25">
      <c r="BA24447" s="90" t="s">
        <v>28714</v>
      </c>
      <c r="BB24447" s="90" t="s">
        <v>482</v>
      </c>
      <c r="BC24447" s="90" t="s">
        <v>28696</v>
      </c>
      <c r="BD24447" s="473" t="s">
        <v>26558</v>
      </c>
    </row>
    <row r="24448" spans="53:56" ht="15" x14ac:dyDescent="0.25">
      <c r="BA24448" s="91" t="s">
        <v>28715</v>
      </c>
      <c r="BB24448" s="91" t="s">
        <v>482</v>
      </c>
      <c r="BC24448" s="91" t="s">
        <v>28696</v>
      </c>
      <c r="BD24448" s="473" t="s">
        <v>26558</v>
      </c>
    </row>
    <row r="24449" spans="53:56" ht="15" x14ac:dyDescent="0.25">
      <c r="BA24449" s="90" t="s">
        <v>28716</v>
      </c>
      <c r="BB24449" s="90" t="s">
        <v>482</v>
      </c>
      <c r="BC24449" s="90" t="s">
        <v>28698</v>
      </c>
      <c r="BD24449" s="473" t="s">
        <v>26558</v>
      </c>
    </row>
    <row r="24450" spans="53:56" ht="15" x14ac:dyDescent="0.25">
      <c r="BA24450" s="91" t="s">
        <v>28717</v>
      </c>
      <c r="BB24450" s="91" t="s">
        <v>482</v>
      </c>
      <c r="BC24450" s="91" t="s">
        <v>27915</v>
      </c>
      <c r="BD24450" s="473" t="s">
        <v>26558</v>
      </c>
    </row>
    <row r="24451" spans="53:56" ht="15" x14ac:dyDescent="0.25">
      <c r="BA24451" s="91" t="s">
        <v>28718</v>
      </c>
      <c r="BB24451" s="91" t="s">
        <v>482</v>
      </c>
      <c r="BC24451" s="91" t="s">
        <v>27915</v>
      </c>
      <c r="BD24451" s="473" t="s">
        <v>26558</v>
      </c>
    </row>
    <row r="24452" spans="53:56" ht="15" x14ac:dyDescent="0.25">
      <c r="BA24452" s="91" t="s">
        <v>28719</v>
      </c>
      <c r="BB24452" s="91" t="s">
        <v>482</v>
      </c>
      <c r="BC24452" s="91" t="s">
        <v>8038</v>
      </c>
      <c r="BD24452" s="473" t="s">
        <v>26558</v>
      </c>
    </row>
    <row r="24453" spans="53:56" ht="15" x14ac:dyDescent="0.25">
      <c r="BA24453" s="91" t="s">
        <v>28720</v>
      </c>
      <c r="BB24453" s="91" t="s">
        <v>482</v>
      </c>
      <c r="BC24453" s="91" t="s">
        <v>27973</v>
      </c>
      <c r="BD24453" s="473" t="s">
        <v>26558</v>
      </c>
    </row>
    <row r="24454" spans="53:56" ht="15" x14ac:dyDescent="0.25">
      <c r="BA24454" s="90" t="s">
        <v>28721</v>
      </c>
      <c r="BB24454" s="90" t="s">
        <v>482</v>
      </c>
      <c r="BC24454" s="90" t="s">
        <v>27973</v>
      </c>
      <c r="BD24454" s="473" t="s">
        <v>26558</v>
      </c>
    </row>
    <row r="24455" spans="53:56" ht="15" x14ac:dyDescent="0.25">
      <c r="BA24455" s="91" t="s">
        <v>28722</v>
      </c>
      <c r="BB24455" s="91" t="s">
        <v>482</v>
      </c>
      <c r="BC24455" s="91" t="s">
        <v>8489</v>
      </c>
      <c r="BD24455" s="473" t="s">
        <v>26558</v>
      </c>
    </row>
    <row r="24456" spans="53:56" ht="15" x14ac:dyDescent="0.25">
      <c r="BA24456" s="90" t="s">
        <v>28723</v>
      </c>
      <c r="BB24456" s="90" t="s">
        <v>482</v>
      </c>
      <c r="BC24456" s="90" t="s">
        <v>28696</v>
      </c>
      <c r="BD24456" s="473" t="s">
        <v>26558</v>
      </c>
    </row>
    <row r="24457" spans="53:56" ht="15" x14ac:dyDescent="0.25">
      <c r="BA24457" s="91" t="s">
        <v>28724</v>
      </c>
      <c r="BB24457" s="91" t="s">
        <v>482</v>
      </c>
      <c r="BC24457" s="91" t="s">
        <v>28696</v>
      </c>
      <c r="BD24457" s="473" t="s">
        <v>26558</v>
      </c>
    </row>
    <row r="24458" spans="53:56" ht="15" x14ac:dyDescent="0.25">
      <c r="BA24458" s="90" t="s">
        <v>28725</v>
      </c>
      <c r="BB24458" s="90" t="s">
        <v>482</v>
      </c>
      <c r="BC24458" s="90" t="s">
        <v>21810</v>
      </c>
      <c r="BD24458" s="473" t="s">
        <v>26558</v>
      </c>
    </row>
    <row r="24459" spans="53:56" ht="15" x14ac:dyDescent="0.25">
      <c r="BA24459" s="90" t="s">
        <v>28726</v>
      </c>
      <c r="BB24459" s="90" t="s">
        <v>482</v>
      </c>
      <c r="BC24459" s="90" t="s">
        <v>16468</v>
      </c>
      <c r="BD24459" s="473" t="s">
        <v>26558</v>
      </c>
    </row>
    <row r="24460" spans="53:56" ht="15" x14ac:dyDescent="0.25">
      <c r="BA24460" s="91" t="s">
        <v>28727</v>
      </c>
      <c r="BB24460" s="91" t="s">
        <v>482</v>
      </c>
      <c r="BC24460" s="91" t="s">
        <v>27906</v>
      </c>
      <c r="BD24460" s="473" t="s">
        <v>26558</v>
      </c>
    </row>
    <row r="24461" spans="53:56" ht="15" x14ac:dyDescent="0.25">
      <c r="BA24461" s="90" t="s">
        <v>28728</v>
      </c>
      <c r="BB24461" s="90" t="s">
        <v>482</v>
      </c>
      <c r="BC24461" s="90" t="s">
        <v>27915</v>
      </c>
      <c r="BD24461" s="473" t="s">
        <v>26558</v>
      </c>
    </row>
    <row r="24462" spans="53:56" ht="15" x14ac:dyDescent="0.25">
      <c r="BA24462" s="91" t="s">
        <v>28729</v>
      </c>
      <c r="BB24462" s="91" t="s">
        <v>482</v>
      </c>
      <c r="BC24462" s="91" t="s">
        <v>28696</v>
      </c>
      <c r="BD24462" s="473" t="s">
        <v>26558</v>
      </c>
    </row>
    <row r="24463" spans="53:56" ht="15" x14ac:dyDescent="0.25">
      <c r="BA24463" s="91" t="s">
        <v>28730</v>
      </c>
      <c r="BB24463" s="91" t="s">
        <v>482</v>
      </c>
      <c r="BC24463" s="91" t="s">
        <v>18082</v>
      </c>
      <c r="BD24463" s="473" t="s">
        <v>26558</v>
      </c>
    </row>
    <row r="24464" spans="53:56" ht="15" x14ac:dyDescent="0.25">
      <c r="BA24464" s="90" t="s">
        <v>28731</v>
      </c>
      <c r="BB24464" s="90" t="s">
        <v>482</v>
      </c>
      <c r="BC24464" s="90" t="s">
        <v>28698</v>
      </c>
      <c r="BD24464" s="473" t="s">
        <v>26558</v>
      </c>
    </row>
    <row r="24465" spans="53:56" ht="15" x14ac:dyDescent="0.25">
      <c r="BA24465" s="91" t="s">
        <v>28732</v>
      </c>
      <c r="BB24465" s="91" t="s">
        <v>482</v>
      </c>
      <c r="BC24465" s="91" t="s">
        <v>8038</v>
      </c>
      <c r="BD24465" s="473" t="s">
        <v>26558</v>
      </c>
    </row>
    <row r="24466" spans="53:56" ht="15" x14ac:dyDescent="0.25">
      <c r="BA24466" s="90" t="s">
        <v>28733</v>
      </c>
      <c r="BB24466" s="90" t="s">
        <v>482</v>
      </c>
      <c r="BC24466" s="90" t="s">
        <v>18082</v>
      </c>
      <c r="BD24466" s="473" t="s">
        <v>26558</v>
      </c>
    </row>
    <row r="24467" spans="53:56" ht="15" x14ac:dyDescent="0.25">
      <c r="BA24467" s="90" t="s">
        <v>28734</v>
      </c>
      <c r="BB24467" s="90" t="s">
        <v>482</v>
      </c>
      <c r="BC24467" s="90" t="s">
        <v>18082</v>
      </c>
      <c r="BD24467" s="473" t="s">
        <v>26558</v>
      </c>
    </row>
    <row r="24468" spans="53:56" ht="15" x14ac:dyDescent="0.25">
      <c r="BA24468" s="91" t="s">
        <v>28735</v>
      </c>
      <c r="BB24468" s="91" t="s">
        <v>482</v>
      </c>
      <c r="BC24468" s="91" t="s">
        <v>18082</v>
      </c>
      <c r="BD24468" s="473" t="s">
        <v>26558</v>
      </c>
    </row>
    <row r="24469" spans="53:56" ht="15" x14ac:dyDescent="0.25">
      <c r="BA24469" s="90" t="s">
        <v>28736</v>
      </c>
      <c r="BB24469" s="90" t="s">
        <v>482</v>
      </c>
      <c r="BC24469" s="90" t="s">
        <v>18082</v>
      </c>
      <c r="BD24469" s="473" t="s">
        <v>26558</v>
      </c>
    </row>
    <row r="24470" spans="53:56" ht="15" x14ac:dyDescent="0.25">
      <c r="BA24470" s="91" t="s">
        <v>28737</v>
      </c>
      <c r="BB24470" s="91" t="s">
        <v>482</v>
      </c>
      <c r="BC24470" s="91" t="s">
        <v>18082</v>
      </c>
      <c r="BD24470" s="473" t="s">
        <v>26558</v>
      </c>
    </row>
    <row r="24471" spans="53:56" ht="15" x14ac:dyDescent="0.25">
      <c r="BA24471" s="90" t="s">
        <v>28738</v>
      </c>
      <c r="BB24471" s="90" t="s">
        <v>482</v>
      </c>
      <c r="BC24471" s="90" t="s">
        <v>18082</v>
      </c>
      <c r="BD24471" s="473" t="s">
        <v>26558</v>
      </c>
    </row>
    <row r="24472" spans="53:56" ht="15" x14ac:dyDescent="0.25">
      <c r="BA24472" s="91" t="s">
        <v>28739</v>
      </c>
      <c r="BB24472" s="91" t="s">
        <v>482</v>
      </c>
      <c r="BC24472" s="91" t="s">
        <v>18082</v>
      </c>
      <c r="BD24472" s="473" t="s">
        <v>26558</v>
      </c>
    </row>
    <row r="24473" spans="53:56" ht="15" x14ac:dyDescent="0.25">
      <c r="BA24473" s="91" t="s">
        <v>28740</v>
      </c>
      <c r="BB24473" s="91" t="s">
        <v>482</v>
      </c>
      <c r="BC24473" s="91" t="s">
        <v>3225</v>
      </c>
      <c r="BD24473" s="473" t="s">
        <v>26558</v>
      </c>
    </row>
    <row r="24474" spans="53:56" ht="15" x14ac:dyDescent="0.25">
      <c r="BA24474" s="90" t="s">
        <v>28741</v>
      </c>
      <c r="BB24474" s="90" t="s">
        <v>482</v>
      </c>
      <c r="BC24474" s="90" t="s">
        <v>27906</v>
      </c>
      <c r="BD24474" s="473" t="s">
        <v>26558</v>
      </c>
    </row>
    <row r="24475" spans="53:56" ht="15" x14ac:dyDescent="0.25">
      <c r="BA24475" s="91" t="s">
        <v>28742</v>
      </c>
      <c r="BB24475" s="91" t="s">
        <v>482</v>
      </c>
      <c r="BC24475" s="91" t="s">
        <v>21810</v>
      </c>
      <c r="BD24475" s="473" t="s">
        <v>26558</v>
      </c>
    </row>
    <row r="24476" spans="53:56" ht="15" x14ac:dyDescent="0.25">
      <c r="BA24476" s="90" t="s">
        <v>28743</v>
      </c>
      <c r="BB24476" s="90" t="s">
        <v>482</v>
      </c>
      <c r="BC24476" s="90" t="s">
        <v>27906</v>
      </c>
      <c r="BD24476" s="473" t="s">
        <v>26558</v>
      </c>
    </row>
    <row r="24477" spans="53:56" ht="15" x14ac:dyDescent="0.25">
      <c r="BA24477" s="90" t="s">
        <v>28744</v>
      </c>
      <c r="BB24477" s="90" t="s">
        <v>482</v>
      </c>
      <c r="BC24477" s="90" t="s">
        <v>28698</v>
      </c>
      <c r="BD24477" s="473" t="s">
        <v>26558</v>
      </c>
    </row>
    <row r="24478" spans="53:56" ht="15" x14ac:dyDescent="0.25">
      <c r="BA24478" s="91" t="s">
        <v>28745</v>
      </c>
      <c r="BB24478" s="91" t="s">
        <v>482</v>
      </c>
      <c r="BC24478" s="91" t="s">
        <v>16468</v>
      </c>
      <c r="BD24478" s="473" t="s">
        <v>26558</v>
      </c>
    </row>
    <row r="24479" spans="53:56" ht="15" x14ac:dyDescent="0.25">
      <c r="BA24479" s="90" t="s">
        <v>28746</v>
      </c>
      <c r="BB24479" s="90" t="s">
        <v>482</v>
      </c>
      <c r="BC24479" s="90" t="s">
        <v>28696</v>
      </c>
      <c r="BD24479" s="473" t="s">
        <v>26558</v>
      </c>
    </row>
    <row r="24480" spans="53:56" ht="15" x14ac:dyDescent="0.25">
      <c r="BA24480" s="91" t="s">
        <v>28747</v>
      </c>
      <c r="BB24480" s="91" t="s">
        <v>482</v>
      </c>
      <c r="BC24480" s="91" t="s">
        <v>8489</v>
      </c>
      <c r="BD24480" s="473" t="s">
        <v>26558</v>
      </c>
    </row>
    <row r="24481" spans="53:56" ht="15" x14ac:dyDescent="0.25">
      <c r="BA24481" s="91" t="s">
        <v>28748</v>
      </c>
      <c r="BB24481" s="91" t="s">
        <v>482</v>
      </c>
      <c r="BC24481" s="91" t="s">
        <v>28712</v>
      </c>
      <c r="BD24481" s="473" t="s">
        <v>26558</v>
      </c>
    </row>
    <row r="24482" spans="53:56" ht="15" x14ac:dyDescent="0.25">
      <c r="BA24482" s="90" t="s">
        <v>28749</v>
      </c>
      <c r="BB24482" s="90" t="s">
        <v>482</v>
      </c>
      <c r="BC24482" s="90" t="s">
        <v>21810</v>
      </c>
      <c r="BD24482" s="473" t="s">
        <v>26558</v>
      </c>
    </row>
    <row r="24483" spans="53:56" ht="15" x14ac:dyDescent="0.25">
      <c r="BA24483" s="91" t="s">
        <v>28750</v>
      </c>
      <c r="BB24483" s="91" t="s">
        <v>482</v>
      </c>
      <c r="BC24483" s="91" t="s">
        <v>28698</v>
      </c>
      <c r="BD24483" s="473" t="s">
        <v>26558</v>
      </c>
    </row>
    <row r="24484" spans="53:56" ht="15" x14ac:dyDescent="0.25">
      <c r="BA24484" s="90" t="s">
        <v>28751</v>
      </c>
      <c r="BB24484" s="90" t="s">
        <v>482</v>
      </c>
      <c r="BC24484" s="90" t="s">
        <v>28696</v>
      </c>
      <c r="BD24484" s="473" t="s">
        <v>26558</v>
      </c>
    </row>
    <row r="24485" spans="53:56" ht="15" x14ac:dyDescent="0.25">
      <c r="BA24485" s="90" t="s">
        <v>28752</v>
      </c>
      <c r="BB24485" s="90" t="s">
        <v>482</v>
      </c>
      <c r="BC24485" s="90" t="s">
        <v>16468</v>
      </c>
      <c r="BD24485" s="473" t="s">
        <v>26558</v>
      </c>
    </row>
    <row r="24486" spans="53:56" ht="15" x14ac:dyDescent="0.25">
      <c r="BA24486" s="91" t="s">
        <v>28753</v>
      </c>
      <c r="BB24486" s="91" t="s">
        <v>482</v>
      </c>
      <c r="BC24486" s="91" t="s">
        <v>28712</v>
      </c>
      <c r="BD24486" s="473" t="s">
        <v>26558</v>
      </c>
    </row>
    <row r="24487" spans="53:56" ht="15" x14ac:dyDescent="0.25">
      <c r="BA24487" s="90" t="s">
        <v>28754</v>
      </c>
      <c r="BB24487" s="90" t="s">
        <v>482</v>
      </c>
      <c r="BC24487" s="90" t="s">
        <v>28698</v>
      </c>
      <c r="BD24487" s="473" t="s">
        <v>26558</v>
      </c>
    </row>
    <row r="24488" spans="53:56" ht="15" x14ac:dyDescent="0.25">
      <c r="BA24488" s="91" t="s">
        <v>28755</v>
      </c>
      <c r="BB24488" s="91" t="s">
        <v>482</v>
      </c>
      <c r="BC24488" s="91" t="s">
        <v>28698</v>
      </c>
      <c r="BD24488" s="473" t="s">
        <v>26558</v>
      </c>
    </row>
    <row r="24489" spans="53:56" ht="15" x14ac:dyDescent="0.25">
      <c r="BA24489" s="91" t="s">
        <v>28756</v>
      </c>
      <c r="BB24489" s="91" t="s">
        <v>482</v>
      </c>
      <c r="BC24489" s="91" t="s">
        <v>14774</v>
      </c>
      <c r="BD24489" s="473" t="s">
        <v>26558</v>
      </c>
    </row>
    <row r="24490" spans="53:56" ht="15" x14ac:dyDescent="0.25">
      <c r="BA24490" s="90" t="s">
        <v>28757</v>
      </c>
      <c r="BB24490" s="90" t="s">
        <v>482</v>
      </c>
      <c r="BC24490" s="90" t="s">
        <v>16468</v>
      </c>
      <c r="BD24490" s="473" t="s">
        <v>26558</v>
      </c>
    </row>
    <row r="24491" spans="53:56" ht="15" x14ac:dyDescent="0.25">
      <c r="BA24491" s="91" t="s">
        <v>28758</v>
      </c>
      <c r="BB24491" s="91" t="s">
        <v>482</v>
      </c>
      <c r="BC24491" s="91" t="s">
        <v>16468</v>
      </c>
      <c r="BD24491" s="473" t="s">
        <v>26558</v>
      </c>
    </row>
    <row r="24492" spans="53:56" ht="15" x14ac:dyDescent="0.25">
      <c r="BA24492" s="90" t="s">
        <v>28759</v>
      </c>
      <c r="BB24492" s="90" t="s">
        <v>482</v>
      </c>
      <c r="BC24492" s="90" t="s">
        <v>21810</v>
      </c>
      <c r="BD24492" s="473" t="s">
        <v>26558</v>
      </c>
    </row>
    <row r="24493" spans="53:56" ht="15" x14ac:dyDescent="0.25">
      <c r="BA24493" s="90" t="s">
        <v>28760</v>
      </c>
      <c r="BB24493" s="90" t="s">
        <v>482</v>
      </c>
      <c r="BC24493" s="90" t="s">
        <v>28696</v>
      </c>
      <c r="BD24493" s="473" t="s">
        <v>26558</v>
      </c>
    </row>
    <row r="24494" spans="53:56" ht="15" x14ac:dyDescent="0.25">
      <c r="BA24494" s="91" t="s">
        <v>28761</v>
      </c>
      <c r="BB24494" s="91" t="s">
        <v>482</v>
      </c>
      <c r="BC24494" s="91" t="s">
        <v>21810</v>
      </c>
      <c r="BD24494" s="473" t="s">
        <v>26558</v>
      </c>
    </row>
    <row r="24495" spans="53:56" ht="15" x14ac:dyDescent="0.25">
      <c r="BA24495" s="90" t="s">
        <v>28762</v>
      </c>
      <c r="BB24495" s="90" t="s">
        <v>482</v>
      </c>
      <c r="BC24495" s="90" t="s">
        <v>28698</v>
      </c>
      <c r="BD24495" s="473" t="s">
        <v>26558</v>
      </c>
    </row>
    <row r="24496" spans="53:56" ht="15" x14ac:dyDescent="0.25">
      <c r="BA24496" s="91" t="s">
        <v>28763</v>
      </c>
      <c r="BB24496" s="91" t="s">
        <v>482</v>
      </c>
      <c r="BC24496" s="91" t="s">
        <v>18082</v>
      </c>
      <c r="BD24496" s="473" t="s">
        <v>26558</v>
      </c>
    </row>
    <row r="24497" spans="53:56" ht="15" x14ac:dyDescent="0.25">
      <c r="BA24497" s="91" t="s">
        <v>28764</v>
      </c>
      <c r="BB24497" s="91" t="s">
        <v>482</v>
      </c>
      <c r="BC24497" s="91" t="s">
        <v>21810</v>
      </c>
      <c r="BD24497" s="473" t="s">
        <v>26558</v>
      </c>
    </row>
    <row r="24498" spans="53:56" ht="15" x14ac:dyDescent="0.25">
      <c r="BA24498" s="90" t="s">
        <v>28765</v>
      </c>
      <c r="BB24498" s="90" t="s">
        <v>482</v>
      </c>
      <c r="BC24498" s="90" t="s">
        <v>18082</v>
      </c>
      <c r="BD24498" s="473" t="s">
        <v>26558</v>
      </c>
    </row>
    <row r="24499" spans="53:56" ht="15" x14ac:dyDescent="0.25">
      <c r="BA24499" s="90" t="s">
        <v>28766</v>
      </c>
      <c r="BB24499" s="90" t="s">
        <v>482</v>
      </c>
      <c r="BC24499" s="90" t="s">
        <v>16468</v>
      </c>
      <c r="BD24499" s="473" t="s">
        <v>26558</v>
      </c>
    </row>
    <row r="24500" spans="53:56" ht="15" x14ac:dyDescent="0.25">
      <c r="BA24500" s="90" t="s">
        <v>28767</v>
      </c>
      <c r="BB24500" s="90" t="s">
        <v>482</v>
      </c>
      <c r="BC24500" s="90" t="s">
        <v>16468</v>
      </c>
      <c r="BD24500" s="473" t="s">
        <v>26558</v>
      </c>
    </row>
    <row r="24501" spans="53:56" ht="15" x14ac:dyDescent="0.25">
      <c r="BA24501" s="91" t="s">
        <v>28768</v>
      </c>
      <c r="BB24501" s="91" t="s">
        <v>482</v>
      </c>
      <c r="BC24501" s="91" t="s">
        <v>18082</v>
      </c>
      <c r="BD24501" s="473" t="s">
        <v>26558</v>
      </c>
    </row>
    <row r="24502" spans="53:56" ht="15" x14ac:dyDescent="0.25">
      <c r="BA24502" s="90" t="s">
        <v>28769</v>
      </c>
      <c r="BB24502" s="90" t="s">
        <v>482</v>
      </c>
      <c r="BC24502" s="90" t="s">
        <v>16468</v>
      </c>
      <c r="BD24502" s="473" t="s">
        <v>26558</v>
      </c>
    </row>
    <row r="24503" spans="53:56" ht="15" x14ac:dyDescent="0.25">
      <c r="BA24503" s="90" t="s">
        <v>28770</v>
      </c>
      <c r="BB24503" s="90" t="s">
        <v>482</v>
      </c>
      <c r="BC24503" s="90" t="s">
        <v>28696</v>
      </c>
      <c r="BD24503" s="473" t="s">
        <v>26558</v>
      </c>
    </row>
    <row r="24504" spans="53:56" ht="15" x14ac:dyDescent="0.25">
      <c r="BA24504" s="91" t="s">
        <v>28771</v>
      </c>
      <c r="BB24504" s="91" t="s">
        <v>482</v>
      </c>
      <c r="BC24504" s="91" t="s">
        <v>28698</v>
      </c>
      <c r="BD24504" s="473" t="s">
        <v>26558</v>
      </c>
    </row>
    <row r="24505" spans="53:56" ht="15" x14ac:dyDescent="0.25">
      <c r="BA24505" s="90" t="s">
        <v>28772</v>
      </c>
      <c r="BB24505" s="90" t="s">
        <v>482</v>
      </c>
      <c r="BC24505" s="90" t="s">
        <v>14219</v>
      </c>
      <c r="BD24505" s="473" t="s">
        <v>26558</v>
      </c>
    </row>
    <row r="24506" spans="53:56" ht="15" x14ac:dyDescent="0.25">
      <c r="BA24506" s="91" t="s">
        <v>28773</v>
      </c>
      <c r="BB24506" s="91" t="s">
        <v>482</v>
      </c>
      <c r="BC24506" s="91" t="s">
        <v>3225</v>
      </c>
      <c r="BD24506" s="473" t="s">
        <v>26558</v>
      </c>
    </row>
    <row r="24507" spans="53:56" ht="15" x14ac:dyDescent="0.25">
      <c r="BA24507" s="91" t="s">
        <v>28774</v>
      </c>
      <c r="BB24507" s="91" t="s">
        <v>482</v>
      </c>
      <c r="BC24507" s="91" t="s">
        <v>28696</v>
      </c>
      <c r="BD24507" s="473" t="s">
        <v>26558</v>
      </c>
    </row>
    <row r="24508" spans="53:56" ht="15" x14ac:dyDescent="0.25">
      <c r="BA24508" s="90" t="s">
        <v>28775</v>
      </c>
      <c r="BB24508" s="90" t="s">
        <v>482</v>
      </c>
      <c r="BC24508" s="90" t="s">
        <v>14219</v>
      </c>
      <c r="BD24508" s="473" t="s">
        <v>26558</v>
      </c>
    </row>
    <row r="24509" spans="53:56" ht="15" x14ac:dyDescent="0.25">
      <c r="BA24509" s="91" t="s">
        <v>28776</v>
      </c>
      <c r="BB24509" s="91" t="s">
        <v>482</v>
      </c>
      <c r="BC24509" s="91" t="s">
        <v>8038</v>
      </c>
      <c r="BD24509" s="473" t="s">
        <v>26558</v>
      </c>
    </row>
    <row r="24510" spans="53:56" ht="15" x14ac:dyDescent="0.25">
      <c r="BA24510" s="90" t="s">
        <v>28777</v>
      </c>
      <c r="BB24510" s="90" t="s">
        <v>482</v>
      </c>
      <c r="BC24510" s="90" t="s">
        <v>16468</v>
      </c>
      <c r="BD24510" s="473" t="s">
        <v>26558</v>
      </c>
    </row>
    <row r="24511" spans="53:56" ht="15" x14ac:dyDescent="0.25">
      <c r="BA24511" s="90" t="s">
        <v>28778</v>
      </c>
      <c r="BB24511" s="90" t="s">
        <v>482</v>
      </c>
      <c r="BC24511" s="90" t="s">
        <v>21810</v>
      </c>
      <c r="BD24511" s="473" t="s">
        <v>26558</v>
      </c>
    </row>
    <row r="24512" spans="53:56" ht="15" x14ac:dyDescent="0.25">
      <c r="BA24512" s="91" t="s">
        <v>28779</v>
      </c>
      <c r="BB24512" s="91" t="s">
        <v>482</v>
      </c>
      <c r="BC24512" s="91" t="s">
        <v>18082</v>
      </c>
      <c r="BD24512" s="473" t="s">
        <v>26558</v>
      </c>
    </row>
    <row r="24513" spans="53:56" ht="15" x14ac:dyDescent="0.25">
      <c r="BA24513" s="90" t="s">
        <v>28780</v>
      </c>
      <c r="BB24513" s="90" t="s">
        <v>482</v>
      </c>
      <c r="BC24513" s="90" t="s">
        <v>28698</v>
      </c>
      <c r="BD24513" s="473" t="s">
        <v>26558</v>
      </c>
    </row>
    <row r="24514" spans="53:56" ht="15" x14ac:dyDescent="0.25">
      <c r="BA24514" s="91" t="s">
        <v>28781</v>
      </c>
      <c r="BB24514" s="91" t="s">
        <v>482</v>
      </c>
      <c r="BC24514" s="91" t="s">
        <v>27906</v>
      </c>
      <c r="BD24514" s="473" t="s">
        <v>26558</v>
      </c>
    </row>
    <row r="24515" spans="53:56" ht="15" x14ac:dyDescent="0.25">
      <c r="BA24515" s="91" t="s">
        <v>28782</v>
      </c>
      <c r="BB24515" s="91" t="s">
        <v>482</v>
      </c>
      <c r="BC24515" s="91" t="s">
        <v>28696</v>
      </c>
      <c r="BD24515" s="473" t="s">
        <v>26558</v>
      </c>
    </row>
    <row r="24516" spans="53:56" ht="15" x14ac:dyDescent="0.25">
      <c r="BA24516" s="90" t="s">
        <v>28783</v>
      </c>
      <c r="BB24516" s="90" t="s">
        <v>482</v>
      </c>
      <c r="BC24516" s="90" t="s">
        <v>28712</v>
      </c>
      <c r="BD24516" s="473" t="s">
        <v>26558</v>
      </c>
    </row>
    <row r="24517" spans="53:56" ht="15" x14ac:dyDescent="0.25">
      <c r="BA24517" s="91" t="s">
        <v>28784</v>
      </c>
      <c r="BB24517" s="91" t="s">
        <v>482</v>
      </c>
      <c r="BC24517" s="91" t="s">
        <v>18082</v>
      </c>
      <c r="BD24517" s="473" t="s">
        <v>26558</v>
      </c>
    </row>
    <row r="24518" spans="53:56" ht="15" x14ac:dyDescent="0.25">
      <c r="BA24518" s="90" t="s">
        <v>28785</v>
      </c>
      <c r="BB24518" s="90" t="s">
        <v>482</v>
      </c>
      <c r="BC24518" s="90" t="s">
        <v>27973</v>
      </c>
      <c r="BD24518" s="473" t="s">
        <v>26558</v>
      </c>
    </row>
    <row r="24519" spans="53:56" ht="15" x14ac:dyDescent="0.25">
      <c r="BA24519" s="90" t="s">
        <v>28786</v>
      </c>
      <c r="BB24519" s="90" t="s">
        <v>482</v>
      </c>
      <c r="BC24519" s="90" t="s">
        <v>18082</v>
      </c>
      <c r="BD24519" s="473" t="s">
        <v>26558</v>
      </c>
    </row>
    <row r="24520" spans="53:56" ht="15" x14ac:dyDescent="0.25">
      <c r="BA24520" s="91" t="s">
        <v>28787</v>
      </c>
      <c r="BB24520" s="91" t="s">
        <v>482</v>
      </c>
      <c r="BC24520" s="91" t="s">
        <v>28696</v>
      </c>
      <c r="BD24520" s="473" t="s">
        <v>26558</v>
      </c>
    </row>
    <row r="24521" spans="53:56" ht="15" x14ac:dyDescent="0.25">
      <c r="BA24521" s="90" t="s">
        <v>28788</v>
      </c>
      <c r="BB24521" s="90" t="s">
        <v>482</v>
      </c>
      <c r="BC24521" s="90" t="s">
        <v>27973</v>
      </c>
      <c r="BD24521" s="473" t="s">
        <v>26558</v>
      </c>
    </row>
    <row r="24522" spans="53:56" ht="15" x14ac:dyDescent="0.25">
      <c r="BA24522" s="91" t="s">
        <v>28789</v>
      </c>
      <c r="BB24522" s="91" t="s">
        <v>482</v>
      </c>
      <c r="BC24522" s="91" t="s">
        <v>8489</v>
      </c>
      <c r="BD24522" s="473" t="s">
        <v>26558</v>
      </c>
    </row>
    <row r="24523" spans="53:56" ht="15" x14ac:dyDescent="0.25">
      <c r="BA24523" s="91" t="s">
        <v>28790</v>
      </c>
      <c r="BB24523" s="91" t="s">
        <v>482</v>
      </c>
      <c r="BC24523" s="91" t="s">
        <v>28696</v>
      </c>
      <c r="BD24523" s="473" t="s">
        <v>26558</v>
      </c>
    </row>
    <row r="24524" spans="53:56" ht="15" x14ac:dyDescent="0.25">
      <c r="BA24524" s="90" t="s">
        <v>28791</v>
      </c>
      <c r="BB24524" s="90" t="s">
        <v>482</v>
      </c>
      <c r="BC24524" s="90" t="s">
        <v>21810</v>
      </c>
      <c r="BD24524" s="473" t="s">
        <v>26558</v>
      </c>
    </row>
    <row r="24525" spans="53:56" ht="15" x14ac:dyDescent="0.25">
      <c r="BA24525" s="91" t="s">
        <v>28792</v>
      </c>
      <c r="BB24525" s="91" t="s">
        <v>482</v>
      </c>
      <c r="BC24525" s="91" t="s">
        <v>21810</v>
      </c>
      <c r="BD24525" s="473" t="s">
        <v>26558</v>
      </c>
    </row>
    <row r="24526" spans="53:56" ht="15" x14ac:dyDescent="0.25">
      <c r="BA24526" s="90" t="s">
        <v>28793</v>
      </c>
      <c r="BB24526" s="90" t="s">
        <v>482</v>
      </c>
      <c r="BC24526" s="90" t="s">
        <v>28698</v>
      </c>
      <c r="BD24526" s="473" t="s">
        <v>26558</v>
      </c>
    </row>
    <row r="24527" spans="53:56" ht="15" x14ac:dyDescent="0.25">
      <c r="BA24527" s="90" t="s">
        <v>28794</v>
      </c>
      <c r="BB24527" s="90" t="s">
        <v>482</v>
      </c>
      <c r="BC24527" s="90" t="s">
        <v>27973</v>
      </c>
      <c r="BD24527" s="473" t="s">
        <v>26558</v>
      </c>
    </row>
    <row r="24528" spans="53:56" ht="15" x14ac:dyDescent="0.25">
      <c r="BA24528" s="91" t="s">
        <v>28795</v>
      </c>
      <c r="BB24528" s="91" t="s">
        <v>482</v>
      </c>
      <c r="BC24528" s="91" t="s">
        <v>21810</v>
      </c>
      <c r="BD24528" s="473" t="s">
        <v>26558</v>
      </c>
    </row>
    <row r="24529" spans="53:56" ht="15" x14ac:dyDescent="0.25">
      <c r="BA24529" s="90" t="s">
        <v>28796</v>
      </c>
      <c r="BB24529" s="90" t="s">
        <v>482</v>
      </c>
      <c r="BC24529" s="90" t="s">
        <v>28696</v>
      </c>
      <c r="BD24529" s="473" t="s">
        <v>26558</v>
      </c>
    </row>
    <row r="24530" spans="53:56" ht="15" x14ac:dyDescent="0.25">
      <c r="BA24530" s="91" t="s">
        <v>28797</v>
      </c>
      <c r="BB24530" s="91" t="s">
        <v>482</v>
      </c>
      <c r="BC24530" s="91" t="s">
        <v>21810</v>
      </c>
      <c r="BD24530" s="473" t="s">
        <v>26558</v>
      </c>
    </row>
    <row r="24531" spans="53:56" ht="15" x14ac:dyDescent="0.25">
      <c r="BA24531" s="91" t="s">
        <v>28798</v>
      </c>
      <c r="BB24531" s="91" t="s">
        <v>482</v>
      </c>
      <c r="BC24531" s="91" t="s">
        <v>28696</v>
      </c>
      <c r="BD24531" s="473" t="s">
        <v>26558</v>
      </c>
    </row>
    <row r="24532" spans="53:56" ht="15" x14ac:dyDescent="0.25">
      <c r="BA24532" s="90" t="s">
        <v>28799</v>
      </c>
      <c r="BB24532" s="90" t="s">
        <v>482</v>
      </c>
      <c r="BC24532" s="90" t="s">
        <v>3225</v>
      </c>
      <c r="BD24532" s="473" t="s">
        <v>26558</v>
      </c>
    </row>
    <row r="24533" spans="53:56" ht="15" x14ac:dyDescent="0.25">
      <c r="BA24533" s="91" t="s">
        <v>28800</v>
      </c>
      <c r="BB24533" s="91" t="s">
        <v>482</v>
      </c>
      <c r="BC24533" s="91" t="s">
        <v>21810</v>
      </c>
      <c r="BD24533" s="473" t="s">
        <v>26558</v>
      </c>
    </row>
    <row r="24534" spans="53:56" ht="15" x14ac:dyDescent="0.25">
      <c r="BA24534" s="90" t="s">
        <v>28801</v>
      </c>
      <c r="BB24534" s="90" t="s">
        <v>482</v>
      </c>
      <c r="BC24534" s="90" t="s">
        <v>27906</v>
      </c>
      <c r="BD24534" s="473" t="s">
        <v>26558</v>
      </c>
    </row>
    <row r="24535" spans="53:56" ht="15" x14ac:dyDescent="0.25">
      <c r="BA24535" s="91" t="s">
        <v>28802</v>
      </c>
      <c r="BB24535" s="91" t="s">
        <v>482</v>
      </c>
      <c r="BC24535" s="91" t="s">
        <v>3225</v>
      </c>
      <c r="BD24535" s="473" t="s">
        <v>26558</v>
      </c>
    </row>
    <row r="24536" spans="53:56" ht="15" x14ac:dyDescent="0.25">
      <c r="BA24536" s="90" t="s">
        <v>28803</v>
      </c>
      <c r="BB24536" s="90" t="s">
        <v>482</v>
      </c>
      <c r="BC24536" s="90" t="s">
        <v>28698</v>
      </c>
      <c r="BD24536" s="473" t="s">
        <v>26558</v>
      </c>
    </row>
    <row r="24537" spans="53:56" ht="15" x14ac:dyDescent="0.25">
      <c r="BA24537" s="91" t="s">
        <v>28804</v>
      </c>
      <c r="BB24537" s="91" t="s">
        <v>482</v>
      </c>
      <c r="BC24537" s="91" t="s">
        <v>28712</v>
      </c>
      <c r="BD24537" s="473" t="s">
        <v>26558</v>
      </c>
    </row>
    <row r="24538" spans="53:56" ht="15" x14ac:dyDescent="0.25">
      <c r="BA24538" s="90" t="s">
        <v>28805</v>
      </c>
      <c r="BB24538" s="90" t="s">
        <v>482</v>
      </c>
      <c r="BC24538" s="90" t="s">
        <v>3225</v>
      </c>
      <c r="BD24538" s="473" t="s">
        <v>26558</v>
      </c>
    </row>
    <row r="24539" spans="53:56" ht="15" x14ac:dyDescent="0.25">
      <c r="BA24539" s="91" t="s">
        <v>28806</v>
      </c>
      <c r="BB24539" s="91" t="s">
        <v>482</v>
      </c>
      <c r="BC24539" s="91" t="s">
        <v>28698</v>
      </c>
      <c r="BD24539" s="473" t="s">
        <v>26558</v>
      </c>
    </row>
    <row r="24540" spans="53:56" ht="15" x14ac:dyDescent="0.25">
      <c r="BA24540" s="90" t="s">
        <v>28807</v>
      </c>
      <c r="BB24540" s="90" t="s">
        <v>482</v>
      </c>
      <c r="BC24540" s="90" t="s">
        <v>16468</v>
      </c>
      <c r="BD24540" s="473" t="s">
        <v>26558</v>
      </c>
    </row>
    <row r="24541" spans="53:56" ht="15" x14ac:dyDescent="0.25">
      <c r="BA24541" s="91" t="s">
        <v>28808</v>
      </c>
      <c r="BB24541" s="91" t="s">
        <v>482</v>
      </c>
      <c r="BC24541" s="91" t="s">
        <v>28696</v>
      </c>
      <c r="BD24541" s="473" t="s">
        <v>26558</v>
      </c>
    </row>
    <row r="24542" spans="53:56" ht="15" x14ac:dyDescent="0.25">
      <c r="BA24542" s="90" t="s">
        <v>28809</v>
      </c>
      <c r="BB24542" s="90" t="s">
        <v>482</v>
      </c>
      <c r="BC24542" s="90" t="s">
        <v>28696</v>
      </c>
      <c r="BD24542" s="473" t="s">
        <v>26558</v>
      </c>
    </row>
    <row r="24543" spans="53:56" ht="15" x14ac:dyDescent="0.25">
      <c r="BA24543" s="91" t="s">
        <v>28810</v>
      </c>
      <c r="BB24543" s="91" t="s">
        <v>482</v>
      </c>
      <c r="BC24543" s="91" t="s">
        <v>28696</v>
      </c>
      <c r="BD24543" s="473" t="s">
        <v>26558</v>
      </c>
    </row>
    <row r="24544" spans="53:56" ht="15" x14ac:dyDescent="0.25">
      <c r="BA24544" s="90" t="s">
        <v>28811</v>
      </c>
      <c r="BB24544" s="90" t="s">
        <v>482</v>
      </c>
      <c r="BC24544" s="90" t="s">
        <v>28696</v>
      </c>
      <c r="BD24544" s="473" t="s">
        <v>26558</v>
      </c>
    </row>
    <row r="24545" spans="53:56" ht="15" x14ac:dyDescent="0.25">
      <c r="BA24545" s="91" t="s">
        <v>28812</v>
      </c>
      <c r="BB24545" s="91" t="s">
        <v>482</v>
      </c>
      <c r="BC24545" s="91" t="s">
        <v>28696</v>
      </c>
      <c r="BD24545" s="473" t="s">
        <v>26558</v>
      </c>
    </row>
    <row r="24546" spans="53:56" ht="15" x14ac:dyDescent="0.25">
      <c r="BA24546" s="90" t="s">
        <v>28813</v>
      </c>
      <c r="BB24546" s="90" t="s">
        <v>482</v>
      </c>
      <c r="BC24546" s="90" t="s">
        <v>28696</v>
      </c>
      <c r="BD24546" s="473" t="s">
        <v>26558</v>
      </c>
    </row>
    <row r="24547" spans="53:56" ht="15" x14ac:dyDescent="0.25">
      <c r="BA24547" s="91" t="s">
        <v>28814</v>
      </c>
      <c r="BB24547" s="91" t="s">
        <v>482</v>
      </c>
      <c r="BC24547" s="91" t="s">
        <v>28696</v>
      </c>
      <c r="BD24547" s="473" t="s">
        <v>26558</v>
      </c>
    </row>
    <row r="24548" spans="53:56" ht="15" x14ac:dyDescent="0.25">
      <c r="BA24548" s="90" t="s">
        <v>28815</v>
      </c>
      <c r="BB24548" s="90" t="s">
        <v>482</v>
      </c>
      <c r="BC24548" s="90" t="s">
        <v>28696</v>
      </c>
      <c r="BD24548" s="473" t="s">
        <v>26558</v>
      </c>
    </row>
    <row r="24549" spans="53:56" ht="15" x14ac:dyDescent="0.25">
      <c r="BA24549" s="91" t="s">
        <v>28816</v>
      </c>
      <c r="BB24549" s="91" t="s">
        <v>482</v>
      </c>
      <c r="BC24549" s="91" t="s">
        <v>28696</v>
      </c>
      <c r="BD24549" s="473" t="s">
        <v>26558</v>
      </c>
    </row>
    <row r="24550" spans="53:56" ht="15" x14ac:dyDescent="0.25">
      <c r="BA24550" s="90" t="s">
        <v>28817</v>
      </c>
      <c r="BB24550" s="90" t="s">
        <v>482</v>
      </c>
      <c r="BC24550" s="90" t="s">
        <v>28696</v>
      </c>
      <c r="BD24550" s="473" t="s">
        <v>26558</v>
      </c>
    </row>
    <row r="24551" spans="53:56" ht="15" x14ac:dyDescent="0.25">
      <c r="BA24551" s="91" t="s">
        <v>28818</v>
      </c>
      <c r="BB24551" s="91" t="s">
        <v>482</v>
      </c>
      <c r="BC24551" s="91" t="s">
        <v>28696</v>
      </c>
      <c r="BD24551" s="473" t="s">
        <v>26558</v>
      </c>
    </row>
    <row r="24552" spans="53:56" ht="15" x14ac:dyDescent="0.25">
      <c r="BA24552" s="90" t="s">
        <v>28819</v>
      </c>
      <c r="BB24552" s="90" t="s">
        <v>482</v>
      </c>
      <c r="BC24552" s="90" t="s">
        <v>28696</v>
      </c>
      <c r="BD24552" s="473" t="s">
        <v>26558</v>
      </c>
    </row>
    <row r="24553" spans="53:56" ht="15" x14ac:dyDescent="0.25">
      <c r="BA24553" s="90" t="s">
        <v>28820</v>
      </c>
      <c r="BB24553" s="90" t="s">
        <v>482</v>
      </c>
      <c r="BC24553" s="90" t="s">
        <v>28696</v>
      </c>
      <c r="BD24553" s="473" t="s">
        <v>26558</v>
      </c>
    </row>
    <row r="24554" spans="53:56" ht="15" x14ac:dyDescent="0.25">
      <c r="BA24554" s="91" t="s">
        <v>28821</v>
      </c>
      <c r="BB24554" s="91" t="s">
        <v>482</v>
      </c>
      <c r="BC24554" s="91" t="s">
        <v>28696</v>
      </c>
      <c r="BD24554" s="473" t="s">
        <v>26558</v>
      </c>
    </row>
    <row r="24555" spans="53:56" ht="15" x14ac:dyDescent="0.25">
      <c r="BA24555" s="90" t="s">
        <v>28822</v>
      </c>
      <c r="BB24555" s="90" t="s">
        <v>482</v>
      </c>
      <c r="BC24555" s="90" t="s">
        <v>28696</v>
      </c>
      <c r="BD24555" s="473" t="s">
        <v>26558</v>
      </c>
    </row>
    <row r="24556" spans="53:56" ht="15" x14ac:dyDescent="0.25">
      <c r="BA24556" s="91" t="s">
        <v>28823</v>
      </c>
      <c r="BB24556" s="91" t="s">
        <v>482</v>
      </c>
      <c r="BC24556" s="91" t="s">
        <v>28824</v>
      </c>
      <c r="BD24556" s="473" t="s">
        <v>26558</v>
      </c>
    </row>
    <row r="24557" spans="53:56" ht="15" x14ac:dyDescent="0.25">
      <c r="BA24557" s="90" t="s">
        <v>28825</v>
      </c>
      <c r="BB24557" s="90" t="s">
        <v>482</v>
      </c>
      <c r="BC24557" s="90" t="s">
        <v>28824</v>
      </c>
      <c r="BD24557" s="473" t="s">
        <v>26558</v>
      </c>
    </row>
    <row r="24558" spans="53:56" ht="15" x14ac:dyDescent="0.25">
      <c r="BA24558" s="91" t="s">
        <v>28826</v>
      </c>
      <c r="BB24558" s="91" t="s">
        <v>482</v>
      </c>
      <c r="BC24558" s="91" t="s">
        <v>9234</v>
      </c>
      <c r="BD24558" s="473" t="s">
        <v>26558</v>
      </c>
    </row>
    <row r="24559" spans="53:56" ht="15" x14ac:dyDescent="0.25">
      <c r="BA24559" s="90" t="s">
        <v>28827</v>
      </c>
      <c r="BB24559" s="90" t="s">
        <v>482</v>
      </c>
      <c r="BC24559" s="90" t="s">
        <v>8872</v>
      </c>
      <c r="BD24559" s="473" t="s">
        <v>26558</v>
      </c>
    </row>
    <row r="24560" spans="53:56" ht="15" x14ac:dyDescent="0.25">
      <c r="BA24560" s="91" t="s">
        <v>28828</v>
      </c>
      <c r="BB24560" s="91" t="s">
        <v>482</v>
      </c>
      <c r="BC24560" s="91" t="s">
        <v>27850</v>
      </c>
      <c r="BD24560" s="473" t="s">
        <v>26558</v>
      </c>
    </row>
    <row r="24561" spans="53:56" ht="15" x14ac:dyDescent="0.25">
      <c r="BA24561" s="90" t="s">
        <v>28829</v>
      </c>
      <c r="BB24561" s="90" t="s">
        <v>482</v>
      </c>
      <c r="BC24561" s="90" t="s">
        <v>22002</v>
      </c>
      <c r="BD24561" s="473" t="s">
        <v>26558</v>
      </c>
    </row>
    <row r="24562" spans="53:56" ht="15" x14ac:dyDescent="0.25">
      <c r="BA24562" s="91" t="s">
        <v>28830</v>
      </c>
      <c r="BB24562" s="91" t="s">
        <v>482</v>
      </c>
      <c r="BC24562" s="91" t="s">
        <v>28824</v>
      </c>
      <c r="BD24562" s="473" t="s">
        <v>26558</v>
      </c>
    </row>
    <row r="24563" spans="53:56" ht="15" x14ac:dyDescent="0.25">
      <c r="BA24563" s="90" t="s">
        <v>28831</v>
      </c>
      <c r="BB24563" s="90" t="s">
        <v>482</v>
      </c>
      <c r="BC24563" s="90" t="s">
        <v>28832</v>
      </c>
      <c r="BD24563" s="473" t="s">
        <v>26558</v>
      </c>
    </row>
    <row r="24564" spans="53:56" ht="15" x14ac:dyDescent="0.25">
      <c r="BA24564" s="91" t="s">
        <v>28833</v>
      </c>
      <c r="BB24564" s="91" t="s">
        <v>482</v>
      </c>
      <c r="BC24564" s="91" t="s">
        <v>28832</v>
      </c>
      <c r="BD24564" s="473" t="s">
        <v>26558</v>
      </c>
    </row>
    <row r="24565" spans="53:56" ht="15" x14ac:dyDescent="0.25">
      <c r="BA24565" s="90" t="s">
        <v>28834</v>
      </c>
      <c r="BB24565" s="90" t="s">
        <v>482</v>
      </c>
      <c r="BC24565" s="90" t="s">
        <v>3225</v>
      </c>
      <c r="BD24565" s="473" t="s">
        <v>26558</v>
      </c>
    </row>
    <row r="24566" spans="53:56" ht="15" x14ac:dyDescent="0.25">
      <c r="BA24566" s="91" t="s">
        <v>28835</v>
      </c>
      <c r="BB24566" s="91" t="s">
        <v>482</v>
      </c>
      <c r="BC24566" s="91" t="s">
        <v>22002</v>
      </c>
      <c r="BD24566" s="473" t="s">
        <v>26558</v>
      </c>
    </row>
    <row r="24567" spans="53:56" ht="15" x14ac:dyDescent="0.25">
      <c r="BA24567" s="90" t="s">
        <v>28836</v>
      </c>
      <c r="BB24567" s="90" t="s">
        <v>482</v>
      </c>
      <c r="BC24567" s="90" t="s">
        <v>27850</v>
      </c>
      <c r="BD24567" s="473" t="s">
        <v>26558</v>
      </c>
    </row>
    <row r="24568" spans="53:56" ht="15" x14ac:dyDescent="0.25">
      <c r="BA24568" s="91" t="s">
        <v>28837</v>
      </c>
      <c r="BB24568" s="91" t="s">
        <v>482</v>
      </c>
      <c r="BC24568" s="91" t="s">
        <v>28838</v>
      </c>
      <c r="BD24568" s="473" t="s">
        <v>26558</v>
      </c>
    </row>
    <row r="24569" spans="53:56" ht="15" x14ac:dyDescent="0.25">
      <c r="BA24569" s="90" t="s">
        <v>28839</v>
      </c>
      <c r="BB24569" s="90" t="s">
        <v>482</v>
      </c>
      <c r="BC24569" s="90" t="s">
        <v>28824</v>
      </c>
      <c r="BD24569" s="473" t="s">
        <v>26558</v>
      </c>
    </row>
    <row r="24570" spans="53:56" ht="15" x14ac:dyDescent="0.25">
      <c r="BA24570" s="91" t="s">
        <v>28840</v>
      </c>
      <c r="BB24570" s="91" t="s">
        <v>482</v>
      </c>
      <c r="BC24570" s="91" t="s">
        <v>28838</v>
      </c>
      <c r="BD24570" s="473" t="s">
        <v>26558</v>
      </c>
    </row>
    <row r="24571" spans="53:56" ht="15" x14ac:dyDescent="0.25">
      <c r="BA24571" s="90" t="s">
        <v>28841</v>
      </c>
      <c r="BB24571" s="90" t="s">
        <v>482</v>
      </c>
      <c r="BC24571" s="90" t="s">
        <v>27906</v>
      </c>
      <c r="BD24571" s="473" t="s">
        <v>26558</v>
      </c>
    </row>
    <row r="24572" spans="53:56" ht="15" x14ac:dyDescent="0.25">
      <c r="BA24572" s="91" t="s">
        <v>28842</v>
      </c>
      <c r="BB24572" s="91" t="s">
        <v>482</v>
      </c>
      <c r="BC24572" s="91" t="s">
        <v>22002</v>
      </c>
      <c r="BD24572" s="473" t="s">
        <v>26558</v>
      </c>
    </row>
    <row r="24573" spans="53:56" ht="15" x14ac:dyDescent="0.25">
      <c r="BA24573" s="90" t="s">
        <v>28843</v>
      </c>
      <c r="BB24573" s="90" t="s">
        <v>482</v>
      </c>
      <c r="BC24573" s="90" t="s">
        <v>28832</v>
      </c>
      <c r="BD24573" s="473" t="s">
        <v>26558</v>
      </c>
    </row>
    <row r="24574" spans="53:56" ht="15" x14ac:dyDescent="0.25">
      <c r="BA24574" s="90" t="s">
        <v>28844</v>
      </c>
      <c r="BB24574" s="90" t="s">
        <v>482</v>
      </c>
      <c r="BC24574" s="90" t="s">
        <v>9234</v>
      </c>
      <c r="BD24574" s="473" t="s">
        <v>26558</v>
      </c>
    </row>
    <row r="24575" spans="53:56" ht="15" x14ac:dyDescent="0.25">
      <c r="BA24575" s="91" t="s">
        <v>28844</v>
      </c>
      <c r="BB24575" s="91" t="s">
        <v>482</v>
      </c>
      <c r="BC24575" s="91" t="s">
        <v>28824</v>
      </c>
      <c r="BD24575" s="473" t="s">
        <v>26558</v>
      </c>
    </row>
    <row r="24576" spans="53:56" ht="15" x14ac:dyDescent="0.25">
      <c r="BA24576" s="90" t="s">
        <v>28845</v>
      </c>
      <c r="BB24576" s="90" t="s">
        <v>482</v>
      </c>
      <c r="BC24576" s="90" t="s">
        <v>28824</v>
      </c>
      <c r="BD24576" s="473" t="s">
        <v>26558</v>
      </c>
    </row>
    <row r="24577" spans="53:56" ht="15" x14ac:dyDescent="0.25">
      <c r="BA24577" s="91" t="s">
        <v>28846</v>
      </c>
      <c r="BB24577" s="91" t="s">
        <v>482</v>
      </c>
      <c r="BC24577" s="91" t="s">
        <v>28838</v>
      </c>
      <c r="BD24577" s="473" t="s">
        <v>26558</v>
      </c>
    </row>
    <row r="24578" spans="53:56" ht="15" x14ac:dyDescent="0.25">
      <c r="BA24578" s="90" t="s">
        <v>28847</v>
      </c>
      <c r="BB24578" s="90" t="s">
        <v>482</v>
      </c>
      <c r="BC24578" s="90" t="s">
        <v>8872</v>
      </c>
      <c r="BD24578" s="473" t="s">
        <v>26558</v>
      </c>
    </row>
    <row r="24579" spans="53:56" ht="15" x14ac:dyDescent="0.25">
      <c r="BA24579" s="91" t="s">
        <v>28848</v>
      </c>
      <c r="BB24579" s="91" t="s">
        <v>482</v>
      </c>
      <c r="BC24579" s="91" t="s">
        <v>8872</v>
      </c>
      <c r="BD24579" s="473" t="s">
        <v>26558</v>
      </c>
    </row>
    <row r="24580" spans="53:56" ht="15" x14ac:dyDescent="0.25">
      <c r="BA24580" s="90" t="s">
        <v>28849</v>
      </c>
      <c r="BB24580" s="90" t="s">
        <v>482</v>
      </c>
      <c r="BC24580" s="90" t="s">
        <v>28832</v>
      </c>
      <c r="BD24580" s="473" t="s">
        <v>26558</v>
      </c>
    </row>
    <row r="24581" spans="53:56" ht="15" x14ac:dyDescent="0.25">
      <c r="BA24581" s="91" t="s">
        <v>28850</v>
      </c>
      <c r="BB24581" s="91" t="s">
        <v>482</v>
      </c>
      <c r="BC24581" s="91" t="s">
        <v>27850</v>
      </c>
      <c r="BD24581" s="473" t="s">
        <v>26558</v>
      </c>
    </row>
    <row r="24582" spans="53:56" ht="15" x14ac:dyDescent="0.25">
      <c r="BA24582" s="90" t="s">
        <v>28851</v>
      </c>
      <c r="BB24582" s="90" t="s">
        <v>482</v>
      </c>
      <c r="BC24582" s="90" t="s">
        <v>27906</v>
      </c>
      <c r="BD24582" s="473" t="s">
        <v>26558</v>
      </c>
    </row>
    <row r="24583" spans="53:56" ht="15" x14ac:dyDescent="0.25">
      <c r="BA24583" s="91" t="s">
        <v>28852</v>
      </c>
      <c r="BB24583" s="91" t="s">
        <v>482</v>
      </c>
      <c r="BC24583" s="91" t="s">
        <v>27906</v>
      </c>
      <c r="BD24583" s="473" t="s">
        <v>26558</v>
      </c>
    </row>
    <row r="24584" spans="53:56" ht="15" x14ac:dyDescent="0.25">
      <c r="BA24584" s="90" t="s">
        <v>28853</v>
      </c>
      <c r="BB24584" s="90" t="s">
        <v>482</v>
      </c>
      <c r="BC24584" s="90" t="s">
        <v>22002</v>
      </c>
      <c r="BD24584" s="473" t="s">
        <v>26558</v>
      </c>
    </row>
    <row r="24585" spans="53:56" ht="15" x14ac:dyDescent="0.25">
      <c r="BA24585" s="91" t="s">
        <v>28854</v>
      </c>
      <c r="BB24585" s="91" t="s">
        <v>482</v>
      </c>
      <c r="BC24585" s="91" t="s">
        <v>28824</v>
      </c>
      <c r="BD24585" s="473" t="s">
        <v>26558</v>
      </c>
    </row>
    <row r="24586" spans="53:56" ht="15" x14ac:dyDescent="0.25">
      <c r="BA24586" s="90" t="s">
        <v>28855</v>
      </c>
      <c r="BB24586" s="90" t="s">
        <v>482</v>
      </c>
      <c r="BC24586" s="90" t="s">
        <v>8872</v>
      </c>
      <c r="BD24586" s="473" t="s">
        <v>26558</v>
      </c>
    </row>
    <row r="24587" spans="53:56" ht="15" x14ac:dyDescent="0.25">
      <c r="BA24587" s="91" t="s">
        <v>28856</v>
      </c>
      <c r="BB24587" s="91" t="s">
        <v>482</v>
      </c>
      <c r="BC24587" s="91" t="s">
        <v>27906</v>
      </c>
      <c r="BD24587" s="473" t="s">
        <v>26558</v>
      </c>
    </row>
    <row r="24588" spans="53:56" ht="15" x14ac:dyDescent="0.25">
      <c r="BA24588" s="90" t="s">
        <v>28857</v>
      </c>
      <c r="BB24588" s="90" t="s">
        <v>482</v>
      </c>
      <c r="BC24588" s="90" t="s">
        <v>9234</v>
      </c>
      <c r="BD24588" s="473" t="s">
        <v>26558</v>
      </c>
    </row>
    <row r="24589" spans="53:56" ht="15" x14ac:dyDescent="0.25">
      <c r="BA24589" s="91" t="s">
        <v>28858</v>
      </c>
      <c r="BB24589" s="91" t="s">
        <v>482</v>
      </c>
      <c r="BC24589" s="91" t="s">
        <v>22002</v>
      </c>
      <c r="BD24589" s="473" t="s">
        <v>26558</v>
      </c>
    </row>
    <row r="24590" spans="53:56" ht="15" x14ac:dyDescent="0.25">
      <c r="BA24590" s="90" t="s">
        <v>28859</v>
      </c>
      <c r="BB24590" s="90" t="s">
        <v>482</v>
      </c>
      <c r="BC24590" s="90" t="s">
        <v>28838</v>
      </c>
      <c r="BD24590" s="473" t="s">
        <v>26558</v>
      </c>
    </row>
    <row r="24591" spans="53:56" ht="15" x14ac:dyDescent="0.25">
      <c r="BA24591" s="91" t="s">
        <v>28860</v>
      </c>
      <c r="BB24591" s="91" t="s">
        <v>482</v>
      </c>
      <c r="BC24591" s="91" t="s">
        <v>28838</v>
      </c>
      <c r="BD24591" s="473" t="s">
        <v>26558</v>
      </c>
    </row>
    <row r="24592" spans="53:56" ht="15" x14ac:dyDescent="0.25">
      <c r="BA24592" s="90" t="s">
        <v>28861</v>
      </c>
      <c r="BB24592" s="90" t="s">
        <v>482</v>
      </c>
      <c r="BC24592" s="90" t="s">
        <v>22002</v>
      </c>
      <c r="BD24592" s="473" t="s">
        <v>26558</v>
      </c>
    </row>
    <row r="24593" spans="53:56" ht="15" x14ac:dyDescent="0.25">
      <c r="BA24593" s="91" t="s">
        <v>28862</v>
      </c>
      <c r="BB24593" s="91" t="s">
        <v>482</v>
      </c>
      <c r="BC24593" s="91" t="s">
        <v>28838</v>
      </c>
      <c r="BD24593" s="473" t="s">
        <v>26558</v>
      </c>
    </row>
    <row r="24594" spans="53:56" ht="15" x14ac:dyDescent="0.25">
      <c r="BA24594" s="90" t="s">
        <v>28863</v>
      </c>
      <c r="BB24594" s="90" t="s">
        <v>482</v>
      </c>
      <c r="BC24594" s="90" t="s">
        <v>28838</v>
      </c>
      <c r="BD24594" s="473" t="s">
        <v>26558</v>
      </c>
    </row>
    <row r="24595" spans="53:56" ht="15" x14ac:dyDescent="0.25">
      <c r="BA24595" s="91" t="s">
        <v>28864</v>
      </c>
      <c r="BB24595" s="91" t="s">
        <v>482</v>
      </c>
      <c r="BC24595" s="91" t="s">
        <v>27906</v>
      </c>
      <c r="BD24595" s="473" t="s">
        <v>26558</v>
      </c>
    </row>
    <row r="24596" spans="53:56" ht="15" x14ac:dyDescent="0.25">
      <c r="BA24596" s="90" t="s">
        <v>28865</v>
      </c>
      <c r="BB24596" s="90" t="s">
        <v>482</v>
      </c>
      <c r="BC24596" s="90" t="s">
        <v>27850</v>
      </c>
      <c r="BD24596" s="473" t="s">
        <v>26558</v>
      </c>
    </row>
    <row r="24597" spans="53:56" ht="15" x14ac:dyDescent="0.25">
      <c r="BA24597" s="91" t="s">
        <v>28866</v>
      </c>
      <c r="BB24597" s="91" t="s">
        <v>482</v>
      </c>
      <c r="BC24597" s="91" t="s">
        <v>8872</v>
      </c>
      <c r="BD24597" s="473" t="s">
        <v>26558</v>
      </c>
    </row>
    <row r="24598" spans="53:56" ht="15" x14ac:dyDescent="0.25">
      <c r="BA24598" s="90" t="s">
        <v>28867</v>
      </c>
      <c r="BB24598" s="90" t="s">
        <v>482</v>
      </c>
      <c r="BC24598" s="90" t="s">
        <v>28838</v>
      </c>
      <c r="BD24598" s="473" t="s">
        <v>26558</v>
      </c>
    </row>
    <row r="24599" spans="53:56" ht="15" x14ac:dyDescent="0.25">
      <c r="BA24599" s="91" t="s">
        <v>28868</v>
      </c>
      <c r="BB24599" s="91" t="s">
        <v>482</v>
      </c>
      <c r="BC24599" s="91" t="s">
        <v>8678</v>
      </c>
      <c r="BD24599" s="473" t="s">
        <v>26558</v>
      </c>
    </row>
    <row r="24600" spans="53:56" ht="15" x14ac:dyDescent="0.25">
      <c r="BA24600" s="90" t="s">
        <v>28869</v>
      </c>
      <c r="BB24600" s="90" t="s">
        <v>482</v>
      </c>
      <c r="BC24600" s="90" t="s">
        <v>28832</v>
      </c>
      <c r="BD24600" s="473" t="s">
        <v>26558</v>
      </c>
    </row>
    <row r="24601" spans="53:56" ht="15" x14ac:dyDescent="0.25">
      <c r="BA24601" s="91" t="s">
        <v>28870</v>
      </c>
      <c r="BB24601" s="91" t="s">
        <v>482</v>
      </c>
      <c r="BC24601" s="91" t="s">
        <v>27906</v>
      </c>
      <c r="BD24601" s="473" t="s">
        <v>26558</v>
      </c>
    </row>
    <row r="24602" spans="53:56" ht="15" x14ac:dyDescent="0.25">
      <c r="BA24602" s="90" t="s">
        <v>28871</v>
      </c>
      <c r="BB24602" s="90" t="s">
        <v>482</v>
      </c>
      <c r="BC24602" s="90" t="s">
        <v>27850</v>
      </c>
      <c r="BD24602" s="473" t="s">
        <v>26558</v>
      </c>
    </row>
    <row r="24603" spans="53:56" ht="15" x14ac:dyDescent="0.25">
      <c r="BA24603" s="91" t="s">
        <v>28872</v>
      </c>
      <c r="BB24603" s="91" t="s">
        <v>482</v>
      </c>
      <c r="BC24603" s="91" t="s">
        <v>22002</v>
      </c>
      <c r="BD24603" s="473" t="s">
        <v>26558</v>
      </c>
    </row>
    <row r="24604" spans="53:56" ht="15" x14ac:dyDescent="0.25">
      <c r="BA24604" s="90" t="s">
        <v>28873</v>
      </c>
      <c r="BB24604" s="90" t="s">
        <v>482</v>
      </c>
      <c r="BC24604" s="90" t="s">
        <v>8678</v>
      </c>
      <c r="BD24604" s="473" t="s">
        <v>26558</v>
      </c>
    </row>
    <row r="24605" spans="53:56" ht="15" x14ac:dyDescent="0.25">
      <c r="BA24605" s="91" t="s">
        <v>28874</v>
      </c>
      <c r="BB24605" s="91" t="s">
        <v>482</v>
      </c>
      <c r="BC24605" s="91" t="s">
        <v>27906</v>
      </c>
      <c r="BD24605" s="473" t="s">
        <v>26558</v>
      </c>
    </row>
    <row r="24606" spans="53:56" ht="15" x14ac:dyDescent="0.25">
      <c r="BA24606" s="90" t="s">
        <v>28875</v>
      </c>
      <c r="BB24606" s="90" t="s">
        <v>482</v>
      </c>
      <c r="BC24606" s="90" t="s">
        <v>28838</v>
      </c>
      <c r="BD24606" s="473" t="s">
        <v>26558</v>
      </c>
    </row>
    <row r="24607" spans="53:56" ht="15" x14ac:dyDescent="0.25">
      <c r="BA24607" s="91" t="s">
        <v>28876</v>
      </c>
      <c r="BB24607" s="91" t="s">
        <v>482</v>
      </c>
      <c r="BC24607" s="91" t="s">
        <v>28838</v>
      </c>
      <c r="BD24607" s="473" t="s">
        <v>26558</v>
      </c>
    </row>
    <row r="24608" spans="53:56" ht="15" x14ac:dyDescent="0.25">
      <c r="BA24608" s="90" t="s">
        <v>28877</v>
      </c>
      <c r="BB24608" s="90" t="s">
        <v>482</v>
      </c>
      <c r="BC24608" s="90" t="s">
        <v>27850</v>
      </c>
      <c r="BD24608" s="473" t="s">
        <v>26558</v>
      </c>
    </row>
    <row r="24609" spans="53:56" ht="15" x14ac:dyDescent="0.25">
      <c r="BA24609" s="91" t="s">
        <v>28878</v>
      </c>
      <c r="BB24609" s="91" t="s">
        <v>482</v>
      </c>
      <c r="BC24609" s="91" t="s">
        <v>28879</v>
      </c>
      <c r="BD24609" s="473" t="s">
        <v>26558</v>
      </c>
    </row>
    <row r="24610" spans="53:56" ht="15" x14ac:dyDescent="0.25">
      <c r="BA24610" s="90" t="s">
        <v>28880</v>
      </c>
      <c r="BB24610" s="90" t="s">
        <v>482</v>
      </c>
      <c r="BC24610" s="90" t="s">
        <v>14206</v>
      </c>
      <c r="BD24610" s="473" t="s">
        <v>26558</v>
      </c>
    </row>
    <row r="24611" spans="53:56" ht="15" x14ac:dyDescent="0.25">
      <c r="BA24611" s="91" t="s">
        <v>28881</v>
      </c>
      <c r="BB24611" s="91" t="s">
        <v>482</v>
      </c>
      <c r="BC24611" s="91" t="s">
        <v>22002</v>
      </c>
      <c r="BD24611" s="473" t="s">
        <v>26558</v>
      </c>
    </row>
    <row r="24612" spans="53:56" ht="15" x14ac:dyDescent="0.25">
      <c r="BA24612" s="90" t="s">
        <v>28882</v>
      </c>
      <c r="BB24612" s="90" t="s">
        <v>482</v>
      </c>
      <c r="BC24612" s="90" t="s">
        <v>3225</v>
      </c>
      <c r="BD24612" s="473" t="s">
        <v>26558</v>
      </c>
    </row>
    <row r="24613" spans="53:56" ht="15" x14ac:dyDescent="0.25">
      <c r="BA24613" s="90" t="s">
        <v>28883</v>
      </c>
      <c r="BB24613" s="90" t="s">
        <v>482</v>
      </c>
      <c r="BC24613" s="90" t="s">
        <v>28879</v>
      </c>
      <c r="BD24613" s="473" t="s">
        <v>26558</v>
      </c>
    </row>
    <row r="24614" spans="53:56" ht="15" x14ac:dyDescent="0.25">
      <c r="BA24614" s="91" t="s">
        <v>28884</v>
      </c>
      <c r="BB24614" s="91" t="s">
        <v>482</v>
      </c>
      <c r="BC24614" s="91" t="s">
        <v>14206</v>
      </c>
      <c r="BD24614" s="473" t="s">
        <v>26558</v>
      </c>
    </row>
    <row r="24615" spans="53:56" ht="15" x14ac:dyDescent="0.25">
      <c r="BA24615" s="90" t="s">
        <v>28885</v>
      </c>
      <c r="BB24615" s="90" t="s">
        <v>482</v>
      </c>
      <c r="BC24615" s="90" t="s">
        <v>14206</v>
      </c>
      <c r="BD24615" s="473" t="s">
        <v>26558</v>
      </c>
    </row>
    <row r="24616" spans="53:56" ht="15" x14ac:dyDescent="0.25">
      <c r="BA24616" s="91" t="s">
        <v>28886</v>
      </c>
      <c r="BB24616" s="91" t="s">
        <v>482</v>
      </c>
      <c r="BC24616" s="91" t="s">
        <v>22002</v>
      </c>
      <c r="BD24616" s="473" t="s">
        <v>26558</v>
      </c>
    </row>
    <row r="24617" spans="53:56" ht="15" x14ac:dyDescent="0.25">
      <c r="BA24617" s="91" t="s">
        <v>28887</v>
      </c>
      <c r="BB24617" s="91" t="s">
        <v>482</v>
      </c>
      <c r="BC24617" s="91" t="s">
        <v>14206</v>
      </c>
      <c r="BD24617" s="473" t="s">
        <v>26558</v>
      </c>
    </row>
    <row r="24618" spans="53:56" ht="15" x14ac:dyDescent="0.25">
      <c r="BA24618" s="90" t="s">
        <v>28888</v>
      </c>
      <c r="BB24618" s="90" t="s">
        <v>482</v>
      </c>
      <c r="BC24618" s="90" t="s">
        <v>14093</v>
      </c>
      <c r="BD24618" s="473" t="s">
        <v>26558</v>
      </c>
    </row>
    <row r="24619" spans="53:56" ht="15" x14ac:dyDescent="0.25">
      <c r="BA24619" s="91" t="s">
        <v>28889</v>
      </c>
      <c r="BB24619" s="91" t="s">
        <v>482</v>
      </c>
      <c r="BC24619" s="91" t="s">
        <v>14206</v>
      </c>
      <c r="BD24619" s="473" t="s">
        <v>26558</v>
      </c>
    </row>
    <row r="24620" spans="53:56" ht="15" x14ac:dyDescent="0.25">
      <c r="BA24620" s="90" t="s">
        <v>28890</v>
      </c>
      <c r="BB24620" s="90" t="s">
        <v>482</v>
      </c>
      <c r="BC24620" s="90" t="s">
        <v>14206</v>
      </c>
      <c r="BD24620" s="473" t="s">
        <v>26558</v>
      </c>
    </row>
    <row r="24621" spans="53:56" ht="15" x14ac:dyDescent="0.25">
      <c r="BA24621" s="90" t="s">
        <v>28891</v>
      </c>
      <c r="BB24621" s="90" t="s">
        <v>482</v>
      </c>
      <c r="BC24621" s="90" t="s">
        <v>8872</v>
      </c>
      <c r="BD24621" s="473" t="s">
        <v>26558</v>
      </c>
    </row>
    <row r="24622" spans="53:56" ht="15" x14ac:dyDescent="0.25">
      <c r="BA24622" s="91" t="s">
        <v>28892</v>
      </c>
      <c r="BB24622" s="91" t="s">
        <v>482</v>
      </c>
      <c r="BC24622" s="91" t="s">
        <v>28879</v>
      </c>
      <c r="BD24622" s="473" t="s">
        <v>26558</v>
      </c>
    </row>
    <row r="24623" spans="53:56" ht="15" x14ac:dyDescent="0.25">
      <c r="BA24623" s="90" t="s">
        <v>28893</v>
      </c>
      <c r="BB24623" s="90" t="s">
        <v>482</v>
      </c>
      <c r="BC24623" s="90" t="s">
        <v>28879</v>
      </c>
      <c r="BD24623" s="473" t="s">
        <v>26558</v>
      </c>
    </row>
    <row r="24624" spans="53:56" ht="15" x14ac:dyDescent="0.25">
      <c r="BA24624" s="91" t="s">
        <v>28894</v>
      </c>
      <c r="BB24624" s="91" t="s">
        <v>482</v>
      </c>
      <c r="BC24624" s="91" t="s">
        <v>14206</v>
      </c>
      <c r="BD24624" s="473" t="s">
        <v>26558</v>
      </c>
    </row>
    <row r="24625" spans="53:56" ht="15" x14ac:dyDescent="0.25">
      <c r="BA24625" s="90" t="s">
        <v>28895</v>
      </c>
      <c r="BB24625" s="90" t="s">
        <v>482</v>
      </c>
      <c r="BC24625" s="90" t="s">
        <v>13529</v>
      </c>
      <c r="BD24625" s="473" t="s">
        <v>26558</v>
      </c>
    </row>
    <row r="24626" spans="53:56" ht="15" x14ac:dyDescent="0.25">
      <c r="BA24626" s="91" t="s">
        <v>28896</v>
      </c>
      <c r="BB24626" s="91" t="s">
        <v>482</v>
      </c>
      <c r="BC24626" s="91" t="s">
        <v>14093</v>
      </c>
      <c r="BD24626" s="473" t="s">
        <v>26558</v>
      </c>
    </row>
    <row r="24627" spans="53:56" ht="15" x14ac:dyDescent="0.25">
      <c r="BA24627" s="90" t="s">
        <v>28897</v>
      </c>
      <c r="BB24627" s="90" t="s">
        <v>482</v>
      </c>
      <c r="BC24627" s="90" t="s">
        <v>14093</v>
      </c>
      <c r="BD24627" s="473" t="s">
        <v>26558</v>
      </c>
    </row>
    <row r="24628" spans="53:56" ht="15" x14ac:dyDescent="0.25">
      <c r="BA24628" s="91" t="s">
        <v>28898</v>
      </c>
      <c r="BB24628" s="91" t="s">
        <v>482</v>
      </c>
      <c r="BC24628" s="91" t="s">
        <v>14093</v>
      </c>
      <c r="BD24628" s="473" t="s">
        <v>26558</v>
      </c>
    </row>
    <row r="24629" spans="53:56" ht="15" x14ac:dyDescent="0.25">
      <c r="BA24629" s="90" t="s">
        <v>28899</v>
      </c>
      <c r="BB24629" s="90" t="s">
        <v>482</v>
      </c>
      <c r="BC24629" s="90" t="s">
        <v>14093</v>
      </c>
      <c r="BD24629" s="473" t="s">
        <v>26558</v>
      </c>
    </row>
    <row r="24630" spans="53:56" ht="15" x14ac:dyDescent="0.25">
      <c r="BA24630" s="90" t="s">
        <v>28900</v>
      </c>
      <c r="BB24630" s="90" t="s">
        <v>482</v>
      </c>
      <c r="BC24630" s="90" t="s">
        <v>13529</v>
      </c>
      <c r="BD24630" s="473" t="s">
        <v>26558</v>
      </c>
    </row>
    <row r="24631" spans="53:56" ht="15" x14ac:dyDescent="0.25">
      <c r="BA24631" s="91" t="s">
        <v>28901</v>
      </c>
      <c r="BB24631" s="91" t="s">
        <v>482</v>
      </c>
      <c r="BC24631" s="91" t="s">
        <v>14093</v>
      </c>
      <c r="BD24631" s="473" t="s">
        <v>26558</v>
      </c>
    </row>
    <row r="24632" spans="53:56" ht="15" x14ac:dyDescent="0.25">
      <c r="BA24632" s="90" t="s">
        <v>28902</v>
      </c>
      <c r="BB24632" s="90" t="s">
        <v>482</v>
      </c>
      <c r="BC24632" s="90" t="s">
        <v>14206</v>
      </c>
      <c r="BD24632" s="473" t="s">
        <v>26558</v>
      </c>
    </row>
    <row r="24633" spans="53:56" ht="15" x14ac:dyDescent="0.25">
      <c r="BA24633" s="91" t="s">
        <v>28903</v>
      </c>
      <c r="BB24633" s="91" t="s">
        <v>482</v>
      </c>
      <c r="BC24633" s="91" t="s">
        <v>14093</v>
      </c>
      <c r="BD24633" s="473" t="s">
        <v>26558</v>
      </c>
    </row>
    <row r="24634" spans="53:56" ht="15" x14ac:dyDescent="0.25">
      <c r="BA24634" s="91" t="s">
        <v>28904</v>
      </c>
      <c r="BB24634" s="91" t="s">
        <v>482</v>
      </c>
      <c r="BC24634" s="91" t="s">
        <v>28879</v>
      </c>
      <c r="BD24634" s="473" t="s">
        <v>26558</v>
      </c>
    </row>
    <row r="24635" spans="53:56" ht="15" x14ac:dyDescent="0.25">
      <c r="BA24635" s="90" t="s">
        <v>28905</v>
      </c>
      <c r="BB24635" s="90" t="s">
        <v>482</v>
      </c>
      <c r="BC24635" s="90" t="s">
        <v>22002</v>
      </c>
      <c r="BD24635" s="473" t="s">
        <v>26558</v>
      </c>
    </row>
    <row r="24636" spans="53:56" ht="15" x14ac:dyDescent="0.25">
      <c r="BA24636" s="91" t="s">
        <v>28906</v>
      </c>
      <c r="BB24636" s="91" t="s">
        <v>482</v>
      </c>
      <c r="BC24636" s="91" t="s">
        <v>14093</v>
      </c>
      <c r="BD24636" s="473" t="s">
        <v>26558</v>
      </c>
    </row>
    <row r="24637" spans="53:56" ht="15" x14ac:dyDescent="0.25">
      <c r="BA24637" s="90" t="s">
        <v>28907</v>
      </c>
      <c r="BB24637" s="90" t="s">
        <v>482</v>
      </c>
      <c r="BC24637" s="90" t="s">
        <v>13529</v>
      </c>
      <c r="BD24637" s="473" t="s">
        <v>26558</v>
      </c>
    </row>
    <row r="24638" spans="53:56" ht="15" x14ac:dyDescent="0.25">
      <c r="BA24638" s="91" t="s">
        <v>28908</v>
      </c>
      <c r="BB24638" s="91" t="s">
        <v>482</v>
      </c>
      <c r="BC24638" s="91" t="s">
        <v>14093</v>
      </c>
      <c r="BD24638" s="473" t="s">
        <v>26558</v>
      </c>
    </row>
    <row r="24639" spans="53:56" ht="15" x14ac:dyDescent="0.25">
      <c r="BA24639" s="90" t="s">
        <v>28909</v>
      </c>
      <c r="BB24639" s="90" t="s">
        <v>482</v>
      </c>
      <c r="BC24639" s="90" t="s">
        <v>28879</v>
      </c>
      <c r="BD24639" s="473" t="s">
        <v>26558</v>
      </c>
    </row>
    <row r="24640" spans="53:56" ht="15" x14ac:dyDescent="0.25">
      <c r="BA24640" s="90" t="s">
        <v>28910</v>
      </c>
      <c r="BB24640" s="90" t="s">
        <v>482</v>
      </c>
      <c r="BC24640" s="90" t="s">
        <v>14206</v>
      </c>
      <c r="BD24640" s="473" t="s">
        <v>26558</v>
      </c>
    </row>
    <row r="24641" spans="53:56" ht="15" x14ac:dyDescent="0.25">
      <c r="BA24641" s="91" t="s">
        <v>28911</v>
      </c>
      <c r="BB24641" s="91" t="s">
        <v>482</v>
      </c>
      <c r="BC24641" s="91" t="s">
        <v>14206</v>
      </c>
      <c r="BD24641" s="473" t="s">
        <v>26558</v>
      </c>
    </row>
    <row r="24642" spans="53:56" ht="15" x14ac:dyDescent="0.25">
      <c r="BA24642" s="90" t="s">
        <v>28912</v>
      </c>
      <c r="BB24642" s="90" t="s">
        <v>482</v>
      </c>
      <c r="BC24642" s="90" t="s">
        <v>14206</v>
      </c>
      <c r="BD24642" s="473" t="s">
        <v>26558</v>
      </c>
    </row>
    <row r="24643" spans="53:56" ht="15" x14ac:dyDescent="0.25">
      <c r="BA24643" s="91" t="s">
        <v>28913</v>
      </c>
      <c r="BB24643" s="91" t="s">
        <v>482</v>
      </c>
      <c r="BC24643" s="91" t="s">
        <v>14093</v>
      </c>
      <c r="BD24643" s="473" t="s">
        <v>26558</v>
      </c>
    </row>
    <row r="24644" spans="53:56" ht="15" x14ac:dyDescent="0.25">
      <c r="BA24644" s="91" t="s">
        <v>28914</v>
      </c>
      <c r="BB24644" s="91" t="s">
        <v>482</v>
      </c>
      <c r="BC24644" s="91" t="s">
        <v>28879</v>
      </c>
      <c r="BD24644" s="473" t="s">
        <v>26558</v>
      </c>
    </row>
    <row r="24645" spans="53:56" ht="15" x14ac:dyDescent="0.25">
      <c r="BA24645" s="90" t="s">
        <v>28915</v>
      </c>
      <c r="BB24645" s="90" t="s">
        <v>482</v>
      </c>
      <c r="BC24645" s="90" t="s">
        <v>8489</v>
      </c>
      <c r="BD24645" s="473" t="s">
        <v>26558</v>
      </c>
    </row>
    <row r="24646" spans="53:56" ht="15" x14ac:dyDescent="0.25">
      <c r="BA24646" s="91" t="s">
        <v>28916</v>
      </c>
      <c r="BB24646" s="91" t="s">
        <v>482</v>
      </c>
      <c r="BC24646" s="91" t="s">
        <v>28917</v>
      </c>
      <c r="BD24646" s="473" t="s">
        <v>26558</v>
      </c>
    </row>
    <row r="24647" spans="53:56" ht="15" x14ac:dyDescent="0.25">
      <c r="BA24647" s="90" t="s">
        <v>28918</v>
      </c>
      <c r="BB24647" s="90" t="s">
        <v>482</v>
      </c>
      <c r="BC24647" s="90" t="s">
        <v>28712</v>
      </c>
      <c r="BD24647" s="473" t="s">
        <v>26558</v>
      </c>
    </row>
    <row r="24648" spans="53:56" ht="15" x14ac:dyDescent="0.25">
      <c r="BA24648" s="91" t="s">
        <v>28919</v>
      </c>
      <c r="BB24648" s="91" t="s">
        <v>482</v>
      </c>
      <c r="BC24648" s="91" t="s">
        <v>14222</v>
      </c>
      <c r="BD24648" s="473" t="s">
        <v>26558</v>
      </c>
    </row>
    <row r="24649" spans="53:56" ht="15" x14ac:dyDescent="0.25">
      <c r="BA24649" s="91" t="s">
        <v>28920</v>
      </c>
      <c r="BB24649" s="91" t="s">
        <v>482</v>
      </c>
      <c r="BC24649" s="91" t="s">
        <v>14222</v>
      </c>
      <c r="BD24649" s="473" t="s">
        <v>26558</v>
      </c>
    </row>
    <row r="24650" spans="53:56" ht="15" x14ac:dyDescent="0.25">
      <c r="BA24650" s="90" t="s">
        <v>28921</v>
      </c>
      <c r="BB24650" s="90" t="s">
        <v>482</v>
      </c>
      <c r="BC24650" s="90" t="s">
        <v>14222</v>
      </c>
      <c r="BD24650" s="473" t="s">
        <v>26558</v>
      </c>
    </row>
    <row r="24651" spans="53:56" ht="15" x14ac:dyDescent="0.25">
      <c r="BA24651" s="91" t="s">
        <v>28922</v>
      </c>
      <c r="BB24651" s="91" t="s">
        <v>482</v>
      </c>
      <c r="BC24651" s="91" t="s">
        <v>8489</v>
      </c>
      <c r="BD24651" s="473" t="s">
        <v>26558</v>
      </c>
    </row>
    <row r="24652" spans="53:56" ht="15" x14ac:dyDescent="0.25">
      <c r="BA24652" s="91" t="s">
        <v>28923</v>
      </c>
      <c r="BB24652" s="91" t="s">
        <v>482</v>
      </c>
      <c r="BC24652" s="91" t="s">
        <v>14222</v>
      </c>
      <c r="BD24652" s="473" t="s">
        <v>26558</v>
      </c>
    </row>
    <row r="24653" spans="53:56" ht="15" x14ac:dyDescent="0.25">
      <c r="BA24653" s="90" t="s">
        <v>28924</v>
      </c>
      <c r="BB24653" s="90" t="s">
        <v>482</v>
      </c>
      <c r="BC24653" s="90" t="s">
        <v>8489</v>
      </c>
      <c r="BD24653" s="473" t="s">
        <v>26558</v>
      </c>
    </row>
    <row r="24654" spans="53:56" ht="15" x14ac:dyDescent="0.25">
      <c r="BA24654" s="91" t="s">
        <v>28925</v>
      </c>
      <c r="BB24654" s="91" t="s">
        <v>482</v>
      </c>
      <c r="BC24654" s="91" t="s">
        <v>8489</v>
      </c>
      <c r="BD24654" s="473" t="s">
        <v>26558</v>
      </c>
    </row>
    <row r="24655" spans="53:56" ht="15" x14ac:dyDescent="0.25">
      <c r="BA24655" s="90" t="s">
        <v>28926</v>
      </c>
      <c r="BB24655" s="90" t="s">
        <v>482</v>
      </c>
      <c r="BC24655" s="90" t="s">
        <v>8489</v>
      </c>
      <c r="BD24655" s="473" t="s">
        <v>26558</v>
      </c>
    </row>
    <row r="24656" spans="53:56" ht="15" x14ac:dyDescent="0.25">
      <c r="BA24656" s="91" t="s">
        <v>28927</v>
      </c>
      <c r="BB24656" s="91" t="s">
        <v>482</v>
      </c>
      <c r="BC24656" s="91" t="s">
        <v>8489</v>
      </c>
      <c r="BD24656" s="473" t="s">
        <v>26558</v>
      </c>
    </row>
    <row r="24657" spans="53:56" ht="15" x14ac:dyDescent="0.25">
      <c r="BA24657" s="90" t="s">
        <v>28928</v>
      </c>
      <c r="BB24657" s="90" t="s">
        <v>482</v>
      </c>
      <c r="BC24657" s="90" t="s">
        <v>8489</v>
      </c>
      <c r="BD24657" s="473" t="s">
        <v>26558</v>
      </c>
    </row>
    <row r="24658" spans="53:56" ht="15" x14ac:dyDescent="0.25">
      <c r="BA24658" s="90" t="s">
        <v>28929</v>
      </c>
      <c r="BB24658" s="90" t="s">
        <v>482</v>
      </c>
      <c r="BC24658" s="90" t="s">
        <v>8489</v>
      </c>
      <c r="BD24658" s="473" t="s">
        <v>26558</v>
      </c>
    </row>
    <row r="24659" spans="53:56" ht="15" x14ac:dyDescent="0.25">
      <c r="BA24659" s="91" t="s">
        <v>28930</v>
      </c>
      <c r="BB24659" s="91" t="s">
        <v>482</v>
      </c>
      <c r="BC24659" s="91" t="s">
        <v>8489</v>
      </c>
      <c r="BD24659" s="473" t="s">
        <v>26558</v>
      </c>
    </row>
    <row r="24660" spans="53:56" ht="15" x14ac:dyDescent="0.25">
      <c r="BA24660" s="90" t="s">
        <v>28931</v>
      </c>
      <c r="BB24660" s="90" t="s">
        <v>482</v>
      </c>
      <c r="BC24660" s="90" t="s">
        <v>13529</v>
      </c>
      <c r="BD24660" s="473" t="s">
        <v>26558</v>
      </c>
    </row>
    <row r="24661" spans="53:56" ht="15" x14ac:dyDescent="0.25">
      <c r="BA24661" s="91" t="s">
        <v>28932</v>
      </c>
      <c r="BB24661" s="91" t="s">
        <v>482</v>
      </c>
      <c r="BC24661" s="91" t="s">
        <v>13529</v>
      </c>
      <c r="BD24661" s="473" t="s">
        <v>26558</v>
      </c>
    </row>
    <row r="24662" spans="53:56" ht="15" x14ac:dyDescent="0.25">
      <c r="BA24662" s="91" t="s">
        <v>28933</v>
      </c>
      <c r="BB24662" s="91" t="s">
        <v>482</v>
      </c>
      <c r="BC24662" s="91" t="s">
        <v>28917</v>
      </c>
      <c r="BD24662" s="473" t="s">
        <v>26558</v>
      </c>
    </row>
    <row r="24663" spans="53:56" ht="15" x14ac:dyDescent="0.25">
      <c r="BA24663" s="90" t="s">
        <v>28934</v>
      </c>
      <c r="BB24663" s="90" t="s">
        <v>482</v>
      </c>
      <c r="BC24663" s="90" t="s">
        <v>8489</v>
      </c>
      <c r="BD24663" s="473" t="s">
        <v>26558</v>
      </c>
    </row>
    <row r="24664" spans="53:56" ht="15" x14ac:dyDescent="0.25">
      <c r="BA24664" s="91" t="s">
        <v>28935</v>
      </c>
      <c r="BB24664" s="91" t="s">
        <v>482</v>
      </c>
      <c r="BC24664" s="91" t="s">
        <v>14222</v>
      </c>
      <c r="BD24664" s="473" t="s">
        <v>26558</v>
      </c>
    </row>
    <row r="24665" spans="53:56" ht="15" x14ac:dyDescent="0.25">
      <c r="BA24665" s="90" t="s">
        <v>28936</v>
      </c>
      <c r="BB24665" s="90" t="s">
        <v>482</v>
      </c>
      <c r="BC24665" s="90" t="s">
        <v>14222</v>
      </c>
      <c r="BD24665" s="473" t="s">
        <v>26558</v>
      </c>
    </row>
    <row r="24666" spans="53:56" ht="15" x14ac:dyDescent="0.25">
      <c r="BA24666" s="90" t="s">
        <v>28937</v>
      </c>
      <c r="BB24666" s="90" t="s">
        <v>482</v>
      </c>
      <c r="BC24666" s="90" t="s">
        <v>28712</v>
      </c>
      <c r="BD24666" s="473" t="s">
        <v>26558</v>
      </c>
    </row>
    <row r="24667" spans="53:56" ht="15" x14ac:dyDescent="0.25">
      <c r="BA24667" s="91" t="s">
        <v>28938</v>
      </c>
      <c r="BB24667" s="91" t="s">
        <v>482</v>
      </c>
      <c r="BC24667" s="91" t="s">
        <v>14222</v>
      </c>
      <c r="BD24667" s="473" t="s">
        <v>26558</v>
      </c>
    </row>
    <row r="24668" spans="53:56" ht="15" x14ac:dyDescent="0.25">
      <c r="BA24668" s="90" t="s">
        <v>28939</v>
      </c>
      <c r="BB24668" s="90" t="s">
        <v>482</v>
      </c>
      <c r="BC24668" s="90" t="s">
        <v>28917</v>
      </c>
      <c r="BD24668" s="473" t="s">
        <v>26558</v>
      </c>
    </row>
    <row r="24669" spans="53:56" ht="15" x14ac:dyDescent="0.25">
      <c r="BA24669" s="91" t="s">
        <v>28940</v>
      </c>
      <c r="BB24669" s="91" t="s">
        <v>482</v>
      </c>
      <c r="BC24669" s="91" t="s">
        <v>8489</v>
      </c>
      <c r="BD24669" s="473" t="s">
        <v>26558</v>
      </c>
    </row>
    <row r="24670" spans="53:56" ht="15" x14ac:dyDescent="0.25">
      <c r="BA24670" s="91" t="s">
        <v>28941</v>
      </c>
      <c r="BB24670" s="91" t="s">
        <v>482</v>
      </c>
      <c r="BC24670" s="91" t="s">
        <v>8489</v>
      </c>
      <c r="BD24670" s="473" t="s">
        <v>26558</v>
      </c>
    </row>
    <row r="24671" spans="53:56" ht="15" x14ac:dyDescent="0.25">
      <c r="BA24671" s="90" t="s">
        <v>28942</v>
      </c>
      <c r="BB24671" s="90" t="s">
        <v>482</v>
      </c>
      <c r="BC24671" s="90" t="s">
        <v>13529</v>
      </c>
      <c r="BD24671" s="473" t="s">
        <v>26558</v>
      </c>
    </row>
    <row r="24672" spans="53:56" ht="15" x14ac:dyDescent="0.25">
      <c r="BA24672" s="91" t="s">
        <v>28943</v>
      </c>
      <c r="BB24672" s="91" t="s">
        <v>482</v>
      </c>
      <c r="BC24672" s="91" t="s">
        <v>14222</v>
      </c>
      <c r="BD24672" s="473" t="s">
        <v>26558</v>
      </c>
    </row>
    <row r="24673" spans="53:56" ht="15" x14ac:dyDescent="0.25">
      <c r="BA24673" s="90" t="s">
        <v>28944</v>
      </c>
      <c r="BB24673" s="90" t="s">
        <v>482</v>
      </c>
      <c r="BC24673" s="90" t="s">
        <v>13529</v>
      </c>
      <c r="BD24673" s="473" t="s">
        <v>26558</v>
      </c>
    </row>
    <row r="24674" spans="53:56" ht="15" x14ac:dyDescent="0.25">
      <c r="BA24674" s="90" t="s">
        <v>28945</v>
      </c>
      <c r="BB24674" s="90" t="s">
        <v>482</v>
      </c>
      <c r="BC24674" s="90" t="s">
        <v>18082</v>
      </c>
      <c r="BD24674" s="473" t="s">
        <v>26558</v>
      </c>
    </row>
    <row r="24675" spans="53:56" ht="15" x14ac:dyDescent="0.25">
      <c r="BA24675" s="91" t="s">
        <v>28946</v>
      </c>
      <c r="BB24675" s="91" t="s">
        <v>482</v>
      </c>
      <c r="BC24675" s="91" t="s">
        <v>14222</v>
      </c>
      <c r="BD24675" s="473" t="s">
        <v>26558</v>
      </c>
    </row>
    <row r="24676" spans="53:56" ht="15" x14ac:dyDescent="0.25">
      <c r="BA24676" s="91" t="s">
        <v>28947</v>
      </c>
      <c r="BB24676" s="91" t="s">
        <v>482</v>
      </c>
      <c r="BC24676" s="91" t="s">
        <v>8489</v>
      </c>
      <c r="BD24676" s="473" t="s">
        <v>26558</v>
      </c>
    </row>
    <row r="24677" spans="53:56" ht="15" x14ac:dyDescent="0.25">
      <c r="BA24677" s="90" t="s">
        <v>28948</v>
      </c>
      <c r="BB24677" s="90" t="s">
        <v>482</v>
      </c>
      <c r="BC24677" s="90" t="s">
        <v>14222</v>
      </c>
      <c r="BD24677" s="473" t="s">
        <v>26558</v>
      </c>
    </row>
    <row r="24678" spans="53:56" ht="15" x14ac:dyDescent="0.25">
      <c r="BA24678" s="91" t="s">
        <v>28949</v>
      </c>
      <c r="BB24678" s="91" t="s">
        <v>482</v>
      </c>
      <c r="BC24678" s="91" t="s">
        <v>28917</v>
      </c>
      <c r="BD24678" s="473" t="s">
        <v>26558</v>
      </c>
    </row>
    <row r="24679" spans="53:56" ht="15" x14ac:dyDescent="0.25">
      <c r="BA24679" s="91" t="s">
        <v>28950</v>
      </c>
      <c r="BB24679" s="91" t="s">
        <v>482</v>
      </c>
      <c r="BC24679" s="91" t="s">
        <v>28917</v>
      </c>
      <c r="BD24679" s="473" t="s">
        <v>26558</v>
      </c>
    </row>
    <row r="24680" spans="53:56" ht="15" x14ac:dyDescent="0.25">
      <c r="BA24680" s="90" t="s">
        <v>28951</v>
      </c>
      <c r="BB24680" s="90" t="s">
        <v>482</v>
      </c>
      <c r="BC24680" s="90" t="s">
        <v>28917</v>
      </c>
      <c r="BD24680" s="473" t="s">
        <v>26558</v>
      </c>
    </row>
    <row r="24681" spans="53:56" ht="15" x14ac:dyDescent="0.25">
      <c r="BA24681" s="91" t="s">
        <v>28952</v>
      </c>
      <c r="BB24681" s="91" t="s">
        <v>482</v>
      </c>
      <c r="BC24681" s="91" t="s">
        <v>14222</v>
      </c>
      <c r="BD24681" s="473" t="s">
        <v>26558</v>
      </c>
    </row>
    <row r="24682" spans="53:56" ht="15" x14ac:dyDescent="0.25">
      <c r="BA24682" s="90" t="s">
        <v>28953</v>
      </c>
      <c r="BB24682" s="90" t="s">
        <v>482</v>
      </c>
      <c r="BC24682" s="90" t="s">
        <v>28917</v>
      </c>
      <c r="BD24682" s="473" t="s">
        <v>26558</v>
      </c>
    </row>
    <row r="24683" spans="53:56" ht="15" x14ac:dyDescent="0.25">
      <c r="BA24683" s="90" t="s">
        <v>28954</v>
      </c>
      <c r="BB24683" s="90" t="s">
        <v>482</v>
      </c>
      <c r="BC24683" s="90" t="s">
        <v>14222</v>
      </c>
      <c r="BD24683" s="473" t="s">
        <v>26558</v>
      </c>
    </row>
    <row r="24684" spans="53:56" ht="15" x14ac:dyDescent="0.25">
      <c r="BA24684" s="91" t="s">
        <v>28955</v>
      </c>
      <c r="BB24684" s="91" t="s">
        <v>482</v>
      </c>
      <c r="BC24684" s="91" t="s">
        <v>14222</v>
      </c>
      <c r="BD24684" s="473" t="s">
        <v>26558</v>
      </c>
    </row>
    <row r="24685" spans="53:56" ht="15" x14ac:dyDescent="0.25">
      <c r="BA24685" s="90" t="s">
        <v>28956</v>
      </c>
      <c r="BB24685" s="90" t="s">
        <v>482</v>
      </c>
      <c r="BC24685" s="90" t="s">
        <v>28917</v>
      </c>
      <c r="BD24685" s="473" t="s">
        <v>26558</v>
      </c>
    </row>
    <row r="24686" spans="53:56" ht="15" x14ac:dyDescent="0.25">
      <c r="BA24686" s="91" t="s">
        <v>28957</v>
      </c>
      <c r="BB24686" s="91" t="s">
        <v>482</v>
      </c>
      <c r="BC24686" s="91" t="s">
        <v>8489</v>
      </c>
      <c r="BD24686" s="473" t="s">
        <v>26558</v>
      </c>
    </row>
    <row r="24687" spans="53:56" ht="15" x14ac:dyDescent="0.25">
      <c r="BA24687" s="91" t="s">
        <v>28958</v>
      </c>
      <c r="BB24687" s="91" t="s">
        <v>482</v>
      </c>
      <c r="BC24687" s="91" t="s">
        <v>28712</v>
      </c>
      <c r="BD24687" s="473" t="s">
        <v>26558</v>
      </c>
    </row>
    <row r="24688" spans="53:56" ht="15" x14ac:dyDescent="0.25">
      <c r="BA24688" s="90" t="s">
        <v>28959</v>
      </c>
      <c r="BB24688" s="90" t="s">
        <v>482</v>
      </c>
      <c r="BC24688" s="90" t="s">
        <v>14222</v>
      </c>
      <c r="BD24688" s="473" t="s">
        <v>26558</v>
      </c>
    </row>
    <row r="24689" spans="53:56" ht="15" x14ac:dyDescent="0.25">
      <c r="BA24689" s="91" t="s">
        <v>28960</v>
      </c>
      <c r="BB24689" s="91" t="s">
        <v>482</v>
      </c>
      <c r="BC24689" s="91" t="s">
        <v>8489</v>
      </c>
      <c r="BD24689" s="473" t="s">
        <v>26558</v>
      </c>
    </row>
    <row r="24690" spans="53:56" ht="15" x14ac:dyDescent="0.25">
      <c r="BA24690" s="90" t="s">
        <v>28961</v>
      </c>
      <c r="BB24690" s="90" t="s">
        <v>482</v>
      </c>
      <c r="BC24690" s="90" t="s">
        <v>28917</v>
      </c>
      <c r="BD24690" s="473" t="s">
        <v>26558</v>
      </c>
    </row>
    <row r="24691" spans="53:56" ht="15" x14ac:dyDescent="0.25">
      <c r="BA24691" s="91" t="s">
        <v>28962</v>
      </c>
      <c r="BB24691" s="91" t="s">
        <v>482</v>
      </c>
      <c r="BC24691" s="91" t="s">
        <v>8489</v>
      </c>
      <c r="BD24691" s="473" t="s">
        <v>26558</v>
      </c>
    </row>
    <row r="24692" spans="53:56" ht="15" x14ac:dyDescent="0.25">
      <c r="BA24692" s="90" t="s">
        <v>28963</v>
      </c>
      <c r="BB24692" s="90" t="s">
        <v>482</v>
      </c>
      <c r="BC24692" s="90" t="s">
        <v>28917</v>
      </c>
      <c r="BD24692" s="473" t="s">
        <v>26558</v>
      </c>
    </row>
    <row r="24693" spans="53:56" ht="15" x14ac:dyDescent="0.25">
      <c r="BA24693" s="91" t="s">
        <v>28964</v>
      </c>
      <c r="BB24693" s="91" t="s">
        <v>482</v>
      </c>
      <c r="BC24693" s="91" t="s">
        <v>14222</v>
      </c>
      <c r="BD24693" s="473" t="s">
        <v>26558</v>
      </c>
    </row>
    <row r="24694" spans="53:56" ht="15" x14ac:dyDescent="0.25">
      <c r="BA24694" s="90" t="s">
        <v>28965</v>
      </c>
      <c r="BB24694" s="90" t="s">
        <v>482</v>
      </c>
      <c r="BC24694" s="90" t="s">
        <v>14222</v>
      </c>
      <c r="BD24694" s="473" t="s">
        <v>26558</v>
      </c>
    </row>
    <row r="24695" spans="53:56" ht="15" x14ac:dyDescent="0.25">
      <c r="BA24695" s="91" t="s">
        <v>28966</v>
      </c>
      <c r="BB24695" s="91" t="s">
        <v>482</v>
      </c>
      <c r="BC24695" s="91" t="s">
        <v>14222</v>
      </c>
      <c r="BD24695" s="473" t="s">
        <v>26558</v>
      </c>
    </row>
    <row r="24696" spans="53:56" ht="15" x14ac:dyDescent="0.25">
      <c r="BA24696" s="90" t="s">
        <v>28967</v>
      </c>
      <c r="BB24696" s="90" t="s">
        <v>482</v>
      </c>
      <c r="BC24696" s="90" t="s">
        <v>14222</v>
      </c>
      <c r="BD24696" s="473" t="s">
        <v>26558</v>
      </c>
    </row>
    <row r="24697" spans="53:56" ht="15" x14ac:dyDescent="0.25">
      <c r="BA24697" s="91" t="s">
        <v>28968</v>
      </c>
      <c r="BB24697" s="91" t="s">
        <v>482</v>
      </c>
      <c r="BC24697" s="91" t="s">
        <v>14222</v>
      </c>
      <c r="BD24697" s="473" t="s">
        <v>26558</v>
      </c>
    </row>
    <row r="24698" spans="53:56" ht="15" x14ac:dyDescent="0.25">
      <c r="BA24698" s="90" t="s">
        <v>28969</v>
      </c>
      <c r="BB24698" s="90" t="s">
        <v>482</v>
      </c>
      <c r="BC24698" s="90" t="s">
        <v>14222</v>
      </c>
      <c r="BD24698" s="473" t="s">
        <v>26558</v>
      </c>
    </row>
    <row r="24699" spans="53:56" ht="15" x14ac:dyDescent="0.25">
      <c r="BA24699" s="91" t="s">
        <v>28970</v>
      </c>
      <c r="BB24699" s="91" t="s">
        <v>482</v>
      </c>
      <c r="BC24699" s="91" t="s">
        <v>14222</v>
      </c>
      <c r="BD24699" s="473" t="s">
        <v>26558</v>
      </c>
    </row>
    <row r="24700" spans="53:56" ht="15" x14ac:dyDescent="0.25">
      <c r="BA24700" s="90" t="s">
        <v>28971</v>
      </c>
      <c r="BB24700" s="90" t="s">
        <v>482</v>
      </c>
      <c r="BC24700" s="90" t="s">
        <v>14222</v>
      </c>
      <c r="BD24700" s="473" t="s">
        <v>26558</v>
      </c>
    </row>
    <row r="24701" spans="53:56" ht="15" x14ac:dyDescent="0.25">
      <c r="BA24701" s="91" t="s">
        <v>28972</v>
      </c>
      <c r="BB24701" s="91" t="s">
        <v>482</v>
      </c>
      <c r="BC24701" s="91" t="s">
        <v>14222</v>
      </c>
      <c r="BD24701" s="473" t="s">
        <v>26558</v>
      </c>
    </row>
    <row r="24702" spans="53:56" ht="15" x14ac:dyDescent="0.25">
      <c r="BA24702" s="90" t="s">
        <v>28973</v>
      </c>
      <c r="BB24702" s="90" t="s">
        <v>482</v>
      </c>
      <c r="BC24702" s="90" t="s">
        <v>14222</v>
      </c>
      <c r="BD24702" s="473" t="s">
        <v>26558</v>
      </c>
    </row>
    <row r="24703" spans="53:56" ht="15" x14ac:dyDescent="0.25">
      <c r="BA24703" s="91" t="s">
        <v>28974</v>
      </c>
      <c r="BB24703" s="91" t="s">
        <v>8119</v>
      </c>
      <c r="BC24703" s="91" t="s">
        <v>28975</v>
      </c>
      <c r="BD24703" s="473" t="s">
        <v>26558</v>
      </c>
    </row>
    <row r="24704" spans="53:56" ht="15" x14ac:dyDescent="0.25">
      <c r="BA24704" s="90" t="s">
        <v>28976</v>
      </c>
      <c r="BB24704" s="90" t="s">
        <v>8119</v>
      </c>
      <c r="BC24704" s="90" t="s">
        <v>3225</v>
      </c>
      <c r="BD24704" s="473" t="s">
        <v>26558</v>
      </c>
    </row>
    <row r="24705" spans="53:56" ht="15" x14ac:dyDescent="0.25">
      <c r="BA24705" s="91" t="s">
        <v>28977</v>
      </c>
      <c r="BB24705" s="91" t="s">
        <v>8119</v>
      </c>
      <c r="BC24705" s="91" t="s">
        <v>18025</v>
      </c>
      <c r="BD24705" s="473" t="s">
        <v>26558</v>
      </c>
    </row>
    <row r="24706" spans="53:56" ht="15" x14ac:dyDescent="0.25">
      <c r="BA24706" s="90" t="s">
        <v>28978</v>
      </c>
      <c r="BB24706" s="90" t="s">
        <v>8119</v>
      </c>
      <c r="BC24706" s="90" t="s">
        <v>28979</v>
      </c>
      <c r="BD24706" s="473" t="s">
        <v>26558</v>
      </c>
    </row>
    <row r="24707" spans="53:56" ht="15" x14ac:dyDescent="0.25">
      <c r="BA24707" s="91" t="s">
        <v>28980</v>
      </c>
      <c r="BB24707" s="91" t="s">
        <v>8119</v>
      </c>
      <c r="BC24707" s="91" t="s">
        <v>28981</v>
      </c>
      <c r="BD24707" s="473" t="s">
        <v>26558</v>
      </c>
    </row>
    <row r="24708" spans="53:56" ht="15" x14ac:dyDescent="0.25">
      <c r="BA24708" s="90" t="s">
        <v>28982</v>
      </c>
      <c r="BB24708" s="90" t="s">
        <v>8119</v>
      </c>
      <c r="BC24708" s="90" t="s">
        <v>18025</v>
      </c>
      <c r="BD24708" s="473" t="s">
        <v>26558</v>
      </c>
    </row>
    <row r="24709" spans="53:56" ht="15" x14ac:dyDescent="0.25">
      <c r="BA24709" s="91" t="s">
        <v>28983</v>
      </c>
      <c r="BB24709" s="91" t="s">
        <v>8119</v>
      </c>
      <c r="BC24709" s="91" t="s">
        <v>28981</v>
      </c>
      <c r="BD24709" s="473" t="s">
        <v>26558</v>
      </c>
    </row>
    <row r="24710" spans="53:56" ht="15" x14ac:dyDescent="0.25">
      <c r="BA24710" s="90" t="s">
        <v>28984</v>
      </c>
      <c r="BB24710" s="90" t="s">
        <v>8119</v>
      </c>
      <c r="BC24710" s="90" t="s">
        <v>28981</v>
      </c>
      <c r="BD24710" s="473" t="s">
        <v>26558</v>
      </c>
    </row>
    <row r="24711" spans="53:56" ht="15" x14ac:dyDescent="0.25">
      <c r="BA24711" s="91" t="s">
        <v>28985</v>
      </c>
      <c r="BB24711" s="91" t="s">
        <v>8119</v>
      </c>
      <c r="BC24711" s="91" t="s">
        <v>28986</v>
      </c>
      <c r="BD24711" s="473" t="s">
        <v>26558</v>
      </c>
    </row>
    <row r="24712" spans="53:56" ht="15" x14ac:dyDescent="0.25">
      <c r="BA24712" s="90" t="s">
        <v>28987</v>
      </c>
      <c r="BB24712" s="90" t="s">
        <v>8119</v>
      </c>
      <c r="BC24712" s="90" t="s">
        <v>28986</v>
      </c>
      <c r="BD24712" s="473" t="s">
        <v>26558</v>
      </c>
    </row>
    <row r="24713" spans="53:56" ht="15" x14ac:dyDescent="0.25">
      <c r="BA24713" s="91" t="s">
        <v>28988</v>
      </c>
      <c r="BB24713" s="91" t="s">
        <v>8119</v>
      </c>
      <c r="BC24713" s="91" t="s">
        <v>28975</v>
      </c>
      <c r="BD24713" s="473" t="s">
        <v>26558</v>
      </c>
    </row>
    <row r="24714" spans="53:56" ht="15" x14ac:dyDescent="0.25">
      <c r="BA24714" s="90" t="s">
        <v>28989</v>
      </c>
      <c r="BB24714" s="90" t="s">
        <v>8119</v>
      </c>
      <c r="BC24714" s="90" t="s">
        <v>28979</v>
      </c>
      <c r="BD24714" s="473" t="s">
        <v>26558</v>
      </c>
    </row>
    <row r="24715" spans="53:56" ht="15" x14ac:dyDescent="0.25">
      <c r="BA24715" s="91" t="s">
        <v>28990</v>
      </c>
      <c r="BB24715" s="91" t="s">
        <v>8119</v>
      </c>
      <c r="BC24715" s="91" t="s">
        <v>28975</v>
      </c>
      <c r="BD24715" s="473" t="s">
        <v>26558</v>
      </c>
    </row>
    <row r="24716" spans="53:56" ht="15" x14ac:dyDescent="0.25">
      <c r="BA24716" s="90" t="s">
        <v>28991</v>
      </c>
      <c r="BB24716" s="90" t="s">
        <v>8119</v>
      </c>
      <c r="BC24716" s="90" t="s">
        <v>28992</v>
      </c>
      <c r="BD24716" s="473" t="s">
        <v>26558</v>
      </c>
    </row>
    <row r="24717" spans="53:56" ht="15" x14ac:dyDescent="0.25">
      <c r="BA24717" s="90" t="s">
        <v>28993</v>
      </c>
      <c r="BB24717" s="90" t="s">
        <v>8119</v>
      </c>
      <c r="BC24717" s="90" t="s">
        <v>28994</v>
      </c>
      <c r="BD24717" s="473" t="s">
        <v>26558</v>
      </c>
    </row>
    <row r="24718" spans="53:56" ht="15" x14ac:dyDescent="0.25">
      <c r="BA24718" s="91" t="s">
        <v>28995</v>
      </c>
      <c r="BB24718" s="91" t="s">
        <v>8119</v>
      </c>
      <c r="BC24718" s="91" t="s">
        <v>18025</v>
      </c>
      <c r="BD24718" s="473" t="s">
        <v>26558</v>
      </c>
    </row>
    <row r="24719" spans="53:56" ht="15" x14ac:dyDescent="0.25">
      <c r="BA24719" s="90" t="s">
        <v>28996</v>
      </c>
      <c r="BB24719" s="90" t="s">
        <v>8119</v>
      </c>
      <c r="BC24719" s="90" t="s">
        <v>3225</v>
      </c>
      <c r="BD24719" s="473" t="s">
        <v>26558</v>
      </c>
    </row>
    <row r="24720" spans="53:56" ht="15" x14ac:dyDescent="0.25">
      <c r="BA24720" s="91" t="s">
        <v>28997</v>
      </c>
      <c r="BB24720" s="91" t="s">
        <v>8119</v>
      </c>
      <c r="BC24720" s="91" t="s">
        <v>28981</v>
      </c>
      <c r="BD24720" s="473" t="s">
        <v>26558</v>
      </c>
    </row>
    <row r="24721" spans="53:56" ht="15" x14ac:dyDescent="0.25">
      <c r="BA24721" s="90" t="s">
        <v>28998</v>
      </c>
      <c r="BB24721" s="90" t="s">
        <v>8119</v>
      </c>
      <c r="BC24721" s="90" t="s">
        <v>28986</v>
      </c>
      <c r="BD24721" s="473" t="s">
        <v>26558</v>
      </c>
    </row>
    <row r="24722" spans="53:56" ht="15" x14ac:dyDescent="0.25">
      <c r="BA24722" s="91" t="s">
        <v>28999</v>
      </c>
      <c r="BB24722" s="91" t="s">
        <v>8119</v>
      </c>
      <c r="BC24722" s="91" t="s">
        <v>28975</v>
      </c>
      <c r="BD24722" s="473" t="s">
        <v>26558</v>
      </c>
    </row>
    <row r="24723" spans="53:56" ht="15" x14ac:dyDescent="0.25">
      <c r="BA24723" s="90" t="s">
        <v>29000</v>
      </c>
      <c r="BB24723" s="90" t="s">
        <v>8119</v>
      </c>
      <c r="BC24723" s="90" t="s">
        <v>28979</v>
      </c>
      <c r="BD24723" s="473" t="s">
        <v>26558</v>
      </c>
    </row>
    <row r="24724" spans="53:56" ht="15" x14ac:dyDescent="0.25">
      <c r="BA24724" s="91" t="s">
        <v>29001</v>
      </c>
      <c r="BB24724" s="91" t="s">
        <v>8119</v>
      </c>
      <c r="BC24724" s="91" t="s">
        <v>3225</v>
      </c>
      <c r="BD24724" s="473" t="s">
        <v>26558</v>
      </c>
    </row>
    <row r="24725" spans="53:56" ht="15" x14ac:dyDescent="0.25">
      <c r="BA24725" s="90" t="s">
        <v>29002</v>
      </c>
      <c r="BB24725" s="90" t="s">
        <v>8119</v>
      </c>
      <c r="BC24725" s="90" t="s">
        <v>28975</v>
      </c>
      <c r="BD24725" s="473" t="s">
        <v>26558</v>
      </c>
    </row>
    <row r="24726" spans="53:56" ht="15" x14ac:dyDescent="0.25">
      <c r="BA24726" s="91" t="s">
        <v>29003</v>
      </c>
      <c r="BB24726" s="91" t="s">
        <v>8119</v>
      </c>
      <c r="BC24726" s="91" t="s">
        <v>28979</v>
      </c>
      <c r="BD24726" s="473" t="s">
        <v>26558</v>
      </c>
    </row>
    <row r="24727" spans="53:56" ht="15" x14ac:dyDescent="0.25">
      <c r="BA24727" s="90" t="s">
        <v>29004</v>
      </c>
      <c r="BB24727" s="90" t="s">
        <v>8119</v>
      </c>
      <c r="BC24727" s="90" t="s">
        <v>28975</v>
      </c>
      <c r="BD24727" s="473" t="s">
        <v>26558</v>
      </c>
    </row>
    <row r="24728" spans="53:56" ht="15" x14ac:dyDescent="0.25">
      <c r="BA24728" s="91" t="s">
        <v>29005</v>
      </c>
      <c r="BB24728" s="91" t="s">
        <v>8119</v>
      </c>
      <c r="BC24728" s="91" t="s">
        <v>3225</v>
      </c>
      <c r="BD24728" s="473" t="s">
        <v>26558</v>
      </c>
    </row>
    <row r="24729" spans="53:56" ht="15" x14ac:dyDescent="0.25">
      <c r="BA24729" s="90" t="s">
        <v>29006</v>
      </c>
      <c r="BB24729" s="90" t="s">
        <v>8119</v>
      </c>
      <c r="BC24729" s="90" t="s">
        <v>28981</v>
      </c>
      <c r="BD24729" s="473" t="s">
        <v>26558</v>
      </c>
    </row>
    <row r="24730" spans="53:56" ht="15" x14ac:dyDescent="0.25">
      <c r="BA24730" s="91" t="s">
        <v>29007</v>
      </c>
      <c r="BB24730" s="91" t="s">
        <v>8119</v>
      </c>
      <c r="BC24730" s="91" t="s">
        <v>28975</v>
      </c>
      <c r="BD24730" s="473" t="s">
        <v>26558</v>
      </c>
    </row>
    <row r="24731" spans="53:56" ht="15" x14ac:dyDescent="0.25">
      <c r="BA24731" s="90" t="s">
        <v>29008</v>
      </c>
      <c r="BB24731" s="90" t="s">
        <v>8119</v>
      </c>
      <c r="BC24731" s="90" t="s">
        <v>18025</v>
      </c>
      <c r="BD24731" s="473" t="s">
        <v>26558</v>
      </c>
    </row>
    <row r="24732" spans="53:56" ht="15" x14ac:dyDescent="0.25">
      <c r="BA24732" s="91" t="s">
        <v>29009</v>
      </c>
      <c r="BB24732" s="91" t="s">
        <v>8119</v>
      </c>
      <c r="BC24732" s="91" t="s">
        <v>3225</v>
      </c>
      <c r="BD24732" s="473" t="s">
        <v>26558</v>
      </c>
    </row>
    <row r="24733" spans="53:56" ht="15" x14ac:dyDescent="0.25">
      <c r="BA24733" s="90" t="s">
        <v>29010</v>
      </c>
      <c r="BB24733" s="90" t="s">
        <v>8119</v>
      </c>
      <c r="BC24733" s="90" t="s">
        <v>18025</v>
      </c>
      <c r="BD24733" s="473" t="s">
        <v>26558</v>
      </c>
    </row>
    <row r="24734" spans="53:56" ht="15" x14ac:dyDescent="0.25">
      <c r="BA24734" s="91" t="s">
        <v>29011</v>
      </c>
      <c r="BB24734" s="91" t="s">
        <v>8119</v>
      </c>
      <c r="BC24734" s="91" t="s">
        <v>18025</v>
      </c>
      <c r="BD24734" s="473" t="s">
        <v>26558</v>
      </c>
    </row>
    <row r="24735" spans="53:56" ht="15" x14ac:dyDescent="0.25">
      <c r="BA24735" s="90" t="s">
        <v>29012</v>
      </c>
      <c r="BB24735" s="90" t="s">
        <v>8119</v>
      </c>
      <c r="BC24735" s="90" t="s">
        <v>8872</v>
      </c>
      <c r="BD24735" s="473" t="s">
        <v>26558</v>
      </c>
    </row>
    <row r="24736" spans="53:56" ht="15" x14ac:dyDescent="0.25">
      <c r="BA24736" s="91" t="s">
        <v>29013</v>
      </c>
      <c r="BB24736" s="91" t="s">
        <v>8119</v>
      </c>
      <c r="BC24736" s="91" t="s">
        <v>3225</v>
      </c>
      <c r="BD24736" s="473" t="s">
        <v>26558</v>
      </c>
    </row>
    <row r="24737" spans="53:56" ht="15" x14ac:dyDescent="0.25">
      <c r="BA24737" s="90" t="s">
        <v>29014</v>
      </c>
      <c r="BB24737" s="90" t="s">
        <v>8119</v>
      </c>
      <c r="BC24737" s="90" t="s">
        <v>8872</v>
      </c>
      <c r="BD24737" s="473" t="s">
        <v>26558</v>
      </c>
    </row>
    <row r="24738" spans="53:56" ht="15" x14ac:dyDescent="0.25">
      <c r="BA24738" s="91" t="s">
        <v>29015</v>
      </c>
      <c r="BB24738" s="91" t="s">
        <v>8119</v>
      </c>
      <c r="BC24738" s="91" t="s">
        <v>18025</v>
      </c>
      <c r="BD24738" s="473" t="s">
        <v>26558</v>
      </c>
    </row>
    <row r="24739" spans="53:56" ht="15" x14ac:dyDescent="0.25">
      <c r="BA24739" s="90" t="s">
        <v>29016</v>
      </c>
      <c r="BB24739" s="90" t="s">
        <v>8119</v>
      </c>
      <c r="BC24739" s="90" t="s">
        <v>3225</v>
      </c>
      <c r="BD24739" s="473" t="s">
        <v>26558</v>
      </c>
    </row>
    <row r="24740" spans="53:56" ht="15" x14ac:dyDescent="0.25">
      <c r="BA24740" s="91" t="s">
        <v>29017</v>
      </c>
      <c r="BB24740" s="91" t="s">
        <v>8119</v>
      </c>
      <c r="BC24740" s="91" t="s">
        <v>28994</v>
      </c>
      <c r="BD24740" s="473" t="s">
        <v>26558</v>
      </c>
    </row>
    <row r="24741" spans="53:56" ht="15" x14ac:dyDescent="0.25">
      <c r="BA24741" s="90" t="s">
        <v>29018</v>
      </c>
      <c r="BB24741" s="90" t="s">
        <v>8119</v>
      </c>
      <c r="BC24741" s="90" t="s">
        <v>28975</v>
      </c>
      <c r="BD24741" s="473" t="s">
        <v>26558</v>
      </c>
    </row>
    <row r="24742" spans="53:56" ht="15" x14ac:dyDescent="0.25">
      <c r="BA24742" s="91" t="s">
        <v>29019</v>
      </c>
      <c r="BB24742" s="91" t="s">
        <v>8119</v>
      </c>
      <c r="BC24742" s="91" t="s">
        <v>28981</v>
      </c>
      <c r="BD24742" s="473" t="s">
        <v>26558</v>
      </c>
    </row>
    <row r="24743" spans="53:56" ht="15" x14ac:dyDescent="0.25">
      <c r="BA24743" s="90" t="s">
        <v>29020</v>
      </c>
      <c r="BB24743" s="90" t="s">
        <v>8119</v>
      </c>
      <c r="BC24743" s="90" t="s">
        <v>28981</v>
      </c>
      <c r="BD24743" s="473" t="s">
        <v>26558</v>
      </c>
    </row>
    <row r="24744" spans="53:56" ht="15" x14ac:dyDescent="0.25">
      <c r="BA24744" s="91" t="s">
        <v>29021</v>
      </c>
      <c r="BB24744" s="91" t="s">
        <v>8119</v>
      </c>
      <c r="BC24744" s="91" t="s">
        <v>18025</v>
      </c>
      <c r="BD24744" s="473" t="s">
        <v>26558</v>
      </c>
    </row>
    <row r="24745" spans="53:56" ht="15" x14ac:dyDescent="0.25">
      <c r="BA24745" s="90" t="s">
        <v>29022</v>
      </c>
      <c r="BB24745" s="90" t="s">
        <v>8119</v>
      </c>
      <c r="BC24745" s="90" t="s">
        <v>18025</v>
      </c>
      <c r="BD24745" s="473" t="s">
        <v>26558</v>
      </c>
    </row>
    <row r="24746" spans="53:56" ht="15" x14ac:dyDescent="0.25">
      <c r="BA24746" s="91" t="s">
        <v>29023</v>
      </c>
      <c r="BB24746" s="91" t="s">
        <v>8119</v>
      </c>
      <c r="BC24746" s="91" t="s">
        <v>28986</v>
      </c>
      <c r="BD24746" s="473" t="s">
        <v>26558</v>
      </c>
    </row>
    <row r="24747" spans="53:56" ht="15" x14ac:dyDescent="0.25">
      <c r="BA24747" s="90" t="s">
        <v>29024</v>
      </c>
      <c r="BB24747" s="90" t="s">
        <v>8119</v>
      </c>
      <c r="BC24747" s="90" t="s">
        <v>18025</v>
      </c>
      <c r="BD24747" s="473" t="s">
        <v>26558</v>
      </c>
    </row>
    <row r="24748" spans="53:56" ht="15" x14ac:dyDescent="0.25">
      <c r="BA24748" s="91" t="s">
        <v>29025</v>
      </c>
      <c r="BB24748" s="91" t="s">
        <v>8119</v>
      </c>
      <c r="BC24748" s="91" t="s">
        <v>28981</v>
      </c>
      <c r="BD24748" s="473" t="s">
        <v>26558</v>
      </c>
    </row>
    <row r="24749" spans="53:56" ht="15" x14ac:dyDescent="0.25">
      <c r="BA24749" s="90" t="s">
        <v>29026</v>
      </c>
      <c r="BB24749" s="90" t="s">
        <v>8119</v>
      </c>
      <c r="BC24749" s="90" t="s">
        <v>28981</v>
      </c>
      <c r="BD24749" s="473" t="s">
        <v>26558</v>
      </c>
    </row>
    <row r="24750" spans="53:56" ht="15" x14ac:dyDescent="0.25">
      <c r="BA24750" s="91" t="s">
        <v>29027</v>
      </c>
      <c r="BB24750" s="91" t="s">
        <v>8119</v>
      </c>
      <c r="BC24750" s="91" t="s">
        <v>28981</v>
      </c>
      <c r="BD24750" s="473" t="s">
        <v>26558</v>
      </c>
    </row>
    <row r="24751" spans="53:56" ht="15" x14ac:dyDescent="0.25">
      <c r="BA24751" s="90" t="s">
        <v>29028</v>
      </c>
      <c r="BB24751" s="90" t="s">
        <v>8119</v>
      </c>
      <c r="BC24751" s="90" t="s">
        <v>28986</v>
      </c>
      <c r="BD24751" s="473" t="s">
        <v>26558</v>
      </c>
    </row>
    <row r="24752" spans="53:56" ht="15" x14ac:dyDescent="0.25">
      <c r="BA24752" s="91" t="s">
        <v>29029</v>
      </c>
      <c r="BB24752" s="91" t="s">
        <v>8119</v>
      </c>
      <c r="BC24752" s="91" t="s">
        <v>28981</v>
      </c>
      <c r="BD24752" s="473" t="s">
        <v>26558</v>
      </c>
    </row>
    <row r="24753" spans="53:56" ht="15" x14ac:dyDescent="0.25">
      <c r="BA24753" s="91" t="s">
        <v>29030</v>
      </c>
      <c r="BB24753" s="91" t="s">
        <v>8119</v>
      </c>
      <c r="BC24753" s="91" t="s">
        <v>18025</v>
      </c>
      <c r="BD24753" s="473" t="s">
        <v>26558</v>
      </c>
    </row>
    <row r="24754" spans="53:56" ht="15" x14ac:dyDescent="0.25">
      <c r="BA24754" s="90" t="s">
        <v>29031</v>
      </c>
      <c r="BB24754" s="90" t="s">
        <v>8119</v>
      </c>
      <c r="BC24754" s="90" t="s">
        <v>3225</v>
      </c>
      <c r="BD24754" s="473" t="s">
        <v>26558</v>
      </c>
    </row>
    <row r="24755" spans="53:56" ht="15" x14ac:dyDescent="0.25">
      <c r="BA24755" s="91" t="s">
        <v>29032</v>
      </c>
      <c r="BB24755" s="91" t="s">
        <v>8119</v>
      </c>
      <c r="BC24755" s="91" t="s">
        <v>28992</v>
      </c>
      <c r="BD24755" s="473" t="s">
        <v>26558</v>
      </c>
    </row>
    <row r="24756" spans="53:56" ht="15" x14ac:dyDescent="0.25">
      <c r="BA24756" s="90" t="s">
        <v>29033</v>
      </c>
      <c r="BB24756" s="90" t="s">
        <v>8119</v>
      </c>
      <c r="BC24756" s="90" t="s">
        <v>28992</v>
      </c>
      <c r="BD24756" s="473" t="s">
        <v>26558</v>
      </c>
    </row>
    <row r="24757" spans="53:56" ht="15" x14ac:dyDescent="0.25">
      <c r="BA24757" s="91" t="s">
        <v>29034</v>
      </c>
      <c r="BB24757" s="91" t="s">
        <v>8119</v>
      </c>
      <c r="BC24757" s="91" t="s">
        <v>28994</v>
      </c>
      <c r="BD24757" s="473" t="s">
        <v>26558</v>
      </c>
    </row>
    <row r="24758" spans="53:56" ht="15" x14ac:dyDescent="0.25">
      <c r="BA24758" s="90" t="s">
        <v>29035</v>
      </c>
      <c r="BB24758" s="90" t="s">
        <v>8119</v>
      </c>
      <c r="BC24758" s="90" t="s">
        <v>28981</v>
      </c>
      <c r="BD24758" s="473" t="s">
        <v>26558</v>
      </c>
    </row>
    <row r="24759" spans="53:56" ht="15" x14ac:dyDescent="0.25">
      <c r="BA24759" s="91" t="s">
        <v>29036</v>
      </c>
      <c r="BB24759" s="91" t="s">
        <v>8119</v>
      </c>
      <c r="BC24759" s="91" t="s">
        <v>28986</v>
      </c>
      <c r="BD24759" s="473" t="s">
        <v>26558</v>
      </c>
    </row>
    <row r="24760" spans="53:56" ht="15" x14ac:dyDescent="0.25">
      <c r="BA24760" s="91" t="s">
        <v>29037</v>
      </c>
      <c r="BB24760" s="91" t="s">
        <v>8119</v>
      </c>
      <c r="BC24760" s="91" t="s">
        <v>8872</v>
      </c>
      <c r="BD24760" s="473" t="s">
        <v>26558</v>
      </c>
    </row>
    <row r="24761" spans="53:56" ht="15" x14ac:dyDescent="0.25">
      <c r="BA24761" s="90" t="s">
        <v>29037</v>
      </c>
      <c r="BB24761" s="90" t="s">
        <v>8119</v>
      </c>
      <c r="BC24761" s="90" t="s">
        <v>28981</v>
      </c>
      <c r="BD24761" s="473" t="s">
        <v>26558</v>
      </c>
    </row>
    <row r="24762" spans="53:56" ht="15" x14ac:dyDescent="0.25">
      <c r="BA24762" s="91" t="s">
        <v>29038</v>
      </c>
      <c r="BB24762" s="91" t="s">
        <v>8119</v>
      </c>
      <c r="BC24762" s="91" t="s">
        <v>28981</v>
      </c>
      <c r="BD24762" s="473" t="s">
        <v>26558</v>
      </c>
    </row>
    <row r="24763" spans="53:56" ht="15" x14ac:dyDescent="0.25">
      <c r="BA24763" s="90" t="s">
        <v>29039</v>
      </c>
      <c r="BB24763" s="90" t="s">
        <v>8119</v>
      </c>
      <c r="BC24763" s="90" t="s">
        <v>28975</v>
      </c>
      <c r="BD24763" s="473" t="s">
        <v>26558</v>
      </c>
    </row>
    <row r="24764" spans="53:56" ht="15" x14ac:dyDescent="0.25">
      <c r="BA24764" s="91" t="s">
        <v>29040</v>
      </c>
      <c r="BB24764" s="91" t="s">
        <v>8119</v>
      </c>
      <c r="BC24764" s="91" t="s">
        <v>28981</v>
      </c>
      <c r="BD24764" s="473" t="s">
        <v>26558</v>
      </c>
    </row>
    <row r="24765" spans="53:56" ht="15" x14ac:dyDescent="0.25">
      <c r="BA24765" s="90" t="s">
        <v>29041</v>
      </c>
      <c r="BB24765" s="90" t="s">
        <v>8119</v>
      </c>
      <c r="BC24765" s="90" t="s">
        <v>28975</v>
      </c>
      <c r="BD24765" s="473" t="s">
        <v>26558</v>
      </c>
    </row>
    <row r="24766" spans="53:56" ht="15" x14ac:dyDescent="0.25">
      <c r="BA24766" s="91" t="s">
        <v>29042</v>
      </c>
      <c r="BB24766" s="91" t="s">
        <v>8119</v>
      </c>
      <c r="BC24766" s="91" t="s">
        <v>28979</v>
      </c>
      <c r="BD24766" s="473" t="s">
        <v>26558</v>
      </c>
    </row>
    <row r="24767" spans="53:56" ht="15" x14ac:dyDescent="0.25">
      <c r="BA24767" s="90" t="s">
        <v>29043</v>
      </c>
      <c r="BB24767" s="90" t="s">
        <v>8119</v>
      </c>
      <c r="BC24767" s="90" t="s">
        <v>28975</v>
      </c>
      <c r="BD24767" s="473" t="s">
        <v>26558</v>
      </c>
    </row>
    <row r="24768" spans="53:56" ht="15" x14ac:dyDescent="0.25">
      <c r="BA24768" s="90" t="s">
        <v>29044</v>
      </c>
      <c r="BB24768" s="90" t="s">
        <v>8119</v>
      </c>
      <c r="BC24768" s="90" t="s">
        <v>3225</v>
      </c>
      <c r="BD24768" s="473" t="s">
        <v>26558</v>
      </c>
    </row>
    <row r="24769" spans="53:56" ht="15" x14ac:dyDescent="0.25">
      <c r="BA24769" s="91" t="s">
        <v>29045</v>
      </c>
      <c r="BB24769" s="91" t="s">
        <v>8119</v>
      </c>
      <c r="BC24769" s="91" t="s">
        <v>3225</v>
      </c>
      <c r="BD24769" s="473" t="s">
        <v>26558</v>
      </c>
    </row>
    <row r="24770" spans="53:56" ht="15" x14ac:dyDescent="0.25">
      <c r="BA24770" s="90" t="s">
        <v>29046</v>
      </c>
      <c r="BB24770" s="90" t="s">
        <v>8119</v>
      </c>
      <c r="BC24770" s="90" t="s">
        <v>18025</v>
      </c>
      <c r="BD24770" s="473" t="s">
        <v>26558</v>
      </c>
    </row>
    <row r="24771" spans="53:56" ht="15" x14ac:dyDescent="0.25">
      <c r="BA24771" s="91" t="s">
        <v>29047</v>
      </c>
      <c r="BB24771" s="91" t="s">
        <v>8119</v>
      </c>
      <c r="BC24771" s="91" t="s">
        <v>28986</v>
      </c>
      <c r="BD24771" s="473" t="s">
        <v>26558</v>
      </c>
    </row>
    <row r="24772" spans="53:56" ht="15" x14ac:dyDescent="0.25">
      <c r="BA24772" s="91" t="s">
        <v>29048</v>
      </c>
      <c r="BB24772" s="91" t="s">
        <v>8119</v>
      </c>
      <c r="BC24772" s="91" t="s">
        <v>28979</v>
      </c>
      <c r="BD24772" s="473" t="s">
        <v>26558</v>
      </c>
    </row>
    <row r="24773" spans="53:56" ht="15" x14ac:dyDescent="0.25">
      <c r="BA24773" s="90" t="s">
        <v>29049</v>
      </c>
      <c r="BB24773" s="90" t="s">
        <v>8119</v>
      </c>
      <c r="BC24773" s="90" t="s">
        <v>28975</v>
      </c>
      <c r="BD24773" s="473" t="s">
        <v>26558</v>
      </c>
    </row>
    <row r="24774" spans="53:56" ht="15" x14ac:dyDescent="0.25">
      <c r="BA24774" s="91" t="s">
        <v>29050</v>
      </c>
      <c r="BB24774" s="91" t="s">
        <v>8119</v>
      </c>
      <c r="BC24774" s="91" t="s">
        <v>28975</v>
      </c>
      <c r="BD24774" s="473" t="s">
        <v>26558</v>
      </c>
    </row>
    <row r="24775" spans="53:56" ht="15" x14ac:dyDescent="0.25">
      <c r="BA24775" s="90" t="s">
        <v>29051</v>
      </c>
      <c r="BB24775" s="90" t="s">
        <v>8119</v>
      </c>
      <c r="BC24775" s="90" t="s">
        <v>28975</v>
      </c>
      <c r="BD24775" s="473" t="s">
        <v>26558</v>
      </c>
    </row>
    <row r="24776" spans="53:56" ht="15" x14ac:dyDescent="0.25">
      <c r="BA24776" s="90" t="s">
        <v>29052</v>
      </c>
      <c r="BB24776" s="90" t="s">
        <v>8119</v>
      </c>
      <c r="BC24776" s="90" t="s">
        <v>28975</v>
      </c>
      <c r="BD24776" s="473" t="s">
        <v>26558</v>
      </c>
    </row>
    <row r="24777" spans="53:56" ht="15" x14ac:dyDescent="0.25">
      <c r="BA24777" s="91" t="s">
        <v>29053</v>
      </c>
      <c r="BB24777" s="91" t="s">
        <v>8119</v>
      </c>
      <c r="BC24777" s="91" t="s">
        <v>3225</v>
      </c>
      <c r="BD24777" s="473" t="s">
        <v>26558</v>
      </c>
    </row>
    <row r="24778" spans="53:56" ht="15" x14ac:dyDescent="0.25">
      <c r="BA24778" s="90" t="s">
        <v>29054</v>
      </c>
      <c r="BB24778" s="90" t="s">
        <v>8119</v>
      </c>
      <c r="BC24778" s="90" t="s">
        <v>28992</v>
      </c>
      <c r="BD24778" s="473" t="s">
        <v>26558</v>
      </c>
    </row>
    <row r="24779" spans="53:56" ht="15" x14ac:dyDescent="0.25">
      <c r="BA24779" s="91" t="s">
        <v>29055</v>
      </c>
      <c r="BB24779" s="91" t="s">
        <v>8119</v>
      </c>
      <c r="BC24779" s="91" t="s">
        <v>28981</v>
      </c>
      <c r="BD24779" s="473" t="s">
        <v>26558</v>
      </c>
    </row>
    <row r="24780" spans="53:56" ht="15" x14ac:dyDescent="0.25">
      <c r="BA24780" s="91" t="s">
        <v>29056</v>
      </c>
      <c r="BB24780" s="91" t="s">
        <v>8119</v>
      </c>
      <c r="BC24780" s="91" t="s">
        <v>3225</v>
      </c>
      <c r="BD24780" s="473" t="s">
        <v>26558</v>
      </c>
    </row>
    <row r="24781" spans="53:56" ht="15" x14ac:dyDescent="0.25">
      <c r="BA24781" s="91" t="s">
        <v>29057</v>
      </c>
      <c r="BB24781" s="91" t="s">
        <v>8119</v>
      </c>
      <c r="BC24781" s="91" t="s">
        <v>18025</v>
      </c>
      <c r="BD24781" s="473" t="s">
        <v>26558</v>
      </c>
    </row>
    <row r="24782" spans="53:56" ht="15" x14ac:dyDescent="0.25">
      <c r="BA24782" s="90" t="s">
        <v>29058</v>
      </c>
      <c r="BB24782" s="90" t="s">
        <v>8119</v>
      </c>
      <c r="BC24782" s="90" t="s">
        <v>28979</v>
      </c>
      <c r="BD24782" s="473" t="s">
        <v>26558</v>
      </c>
    </row>
    <row r="24783" spans="53:56" ht="15" x14ac:dyDescent="0.25">
      <c r="BA24783" s="91" t="s">
        <v>29059</v>
      </c>
      <c r="BB24783" s="91" t="s">
        <v>8119</v>
      </c>
      <c r="BC24783" s="91" t="s">
        <v>28975</v>
      </c>
      <c r="BD24783" s="473" t="s">
        <v>26558</v>
      </c>
    </row>
    <row r="24784" spans="53:56" ht="15" x14ac:dyDescent="0.25">
      <c r="BA24784" s="90" t="s">
        <v>29060</v>
      </c>
      <c r="BB24784" s="90" t="s">
        <v>8119</v>
      </c>
      <c r="BC24784" s="90" t="s">
        <v>8872</v>
      </c>
      <c r="BD24784" s="473" t="s">
        <v>26558</v>
      </c>
    </row>
    <row r="24785" spans="53:56" ht="15" x14ac:dyDescent="0.25">
      <c r="BA24785" s="91" t="s">
        <v>29061</v>
      </c>
      <c r="BB24785" s="91" t="s">
        <v>8119</v>
      </c>
      <c r="BC24785" s="91" t="s">
        <v>3225</v>
      </c>
      <c r="BD24785" s="473" t="s">
        <v>26558</v>
      </c>
    </row>
    <row r="24786" spans="53:56" ht="15" x14ac:dyDescent="0.25">
      <c r="BA24786" s="90" t="s">
        <v>29062</v>
      </c>
      <c r="BB24786" s="90" t="s">
        <v>8119</v>
      </c>
      <c r="BC24786" s="90" t="s">
        <v>3225</v>
      </c>
      <c r="BD24786" s="473" t="s">
        <v>26558</v>
      </c>
    </row>
    <row r="24787" spans="53:56" ht="15" x14ac:dyDescent="0.25">
      <c r="BA24787" s="90" t="s">
        <v>29063</v>
      </c>
      <c r="BB24787" s="90" t="s">
        <v>8119</v>
      </c>
      <c r="BC24787" s="90" t="s">
        <v>28979</v>
      </c>
      <c r="BD24787" s="473" t="s">
        <v>26558</v>
      </c>
    </row>
    <row r="24788" spans="53:56" ht="15" x14ac:dyDescent="0.25">
      <c r="BA24788" s="91" t="s">
        <v>29064</v>
      </c>
      <c r="BB24788" s="91" t="s">
        <v>8119</v>
      </c>
      <c r="BC24788" s="91" t="s">
        <v>18025</v>
      </c>
      <c r="BD24788" s="473" t="s">
        <v>26558</v>
      </c>
    </row>
    <row r="24789" spans="53:56" ht="15" x14ac:dyDescent="0.25">
      <c r="BA24789" s="90" t="s">
        <v>29065</v>
      </c>
      <c r="BB24789" s="90" t="s">
        <v>8119</v>
      </c>
      <c r="BC24789" s="90" t="s">
        <v>18025</v>
      </c>
      <c r="BD24789" s="473" t="s">
        <v>26558</v>
      </c>
    </row>
    <row r="24790" spans="53:56" ht="15" x14ac:dyDescent="0.25">
      <c r="BA24790" s="91" t="s">
        <v>29066</v>
      </c>
      <c r="BB24790" s="91" t="s">
        <v>8119</v>
      </c>
      <c r="BC24790" s="91" t="s">
        <v>29067</v>
      </c>
      <c r="BD24790" s="473" t="s">
        <v>26558</v>
      </c>
    </row>
    <row r="24791" spans="53:56" ht="15" x14ac:dyDescent="0.25">
      <c r="BA24791" s="91" t="s">
        <v>29068</v>
      </c>
      <c r="BB24791" s="91" t="s">
        <v>8119</v>
      </c>
      <c r="BC24791" s="91" t="s">
        <v>29067</v>
      </c>
      <c r="BD24791" s="473" t="s">
        <v>26558</v>
      </c>
    </row>
    <row r="24792" spans="53:56" ht="15" x14ac:dyDescent="0.25">
      <c r="BA24792" s="90" t="s">
        <v>29069</v>
      </c>
      <c r="BB24792" s="90" t="s">
        <v>8119</v>
      </c>
      <c r="BC24792" s="90" t="s">
        <v>28981</v>
      </c>
      <c r="BD24792" s="473" t="s">
        <v>26558</v>
      </c>
    </row>
    <row r="24793" spans="53:56" ht="15" x14ac:dyDescent="0.25">
      <c r="BA24793" s="91" t="s">
        <v>29070</v>
      </c>
      <c r="BB24793" s="91" t="s">
        <v>8119</v>
      </c>
      <c r="BC24793" s="91" t="s">
        <v>29067</v>
      </c>
      <c r="BD24793" s="473" t="s">
        <v>26558</v>
      </c>
    </row>
    <row r="24794" spans="53:56" ht="15" x14ac:dyDescent="0.25">
      <c r="BA24794" s="90" t="s">
        <v>29071</v>
      </c>
      <c r="BB24794" s="90" t="s">
        <v>8119</v>
      </c>
      <c r="BC24794" s="90" t="s">
        <v>29072</v>
      </c>
      <c r="BD24794" s="473" t="s">
        <v>26558</v>
      </c>
    </row>
    <row r="24795" spans="53:56" ht="15" x14ac:dyDescent="0.25">
      <c r="BA24795" s="90" t="s">
        <v>29071</v>
      </c>
      <c r="BB24795" s="90" t="s">
        <v>8119</v>
      </c>
      <c r="BC24795" s="90" t="s">
        <v>29073</v>
      </c>
      <c r="BD24795" s="473" t="s">
        <v>26558</v>
      </c>
    </row>
    <row r="24796" spans="53:56" ht="15" x14ac:dyDescent="0.25">
      <c r="BA24796" s="90" t="s">
        <v>29074</v>
      </c>
      <c r="BB24796" s="90" t="s">
        <v>8119</v>
      </c>
      <c r="BC24796" s="90" t="s">
        <v>29072</v>
      </c>
      <c r="BD24796" s="473" t="s">
        <v>26558</v>
      </c>
    </row>
    <row r="24797" spans="53:56" ht="15" x14ac:dyDescent="0.25">
      <c r="BA24797" s="91" t="s">
        <v>29075</v>
      </c>
      <c r="BB24797" s="91" t="s">
        <v>8119</v>
      </c>
      <c r="BC24797" s="91" t="s">
        <v>29067</v>
      </c>
      <c r="BD24797" s="473" t="s">
        <v>26558</v>
      </c>
    </row>
    <row r="24798" spans="53:56" ht="15" x14ac:dyDescent="0.25">
      <c r="BA24798" s="90" t="s">
        <v>29076</v>
      </c>
      <c r="BB24798" s="90" t="s">
        <v>8119</v>
      </c>
      <c r="BC24798" s="90" t="s">
        <v>29077</v>
      </c>
      <c r="BD24798" s="473" t="s">
        <v>26558</v>
      </c>
    </row>
    <row r="24799" spans="53:56" ht="15" x14ac:dyDescent="0.25">
      <c r="BA24799" s="91" t="s">
        <v>29078</v>
      </c>
      <c r="BB24799" s="91" t="s">
        <v>8119</v>
      </c>
      <c r="BC24799" s="91" t="s">
        <v>29073</v>
      </c>
      <c r="BD24799" s="473" t="s">
        <v>26558</v>
      </c>
    </row>
    <row r="24800" spans="53:56" ht="15" x14ac:dyDescent="0.25">
      <c r="BA24800" s="91" t="s">
        <v>29079</v>
      </c>
      <c r="BB24800" s="91" t="s">
        <v>8119</v>
      </c>
      <c r="BC24800" s="91" t="s">
        <v>29073</v>
      </c>
      <c r="BD24800" s="473" t="s">
        <v>26558</v>
      </c>
    </row>
    <row r="24801" spans="53:56" ht="15" x14ac:dyDescent="0.25">
      <c r="BA24801" s="91" t="s">
        <v>29080</v>
      </c>
      <c r="BB24801" s="91" t="s">
        <v>8119</v>
      </c>
      <c r="BC24801" s="91" t="s">
        <v>28981</v>
      </c>
      <c r="BD24801" s="473" t="s">
        <v>26558</v>
      </c>
    </row>
    <row r="24802" spans="53:56" ht="15" x14ac:dyDescent="0.25">
      <c r="BA24802" s="90" t="s">
        <v>29081</v>
      </c>
      <c r="BB24802" s="90" t="s">
        <v>8119</v>
      </c>
      <c r="BC24802" s="90" t="s">
        <v>28981</v>
      </c>
      <c r="BD24802" s="473" t="s">
        <v>26558</v>
      </c>
    </row>
    <row r="24803" spans="53:56" ht="15" x14ac:dyDescent="0.25">
      <c r="BA24803" s="91" t="s">
        <v>29082</v>
      </c>
      <c r="BB24803" s="91" t="s">
        <v>8119</v>
      </c>
      <c r="BC24803" s="91" t="s">
        <v>29073</v>
      </c>
      <c r="BD24803" s="473" t="s">
        <v>26558</v>
      </c>
    </row>
    <row r="24804" spans="53:56" ht="15" x14ac:dyDescent="0.25">
      <c r="BA24804" s="90" t="s">
        <v>29083</v>
      </c>
      <c r="BB24804" s="90" t="s">
        <v>8119</v>
      </c>
      <c r="BC24804" s="90" t="s">
        <v>29073</v>
      </c>
      <c r="BD24804" s="473" t="s">
        <v>26558</v>
      </c>
    </row>
    <row r="24805" spans="53:56" ht="15" x14ac:dyDescent="0.25">
      <c r="BA24805" s="90" t="s">
        <v>29084</v>
      </c>
      <c r="BB24805" s="90" t="s">
        <v>8119</v>
      </c>
      <c r="BC24805" s="90" t="s">
        <v>28981</v>
      </c>
      <c r="BD24805" s="473" t="s">
        <v>26558</v>
      </c>
    </row>
    <row r="24806" spans="53:56" ht="15" x14ac:dyDescent="0.25">
      <c r="BA24806" s="91" t="s">
        <v>29085</v>
      </c>
      <c r="BB24806" s="91" t="s">
        <v>8119</v>
      </c>
      <c r="BC24806" s="91" t="s">
        <v>29073</v>
      </c>
      <c r="BD24806" s="473" t="s">
        <v>26558</v>
      </c>
    </row>
    <row r="24807" spans="53:56" ht="15" x14ac:dyDescent="0.25">
      <c r="BA24807" s="90" t="s">
        <v>29086</v>
      </c>
      <c r="BB24807" s="90" t="s">
        <v>8119</v>
      </c>
      <c r="BC24807" s="90" t="s">
        <v>29072</v>
      </c>
      <c r="BD24807" s="473" t="s">
        <v>26558</v>
      </c>
    </row>
    <row r="24808" spans="53:56" ht="15" x14ac:dyDescent="0.25">
      <c r="BA24808" s="91" t="s">
        <v>29087</v>
      </c>
      <c r="BB24808" s="91" t="s">
        <v>8119</v>
      </c>
      <c r="BC24808" s="91" t="s">
        <v>28981</v>
      </c>
      <c r="BD24808" s="473" t="s">
        <v>26558</v>
      </c>
    </row>
    <row r="24809" spans="53:56" ht="15" x14ac:dyDescent="0.25">
      <c r="BA24809" s="91" t="s">
        <v>29088</v>
      </c>
      <c r="BB24809" s="91" t="s">
        <v>8119</v>
      </c>
      <c r="BC24809" s="91" t="s">
        <v>29073</v>
      </c>
      <c r="BD24809" s="473" t="s">
        <v>26558</v>
      </c>
    </row>
    <row r="24810" spans="53:56" ht="15" x14ac:dyDescent="0.25">
      <c r="BA24810" s="90" t="s">
        <v>29089</v>
      </c>
      <c r="BB24810" s="90" t="s">
        <v>8119</v>
      </c>
      <c r="BC24810" s="90" t="s">
        <v>29077</v>
      </c>
      <c r="BD24810" s="473" t="s">
        <v>26558</v>
      </c>
    </row>
    <row r="24811" spans="53:56" ht="15" x14ac:dyDescent="0.25">
      <c r="BA24811" s="91" t="s">
        <v>29090</v>
      </c>
      <c r="BB24811" s="91" t="s">
        <v>8119</v>
      </c>
      <c r="BC24811" s="91" t="s">
        <v>29077</v>
      </c>
      <c r="BD24811" s="473" t="s">
        <v>26558</v>
      </c>
    </row>
    <row r="24812" spans="53:56" ht="15" x14ac:dyDescent="0.25">
      <c r="BA24812" s="90" t="s">
        <v>29091</v>
      </c>
      <c r="BB24812" s="90" t="s">
        <v>8119</v>
      </c>
      <c r="BC24812" s="90" t="s">
        <v>29077</v>
      </c>
      <c r="BD24812" s="473" t="s">
        <v>26558</v>
      </c>
    </row>
    <row r="24813" spans="53:56" ht="15" x14ac:dyDescent="0.25">
      <c r="BA24813" s="90" t="s">
        <v>29092</v>
      </c>
      <c r="BB24813" s="90" t="s">
        <v>8119</v>
      </c>
      <c r="BC24813" s="90" t="s">
        <v>8872</v>
      </c>
      <c r="BD24813" s="473" t="s">
        <v>26558</v>
      </c>
    </row>
    <row r="24814" spans="53:56" ht="15" x14ac:dyDescent="0.25">
      <c r="BA24814" s="91" t="s">
        <v>29093</v>
      </c>
      <c r="BB24814" s="91" t="s">
        <v>8119</v>
      </c>
      <c r="BC24814" s="91" t="s">
        <v>29073</v>
      </c>
      <c r="BD24814" s="473" t="s">
        <v>26558</v>
      </c>
    </row>
    <row r="24815" spans="53:56" ht="15" x14ac:dyDescent="0.25">
      <c r="BA24815" s="90" t="s">
        <v>29094</v>
      </c>
      <c r="BB24815" s="90" t="s">
        <v>8119</v>
      </c>
      <c r="BC24815" s="90" t="s">
        <v>29072</v>
      </c>
      <c r="BD24815" s="473" t="s">
        <v>26558</v>
      </c>
    </row>
    <row r="24816" spans="53:56" ht="15" x14ac:dyDescent="0.25">
      <c r="BA24816" s="91" t="s">
        <v>29095</v>
      </c>
      <c r="BB24816" s="91" t="s">
        <v>8119</v>
      </c>
      <c r="BC24816" s="91" t="s">
        <v>29067</v>
      </c>
      <c r="BD24816" s="473" t="s">
        <v>26558</v>
      </c>
    </row>
    <row r="24817" spans="53:56" ht="15" x14ac:dyDescent="0.25">
      <c r="BA24817" s="90" t="s">
        <v>29096</v>
      </c>
      <c r="BB24817" s="90" t="s">
        <v>8119</v>
      </c>
      <c r="BC24817" s="90" t="s">
        <v>29067</v>
      </c>
      <c r="BD24817" s="473" t="s">
        <v>26558</v>
      </c>
    </row>
    <row r="24818" spans="53:56" ht="15" x14ac:dyDescent="0.25">
      <c r="BA24818" s="91" t="s">
        <v>29097</v>
      </c>
      <c r="BB24818" s="91" t="s">
        <v>8119</v>
      </c>
      <c r="BC24818" s="91" t="s">
        <v>29067</v>
      </c>
      <c r="BD24818" s="473" t="s">
        <v>26558</v>
      </c>
    </row>
    <row r="24819" spans="53:56" ht="15" x14ac:dyDescent="0.25">
      <c r="BA24819" s="91" t="s">
        <v>29098</v>
      </c>
      <c r="BB24819" s="91" t="s">
        <v>8119</v>
      </c>
      <c r="BC24819" s="91" t="s">
        <v>29067</v>
      </c>
      <c r="BD24819" s="473" t="s">
        <v>26558</v>
      </c>
    </row>
    <row r="24820" spans="53:56" ht="15" x14ac:dyDescent="0.25">
      <c r="BA24820" s="90" t="s">
        <v>29099</v>
      </c>
      <c r="BB24820" s="90" t="s">
        <v>8119</v>
      </c>
      <c r="BC24820" s="90" t="s">
        <v>29067</v>
      </c>
      <c r="BD24820" s="473" t="s">
        <v>26558</v>
      </c>
    </row>
    <row r="24821" spans="53:56" ht="15" x14ac:dyDescent="0.25">
      <c r="BA24821" s="91" t="s">
        <v>29100</v>
      </c>
      <c r="BB24821" s="91" t="s">
        <v>8119</v>
      </c>
      <c r="BC24821" s="91" t="s">
        <v>28981</v>
      </c>
      <c r="BD24821" s="473" t="s">
        <v>26558</v>
      </c>
    </row>
    <row r="24822" spans="53:56" ht="15" x14ac:dyDescent="0.25">
      <c r="BA24822" s="90" t="s">
        <v>29101</v>
      </c>
      <c r="BB24822" s="90" t="s">
        <v>8119</v>
      </c>
      <c r="BC24822" s="90" t="s">
        <v>29073</v>
      </c>
      <c r="BD24822" s="473" t="s">
        <v>26558</v>
      </c>
    </row>
    <row r="24823" spans="53:56" ht="15" x14ac:dyDescent="0.25">
      <c r="BA24823" s="90" t="s">
        <v>29102</v>
      </c>
      <c r="BB24823" s="90" t="s">
        <v>8119</v>
      </c>
      <c r="BC24823" s="90" t="s">
        <v>29073</v>
      </c>
      <c r="BD24823" s="473" t="s">
        <v>26558</v>
      </c>
    </row>
    <row r="24824" spans="53:56" ht="15" x14ac:dyDescent="0.25">
      <c r="BA24824" s="90" t="s">
        <v>29103</v>
      </c>
      <c r="BB24824" s="90" t="s">
        <v>8119</v>
      </c>
      <c r="BC24824" s="90" t="s">
        <v>29073</v>
      </c>
      <c r="BD24824" s="473" t="s">
        <v>26558</v>
      </c>
    </row>
    <row r="24825" spans="53:56" ht="15" x14ac:dyDescent="0.25">
      <c r="BA24825" s="91" t="s">
        <v>29103</v>
      </c>
      <c r="BB24825" s="91" t="s">
        <v>8119</v>
      </c>
      <c r="BC24825" s="91" t="s">
        <v>28981</v>
      </c>
      <c r="BD24825" s="473" t="s">
        <v>26558</v>
      </c>
    </row>
    <row r="24826" spans="53:56" ht="15" x14ac:dyDescent="0.25">
      <c r="BA24826" s="90" t="s">
        <v>29104</v>
      </c>
      <c r="BB24826" s="90" t="s">
        <v>8119</v>
      </c>
      <c r="BC24826" s="90" t="s">
        <v>28981</v>
      </c>
      <c r="BD24826" s="473" t="s">
        <v>26558</v>
      </c>
    </row>
    <row r="24827" spans="53:56" ht="15" x14ac:dyDescent="0.25">
      <c r="BA24827" s="91" t="s">
        <v>29105</v>
      </c>
      <c r="BB24827" s="91" t="s">
        <v>8119</v>
      </c>
      <c r="BC24827" s="91" t="s">
        <v>28981</v>
      </c>
      <c r="BD24827" s="473" t="s">
        <v>26558</v>
      </c>
    </row>
    <row r="24828" spans="53:56" ht="15" x14ac:dyDescent="0.25">
      <c r="BA24828" s="91" t="s">
        <v>29106</v>
      </c>
      <c r="BB24828" s="91" t="s">
        <v>8119</v>
      </c>
      <c r="BC24828" s="91" t="s">
        <v>29067</v>
      </c>
      <c r="BD24828" s="473" t="s">
        <v>26558</v>
      </c>
    </row>
    <row r="24829" spans="53:56" ht="15" x14ac:dyDescent="0.25">
      <c r="BA24829" s="90" t="s">
        <v>29107</v>
      </c>
      <c r="BB24829" s="90" t="s">
        <v>8119</v>
      </c>
      <c r="BC24829" s="90" t="s">
        <v>28981</v>
      </c>
      <c r="BD24829" s="473" t="s">
        <v>26558</v>
      </c>
    </row>
    <row r="24830" spans="53:56" ht="15" x14ac:dyDescent="0.25">
      <c r="BA24830" s="91" t="s">
        <v>29108</v>
      </c>
      <c r="BB24830" s="91" t="s">
        <v>8119</v>
      </c>
      <c r="BC24830" s="91" t="s">
        <v>29077</v>
      </c>
      <c r="BD24830" s="473" t="s">
        <v>26558</v>
      </c>
    </row>
    <row r="24831" spans="53:56" ht="15" x14ac:dyDescent="0.25">
      <c r="BA24831" s="90" t="s">
        <v>29109</v>
      </c>
      <c r="BB24831" s="90" t="s">
        <v>8119</v>
      </c>
      <c r="BC24831" s="90" t="s">
        <v>8872</v>
      </c>
      <c r="BD24831" s="473" t="s">
        <v>26558</v>
      </c>
    </row>
    <row r="24832" spans="53:56" ht="15" x14ac:dyDescent="0.25">
      <c r="BA24832" s="90" t="s">
        <v>29110</v>
      </c>
      <c r="BB24832" s="90" t="s">
        <v>8119</v>
      </c>
      <c r="BC24832" s="90" t="s">
        <v>29073</v>
      </c>
      <c r="BD24832" s="473" t="s">
        <v>26558</v>
      </c>
    </row>
    <row r="24833" spans="53:56" ht="15" x14ac:dyDescent="0.25">
      <c r="BA24833" s="91" t="s">
        <v>29111</v>
      </c>
      <c r="BB24833" s="91" t="s">
        <v>8119</v>
      </c>
      <c r="BC24833" s="91" t="s">
        <v>29067</v>
      </c>
      <c r="BD24833" s="473" t="s">
        <v>26558</v>
      </c>
    </row>
    <row r="24834" spans="53:56" ht="15" x14ac:dyDescent="0.25">
      <c r="BA24834" s="90" t="s">
        <v>29112</v>
      </c>
      <c r="BB24834" s="90" t="s">
        <v>8119</v>
      </c>
      <c r="BC24834" s="90" t="s">
        <v>29067</v>
      </c>
      <c r="BD24834" s="473" t="s">
        <v>26558</v>
      </c>
    </row>
    <row r="24835" spans="53:56" ht="15" x14ac:dyDescent="0.25">
      <c r="BA24835" s="91" t="s">
        <v>29113</v>
      </c>
      <c r="BB24835" s="91" t="s">
        <v>8119</v>
      </c>
      <c r="BC24835" s="91" t="s">
        <v>29072</v>
      </c>
      <c r="BD24835" s="473" t="s">
        <v>26558</v>
      </c>
    </row>
    <row r="24836" spans="53:56" ht="15" x14ac:dyDescent="0.25">
      <c r="BA24836" s="91" t="s">
        <v>29114</v>
      </c>
      <c r="BB24836" s="91" t="s">
        <v>8119</v>
      </c>
      <c r="BC24836" s="91" t="s">
        <v>29067</v>
      </c>
      <c r="BD24836" s="473" t="s">
        <v>26558</v>
      </c>
    </row>
    <row r="24837" spans="53:56" ht="15" x14ac:dyDescent="0.25">
      <c r="BA24837" s="90" t="s">
        <v>29115</v>
      </c>
      <c r="BB24837" s="90" t="s">
        <v>8119</v>
      </c>
      <c r="BC24837" s="90" t="s">
        <v>29067</v>
      </c>
      <c r="BD24837" s="473" t="s">
        <v>26558</v>
      </c>
    </row>
    <row r="24838" spans="53:56" ht="15" x14ac:dyDescent="0.25">
      <c r="BA24838" s="91" t="s">
        <v>29116</v>
      </c>
      <c r="BB24838" s="91" t="s">
        <v>8119</v>
      </c>
      <c r="BC24838" s="91" t="s">
        <v>29067</v>
      </c>
      <c r="BD24838" s="473" t="s">
        <v>26558</v>
      </c>
    </row>
    <row r="24839" spans="53:56" ht="15" x14ac:dyDescent="0.25">
      <c r="BA24839" s="90" t="s">
        <v>29117</v>
      </c>
      <c r="BB24839" s="90" t="s">
        <v>8119</v>
      </c>
      <c r="BC24839" s="90" t="s">
        <v>29077</v>
      </c>
      <c r="BD24839" s="473" t="s">
        <v>26558</v>
      </c>
    </row>
    <row r="24840" spans="53:56" ht="15" x14ac:dyDescent="0.25">
      <c r="BA24840" s="91" t="s">
        <v>29118</v>
      </c>
      <c r="BB24840" s="91" t="s">
        <v>8119</v>
      </c>
      <c r="BC24840" s="91" t="s">
        <v>29073</v>
      </c>
      <c r="BD24840" s="473" t="s">
        <v>26558</v>
      </c>
    </row>
    <row r="24841" spans="53:56" ht="15" x14ac:dyDescent="0.25">
      <c r="BA24841" s="90" t="s">
        <v>29119</v>
      </c>
      <c r="BB24841" s="90" t="s">
        <v>8119</v>
      </c>
      <c r="BC24841" s="90" t="s">
        <v>29072</v>
      </c>
      <c r="BD24841" s="473" t="s">
        <v>26558</v>
      </c>
    </row>
    <row r="24842" spans="53:56" ht="15" x14ac:dyDescent="0.25">
      <c r="BA24842" s="90" t="s">
        <v>29120</v>
      </c>
      <c r="BB24842" s="90" t="s">
        <v>8119</v>
      </c>
      <c r="BC24842" s="90" t="s">
        <v>8872</v>
      </c>
      <c r="BD24842" s="473" t="s">
        <v>26558</v>
      </c>
    </row>
    <row r="24843" spans="53:56" ht="15" x14ac:dyDescent="0.25">
      <c r="BA24843" s="91" t="s">
        <v>29121</v>
      </c>
      <c r="BB24843" s="91" t="s">
        <v>8119</v>
      </c>
      <c r="BC24843" s="91" t="s">
        <v>29067</v>
      </c>
      <c r="BD24843" s="473" t="s">
        <v>26558</v>
      </c>
    </row>
    <row r="24844" spans="53:56" ht="15" x14ac:dyDescent="0.25">
      <c r="BA24844" s="90" t="s">
        <v>29122</v>
      </c>
      <c r="BB24844" s="90" t="s">
        <v>8119</v>
      </c>
      <c r="BC24844" s="90" t="s">
        <v>29067</v>
      </c>
      <c r="BD24844" s="473" t="s">
        <v>26558</v>
      </c>
    </row>
    <row r="24845" spans="53:56" ht="15" x14ac:dyDescent="0.25">
      <c r="BA24845" s="91" t="s">
        <v>29123</v>
      </c>
      <c r="BB24845" s="91" t="s">
        <v>8119</v>
      </c>
      <c r="BC24845" s="91" t="s">
        <v>29072</v>
      </c>
      <c r="BD24845" s="473" t="s">
        <v>26558</v>
      </c>
    </row>
    <row r="24846" spans="53:56" ht="15" x14ac:dyDescent="0.25">
      <c r="BA24846" s="90" t="s">
        <v>29124</v>
      </c>
      <c r="BB24846" s="90" t="s">
        <v>8119</v>
      </c>
      <c r="BC24846" s="90" t="s">
        <v>28981</v>
      </c>
      <c r="BD24846" s="473" t="s">
        <v>26558</v>
      </c>
    </row>
    <row r="24847" spans="53:56" ht="15" x14ac:dyDescent="0.25">
      <c r="BA24847" s="90" t="s">
        <v>29125</v>
      </c>
      <c r="BB24847" s="90" t="s">
        <v>8119</v>
      </c>
      <c r="BC24847" s="90" t="s">
        <v>29073</v>
      </c>
      <c r="BD24847" s="473" t="s">
        <v>26558</v>
      </c>
    </row>
    <row r="24848" spans="53:56" ht="15" x14ac:dyDescent="0.25">
      <c r="BA24848" s="90" t="s">
        <v>29126</v>
      </c>
      <c r="BB24848" s="90" t="s">
        <v>8119</v>
      </c>
      <c r="BC24848" s="90" t="s">
        <v>29072</v>
      </c>
      <c r="BD24848" s="473" t="s">
        <v>26558</v>
      </c>
    </row>
    <row r="24849" spans="53:56" ht="15" x14ac:dyDescent="0.25">
      <c r="BA24849" s="91" t="s">
        <v>29127</v>
      </c>
      <c r="BB24849" s="91" t="s">
        <v>8119</v>
      </c>
      <c r="BC24849" s="91" t="s">
        <v>28981</v>
      </c>
      <c r="BD24849" s="473" t="s">
        <v>26558</v>
      </c>
    </row>
    <row r="24850" spans="53:56" ht="15" x14ac:dyDescent="0.25">
      <c r="BA24850" s="90" t="s">
        <v>29128</v>
      </c>
      <c r="BB24850" s="90" t="s">
        <v>8119</v>
      </c>
      <c r="BC24850" s="90" t="s">
        <v>28981</v>
      </c>
      <c r="BD24850" s="473" t="s">
        <v>26558</v>
      </c>
    </row>
    <row r="24851" spans="53:56" ht="15" x14ac:dyDescent="0.25">
      <c r="BA24851" s="91" t="s">
        <v>29129</v>
      </c>
      <c r="BB24851" s="91" t="s">
        <v>8119</v>
      </c>
      <c r="BC24851" s="91" t="s">
        <v>28981</v>
      </c>
      <c r="BD24851" s="473" t="s">
        <v>26558</v>
      </c>
    </row>
    <row r="24852" spans="53:56" ht="15" x14ac:dyDescent="0.25">
      <c r="BA24852" s="90" t="s">
        <v>29130</v>
      </c>
      <c r="BB24852" s="90" t="s">
        <v>8119</v>
      </c>
      <c r="BC24852" s="90" t="s">
        <v>28981</v>
      </c>
      <c r="BD24852" s="473" t="s">
        <v>26558</v>
      </c>
    </row>
    <row r="24853" spans="53:56" ht="15" x14ac:dyDescent="0.25">
      <c r="BA24853" s="90" t="s">
        <v>29131</v>
      </c>
      <c r="BB24853" s="90" t="s">
        <v>8119</v>
      </c>
      <c r="BC24853" s="90" t="s">
        <v>29073</v>
      </c>
      <c r="BD24853" s="473" t="s">
        <v>26558</v>
      </c>
    </row>
    <row r="24854" spans="53:56" ht="15" x14ac:dyDescent="0.25">
      <c r="BA24854" s="91" t="s">
        <v>29132</v>
      </c>
      <c r="BB24854" s="91" t="s">
        <v>8119</v>
      </c>
      <c r="BC24854" s="91" t="s">
        <v>29073</v>
      </c>
      <c r="BD24854" s="473" t="s">
        <v>26558</v>
      </c>
    </row>
    <row r="24855" spans="53:56" ht="15" x14ac:dyDescent="0.25">
      <c r="BA24855" s="90" t="s">
        <v>29133</v>
      </c>
      <c r="BB24855" s="90" t="s">
        <v>8119</v>
      </c>
      <c r="BC24855" s="90" t="s">
        <v>29067</v>
      </c>
      <c r="BD24855" s="473" t="s">
        <v>26558</v>
      </c>
    </row>
    <row r="24856" spans="53:56" ht="15" x14ac:dyDescent="0.25">
      <c r="BA24856" s="91" t="s">
        <v>29134</v>
      </c>
      <c r="BB24856" s="91" t="s">
        <v>8119</v>
      </c>
      <c r="BC24856" s="91" t="s">
        <v>29077</v>
      </c>
      <c r="BD24856" s="473" t="s">
        <v>26558</v>
      </c>
    </row>
    <row r="24857" spans="53:56" ht="15" x14ac:dyDescent="0.25">
      <c r="BA24857" s="90" t="s">
        <v>29135</v>
      </c>
      <c r="BB24857" s="90" t="s">
        <v>8119</v>
      </c>
      <c r="BC24857" s="90" t="s">
        <v>29067</v>
      </c>
      <c r="BD24857" s="473" t="s">
        <v>26558</v>
      </c>
    </row>
    <row r="24858" spans="53:56" ht="15" x14ac:dyDescent="0.25">
      <c r="BA24858" s="91" t="s">
        <v>29136</v>
      </c>
      <c r="BB24858" s="91" t="s">
        <v>8119</v>
      </c>
      <c r="BC24858" s="91" t="s">
        <v>29073</v>
      </c>
      <c r="BD24858" s="473" t="s">
        <v>26558</v>
      </c>
    </row>
    <row r="24859" spans="53:56" ht="15" x14ac:dyDescent="0.25">
      <c r="BA24859" s="91" t="s">
        <v>29137</v>
      </c>
      <c r="BB24859" s="91" t="s">
        <v>8119</v>
      </c>
      <c r="BC24859" s="91" t="s">
        <v>29067</v>
      </c>
      <c r="BD24859" s="473" t="s">
        <v>26558</v>
      </c>
    </row>
    <row r="24860" spans="53:56" ht="15" x14ac:dyDescent="0.25">
      <c r="BA24860" s="90" t="s">
        <v>29138</v>
      </c>
      <c r="BB24860" s="90" t="s">
        <v>8119</v>
      </c>
      <c r="BC24860" s="90" t="s">
        <v>29077</v>
      </c>
      <c r="BD24860" s="473" t="s">
        <v>26558</v>
      </c>
    </row>
    <row r="24861" spans="53:56" ht="15" x14ac:dyDescent="0.25">
      <c r="BA24861" s="91" t="s">
        <v>29139</v>
      </c>
      <c r="BB24861" s="91" t="s">
        <v>8119</v>
      </c>
      <c r="BC24861" s="91" t="s">
        <v>29077</v>
      </c>
      <c r="BD24861" s="473" t="s">
        <v>26558</v>
      </c>
    </row>
    <row r="24862" spans="53:56" ht="15" x14ac:dyDescent="0.25">
      <c r="BA24862" s="90" t="s">
        <v>29140</v>
      </c>
      <c r="BB24862" s="90" t="s">
        <v>8119</v>
      </c>
      <c r="BC24862" s="90" t="s">
        <v>29077</v>
      </c>
      <c r="BD24862" s="473" t="s">
        <v>26558</v>
      </c>
    </row>
    <row r="24863" spans="53:56" ht="15" x14ac:dyDescent="0.25">
      <c r="BA24863" s="91" t="s">
        <v>29141</v>
      </c>
      <c r="BB24863" s="91" t="s">
        <v>8119</v>
      </c>
      <c r="BC24863" s="91" t="s">
        <v>29077</v>
      </c>
      <c r="BD24863" s="473" t="s">
        <v>26558</v>
      </c>
    </row>
    <row r="24864" spans="53:56" ht="15" x14ac:dyDescent="0.25">
      <c r="BA24864" s="90" t="s">
        <v>29142</v>
      </c>
      <c r="BB24864" s="90" t="s">
        <v>8119</v>
      </c>
      <c r="BC24864" s="90" t="s">
        <v>29077</v>
      </c>
      <c r="BD24864" s="473" t="s">
        <v>26558</v>
      </c>
    </row>
    <row r="24865" spans="53:56" ht="15" x14ac:dyDescent="0.25">
      <c r="BA24865" s="91" t="s">
        <v>29143</v>
      </c>
      <c r="BB24865" s="91" t="s">
        <v>8119</v>
      </c>
      <c r="BC24865" s="91" t="s">
        <v>29077</v>
      </c>
      <c r="BD24865" s="473" t="s">
        <v>26558</v>
      </c>
    </row>
    <row r="24866" spans="53:56" ht="15" x14ac:dyDescent="0.25">
      <c r="BA24866" s="90" t="s">
        <v>29144</v>
      </c>
      <c r="BB24866" s="90" t="s">
        <v>8119</v>
      </c>
      <c r="BC24866" s="90" t="s">
        <v>29077</v>
      </c>
      <c r="BD24866" s="473" t="s">
        <v>26558</v>
      </c>
    </row>
    <row r="24867" spans="53:56" ht="15" x14ac:dyDescent="0.25">
      <c r="BA24867" s="91" t="s">
        <v>29145</v>
      </c>
      <c r="BB24867" s="91" t="s">
        <v>8119</v>
      </c>
      <c r="BC24867" s="91" t="s">
        <v>29077</v>
      </c>
      <c r="BD24867" s="473" t="s">
        <v>26558</v>
      </c>
    </row>
    <row r="24868" spans="53:56" ht="15" x14ac:dyDescent="0.25">
      <c r="BA24868" s="90" t="s">
        <v>29146</v>
      </c>
      <c r="BB24868" s="90" t="s">
        <v>8119</v>
      </c>
      <c r="BC24868" s="90" t="s">
        <v>29077</v>
      </c>
      <c r="BD24868" s="473" t="s">
        <v>26558</v>
      </c>
    </row>
    <row r="24869" spans="53:56" ht="15" x14ac:dyDescent="0.25">
      <c r="BA24869" s="91" t="s">
        <v>29147</v>
      </c>
      <c r="BB24869" s="91" t="s">
        <v>8119</v>
      </c>
      <c r="BC24869" s="91" t="s">
        <v>29077</v>
      </c>
      <c r="BD24869" s="473" t="s">
        <v>26558</v>
      </c>
    </row>
    <row r="24870" spans="53:56" ht="15" x14ac:dyDescent="0.25">
      <c r="BA24870" s="90" t="s">
        <v>29148</v>
      </c>
      <c r="BB24870" s="90" t="s">
        <v>8119</v>
      </c>
      <c r="BC24870" s="90" t="s">
        <v>29077</v>
      </c>
      <c r="BD24870" s="473" t="s">
        <v>26558</v>
      </c>
    </row>
    <row r="24871" spans="53:56" ht="15" x14ac:dyDescent="0.25">
      <c r="BA24871" s="91" t="s">
        <v>29149</v>
      </c>
      <c r="BB24871" s="91" t="s">
        <v>8119</v>
      </c>
      <c r="BC24871" s="91" t="s">
        <v>29077</v>
      </c>
      <c r="BD24871" s="473" t="s">
        <v>26558</v>
      </c>
    </row>
    <row r="24872" spans="53:56" ht="15" x14ac:dyDescent="0.25">
      <c r="BA24872" s="90" t="s">
        <v>29150</v>
      </c>
      <c r="BB24872" s="90" t="s">
        <v>8119</v>
      </c>
      <c r="BC24872" s="90" t="s">
        <v>29077</v>
      </c>
      <c r="BD24872" s="473" t="s">
        <v>26558</v>
      </c>
    </row>
    <row r="24873" spans="53:56" ht="15" x14ac:dyDescent="0.25">
      <c r="BA24873" s="91" t="s">
        <v>29151</v>
      </c>
      <c r="BB24873" s="91" t="s">
        <v>8119</v>
      </c>
      <c r="BC24873" s="91" t="s">
        <v>29077</v>
      </c>
      <c r="BD24873" s="473" t="s">
        <v>26558</v>
      </c>
    </row>
    <row r="24874" spans="53:56" ht="15" x14ac:dyDescent="0.25">
      <c r="BA24874" s="90" t="s">
        <v>29152</v>
      </c>
      <c r="BB24874" s="90" t="s">
        <v>8119</v>
      </c>
      <c r="BC24874" s="90" t="s">
        <v>29077</v>
      </c>
      <c r="BD24874" s="473" t="s">
        <v>26558</v>
      </c>
    </row>
    <row r="24875" spans="53:56" ht="15" x14ac:dyDescent="0.25">
      <c r="BA24875" s="91" t="s">
        <v>29153</v>
      </c>
      <c r="BB24875" s="91" t="s">
        <v>8119</v>
      </c>
      <c r="BC24875" s="91" t="s">
        <v>29077</v>
      </c>
      <c r="BD24875" s="473" t="s">
        <v>26558</v>
      </c>
    </row>
    <row r="24876" spans="53:56" ht="15" x14ac:dyDescent="0.25">
      <c r="BA24876" s="90" t="s">
        <v>29154</v>
      </c>
      <c r="BB24876" s="90" t="s">
        <v>8119</v>
      </c>
      <c r="BC24876" s="90" t="s">
        <v>29077</v>
      </c>
      <c r="BD24876" s="473" t="s">
        <v>26558</v>
      </c>
    </row>
    <row r="24877" spans="53:56" ht="15" x14ac:dyDescent="0.25">
      <c r="BA24877" s="91" t="s">
        <v>29155</v>
      </c>
      <c r="BB24877" s="91" t="s">
        <v>8119</v>
      </c>
      <c r="BC24877" s="91" t="s">
        <v>29077</v>
      </c>
      <c r="BD24877" s="473" t="s">
        <v>26558</v>
      </c>
    </row>
    <row r="24878" spans="53:56" ht="15" x14ac:dyDescent="0.25">
      <c r="BA24878" s="90" t="s">
        <v>29156</v>
      </c>
      <c r="BB24878" s="90" t="s">
        <v>8119</v>
      </c>
      <c r="BC24878" s="90" t="s">
        <v>29077</v>
      </c>
      <c r="BD24878" s="473" t="s">
        <v>26558</v>
      </c>
    </row>
    <row r="24879" spans="53:56" ht="15" x14ac:dyDescent="0.25">
      <c r="BA24879" s="91" t="s">
        <v>29157</v>
      </c>
      <c r="BB24879" s="91" t="s">
        <v>8119</v>
      </c>
      <c r="BC24879" s="91" t="s">
        <v>29077</v>
      </c>
      <c r="BD24879" s="473" t="s">
        <v>26558</v>
      </c>
    </row>
    <row r="24880" spans="53:56" ht="15" x14ac:dyDescent="0.25">
      <c r="BA24880" s="90" t="s">
        <v>29158</v>
      </c>
      <c r="BB24880" s="90" t="s">
        <v>8119</v>
      </c>
      <c r="BC24880" s="90" t="s">
        <v>29077</v>
      </c>
      <c r="BD24880" s="473" t="s">
        <v>26558</v>
      </c>
    </row>
    <row r="24881" spans="53:56" ht="15" x14ac:dyDescent="0.25">
      <c r="BA24881" s="91" t="s">
        <v>29159</v>
      </c>
      <c r="BB24881" s="91" t="s">
        <v>8119</v>
      </c>
      <c r="BC24881" s="91" t="s">
        <v>29077</v>
      </c>
      <c r="BD24881" s="473" t="s">
        <v>26558</v>
      </c>
    </row>
    <row r="24882" spans="53:56" ht="15" x14ac:dyDescent="0.25">
      <c r="BA24882" s="90" t="s">
        <v>29160</v>
      </c>
      <c r="BB24882" s="90" t="s">
        <v>8119</v>
      </c>
      <c r="BC24882" s="90" t="s">
        <v>29077</v>
      </c>
      <c r="BD24882" s="473" t="s">
        <v>26558</v>
      </c>
    </row>
    <row r="24883" spans="53:56" ht="15" x14ac:dyDescent="0.25">
      <c r="BA24883" s="91" t="s">
        <v>29161</v>
      </c>
      <c r="BB24883" s="91" t="s">
        <v>8119</v>
      </c>
      <c r="BC24883" s="91" t="s">
        <v>29077</v>
      </c>
      <c r="BD24883" s="473" t="s">
        <v>26558</v>
      </c>
    </row>
    <row r="24884" spans="53:56" ht="15" x14ac:dyDescent="0.25">
      <c r="BA24884" s="90" t="s">
        <v>29162</v>
      </c>
      <c r="BB24884" s="90" t="s">
        <v>8119</v>
      </c>
      <c r="BC24884" s="90" t="s">
        <v>29077</v>
      </c>
      <c r="BD24884" s="473" t="s">
        <v>26558</v>
      </c>
    </row>
    <row r="24885" spans="53:56" ht="15" x14ac:dyDescent="0.25">
      <c r="BA24885" s="91" t="s">
        <v>29163</v>
      </c>
      <c r="BB24885" s="91" t="s">
        <v>8119</v>
      </c>
      <c r="BC24885" s="91" t="s">
        <v>29077</v>
      </c>
      <c r="BD24885" s="473" t="s">
        <v>26558</v>
      </c>
    </row>
    <row r="24886" spans="53:56" ht="15" x14ac:dyDescent="0.25">
      <c r="BA24886" s="91" t="s">
        <v>29164</v>
      </c>
      <c r="BB24886" s="91" t="s">
        <v>8119</v>
      </c>
      <c r="BC24886" s="91" t="s">
        <v>29077</v>
      </c>
      <c r="BD24886" s="473" t="s">
        <v>26558</v>
      </c>
    </row>
    <row r="24887" spans="53:56" ht="15" x14ac:dyDescent="0.25">
      <c r="BA24887" s="90" t="s">
        <v>29165</v>
      </c>
      <c r="BB24887" s="90" t="s">
        <v>8119</v>
      </c>
      <c r="BC24887" s="90" t="s">
        <v>29077</v>
      </c>
      <c r="BD24887" s="473" t="s">
        <v>26558</v>
      </c>
    </row>
    <row r="24888" spans="53:56" ht="15" x14ac:dyDescent="0.25">
      <c r="BA24888" s="91" t="s">
        <v>29166</v>
      </c>
      <c r="BB24888" s="91" t="s">
        <v>8119</v>
      </c>
      <c r="BC24888" s="91" t="s">
        <v>29077</v>
      </c>
      <c r="BD24888" s="473" t="s">
        <v>26558</v>
      </c>
    </row>
    <row r="24889" spans="53:56" ht="15" x14ac:dyDescent="0.25">
      <c r="BA24889" s="90" t="s">
        <v>29167</v>
      </c>
      <c r="BB24889" s="90" t="s">
        <v>8119</v>
      </c>
      <c r="BC24889" s="90" t="s">
        <v>29077</v>
      </c>
      <c r="BD24889" s="473" t="s">
        <v>26558</v>
      </c>
    </row>
    <row r="24890" spans="53:56" ht="15" x14ac:dyDescent="0.25">
      <c r="BA24890" s="91" t="s">
        <v>29168</v>
      </c>
      <c r="BB24890" s="91" t="s">
        <v>8119</v>
      </c>
      <c r="BC24890" s="91" t="s">
        <v>29077</v>
      </c>
      <c r="BD24890" s="473" t="s">
        <v>26558</v>
      </c>
    </row>
    <row r="24891" spans="53:56" ht="15" x14ac:dyDescent="0.25">
      <c r="BA24891" s="90" t="s">
        <v>29169</v>
      </c>
      <c r="BB24891" s="90" t="s">
        <v>8119</v>
      </c>
      <c r="BC24891" s="90" t="s">
        <v>29077</v>
      </c>
      <c r="BD24891" s="473" t="s">
        <v>26558</v>
      </c>
    </row>
    <row r="24892" spans="53:56" ht="15" x14ac:dyDescent="0.25">
      <c r="BA24892" s="91" t="s">
        <v>29170</v>
      </c>
      <c r="BB24892" s="91" t="s">
        <v>8119</v>
      </c>
      <c r="BC24892" s="91" t="s">
        <v>29077</v>
      </c>
      <c r="BD24892" s="473" t="s">
        <v>26558</v>
      </c>
    </row>
    <row r="24893" spans="53:56" ht="15" x14ac:dyDescent="0.25">
      <c r="BA24893" s="90" t="s">
        <v>29171</v>
      </c>
      <c r="BB24893" s="90" t="s">
        <v>8119</v>
      </c>
      <c r="BC24893" s="90" t="s">
        <v>29077</v>
      </c>
      <c r="BD24893" s="473" t="s">
        <v>26558</v>
      </c>
    </row>
    <row r="24894" spans="53:56" ht="15" x14ac:dyDescent="0.25">
      <c r="BA24894" s="90" t="s">
        <v>29172</v>
      </c>
      <c r="BB24894" s="90" t="s">
        <v>8119</v>
      </c>
      <c r="BC24894" s="90" t="s">
        <v>29077</v>
      </c>
      <c r="BD24894" s="473" t="s">
        <v>26558</v>
      </c>
    </row>
    <row r="24895" spans="53:56" ht="15" x14ac:dyDescent="0.25">
      <c r="BA24895" s="91" t="s">
        <v>29173</v>
      </c>
      <c r="BB24895" s="91" t="s">
        <v>8119</v>
      </c>
      <c r="BC24895" s="91" t="s">
        <v>29077</v>
      </c>
      <c r="BD24895" s="473" t="s">
        <v>26558</v>
      </c>
    </row>
    <row r="24896" spans="53:56" ht="15" x14ac:dyDescent="0.25">
      <c r="BA24896" s="90" t="s">
        <v>29174</v>
      </c>
      <c r="BB24896" s="90" t="s">
        <v>8119</v>
      </c>
      <c r="BC24896" s="90" t="s">
        <v>29077</v>
      </c>
      <c r="BD24896" s="473" t="s">
        <v>26558</v>
      </c>
    </row>
    <row r="24897" spans="53:56" ht="15" x14ac:dyDescent="0.25">
      <c r="BA24897" s="91" t="s">
        <v>29175</v>
      </c>
      <c r="BB24897" s="91" t="s">
        <v>8119</v>
      </c>
      <c r="BC24897" s="91" t="s">
        <v>29077</v>
      </c>
      <c r="BD24897" s="473" t="s">
        <v>26558</v>
      </c>
    </row>
    <row r="24898" spans="53:56" ht="15" x14ac:dyDescent="0.25">
      <c r="BA24898" s="90" t="s">
        <v>29176</v>
      </c>
      <c r="BB24898" s="90" t="s">
        <v>8119</v>
      </c>
      <c r="BC24898" s="90" t="s">
        <v>29077</v>
      </c>
      <c r="BD24898" s="473" t="s">
        <v>26558</v>
      </c>
    </row>
    <row r="24899" spans="53:56" ht="15" x14ac:dyDescent="0.25">
      <c r="BA24899" s="91" t="s">
        <v>29177</v>
      </c>
      <c r="BB24899" s="91" t="s">
        <v>8119</v>
      </c>
      <c r="BC24899" s="91" t="s">
        <v>29077</v>
      </c>
      <c r="BD24899" s="473" t="s">
        <v>26558</v>
      </c>
    </row>
    <row r="24900" spans="53:56" ht="15" x14ac:dyDescent="0.25">
      <c r="BA24900" s="91" t="s">
        <v>29178</v>
      </c>
      <c r="BB24900" s="91" t="s">
        <v>8119</v>
      </c>
      <c r="BC24900" s="91" t="s">
        <v>29077</v>
      </c>
      <c r="BD24900" s="473" t="s">
        <v>26558</v>
      </c>
    </row>
    <row r="24901" spans="53:56" ht="15" x14ac:dyDescent="0.25">
      <c r="BA24901" s="90" t="s">
        <v>29179</v>
      </c>
      <c r="BB24901" s="90" t="s">
        <v>8119</v>
      </c>
      <c r="BC24901" s="90" t="s">
        <v>29077</v>
      </c>
      <c r="BD24901" s="473" t="s">
        <v>26558</v>
      </c>
    </row>
    <row r="24902" spans="53:56" ht="15" x14ac:dyDescent="0.25">
      <c r="BA24902" s="91" t="s">
        <v>29180</v>
      </c>
      <c r="BB24902" s="91" t="s">
        <v>8119</v>
      </c>
      <c r="BC24902" s="91" t="s">
        <v>29077</v>
      </c>
      <c r="BD24902" s="473" t="s">
        <v>26558</v>
      </c>
    </row>
    <row r="24903" spans="53:56" ht="15" x14ac:dyDescent="0.25">
      <c r="BA24903" s="90" t="s">
        <v>29181</v>
      </c>
      <c r="BB24903" s="90" t="s">
        <v>8119</v>
      </c>
      <c r="BC24903" s="90" t="s">
        <v>29077</v>
      </c>
      <c r="BD24903" s="473" t="s">
        <v>26558</v>
      </c>
    </row>
    <row r="24904" spans="53:56" ht="15" x14ac:dyDescent="0.25">
      <c r="BA24904" s="91" t="s">
        <v>29182</v>
      </c>
      <c r="BB24904" s="91" t="s">
        <v>8119</v>
      </c>
      <c r="BC24904" s="91" t="s">
        <v>29077</v>
      </c>
      <c r="BD24904" s="473" t="s">
        <v>26558</v>
      </c>
    </row>
    <row r="24905" spans="53:56" ht="15" x14ac:dyDescent="0.25">
      <c r="BA24905" s="90" t="s">
        <v>29183</v>
      </c>
      <c r="BB24905" s="90" t="s">
        <v>8119</v>
      </c>
      <c r="BC24905" s="90" t="s">
        <v>29077</v>
      </c>
      <c r="BD24905" s="473" t="s">
        <v>26558</v>
      </c>
    </row>
    <row r="24906" spans="53:56" ht="15" x14ac:dyDescent="0.25">
      <c r="BA24906" s="91" t="s">
        <v>29184</v>
      </c>
      <c r="BB24906" s="91" t="s">
        <v>8119</v>
      </c>
      <c r="BC24906" s="91" t="s">
        <v>29077</v>
      </c>
      <c r="BD24906" s="473" t="s">
        <v>26558</v>
      </c>
    </row>
    <row r="24907" spans="53:56" ht="15" x14ac:dyDescent="0.25">
      <c r="BA24907" s="90" t="s">
        <v>29185</v>
      </c>
      <c r="BB24907" s="90" t="s">
        <v>8119</v>
      </c>
      <c r="BC24907" s="90" t="s">
        <v>29077</v>
      </c>
      <c r="BD24907" s="473" t="s">
        <v>26558</v>
      </c>
    </row>
    <row r="24908" spans="53:56" ht="15" x14ac:dyDescent="0.25">
      <c r="BA24908" s="91" t="s">
        <v>29186</v>
      </c>
      <c r="BB24908" s="91" t="s">
        <v>8119</v>
      </c>
      <c r="BC24908" s="91" t="s">
        <v>29077</v>
      </c>
      <c r="BD24908" s="473" t="s">
        <v>26558</v>
      </c>
    </row>
    <row r="24909" spans="53:56" ht="15" x14ac:dyDescent="0.25">
      <c r="BA24909" s="90" t="s">
        <v>29187</v>
      </c>
      <c r="BB24909" s="90" t="s">
        <v>8119</v>
      </c>
      <c r="BC24909" s="90" t="s">
        <v>29077</v>
      </c>
      <c r="BD24909" s="473" t="s">
        <v>26558</v>
      </c>
    </row>
    <row r="24910" spans="53:56" ht="15" x14ac:dyDescent="0.25">
      <c r="BA24910" s="91" t="s">
        <v>29188</v>
      </c>
      <c r="BB24910" s="91" t="s">
        <v>8119</v>
      </c>
      <c r="BC24910" s="91" t="s">
        <v>29077</v>
      </c>
      <c r="BD24910" s="473" t="s">
        <v>26558</v>
      </c>
    </row>
    <row r="24911" spans="53:56" ht="15" x14ac:dyDescent="0.25">
      <c r="BA24911" s="90" t="s">
        <v>29189</v>
      </c>
      <c r="BB24911" s="90" t="s">
        <v>8119</v>
      </c>
      <c r="BC24911" s="90" t="s">
        <v>29072</v>
      </c>
      <c r="BD24911" s="473" t="s">
        <v>26558</v>
      </c>
    </row>
    <row r="24912" spans="53:56" ht="15" x14ac:dyDescent="0.25">
      <c r="BA24912" s="91" t="s">
        <v>29190</v>
      </c>
      <c r="BB24912" s="91" t="s">
        <v>8119</v>
      </c>
      <c r="BC24912" s="91" t="s">
        <v>29072</v>
      </c>
      <c r="BD24912" s="473" t="s">
        <v>26558</v>
      </c>
    </row>
    <row r="24913" spans="53:56" ht="15" x14ac:dyDescent="0.25">
      <c r="BA24913" s="90" t="s">
        <v>29191</v>
      </c>
      <c r="BB24913" s="90" t="s">
        <v>8119</v>
      </c>
      <c r="BC24913" s="90" t="s">
        <v>29072</v>
      </c>
      <c r="BD24913" s="473" t="s">
        <v>26558</v>
      </c>
    </row>
    <row r="24914" spans="53:56" ht="15" x14ac:dyDescent="0.25">
      <c r="BA24914" s="91" t="s">
        <v>29192</v>
      </c>
      <c r="BB24914" s="91" t="s">
        <v>8119</v>
      </c>
      <c r="BC24914" s="91" t="s">
        <v>29067</v>
      </c>
      <c r="BD24914" s="473" t="s">
        <v>26558</v>
      </c>
    </row>
    <row r="24915" spans="53:56" ht="15" x14ac:dyDescent="0.25">
      <c r="BA24915" s="91" t="s">
        <v>29192</v>
      </c>
      <c r="BB24915" s="91" t="s">
        <v>8119</v>
      </c>
      <c r="BC24915" s="91" t="s">
        <v>29072</v>
      </c>
      <c r="BD24915" s="473" t="s">
        <v>26558</v>
      </c>
    </row>
    <row r="24916" spans="53:56" ht="15" x14ac:dyDescent="0.25">
      <c r="BA24916" s="90" t="s">
        <v>29193</v>
      </c>
      <c r="BB24916" s="90" t="s">
        <v>8119</v>
      </c>
      <c r="BC24916" s="90" t="s">
        <v>29072</v>
      </c>
      <c r="BD24916" s="473" t="s">
        <v>26558</v>
      </c>
    </row>
    <row r="24917" spans="53:56" ht="15" x14ac:dyDescent="0.25">
      <c r="BA24917" s="91" t="s">
        <v>29194</v>
      </c>
      <c r="BB24917" s="91" t="s">
        <v>8119</v>
      </c>
      <c r="BC24917" s="91" t="s">
        <v>29072</v>
      </c>
      <c r="BD24917" s="473" t="s">
        <v>26558</v>
      </c>
    </row>
    <row r="24918" spans="53:56" ht="15" x14ac:dyDescent="0.25">
      <c r="BA24918" s="90" t="s">
        <v>29195</v>
      </c>
      <c r="BB24918" s="90" t="s">
        <v>8119</v>
      </c>
      <c r="BC24918" s="90" t="s">
        <v>29072</v>
      </c>
      <c r="BD24918" s="473" t="s">
        <v>26558</v>
      </c>
    </row>
    <row r="24919" spans="53:56" ht="15" x14ac:dyDescent="0.25">
      <c r="BA24919" s="91" t="s">
        <v>29196</v>
      </c>
      <c r="BB24919" s="91" t="s">
        <v>8119</v>
      </c>
      <c r="BC24919" s="91" t="s">
        <v>29072</v>
      </c>
      <c r="BD24919" s="473" t="s">
        <v>26558</v>
      </c>
    </row>
    <row r="24920" spans="53:56" ht="15" x14ac:dyDescent="0.25">
      <c r="BA24920" s="90" t="s">
        <v>29197</v>
      </c>
      <c r="BB24920" s="90" t="s">
        <v>8119</v>
      </c>
      <c r="BC24920" s="90" t="s">
        <v>29072</v>
      </c>
      <c r="BD24920" s="473" t="s">
        <v>26558</v>
      </c>
    </row>
    <row r="24921" spans="53:56" ht="15" x14ac:dyDescent="0.25">
      <c r="BA24921" s="90" t="s">
        <v>29198</v>
      </c>
      <c r="BB24921" s="90" t="s">
        <v>8119</v>
      </c>
      <c r="BC24921" s="90" t="s">
        <v>29072</v>
      </c>
      <c r="BD24921" s="473" t="s">
        <v>26558</v>
      </c>
    </row>
    <row r="24922" spans="53:56" ht="15" x14ac:dyDescent="0.25">
      <c r="BA24922" s="91" t="s">
        <v>29199</v>
      </c>
      <c r="BB24922" s="91" t="s">
        <v>8119</v>
      </c>
      <c r="BC24922" s="91" t="s">
        <v>29200</v>
      </c>
      <c r="BD24922" s="473" t="s">
        <v>26558</v>
      </c>
    </row>
    <row r="24923" spans="53:56" ht="15" x14ac:dyDescent="0.25">
      <c r="BA24923" s="90" t="s">
        <v>29201</v>
      </c>
      <c r="BB24923" s="90" t="s">
        <v>8119</v>
      </c>
      <c r="BC24923" s="90" t="s">
        <v>23880</v>
      </c>
      <c r="BD24923" s="473" t="s">
        <v>26558</v>
      </c>
    </row>
    <row r="24924" spans="53:56" ht="15" x14ac:dyDescent="0.25">
      <c r="BA24924" s="91" t="s">
        <v>29202</v>
      </c>
      <c r="BB24924" s="91" t="s">
        <v>8119</v>
      </c>
      <c r="BC24924" s="91" t="s">
        <v>28698</v>
      </c>
      <c r="BD24924" s="473" t="s">
        <v>26558</v>
      </c>
    </row>
    <row r="24925" spans="53:56" ht="15" x14ac:dyDescent="0.25">
      <c r="BA24925" s="91" t="s">
        <v>29203</v>
      </c>
      <c r="BB24925" s="91" t="s">
        <v>8119</v>
      </c>
      <c r="BC24925" s="91" t="s">
        <v>18516</v>
      </c>
      <c r="BD24925" s="473" t="s">
        <v>26558</v>
      </c>
    </row>
    <row r="24926" spans="53:56" ht="15" x14ac:dyDescent="0.25">
      <c r="BA24926" s="90" t="s">
        <v>29204</v>
      </c>
      <c r="BB24926" s="90" t="s">
        <v>8119</v>
      </c>
      <c r="BC24926" s="90" t="s">
        <v>29200</v>
      </c>
      <c r="BD24926" s="473" t="s">
        <v>26558</v>
      </c>
    </row>
    <row r="24927" spans="53:56" ht="15" x14ac:dyDescent="0.25">
      <c r="BA24927" s="91" t="s">
        <v>29205</v>
      </c>
      <c r="BB24927" s="91" t="s">
        <v>8119</v>
      </c>
      <c r="BC24927" s="91" t="s">
        <v>28698</v>
      </c>
      <c r="BD24927" s="473" t="s">
        <v>26558</v>
      </c>
    </row>
    <row r="24928" spans="53:56" ht="15" x14ac:dyDescent="0.25">
      <c r="BA24928" s="90" t="s">
        <v>29206</v>
      </c>
      <c r="BB24928" s="90" t="s">
        <v>8119</v>
      </c>
      <c r="BC24928" s="90" t="s">
        <v>28698</v>
      </c>
      <c r="BD24928" s="473" t="s">
        <v>26558</v>
      </c>
    </row>
    <row r="24929" spans="53:56" ht="15" x14ac:dyDescent="0.25">
      <c r="BA24929" s="90" t="s">
        <v>29207</v>
      </c>
      <c r="BB24929" s="90" t="s">
        <v>8119</v>
      </c>
      <c r="BC24929" s="90" t="s">
        <v>29208</v>
      </c>
      <c r="BD24929" s="473" t="s">
        <v>26558</v>
      </c>
    </row>
    <row r="24930" spans="53:56" ht="15" x14ac:dyDescent="0.25">
      <c r="BA24930" s="91" t="s">
        <v>29209</v>
      </c>
      <c r="BB24930" s="91" t="s">
        <v>8119</v>
      </c>
      <c r="BC24930" s="91" t="s">
        <v>18516</v>
      </c>
      <c r="BD24930" s="473" t="s">
        <v>26558</v>
      </c>
    </row>
    <row r="24931" spans="53:56" ht="15" x14ac:dyDescent="0.25">
      <c r="BA24931" s="91" t="s">
        <v>29210</v>
      </c>
      <c r="BB24931" s="91" t="s">
        <v>8119</v>
      </c>
      <c r="BC24931" s="91" t="s">
        <v>29200</v>
      </c>
      <c r="BD24931" s="473" t="s">
        <v>26558</v>
      </c>
    </row>
    <row r="24932" spans="53:56" ht="15" x14ac:dyDescent="0.25">
      <c r="BA24932" s="90" t="s">
        <v>29211</v>
      </c>
      <c r="BB24932" s="90" t="s">
        <v>8119</v>
      </c>
      <c r="BC24932" s="90" t="s">
        <v>29200</v>
      </c>
      <c r="BD24932" s="473" t="s">
        <v>26558</v>
      </c>
    </row>
    <row r="24933" spans="53:56" ht="15" x14ac:dyDescent="0.25">
      <c r="BA24933" s="91" t="s">
        <v>29212</v>
      </c>
      <c r="BB24933" s="91" t="s">
        <v>8119</v>
      </c>
      <c r="BC24933" s="91" t="s">
        <v>29208</v>
      </c>
      <c r="BD24933" s="473" t="s">
        <v>26558</v>
      </c>
    </row>
    <row r="24934" spans="53:56" ht="15" x14ac:dyDescent="0.25">
      <c r="BA24934" s="91" t="s">
        <v>29213</v>
      </c>
      <c r="BB24934" s="91" t="s">
        <v>8119</v>
      </c>
      <c r="BC24934" s="91" t="s">
        <v>18516</v>
      </c>
      <c r="BD24934" s="473" t="s">
        <v>26558</v>
      </c>
    </row>
    <row r="24935" spans="53:56" ht="15" x14ac:dyDescent="0.25">
      <c r="BA24935" s="90" t="s">
        <v>29214</v>
      </c>
      <c r="BB24935" s="90" t="s">
        <v>8119</v>
      </c>
      <c r="BC24935" s="90" t="s">
        <v>29208</v>
      </c>
      <c r="BD24935" s="473" t="s">
        <v>26558</v>
      </c>
    </row>
    <row r="24936" spans="53:56" ht="15" x14ac:dyDescent="0.25">
      <c r="BA24936" s="91" t="s">
        <v>29215</v>
      </c>
      <c r="BB24936" s="91" t="s">
        <v>8119</v>
      </c>
      <c r="BC24936" s="91" t="s">
        <v>15486</v>
      </c>
      <c r="BD24936" s="473" t="s">
        <v>26558</v>
      </c>
    </row>
    <row r="24937" spans="53:56" ht="15" x14ac:dyDescent="0.25">
      <c r="BA24937" s="90" t="s">
        <v>29216</v>
      </c>
      <c r="BB24937" s="90" t="s">
        <v>8119</v>
      </c>
      <c r="BC24937" s="90" t="s">
        <v>23880</v>
      </c>
      <c r="BD24937" s="473" t="s">
        <v>26558</v>
      </c>
    </row>
    <row r="24938" spans="53:56" ht="15" x14ac:dyDescent="0.25">
      <c r="BA24938" s="90" t="s">
        <v>29217</v>
      </c>
      <c r="BB24938" s="90" t="s">
        <v>8119</v>
      </c>
      <c r="BC24938" s="90" t="s">
        <v>23880</v>
      </c>
      <c r="BD24938" s="473" t="s">
        <v>26558</v>
      </c>
    </row>
    <row r="24939" spans="53:56" ht="15" x14ac:dyDescent="0.25">
      <c r="BA24939" s="91" t="s">
        <v>29218</v>
      </c>
      <c r="BB24939" s="91" t="s">
        <v>8119</v>
      </c>
      <c r="BC24939" s="91" t="s">
        <v>23880</v>
      </c>
      <c r="BD24939" s="473" t="s">
        <v>26558</v>
      </c>
    </row>
    <row r="24940" spans="53:56" ht="15" x14ac:dyDescent="0.25">
      <c r="BA24940" s="90" t="s">
        <v>29219</v>
      </c>
      <c r="BB24940" s="90" t="s">
        <v>8119</v>
      </c>
      <c r="BC24940" s="90" t="s">
        <v>29208</v>
      </c>
      <c r="BD24940" s="473" t="s">
        <v>26558</v>
      </c>
    </row>
    <row r="24941" spans="53:56" ht="15" x14ac:dyDescent="0.25">
      <c r="BA24941" s="91" t="s">
        <v>29220</v>
      </c>
      <c r="BB24941" s="91" t="s">
        <v>8119</v>
      </c>
      <c r="BC24941" s="91" t="s">
        <v>29200</v>
      </c>
      <c r="BD24941" s="473" t="s">
        <v>26558</v>
      </c>
    </row>
    <row r="24942" spans="53:56" ht="15" x14ac:dyDescent="0.25">
      <c r="BA24942" s="91" t="s">
        <v>29221</v>
      </c>
      <c r="BB24942" s="91" t="s">
        <v>8119</v>
      </c>
      <c r="BC24942" s="91" t="s">
        <v>28698</v>
      </c>
      <c r="BD24942" s="473" t="s">
        <v>26558</v>
      </c>
    </row>
    <row r="24943" spans="53:56" ht="15" x14ac:dyDescent="0.25">
      <c r="BA24943" s="90" t="s">
        <v>29222</v>
      </c>
      <c r="BB24943" s="90" t="s">
        <v>8119</v>
      </c>
      <c r="BC24943" s="90" t="s">
        <v>29208</v>
      </c>
      <c r="BD24943" s="473" t="s">
        <v>26558</v>
      </c>
    </row>
    <row r="24944" spans="53:56" ht="15" x14ac:dyDescent="0.25">
      <c r="BA24944" s="91" t="s">
        <v>29223</v>
      </c>
      <c r="BB24944" s="91" t="s">
        <v>8119</v>
      </c>
      <c r="BC24944" s="91" t="s">
        <v>29208</v>
      </c>
      <c r="BD24944" s="473" t="s">
        <v>26558</v>
      </c>
    </row>
    <row r="24945" spans="53:56" ht="15" x14ac:dyDescent="0.25">
      <c r="BA24945" s="90" t="s">
        <v>29224</v>
      </c>
      <c r="BB24945" s="90" t="s">
        <v>8119</v>
      </c>
      <c r="BC24945" s="90" t="s">
        <v>29208</v>
      </c>
      <c r="BD24945" s="473" t="s">
        <v>26558</v>
      </c>
    </row>
    <row r="24946" spans="53:56" ht="15" x14ac:dyDescent="0.25">
      <c r="BA24946" s="90" t="s">
        <v>29225</v>
      </c>
      <c r="BB24946" s="90" t="s">
        <v>8119</v>
      </c>
      <c r="BC24946" s="90" t="s">
        <v>18516</v>
      </c>
      <c r="BD24946" s="473" t="s">
        <v>26558</v>
      </c>
    </row>
    <row r="24947" spans="53:56" ht="15" x14ac:dyDescent="0.25">
      <c r="BA24947" s="91" t="s">
        <v>29226</v>
      </c>
      <c r="BB24947" s="91" t="s">
        <v>8119</v>
      </c>
      <c r="BC24947" s="91" t="s">
        <v>29208</v>
      </c>
      <c r="BD24947" s="473" t="s">
        <v>26558</v>
      </c>
    </row>
    <row r="24948" spans="53:56" ht="15" x14ac:dyDescent="0.25">
      <c r="BA24948" s="90" t="s">
        <v>29227</v>
      </c>
      <c r="BB24948" s="90" t="s">
        <v>8119</v>
      </c>
      <c r="BC24948" s="90" t="s">
        <v>29208</v>
      </c>
      <c r="BD24948" s="473" t="s">
        <v>26558</v>
      </c>
    </row>
    <row r="24949" spans="53:56" ht="15" x14ac:dyDescent="0.25">
      <c r="BA24949" s="91" t="s">
        <v>29228</v>
      </c>
      <c r="BB24949" s="91" t="s">
        <v>8119</v>
      </c>
      <c r="BC24949" s="91" t="s">
        <v>28698</v>
      </c>
      <c r="BD24949" s="473" t="s">
        <v>26558</v>
      </c>
    </row>
    <row r="24950" spans="53:56" ht="15" x14ac:dyDescent="0.25">
      <c r="BA24950" s="90" t="s">
        <v>29229</v>
      </c>
      <c r="BB24950" s="90" t="s">
        <v>8119</v>
      </c>
      <c r="BC24950" s="90" t="s">
        <v>29200</v>
      </c>
      <c r="BD24950" s="473" t="s">
        <v>26558</v>
      </c>
    </row>
    <row r="24951" spans="53:56" ht="15" x14ac:dyDescent="0.25">
      <c r="BA24951" s="91" t="s">
        <v>29230</v>
      </c>
      <c r="BB24951" s="91" t="s">
        <v>8119</v>
      </c>
      <c r="BC24951" s="91" t="s">
        <v>28698</v>
      </c>
      <c r="BD24951" s="473" t="s">
        <v>26558</v>
      </c>
    </row>
    <row r="24952" spans="53:56" ht="15" x14ac:dyDescent="0.25">
      <c r="BA24952" s="91" t="s">
        <v>29231</v>
      </c>
      <c r="BB24952" s="91" t="s">
        <v>8119</v>
      </c>
      <c r="BC24952" s="91" t="s">
        <v>29200</v>
      </c>
      <c r="BD24952" s="473" t="s">
        <v>26558</v>
      </c>
    </row>
    <row r="24953" spans="53:56" ht="15" x14ac:dyDescent="0.25">
      <c r="BA24953" s="90" t="s">
        <v>29232</v>
      </c>
      <c r="BB24953" s="90" t="s">
        <v>8119</v>
      </c>
      <c r="BC24953" s="90" t="s">
        <v>29200</v>
      </c>
      <c r="BD24953" s="473" t="s">
        <v>26558</v>
      </c>
    </row>
    <row r="24954" spans="53:56" ht="15" x14ac:dyDescent="0.25">
      <c r="BA24954" s="91" t="s">
        <v>29233</v>
      </c>
      <c r="BB24954" s="91" t="s">
        <v>8119</v>
      </c>
      <c r="BC24954" s="91" t="s">
        <v>8872</v>
      </c>
      <c r="BD24954" s="473" t="s">
        <v>26558</v>
      </c>
    </row>
    <row r="24955" spans="53:56" ht="15" x14ac:dyDescent="0.25">
      <c r="BA24955" s="90" t="s">
        <v>29234</v>
      </c>
      <c r="BB24955" s="90" t="s">
        <v>8119</v>
      </c>
      <c r="BC24955" s="90" t="s">
        <v>16752</v>
      </c>
      <c r="BD24955" s="473" t="s">
        <v>26558</v>
      </c>
    </row>
    <row r="24956" spans="53:56" ht="15" x14ac:dyDescent="0.25">
      <c r="BA24956" s="90" t="s">
        <v>29235</v>
      </c>
      <c r="BB24956" s="90" t="s">
        <v>8119</v>
      </c>
      <c r="BC24956" s="90" t="s">
        <v>18516</v>
      </c>
      <c r="BD24956" s="473" t="s">
        <v>26558</v>
      </c>
    </row>
    <row r="24957" spans="53:56" ht="15" x14ac:dyDescent="0.25">
      <c r="BA24957" s="91" t="s">
        <v>29236</v>
      </c>
      <c r="BB24957" s="91" t="s">
        <v>8119</v>
      </c>
      <c r="BC24957" s="91" t="s">
        <v>29200</v>
      </c>
      <c r="BD24957" s="473" t="s">
        <v>26558</v>
      </c>
    </row>
    <row r="24958" spans="53:56" ht="15" x14ac:dyDescent="0.25">
      <c r="BA24958" s="90" t="s">
        <v>29237</v>
      </c>
      <c r="BB24958" s="90" t="s">
        <v>8119</v>
      </c>
      <c r="BC24958" s="90" t="s">
        <v>28698</v>
      </c>
      <c r="BD24958" s="473" t="s">
        <v>26558</v>
      </c>
    </row>
    <row r="24959" spans="53:56" ht="15" x14ac:dyDescent="0.25">
      <c r="BA24959" s="91" t="s">
        <v>29238</v>
      </c>
      <c r="BB24959" s="91" t="s">
        <v>8119</v>
      </c>
      <c r="BC24959" s="91" t="s">
        <v>28698</v>
      </c>
      <c r="BD24959" s="473" t="s">
        <v>26558</v>
      </c>
    </row>
    <row r="24960" spans="53:56" ht="15" x14ac:dyDescent="0.25">
      <c r="BA24960" s="91" t="s">
        <v>29239</v>
      </c>
      <c r="BB24960" s="91" t="s">
        <v>8119</v>
      </c>
      <c r="BC24960" s="91" t="s">
        <v>29200</v>
      </c>
      <c r="BD24960" s="473" t="s">
        <v>26558</v>
      </c>
    </row>
    <row r="24961" spans="53:56" ht="15" x14ac:dyDescent="0.25">
      <c r="BA24961" s="90" t="s">
        <v>29240</v>
      </c>
      <c r="BB24961" s="90" t="s">
        <v>8119</v>
      </c>
      <c r="BC24961" s="90" t="s">
        <v>29200</v>
      </c>
      <c r="BD24961" s="473" t="s">
        <v>26558</v>
      </c>
    </row>
    <row r="24962" spans="53:56" ht="15" x14ac:dyDescent="0.25">
      <c r="BA24962" s="91" t="s">
        <v>29241</v>
      </c>
      <c r="BB24962" s="91" t="s">
        <v>8119</v>
      </c>
      <c r="BC24962" s="91" t="s">
        <v>29200</v>
      </c>
      <c r="BD24962" s="473" t="s">
        <v>26558</v>
      </c>
    </row>
    <row r="24963" spans="53:56" ht="15" x14ac:dyDescent="0.25">
      <c r="BA24963" s="91" t="s">
        <v>29242</v>
      </c>
      <c r="BB24963" s="91" t="s">
        <v>8119</v>
      </c>
      <c r="BC24963" s="91" t="s">
        <v>29200</v>
      </c>
      <c r="BD24963" s="473" t="s">
        <v>26558</v>
      </c>
    </row>
    <row r="24964" spans="53:56" ht="15" x14ac:dyDescent="0.25">
      <c r="BA24964" s="90" t="s">
        <v>29243</v>
      </c>
      <c r="BB24964" s="90" t="s">
        <v>8119</v>
      </c>
      <c r="BC24964" s="90" t="s">
        <v>8872</v>
      </c>
      <c r="BD24964" s="473" t="s">
        <v>26558</v>
      </c>
    </row>
    <row r="24965" spans="53:56" ht="15" x14ac:dyDescent="0.25">
      <c r="BA24965" s="90" t="s">
        <v>29244</v>
      </c>
      <c r="BB24965" s="90" t="s">
        <v>8119</v>
      </c>
      <c r="BC24965" s="90" t="s">
        <v>23880</v>
      </c>
      <c r="BD24965" s="473" t="s">
        <v>26558</v>
      </c>
    </row>
    <row r="24966" spans="53:56" ht="15" x14ac:dyDescent="0.25">
      <c r="BA24966" s="91" t="s">
        <v>29245</v>
      </c>
      <c r="BB24966" s="91" t="s">
        <v>8119</v>
      </c>
      <c r="BC24966" s="91" t="s">
        <v>8872</v>
      </c>
      <c r="BD24966" s="473" t="s">
        <v>26558</v>
      </c>
    </row>
    <row r="24967" spans="53:56" ht="15" x14ac:dyDescent="0.25">
      <c r="BA24967" s="90" t="s">
        <v>29246</v>
      </c>
      <c r="BB24967" s="90" t="s">
        <v>8119</v>
      </c>
      <c r="BC24967" s="90" t="s">
        <v>28698</v>
      </c>
      <c r="BD24967" s="473" t="s">
        <v>26558</v>
      </c>
    </row>
    <row r="24968" spans="53:56" ht="15" x14ac:dyDescent="0.25">
      <c r="BA24968" s="91" t="s">
        <v>29247</v>
      </c>
      <c r="BB24968" s="91" t="s">
        <v>8119</v>
      </c>
      <c r="BC24968" s="91" t="s">
        <v>15486</v>
      </c>
      <c r="BD24968" s="473" t="s">
        <v>26558</v>
      </c>
    </row>
    <row r="24969" spans="53:56" ht="15" x14ac:dyDescent="0.25">
      <c r="BA24969" s="91" t="s">
        <v>29248</v>
      </c>
      <c r="BB24969" s="91" t="s">
        <v>8119</v>
      </c>
      <c r="BC24969" s="91" t="s">
        <v>7871</v>
      </c>
      <c r="BD24969" s="473" t="s">
        <v>26558</v>
      </c>
    </row>
    <row r="24970" spans="53:56" ht="15" x14ac:dyDescent="0.25">
      <c r="BA24970" s="90" t="s">
        <v>29249</v>
      </c>
      <c r="BB24970" s="90" t="s">
        <v>8119</v>
      </c>
      <c r="BC24970" s="90" t="s">
        <v>16752</v>
      </c>
      <c r="BD24970" s="473" t="s">
        <v>26558</v>
      </c>
    </row>
    <row r="24971" spans="53:56" ht="15" x14ac:dyDescent="0.25">
      <c r="BA24971" s="91" t="s">
        <v>29250</v>
      </c>
      <c r="BB24971" s="91" t="s">
        <v>8119</v>
      </c>
      <c r="BC24971" s="91" t="s">
        <v>18025</v>
      </c>
      <c r="BD24971" s="473" t="s">
        <v>26558</v>
      </c>
    </row>
    <row r="24972" spans="53:56" ht="15" x14ac:dyDescent="0.25">
      <c r="BA24972" s="90" t="s">
        <v>29251</v>
      </c>
      <c r="BB24972" s="90" t="s">
        <v>8119</v>
      </c>
      <c r="BC24972" s="90" t="s">
        <v>29208</v>
      </c>
      <c r="BD24972" s="473" t="s">
        <v>26558</v>
      </c>
    </row>
    <row r="24973" spans="53:56" ht="15" x14ac:dyDescent="0.25">
      <c r="BA24973" s="90" t="s">
        <v>29252</v>
      </c>
      <c r="BB24973" s="90" t="s">
        <v>8119</v>
      </c>
      <c r="BC24973" s="90" t="s">
        <v>29208</v>
      </c>
      <c r="BD24973" s="473" t="s">
        <v>26558</v>
      </c>
    </row>
    <row r="24974" spans="53:56" ht="15" x14ac:dyDescent="0.25">
      <c r="BA24974" s="91" t="s">
        <v>29253</v>
      </c>
      <c r="BB24974" s="91" t="s">
        <v>8119</v>
      </c>
      <c r="BC24974" s="91" t="s">
        <v>29208</v>
      </c>
      <c r="BD24974" s="473" t="s">
        <v>26558</v>
      </c>
    </row>
    <row r="24975" spans="53:56" ht="15" x14ac:dyDescent="0.25">
      <c r="BA24975" s="90" t="s">
        <v>29254</v>
      </c>
      <c r="BB24975" s="90" t="s">
        <v>8119</v>
      </c>
      <c r="BC24975" s="90" t="s">
        <v>29255</v>
      </c>
      <c r="BD24975" s="473" t="s">
        <v>26558</v>
      </c>
    </row>
    <row r="24976" spans="53:56" ht="15" x14ac:dyDescent="0.25">
      <c r="BA24976" s="91" t="s">
        <v>29256</v>
      </c>
      <c r="BB24976" s="91" t="s">
        <v>8119</v>
      </c>
      <c r="BC24976" s="91" t="s">
        <v>29208</v>
      </c>
      <c r="BD24976" s="473" t="s">
        <v>26558</v>
      </c>
    </row>
    <row r="24977" spans="53:56" ht="15" x14ac:dyDescent="0.25">
      <c r="BA24977" s="91" t="s">
        <v>29257</v>
      </c>
      <c r="BB24977" s="91" t="s">
        <v>8119</v>
      </c>
      <c r="BC24977" s="91" t="s">
        <v>29200</v>
      </c>
      <c r="BD24977" s="473" t="s">
        <v>26558</v>
      </c>
    </row>
    <row r="24978" spans="53:56" ht="15" x14ac:dyDescent="0.25">
      <c r="BA24978" s="90" t="s">
        <v>29258</v>
      </c>
      <c r="BB24978" s="90" t="s">
        <v>8119</v>
      </c>
      <c r="BC24978" s="90" t="s">
        <v>28698</v>
      </c>
      <c r="BD24978" s="473" t="s">
        <v>26558</v>
      </c>
    </row>
    <row r="24979" spans="53:56" ht="15" x14ac:dyDescent="0.25">
      <c r="BA24979" s="91" t="s">
        <v>29259</v>
      </c>
      <c r="BB24979" s="91" t="s">
        <v>8119</v>
      </c>
      <c r="BC24979" s="91" t="s">
        <v>23880</v>
      </c>
      <c r="BD24979" s="473" t="s">
        <v>26558</v>
      </c>
    </row>
    <row r="24980" spans="53:56" ht="15" x14ac:dyDescent="0.25">
      <c r="BA24980" s="90" t="s">
        <v>29260</v>
      </c>
      <c r="BB24980" s="90" t="s">
        <v>8119</v>
      </c>
      <c r="BC24980" s="90" t="s">
        <v>15486</v>
      </c>
      <c r="BD24980" s="473" t="s">
        <v>26558</v>
      </c>
    </row>
    <row r="24981" spans="53:56" ht="15" x14ac:dyDescent="0.25">
      <c r="BA24981" s="90" t="s">
        <v>29261</v>
      </c>
      <c r="BB24981" s="90" t="s">
        <v>8119</v>
      </c>
      <c r="BC24981" s="90" t="s">
        <v>23880</v>
      </c>
      <c r="BD24981" s="473" t="s">
        <v>26558</v>
      </c>
    </row>
    <row r="24982" spans="53:56" ht="15" x14ac:dyDescent="0.25">
      <c r="BA24982" s="90" t="s">
        <v>29262</v>
      </c>
      <c r="BB24982" s="90" t="s">
        <v>8119</v>
      </c>
      <c r="BC24982" s="90" t="s">
        <v>29208</v>
      </c>
      <c r="BD24982" s="473" t="s">
        <v>26558</v>
      </c>
    </row>
    <row r="24983" spans="53:56" ht="15" x14ac:dyDescent="0.25">
      <c r="BA24983" s="91" t="s">
        <v>29263</v>
      </c>
      <c r="BB24983" s="91" t="s">
        <v>8119</v>
      </c>
      <c r="BC24983" s="91" t="s">
        <v>29208</v>
      </c>
      <c r="BD24983" s="473" t="s">
        <v>26558</v>
      </c>
    </row>
    <row r="24984" spans="53:56" ht="15" x14ac:dyDescent="0.25">
      <c r="BA24984" s="90" t="s">
        <v>29264</v>
      </c>
      <c r="BB24984" s="90" t="s">
        <v>8119</v>
      </c>
      <c r="BC24984" s="90" t="s">
        <v>15486</v>
      </c>
      <c r="BD24984" s="473" t="s">
        <v>26558</v>
      </c>
    </row>
    <row r="24985" spans="53:56" ht="15" x14ac:dyDescent="0.25">
      <c r="BA24985" s="91" t="s">
        <v>29265</v>
      </c>
      <c r="BB24985" s="91" t="s">
        <v>8119</v>
      </c>
      <c r="BC24985" s="91" t="s">
        <v>23880</v>
      </c>
      <c r="BD24985" s="473" t="s">
        <v>26558</v>
      </c>
    </row>
    <row r="24986" spans="53:56" ht="15" x14ac:dyDescent="0.25">
      <c r="BA24986" s="91" t="s">
        <v>29266</v>
      </c>
      <c r="BB24986" s="91" t="s">
        <v>8119</v>
      </c>
      <c r="BC24986" s="91" t="s">
        <v>29208</v>
      </c>
      <c r="BD24986" s="473" t="s">
        <v>26558</v>
      </c>
    </row>
    <row r="24987" spans="53:56" ht="15" x14ac:dyDescent="0.25">
      <c r="BA24987" s="90" t="s">
        <v>29267</v>
      </c>
      <c r="BB24987" s="90" t="s">
        <v>8119</v>
      </c>
      <c r="BC24987" s="90" t="s">
        <v>29200</v>
      </c>
      <c r="BD24987" s="473" t="s">
        <v>26558</v>
      </c>
    </row>
    <row r="24988" spans="53:56" ht="15" x14ac:dyDescent="0.25">
      <c r="BA24988" s="91" t="s">
        <v>29268</v>
      </c>
      <c r="BB24988" s="91" t="s">
        <v>8119</v>
      </c>
      <c r="BC24988" s="91" t="s">
        <v>29255</v>
      </c>
      <c r="BD24988" s="473" t="s">
        <v>26558</v>
      </c>
    </row>
    <row r="24989" spans="53:56" ht="15" x14ac:dyDescent="0.25">
      <c r="BA24989" s="90" t="s">
        <v>29269</v>
      </c>
      <c r="BB24989" s="90" t="s">
        <v>8119</v>
      </c>
      <c r="BC24989" s="90" t="s">
        <v>29255</v>
      </c>
      <c r="BD24989" s="473" t="s">
        <v>26558</v>
      </c>
    </row>
    <row r="24990" spans="53:56" ht="15" x14ac:dyDescent="0.25">
      <c r="BA24990" s="90" t="s">
        <v>29270</v>
      </c>
      <c r="BB24990" s="90" t="s">
        <v>8119</v>
      </c>
      <c r="BC24990" s="90" t="s">
        <v>18025</v>
      </c>
      <c r="BD24990" s="473" t="s">
        <v>26558</v>
      </c>
    </row>
    <row r="24991" spans="53:56" ht="15" x14ac:dyDescent="0.25">
      <c r="BA24991" s="91" t="s">
        <v>29271</v>
      </c>
      <c r="BB24991" s="91" t="s">
        <v>8119</v>
      </c>
      <c r="BC24991" s="91" t="s">
        <v>28698</v>
      </c>
      <c r="BD24991" s="473" t="s">
        <v>26558</v>
      </c>
    </row>
    <row r="24992" spans="53:56" ht="15" x14ac:dyDescent="0.25">
      <c r="BA24992" s="90" t="s">
        <v>29272</v>
      </c>
      <c r="BB24992" s="90" t="s">
        <v>8119</v>
      </c>
      <c r="BC24992" s="90" t="s">
        <v>16752</v>
      </c>
      <c r="BD24992" s="473" t="s">
        <v>26558</v>
      </c>
    </row>
    <row r="24993" spans="53:56" ht="15" x14ac:dyDescent="0.25">
      <c r="BA24993" s="91" t="s">
        <v>29273</v>
      </c>
      <c r="BB24993" s="91" t="s">
        <v>8119</v>
      </c>
      <c r="BC24993" s="91" t="s">
        <v>28698</v>
      </c>
      <c r="BD24993" s="473" t="s">
        <v>26558</v>
      </c>
    </row>
    <row r="24994" spans="53:56" ht="15" x14ac:dyDescent="0.25">
      <c r="BA24994" s="91" t="s">
        <v>29274</v>
      </c>
      <c r="BB24994" s="91" t="s">
        <v>8119</v>
      </c>
      <c r="BC24994" s="91" t="s">
        <v>29255</v>
      </c>
      <c r="BD24994" s="473" t="s">
        <v>26558</v>
      </c>
    </row>
    <row r="24995" spans="53:56" ht="15" x14ac:dyDescent="0.25">
      <c r="BA24995" s="90" t="s">
        <v>29275</v>
      </c>
      <c r="BB24995" s="90" t="s">
        <v>8119</v>
      </c>
      <c r="BC24995" s="90" t="s">
        <v>16752</v>
      </c>
      <c r="BD24995" s="473" t="s">
        <v>26558</v>
      </c>
    </row>
    <row r="24996" spans="53:56" ht="15" x14ac:dyDescent="0.25">
      <c r="BA24996" s="91" t="s">
        <v>29276</v>
      </c>
      <c r="BB24996" s="91" t="s">
        <v>8119</v>
      </c>
      <c r="BC24996" s="91" t="s">
        <v>29073</v>
      </c>
      <c r="BD24996" s="473" t="s">
        <v>26558</v>
      </c>
    </row>
    <row r="24997" spans="53:56" ht="15" x14ac:dyDescent="0.25">
      <c r="BA24997" s="90" t="s">
        <v>29277</v>
      </c>
      <c r="BB24997" s="90" t="s">
        <v>8119</v>
      </c>
      <c r="BC24997" s="90" t="s">
        <v>18516</v>
      </c>
      <c r="BD24997" s="473" t="s">
        <v>26558</v>
      </c>
    </row>
    <row r="24998" spans="53:56" ht="15" x14ac:dyDescent="0.25">
      <c r="BA24998" s="90" t="s">
        <v>29278</v>
      </c>
      <c r="BB24998" s="90" t="s">
        <v>8119</v>
      </c>
      <c r="BC24998" s="90" t="s">
        <v>18516</v>
      </c>
      <c r="BD24998" s="473" t="s">
        <v>26558</v>
      </c>
    </row>
    <row r="24999" spans="53:56" ht="15" x14ac:dyDescent="0.25">
      <c r="BA24999" s="91" t="s">
        <v>29279</v>
      </c>
      <c r="BB24999" s="91" t="s">
        <v>8119</v>
      </c>
      <c r="BC24999" s="91" t="s">
        <v>29255</v>
      </c>
      <c r="BD24999" s="473" t="s">
        <v>26558</v>
      </c>
    </row>
    <row r="25000" spans="53:56" ht="15" x14ac:dyDescent="0.25">
      <c r="BA25000" s="90" t="s">
        <v>29280</v>
      </c>
      <c r="BB25000" s="90" t="s">
        <v>8119</v>
      </c>
      <c r="BC25000" s="90" t="s">
        <v>29208</v>
      </c>
      <c r="BD25000" s="473" t="s">
        <v>26558</v>
      </c>
    </row>
    <row r="25001" spans="53:56" ht="15" x14ac:dyDescent="0.25">
      <c r="BA25001" s="91" t="s">
        <v>29281</v>
      </c>
      <c r="BB25001" s="91" t="s">
        <v>8119</v>
      </c>
      <c r="BC25001" s="91" t="s">
        <v>29208</v>
      </c>
      <c r="BD25001" s="473" t="s">
        <v>26558</v>
      </c>
    </row>
    <row r="25002" spans="53:56" ht="15" x14ac:dyDescent="0.25">
      <c r="BA25002" s="91" t="s">
        <v>29282</v>
      </c>
      <c r="BB25002" s="91" t="s">
        <v>8119</v>
      </c>
      <c r="BC25002" s="91" t="s">
        <v>29208</v>
      </c>
      <c r="BD25002" s="473" t="s">
        <v>26558</v>
      </c>
    </row>
    <row r="25003" spans="53:56" ht="15" x14ac:dyDescent="0.25">
      <c r="BA25003" s="90" t="s">
        <v>29283</v>
      </c>
      <c r="BB25003" s="90" t="s">
        <v>8119</v>
      </c>
      <c r="BC25003" s="90" t="s">
        <v>29208</v>
      </c>
      <c r="BD25003" s="473" t="s">
        <v>26558</v>
      </c>
    </row>
    <row r="25004" spans="53:56" ht="15" x14ac:dyDescent="0.25">
      <c r="BA25004" s="91" t="s">
        <v>29284</v>
      </c>
      <c r="BB25004" s="91" t="s">
        <v>8119</v>
      </c>
      <c r="BC25004" s="91" t="s">
        <v>8872</v>
      </c>
      <c r="BD25004" s="473" t="s">
        <v>26558</v>
      </c>
    </row>
    <row r="25005" spans="53:56" ht="15" x14ac:dyDescent="0.25">
      <c r="BA25005" s="90" t="s">
        <v>29285</v>
      </c>
      <c r="BB25005" s="90" t="s">
        <v>8119</v>
      </c>
      <c r="BC25005" s="90" t="s">
        <v>28698</v>
      </c>
      <c r="BD25005" s="473" t="s">
        <v>26558</v>
      </c>
    </row>
    <row r="25006" spans="53:56" ht="15" x14ac:dyDescent="0.25">
      <c r="BA25006" s="91" t="s">
        <v>29286</v>
      </c>
      <c r="BB25006" s="91" t="s">
        <v>8119</v>
      </c>
      <c r="BC25006" s="91" t="s">
        <v>29208</v>
      </c>
      <c r="BD25006" s="473" t="s">
        <v>26558</v>
      </c>
    </row>
    <row r="25007" spans="53:56" ht="15" x14ac:dyDescent="0.25">
      <c r="BA25007" s="90" t="s">
        <v>29287</v>
      </c>
      <c r="BB25007" s="90" t="s">
        <v>8119</v>
      </c>
      <c r="BC25007" s="90" t="s">
        <v>29208</v>
      </c>
      <c r="BD25007" s="473" t="s">
        <v>26558</v>
      </c>
    </row>
    <row r="25008" spans="53:56" ht="15" x14ac:dyDescent="0.25">
      <c r="BA25008" s="91" t="s">
        <v>29288</v>
      </c>
      <c r="BB25008" s="91" t="s">
        <v>8119</v>
      </c>
      <c r="BC25008" s="91" t="s">
        <v>29208</v>
      </c>
      <c r="BD25008" s="473" t="s">
        <v>26558</v>
      </c>
    </row>
    <row r="25009" spans="53:56" ht="15" x14ac:dyDescent="0.25">
      <c r="BA25009" s="90" t="s">
        <v>29289</v>
      </c>
      <c r="BB25009" s="90" t="s">
        <v>8119</v>
      </c>
      <c r="BC25009" s="90" t="s">
        <v>18516</v>
      </c>
      <c r="BD25009" s="473" t="s">
        <v>26558</v>
      </c>
    </row>
    <row r="25010" spans="53:56" ht="15" x14ac:dyDescent="0.25">
      <c r="BA25010" s="91" t="s">
        <v>29290</v>
      </c>
      <c r="BB25010" s="91" t="s">
        <v>8119</v>
      </c>
      <c r="BC25010" s="91" t="s">
        <v>29208</v>
      </c>
      <c r="BD25010" s="473" t="s">
        <v>26558</v>
      </c>
    </row>
    <row r="25011" spans="53:56" ht="15" x14ac:dyDescent="0.25">
      <c r="BA25011" s="90" t="s">
        <v>29291</v>
      </c>
      <c r="BB25011" s="90" t="s">
        <v>8119</v>
      </c>
      <c r="BC25011" s="90" t="s">
        <v>29208</v>
      </c>
      <c r="BD25011" s="473" t="s">
        <v>26558</v>
      </c>
    </row>
    <row r="25012" spans="53:56" ht="15" x14ac:dyDescent="0.25">
      <c r="BA25012" s="91" t="s">
        <v>29292</v>
      </c>
      <c r="BB25012" s="91" t="s">
        <v>8119</v>
      </c>
      <c r="BC25012" s="91" t="s">
        <v>29208</v>
      </c>
      <c r="BD25012" s="473" t="s">
        <v>26558</v>
      </c>
    </row>
    <row r="25013" spans="53:56" ht="15" x14ac:dyDescent="0.25">
      <c r="BA25013" s="90" t="s">
        <v>29293</v>
      </c>
      <c r="BB25013" s="90" t="s">
        <v>8119</v>
      </c>
      <c r="BC25013" s="90" t="s">
        <v>29208</v>
      </c>
      <c r="BD25013" s="473" t="s">
        <v>26558</v>
      </c>
    </row>
    <row r="25014" spans="53:56" ht="15" x14ac:dyDescent="0.25">
      <c r="BA25014" s="91" t="s">
        <v>29294</v>
      </c>
      <c r="BB25014" s="91" t="s">
        <v>8119</v>
      </c>
      <c r="BC25014" s="91" t="s">
        <v>29208</v>
      </c>
      <c r="BD25014" s="473" t="s">
        <v>26558</v>
      </c>
    </row>
    <row r="25015" spans="53:56" ht="15" x14ac:dyDescent="0.25">
      <c r="BA25015" s="90" t="s">
        <v>29295</v>
      </c>
      <c r="BB25015" s="90" t="s">
        <v>8119</v>
      </c>
      <c r="BC25015" s="90" t="s">
        <v>29208</v>
      </c>
      <c r="BD25015" s="473" t="s">
        <v>26558</v>
      </c>
    </row>
    <row r="25016" spans="53:56" ht="15" x14ac:dyDescent="0.25">
      <c r="BA25016" s="91" t="s">
        <v>29296</v>
      </c>
      <c r="BB25016" s="91" t="s">
        <v>8119</v>
      </c>
      <c r="BC25016" s="91" t="s">
        <v>29208</v>
      </c>
      <c r="BD25016" s="473" t="s">
        <v>26558</v>
      </c>
    </row>
    <row r="25017" spans="53:56" ht="15" x14ac:dyDescent="0.25">
      <c r="BA25017" s="90" t="s">
        <v>29297</v>
      </c>
      <c r="BB25017" s="90" t="s">
        <v>8119</v>
      </c>
      <c r="BC25017" s="90" t="s">
        <v>29208</v>
      </c>
      <c r="BD25017" s="473" t="s">
        <v>26558</v>
      </c>
    </row>
    <row r="25018" spans="53:56" ht="15" x14ac:dyDescent="0.25">
      <c r="BA25018" s="91" t="s">
        <v>29298</v>
      </c>
      <c r="BB25018" s="91" t="s">
        <v>8119</v>
      </c>
      <c r="BC25018" s="91" t="s">
        <v>29208</v>
      </c>
      <c r="BD25018" s="473" t="s">
        <v>26558</v>
      </c>
    </row>
    <row r="25019" spans="53:56" ht="15" x14ac:dyDescent="0.25">
      <c r="BA25019" s="90" t="s">
        <v>29299</v>
      </c>
      <c r="BB25019" s="90" t="s">
        <v>8119</v>
      </c>
      <c r="BC25019" s="90" t="s">
        <v>29208</v>
      </c>
      <c r="BD25019" s="473" t="s">
        <v>26558</v>
      </c>
    </row>
    <row r="25020" spans="53:56" ht="15" x14ac:dyDescent="0.25">
      <c r="BA25020" s="91" t="s">
        <v>29300</v>
      </c>
      <c r="BB25020" s="91" t="s">
        <v>8119</v>
      </c>
      <c r="BC25020" s="91" t="s">
        <v>29208</v>
      </c>
      <c r="BD25020" s="473" t="s">
        <v>26558</v>
      </c>
    </row>
    <row r="25021" spans="53:56" ht="15" x14ac:dyDescent="0.25">
      <c r="BA25021" s="90" t="s">
        <v>29301</v>
      </c>
      <c r="BB25021" s="90" t="s">
        <v>8119</v>
      </c>
      <c r="BC25021" s="90" t="s">
        <v>29208</v>
      </c>
      <c r="BD25021" s="473" t="s">
        <v>26558</v>
      </c>
    </row>
    <row r="25022" spans="53:56" ht="15" x14ac:dyDescent="0.25">
      <c r="BA25022" s="91" t="s">
        <v>29302</v>
      </c>
      <c r="BB25022" s="91" t="s">
        <v>8119</v>
      </c>
      <c r="BC25022" s="91" t="s">
        <v>29208</v>
      </c>
      <c r="BD25022" s="473" t="s">
        <v>26558</v>
      </c>
    </row>
    <row r="25023" spans="53:56" ht="15" x14ac:dyDescent="0.25">
      <c r="BA25023" s="90" t="s">
        <v>29303</v>
      </c>
      <c r="BB25023" s="90" t="s">
        <v>8119</v>
      </c>
      <c r="BC25023" s="90" t="s">
        <v>29208</v>
      </c>
      <c r="BD25023" s="473" t="s">
        <v>26558</v>
      </c>
    </row>
    <row r="25024" spans="53:56" ht="15" x14ac:dyDescent="0.25">
      <c r="BA25024" s="91" t="s">
        <v>29304</v>
      </c>
      <c r="BB25024" s="91" t="s">
        <v>8119</v>
      </c>
      <c r="BC25024" s="91" t="s">
        <v>29208</v>
      </c>
      <c r="BD25024" s="473" t="s">
        <v>26558</v>
      </c>
    </row>
    <row r="25025" spans="53:56" ht="15" x14ac:dyDescent="0.25">
      <c r="BA25025" s="90" t="s">
        <v>29305</v>
      </c>
      <c r="BB25025" s="90" t="s">
        <v>8119</v>
      </c>
      <c r="BC25025" s="90" t="s">
        <v>29208</v>
      </c>
      <c r="BD25025" s="473" t="s">
        <v>26558</v>
      </c>
    </row>
    <row r="25026" spans="53:56" ht="15" x14ac:dyDescent="0.25">
      <c r="BA25026" s="90" t="s">
        <v>29306</v>
      </c>
      <c r="BB25026" s="90" t="s">
        <v>8119</v>
      </c>
      <c r="BC25026" s="90" t="s">
        <v>29208</v>
      </c>
      <c r="BD25026" s="473" t="s">
        <v>26558</v>
      </c>
    </row>
    <row r="25027" spans="53:56" ht="15" x14ac:dyDescent="0.25">
      <c r="BA25027" s="91" t="s">
        <v>29307</v>
      </c>
      <c r="BB25027" s="91" t="s">
        <v>8119</v>
      </c>
      <c r="BC25027" s="91" t="s">
        <v>29208</v>
      </c>
      <c r="BD25027" s="473" t="s">
        <v>26558</v>
      </c>
    </row>
    <row r="25028" spans="53:56" ht="15" x14ac:dyDescent="0.25">
      <c r="BA25028" s="90" t="s">
        <v>29308</v>
      </c>
      <c r="BB25028" s="90" t="s">
        <v>8119</v>
      </c>
      <c r="BC25028" s="90" t="s">
        <v>29208</v>
      </c>
      <c r="BD25028" s="473" t="s">
        <v>26558</v>
      </c>
    </row>
    <row r="25029" spans="53:56" ht="15" x14ac:dyDescent="0.25">
      <c r="BA25029" s="91" t="s">
        <v>29309</v>
      </c>
      <c r="BB25029" s="91" t="s">
        <v>8119</v>
      </c>
      <c r="BC25029" s="91" t="s">
        <v>29208</v>
      </c>
      <c r="BD25029" s="473" t="s">
        <v>26558</v>
      </c>
    </row>
    <row r="25030" spans="53:56" ht="15" x14ac:dyDescent="0.25">
      <c r="BA25030" s="90" t="s">
        <v>29310</v>
      </c>
      <c r="BB25030" s="90" t="s">
        <v>8119</v>
      </c>
      <c r="BC25030" s="90" t="s">
        <v>29208</v>
      </c>
      <c r="BD25030" s="473" t="s">
        <v>26558</v>
      </c>
    </row>
    <row r="25031" spans="53:56" ht="15" x14ac:dyDescent="0.25">
      <c r="BA25031" s="91" t="s">
        <v>29311</v>
      </c>
      <c r="BB25031" s="91" t="s">
        <v>8119</v>
      </c>
      <c r="BC25031" s="91" t="s">
        <v>29208</v>
      </c>
      <c r="BD25031" s="473" t="s">
        <v>26558</v>
      </c>
    </row>
    <row r="25032" spans="53:56" ht="15" x14ac:dyDescent="0.25">
      <c r="BA25032" s="90" t="s">
        <v>29312</v>
      </c>
      <c r="BB25032" s="90" t="s">
        <v>8119</v>
      </c>
      <c r="BC25032" s="90" t="s">
        <v>29208</v>
      </c>
      <c r="BD25032" s="473" t="s">
        <v>26558</v>
      </c>
    </row>
    <row r="25033" spans="53:56" ht="15" x14ac:dyDescent="0.25">
      <c r="BA25033" s="91" t="s">
        <v>29313</v>
      </c>
      <c r="BB25033" s="91" t="s">
        <v>8119</v>
      </c>
      <c r="BC25033" s="91" t="s">
        <v>29208</v>
      </c>
      <c r="BD25033" s="473" t="s">
        <v>26558</v>
      </c>
    </row>
    <row r="25034" spans="53:56" ht="15" x14ac:dyDescent="0.25">
      <c r="BA25034" s="90" t="s">
        <v>29314</v>
      </c>
      <c r="BB25034" s="90" t="s">
        <v>8119</v>
      </c>
      <c r="BC25034" s="90" t="s">
        <v>29208</v>
      </c>
      <c r="BD25034" s="473" t="s">
        <v>26558</v>
      </c>
    </row>
    <row r="25035" spans="53:56" ht="15" x14ac:dyDescent="0.25">
      <c r="BA25035" s="91" t="s">
        <v>29315</v>
      </c>
      <c r="BB25035" s="91" t="s">
        <v>8119</v>
      </c>
      <c r="BC25035" s="91" t="s">
        <v>29208</v>
      </c>
      <c r="BD25035" s="473" t="s">
        <v>26558</v>
      </c>
    </row>
    <row r="25036" spans="53:56" ht="15" x14ac:dyDescent="0.25">
      <c r="BA25036" s="90" t="s">
        <v>29316</v>
      </c>
      <c r="BB25036" s="90" t="s">
        <v>8119</v>
      </c>
      <c r="BC25036" s="90" t="s">
        <v>29208</v>
      </c>
      <c r="BD25036" s="473" t="s">
        <v>26558</v>
      </c>
    </row>
    <row r="25037" spans="53:56" ht="15" x14ac:dyDescent="0.25">
      <c r="BA25037" s="91" t="s">
        <v>29317</v>
      </c>
      <c r="BB25037" s="91" t="s">
        <v>8119</v>
      </c>
      <c r="BC25037" s="91" t="s">
        <v>29208</v>
      </c>
      <c r="BD25037" s="473" t="s">
        <v>26558</v>
      </c>
    </row>
    <row r="25038" spans="53:56" ht="15" x14ac:dyDescent="0.25">
      <c r="BA25038" s="90" t="s">
        <v>29318</v>
      </c>
      <c r="BB25038" s="90" t="s">
        <v>8119</v>
      </c>
      <c r="BC25038" s="90" t="s">
        <v>29208</v>
      </c>
      <c r="BD25038" s="473" t="s">
        <v>26558</v>
      </c>
    </row>
    <row r="25039" spans="53:56" ht="15" x14ac:dyDescent="0.25">
      <c r="BA25039" s="91" t="s">
        <v>29319</v>
      </c>
      <c r="BB25039" s="91" t="s">
        <v>8119</v>
      </c>
      <c r="BC25039" s="91" t="s">
        <v>29208</v>
      </c>
      <c r="BD25039" s="473" t="s">
        <v>26558</v>
      </c>
    </row>
    <row r="25040" spans="53:56" ht="15" x14ac:dyDescent="0.25">
      <c r="BA25040" s="90" t="s">
        <v>29320</v>
      </c>
      <c r="BB25040" s="90" t="s">
        <v>8119</v>
      </c>
      <c r="BC25040" s="90" t="s">
        <v>29208</v>
      </c>
      <c r="BD25040" s="473" t="s">
        <v>26558</v>
      </c>
    </row>
    <row r="25041" spans="53:56" ht="15" x14ac:dyDescent="0.25">
      <c r="BA25041" s="91" t="s">
        <v>29321</v>
      </c>
      <c r="BB25041" s="91" t="s">
        <v>8119</v>
      </c>
      <c r="BC25041" s="91" t="s">
        <v>29208</v>
      </c>
      <c r="BD25041" s="473" t="s">
        <v>26558</v>
      </c>
    </row>
    <row r="25042" spans="53:56" ht="15" x14ac:dyDescent="0.25">
      <c r="BA25042" s="90" t="s">
        <v>29322</v>
      </c>
      <c r="BB25042" s="90" t="s">
        <v>8119</v>
      </c>
      <c r="BC25042" s="90" t="s">
        <v>29208</v>
      </c>
      <c r="BD25042" s="473" t="s">
        <v>26558</v>
      </c>
    </row>
    <row r="25043" spans="53:56" ht="15" x14ac:dyDescent="0.25">
      <c r="BA25043" s="91" t="s">
        <v>29323</v>
      </c>
      <c r="BB25043" s="91" t="s">
        <v>8119</v>
      </c>
      <c r="BC25043" s="91" t="s">
        <v>29208</v>
      </c>
      <c r="BD25043" s="473" t="s">
        <v>26558</v>
      </c>
    </row>
    <row r="25044" spans="53:56" ht="15" x14ac:dyDescent="0.25">
      <c r="BA25044" s="90" t="s">
        <v>29324</v>
      </c>
      <c r="BB25044" s="90" t="s">
        <v>8119</v>
      </c>
      <c r="BC25044" s="90" t="s">
        <v>29208</v>
      </c>
      <c r="BD25044" s="473" t="s">
        <v>26558</v>
      </c>
    </row>
    <row r="25045" spans="53:56" ht="15" x14ac:dyDescent="0.25">
      <c r="BA25045" s="91" t="s">
        <v>29325</v>
      </c>
      <c r="BB25045" s="91" t="s">
        <v>8119</v>
      </c>
      <c r="BC25045" s="91" t="s">
        <v>29208</v>
      </c>
      <c r="BD25045" s="473" t="s">
        <v>26558</v>
      </c>
    </row>
    <row r="25046" spans="53:56" ht="15" x14ac:dyDescent="0.25">
      <c r="BA25046" s="90" t="s">
        <v>29326</v>
      </c>
      <c r="BB25046" s="90" t="s">
        <v>8119</v>
      </c>
      <c r="BC25046" s="90" t="s">
        <v>29208</v>
      </c>
      <c r="BD25046" s="473" t="s">
        <v>26558</v>
      </c>
    </row>
    <row r="25047" spans="53:56" ht="15" x14ac:dyDescent="0.25">
      <c r="BA25047" s="91" t="s">
        <v>29327</v>
      </c>
      <c r="BB25047" s="91" t="s">
        <v>8119</v>
      </c>
      <c r="BC25047" s="91" t="s">
        <v>29208</v>
      </c>
      <c r="BD25047" s="473" t="s">
        <v>26558</v>
      </c>
    </row>
    <row r="25048" spans="53:56" ht="15" x14ac:dyDescent="0.25">
      <c r="BA25048" s="90" t="s">
        <v>29328</v>
      </c>
      <c r="BB25048" s="90" t="s">
        <v>8119</v>
      </c>
      <c r="BC25048" s="90" t="s">
        <v>29208</v>
      </c>
      <c r="BD25048" s="473" t="s">
        <v>26558</v>
      </c>
    </row>
    <row r="25049" spans="53:56" ht="15" x14ac:dyDescent="0.25">
      <c r="BA25049" s="91" t="s">
        <v>29329</v>
      </c>
      <c r="BB25049" s="91" t="s">
        <v>8119</v>
      </c>
      <c r="BC25049" s="91" t="s">
        <v>29208</v>
      </c>
      <c r="BD25049" s="473" t="s">
        <v>26558</v>
      </c>
    </row>
    <row r="25050" spans="53:56" ht="15" x14ac:dyDescent="0.25">
      <c r="BA25050" s="90" t="s">
        <v>29330</v>
      </c>
      <c r="BB25050" s="90" t="s">
        <v>8119</v>
      </c>
      <c r="BC25050" s="90" t="s">
        <v>29208</v>
      </c>
      <c r="BD25050" s="473" t="s">
        <v>26558</v>
      </c>
    </row>
    <row r="25051" spans="53:56" ht="15" x14ac:dyDescent="0.25">
      <c r="BA25051" s="91" t="s">
        <v>29331</v>
      </c>
      <c r="BB25051" s="91" t="s">
        <v>8119</v>
      </c>
      <c r="BC25051" s="91" t="s">
        <v>29208</v>
      </c>
      <c r="BD25051" s="473" t="s">
        <v>26558</v>
      </c>
    </row>
    <row r="25052" spans="53:56" ht="15" x14ac:dyDescent="0.25">
      <c r="BA25052" s="90" t="s">
        <v>29332</v>
      </c>
      <c r="BB25052" s="90" t="s">
        <v>8119</v>
      </c>
      <c r="BC25052" s="90" t="s">
        <v>15486</v>
      </c>
      <c r="BD25052" s="473" t="s">
        <v>26558</v>
      </c>
    </row>
    <row r="25053" spans="53:56" ht="15" x14ac:dyDescent="0.25">
      <c r="BA25053" s="91" t="s">
        <v>29333</v>
      </c>
      <c r="BB25053" s="91" t="s">
        <v>8119</v>
      </c>
      <c r="BC25053" s="91" t="s">
        <v>15486</v>
      </c>
      <c r="BD25053" s="473" t="s">
        <v>26558</v>
      </c>
    </row>
    <row r="25054" spans="53:56" ht="15" x14ac:dyDescent="0.25">
      <c r="BA25054" s="90" t="s">
        <v>29334</v>
      </c>
      <c r="BB25054" s="90" t="s">
        <v>8119</v>
      </c>
      <c r="BC25054" s="90" t="s">
        <v>18516</v>
      </c>
      <c r="BD25054" s="473" t="s">
        <v>26558</v>
      </c>
    </row>
    <row r="25055" spans="53:56" ht="15" x14ac:dyDescent="0.25">
      <c r="BA25055" s="91" t="s">
        <v>29335</v>
      </c>
      <c r="BB25055" s="91" t="s">
        <v>8119</v>
      </c>
      <c r="BC25055" s="91" t="s">
        <v>15486</v>
      </c>
      <c r="BD25055" s="473" t="s">
        <v>26558</v>
      </c>
    </row>
    <row r="25056" spans="53:56" ht="15" x14ac:dyDescent="0.25">
      <c r="BA25056" s="90" t="s">
        <v>29336</v>
      </c>
      <c r="BB25056" s="90" t="s">
        <v>8119</v>
      </c>
      <c r="BC25056" s="90" t="s">
        <v>15486</v>
      </c>
      <c r="BD25056" s="473" t="s">
        <v>26558</v>
      </c>
    </row>
    <row r="25057" spans="53:56" ht="15" x14ac:dyDescent="0.25">
      <c r="BA25057" s="91" t="s">
        <v>29337</v>
      </c>
      <c r="BB25057" s="91" t="s">
        <v>8119</v>
      </c>
      <c r="BC25057" s="91" t="s">
        <v>15486</v>
      </c>
      <c r="BD25057" s="473" t="s">
        <v>26558</v>
      </c>
    </row>
    <row r="25058" spans="53:56" ht="15" x14ac:dyDescent="0.25">
      <c r="BA25058" s="90" t="s">
        <v>29338</v>
      </c>
      <c r="BB25058" s="90" t="s">
        <v>8119</v>
      </c>
      <c r="BC25058" s="90" t="s">
        <v>15486</v>
      </c>
      <c r="BD25058" s="473" t="s">
        <v>26558</v>
      </c>
    </row>
    <row r="25059" spans="53:56" ht="15" x14ac:dyDescent="0.25">
      <c r="BA25059" s="91" t="s">
        <v>29339</v>
      </c>
      <c r="BB25059" s="91" t="s">
        <v>8119</v>
      </c>
      <c r="BC25059" s="91" t="s">
        <v>15486</v>
      </c>
      <c r="BD25059" s="473" t="s">
        <v>26558</v>
      </c>
    </row>
    <row r="25060" spans="53:56" ht="15" x14ac:dyDescent="0.25">
      <c r="BA25060" s="90" t="s">
        <v>29340</v>
      </c>
      <c r="BB25060" s="90" t="s">
        <v>8119</v>
      </c>
      <c r="BC25060" s="90" t="s">
        <v>15486</v>
      </c>
      <c r="BD25060" s="473" t="s">
        <v>26558</v>
      </c>
    </row>
    <row r="25061" spans="53:56" ht="15" x14ac:dyDescent="0.25">
      <c r="BA25061" s="91" t="s">
        <v>29341</v>
      </c>
      <c r="BB25061" s="91" t="s">
        <v>8119</v>
      </c>
      <c r="BC25061" s="91" t="s">
        <v>15486</v>
      </c>
      <c r="BD25061" s="473" t="s">
        <v>26558</v>
      </c>
    </row>
    <row r="25062" spans="53:56" ht="15" x14ac:dyDescent="0.25">
      <c r="BA25062" s="90" t="s">
        <v>29342</v>
      </c>
      <c r="BB25062" s="90" t="s">
        <v>8119</v>
      </c>
      <c r="BC25062" s="90" t="s">
        <v>15486</v>
      </c>
      <c r="BD25062" s="473" t="s">
        <v>26558</v>
      </c>
    </row>
    <row r="25063" spans="53:56" ht="15" x14ac:dyDescent="0.25">
      <c r="BA25063" s="91" t="s">
        <v>29343</v>
      </c>
      <c r="BB25063" s="91" t="s">
        <v>8119</v>
      </c>
      <c r="BC25063" s="91" t="s">
        <v>15486</v>
      </c>
      <c r="BD25063" s="473" t="s">
        <v>26558</v>
      </c>
    </row>
    <row r="25064" spans="53:56" ht="15" x14ac:dyDescent="0.25">
      <c r="BA25064" s="90" t="s">
        <v>29344</v>
      </c>
      <c r="BB25064" s="90" t="s">
        <v>8119</v>
      </c>
      <c r="BC25064" s="90" t="s">
        <v>15486</v>
      </c>
      <c r="BD25064" s="473" t="s">
        <v>26558</v>
      </c>
    </row>
    <row r="25065" spans="53:56" ht="15" x14ac:dyDescent="0.25">
      <c r="BA25065" s="91" t="s">
        <v>29345</v>
      </c>
      <c r="BB25065" s="91" t="s">
        <v>8119</v>
      </c>
      <c r="BC25065" s="91" t="s">
        <v>15486</v>
      </c>
      <c r="BD25065" s="473" t="s">
        <v>26558</v>
      </c>
    </row>
    <row r="25066" spans="53:56" ht="15" x14ac:dyDescent="0.25">
      <c r="BA25066" s="91" t="s">
        <v>29346</v>
      </c>
      <c r="BB25066" s="91" t="s">
        <v>8119</v>
      </c>
      <c r="BC25066" s="91" t="s">
        <v>15486</v>
      </c>
      <c r="BD25066" s="473" t="s">
        <v>26558</v>
      </c>
    </row>
    <row r="25067" spans="53:56" ht="15" x14ac:dyDescent="0.25">
      <c r="BA25067" s="90" t="s">
        <v>29347</v>
      </c>
      <c r="BB25067" s="90" t="s">
        <v>8119</v>
      </c>
      <c r="BC25067" s="90" t="s">
        <v>15486</v>
      </c>
      <c r="BD25067" s="473" t="s">
        <v>26558</v>
      </c>
    </row>
    <row r="25068" spans="53:56" ht="15" x14ac:dyDescent="0.25">
      <c r="BA25068" s="91" t="s">
        <v>29348</v>
      </c>
      <c r="BB25068" s="91" t="s">
        <v>8119</v>
      </c>
      <c r="BC25068" s="91" t="s">
        <v>15486</v>
      </c>
      <c r="BD25068" s="473" t="s">
        <v>26558</v>
      </c>
    </row>
    <row r="25069" spans="53:56" ht="15" x14ac:dyDescent="0.25">
      <c r="BA25069" s="90" t="s">
        <v>29349</v>
      </c>
      <c r="BB25069" s="90" t="s">
        <v>8119</v>
      </c>
      <c r="BC25069" s="90" t="s">
        <v>10222</v>
      </c>
      <c r="BD25069" s="473" t="s">
        <v>26558</v>
      </c>
    </row>
    <row r="25070" spans="53:56" ht="15" x14ac:dyDescent="0.25">
      <c r="BA25070" s="91" t="s">
        <v>29350</v>
      </c>
      <c r="BB25070" s="91" t="s">
        <v>8119</v>
      </c>
      <c r="BC25070" s="91" t="s">
        <v>15486</v>
      </c>
      <c r="BD25070" s="473" t="s">
        <v>26558</v>
      </c>
    </row>
    <row r="25071" spans="53:56" ht="15" x14ac:dyDescent="0.25">
      <c r="BA25071" s="90" t="s">
        <v>29351</v>
      </c>
      <c r="BB25071" s="90" t="s">
        <v>8119</v>
      </c>
      <c r="BC25071" s="90" t="s">
        <v>15486</v>
      </c>
      <c r="BD25071" s="473" t="s">
        <v>26558</v>
      </c>
    </row>
    <row r="25072" spans="53:56" ht="15" x14ac:dyDescent="0.25">
      <c r="BA25072" s="91" t="s">
        <v>29352</v>
      </c>
      <c r="BB25072" s="91" t="s">
        <v>8119</v>
      </c>
      <c r="BC25072" s="91" t="s">
        <v>10222</v>
      </c>
      <c r="BD25072" s="473" t="s">
        <v>26558</v>
      </c>
    </row>
    <row r="25073" spans="53:56" ht="15" x14ac:dyDescent="0.25">
      <c r="BA25073" s="90" t="s">
        <v>29353</v>
      </c>
      <c r="BB25073" s="90" t="s">
        <v>8119</v>
      </c>
      <c r="BC25073" s="90" t="s">
        <v>15486</v>
      </c>
      <c r="BD25073" s="473" t="s">
        <v>26558</v>
      </c>
    </row>
    <row r="25074" spans="53:56" ht="15" x14ac:dyDescent="0.25">
      <c r="BA25074" s="91" t="s">
        <v>29354</v>
      </c>
      <c r="BB25074" s="91" t="s">
        <v>8119</v>
      </c>
      <c r="BC25074" s="91" t="s">
        <v>7871</v>
      </c>
      <c r="BD25074" s="473" t="s">
        <v>26558</v>
      </c>
    </row>
    <row r="25075" spans="53:56" ht="15" x14ac:dyDescent="0.25">
      <c r="BA25075" s="90" t="s">
        <v>29355</v>
      </c>
      <c r="BB25075" s="90" t="s">
        <v>8119</v>
      </c>
      <c r="BC25075" s="90" t="s">
        <v>10809</v>
      </c>
      <c r="BD25075" s="473" t="s">
        <v>26558</v>
      </c>
    </row>
    <row r="25076" spans="53:56" ht="15" x14ac:dyDescent="0.25">
      <c r="BA25076" s="91" t="s">
        <v>29356</v>
      </c>
      <c r="BB25076" s="91" t="s">
        <v>8119</v>
      </c>
      <c r="BC25076" s="91" t="s">
        <v>7871</v>
      </c>
      <c r="BD25076" s="473" t="s">
        <v>26558</v>
      </c>
    </row>
    <row r="25077" spans="53:56" ht="15" x14ac:dyDescent="0.25">
      <c r="BA25077" s="90" t="s">
        <v>29357</v>
      </c>
      <c r="BB25077" s="90" t="s">
        <v>8119</v>
      </c>
      <c r="BC25077" s="90" t="s">
        <v>18025</v>
      </c>
      <c r="BD25077" s="473" t="s">
        <v>26558</v>
      </c>
    </row>
    <row r="25078" spans="53:56" ht="15" x14ac:dyDescent="0.25">
      <c r="BA25078" s="91" t="s">
        <v>29358</v>
      </c>
      <c r="BB25078" s="91" t="s">
        <v>8119</v>
      </c>
      <c r="BC25078" s="91" t="s">
        <v>29255</v>
      </c>
      <c r="BD25078" s="473" t="s">
        <v>26558</v>
      </c>
    </row>
    <row r="25079" spans="53:56" ht="15" x14ac:dyDescent="0.25">
      <c r="BA25079" s="90" t="s">
        <v>29359</v>
      </c>
      <c r="BB25079" s="90" t="s">
        <v>8119</v>
      </c>
      <c r="BC25079" s="90" t="s">
        <v>18025</v>
      </c>
      <c r="BD25079" s="473" t="s">
        <v>26558</v>
      </c>
    </row>
    <row r="25080" spans="53:56" ht="15" x14ac:dyDescent="0.25">
      <c r="BA25080" s="91" t="s">
        <v>29360</v>
      </c>
      <c r="BB25080" s="91" t="s">
        <v>8119</v>
      </c>
      <c r="BC25080" s="91" t="s">
        <v>18025</v>
      </c>
      <c r="BD25080" s="473" t="s">
        <v>26558</v>
      </c>
    </row>
    <row r="25081" spans="53:56" ht="15" x14ac:dyDescent="0.25">
      <c r="BA25081" s="91" t="s">
        <v>29361</v>
      </c>
      <c r="BB25081" s="91" t="s">
        <v>8119</v>
      </c>
      <c r="BC25081" s="91" t="s">
        <v>28986</v>
      </c>
      <c r="BD25081" s="473" t="s">
        <v>26558</v>
      </c>
    </row>
    <row r="25082" spans="53:56" ht="15" x14ac:dyDescent="0.25">
      <c r="BA25082" s="90" t="s">
        <v>29362</v>
      </c>
      <c r="BB25082" s="90" t="s">
        <v>8119</v>
      </c>
      <c r="BC25082" s="90" t="s">
        <v>27701</v>
      </c>
      <c r="BD25082" s="473" t="s">
        <v>26558</v>
      </c>
    </row>
    <row r="25083" spans="53:56" ht="15" x14ac:dyDescent="0.25">
      <c r="BA25083" s="91" t="s">
        <v>29363</v>
      </c>
      <c r="BB25083" s="91" t="s">
        <v>8119</v>
      </c>
      <c r="BC25083" s="91" t="s">
        <v>10809</v>
      </c>
      <c r="BD25083" s="473" t="s">
        <v>26558</v>
      </c>
    </row>
    <row r="25084" spans="53:56" ht="15" x14ac:dyDescent="0.25">
      <c r="BA25084" s="90" t="s">
        <v>29364</v>
      </c>
      <c r="BB25084" s="90" t="s">
        <v>8119</v>
      </c>
      <c r="BC25084" s="90" t="s">
        <v>18025</v>
      </c>
      <c r="BD25084" s="473" t="s">
        <v>26558</v>
      </c>
    </row>
    <row r="25085" spans="53:56" ht="15" x14ac:dyDescent="0.25">
      <c r="BA25085" s="90" t="s">
        <v>29365</v>
      </c>
      <c r="BB25085" s="90" t="s">
        <v>8119</v>
      </c>
      <c r="BC25085" s="90" t="s">
        <v>7871</v>
      </c>
      <c r="BD25085" s="473" t="s">
        <v>26558</v>
      </c>
    </row>
    <row r="25086" spans="53:56" ht="15" x14ac:dyDescent="0.25">
      <c r="BA25086" s="91" t="s">
        <v>29366</v>
      </c>
      <c r="BB25086" s="91" t="s">
        <v>8119</v>
      </c>
      <c r="BC25086" s="91" t="s">
        <v>16752</v>
      </c>
      <c r="BD25086" s="473" t="s">
        <v>26558</v>
      </c>
    </row>
    <row r="25087" spans="53:56" ht="15" x14ac:dyDescent="0.25">
      <c r="BA25087" s="90" t="s">
        <v>29367</v>
      </c>
      <c r="BB25087" s="90" t="s">
        <v>8119</v>
      </c>
      <c r="BC25087" s="90" t="s">
        <v>7871</v>
      </c>
      <c r="BD25087" s="473" t="s">
        <v>26558</v>
      </c>
    </row>
    <row r="25088" spans="53:56" ht="15" x14ac:dyDescent="0.25">
      <c r="BA25088" s="91" t="s">
        <v>29368</v>
      </c>
      <c r="BB25088" s="91" t="s">
        <v>8119</v>
      </c>
      <c r="BC25088" s="91" t="s">
        <v>29369</v>
      </c>
      <c r="BD25088" s="473" t="s">
        <v>26558</v>
      </c>
    </row>
    <row r="25089" spans="53:56" ht="15" x14ac:dyDescent="0.25">
      <c r="BA25089" s="91" t="s">
        <v>29370</v>
      </c>
      <c r="BB25089" s="91" t="s">
        <v>8119</v>
      </c>
      <c r="BC25089" s="91" t="s">
        <v>10809</v>
      </c>
      <c r="BD25089" s="473" t="s">
        <v>26558</v>
      </c>
    </row>
    <row r="25090" spans="53:56" ht="15" x14ac:dyDescent="0.25">
      <c r="BA25090" s="90" t="s">
        <v>29371</v>
      </c>
      <c r="BB25090" s="90" t="s">
        <v>8119</v>
      </c>
      <c r="BC25090" s="90" t="s">
        <v>7871</v>
      </c>
      <c r="BD25090" s="473" t="s">
        <v>26558</v>
      </c>
    </row>
    <row r="25091" spans="53:56" ht="15" x14ac:dyDescent="0.25">
      <c r="BA25091" s="91" t="s">
        <v>29372</v>
      </c>
      <c r="BB25091" s="91" t="s">
        <v>8119</v>
      </c>
      <c r="BC25091" s="91" t="s">
        <v>29373</v>
      </c>
      <c r="BD25091" s="473" t="s">
        <v>26558</v>
      </c>
    </row>
    <row r="25092" spans="53:56" ht="15" x14ac:dyDescent="0.25">
      <c r="BA25092" s="90" t="s">
        <v>29374</v>
      </c>
      <c r="BB25092" s="90" t="s">
        <v>8119</v>
      </c>
      <c r="BC25092" s="90" t="s">
        <v>27701</v>
      </c>
      <c r="BD25092" s="473" t="s">
        <v>26558</v>
      </c>
    </row>
    <row r="25093" spans="53:56" ht="15" x14ac:dyDescent="0.25">
      <c r="BA25093" s="90" t="s">
        <v>29375</v>
      </c>
      <c r="BB25093" s="90" t="s">
        <v>8119</v>
      </c>
      <c r="BC25093" s="90" t="s">
        <v>28986</v>
      </c>
      <c r="BD25093" s="473" t="s">
        <v>26558</v>
      </c>
    </row>
    <row r="25094" spans="53:56" ht="15" x14ac:dyDescent="0.25">
      <c r="BA25094" s="91" t="s">
        <v>29376</v>
      </c>
      <c r="BB25094" s="91" t="s">
        <v>8119</v>
      </c>
      <c r="BC25094" s="91" t="s">
        <v>7871</v>
      </c>
      <c r="BD25094" s="473" t="s">
        <v>26558</v>
      </c>
    </row>
    <row r="25095" spans="53:56" ht="15" x14ac:dyDescent="0.25">
      <c r="BA25095" s="90" t="s">
        <v>29377</v>
      </c>
      <c r="BB25095" s="90" t="s">
        <v>8119</v>
      </c>
      <c r="BC25095" s="90" t="s">
        <v>18025</v>
      </c>
      <c r="BD25095" s="473" t="s">
        <v>26558</v>
      </c>
    </row>
    <row r="25096" spans="53:56" ht="15" x14ac:dyDescent="0.25">
      <c r="BA25096" s="91" t="s">
        <v>29378</v>
      </c>
      <c r="BB25096" s="91" t="s">
        <v>8119</v>
      </c>
      <c r="BC25096" s="91" t="s">
        <v>10809</v>
      </c>
      <c r="BD25096" s="473" t="s">
        <v>26558</v>
      </c>
    </row>
    <row r="25097" spans="53:56" ht="15" x14ac:dyDescent="0.25">
      <c r="BA25097" s="90" t="s">
        <v>29379</v>
      </c>
      <c r="BB25097" s="90" t="s">
        <v>8119</v>
      </c>
      <c r="BC25097" s="90" t="s">
        <v>7871</v>
      </c>
      <c r="BD25097" s="473" t="s">
        <v>26558</v>
      </c>
    </row>
    <row r="25098" spans="53:56" ht="15" x14ac:dyDescent="0.25">
      <c r="BA25098" s="91" t="s">
        <v>29380</v>
      </c>
      <c r="BB25098" s="91" t="s">
        <v>8119</v>
      </c>
      <c r="BC25098" s="91" t="s">
        <v>10809</v>
      </c>
      <c r="BD25098" s="473" t="s">
        <v>26558</v>
      </c>
    </row>
    <row r="25099" spans="53:56" ht="15" x14ac:dyDescent="0.25">
      <c r="BA25099" s="91" t="s">
        <v>29381</v>
      </c>
      <c r="BB25099" s="91" t="s">
        <v>8119</v>
      </c>
      <c r="BC25099" s="91" t="s">
        <v>29255</v>
      </c>
      <c r="BD25099" s="473" t="s">
        <v>26558</v>
      </c>
    </row>
    <row r="25100" spans="53:56" ht="15" x14ac:dyDescent="0.25">
      <c r="BA25100" s="90" t="s">
        <v>29382</v>
      </c>
      <c r="BB25100" s="90" t="s">
        <v>8119</v>
      </c>
      <c r="BC25100" s="90" t="s">
        <v>29369</v>
      </c>
      <c r="BD25100" s="473" t="s">
        <v>26558</v>
      </c>
    </row>
    <row r="25101" spans="53:56" ht="15" x14ac:dyDescent="0.25">
      <c r="BA25101" s="91" t="s">
        <v>29383</v>
      </c>
      <c r="BB25101" s="91" t="s">
        <v>8119</v>
      </c>
      <c r="BC25101" s="91" t="s">
        <v>29255</v>
      </c>
      <c r="BD25101" s="473" t="s">
        <v>26558</v>
      </c>
    </row>
    <row r="25102" spans="53:56" ht="15" x14ac:dyDescent="0.25">
      <c r="BA25102" s="90" t="s">
        <v>29384</v>
      </c>
      <c r="BB25102" s="90" t="s">
        <v>8119</v>
      </c>
      <c r="BC25102" s="90" t="s">
        <v>29255</v>
      </c>
      <c r="BD25102" s="473" t="s">
        <v>26558</v>
      </c>
    </row>
    <row r="25103" spans="53:56" ht="15" x14ac:dyDescent="0.25">
      <c r="BA25103" s="90" t="s">
        <v>29385</v>
      </c>
      <c r="BB25103" s="90" t="s">
        <v>8119</v>
      </c>
      <c r="BC25103" s="90" t="s">
        <v>29255</v>
      </c>
      <c r="BD25103" s="473" t="s">
        <v>26558</v>
      </c>
    </row>
    <row r="25104" spans="53:56" ht="15" x14ac:dyDescent="0.25">
      <c r="BA25104" s="91" t="s">
        <v>29386</v>
      </c>
      <c r="BB25104" s="91" t="s">
        <v>8119</v>
      </c>
      <c r="BC25104" s="91" t="s">
        <v>29255</v>
      </c>
      <c r="BD25104" s="473" t="s">
        <v>26558</v>
      </c>
    </row>
    <row r="25105" spans="53:56" ht="15" x14ac:dyDescent="0.25">
      <c r="BA25105" s="90" t="s">
        <v>29387</v>
      </c>
      <c r="BB25105" s="90" t="s">
        <v>8119</v>
      </c>
      <c r="BC25105" s="90" t="s">
        <v>29373</v>
      </c>
      <c r="BD25105" s="473" t="s">
        <v>26558</v>
      </c>
    </row>
    <row r="25106" spans="53:56" ht="15" x14ac:dyDescent="0.25">
      <c r="BA25106" s="91" t="s">
        <v>29388</v>
      </c>
      <c r="BB25106" s="91" t="s">
        <v>8119</v>
      </c>
      <c r="BC25106" s="91" t="s">
        <v>29369</v>
      </c>
      <c r="BD25106" s="473" t="s">
        <v>26558</v>
      </c>
    </row>
    <row r="25107" spans="53:56" ht="15" x14ac:dyDescent="0.25">
      <c r="BA25107" s="91" t="s">
        <v>29389</v>
      </c>
      <c r="BB25107" s="91" t="s">
        <v>8119</v>
      </c>
      <c r="BC25107" s="91" t="s">
        <v>29369</v>
      </c>
      <c r="BD25107" s="473" t="s">
        <v>26558</v>
      </c>
    </row>
    <row r="25108" spans="53:56" ht="15" x14ac:dyDescent="0.25">
      <c r="BA25108" s="90" t="s">
        <v>29390</v>
      </c>
      <c r="BB25108" s="90" t="s">
        <v>8119</v>
      </c>
      <c r="BC25108" s="90" t="s">
        <v>29369</v>
      </c>
      <c r="BD25108" s="473" t="s">
        <v>26558</v>
      </c>
    </row>
    <row r="25109" spans="53:56" ht="15" x14ac:dyDescent="0.25">
      <c r="BA25109" s="91" t="s">
        <v>29391</v>
      </c>
      <c r="BB25109" s="91" t="s">
        <v>8119</v>
      </c>
      <c r="BC25109" s="91" t="s">
        <v>29373</v>
      </c>
      <c r="BD25109" s="473" t="s">
        <v>26558</v>
      </c>
    </row>
    <row r="25110" spans="53:56" ht="15" x14ac:dyDescent="0.25">
      <c r="BA25110" s="90" t="s">
        <v>29392</v>
      </c>
      <c r="BB25110" s="90" t="s">
        <v>8119</v>
      </c>
      <c r="BC25110" s="90" t="s">
        <v>27701</v>
      </c>
      <c r="BD25110" s="473" t="s">
        <v>26558</v>
      </c>
    </row>
    <row r="25111" spans="53:56" ht="15" x14ac:dyDescent="0.25">
      <c r="BA25111" s="90" t="s">
        <v>29393</v>
      </c>
      <c r="BB25111" s="90" t="s">
        <v>8119</v>
      </c>
      <c r="BC25111" s="90" t="s">
        <v>29373</v>
      </c>
      <c r="BD25111" s="473" t="s">
        <v>26558</v>
      </c>
    </row>
    <row r="25112" spans="53:56" ht="15" x14ac:dyDescent="0.25">
      <c r="BA25112" s="91" t="s">
        <v>29394</v>
      </c>
      <c r="BB25112" s="91" t="s">
        <v>8119</v>
      </c>
      <c r="BC25112" s="91" t="s">
        <v>29255</v>
      </c>
      <c r="BD25112" s="473" t="s">
        <v>26558</v>
      </c>
    </row>
    <row r="25113" spans="53:56" ht="15" x14ac:dyDescent="0.25">
      <c r="BA25113" s="90" t="s">
        <v>29395</v>
      </c>
      <c r="BB25113" s="90" t="s">
        <v>8119</v>
      </c>
      <c r="BC25113" s="90" t="s">
        <v>27701</v>
      </c>
      <c r="BD25113" s="473" t="s">
        <v>26558</v>
      </c>
    </row>
    <row r="25114" spans="53:56" ht="15" x14ac:dyDescent="0.25">
      <c r="BA25114" s="91" t="s">
        <v>29396</v>
      </c>
      <c r="BB25114" s="91" t="s">
        <v>8119</v>
      </c>
      <c r="BC25114" s="91" t="s">
        <v>27701</v>
      </c>
      <c r="BD25114" s="473" t="s">
        <v>26558</v>
      </c>
    </row>
    <row r="25115" spans="53:56" ht="15" x14ac:dyDescent="0.25">
      <c r="BA25115" s="91" t="s">
        <v>29397</v>
      </c>
      <c r="BB25115" s="91" t="s">
        <v>8119</v>
      </c>
      <c r="BC25115" s="91" t="s">
        <v>7871</v>
      </c>
      <c r="BD25115" s="473" t="s">
        <v>26558</v>
      </c>
    </row>
    <row r="25116" spans="53:56" ht="15" x14ac:dyDescent="0.25">
      <c r="BA25116" s="90" t="s">
        <v>29398</v>
      </c>
      <c r="BB25116" s="90" t="s">
        <v>8119</v>
      </c>
      <c r="BC25116" s="90" t="s">
        <v>7871</v>
      </c>
      <c r="BD25116" s="473" t="s">
        <v>26558</v>
      </c>
    </row>
    <row r="25117" spans="53:56" ht="15" x14ac:dyDescent="0.25">
      <c r="BA25117" s="91" t="s">
        <v>29399</v>
      </c>
      <c r="BB25117" s="91" t="s">
        <v>8119</v>
      </c>
      <c r="BC25117" s="91" t="s">
        <v>7871</v>
      </c>
      <c r="BD25117" s="473" t="s">
        <v>26558</v>
      </c>
    </row>
    <row r="25118" spans="53:56" ht="15" x14ac:dyDescent="0.25">
      <c r="BA25118" s="90" t="s">
        <v>29400</v>
      </c>
      <c r="BB25118" s="90" t="s">
        <v>8119</v>
      </c>
      <c r="BC25118" s="90" t="s">
        <v>7871</v>
      </c>
      <c r="BD25118" s="473" t="s">
        <v>26558</v>
      </c>
    </row>
    <row r="25119" spans="53:56" ht="15" x14ac:dyDescent="0.25">
      <c r="BA25119" s="90" t="s">
        <v>29401</v>
      </c>
      <c r="BB25119" s="90" t="s">
        <v>8119</v>
      </c>
      <c r="BC25119" s="90" t="s">
        <v>29255</v>
      </c>
      <c r="BD25119" s="473" t="s">
        <v>26558</v>
      </c>
    </row>
    <row r="25120" spans="53:56" ht="15" x14ac:dyDescent="0.25">
      <c r="BA25120" s="91" t="s">
        <v>29402</v>
      </c>
      <c r="BB25120" s="91" t="s">
        <v>8119</v>
      </c>
      <c r="BC25120" s="91" t="s">
        <v>29255</v>
      </c>
      <c r="BD25120" s="473" t="s">
        <v>26558</v>
      </c>
    </row>
    <row r="25121" spans="53:56" ht="15" x14ac:dyDescent="0.25">
      <c r="BA25121" s="90" t="s">
        <v>29403</v>
      </c>
      <c r="BB25121" s="90" t="s">
        <v>8119</v>
      </c>
      <c r="BC25121" s="90" t="s">
        <v>7871</v>
      </c>
      <c r="BD25121" s="473" t="s">
        <v>26558</v>
      </c>
    </row>
    <row r="25122" spans="53:56" ht="15" x14ac:dyDescent="0.25">
      <c r="BA25122" s="90" t="s">
        <v>29404</v>
      </c>
      <c r="BB25122" s="90" t="s">
        <v>8119</v>
      </c>
      <c r="BC25122" s="90" t="s">
        <v>29255</v>
      </c>
      <c r="BD25122" s="473" t="s">
        <v>26558</v>
      </c>
    </row>
    <row r="25123" spans="53:56" ht="15" x14ac:dyDescent="0.25">
      <c r="BA25123" s="91" t="s">
        <v>29405</v>
      </c>
      <c r="BB25123" s="91" t="s">
        <v>8119</v>
      </c>
      <c r="BC25123" s="91" t="s">
        <v>29373</v>
      </c>
      <c r="BD25123" s="473" t="s">
        <v>26558</v>
      </c>
    </row>
    <row r="25124" spans="53:56" ht="15" x14ac:dyDescent="0.25">
      <c r="BA25124" s="91" t="s">
        <v>29406</v>
      </c>
      <c r="BB25124" s="91" t="s">
        <v>8119</v>
      </c>
      <c r="BC25124" s="91" t="s">
        <v>18025</v>
      </c>
      <c r="BD25124" s="473" t="s">
        <v>26558</v>
      </c>
    </row>
    <row r="25125" spans="53:56" ht="15" x14ac:dyDescent="0.25">
      <c r="BA25125" s="90" t="s">
        <v>29406</v>
      </c>
      <c r="BB25125" s="90" t="s">
        <v>8119</v>
      </c>
      <c r="BC25125" s="90" t="s">
        <v>28986</v>
      </c>
      <c r="BD25125" s="473" t="s">
        <v>26558</v>
      </c>
    </row>
    <row r="25126" spans="53:56" ht="15" x14ac:dyDescent="0.25">
      <c r="BA25126" s="91" t="s">
        <v>29407</v>
      </c>
      <c r="BB25126" s="91" t="s">
        <v>8119</v>
      </c>
      <c r="BC25126" s="91" t="s">
        <v>27701</v>
      </c>
      <c r="BD25126" s="473" t="s">
        <v>26558</v>
      </c>
    </row>
    <row r="25127" spans="53:56" ht="15" x14ac:dyDescent="0.25">
      <c r="BA25127" s="91" t="s">
        <v>29408</v>
      </c>
      <c r="BB25127" s="91" t="s">
        <v>8119</v>
      </c>
      <c r="BC25127" s="91" t="s">
        <v>10809</v>
      </c>
      <c r="BD25127" s="473" t="s">
        <v>26558</v>
      </c>
    </row>
    <row r="25128" spans="53:56" ht="15" x14ac:dyDescent="0.25">
      <c r="BA25128" s="91" t="s">
        <v>29408</v>
      </c>
      <c r="BB25128" s="91" t="s">
        <v>8119</v>
      </c>
      <c r="BC25128" s="91" t="s">
        <v>7871</v>
      </c>
      <c r="BD25128" s="473" t="s">
        <v>26558</v>
      </c>
    </row>
    <row r="25129" spans="53:56" ht="15" x14ac:dyDescent="0.25">
      <c r="BA25129" s="90" t="s">
        <v>29409</v>
      </c>
      <c r="BB25129" s="90" t="s">
        <v>8119</v>
      </c>
      <c r="BC25129" s="90" t="s">
        <v>29373</v>
      </c>
      <c r="BD25129" s="473" t="s">
        <v>26558</v>
      </c>
    </row>
    <row r="25130" spans="53:56" ht="15" x14ac:dyDescent="0.25">
      <c r="BA25130" s="91" t="s">
        <v>29410</v>
      </c>
      <c r="BB25130" s="91" t="s">
        <v>8119</v>
      </c>
      <c r="BC25130" s="91" t="s">
        <v>7871</v>
      </c>
      <c r="BD25130" s="473" t="s">
        <v>26558</v>
      </c>
    </row>
    <row r="25131" spans="53:56" ht="15" x14ac:dyDescent="0.25">
      <c r="BA25131" s="90" t="s">
        <v>29411</v>
      </c>
      <c r="BB25131" s="90" t="s">
        <v>8119</v>
      </c>
      <c r="BC25131" s="90" t="s">
        <v>16659</v>
      </c>
      <c r="BD25131" s="473" t="s">
        <v>26558</v>
      </c>
    </row>
    <row r="25132" spans="53:56" ht="15" x14ac:dyDescent="0.25">
      <c r="BA25132" s="90" t="s">
        <v>29412</v>
      </c>
      <c r="BB25132" s="90" t="s">
        <v>8119</v>
      </c>
      <c r="BC25132" s="90" t="s">
        <v>1014</v>
      </c>
      <c r="BD25132" s="473" t="s">
        <v>26558</v>
      </c>
    </row>
    <row r="25133" spans="53:56" ht="15" x14ac:dyDescent="0.25">
      <c r="BA25133" s="91" t="s">
        <v>29413</v>
      </c>
      <c r="BB25133" s="91" t="s">
        <v>8119</v>
      </c>
      <c r="BC25133" s="91" t="s">
        <v>18252</v>
      </c>
      <c r="BD25133" s="473" t="s">
        <v>26558</v>
      </c>
    </row>
    <row r="25134" spans="53:56" ht="15" x14ac:dyDescent="0.25">
      <c r="BA25134" s="90" t="s">
        <v>29414</v>
      </c>
      <c r="BB25134" s="90" t="s">
        <v>8119</v>
      </c>
      <c r="BC25134" s="90" t="s">
        <v>29415</v>
      </c>
      <c r="BD25134" s="473" t="s">
        <v>26558</v>
      </c>
    </row>
    <row r="25135" spans="53:56" ht="15" x14ac:dyDescent="0.25">
      <c r="BA25135" s="91" t="s">
        <v>29414</v>
      </c>
      <c r="BB25135" s="91" t="s">
        <v>8119</v>
      </c>
      <c r="BC25135" s="91" t="s">
        <v>16659</v>
      </c>
      <c r="BD25135" s="473" t="s">
        <v>26558</v>
      </c>
    </row>
    <row r="25136" spans="53:56" ht="15" x14ac:dyDescent="0.25">
      <c r="BA25136" s="90" t="s">
        <v>29416</v>
      </c>
      <c r="BB25136" s="90" t="s">
        <v>8119</v>
      </c>
      <c r="BC25136" s="90" t="s">
        <v>16659</v>
      </c>
      <c r="BD25136" s="473" t="s">
        <v>26558</v>
      </c>
    </row>
    <row r="25137" spans="53:56" ht="15" x14ac:dyDescent="0.25">
      <c r="BA25137" s="91" t="s">
        <v>29417</v>
      </c>
      <c r="BB25137" s="91" t="s">
        <v>8119</v>
      </c>
      <c r="BC25137" s="91" t="s">
        <v>16659</v>
      </c>
      <c r="BD25137" s="473" t="s">
        <v>26558</v>
      </c>
    </row>
    <row r="25138" spans="53:56" ht="15" x14ac:dyDescent="0.25">
      <c r="BA25138" s="91" t="s">
        <v>29418</v>
      </c>
      <c r="BB25138" s="91" t="s">
        <v>8119</v>
      </c>
      <c r="BC25138" s="91" t="s">
        <v>1014</v>
      </c>
      <c r="BD25138" s="473" t="s">
        <v>26558</v>
      </c>
    </row>
    <row r="25139" spans="53:56" ht="15" x14ac:dyDescent="0.25">
      <c r="BA25139" s="90" t="s">
        <v>29419</v>
      </c>
      <c r="BB25139" s="90" t="s">
        <v>8119</v>
      </c>
      <c r="BC25139" s="90" t="s">
        <v>16659</v>
      </c>
      <c r="BD25139" s="473" t="s">
        <v>26558</v>
      </c>
    </row>
    <row r="25140" spans="53:56" ht="15" x14ac:dyDescent="0.25">
      <c r="BA25140" s="91" t="s">
        <v>29420</v>
      </c>
      <c r="BB25140" s="91" t="s">
        <v>8119</v>
      </c>
      <c r="BC25140" s="91" t="s">
        <v>18252</v>
      </c>
      <c r="BD25140" s="473" t="s">
        <v>26558</v>
      </c>
    </row>
    <row r="25141" spans="53:56" ht="15" x14ac:dyDescent="0.25">
      <c r="BA25141" s="90" t="s">
        <v>29421</v>
      </c>
      <c r="BB25141" s="90" t="s">
        <v>8119</v>
      </c>
      <c r="BC25141" s="90" t="s">
        <v>18252</v>
      </c>
      <c r="BD25141" s="473" t="s">
        <v>26558</v>
      </c>
    </row>
    <row r="25142" spans="53:56" ht="15" x14ac:dyDescent="0.25">
      <c r="BA25142" s="90" t="s">
        <v>29422</v>
      </c>
      <c r="BB25142" s="90" t="s">
        <v>8119</v>
      </c>
      <c r="BC25142" s="90" t="s">
        <v>1014</v>
      </c>
      <c r="BD25142" s="473" t="s">
        <v>26558</v>
      </c>
    </row>
    <row r="25143" spans="53:56" ht="15" x14ac:dyDescent="0.25">
      <c r="BA25143" s="91" t="s">
        <v>29423</v>
      </c>
      <c r="BB25143" s="91" t="s">
        <v>8119</v>
      </c>
      <c r="BC25143" s="91" t="s">
        <v>1014</v>
      </c>
      <c r="BD25143" s="473" t="s">
        <v>26558</v>
      </c>
    </row>
    <row r="25144" spans="53:56" ht="15" x14ac:dyDescent="0.25">
      <c r="BA25144" s="90" t="s">
        <v>29424</v>
      </c>
      <c r="BB25144" s="90" t="s">
        <v>8119</v>
      </c>
      <c r="BC25144" s="90" t="s">
        <v>18252</v>
      </c>
      <c r="BD25144" s="473" t="s">
        <v>26558</v>
      </c>
    </row>
    <row r="25145" spans="53:56" ht="15" x14ac:dyDescent="0.25">
      <c r="BA25145" s="91" t="s">
        <v>29425</v>
      </c>
      <c r="BB25145" s="91" t="s">
        <v>8119</v>
      </c>
      <c r="BC25145" s="91" t="s">
        <v>1014</v>
      </c>
      <c r="BD25145" s="473" t="s">
        <v>26558</v>
      </c>
    </row>
    <row r="25146" spans="53:56" ht="15" x14ac:dyDescent="0.25">
      <c r="BA25146" s="91" t="s">
        <v>29426</v>
      </c>
      <c r="BB25146" s="91" t="s">
        <v>8119</v>
      </c>
      <c r="BC25146" s="91" t="s">
        <v>1014</v>
      </c>
      <c r="BD25146" s="473" t="s">
        <v>26558</v>
      </c>
    </row>
    <row r="25147" spans="53:56" ht="15" x14ac:dyDescent="0.25">
      <c r="BA25147" s="90" t="s">
        <v>29427</v>
      </c>
      <c r="BB25147" s="90" t="s">
        <v>8119</v>
      </c>
      <c r="BC25147" s="90" t="s">
        <v>1014</v>
      </c>
      <c r="BD25147" s="473" t="s">
        <v>26558</v>
      </c>
    </row>
    <row r="25148" spans="53:56" ht="15" x14ac:dyDescent="0.25">
      <c r="BA25148" s="91" t="s">
        <v>29428</v>
      </c>
      <c r="BB25148" s="91" t="s">
        <v>8119</v>
      </c>
      <c r="BC25148" s="91" t="s">
        <v>16659</v>
      </c>
      <c r="BD25148" s="473" t="s">
        <v>26558</v>
      </c>
    </row>
    <row r="25149" spans="53:56" ht="15" x14ac:dyDescent="0.25">
      <c r="BA25149" s="90" t="s">
        <v>29429</v>
      </c>
      <c r="BB25149" s="90" t="s">
        <v>8119</v>
      </c>
      <c r="BC25149" s="90" t="s">
        <v>18252</v>
      </c>
      <c r="BD25149" s="473" t="s">
        <v>26558</v>
      </c>
    </row>
    <row r="25150" spans="53:56" ht="15" x14ac:dyDescent="0.25">
      <c r="BA25150" s="90" t="s">
        <v>29430</v>
      </c>
      <c r="BB25150" s="90" t="s">
        <v>8119</v>
      </c>
      <c r="BC25150" s="90" t="s">
        <v>18252</v>
      </c>
      <c r="BD25150" s="473" t="s">
        <v>26558</v>
      </c>
    </row>
    <row r="25151" spans="53:56" ht="15" x14ac:dyDescent="0.25">
      <c r="BA25151" s="91" t="s">
        <v>29431</v>
      </c>
      <c r="BB25151" s="91" t="s">
        <v>8119</v>
      </c>
      <c r="BC25151" s="91" t="s">
        <v>1014</v>
      </c>
      <c r="BD25151" s="473" t="s">
        <v>26558</v>
      </c>
    </row>
    <row r="25152" spans="53:56" ht="15" x14ac:dyDescent="0.25">
      <c r="BA25152" s="90" t="s">
        <v>29432</v>
      </c>
      <c r="BB25152" s="90" t="s">
        <v>8119</v>
      </c>
      <c r="BC25152" s="90" t="s">
        <v>16659</v>
      </c>
      <c r="BD25152" s="473" t="s">
        <v>26558</v>
      </c>
    </row>
    <row r="25153" spans="53:56" ht="15" x14ac:dyDescent="0.25">
      <c r="BA25153" s="91" t="s">
        <v>29433</v>
      </c>
      <c r="BB25153" s="91" t="s">
        <v>8119</v>
      </c>
      <c r="BC25153" s="91" t="s">
        <v>1014</v>
      </c>
      <c r="BD25153" s="473" t="s">
        <v>26558</v>
      </c>
    </row>
    <row r="25154" spans="53:56" ht="15" x14ac:dyDescent="0.25">
      <c r="BA25154" s="91" t="s">
        <v>29434</v>
      </c>
      <c r="BB25154" s="91" t="s">
        <v>8119</v>
      </c>
      <c r="BC25154" s="91" t="s">
        <v>16659</v>
      </c>
      <c r="BD25154" s="473" t="s">
        <v>26558</v>
      </c>
    </row>
    <row r="25155" spans="53:56" ht="15" x14ac:dyDescent="0.25">
      <c r="BA25155" s="90" t="s">
        <v>29435</v>
      </c>
      <c r="BB25155" s="90" t="s">
        <v>8119</v>
      </c>
      <c r="BC25155" s="90" t="s">
        <v>1014</v>
      </c>
      <c r="BD25155" s="473" t="s">
        <v>26558</v>
      </c>
    </row>
    <row r="25156" spans="53:56" ht="15" x14ac:dyDescent="0.25">
      <c r="BA25156" s="91" t="s">
        <v>29436</v>
      </c>
      <c r="BB25156" s="91" t="s">
        <v>8119</v>
      </c>
      <c r="BC25156" s="91" t="s">
        <v>1014</v>
      </c>
      <c r="BD25156" s="473" t="s">
        <v>26558</v>
      </c>
    </row>
    <row r="25157" spans="53:56" ht="15" x14ac:dyDescent="0.25">
      <c r="BA25157" s="90" t="s">
        <v>29437</v>
      </c>
      <c r="BB25157" s="90" t="s">
        <v>8119</v>
      </c>
      <c r="BC25157" s="90" t="s">
        <v>1014</v>
      </c>
      <c r="BD25157" s="473" t="s">
        <v>26558</v>
      </c>
    </row>
    <row r="25158" spans="53:56" ht="15" x14ac:dyDescent="0.25">
      <c r="BA25158" s="90" t="s">
        <v>29438</v>
      </c>
      <c r="BB25158" s="90" t="s">
        <v>8119</v>
      </c>
      <c r="BC25158" s="90" t="s">
        <v>29439</v>
      </c>
      <c r="BD25158" s="473" t="s">
        <v>26558</v>
      </c>
    </row>
    <row r="25159" spans="53:56" ht="15" x14ac:dyDescent="0.25">
      <c r="BA25159" s="91" t="s">
        <v>29440</v>
      </c>
      <c r="BB25159" s="91" t="s">
        <v>8119</v>
      </c>
      <c r="BC25159" s="91" t="s">
        <v>29441</v>
      </c>
      <c r="BD25159" s="473" t="s">
        <v>26558</v>
      </c>
    </row>
    <row r="25160" spans="53:56" ht="15" x14ac:dyDescent="0.25">
      <c r="BA25160" s="90" t="s">
        <v>29442</v>
      </c>
      <c r="BB25160" s="90" t="s">
        <v>8119</v>
      </c>
      <c r="BC25160" s="90" t="s">
        <v>10099</v>
      </c>
      <c r="BD25160" s="473" t="s">
        <v>26558</v>
      </c>
    </row>
    <row r="25161" spans="53:56" ht="15" x14ac:dyDescent="0.25">
      <c r="BA25161" s="91" t="s">
        <v>29443</v>
      </c>
      <c r="BB25161" s="91" t="s">
        <v>8119</v>
      </c>
      <c r="BC25161" s="91" t="s">
        <v>29441</v>
      </c>
      <c r="BD25161" s="473" t="s">
        <v>26558</v>
      </c>
    </row>
    <row r="25162" spans="53:56" ht="15" x14ac:dyDescent="0.25">
      <c r="BA25162" s="91" t="s">
        <v>29444</v>
      </c>
      <c r="BB25162" s="91" t="s">
        <v>8119</v>
      </c>
      <c r="BC25162" s="91" t="s">
        <v>29445</v>
      </c>
      <c r="BD25162" s="473" t="s">
        <v>26558</v>
      </c>
    </row>
    <row r="25163" spans="53:56" ht="15" x14ac:dyDescent="0.25">
      <c r="BA25163" s="91" t="s">
        <v>29446</v>
      </c>
      <c r="BB25163" s="91" t="s">
        <v>8119</v>
      </c>
      <c r="BC25163" s="91" t="s">
        <v>29447</v>
      </c>
      <c r="BD25163" s="473" t="s">
        <v>26558</v>
      </c>
    </row>
    <row r="25164" spans="53:56" ht="15" x14ac:dyDescent="0.25">
      <c r="BA25164" s="90" t="s">
        <v>29448</v>
      </c>
      <c r="BB25164" s="90" t="s">
        <v>8119</v>
      </c>
      <c r="BC25164" s="90" t="s">
        <v>28992</v>
      </c>
      <c r="BD25164" s="473" t="s">
        <v>26558</v>
      </c>
    </row>
    <row r="25165" spans="53:56" ht="15" x14ac:dyDescent="0.25">
      <c r="BA25165" s="91" t="s">
        <v>29449</v>
      </c>
      <c r="BB25165" s="91" t="s">
        <v>8119</v>
      </c>
      <c r="BC25165" s="91" t="s">
        <v>29447</v>
      </c>
      <c r="BD25165" s="473" t="s">
        <v>26558</v>
      </c>
    </row>
    <row r="25166" spans="53:56" ht="15" x14ac:dyDescent="0.25">
      <c r="BA25166" s="90" t="s">
        <v>29450</v>
      </c>
      <c r="BB25166" s="90" t="s">
        <v>8119</v>
      </c>
      <c r="BC25166" s="90" t="s">
        <v>29441</v>
      </c>
      <c r="BD25166" s="473" t="s">
        <v>26558</v>
      </c>
    </row>
    <row r="25167" spans="53:56" ht="15" x14ac:dyDescent="0.25">
      <c r="BA25167" s="91" t="s">
        <v>29451</v>
      </c>
      <c r="BB25167" s="91" t="s">
        <v>8119</v>
      </c>
      <c r="BC25167" s="91" t="s">
        <v>29445</v>
      </c>
      <c r="BD25167" s="473" t="s">
        <v>26558</v>
      </c>
    </row>
    <row r="25168" spans="53:56" ht="15" x14ac:dyDescent="0.25">
      <c r="BA25168" s="90" t="s">
        <v>29452</v>
      </c>
      <c r="BB25168" s="90" t="s">
        <v>8119</v>
      </c>
      <c r="BC25168" s="90" t="s">
        <v>29441</v>
      </c>
      <c r="BD25168" s="473" t="s">
        <v>26558</v>
      </c>
    </row>
    <row r="25169" spans="53:56" ht="15" x14ac:dyDescent="0.25">
      <c r="BA25169" s="91" t="s">
        <v>29453</v>
      </c>
      <c r="BB25169" s="91" t="s">
        <v>8119</v>
      </c>
      <c r="BC25169" s="91" t="s">
        <v>25015</v>
      </c>
      <c r="BD25169" s="473" t="s">
        <v>26558</v>
      </c>
    </row>
    <row r="25170" spans="53:56" ht="15" x14ac:dyDescent="0.25">
      <c r="BA25170" s="90" t="s">
        <v>29454</v>
      </c>
      <c r="BB25170" s="90" t="s">
        <v>8119</v>
      </c>
      <c r="BC25170" s="90" t="s">
        <v>29441</v>
      </c>
      <c r="BD25170" s="473" t="s">
        <v>26558</v>
      </c>
    </row>
    <row r="25171" spans="53:56" ht="15" x14ac:dyDescent="0.25">
      <c r="BA25171" s="91" t="s">
        <v>29455</v>
      </c>
      <c r="BB25171" s="91" t="s">
        <v>8119</v>
      </c>
      <c r="BC25171" s="91" t="s">
        <v>16828</v>
      </c>
      <c r="BD25171" s="473" t="s">
        <v>26558</v>
      </c>
    </row>
    <row r="25172" spans="53:56" ht="15" x14ac:dyDescent="0.25">
      <c r="BA25172" s="90" t="s">
        <v>29456</v>
      </c>
      <c r="BB25172" s="90" t="s">
        <v>8119</v>
      </c>
      <c r="BC25172" s="90" t="s">
        <v>16828</v>
      </c>
      <c r="BD25172" s="473" t="s">
        <v>26558</v>
      </c>
    </row>
    <row r="25173" spans="53:56" ht="15" x14ac:dyDescent="0.25">
      <c r="BA25173" s="91" t="s">
        <v>29457</v>
      </c>
      <c r="BB25173" s="91" t="s">
        <v>8119</v>
      </c>
      <c r="BC25173" s="91" t="s">
        <v>28992</v>
      </c>
      <c r="BD25173" s="473" t="s">
        <v>26558</v>
      </c>
    </row>
    <row r="25174" spans="53:56" ht="15" x14ac:dyDescent="0.25">
      <c r="BA25174" s="90" t="s">
        <v>29458</v>
      </c>
      <c r="BB25174" s="90" t="s">
        <v>8119</v>
      </c>
      <c r="BC25174" s="90" t="s">
        <v>29439</v>
      </c>
      <c r="BD25174" s="473" t="s">
        <v>26558</v>
      </c>
    </row>
    <row r="25175" spans="53:56" ht="15" x14ac:dyDescent="0.25">
      <c r="BA25175" s="91" t="s">
        <v>29459</v>
      </c>
      <c r="BB25175" s="91" t="s">
        <v>8119</v>
      </c>
      <c r="BC25175" s="91" t="s">
        <v>29441</v>
      </c>
      <c r="BD25175" s="473" t="s">
        <v>26558</v>
      </c>
    </row>
    <row r="25176" spans="53:56" ht="15" x14ac:dyDescent="0.25">
      <c r="BA25176" s="90" t="s">
        <v>29460</v>
      </c>
      <c r="BB25176" s="90" t="s">
        <v>8119</v>
      </c>
      <c r="BC25176" s="90" t="s">
        <v>25015</v>
      </c>
      <c r="BD25176" s="473" t="s">
        <v>26558</v>
      </c>
    </row>
    <row r="25177" spans="53:56" ht="15" x14ac:dyDescent="0.25">
      <c r="BA25177" s="91" t="s">
        <v>29461</v>
      </c>
      <c r="BB25177" s="91" t="s">
        <v>8119</v>
      </c>
      <c r="BC25177" s="91" t="s">
        <v>29447</v>
      </c>
      <c r="BD25177" s="473" t="s">
        <v>26558</v>
      </c>
    </row>
    <row r="25178" spans="53:56" ht="15" x14ac:dyDescent="0.25">
      <c r="BA25178" s="90" t="s">
        <v>29462</v>
      </c>
      <c r="BB25178" s="90" t="s">
        <v>8119</v>
      </c>
      <c r="BC25178" s="90" t="s">
        <v>29447</v>
      </c>
      <c r="BD25178" s="473" t="s">
        <v>26558</v>
      </c>
    </row>
    <row r="25179" spans="53:56" ht="15" x14ac:dyDescent="0.25">
      <c r="BA25179" s="91" t="s">
        <v>29463</v>
      </c>
      <c r="BB25179" s="91" t="s">
        <v>8119</v>
      </c>
      <c r="BC25179" s="91" t="s">
        <v>28992</v>
      </c>
      <c r="BD25179" s="473" t="s">
        <v>26558</v>
      </c>
    </row>
    <row r="25180" spans="53:56" ht="15" x14ac:dyDescent="0.25">
      <c r="BA25180" s="90" t="s">
        <v>29464</v>
      </c>
      <c r="BB25180" s="90" t="s">
        <v>8119</v>
      </c>
      <c r="BC25180" s="90" t="s">
        <v>25015</v>
      </c>
      <c r="BD25180" s="473" t="s">
        <v>26558</v>
      </c>
    </row>
    <row r="25181" spans="53:56" ht="15" x14ac:dyDescent="0.25">
      <c r="BA25181" s="90" t="s">
        <v>29464</v>
      </c>
      <c r="BB25181" s="90" t="s">
        <v>8119</v>
      </c>
      <c r="BC25181" s="90" t="s">
        <v>28992</v>
      </c>
      <c r="BD25181" s="473" t="s">
        <v>26558</v>
      </c>
    </row>
    <row r="25182" spans="53:56" ht="15" x14ac:dyDescent="0.25">
      <c r="BA25182" s="90" t="s">
        <v>29464</v>
      </c>
      <c r="BB25182" s="90" t="s">
        <v>8119</v>
      </c>
      <c r="BC25182" s="90" t="s">
        <v>29445</v>
      </c>
      <c r="BD25182" s="473" t="s">
        <v>26558</v>
      </c>
    </row>
    <row r="25183" spans="53:56" ht="15" x14ac:dyDescent="0.25">
      <c r="BA25183" s="91" t="s">
        <v>29465</v>
      </c>
      <c r="BB25183" s="91" t="s">
        <v>8119</v>
      </c>
      <c r="BC25183" s="91" t="s">
        <v>29445</v>
      </c>
      <c r="BD25183" s="473" t="s">
        <v>26558</v>
      </c>
    </row>
    <row r="25184" spans="53:56" ht="15" x14ac:dyDescent="0.25">
      <c r="BA25184" s="90" t="s">
        <v>29466</v>
      </c>
      <c r="BB25184" s="90" t="s">
        <v>8119</v>
      </c>
      <c r="BC25184" s="90" t="s">
        <v>27703</v>
      </c>
      <c r="BD25184" s="473" t="s">
        <v>26558</v>
      </c>
    </row>
    <row r="25185" spans="53:56" ht="15" x14ac:dyDescent="0.25">
      <c r="BA25185" s="91" t="s">
        <v>29467</v>
      </c>
      <c r="BB25185" s="91" t="s">
        <v>8119</v>
      </c>
      <c r="BC25185" s="91" t="s">
        <v>29445</v>
      </c>
      <c r="BD25185" s="473" t="s">
        <v>26558</v>
      </c>
    </row>
    <row r="25186" spans="53:56" ht="15" x14ac:dyDescent="0.25">
      <c r="BA25186" s="90" t="s">
        <v>29468</v>
      </c>
      <c r="BB25186" s="90" t="s">
        <v>8119</v>
      </c>
      <c r="BC25186" s="90" t="s">
        <v>29447</v>
      </c>
      <c r="BD25186" s="473" t="s">
        <v>26558</v>
      </c>
    </row>
    <row r="25187" spans="53:56" ht="15" x14ac:dyDescent="0.25">
      <c r="BA25187" s="91" t="s">
        <v>29469</v>
      </c>
      <c r="BB25187" s="91" t="s">
        <v>8119</v>
      </c>
      <c r="BC25187" s="91" t="s">
        <v>29439</v>
      </c>
      <c r="BD25187" s="473" t="s">
        <v>26558</v>
      </c>
    </row>
    <row r="25188" spans="53:56" ht="15" x14ac:dyDescent="0.25">
      <c r="BA25188" s="90" t="s">
        <v>29470</v>
      </c>
      <c r="BB25188" s="90" t="s">
        <v>8119</v>
      </c>
      <c r="BC25188" s="90" t="s">
        <v>29439</v>
      </c>
      <c r="BD25188" s="473" t="s">
        <v>26558</v>
      </c>
    </row>
    <row r="25189" spans="53:56" ht="15" x14ac:dyDescent="0.25">
      <c r="BA25189" s="91" t="s">
        <v>29471</v>
      </c>
      <c r="BB25189" s="91" t="s">
        <v>8119</v>
      </c>
      <c r="BC25189" s="91" t="s">
        <v>29445</v>
      </c>
      <c r="BD25189" s="473" t="s">
        <v>26558</v>
      </c>
    </row>
    <row r="25190" spans="53:56" ht="15" x14ac:dyDescent="0.25">
      <c r="BA25190" s="90" t="s">
        <v>29472</v>
      </c>
      <c r="BB25190" s="90" t="s">
        <v>8119</v>
      </c>
      <c r="BC25190" s="90" t="s">
        <v>29439</v>
      </c>
      <c r="BD25190" s="473" t="s">
        <v>26558</v>
      </c>
    </row>
    <row r="25191" spans="53:56" ht="15" x14ac:dyDescent="0.25">
      <c r="BA25191" s="91" t="s">
        <v>29473</v>
      </c>
      <c r="BB25191" s="91" t="s">
        <v>8119</v>
      </c>
      <c r="BC25191" s="91" t="s">
        <v>29441</v>
      </c>
      <c r="BD25191" s="473" t="s">
        <v>26558</v>
      </c>
    </row>
    <row r="25192" spans="53:56" ht="15" x14ac:dyDescent="0.25">
      <c r="BA25192" s="90" t="s">
        <v>29474</v>
      </c>
      <c r="BB25192" s="90" t="s">
        <v>8119</v>
      </c>
      <c r="BC25192" s="90" t="s">
        <v>29439</v>
      </c>
      <c r="BD25192" s="473" t="s">
        <v>26558</v>
      </c>
    </row>
    <row r="25193" spans="53:56" ht="15" x14ac:dyDescent="0.25">
      <c r="BA25193" s="91" t="s">
        <v>29475</v>
      </c>
      <c r="BB25193" s="91" t="s">
        <v>8119</v>
      </c>
      <c r="BC25193" s="91" t="s">
        <v>27703</v>
      </c>
      <c r="BD25193" s="473" t="s">
        <v>26558</v>
      </c>
    </row>
    <row r="25194" spans="53:56" ht="15" x14ac:dyDescent="0.25">
      <c r="BA25194" s="90" t="s">
        <v>29476</v>
      </c>
      <c r="BB25194" s="90" t="s">
        <v>8119</v>
      </c>
      <c r="BC25194" s="90" t="s">
        <v>29441</v>
      </c>
      <c r="BD25194" s="473" t="s">
        <v>26558</v>
      </c>
    </row>
    <row r="25195" spans="53:56" ht="15" x14ac:dyDescent="0.25">
      <c r="BA25195" s="91" t="s">
        <v>29477</v>
      </c>
      <c r="BB25195" s="91" t="s">
        <v>8119</v>
      </c>
      <c r="BC25195" s="91" t="s">
        <v>29445</v>
      </c>
      <c r="BD25195" s="473" t="s">
        <v>26558</v>
      </c>
    </row>
    <row r="25196" spans="53:56" ht="15" x14ac:dyDescent="0.25">
      <c r="BA25196" s="90" t="s">
        <v>29478</v>
      </c>
      <c r="BB25196" s="90" t="s">
        <v>8119</v>
      </c>
      <c r="BC25196" s="90" t="s">
        <v>29439</v>
      </c>
      <c r="BD25196" s="473" t="s">
        <v>26558</v>
      </c>
    </row>
    <row r="25197" spans="53:56" ht="15" x14ac:dyDescent="0.25">
      <c r="BA25197" s="91" t="s">
        <v>29479</v>
      </c>
      <c r="BB25197" s="91" t="s">
        <v>8119</v>
      </c>
      <c r="BC25197" s="91" t="s">
        <v>29439</v>
      </c>
      <c r="BD25197" s="473" t="s">
        <v>26558</v>
      </c>
    </row>
    <row r="25198" spans="53:56" ht="15" x14ac:dyDescent="0.25">
      <c r="BA25198" s="90" t="s">
        <v>29480</v>
      </c>
      <c r="BB25198" s="90" t="s">
        <v>8119</v>
      </c>
      <c r="BC25198" s="90" t="s">
        <v>29445</v>
      </c>
      <c r="BD25198" s="473" t="s">
        <v>26558</v>
      </c>
    </row>
    <row r="25199" spans="53:56" ht="15" x14ac:dyDescent="0.25">
      <c r="BA25199" s="91" t="s">
        <v>29481</v>
      </c>
      <c r="BB25199" s="91" t="s">
        <v>8119</v>
      </c>
      <c r="BC25199" s="91" t="s">
        <v>29441</v>
      </c>
      <c r="BD25199" s="473" t="s">
        <v>26558</v>
      </c>
    </row>
    <row r="25200" spans="53:56" ht="15" x14ac:dyDescent="0.25">
      <c r="BA25200" s="90" t="s">
        <v>29482</v>
      </c>
      <c r="BB25200" s="90" t="s">
        <v>8119</v>
      </c>
      <c r="BC25200" s="90" t="s">
        <v>29441</v>
      </c>
      <c r="BD25200" s="473" t="s">
        <v>26558</v>
      </c>
    </row>
    <row r="25201" spans="53:56" ht="15" x14ac:dyDescent="0.25">
      <c r="BA25201" s="90" t="s">
        <v>29483</v>
      </c>
      <c r="BB25201" s="90" t="s">
        <v>8119</v>
      </c>
      <c r="BC25201" s="90" t="s">
        <v>29441</v>
      </c>
      <c r="BD25201" s="473" t="s">
        <v>26558</v>
      </c>
    </row>
    <row r="25202" spans="53:56" ht="15" x14ac:dyDescent="0.25">
      <c r="BA25202" s="91" t="s">
        <v>29484</v>
      </c>
      <c r="BB25202" s="91" t="s">
        <v>8119</v>
      </c>
      <c r="BC25202" s="91" t="s">
        <v>28992</v>
      </c>
      <c r="BD25202" s="473" t="s">
        <v>26558</v>
      </c>
    </row>
    <row r="25203" spans="53:56" ht="15" x14ac:dyDescent="0.25">
      <c r="BA25203" s="90" t="s">
        <v>29485</v>
      </c>
      <c r="BB25203" s="90" t="s">
        <v>8119</v>
      </c>
      <c r="BC25203" s="90" t="s">
        <v>29441</v>
      </c>
      <c r="BD25203" s="473" t="s">
        <v>26558</v>
      </c>
    </row>
    <row r="25204" spans="53:56" ht="15" x14ac:dyDescent="0.25">
      <c r="BA25204" s="91" t="s">
        <v>29486</v>
      </c>
      <c r="BB25204" s="91" t="s">
        <v>8119</v>
      </c>
      <c r="BC25204" s="91" t="s">
        <v>25015</v>
      </c>
      <c r="BD25204" s="473" t="s">
        <v>26558</v>
      </c>
    </row>
    <row r="25205" spans="53:56" ht="15" x14ac:dyDescent="0.25">
      <c r="BA25205" s="90" t="s">
        <v>29487</v>
      </c>
      <c r="BB25205" s="90" t="s">
        <v>8119</v>
      </c>
      <c r="BC25205" s="90" t="s">
        <v>29439</v>
      </c>
      <c r="BD25205" s="473" t="s">
        <v>26558</v>
      </c>
    </row>
    <row r="25206" spans="53:56" ht="15" x14ac:dyDescent="0.25">
      <c r="BA25206" s="91" t="s">
        <v>29488</v>
      </c>
      <c r="BB25206" s="91" t="s">
        <v>8119</v>
      </c>
      <c r="BC25206" s="91" t="s">
        <v>29445</v>
      </c>
      <c r="BD25206" s="473" t="s">
        <v>26558</v>
      </c>
    </row>
    <row r="25207" spans="53:56" ht="15" x14ac:dyDescent="0.25">
      <c r="BA25207" s="90" t="s">
        <v>29489</v>
      </c>
      <c r="BB25207" s="90" t="s">
        <v>8119</v>
      </c>
      <c r="BC25207" s="90" t="s">
        <v>29447</v>
      </c>
      <c r="BD25207" s="473" t="s">
        <v>26558</v>
      </c>
    </row>
    <row r="25208" spans="53:56" ht="15" x14ac:dyDescent="0.25">
      <c r="BA25208" s="91" t="s">
        <v>29490</v>
      </c>
      <c r="BB25208" s="91" t="s">
        <v>8119</v>
      </c>
      <c r="BC25208" s="91" t="s">
        <v>28992</v>
      </c>
      <c r="BD25208" s="473" t="s">
        <v>26558</v>
      </c>
    </row>
    <row r="25209" spans="53:56" ht="15" x14ac:dyDescent="0.25">
      <c r="BA25209" s="90" t="s">
        <v>29491</v>
      </c>
      <c r="BB25209" s="90" t="s">
        <v>8119</v>
      </c>
      <c r="BC25209" s="90" t="s">
        <v>29445</v>
      </c>
      <c r="BD25209" s="473" t="s">
        <v>26558</v>
      </c>
    </row>
    <row r="25210" spans="53:56" ht="15" x14ac:dyDescent="0.25">
      <c r="BA25210" s="91" t="s">
        <v>29492</v>
      </c>
      <c r="BB25210" s="91" t="s">
        <v>8119</v>
      </c>
      <c r="BC25210" s="91" t="s">
        <v>29439</v>
      </c>
      <c r="BD25210" s="473" t="s">
        <v>26558</v>
      </c>
    </row>
    <row r="25211" spans="53:56" ht="15" x14ac:dyDescent="0.25">
      <c r="BA25211" s="90" t="s">
        <v>29493</v>
      </c>
      <c r="BB25211" s="90" t="s">
        <v>8119</v>
      </c>
      <c r="BC25211" s="90" t="s">
        <v>25015</v>
      </c>
      <c r="BD25211" s="473" t="s">
        <v>26558</v>
      </c>
    </row>
    <row r="25212" spans="53:56" ht="15" x14ac:dyDescent="0.25">
      <c r="BA25212" s="91" t="s">
        <v>29494</v>
      </c>
      <c r="BB25212" s="91" t="s">
        <v>8119</v>
      </c>
      <c r="BC25212" s="91" t="s">
        <v>29439</v>
      </c>
      <c r="BD25212" s="473" t="s">
        <v>26558</v>
      </c>
    </row>
    <row r="25213" spans="53:56" ht="15" x14ac:dyDescent="0.25">
      <c r="BA25213" s="90" t="s">
        <v>29495</v>
      </c>
      <c r="BB25213" s="90" t="s">
        <v>8119</v>
      </c>
      <c r="BC25213" s="90" t="s">
        <v>29439</v>
      </c>
      <c r="BD25213" s="473" t="s">
        <v>26558</v>
      </c>
    </row>
    <row r="25214" spans="53:56" ht="15" x14ac:dyDescent="0.25">
      <c r="BA25214" s="91" t="s">
        <v>29496</v>
      </c>
      <c r="BB25214" s="91" t="s">
        <v>8119</v>
      </c>
      <c r="BC25214" s="91" t="s">
        <v>29439</v>
      </c>
      <c r="BD25214" s="473" t="s">
        <v>26558</v>
      </c>
    </row>
    <row r="25215" spans="53:56" ht="15" x14ac:dyDescent="0.25">
      <c r="BA25215" s="90" t="s">
        <v>29497</v>
      </c>
      <c r="BB25215" s="90" t="s">
        <v>8119</v>
      </c>
      <c r="BC25215" s="90" t="s">
        <v>29441</v>
      </c>
      <c r="BD25215" s="473" t="s">
        <v>26558</v>
      </c>
    </row>
    <row r="25216" spans="53:56" ht="15" x14ac:dyDescent="0.25">
      <c r="BA25216" s="91" t="s">
        <v>29498</v>
      </c>
      <c r="BB25216" s="91" t="s">
        <v>8119</v>
      </c>
      <c r="BC25216" s="91" t="s">
        <v>25015</v>
      </c>
      <c r="BD25216" s="473" t="s">
        <v>26558</v>
      </c>
    </row>
    <row r="25217" spans="53:56" ht="15" x14ac:dyDescent="0.25">
      <c r="BA25217" s="90" t="s">
        <v>29499</v>
      </c>
      <c r="BB25217" s="90" t="s">
        <v>8119</v>
      </c>
      <c r="BC25217" s="90" t="s">
        <v>29447</v>
      </c>
      <c r="BD25217" s="473" t="s">
        <v>26558</v>
      </c>
    </row>
    <row r="25218" spans="53:56" ht="15" x14ac:dyDescent="0.25">
      <c r="BA25218" s="91" t="s">
        <v>29500</v>
      </c>
      <c r="BB25218" s="91" t="s">
        <v>8119</v>
      </c>
      <c r="BC25218" s="91" t="s">
        <v>29501</v>
      </c>
      <c r="BD25218" s="473" t="s">
        <v>26558</v>
      </c>
    </row>
    <row r="25219" spans="53:56" ht="15" x14ac:dyDescent="0.25">
      <c r="BA25219" s="90" t="s">
        <v>29502</v>
      </c>
      <c r="BB25219" s="90" t="s">
        <v>8119</v>
      </c>
      <c r="BC25219" s="90" t="s">
        <v>29503</v>
      </c>
      <c r="BD25219" s="473" t="s">
        <v>26558</v>
      </c>
    </row>
    <row r="25220" spans="53:56" ht="15" x14ac:dyDescent="0.25">
      <c r="BA25220" s="91" t="s">
        <v>29504</v>
      </c>
      <c r="BB25220" s="91" t="s">
        <v>8119</v>
      </c>
      <c r="BC25220" s="91" t="s">
        <v>28994</v>
      </c>
      <c r="BD25220" s="473" t="s">
        <v>26558</v>
      </c>
    </row>
    <row r="25221" spans="53:56" ht="15" x14ac:dyDescent="0.25">
      <c r="BA25221" s="90" t="s">
        <v>29505</v>
      </c>
      <c r="BB25221" s="90" t="s">
        <v>8119</v>
      </c>
      <c r="BC25221" s="90" t="s">
        <v>29503</v>
      </c>
      <c r="BD25221" s="473" t="s">
        <v>26558</v>
      </c>
    </row>
    <row r="25222" spans="53:56" ht="15" x14ac:dyDescent="0.25">
      <c r="BA25222" s="91" t="s">
        <v>29506</v>
      </c>
      <c r="BB25222" s="91" t="s">
        <v>8119</v>
      </c>
      <c r="BC25222" s="91" t="s">
        <v>29501</v>
      </c>
      <c r="BD25222" s="473" t="s">
        <v>26558</v>
      </c>
    </row>
    <row r="25223" spans="53:56" ht="15" x14ac:dyDescent="0.25">
      <c r="BA25223" s="90" t="s">
        <v>29507</v>
      </c>
      <c r="BB25223" s="90" t="s">
        <v>8119</v>
      </c>
      <c r="BC25223" s="90" t="s">
        <v>28994</v>
      </c>
      <c r="BD25223" s="473" t="s">
        <v>26558</v>
      </c>
    </row>
    <row r="25224" spans="53:56" ht="15" x14ac:dyDescent="0.25">
      <c r="BA25224" s="91" t="s">
        <v>29508</v>
      </c>
      <c r="BB25224" s="91" t="s">
        <v>8119</v>
      </c>
      <c r="BC25224" s="91" t="s">
        <v>28994</v>
      </c>
      <c r="BD25224" s="473" t="s">
        <v>26558</v>
      </c>
    </row>
    <row r="25225" spans="53:56" ht="15" x14ac:dyDescent="0.25">
      <c r="BA25225" s="90" t="s">
        <v>29509</v>
      </c>
      <c r="BB25225" s="90" t="s">
        <v>8119</v>
      </c>
      <c r="BC25225" s="90" t="s">
        <v>25015</v>
      </c>
      <c r="BD25225" s="473" t="s">
        <v>26558</v>
      </c>
    </row>
    <row r="25226" spans="53:56" ht="15" x14ac:dyDescent="0.25">
      <c r="BA25226" s="91" t="s">
        <v>29510</v>
      </c>
      <c r="BB25226" s="91" t="s">
        <v>8119</v>
      </c>
      <c r="BC25226" s="91" t="s">
        <v>29503</v>
      </c>
      <c r="BD25226" s="473" t="s">
        <v>26558</v>
      </c>
    </row>
    <row r="25227" spans="53:56" ht="15" x14ac:dyDescent="0.25">
      <c r="BA25227" s="90" t="s">
        <v>29511</v>
      </c>
      <c r="BB25227" s="90" t="s">
        <v>8119</v>
      </c>
      <c r="BC25227" s="90" t="s">
        <v>29503</v>
      </c>
      <c r="BD25227" s="473" t="s">
        <v>26558</v>
      </c>
    </row>
    <row r="25228" spans="53:56" ht="15" x14ac:dyDescent="0.25">
      <c r="BA25228" s="91" t="s">
        <v>29512</v>
      </c>
      <c r="BB25228" s="91" t="s">
        <v>8119</v>
      </c>
      <c r="BC25228" s="91" t="s">
        <v>29503</v>
      </c>
      <c r="BD25228" s="473" t="s">
        <v>26558</v>
      </c>
    </row>
    <row r="25229" spans="53:56" ht="15" x14ac:dyDescent="0.25">
      <c r="BA25229" s="90" t="s">
        <v>29513</v>
      </c>
      <c r="BB25229" s="90" t="s">
        <v>8119</v>
      </c>
      <c r="BC25229" s="90" t="s">
        <v>29503</v>
      </c>
      <c r="BD25229" s="473" t="s">
        <v>26558</v>
      </c>
    </row>
    <row r="25230" spans="53:56" ht="15" x14ac:dyDescent="0.25">
      <c r="BA25230" s="91" t="s">
        <v>29514</v>
      </c>
      <c r="BB25230" s="91" t="s">
        <v>8119</v>
      </c>
      <c r="BC25230" s="91" t="s">
        <v>29503</v>
      </c>
      <c r="BD25230" s="473" t="s">
        <v>26558</v>
      </c>
    </row>
    <row r="25231" spans="53:56" ht="15" x14ac:dyDescent="0.25">
      <c r="BA25231" s="90" t="s">
        <v>29515</v>
      </c>
      <c r="BB25231" s="90" t="s">
        <v>8119</v>
      </c>
      <c r="BC25231" s="90" t="s">
        <v>28994</v>
      </c>
      <c r="BD25231" s="473" t="s">
        <v>26558</v>
      </c>
    </row>
    <row r="25232" spans="53:56" ht="15" x14ac:dyDescent="0.25">
      <c r="BA25232" s="91" t="s">
        <v>29516</v>
      </c>
      <c r="BB25232" s="91" t="s">
        <v>8119</v>
      </c>
      <c r="BC25232" s="91" t="s">
        <v>28994</v>
      </c>
      <c r="BD25232" s="473" t="s">
        <v>26558</v>
      </c>
    </row>
    <row r="25233" spans="53:56" ht="15" x14ac:dyDescent="0.25">
      <c r="BA25233" s="90" t="s">
        <v>29517</v>
      </c>
      <c r="BB25233" s="90" t="s">
        <v>8119</v>
      </c>
      <c r="BC25233" s="90" t="s">
        <v>29501</v>
      </c>
      <c r="BD25233" s="473" t="s">
        <v>26558</v>
      </c>
    </row>
    <row r="25234" spans="53:56" ht="15" x14ac:dyDescent="0.25">
      <c r="BA25234" s="91" t="s">
        <v>29518</v>
      </c>
      <c r="BB25234" s="91" t="s">
        <v>8119</v>
      </c>
      <c r="BC25234" s="91" t="s">
        <v>29501</v>
      </c>
      <c r="BD25234" s="473" t="s">
        <v>26558</v>
      </c>
    </row>
    <row r="25235" spans="53:56" ht="15" x14ac:dyDescent="0.25">
      <c r="BA25235" s="90" t="s">
        <v>29519</v>
      </c>
      <c r="BB25235" s="90" t="s">
        <v>8119</v>
      </c>
      <c r="BC25235" s="90" t="s">
        <v>28994</v>
      </c>
      <c r="BD25235" s="473" t="s">
        <v>26558</v>
      </c>
    </row>
    <row r="25236" spans="53:56" ht="15" x14ac:dyDescent="0.25">
      <c r="BA25236" s="91" t="s">
        <v>29520</v>
      </c>
      <c r="BB25236" s="91" t="s">
        <v>8119</v>
      </c>
      <c r="BC25236" s="91" t="s">
        <v>28994</v>
      </c>
      <c r="BD25236" s="473" t="s">
        <v>26558</v>
      </c>
    </row>
    <row r="25237" spans="53:56" ht="15" x14ac:dyDescent="0.25">
      <c r="BA25237" s="90" t="s">
        <v>29521</v>
      </c>
      <c r="BB25237" s="90" t="s">
        <v>8119</v>
      </c>
      <c r="BC25237" s="90" t="s">
        <v>29503</v>
      </c>
      <c r="BD25237" s="473" t="s">
        <v>26558</v>
      </c>
    </row>
    <row r="25238" spans="53:56" ht="15" x14ac:dyDescent="0.25">
      <c r="BA25238" s="91" t="s">
        <v>29522</v>
      </c>
      <c r="BB25238" s="91" t="s">
        <v>8119</v>
      </c>
      <c r="BC25238" s="91" t="s">
        <v>28994</v>
      </c>
      <c r="BD25238" s="473" t="s">
        <v>26558</v>
      </c>
    </row>
    <row r="25239" spans="53:56" ht="15" x14ac:dyDescent="0.25">
      <c r="BA25239" s="90" t="s">
        <v>29523</v>
      </c>
      <c r="BB25239" s="90" t="s">
        <v>8119</v>
      </c>
      <c r="BC25239" s="90" t="s">
        <v>28994</v>
      </c>
      <c r="BD25239" s="473" t="s">
        <v>26558</v>
      </c>
    </row>
    <row r="25240" spans="53:56" ht="15" x14ac:dyDescent="0.25">
      <c r="BA25240" s="91" t="s">
        <v>29524</v>
      </c>
      <c r="BB25240" s="91" t="s">
        <v>8119</v>
      </c>
      <c r="BC25240" s="91" t="s">
        <v>25015</v>
      </c>
      <c r="BD25240" s="473" t="s">
        <v>26558</v>
      </c>
    </row>
    <row r="25241" spans="53:56" ht="15" x14ac:dyDescent="0.25">
      <c r="BA25241" s="90" t="s">
        <v>29525</v>
      </c>
      <c r="BB25241" s="90" t="s">
        <v>8119</v>
      </c>
      <c r="BC25241" s="90" t="s">
        <v>28994</v>
      </c>
      <c r="BD25241" s="473" t="s">
        <v>26558</v>
      </c>
    </row>
    <row r="25242" spans="53:56" ht="15" x14ac:dyDescent="0.25">
      <c r="BA25242" s="91" t="s">
        <v>29526</v>
      </c>
      <c r="BB25242" s="91" t="s">
        <v>8119</v>
      </c>
      <c r="BC25242" s="91" t="s">
        <v>29501</v>
      </c>
      <c r="BD25242" s="473" t="s">
        <v>26558</v>
      </c>
    </row>
    <row r="25243" spans="53:56" ht="15" x14ac:dyDescent="0.25">
      <c r="BA25243" s="90" t="s">
        <v>29527</v>
      </c>
      <c r="BB25243" s="90" t="s">
        <v>8119</v>
      </c>
      <c r="BC25243" s="90" t="s">
        <v>28994</v>
      </c>
      <c r="BD25243" s="473" t="s">
        <v>26558</v>
      </c>
    </row>
    <row r="25244" spans="53:56" ht="15" x14ac:dyDescent="0.25">
      <c r="BA25244" s="90" t="s">
        <v>29528</v>
      </c>
      <c r="BB25244" s="90" t="s">
        <v>8119</v>
      </c>
      <c r="BC25244" s="90" t="s">
        <v>29503</v>
      </c>
      <c r="BD25244" s="473" t="s">
        <v>26558</v>
      </c>
    </row>
    <row r="25245" spans="53:56" ht="15" x14ac:dyDescent="0.25">
      <c r="BA25245" s="91" t="s">
        <v>29529</v>
      </c>
      <c r="BB25245" s="91" t="s">
        <v>8119</v>
      </c>
      <c r="BC25245" s="91" t="s">
        <v>29503</v>
      </c>
      <c r="BD25245" s="473" t="s">
        <v>26558</v>
      </c>
    </row>
    <row r="25246" spans="53:56" ht="15" x14ac:dyDescent="0.25">
      <c r="BA25246" s="90" t="s">
        <v>29530</v>
      </c>
      <c r="BB25246" s="90" t="s">
        <v>8119</v>
      </c>
      <c r="BC25246" s="90" t="s">
        <v>28994</v>
      </c>
      <c r="BD25246" s="473" t="s">
        <v>26558</v>
      </c>
    </row>
    <row r="25247" spans="53:56" ht="15" x14ac:dyDescent="0.25">
      <c r="BA25247" s="91" t="s">
        <v>29531</v>
      </c>
      <c r="BB25247" s="91" t="s">
        <v>8119</v>
      </c>
      <c r="BC25247" s="91" t="s">
        <v>28994</v>
      </c>
      <c r="BD25247" s="473" t="s">
        <v>26558</v>
      </c>
    </row>
    <row r="25248" spans="53:56" ht="15" x14ac:dyDescent="0.25">
      <c r="BA25248" s="91" t="s">
        <v>29532</v>
      </c>
      <c r="BB25248" s="91" t="s">
        <v>8119</v>
      </c>
      <c r="BC25248" s="91" t="s">
        <v>28994</v>
      </c>
      <c r="BD25248" s="473" t="s">
        <v>26558</v>
      </c>
    </row>
    <row r="25249" spans="53:56" ht="15" x14ac:dyDescent="0.25">
      <c r="BA25249" s="90" t="s">
        <v>29533</v>
      </c>
      <c r="BB25249" s="90" t="s">
        <v>8119</v>
      </c>
      <c r="BC25249" s="90" t="s">
        <v>29503</v>
      </c>
      <c r="BD25249" s="473" t="s">
        <v>26558</v>
      </c>
    </row>
    <row r="25250" spans="53:56" ht="15" x14ac:dyDescent="0.25">
      <c r="BA25250" s="91" t="s">
        <v>29534</v>
      </c>
      <c r="BB25250" s="91" t="s">
        <v>8119</v>
      </c>
      <c r="BC25250" s="91" t="s">
        <v>28994</v>
      </c>
      <c r="BD25250" s="473" t="s">
        <v>26558</v>
      </c>
    </row>
    <row r="25251" spans="53:56" ht="15" x14ac:dyDescent="0.25">
      <c r="BA25251" s="90" t="s">
        <v>29535</v>
      </c>
      <c r="BB25251" s="90" t="s">
        <v>8119</v>
      </c>
      <c r="BC25251" s="90" t="s">
        <v>25015</v>
      </c>
      <c r="BD25251" s="473" t="s">
        <v>26558</v>
      </c>
    </row>
    <row r="25252" spans="53:56" ht="15" x14ac:dyDescent="0.25">
      <c r="BA25252" s="90" t="s">
        <v>29536</v>
      </c>
      <c r="BB25252" s="90" t="s">
        <v>8119</v>
      </c>
      <c r="BC25252" s="90" t="s">
        <v>25015</v>
      </c>
      <c r="BD25252" s="473" t="s">
        <v>26558</v>
      </c>
    </row>
    <row r="25253" spans="53:56" ht="15" x14ac:dyDescent="0.25">
      <c r="BA25253" s="91" t="s">
        <v>29537</v>
      </c>
      <c r="BB25253" s="91" t="s">
        <v>8119</v>
      </c>
      <c r="BC25253" s="91" t="s">
        <v>25015</v>
      </c>
      <c r="BD25253" s="473" t="s">
        <v>26558</v>
      </c>
    </row>
    <row r="25254" spans="53:56" ht="15" x14ac:dyDescent="0.25">
      <c r="BA25254" s="90" t="s">
        <v>29538</v>
      </c>
      <c r="BB25254" s="90" t="s">
        <v>8119</v>
      </c>
      <c r="BC25254" s="90" t="s">
        <v>25015</v>
      </c>
      <c r="BD25254" s="473" t="s">
        <v>26558</v>
      </c>
    </row>
    <row r="25255" spans="53:56" ht="15" x14ac:dyDescent="0.25">
      <c r="BA25255" s="91" t="s">
        <v>29539</v>
      </c>
      <c r="BB25255" s="91" t="s">
        <v>8119</v>
      </c>
      <c r="BC25255" s="91" t="s">
        <v>25015</v>
      </c>
      <c r="BD25255" s="473" t="s">
        <v>26558</v>
      </c>
    </row>
    <row r="25256" spans="53:56" ht="15" x14ac:dyDescent="0.25">
      <c r="BA25256" s="91" t="s">
        <v>29540</v>
      </c>
      <c r="BB25256" s="91" t="s">
        <v>8119</v>
      </c>
      <c r="BC25256" s="91" t="s">
        <v>25015</v>
      </c>
      <c r="BD25256" s="473" t="s">
        <v>26558</v>
      </c>
    </row>
    <row r="25257" spans="53:56" ht="15" x14ac:dyDescent="0.25">
      <c r="BA25257" s="90" t="s">
        <v>29541</v>
      </c>
      <c r="BB25257" s="90" t="s">
        <v>8119</v>
      </c>
      <c r="BC25257" s="90" t="s">
        <v>25015</v>
      </c>
      <c r="BD25257" s="473" t="s">
        <v>26558</v>
      </c>
    </row>
    <row r="25258" spans="53:56" ht="15" x14ac:dyDescent="0.25">
      <c r="BA25258" s="91" t="s">
        <v>29542</v>
      </c>
      <c r="BB25258" s="91" t="s">
        <v>8119</v>
      </c>
      <c r="BC25258" s="91" t="s">
        <v>25015</v>
      </c>
      <c r="BD25258" s="473" t="s">
        <v>26558</v>
      </c>
    </row>
    <row r="25259" spans="53:56" ht="15" x14ac:dyDescent="0.25">
      <c r="BA25259" s="90" t="s">
        <v>29543</v>
      </c>
      <c r="BB25259" s="90" t="s">
        <v>8119</v>
      </c>
      <c r="BC25259" s="90" t="s">
        <v>25015</v>
      </c>
      <c r="BD25259" s="473" t="s">
        <v>26558</v>
      </c>
    </row>
    <row r="25260" spans="53:56" ht="15" x14ac:dyDescent="0.25">
      <c r="BA25260" s="91" t="s">
        <v>29544</v>
      </c>
      <c r="BB25260" s="91" t="s">
        <v>8119</v>
      </c>
      <c r="BC25260" s="91" t="s">
        <v>25015</v>
      </c>
      <c r="BD25260" s="473" t="s">
        <v>26558</v>
      </c>
    </row>
    <row r="25261" spans="53:56" ht="15" x14ac:dyDescent="0.25">
      <c r="BA25261" s="90" t="s">
        <v>29545</v>
      </c>
      <c r="BB25261" s="90" t="s">
        <v>8119</v>
      </c>
      <c r="BC25261" s="90" t="s">
        <v>25015</v>
      </c>
      <c r="BD25261" s="473" t="s">
        <v>26558</v>
      </c>
    </row>
    <row r="25262" spans="53:56" ht="15" x14ac:dyDescent="0.25">
      <c r="BA25262" s="90" t="s">
        <v>29546</v>
      </c>
      <c r="BB25262" s="90" t="s">
        <v>8119</v>
      </c>
      <c r="BC25262" s="90" t="s">
        <v>25015</v>
      </c>
      <c r="BD25262" s="473" t="s">
        <v>26558</v>
      </c>
    </row>
    <row r="25263" spans="53:56" ht="15" x14ac:dyDescent="0.25">
      <c r="BA25263" s="91" t="s">
        <v>29547</v>
      </c>
      <c r="BB25263" s="91" t="s">
        <v>8119</v>
      </c>
      <c r="BC25263" s="91" t="s">
        <v>25015</v>
      </c>
      <c r="BD25263" s="473" t="s">
        <v>26558</v>
      </c>
    </row>
    <row r="25264" spans="53:56" ht="15" x14ac:dyDescent="0.25">
      <c r="BA25264" s="90" t="s">
        <v>29548</v>
      </c>
      <c r="BB25264" s="90" t="s">
        <v>8119</v>
      </c>
      <c r="BC25264" s="90" t="s">
        <v>29549</v>
      </c>
      <c r="BD25264" s="473" t="s">
        <v>26558</v>
      </c>
    </row>
    <row r="25265" spans="53:56" ht="15" x14ac:dyDescent="0.25">
      <c r="BA25265" s="91" t="s">
        <v>29550</v>
      </c>
      <c r="BB25265" s="91" t="s">
        <v>8119</v>
      </c>
      <c r="BC25265" s="91" t="s">
        <v>29549</v>
      </c>
      <c r="BD25265" s="473" t="s">
        <v>26558</v>
      </c>
    </row>
    <row r="25266" spans="53:56" ht="15" x14ac:dyDescent="0.25">
      <c r="BA25266" s="91" t="s">
        <v>29551</v>
      </c>
      <c r="BB25266" s="91" t="s">
        <v>8119</v>
      </c>
      <c r="BC25266" s="91" t="s">
        <v>29549</v>
      </c>
      <c r="BD25266" s="473" t="s">
        <v>26558</v>
      </c>
    </row>
    <row r="25267" spans="53:56" ht="15" x14ac:dyDescent="0.25">
      <c r="BA25267" s="90" t="s">
        <v>29552</v>
      </c>
      <c r="BB25267" s="90" t="s">
        <v>8119</v>
      </c>
      <c r="BC25267" s="90" t="s">
        <v>15185</v>
      </c>
      <c r="BD25267" s="473" t="s">
        <v>26558</v>
      </c>
    </row>
    <row r="25268" spans="53:56" ht="15" x14ac:dyDescent="0.25">
      <c r="BA25268" s="91" t="s">
        <v>29553</v>
      </c>
      <c r="BB25268" s="91" t="s">
        <v>8119</v>
      </c>
      <c r="BC25268" s="91" t="s">
        <v>22819</v>
      </c>
      <c r="BD25268" s="473" t="s">
        <v>26558</v>
      </c>
    </row>
    <row r="25269" spans="53:56" ht="15" x14ac:dyDescent="0.25">
      <c r="BA25269" s="90" t="s">
        <v>29554</v>
      </c>
      <c r="BB25269" s="90" t="s">
        <v>8119</v>
      </c>
      <c r="BC25269" s="90" t="s">
        <v>24608</v>
      </c>
      <c r="BD25269" s="473" t="s">
        <v>26558</v>
      </c>
    </row>
    <row r="25270" spans="53:56" ht="15" x14ac:dyDescent="0.25">
      <c r="BA25270" s="90" t="s">
        <v>29555</v>
      </c>
      <c r="BB25270" s="90" t="s">
        <v>8119</v>
      </c>
      <c r="BC25270" s="90" t="s">
        <v>24608</v>
      </c>
      <c r="BD25270" s="473" t="s">
        <v>26558</v>
      </c>
    </row>
    <row r="25271" spans="53:56" ht="15" x14ac:dyDescent="0.25">
      <c r="BA25271" s="91" t="s">
        <v>29556</v>
      </c>
      <c r="BB25271" s="91" t="s">
        <v>8119</v>
      </c>
      <c r="BC25271" s="91" t="s">
        <v>29447</v>
      </c>
      <c r="BD25271" s="473" t="s">
        <v>26558</v>
      </c>
    </row>
    <row r="25272" spans="53:56" ht="15" x14ac:dyDescent="0.25">
      <c r="BA25272" s="90" t="s">
        <v>29557</v>
      </c>
      <c r="BB25272" s="90" t="s">
        <v>8119</v>
      </c>
      <c r="BC25272" s="90" t="s">
        <v>29558</v>
      </c>
      <c r="BD25272" s="473" t="s">
        <v>26558</v>
      </c>
    </row>
    <row r="25273" spans="53:56" ht="15" x14ac:dyDescent="0.25">
      <c r="BA25273" s="91" t="s">
        <v>29559</v>
      </c>
      <c r="BB25273" s="91" t="s">
        <v>8119</v>
      </c>
      <c r="BC25273" s="91" t="s">
        <v>15185</v>
      </c>
      <c r="BD25273" s="473" t="s">
        <v>26558</v>
      </c>
    </row>
    <row r="25274" spans="53:56" ht="15" x14ac:dyDescent="0.25">
      <c r="BA25274" s="91" t="s">
        <v>29560</v>
      </c>
      <c r="BB25274" s="91" t="s">
        <v>8119</v>
      </c>
      <c r="BC25274" s="91" t="s">
        <v>29549</v>
      </c>
      <c r="BD25274" s="473" t="s">
        <v>26558</v>
      </c>
    </row>
    <row r="25275" spans="53:56" ht="15" x14ac:dyDescent="0.25">
      <c r="BA25275" s="90" t="s">
        <v>29561</v>
      </c>
      <c r="BB25275" s="90" t="s">
        <v>8119</v>
      </c>
      <c r="BC25275" s="90" t="s">
        <v>15185</v>
      </c>
      <c r="BD25275" s="473" t="s">
        <v>26558</v>
      </c>
    </row>
    <row r="25276" spans="53:56" ht="15" x14ac:dyDescent="0.25">
      <c r="BA25276" s="91" t="s">
        <v>29562</v>
      </c>
      <c r="BB25276" s="91" t="s">
        <v>8119</v>
      </c>
      <c r="BC25276" s="91" t="s">
        <v>15185</v>
      </c>
      <c r="BD25276" s="473" t="s">
        <v>26558</v>
      </c>
    </row>
    <row r="25277" spans="53:56" ht="15" x14ac:dyDescent="0.25">
      <c r="BA25277" s="90" t="s">
        <v>29563</v>
      </c>
      <c r="BB25277" s="90" t="s">
        <v>8119</v>
      </c>
      <c r="BC25277" s="90" t="s">
        <v>29447</v>
      </c>
      <c r="BD25277" s="473" t="s">
        <v>26558</v>
      </c>
    </row>
    <row r="25278" spans="53:56" ht="15" x14ac:dyDescent="0.25">
      <c r="BA25278" s="90" t="s">
        <v>29564</v>
      </c>
      <c r="BB25278" s="90" t="s">
        <v>8119</v>
      </c>
      <c r="BC25278" s="90" t="s">
        <v>15185</v>
      </c>
      <c r="BD25278" s="473" t="s">
        <v>26558</v>
      </c>
    </row>
    <row r="25279" spans="53:56" ht="15" x14ac:dyDescent="0.25">
      <c r="BA25279" s="91" t="s">
        <v>29565</v>
      </c>
      <c r="BB25279" s="91" t="s">
        <v>8119</v>
      </c>
      <c r="BC25279" s="91" t="s">
        <v>29447</v>
      </c>
      <c r="BD25279" s="473" t="s">
        <v>26558</v>
      </c>
    </row>
    <row r="25280" spans="53:56" ht="15" x14ac:dyDescent="0.25">
      <c r="BA25280" s="90" t="s">
        <v>29566</v>
      </c>
      <c r="BB25280" s="90" t="s">
        <v>8119</v>
      </c>
      <c r="BC25280" s="90" t="s">
        <v>29549</v>
      </c>
      <c r="BD25280" s="473" t="s">
        <v>26558</v>
      </c>
    </row>
    <row r="25281" spans="53:56" ht="15" x14ac:dyDescent="0.25">
      <c r="BA25281" s="91" t="s">
        <v>29567</v>
      </c>
      <c r="BB25281" s="91" t="s">
        <v>8119</v>
      </c>
      <c r="BC25281" s="91" t="s">
        <v>29558</v>
      </c>
      <c r="BD25281" s="473" t="s">
        <v>26558</v>
      </c>
    </row>
    <row r="25282" spans="53:56" ht="15" x14ac:dyDescent="0.25">
      <c r="BA25282" s="91" t="s">
        <v>29568</v>
      </c>
      <c r="BB25282" s="91" t="s">
        <v>8119</v>
      </c>
      <c r="BC25282" s="91" t="s">
        <v>15327</v>
      </c>
      <c r="BD25282" s="473" t="s">
        <v>26558</v>
      </c>
    </row>
    <row r="25283" spans="53:56" ht="15" x14ac:dyDescent="0.25">
      <c r="BA25283" s="90" t="s">
        <v>29569</v>
      </c>
      <c r="BB25283" s="90" t="s">
        <v>8119</v>
      </c>
      <c r="BC25283" s="90" t="s">
        <v>22819</v>
      </c>
      <c r="BD25283" s="473" t="s">
        <v>26558</v>
      </c>
    </row>
    <row r="25284" spans="53:56" ht="15" x14ac:dyDescent="0.25">
      <c r="BA25284" s="91" t="s">
        <v>29570</v>
      </c>
      <c r="BB25284" s="91" t="s">
        <v>8119</v>
      </c>
      <c r="BC25284" s="91" t="s">
        <v>22819</v>
      </c>
      <c r="BD25284" s="473" t="s">
        <v>26558</v>
      </c>
    </row>
    <row r="25285" spans="53:56" ht="15" x14ac:dyDescent="0.25">
      <c r="BA25285" s="90" t="s">
        <v>29571</v>
      </c>
      <c r="BB25285" s="90" t="s">
        <v>8119</v>
      </c>
      <c r="BC25285" s="90" t="s">
        <v>22819</v>
      </c>
      <c r="BD25285" s="473" t="s">
        <v>26558</v>
      </c>
    </row>
    <row r="25286" spans="53:56" ht="15" x14ac:dyDescent="0.25">
      <c r="BA25286" s="90" t="s">
        <v>29572</v>
      </c>
      <c r="BB25286" s="90" t="s">
        <v>8119</v>
      </c>
      <c r="BC25286" s="90" t="s">
        <v>24608</v>
      </c>
      <c r="BD25286" s="473" t="s">
        <v>26558</v>
      </c>
    </row>
    <row r="25287" spans="53:56" ht="15" x14ac:dyDescent="0.25">
      <c r="BA25287" s="90" t="s">
        <v>29573</v>
      </c>
      <c r="BB25287" s="90" t="s">
        <v>8119</v>
      </c>
      <c r="BC25287" s="90" t="s">
        <v>29558</v>
      </c>
      <c r="BD25287" s="473" t="s">
        <v>26558</v>
      </c>
    </row>
    <row r="25288" spans="53:56" ht="15" x14ac:dyDescent="0.25">
      <c r="BA25288" s="90" t="s">
        <v>29574</v>
      </c>
      <c r="BB25288" s="90" t="s">
        <v>8119</v>
      </c>
      <c r="BC25288" s="90" t="s">
        <v>22819</v>
      </c>
      <c r="BD25288" s="473" t="s">
        <v>26558</v>
      </c>
    </row>
    <row r="25289" spans="53:56" ht="15" x14ac:dyDescent="0.25">
      <c r="BA25289" s="91" t="s">
        <v>29575</v>
      </c>
      <c r="BB25289" s="91" t="s">
        <v>8119</v>
      </c>
      <c r="BC25289" s="91" t="s">
        <v>29549</v>
      </c>
      <c r="BD25289" s="473" t="s">
        <v>26558</v>
      </c>
    </row>
    <row r="25290" spans="53:56" ht="15" x14ac:dyDescent="0.25">
      <c r="BA25290" s="90" t="s">
        <v>29576</v>
      </c>
      <c r="BB25290" s="90" t="s">
        <v>8119</v>
      </c>
      <c r="BC25290" s="90" t="s">
        <v>29447</v>
      </c>
      <c r="BD25290" s="473" t="s">
        <v>26558</v>
      </c>
    </row>
    <row r="25291" spans="53:56" ht="15" x14ac:dyDescent="0.25">
      <c r="BA25291" s="91" t="s">
        <v>29577</v>
      </c>
      <c r="BB25291" s="91" t="s">
        <v>8119</v>
      </c>
      <c r="BC25291" s="91" t="s">
        <v>29558</v>
      </c>
      <c r="BD25291" s="473" t="s">
        <v>26558</v>
      </c>
    </row>
    <row r="25292" spans="53:56" ht="15" x14ac:dyDescent="0.25">
      <c r="BA25292" s="91" t="s">
        <v>29578</v>
      </c>
      <c r="BB25292" s="91" t="s">
        <v>8119</v>
      </c>
      <c r="BC25292" s="91" t="s">
        <v>29549</v>
      </c>
      <c r="BD25292" s="473" t="s">
        <v>26558</v>
      </c>
    </row>
    <row r="25293" spans="53:56" ht="15" x14ac:dyDescent="0.25">
      <c r="BA25293" s="90" t="s">
        <v>29579</v>
      </c>
      <c r="BB25293" s="90" t="s">
        <v>8119</v>
      </c>
      <c r="BC25293" s="90" t="s">
        <v>29558</v>
      </c>
      <c r="BD25293" s="473" t="s">
        <v>26558</v>
      </c>
    </row>
    <row r="25294" spans="53:56" ht="15" x14ac:dyDescent="0.25">
      <c r="BA25294" s="91" t="s">
        <v>29580</v>
      </c>
      <c r="BB25294" s="91" t="s">
        <v>8119</v>
      </c>
      <c r="BC25294" s="91" t="s">
        <v>29549</v>
      </c>
      <c r="BD25294" s="473" t="s">
        <v>26558</v>
      </c>
    </row>
    <row r="25295" spans="53:56" ht="15" x14ac:dyDescent="0.25">
      <c r="BA25295" s="91" t="s">
        <v>29581</v>
      </c>
      <c r="BB25295" s="91" t="s">
        <v>8119</v>
      </c>
      <c r="BC25295" s="91" t="s">
        <v>15327</v>
      </c>
      <c r="BD25295" s="473" t="s">
        <v>26558</v>
      </c>
    </row>
    <row r="25296" spans="53:56" ht="15" x14ac:dyDescent="0.25">
      <c r="BA25296" s="90" t="s">
        <v>29582</v>
      </c>
      <c r="BB25296" s="90" t="s">
        <v>8119</v>
      </c>
      <c r="BC25296" s="90" t="s">
        <v>15327</v>
      </c>
      <c r="BD25296" s="473" t="s">
        <v>26558</v>
      </c>
    </row>
    <row r="25297" spans="53:56" ht="15" x14ac:dyDescent="0.25">
      <c r="BA25297" s="91" t="s">
        <v>29583</v>
      </c>
      <c r="BB25297" s="91" t="s">
        <v>8119</v>
      </c>
      <c r="BC25297" s="91" t="s">
        <v>4061</v>
      </c>
      <c r="BD25297" s="473" t="s">
        <v>26558</v>
      </c>
    </row>
    <row r="25298" spans="53:56" ht="15" x14ac:dyDescent="0.25">
      <c r="BA25298" s="90" t="s">
        <v>29584</v>
      </c>
      <c r="BB25298" s="90" t="s">
        <v>8119</v>
      </c>
      <c r="BC25298" s="90" t="s">
        <v>22819</v>
      </c>
      <c r="BD25298" s="473" t="s">
        <v>26558</v>
      </c>
    </row>
    <row r="25299" spans="53:56" ht="15" x14ac:dyDescent="0.25">
      <c r="BA25299" s="90" t="s">
        <v>29585</v>
      </c>
      <c r="BB25299" s="90" t="s">
        <v>8119</v>
      </c>
      <c r="BC25299" s="90" t="s">
        <v>22819</v>
      </c>
      <c r="BD25299" s="473" t="s">
        <v>26558</v>
      </c>
    </row>
    <row r="25300" spans="53:56" ht="15" x14ac:dyDescent="0.25">
      <c r="BA25300" s="91" t="s">
        <v>29586</v>
      </c>
      <c r="BB25300" s="91" t="s">
        <v>8119</v>
      </c>
      <c r="BC25300" s="91" t="s">
        <v>15327</v>
      </c>
      <c r="BD25300" s="473" t="s">
        <v>26558</v>
      </c>
    </row>
    <row r="25301" spans="53:56" ht="15" x14ac:dyDescent="0.25">
      <c r="BA25301" s="90" t="s">
        <v>29587</v>
      </c>
      <c r="BB25301" s="90" t="s">
        <v>8119</v>
      </c>
      <c r="BC25301" s="90" t="s">
        <v>29549</v>
      </c>
      <c r="BD25301" s="473" t="s">
        <v>26558</v>
      </c>
    </row>
    <row r="25302" spans="53:56" ht="15" x14ac:dyDescent="0.25">
      <c r="BA25302" s="91" t="s">
        <v>29588</v>
      </c>
      <c r="BB25302" s="91" t="s">
        <v>8119</v>
      </c>
      <c r="BC25302" s="91" t="s">
        <v>15185</v>
      </c>
      <c r="BD25302" s="473" t="s">
        <v>26558</v>
      </c>
    </row>
    <row r="25303" spans="53:56" ht="15" x14ac:dyDescent="0.25">
      <c r="BA25303" s="90" t="s">
        <v>29589</v>
      </c>
      <c r="BB25303" s="90" t="s">
        <v>8119</v>
      </c>
      <c r="BC25303" s="90" t="s">
        <v>4061</v>
      </c>
      <c r="BD25303" s="473" t="s">
        <v>26558</v>
      </c>
    </row>
    <row r="25304" spans="53:56" ht="15" x14ac:dyDescent="0.25">
      <c r="BA25304" s="91" t="s">
        <v>29590</v>
      </c>
      <c r="BB25304" s="91" t="s">
        <v>8119</v>
      </c>
      <c r="BC25304" s="91" t="s">
        <v>24608</v>
      </c>
      <c r="BD25304" s="473" t="s">
        <v>26558</v>
      </c>
    </row>
    <row r="25305" spans="53:56" ht="15" x14ac:dyDescent="0.25">
      <c r="BA25305" s="91" t="s">
        <v>29591</v>
      </c>
      <c r="BB25305" s="91" t="s">
        <v>8119</v>
      </c>
      <c r="BC25305" s="91" t="s">
        <v>29558</v>
      </c>
      <c r="BD25305" s="473" t="s">
        <v>26558</v>
      </c>
    </row>
    <row r="25306" spans="53:56" ht="15" x14ac:dyDescent="0.25">
      <c r="BA25306" s="90" t="s">
        <v>29592</v>
      </c>
      <c r="BB25306" s="90" t="s">
        <v>8119</v>
      </c>
      <c r="BC25306" s="90" t="s">
        <v>29558</v>
      </c>
      <c r="BD25306" s="473" t="s">
        <v>26558</v>
      </c>
    </row>
    <row r="25307" spans="53:56" ht="15" x14ac:dyDescent="0.25">
      <c r="BA25307" s="91" t="s">
        <v>29593</v>
      </c>
      <c r="BB25307" s="91" t="s">
        <v>8119</v>
      </c>
      <c r="BC25307" s="91" t="s">
        <v>22819</v>
      </c>
      <c r="BD25307" s="473" t="s">
        <v>26558</v>
      </c>
    </row>
    <row r="25308" spans="53:56" ht="15" x14ac:dyDescent="0.25">
      <c r="BA25308" s="90" t="s">
        <v>29594</v>
      </c>
      <c r="BB25308" s="90" t="s">
        <v>8119</v>
      </c>
      <c r="BC25308" s="90" t="s">
        <v>15327</v>
      </c>
      <c r="BD25308" s="473" t="s">
        <v>26558</v>
      </c>
    </row>
    <row r="25309" spans="53:56" ht="15" x14ac:dyDescent="0.25">
      <c r="BA25309" s="90" t="s">
        <v>29595</v>
      </c>
      <c r="BB25309" s="90" t="s">
        <v>8119</v>
      </c>
      <c r="BC25309" s="90" t="s">
        <v>29549</v>
      </c>
      <c r="BD25309" s="473" t="s">
        <v>26558</v>
      </c>
    </row>
    <row r="25310" spans="53:56" ht="15" x14ac:dyDescent="0.25">
      <c r="BA25310" s="91" t="s">
        <v>29596</v>
      </c>
      <c r="BB25310" s="91" t="s">
        <v>8119</v>
      </c>
      <c r="BC25310" s="91" t="s">
        <v>29549</v>
      </c>
      <c r="BD25310" s="473" t="s">
        <v>26558</v>
      </c>
    </row>
    <row r="25311" spans="53:56" ht="15" x14ac:dyDescent="0.25">
      <c r="BA25311" s="91" t="s">
        <v>29596</v>
      </c>
      <c r="BB25311" s="91" t="s">
        <v>8119</v>
      </c>
      <c r="BC25311" s="91" t="s">
        <v>15185</v>
      </c>
      <c r="BD25311" s="473" t="s">
        <v>26558</v>
      </c>
    </row>
    <row r="25312" spans="53:56" ht="15" x14ac:dyDescent="0.25">
      <c r="BA25312" s="90" t="s">
        <v>29597</v>
      </c>
      <c r="BB25312" s="90" t="s">
        <v>8119</v>
      </c>
      <c r="BC25312" s="90" t="s">
        <v>29447</v>
      </c>
      <c r="BD25312" s="473" t="s">
        <v>26558</v>
      </c>
    </row>
    <row r="25313" spans="53:56" ht="15" x14ac:dyDescent="0.25">
      <c r="BA25313" s="91" t="s">
        <v>29598</v>
      </c>
      <c r="BB25313" s="91" t="s">
        <v>8119</v>
      </c>
      <c r="BC25313" s="91" t="s">
        <v>15327</v>
      </c>
      <c r="BD25313" s="473" t="s">
        <v>26558</v>
      </c>
    </row>
    <row r="25314" spans="53:56" ht="15" x14ac:dyDescent="0.25">
      <c r="BA25314" s="91" t="s">
        <v>29599</v>
      </c>
      <c r="BB25314" s="91" t="s">
        <v>8119</v>
      </c>
      <c r="BC25314" s="91" t="s">
        <v>4061</v>
      </c>
      <c r="BD25314" s="473" t="s">
        <v>26558</v>
      </c>
    </row>
    <row r="25315" spans="53:56" ht="15" x14ac:dyDescent="0.25">
      <c r="BA25315" s="90" t="s">
        <v>29600</v>
      </c>
      <c r="BB25315" s="90" t="s">
        <v>8119</v>
      </c>
      <c r="BC25315" s="90" t="s">
        <v>29549</v>
      </c>
      <c r="BD25315" s="473" t="s">
        <v>26558</v>
      </c>
    </row>
    <row r="25316" spans="53:56" ht="15" x14ac:dyDescent="0.25">
      <c r="BA25316" s="91" t="s">
        <v>29601</v>
      </c>
      <c r="BB25316" s="91" t="s">
        <v>8119</v>
      </c>
      <c r="BC25316" s="91" t="s">
        <v>15185</v>
      </c>
      <c r="BD25316" s="473" t="s">
        <v>26558</v>
      </c>
    </row>
    <row r="25317" spans="53:56" ht="15" x14ac:dyDescent="0.25">
      <c r="BA25317" s="90" t="s">
        <v>29602</v>
      </c>
      <c r="BB25317" s="90" t="s">
        <v>8119</v>
      </c>
      <c r="BC25317" s="90" t="s">
        <v>29549</v>
      </c>
      <c r="BD25317" s="473" t="s">
        <v>26558</v>
      </c>
    </row>
    <row r="25318" spans="53:56" ht="15" x14ac:dyDescent="0.25">
      <c r="BA25318" s="90" t="s">
        <v>29603</v>
      </c>
      <c r="BB25318" s="90" t="s">
        <v>8119</v>
      </c>
      <c r="BC25318" s="90" t="s">
        <v>22819</v>
      </c>
      <c r="BD25318" s="473" t="s">
        <v>26558</v>
      </c>
    </row>
    <row r="25319" spans="53:56" ht="15" x14ac:dyDescent="0.25">
      <c r="BA25319" s="91" t="s">
        <v>29604</v>
      </c>
      <c r="BB25319" s="91" t="s">
        <v>8119</v>
      </c>
      <c r="BC25319" s="91" t="s">
        <v>15185</v>
      </c>
      <c r="BD25319" s="473" t="s">
        <v>26558</v>
      </c>
    </row>
    <row r="25320" spans="53:56" ht="15" x14ac:dyDescent="0.25">
      <c r="BA25320" s="90" t="s">
        <v>29605</v>
      </c>
      <c r="BB25320" s="90" t="s">
        <v>8119</v>
      </c>
      <c r="BC25320" s="90" t="s">
        <v>24608</v>
      </c>
      <c r="BD25320" s="473" t="s">
        <v>26558</v>
      </c>
    </row>
    <row r="25321" spans="53:56" ht="15" x14ac:dyDescent="0.25">
      <c r="BA25321" s="91" t="s">
        <v>29606</v>
      </c>
      <c r="BB25321" s="91" t="s">
        <v>8119</v>
      </c>
      <c r="BC25321" s="91" t="s">
        <v>29607</v>
      </c>
      <c r="BD25321" s="473" t="s">
        <v>26558</v>
      </c>
    </row>
    <row r="25322" spans="53:56" ht="15" x14ac:dyDescent="0.25">
      <c r="BA25322" s="90" t="s">
        <v>29608</v>
      </c>
      <c r="BB25322" s="90" t="s">
        <v>8119</v>
      </c>
      <c r="BC25322" s="90" t="s">
        <v>22819</v>
      </c>
      <c r="BD25322" s="473" t="s">
        <v>26558</v>
      </c>
    </row>
    <row r="25323" spans="53:56" ht="15" x14ac:dyDescent="0.25">
      <c r="BA25323" s="91" t="s">
        <v>29609</v>
      </c>
      <c r="BB25323" s="91" t="s">
        <v>8119</v>
      </c>
      <c r="BC25323" s="91" t="s">
        <v>29558</v>
      </c>
      <c r="BD25323" s="473" t="s">
        <v>26558</v>
      </c>
    </row>
    <row r="25324" spans="53:56" ht="15" x14ac:dyDescent="0.25">
      <c r="BA25324" s="90" t="s">
        <v>29610</v>
      </c>
      <c r="BB25324" s="90" t="s">
        <v>8119</v>
      </c>
      <c r="BC25324" s="90" t="s">
        <v>8605</v>
      </c>
      <c r="BD25324" s="473" t="s">
        <v>26558</v>
      </c>
    </row>
    <row r="25325" spans="53:56" ht="15" x14ac:dyDescent="0.25">
      <c r="BA25325" s="91" t="s">
        <v>29611</v>
      </c>
      <c r="BB25325" s="91" t="s">
        <v>8119</v>
      </c>
      <c r="BC25325" s="91" t="s">
        <v>29558</v>
      </c>
      <c r="BD25325" s="473" t="s">
        <v>26558</v>
      </c>
    </row>
    <row r="25326" spans="53:56" ht="15" x14ac:dyDescent="0.25">
      <c r="BA25326" s="90" t="s">
        <v>29612</v>
      </c>
      <c r="BB25326" s="90" t="s">
        <v>8119</v>
      </c>
      <c r="BC25326" s="90" t="s">
        <v>29558</v>
      </c>
      <c r="BD25326" s="473" t="s">
        <v>26558</v>
      </c>
    </row>
    <row r="25327" spans="53:56" ht="15" x14ac:dyDescent="0.25">
      <c r="BA25327" s="91" t="s">
        <v>29613</v>
      </c>
      <c r="BB25327" s="91" t="s">
        <v>8119</v>
      </c>
      <c r="BC25327" s="91" t="s">
        <v>15185</v>
      </c>
      <c r="BD25327" s="473" t="s">
        <v>26558</v>
      </c>
    </row>
    <row r="25328" spans="53:56" ht="15" x14ac:dyDescent="0.25">
      <c r="BA25328" s="90" t="s">
        <v>29614</v>
      </c>
      <c r="BB25328" s="90" t="s">
        <v>8119</v>
      </c>
      <c r="BC25328" s="90" t="s">
        <v>24608</v>
      </c>
      <c r="BD25328" s="473" t="s">
        <v>26558</v>
      </c>
    </row>
    <row r="25329" spans="53:56" ht="15" x14ac:dyDescent="0.25">
      <c r="BA25329" s="91" t="s">
        <v>29615</v>
      </c>
      <c r="BB25329" s="91" t="s">
        <v>8119</v>
      </c>
      <c r="BC25329" s="91" t="s">
        <v>15185</v>
      </c>
      <c r="BD25329" s="473" t="s">
        <v>26558</v>
      </c>
    </row>
    <row r="25330" spans="53:56" ht="15" x14ac:dyDescent="0.25">
      <c r="BA25330" s="90" t="s">
        <v>29616</v>
      </c>
      <c r="BB25330" s="90" t="s">
        <v>8119</v>
      </c>
      <c r="BC25330" s="90" t="s">
        <v>15327</v>
      </c>
      <c r="BD25330" s="473" t="s">
        <v>26558</v>
      </c>
    </row>
    <row r="25331" spans="53:56" ht="15" x14ac:dyDescent="0.25">
      <c r="BA25331" s="91" t="s">
        <v>29617</v>
      </c>
      <c r="BB25331" s="91" t="s">
        <v>8119</v>
      </c>
      <c r="BC25331" s="91" t="s">
        <v>29549</v>
      </c>
      <c r="BD25331" s="473" t="s">
        <v>26558</v>
      </c>
    </row>
    <row r="25332" spans="53:56" ht="15" x14ac:dyDescent="0.25">
      <c r="BA25332" s="91" t="s">
        <v>29618</v>
      </c>
      <c r="BB25332" s="91" t="s">
        <v>8119</v>
      </c>
      <c r="BC25332" s="91" t="s">
        <v>15185</v>
      </c>
      <c r="BD25332" s="473" t="s">
        <v>26558</v>
      </c>
    </row>
    <row r="25333" spans="53:56" ht="15" x14ac:dyDescent="0.25">
      <c r="BA25333" s="90" t="s">
        <v>29619</v>
      </c>
      <c r="BB25333" s="90" t="s">
        <v>8119</v>
      </c>
      <c r="BC25333" s="90" t="s">
        <v>24608</v>
      </c>
      <c r="BD25333" s="473" t="s">
        <v>26558</v>
      </c>
    </row>
    <row r="25334" spans="53:56" ht="15" x14ac:dyDescent="0.25">
      <c r="BA25334" s="91" t="s">
        <v>29620</v>
      </c>
      <c r="BB25334" s="91" t="s">
        <v>8119</v>
      </c>
      <c r="BC25334" s="91" t="s">
        <v>29549</v>
      </c>
      <c r="BD25334" s="473" t="s">
        <v>26558</v>
      </c>
    </row>
    <row r="25335" spans="53:56" ht="15" x14ac:dyDescent="0.25">
      <c r="BA25335" s="90" t="s">
        <v>29621</v>
      </c>
      <c r="BB25335" s="90" t="s">
        <v>8119</v>
      </c>
      <c r="BC25335" s="90" t="s">
        <v>15185</v>
      </c>
      <c r="BD25335" s="473" t="s">
        <v>26558</v>
      </c>
    </row>
    <row r="25336" spans="53:56" ht="15" x14ac:dyDescent="0.25">
      <c r="BA25336" s="91" t="s">
        <v>29622</v>
      </c>
      <c r="BB25336" s="91" t="s">
        <v>8119</v>
      </c>
      <c r="BC25336" s="91" t="s">
        <v>29549</v>
      </c>
      <c r="BD25336" s="473" t="s">
        <v>26558</v>
      </c>
    </row>
    <row r="25337" spans="53:56" ht="15" x14ac:dyDescent="0.25">
      <c r="BA25337" s="90" t="s">
        <v>29623</v>
      </c>
      <c r="BB25337" s="90" t="s">
        <v>8119</v>
      </c>
      <c r="BC25337" s="90" t="s">
        <v>29549</v>
      </c>
      <c r="BD25337" s="473" t="s">
        <v>26558</v>
      </c>
    </row>
    <row r="25338" spans="53:56" ht="15" x14ac:dyDescent="0.25">
      <c r="BA25338" s="91" t="s">
        <v>29624</v>
      </c>
      <c r="BB25338" s="91" t="s">
        <v>8119</v>
      </c>
      <c r="BC25338" s="91" t="s">
        <v>15327</v>
      </c>
      <c r="BD25338" s="473" t="s">
        <v>26558</v>
      </c>
    </row>
    <row r="25339" spans="53:56" ht="15" x14ac:dyDescent="0.25">
      <c r="BA25339" s="90" t="s">
        <v>29625</v>
      </c>
      <c r="BB25339" s="90" t="s">
        <v>8119</v>
      </c>
      <c r="BC25339" s="90" t="s">
        <v>24608</v>
      </c>
      <c r="BD25339" s="473" t="s">
        <v>26558</v>
      </c>
    </row>
    <row r="25340" spans="53:56" ht="15" x14ac:dyDescent="0.25">
      <c r="BA25340" s="91" t="s">
        <v>29626</v>
      </c>
      <c r="BB25340" s="91" t="s">
        <v>8119</v>
      </c>
      <c r="BC25340" s="91" t="s">
        <v>24608</v>
      </c>
      <c r="BD25340" s="473" t="s">
        <v>26558</v>
      </c>
    </row>
    <row r="25341" spans="53:56" ht="15" x14ac:dyDescent="0.25">
      <c r="BA25341" s="90" t="s">
        <v>29627</v>
      </c>
      <c r="BB25341" s="90" t="s">
        <v>8119</v>
      </c>
      <c r="BC25341" s="90" t="s">
        <v>29549</v>
      </c>
      <c r="BD25341" s="473" t="s">
        <v>26558</v>
      </c>
    </row>
    <row r="25342" spans="53:56" ht="15" x14ac:dyDescent="0.25">
      <c r="BA25342" s="91" t="s">
        <v>29628</v>
      </c>
      <c r="BB25342" s="91" t="s">
        <v>8119</v>
      </c>
      <c r="BC25342" s="91" t="s">
        <v>29558</v>
      </c>
      <c r="BD25342" s="473" t="s">
        <v>26558</v>
      </c>
    </row>
    <row r="25343" spans="53:56" ht="15" x14ac:dyDescent="0.25">
      <c r="BA25343" s="90" t="s">
        <v>29629</v>
      </c>
      <c r="BB25343" s="90" t="s">
        <v>8119</v>
      </c>
      <c r="BC25343" s="90" t="s">
        <v>29447</v>
      </c>
      <c r="BD25343" s="473" t="s">
        <v>26558</v>
      </c>
    </row>
    <row r="25344" spans="53:56" ht="15" x14ac:dyDescent="0.25">
      <c r="BA25344" s="91" t="s">
        <v>29630</v>
      </c>
      <c r="BB25344" s="91" t="s">
        <v>8119</v>
      </c>
      <c r="BC25344" s="91" t="s">
        <v>4061</v>
      </c>
      <c r="BD25344" s="473" t="s">
        <v>26558</v>
      </c>
    </row>
    <row r="25345" spans="53:56" ht="15" x14ac:dyDescent="0.25">
      <c r="BA25345" s="90" t="s">
        <v>29631</v>
      </c>
      <c r="BB25345" s="90" t="s">
        <v>8119</v>
      </c>
      <c r="BC25345" s="90" t="s">
        <v>29549</v>
      </c>
      <c r="BD25345" s="473" t="s">
        <v>26558</v>
      </c>
    </row>
    <row r="25346" spans="53:56" ht="15" x14ac:dyDescent="0.25">
      <c r="BA25346" s="91" t="s">
        <v>29632</v>
      </c>
      <c r="BB25346" s="91" t="s">
        <v>8119</v>
      </c>
      <c r="BC25346" s="91" t="s">
        <v>15185</v>
      </c>
      <c r="BD25346" s="473" t="s">
        <v>26558</v>
      </c>
    </row>
    <row r="25347" spans="53:56" ht="15" x14ac:dyDescent="0.25">
      <c r="BA25347" s="90" t="s">
        <v>29633</v>
      </c>
      <c r="BB25347" s="90" t="s">
        <v>8119</v>
      </c>
      <c r="BC25347" s="90" t="s">
        <v>15327</v>
      </c>
      <c r="BD25347" s="473" t="s">
        <v>26558</v>
      </c>
    </row>
    <row r="25348" spans="53:56" ht="15" x14ac:dyDescent="0.25">
      <c r="BA25348" s="91" t="s">
        <v>29634</v>
      </c>
      <c r="BB25348" s="91" t="s">
        <v>8119</v>
      </c>
      <c r="BC25348" s="91" t="s">
        <v>29558</v>
      </c>
      <c r="BD25348" s="473" t="s">
        <v>26558</v>
      </c>
    </row>
    <row r="25349" spans="53:56" ht="15" x14ac:dyDescent="0.25">
      <c r="BA25349" s="90" t="s">
        <v>29635</v>
      </c>
      <c r="BB25349" s="90" t="s">
        <v>8119</v>
      </c>
      <c r="BC25349" s="90" t="s">
        <v>24608</v>
      </c>
      <c r="BD25349" s="473" t="s">
        <v>26558</v>
      </c>
    </row>
    <row r="25350" spans="53:56" ht="15" x14ac:dyDescent="0.25">
      <c r="BA25350" s="91" t="s">
        <v>29636</v>
      </c>
      <c r="BB25350" s="91" t="s">
        <v>8119</v>
      </c>
      <c r="BC25350" s="91" t="s">
        <v>22819</v>
      </c>
      <c r="BD25350" s="473" t="s">
        <v>26558</v>
      </c>
    </row>
    <row r="25351" spans="53:56" ht="15" x14ac:dyDescent="0.25">
      <c r="BA25351" s="90" t="s">
        <v>29637</v>
      </c>
      <c r="BB25351" s="90" t="s">
        <v>8119</v>
      </c>
      <c r="BC25351" s="90" t="s">
        <v>15185</v>
      </c>
      <c r="BD25351" s="473" t="s">
        <v>26558</v>
      </c>
    </row>
    <row r="25352" spans="53:56" ht="15" x14ac:dyDescent="0.25">
      <c r="BA25352" s="91" t="s">
        <v>29638</v>
      </c>
      <c r="BB25352" s="91" t="s">
        <v>8119</v>
      </c>
      <c r="BC25352" s="91" t="s">
        <v>15185</v>
      </c>
      <c r="BD25352" s="473" t="s">
        <v>26558</v>
      </c>
    </row>
    <row r="25353" spans="53:56" ht="15" x14ac:dyDescent="0.25">
      <c r="BA25353" s="90" t="s">
        <v>29639</v>
      </c>
      <c r="BB25353" s="90" t="s">
        <v>8119</v>
      </c>
      <c r="BC25353" s="90" t="s">
        <v>22819</v>
      </c>
      <c r="BD25353" s="473" t="s">
        <v>26558</v>
      </c>
    </row>
    <row r="25354" spans="53:56" ht="15" x14ac:dyDescent="0.25">
      <c r="BA25354" s="91" t="s">
        <v>29640</v>
      </c>
      <c r="BB25354" s="91" t="s">
        <v>8119</v>
      </c>
      <c r="BC25354" s="91" t="s">
        <v>29447</v>
      </c>
      <c r="BD25354" s="473" t="s">
        <v>26558</v>
      </c>
    </row>
    <row r="25355" spans="53:56" ht="15" x14ac:dyDescent="0.25">
      <c r="BA25355" s="90" t="s">
        <v>29641</v>
      </c>
      <c r="BB25355" s="90" t="s">
        <v>8119</v>
      </c>
      <c r="BC25355" s="90" t="s">
        <v>8605</v>
      </c>
      <c r="BD25355" s="473" t="s">
        <v>26558</v>
      </c>
    </row>
    <row r="25356" spans="53:56" ht="15" x14ac:dyDescent="0.25">
      <c r="BA25356" s="91" t="s">
        <v>29642</v>
      </c>
      <c r="BB25356" s="91" t="s">
        <v>8119</v>
      </c>
      <c r="BC25356" s="91" t="s">
        <v>10099</v>
      </c>
      <c r="BD25356" s="473" t="s">
        <v>26558</v>
      </c>
    </row>
    <row r="25357" spans="53:56" ht="15" x14ac:dyDescent="0.25">
      <c r="BA25357" s="90" t="s">
        <v>29643</v>
      </c>
      <c r="BB25357" s="90" t="s">
        <v>8119</v>
      </c>
      <c r="BC25357" s="90" t="s">
        <v>29644</v>
      </c>
      <c r="BD25357" s="473" t="s">
        <v>26558</v>
      </c>
    </row>
    <row r="25358" spans="53:56" ht="15" x14ac:dyDescent="0.25">
      <c r="BA25358" s="91" t="s">
        <v>29645</v>
      </c>
      <c r="BB25358" s="91" t="s">
        <v>8119</v>
      </c>
      <c r="BC25358" s="91" t="s">
        <v>29607</v>
      </c>
      <c r="BD25358" s="473" t="s">
        <v>26558</v>
      </c>
    </row>
    <row r="25359" spans="53:56" ht="15" x14ac:dyDescent="0.25">
      <c r="BA25359" s="90" t="s">
        <v>29646</v>
      </c>
      <c r="BB25359" s="90" t="s">
        <v>8119</v>
      </c>
      <c r="BC25359" s="90" t="s">
        <v>24894</v>
      </c>
      <c r="BD25359" s="473" t="s">
        <v>26558</v>
      </c>
    </row>
    <row r="25360" spans="53:56" ht="15" x14ac:dyDescent="0.25">
      <c r="BA25360" s="91" t="s">
        <v>29647</v>
      </c>
      <c r="BB25360" s="91" t="s">
        <v>8119</v>
      </c>
      <c r="BC25360" s="91" t="s">
        <v>29607</v>
      </c>
      <c r="BD25360" s="473" t="s">
        <v>26558</v>
      </c>
    </row>
    <row r="25361" spans="53:56" ht="15" x14ac:dyDescent="0.25">
      <c r="BA25361" s="90" t="s">
        <v>29648</v>
      </c>
      <c r="BB25361" s="90" t="s">
        <v>8119</v>
      </c>
      <c r="BC25361" s="90" t="s">
        <v>24894</v>
      </c>
      <c r="BD25361" s="473" t="s">
        <v>26558</v>
      </c>
    </row>
    <row r="25362" spans="53:56" ht="15" x14ac:dyDescent="0.25">
      <c r="BA25362" s="91" t="s">
        <v>29649</v>
      </c>
      <c r="BB25362" s="91" t="s">
        <v>8119</v>
      </c>
      <c r="BC25362" s="91" t="s">
        <v>29644</v>
      </c>
      <c r="BD25362" s="473" t="s">
        <v>26558</v>
      </c>
    </row>
    <row r="25363" spans="53:56" ht="15" x14ac:dyDescent="0.25">
      <c r="BA25363" s="90" t="s">
        <v>29650</v>
      </c>
      <c r="BB25363" s="90" t="s">
        <v>8119</v>
      </c>
      <c r="BC25363" s="90" t="s">
        <v>10099</v>
      </c>
      <c r="BD25363" s="473" t="s">
        <v>26558</v>
      </c>
    </row>
    <row r="25364" spans="53:56" ht="15" x14ac:dyDescent="0.25">
      <c r="BA25364" s="91" t="s">
        <v>29651</v>
      </c>
      <c r="BB25364" s="91" t="s">
        <v>8119</v>
      </c>
      <c r="BC25364" s="91" t="s">
        <v>29644</v>
      </c>
      <c r="BD25364" s="473" t="s">
        <v>26558</v>
      </c>
    </row>
    <row r="25365" spans="53:56" ht="15" x14ac:dyDescent="0.25">
      <c r="BA25365" s="90" t="s">
        <v>29652</v>
      </c>
      <c r="BB25365" s="90" t="s">
        <v>8119</v>
      </c>
      <c r="BC25365" s="90" t="s">
        <v>29607</v>
      </c>
      <c r="BD25365" s="473" t="s">
        <v>26558</v>
      </c>
    </row>
    <row r="25366" spans="53:56" ht="15" x14ac:dyDescent="0.25">
      <c r="BA25366" s="91" t="s">
        <v>29653</v>
      </c>
      <c r="BB25366" s="91" t="s">
        <v>8119</v>
      </c>
      <c r="BC25366" s="91" t="s">
        <v>27773</v>
      </c>
      <c r="BD25366" s="473" t="s">
        <v>26558</v>
      </c>
    </row>
    <row r="25367" spans="53:56" ht="15" x14ac:dyDescent="0.25">
      <c r="BA25367" s="90" t="s">
        <v>29654</v>
      </c>
      <c r="BB25367" s="90" t="s">
        <v>8119</v>
      </c>
      <c r="BC25367" s="90" t="s">
        <v>29655</v>
      </c>
      <c r="BD25367" s="473" t="s">
        <v>26558</v>
      </c>
    </row>
    <row r="25368" spans="53:56" ht="15" x14ac:dyDescent="0.25">
      <c r="BA25368" s="91" t="s">
        <v>29656</v>
      </c>
      <c r="BB25368" s="91" t="s">
        <v>8119</v>
      </c>
      <c r="BC25368" s="91" t="s">
        <v>24894</v>
      </c>
      <c r="BD25368" s="473" t="s">
        <v>26558</v>
      </c>
    </row>
    <row r="25369" spans="53:56" ht="15" x14ac:dyDescent="0.25">
      <c r="BA25369" s="90" t="s">
        <v>29657</v>
      </c>
      <c r="BB25369" s="90" t="s">
        <v>8119</v>
      </c>
      <c r="BC25369" s="90" t="s">
        <v>27773</v>
      </c>
      <c r="BD25369" s="473" t="s">
        <v>26558</v>
      </c>
    </row>
    <row r="25370" spans="53:56" ht="15" x14ac:dyDescent="0.25">
      <c r="BA25370" s="91" t="s">
        <v>29658</v>
      </c>
      <c r="BB25370" s="91" t="s">
        <v>8119</v>
      </c>
      <c r="BC25370" s="91" t="s">
        <v>8605</v>
      </c>
      <c r="BD25370" s="473" t="s">
        <v>26558</v>
      </c>
    </row>
    <row r="25371" spans="53:56" ht="15" x14ac:dyDescent="0.25">
      <c r="BA25371" s="90" t="s">
        <v>29659</v>
      </c>
      <c r="BB25371" s="90" t="s">
        <v>8119</v>
      </c>
      <c r="BC25371" s="90" t="s">
        <v>29655</v>
      </c>
      <c r="BD25371" s="473" t="s">
        <v>26558</v>
      </c>
    </row>
    <row r="25372" spans="53:56" ht="15" x14ac:dyDescent="0.25">
      <c r="BA25372" s="91" t="s">
        <v>29660</v>
      </c>
      <c r="BB25372" s="91" t="s">
        <v>8119</v>
      </c>
      <c r="BC25372" s="91" t="s">
        <v>8605</v>
      </c>
      <c r="BD25372" s="473" t="s">
        <v>26558</v>
      </c>
    </row>
    <row r="25373" spans="53:56" ht="15" x14ac:dyDescent="0.25">
      <c r="BA25373" s="90" t="s">
        <v>29661</v>
      </c>
      <c r="BB25373" s="90" t="s">
        <v>8119</v>
      </c>
      <c r="BC25373" s="90" t="s">
        <v>4061</v>
      </c>
      <c r="BD25373" s="473" t="s">
        <v>26558</v>
      </c>
    </row>
    <row r="25374" spans="53:56" ht="15" x14ac:dyDescent="0.25">
      <c r="BA25374" s="91" t="s">
        <v>29662</v>
      </c>
      <c r="BB25374" s="91" t="s">
        <v>8119</v>
      </c>
      <c r="BC25374" s="91" t="s">
        <v>27773</v>
      </c>
      <c r="BD25374" s="473" t="s">
        <v>26558</v>
      </c>
    </row>
    <row r="25375" spans="53:56" ht="15" x14ac:dyDescent="0.25">
      <c r="BA25375" s="90" t="s">
        <v>29663</v>
      </c>
      <c r="BB25375" s="90" t="s">
        <v>8119</v>
      </c>
      <c r="BC25375" s="90" t="s">
        <v>27773</v>
      </c>
      <c r="BD25375" s="473" t="s">
        <v>26558</v>
      </c>
    </row>
    <row r="25376" spans="53:56" ht="15" x14ac:dyDescent="0.25">
      <c r="BA25376" s="91" t="s">
        <v>29664</v>
      </c>
      <c r="BB25376" s="91" t="s">
        <v>8119</v>
      </c>
      <c r="BC25376" s="91" t="s">
        <v>29607</v>
      </c>
      <c r="BD25376" s="473" t="s">
        <v>26558</v>
      </c>
    </row>
    <row r="25377" spans="53:56" ht="15" x14ac:dyDescent="0.25">
      <c r="BA25377" s="90" t="s">
        <v>29665</v>
      </c>
      <c r="BB25377" s="90" t="s">
        <v>8119</v>
      </c>
      <c r="BC25377" s="90" t="s">
        <v>29644</v>
      </c>
      <c r="BD25377" s="473" t="s">
        <v>26558</v>
      </c>
    </row>
    <row r="25378" spans="53:56" ht="15" x14ac:dyDescent="0.25">
      <c r="BA25378" s="91" t="s">
        <v>29666</v>
      </c>
      <c r="BB25378" s="91" t="s">
        <v>8119</v>
      </c>
      <c r="BC25378" s="91" t="s">
        <v>8605</v>
      </c>
      <c r="BD25378" s="473" t="s">
        <v>26558</v>
      </c>
    </row>
    <row r="25379" spans="53:56" ht="15" x14ac:dyDescent="0.25">
      <c r="BA25379" s="90" t="s">
        <v>29667</v>
      </c>
      <c r="BB25379" s="90" t="s">
        <v>8119</v>
      </c>
      <c r="BC25379" s="90" t="s">
        <v>29644</v>
      </c>
      <c r="BD25379" s="473" t="s">
        <v>26558</v>
      </c>
    </row>
    <row r="25380" spans="53:56" ht="15" x14ac:dyDescent="0.25">
      <c r="BA25380" s="91" t="s">
        <v>29668</v>
      </c>
      <c r="BB25380" s="91" t="s">
        <v>8119</v>
      </c>
      <c r="BC25380" s="91" t="s">
        <v>10099</v>
      </c>
      <c r="BD25380" s="473" t="s">
        <v>26558</v>
      </c>
    </row>
    <row r="25381" spans="53:56" ht="15" x14ac:dyDescent="0.25">
      <c r="BA25381" s="90" t="s">
        <v>29669</v>
      </c>
      <c r="BB25381" s="90" t="s">
        <v>8119</v>
      </c>
      <c r="BC25381" s="90" t="s">
        <v>16828</v>
      </c>
      <c r="BD25381" s="473" t="s">
        <v>26558</v>
      </c>
    </row>
    <row r="25382" spans="53:56" ht="15" x14ac:dyDescent="0.25">
      <c r="BA25382" s="91" t="s">
        <v>29670</v>
      </c>
      <c r="BB25382" s="91" t="s">
        <v>8119</v>
      </c>
      <c r="BC25382" s="91" t="s">
        <v>8605</v>
      </c>
      <c r="BD25382" s="473" t="s">
        <v>26558</v>
      </c>
    </row>
    <row r="25383" spans="53:56" ht="15" x14ac:dyDescent="0.25">
      <c r="BA25383" s="90" t="s">
        <v>29671</v>
      </c>
      <c r="BB25383" s="90" t="s">
        <v>8119</v>
      </c>
      <c r="BC25383" s="90" t="s">
        <v>29644</v>
      </c>
      <c r="BD25383" s="473" t="s">
        <v>26558</v>
      </c>
    </row>
    <row r="25384" spans="53:56" ht="15" x14ac:dyDescent="0.25">
      <c r="BA25384" s="91" t="s">
        <v>29672</v>
      </c>
      <c r="BB25384" s="91" t="s">
        <v>8119</v>
      </c>
      <c r="BC25384" s="91" t="s">
        <v>24894</v>
      </c>
      <c r="BD25384" s="473" t="s">
        <v>26558</v>
      </c>
    </row>
    <row r="25385" spans="53:56" ht="15" x14ac:dyDescent="0.25">
      <c r="BA25385" s="90" t="s">
        <v>29673</v>
      </c>
      <c r="BB25385" s="90" t="s">
        <v>8119</v>
      </c>
      <c r="BC25385" s="90" t="s">
        <v>27773</v>
      </c>
      <c r="BD25385" s="473" t="s">
        <v>26558</v>
      </c>
    </row>
    <row r="25386" spans="53:56" ht="15" x14ac:dyDescent="0.25">
      <c r="BA25386" s="91" t="s">
        <v>29674</v>
      </c>
      <c r="BB25386" s="91" t="s">
        <v>8119</v>
      </c>
      <c r="BC25386" s="91" t="s">
        <v>8605</v>
      </c>
      <c r="BD25386" s="473" t="s">
        <v>26558</v>
      </c>
    </row>
    <row r="25387" spans="53:56" ht="15" x14ac:dyDescent="0.25">
      <c r="BA25387" s="90" t="s">
        <v>29675</v>
      </c>
      <c r="BB25387" s="90" t="s">
        <v>8119</v>
      </c>
      <c r="BC25387" s="90" t="s">
        <v>27773</v>
      </c>
      <c r="BD25387" s="473" t="s">
        <v>26558</v>
      </c>
    </row>
    <row r="25388" spans="53:56" ht="15" x14ac:dyDescent="0.25">
      <c r="BA25388" s="91" t="s">
        <v>29676</v>
      </c>
      <c r="BB25388" s="91" t="s">
        <v>8119</v>
      </c>
      <c r="BC25388" s="91" t="s">
        <v>29607</v>
      </c>
      <c r="BD25388" s="473" t="s">
        <v>26558</v>
      </c>
    </row>
    <row r="25389" spans="53:56" ht="15" x14ac:dyDescent="0.25">
      <c r="BA25389" s="90" t="s">
        <v>29677</v>
      </c>
      <c r="BB25389" s="90" t="s">
        <v>8119</v>
      </c>
      <c r="BC25389" s="90" t="s">
        <v>29644</v>
      </c>
      <c r="BD25389" s="473" t="s">
        <v>26558</v>
      </c>
    </row>
    <row r="25390" spans="53:56" ht="15" x14ac:dyDescent="0.25">
      <c r="BA25390" s="91" t="s">
        <v>29678</v>
      </c>
      <c r="BB25390" s="91" t="s">
        <v>8119</v>
      </c>
      <c r="BC25390" s="91" t="s">
        <v>29607</v>
      </c>
      <c r="BD25390" s="473" t="s">
        <v>26558</v>
      </c>
    </row>
    <row r="25391" spans="53:56" ht="15" x14ac:dyDescent="0.25">
      <c r="BA25391" s="90" t="s">
        <v>29679</v>
      </c>
      <c r="BB25391" s="90" t="s">
        <v>8119</v>
      </c>
      <c r="BC25391" s="90" t="s">
        <v>29607</v>
      </c>
      <c r="BD25391" s="473" t="s">
        <v>26558</v>
      </c>
    </row>
    <row r="25392" spans="53:56" ht="15" x14ac:dyDescent="0.25">
      <c r="BA25392" s="91" t="s">
        <v>29680</v>
      </c>
      <c r="BB25392" s="91" t="s">
        <v>8119</v>
      </c>
      <c r="BC25392" s="91" t="s">
        <v>29644</v>
      </c>
      <c r="BD25392" s="473" t="s">
        <v>26558</v>
      </c>
    </row>
    <row r="25393" spans="53:56" ht="15" x14ac:dyDescent="0.25">
      <c r="BA25393" s="90" t="s">
        <v>29681</v>
      </c>
      <c r="BB25393" s="90" t="s">
        <v>8119</v>
      </c>
      <c r="BC25393" s="90" t="s">
        <v>29644</v>
      </c>
      <c r="BD25393" s="473" t="s">
        <v>26558</v>
      </c>
    </row>
    <row r="25394" spans="53:56" ht="15" x14ac:dyDescent="0.25">
      <c r="BA25394" s="91" t="s">
        <v>29682</v>
      </c>
      <c r="BB25394" s="91" t="s">
        <v>8119</v>
      </c>
      <c r="BC25394" s="91" t="s">
        <v>27773</v>
      </c>
      <c r="BD25394" s="473" t="s">
        <v>26558</v>
      </c>
    </row>
    <row r="25395" spans="53:56" ht="15" x14ac:dyDescent="0.25">
      <c r="BA25395" s="91" t="s">
        <v>29683</v>
      </c>
      <c r="BB25395" s="91" t="s">
        <v>8119</v>
      </c>
      <c r="BC25395" s="91" t="s">
        <v>29644</v>
      </c>
      <c r="BD25395" s="473" t="s">
        <v>26558</v>
      </c>
    </row>
    <row r="25396" spans="53:56" ht="15" x14ac:dyDescent="0.25">
      <c r="BA25396" s="90" t="s">
        <v>29684</v>
      </c>
      <c r="BB25396" s="90" t="s">
        <v>8119</v>
      </c>
      <c r="BC25396" s="90" t="s">
        <v>29644</v>
      </c>
      <c r="BD25396" s="473" t="s">
        <v>26558</v>
      </c>
    </row>
    <row r="25397" spans="53:56" ht="15" x14ac:dyDescent="0.25">
      <c r="BA25397" s="91" t="s">
        <v>29685</v>
      </c>
      <c r="BB25397" s="91" t="s">
        <v>8119</v>
      </c>
      <c r="BC25397" s="91" t="s">
        <v>8605</v>
      </c>
      <c r="BD25397" s="473" t="s">
        <v>26558</v>
      </c>
    </row>
    <row r="25398" spans="53:56" ht="15" x14ac:dyDescent="0.25">
      <c r="BA25398" s="90" t="s">
        <v>29686</v>
      </c>
      <c r="BB25398" s="90" t="s">
        <v>8119</v>
      </c>
      <c r="BC25398" s="90" t="s">
        <v>29655</v>
      </c>
      <c r="BD25398" s="473" t="s">
        <v>26558</v>
      </c>
    </row>
    <row r="25399" spans="53:56" ht="15" x14ac:dyDescent="0.25">
      <c r="BA25399" s="90" t="s">
        <v>29687</v>
      </c>
      <c r="BB25399" s="90" t="s">
        <v>8119</v>
      </c>
      <c r="BC25399" s="90" t="s">
        <v>8605</v>
      </c>
      <c r="BD25399" s="473" t="s">
        <v>26558</v>
      </c>
    </row>
    <row r="25400" spans="53:56" ht="15" x14ac:dyDescent="0.25">
      <c r="BA25400" s="91" t="s">
        <v>29688</v>
      </c>
      <c r="BB25400" s="91" t="s">
        <v>8119</v>
      </c>
      <c r="BC25400" s="91" t="s">
        <v>27773</v>
      </c>
      <c r="BD25400" s="473" t="s">
        <v>26558</v>
      </c>
    </row>
    <row r="25401" spans="53:56" ht="15" x14ac:dyDescent="0.25">
      <c r="BA25401" s="90" t="s">
        <v>29689</v>
      </c>
      <c r="BB25401" s="90" t="s">
        <v>8119</v>
      </c>
      <c r="BC25401" s="90" t="s">
        <v>10099</v>
      </c>
      <c r="BD25401" s="473" t="s">
        <v>26558</v>
      </c>
    </row>
    <row r="25402" spans="53:56" ht="15" x14ac:dyDescent="0.25">
      <c r="BA25402" s="91" t="s">
        <v>29690</v>
      </c>
      <c r="BB25402" s="91" t="s">
        <v>8119</v>
      </c>
      <c r="BC25402" s="91" t="s">
        <v>8605</v>
      </c>
      <c r="BD25402" s="473" t="s">
        <v>26558</v>
      </c>
    </row>
    <row r="25403" spans="53:56" ht="15" x14ac:dyDescent="0.25">
      <c r="BA25403" s="91" t="s">
        <v>29691</v>
      </c>
      <c r="BB25403" s="91" t="s">
        <v>8119</v>
      </c>
      <c r="BC25403" s="91" t="s">
        <v>29692</v>
      </c>
      <c r="BD25403" s="473" t="s">
        <v>26558</v>
      </c>
    </row>
    <row r="25404" spans="53:56" ht="15" x14ac:dyDescent="0.25">
      <c r="BA25404" s="90" t="s">
        <v>29693</v>
      </c>
      <c r="BB25404" s="90" t="s">
        <v>8119</v>
      </c>
      <c r="BC25404" s="90" t="s">
        <v>29692</v>
      </c>
      <c r="BD25404" s="473" t="s">
        <v>26558</v>
      </c>
    </row>
    <row r="25405" spans="53:56" ht="15" x14ac:dyDescent="0.25">
      <c r="BA25405" s="91" t="s">
        <v>29694</v>
      </c>
      <c r="BB25405" s="91" t="s">
        <v>8119</v>
      </c>
      <c r="BC25405" s="91" t="s">
        <v>29692</v>
      </c>
      <c r="BD25405" s="473" t="s">
        <v>26558</v>
      </c>
    </row>
    <row r="25406" spans="53:56" ht="15" x14ac:dyDescent="0.25">
      <c r="BA25406" s="90" t="s">
        <v>29695</v>
      </c>
      <c r="BB25406" s="90" t="s">
        <v>8119</v>
      </c>
      <c r="BC25406" s="90" t="s">
        <v>29696</v>
      </c>
      <c r="BD25406" s="473" t="s">
        <v>26558</v>
      </c>
    </row>
    <row r="25407" spans="53:56" ht="15" x14ac:dyDescent="0.25">
      <c r="BA25407" s="91" t="s">
        <v>29697</v>
      </c>
      <c r="BB25407" s="91" t="s">
        <v>8119</v>
      </c>
      <c r="BC25407" s="91" t="s">
        <v>14774</v>
      </c>
      <c r="BD25407" s="473" t="s">
        <v>26558</v>
      </c>
    </row>
    <row r="25408" spans="53:56" ht="15" x14ac:dyDescent="0.25">
      <c r="BA25408" s="90" t="s">
        <v>29698</v>
      </c>
      <c r="BB25408" s="90" t="s">
        <v>8119</v>
      </c>
      <c r="BC25408" s="90" t="s">
        <v>29699</v>
      </c>
      <c r="BD25408" s="473" t="s">
        <v>26558</v>
      </c>
    </row>
    <row r="25409" spans="53:56" ht="15" x14ac:dyDescent="0.25">
      <c r="BA25409" s="90" t="s">
        <v>29700</v>
      </c>
      <c r="BB25409" s="90" t="s">
        <v>8119</v>
      </c>
      <c r="BC25409" s="90" t="s">
        <v>10809</v>
      </c>
      <c r="BD25409" s="473" t="s">
        <v>26558</v>
      </c>
    </row>
    <row r="25410" spans="53:56" ht="15" x14ac:dyDescent="0.25">
      <c r="BA25410" s="91" t="s">
        <v>29701</v>
      </c>
      <c r="BB25410" s="91" t="s">
        <v>8119</v>
      </c>
      <c r="BC25410" s="91" t="s">
        <v>29692</v>
      </c>
      <c r="BD25410" s="473" t="s">
        <v>26558</v>
      </c>
    </row>
    <row r="25411" spans="53:56" ht="15" x14ac:dyDescent="0.25">
      <c r="BA25411" s="90" t="s">
        <v>29702</v>
      </c>
      <c r="BB25411" s="90" t="s">
        <v>8119</v>
      </c>
      <c r="BC25411" s="90" t="s">
        <v>14774</v>
      </c>
      <c r="BD25411" s="473" t="s">
        <v>26558</v>
      </c>
    </row>
    <row r="25412" spans="53:56" ht="15" x14ac:dyDescent="0.25">
      <c r="BA25412" s="91" t="s">
        <v>29703</v>
      </c>
      <c r="BB25412" s="91" t="s">
        <v>8119</v>
      </c>
      <c r="BC25412" s="91" t="s">
        <v>29699</v>
      </c>
      <c r="BD25412" s="473" t="s">
        <v>26558</v>
      </c>
    </row>
    <row r="25413" spans="53:56" ht="15" x14ac:dyDescent="0.25">
      <c r="BA25413" s="91" t="s">
        <v>29704</v>
      </c>
      <c r="BB25413" s="91" t="s">
        <v>8119</v>
      </c>
      <c r="BC25413" s="91" t="s">
        <v>16752</v>
      </c>
      <c r="BD25413" s="473" t="s">
        <v>26558</v>
      </c>
    </row>
    <row r="25414" spans="53:56" ht="15" x14ac:dyDescent="0.25">
      <c r="BA25414" s="91" t="s">
        <v>29705</v>
      </c>
      <c r="BB25414" s="91" t="s">
        <v>8119</v>
      </c>
      <c r="BC25414" s="91" t="s">
        <v>29373</v>
      </c>
      <c r="BD25414" s="473" t="s">
        <v>26558</v>
      </c>
    </row>
    <row r="25415" spans="53:56" ht="15" x14ac:dyDescent="0.25">
      <c r="BA25415" s="90" t="s">
        <v>29706</v>
      </c>
      <c r="BB25415" s="90" t="s">
        <v>8119</v>
      </c>
      <c r="BC25415" s="90" t="s">
        <v>9234</v>
      </c>
      <c r="BD25415" s="473" t="s">
        <v>26558</v>
      </c>
    </row>
    <row r="25416" spans="53:56" ht="15" x14ac:dyDescent="0.25">
      <c r="BA25416" s="91" t="s">
        <v>29707</v>
      </c>
      <c r="BB25416" s="91" t="s">
        <v>8119</v>
      </c>
      <c r="BC25416" s="91" t="s">
        <v>9234</v>
      </c>
      <c r="BD25416" s="473" t="s">
        <v>26558</v>
      </c>
    </row>
    <row r="25417" spans="53:56" ht="15" x14ac:dyDescent="0.25">
      <c r="BA25417" s="90" t="s">
        <v>29708</v>
      </c>
      <c r="BB25417" s="90" t="s">
        <v>8119</v>
      </c>
      <c r="BC25417" s="90" t="s">
        <v>29709</v>
      </c>
      <c r="BD25417" s="473" t="s">
        <v>26558</v>
      </c>
    </row>
    <row r="25418" spans="53:56" ht="15" x14ac:dyDescent="0.25">
      <c r="BA25418" s="90" t="s">
        <v>29710</v>
      </c>
      <c r="BB25418" s="90" t="s">
        <v>8119</v>
      </c>
      <c r="BC25418" s="90" t="s">
        <v>29696</v>
      </c>
      <c r="BD25418" s="473" t="s">
        <v>26558</v>
      </c>
    </row>
    <row r="25419" spans="53:56" ht="15" x14ac:dyDescent="0.25">
      <c r="BA25419" s="91" t="s">
        <v>29711</v>
      </c>
      <c r="BB25419" s="91" t="s">
        <v>8119</v>
      </c>
      <c r="BC25419" s="91" t="s">
        <v>29709</v>
      </c>
      <c r="BD25419" s="473" t="s">
        <v>26558</v>
      </c>
    </row>
    <row r="25420" spans="53:56" ht="15" x14ac:dyDescent="0.25">
      <c r="BA25420" s="90" t="s">
        <v>29712</v>
      </c>
      <c r="BB25420" s="90" t="s">
        <v>8119</v>
      </c>
      <c r="BC25420" s="90" t="s">
        <v>29709</v>
      </c>
      <c r="BD25420" s="473" t="s">
        <v>26558</v>
      </c>
    </row>
    <row r="25421" spans="53:56" ht="15" x14ac:dyDescent="0.25">
      <c r="BA25421" s="91" t="s">
        <v>29713</v>
      </c>
      <c r="BB25421" s="91" t="s">
        <v>8119</v>
      </c>
      <c r="BC25421" s="91" t="s">
        <v>29699</v>
      </c>
      <c r="BD25421" s="473" t="s">
        <v>26558</v>
      </c>
    </row>
    <row r="25422" spans="53:56" ht="15" x14ac:dyDescent="0.25">
      <c r="BA25422" s="91" t="s">
        <v>29714</v>
      </c>
      <c r="BB25422" s="91" t="s">
        <v>8119</v>
      </c>
      <c r="BC25422" s="91" t="s">
        <v>10222</v>
      </c>
      <c r="BD25422" s="473" t="s">
        <v>26558</v>
      </c>
    </row>
    <row r="25423" spans="53:56" ht="15" x14ac:dyDescent="0.25">
      <c r="BA25423" s="90" t="s">
        <v>29715</v>
      </c>
      <c r="BB25423" s="90" t="s">
        <v>8119</v>
      </c>
      <c r="BC25423" s="90" t="s">
        <v>29699</v>
      </c>
      <c r="BD25423" s="473" t="s">
        <v>26558</v>
      </c>
    </row>
    <row r="25424" spans="53:56" ht="15" x14ac:dyDescent="0.25">
      <c r="BA25424" s="91" t="s">
        <v>29716</v>
      </c>
      <c r="BB25424" s="91" t="s">
        <v>8119</v>
      </c>
      <c r="BC25424" s="91" t="s">
        <v>10222</v>
      </c>
      <c r="BD25424" s="473" t="s">
        <v>26558</v>
      </c>
    </row>
    <row r="25425" spans="53:56" ht="15" x14ac:dyDescent="0.25">
      <c r="BA25425" s="90" t="s">
        <v>29717</v>
      </c>
      <c r="BB25425" s="90" t="s">
        <v>8119</v>
      </c>
      <c r="BC25425" s="90" t="s">
        <v>29696</v>
      </c>
      <c r="BD25425" s="473" t="s">
        <v>26558</v>
      </c>
    </row>
    <row r="25426" spans="53:56" ht="15" x14ac:dyDescent="0.25">
      <c r="BA25426" s="90" t="s">
        <v>29718</v>
      </c>
      <c r="BB25426" s="90" t="s">
        <v>8119</v>
      </c>
      <c r="BC25426" s="90" t="s">
        <v>29699</v>
      </c>
      <c r="BD25426" s="473" t="s">
        <v>26558</v>
      </c>
    </row>
    <row r="25427" spans="53:56" ht="15" x14ac:dyDescent="0.25">
      <c r="BA25427" s="91" t="s">
        <v>29719</v>
      </c>
      <c r="BB25427" s="91" t="s">
        <v>8119</v>
      </c>
      <c r="BC25427" s="91" t="s">
        <v>10222</v>
      </c>
      <c r="BD25427" s="473" t="s">
        <v>26558</v>
      </c>
    </row>
    <row r="25428" spans="53:56" ht="15" x14ac:dyDescent="0.25">
      <c r="BA25428" s="90" t="s">
        <v>29720</v>
      </c>
      <c r="BB25428" s="90" t="s">
        <v>8119</v>
      </c>
      <c r="BC25428" s="90" t="s">
        <v>29709</v>
      </c>
      <c r="BD25428" s="473" t="s">
        <v>26558</v>
      </c>
    </row>
    <row r="25429" spans="53:56" ht="15" x14ac:dyDescent="0.25">
      <c r="BA25429" s="91" t="s">
        <v>29721</v>
      </c>
      <c r="BB25429" s="91" t="s">
        <v>8119</v>
      </c>
      <c r="BC25429" s="91" t="s">
        <v>29709</v>
      </c>
      <c r="BD25429" s="473" t="s">
        <v>26558</v>
      </c>
    </row>
    <row r="25430" spans="53:56" ht="15" x14ac:dyDescent="0.25">
      <c r="BA25430" s="90" t="s">
        <v>29722</v>
      </c>
      <c r="BB25430" s="90" t="s">
        <v>8119</v>
      </c>
      <c r="BC25430" s="90" t="s">
        <v>14774</v>
      </c>
      <c r="BD25430" s="473" t="s">
        <v>26558</v>
      </c>
    </row>
    <row r="25431" spans="53:56" ht="15" x14ac:dyDescent="0.25">
      <c r="BA25431" s="91" t="s">
        <v>29723</v>
      </c>
      <c r="BB25431" s="91" t="s">
        <v>8119</v>
      </c>
      <c r="BC25431" s="91" t="s">
        <v>29692</v>
      </c>
      <c r="BD25431" s="473" t="s">
        <v>26558</v>
      </c>
    </row>
    <row r="25432" spans="53:56" ht="15" x14ac:dyDescent="0.25">
      <c r="BA25432" s="91" t="s">
        <v>29724</v>
      </c>
      <c r="BB25432" s="91" t="s">
        <v>8119</v>
      </c>
      <c r="BC25432" s="91" t="s">
        <v>29373</v>
      </c>
      <c r="BD25432" s="473" t="s">
        <v>26558</v>
      </c>
    </row>
    <row r="25433" spans="53:56" ht="15" x14ac:dyDescent="0.25">
      <c r="BA25433" s="90" t="s">
        <v>29725</v>
      </c>
      <c r="BB25433" s="90" t="s">
        <v>8119</v>
      </c>
      <c r="BC25433" s="90" t="s">
        <v>9234</v>
      </c>
      <c r="BD25433" s="473" t="s">
        <v>26558</v>
      </c>
    </row>
    <row r="25434" spans="53:56" ht="15" x14ac:dyDescent="0.25">
      <c r="BA25434" s="91" t="s">
        <v>29726</v>
      </c>
      <c r="BB25434" s="91" t="s">
        <v>8119</v>
      </c>
      <c r="BC25434" s="91" t="s">
        <v>29709</v>
      </c>
      <c r="BD25434" s="473" t="s">
        <v>26558</v>
      </c>
    </row>
    <row r="25435" spans="53:56" ht="15" x14ac:dyDescent="0.25">
      <c r="BA25435" s="90" t="s">
        <v>29727</v>
      </c>
      <c r="BB25435" s="90" t="s">
        <v>8119</v>
      </c>
      <c r="BC25435" s="90" t="s">
        <v>10222</v>
      </c>
      <c r="BD25435" s="473" t="s">
        <v>26558</v>
      </c>
    </row>
    <row r="25436" spans="53:56" ht="15" x14ac:dyDescent="0.25">
      <c r="BA25436" s="90" t="s">
        <v>29728</v>
      </c>
      <c r="BB25436" s="90" t="s">
        <v>8119</v>
      </c>
      <c r="BC25436" s="90" t="s">
        <v>29373</v>
      </c>
      <c r="BD25436" s="473" t="s">
        <v>26558</v>
      </c>
    </row>
    <row r="25437" spans="53:56" ht="15" x14ac:dyDescent="0.25">
      <c r="BA25437" s="91" t="s">
        <v>29729</v>
      </c>
      <c r="BB25437" s="91" t="s">
        <v>8119</v>
      </c>
      <c r="BC25437" s="91" t="s">
        <v>14774</v>
      </c>
      <c r="BD25437" s="473" t="s">
        <v>26558</v>
      </c>
    </row>
    <row r="25438" spans="53:56" ht="15" x14ac:dyDescent="0.25">
      <c r="BA25438" s="90" t="s">
        <v>29730</v>
      </c>
      <c r="BB25438" s="90" t="s">
        <v>8119</v>
      </c>
      <c r="BC25438" s="90" t="s">
        <v>14774</v>
      </c>
      <c r="BD25438" s="473" t="s">
        <v>26558</v>
      </c>
    </row>
    <row r="25439" spans="53:56" ht="15" x14ac:dyDescent="0.25">
      <c r="BA25439" s="91" t="s">
        <v>29731</v>
      </c>
      <c r="BB25439" s="91" t="s">
        <v>8119</v>
      </c>
      <c r="BC25439" s="91" t="s">
        <v>29692</v>
      </c>
      <c r="BD25439" s="473" t="s">
        <v>26558</v>
      </c>
    </row>
    <row r="25440" spans="53:56" ht="15" x14ac:dyDescent="0.25">
      <c r="BA25440" s="91" t="s">
        <v>29732</v>
      </c>
      <c r="BB25440" s="91" t="s">
        <v>8119</v>
      </c>
      <c r="BC25440" s="91" t="s">
        <v>10222</v>
      </c>
      <c r="BD25440" s="473" t="s">
        <v>26558</v>
      </c>
    </row>
    <row r="25441" spans="53:56" ht="15" x14ac:dyDescent="0.25">
      <c r="BA25441" s="90" t="s">
        <v>29733</v>
      </c>
      <c r="BB25441" s="90" t="s">
        <v>8119</v>
      </c>
      <c r="BC25441" s="90" t="s">
        <v>29373</v>
      </c>
      <c r="BD25441" s="473" t="s">
        <v>26558</v>
      </c>
    </row>
    <row r="25442" spans="53:56" ht="15" x14ac:dyDescent="0.25">
      <c r="BA25442" s="91" t="s">
        <v>29734</v>
      </c>
      <c r="BB25442" s="91" t="s">
        <v>8119</v>
      </c>
      <c r="BC25442" s="91" t="s">
        <v>9234</v>
      </c>
      <c r="BD25442" s="473" t="s">
        <v>26558</v>
      </c>
    </row>
    <row r="25443" spans="53:56" ht="15" x14ac:dyDescent="0.25">
      <c r="BA25443" s="90" t="s">
        <v>29735</v>
      </c>
      <c r="BB25443" s="90" t="s">
        <v>8119</v>
      </c>
      <c r="BC25443" s="90" t="s">
        <v>9234</v>
      </c>
      <c r="BD25443" s="473" t="s">
        <v>26558</v>
      </c>
    </row>
    <row r="25444" spans="53:56" ht="15" x14ac:dyDescent="0.25">
      <c r="BA25444" s="90" t="s">
        <v>29736</v>
      </c>
      <c r="BB25444" s="90" t="s">
        <v>8119</v>
      </c>
      <c r="BC25444" s="90" t="s">
        <v>29692</v>
      </c>
      <c r="BD25444" s="473" t="s">
        <v>26558</v>
      </c>
    </row>
    <row r="25445" spans="53:56" ht="15" x14ac:dyDescent="0.25">
      <c r="BA25445" s="91" t="s">
        <v>29737</v>
      </c>
      <c r="BB25445" s="91" t="s">
        <v>8119</v>
      </c>
      <c r="BC25445" s="91" t="s">
        <v>29709</v>
      </c>
      <c r="BD25445" s="473" t="s">
        <v>26558</v>
      </c>
    </row>
    <row r="25446" spans="53:56" ht="15" x14ac:dyDescent="0.25">
      <c r="BA25446" s="90" t="s">
        <v>29738</v>
      </c>
      <c r="BB25446" s="90" t="s">
        <v>8119</v>
      </c>
      <c r="BC25446" s="90" t="s">
        <v>29709</v>
      </c>
      <c r="BD25446" s="473" t="s">
        <v>26558</v>
      </c>
    </row>
    <row r="25447" spans="53:56" ht="15" x14ac:dyDescent="0.25">
      <c r="BA25447" s="91" t="s">
        <v>29739</v>
      </c>
      <c r="BB25447" s="91" t="s">
        <v>8119</v>
      </c>
      <c r="BC25447" s="91" t="s">
        <v>29692</v>
      </c>
      <c r="BD25447" s="473" t="s">
        <v>26558</v>
      </c>
    </row>
    <row r="25448" spans="53:56" ht="15" x14ac:dyDescent="0.25">
      <c r="BA25448" s="90" t="s">
        <v>29740</v>
      </c>
      <c r="BB25448" s="90" t="s">
        <v>8119</v>
      </c>
      <c r="BC25448" s="90" t="s">
        <v>10222</v>
      </c>
      <c r="BD25448" s="473" t="s">
        <v>26558</v>
      </c>
    </row>
    <row r="25449" spans="53:56" ht="15" x14ac:dyDescent="0.25">
      <c r="BA25449" s="91" t="s">
        <v>29741</v>
      </c>
      <c r="BB25449" s="91" t="s">
        <v>8119</v>
      </c>
      <c r="BC25449" s="91" t="s">
        <v>10222</v>
      </c>
      <c r="BD25449" s="473" t="s">
        <v>26558</v>
      </c>
    </row>
    <row r="25450" spans="53:56" ht="15" x14ac:dyDescent="0.25">
      <c r="BA25450" s="91" t="s">
        <v>29742</v>
      </c>
      <c r="BB25450" s="91" t="s">
        <v>8119</v>
      </c>
      <c r="BC25450" s="91" t="s">
        <v>9234</v>
      </c>
      <c r="BD25450" s="473" t="s">
        <v>26558</v>
      </c>
    </row>
    <row r="25451" spans="53:56" ht="15" x14ac:dyDescent="0.25">
      <c r="BA25451" s="90" t="s">
        <v>29743</v>
      </c>
      <c r="BB25451" s="90" t="s">
        <v>8119</v>
      </c>
      <c r="BC25451" s="90" t="s">
        <v>10222</v>
      </c>
      <c r="BD25451" s="473" t="s">
        <v>26558</v>
      </c>
    </row>
    <row r="25452" spans="53:56" ht="15" x14ac:dyDescent="0.25">
      <c r="BA25452" s="91" t="s">
        <v>29744</v>
      </c>
      <c r="BB25452" s="91" t="s">
        <v>8119</v>
      </c>
      <c r="BC25452" s="91" t="s">
        <v>29709</v>
      </c>
      <c r="BD25452" s="473" t="s">
        <v>26558</v>
      </c>
    </row>
    <row r="25453" spans="53:56" ht="15" x14ac:dyDescent="0.25">
      <c r="BA25453" s="90" t="s">
        <v>29745</v>
      </c>
      <c r="BB25453" s="90" t="s">
        <v>8119</v>
      </c>
      <c r="BC25453" s="90" t="s">
        <v>14774</v>
      </c>
      <c r="BD25453" s="473" t="s">
        <v>26558</v>
      </c>
    </row>
    <row r="25454" spans="53:56" ht="15" x14ac:dyDescent="0.25">
      <c r="BA25454" s="90" t="s">
        <v>29746</v>
      </c>
      <c r="BB25454" s="90" t="s">
        <v>8119</v>
      </c>
      <c r="BC25454" s="90" t="s">
        <v>9234</v>
      </c>
      <c r="BD25454" s="473" t="s">
        <v>26558</v>
      </c>
    </row>
    <row r="25455" spans="53:56" ht="15" x14ac:dyDescent="0.25">
      <c r="BA25455" s="91" t="s">
        <v>29747</v>
      </c>
      <c r="BB25455" s="91" t="s">
        <v>8119</v>
      </c>
      <c r="BC25455" s="91" t="s">
        <v>29699</v>
      </c>
      <c r="BD25455" s="473" t="s">
        <v>26558</v>
      </c>
    </row>
    <row r="25456" spans="53:56" ht="15" x14ac:dyDescent="0.25">
      <c r="BA25456" s="90" t="s">
        <v>29748</v>
      </c>
      <c r="BB25456" s="90" t="s">
        <v>8119</v>
      </c>
      <c r="BC25456" s="90" t="s">
        <v>9234</v>
      </c>
      <c r="BD25456" s="473" t="s">
        <v>26558</v>
      </c>
    </row>
    <row r="25457" spans="53:56" ht="15" x14ac:dyDescent="0.25">
      <c r="BA25457" s="91" t="s">
        <v>29749</v>
      </c>
      <c r="BB25457" s="91" t="s">
        <v>8119</v>
      </c>
      <c r="BC25457" s="91" t="s">
        <v>29709</v>
      </c>
      <c r="BD25457" s="473" t="s">
        <v>26558</v>
      </c>
    </row>
    <row r="25458" spans="53:56" ht="15" x14ac:dyDescent="0.25">
      <c r="BA25458" s="91" t="s">
        <v>29750</v>
      </c>
      <c r="BB25458" s="91" t="s">
        <v>8119</v>
      </c>
      <c r="BC25458" s="91" t="s">
        <v>29709</v>
      </c>
      <c r="BD25458" s="473" t="s">
        <v>26558</v>
      </c>
    </row>
    <row r="25459" spans="53:56" ht="15" x14ac:dyDescent="0.25">
      <c r="BA25459" s="90" t="s">
        <v>29751</v>
      </c>
      <c r="BB25459" s="90" t="s">
        <v>8119</v>
      </c>
      <c r="BC25459" s="90" t="s">
        <v>9234</v>
      </c>
      <c r="BD25459" s="473" t="s">
        <v>26558</v>
      </c>
    </row>
    <row r="25460" spans="53:56" ht="15" x14ac:dyDescent="0.25">
      <c r="BA25460" s="91" t="s">
        <v>29752</v>
      </c>
      <c r="BB25460" s="91" t="s">
        <v>8119</v>
      </c>
      <c r="BC25460" s="91" t="s">
        <v>29709</v>
      </c>
      <c r="BD25460" s="473" t="s">
        <v>26558</v>
      </c>
    </row>
    <row r="25461" spans="53:56" ht="15" x14ac:dyDescent="0.25">
      <c r="BA25461" s="90" t="s">
        <v>29753</v>
      </c>
      <c r="BB25461" s="90" t="s">
        <v>8119</v>
      </c>
      <c r="BC25461" s="90" t="s">
        <v>29692</v>
      </c>
      <c r="BD25461" s="473" t="s">
        <v>26558</v>
      </c>
    </row>
    <row r="25462" spans="53:56" ht="15" x14ac:dyDescent="0.25">
      <c r="BA25462" s="90" t="s">
        <v>29754</v>
      </c>
      <c r="BB25462" s="90" t="s">
        <v>8119</v>
      </c>
      <c r="BC25462" s="90" t="s">
        <v>9234</v>
      </c>
      <c r="BD25462" s="473" t="s">
        <v>26558</v>
      </c>
    </row>
    <row r="25463" spans="53:56" ht="15" x14ac:dyDescent="0.25">
      <c r="BA25463" s="91" t="s">
        <v>29755</v>
      </c>
      <c r="BB25463" s="91" t="s">
        <v>8119</v>
      </c>
      <c r="BC25463" s="91" t="s">
        <v>9234</v>
      </c>
      <c r="BD25463" s="473" t="s">
        <v>26558</v>
      </c>
    </row>
    <row r="25464" spans="53:56" ht="15" x14ac:dyDescent="0.25">
      <c r="BA25464" s="90" t="s">
        <v>29756</v>
      </c>
      <c r="BB25464" s="90" t="s">
        <v>8119</v>
      </c>
      <c r="BC25464" s="90" t="s">
        <v>29757</v>
      </c>
      <c r="BD25464" s="473" t="s">
        <v>26558</v>
      </c>
    </row>
    <row r="25465" spans="53:56" ht="15" x14ac:dyDescent="0.25">
      <c r="BA25465" s="91" t="s">
        <v>29758</v>
      </c>
      <c r="BB25465" s="91" t="s">
        <v>8119</v>
      </c>
      <c r="BC25465" s="91" t="s">
        <v>29757</v>
      </c>
      <c r="BD25465" s="473" t="s">
        <v>26558</v>
      </c>
    </row>
    <row r="25466" spans="53:56" ht="15" x14ac:dyDescent="0.25">
      <c r="BA25466" s="91" t="s">
        <v>29759</v>
      </c>
      <c r="BB25466" s="91" t="s">
        <v>8119</v>
      </c>
      <c r="BC25466" s="91" t="s">
        <v>29757</v>
      </c>
      <c r="BD25466" s="473" t="s">
        <v>26558</v>
      </c>
    </row>
    <row r="25467" spans="53:56" ht="15" x14ac:dyDescent="0.25">
      <c r="BA25467" s="90" t="s">
        <v>29760</v>
      </c>
      <c r="BB25467" s="90" t="s">
        <v>8119</v>
      </c>
      <c r="BC25467" s="90" t="s">
        <v>29757</v>
      </c>
      <c r="BD25467" s="473" t="s">
        <v>26558</v>
      </c>
    </row>
    <row r="25468" spans="53:56" ht="15" x14ac:dyDescent="0.25">
      <c r="BA25468" s="91" t="s">
        <v>29761</v>
      </c>
      <c r="BB25468" s="91" t="s">
        <v>8119</v>
      </c>
      <c r="BC25468" s="91" t="s">
        <v>29762</v>
      </c>
      <c r="BD25468" s="473" t="s">
        <v>26558</v>
      </c>
    </row>
    <row r="25469" spans="53:56" ht="15" x14ac:dyDescent="0.25">
      <c r="BA25469" s="90" t="s">
        <v>29763</v>
      </c>
      <c r="BB25469" s="90" t="s">
        <v>8119</v>
      </c>
      <c r="BC25469" s="90" t="s">
        <v>29757</v>
      </c>
      <c r="BD25469" s="473" t="s">
        <v>26558</v>
      </c>
    </row>
    <row r="25470" spans="53:56" ht="15" x14ac:dyDescent="0.25">
      <c r="BA25470" s="91" t="s">
        <v>29764</v>
      </c>
      <c r="BB25470" s="91" t="s">
        <v>8119</v>
      </c>
      <c r="BC25470" s="91" t="s">
        <v>18252</v>
      </c>
      <c r="BD25470" s="473" t="s">
        <v>26558</v>
      </c>
    </row>
    <row r="25471" spans="53:56" ht="15" x14ac:dyDescent="0.25">
      <c r="BA25471" s="90" t="s">
        <v>29765</v>
      </c>
      <c r="BB25471" s="90" t="s">
        <v>8119</v>
      </c>
      <c r="BC25471" s="90" t="s">
        <v>27614</v>
      </c>
      <c r="BD25471" s="473" t="s">
        <v>26558</v>
      </c>
    </row>
    <row r="25472" spans="53:56" ht="15" x14ac:dyDescent="0.25">
      <c r="BA25472" s="90" t="s">
        <v>29766</v>
      </c>
      <c r="BB25472" s="90" t="s">
        <v>8119</v>
      </c>
      <c r="BC25472" s="90" t="s">
        <v>29767</v>
      </c>
      <c r="BD25472" s="473" t="s">
        <v>26558</v>
      </c>
    </row>
    <row r="25473" spans="53:56" ht="15" x14ac:dyDescent="0.25">
      <c r="BA25473" s="91" t="s">
        <v>29768</v>
      </c>
      <c r="BB25473" s="91" t="s">
        <v>8119</v>
      </c>
      <c r="BC25473" s="91" t="s">
        <v>27614</v>
      </c>
      <c r="BD25473" s="473" t="s">
        <v>26558</v>
      </c>
    </row>
    <row r="25474" spans="53:56" ht="15" x14ac:dyDescent="0.25">
      <c r="BA25474" s="90" t="s">
        <v>29769</v>
      </c>
      <c r="BB25474" s="90" t="s">
        <v>8119</v>
      </c>
      <c r="BC25474" s="90" t="s">
        <v>27614</v>
      </c>
      <c r="BD25474" s="473" t="s">
        <v>26558</v>
      </c>
    </row>
    <row r="25475" spans="53:56" ht="15" x14ac:dyDescent="0.25">
      <c r="BA25475" s="91" t="s">
        <v>29770</v>
      </c>
      <c r="BB25475" s="91" t="s">
        <v>8119</v>
      </c>
      <c r="BC25475" s="91" t="s">
        <v>29415</v>
      </c>
      <c r="BD25475" s="473" t="s">
        <v>26558</v>
      </c>
    </row>
    <row r="25476" spans="53:56" ht="15" x14ac:dyDescent="0.25">
      <c r="BA25476" s="90" t="s">
        <v>29771</v>
      </c>
      <c r="BB25476" s="90" t="s">
        <v>8119</v>
      </c>
      <c r="BC25476" s="90" t="s">
        <v>27614</v>
      </c>
      <c r="BD25476" s="473" t="s">
        <v>26558</v>
      </c>
    </row>
    <row r="25477" spans="53:56" ht="15" x14ac:dyDescent="0.25">
      <c r="BA25477" s="91" t="s">
        <v>29772</v>
      </c>
      <c r="BB25477" s="91" t="s">
        <v>8119</v>
      </c>
      <c r="BC25477" s="91" t="s">
        <v>29767</v>
      </c>
      <c r="BD25477" s="473" t="s">
        <v>26558</v>
      </c>
    </row>
    <row r="25478" spans="53:56" ht="15" x14ac:dyDescent="0.25">
      <c r="BA25478" s="90" t="s">
        <v>29773</v>
      </c>
      <c r="BB25478" s="90" t="s">
        <v>8119</v>
      </c>
      <c r="BC25478" s="90" t="s">
        <v>29655</v>
      </c>
      <c r="BD25478" s="473" t="s">
        <v>26558</v>
      </c>
    </row>
    <row r="25479" spans="53:56" ht="15" x14ac:dyDescent="0.25">
      <c r="BA25479" s="91" t="s">
        <v>29774</v>
      </c>
      <c r="BB25479" s="91" t="s">
        <v>8119</v>
      </c>
      <c r="BC25479" s="91" t="s">
        <v>27614</v>
      </c>
      <c r="BD25479" s="473" t="s">
        <v>26558</v>
      </c>
    </row>
    <row r="25480" spans="53:56" ht="15" x14ac:dyDescent="0.25">
      <c r="BA25480" s="90" t="s">
        <v>29775</v>
      </c>
      <c r="BB25480" s="90" t="s">
        <v>8119</v>
      </c>
      <c r="BC25480" s="90" t="s">
        <v>29415</v>
      </c>
      <c r="BD25480" s="473" t="s">
        <v>26558</v>
      </c>
    </row>
    <row r="25481" spans="53:56" ht="15" x14ac:dyDescent="0.25">
      <c r="BA25481" s="91" t="s">
        <v>29776</v>
      </c>
      <c r="BB25481" s="91" t="s">
        <v>8119</v>
      </c>
      <c r="BC25481" s="91" t="s">
        <v>29767</v>
      </c>
      <c r="BD25481" s="473" t="s">
        <v>26558</v>
      </c>
    </row>
    <row r="25482" spans="53:56" ht="15" x14ac:dyDescent="0.25">
      <c r="BA25482" s="90" t="s">
        <v>29777</v>
      </c>
      <c r="BB25482" s="90" t="s">
        <v>8119</v>
      </c>
      <c r="BC25482" s="90" t="s">
        <v>29767</v>
      </c>
      <c r="BD25482" s="473" t="s">
        <v>26558</v>
      </c>
    </row>
    <row r="25483" spans="53:56" ht="15" x14ac:dyDescent="0.25">
      <c r="BA25483" s="91" t="s">
        <v>29778</v>
      </c>
      <c r="BB25483" s="91" t="s">
        <v>8119</v>
      </c>
      <c r="BC25483" s="91" t="s">
        <v>29762</v>
      </c>
      <c r="BD25483" s="473" t="s">
        <v>26558</v>
      </c>
    </row>
    <row r="25484" spans="53:56" ht="15" x14ac:dyDescent="0.25">
      <c r="BA25484" s="90" t="s">
        <v>29779</v>
      </c>
      <c r="BB25484" s="90" t="s">
        <v>8119</v>
      </c>
      <c r="BC25484" s="90" t="s">
        <v>29767</v>
      </c>
      <c r="BD25484" s="473" t="s">
        <v>26558</v>
      </c>
    </row>
    <row r="25485" spans="53:56" ht="15" x14ac:dyDescent="0.25">
      <c r="BA25485" s="91" t="s">
        <v>29780</v>
      </c>
      <c r="BB25485" s="91" t="s">
        <v>8119</v>
      </c>
      <c r="BC25485" s="91" t="s">
        <v>29699</v>
      </c>
      <c r="BD25485" s="473" t="s">
        <v>26558</v>
      </c>
    </row>
    <row r="25486" spans="53:56" ht="15" x14ac:dyDescent="0.25">
      <c r="BA25486" s="90" t="s">
        <v>29781</v>
      </c>
      <c r="BB25486" s="90" t="s">
        <v>8119</v>
      </c>
      <c r="BC25486" s="90" t="s">
        <v>29767</v>
      </c>
      <c r="BD25486" s="473" t="s">
        <v>26558</v>
      </c>
    </row>
    <row r="25487" spans="53:56" ht="15" x14ac:dyDescent="0.25">
      <c r="BA25487" s="91" t="s">
        <v>29782</v>
      </c>
      <c r="BB25487" s="91" t="s">
        <v>8119</v>
      </c>
      <c r="BC25487" s="91" t="s">
        <v>18252</v>
      </c>
      <c r="BD25487" s="473" t="s">
        <v>26558</v>
      </c>
    </row>
    <row r="25488" spans="53:56" ht="15" x14ac:dyDescent="0.25">
      <c r="BA25488" s="90" t="s">
        <v>29783</v>
      </c>
      <c r="BB25488" s="90" t="s">
        <v>8119</v>
      </c>
      <c r="BC25488" s="90" t="s">
        <v>29757</v>
      </c>
      <c r="BD25488" s="473" t="s">
        <v>26558</v>
      </c>
    </row>
    <row r="25489" spans="53:56" ht="15" x14ac:dyDescent="0.25">
      <c r="BA25489" s="91" t="s">
        <v>29784</v>
      </c>
      <c r="BB25489" s="91" t="s">
        <v>8119</v>
      </c>
      <c r="BC25489" s="91" t="s">
        <v>29757</v>
      </c>
      <c r="BD25489" s="473" t="s">
        <v>26558</v>
      </c>
    </row>
    <row r="25490" spans="53:56" ht="15" x14ac:dyDescent="0.25">
      <c r="BA25490" s="90" t="s">
        <v>29785</v>
      </c>
      <c r="BB25490" s="90" t="s">
        <v>8119</v>
      </c>
      <c r="BC25490" s="90" t="s">
        <v>29696</v>
      </c>
      <c r="BD25490" s="473" t="s">
        <v>26558</v>
      </c>
    </row>
    <row r="25491" spans="53:56" ht="15" x14ac:dyDescent="0.25">
      <c r="BA25491" s="91" t="s">
        <v>29786</v>
      </c>
      <c r="BB25491" s="91" t="s">
        <v>8119</v>
      </c>
      <c r="BC25491" s="91" t="s">
        <v>29415</v>
      </c>
      <c r="BD25491" s="473" t="s">
        <v>26558</v>
      </c>
    </row>
    <row r="25492" spans="53:56" ht="15" x14ac:dyDescent="0.25">
      <c r="BA25492" s="90" t="s">
        <v>29787</v>
      </c>
      <c r="BB25492" s="90" t="s">
        <v>8119</v>
      </c>
      <c r="BC25492" s="90" t="s">
        <v>27614</v>
      </c>
      <c r="BD25492" s="473" t="s">
        <v>26558</v>
      </c>
    </row>
    <row r="25493" spans="53:56" ht="15" x14ac:dyDescent="0.25">
      <c r="BA25493" s="91" t="s">
        <v>29788</v>
      </c>
      <c r="BB25493" s="91" t="s">
        <v>8119</v>
      </c>
      <c r="BC25493" s="91" t="s">
        <v>22819</v>
      </c>
      <c r="BD25493" s="473" t="s">
        <v>26558</v>
      </c>
    </row>
    <row r="25494" spans="53:56" ht="15" x14ac:dyDescent="0.25">
      <c r="BA25494" s="90" t="s">
        <v>29789</v>
      </c>
      <c r="BB25494" s="90" t="s">
        <v>8119</v>
      </c>
      <c r="BC25494" s="90" t="s">
        <v>29699</v>
      </c>
      <c r="BD25494" s="473" t="s">
        <v>26558</v>
      </c>
    </row>
    <row r="25495" spans="53:56" ht="15" x14ac:dyDescent="0.25">
      <c r="BA25495" s="91" t="s">
        <v>29790</v>
      </c>
      <c r="BB25495" s="91" t="s">
        <v>8119</v>
      </c>
      <c r="BC25495" s="91" t="s">
        <v>27614</v>
      </c>
      <c r="BD25495" s="473" t="s">
        <v>26558</v>
      </c>
    </row>
    <row r="25496" spans="53:56" ht="15" x14ac:dyDescent="0.25">
      <c r="BA25496" s="90" t="s">
        <v>29791</v>
      </c>
      <c r="BB25496" s="90" t="s">
        <v>8119</v>
      </c>
      <c r="BC25496" s="90" t="s">
        <v>29767</v>
      </c>
      <c r="BD25496" s="473" t="s">
        <v>26558</v>
      </c>
    </row>
    <row r="25497" spans="53:56" ht="15" x14ac:dyDescent="0.25">
      <c r="BA25497" s="91" t="s">
        <v>29792</v>
      </c>
      <c r="BB25497" s="91" t="s">
        <v>8119</v>
      </c>
      <c r="BC25497" s="91" t="s">
        <v>18252</v>
      </c>
      <c r="BD25497" s="473" t="s">
        <v>26558</v>
      </c>
    </row>
    <row r="25498" spans="53:56" ht="15" x14ac:dyDescent="0.25">
      <c r="BA25498" s="90" t="s">
        <v>29793</v>
      </c>
      <c r="BB25498" s="90" t="s">
        <v>8119</v>
      </c>
      <c r="BC25498" s="90" t="s">
        <v>29767</v>
      </c>
      <c r="BD25498" s="473" t="s">
        <v>26558</v>
      </c>
    </row>
    <row r="25499" spans="53:56" ht="15" x14ac:dyDescent="0.25">
      <c r="BA25499" s="91" t="s">
        <v>29794</v>
      </c>
      <c r="BB25499" s="91" t="s">
        <v>8119</v>
      </c>
      <c r="BC25499" s="91" t="s">
        <v>14774</v>
      </c>
      <c r="BD25499" s="473" t="s">
        <v>26558</v>
      </c>
    </row>
    <row r="25500" spans="53:56" ht="15" x14ac:dyDescent="0.25">
      <c r="BA25500" s="90" t="s">
        <v>29795</v>
      </c>
      <c r="BB25500" s="90" t="s">
        <v>8119</v>
      </c>
      <c r="BC25500" s="90" t="s">
        <v>29696</v>
      </c>
      <c r="BD25500" s="473" t="s">
        <v>26558</v>
      </c>
    </row>
    <row r="25501" spans="53:56" ht="15" x14ac:dyDescent="0.25">
      <c r="BA25501" s="91" t="s">
        <v>29796</v>
      </c>
      <c r="BB25501" s="91" t="s">
        <v>8119</v>
      </c>
      <c r="BC25501" s="91" t="s">
        <v>29696</v>
      </c>
      <c r="BD25501" s="473" t="s">
        <v>26558</v>
      </c>
    </row>
    <row r="25502" spans="53:56" ht="15" x14ac:dyDescent="0.25">
      <c r="BA25502" s="91" t="s">
        <v>29797</v>
      </c>
      <c r="BB25502" s="91" t="s">
        <v>8119</v>
      </c>
      <c r="BC25502" s="91" t="s">
        <v>29415</v>
      </c>
      <c r="BD25502" s="473" t="s">
        <v>26558</v>
      </c>
    </row>
    <row r="25503" spans="53:56" ht="15" x14ac:dyDescent="0.25">
      <c r="BA25503" s="90" t="s">
        <v>29797</v>
      </c>
      <c r="BB25503" s="90" t="s">
        <v>8119</v>
      </c>
      <c r="BC25503" s="90" t="s">
        <v>27614</v>
      </c>
      <c r="BD25503" s="473" t="s">
        <v>26558</v>
      </c>
    </row>
    <row r="25504" spans="53:56" ht="15" x14ac:dyDescent="0.25">
      <c r="BA25504" s="91" t="s">
        <v>29798</v>
      </c>
      <c r="BB25504" s="91" t="s">
        <v>8119</v>
      </c>
      <c r="BC25504" s="91" t="s">
        <v>29699</v>
      </c>
      <c r="BD25504" s="473" t="s">
        <v>26558</v>
      </c>
    </row>
    <row r="25505" spans="53:56" ht="15" x14ac:dyDescent="0.25">
      <c r="BA25505" s="90" t="s">
        <v>29799</v>
      </c>
      <c r="BB25505" s="90" t="s">
        <v>8119</v>
      </c>
      <c r="BC25505" s="90" t="s">
        <v>29762</v>
      </c>
      <c r="BD25505" s="473" t="s">
        <v>26558</v>
      </c>
    </row>
    <row r="25506" spans="53:56" ht="15" x14ac:dyDescent="0.25">
      <c r="BA25506" s="91" t="s">
        <v>29800</v>
      </c>
      <c r="BB25506" s="91" t="s">
        <v>8119</v>
      </c>
      <c r="BC25506" s="91" t="s">
        <v>29699</v>
      </c>
      <c r="BD25506" s="473" t="s">
        <v>26558</v>
      </c>
    </row>
    <row r="25507" spans="53:56" ht="15" x14ac:dyDescent="0.25">
      <c r="BA25507" s="90" t="s">
        <v>29801</v>
      </c>
      <c r="BB25507" s="90" t="s">
        <v>8119</v>
      </c>
      <c r="BC25507" s="90" t="s">
        <v>18252</v>
      </c>
      <c r="BD25507" s="473" t="s">
        <v>26558</v>
      </c>
    </row>
    <row r="25508" spans="53:56" ht="15" x14ac:dyDescent="0.25">
      <c r="BA25508" s="91" t="s">
        <v>29802</v>
      </c>
      <c r="BB25508" s="91" t="s">
        <v>8119</v>
      </c>
      <c r="BC25508" s="91" t="s">
        <v>29415</v>
      </c>
      <c r="BD25508" s="473" t="s">
        <v>26558</v>
      </c>
    </row>
    <row r="25509" spans="53:56" ht="15" x14ac:dyDescent="0.25">
      <c r="BA25509" s="90" t="s">
        <v>29803</v>
      </c>
      <c r="BB25509" s="90" t="s">
        <v>8119</v>
      </c>
      <c r="BC25509" s="90" t="s">
        <v>29767</v>
      </c>
      <c r="BD25509" s="473" t="s">
        <v>26558</v>
      </c>
    </row>
    <row r="25510" spans="53:56" ht="15" x14ac:dyDescent="0.25">
      <c r="BA25510" s="91" t="s">
        <v>29804</v>
      </c>
      <c r="BB25510" s="91" t="s">
        <v>8119</v>
      </c>
      <c r="BC25510" s="91" t="s">
        <v>29767</v>
      </c>
      <c r="BD25510" s="473" t="s">
        <v>26558</v>
      </c>
    </row>
    <row r="25511" spans="53:56" ht="15" x14ac:dyDescent="0.25">
      <c r="BA25511" s="90" t="s">
        <v>29805</v>
      </c>
      <c r="BB25511" s="90" t="s">
        <v>8119</v>
      </c>
      <c r="BC25511" s="90" t="s">
        <v>29767</v>
      </c>
      <c r="BD25511" s="473" t="s">
        <v>26558</v>
      </c>
    </row>
    <row r="25512" spans="53:56" ht="15" x14ac:dyDescent="0.25">
      <c r="BA25512" s="91" t="s">
        <v>29806</v>
      </c>
      <c r="BB25512" s="91" t="s">
        <v>8119</v>
      </c>
      <c r="BC25512" s="91" t="s">
        <v>29655</v>
      </c>
      <c r="BD25512" s="473" t="s">
        <v>26558</v>
      </c>
    </row>
    <row r="25513" spans="53:56" ht="15" x14ac:dyDescent="0.25">
      <c r="BA25513" s="90" t="s">
        <v>29807</v>
      </c>
      <c r="BB25513" s="90" t="s">
        <v>8119</v>
      </c>
      <c r="BC25513" s="90" t="s">
        <v>18252</v>
      </c>
      <c r="BD25513" s="473" t="s">
        <v>26558</v>
      </c>
    </row>
    <row r="25514" spans="53:56" ht="15" x14ac:dyDescent="0.25">
      <c r="BA25514" s="91" t="s">
        <v>29808</v>
      </c>
      <c r="BB25514" s="91" t="s">
        <v>8119</v>
      </c>
      <c r="BC25514" s="91" t="s">
        <v>27614</v>
      </c>
      <c r="BD25514" s="473" t="s">
        <v>26558</v>
      </c>
    </row>
    <row r="25515" spans="53:56" ht="15" x14ac:dyDescent="0.25">
      <c r="BA25515" s="90" t="s">
        <v>29809</v>
      </c>
      <c r="BB25515" s="90" t="s">
        <v>8119</v>
      </c>
      <c r="BC25515" s="90" t="s">
        <v>29762</v>
      </c>
      <c r="BD25515" s="473" t="s">
        <v>26558</v>
      </c>
    </row>
    <row r="25516" spans="53:56" ht="15" x14ac:dyDescent="0.25">
      <c r="BA25516" s="91" t="s">
        <v>29810</v>
      </c>
      <c r="BB25516" s="91" t="s">
        <v>8119</v>
      </c>
      <c r="BC25516" s="91" t="s">
        <v>29699</v>
      </c>
      <c r="BD25516" s="473" t="s">
        <v>26558</v>
      </c>
    </row>
    <row r="25517" spans="53:56" ht="15" x14ac:dyDescent="0.25">
      <c r="BA25517" s="90" t="s">
        <v>29811</v>
      </c>
      <c r="BB25517" s="90" t="s">
        <v>8119</v>
      </c>
      <c r="BC25517" s="90" t="s">
        <v>22819</v>
      </c>
      <c r="BD25517" s="473" t="s">
        <v>26558</v>
      </c>
    </row>
    <row r="25518" spans="53:56" ht="15" x14ac:dyDescent="0.25">
      <c r="BA25518" s="91" t="s">
        <v>29812</v>
      </c>
      <c r="BB25518" s="91" t="s">
        <v>8119</v>
      </c>
      <c r="BC25518" s="91" t="s">
        <v>29767</v>
      </c>
      <c r="BD25518" s="473" t="s">
        <v>26558</v>
      </c>
    </row>
    <row r="25519" spans="53:56" ht="15" x14ac:dyDescent="0.25">
      <c r="BA25519" s="90" t="s">
        <v>29813</v>
      </c>
      <c r="BB25519" s="90" t="s">
        <v>8119</v>
      </c>
      <c r="BC25519" s="90" t="s">
        <v>29699</v>
      </c>
      <c r="BD25519" s="473" t="s">
        <v>26558</v>
      </c>
    </row>
    <row r="25520" spans="53:56" ht="15" x14ac:dyDescent="0.25">
      <c r="BA25520" s="91" t="s">
        <v>29814</v>
      </c>
      <c r="BB25520" s="91" t="s">
        <v>8119</v>
      </c>
      <c r="BC25520" s="91" t="s">
        <v>27614</v>
      </c>
      <c r="BD25520" s="473" t="s">
        <v>26558</v>
      </c>
    </row>
    <row r="25521" spans="53:56" ht="15" x14ac:dyDescent="0.25">
      <c r="BA25521" s="90" t="s">
        <v>29815</v>
      </c>
      <c r="BB25521" s="90" t="s">
        <v>8119</v>
      </c>
      <c r="BC25521" s="90" t="s">
        <v>29816</v>
      </c>
      <c r="BD25521" s="473" t="s">
        <v>26558</v>
      </c>
    </row>
    <row r="25522" spans="53:56" ht="15" x14ac:dyDescent="0.25">
      <c r="BA25522" s="91" t="s">
        <v>29817</v>
      </c>
      <c r="BB25522" s="91" t="s">
        <v>8119</v>
      </c>
      <c r="BC25522" s="91" t="s">
        <v>29415</v>
      </c>
      <c r="BD25522" s="473" t="s">
        <v>26558</v>
      </c>
    </row>
    <row r="25523" spans="53:56" ht="15" x14ac:dyDescent="0.25">
      <c r="BA25523" s="90" t="s">
        <v>29818</v>
      </c>
      <c r="BB25523" s="90" t="s">
        <v>8119</v>
      </c>
      <c r="BC25523" s="90" t="s">
        <v>24894</v>
      </c>
      <c r="BD25523" s="473" t="s">
        <v>26558</v>
      </c>
    </row>
    <row r="25524" spans="53:56" ht="15" x14ac:dyDescent="0.25">
      <c r="BA25524" s="91" t="s">
        <v>29819</v>
      </c>
      <c r="BB25524" s="91" t="s">
        <v>8119</v>
      </c>
      <c r="BC25524" s="91" t="s">
        <v>16659</v>
      </c>
      <c r="BD25524" s="473" t="s">
        <v>26558</v>
      </c>
    </row>
    <row r="25525" spans="53:56" ht="15" x14ac:dyDescent="0.25">
      <c r="BA25525" s="90" t="s">
        <v>29820</v>
      </c>
      <c r="BB25525" s="90" t="s">
        <v>8119</v>
      </c>
      <c r="BC25525" s="90" t="s">
        <v>29415</v>
      </c>
      <c r="BD25525" s="473" t="s">
        <v>26558</v>
      </c>
    </row>
    <row r="25526" spans="53:56" ht="15" x14ac:dyDescent="0.25">
      <c r="BA25526" s="91" t="s">
        <v>29821</v>
      </c>
      <c r="BB25526" s="91" t="s">
        <v>8119</v>
      </c>
      <c r="BC25526" s="91" t="s">
        <v>29415</v>
      </c>
      <c r="BD25526" s="473" t="s">
        <v>26558</v>
      </c>
    </row>
    <row r="25527" spans="53:56" ht="15" x14ac:dyDescent="0.25">
      <c r="BA25527" s="90" t="s">
        <v>29822</v>
      </c>
      <c r="BB25527" s="90" t="s">
        <v>8119</v>
      </c>
      <c r="BC25527" s="90" t="s">
        <v>29823</v>
      </c>
      <c r="BD25527" s="473" t="s">
        <v>26558</v>
      </c>
    </row>
    <row r="25528" spans="53:56" ht="15" x14ac:dyDescent="0.25">
      <c r="BA25528" s="91" t="s">
        <v>29824</v>
      </c>
      <c r="BB25528" s="91" t="s">
        <v>8119</v>
      </c>
      <c r="BC25528" s="91" t="s">
        <v>29823</v>
      </c>
      <c r="BD25528" s="473" t="s">
        <v>26558</v>
      </c>
    </row>
    <row r="25529" spans="53:56" ht="15" x14ac:dyDescent="0.25">
      <c r="BA25529" s="90" t="s">
        <v>29825</v>
      </c>
      <c r="BB25529" s="90" t="s">
        <v>8119</v>
      </c>
      <c r="BC25529" s="90" t="s">
        <v>29816</v>
      </c>
      <c r="BD25529" s="473" t="s">
        <v>26558</v>
      </c>
    </row>
    <row r="25530" spans="53:56" ht="15" x14ac:dyDescent="0.25">
      <c r="BA25530" s="91" t="s">
        <v>29826</v>
      </c>
      <c r="BB25530" s="91" t="s">
        <v>8119</v>
      </c>
      <c r="BC25530" s="91" t="s">
        <v>29415</v>
      </c>
      <c r="BD25530" s="473" t="s">
        <v>26558</v>
      </c>
    </row>
    <row r="25531" spans="53:56" ht="15" x14ac:dyDescent="0.25">
      <c r="BA25531" s="90" t="s">
        <v>29827</v>
      </c>
      <c r="BB25531" s="90" t="s">
        <v>8119</v>
      </c>
      <c r="BC25531" s="90" t="s">
        <v>29655</v>
      </c>
      <c r="BD25531" s="473" t="s">
        <v>26558</v>
      </c>
    </row>
    <row r="25532" spans="53:56" ht="15" x14ac:dyDescent="0.25">
      <c r="BA25532" s="91" t="s">
        <v>29828</v>
      </c>
      <c r="BB25532" s="91" t="s">
        <v>8119</v>
      </c>
      <c r="BC25532" s="91" t="s">
        <v>17404</v>
      </c>
      <c r="BD25532" s="473" t="s">
        <v>26558</v>
      </c>
    </row>
    <row r="25533" spans="53:56" ht="15" x14ac:dyDescent="0.25">
      <c r="BA25533" s="90" t="s">
        <v>29829</v>
      </c>
      <c r="BB25533" s="90" t="s">
        <v>8119</v>
      </c>
      <c r="BC25533" s="90" t="s">
        <v>29823</v>
      </c>
      <c r="BD25533" s="473" t="s">
        <v>26558</v>
      </c>
    </row>
    <row r="25534" spans="53:56" ht="15" x14ac:dyDescent="0.25">
      <c r="BA25534" s="91" t="s">
        <v>29830</v>
      </c>
      <c r="BB25534" s="91" t="s">
        <v>8119</v>
      </c>
      <c r="BC25534" s="91" t="s">
        <v>29415</v>
      </c>
      <c r="BD25534" s="473" t="s">
        <v>26558</v>
      </c>
    </row>
    <row r="25535" spans="53:56" ht="15" x14ac:dyDescent="0.25">
      <c r="BA25535" s="90" t="s">
        <v>29831</v>
      </c>
      <c r="BB25535" s="90" t="s">
        <v>8119</v>
      </c>
      <c r="BC25535" s="90" t="s">
        <v>16659</v>
      </c>
      <c r="BD25535" s="473" t="s">
        <v>26558</v>
      </c>
    </row>
    <row r="25536" spans="53:56" ht="15" x14ac:dyDescent="0.25">
      <c r="BA25536" s="91" t="s">
        <v>29832</v>
      </c>
      <c r="BB25536" s="91" t="s">
        <v>8119</v>
      </c>
      <c r="BC25536" s="91" t="s">
        <v>29415</v>
      </c>
      <c r="BD25536" s="473" t="s">
        <v>26558</v>
      </c>
    </row>
    <row r="25537" spans="53:56" ht="15" x14ac:dyDescent="0.25">
      <c r="BA25537" s="90" t="s">
        <v>29833</v>
      </c>
      <c r="BB25537" s="90" t="s">
        <v>8119</v>
      </c>
      <c r="BC25537" s="90" t="s">
        <v>29823</v>
      </c>
      <c r="BD25537" s="473" t="s">
        <v>26558</v>
      </c>
    </row>
    <row r="25538" spans="53:56" ht="15" x14ac:dyDescent="0.25">
      <c r="BA25538" s="91" t="s">
        <v>29834</v>
      </c>
      <c r="BB25538" s="91" t="s">
        <v>8119</v>
      </c>
      <c r="BC25538" s="91" t="s">
        <v>29835</v>
      </c>
      <c r="BD25538" s="473" t="s">
        <v>26558</v>
      </c>
    </row>
    <row r="25539" spans="53:56" ht="15" x14ac:dyDescent="0.25">
      <c r="BA25539" s="90" t="s">
        <v>29836</v>
      </c>
      <c r="BB25539" s="90" t="s">
        <v>8119</v>
      </c>
      <c r="BC25539" s="90" t="s">
        <v>29415</v>
      </c>
      <c r="BD25539" s="473" t="s">
        <v>26558</v>
      </c>
    </row>
    <row r="25540" spans="53:56" ht="15" x14ac:dyDescent="0.25">
      <c r="BA25540" s="91" t="s">
        <v>29837</v>
      </c>
      <c r="BB25540" s="91" t="s">
        <v>8119</v>
      </c>
      <c r="BC25540" s="91" t="s">
        <v>29838</v>
      </c>
      <c r="BD25540" s="473" t="s">
        <v>26558</v>
      </c>
    </row>
    <row r="25541" spans="53:56" ht="15" x14ac:dyDescent="0.25">
      <c r="BA25541" s="90" t="s">
        <v>29839</v>
      </c>
      <c r="BB25541" s="90" t="s">
        <v>8119</v>
      </c>
      <c r="BC25541" s="90" t="s">
        <v>29823</v>
      </c>
      <c r="BD25541" s="473" t="s">
        <v>26558</v>
      </c>
    </row>
    <row r="25542" spans="53:56" ht="15" x14ac:dyDescent="0.25">
      <c r="BA25542" s="91" t="s">
        <v>29840</v>
      </c>
      <c r="BB25542" s="91" t="s">
        <v>8119</v>
      </c>
      <c r="BC25542" s="91" t="s">
        <v>29835</v>
      </c>
      <c r="BD25542" s="473" t="s">
        <v>26558</v>
      </c>
    </row>
    <row r="25543" spans="53:56" ht="15" x14ac:dyDescent="0.25">
      <c r="BA25543" s="90" t="s">
        <v>29841</v>
      </c>
      <c r="BB25543" s="90" t="s">
        <v>8119</v>
      </c>
      <c r="BC25543" s="90" t="s">
        <v>29835</v>
      </c>
      <c r="BD25543" s="473" t="s">
        <v>26558</v>
      </c>
    </row>
    <row r="25544" spans="53:56" ht="15" x14ac:dyDescent="0.25">
      <c r="BA25544" s="91" t="s">
        <v>29842</v>
      </c>
      <c r="BB25544" s="91" t="s">
        <v>8119</v>
      </c>
      <c r="BC25544" s="91" t="s">
        <v>17404</v>
      </c>
      <c r="BD25544" s="473" t="s">
        <v>26558</v>
      </c>
    </row>
    <row r="25545" spans="53:56" ht="15" x14ac:dyDescent="0.25">
      <c r="BA25545" s="90" t="s">
        <v>29843</v>
      </c>
      <c r="BB25545" s="90" t="s">
        <v>8119</v>
      </c>
      <c r="BC25545" s="90" t="s">
        <v>16659</v>
      </c>
      <c r="BD25545" s="473" t="s">
        <v>26558</v>
      </c>
    </row>
    <row r="25546" spans="53:56" ht="15" x14ac:dyDescent="0.25">
      <c r="BA25546" s="91" t="s">
        <v>29844</v>
      </c>
      <c r="BB25546" s="91" t="s">
        <v>8119</v>
      </c>
      <c r="BC25546" s="91" t="s">
        <v>17404</v>
      </c>
      <c r="BD25546" s="473" t="s">
        <v>26558</v>
      </c>
    </row>
    <row r="25547" spans="53:56" ht="15" x14ac:dyDescent="0.25">
      <c r="BA25547" s="90" t="s">
        <v>29845</v>
      </c>
      <c r="BB25547" s="90" t="s">
        <v>8119</v>
      </c>
      <c r="BC25547" s="90" t="s">
        <v>29823</v>
      </c>
      <c r="BD25547" s="473" t="s">
        <v>26558</v>
      </c>
    </row>
    <row r="25548" spans="53:56" ht="15" x14ac:dyDescent="0.25">
      <c r="BA25548" s="91" t="s">
        <v>29846</v>
      </c>
      <c r="BB25548" s="91" t="s">
        <v>8119</v>
      </c>
      <c r="BC25548" s="91" t="s">
        <v>29838</v>
      </c>
      <c r="BD25548" s="473" t="s">
        <v>26558</v>
      </c>
    </row>
    <row r="25549" spans="53:56" ht="15" x14ac:dyDescent="0.25">
      <c r="BA25549" s="90" t="s">
        <v>29847</v>
      </c>
      <c r="BB25549" s="90" t="s">
        <v>8119</v>
      </c>
      <c r="BC25549" s="90" t="s">
        <v>29415</v>
      </c>
      <c r="BD25549" s="473" t="s">
        <v>26558</v>
      </c>
    </row>
    <row r="25550" spans="53:56" ht="15" x14ac:dyDescent="0.25">
      <c r="BA25550" s="91" t="s">
        <v>29848</v>
      </c>
      <c r="BB25550" s="91" t="s">
        <v>8119</v>
      </c>
      <c r="BC25550" s="91" t="s">
        <v>17404</v>
      </c>
      <c r="BD25550" s="473" t="s">
        <v>26558</v>
      </c>
    </row>
    <row r="25551" spans="53:56" ht="15" x14ac:dyDescent="0.25">
      <c r="BA25551" s="91" t="s">
        <v>29849</v>
      </c>
      <c r="BB25551" s="91" t="s">
        <v>8119</v>
      </c>
      <c r="BC25551" s="91" t="s">
        <v>29835</v>
      </c>
      <c r="BD25551" s="473" t="s">
        <v>26558</v>
      </c>
    </row>
    <row r="25552" spans="53:56" ht="15" x14ac:dyDescent="0.25">
      <c r="BA25552" s="90" t="s">
        <v>29850</v>
      </c>
      <c r="BB25552" s="90" t="s">
        <v>8119</v>
      </c>
      <c r="BC25552" s="90" t="s">
        <v>29823</v>
      </c>
      <c r="BD25552" s="473" t="s">
        <v>26558</v>
      </c>
    </row>
    <row r="25553" spans="53:56" ht="15" x14ac:dyDescent="0.25">
      <c r="BA25553" s="91" t="s">
        <v>29851</v>
      </c>
      <c r="BB25553" s="91" t="s">
        <v>8119</v>
      </c>
      <c r="BC25553" s="91" t="s">
        <v>29838</v>
      </c>
      <c r="BD25553" s="473" t="s">
        <v>26558</v>
      </c>
    </row>
    <row r="25554" spans="53:56" ht="15" x14ac:dyDescent="0.25">
      <c r="BA25554" s="90" t="s">
        <v>29852</v>
      </c>
      <c r="BB25554" s="90" t="s">
        <v>8119</v>
      </c>
      <c r="BC25554" s="90" t="s">
        <v>24894</v>
      </c>
      <c r="BD25554" s="473" t="s">
        <v>26558</v>
      </c>
    </row>
    <row r="25555" spans="53:56" ht="15" x14ac:dyDescent="0.25">
      <c r="BA25555" s="90" t="s">
        <v>29853</v>
      </c>
      <c r="BB25555" s="90" t="s">
        <v>8119</v>
      </c>
      <c r="BC25555" s="90" t="s">
        <v>29823</v>
      </c>
      <c r="BD25555" s="473" t="s">
        <v>26558</v>
      </c>
    </row>
    <row r="25556" spans="53:56" ht="15" x14ac:dyDescent="0.25">
      <c r="BA25556" s="91" t="s">
        <v>29854</v>
      </c>
      <c r="BB25556" s="91" t="s">
        <v>8119</v>
      </c>
      <c r="BC25556" s="91" t="s">
        <v>29655</v>
      </c>
      <c r="BD25556" s="473" t="s">
        <v>26558</v>
      </c>
    </row>
    <row r="25557" spans="53:56" ht="15" x14ac:dyDescent="0.25">
      <c r="BA25557" s="90" t="s">
        <v>29855</v>
      </c>
      <c r="BB25557" s="90" t="s">
        <v>8119</v>
      </c>
      <c r="BC25557" s="90" t="s">
        <v>17404</v>
      </c>
      <c r="BD25557" s="473" t="s">
        <v>26558</v>
      </c>
    </row>
    <row r="25558" spans="53:56" ht="15" x14ac:dyDescent="0.25">
      <c r="BA25558" s="91" t="s">
        <v>29856</v>
      </c>
      <c r="BB25558" s="91" t="s">
        <v>8119</v>
      </c>
      <c r="BC25558" s="91" t="s">
        <v>24894</v>
      </c>
      <c r="BD25558" s="473" t="s">
        <v>26558</v>
      </c>
    </row>
    <row r="25559" spans="53:56" ht="15" x14ac:dyDescent="0.25">
      <c r="BA25559" s="91" t="s">
        <v>29857</v>
      </c>
      <c r="BB25559" s="91" t="s">
        <v>8119</v>
      </c>
      <c r="BC25559" s="91" t="s">
        <v>16659</v>
      </c>
      <c r="BD25559" s="473" t="s">
        <v>26558</v>
      </c>
    </row>
    <row r="25560" spans="53:56" ht="15" x14ac:dyDescent="0.25">
      <c r="BA25560" s="90" t="s">
        <v>29858</v>
      </c>
      <c r="BB25560" s="90" t="s">
        <v>8119</v>
      </c>
      <c r="BC25560" s="90" t="s">
        <v>16659</v>
      </c>
      <c r="BD25560" s="473" t="s">
        <v>26558</v>
      </c>
    </row>
    <row r="25561" spans="53:56" ht="15" x14ac:dyDescent="0.25">
      <c r="BA25561" s="91" t="s">
        <v>29859</v>
      </c>
      <c r="BB25561" s="91" t="s">
        <v>8119</v>
      </c>
      <c r="BC25561" s="91" t="s">
        <v>17404</v>
      </c>
      <c r="BD25561" s="473" t="s">
        <v>26558</v>
      </c>
    </row>
    <row r="25562" spans="53:56" ht="15" x14ac:dyDescent="0.25">
      <c r="BA25562" s="90" t="s">
        <v>29860</v>
      </c>
      <c r="BB25562" s="90" t="s">
        <v>8119</v>
      </c>
      <c r="BC25562" s="90" t="s">
        <v>24894</v>
      </c>
      <c r="BD25562" s="473" t="s">
        <v>26558</v>
      </c>
    </row>
    <row r="25563" spans="53:56" ht="15" x14ac:dyDescent="0.25">
      <c r="BA25563" s="90" t="s">
        <v>29861</v>
      </c>
      <c r="BB25563" s="90" t="s">
        <v>8119</v>
      </c>
      <c r="BC25563" s="90" t="s">
        <v>29823</v>
      </c>
      <c r="BD25563" s="473" t="s">
        <v>26558</v>
      </c>
    </row>
    <row r="25564" spans="53:56" ht="15" x14ac:dyDescent="0.25">
      <c r="BA25564" s="91" t="s">
        <v>29862</v>
      </c>
      <c r="BB25564" s="91" t="s">
        <v>8119</v>
      </c>
      <c r="BC25564" s="91" t="s">
        <v>29415</v>
      </c>
      <c r="BD25564" s="473" t="s">
        <v>26558</v>
      </c>
    </row>
    <row r="25565" spans="53:56" ht="15" x14ac:dyDescent="0.25">
      <c r="BA25565" s="90" t="s">
        <v>29863</v>
      </c>
      <c r="BB25565" s="90" t="s">
        <v>8119</v>
      </c>
      <c r="BC25565" s="90" t="s">
        <v>16659</v>
      </c>
      <c r="BD25565" s="473" t="s">
        <v>26558</v>
      </c>
    </row>
    <row r="25566" spans="53:56" ht="15" x14ac:dyDescent="0.25">
      <c r="BA25566" s="91" t="s">
        <v>29864</v>
      </c>
      <c r="BB25566" s="91" t="s">
        <v>8119</v>
      </c>
      <c r="BC25566" s="91" t="s">
        <v>29816</v>
      </c>
      <c r="BD25566" s="473" t="s">
        <v>26558</v>
      </c>
    </row>
    <row r="25567" spans="53:56" ht="15" x14ac:dyDescent="0.25">
      <c r="BA25567" s="91" t="s">
        <v>29865</v>
      </c>
      <c r="BB25567" s="91" t="s">
        <v>8119</v>
      </c>
      <c r="BC25567" s="91" t="s">
        <v>24894</v>
      </c>
      <c r="BD25567" s="473" t="s">
        <v>26558</v>
      </c>
    </row>
    <row r="25568" spans="53:56" ht="15" x14ac:dyDescent="0.25">
      <c r="BA25568" s="90" t="s">
        <v>29866</v>
      </c>
      <c r="BB25568" s="90" t="s">
        <v>8119</v>
      </c>
      <c r="BC25568" s="90" t="s">
        <v>29835</v>
      </c>
      <c r="BD25568" s="473" t="s">
        <v>26558</v>
      </c>
    </row>
    <row r="25569" spans="53:56" ht="15" x14ac:dyDescent="0.25">
      <c r="BA25569" s="91" t="s">
        <v>29867</v>
      </c>
      <c r="BB25569" s="91" t="s">
        <v>8119</v>
      </c>
      <c r="BC25569" s="91" t="s">
        <v>17404</v>
      </c>
      <c r="BD25569" s="473" t="s">
        <v>26558</v>
      </c>
    </row>
    <row r="25570" spans="53:56" ht="15" x14ac:dyDescent="0.25">
      <c r="BA25570" s="90" t="s">
        <v>29868</v>
      </c>
      <c r="BB25570" s="90" t="s">
        <v>8119</v>
      </c>
      <c r="BC25570" s="90" t="s">
        <v>29823</v>
      </c>
      <c r="BD25570" s="473" t="s">
        <v>26558</v>
      </c>
    </row>
    <row r="25571" spans="53:56" ht="15" x14ac:dyDescent="0.25">
      <c r="BA25571" s="91" t="s">
        <v>29869</v>
      </c>
      <c r="BB25571" s="91" t="s">
        <v>8119</v>
      </c>
      <c r="BC25571" s="91" t="s">
        <v>29415</v>
      </c>
      <c r="BD25571" s="473" t="s">
        <v>26558</v>
      </c>
    </row>
    <row r="25572" spans="53:56" ht="15" x14ac:dyDescent="0.25">
      <c r="BA25572" s="90" t="s">
        <v>29870</v>
      </c>
      <c r="BB25572" s="90" t="s">
        <v>8119</v>
      </c>
      <c r="BC25572" s="90" t="s">
        <v>29835</v>
      </c>
      <c r="BD25572" s="473" t="s">
        <v>26558</v>
      </c>
    </row>
    <row r="25573" spans="53:56" ht="15" x14ac:dyDescent="0.25">
      <c r="BA25573" s="90" t="s">
        <v>29871</v>
      </c>
      <c r="BB25573" s="90" t="s">
        <v>8119</v>
      </c>
      <c r="BC25573" s="90" t="s">
        <v>29415</v>
      </c>
      <c r="BD25573" s="473" t="s">
        <v>26558</v>
      </c>
    </row>
    <row r="25574" spans="53:56" ht="15" x14ac:dyDescent="0.25">
      <c r="BA25574" s="91" t="s">
        <v>29872</v>
      </c>
      <c r="BB25574" s="91" t="s">
        <v>8119</v>
      </c>
      <c r="BC25574" s="91" t="s">
        <v>29816</v>
      </c>
      <c r="BD25574" s="473" t="s">
        <v>26558</v>
      </c>
    </row>
    <row r="25575" spans="53:56" ht="15" x14ac:dyDescent="0.25">
      <c r="BA25575" s="90" t="s">
        <v>29873</v>
      </c>
      <c r="BB25575" s="90" t="s">
        <v>8119</v>
      </c>
      <c r="BC25575" s="90" t="s">
        <v>29816</v>
      </c>
      <c r="BD25575" s="473" t="s">
        <v>26558</v>
      </c>
    </row>
    <row r="25576" spans="53:56" ht="15" x14ac:dyDescent="0.25">
      <c r="BA25576" s="91" t="s">
        <v>29874</v>
      </c>
      <c r="BB25576" s="91" t="s">
        <v>8119</v>
      </c>
      <c r="BC25576" s="91" t="s">
        <v>29838</v>
      </c>
      <c r="BD25576" s="473" t="s">
        <v>26558</v>
      </c>
    </row>
    <row r="25577" spans="53:56" ht="15" x14ac:dyDescent="0.25">
      <c r="BA25577" s="91" t="s">
        <v>29875</v>
      </c>
      <c r="BB25577" s="91" t="s">
        <v>8119</v>
      </c>
      <c r="BC25577" s="91" t="s">
        <v>17404</v>
      </c>
      <c r="BD25577" s="473" t="s">
        <v>26558</v>
      </c>
    </row>
    <row r="25578" spans="53:56" ht="15" x14ac:dyDescent="0.25">
      <c r="BA25578" s="90" t="s">
        <v>29876</v>
      </c>
      <c r="BB25578" s="90" t="s">
        <v>8119</v>
      </c>
      <c r="BC25578" s="90" t="s">
        <v>17404</v>
      </c>
      <c r="BD25578" s="473" t="s">
        <v>26558</v>
      </c>
    </row>
    <row r="25579" spans="53:56" ht="15" x14ac:dyDescent="0.25">
      <c r="BA25579" s="91" t="s">
        <v>29877</v>
      </c>
      <c r="BB25579" s="91" t="s">
        <v>8119</v>
      </c>
      <c r="BC25579" s="91" t="s">
        <v>29816</v>
      </c>
      <c r="BD25579" s="473" t="s">
        <v>26558</v>
      </c>
    </row>
    <row r="25580" spans="53:56" ht="15" x14ac:dyDescent="0.25">
      <c r="BA25580" s="90" t="s">
        <v>29878</v>
      </c>
      <c r="BB25580" s="90" t="s">
        <v>8119</v>
      </c>
      <c r="BC25580" s="90" t="s">
        <v>29835</v>
      </c>
      <c r="BD25580" s="473" t="s">
        <v>26558</v>
      </c>
    </row>
    <row r="25581" spans="53:56" ht="15" x14ac:dyDescent="0.25">
      <c r="BA25581" s="90" t="s">
        <v>29879</v>
      </c>
      <c r="BB25581" s="90" t="s">
        <v>8119</v>
      </c>
      <c r="BC25581" s="90" t="s">
        <v>17404</v>
      </c>
      <c r="BD25581" s="473" t="s">
        <v>26558</v>
      </c>
    </row>
    <row r="25582" spans="53:56" ht="15" x14ac:dyDescent="0.25">
      <c r="BA25582" s="91" t="s">
        <v>29880</v>
      </c>
      <c r="BB25582" s="91" t="s">
        <v>8119</v>
      </c>
      <c r="BC25582" s="91" t="s">
        <v>29816</v>
      </c>
      <c r="BD25582" s="473" t="s">
        <v>26558</v>
      </c>
    </row>
    <row r="25583" spans="53:56" ht="15" x14ac:dyDescent="0.25">
      <c r="BA25583" s="90" t="s">
        <v>29881</v>
      </c>
      <c r="BB25583" s="90" t="s">
        <v>8119</v>
      </c>
      <c r="BC25583" s="90" t="s">
        <v>29415</v>
      </c>
      <c r="BD25583" s="473" t="s">
        <v>26558</v>
      </c>
    </row>
    <row r="25584" spans="53:56" ht="15" x14ac:dyDescent="0.25">
      <c r="BA25584" s="91" t="s">
        <v>29882</v>
      </c>
      <c r="BB25584" s="91" t="s">
        <v>8119</v>
      </c>
      <c r="BC25584" s="91" t="s">
        <v>17404</v>
      </c>
      <c r="BD25584" s="473" t="s">
        <v>26558</v>
      </c>
    </row>
    <row r="25585" spans="53:56" ht="15" x14ac:dyDescent="0.25">
      <c r="BA25585" s="91" t="s">
        <v>29883</v>
      </c>
      <c r="BB25585" s="91" t="s">
        <v>8119</v>
      </c>
      <c r="BC25585" s="91" t="s">
        <v>29823</v>
      </c>
      <c r="BD25585" s="473" t="s">
        <v>26558</v>
      </c>
    </row>
    <row r="25586" spans="53:56" ht="15" x14ac:dyDescent="0.25">
      <c r="BA25586" s="91" t="s">
        <v>29884</v>
      </c>
      <c r="BB25586" s="91" t="s">
        <v>8119</v>
      </c>
      <c r="BC25586" s="91" t="s">
        <v>29838</v>
      </c>
      <c r="BD25586" s="473" t="s">
        <v>26558</v>
      </c>
    </row>
    <row r="25587" spans="53:56" ht="15" x14ac:dyDescent="0.25">
      <c r="BA25587" s="90" t="s">
        <v>29885</v>
      </c>
      <c r="BB25587" s="90" t="s">
        <v>8119</v>
      </c>
      <c r="BC25587" s="90" t="s">
        <v>29655</v>
      </c>
      <c r="BD25587" s="473" t="s">
        <v>26558</v>
      </c>
    </row>
    <row r="25588" spans="53:56" ht="15" x14ac:dyDescent="0.25">
      <c r="BA25588" s="91" t="s">
        <v>29886</v>
      </c>
      <c r="BB25588" s="91" t="s">
        <v>8119</v>
      </c>
      <c r="BC25588" s="91" t="s">
        <v>29835</v>
      </c>
      <c r="BD25588" s="473" t="s">
        <v>26558</v>
      </c>
    </row>
    <row r="25589" spans="53:56" ht="15" x14ac:dyDescent="0.25">
      <c r="BA25589" s="90" t="s">
        <v>29887</v>
      </c>
      <c r="BB25589" s="90" t="s">
        <v>8119</v>
      </c>
      <c r="BC25589" s="90" t="s">
        <v>28112</v>
      </c>
      <c r="BD25589" s="473" t="s">
        <v>26558</v>
      </c>
    </row>
    <row r="25590" spans="53:56" ht="15" x14ac:dyDescent="0.25">
      <c r="BA25590" s="90" t="s">
        <v>29888</v>
      </c>
      <c r="BB25590" s="90" t="s">
        <v>8119</v>
      </c>
      <c r="BC25590" s="90" t="s">
        <v>28112</v>
      </c>
      <c r="BD25590" s="473" t="s">
        <v>26558</v>
      </c>
    </row>
    <row r="25591" spans="53:56" ht="15" x14ac:dyDescent="0.25">
      <c r="BA25591" s="91" t="s">
        <v>29889</v>
      </c>
      <c r="BB25591" s="91" t="s">
        <v>8119</v>
      </c>
      <c r="BC25591" s="91" t="s">
        <v>28112</v>
      </c>
      <c r="BD25591" s="473" t="s">
        <v>26558</v>
      </c>
    </row>
    <row r="25592" spans="53:56" ht="15" x14ac:dyDescent="0.25">
      <c r="BA25592" s="90" t="s">
        <v>29890</v>
      </c>
      <c r="BB25592" s="90" t="s">
        <v>8119</v>
      </c>
      <c r="BC25592" s="90" t="s">
        <v>28112</v>
      </c>
      <c r="BD25592" s="473" t="s">
        <v>26558</v>
      </c>
    </row>
    <row r="25593" spans="53:56" ht="15" x14ac:dyDescent="0.25">
      <c r="BA25593" s="91" t="s">
        <v>29891</v>
      </c>
      <c r="BB25593" s="91" t="s">
        <v>8119</v>
      </c>
      <c r="BC25593" s="91" t="s">
        <v>28112</v>
      </c>
      <c r="BD25593" s="473" t="s">
        <v>26558</v>
      </c>
    </row>
    <row r="25594" spans="53:56" ht="15" x14ac:dyDescent="0.25">
      <c r="BA25594" s="91" t="s">
        <v>29892</v>
      </c>
      <c r="BB25594" s="91" t="s">
        <v>8119</v>
      </c>
      <c r="BC25594" s="91" t="s">
        <v>24608</v>
      </c>
      <c r="BD25594" s="473" t="s">
        <v>26558</v>
      </c>
    </row>
    <row r="25595" spans="53:56" ht="15" x14ac:dyDescent="0.25">
      <c r="BA25595" s="90" t="s">
        <v>29893</v>
      </c>
      <c r="BB25595" s="90" t="s">
        <v>8119</v>
      </c>
      <c r="BC25595" s="90" t="s">
        <v>29445</v>
      </c>
      <c r="BD25595" s="473" t="s">
        <v>26558</v>
      </c>
    </row>
    <row r="25596" spans="53:56" ht="15" x14ac:dyDescent="0.25">
      <c r="BA25596" s="91" t="s">
        <v>29894</v>
      </c>
      <c r="BB25596" s="91" t="s">
        <v>8119</v>
      </c>
      <c r="BC25596" s="91" t="s">
        <v>29445</v>
      </c>
      <c r="BD25596" s="473" t="s">
        <v>26558</v>
      </c>
    </row>
    <row r="25597" spans="53:56" ht="15" x14ac:dyDescent="0.25">
      <c r="BA25597" s="90" t="s">
        <v>29895</v>
      </c>
      <c r="BB25597" s="90" t="s">
        <v>8119</v>
      </c>
      <c r="BC25597" s="90" t="s">
        <v>29445</v>
      </c>
      <c r="BD25597" s="473" t="s">
        <v>26558</v>
      </c>
    </row>
    <row r="25598" spans="53:56" ht="15" x14ac:dyDescent="0.25">
      <c r="BA25598" s="90" t="s">
        <v>29896</v>
      </c>
      <c r="BB25598" s="90" t="s">
        <v>8119</v>
      </c>
      <c r="BC25598" s="90" t="s">
        <v>29445</v>
      </c>
      <c r="BD25598" s="473" t="s">
        <v>26558</v>
      </c>
    </row>
    <row r="25599" spans="53:56" ht="15" x14ac:dyDescent="0.25">
      <c r="BA25599" s="91" t="s">
        <v>29897</v>
      </c>
      <c r="BB25599" s="91" t="s">
        <v>8119</v>
      </c>
      <c r="BC25599" s="91" t="s">
        <v>29445</v>
      </c>
      <c r="BD25599" s="473" t="s">
        <v>26558</v>
      </c>
    </row>
    <row r="25600" spans="53:56" ht="15" x14ac:dyDescent="0.25">
      <c r="BA25600" s="90" t="s">
        <v>29898</v>
      </c>
      <c r="BB25600" s="90" t="s">
        <v>8119</v>
      </c>
      <c r="BC25600" s="90" t="s">
        <v>29445</v>
      </c>
      <c r="BD25600" s="473" t="s">
        <v>26558</v>
      </c>
    </row>
    <row r="25601" spans="53:56" ht="15" x14ac:dyDescent="0.25">
      <c r="BA25601" s="91" t="s">
        <v>29899</v>
      </c>
      <c r="BB25601" s="91" t="s">
        <v>8119</v>
      </c>
      <c r="BC25601" s="91" t="s">
        <v>24608</v>
      </c>
      <c r="BD25601" s="473" t="s">
        <v>26558</v>
      </c>
    </row>
    <row r="25602" spans="53:56" ht="15" x14ac:dyDescent="0.25">
      <c r="BA25602" s="90" t="s">
        <v>29900</v>
      </c>
      <c r="BB25602" s="90" t="s">
        <v>8119</v>
      </c>
      <c r="BC25602" s="90" t="s">
        <v>29445</v>
      </c>
      <c r="BD25602" s="473" t="s">
        <v>26558</v>
      </c>
    </row>
    <row r="25603" spans="53:56" ht="15" x14ac:dyDescent="0.25">
      <c r="BA25603" s="90" t="s">
        <v>29901</v>
      </c>
      <c r="BB25603" s="90" t="s">
        <v>8119</v>
      </c>
      <c r="BC25603" s="90" t="s">
        <v>29369</v>
      </c>
      <c r="BD25603" s="473" t="s">
        <v>26558</v>
      </c>
    </row>
    <row r="25604" spans="53:56" ht="15" x14ac:dyDescent="0.25">
      <c r="BA25604" s="91" t="s">
        <v>29902</v>
      </c>
      <c r="BB25604" s="91" t="s">
        <v>8119</v>
      </c>
      <c r="BC25604" s="91" t="s">
        <v>29903</v>
      </c>
      <c r="BD25604" s="473" t="s">
        <v>26558</v>
      </c>
    </row>
    <row r="25605" spans="53:56" ht="15" x14ac:dyDescent="0.25">
      <c r="BA25605" s="90" t="s">
        <v>29904</v>
      </c>
      <c r="BB25605" s="90" t="s">
        <v>8119</v>
      </c>
      <c r="BC25605" s="90" t="s">
        <v>28112</v>
      </c>
      <c r="BD25605" s="473" t="s">
        <v>26558</v>
      </c>
    </row>
    <row r="25606" spans="53:56" ht="15" x14ac:dyDescent="0.25">
      <c r="BA25606" s="91" t="s">
        <v>29905</v>
      </c>
      <c r="BB25606" s="91" t="s">
        <v>8119</v>
      </c>
      <c r="BC25606" s="91" t="s">
        <v>29447</v>
      </c>
      <c r="BD25606" s="473" t="s">
        <v>26558</v>
      </c>
    </row>
    <row r="25607" spans="53:56" ht="15" x14ac:dyDescent="0.25">
      <c r="BA25607" s="91" t="s">
        <v>29906</v>
      </c>
      <c r="BB25607" s="91" t="s">
        <v>8119</v>
      </c>
      <c r="BC25607" s="91" t="s">
        <v>29903</v>
      </c>
      <c r="BD25607" s="473" t="s">
        <v>26558</v>
      </c>
    </row>
    <row r="25608" spans="53:56" ht="15" x14ac:dyDescent="0.25">
      <c r="BA25608" s="90" t="s">
        <v>29907</v>
      </c>
      <c r="BB25608" s="90" t="s">
        <v>8119</v>
      </c>
      <c r="BC25608" s="90" t="s">
        <v>29908</v>
      </c>
      <c r="BD25608" s="473" t="s">
        <v>26558</v>
      </c>
    </row>
    <row r="25609" spans="53:56" ht="15" x14ac:dyDescent="0.25">
      <c r="BA25609" s="91" t="s">
        <v>29909</v>
      </c>
      <c r="BB25609" s="91" t="s">
        <v>8119</v>
      </c>
      <c r="BC25609" s="91" t="s">
        <v>29445</v>
      </c>
      <c r="BD25609" s="473" t="s">
        <v>26558</v>
      </c>
    </row>
    <row r="25610" spans="53:56" ht="15" x14ac:dyDescent="0.25">
      <c r="BA25610" s="90" t="s">
        <v>29910</v>
      </c>
      <c r="BB25610" s="90" t="s">
        <v>8119</v>
      </c>
      <c r="BC25610" s="90" t="s">
        <v>28986</v>
      </c>
      <c r="BD25610" s="473" t="s">
        <v>26558</v>
      </c>
    </row>
    <row r="25611" spans="53:56" ht="15" x14ac:dyDescent="0.25">
      <c r="BA25611" s="90" t="s">
        <v>29911</v>
      </c>
      <c r="BB25611" s="90" t="s">
        <v>8119</v>
      </c>
      <c r="BC25611" s="90" t="s">
        <v>29903</v>
      </c>
      <c r="BD25611" s="473" t="s">
        <v>26558</v>
      </c>
    </row>
    <row r="25612" spans="53:56" ht="15" x14ac:dyDescent="0.25">
      <c r="BA25612" s="91" t="s">
        <v>29912</v>
      </c>
      <c r="BB25612" s="91" t="s">
        <v>8119</v>
      </c>
      <c r="BC25612" s="91" t="s">
        <v>28112</v>
      </c>
      <c r="BD25612" s="473" t="s">
        <v>26558</v>
      </c>
    </row>
    <row r="25613" spans="53:56" ht="15" x14ac:dyDescent="0.25">
      <c r="BA25613" s="90" t="s">
        <v>29913</v>
      </c>
      <c r="BB25613" s="90" t="s">
        <v>8119</v>
      </c>
      <c r="BC25613" s="90" t="s">
        <v>28986</v>
      </c>
      <c r="BD25613" s="473" t="s">
        <v>26558</v>
      </c>
    </row>
    <row r="25614" spans="53:56" ht="15" x14ac:dyDescent="0.25">
      <c r="BA25614" s="91" t="s">
        <v>29914</v>
      </c>
      <c r="BB25614" s="91" t="s">
        <v>8119</v>
      </c>
      <c r="BC25614" s="91" t="s">
        <v>28986</v>
      </c>
      <c r="BD25614" s="473" t="s">
        <v>26558</v>
      </c>
    </row>
    <row r="25615" spans="53:56" ht="15" x14ac:dyDescent="0.25">
      <c r="BA25615" s="90" t="s">
        <v>29915</v>
      </c>
      <c r="BB25615" s="90" t="s">
        <v>8119</v>
      </c>
      <c r="BC25615" s="90" t="s">
        <v>28986</v>
      </c>
      <c r="BD25615" s="473" t="s">
        <v>26558</v>
      </c>
    </row>
    <row r="25616" spans="53:56" ht="15" x14ac:dyDescent="0.25">
      <c r="BA25616" s="91" t="s">
        <v>29916</v>
      </c>
      <c r="BB25616" s="91" t="s">
        <v>8119</v>
      </c>
      <c r="BC25616" s="91" t="s">
        <v>29903</v>
      </c>
      <c r="BD25616" s="473" t="s">
        <v>26558</v>
      </c>
    </row>
    <row r="25617" spans="53:56" ht="15" x14ac:dyDescent="0.25">
      <c r="BA25617" s="91" t="s">
        <v>29917</v>
      </c>
      <c r="BB25617" s="91" t="s">
        <v>8119</v>
      </c>
      <c r="BC25617" s="91" t="s">
        <v>29369</v>
      </c>
      <c r="BD25617" s="473" t="s">
        <v>26558</v>
      </c>
    </row>
    <row r="25618" spans="53:56" ht="15" x14ac:dyDescent="0.25">
      <c r="BA25618" s="90" t="s">
        <v>29918</v>
      </c>
      <c r="BB25618" s="90" t="s">
        <v>8119</v>
      </c>
      <c r="BC25618" s="90" t="s">
        <v>29445</v>
      </c>
      <c r="BD25618" s="473" t="s">
        <v>26558</v>
      </c>
    </row>
    <row r="25619" spans="53:56" ht="15" x14ac:dyDescent="0.25">
      <c r="BA25619" s="91" t="s">
        <v>29919</v>
      </c>
      <c r="BB25619" s="91" t="s">
        <v>8119</v>
      </c>
      <c r="BC25619" s="91" t="s">
        <v>29908</v>
      </c>
      <c r="BD25619" s="473" t="s">
        <v>26558</v>
      </c>
    </row>
    <row r="25620" spans="53:56" ht="15" x14ac:dyDescent="0.25">
      <c r="BA25620" s="90" t="s">
        <v>29920</v>
      </c>
      <c r="BB25620" s="90" t="s">
        <v>8119</v>
      </c>
      <c r="BC25620" s="90" t="s">
        <v>29445</v>
      </c>
      <c r="BD25620" s="473" t="s">
        <v>26558</v>
      </c>
    </row>
    <row r="25621" spans="53:56" ht="15" x14ac:dyDescent="0.25">
      <c r="BA25621" s="90" t="s">
        <v>29921</v>
      </c>
      <c r="BB25621" s="90" t="s">
        <v>8119</v>
      </c>
      <c r="BC25621" s="90" t="s">
        <v>29903</v>
      </c>
      <c r="BD25621" s="473" t="s">
        <v>26558</v>
      </c>
    </row>
    <row r="25622" spans="53:56" ht="15" x14ac:dyDescent="0.25">
      <c r="BA25622" s="91" t="s">
        <v>29922</v>
      </c>
      <c r="BB25622" s="91" t="s">
        <v>8119</v>
      </c>
      <c r="BC25622" s="91" t="s">
        <v>29903</v>
      </c>
      <c r="BD25622" s="473" t="s">
        <v>26558</v>
      </c>
    </row>
    <row r="25623" spans="53:56" ht="15" x14ac:dyDescent="0.25">
      <c r="BA25623" s="90" t="s">
        <v>29923</v>
      </c>
      <c r="BB25623" s="90" t="s">
        <v>8119</v>
      </c>
      <c r="BC25623" s="90" t="s">
        <v>28112</v>
      </c>
      <c r="BD25623" s="473" t="s">
        <v>26558</v>
      </c>
    </row>
    <row r="25624" spans="53:56" ht="15" x14ac:dyDescent="0.25">
      <c r="BA25624" s="91" t="s">
        <v>29924</v>
      </c>
      <c r="BB25624" s="91" t="s">
        <v>8119</v>
      </c>
      <c r="BC25624" s="91" t="s">
        <v>29447</v>
      </c>
      <c r="BD25624" s="473" t="s">
        <v>26558</v>
      </c>
    </row>
    <row r="25625" spans="53:56" ht="15" x14ac:dyDescent="0.25">
      <c r="BA25625" s="90" t="s">
        <v>29925</v>
      </c>
      <c r="BB25625" s="90" t="s">
        <v>8119</v>
      </c>
      <c r="BC25625" s="90" t="s">
        <v>29903</v>
      </c>
      <c r="BD25625" s="473" t="s">
        <v>26558</v>
      </c>
    </row>
    <row r="25626" spans="53:56" ht="15" x14ac:dyDescent="0.25">
      <c r="BA25626" s="91" t="s">
        <v>29926</v>
      </c>
      <c r="BB25626" s="91" t="s">
        <v>8119</v>
      </c>
      <c r="BC25626" s="91" t="s">
        <v>29903</v>
      </c>
      <c r="BD25626" s="473" t="s">
        <v>26558</v>
      </c>
    </row>
    <row r="25627" spans="53:56" ht="15" x14ac:dyDescent="0.25">
      <c r="BA25627" s="90" t="s">
        <v>29927</v>
      </c>
      <c r="BB25627" s="90" t="s">
        <v>8119</v>
      </c>
      <c r="BC25627" s="90" t="s">
        <v>29445</v>
      </c>
      <c r="BD25627" s="473" t="s">
        <v>26558</v>
      </c>
    </row>
    <row r="25628" spans="53:56" ht="15" x14ac:dyDescent="0.25">
      <c r="BA25628" s="91" t="s">
        <v>29928</v>
      </c>
      <c r="BB25628" s="91" t="s">
        <v>8119</v>
      </c>
      <c r="BC25628" s="91" t="s">
        <v>28112</v>
      </c>
      <c r="BD25628" s="473" t="s">
        <v>26558</v>
      </c>
    </row>
    <row r="25629" spans="53:56" ht="15" x14ac:dyDescent="0.25">
      <c r="BA25629" s="90" t="s">
        <v>29929</v>
      </c>
      <c r="BB25629" s="90" t="s">
        <v>8119</v>
      </c>
      <c r="BC25629" s="90" t="s">
        <v>28112</v>
      </c>
      <c r="BD25629" s="473" t="s">
        <v>26558</v>
      </c>
    </row>
    <row r="25630" spans="53:56" ht="15" x14ac:dyDescent="0.25">
      <c r="BA25630" s="90" t="s">
        <v>29930</v>
      </c>
      <c r="BB25630" s="90" t="s">
        <v>8119</v>
      </c>
      <c r="BC25630" s="90" t="s">
        <v>28112</v>
      </c>
      <c r="BD25630" s="473" t="s">
        <v>26558</v>
      </c>
    </row>
    <row r="25631" spans="53:56" ht="15" x14ac:dyDescent="0.25">
      <c r="BA25631" s="90" t="s">
        <v>29931</v>
      </c>
      <c r="BB25631" s="90" t="s">
        <v>8119</v>
      </c>
      <c r="BC25631" s="90" t="s">
        <v>27701</v>
      </c>
      <c r="BD25631" s="473" t="s">
        <v>26558</v>
      </c>
    </row>
    <row r="25632" spans="53:56" ht="15" x14ac:dyDescent="0.25">
      <c r="BA25632" s="91" t="s">
        <v>29932</v>
      </c>
      <c r="BB25632" s="91" t="s">
        <v>8119</v>
      </c>
      <c r="BC25632" s="91" t="s">
        <v>29445</v>
      </c>
      <c r="BD25632" s="473" t="s">
        <v>26558</v>
      </c>
    </row>
    <row r="25633" spans="53:56" ht="15" x14ac:dyDescent="0.25">
      <c r="BA25633" s="90" t="s">
        <v>29932</v>
      </c>
      <c r="BB25633" s="90" t="s">
        <v>8119</v>
      </c>
      <c r="BC25633" s="90" t="s">
        <v>29903</v>
      </c>
      <c r="BD25633" s="473" t="s">
        <v>26558</v>
      </c>
    </row>
    <row r="25634" spans="53:56" ht="15" x14ac:dyDescent="0.25">
      <c r="BA25634" s="90" t="s">
        <v>29933</v>
      </c>
      <c r="BB25634" s="90" t="s">
        <v>8119</v>
      </c>
      <c r="BC25634" s="90" t="s">
        <v>29903</v>
      </c>
      <c r="BD25634" s="473" t="s">
        <v>26558</v>
      </c>
    </row>
    <row r="25635" spans="53:56" ht="15" x14ac:dyDescent="0.25">
      <c r="BA25635" s="91" t="s">
        <v>29934</v>
      </c>
      <c r="BB25635" s="91" t="s">
        <v>8119</v>
      </c>
      <c r="BC25635" s="91" t="s">
        <v>28112</v>
      </c>
      <c r="BD25635" s="473" t="s">
        <v>26558</v>
      </c>
    </row>
    <row r="25636" spans="53:56" ht="15" x14ac:dyDescent="0.25">
      <c r="BA25636" s="90" t="s">
        <v>29935</v>
      </c>
      <c r="BB25636" s="90" t="s">
        <v>8119</v>
      </c>
      <c r="BC25636" s="90" t="s">
        <v>28112</v>
      </c>
      <c r="BD25636" s="473" t="s">
        <v>26558</v>
      </c>
    </row>
    <row r="25637" spans="53:56" ht="15" x14ac:dyDescent="0.25">
      <c r="BA25637" s="91" t="s">
        <v>29936</v>
      </c>
      <c r="BB25637" s="91" t="s">
        <v>8119</v>
      </c>
      <c r="BC25637" s="91" t="s">
        <v>29908</v>
      </c>
      <c r="BD25637" s="473" t="s">
        <v>26558</v>
      </c>
    </row>
    <row r="25638" spans="53:56" ht="15" x14ac:dyDescent="0.25">
      <c r="BA25638" s="90" t="s">
        <v>29937</v>
      </c>
      <c r="BB25638" s="90" t="s">
        <v>8119</v>
      </c>
      <c r="BC25638" s="90" t="s">
        <v>29908</v>
      </c>
      <c r="BD25638" s="473" t="s">
        <v>26558</v>
      </c>
    </row>
    <row r="25639" spans="53:56" ht="15" x14ac:dyDescent="0.25">
      <c r="BA25639" s="91" t="s">
        <v>29938</v>
      </c>
      <c r="BB25639" s="91" t="s">
        <v>8119</v>
      </c>
      <c r="BC25639" s="91" t="s">
        <v>29908</v>
      </c>
      <c r="BD25639" s="473" t="s">
        <v>26558</v>
      </c>
    </row>
    <row r="25640" spans="53:56" ht="15" x14ac:dyDescent="0.25">
      <c r="BA25640" s="90" t="s">
        <v>29939</v>
      </c>
      <c r="BB25640" s="90" t="s">
        <v>8119</v>
      </c>
      <c r="BC25640" s="90" t="s">
        <v>29369</v>
      </c>
      <c r="BD25640" s="473" t="s">
        <v>26558</v>
      </c>
    </row>
    <row r="25641" spans="53:56" ht="15" x14ac:dyDescent="0.25">
      <c r="BA25641" s="91" t="s">
        <v>29940</v>
      </c>
      <c r="BB25641" s="91" t="s">
        <v>8119</v>
      </c>
      <c r="BC25641" s="91" t="s">
        <v>29903</v>
      </c>
      <c r="BD25641" s="473" t="s">
        <v>26558</v>
      </c>
    </row>
    <row r="25642" spans="53:56" ht="15" x14ac:dyDescent="0.25">
      <c r="BA25642" s="90" t="s">
        <v>29941</v>
      </c>
      <c r="BB25642" s="90" t="s">
        <v>8119</v>
      </c>
      <c r="BC25642" s="90" t="s">
        <v>29908</v>
      </c>
      <c r="BD25642" s="473" t="s">
        <v>26558</v>
      </c>
    </row>
    <row r="25643" spans="53:56" ht="15" x14ac:dyDescent="0.25">
      <c r="BA25643" s="91" t="s">
        <v>29942</v>
      </c>
      <c r="BB25643" s="91" t="s">
        <v>8119</v>
      </c>
      <c r="BC25643" s="91" t="s">
        <v>28986</v>
      </c>
      <c r="BD25643" s="473" t="s">
        <v>26558</v>
      </c>
    </row>
    <row r="25644" spans="53:56" ht="15" x14ac:dyDescent="0.25">
      <c r="BA25644" s="90" t="s">
        <v>29943</v>
      </c>
      <c r="BB25644" s="90" t="s">
        <v>8119</v>
      </c>
      <c r="BC25644" s="90" t="s">
        <v>28986</v>
      </c>
      <c r="BD25644" s="473" t="s">
        <v>26558</v>
      </c>
    </row>
    <row r="25645" spans="53:56" ht="15" x14ac:dyDescent="0.25">
      <c r="BA25645" s="91" t="s">
        <v>29944</v>
      </c>
      <c r="BB25645" s="91" t="s">
        <v>8119</v>
      </c>
      <c r="BC25645" s="91" t="s">
        <v>29903</v>
      </c>
      <c r="BD25645" s="473" t="s">
        <v>26558</v>
      </c>
    </row>
    <row r="25646" spans="53:56" ht="15" x14ac:dyDescent="0.25">
      <c r="BA25646" s="90" t="s">
        <v>29945</v>
      </c>
      <c r="BB25646" s="90" t="s">
        <v>8119</v>
      </c>
      <c r="BC25646" s="90" t="s">
        <v>29908</v>
      </c>
      <c r="BD25646" s="473" t="s">
        <v>26558</v>
      </c>
    </row>
    <row r="25647" spans="53:56" ht="15" x14ac:dyDescent="0.25">
      <c r="BA25647" s="91" t="s">
        <v>29946</v>
      </c>
      <c r="BB25647" s="91" t="s">
        <v>8119</v>
      </c>
      <c r="BC25647" s="91" t="s">
        <v>29903</v>
      </c>
      <c r="BD25647" s="473" t="s">
        <v>26558</v>
      </c>
    </row>
    <row r="25648" spans="53:56" ht="15" x14ac:dyDescent="0.25">
      <c r="BA25648" s="90" t="s">
        <v>29947</v>
      </c>
      <c r="BB25648" s="90" t="s">
        <v>8119</v>
      </c>
      <c r="BC25648" s="90" t="s">
        <v>29447</v>
      </c>
      <c r="BD25648" s="473" t="s">
        <v>26558</v>
      </c>
    </row>
    <row r="25649" spans="53:56" ht="15" x14ac:dyDescent="0.25">
      <c r="BA25649" s="91" t="s">
        <v>29948</v>
      </c>
      <c r="BB25649" s="91" t="s">
        <v>8119</v>
      </c>
      <c r="BC25649" s="91" t="s">
        <v>28986</v>
      </c>
      <c r="BD25649" s="473" t="s">
        <v>26558</v>
      </c>
    </row>
    <row r="25650" spans="53:56" ht="15" x14ac:dyDescent="0.25">
      <c r="BA25650" s="90" t="s">
        <v>29949</v>
      </c>
      <c r="BB25650" s="90" t="s">
        <v>8119</v>
      </c>
      <c r="BC25650" s="90" t="s">
        <v>28112</v>
      </c>
      <c r="BD25650" s="473" t="s">
        <v>26558</v>
      </c>
    </row>
    <row r="25651" spans="53:56" ht="15" x14ac:dyDescent="0.25">
      <c r="BA25651" s="91" t="s">
        <v>29950</v>
      </c>
      <c r="BB25651" s="91" t="s">
        <v>8119</v>
      </c>
      <c r="BC25651" s="91" t="s">
        <v>29903</v>
      </c>
      <c r="BD25651" s="473" t="s">
        <v>26558</v>
      </c>
    </row>
    <row r="25652" spans="53:56" ht="15" x14ac:dyDescent="0.25">
      <c r="BA25652" s="90" t="s">
        <v>29951</v>
      </c>
      <c r="BB25652" s="90" t="s">
        <v>8119</v>
      </c>
      <c r="BC25652" s="90" t="s">
        <v>29908</v>
      </c>
      <c r="BD25652" s="473" t="s">
        <v>26558</v>
      </c>
    </row>
    <row r="25653" spans="53:56" ht="15" x14ac:dyDescent="0.25">
      <c r="BA25653" s="91" t="s">
        <v>29952</v>
      </c>
      <c r="BB25653" s="91" t="s">
        <v>8119</v>
      </c>
      <c r="BC25653" s="91" t="s">
        <v>29903</v>
      </c>
      <c r="BD25653" s="473" t="s">
        <v>26558</v>
      </c>
    </row>
    <row r="25654" spans="53:56" ht="15" x14ac:dyDescent="0.25">
      <c r="BA25654" s="90" t="s">
        <v>29953</v>
      </c>
      <c r="BB25654" s="90" t="s">
        <v>8119</v>
      </c>
      <c r="BC25654" s="90" t="s">
        <v>29908</v>
      </c>
      <c r="BD25654" s="473" t="s">
        <v>26558</v>
      </c>
    </row>
    <row r="25655" spans="53:56" ht="15" x14ac:dyDescent="0.25">
      <c r="BA25655" s="91" t="s">
        <v>29954</v>
      </c>
      <c r="BB25655" s="91" t="s">
        <v>8119</v>
      </c>
      <c r="BC25655" s="91" t="s">
        <v>28112</v>
      </c>
      <c r="BD25655" s="473" t="s">
        <v>26558</v>
      </c>
    </row>
    <row r="25656" spans="53:56" ht="15" x14ac:dyDescent="0.25">
      <c r="BA25656" s="90" t="s">
        <v>29955</v>
      </c>
      <c r="BB25656" s="90" t="s">
        <v>8119</v>
      </c>
      <c r="BC25656" s="90" t="s">
        <v>28112</v>
      </c>
      <c r="BD25656" s="473" t="s">
        <v>26558</v>
      </c>
    </row>
    <row r="25657" spans="53:56" ht="15" x14ac:dyDescent="0.25">
      <c r="BA25657" s="91" t="s">
        <v>29956</v>
      </c>
      <c r="BB25657" s="91" t="s">
        <v>8119</v>
      </c>
      <c r="BC25657" s="91" t="s">
        <v>29903</v>
      </c>
      <c r="BD25657" s="473" t="s">
        <v>26558</v>
      </c>
    </row>
    <row r="25658" spans="53:56" ht="15" x14ac:dyDescent="0.25">
      <c r="BA25658" s="90" t="s">
        <v>29957</v>
      </c>
      <c r="BB25658" s="90" t="s">
        <v>4769</v>
      </c>
      <c r="BC25658" s="90" t="s">
        <v>3225</v>
      </c>
      <c r="BD25658" s="473" t="s">
        <v>26558</v>
      </c>
    </row>
    <row r="25659" spans="53:56" ht="15" x14ac:dyDescent="0.25">
      <c r="BA25659" s="91" t="s">
        <v>29958</v>
      </c>
      <c r="BB25659" s="91" t="s">
        <v>4769</v>
      </c>
      <c r="BC25659" s="91" t="s">
        <v>29959</v>
      </c>
      <c r="BD25659" s="473" t="s">
        <v>26558</v>
      </c>
    </row>
    <row r="25660" spans="53:56" ht="15" x14ac:dyDescent="0.25">
      <c r="BA25660" s="90" t="s">
        <v>29960</v>
      </c>
      <c r="BB25660" s="90" t="s">
        <v>4769</v>
      </c>
      <c r="BC25660" s="90" t="s">
        <v>3225</v>
      </c>
      <c r="BD25660" s="473" t="s">
        <v>26558</v>
      </c>
    </row>
    <row r="25661" spans="53:56" ht="15" x14ac:dyDescent="0.25">
      <c r="BA25661" s="91" t="s">
        <v>29961</v>
      </c>
      <c r="BB25661" s="91" t="s">
        <v>4769</v>
      </c>
      <c r="BC25661" s="91" t="s">
        <v>29962</v>
      </c>
      <c r="BD25661" s="473" t="s">
        <v>26558</v>
      </c>
    </row>
    <row r="25662" spans="53:56" ht="15" x14ac:dyDescent="0.25">
      <c r="BA25662" s="90" t="s">
        <v>29963</v>
      </c>
      <c r="BB25662" s="90" t="s">
        <v>4769</v>
      </c>
      <c r="BC25662" s="90" t="s">
        <v>29964</v>
      </c>
      <c r="BD25662" s="473" t="s">
        <v>26558</v>
      </c>
    </row>
    <row r="25663" spans="53:56" ht="15" x14ac:dyDescent="0.25">
      <c r="BA25663" s="91" t="s">
        <v>29965</v>
      </c>
      <c r="BB25663" s="91" t="s">
        <v>4769</v>
      </c>
      <c r="BC25663" s="91" t="s">
        <v>29966</v>
      </c>
      <c r="BD25663" s="473" t="s">
        <v>26558</v>
      </c>
    </row>
    <row r="25664" spans="53:56" ht="15" x14ac:dyDescent="0.25">
      <c r="BA25664" s="90" t="s">
        <v>29967</v>
      </c>
      <c r="BB25664" s="90" t="s">
        <v>4769</v>
      </c>
      <c r="BC25664" s="90" t="s">
        <v>29962</v>
      </c>
      <c r="BD25664" s="473" t="s">
        <v>26558</v>
      </c>
    </row>
    <row r="25665" spans="53:56" ht="15" x14ac:dyDescent="0.25">
      <c r="BA25665" s="91" t="s">
        <v>29968</v>
      </c>
      <c r="BB25665" s="91" t="s">
        <v>4769</v>
      </c>
      <c r="BC25665" s="91" t="s">
        <v>29966</v>
      </c>
      <c r="BD25665" s="473" t="s">
        <v>26558</v>
      </c>
    </row>
    <row r="25666" spans="53:56" ht="15" x14ac:dyDescent="0.25">
      <c r="BA25666" s="90" t="s">
        <v>29969</v>
      </c>
      <c r="BB25666" s="90" t="s">
        <v>4769</v>
      </c>
      <c r="BC25666" s="90" t="s">
        <v>29970</v>
      </c>
      <c r="BD25666" s="473" t="s">
        <v>26558</v>
      </c>
    </row>
    <row r="25667" spans="53:56" ht="15" x14ac:dyDescent="0.25">
      <c r="BA25667" s="91" t="s">
        <v>29971</v>
      </c>
      <c r="BB25667" s="91" t="s">
        <v>4769</v>
      </c>
      <c r="BC25667" s="91" t="s">
        <v>29972</v>
      </c>
      <c r="BD25667" s="473" t="s">
        <v>26558</v>
      </c>
    </row>
    <row r="25668" spans="53:56" ht="15" x14ac:dyDescent="0.25">
      <c r="BA25668" s="90" t="s">
        <v>29973</v>
      </c>
      <c r="BB25668" s="90" t="s">
        <v>4769</v>
      </c>
      <c r="BC25668" s="90" t="s">
        <v>29964</v>
      </c>
      <c r="BD25668" s="473" t="s">
        <v>26558</v>
      </c>
    </row>
    <row r="25669" spans="53:56" ht="15" x14ac:dyDescent="0.25">
      <c r="BA25669" s="90" t="s">
        <v>29974</v>
      </c>
      <c r="BB25669" s="90" t="s">
        <v>4769</v>
      </c>
      <c r="BC25669" s="90" t="s">
        <v>29959</v>
      </c>
      <c r="BD25669" s="423" t="s">
        <v>1301</v>
      </c>
    </row>
    <row r="25670" spans="53:56" ht="15" x14ac:dyDescent="0.25">
      <c r="BA25670" s="91" t="s">
        <v>29975</v>
      </c>
      <c r="BB25670" s="91" t="s">
        <v>4769</v>
      </c>
      <c r="BC25670" s="91" t="s">
        <v>29959</v>
      </c>
      <c r="BD25670" s="423" t="s">
        <v>1301</v>
      </c>
    </row>
    <row r="25671" spans="53:56" ht="15" x14ac:dyDescent="0.25">
      <c r="BA25671" s="90" t="s">
        <v>29976</v>
      </c>
      <c r="BB25671" s="90" t="s">
        <v>4769</v>
      </c>
      <c r="BC25671" s="90" t="s">
        <v>29964</v>
      </c>
      <c r="BD25671" s="423" t="s">
        <v>1301</v>
      </c>
    </row>
    <row r="25672" spans="53:56" ht="15" x14ac:dyDescent="0.25">
      <c r="BA25672" s="91" t="s">
        <v>29977</v>
      </c>
      <c r="BB25672" s="91" t="s">
        <v>4769</v>
      </c>
      <c r="BC25672" s="91" t="s">
        <v>3225</v>
      </c>
      <c r="BD25672" s="423" t="s">
        <v>1301</v>
      </c>
    </row>
    <row r="25673" spans="53:56" ht="15" x14ac:dyDescent="0.25">
      <c r="BA25673" s="90" t="s">
        <v>29978</v>
      </c>
      <c r="BB25673" s="90" t="s">
        <v>4769</v>
      </c>
      <c r="BC25673" s="90" t="s">
        <v>29966</v>
      </c>
      <c r="BD25673" s="423" t="s">
        <v>1301</v>
      </c>
    </row>
    <row r="25674" spans="53:56" ht="15" x14ac:dyDescent="0.25">
      <c r="BA25674" s="91" t="s">
        <v>29979</v>
      </c>
      <c r="BB25674" s="91" t="s">
        <v>4769</v>
      </c>
      <c r="BC25674" s="91" t="s">
        <v>29970</v>
      </c>
      <c r="BD25674" s="423" t="s">
        <v>1301</v>
      </c>
    </row>
    <row r="25675" spans="53:56" ht="15" x14ac:dyDescent="0.25">
      <c r="BA25675" s="90" t="s">
        <v>29980</v>
      </c>
      <c r="BB25675" s="90" t="s">
        <v>4769</v>
      </c>
      <c r="BC25675" s="90" t="s">
        <v>29981</v>
      </c>
      <c r="BD25675" s="423" t="s">
        <v>1301</v>
      </c>
    </row>
    <row r="25676" spans="53:56" ht="15" x14ac:dyDescent="0.25">
      <c r="BA25676" s="91" t="s">
        <v>29982</v>
      </c>
      <c r="BB25676" s="91" t="s">
        <v>4769</v>
      </c>
      <c r="BC25676" s="91" t="s">
        <v>14222</v>
      </c>
      <c r="BD25676" s="423" t="s">
        <v>1301</v>
      </c>
    </row>
    <row r="25677" spans="53:56" ht="15" x14ac:dyDescent="0.25">
      <c r="BA25677" s="90" t="s">
        <v>29983</v>
      </c>
      <c r="BB25677" s="90" t="s">
        <v>4769</v>
      </c>
      <c r="BC25677" s="90" t="s">
        <v>29981</v>
      </c>
      <c r="BD25677" s="423" t="s">
        <v>1301</v>
      </c>
    </row>
    <row r="25678" spans="53:56" ht="15" x14ac:dyDescent="0.25">
      <c r="BA25678" s="91" t="s">
        <v>29984</v>
      </c>
      <c r="BB25678" s="91" t="s">
        <v>4769</v>
      </c>
      <c r="BC25678" s="91" t="s">
        <v>29972</v>
      </c>
      <c r="BD25678" s="423" t="s">
        <v>1301</v>
      </c>
    </row>
    <row r="25679" spans="53:56" ht="15" x14ac:dyDescent="0.25">
      <c r="BA25679" s="90" t="s">
        <v>29985</v>
      </c>
      <c r="BB25679" s="90" t="s">
        <v>4769</v>
      </c>
      <c r="BC25679" s="90" t="s">
        <v>3225</v>
      </c>
      <c r="BD25679" s="423" t="s">
        <v>1301</v>
      </c>
    </row>
    <row r="25680" spans="53:56" ht="15" x14ac:dyDescent="0.25">
      <c r="BA25680" s="91" t="s">
        <v>29986</v>
      </c>
      <c r="BB25680" s="91" t="s">
        <v>4769</v>
      </c>
      <c r="BC25680" s="91" t="s">
        <v>29970</v>
      </c>
      <c r="BD25680" s="423" t="s">
        <v>1301</v>
      </c>
    </row>
    <row r="25681" spans="53:56" ht="15" x14ac:dyDescent="0.25">
      <c r="BA25681" s="90" t="s">
        <v>29987</v>
      </c>
      <c r="BB25681" s="90" t="s">
        <v>4769</v>
      </c>
      <c r="BC25681" s="90" t="s">
        <v>29970</v>
      </c>
      <c r="BD25681" s="423" t="s">
        <v>1301</v>
      </c>
    </row>
    <row r="25682" spans="53:56" ht="15" x14ac:dyDescent="0.25">
      <c r="BA25682" s="91" t="s">
        <v>29988</v>
      </c>
      <c r="BB25682" s="91" t="s">
        <v>4769</v>
      </c>
      <c r="BC25682" s="91" t="s">
        <v>29966</v>
      </c>
      <c r="BD25682" s="423" t="s">
        <v>1301</v>
      </c>
    </row>
    <row r="25683" spans="53:56" ht="15" x14ac:dyDescent="0.25">
      <c r="BA25683" s="90" t="s">
        <v>29989</v>
      </c>
      <c r="BB25683" s="90" t="s">
        <v>4769</v>
      </c>
      <c r="BC25683" s="90" t="s">
        <v>29990</v>
      </c>
      <c r="BD25683" s="423" t="s">
        <v>1301</v>
      </c>
    </row>
    <row r="25684" spans="53:56" ht="15" x14ac:dyDescent="0.25">
      <c r="BA25684" s="91" t="s">
        <v>29991</v>
      </c>
      <c r="BB25684" s="91" t="s">
        <v>4769</v>
      </c>
      <c r="BC25684" s="91" t="s">
        <v>29972</v>
      </c>
      <c r="BD25684" s="423" t="s">
        <v>1301</v>
      </c>
    </row>
    <row r="25685" spans="53:56" ht="15" x14ac:dyDescent="0.25">
      <c r="BA25685" s="90" t="s">
        <v>29992</v>
      </c>
      <c r="BB25685" s="90" t="s">
        <v>4769</v>
      </c>
      <c r="BC25685" s="90" t="s">
        <v>29959</v>
      </c>
      <c r="BD25685" s="423" t="s">
        <v>1301</v>
      </c>
    </row>
    <row r="25686" spans="53:56" ht="15" x14ac:dyDescent="0.25">
      <c r="BA25686" s="91" t="s">
        <v>29993</v>
      </c>
      <c r="BB25686" s="91" t="s">
        <v>4769</v>
      </c>
      <c r="BC25686" s="91" t="s">
        <v>29972</v>
      </c>
      <c r="BD25686" s="423" t="s">
        <v>1301</v>
      </c>
    </row>
    <row r="25687" spans="53:56" ht="15" x14ac:dyDescent="0.25">
      <c r="BA25687" s="90" t="s">
        <v>29994</v>
      </c>
      <c r="BB25687" s="90" t="s">
        <v>4769</v>
      </c>
      <c r="BC25687" s="90" t="s">
        <v>29962</v>
      </c>
      <c r="BD25687" s="423" t="s">
        <v>1301</v>
      </c>
    </row>
    <row r="25688" spans="53:56" ht="15" x14ac:dyDescent="0.25">
      <c r="BA25688" s="91" t="s">
        <v>29995</v>
      </c>
      <c r="BB25688" s="91" t="s">
        <v>4769</v>
      </c>
      <c r="BC25688" s="91" t="s">
        <v>29962</v>
      </c>
      <c r="BD25688" s="423" t="s">
        <v>1301</v>
      </c>
    </row>
    <row r="25689" spans="53:56" ht="15" x14ac:dyDescent="0.25">
      <c r="BA25689" s="90" t="s">
        <v>29996</v>
      </c>
      <c r="BB25689" s="90" t="s">
        <v>4769</v>
      </c>
      <c r="BC25689" s="90" t="s">
        <v>3225</v>
      </c>
      <c r="BD25689" s="423" t="s">
        <v>1301</v>
      </c>
    </row>
    <row r="25690" spans="53:56" ht="15" x14ac:dyDescent="0.25">
      <c r="BA25690" s="91" t="s">
        <v>29997</v>
      </c>
      <c r="BB25690" s="91" t="s">
        <v>4769</v>
      </c>
      <c r="BC25690" s="91" t="s">
        <v>29966</v>
      </c>
      <c r="BD25690" s="423" t="s">
        <v>1301</v>
      </c>
    </row>
    <row r="25691" spans="53:56" ht="15" x14ac:dyDescent="0.25">
      <c r="BA25691" s="90" t="s">
        <v>29998</v>
      </c>
      <c r="BB25691" s="90" t="s">
        <v>4769</v>
      </c>
      <c r="BC25691" s="90" t="s">
        <v>29999</v>
      </c>
      <c r="BD25691" s="423" t="s">
        <v>1301</v>
      </c>
    </row>
    <row r="25692" spans="53:56" ht="15" x14ac:dyDescent="0.25">
      <c r="BA25692" s="91" t="s">
        <v>30000</v>
      </c>
      <c r="BB25692" s="91" t="s">
        <v>4769</v>
      </c>
      <c r="BC25692" s="91" t="s">
        <v>3225</v>
      </c>
      <c r="BD25692" s="423" t="s">
        <v>1301</v>
      </c>
    </row>
    <row r="25693" spans="53:56" ht="15" x14ac:dyDescent="0.25">
      <c r="BA25693" s="90" t="s">
        <v>30001</v>
      </c>
      <c r="BB25693" s="90" t="s">
        <v>4769</v>
      </c>
      <c r="BC25693" s="90" t="s">
        <v>3225</v>
      </c>
      <c r="BD25693" s="423" t="s">
        <v>1301</v>
      </c>
    </row>
    <row r="25694" spans="53:56" ht="15" x14ac:dyDescent="0.25">
      <c r="BA25694" s="91" t="s">
        <v>30002</v>
      </c>
      <c r="BB25694" s="91" t="s">
        <v>4769</v>
      </c>
      <c r="BC25694" s="91" t="s">
        <v>29972</v>
      </c>
      <c r="BD25694" s="423" t="s">
        <v>1301</v>
      </c>
    </row>
    <row r="25695" spans="53:56" ht="15" x14ac:dyDescent="0.25">
      <c r="BA25695" s="90" t="s">
        <v>30003</v>
      </c>
      <c r="BB25695" s="90" t="s">
        <v>4769</v>
      </c>
      <c r="BC25695" s="90" t="s">
        <v>29959</v>
      </c>
      <c r="BD25695" s="423" t="s">
        <v>1301</v>
      </c>
    </row>
    <row r="25696" spans="53:56" ht="15" x14ac:dyDescent="0.25">
      <c r="BA25696" s="91" t="s">
        <v>30004</v>
      </c>
      <c r="BB25696" s="91" t="s">
        <v>4769</v>
      </c>
      <c r="BC25696" s="91" t="s">
        <v>29981</v>
      </c>
      <c r="BD25696" s="423" t="s">
        <v>1301</v>
      </c>
    </row>
    <row r="25697" spans="53:56" ht="15" x14ac:dyDescent="0.25">
      <c r="BA25697" s="90" t="s">
        <v>30005</v>
      </c>
      <c r="BB25697" s="90" t="s">
        <v>4769</v>
      </c>
      <c r="BC25697" s="90" t="s">
        <v>3225</v>
      </c>
      <c r="BD25697" s="423" t="s">
        <v>1301</v>
      </c>
    </row>
    <row r="25698" spans="53:56" ht="15" x14ac:dyDescent="0.25">
      <c r="BA25698" s="91" t="s">
        <v>30006</v>
      </c>
      <c r="BB25698" s="91" t="s">
        <v>4769</v>
      </c>
      <c r="BC25698" s="91" t="s">
        <v>29962</v>
      </c>
      <c r="BD25698" s="423" t="s">
        <v>1301</v>
      </c>
    </row>
    <row r="25699" spans="53:56" ht="15" x14ac:dyDescent="0.25">
      <c r="BA25699" s="90" t="s">
        <v>30007</v>
      </c>
      <c r="BB25699" s="90" t="s">
        <v>4769</v>
      </c>
      <c r="BC25699" s="90" t="s">
        <v>30008</v>
      </c>
      <c r="BD25699" s="423" t="s">
        <v>1301</v>
      </c>
    </row>
    <row r="25700" spans="53:56" ht="15" x14ac:dyDescent="0.25">
      <c r="BA25700" s="91" t="s">
        <v>30009</v>
      </c>
      <c r="BB25700" s="91" t="s">
        <v>4769</v>
      </c>
      <c r="BC25700" s="91" t="s">
        <v>29990</v>
      </c>
      <c r="BD25700" s="423" t="s">
        <v>1301</v>
      </c>
    </row>
    <row r="25701" spans="53:56" ht="15" x14ac:dyDescent="0.25">
      <c r="BA25701" s="91" t="s">
        <v>30010</v>
      </c>
      <c r="BB25701" s="91" t="s">
        <v>4769</v>
      </c>
      <c r="BC25701" s="91" t="s">
        <v>29981</v>
      </c>
      <c r="BD25701" s="423" t="s">
        <v>1301</v>
      </c>
    </row>
    <row r="25702" spans="53:56" ht="15" x14ac:dyDescent="0.25">
      <c r="BA25702" s="90" t="s">
        <v>30011</v>
      </c>
      <c r="BB25702" s="90" t="s">
        <v>4769</v>
      </c>
      <c r="BC25702" s="90" t="s">
        <v>29981</v>
      </c>
      <c r="BD25702" s="423" t="s">
        <v>1301</v>
      </c>
    </row>
    <row r="25703" spans="53:56" ht="15" x14ac:dyDescent="0.25">
      <c r="BA25703" s="91" t="s">
        <v>30012</v>
      </c>
      <c r="BB25703" s="91" t="s">
        <v>4769</v>
      </c>
      <c r="BC25703" s="91" t="s">
        <v>14222</v>
      </c>
      <c r="BD25703" s="423" t="s">
        <v>1301</v>
      </c>
    </row>
    <row r="25704" spans="53:56" ht="15" x14ac:dyDescent="0.25">
      <c r="BA25704" s="90" t="s">
        <v>30013</v>
      </c>
      <c r="BB25704" s="90" t="s">
        <v>4769</v>
      </c>
      <c r="BC25704" s="90" t="s">
        <v>3225</v>
      </c>
      <c r="BD25704" s="423" t="s">
        <v>1301</v>
      </c>
    </row>
    <row r="25705" spans="53:56" ht="15" x14ac:dyDescent="0.25">
      <c r="BA25705" s="90" t="s">
        <v>30014</v>
      </c>
      <c r="BB25705" s="90" t="s">
        <v>4769</v>
      </c>
      <c r="BC25705" s="90" t="s">
        <v>29959</v>
      </c>
      <c r="BD25705" s="423" t="s">
        <v>1301</v>
      </c>
    </row>
    <row r="25706" spans="53:56" ht="15" x14ac:dyDescent="0.25">
      <c r="BA25706" s="91" t="s">
        <v>30015</v>
      </c>
      <c r="BB25706" s="91" t="s">
        <v>4769</v>
      </c>
      <c r="BC25706" s="91" t="s">
        <v>29981</v>
      </c>
      <c r="BD25706" s="423" t="s">
        <v>1301</v>
      </c>
    </row>
    <row r="25707" spans="53:56" ht="15" x14ac:dyDescent="0.25">
      <c r="BA25707" s="91" t="s">
        <v>30016</v>
      </c>
      <c r="BB25707" s="91" t="s">
        <v>4769</v>
      </c>
      <c r="BC25707" s="91" t="s">
        <v>30008</v>
      </c>
      <c r="BD25707" s="423" t="s">
        <v>1301</v>
      </c>
    </row>
    <row r="25708" spans="53:56" ht="15" x14ac:dyDescent="0.25">
      <c r="BA25708" s="91" t="s">
        <v>30017</v>
      </c>
      <c r="BB25708" s="91" t="s">
        <v>4769</v>
      </c>
      <c r="BC25708" s="91" t="s">
        <v>29962</v>
      </c>
      <c r="BD25708" s="423" t="s">
        <v>1301</v>
      </c>
    </row>
    <row r="25709" spans="53:56" ht="15" x14ac:dyDescent="0.25">
      <c r="BA25709" s="91" t="s">
        <v>30018</v>
      </c>
      <c r="BB25709" s="91" t="s">
        <v>4769</v>
      </c>
      <c r="BC25709" s="91" t="s">
        <v>29972</v>
      </c>
      <c r="BD25709" s="423" t="s">
        <v>1301</v>
      </c>
    </row>
    <row r="25710" spans="53:56" ht="15" x14ac:dyDescent="0.25">
      <c r="BA25710" s="90" t="s">
        <v>30019</v>
      </c>
      <c r="BB25710" s="90" t="s">
        <v>4769</v>
      </c>
      <c r="BC25710" s="90" t="s">
        <v>29970</v>
      </c>
      <c r="BD25710" s="423" t="s">
        <v>1301</v>
      </c>
    </row>
    <row r="25711" spans="53:56" ht="15" x14ac:dyDescent="0.25">
      <c r="BA25711" s="91" t="s">
        <v>30020</v>
      </c>
      <c r="BB25711" s="91" t="s">
        <v>4769</v>
      </c>
      <c r="BC25711" s="91" t="s">
        <v>29962</v>
      </c>
      <c r="BD25711" s="423" t="s">
        <v>1301</v>
      </c>
    </row>
    <row r="25712" spans="53:56" ht="15" x14ac:dyDescent="0.25">
      <c r="BA25712" s="90" t="s">
        <v>30021</v>
      </c>
      <c r="BB25712" s="90" t="s">
        <v>4769</v>
      </c>
      <c r="BC25712" s="90" t="s">
        <v>29972</v>
      </c>
      <c r="BD25712" s="423" t="s">
        <v>1301</v>
      </c>
    </row>
    <row r="25713" spans="53:56" ht="15" x14ac:dyDescent="0.25">
      <c r="BA25713" s="91" t="s">
        <v>30022</v>
      </c>
      <c r="BB25713" s="91" t="s">
        <v>4769</v>
      </c>
      <c r="BC25713" s="91" t="s">
        <v>29959</v>
      </c>
      <c r="BD25713" s="423" t="s">
        <v>1301</v>
      </c>
    </row>
    <row r="25714" spans="53:56" ht="15" x14ac:dyDescent="0.25">
      <c r="BA25714" s="90" t="s">
        <v>30023</v>
      </c>
      <c r="BB25714" s="90" t="s">
        <v>4769</v>
      </c>
      <c r="BC25714" s="90" t="s">
        <v>29964</v>
      </c>
      <c r="BD25714" s="423" t="s">
        <v>1301</v>
      </c>
    </row>
    <row r="25715" spans="53:56" ht="15" x14ac:dyDescent="0.25">
      <c r="BA25715" s="90" t="s">
        <v>30024</v>
      </c>
      <c r="BB25715" s="90" t="s">
        <v>4769</v>
      </c>
      <c r="BC25715" s="90" t="s">
        <v>3225</v>
      </c>
      <c r="BD25715" s="423" t="s">
        <v>1301</v>
      </c>
    </row>
    <row r="25716" spans="53:56" ht="15" x14ac:dyDescent="0.25">
      <c r="BA25716" s="91" t="s">
        <v>30025</v>
      </c>
      <c r="BB25716" s="91" t="s">
        <v>4769</v>
      </c>
      <c r="BC25716" s="91" t="s">
        <v>29962</v>
      </c>
      <c r="BD25716" s="423" t="s">
        <v>1301</v>
      </c>
    </row>
    <row r="25717" spans="53:56" ht="15" x14ac:dyDescent="0.25">
      <c r="BA25717" s="90" t="s">
        <v>30026</v>
      </c>
      <c r="BB25717" s="90" t="s">
        <v>4769</v>
      </c>
      <c r="BC25717" s="90" t="s">
        <v>3225</v>
      </c>
      <c r="BD25717" s="423" t="s">
        <v>1301</v>
      </c>
    </row>
    <row r="25718" spans="53:56" ht="15" x14ac:dyDescent="0.25">
      <c r="BA25718" s="91" t="s">
        <v>30027</v>
      </c>
      <c r="BB25718" s="91" t="s">
        <v>4769</v>
      </c>
      <c r="BC25718" s="91" t="s">
        <v>29959</v>
      </c>
      <c r="BD25718" s="423" t="s">
        <v>1301</v>
      </c>
    </row>
    <row r="25719" spans="53:56" ht="15" x14ac:dyDescent="0.25">
      <c r="BA25719" s="91" t="s">
        <v>30028</v>
      </c>
      <c r="BB25719" s="91" t="s">
        <v>4769</v>
      </c>
      <c r="BC25719" s="91" t="s">
        <v>29972</v>
      </c>
      <c r="BD25719" s="423" t="s">
        <v>1301</v>
      </c>
    </row>
    <row r="25720" spans="53:56" ht="15" x14ac:dyDescent="0.25">
      <c r="BA25720" s="90" t="s">
        <v>30029</v>
      </c>
      <c r="BB25720" s="90" t="s">
        <v>4769</v>
      </c>
      <c r="BC25720" s="90" t="s">
        <v>29972</v>
      </c>
      <c r="BD25720" s="423" t="s">
        <v>1301</v>
      </c>
    </row>
    <row r="25721" spans="53:56" ht="15" x14ac:dyDescent="0.25">
      <c r="BA25721" s="91" t="s">
        <v>30030</v>
      </c>
      <c r="BB25721" s="91" t="s">
        <v>4769</v>
      </c>
      <c r="BC25721" s="91" t="s">
        <v>29972</v>
      </c>
      <c r="BD25721" s="423" t="s">
        <v>1301</v>
      </c>
    </row>
    <row r="25722" spans="53:56" ht="15" x14ac:dyDescent="0.25">
      <c r="BA25722" s="90" t="s">
        <v>30031</v>
      </c>
      <c r="BB25722" s="90" t="s">
        <v>4769</v>
      </c>
      <c r="BC25722" s="90" t="s">
        <v>3225</v>
      </c>
      <c r="BD25722" s="423" t="s">
        <v>1301</v>
      </c>
    </row>
    <row r="25723" spans="53:56" ht="15" x14ac:dyDescent="0.25">
      <c r="BA25723" s="90" t="s">
        <v>30032</v>
      </c>
      <c r="BB25723" s="90" t="s">
        <v>4769</v>
      </c>
      <c r="BC25723" s="90" t="s">
        <v>29959</v>
      </c>
      <c r="BD25723" s="423" t="s">
        <v>1301</v>
      </c>
    </row>
    <row r="25724" spans="53:56" ht="15" x14ac:dyDescent="0.25">
      <c r="BA25724" s="91" t="s">
        <v>30032</v>
      </c>
      <c r="BB25724" s="91" t="s">
        <v>4769</v>
      </c>
      <c r="BC25724" s="91" t="s">
        <v>3225</v>
      </c>
      <c r="BD25724" s="423" t="s">
        <v>1301</v>
      </c>
    </row>
    <row r="25725" spans="53:56" ht="15" x14ac:dyDescent="0.25">
      <c r="BA25725" s="90" t="s">
        <v>30033</v>
      </c>
      <c r="BB25725" s="90" t="s">
        <v>4769</v>
      </c>
      <c r="BC25725" s="90" t="s">
        <v>29966</v>
      </c>
      <c r="BD25725" s="423" t="s">
        <v>1301</v>
      </c>
    </row>
    <row r="25726" spans="53:56" ht="15" x14ac:dyDescent="0.25">
      <c r="BA25726" s="91" t="s">
        <v>30034</v>
      </c>
      <c r="BB25726" s="91" t="s">
        <v>4769</v>
      </c>
      <c r="BC25726" s="91" t="s">
        <v>3225</v>
      </c>
      <c r="BD25726" s="423" t="s">
        <v>1301</v>
      </c>
    </row>
    <row r="25727" spans="53:56" ht="15" x14ac:dyDescent="0.25">
      <c r="BA25727" s="91" t="s">
        <v>30035</v>
      </c>
      <c r="BB25727" s="91" t="s">
        <v>4769</v>
      </c>
      <c r="BC25727" s="91" t="s">
        <v>3225</v>
      </c>
      <c r="BD25727" s="423" t="s">
        <v>1301</v>
      </c>
    </row>
    <row r="25728" spans="53:56" ht="15" x14ac:dyDescent="0.25">
      <c r="BA25728" s="90" t="s">
        <v>30036</v>
      </c>
      <c r="BB25728" s="90" t="s">
        <v>4769</v>
      </c>
      <c r="BC25728" s="90" t="s">
        <v>29959</v>
      </c>
      <c r="BD25728" s="423" t="s">
        <v>1301</v>
      </c>
    </row>
    <row r="25729" spans="53:56" ht="15" x14ac:dyDescent="0.25">
      <c r="BA25729" s="91" t="s">
        <v>30037</v>
      </c>
      <c r="BB25729" s="91" t="s">
        <v>4769</v>
      </c>
      <c r="BC25729" s="91" t="s">
        <v>29972</v>
      </c>
      <c r="BD25729" s="423" t="s">
        <v>1301</v>
      </c>
    </row>
    <row r="25730" spans="53:56" ht="15" x14ac:dyDescent="0.25">
      <c r="BA25730" s="90" t="s">
        <v>30038</v>
      </c>
      <c r="BB25730" s="90" t="s">
        <v>4769</v>
      </c>
      <c r="BC25730" s="90" t="s">
        <v>29981</v>
      </c>
      <c r="BD25730" s="423" t="s">
        <v>1301</v>
      </c>
    </row>
    <row r="25731" spans="53:56" ht="15" x14ac:dyDescent="0.25">
      <c r="BA25731" s="90" t="s">
        <v>30039</v>
      </c>
      <c r="BB25731" s="90" t="s">
        <v>4769</v>
      </c>
      <c r="BC25731" s="90" t="s">
        <v>29981</v>
      </c>
      <c r="BD25731" s="423" t="s">
        <v>1301</v>
      </c>
    </row>
    <row r="25732" spans="53:56" ht="15" x14ac:dyDescent="0.25">
      <c r="BA25732" s="91" t="s">
        <v>30040</v>
      </c>
      <c r="BB25732" s="91" t="s">
        <v>4769</v>
      </c>
      <c r="BC25732" s="91" t="s">
        <v>29970</v>
      </c>
      <c r="BD25732" s="423" t="s">
        <v>1301</v>
      </c>
    </row>
    <row r="25733" spans="53:56" ht="15" x14ac:dyDescent="0.25">
      <c r="BA25733" s="90" t="s">
        <v>30041</v>
      </c>
      <c r="BB25733" s="90" t="s">
        <v>4769</v>
      </c>
      <c r="BC25733" s="90" t="s">
        <v>3225</v>
      </c>
      <c r="BD25733" s="423" t="s">
        <v>1301</v>
      </c>
    </row>
    <row r="25734" spans="53:56" ht="15" x14ac:dyDescent="0.25">
      <c r="BA25734" s="91" t="s">
        <v>30042</v>
      </c>
      <c r="BB25734" s="91" t="s">
        <v>4769</v>
      </c>
      <c r="BC25734" s="91" t="s">
        <v>29959</v>
      </c>
      <c r="BD25734" s="423" t="s">
        <v>1301</v>
      </c>
    </row>
    <row r="25735" spans="53:56" ht="15" x14ac:dyDescent="0.25">
      <c r="BA25735" s="90" t="s">
        <v>30042</v>
      </c>
      <c r="BB25735" s="90" t="s">
        <v>4769</v>
      </c>
      <c r="BC25735" s="90" t="s">
        <v>3225</v>
      </c>
      <c r="BD25735" s="423" t="s">
        <v>1301</v>
      </c>
    </row>
    <row r="25736" spans="53:56" ht="15" x14ac:dyDescent="0.25">
      <c r="BA25736" s="91" t="s">
        <v>30043</v>
      </c>
      <c r="BB25736" s="91" t="s">
        <v>4769</v>
      </c>
      <c r="BC25736" s="91" t="s">
        <v>30044</v>
      </c>
      <c r="BD25736" s="423" t="s">
        <v>1301</v>
      </c>
    </row>
    <row r="25737" spans="53:56" ht="15" x14ac:dyDescent="0.25">
      <c r="BA25737" s="91" t="s">
        <v>30045</v>
      </c>
      <c r="BB25737" s="91" t="s">
        <v>4769</v>
      </c>
      <c r="BC25737" s="91" t="s">
        <v>30044</v>
      </c>
      <c r="BD25737" s="423" t="s">
        <v>1301</v>
      </c>
    </row>
    <row r="25738" spans="53:56" ht="15" x14ac:dyDescent="0.25">
      <c r="BA25738" s="90" t="s">
        <v>30046</v>
      </c>
      <c r="BB25738" s="90" t="s">
        <v>4769</v>
      </c>
      <c r="BC25738" s="90" t="s">
        <v>30044</v>
      </c>
      <c r="BD25738" s="423" t="s">
        <v>1301</v>
      </c>
    </row>
    <row r="25739" spans="53:56" ht="15" x14ac:dyDescent="0.25">
      <c r="BA25739" s="91" t="s">
        <v>30047</v>
      </c>
      <c r="BB25739" s="91" t="s">
        <v>4769</v>
      </c>
      <c r="BC25739" s="91" t="s">
        <v>30044</v>
      </c>
      <c r="BD25739" s="423" t="s">
        <v>1301</v>
      </c>
    </row>
    <row r="25740" spans="53:56" ht="15" x14ac:dyDescent="0.25">
      <c r="BA25740" s="90" t="s">
        <v>30048</v>
      </c>
      <c r="BB25740" s="90" t="s">
        <v>4769</v>
      </c>
      <c r="BC25740" s="90" t="s">
        <v>30044</v>
      </c>
      <c r="BD25740" s="423" t="s">
        <v>1301</v>
      </c>
    </row>
    <row r="25741" spans="53:56" ht="15" x14ac:dyDescent="0.25">
      <c r="BA25741" s="90" t="s">
        <v>30049</v>
      </c>
      <c r="BB25741" s="90" t="s">
        <v>4769</v>
      </c>
      <c r="BC25741" s="90" t="s">
        <v>30044</v>
      </c>
      <c r="BD25741" s="423" t="s">
        <v>1301</v>
      </c>
    </row>
    <row r="25742" spans="53:56" ht="15" x14ac:dyDescent="0.25">
      <c r="BA25742" s="91" t="s">
        <v>30050</v>
      </c>
      <c r="BB25742" s="91" t="s">
        <v>4769</v>
      </c>
      <c r="BC25742" s="91" t="s">
        <v>30044</v>
      </c>
      <c r="BD25742" s="423" t="s">
        <v>1301</v>
      </c>
    </row>
    <row r="25743" spans="53:56" ht="15" x14ac:dyDescent="0.25">
      <c r="BA25743" s="90" t="s">
        <v>30051</v>
      </c>
      <c r="BB25743" s="90" t="s">
        <v>4769</v>
      </c>
      <c r="BC25743" s="90" t="s">
        <v>30044</v>
      </c>
      <c r="BD25743" s="423" t="s">
        <v>1301</v>
      </c>
    </row>
    <row r="25744" spans="53:56" ht="15" x14ac:dyDescent="0.25">
      <c r="BA25744" s="91" t="s">
        <v>30052</v>
      </c>
      <c r="BB25744" s="91" t="s">
        <v>4769</v>
      </c>
      <c r="BC25744" s="91" t="s">
        <v>30044</v>
      </c>
      <c r="BD25744" s="423" t="s">
        <v>1301</v>
      </c>
    </row>
    <row r="25745" spans="53:56" ht="15" x14ac:dyDescent="0.25">
      <c r="BA25745" s="91" t="s">
        <v>30053</v>
      </c>
      <c r="BB25745" s="91" t="s">
        <v>4769</v>
      </c>
      <c r="BC25745" s="91" t="s">
        <v>30044</v>
      </c>
      <c r="BD25745" s="423" t="s">
        <v>1301</v>
      </c>
    </row>
    <row r="25746" spans="53:56" ht="15" x14ac:dyDescent="0.25">
      <c r="BA25746" s="90" t="s">
        <v>30054</v>
      </c>
      <c r="BB25746" s="90" t="s">
        <v>4769</v>
      </c>
      <c r="BC25746" s="90" t="s">
        <v>30044</v>
      </c>
      <c r="BD25746" s="423" t="s">
        <v>1301</v>
      </c>
    </row>
    <row r="25747" spans="53:56" ht="15" x14ac:dyDescent="0.25">
      <c r="BA25747" s="91" t="s">
        <v>30055</v>
      </c>
      <c r="BB25747" s="91" t="s">
        <v>4769</v>
      </c>
      <c r="BC25747" s="91" t="s">
        <v>30056</v>
      </c>
      <c r="BD25747" s="423" t="s">
        <v>1301</v>
      </c>
    </row>
    <row r="25748" spans="53:56" ht="15" x14ac:dyDescent="0.25">
      <c r="BA25748" s="90" t="s">
        <v>30057</v>
      </c>
      <c r="BB25748" s="90" t="s">
        <v>4769</v>
      </c>
      <c r="BC25748" s="90" t="s">
        <v>30044</v>
      </c>
      <c r="BD25748" s="423" t="s">
        <v>1301</v>
      </c>
    </row>
    <row r="25749" spans="53:56" ht="15" x14ac:dyDescent="0.25">
      <c r="BA25749" s="90" t="s">
        <v>30058</v>
      </c>
      <c r="BB25749" s="90" t="s">
        <v>4769</v>
      </c>
      <c r="BC25749" s="90" t="s">
        <v>30044</v>
      </c>
      <c r="BD25749" s="423" t="s">
        <v>1301</v>
      </c>
    </row>
    <row r="25750" spans="53:56" ht="15" x14ac:dyDescent="0.25">
      <c r="BA25750" s="91" t="s">
        <v>30059</v>
      </c>
      <c r="BB25750" s="91" t="s">
        <v>4769</v>
      </c>
      <c r="BC25750" s="91" t="s">
        <v>30044</v>
      </c>
      <c r="BD25750" s="423" t="s">
        <v>1301</v>
      </c>
    </row>
    <row r="25751" spans="53:56" ht="15" x14ac:dyDescent="0.25">
      <c r="BA25751" s="90" t="s">
        <v>30060</v>
      </c>
      <c r="BB25751" s="90" t="s">
        <v>4769</v>
      </c>
      <c r="BC25751" s="90" t="s">
        <v>3225</v>
      </c>
      <c r="BD25751" s="423" t="s">
        <v>1301</v>
      </c>
    </row>
    <row r="25752" spans="53:56" ht="15" x14ac:dyDescent="0.25">
      <c r="BA25752" s="91" t="s">
        <v>30061</v>
      </c>
      <c r="BB25752" s="91" t="s">
        <v>4769</v>
      </c>
      <c r="BC25752" s="91" t="s">
        <v>30044</v>
      </c>
      <c r="BD25752" s="423" t="s">
        <v>1301</v>
      </c>
    </row>
    <row r="25753" spans="53:56" ht="15" x14ac:dyDescent="0.25">
      <c r="BA25753" s="91" t="s">
        <v>30062</v>
      </c>
      <c r="BB25753" s="91" t="s">
        <v>4769</v>
      </c>
      <c r="BC25753" s="91" t="s">
        <v>30044</v>
      </c>
      <c r="BD25753" s="423" t="s">
        <v>1301</v>
      </c>
    </row>
    <row r="25754" spans="53:56" ht="15" x14ac:dyDescent="0.25">
      <c r="BA25754" s="90" t="s">
        <v>30063</v>
      </c>
      <c r="BB25754" s="90" t="s">
        <v>4769</v>
      </c>
      <c r="BC25754" s="90" t="s">
        <v>29972</v>
      </c>
      <c r="BD25754" s="423" t="s">
        <v>1301</v>
      </c>
    </row>
    <row r="25755" spans="53:56" ht="15" x14ac:dyDescent="0.25">
      <c r="BA25755" s="91" t="s">
        <v>30064</v>
      </c>
      <c r="BB25755" s="91" t="s">
        <v>4769</v>
      </c>
      <c r="BC25755" s="91" t="s">
        <v>30044</v>
      </c>
      <c r="BD25755" s="423" t="s">
        <v>1301</v>
      </c>
    </row>
    <row r="25756" spans="53:56" ht="15" x14ac:dyDescent="0.25">
      <c r="BA25756" s="91" t="s">
        <v>30065</v>
      </c>
      <c r="BB25756" s="91" t="s">
        <v>4769</v>
      </c>
      <c r="BC25756" s="91" t="s">
        <v>29972</v>
      </c>
      <c r="BD25756" s="423" t="s">
        <v>1301</v>
      </c>
    </row>
    <row r="25757" spans="53:56" ht="15" x14ac:dyDescent="0.25">
      <c r="BA25757" s="90" t="s">
        <v>30066</v>
      </c>
      <c r="BB25757" s="90" t="s">
        <v>4769</v>
      </c>
      <c r="BC25757" s="90" t="s">
        <v>29972</v>
      </c>
      <c r="BD25757" s="423" t="s">
        <v>1301</v>
      </c>
    </row>
    <row r="25758" spans="53:56" ht="15" x14ac:dyDescent="0.25">
      <c r="BA25758" s="91" t="s">
        <v>30067</v>
      </c>
      <c r="BB25758" s="91" t="s">
        <v>4769</v>
      </c>
      <c r="BC25758" s="91" t="s">
        <v>29972</v>
      </c>
      <c r="BD25758" s="423" t="s">
        <v>1301</v>
      </c>
    </row>
    <row r="25759" spans="53:56" ht="15" x14ac:dyDescent="0.25">
      <c r="BA25759" s="90" t="s">
        <v>30068</v>
      </c>
      <c r="BB25759" s="90" t="s">
        <v>4769</v>
      </c>
      <c r="BC25759" s="90" t="s">
        <v>29972</v>
      </c>
      <c r="BD25759" s="423" t="s">
        <v>1301</v>
      </c>
    </row>
    <row r="25760" spans="53:56" ht="15" x14ac:dyDescent="0.25">
      <c r="BA25760" s="91" t="s">
        <v>30069</v>
      </c>
      <c r="BB25760" s="91" t="s">
        <v>4769</v>
      </c>
      <c r="BC25760" s="91" t="s">
        <v>29972</v>
      </c>
      <c r="BD25760" s="423" t="s">
        <v>1301</v>
      </c>
    </row>
    <row r="25761" spans="53:56" ht="15" x14ac:dyDescent="0.25">
      <c r="BA25761" s="91" t="s">
        <v>30070</v>
      </c>
      <c r="BB25761" s="91" t="s">
        <v>4769</v>
      </c>
      <c r="BC25761" s="91" t="s">
        <v>3225</v>
      </c>
      <c r="BD25761" s="423" t="s">
        <v>1301</v>
      </c>
    </row>
    <row r="25762" spans="53:56" ht="15" x14ac:dyDescent="0.25">
      <c r="BA25762" s="90" t="s">
        <v>30071</v>
      </c>
      <c r="BB25762" s="90" t="s">
        <v>4769</v>
      </c>
      <c r="BC25762" s="90" t="s">
        <v>30044</v>
      </c>
      <c r="BD25762" s="423" t="s">
        <v>1301</v>
      </c>
    </row>
    <row r="25763" spans="53:56" ht="15" x14ac:dyDescent="0.25">
      <c r="BA25763" s="91" t="s">
        <v>30072</v>
      </c>
      <c r="BB25763" s="91" t="s">
        <v>4769</v>
      </c>
      <c r="BC25763" s="91" t="s">
        <v>30044</v>
      </c>
      <c r="BD25763" s="423" t="s">
        <v>1301</v>
      </c>
    </row>
    <row r="25764" spans="53:56" ht="15" x14ac:dyDescent="0.25">
      <c r="BA25764" s="90" t="s">
        <v>30073</v>
      </c>
      <c r="BB25764" s="90" t="s">
        <v>4769</v>
      </c>
      <c r="BC25764" s="90" t="s">
        <v>3225</v>
      </c>
      <c r="BD25764" s="423" t="s">
        <v>1301</v>
      </c>
    </row>
    <row r="25765" spans="53:56" ht="15" x14ac:dyDescent="0.25">
      <c r="BA25765" s="91" t="s">
        <v>30074</v>
      </c>
      <c r="BB25765" s="91" t="s">
        <v>4769</v>
      </c>
      <c r="BC25765" s="91" t="s">
        <v>3225</v>
      </c>
      <c r="BD25765" s="423" t="s">
        <v>1301</v>
      </c>
    </row>
    <row r="25766" spans="53:56" ht="15" x14ac:dyDescent="0.25">
      <c r="BA25766" s="90" t="s">
        <v>30075</v>
      </c>
      <c r="BB25766" s="90" t="s">
        <v>4769</v>
      </c>
      <c r="BC25766" s="90" t="s">
        <v>29972</v>
      </c>
      <c r="BD25766" s="423" t="s">
        <v>1301</v>
      </c>
    </row>
    <row r="25767" spans="53:56" ht="15" x14ac:dyDescent="0.25">
      <c r="BA25767" s="91" t="s">
        <v>30076</v>
      </c>
      <c r="BB25767" s="91" t="s">
        <v>4769</v>
      </c>
      <c r="BC25767" s="91" t="s">
        <v>30044</v>
      </c>
      <c r="BD25767" s="423" t="s">
        <v>1301</v>
      </c>
    </row>
    <row r="25768" spans="53:56" ht="15" x14ac:dyDescent="0.25">
      <c r="BA25768" s="90" t="s">
        <v>30077</v>
      </c>
      <c r="BB25768" s="90" t="s">
        <v>4769</v>
      </c>
      <c r="BC25768" s="90" t="s">
        <v>30044</v>
      </c>
      <c r="BD25768" s="423" t="s">
        <v>1301</v>
      </c>
    </row>
    <row r="25769" spans="53:56" ht="15" x14ac:dyDescent="0.25">
      <c r="BA25769" s="90" t="s">
        <v>30078</v>
      </c>
      <c r="BB25769" s="90" t="s">
        <v>4769</v>
      </c>
      <c r="BC25769" s="90" t="s">
        <v>30044</v>
      </c>
      <c r="BD25769" s="423" t="s">
        <v>1301</v>
      </c>
    </row>
    <row r="25770" spans="53:56" ht="15" x14ac:dyDescent="0.25">
      <c r="BA25770" s="91" t="s">
        <v>30079</v>
      </c>
      <c r="BB25770" s="91" t="s">
        <v>4769</v>
      </c>
      <c r="BC25770" s="91" t="s">
        <v>30044</v>
      </c>
      <c r="BD25770" s="423" t="s">
        <v>1301</v>
      </c>
    </row>
    <row r="25771" spans="53:56" ht="15" x14ac:dyDescent="0.25">
      <c r="BA25771" s="90" t="s">
        <v>30080</v>
      </c>
      <c r="BB25771" s="90" t="s">
        <v>4769</v>
      </c>
      <c r="BC25771" s="90" t="s">
        <v>29972</v>
      </c>
      <c r="BD25771" s="423" t="s">
        <v>1301</v>
      </c>
    </row>
    <row r="25772" spans="53:56" ht="15" x14ac:dyDescent="0.25">
      <c r="BA25772" s="91" t="s">
        <v>30081</v>
      </c>
      <c r="BB25772" s="91" t="s">
        <v>4769</v>
      </c>
      <c r="BC25772" s="91" t="s">
        <v>30044</v>
      </c>
      <c r="BD25772" s="423" t="s">
        <v>1301</v>
      </c>
    </row>
    <row r="25773" spans="53:56" ht="15" x14ac:dyDescent="0.25">
      <c r="BA25773" s="91" t="s">
        <v>30082</v>
      </c>
      <c r="BB25773" s="91" t="s">
        <v>4769</v>
      </c>
      <c r="BC25773" s="91" t="s">
        <v>30044</v>
      </c>
      <c r="BD25773" s="423" t="s">
        <v>1301</v>
      </c>
    </row>
    <row r="25774" spans="53:56" ht="15" x14ac:dyDescent="0.25">
      <c r="BA25774" s="90" t="s">
        <v>30083</v>
      </c>
      <c r="BB25774" s="90" t="s">
        <v>4769</v>
      </c>
      <c r="BC25774" s="90" t="s">
        <v>30044</v>
      </c>
      <c r="BD25774" s="423" t="s">
        <v>1301</v>
      </c>
    </row>
    <row r="25775" spans="53:56" ht="15" x14ac:dyDescent="0.25">
      <c r="BA25775" s="91" t="s">
        <v>30084</v>
      </c>
      <c r="BB25775" s="91" t="s">
        <v>4769</v>
      </c>
      <c r="BC25775" s="91" t="s">
        <v>30044</v>
      </c>
      <c r="BD25775" s="423" t="s">
        <v>1301</v>
      </c>
    </row>
    <row r="25776" spans="53:56" ht="15" x14ac:dyDescent="0.25">
      <c r="BA25776" s="90" t="s">
        <v>30085</v>
      </c>
      <c r="BB25776" s="90" t="s">
        <v>4769</v>
      </c>
      <c r="BC25776" s="90" t="s">
        <v>30044</v>
      </c>
      <c r="BD25776" s="423" t="s">
        <v>1301</v>
      </c>
    </row>
    <row r="25777" spans="53:56" ht="15" x14ac:dyDescent="0.25">
      <c r="BA25777" s="90" t="s">
        <v>30086</v>
      </c>
      <c r="BB25777" s="90" t="s">
        <v>4769</v>
      </c>
      <c r="BC25777" s="90" t="s">
        <v>30044</v>
      </c>
      <c r="BD25777" s="423" t="s">
        <v>1301</v>
      </c>
    </row>
    <row r="25778" spans="53:56" ht="15" x14ac:dyDescent="0.25">
      <c r="BA25778" s="91" t="s">
        <v>30087</v>
      </c>
      <c r="BB25778" s="91" t="s">
        <v>4769</v>
      </c>
      <c r="BC25778" s="91" t="s">
        <v>30044</v>
      </c>
      <c r="BD25778" s="423" t="s">
        <v>1301</v>
      </c>
    </row>
    <row r="25779" spans="53:56" ht="15" x14ac:dyDescent="0.25">
      <c r="BA25779" s="90" t="s">
        <v>30088</v>
      </c>
      <c r="BB25779" s="90" t="s">
        <v>4769</v>
      </c>
      <c r="BC25779" s="90" t="s">
        <v>30044</v>
      </c>
      <c r="BD25779" s="423" t="s">
        <v>1301</v>
      </c>
    </row>
    <row r="25780" spans="53:56" ht="15" x14ac:dyDescent="0.25">
      <c r="BA25780" s="91" t="s">
        <v>30089</v>
      </c>
      <c r="BB25780" s="91" t="s">
        <v>4769</v>
      </c>
      <c r="BC25780" s="91" t="s">
        <v>30044</v>
      </c>
      <c r="BD25780" s="423" t="s">
        <v>1301</v>
      </c>
    </row>
    <row r="25781" spans="53:56" ht="15" x14ac:dyDescent="0.25">
      <c r="BA25781" s="90" t="s">
        <v>30090</v>
      </c>
      <c r="BB25781" s="90" t="s">
        <v>4769</v>
      </c>
      <c r="BC25781" s="90" t="s">
        <v>30044</v>
      </c>
      <c r="BD25781" s="423" t="s">
        <v>1301</v>
      </c>
    </row>
    <row r="25782" spans="53:56" ht="15" x14ac:dyDescent="0.25">
      <c r="BA25782" s="91" t="s">
        <v>30091</v>
      </c>
      <c r="BB25782" s="91" t="s">
        <v>4769</v>
      </c>
      <c r="BC25782" s="91" t="s">
        <v>30044</v>
      </c>
      <c r="BD25782" s="423" t="s">
        <v>1301</v>
      </c>
    </row>
    <row r="25783" spans="53:56" ht="15" x14ac:dyDescent="0.25">
      <c r="BA25783" s="90" t="s">
        <v>30092</v>
      </c>
      <c r="BB25783" s="90" t="s">
        <v>4769</v>
      </c>
      <c r="BC25783" s="90" t="s">
        <v>30044</v>
      </c>
      <c r="BD25783" s="423" t="s">
        <v>1301</v>
      </c>
    </row>
    <row r="25784" spans="53:56" ht="15" x14ac:dyDescent="0.25">
      <c r="BA25784" s="91" t="s">
        <v>30093</v>
      </c>
      <c r="BB25784" s="91" t="s">
        <v>4769</v>
      </c>
      <c r="BC25784" s="91" t="s">
        <v>30044</v>
      </c>
      <c r="BD25784" s="423" t="s">
        <v>1301</v>
      </c>
    </row>
    <row r="25785" spans="53:56" ht="15" x14ac:dyDescent="0.25">
      <c r="BA25785" s="91" t="s">
        <v>30094</v>
      </c>
      <c r="BB25785" s="91" t="s">
        <v>4769</v>
      </c>
      <c r="BC25785" s="91" t="s">
        <v>30044</v>
      </c>
      <c r="BD25785" s="423" t="s">
        <v>1301</v>
      </c>
    </row>
    <row r="25786" spans="53:56" ht="15" x14ac:dyDescent="0.25">
      <c r="BA25786" s="90" t="s">
        <v>30095</v>
      </c>
      <c r="BB25786" s="90" t="s">
        <v>4769</v>
      </c>
      <c r="BC25786" s="90" t="s">
        <v>30044</v>
      </c>
      <c r="BD25786" s="423" t="s">
        <v>1301</v>
      </c>
    </row>
    <row r="25787" spans="53:56" ht="15" x14ac:dyDescent="0.25">
      <c r="BA25787" s="90" t="s">
        <v>30096</v>
      </c>
      <c r="BB25787" s="90" t="s">
        <v>4769</v>
      </c>
      <c r="BC25787" s="90" t="s">
        <v>30044</v>
      </c>
      <c r="BD25787" s="423" t="s">
        <v>1301</v>
      </c>
    </row>
    <row r="25788" spans="53:56" ht="15" x14ac:dyDescent="0.25">
      <c r="BA25788" s="91" t="s">
        <v>30097</v>
      </c>
      <c r="BB25788" s="91" t="s">
        <v>4769</v>
      </c>
      <c r="BC25788" s="91" t="s">
        <v>30044</v>
      </c>
      <c r="BD25788" s="423" t="s">
        <v>1301</v>
      </c>
    </row>
    <row r="25789" spans="53:56" ht="15" x14ac:dyDescent="0.25">
      <c r="BA25789" s="90" t="s">
        <v>30098</v>
      </c>
      <c r="BB25789" s="90" t="s">
        <v>4769</v>
      </c>
      <c r="BC25789" s="90" t="s">
        <v>30044</v>
      </c>
      <c r="BD25789" s="423" t="s">
        <v>1301</v>
      </c>
    </row>
    <row r="25790" spans="53:56" ht="15" x14ac:dyDescent="0.25">
      <c r="BA25790" s="91" t="s">
        <v>30099</v>
      </c>
      <c r="BB25790" s="91" t="s">
        <v>4769</v>
      </c>
      <c r="BC25790" s="91" t="s">
        <v>29972</v>
      </c>
      <c r="BD25790" s="423" t="s">
        <v>1301</v>
      </c>
    </row>
    <row r="25791" spans="53:56" ht="15" x14ac:dyDescent="0.25">
      <c r="BA25791" s="91" t="s">
        <v>30100</v>
      </c>
      <c r="BB25791" s="91" t="s">
        <v>4769</v>
      </c>
      <c r="BC25791" s="91" t="s">
        <v>27894</v>
      </c>
      <c r="BD25791" s="423" t="s">
        <v>1301</v>
      </c>
    </row>
    <row r="25792" spans="53:56" ht="15" x14ac:dyDescent="0.25">
      <c r="BA25792" s="90" t="s">
        <v>30101</v>
      </c>
      <c r="BB25792" s="90" t="s">
        <v>4769</v>
      </c>
      <c r="BC25792" s="90" t="s">
        <v>27894</v>
      </c>
      <c r="BD25792" s="423" t="s">
        <v>1301</v>
      </c>
    </row>
    <row r="25793" spans="53:56" ht="15" x14ac:dyDescent="0.25">
      <c r="BA25793" s="91" t="s">
        <v>30102</v>
      </c>
      <c r="BB25793" s="91" t="s">
        <v>4769</v>
      </c>
      <c r="BC25793" s="91" t="s">
        <v>29964</v>
      </c>
      <c r="BD25793" s="423" t="s">
        <v>1301</v>
      </c>
    </row>
    <row r="25794" spans="53:56" ht="15" x14ac:dyDescent="0.25">
      <c r="BA25794" s="90" t="s">
        <v>30103</v>
      </c>
      <c r="BB25794" s="90" t="s">
        <v>4769</v>
      </c>
      <c r="BC25794" s="90" t="s">
        <v>29964</v>
      </c>
      <c r="BD25794" s="423" t="s">
        <v>1301</v>
      </c>
    </row>
    <row r="25795" spans="53:56" ht="15" x14ac:dyDescent="0.25">
      <c r="BA25795" s="91" t="s">
        <v>30104</v>
      </c>
      <c r="BB25795" s="91" t="s">
        <v>4769</v>
      </c>
      <c r="BC25795" s="91" t="s">
        <v>30056</v>
      </c>
      <c r="BD25795" s="423" t="s">
        <v>1301</v>
      </c>
    </row>
    <row r="25796" spans="53:56" ht="15" x14ac:dyDescent="0.25">
      <c r="BA25796" s="90" t="s">
        <v>30105</v>
      </c>
      <c r="BB25796" s="90" t="s">
        <v>4769</v>
      </c>
      <c r="BC25796" s="90" t="s">
        <v>29972</v>
      </c>
      <c r="BD25796" s="423" t="s">
        <v>1301</v>
      </c>
    </row>
    <row r="25797" spans="53:56" ht="15" x14ac:dyDescent="0.25">
      <c r="BA25797" s="91" t="s">
        <v>30105</v>
      </c>
      <c r="BB25797" s="91" t="s">
        <v>4769</v>
      </c>
      <c r="BC25797" s="91" t="s">
        <v>30056</v>
      </c>
      <c r="BD25797" s="423" t="s">
        <v>1301</v>
      </c>
    </row>
    <row r="25798" spans="53:56" ht="15" x14ac:dyDescent="0.25">
      <c r="BA25798" s="90" t="s">
        <v>30106</v>
      </c>
      <c r="BB25798" s="90" t="s">
        <v>4769</v>
      </c>
      <c r="BC25798" s="90" t="s">
        <v>30107</v>
      </c>
      <c r="BD25798" s="423" t="s">
        <v>1301</v>
      </c>
    </row>
    <row r="25799" spans="53:56" ht="15" x14ac:dyDescent="0.25">
      <c r="BA25799" s="91" t="s">
        <v>30108</v>
      </c>
      <c r="BB25799" s="91" t="s">
        <v>4769</v>
      </c>
      <c r="BC25799" s="91" t="s">
        <v>30109</v>
      </c>
      <c r="BD25799" s="423" t="s">
        <v>1301</v>
      </c>
    </row>
    <row r="25800" spans="53:56" ht="15" x14ac:dyDescent="0.25">
      <c r="BA25800" s="90" t="s">
        <v>30110</v>
      </c>
      <c r="BB25800" s="90" t="s">
        <v>4769</v>
      </c>
      <c r="BC25800" s="90" t="s">
        <v>30109</v>
      </c>
      <c r="BD25800" s="423" t="s">
        <v>1301</v>
      </c>
    </row>
    <row r="25801" spans="53:56" ht="15" x14ac:dyDescent="0.25">
      <c r="BA25801" s="91" t="s">
        <v>30111</v>
      </c>
      <c r="BB25801" s="91" t="s">
        <v>4769</v>
      </c>
      <c r="BC25801" s="91" t="s">
        <v>30112</v>
      </c>
      <c r="BD25801" s="423" t="s">
        <v>1301</v>
      </c>
    </row>
    <row r="25802" spans="53:56" ht="15" x14ac:dyDescent="0.25">
      <c r="BA25802" s="90" t="s">
        <v>30113</v>
      </c>
      <c r="BB25802" s="90" t="s">
        <v>4769</v>
      </c>
      <c r="BC25802" s="90" t="s">
        <v>30056</v>
      </c>
      <c r="BD25802" s="423" t="s">
        <v>1301</v>
      </c>
    </row>
    <row r="25803" spans="53:56" ht="15" x14ac:dyDescent="0.25">
      <c r="BA25803" s="90" t="s">
        <v>30114</v>
      </c>
      <c r="BB25803" s="90" t="s">
        <v>4769</v>
      </c>
      <c r="BC25803" s="90" t="s">
        <v>30115</v>
      </c>
      <c r="BD25803" s="423" t="s">
        <v>1301</v>
      </c>
    </row>
    <row r="25804" spans="53:56" ht="15" x14ac:dyDescent="0.25">
      <c r="BA25804" s="90" t="s">
        <v>30116</v>
      </c>
      <c r="BB25804" s="90" t="s">
        <v>4769</v>
      </c>
      <c r="BC25804" s="90" t="s">
        <v>27894</v>
      </c>
      <c r="BD25804" s="423" t="s">
        <v>1301</v>
      </c>
    </row>
    <row r="25805" spans="53:56" ht="15" x14ac:dyDescent="0.25">
      <c r="BA25805" s="91" t="s">
        <v>30117</v>
      </c>
      <c r="BB25805" s="91" t="s">
        <v>4769</v>
      </c>
      <c r="BC25805" s="91" t="s">
        <v>30112</v>
      </c>
      <c r="BD25805" s="423" t="s">
        <v>1301</v>
      </c>
    </row>
    <row r="25806" spans="53:56" ht="15" x14ac:dyDescent="0.25">
      <c r="BA25806" s="90" t="s">
        <v>30118</v>
      </c>
      <c r="BB25806" s="90" t="s">
        <v>4769</v>
      </c>
      <c r="BC25806" s="90" t="s">
        <v>30119</v>
      </c>
      <c r="BD25806" s="423" t="s">
        <v>1301</v>
      </c>
    </row>
    <row r="25807" spans="53:56" ht="15" x14ac:dyDescent="0.25">
      <c r="BA25807" s="91" t="s">
        <v>30120</v>
      </c>
      <c r="BB25807" s="91" t="s">
        <v>4769</v>
      </c>
      <c r="BC25807" s="91" t="s">
        <v>30056</v>
      </c>
      <c r="BD25807" s="423" t="s">
        <v>1301</v>
      </c>
    </row>
    <row r="25808" spans="53:56" ht="15" x14ac:dyDescent="0.25">
      <c r="BA25808" s="90" t="s">
        <v>30121</v>
      </c>
      <c r="BB25808" s="90" t="s">
        <v>4769</v>
      </c>
      <c r="BC25808" s="90" t="s">
        <v>30119</v>
      </c>
      <c r="BD25808" s="423" t="s">
        <v>1301</v>
      </c>
    </row>
    <row r="25809" spans="53:56" ht="15" x14ac:dyDescent="0.25">
      <c r="BA25809" s="91" t="s">
        <v>30122</v>
      </c>
      <c r="BB25809" s="91" t="s">
        <v>4769</v>
      </c>
      <c r="BC25809" s="91" t="s">
        <v>30119</v>
      </c>
      <c r="BD25809" s="423" t="s">
        <v>1301</v>
      </c>
    </row>
    <row r="25810" spans="53:56" ht="15" x14ac:dyDescent="0.25">
      <c r="BA25810" s="90" t="s">
        <v>30123</v>
      </c>
      <c r="BB25810" s="90" t="s">
        <v>4769</v>
      </c>
      <c r="BC25810" s="90" t="s">
        <v>30109</v>
      </c>
      <c r="BD25810" s="423" t="s">
        <v>1301</v>
      </c>
    </row>
    <row r="25811" spans="53:56" ht="15" x14ac:dyDescent="0.25">
      <c r="BA25811" s="91" t="s">
        <v>30124</v>
      </c>
      <c r="BB25811" s="91" t="s">
        <v>4769</v>
      </c>
      <c r="BC25811" s="91" t="s">
        <v>27894</v>
      </c>
      <c r="BD25811" s="423" t="s">
        <v>1301</v>
      </c>
    </row>
    <row r="25812" spans="53:56" ht="15" x14ac:dyDescent="0.25">
      <c r="BA25812" s="90" t="s">
        <v>30125</v>
      </c>
      <c r="BB25812" s="90" t="s">
        <v>4769</v>
      </c>
      <c r="BC25812" s="90" t="s">
        <v>27894</v>
      </c>
      <c r="BD25812" s="423" t="s">
        <v>1301</v>
      </c>
    </row>
    <row r="25813" spans="53:56" ht="15" x14ac:dyDescent="0.25">
      <c r="BA25813" s="91" t="s">
        <v>30126</v>
      </c>
      <c r="BB25813" s="91" t="s">
        <v>4769</v>
      </c>
      <c r="BC25813" s="91" t="s">
        <v>30119</v>
      </c>
      <c r="BD25813" s="423" t="s">
        <v>1301</v>
      </c>
    </row>
    <row r="25814" spans="53:56" ht="15" x14ac:dyDescent="0.25">
      <c r="BA25814" s="90" t="s">
        <v>30127</v>
      </c>
      <c r="BB25814" s="90" t="s">
        <v>4769</v>
      </c>
      <c r="BC25814" s="90" t="s">
        <v>30056</v>
      </c>
      <c r="BD25814" s="423" t="s">
        <v>1301</v>
      </c>
    </row>
    <row r="25815" spans="53:56" ht="15" x14ac:dyDescent="0.25">
      <c r="BA25815" s="91" t="s">
        <v>30128</v>
      </c>
      <c r="BB25815" s="91" t="s">
        <v>4769</v>
      </c>
      <c r="BC25815" s="91" t="s">
        <v>30129</v>
      </c>
      <c r="BD25815" s="423" t="s">
        <v>1301</v>
      </c>
    </row>
    <row r="25816" spans="53:56" ht="15" x14ac:dyDescent="0.25">
      <c r="BA25816" s="90" t="s">
        <v>30130</v>
      </c>
      <c r="BB25816" s="90" t="s">
        <v>4769</v>
      </c>
      <c r="BC25816" s="90" t="s">
        <v>30129</v>
      </c>
      <c r="BD25816" s="423" t="s">
        <v>1301</v>
      </c>
    </row>
    <row r="25817" spans="53:56" ht="15" x14ac:dyDescent="0.25">
      <c r="BA25817" s="91" t="s">
        <v>30131</v>
      </c>
      <c r="BB25817" s="91" t="s">
        <v>4769</v>
      </c>
      <c r="BC25817" s="91" t="s">
        <v>30129</v>
      </c>
      <c r="BD25817" s="423" t="s">
        <v>1301</v>
      </c>
    </row>
    <row r="25818" spans="53:56" ht="15" x14ac:dyDescent="0.25">
      <c r="BA25818" s="90" t="s">
        <v>30132</v>
      </c>
      <c r="BB25818" s="90" t="s">
        <v>4769</v>
      </c>
      <c r="BC25818" s="90" t="s">
        <v>30056</v>
      </c>
      <c r="BD25818" s="423" t="s">
        <v>1301</v>
      </c>
    </row>
    <row r="25819" spans="53:56" ht="15" x14ac:dyDescent="0.25">
      <c r="BA25819" s="91" t="s">
        <v>30133</v>
      </c>
      <c r="BB25819" s="91" t="s">
        <v>4769</v>
      </c>
      <c r="BC25819" s="91" t="s">
        <v>27894</v>
      </c>
      <c r="BD25819" s="423" t="s">
        <v>1301</v>
      </c>
    </row>
    <row r="25820" spans="53:56" ht="15" x14ac:dyDescent="0.25">
      <c r="BA25820" s="90" t="s">
        <v>30134</v>
      </c>
      <c r="BB25820" s="90" t="s">
        <v>4769</v>
      </c>
      <c r="BC25820" s="90" t="s">
        <v>30129</v>
      </c>
      <c r="BD25820" s="423" t="s">
        <v>1301</v>
      </c>
    </row>
    <row r="25821" spans="53:56" ht="15" x14ac:dyDescent="0.25">
      <c r="BA25821" s="91" t="s">
        <v>30135</v>
      </c>
      <c r="BB25821" s="91" t="s">
        <v>4769</v>
      </c>
      <c r="BC25821" s="91" t="s">
        <v>30109</v>
      </c>
      <c r="BD25821" s="423" t="s">
        <v>1301</v>
      </c>
    </row>
    <row r="25822" spans="53:56" ht="15" x14ac:dyDescent="0.25">
      <c r="BA25822" s="90" t="s">
        <v>30136</v>
      </c>
      <c r="BB25822" s="90" t="s">
        <v>4769</v>
      </c>
      <c r="BC25822" s="90" t="s">
        <v>30056</v>
      </c>
      <c r="BD25822" s="423" t="s">
        <v>1301</v>
      </c>
    </row>
    <row r="25823" spans="53:56" ht="15" x14ac:dyDescent="0.25">
      <c r="BA25823" s="91" t="s">
        <v>30137</v>
      </c>
      <c r="BB25823" s="91" t="s">
        <v>4769</v>
      </c>
      <c r="BC25823" s="91" t="s">
        <v>30112</v>
      </c>
      <c r="BD25823" s="423" t="s">
        <v>1301</v>
      </c>
    </row>
    <row r="25824" spans="53:56" ht="15" x14ac:dyDescent="0.25">
      <c r="BA25824" s="90" t="s">
        <v>30138</v>
      </c>
      <c r="BB25824" s="90" t="s">
        <v>4769</v>
      </c>
      <c r="BC25824" s="90" t="s">
        <v>30112</v>
      </c>
      <c r="BD25824" s="423" t="s">
        <v>1301</v>
      </c>
    </row>
    <row r="25825" spans="53:56" ht="15" x14ac:dyDescent="0.25">
      <c r="BA25825" s="91" t="s">
        <v>30139</v>
      </c>
      <c r="BB25825" s="91" t="s">
        <v>4769</v>
      </c>
      <c r="BC25825" s="91" t="s">
        <v>30107</v>
      </c>
      <c r="BD25825" s="423" t="s">
        <v>1301</v>
      </c>
    </row>
    <row r="25826" spans="53:56" ht="15" x14ac:dyDescent="0.25">
      <c r="BA25826" s="90" t="s">
        <v>30140</v>
      </c>
      <c r="BB25826" s="90" t="s">
        <v>4769</v>
      </c>
      <c r="BC25826" s="90" t="s">
        <v>30107</v>
      </c>
      <c r="BD25826" s="423" t="s">
        <v>1301</v>
      </c>
    </row>
    <row r="25827" spans="53:56" ht="15" x14ac:dyDescent="0.25">
      <c r="BA25827" s="91" t="s">
        <v>30141</v>
      </c>
      <c r="BB25827" s="91" t="s">
        <v>4769</v>
      </c>
      <c r="BC25827" s="91" t="s">
        <v>30115</v>
      </c>
      <c r="BD25827" s="423" t="s">
        <v>1301</v>
      </c>
    </row>
    <row r="25828" spans="53:56" ht="15" x14ac:dyDescent="0.25">
      <c r="BA25828" s="90" t="s">
        <v>30142</v>
      </c>
      <c r="BB25828" s="90" t="s">
        <v>4769</v>
      </c>
      <c r="BC25828" s="90" t="s">
        <v>29972</v>
      </c>
      <c r="BD25828" s="423" t="s">
        <v>1301</v>
      </c>
    </row>
    <row r="25829" spans="53:56" ht="15" x14ac:dyDescent="0.25">
      <c r="BA25829" s="91" t="s">
        <v>30143</v>
      </c>
      <c r="BB25829" s="91" t="s">
        <v>4769</v>
      </c>
      <c r="BC25829" s="91" t="s">
        <v>30107</v>
      </c>
      <c r="BD25829" s="423" t="s">
        <v>1301</v>
      </c>
    </row>
    <row r="25830" spans="53:56" ht="15" x14ac:dyDescent="0.25">
      <c r="BA25830" s="90" t="s">
        <v>30144</v>
      </c>
      <c r="BB25830" s="90" t="s">
        <v>4769</v>
      </c>
      <c r="BC25830" s="90" t="s">
        <v>30119</v>
      </c>
      <c r="BD25830" s="423" t="s">
        <v>1301</v>
      </c>
    </row>
    <row r="25831" spans="53:56" ht="15" x14ac:dyDescent="0.25">
      <c r="BA25831" s="91" t="s">
        <v>30145</v>
      </c>
      <c r="BB25831" s="91" t="s">
        <v>4769</v>
      </c>
      <c r="BC25831" s="91" t="s">
        <v>30056</v>
      </c>
      <c r="BD25831" s="423" t="s">
        <v>1301</v>
      </c>
    </row>
    <row r="25832" spans="53:56" ht="15" x14ac:dyDescent="0.25">
      <c r="BA25832" s="90" t="s">
        <v>30146</v>
      </c>
      <c r="BB25832" s="90" t="s">
        <v>4769</v>
      </c>
      <c r="BC25832" s="90" t="s">
        <v>27894</v>
      </c>
      <c r="BD25832" s="423" t="s">
        <v>1301</v>
      </c>
    </row>
    <row r="25833" spans="53:56" ht="15" x14ac:dyDescent="0.25">
      <c r="BA25833" s="91" t="s">
        <v>30147</v>
      </c>
      <c r="BB25833" s="91" t="s">
        <v>4769</v>
      </c>
      <c r="BC25833" s="91" t="s">
        <v>30112</v>
      </c>
      <c r="BD25833" s="423" t="s">
        <v>1301</v>
      </c>
    </row>
    <row r="25834" spans="53:56" ht="15" x14ac:dyDescent="0.25">
      <c r="BA25834" s="90" t="s">
        <v>30148</v>
      </c>
      <c r="BB25834" s="90" t="s">
        <v>4769</v>
      </c>
      <c r="BC25834" s="90" t="s">
        <v>30056</v>
      </c>
      <c r="BD25834" s="423" t="s">
        <v>1301</v>
      </c>
    </row>
    <row r="25835" spans="53:56" ht="15" x14ac:dyDescent="0.25">
      <c r="BA25835" s="91" t="s">
        <v>30149</v>
      </c>
      <c r="BB25835" s="91" t="s">
        <v>4769</v>
      </c>
      <c r="BC25835" s="91" t="s">
        <v>30056</v>
      </c>
      <c r="BD25835" s="423" t="s">
        <v>1301</v>
      </c>
    </row>
    <row r="25836" spans="53:56" ht="15" x14ac:dyDescent="0.25">
      <c r="BA25836" s="90" t="s">
        <v>30150</v>
      </c>
      <c r="BB25836" s="90" t="s">
        <v>4769</v>
      </c>
      <c r="BC25836" s="90" t="s">
        <v>30056</v>
      </c>
      <c r="BD25836" s="423" t="s">
        <v>1301</v>
      </c>
    </row>
    <row r="25837" spans="53:56" ht="15" x14ac:dyDescent="0.25">
      <c r="BA25837" s="91" t="s">
        <v>30151</v>
      </c>
      <c r="BB25837" s="91" t="s">
        <v>4769</v>
      </c>
      <c r="BC25837" s="91" t="s">
        <v>30056</v>
      </c>
      <c r="BD25837" s="423" t="s">
        <v>1301</v>
      </c>
    </row>
    <row r="25838" spans="53:56" ht="15" x14ac:dyDescent="0.25">
      <c r="BA25838" s="90" t="s">
        <v>30152</v>
      </c>
      <c r="BB25838" s="90" t="s">
        <v>4769</v>
      </c>
      <c r="BC25838" s="90" t="s">
        <v>30056</v>
      </c>
      <c r="BD25838" s="423" t="s">
        <v>1301</v>
      </c>
    </row>
    <row r="25839" spans="53:56" ht="15" x14ac:dyDescent="0.25">
      <c r="BA25839" s="91" t="s">
        <v>30153</v>
      </c>
      <c r="BB25839" s="91" t="s">
        <v>4769</v>
      </c>
      <c r="BC25839" s="91" t="s">
        <v>30056</v>
      </c>
      <c r="BD25839" s="423" t="s">
        <v>1301</v>
      </c>
    </row>
    <row r="25840" spans="53:56" ht="15" x14ac:dyDescent="0.25">
      <c r="BA25840" s="90" t="s">
        <v>30154</v>
      </c>
      <c r="BB25840" s="90" t="s">
        <v>4769</v>
      </c>
      <c r="BC25840" s="90" t="s">
        <v>27894</v>
      </c>
      <c r="BD25840" s="423" t="s">
        <v>1301</v>
      </c>
    </row>
    <row r="25841" spans="53:56" ht="15" x14ac:dyDescent="0.25">
      <c r="BA25841" s="91" t="s">
        <v>30155</v>
      </c>
      <c r="BB25841" s="91" t="s">
        <v>4769</v>
      </c>
      <c r="BC25841" s="91" t="s">
        <v>30115</v>
      </c>
      <c r="BD25841" s="423" t="s">
        <v>1301</v>
      </c>
    </row>
    <row r="25842" spans="53:56" ht="15" x14ac:dyDescent="0.25">
      <c r="BA25842" s="90" t="s">
        <v>30156</v>
      </c>
      <c r="BB25842" s="90" t="s">
        <v>4769</v>
      </c>
      <c r="BC25842" s="90" t="s">
        <v>30119</v>
      </c>
      <c r="BD25842" s="423" t="s">
        <v>1301</v>
      </c>
    </row>
    <row r="25843" spans="53:56" ht="15" x14ac:dyDescent="0.25">
      <c r="BA25843" s="91" t="s">
        <v>30157</v>
      </c>
      <c r="BB25843" s="91" t="s">
        <v>4769</v>
      </c>
      <c r="BC25843" s="91" t="s">
        <v>14222</v>
      </c>
      <c r="BD25843" s="423" t="s">
        <v>1301</v>
      </c>
    </row>
    <row r="25844" spans="53:56" ht="15" x14ac:dyDescent="0.25">
      <c r="BA25844" s="90" t="s">
        <v>30158</v>
      </c>
      <c r="BB25844" s="90" t="s">
        <v>4769</v>
      </c>
      <c r="BC25844" s="90" t="s">
        <v>30159</v>
      </c>
      <c r="BD25844" s="423" t="s">
        <v>1301</v>
      </c>
    </row>
    <row r="25845" spans="53:56" ht="15" x14ac:dyDescent="0.25">
      <c r="BA25845" s="91" t="s">
        <v>30160</v>
      </c>
      <c r="BB25845" s="91" t="s">
        <v>4769</v>
      </c>
      <c r="BC25845" s="91" t="s">
        <v>30115</v>
      </c>
      <c r="BD25845" s="423" t="s">
        <v>1301</v>
      </c>
    </row>
    <row r="25846" spans="53:56" ht="15" x14ac:dyDescent="0.25">
      <c r="BA25846" s="90" t="s">
        <v>30161</v>
      </c>
      <c r="BB25846" s="90" t="s">
        <v>4769</v>
      </c>
      <c r="BC25846" s="90" t="s">
        <v>30129</v>
      </c>
      <c r="BD25846" s="423" t="s">
        <v>1301</v>
      </c>
    </row>
    <row r="25847" spans="53:56" ht="15" x14ac:dyDescent="0.25">
      <c r="BA25847" s="91" t="s">
        <v>30162</v>
      </c>
      <c r="BB25847" s="91" t="s">
        <v>4769</v>
      </c>
      <c r="BC25847" s="91" t="s">
        <v>30056</v>
      </c>
      <c r="BD25847" s="423" t="s">
        <v>1301</v>
      </c>
    </row>
    <row r="25848" spans="53:56" ht="15" x14ac:dyDescent="0.25">
      <c r="BA25848" s="90" t="s">
        <v>30163</v>
      </c>
      <c r="BB25848" s="90" t="s">
        <v>4769</v>
      </c>
      <c r="BC25848" s="90" t="s">
        <v>30056</v>
      </c>
      <c r="BD25848" s="423" t="s">
        <v>1301</v>
      </c>
    </row>
    <row r="25849" spans="53:56" ht="15" x14ac:dyDescent="0.25">
      <c r="BA25849" s="91" t="s">
        <v>30164</v>
      </c>
      <c r="BB25849" s="91" t="s">
        <v>4769</v>
      </c>
      <c r="BC25849" s="91" t="s">
        <v>27894</v>
      </c>
      <c r="BD25849" s="423" t="s">
        <v>1301</v>
      </c>
    </row>
    <row r="25850" spans="53:56" ht="15" x14ac:dyDescent="0.25">
      <c r="BA25850" s="90" t="s">
        <v>30165</v>
      </c>
      <c r="BB25850" s="90" t="s">
        <v>4769</v>
      </c>
      <c r="BC25850" s="90" t="s">
        <v>30056</v>
      </c>
      <c r="BD25850" s="423" t="s">
        <v>1301</v>
      </c>
    </row>
    <row r="25851" spans="53:56" ht="15" x14ac:dyDescent="0.25">
      <c r="BA25851" s="91" t="s">
        <v>30166</v>
      </c>
      <c r="BB25851" s="91" t="s">
        <v>4769</v>
      </c>
      <c r="BC25851" s="91" t="s">
        <v>30119</v>
      </c>
      <c r="BD25851" s="423" t="s">
        <v>1301</v>
      </c>
    </row>
    <row r="25852" spans="53:56" ht="15" x14ac:dyDescent="0.25">
      <c r="BA25852" s="90" t="s">
        <v>30167</v>
      </c>
      <c r="BB25852" s="90" t="s">
        <v>4769</v>
      </c>
      <c r="BC25852" s="90" t="s">
        <v>30056</v>
      </c>
      <c r="BD25852" s="423" t="s">
        <v>1301</v>
      </c>
    </row>
    <row r="25853" spans="53:56" ht="15" x14ac:dyDescent="0.25">
      <c r="BA25853" s="91" t="s">
        <v>30168</v>
      </c>
      <c r="BB25853" s="91" t="s">
        <v>4769</v>
      </c>
      <c r="BC25853" s="91" t="s">
        <v>27894</v>
      </c>
      <c r="BD25853" s="423" t="s">
        <v>1301</v>
      </c>
    </row>
    <row r="25854" spans="53:56" ht="15" x14ac:dyDescent="0.25">
      <c r="BA25854" s="90" t="s">
        <v>30169</v>
      </c>
      <c r="BB25854" s="90" t="s">
        <v>4769</v>
      </c>
      <c r="BC25854" s="90" t="s">
        <v>27894</v>
      </c>
      <c r="BD25854" s="423" t="s">
        <v>1301</v>
      </c>
    </row>
    <row r="25855" spans="53:56" ht="15" x14ac:dyDescent="0.25">
      <c r="BA25855" s="91" t="s">
        <v>30170</v>
      </c>
      <c r="BB25855" s="91" t="s">
        <v>4769</v>
      </c>
      <c r="BC25855" s="91" t="s">
        <v>30056</v>
      </c>
      <c r="BD25855" s="423" t="s">
        <v>1301</v>
      </c>
    </row>
    <row r="25856" spans="53:56" ht="15" x14ac:dyDescent="0.25">
      <c r="BA25856" s="90" t="s">
        <v>30171</v>
      </c>
      <c r="BB25856" s="90" t="s">
        <v>4769</v>
      </c>
      <c r="BC25856" s="90" t="s">
        <v>27894</v>
      </c>
      <c r="BD25856" s="423" t="s">
        <v>1301</v>
      </c>
    </row>
    <row r="25857" spans="53:56" ht="15" x14ac:dyDescent="0.25">
      <c r="BA25857" s="91" t="s">
        <v>30172</v>
      </c>
      <c r="BB25857" s="91" t="s">
        <v>4769</v>
      </c>
      <c r="BC25857" s="91" t="s">
        <v>30107</v>
      </c>
      <c r="BD25857" s="423" t="s">
        <v>1301</v>
      </c>
    </row>
    <row r="25858" spans="53:56" ht="15" x14ac:dyDescent="0.25">
      <c r="BA25858" s="90" t="s">
        <v>30173</v>
      </c>
      <c r="BB25858" s="90" t="s">
        <v>4769</v>
      </c>
      <c r="BC25858" s="90" t="s">
        <v>30119</v>
      </c>
      <c r="BD25858" s="423" t="s">
        <v>1301</v>
      </c>
    </row>
    <row r="25859" spans="53:56" ht="15" x14ac:dyDescent="0.25">
      <c r="BA25859" s="91" t="s">
        <v>30174</v>
      </c>
      <c r="BB25859" s="91" t="s">
        <v>4769</v>
      </c>
      <c r="BC25859" s="91" t="s">
        <v>30119</v>
      </c>
      <c r="BD25859" s="423" t="s">
        <v>1301</v>
      </c>
    </row>
    <row r="25860" spans="53:56" ht="15" x14ac:dyDescent="0.25">
      <c r="BA25860" s="91" t="s">
        <v>30175</v>
      </c>
      <c r="BB25860" s="91" t="s">
        <v>4769</v>
      </c>
      <c r="BC25860" s="91" t="s">
        <v>30056</v>
      </c>
      <c r="BD25860" s="423" t="s">
        <v>1301</v>
      </c>
    </row>
    <row r="25861" spans="53:56" ht="15" x14ac:dyDescent="0.25">
      <c r="BA25861" s="90" t="s">
        <v>30176</v>
      </c>
      <c r="BB25861" s="90" t="s">
        <v>4769</v>
      </c>
      <c r="BC25861" s="90" t="s">
        <v>30115</v>
      </c>
      <c r="BD25861" s="423" t="s">
        <v>1301</v>
      </c>
    </row>
    <row r="25862" spans="53:56" ht="15" x14ac:dyDescent="0.25">
      <c r="BA25862" s="91" t="s">
        <v>30177</v>
      </c>
      <c r="BB25862" s="91" t="s">
        <v>4769</v>
      </c>
      <c r="BC25862" s="91" t="s">
        <v>30178</v>
      </c>
      <c r="BD25862" s="423" t="s">
        <v>1301</v>
      </c>
    </row>
    <row r="25863" spans="53:56" ht="15" x14ac:dyDescent="0.25">
      <c r="BA25863" s="90" t="s">
        <v>30179</v>
      </c>
      <c r="BB25863" s="90" t="s">
        <v>4769</v>
      </c>
      <c r="BC25863" s="90" t="s">
        <v>14222</v>
      </c>
      <c r="BD25863" s="423" t="s">
        <v>1301</v>
      </c>
    </row>
    <row r="25864" spans="53:56" ht="15" x14ac:dyDescent="0.25">
      <c r="BA25864" s="90" t="s">
        <v>30180</v>
      </c>
      <c r="BB25864" s="90" t="s">
        <v>4769</v>
      </c>
      <c r="BC25864" s="90" t="s">
        <v>30056</v>
      </c>
      <c r="BD25864" s="423" t="s">
        <v>1301</v>
      </c>
    </row>
    <row r="25865" spans="53:56" ht="15" x14ac:dyDescent="0.25">
      <c r="BA25865" s="91" t="s">
        <v>30180</v>
      </c>
      <c r="BB25865" s="91" t="s">
        <v>4769</v>
      </c>
      <c r="BC25865" s="91" t="s">
        <v>27894</v>
      </c>
      <c r="BD25865" s="423" t="s">
        <v>1301</v>
      </c>
    </row>
    <row r="25866" spans="53:56" ht="15" x14ac:dyDescent="0.25">
      <c r="BA25866" s="90" t="s">
        <v>30181</v>
      </c>
      <c r="BB25866" s="90" t="s">
        <v>4769</v>
      </c>
      <c r="BC25866" s="90" t="s">
        <v>30056</v>
      </c>
      <c r="BD25866" s="423" t="s">
        <v>1301</v>
      </c>
    </row>
    <row r="25867" spans="53:56" ht="15" x14ac:dyDescent="0.25">
      <c r="BA25867" s="90" t="s">
        <v>30182</v>
      </c>
      <c r="BB25867" s="90" t="s">
        <v>4769</v>
      </c>
      <c r="BC25867" s="90" t="s">
        <v>30056</v>
      </c>
      <c r="BD25867" s="423" t="s">
        <v>1301</v>
      </c>
    </row>
    <row r="25868" spans="53:56" ht="15" x14ac:dyDescent="0.25">
      <c r="BA25868" s="91" t="s">
        <v>30183</v>
      </c>
      <c r="BB25868" s="91" t="s">
        <v>4769</v>
      </c>
      <c r="BC25868" s="91" t="s">
        <v>27894</v>
      </c>
      <c r="BD25868" s="423" t="s">
        <v>1301</v>
      </c>
    </row>
    <row r="25869" spans="53:56" ht="15" x14ac:dyDescent="0.25">
      <c r="BA25869" s="90" t="s">
        <v>30184</v>
      </c>
      <c r="BB25869" s="90" t="s">
        <v>4769</v>
      </c>
      <c r="BC25869" s="90" t="s">
        <v>30109</v>
      </c>
      <c r="BD25869" s="423" t="s">
        <v>1301</v>
      </c>
    </row>
    <row r="25870" spans="53:56" ht="15" x14ac:dyDescent="0.25">
      <c r="BA25870" s="91" t="s">
        <v>30185</v>
      </c>
      <c r="BB25870" s="91" t="s">
        <v>4769</v>
      </c>
      <c r="BC25870" s="91" t="s">
        <v>14222</v>
      </c>
      <c r="BD25870" s="423" t="s">
        <v>1301</v>
      </c>
    </row>
    <row r="25871" spans="53:56" ht="15" x14ac:dyDescent="0.25">
      <c r="BA25871" s="91" t="s">
        <v>30186</v>
      </c>
      <c r="BB25871" s="91" t="s">
        <v>4769</v>
      </c>
      <c r="BC25871" s="91" t="s">
        <v>14222</v>
      </c>
      <c r="BD25871" s="423" t="s">
        <v>1301</v>
      </c>
    </row>
    <row r="25872" spans="53:56" ht="15" x14ac:dyDescent="0.25">
      <c r="BA25872" s="90" t="s">
        <v>30187</v>
      </c>
      <c r="BB25872" s="90" t="s">
        <v>4769</v>
      </c>
      <c r="BC25872" s="90" t="s">
        <v>27894</v>
      </c>
      <c r="BD25872" s="423" t="s">
        <v>1301</v>
      </c>
    </row>
    <row r="25873" spans="53:56" ht="15" x14ac:dyDescent="0.25">
      <c r="BA25873" s="91" t="s">
        <v>30188</v>
      </c>
      <c r="BB25873" s="91" t="s">
        <v>4769</v>
      </c>
      <c r="BC25873" s="91" t="s">
        <v>30115</v>
      </c>
      <c r="BD25873" s="423" t="s">
        <v>1301</v>
      </c>
    </row>
    <row r="25874" spans="53:56" ht="15" x14ac:dyDescent="0.25">
      <c r="BA25874" s="90" t="s">
        <v>30189</v>
      </c>
      <c r="BB25874" s="90" t="s">
        <v>4769</v>
      </c>
      <c r="BC25874" s="90" t="s">
        <v>30159</v>
      </c>
      <c r="BD25874" s="423" t="s">
        <v>1301</v>
      </c>
    </row>
    <row r="25875" spans="53:56" ht="15" x14ac:dyDescent="0.25">
      <c r="BA25875" s="90" t="s">
        <v>30189</v>
      </c>
      <c r="BB25875" s="90" t="s">
        <v>4769</v>
      </c>
      <c r="BC25875" s="90" t="s">
        <v>27894</v>
      </c>
      <c r="BD25875" s="423" t="s">
        <v>1301</v>
      </c>
    </row>
    <row r="25876" spans="53:56" ht="15" x14ac:dyDescent="0.25">
      <c r="BA25876" s="90" t="s">
        <v>30190</v>
      </c>
      <c r="BB25876" s="90" t="s">
        <v>4769</v>
      </c>
      <c r="BC25876" s="90" t="s">
        <v>30119</v>
      </c>
      <c r="BD25876" s="423" t="s">
        <v>1301</v>
      </c>
    </row>
    <row r="25877" spans="53:56" ht="15" x14ac:dyDescent="0.25">
      <c r="BA25877" s="91" t="s">
        <v>30191</v>
      </c>
      <c r="BB25877" s="91" t="s">
        <v>4769</v>
      </c>
      <c r="BC25877" s="91" t="s">
        <v>30056</v>
      </c>
      <c r="BD25877" s="423" t="s">
        <v>1301</v>
      </c>
    </row>
    <row r="25878" spans="53:56" ht="15" x14ac:dyDescent="0.25">
      <c r="BA25878" s="90" t="s">
        <v>30192</v>
      </c>
      <c r="BB25878" s="90" t="s">
        <v>4769</v>
      </c>
      <c r="BC25878" s="90" t="s">
        <v>30115</v>
      </c>
      <c r="BD25878" s="423" t="s">
        <v>1301</v>
      </c>
    </row>
    <row r="25879" spans="53:56" ht="15" x14ac:dyDescent="0.25">
      <c r="BA25879" s="91" t="s">
        <v>30193</v>
      </c>
      <c r="BB25879" s="91" t="s">
        <v>4769</v>
      </c>
      <c r="BC25879" s="91" t="s">
        <v>30119</v>
      </c>
      <c r="BD25879" s="423" t="s">
        <v>1301</v>
      </c>
    </row>
    <row r="25880" spans="53:56" ht="15" x14ac:dyDescent="0.25">
      <c r="BA25880" s="91" t="s">
        <v>30194</v>
      </c>
      <c r="BB25880" s="91" t="s">
        <v>4769</v>
      </c>
      <c r="BC25880" s="91" t="s">
        <v>30119</v>
      </c>
      <c r="BD25880" s="423" t="s">
        <v>1301</v>
      </c>
    </row>
    <row r="25881" spans="53:56" ht="15" x14ac:dyDescent="0.25">
      <c r="BA25881" s="90" t="s">
        <v>30195</v>
      </c>
      <c r="BB25881" s="90" t="s">
        <v>4769</v>
      </c>
      <c r="BC25881" s="90" t="s">
        <v>30119</v>
      </c>
      <c r="BD25881" s="423" t="s">
        <v>1301</v>
      </c>
    </row>
    <row r="25882" spans="53:56" ht="15" x14ac:dyDescent="0.25">
      <c r="BA25882" s="91" t="s">
        <v>30196</v>
      </c>
      <c r="BB25882" s="91" t="s">
        <v>4769</v>
      </c>
      <c r="BC25882" s="91" t="s">
        <v>30129</v>
      </c>
      <c r="BD25882" s="423" t="s">
        <v>1301</v>
      </c>
    </row>
    <row r="25883" spans="53:56" ht="15" x14ac:dyDescent="0.25">
      <c r="BA25883" s="90" t="s">
        <v>30197</v>
      </c>
      <c r="BB25883" s="90" t="s">
        <v>4769</v>
      </c>
      <c r="BC25883" s="90" t="s">
        <v>27894</v>
      </c>
      <c r="BD25883" s="423" t="s">
        <v>1301</v>
      </c>
    </row>
    <row r="25884" spans="53:56" ht="15" x14ac:dyDescent="0.25">
      <c r="BA25884" s="90" t="s">
        <v>30198</v>
      </c>
      <c r="BB25884" s="90" t="s">
        <v>4769</v>
      </c>
      <c r="BC25884" s="90" t="s">
        <v>30056</v>
      </c>
      <c r="BD25884" s="423" t="s">
        <v>1301</v>
      </c>
    </row>
    <row r="25885" spans="53:56" ht="15" x14ac:dyDescent="0.25">
      <c r="BA25885" s="91" t="s">
        <v>30199</v>
      </c>
      <c r="BB25885" s="91" t="s">
        <v>4769</v>
      </c>
      <c r="BC25885" s="91" t="s">
        <v>30056</v>
      </c>
      <c r="BD25885" s="423" t="s">
        <v>1301</v>
      </c>
    </row>
    <row r="25886" spans="53:56" ht="15" x14ac:dyDescent="0.25">
      <c r="BA25886" s="90" t="s">
        <v>30200</v>
      </c>
      <c r="BB25886" s="90" t="s">
        <v>4769</v>
      </c>
      <c r="BC25886" s="90" t="s">
        <v>27894</v>
      </c>
      <c r="BD25886" s="423" t="s">
        <v>1301</v>
      </c>
    </row>
    <row r="25887" spans="53:56" ht="15" x14ac:dyDescent="0.25">
      <c r="BA25887" s="91" t="s">
        <v>30201</v>
      </c>
      <c r="BB25887" s="91" t="s">
        <v>4769</v>
      </c>
      <c r="BC25887" s="91" t="s">
        <v>30119</v>
      </c>
      <c r="BD25887" s="423" t="s">
        <v>1301</v>
      </c>
    </row>
    <row r="25888" spans="53:56" ht="15" x14ac:dyDescent="0.25">
      <c r="BA25888" s="91" t="s">
        <v>30202</v>
      </c>
      <c r="BB25888" s="91" t="s">
        <v>4769</v>
      </c>
      <c r="BC25888" s="91" t="s">
        <v>30115</v>
      </c>
      <c r="BD25888" s="423" t="s">
        <v>1301</v>
      </c>
    </row>
    <row r="25889" spans="53:56" ht="15" x14ac:dyDescent="0.25">
      <c r="BA25889" s="90" t="s">
        <v>30203</v>
      </c>
      <c r="BB25889" s="90" t="s">
        <v>4769</v>
      </c>
      <c r="BC25889" s="90" t="s">
        <v>30107</v>
      </c>
      <c r="BD25889" s="423" t="s">
        <v>1301</v>
      </c>
    </row>
    <row r="25890" spans="53:56" ht="15" x14ac:dyDescent="0.25">
      <c r="BA25890" s="91" t="s">
        <v>30204</v>
      </c>
      <c r="BB25890" s="91" t="s">
        <v>4769</v>
      </c>
      <c r="BC25890" s="91" t="s">
        <v>30119</v>
      </c>
      <c r="BD25890" s="423" t="s">
        <v>1301</v>
      </c>
    </row>
    <row r="25891" spans="53:56" ht="15" x14ac:dyDescent="0.25">
      <c r="BA25891" s="90" t="s">
        <v>30205</v>
      </c>
      <c r="BB25891" s="90" t="s">
        <v>4769</v>
      </c>
      <c r="BC25891" s="90" t="s">
        <v>30109</v>
      </c>
      <c r="BD25891" s="423" t="s">
        <v>1301</v>
      </c>
    </row>
    <row r="25892" spans="53:56" ht="15" x14ac:dyDescent="0.25">
      <c r="BA25892" s="91" t="s">
        <v>30206</v>
      </c>
      <c r="BB25892" s="91" t="s">
        <v>4769</v>
      </c>
      <c r="BC25892" s="91" t="s">
        <v>30119</v>
      </c>
      <c r="BD25892" s="423" t="s">
        <v>1301</v>
      </c>
    </row>
    <row r="25893" spans="53:56" ht="15" x14ac:dyDescent="0.25">
      <c r="BA25893" s="90" t="s">
        <v>30207</v>
      </c>
      <c r="BB25893" s="90" t="s">
        <v>4769</v>
      </c>
      <c r="BC25893" s="90" t="s">
        <v>30056</v>
      </c>
      <c r="BD25893" s="423" t="s">
        <v>1301</v>
      </c>
    </row>
    <row r="25894" spans="53:56" ht="15" x14ac:dyDescent="0.25">
      <c r="BA25894" s="90" t="s">
        <v>30208</v>
      </c>
      <c r="BB25894" s="90" t="s">
        <v>4769</v>
      </c>
      <c r="BC25894" s="90" t="s">
        <v>30056</v>
      </c>
      <c r="BD25894" s="423" t="s">
        <v>1301</v>
      </c>
    </row>
    <row r="25895" spans="53:56" ht="15" x14ac:dyDescent="0.25">
      <c r="BA25895" s="91" t="s">
        <v>30209</v>
      </c>
      <c r="BB25895" s="91" t="s">
        <v>4769</v>
      </c>
      <c r="BC25895" s="91" t="s">
        <v>30056</v>
      </c>
      <c r="BD25895" s="423" t="s">
        <v>1301</v>
      </c>
    </row>
    <row r="25896" spans="53:56" ht="15" x14ac:dyDescent="0.25">
      <c r="BA25896" s="90" t="s">
        <v>30210</v>
      </c>
      <c r="BB25896" s="90" t="s">
        <v>4769</v>
      </c>
      <c r="BC25896" s="90" t="s">
        <v>30056</v>
      </c>
      <c r="BD25896" s="423" t="s">
        <v>1301</v>
      </c>
    </row>
    <row r="25897" spans="53:56" ht="15" x14ac:dyDescent="0.25">
      <c r="BA25897" s="91" t="s">
        <v>30211</v>
      </c>
      <c r="BB25897" s="91" t="s">
        <v>4769</v>
      </c>
      <c r="BC25897" s="91" t="s">
        <v>30056</v>
      </c>
      <c r="BD25897" s="423" t="s">
        <v>1301</v>
      </c>
    </row>
    <row r="25898" spans="53:56" ht="15" x14ac:dyDescent="0.25">
      <c r="BA25898" s="91" t="s">
        <v>30212</v>
      </c>
      <c r="BB25898" s="91" t="s">
        <v>4769</v>
      </c>
      <c r="BC25898" s="91" t="s">
        <v>30056</v>
      </c>
      <c r="BD25898" s="423" t="s">
        <v>1301</v>
      </c>
    </row>
    <row r="25899" spans="53:56" ht="15" x14ac:dyDescent="0.25">
      <c r="BA25899" s="90" t="s">
        <v>30213</v>
      </c>
      <c r="BB25899" s="90" t="s">
        <v>4769</v>
      </c>
      <c r="BC25899" s="90" t="s">
        <v>30056</v>
      </c>
      <c r="BD25899" s="423" t="s">
        <v>1301</v>
      </c>
    </row>
    <row r="25900" spans="53:56" ht="15" x14ac:dyDescent="0.25">
      <c r="BA25900" s="91" t="s">
        <v>30214</v>
      </c>
      <c r="BB25900" s="91" t="s">
        <v>4769</v>
      </c>
      <c r="BC25900" s="91" t="s">
        <v>30056</v>
      </c>
      <c r="BD25900" s="423" t="s">
        <v>1301</v>
      </c>
    </row>
    <row r="25901" spans="53:56" ht="15" x14ac:dyDescent="0.25">
      <c r="BA25901" s="90" t="s">
        <v>30215</v>
      </c>
      <c r="BB25901" s="90" t="s">
        <v>4769</v>
      </c>
      <c r="BC25901" s="90" t="s">
        <v>30056</v>
      </c>
      <c r="BD25901" s="423" t="s">
        <v>1301</v>
      </c>
    </row>
    <row r="25902" spans="53:56" ht="15" x14ac:dyDescent="0.25">
      <c r="BA25902" s="90" t="s">
        <v>30216</v>
      </c>
      <c r="BB25902" s="90" t="s">
        <v>4769</v>
      </c>
      <c r="BC25902" s="90" t="s">
        <v>30056</v>
      </c>
      <c r="BD25902" s="423" t="s">
        <v>1301</v>
      </c>
    </row>
    <row r="25903" spans="53:56" ht="15" x14ac:dyDescent="0.25">
      <c r="BA25903" s="91" t="s">
        <v>30217</v>
      </c>
      <c r="BB25903" s="91" t="s">
        <v>4769</v>
      </c>
      <c r="BC25903" s="91" t="s">
        <v>30056</v>
      </c>
      <c r="BD25903" s="423" t="s">
        <v>1301</v>
      </c>
    </row>
    <row r="25904" spans="53:56" ht="15" x14ac:dyDescent="0.25">
      <c r="BA25904" s="90" t="s">
        <v>30218</v>
      </c>
      <c r="BB25904" s="90" t="s">
        <v>4769</v>
      </c>
      <c r="BC25904" s="90" t="s">
        <v>30056</v>
      </c>
      <c r="BD25904" s="423" t="s">
        <v>1301</v>
      </c>
    </row>
    <row r="25905" spans="53:56" ht="15" x14ac:dyDescent="0.25">
      <c r="BA25905" s="91" t="s">
        <v>30219</v>
      </c>
      <c r="BB25905" s="91" t="s">
        <v>4769</v>
      </c>
      <c r="BC25905" s="91" t="s">
        <v>30056</v>
      </c>
      <c r="BD25905" s="423" t="s">
        <v>1301</v>
      </c>
    </row>
    <row r="25906" spans="53:56" ht="15" x14ac:dyDescent="0.25">
      <c r="BA25906" s="91" t="s">
        <v>30220</v>
      </c>
      <c r="BB25906" s="91" t="s">
        <v>4769</v>
      </c>
      <c r="BC25906" s="91" t="s">
        <v>30056</v>
      </c>
      <c r="BD25906" s="423" t="s">
        <v>1301</v>
      </c>
    </row>
    <row r="25907" spans="53:56" ht="15" x14ac:dyDescent="0.25">
      <c r="BA25907" s="90" t="s">
        <v>30221</v>
      </c>
      <c r="BB25907" s="90" t="s">
        <v>4769</v>
      </c>
      <c r="BC25907" s="90" t="s">
        <v>30056</v>
      </c>
      <c r="BD25907" s="423" t="s">
        <v>1301</v>
      </c>
    </row>
    <row r="25908" spans="53:56" ht="15" x14ac:dyDescent="0.25">
      <c r="BA25908" s="91" t="s">
        <v>30222</v>
      </c>
      <c r="BB25908" s="91" t="s">
        <v>4769</v>
      </c>
      <c r="BC25908" s="91" t="s">
        <v>30056</v>
      </c>
      <c r="BD25908" s="423" t="s">
        <v>1301</v>
      </c>
    </row>
    <row r="25909" spans="53:56" ht="15" x14ac:dyDescent="0.25">
      <c r="BA25909" s="90" t="s">
        <v>30223</v>
      </c>
      <c r="BB25909" s="90" t="s">
        <v>4769</v>
      </c>
      <c r="BC25909" s="90" t="s">
        <v>30056</v>
      </c>
      <c r="BD25909" s="423" t="s">
        <v>1301</v>
      </c>
    </row>
    <row r="25910" spans="53:56" ht="15" x14ac:dyDescent="0.25">
      <c r="BA25910" s="90" t="s">
        <v>30224</v>
      </c>
      <c r="BB25910" s="90" t="s">
        <v>4769</v>
      </c>
      <c r="BC25910" s="90" t="s">
        <v>30056</v>
      </c>
      <c r="BD25910" s="423" t="s">
        <v>1301</v>
      </c>
    </row>
    <row r="25911" spans="53:56" ht="15" x14ac:dyDescent="0.25">
      <c r="BA25911" s="91" t="s">
        <v>30225</v>
      </c>
      <c r="BB25911" s="91" t="s">
        <v>4769</v>
      </c>
      <c r="BC25911" s="91" t="s">
        <v>30056</v>
      </c>
      <c r="BD25911" s="423" t="s">
        <v>1301</v>
      </c>
    </row>
    <row r="25912" spans="53:56" ht="15" x14ac:dyDescent="0.25">
      <c r="BA25912" s="90" t="s">
        <v>30226</v>
      </c>
      <c r="BB25912" s="90" t="s">
        <v>4769</v>
      </c>
      <c r="BC25912" s="90" t="s">
        <v>30056</v>
      </c>
      <c r="BD25912" s="423" t="s">
        <v>1301</v>
      </c>
    </row>
    <row r="25913" spans="53:56" ht="15" x14ac:dyDescent="0.25">
      <c r="BA25913" s="91" t="s">
        <v>30227</v>
      </c>
      <c r="BB25913" s="91" t="s">
        <v>4769</v>
      </c>
      <c r="BC25913" s="91" t="s">
        <v>30056</v>
      </c>
      <c r="BD25913" s="423" t="s">
        <v>1301</v>
      </c>
    </row>
    <row r="25914" spans="53:56" ht="15" x14ac:dyDescent="0.25">
      <c r="BA25914" s="90" t="s">
        <v>30228</v>
      </c>
      <c r="BB25914" s="90" t="s">
        <v>4769</v>
      </c>
      <c r="BC25914" s="90" t="s">
        <v>29964</v>
      </c>
      <c r="BD25914" s="423" t="s">
        <v>1301</v>
      </c>
    </row>
    <row r="25915" spans="53:56" ht="15" x14ac:dyDescent="0.25">
      <c r="BA25915" s="91" t="s">
        <v>30229</v>
      </c>
      <c r="BB25915" s="91" t="s">
        <v>4769</v>
      </c>
      <c r="BC25915" s="91" t="s">
        <v>30056</v>
      </c>
      <c r="BD25915" s="423" t="s">
        <v>1301</v>
      </c>
    </row>
    <row r="25916" spans="53:56" ht="15" x14ac:dyDescent="0.25">
      <c r="BA25916" s="91" t="s">
        <v>30230</v>
      </c>
      <c r="BB25916" s="91" t="s">
        <v>4769</v>
      </c>
      <c r="BC25916" s="91" t="s">
        <v>30056</v>
      </c>
      <c r="BD25916" s="423" t="s">
        <v>1301</v>
      </c>
    </row>
    <row r="25917" spans="53:56" ht="15" x14ac:dyDescent="0.25">
      <c r="BA25917" s="90" t="s">
        <v>30231</v>
      </c>
      <c r="BB25917" s="90" t="s">
        <v>4769</v>
      </c>
      <c r="BC25917" s="90" t="s">
        <v>30056</v>
      </c>
      <c r="BD25917" s="423" t="s">
        <v>1301</v>
      </c>
    </row>
    <row r="25918" spans="53:56" ht="15" x14ac:dyDescent="0.25">
      <c r="BA25918" s="91" t="s">
        <v>30232</v>
      </c>
      <c r="BB25918" s="91" t="s">
        <v>4769</v>
      </c>
      <c r="BC25918" s="91" t="s">
        <v>30056</v>
      </c>
      <c r="BD25918" s="423" t="s">
        <v>1301</v>
      </c>
    </row>
    <row r="25919" spans="53:56" ht="15" x14ac:dyDescent="0.25">
      <c r="BA25919" s="90" t="s">
        <v>30233</v>
      </c>
      <c r="BB25919" s="90" t="s">
        <v>4769</v>
      </c>
      <c r="BC25919" s="90" t="s">
        <v>30056</v>
      </c>
      <c r="BD25919" s="423" t="s">
        <v>1301</v>
      </c>
    </row>
    <row r="25920" spans="53:56" ht="15" x14ac:dyDescent="0.25">
      <c r="BA25920" s="90" t="s">
        <v>30234</v>
      </c>
      <c r="BB25920" s="90" t="s">
        <v>4769</v>
      </c>
      <c r="BC25920" s="90" t="s">
        <v>30056</v>
      </c>
      <c r="BD25920" s="423" t="s">
        <v>1301</v>
      </c>
    </row>
    <row r="25921" spans="53:56" ht="15" x14ac:dyDescent="0.25">
      <c r="BA25921" s="91" t="s">
        <v>30235</v>
      </c>
      <c r="BB25921" s="91" t="s">
        <v>4769</v>
      </c>
      <c r="BC25921" s="91" t="s">
        <v>30056</v>
      </c>
      <c r="BD25921" s="423" t="s">
        <v>1301</v>
      </c>
    </row>
    <row r="25922" spans="53:56" ht="15" x14ac:dyDescent="0.25">
      <c r="BA25922" s="90" t="s">
        <v>30236</v>
      </c>
      <c r="BB25922" s="90" t="s">
        <v>4769</v>
      </c>
      <c r="BC25922" s="90" t="s">
        <v>30056</v>
      </c>
      <c r="BD25922" s="423" t="s">
        <v>1301</v>
      </c>
    </row>
    <row r="25923" spans="53:56" ht="15" x14ac:dyDescent="0.25">
      <c r="BA25923" s="91" t="s">
        <v>30237</v>
      </c>
      <c r="BB25923" s="91" t="s">
        <v>4769</v>
      </c>
      <c r="BC25923" s="91" t="s">
        <v>30056</v>
      </c>
      <c r="BD25923" s="423" t="s">
        <v>1301</v>
      </c>
    </row>
    <row r="25924" spans="53:56" ht="15" x14ac:dyDescent="0.25">
      <c r="BA25924" s="91" t="s">
        <v>30238</v>
      </c>
      <c r="BB25924" s="91" t="s">
        <v>4769</v>
      </c>
      <c r="BC25924" s="91" t="s">
        <v>30056</v>
      </c>
      <c r="BD25924" s="423" t="s">
        <v>1301</v>
      </c>
    </row>
    <row r="25925" spans="53:56" ht="15" x14ac:dyDescent="0.25">
      <c r="BA25925" s="90" t="s">
        <v>30239</v>
      </c>
      <c r="BB25925" s="90" t="s">
        <v>4769</v>
      </c>
      <c r="BC25925" s="90" t="s">
        <v>29964</v>
      </c>
      <c r="BD25925" s="423" t="s">
        <v>1301</v>
      </c>
    </row>
    <row r="25926" spans="53:56" ht="15" x14ac:dyDescent="0.25">
      <c r="BA25926" s="91" t="s">
        <v>30240</v>
      </c>
      <c r="BB25926" s="91" t="s">
        <v>4769</v>
      </c>
      <c r="BC25926" s="91" t="s">
        <v>29964</v>
      </c>
      <c r="BD25926" s="423" t="s">
        <v>1301</v>
      </c>
    </row>
    <row r="25927" spans="53:56" ht="15" x14ac:dyDescent="0.25">
      <c r="BA25927" s="90" t="s">
        <v>30241</v>
      </c>
      <c r="BB25927" s="90" t="s">
        <v>4769</v>
      </c>
      <c r="BC25927" s="90" t="s">
        <v>29964</v>
      </c>
      <c r="BD25927" s="423" t="s">
        <v>1301</v>
      </c>
    </row>
    <row r="25928" spans="53:56" ht="15" x14ac:dyDescent="0.25">
      <c r="BA25928" s="90" t="s">
        <v>30242</v>
      </c>
      <c r="BB25928" s="90" t="s">
        <v>4769</v>
      </c>
      <c r="BC25928" s="90" t="s">
        <v>30056</v>
      </c>
      <c r="BD25928" s="423" t="s">
        <v>1301</v>
      </c>
    </row>
    <row r="25929" spans="53:56" ht="15" x14ac:dyDescent="0.25">
      <c r="BA25929" s="91" t="s">
        <v>30243</v>
      </c>
      <c r="BB25929" s="91" t="s">
        <v>4769</v>
      </c>
      <c r="BC25929" s="91" t="s">
        <v>30056</v>
      </c>
      <c r="BD25929" s="423" t="s">
        <v>1301</v>
      </c>
    </row>
    <row r="25930" spans="53:56" ht="15" x14ac:dyDescent="0.25">
      <c r="BA25930" s="90" t="s">
        <v>30244</v>
      </c>
      <c r="BB25930" s="90" t="s">
        <v>4769</v>
      </c>
      <c r="BC25930" s="90" t="s">
        <v>30056</v>
      </c>
      <c r="BD25930" s="423" t="s">
        <v>1301</v>
      </c>
    </row>
    <row r="25931" spans="53:56" ht="15" x14ac:dyDescent="0.25">
      <c r="BA25931" s="91" t="s">
        <v>30245</v>
      </c>
      <c r="BB25931" s="91" t="s">
        <v>4769</v>
      </c>
      <c r="BC25931" s="91" t="s">
        <v>30056</v>
      </c>
      <c r="BD25931" s="423" t="s">
        <v>1301</v>
      </c>
    </row>
    <row r="25932" spans="53:56" ht="15" x14ac:dyDescent="0.25">
      <c r="BA25932" s="90" t="s">
        <v>30246</v>
      </c>
      <c r="BB25932" s="90" t="s">
        <v>4769</v>
      </c>
      <c r="BC25932" s="90" t="s">
        <v>30056</v>
      </c>
      <c r="BD25932" s="423" t="s">
        <v>1301</v>
      </c>
    </row>
    <row r="25933" spans="53:56" ht="15" x14ac:dyDescent="0.25">
      <c r="BA25933" s="91" t="s">
        <v>30247</v>
      </c>
      <c r="BB25933" s="91" t="s">
        <v>4769</v>
      </c>
      <c r="BC25933" s="91" t="s">
        <v>30056</v>
      </c>
      <c r="BD25933" s="423" t="s">
        <v>1301</v>
      </c>
    </row>
    <row r="25934" spans="53:56" ht="15" x14ac:dyDescent="0.25">
      <c r="BA25934" s="91" t="s">
        <v>30248</v>
      </c>
      <c r="BB25934" s="91" t="s">
        <v>4769</v>
      </c>
      <c r="BC25934" s="91" t="s">
        <v>30056</v>
      </c>
      <c r="BD25934" s="423" t="s">
        <v>1301</v>
      </c>
    </row>
    <row r="25935" spans="53:56" ht="15" x14ac:dyDescent="0.25">
      <c r="BA25935" s="90" t="s">
        <v>30249</v>
      </c>
      <c r="BB25935" s="90" t="s">
        <v>4769</v>
      </c>
      <c r="BC25935" s="90" t="s">
        <v>30056</v>
      </c>
      <c r="BD25935" s="423" t="s">
        <v>1301</v>
      </c>
    </row>
    <row r="25936" spans="53:56" ht="15" x14ac:dyDescent="0.25">
      <c r="BA25936" s="91" t="s">
        <v>30250</v>
      </c>
      <c r="BB25936" s="91" t="s">
        <v>4769</v>
      </c>
      <c r="BC25936" s="91" t="s">
        <v>30056</v>
      </c>
      <c r="BD25936" s="423" t="s">
        <v>1301</v>
      </c>
    </row>
    <row r="25937" spans="53:56" ht="15" x14ac:dyDescent="0.25">
      <c r="BA25937" s="90" t="s">
        <v>30251</v>
      </c>
      <c r="BB25937" s="90" t="s">
        <v>4769</v>
      </c>
      <c r="BC25937" s="90" t="s">
        <v>30056</v>
      </c>
      <c r="BD25937" s="423" t="s">
        <v>1301</v>
      </c>
    </row>
    <row r="25938" spans="53:56" ht="15" x14ac:dyDescent="0.25">
      <c r="BA25938" s="91" t="s">
        <v>30252</v>
      </c>
      <c r="BB25938" s="91" t="s">
        <v>4769</v>
      </c>
      <c r="BC25938" s="91" t="s">
        <v>30056</v>
      </c>
      <c r="BD25938" s="423" t="s">
        <v>1301</v>
      </c>
    </row>
    <row r="25939" spans="53:56" ht="15" x14ac:dyDescent="0.25">
      <c r="BA25939" s="90" t="s">
        <v>30253</v>
      </c>
      <c r="BB25939" s="90" t="s">
        <v>4769</v>
      </c>
      <c r="BC25939" s="90" t="s">
        <v>30056</v>
      </c>
      <c r="BD25939" s="423" t="s">
        <v>1301</v>
      </c>
    </row>
    <row r="25940" spans="53:56" ht="15" x14ac:dyDescent="0.25">
      <c r="BA25940" s="91" t="s">
        <v>30254</v>
      </c>
      <c r="BB25940" s="91" t="s">
        <v>4769</v>
      </c>
      <c r="BC25940" s="91" t="s">
        <v>30056</v>
      </c>
      <c r="BD25940" s="423" t="s">
        <v>1301</v>
      </c>
    </row>
    <row r="25941" spans="53:56" ht="15" x14ac:dyDescent="0.25">
      <c r="BA25941" s="90" t="s">
        <v>30255</v>
      </c>
      <c r="BB25941" s="90" t="s">
        <v>4769</v>
      </c>
      <c r="BC25941" s="90" t="s">
        <v>29964</v>
      </c>
      <c r="BD25941" s="423" t="s">
        <v>1301</v>
      </c>
    </row>
    <row r="25942" spans="53:56" ht="15" x14ac:dyDescent="0.25">
      <c r="BA25942" s="91" t="s">
        <v>30256</v>
      </c>
      <c r="BB25942" s="91" t="s">
        <v>4769</v>
      </c>
      <c r="BC25942" s="91" t="s">
        <v>30056</v>
      </c>
      <c r="BD25942" s="423" t="s">
        <v>1301</v>
      </c>
    </row>
    <row r="25943" spans="53:56" ht="15" x14ac:dyDescent="0.25">
      <c r="BA25943" s="90" t="s">
        <v>30257</v>
      </c>
      <c r="BB25943" s="90" t="s">
        <v>4769</v>
      </c>
      <c r="BC25943" s="90" t="s">
        <v>30056</v>
      </c>
      <c r="BD25943" s="423" t="s">
        <v>1301</v>
      </c>
    </row>
    <row r="25944" spans="53:56" ht="15" x14ac:dyDescent="0.25">
      <c r="BA25944" s="91" t="s">
        <v>30258</v>
      </c>
      <c r="BB25944" s="91" t="s">
        <v>4769</v>
      </c>
      <c r="BC25944" s="91" t="s">
        <v>30056</v>
      </c>
      <c r="BD25944" s="423" t="s">
        <v>1301</v>
      </c>
    </row>
    <row r="25945" spans="53:56" ht="15" x14ac:dyDescent="0.25">
      <c r="BA25945" s="90" t="s">
        <v>30259</v>
      </c>
      <c r="BB25945" s="90" t="s">
        <v>4769</v>
      </c>
      <c r="BC25945" s="90" t="s">
        <v>30056</v>
      </c>
      <c r="BD25945" s="423" t="s">
        <v>1301</v>
      </c>
    </row>
    <row r="25946" spans="53:56" ht="15" x14ac:dyDescent="0.25">
      <c r="BA25946" s="91" t="s">
        <v>30260</v>
      </c>
      <c r="BB25946" s="91" t="s">
        <v>4769</v>
      </c>
      <c r="BC25946" s="91" t="s">
        <v>30056</v>
      </c>
      <c r="BD25946" s="423" t="s">
        <v>1301</v>
      </c>
    </row>
    <row r="25947" spans="53:56" ht="15" x14ac:dyDescent="0.25">
      <c r="BA25947" s="90" t="s">
        <v>30261</v>
      </c>
      <c r="BB25947" s="90" t="s">
        <v>4769</v>
      </c>
      <c r="BC25947" s="90" t="s">
        <v>30056</v>
      </c>
      <c r="BD25947" s="423" t="s">
        <v>1301</v>
      </c>
    </row>
    <row r="25948" spans="53:56" ht="15" x14ac:dyDescent="0.25">
      <c r="BA25948" s="91" t="s">
        <v>30262</v>
      </c>
      <c r="BB25948" s="91" t="s">
        <v>4769</v>
      </c>
      <c r="BC25948" s="91" t="s">
        <v>30056</v>
      </c>
      <c r="BD25948" s="423" t="s">
        <v>1301</v>
      </c>
    </row>
    <row r="25949" spans="53:56" ht="15" x14ac:dyDescent="0.25">
      <c r="BA25949" s="90" t="s">
        <v>30263</v>
      </c>
      <c r="BB25949" s="90" t="s">
        <v>4769</v>
      </c>
      <c r="BC25949" s="90" t="s">
        <v>29964</v>
      </c>
      <c r="BD25949" s="423" t="s">
        <v>1301</v>
      </c>
    </row>
    <row r="25950" spans="53:56" ht="15" x14ac:dyDescent="0.25">
      <c r="BA25950" s="90" t="s">
        <v>30264</v>
      </c>
      <c r="BB25950" s="90" t="s">
        <v>4769</v>
      </c>
      <c r="BC25950" s="90" t="s">
        <v>30056</v>
      </c>
      <c r="BD25950" s="423" t="s">
        <v>1301</v>
      </c>
    </row>
    <row r="25951" spans="53:56" ht="15" x14ac:dyDescent="0.25">
      <c r="BA25951" s="91" t="s">
        <v>30265</v>
      </c>
      <c r="BB25951" s="91" t="s">
        <v>4769</v>
      </c>
      <c r="BC25951" s="91" t="s">
        <v>30056</v>
      </c>
      <c r="BD25951" s="423" t="s">
        <v>1301</v>
      </c>
    </row>
    <row r="25952" spans="53:56" ht="15" x14ac:dyDescent="0.25">
      <c r="BA25952" s="90" t="s">
        <v>30266</v>
      </c>
      <c r="BB25952" s="90" t="s">
        <v>4769</v>
      </c>
      <c r="BC25952" s="90" t="s">
        <v>30056</v>
      </c>
      <c r="BD25952" s="423" t="s">
        <v>1301</v>
      </c>
    </row>
    <row r="25953" spans="53:56" ht="15" x14ac:dyDescent="0.25">
      <c r="BA25953" s="91" t="s">
        <v>30267</v>
      </c>
      <c r="BB25953" s="91" t="s">
        <v>4769</v>
      </c>
      <c r="BC25953" s="91" t="s">
        <v>30119</v>
      </c>
      <c r="BD25953" s="423" t="s">
        <v>1301</v>
      </c>
    </row>
    <row r="25954" spans="53:56" ht="15" x14ac:dyDescent="0.25">
      <c r="BA25954" s="91" t="s">
        <v>30268</v>
      </c>
      <c r="BB25954" s="91" t="s">
        <v>4769</v>
      </c>
      <c r="BC25954" s="91" t="s">
        <v>30056</v>
      </c>
      <c r="BD25954" s="423" t="s">
        <v>1301</v>
      </c>
    </row>
    <row r="25955" spans="53:56" ht="15" x14ac:dyDescent="0.25">
      <c r="BA25955" s="90" t="s">
        <v>30269</v>
      </c>
      <c r="BB25955" s="90" t="s">
        <v>4769</v>
      </c>
      <c r="BC25955" s="90" t="s">
        <v>30056</v>
      </c>
      <c r="BD25955" s="423" t="s">
        <v>1301</v>
      </c>
    </row>
    <row r="25956" spans="53:56" ht="15" x14ac:dyDescent="0.25">
      <c r="BA25956" s="91" t="s">
        <v>30270</v>
      </c>
      <c r="BB25956" s="91" t="s">
        <v>4769</v>
      </c>
      <c r="BC25956" s="91" t="s">
        <v>30056</v>
      </c>
      <c r="BD25956" s="423" t="s">
        <v>1301</v>
      </c>
    </row>
    <row r="25957" spans="53:56" ht="15" x14ac:dyDescent="0.25">
      <c r="BA25957" s="90" t="s">
        <v>30271</v>
      </c>
      <c r="BB25957" s="90" t="s">
        <v>4769</v>
      </c>
      <c r="BC25957" s="90" t="s">
        <v>30056</v>
      </c>
      <c r="BD25957" s="423" t="s">
        <v>1301</v>
      </c>
    </row>
    <row r="25958" spans="53:56" ht="15" x14ac:dyDescent="0.25">
      <c r="BA25958" s="91" t="s">
        <v>30272</v>
      </c>
      <c r="BB25958" s="91" t="s">
        <v>4769</v>
      </c>
      <c r="BC25958" s="91" t="s">
        <v>30056</v>
      </c>
      <c r="BD25958" s="423" t="s">
        <v>1301</v>
      </c>
    </row>
    <row r="25959" spans="53:56" ht="15" x14ac:dyDescent="0.25">
      <c r="BA25959" s="90" t="s">
        <v>30273</v>
      </c>
      <c r="BB25959" s="90" t="s">
        <v>4769</v>
      </c>
      <c r="BC25959" s="90" t="s">
        <v>30056</v>
      </c>
      <c r="BD25959" s="423" t="s">
        <v>1301</v>
      </c>
    </row>
    <row r="25960" spans="53:56" ht="15" x14ac:dyDescent="0.25">
      <c r="BA25960" s="91" t="s">
        <v>30274</v>
      </c>
      <c r="BB25960" s="91" t="s">
        <v>4769</v>
      </c>
      <c r="BC25960" s="91" t="s">
        <v>30056</v>
      </c>
      <c r="BD25960" s="423" t="s">
        <v>1301</v>
      </c>
    </row>
    <row r="25961" spans="53:56" ht="15" x14ac:dyDescent="0.25">
      <c r="BA25961" s="90" t="s">
        <v>30275</v>
      </c>
      <c r="BB25961" s="90" t="s">
        <v>4769</v>
      </c>
      <c r="BC25961" s="90" t="s">
        <v>30056</v>
      </c>
      <c r="BD25961" s="423" t="s">
        <v>1301</v>
      </c>
    </row>
    <row r="25962" spans="53:56" ht="15" x14ac:dyDescent="0.25">
      <c r="BA25962" s="91" t="s">
        <v>30276</v>
      </c>
      <c r="BB25962" s="91" t="s">
        <v>4769</v>
      </c>
      <c r="BC25962" s="91" t="s">
        <v>30056</v>
      </c>
      <c r="BD25962" s="423" t="s">
        <v>1301</v>
      </c>
    </row>
    <row r="25963" spans="53:56" ht="15" x14ac:dyDescent="0.25">
      <c r="BA25963" s="90" t="s">
        <v>30277</v>
      </c>
      <c r="BB25963" s="90" t="s">
        <v>4769</v>
      </c>
      <c r="BC25963" s="90" t="s">
        <v>30056</v>
      </c>
      <c r="BD25963" s="423" t="s">
        <v>1301</v>
      </c>
    </row>
    <row r="25964" spans="53:56" ht="15" x14ac:dyDescent="0.25">
      <c r="BA25964" s="91" t="s">
        <v>30278</v>
      </c>
      <c r="BB25964" s="91" t="s">
        <v>4769</v>
      </c>
      <c r="BC25964" s="91" t="s">
        <v>30119</v>
      </c>
      <c r="BD25964" s="423" t="s">
        <v>1301</v>
      </c>
    </row>
    <row r="25965" spans="53:56" ht="15" x14ac:dyDescent="0.25">
      <c r="BA25965" s="90" t="s">
        <v>30279</v>
      </c>
      <c r="BB25965" s="90" t="s">
        <v>4769</v>
      </c>
      <c r="BC25965" s="90" t="s">
        <v>30119</v>
      </c>
      <c r="BD25965" s="423" t="s">
        <v>1301</v>
      </c>
    </row>
    <row r="25966" spans="53:56" ht="15" x14ac:dyDescent="0.25">
      <c r="BA25966" s="91" t="s">
        <v>30280</v>
      </c>
      <c r="BB25966" s="91" t="s">
        <v>4769</v>
      </c>
      <c r="BC25966" s="91" t="s">
        <v>30119</v>
      </c>
      <c r="BD25966" s="423" t="s">
        <v>1301</v>
      </c>
    </row>
    <row r="25967" spans="53:56" ht="15" x14ac:dyDescent="0.25">
      <c r="BA25967" s="90" t="s">
        <v>30281</v>
      </c>
      <c r="BB25967" s="90" t="s">
        <v>4769</v>
      </c>
      <c r="BC25967" s="90" t="s">
        <v>30119</v>
      </c>
      <c r="BD25967" s="423" t="s">
        <v>1301</v>
      </c>
    </row>
    <row r="25968" spans="53:56" ht="15" x14ac:dyDescent="0.25">
      <c r="BA25968" s="91" t="s">
        <v>30282</v>
      </c>
      <c r="BB25968" s="91" t="s">
        <v>4769</v>
      </c>
      <c r="BC25968" s="91" t="s">
        <v>30119</v>
      </c>
      <c r="BD25968" s="423" t="s">
        <v>1301</v>
      </c>
    </row>
    <row r="25969" spans="53:56" ht="15" x14ac:dyDescent="0.25">
      <c r="BA25969" s="90" t="s">
        <v>30283</v>
      </c>
      <c r="BB25969" s="90" t="s">
        <v>4769</v>
      </c>
      <c r="BC25969" s="90" t="s">
        <v>30119</v>
      </c>
      <c r="BD25969" s="423" t="s">
        <v>1301</v>
      </c>
    </row>
    <row r="25970" spans="53:56" ht="15" x14ac:dyDescent="0.25">
      <c r="BA25970" s="91" t="s">
        <v>30284</v>
      </c>
      <c r="BB25970" s="91" t="s">
        <v>4769</v>
      </c>
      <c r="BC25970" s="91" t="s">
        <v>30119</v>
      </c>
      <c r="BD25970" s="423" t="s">
        <v>1301</v>
      </c>
    </row>
    <row r="25971" spans="53:56" ht="15" x14ac:dyDescent="0.25">
      <c r="BA25971" s="90" t="s">
        <v>30285</v>
      </c>
      <c r="BB25971" s="90" t="s">
        <v>4769</v>
      </c>
      <c r="BC25971" s="90" t="s">
        <v>30119</v>
      </c>
      <c r="BD25971" s="423" t="s">
        <v>1301</v>
      </c>
    </row>
    <row r="25972" spans="53:56" ht="15" x14ac:dyDescent="0.25">
      <c r="BA25972" s="91" t="s">
        <v>30286</v>
      </c>
      <c r="BB25972" s="91" t="s">
        <v>4769</v>
      </c>
      <c r="BC25972" s="91" t="s">
        <v>30119</v>
      </c>
      <c r="BD25972" s="423" t="s">
        <v>1301</v>
      </c>
    </row>
    <row r="25973" spans="53:56" ht="15" x14ac:dyDescent="0.25">
      <c r="BA25973" s="90" t="s">
        <v>30287</v>
      </c>
      <c r="BB25973" s="90" t="s">
        <v>4769</v>
      </c>
      <c r="BC25973" s="90" t="s">
        <v>30119</v>
      </c>
      <c r="BD25973" s="423" t="s">
        <v>1301</v>
      </c>
    </row>
    <row r="25974" spans="53:56" ht="15" x14ac:dyDescent="0.25">
      <c r="BA25974" s="91" t="s">
        <v>30288</v>
      </c>
      <c r="BB25974" s="91" t="s">
        <v>4769</v>
      </c>
      <c r="BC25974" s="91" t="s">
        <v>30119</v>
      </c>
      <c r="BD25974" s="423" t="s">
        <v>1301</v>
      </c>
    </row>
    <row r="25975" spans="53:56" ht="15" x14ac:dyDescent="0.25">
      <c r="BA25975" s="90" t="s">
        <v>30289</v>
      </c>
      <c r="BB25975" s="90" t="s">
        <v>4769</v>
      </c>
      <c r="BC25975" s="90" t="s">
        <v>30119</v>
      </c>
      <c r="BD25975" s="423" t="s">
        <v>1301</v>
      </c>
    </row>
    <row r="25976" spans="53:56" ht="15" x14ac:dyDescent="0.25">
      <c r="BA25976" s="91" t="s">
        <v>30290</v>
      </c>
      <c r="BB25976" s="91" t="s">
        <v>4769</v>
      </c>
      <c r="BC25976" s="91" t="s">
        <v>30119</v>
      </c>
      <c r="BD25976" s="423" t="s">
        <v>1301</v>
      </c>
    </row>
    <row r="25977" spans="53:56" ht="15" x14ac:dyDescent="0.25">
      <c r="BA25977" s="90" t="s">
        <v>30291</v>
      </c>
      <c r="BB25977" s="90" t="s">
        <v>4769</v>
      </c>
      <c r="BC25977" s="90" t="s">
        <v>30119</v>
      </c>
      <c r="BD25977" s="423" t="s">
        <v>1301</v>
      </c>
    </row>
    <row r="25978" spans="53:56" ht="15" x14ac:dyDescent="0.25">
      <c r="BA25978" s="91" t="s">
        <v>30292</v>
      </c>
      <c r="BB25978" s="91" t="s">
        <v>4769</v>
      </c>
      <c r="BC25978" s="91" t="s">
        <v>30119</v>
      </c>
      <c r="BD25978" s="423" t="s">
        <v>1301</v>
      </c>
    </row>
    <row r="25979" spans="53:56" ht="15" x14ac:dyDescent="0.25">
      <c r="BA25979" s="90" t="s">
        <v>30293</v>
      </c>
      <c r="BB25979" s="90" t="s">
        <v>4769</v>
      </c>
      <c r="BC25979" s="90" t="s">
        <v>27894</v>
      </c>
      <c r="BD25979" s="423" t="s">
        <v>1301</v>
      </c>
    </row>
    <row r="25980" spans="53:56" ht="15" x14ac:dyDescent="0.25">
      <c r="BA25980" s="91" t="s">
        <v>30294</v>
      </c>
      <c r="BB25980" s="91" t="s">
        <v>4769</v>
      </c>
      <c r="BC25980" s="91" t="s">
        <v>30119</v>
      </c>
      <c r="BD25980" s="423" t="s">
        <v>1301</v>
      </c>
    </row>
    <row r="25981" spans="53:56" ht="15" x14ac:dyDescent="0.25">
      <c r="BA25981" s="90" t="s">
        <v>30295</v>
      </c>
      <c r="BB25981" s="90" t="s">
        <v>4769</v>
      </c>
      <c r="BC25981" s="90" t="s">
        <v>30119</v>
      </c>
      <c r="BD25981" s="423" t="s">
        <v>1301</v>
      </c>
    </row>
    <row r="25982" spans="53:56" ht="15" x14ac:dyDescent="0.25">
      <c r="BA25982" s="91" t="s">
        <v>30296</v>
      </c>
      <c r="BB25982" s="91" t="s">
        <v>4769</v>
      </c>
      <c r="BC25982" s="91" t="s">
        <v>30119</v>
      </c>
      <c r="BD25982" s="423" t="s">
        <v>1301</v>
      </c>
    </row>
    <row r="25983" spans="53:56" ht="15" x14ac:dyDescent="0.25">
      <c r="BA25983" s="90" t="s">
        <v>30297</v>
      </c>
      <c r="BB25983" s="90" t="s">
        <v>4769</v>
      </c>
      <c r="BC25983" s="90" t="s">
        <v>30056</v>
      </c>
      <c r="BD25983" s="423" t="s">
        <v>1301</v>
      </c>
    </row>
    <row r="25984" spans="53:56" ht="15" x14ac:dyDescent="0.25">
      <c r="BA25984" s="91" t="s">
        <v>30298</v>
      </c>
      <c r="BB25984" s="91" t="s">
        <v>4769</v>
      </c>
      <c r="BC25984" s="91" t="s">
        <v>30056</v>
      </c>
      <c r="BD25984" s="423" t="s">
        <v>1301</v>
      </c>
    </row>
    <row r="25985" spans="53:56" ht="15" x14ac:dyDescent="0.25">
      <c r="BA25985" s="90" t="s">
        <v>30299</v>
      </c>
      <c r="BB25985" s="90" t="s">
        <v>4769</v>
      </c>
      <c r="BC25985" s="90" t="s">
        <v>30056</v>
      </c>
      <c r="BD25985" s="423" t="s">
        <v>1301</v>
      </c>
    </row>
    <row r="25986" spans="53:56" ht="15" x14ac:dyDescent="0.25">
      <c r="BA25986" s="91" t="s">
        <v>30300</v>
      </c>
      <c r="BB25986" s="91" t="s">
        <v>4769</v>
      </c>
      <c r="BC25986" s="91" t="s">
        <v>30056</v>
      </c>
      <c r="BD25986" s="423" t="s">
        <v>1301</v>
      </c>
    </row>
    <row r="25987" spans="53:56" ht="15" x14ac:dyDescent="0.25">
      <c r="BA25987" s="90" t="s">
        <v>30301</v>
      </c>
      <c r="BB25987" s="90" t="s">
        <v>4769</v>
      </c>
      <c r="BC25987" s="90" t="s">
        <v>30056</v>
      </c>
      <c r="BD25987" s="423" t="s">
        <v>1301</v>
      </c>
    </row>
    <row r="25988" spans="53:56" ht="15" x14ac:dyDescent="0.25">
      <c r="BA25988" s="91" t="s">
        <v>30302</v>
      </c>
      <c r="BB25988" s="91" t="s">
        <v>4769</v>
      </c>
      <c r="BC25988" s="91" t="s">
        <v>30056</v>
      </c>
      <c r="BD25988" s="423" t="s">
        <v>1301</v>
      </c>
    </row>
    <row r="25989" spans="53:56" ht="15" x14ac:dyDescent="0.25">
      <c r="BA25989" s="90" t="s">
        <v>30303</v>
      </c>
      <c r="BB25989" s="90" t="s">
        <v>4769</v>
      </c>
      <c r="BC25989" s="90" t="s">
        <v>30056</v>
      </c>
      <c r="BD25989" s="423" t="s">
        <v>1301</v>
      </c>
    </row>
    <row r="25990" spans="53:56" ht="15" x14ac:dyDescent="0.25">
      <c r="BA25990" s="91" t="s">
        <v>30304</v>
      </c>
      <c r="BB25990" s="91" t="s">
        <v>4769</v>
      </c>
      <c r="BC25990" s="91" t="s">
        <v>30056</v>
      </c>
      <c r="BD25990" s="423" t="s">
        <v>1301</v>
      </c>
    </row>
    <row r="25991" spans="53:56" ht="15" x14ac:dyDescent="0.25">
      <c r="BA25991" s="90" t="s">
        <v>30305</v>
      </c>
      <c r="BB25991" s="90" t="s">
        <v>4769</v>
      </c>
      <c r="BC25991" s="90" t="s">
        <v>30056</v>
      </c>
      <c r="BD25991" s="423" t="s">
        <v>1301</v>
      </c>
    </row>
    <row r="25992" spans="53:56" ht="15" x14ac:dyDescent="0.25">
      <c r="BA25992" s="91" t="s">
        <v>30306</v>
      </c>
      <c r="BB25992" s="91" t="s">
        <v>4769</v>
      </c>
      <c r="BC25992" s="91" t="s">
        <v>30056</v>
      </c>
      <c r="BD25992" s="423" t="s">
        <v>1301</v>
      </c>
    </row>
    <row r="25993" spans="53:56" ht="15" x14ac:dyDescent="0.25">
      <c r="BA25993" s="90" t="s">
        <v>30307</v>
      </c>
      <c r="BB25993" s="90" t="s">
        <v>4769</v>
      </c>
      <c r="BC25993" s="90" t="s">
        <v>30056</v>
      </c>
      <c r="BD25993" s="423" t="s">
        <v>1301</v>
      </c>
    </row>
    <row r="25994" spans="53:56" ht="15" x14ac:dyDescent="0.25">
      <c r="BA25994" s="91" t="s">
        <v>30308</v>
      </c>
      <c r="BB25994" s="91" t="s">
        <v>4769</v>
      </c>
      <c r="BC25994" s="91" t="s">
        <v>27894</v>
      </c>
      <c r="BD25994" s="423" t="s">
        <v>1301</v>
      </c>
    </row>
    <row r="25995" spans="53:56" ht="15" x14ac:dyDescent="0.25">
      <c r="BA25995" s="90" t="s">
        <v>30309</v>
      </c>
      <c r="BB25995" s="90" t="s">
        <v>4769</v>
      </c>
      <c r="BC25995" s="90" t="s">
        <v>27894</v>
      </c>
      <c r="BD25995" s="423" t="s">
        <v>1301</v>
      </c>
    </row>
    <row r="25996" spans="53:56" ht="15" x14ac:dyDescent="0.25">
      <c r="BA25996" s="91" t="s">
        <v>30310</v>
      </c>
      <c r="BB25996" s="91" t="s">
        <v>4769</v>
      </c>
      <c r="BC25996" s="91" t="s">
        <v>27894</v>
      </c>
      <c r="BD25996" s="423" t="s">
        <v>1301</v>
      </c>
    </row>
    <row r="25997" spans="53:56" ht="15" x14ac:dyDescent="0.25">
      <c r="BA25997" s="90" t="s">
        <v>30311</v>
      </c>
      <c r="BB25997" s="90" t="s">
        <v>4769</v>
      </c>
      <c r="BC25997" s="90" t="s">
        <v>30119</v>
      </c>
      <c r="BD25997" s="423" t="s">
        <v>1301</v>
      </c>
    </row>
    <row r="25998" spans="53:56" ht="15" x14ac:dyDescent="0.25">
      <c r="BA25998" s="91" t="s">
        <v>30312</v>
      </c>
      <c r="BB25998" s="91" t="s">
        <v>4769</v>
      </c>
      <c r="BC25998" s="91" t="s">
        <v>27894</v>
      </c>
      <c r="BD25998" s="423" t="s">
        <v>1301</v>
      </c>
    </row>
    <row r="25999" spans="53:56" ht="15" x14ac:dyDescent="0.25">
      <c r="BA25999" s="90" t="s">
        <v>30313</v>
      </c>
      <c r="BB25999" s="90" t="s">
        <v>4769</v>
      </c>
      <c r="BC25999" s="90" t="s">
        <v>27894</v>
      </c>
      <c r="BD25999" s="423" t="s">
        <v>1301</v>
      </c>
    </row>
    <row r="26000" spans="53:56" ht="15" x14ac:dyDescent="0.25">
      <c r="BA26000" s="91" t="s">
        <v>30314</v>
      </c>
      <c r="BB26000" s="91" t="s">
        <v>4769</v>
      </c>
      <c r="BC26000" s="91" t="s">
        <v>27894</v>
      </c>
      <c r="BD26000" s="423" t="s">
        <v>1301</v>
      </c>
    </row>
    <row r="26001" spans="53:56" ht="15" x14ac:dyDescent="0.25">
      <c r="BA26001" s="90" t="s">
        <v>30315</v>
      </c>
      <c r="BB26001" s="90" t="s">
        <v>4769</v>
      </c>
      <c r="BC26001" s="90" t="s">
        <v>27894</v>
      </c>
      <c r="BD26001" s="423" t="s">
        <v>1301</v>
      </c>
    </row>
    <row r="26002" spans="53:56" ht="15" x14ac:dyDescent="0.25">
      <c r="BA26002" s="91" t="s">
        <v>30316</v>
      </c>
      <c r="BB26002" s="91" t="s">
        <v>4769</v>
      </c>
      <c r="BC26002" s="91" t="s">
        <v>27894</v>
      </c>
      <c r="BD26002" s="423" t="s">
        <v>1301</v>
      </c>
    </row>
    <row r="26003" spans="53:56" ht="15" x14ac:dyDescent="0.25">
      <c r="BA26003" s="90" t="s">
        <v>30317</v>
      </c>
      <c r="BB26003" s="90" t="s">
        <v>4769</v>
      </c>
      <c r="BC26003" s="90" t="s">
        <v>27894</v>
      </c>
      <c r="BD26003" s="423" t="s">
        <v>1301</v>
      </c>
    </row>
    <row r="26004" spans="53:56" ht="15" x14ac:dyDescent="0.25">
      <c r="BA26004" s="91" t="s">
        <v>30318</v>
      </c>
      <c r="BB26004" s="91" t="s">
        <v>4769</v>
      </c>
      <c r="BC26004" s="91" t="s">
        <v>27894</v>
      </c>
      <c r="BD26004" s="423" t="s">
        <v>1301</v>
      </c>
    </row>
    <row r="26005" spans="53:56" ht="15" x14ac:dyDescent="0.25">
      <c r="BA26005" s="90" t="s">
        <v>30319</v>
      </c>
      <c r="BB26005" s="90" t="s">
        <v>4769</v>
      </c>
      <c r="BC26005" s="90" t="s">
        <v>27894</v>
      </c>
      <c r="BD26005" s="423" t="s">
        <v>1301</v>
      </c>
    </row>
    <row r="26006" spans="53:56" ht="15" x14ac:dyDescent="0.25">
      <c r="BA26006" s="91" t="s">
        <v>30320</v>
      </c>
      <c r="BB26006" s="91" t="s">
        <v>4769</v>
      </c>
      <c r="BC26006" s="91" t="s">
        <v>27894</v>
      </c>
      <c r="BD26006" s="423" t="s">
        <v>1301</v>
      </c>
    </row>
    <row r="26007" spans="53:56" ht="15" x14ac:dyDescent="0.25">
      <c r="BA26007" s="90" t="s">
        <v>30321</v>
      </c>
      <c r="BB26007" s="90" t="s">
        <v>4769</v>
      </c>
      <c r="BC26007" s="90" t="s">
        <v>30056</v>
      </c>
      <c r="BD26007" s="423" t="s">
        <v>1301</v>
      </c>
    </row>
    <row r="26008" spans="53:56" ht="15" x14ac:dyDescent="0.25">
      <c r="BA26008" s="91" t="s">
        <v>30322</v>
      </c>
      <c r="BB26008" s="91" t="s">
        <v>4769</v>
      </c>
      <c r="BC26008" s="91" t="s">
        <v>30119</v>
      </c>
      <c r="BD26008" s="423" t="s">
        <v>1301</v>
      </c>
    </row>
    <row r="26009" spans="53:56" ht="15" x14ac:dyDescent="0.25">
      <c r="BA26009" s="90" t="s">
        <v>30323</v>
      </c>
      <c r="BB26009" s="90" t="s">
        <v>4769</v>
      </c>
      <c r="BC26009" s="90" t="s">
        <v>30056</v>
      </c>
      <c r="BD26009" s="423" t="s">
        <v>1301</v>
      </c>
    </row>
    <row r="26010" spans="53:56" ht="15" x14ac:dyDescent="0.25">
      <c r="BA26010" s="90" t="s">
        <v>30324</v>
      </c>
      <c r="BB26010" s="90" t="s">
        <v>4769</v>
      </c>
      <c r="BC26010" s="90" t="s">
        <v>30056</v>
      </c>
      <c r="BD26010" s="423" t="s">
        <v>1301</v>
      </c>
    </row>
    <row r="26011" spans="53:56" ht="15" x14ac:dyDescent="0.25">
      <c r="BA26011" s="91" t="s">
        <v>30325</v>
      </c>
      <c r="BB26011" s="91" t="s">
        <v>4769</v>
      </c>
      <c r="BC26011" s="91" t="s">
        <v>30056</v>
      </c>
      <c r="BD26011" s="423" t="s">
        <v>1301</v>
      </c>
    </row>
    <row r="26012" spans="53:56" ht="15" x14ac:dyDescent="0.25">
      <c r="BA26012" s="90" t="s">
        <v>30326</v>
      </c>
      <c r="BB26012" s="90" t="s">
        <v>4769</v>
      </c>
      <c r="BC26012" s="90" t="s">
        <v>30056</v>
      </c>
      <c r="BD26012" s="423" t="s">
        <v>1301</v>
      </c>
    </row>
    <row r="26013" spans="53:56" ht="15" x14ac:dyDescent="0.25">
      <c r="BA26013" s="91" t="s">
        <v>30327</v>
      </c>
      <c r="BB26013" s="91" t="s">
        <v>4769</v>
      </c>
      <c r="BC26013" s="91" t="s">
        <v>30056</v>
      </c>
      <c r="BD26013" s="423" t="s">
        <v>1301</v>
      </c>
    </row>
    <row r="26014" spans="53:56" ht="15" x14ac:dyDescent="0.25">
      <c r="BA26014" s="91" t="s">
        <v>30328</v>
      </c>
      <c r="BB26014" s="91" t="s">
        <v>4769</v>
      </c>
      <c r="BC26014" s="91" t="s">
        <v>18574</v>
      </c>
      <c r="BD26014" s="423" t="s">
        <v>1301</v>
      </c>
    </row>
    <row r="26015" spans="53:56" ht="15" x14ac:dyDescent="0.25">
      <c r="BA26015" s="90" t="s">
        <v>30329</v>
      </c>
      <c r="BB26015" s="90" t="s">
        <v>4769</v>
      </c>
      <c r="BC26015" s="90" t="s">
        <v>30330</v>
      </c>
      <c r="BD26015" s="423" t="s">
        <v>1301</v>
      </c>
    </row>
    <row r="26016" spans="53:56" ht="15" x14ac:dyDescent="0.25">
      <c r="BA26016" s="91" t="s">
        <v>30331</v>
      </c>
      <c r="BB26016" s="91" t="s">
        <v>4769</v>
      </c>
      <c r="BC26016" s="91" t="s">
        <v>18574</v>
      </c>
      <c r="BD26016" s="423" t="s">
        <v>1301</v>
      </c>
    </row>
    <row r="26017" spans="53:56" ht="15" x14ac:dyDescent="0.25">
      <c r="BA26017" s="90" t="s">
        <v>30332</v>
      </c>
      <c r="BB26017" s="90" t="s">
        <v>4769</v>
      </c>
      <c r="BC26017" s="90" t="s">
        <v>18309</v>
      </c>
      <c r="BD26017" s="423" t="s">
        <v>1301</v>
      </c>
    </row>
    <row r="26018" spans="53:56" ht="15" x14ac:dyDescent="0.25">
      <c r="BA26018" s="90" t="s">
        <v>30333</v>
      </c>
      <c r="BB26018" s="90" t="s">
        <v>4769</v>
      </c>
      <c r="BC26018" s="90" t="s">
        <v>18309</v>
      </c>
      <c r="BD26018" s="423" t="s">
        <v>1301</v>
      </c>
    </row>
    <row r="26019" spans="53:56" ht="15" x14ac:dyDescent="0.25">
      <c r="BA26019" s="91" t="s">
        <v>30334</v>
      </c>
      <c r="BB26019" s="91" t="s">
        <v>4769</v>
      </c>
      <c r="BC26019" s="91" t="s">
        <v>18309</v>
      </c>
      <c r="BD26019" s="423" t="s">
        <v>1301</v>
      </c>
    </row>
    <row r="26020" spans="53:56" ht="15" x14ac:dyDescent="0.25">
      <c r="BA26020" s="90" t="s">
        <v>30335</v>
      </c>
      <c r="BB26020" s="90" t="s">
        <v>4769</v>
      </c>
      <c r="BC26020" s="90" t="s">
        <v>18574</v>
      </c>
      <c r="BD26020" s="423" t="s">
        <v>1301</v>
      </c>
    </row>
    <row r="26021" spans="53:56" ht="15" x14ac:dyDescent="0.25">
      <c r="BA26021" s="91" t="s">
        <v>30336</v>
      </c>
      <c r="BB26021" s="91" t="s">
        <v>4769</v>
      </c>
      <c r="BC26021" s="91" t="s">
        <v>18574</v>
      </c>
      <c r="BD26021" s="423" t="s">
        <v>1301</v>
      </c>
    </row>
    <row r="26022" spans="53:56" ht="15" x14ac:dyDescent="0.25">
      <c r="BA26022" s="91" t="s">
        <v>30337</v>
      </c>
      <c r="BB26022" s="91" t="s">
        <v>4769</v>
      </c>
      <c r="BC26022" s="91" t="s">
        <v>18309</v>
      </c>
      <c r="BD26022" s="423" t="s">
        <v>1301</v>
      </c>
    </row>
    <row r="26023" spans="53:56" ht="15" x14ac:dyDescent="0.25">
      <c r="BA26023" s="90" t="s">
        <v>30338</v>
      </c>
      <c r="BB26023" s="90" t="s">
        <v>4769</v>
      </c>
      <c r="BC26023" s="90" t="s">
        <v>18309</v>
      </c>
      <c r="BD26023" s="423" t="s">
        <v>1301</v>
      </c>
    </row>
    <row r="26024" spans="53:56" ht="15" x14ac:dyDescent="0.25">
      <c r="BA26024" s="91" t="s">
        <v>30339</v>
      </c>
      <c r="BB26024" s="91" t="s">
        <v>4769</v>
      </c>
      <c r="BC26024" s="91" t="s">
        <v>18574</v>
      </c>
      <c r="BD26024" s="423" t="s">
        <v>1301</v>
      </c>
    </row>
    <row r="26025" spans="53:56" ht="15" x14ac:dyDescent="0.25">
      <c r="BA26025" s="90" t="s">
        <v>30340</v>
      </c>
      <c r="BB26025" s="90" t="s">
        <v>4769</v>
      </c>
      <c r="BC26025" s="90" t="s">
        <v>18309</v>
      </c>
      <c r="BD26025" s="423" t="s">
        <v>1301</v>
      </c>
    </row>
    <row r="26026" spans="53:56" ht="15" x14ac:dyDescent="0.25">
      <c r="BA26026" s="90" t="s">
        <v>30341</v>
      </c>
      <c r="BB26026" s="90" t="s">
        <v>4769</v>
      </c>
      <c r="BC26026" s="90" t="s">
        <v>18574</v>
      </c>
      <c r="BD26026" s="423" t="s">
        <v>1301</v>
      </c>
    </row>
    <row r="26027" spans="53:56" ht="15" x14ac:dyDescent="0.25">
      <c r="BA26027" s="91" t="s">
        <v>30342</v>
      </c>
      <c r="BB26027" s="91" t="s">
        <v>4769</v>
      </c>
      <c r="BC26027" s="91" t="s">
        <v>30330</v>
      </c>
      <c r="BD26027" s="423" t="s">
        <v>1301</v>
      </c>
    </row>
    <row r="26028" spans="53:56" ht="15" x14ac:dyDescent="0.25">
      <c r="BA26028" s="90" t="s">
        <v>30343</v>
      </c>
      <c r="BB26028" s="90" t="s">
        <v>4769</v>
      </c>
      <c r="BC26028" s="90" t="s">
        <v>30330</v>
      </c>
      <c r="BD26028" s="423" t="s">
        <v>1301</v>
      </c>
    </row>
    <row r="26029" spans="53:56" ht="15" x14ac:dyDescent="0.25">
      <c r="BA26029" s="91" t="s">
        <v>30344</v>
      </c>
      <c r="BB26029" s="91" t="s">
        <v>4769</v>
      </c>
      <c r="BC26029" s="91" t="s">
        <v>30330</v>
      </c>
      <c r="BD26029" s="423" t="s">
        <v>1301</v>
      </c>
    </row>
    <row r="26030" spans="53:56" ht="15" x14ac:dyDescent="0.25">
      <c r="BA26030" s="91" t="s">
        <v>30345</v>
      </c>
      <c r="BB26030" s="91" t="s">
        <v>4769</v>
      </c>
      <c r="BC26030" s="91" t="s">
        <v>29962</v>
      </c>
      <c r="BD26030" s="423" t="s">
        <v>1301</v>
      </c>
    </row>
    <row r="26031" spans="53:56" ht="15" x14ac:dyDescent="0.25">
      <c r="BA26031" s="90" t="s">
        <v>30346</v>
      </c>
      <c r="BB26031" s="90" t="s">
        <v>4769</v>
      </c>
      <c r="BC26031" s="90" t="s">
        <v>30330</v>
      </c>
      <c r="BD26031" s="423" t="s">
        <v>1301</v>
      </c>
    </row>
    <row r="26032" spans="53:56" ht="15" x14ac:dyDescent="0.25">
      <c r="BA26032" s="91" t="s">
        <v>30347</v>
      </c>
      <c r="BB26032" s="91" t="s">
        <v>4769</v>
      </c>
      <c r="BC26032" s="91" t="s">
        <v>30330</v>
      </c>
      <c r="BD26032" s="423" t="s">
        <v>1301</v>
      </c>
    </row>
    <row r="26033" spans="53:56" ht="15" x14ac:dyDescent="0.25">
      <c r="BA26033" s="90" t="s">
        <v>30348</v>
      </c>
      <c r="BB26033" s="90" t="s">
        <v>4769</v>
      </c>
      <c r="BC26033" s="90" t="s">
        <v>30349</v>
      </c>
      <c r="BD26033" s="423" t="s">
        <v>1301</v>
      </c>
    </row>
    <row r="26034" spans="53:56" ht="15" x14ac:dyDescent="0.25">
      <c r="BA26034" s="91" t="s">
        <v>30350</v>
      </c>
      <c r="BB26034" s="91" t="s">
        <v>4769</v>
      </c>
      <c r="BC26034" s="91" t="s">
        <v>30330</v>
      </c>
      <c r="BD26034" s="423" t="s">
        <v>1301</v>
      </c>
    </row>
    <row r="26035" spans="53:56" ht="15" x14ac:dyDescent="0.25">
      <c r="BA26035" s="90" t="s">
        <v>30351</v>
      </c>
      <c r="BB26035" s="90" t="s">
        <v>4769</v>
      </c>
      <c r="BC26035" s="90" t="s">
        <v>30352</v>
      </c>
      <c r="BD26035" s="423" t="s">
        <v>1301</v>
      </c>
    </row>
    <row r="26036" spans="53:56" ht="15" x14ac:dyDescent="0.25">
      <c r="BA26036" s="90" t="s">
        <v>30353</v>
      </c>
      <c r="BB26036" s="90" t="s">
        <v>4769</v>
      </c>
      <c r="BC26036" s="90" t="s">
        <v>30330</v>
      </c>
      <c r="BD26036" s="423" t="s">
        <v>1301</v>
      </c>
    </row>
    <row r="26037" spans="53:56" ht="15" x14ac:dyDescent="0.25">
      <c r="BA26037" s="91" t="s">
        <v>30354</v>
      </c>
      <c r="BB26037" s="91" t="s">
        <v>4769</v>
      </c>
      <c r="BC26037" s="91" t="s">
        <v>30330</v>
      </c>
      <c r="BD26037" s="423" t="s">
        <v>1301</v>
      </c>
    </row>
    <row r="26038" spans="53:56" ht="15" x14ac:dyDescent="0.25">
      <c r="BA26038" s="90" t="s">
        <v>30355</v>
      </c>
      <c r="BB26038" s="90" t="s">
        <v>4769</v>
      </c>
      <c r="BC26038" s="90" t="s">
        <v>29962</v>
      </c>
      <c r="BD26038" s="423" t="s">
        <v>1301</v>
      </c>
    </row>
    <row r="26039" spans="53:56" ht="15" x14ac:dyDescent="0.25">
      <c r="BA26039" s="91" t="s">
        <v>30356</v>
      </c>
      <c r="BB26039" s="91" t="s">
        <v>4769</v>
      </c>
      <c r="BC26039" s="91" t="s">
        <v>30330</v>
      </c>
      <c r="BD26039" s="423" t="s">
        <v>1301</v>
      </c>
    </row>
    <row r="26040" spans="53:56" ht="15" x14ac:dyDescent="0.25">
      <c r="BA26040" s="91" t="s">
        <v>30357</v>
      </c>
      <c r="BB26040" s="91" t="s">
        <v>4769</v>
      </c>
      <c r="BC26040" s="91" t="s">
        <v>30352</v>
      </c>
      <c r="BD26040" s="423" t="s">
        <v>1301</v>
      </c>
    </row>
    <row r="26041" spans="53:56" ht="15" x14ac:dyDescent="0.25">
      <c r="BA26041" s="90" t="s">
        <v>30358</v>
      </c>
      <c r="BB26041" s="90" t="s">
        <v>4769</v>
      </c>
      <c r="BC26041" s="90" t="s">
        <v>30330</v>
      </c>
      <c r="BD26041" s="423" t="s">
        <v>1301</v>
      </c>
    </row>
    <row r="26042" spans="53:56" ht="15" x14ac:dyDescent="0.25">
      <c r="BA26042" s="91" t="s">
        <v>30359</v>
      </c>
      <c r="BB26042" s="91" t="s">
        <v>4769</v>
      </c>
      <c r="BC26042" s="91" t="s">
        <v>30349</v>
      </c>
      <c r="BD26042" s="423" t="s">
        <v>1301</v>
      </c>
    </row>
    <row r="26043" spans="53:56" ht="15" x14ac:dyDescent="0.25">
      <c r="BA26043" s="90" t="s">
        <v>30360</v>
      </c>
      <c r="BB26043" s="90" t="s">
        <v>4769</v>
      </c>
      <c r="BC26043" s="90" t="s">
        <v>30330</v>
      </c>
      <c r="BD26043" s="423" t="s">
        <v>1301</v>
      </c>
    </row>
    <row r="26044" spans="53:56" ht="15" x14ac:dyDescent="0.25">
      <c r="BA26044" s="90" t="s">
        <v>30361</v>
      </c>
      <c r="BB26044" s="90" t="s">
        <v>4769</v>
      </c>
      <c r="BC26044" s="90" t="s">
        <v>30349</v>
      </c>
      <c r="BD26044" s="423" t="s">
        <v>1301</v>
      </c>
    </row>
    <row r="26045" spans="53:56" ht="15" x14ac:dyDescent="0.25">
      <c r="BA26045" s="91" t="s">
        <v>30362</v>
      </c>
      <c r="BB26045" s="91" t="s">
        <v>4769</v>
      </c>
      <c r="BC26045" s="91" t="s">
        <v>30352</v>
      </c>
      <c r="BD26045" s="423" t="s">
        <v>1301</v>
      </c>
    </row>
    <row r="26046" spans="53:56" ht="15" x14ac:dyDescent="0.25">
      <c r="BA26046" s="90" t="s">
        <v>30363</v>
      </c>
      <c r="BB26046" s="90" t="s">
        <v>4769</v>
      </c>
      <c r="BC26046" s="90" t="s">
        <v>30352</v>
      </c>
      <c r="BD26046" s="423" t="s">
        <v>1301</v>
      </c>
    </row>
    <row r="26047" spans="53:56" ht="15" x14ac:dyDescent="0.25">
      <c r="BA26047" s="91" t="s">
        <v>30364</v>
      </c>
      <c r="BB26047" s="91" t="s">
        <v>4769</v>
      </c>
      <c r="BC26047" s="91" t="s">
        <v>30330</v>
      </c>
      <c r="BD26047" s="423" t="s">
        <v>1301</v>
      </c>
    </row>
    <row r="26048" spans="53:56" ht="15" x14ac:dyDescent="0.25">
      <c r="BA26048" s="91" t="s">
        <v>30365</v>
      </c>
      <c r="BB26048" s="91" t="s">
        <v>4769</v>
      </c>
      <c r="BC26048" s="91" t="s">
        <v>30330</v>
      </c>
      <c r="BD26048" s="423" t="s">
        <v>1301</v>
      </c>
    </row>
    <row r="26049" spans="53:56" ht="15" x14ac:dyDescent="0.25">
      <c r="BA26049" s="90" t="s">
        <v>30366</v>
      </c>
      <c r="BB26049" s="90" t="s">
        <v>4769</v>
      </c>
      <c r="BC26049" s="90" t="s">
        <v>30330</v>
      </c>
      <c r="BD26049" s="423" t="s">
        <v>1301</v>
      </c>
    </row>
    <row r="26050" spans="53:56" ht="15" x14ac:dyDescent="0.25">
      <c r="BA26050" s="91" t="s">
        <v>30367</v>
      </c>
      <c r="BB26050" s="91" t="s">
        <v>4769</v>
      </c>
      <c r="BC26050" s="91" t="s">
        <v>30349</v>
      </c>
      <c r="BD26050" s="423" t="s">
        <v>1301</v>
      </c>
    </row>
    <row r="26051" spans="53:56" ht="15" x14ac:dyDescent="0.25">
      <c r="BA26051" s="90" t="s">
        <v>30368</v>
      </c>
      <c r="BB26051" s="90" t="s">
        <v>4769</v>
      </c>
      <c r="BC26051" s="90" t="s">
        <v>30330</v>
      </c>
      <c r="BD26051" s="423" t="s">
        <v>1301</v>
      </c>
    </row>
    <row r="26052" spans="53:56" ht="15" x14ac:dyDescent="0.25">
      <c r="BA26052" s="91" t="s">
        <v>30369</v>
      </c>
      <c r="BB26052" s="91" t="s">
        <v>4769</v>
      </c>
      <c r="BC26052" s="91" t="s">
        <v>29962</v>
      </c>
      <c r="BD26052" s="423" t="s">
        <v>1301</v>
      </c>
    </row>
    <row r="26053" spans="53:56" ht="15" x14ac:dyDescent="0.25">
      <c r="BA26053" s="90" t="s">
        <v>30370</v>
      </c>
      <c r="BB26053" s="90" t="s">
        <v>4769</v>
      </c>
      <c r="BC26053" s="90" t="s">
        <v>29962</v>
      </c>
      <c r="BD26053" s="423" t="s">
        <v>1301</v>
      </c>
    </row>
    <row r="26054" spans="53:56" ht="15" x14ac:dyDescent="0.25">
      <c r="BA26054" s="90" t="s">
        <v>30371</v>
      </c>
      <c r="BB26054" s="90" t="s">
        <v>4769</v>
      </c>
      <c r="BC26054" s="90" t="s">
        <v>30352</v>
      </c>
      <c r="BD26054" s="423" t="s">
        <v>1301</v>
      </c>
    </row>
    <row r="26055" spans="53:56" ht="15" x14ac:dyDescent="0.25">
      <c r="BA26055" s="91" t="s">
        <v>30372</v>
      </c>
      <c r="BB26055" s="91" t="s">
        <v>4769</v>
      </c>
      <c r="BC26055" s="91" t="s">
        <v>30330</v>
      </c>
      <c r="BD26055" s="423" t="s">
        <v>1301</v>
      </c>
    </row>
    <row r="26056" spans="53:56" ht="15" x14ac:dyDescent="0.25">
      <c r="BA26056" s="90" t="s">
        <v>30373</v>
      </c>
      <c r="BB26056" s="90" t="s">
        <v>4769</v>
      </c>
      <c r="BC26056" s="90" t="s">
        <v>30330</v>
      </c>
      <c r="BD26056" s="423" t="s">
        <v>1301</v>
      </c>
    </row>
    <row r="26057" spans="53:56" ht="15" x14ac:dyDescent="0.25">
      <c r="BA26057" s="91" t="s">
        <v>30374</v>
      </c>
      <c r="BB26057" s="91" t="s">
        <v>4769</v>
      </c>
      <c r="BC26057" s="91" t="s">
        <v>30349</v>
      </c>
      <c r="BD26057" s="423" t="s">
        <v>1301</v>
      </c>
    </row>
    <row r="26058" spans="53:56" ht="15" x14ac:dyDescent="0.25">
      <c r="BA26058" s="91" t="s">
        <v>30375</v>
      </c>
      <c r="BB26058" s="91" t="s">
        <v>4769</v>
      </c>
      <c r="BC26058" s="91" t="s">
        <v>30330</v>
      </c>
      <c r="BD26058" s="423" t="s">
        <v>1301</v>
      </c>
    </row>
    <row r="26059" spans="53:56" ht="15" x14ac:dyDescent="0.25">
      <c r="BA26059" s="90" t="s">
        <v>30376</v>
      </c>
      <c r="BB26059" s="90" t="s">
        <v>4769</v>
      </c>
      <c r="BC26059" s="90" t="s">
        <v>29962</v>
      </c>
      <c r="BD26059" s="423" t="s">
        <v>1301</v>
      </c>
    </row>
    <row r="26060" spans="53:56" ht="15" x14ac:dyDescent="0.25">
      <c r="BA26060" s="90" t="s">
        <v>30377</v>
      </c>
      <c r="BB26060" s="90" t="s">
        <v>4769</v>
      </c>
      <c r="BC26060" s="90" t="s">
        <v>30330</v>
      </c>
      <c r="BD26060" s="423" t="s">
        <v>1301</v>
      </c>
    </row>
    <row r="26061" spans="53:56" ht="15" x14ac:dyDescent="0.25">
      <c r="BA26061" s="90" t="s">
        <v>30378</v>
      </c>
      <c r="BB26061" s="90" t="s">
        <v>4769</v>
      </c>
      <c r="BC26061" s="90" t="s">
        <v>30330</v>
      </c>
      <c r="BD26061" s="423" t="s">
        <v>1301</v>
      </c>
    </row>
    <row r="26062" spans="53:56" ht="15" x14ac:dyDescent="0.25">
      <c r="BA26062" s="91" t="s">
        <v>30379</v>
      </c>
      <c r="BB26062" s="91" t="s">
        <v>4769</v>
      </c>
      <c r="BC26062" s="91" t="s">
        <v>30330</v>
      </c>
      <c r="BD26062" s="423" t="s">
        <v>1301</v>
      </c>
    </row>
    <row r="26063" spans="53:56" ht="15" x14ac:dyDescent="0.25">
      <c r="BA26063" s="90" t="s">
        <v>30380</v>
      </c>
      <c r="BB26063" s="90" t="s">
        <v>4769</v>
      </c>
      <c r="BC26063" s="90" t="s">
        <v>30330</v>
      </c>
      <c r="BD26063" s="423" t="s">
        <v>1301</v>
      </c>
    </row>
    <row r="26064" spans="53:56" ht="15" x14ac:dyDescent="0.25">
      <c r="BA26064" s="91" t="s">
        <v>30381</v>
      </c>
      <c r="BB26064" s="91" t="s">
        <v>4769</v>
      </c>
      <c r="BC26064" s="91" t="s">
        <v>30352</v>
      </c>
      <c r="BD26064" s="423" t="s">
        <v>1301</v>
      </c>
    </row>
    <row r="26065" spans="53:56" ht="15" x14ac:dyDescent="0.25">
      <c r="BA26065" s="90" t="s">
        <v>30382</v>
      </c>
      <c r="BB26065" s="90" t="s">
        <v>4769</v>
      </c>
      <c r="BC26065" s="90" t="s">
        <v>30352</v>
      </c>
      <c r="BD26065" s="423" t="s">
        <v>1301</v>
      </c>
    </row>
    <row r="26066" spans="53:56" ht="15" x14ac:dyDescent="0.25">
      <c r="BA26066" s="91" t="s">
        <v>30383</v>
      </c>
      <c r="BB26066" s="91" t="s">
        <v>4769</v>
      </c>
      <c r="BC26066" s="91" t="s">
        <v>30352</v>
      </c>
      <c r="BD26066" s="423" t="s">
        <v>1301</v>
      </c>
    </row>
    <row r="26067" spans="53:56" ht="15" x14ac:dyDescent="0.25">
      <c r="BA26067" s="91" t="s">
        <v>30384</v>
      </c>
      <c r="BB26067" s="91" t="s">
        <v>4769</v>
      </c>
      <c r="BC26067" s="91" t="s">
        <v>30330</v>
      </c>
      <c r="BD26067" s="423" t="s">
        <v>1301</v>
      </c>
    </row>
    <row r="26068" spans="53:56" ht="15" x14ac:dyDescent="0.25">
      <c r="BA26068" s="90" t="s">
        <v>30385</v>
      </c>
      <c r="BB26068" s="90" t="s">
        <v>4769</v>
      </c>
      <c r="BC26068" s="90" t="s">
        <v>30330</v>
      </c>
      <c r="BD26068" s="423" t="s">
        <v>1301</v>
      </c>
    </row>
    <row r="26069" spans="53:56" ht="15" x14ac:dyDescent="0.25">
      <c r="BA26069" s="91" t="s">
        <v>30386</v>
      </c>
      <c r="BB26069" s="91" t="s">
        <v>4769</v>
      </c>
      <c r="BC26069" s="91" t="s">
        <v>30387</v>
      </c>
      <c r="BD26069" s="423" t="s">
        <v>1301</v>
      </c>
    </row>
    <row r="26070" spans="53:56" ht="15" x14ac:dyDescent="0.25">
      <c r="BA26070" s="90" t="s">
        <v>30388</v>
      </c>
      <c r="BB26070" s="90" t="s">
        <v>4769</v>
      </c>
      <c r="BC26070" s="90" t="s">
        <v>30349</v>
      </c>
      <c r="BD26070" s="423" t="s">
        <v>1301</v>
      </c>
    </row>
    <row r="26071" spans="53:56" ht="15" x14ac:dyDescent="0.25">
      <c r="BA26071" s="90" t="s">
        <v>30389</v>
      </c>
      <c r="BB26071" s="90" t="s">
        <v>4769</v>
      </c>
      <c r="BC26071" s="90" t="s">
        <v>30330</v>
      </c>
      <c r="BD26071" s="423" t="s">
        <v>1301</v>
      </c>
    </row>
    <row r="26072" spans="53:56" ht="15" x14ac:dyDescent="0.25">
      <c r="BA26072" s="91" t="s">
        <v>30390</v>
      </c>
      <c r="BB26072" s="91" t="s">
        <v>4769</v>
      </c>
      <c r="BC26072" s="91" t="s">
        <v>30330</v>
      </c>
      <c r="BD26072" s="423" t="s">
        <v>1301</v>
      </c>
    </row>
    <row r="26073" spans="53:56" ht="15" x14ac:dyDescent="0.25">
      <c r="BA26073" s="90" t="s">
        <v>30391</v>
      </c>
      <c r="BB26073" s="90" t="s">
        <v>4769</v>
      </c>
      <c r="BC26073" s="90" t="s">
        <v>30387</v>
      </c>
      <c r="BD26073" s="423" t="s">
        <v>1301</v>
      </c>
    </row>
    <row r="26074" spans="53:56" ht="15" x14ac:dyDescent="0.25">
      <c r="BA26074" s="91" t="s">
        <v>30392</v>
      </c>
      <c r="BB26074" s="91" t="s">
        <v>4769</v>
      </c>
      <c r="BC26074" s="91" t="s">
        <v>30352</v>
      </c>
      <c r="BD26074" s="423" t="s">
        <v>1301</v>
      </c>
    </row>
    <row r="26075" spans="53:56" ht="15" x14ac:dyDescent="0.25">
      <c r="BA26075" s="91" t="s">
        <v>30393</v>
      </c>
      <c r="BB26075" s="91" t="s">
        <v>4769</v>
      </c>
      <c r="BC26075" s="91" t="s">
        <v>30330</v>
      </c>
      <c r="BD26075" s="423" t="s">
        <v>1301</v>
      </c>
    </row>
    <row r="26076" spans="53:56" ht="15" x14ac:dyDescent="0.25">
      <c r="BA26076" s="90" t="s">
        <v>30394</v>
      </c>
      <c r="BB26076" s="90" t="s">
        <v>4769</v>
      </c>
      <c r="BC26076" s="90" t="s">
        <v>30330</v>
      </c>
      <c r="BD26076" s="423" t="s">
        <v>1301</v>
      </c>
    </row>
    <row r="26077" spans="53:56" ht="15" x14ac:dyDescent="0.25">
      <c r="BA26077" s="91" t="s">
        <v>30395</v>
      </c>
      <c r="BB26077" s="91" t="s">
        <v>4769</v>
      </c>
      <c r="BC26077" s="91" t="s">
        <v>29962</v>
      </c>
      <c r="BD26077" s="423" t="s">
        <v>1301</v>
      </c>
    </row>
    <row r="26078" spans="53:56" ht="15" x14ac:dyDescent="0.25">
      <c r="BA26078" s="90" t="s">
        <v>30396</v>
      </c>
      <c r="BB26078" s="90" t="s">
        <v>4769</v>
      </c>
      <c r="BC26078" s="90" t="s">
        <v>30349</v>
      </c>
      <c r="BD26078" s="423" t="s">
        <v>1301</v>
      </c>
    </row>
    <row r="26079" spans="53:56" ht="15" x14ac:dyDescent="0.25">
      <c r="BA26079" s="90" t="s">
        <v>30397</v>
      </c>
      <c r="BB26079" s="90" t="s">
        <v>4769</v>
      </c>
      <c r="BC26079" s="90" t="s">
        <v>30330</v>
      </c>
      <c r="BD26079" s="423" t="s">
        <v>1301</v>
      </c>
    </row>
    <row r="26080" spans="53:56" ht="15" x14ac:dyDescent="0.25">
      <c r="BA26080" s="91" t="s">
        <v>30398</v>
      </c>
      <c r="BB26080" s="91" t="s">
        <v>4769</v>
      </c>
      <c r="BC26080" s="91" t="s">
        <v>30387</v>
      </c>
      <c r="BD26080" s="423" t="s">
        <v>1301</v>
      </c>
    </row>
    <row r="26081" spans="53:56" ht="15" x14ac:dyDescent="0.25">
      <c r="BA26081" s="90" t="s">
        <v>30399</v>
      </c>
      <c r="BB26081" s="90" t="s">
        <v>4769</v>
      </c>
      <c r="BC26081" s="90" t="s">
        <v>30330</v>
      </c>
      <c r="BD26081" s="423" t="s">
        <v>1301</v>
      </c>
    </row>
    <row r="26082" spans="53:56" ht="15" x14ac:dyDescent="0.25">
      <c r="BA26082" s="91" t="s">
        <v>30400</v>
      </c>
      <c r="BB26082" s="91" t="s">
        <v>4769</v>
      </c>
      <c r="BC26082" s="91" t="s">
        <v>30349</v>
      </c>
      <c r="BD26082" s="423" t="s">
        <v>1301</v>
      </c>
    </row>
    <row r="26083" spans="53:56" ht="15" x14ac:dyDescent="0.25">
      <c r="BA26083" s="91" t="s">
        <v>30401</v>
      </c>
      <c r="BB26083" s="91" t="s">
        <v>4769</v>
      </c>
      <c r="BC26083" s="91" t="s">
        <v>30330</v>
      </c>
      <c r="BD26083" s="423" t="s">
        <v>1301</v>
      </c>
    </row>
    <row r="26084" spans="53:56" ht="15" x14ac:dyDescent="0.25">
      <c r="BA26084" s="90" t="s">
        <v>30402</v>
      </c>
      <c r="BB26084" s="90" t="s">
        <v>4769</v>
      </c>
      <c r="BC26084" s="90" t="s">
        <v>30352</v>
      </c>
      <c r="BD26084" s="423" t="s">
        <v>1301</v>
      </c>
    </row>
    <row r="26085" spans="53:56" ht="15" x14ac:dyDescent="0.25">
      <c r="BA26085" s="91" t="s">
        <v>30403</v>
      </c>
      <c r="BB26085" s="91" t="s">
        <v>4769</v>
      </c>
      <c r="BC26085" s="91" t="s">
        <v>30330</v>
      </c>
      <c r="BD26085" s="423" t="s">
        <v>1301</v>
      </c>
    </row>
    <row r="26086" spans="53:56" ht="15" x14ac:dyDescent="0.25">
      <c r="BA26086" s="90" t="s">
        <v>30404</v>
      </c>
      <c r="BB26086" s="90" t="s">
        <v>4769</v>
      </c>
      <c r="BC26086" s="90" t="s">
        <v>30330</v>
      </c>
      <c r="BD26086" s="423" t="s">
        <v>1301</v>
      </c>
    </row>
    <row r="26087" spans="53:56" ht="15" x14ac:dyDescent="0.25">
      <c r="BA26087" s="91" t="s">
        <v>30405</v>
      </c>
      <c r="BB26087" s="91" t="s">
        <v>4769</v>
      </c>
      <c r="BC26087" s="91" t="s">
        <v>30349</v>
      </c>
      <c r="BD26087" s="423" t="s">
        <v>1301</v>
      </c>
    </row>
    <row r="26088" spans="53:56" ht="15" x14ac:dyDescent="0.25">
      <c r="BA26088" s="90" t="s">
        <v>30406</v>
      </c>
      <c r="BB26088" s="90" t="s">
        <v>4769</v>
      </c>
      <c r="BC26088" s="90" t="s">
        <v>30330</v>
      </c>
      <c r="BD26088" s="423" t="s">
        <v>1301</v>
      </c>
    </row>
    <row r="26089" spans="53:56" ht="15" x14ac:dyDescent="0.25">
      <c r="BA26089" s="91" t="s">
        <v>30407</v>
      </c>
      <c r="BB26089" s="91" t="s">
        <v>4769</v>
      </c>
      <c r="BC26089" s="91" t="s">
        <v>30352</v>
      </c>
      <c r="BD26089" s="423" t="s">
        <v>1301</v>
      </c>
    </row>
    <row r="26090" spans="53:56" ht="15" x14ac:dyDescent="0.25">
      <c r="BA26090" s="90" t="s">
        <v>30408</v>
      </c>
      <c r="BB26090" s="90" t="s">
        <v>4769</v>
      </c>
      <c r="BC26090" s="90" t="s">
        <v>30330</v>
      </c>
      <c r="BD26090" s="423" t="s">
        <v>1301</v>
      </c>
    </row>
    <row r="26091" spans="53:56" ht="15" x14ac:dyDescent="0.25">
      <c r="BA26091" s="91" t="s">
        <v>30409</v>
      </c>
      <c r="BB26091" s="91" t="s">
        <v>4769</v>
      </c>
      <c r="BC26091" s="91" t="s">
        <v>30330</v>
      </c>
      <c r="BD26091" s="423" t="s">
        <v>1301</v>
      </c>
    </row>
    <row r="26092" spans="53:56" ht="15" x14ac:dyDescent="0.25">
      <c r="BA26092" s="90" t="s">
        <v>30410</v>
      </c>
      <c r="BB26092" s="90" t="s">
        <v>4769</v>
      </c>
      <c r="BC26092" s="90" t="s">
        <v>30330</v>
      </c>
      <c r="BD26092" s="423" t="s">
        <v>1301</v>
      </c>
    </row>
    <row r="26093" spans="53:56" ht="15" x14ac:dyDescent="0.25">
      <c r="BA26093" s="91" t="s">
        <v>30411</v>
      </c>
      <c r="BB26093" s="91" t="s">
        <v>4769</v>
      </c>
      <c r="BC26093" s="91" t="s">
        <v>30352</v>
      </c>
      <c r="BD26093" s="423" t="s">
        <v>1301</v>
      </c>
    </row>
    <row r="26094" spans="53:56" ht="15" x14ac:dyDescent="0.25">
      <c r="BA26094" s="90" t="s">
        <v>30412</v>
      </c>
      <c r="BB26094" s="90" t="s">
        <v>4769</v>
      </c>
      <c r="BC26094" s="90" t="s">
        <v>30330</v>
      </c>
      <c r="BD26094" s="423" t="s">
        <v>1301</v>
      </c>
    </row>
    <row r="26095" spans="53:56" ht="15" x14ac:dyDescent="0.25">
      <c r="BA26095" s="91" t="s">
        <v>30413</v>
      </c>
      <c r="BB26095" s="91" t="s">
        <v>4769</v>
      </c>
      <c r="BC26095" s="91" t="s">
        <v>29962</v>
      </c>
      <c r="BD26095" s="423" t="s">
        <v>1301</v>
      </c>
    </row>
    <row r="26096" spans="53:56" ht="15" x14ac:dyDescent="0.25">
      <c r="BA26096" s="90" t="s">
        <v>30414</v>
      </c>
      <c r="BB26096" s="90" t="s">
        <v>4769</v>
      </c>
      <c r="BC26096" s="90" t="s">
        <v>30330</v>
      </c>
      <c r="BD26096" s="423" t="s">
        <v>1301</v>
      </c>
    </row>
    <row r="26097" spans="53:56" ht="15" x14ac:dyDescent="0.25">
      <c r="BA26097" s="91" t="s">
        <v>30415</v>
      </c>
      <c r="BB26097" s="91" t="s">
        <v>4769</v>
      </c>
      <c r="BC26097" s="91" t="s">
        <v>30349</v>
      </c>
      <c r="BD26097" s="423" t="s">
        <v>1301</v>
      </c>
    </row>
    <row r="26098" spans="53:56" ht="15" x14ac:dyDescent="0.25">
      <c r="BA26098" s="90" t="s">
        <v>30416</v>
      </c>
      <c r="BB26098" s="90" t="s">
        <v>4769</v>
      </c>
      <c r="BC26098" s="90" t="s">
        <v>30330</v>
      </c>
      <c r="BD26098" s="423" t="s">
        <v>1301</v>
      </c>
    </row>
    <row r="26099" spans="53:56" ht="15" x14ac:dyDescent="0.25">
      <c r="BA26099" s="91" t="s">
        <v>30417</v>
      </c>
      <c r="BB26099" s="91" t="s">
        <v>4769</v>
      </c>
      <c r="BC26099" s="91" t="s">
        <v>30330</v>
      </c>
      <c r="BD26099" s="423" t="s">
        <v>1301</v>
      </c>
    </row>
    <row r="26100" spans="53:56" ht="15" x14ac:dyDescent="0.25">
      <c r="BA26100" s="90" t="s">
        <v>30418</v>
      </c>
      <c r="BB26100" s="90" t="s">
        <v>4769</v>
      </c>
      <c r="BC26100" s="90" t="s">
        <v>29962</v>
      </c>
      <c r="BD26100" s="423" t="s">
        <v>1301</v>
      </c>
    </row>
    <row r="26101" spans="53:56" ht="15" x14ac:dyDescent="0.25">
      <c r="BA26101" s="91" t="s">
        <v>30419</v>
      </c>
      <c r="BB26101" s="91" t="s">
        <v>4769</v>
      </c>
      <c r="BC26101" s="91" t="s">
        <v>30352</v>
      </c>
      <c r="BD26101" s="423" t="s">
        <v>1301</v>
      </c>
    </row>
    <row r="26102" spans="53:56" ht="15" x14ac:dyDescent="0.25">
      <c r="BA26102" s="90" t="s">
        <v>30420</v>
      </c>
      <c r="BB26102" s="90" t="s">
        <v>4769</v>
      </c>
      <c r="BC26102" s="90" t="s">
        <v>30387</v>
      </c>
      <c r="BD26102" s="423" t="s">
        <v>1301</v>
      </c>
    </row>
    <row r="26103" spans="53:56" ht="15" x14ac:dyDescent="0.25">
      <c r="BA26103" s="91" t="s">
        <v>30421</v>
      </c>
      <c r="BB26103" s="91" t="s">
        <v>4769</v>
      </c>
      <c r="BC26103" s="91" t="s">
        <v>30352</v>
      </c>
      <c r="BD26103" s="423" t="s">
        <v>1301</v>
      </c>
    </row>
    <row r="26104" spans="53:56" ht="15" x14ac:dyDescent="0.25">
      <c r="BA26104" s="90" t="s">
        <v>30422</v>
      </c>
      <c r="BB26104" s="90" t="s">
        <v>4769</v>
      </c>
      <c r="BC26104" s="90" t="s">
        <v>30387</v>
      </c>
      <c r="BD26104" s="423" t="s">
        <v>1301</v>
      </c>
    </row>
    <row r="26105" spans="53:56" ht="15" x14ac:dyDescent="0.25">
      <c r="BA26105" s="91" t="s">
        <v>30423</v>
      </c>
      <c r="BB26105" s="91" t="s">
        <v>4769</v>
      </c>
      <c r="BC26105" s="91" t="s">
        <v>30352</v>
      </c>
      <c r="BD26105" s="423" t="s">
        <v>1301</v>
      </c>
    </row>
    <row r="26106" spans="53:56" ht="15" x14ac:dyDescent="0.25">
      <c r="BA26106" s="90" t="s">
        <v>30424</v>
      </c>
      <c r="BB26106" s="90" t="s">
        <v>4769</v>
      </c>
      <c r="BC26106" s="90" t="s">
        <v>30330</v>
      </c>
      <c r="BD26106" s="423" t="s">
        <v>1301</v>
      </c>
    </row>
    <row r="26107" spans="53:56" ht="15" x14ac:dyDescent="0.25">
      <c r="BA26107" s="91" t="s">
        <v>30425</v>
      </c>
      <c r="BB26107" s="91" t="s">
        <v>4769</v>
      </c>
      <c r="BC26107" s="91" t="s">
        <v>30330</v>
      </c>
      <c r="BD26107" s="423" t="s">
        <v>1301</v>
      </c>
    </row>
    <row r="26108" spans="53:56" ht="15" x14ac:dyDescent="0.25">
      <c r="BA26108" s="90" t="s">
        <v>30426</v>
      </c>
      <c r="BB26108" s="90" t="s">
        <v>4769</v>
      </c>
      <c r="BC26108" s="90" t="s">
        <v>30330</v>
      </c>
      <c r="BD26108" s="423" t="s">
        <v>1301</v>
      </c>
    </row>
    <row r="26109" spans="53:56" ht="15" x14ac:dyDescent="0.25">
      <c r="BA26109" s="91" t="s">
        <v>30427</v>
      </c>
      <c r="BB26109" s="91" t="s">
        <v>4769</v>
      </c>
      <c r="BC26109" s="91" t="s">
        <v>30330</v>
      </c>
      <c r="BD26109" s="423" t="s">
        <v>1301</v>
      </c>
    </row>
    <row r="26110" spans="53:56" ht="15" x14ac:dyDescent="0.25">
      <c r="BA26110" s="90" t="s">
        <v>30428</v>
      </c>
      <c r="BB26110" s="90" t="s">
        <v>4769</v>
      </c>
      <c r="BC26110" s="90" t="s">
        <v>30352</v>
      </c>
      <c r="BD26110" s="423" t="s">
        <v>1301</v>
      </c>
    </row>
    <row r="26111" spans="53:56" ht="15" x14ac:dyDescent="0.25">
      <c r="BA26111" s="91" t="s">
        <v>30429</v>
      </c>
      <c r="BB26111" s="91" t="s">
        <v>4769</v>
      </c>
      <c r="BC26111" s="91" t="s">
        <v>30352</v>
      </c>
      <c r="BD26111" s="423" t="s">
        <v>1301</v>
      </c>
    </row>
    <row r="26112" spans="53:56" ht="15" x14ac:dyDescent="0.25">
      <c r="BA26112" s="90" t="s">
        <v>30430</v>
      </c>
      <c r="BB26112" s="90" t="s">
        <v>4769</v>
      </c>
      <c r="BC26112" s="90" t="s">
        <v>29962</v>
      </c>
      <c r="BD26112" s="423" t="s">
        <v>1301</v>
      </c>
    </row>
    <row r="26113" spans="53:56" ht="15" x14ac:dyDescent="0.25">
      <c r="BA26113" s="91" t="s">
        <v>30431</v>
      </c>
      <c r="BB26113" s="91" t="s">
        <v>4769</v>
      </c>
      <c r="BC26113" s="91" t="s">
        <v>30330</v>
      </c>
      <c r="BD26113" s="423" t="s">
        <v>1301</v>
      </c>
    </row>
    <row r="26114" spans="53:56" ht="15" x14ac:dyDescent="0.25">
      <c r="BA26114" s="90" t="s">
        <v>30432</v>
      </c>
      <c r="BB26114" s="90" t="s">
        <v>4769</v>
      </c>
      <c r="BC26114" s="90" t="s">
        <v>30349</v>
      </c>
      <c r="BD26114" s="423" t="s">
        <v>1301</v>
      </c>
    </row>
    <row r="26115" spans="53:56" ht="15" x14ac:dyDescent="0.25">
      <c r="BA26115" s="91" t="s">
        <v>30433</v>
      </c>
      <c r="BB26115" s="91" t="s">
        <v>4769</v>
      </c>
      <c r="BC26115" s="91" t="s">
        <v>30349</v>
      </c>
      <c r="BD26115" s="423" t="s">
        <v>1301</v>
      </c>
    </row>
    <row r="26116" spans="53:56" ht="15" x14ac:dyDescent="0.25">
      <c r="BA26116" s="90" t="s">
        <v>30434</v>
      </c>
      <c r="BB26116" s="90" t="s">
        <v>4769</v>
      </c>
      <c r="BC26116" s="90" t="s">
        <v>30330</v>
      </c>
      <c r="BD26116" s="423" t="s">
        <v>1301</v>
      </c>
    </row>
    <row r="26117" spans="53:56" ht="15" x14ac:dyDescent="0.25">
      <c r="BA26117" s="91" t="s">
        <v>30435</v>
      </c>
      <c r="BB26117" s="91" t="s">
        <v>4769</v>
      </c>
      <c r="BC26117" s="91" t="s">
        <v>30330</v>
      </c>
      <c r="BD26117" s="423" t="s">
        <v>1301</v>
      </c>
    </row>
    <row r="26118" spans="53:56" ht="15" x14ac:dyDescent="0.25">
      <c r="BA26118" s="90" t="s">
        <v>30436</v>
      </c>
      <c r="BB26118" s="90" t="s">
        <v>4769</v>
      </c>
      <c r="BC26118" s="90" t="s">
        <v>30330</v>
      </c>
      <c r="BD26118" s="423" t="s">
        <v>1301</v>
      </c>
    </row>
    <row r="26119" spans="53:56" ht="15" x14ac:dyDescent="0.25">
      <c r="BA26119" s="91" t="s">
        <v>30437</v>
      </c>
      <c r="BB26119" s="91" t="s">
        <v>4769</v>
      </c>
      <c r="BC26119" s="91" t="s">
        <v>30330</v>
      </c>
      <c r="BD26119" s="423" t="s">
        <v>1301</v>
      </c>
    </row>
    <row r="26120" spans="53:56" ht="15" x14ac:dyDescent="0.25">
      <c r="BA26120" s="90" t="s">
        <v>30438</v>
      </c>
      <c r="BB26120" s="90" t="s">
        <v>4769</v>
      </c>
      <c r="BC26120" s="90" t="s">
        <v>30330</v>
      </c>
      <c r="BD26120" s="423" t="s">
        <v>1301</v>
      </c>
    </row>
    <row r="26121" spans="53:56" ht="15" x14ac:dyDescent="0.25">
      <c r="BA26121" s="91" t="s">
        <v>30439</v>
      </c>
      <c r="BB26121" s="91" t="s">
        <v>4769</v>
      </c>
      <c r="BC26121" s="91" t="s">
        <v>30330</v>
      </c>
      <c r="BD26121" s="423" t="s">
        <v>1301</v>
      </c>
    </row>
    <row r="26122" spans="53:56" ht="15" x14ac:dyDescent="0.25">
      <c r="BA26122" s="90" t="s">
        <v>30440</v>
      </c>
      <c r="BB26122" s="90" t="s">
        <v>4769</v>
      </c>
      <c r="BC26122" s="90" t="s">
        <v>30330</v>
      </c>
      <c r="BD26122" s="423" t="s">
        <v>1301</v>
      </c>
    </row>
    <row r="26123" spans="53:56" ht="15" x14ac:dyDescent="0.25">
      <c r="BA26123" s="91" t="s">
        <v>30441</v>
      </c>
      <c r="BB26123" s="91" t="s">
        <v>4769</v>
      </c>
      <c r="BC26123" s="91" t="s">
        <v>30330</v>
      </c>
      <c r="BD26123" s="423" t="s">
        <v>1301</v>
      </c>
    </row>
    <row r="26124" spans="53:56" ht="15" x14ac:dyDescent="0.25">
      <c r="BA26124" s="90" t="s">
        <v>30442</v>
      </c>
      <c r="BB26124" s="90" t="s">
        <v>4769</v>
      </c>
      <c r="BC26124" s="90" t="s">
        <v>30330</v>
      </c>
      <c r="BD26124" s="423" t="s">
        <v>1301</v>
      </c>
    </row>
    <row r="26125" spans="53:56" ht="15" x14ac:dyDescent="0.25">
      <c r="BA26125" s="91" t="s">
        <v>30443</v>
      </c>
      <c r="BB26125" s="91" t="s">
        <v>4769</v>
      </c>
      <c r="BC26125" s="91" t="s">
        <v>30330</v>
      </c>
      <c r="BD26125" s="423" t="s">
        <v>1301</v>
      </c>
    </row>
    <row r="26126" spans="53:56" ht="15" x14ac:dyDescent="0.25">
      <c r="BA26126" s="90" t="s">
        <v>30444</v>
      </c>
      <c r="BB26126" s="90" t="s">
        <v>4769</v>
      </c>
      <c r="BC26126" s="90" t="s">
        <v>30330</v>
      </c>
      <c r="BD26126" s="423" t="s">
        <v>1301</v>
      </c>
    </row>
    <row r="26127" spans="53:56" ht="15" x14ac:dyDescent="0.25">
      <c r="BA26127" s="91" t="s">
        <v>30445</v>
      </c>
      <c r="BB26127" s="91" t="s">
        <v>4769</v>
      </c>
      <c r="BC26127" s="91" t="s">
        <v>30330</v>
      </c>
      <c r="BD26127" s="423" t="s">
        <v>1301</v>
      </c>
    </row>
    <row r="26128" spans="53:56" ht="15" x14ac:dyDescent="0.25">
      <c r="BA26128" s="90" t="s">
        <v>30446</v>
      </c>
      <c r="BB26128" s="90" t="s">
        <v>4769</v>
      </c>
      <c r="BC26128" s="90" t="s">
        <v>30330</v>
      </c>
      <c r="BD26128" s="423" t="s">
        <v>1301</v>
      </c>
    </row>
    <row r="26129" spans="53:56" ht="15" x14ac:dyDescent="0.25">
      <c r="BA26129" s="91" t="s">
        <v>30447</v>
      </c>
      <c r="BB26129" s="91" t="s">
        <v>4769</v>
      </c>
      <c r="BC26129" s="91" t="s">
        <v>30330</v>
      </c>
      <c r="BD26129" s="423" t="s">
        <v>1301</v>
      </c>
    </row>
    <row r="26130" spans="53:56" ht="15" x14ac:dyDescent="0.25">
      <c r="BA26130" s="90" t="s">
        <v>30448</v>
      </c>
      <c r="BB26130" s="90" t="s">
        <v>4769</v>
      </c>
      <c r="BC26130" s="90" t="s">
        <v>30330</v>
      </c>
      <c r="BD26130" s="423" t="s">
        <v>1301</v>
      </c>
    </row>
    <row r="26131" spans="53:56" ht="15" x14ac:dyDescent="0.25">
      <c r="BA26131" s="91" t="s">
        <v>30449</v>
      </c>
      <c r="BB26131" s="91" t="s">
        <v>4769</v>
      </c>
      <c r="BC26131" s="91" t="s">
        <v>30330</v>
      </c>
      <c r="BD26131" s="423" t="s">
        <v>1301</v>
      </c>
    </row>
    <row r="26132" spans="53:56" ht="15" x14ac:dyDescent="0.25">
      <c r="BA26132" s="90" t="s">
        <v>30450</v>
      </c>
      <c r="BB26132" s="90" t="s">
        <v>4769</v>
      </c>
      <c r="BC26132" s="90" t="s">
        <v>30451</v>
      </c>
      <c r="BD26132" s="423" t="s">
        <v>1301</v>
      </c>
    </row>
    <row r="26133" spans="53:56" ht="15" x14ac:dyDescent="0.25">
      <c r="BA26133" s="91" t="s">
        <v>30452</v>
      </c>
      <c r="BB26133" s="91" t="s">
        <v>4769</v>
      </c>
      <c r="BC26133" s="91" t="s">
        <v>30451</v>
      </c>
      <c r="BD26133" s="423" t="s">
        <v>1301</v>
      </c>
    </row>
    <row r="26134" spans="53:56" ht="15" x14ac:dyDescent="0.25">
      <c r="BA26134" s="90" t="s">
        <v>30453</v>
      </c>
      <c r="BB26134" s="90" t="s">
        <v>4769</v>
      </c>
      <c r="BC26134" s="90" t="s">
        <v>30451</v>
      </c>
      <c r="BD26134" s="423" t="s">
        <v>1301</v>
      </c>
    </row>
    <row r="26135" spans="53:56" ht="15" x14ac:dyDescent="0.25">
      <c r="BA26135" s="91" t="s">
        <v>30454</v>
      </c>
      <c r="BB26135" s="91" t="s">
        <v>4769</v>
      </c>
      <c r="BC26135" s="91" t="s">
        <v>30451</v>
      </c>
      <c r="BD26135" s="423" t="s">
        <v>1301</v>
      </c>
    </row>
    <row r="26136" spans="53:56" ht="15" x14ac:dyDescent="0.25">
      <c r="BA26136" s="90" t="s">
        <v>30455</v>
      </c>
      <c r="BB26136" s="90" t="s">
        <v>4769</v>
      </c>
      <c r="BC26136" s="90" t="s">
        <v>30451</v>
      </c>
      <c r="BD26136" s="423" t="s">
        <v>1301</v>
      </c>
    </row>
    <row r="26137" spans="53:56" ht="15" x14ac:dyDescent="0.25">
      <c r="BA26137" s="91" t="s">
        <v>30456</v>
      </c>
      <c r="BB26137" s="91" t="s">
        <v>4769</v>
      </c>
      <c r="BC26137" s="91" t="s">
        <v>30451</v>
      </c>
      <c r="BD26137" s="423" t="s">
        <v>1301</v>
      </c>
    </row>
    <row r="26138" spans="53:56" ht="15" x14ac:dyDescent="0.25">
      <c r="BA26138" s="90" t="s">
        <v>30457</v>
      </c>
      <c r="BB26138" s="90" t="s">
        <v>4769</v>
      </c>
      <c r="BC26138" s="90" t="s">
        <v>30458</v>
      </c>
      <c r="BD26138" s="423" t="s">
        <v>1301</v>
      </c>
    </row>
    <row r="26139" spans="53:56" ht="15" x14ac:dyDescent="0.25">
      <c r="BA26139" s="91" t="s">
        <v>30459</v>
      </c>
      <c r="BB26139" s="91" t="s">
        <v>4769</v>
      </c>
      <c r="BC26139" s="91" t="s">
        <v>30460</v>
      </c>
      <c r="BD26139" s="423" t="s">
        <v>1301</v>
      </c>
    </row>
    <row r="26140" spans="53:56" ht="15" x14ac:dyDescent="0.25">
      <c r="BA26140" s="90" t="s">
        <v>30461</v>
      </c>
      <c r="BB26140" s="90" t="s">
        <v>4769</v>
      </c>
      <c r="BC26140" s="90" t="s">
        <v>30458</v>
      </c>
      <c r="BD26140" s="423" t="s">
        <v>1301</v>
      </c>
    </row>
    <row r="26141" spans="53:56" ht="15" x14ac:dyDescent="0.25">
      <c r="BA26141" s="91" t="s">
        <v>30462</v>
      </c>
      <c r="BB26141" s="91" t="s">
        <v>4769</v>
      </c>
      <c r="BC26141" s="91" t="s">
        <v>30008</v>
      </c>
      <c r="BD26141" s="423" t="s">
        <v>1301</v>
      </c>
    </row>
    <row r="26142" spans="53:56" ht="15" x14ac:dyDescent="0.25">
      <c r="BA26142" s="90" t="s">
        <v>30463</v>
      </c>
      <c r="BB26142" s="90" t="s">
        <v>4769</v>
      </c>
      <c r="BC26142" s="90" t="s">
        <v>30458</v>
      </c>
      <c r="BD26142" s="423" t="s">
        <v>1301</v>
      </c>
    </row>
    <row r="26143" spans="53:56" ht="15" x14ac:dyDescent="0.25">
      <c r="BA26143" s="91" t="s">
        <v>30464</v>
      </c>
      <c r="BB26143" s="91" t="s">
        <v>4769</v>
      </c>
      <c r="BC26143" s="91" t="s">
        <v>18032</v>
      </c>
      <c r="BD26143" s="423" t="s">
        <v>1301</v>
      </c>
    </row>
    <row r="26144" spans="53:56" ht="15" x14ac:dyDescent="0.25">
      <c r="BA26144" s="90" t="s">
        <v>30465</v>
      </c>
      <c r="BB26144" s="90" t="s">
        <v>4769</v>
      </c>
      <c r="BC26144" s="90" t="s">
        <v>30451</v>
      </c>
      <c r="BD26144" s="423" t="s">
        <v>1301</v>
      </c>
    </row>
    <row r="26145" spans="53:56" ht="15" x14ac:dyDescent="0.25">
      <c r="BA26145" s="91" t="s">
        <v>30466</v>
      </c>
      <c r="BB26145" s="91" t="s">
        <v>4769</v>
      </c>
      <c r="BC26145" s="91" t="s">
        <v>18032</v>
      </c>
      <c r="BD26145" s="423" t="s">
        <v>1301</v>
      </c>
    </row>
    <row r="26146" spans="53:56" ht="15" x14ac:dyDescent="0.25">
      <c r="BA26146" s="90" t="s">
        <v>30467</v>
      </c>
      <c r="BB26146" s="90" t="s">
        <v>4769</v>
      </c>
      <c r="BC26146" s="90" t="s">
        <v>30468</v>
      </c>
      <c r="BD26146" s="423" t="s">
        <v>1301</v>
      </c>
    </row>
    <row r="26147" spans="53:56" ht="15" x14ac:dyDescent="0.25">
      <c r="BA26147" s="91" t="s">
        <v>30469</v>
      </c>
      <c r="BB26147" s="91" t="s">
        <v>4769</v>
      </c>
      <c r="BC26147" s="91" t="s">
        <v>30468</v>
      </c>
      <c r="BD26147" s="423" t="s">
        <v>1301</v>
      </c>
    </row>
    <row r="26148" spans="53:56" ht="15" x14ac:dyDescent="0.25">
      <c r="BA26148" s="90" t="s">
        <v>30470</v>
      </c>
      <c r="BB26148" s="90" t="s">
        <v>4769</v>
      </c>
      <c r="BC26148" s="90" t="s">
        <v>18025</v>
      </c>
      <c r="BD26148" s="423" t="s">
        <v>1301</v>
      </c>
    </row>
    <row r="26149" spans="53:56" ht="15" x14ac:dyDescent="0.25">
      <c r="BA26149" s="91" t="s">
        <v>30471</v>
      </c>
      <c r="BB26149" s="91" t="s">
        <v>4769</v>
      </c>
      <c r="BC26149" s="91" t="s">
        <v>30460</v>
      </c>
      <c r="BD26149" s="423" t="s">
        <v>1301</v>
      </c>
    </row>
    <row r="26150" spans="53:56" ht="15" x14ac:dyDescent="0.25">
      <c r="BA26150" s="90" t="s">
        <v>30472</v>
      </c>
      <c r="BB26150" s="90" t="s">
        <v>4769</v>
      </c>
      <c r="BC26150" s="90" t="s">
        <v>30458</v>
      </c>
      <c r="BD26150" s="423" t="s">
        <v>1301</v>
      </c>
    </row>
    <row r="26151" spans="53:56" ht="15" x14ac:dyDescent="0.25">
      <c r="BA26151" s="91" t="s">
        <v>30473</v>
      </c>
      <c r="BB26151" s="91" t="s">
        <v>4769</v>
      </c>
      <c r="BC26151" s="91" t="s">
        <v>18025</v>
      </c>
      <c r="BD26151" s="423" t="s">
        <v>1301</v>
      </c>
    </row>
    <row r="26152" spans="53:56" ht="15" x14ac:dyDescent="0.25">
      <c r="BA26152" s="90" t="s">
        <v>30474</v>
      </c>
      <c r="BB26152" s="90" t="s">
        <v>4769</v>
      </c>
      <c r="BC26152" s="90" t="s">
        <v>30451</v>
      </c>
      <c r="BD26152" s="423" t="s">
        <v>1301</v>
      </c>
    </row>
    <row r="26153" spans="53:56" ht="15" x14ac:dyDescent="0.25">
      <c r="BA26153" s="91" t="s">
        <v>30475</v>
      </c>
      <c r="BB26153" s="91" t="s">
        <v>4769</v>
      </c>
      <c r="BC26153" s="91" t="s">
        <v>18032</v>
      </c>
      <c r="BD26153" s="423" t="s">
        <v>1301</v>
      </c>
    </row>
    <row r="26154" spans="53:56" ht="15" x14ac:dyDescent="0.25">
      <c r="BA26154" s="90" t="s">
        <v>30476</v>
      </c>
      <c r="BB26154" s="90" t="s">
        <v>4769</v>
      </c>
      <c r="BC26154" s="90" t="s">
        <v>29999</v>
      </c>
      <c r="BD26154" s="423" t="s">
        <v>1301</v>
      </c>
    </row>
    <row r="26155" spans="53:56" ht="15" x14ac:dyDescent="0.25">
      <c r="BA26155" s="91" t="s">
        <v>30477</v>
      </c>
      <c r="BB26155" s="91" t="s">
        <v>4769</v>
      </c>
      <c r="BC26155" s="91" t="s">
        <v>30458</v>
      </c>
      <c r="BD26155" s="423" t="s">
        <v>1301</v>
      </c>
    </row>
    <row r="26156" spans="53:56" ht="15" x14ac:dyDescent="0.25">
      <c r="BA26156" s="90" t="s">
        <v>30478</v>
      </c>
      <c r="BB26156" s="90" t="s">
        <v>4769</v>
      </c>
      <c r="BC26156" s="90" t="s">
        <v>30451</v>
      </c>
      <c r="BD26156" s="423" t="s">
        <v>1301</v>
      </c>
    </row>
    <row r="26157" spans="53:56" ht="15" x14ac:dyDescent="0.25">
      <c r="BA26157" s="91" t="s">
        <v>30479</v>
      </c>
      <c r="BB26157" s="91" t="s">
        <v>4769</v>
      </c>
      <c r="BC26157" s="91" t="s">
        <v>30468</v>
      </c>
      <c r="BD26157" s="423" t="s">
        <v>1301</v>
      </c>
    </row>
    <row r="26158" spans="53:56" ht="15" x14ac:dyDescent="0.25">
      <c r="BA26158" s="90" t="s">
        <v>30480</v>
      </c>
      <c r="BB26158" s="90" t="s">
        <v>4769</v>
      </c>
      <c r="BC26158" s="90" t="s">
        <v>30458</v>
      </c>
      <c r="BD26158" s="423" t="s">
        <v>1301</v>
      </c>
    </row>
    <row r="26159" spans="53:56" ht="15" x14ac:dyDescent="0.25">
      <c r="BA26159" s="91" t="s">
        <v>30481</v>
      </c>
      <c r="BB26159" s="91" t="s">
        <v>4769</v>
      </c>
      <c r="BC26159" s="91" t="s">
        <v>30468</v>
      </c>
      <c r="BD26159" s="423" t="s">
        <v>1301</v>
      </c>
    </row>
    <row r="26160" spans="53:56" ht="15" x14ac:dyDescent="0.25">
      <c r="BA26160" s="90" t="s">
        <v>30482</v>
      </c>
      <c r="BB26160" s="90" t="s">
        <v>4769</v>
      </c>
      <c r="BC26160" s="90" t="s">
        <v>29999</v>
      </c>
      <c r="BD26160" s="423" t="s">
        <v>1301</v>
      </c>
    </row>
    <row r="26161" spans="53:56" ht="15" x14ac:dyDescent="0.25">
      <c r="BA26161" s="90" t="s">
        <v>30483</v>
      </c>
      <c r="BB26161" s="90" t="s">
        <v>4769</v>
      </c>
      <c r="BC26161" s="90" t="s">
        <v>30468</v>
      </c>
      <c r="BD26161" s="423" t="s">
        <v>1301</v>
      </c>
    </row>
    <row r="26162" spans="53:56" ht="15" x14ac:dyDescent="0.25">
      <c r="BA26162" s="91" t="s">
        <v>30484</v>
      </c>
      <c r="BB26162" s="91" t="s">
        <v>4769</v>
      </c>
      <c r="BC26162" s="91" t="s">
        <v>18025</v>
      </c>
      <c r="BD26162" s="423" t="s">
        <v>1301</v>
      </c>
    </row>
    <row r="26163" spans="53:56" ht="15" x14ac:dyDescent="0.25">
      <c r="BA26163" s="90" t="s">
        <v>30485</v>
      </c>
      <c r="BB26163" s="90" t="s">
        <v>4769</v>
      </c>
      <c r="BC26163" s="90" t="s">
        <v>18032</v>
      </c>
      <c r="BD26163" s="423" t="s">
        <v>1301</v>
      </c>
    </row>
    <row r="26164" spans="53:56" ht="15" x14ac:dyDescent="0.25">
      <c r="BA26164" s="91" t="s">
        <v>30486</v>
      </c>
      <c r="BB26164" s="91" t="s">
        <v>4769</v>
      </c>
      <c r="BC26164" s="91" t="s">
        <v>30460</v>
      </c>
      <c r="BD26164" s="423" t="s">
        <v>1301</v>
      </c>
    </row>
    <row r="26165" spans="53:56" ht="15" x14ac:dyDescent="0.25">
      <c r="BA26165" s="90" t="s">
        <v>30487</v>
      </c>
      <c r="BB26165" s="90" t="s">
        <v>4769</v>
      </c>
      <c r="BC26165" s="90" t="s">
        <v>18032</v>
      </c>
      <c r="BD26165" s="423" t="s">
        <v>1301</v>
      </c>
    </row>
    <row r="26166" spans="53:56" ht="15" x14ac:dyDescent="0.25">
      <c r="BA26166" s="91" t="s">
        <v>30488</v>
      </c>
      <c r="BB26166" s="91" t="s">
        <v>4769</v>
      </c>
      <c r="BC26166" s="91" t="s">
        <v>18025</v>
      </c>
      <c r="BD26166" s="423" t="s">
        <v>1301</v>
      </c>
    </row>
    <row r="26167" spans="53:56" ht="15" x14ac:dyDescent="0.25">
      <c r="BA26167" s="91" t="s">
        <v>30489</v>
      </c>
      <c r="BB26167" s="91" t="s">
        <v>4769</v>
      </c>
      <c r="BC26167" s="91" t="s">
        <v>29999</v>
      </c>
      <c r="BD26167" s="423" t="s">
        <v>1301</v>
      </c>
    </row>
    <row r="26168" spans="53:56" ht="15" x14ac:dyDescent="0.25">
      <c r="BA26168" s="90" t="s">
        <v>30490</v>
      </c>
      <c r="BB26168" s="90" t="s">
        <v>4769</v>
      </c>
      <c r="BC26168" s="90" t="s">
        <v>29970</v>
      </c>
      <c r="BD26168" s="423" t="s">
        <v>1301</v>
      </c>
    </row>
    <row r="26169" spans="53:56" ht="15" x14ac:dyDescent="0.25">
      <c r="BA26169" s="91" t="s">
        <v>30491</v>
      </c>
      <c r="BB26169" s="91" t="s">
        <v>4769</v>
      </c>
      <c r="BC26169" s="91" t="s">
        <v>18032</v>
      </c>
      <c r="BD26169" s="423" t="s">
        <v>1301</v>
      </c>
    </row>
    <row r="26170" spans="53:56" ht="15" x14ac:dyDescent="0.25">
      <c r="BA26170" s="90" t="s">
        <v>30492</v>
      </c>
      <c r="BB26170" s="90" t="s">
        <v>4769</v>
      </c>
      <c r="BC26170" s="90" t="s">
        <v>30468</v>
      </c>
      <c r="BD26170" s="423" t="s">
        <v>1301</v>
      </c>
    </row>
    <row r="26171" spans="53:56" ht="15" x14ac:dyDescent="0.25">
      <c r="BA26171" s="90" t="s">
        <v>30493</v>
      </c>
      <c r="BB26171" s="90" t="s">
        <v>4769</v>
      </c>
      <c r="BC26171" s="90" t="s">
        <v>30458</v>
      </c>
      <c r="BD26171" s="423" t="s">
        <v>1301</v>
      </c>
    </row>
    <row r="26172" spans="53:56" ht="15" x14ac:dyDescent="0.25">
      <c r="BA26172" s="91" t="s">
        <v>30494</v>
      </c>
      <c r="BB26172" s="91" t="s">
        <v>4769</v>
      </c>
      <c r="BC26172" s="91" t="s">
        <v>30458</v>
      </c>
      <c r="BD26172" s="423" t="s">
        <v>1301</v>
      </c>
    </row>
    <row r="26173" spans="53:56" ht="15" x14ac:dyDescent="0.25">
      <c r="BA26173" s="90" t="s">
        <v>30495</v>
      </c>
      <c r="BB26173" s="90" t="s">
        <v>4769</v>
      </c>
      <c r="BC26173" s="90" t="s">
        <v>30460</v>
      </c>
      <c r="BD26173" s="423" t="s">
        <v>1301</v>
      </c>
    </row>
    <row r="26174" spans="53:56" ht="15" x14ac:dyDescent="0.25">
      <c r="BA26174" s="91" t="s">
        <v>30496</v>
      </c>
      <c r="BB26174" s="91" t="s">
        <v>4769</v>
      </c>
      <c r="BC26174" s="91" t="s">
        <v>30458</v>
      </c>
      <c r="BD26174" s="423" t="s">
        <v>1301</v>
      </c>
    </row>
    <row r="26175" spans="53:56" ht="15" x14ac:dyDescent="0.25">
      <c r="BA26175" s="91" t="s">
        <v>30497</v>
      </c>
      <c r="BB26175" s="91" t="s">
        <v>4769</v>
      </c>
      <c r="BC26175" s="91" t="s">
        <v>30468</v>
      </c>
      <c r="BD26175" s="423" t="s">
        <v>1301</v>
      </c>
    </row>
    <row r="26176" spans="53:56" ht="15" x14ac:dyDescent="0.25">
      <c r="BA26176" s="90" t="s">
        <v>30498</v>
      </c>
      <c r="BB26176" s="90" t="s">
        <v>4769</v>
      </c>
      <c r="BC26176" s="90" t="s">
        <v>18025</v>
      </c>
      <c r="BD26176" s="423" t="s">
        <v>1301</v>
      </c>
    </row>
    <row r="26177" spans="53:56" ht="15" x14ac:dyDescent="0.25">
      <c r="BA26177" s="91" t="s">
        <v>30499</v>
      </c>
      <c r="BB26177" s="91" t="s">
        <v>4769</v>
      </c>
      <c r="BC26177" s="91" t="s">
        <v>29999</v>
      </c>
      <c r="BD26177" s="423" t="s">
        <v>1301</v>
      </c>
    </row>
    <row r="26178" spans="53:56" ht="15" x14ac:dyDescent="0.25">
      <c r="BA26178" s="90" t="s">
        <v>30500</v>
      </c>
      <c r="BB26178" s="90" t="s">
        <v>4769</v>
      </c>
      <c r="BC26178" s="90" t="s">
        <v>29999</v>
      </c>
      <c r="BD26178" s="423" t="s">
        <v>1301</v>
      </c>
    </row>
    <row r="26179" spans="53:56" ht="15" x14ac:dyDescent="0.25">
      <c r="BA26179" s="90" t="s">
        <v>30501</v>
      </c>
      <c r="BB26179" s="90" t="s">
        <v>4769</v>
      </c>
      <c r="BC26179" s="90" t="s">
        <v>30460</v>
      </c>
      <c r="BD26179" s="423" t="s">
        <v>1301</v>
      </c>
    </row>
    <row r="26180" spans="53:56" ht="15" x14ac:dyDescent="0.25">
      <c r="BA26180" s="91" t="s">
        <v>30502</v>
      </c>
      <c r="BB26180" s="91" t="s">
        <v>4769</v>
      </c>
      <c r="BC26180" s="91" t="s">
        <v>30451</v>
      </c>
      <c r="BD26180" s="423" t="s">
        <v>1301</v>
      </c>
    </row>
    <row r="26181" spans="53:56" ht="15" x14ac:dyDescent="0.25">
      <c r="BA26181" s="91" t="s">
        <v>30503</v>
      </c>
      <c r="BB26181" s="91" t="s">
        <v>4769</v>
      </c>
      <c r="BC26181" s="91" t="s">
        <v>30468</v>
      </c>
      <c r="BD26181" s="423" t="s">
        <v>1301</v>
      </c>
    </row>
    <row r="26182" spans="53:56" ht="15" x14ac:dyDescent="0.25">
      <c r="BA26182" s="90" t="s">
        <v>30504</v>
      </c>
      <c r="BB26182" s="90" t="s">
        <v>4769</v>
      </c>
      <c r="BC26182" s="90" t="s">
        <v>30468</v>
      </c>
      <c r="BD26182" s="423" t="s">
        <v>1301</v>
      </c>
    </row>
    <row r="26183" spans="53:56" ht="15" x14ac:dyDescent="0.25">
      <c r="BA26183" s="91" t="s">
        <v>30505</v>
      </c>
      <c r="BB26183" s="91" t="s">
        <v>4769</v>
      </c>
      <c r="BC26183" s="91" t="s">
        <v>29970</v>
      </c>
      <c r="BD26183" s="423" t="s">
        <v>1301</v>
      </c>
    </row>
    <row r="26184" spans="53:56" ht="15" x14ac:dyDescent="0.25">
      <c r="BA26184" s="91" t="s">
        <v>30506</v>
      </c>
      <c r="BB26184" s="91" t="s">
        <v>4769</v>
      </c>
      <c r="BC26184" s="91" t="s">
        <v>29999</v>
      </c>
      <c r="BD26184" s="423" t="s">
        <v>1301</v>
      </c>
    </row>
    <row r="26185" spans="53:56" ht="15" x14ac:dyDescent="0.25">
      <c r="BA26185" s="90" t="s">
        <v>30507</v>
      </c>
      <c r="BB26185" s="90" t="s">
        <v>4769</v>
      </c>
      <c r="BC26185" s="90" t="s">
        <v>30468</v>
      </c>
      <c r="BD26185" s="423" t="s">
        <v>1301</v>
      </c>
    </row>
    <row r="26186" spans="53:56" ht="15" x14ac:dyDescent="0.25">
      <c r="BA26186" s="91" t="s">
        <v>30508</v>
      </c>
      <c r="BB26186" s="91" t="s">
        <v>4769</v>
      </c>
      <c r="BC26186" s="91" t="s">
        <v>30458</v>
      </c>
      <c r="BD26186" s="423" t="s">
        <v>1301</v>
      </c>
    </row>
    <row r="26187" spans="53:56" ht="15" x14ac:dyDescent="0.25">
      <c r="BA26187" s="90" t="s">
        <v>30509</v>
      </c>
      <c r="BB26187" s="90" t="s">
        <v>4769</v>
      </c>
      <c r="BC26187" s="90" t="s">
        <v>29999</v>
      </c>
      <c r="BD26187" s="423" t="s">
        <v>1301</v>
      </c>
    </row>
    <row r="26188" spans="53:56" ht="15" x14ac:dyDescent="0.25">
      <c r="BA26188" s="90" t="s">
        <v>30510</v>
      </c>
      <c r="BB26188" s="90" t="s">
        <v>4769</v>
      </c>
      <c r="BC26188" s="90" t="s">
        <v>30460</v>
      </c>
      <c r="BD26188" s="423" t="s">
        <v>1301</v>
      </c>
    </row>
    <row r="26189" spans="53:56" ht="15" x14ac:dyDescent="0.25">
      <c r="BA26189" s="91" t="s">
        <v>30511</v>
      </c>
      <c r="BB26189" s="91" t="s">
        <v>4769</v>
      </c>
      <c r="BC26189" s="91" t="s">
        <v>30458</v>
      </c>
      <c r="BD26189" s="423" t="s">
        <v>1301</v>
      </c>
    </row>
    <row r="26190" spans="53:56" ht="15" x14ac:dyDescent="0.25">
      <c r="BA26190" s="90" t="s">
        <v>30512</v>
      </c>
      <c r="BB26190" s="90" t="s">
        <v>4769</v>
      </c>
      <c r="BC26190" s="90" t="s">
        <v>30468</v>
      </c>
      <c r="BD26190" s="423" t="s">
        <v>1301</v>
      </c>
    </row>
    <row r="26191" spans="53:56" ht="15" x14ac:dyDescent="0.25">
      <c r="BA26191" s="91" t="s">
        <v>30513</v>
      </c>
      <c r="BB26191" s="91" t="s">
        <v>4769</v>
      </c>
      <c r="BC26191" s="91" t="s">
        <v>30460</v>
      </c>
      <c r="BD26191" s="423" t="s">
        <v>1301</v>
      </c>
    </row>
    <row r="26192" spans="53:56" ht="15" x14ac:dyDescent="0.25">
      <c r="BA26192" s="91" t="s">
        <v>30514</v>
      </c>
      <c r="BB26192" s="91" t="s">
        <v>4769</v>
      </c>
      <c r="BC26192" s="91" t="s">
        <v>30458</v>
      </c>
      <c r="BD26192" s="423" t="s">
        <v>1301</v>
      </c>
    </row>
    <row r="26193" spans="53:56" ht="15" x14ac:dyDescent="0.25">
      <c r="BA26193" s="90" t="s">
        <v>30515</v>
      </c>
      <c r="BB26193" s="90" t="s">
        <v>4769</v>
      </c>
      <c r="BC26193" s="90" t="s">
        <v>18032</v>
      </c>
      <c r="BD26193" s="423" t="s">
        <v>1301</v>
      </c>
    </row>
    <row r="26194" spans="53:56" ht="15" x14ac:dyDescent="0.25">
      <c r="BA26194" s="91" t="s">
        <v>30516</v>
      </c>
      <c r="BB26194" s="91" t="s">
        <v>4769</v>
      </c>
      <c r="BC26194" s="91" t="s">
        <v>30468</v>
      </c>
      <c r="BD26194" s="423" t="s">
        <v>1301</v>
      </c>
    </row>
    <row r="26195" spans="53:56" ht="15" x14ac:dyDescent="0.25">
      <c r="BA26195" s="90" t="s">
        <v>30517</v>
      </c>
      <c r="BB26195" s="90" t="s">
        <v>4769</v>
      </c>
      <c r="BC26195" s="90" t="s">
        <v>30451</v>
      </c>
      <c r="BD26195" s="423" t="s">
        <v>1301</v>
      </c>
    </row>
    <row r="26196" spans="53:56" ht="15" x14ac:dyDescent="0.25">
      <c r="BA26196" s="90" t="s">
        <v>30518</v>
      </c>
      <c r="BB26196" s="90" t="s">
        <v>4769</v>
      </c>
      <c r="BC26196" s="90" t="s">
        <v>30458</v>
      </c>
      <c r="BD26196" s="423" t="s">
        <v>1301</v>
      </c>
    </row>
    <row r="26197" spans="53:56" ht="15" x14ac:dyDescent="0.25">
      <c r="BA26197" s="91" t="s">
        <v>30519</v>
      </c>
      <c r="BB26197" s="91" t="s">
        <v>4769</v>
      </c>
      <c r="BC26197" s="91" t="s">
        <v>29999</v>
      </c>
      <c r="BD26197" s="423" t="s">
        <v>1301</v>
      </c>
    </row>
    <row r="26198" spans="53:56" ht="15" x14ac:dyDescent="0.25">
      <c r="BA26198" s="90" t="s">
        <v>30520</v>
      </c>
      <c r="BB26198" s="90" t="s">
        <v>4769</v>
      </c>
      <c r="BC26198" s="90" t="s">
        <v>30460</v>
      </c>
      <c r="BD26198" s="423" t="s">
        <v>1301</v>
      </c>
    </row>
    <row r="26199" spans="53:56" ht="15" x14ac:dyDescent="0.25">
      <c r="BA26199" s="91" t="s">
        <v>30521</v>
      </c>
      <c r="BB26199" s="91" t="s">
        <v>4769</v>
      </c>
      <c r="BC26199" s="91" t="s">
        <v>29999</v>
      </c>
      <c r="BD26199" s="423" t="s">
        <v>1301</v>
      </c>
    </row>
    <row r="26200" spans="53:56" ht="15" x14ac:dyDescent="0.25">
      <c r="BA26200" s="91" t="s">
        <v>30522</v>
      </c>
      <c r="BB26200" s="91" t="s">
        <v>4769</v>
      </c>
      <c r="BC26200" s="91" t="s">
        <v>30458</v>
      </c>
      <c r="BD26200" s="423" t="s">
        <v>1301</v>
      </c>
    </row>
    <row r="26201" spans="53:56" ht="15" x14ac:dyDescent="0.25">
      <c r="BA26201" s="90" t="s">
        <v>30523</v>
      </c>
      <c r="BB26201" s="90" t="s">
        <v>4769</v>
      </c>
      <c r="BC26201" s="90" t="s">
        <v>29970</v>
      </c>
      <c r="BD26201" s="423" t="s">
        <v>1301</v>
      </c>
    </row>
    <row r="26202" spans="53:56" ht="15" x14ac:dyDescent="0.25">
      <c r="BA26202" s="91" t="s">
        <v>30524</v>
      </c>
      <c r="BB26202" s="91" t="s">
        <v>4769</v>
      </c>
      <c r="BC26202" s="91" t="s">
        <v>18025</v>
      </c>
      <c r="BD26202" s="423" t="s">
        <v>1301</v>
      </c>
    </row>
    <row r="26203" spans="53:56" ht="15" x14ac:dyDescent="0.25">
      <c r="BA26203" s="90" t="s">
        <v>30525</v>
      </c>
      <c r="BB26203" s="90" t="s">
        <v>4769</v>
      </c>
      <c r="BC26203" s="90" t="s">
        <v>30468</v>
      </c>
      <c r="BD26203" s="423" t="s">
        <v>1301</v>
      </c>
    </row>
    <row r="26204" spans="53:56" ht="15" x14ac:dyDescent="0.25">
      <c r="BA26204" s="90" t="s">
        <v>30526</v>
      </c>
      <c r="BB26204" s="90" t="s">
        <v>4769</v>
      </c>
      <c r="BC26204" s="90" t="s">
        <v>30460</v>
      </c>
      <c r="BD26204" s="423" t="s">
        <v>1301</v>
      </c>
    </row>
    <row r="26205" spans="53:56" ht="15" x14ac:dyDescent="0.25">
      <c r="BA26205" s="91" t="s">
        <v>30527</v>
      </c>
      <c r="BB26205" s="91" t="s">
        <v>4769</v>
      </c>
      <c r="BC26205" s="91" t="s">
        <v>30460</v>
      </c>
      <c r="BD26205" s="423" t="s">
        <v>1301</v>
      </c>
    </row>
    <row r="26206" spans="53:56" ht="15" x14ac:dyDescent="0.25">
      <c r="BA26206" s="90" t="s">
        <v>30528</v>
      </c>
      <c r="BB26206" s="90" t="s">
        <v>4769</v>
      </c>
      <c r="BC26206" s="90" t="s">
        <v>30468</v>
      </c>
      <c r="BD26206" s="423" t="s">
        <v>1301</v>
      </c>
    </row>
    <row r="26207" spans="53:56" ht="15" x14ac:dyDescent="0.25">
      <c r="BA26207" s="91" t="s">
        <v>30529</v>
      </c>
      <c r="BB26207" s="91" t="s">
        <v>4769</v>
      </c>
      <c r="BC26207" s="91" t="s">
        <v>29999</v>
      </c>
      <c r="BD26207" s="423" t="s">
        <v>1301</v>
      </c>
    </row>
    <row r="26208" spans="53:56" ht="15" x14ac:dyDescent="0.25">
      <c r="BA26208" s="91" t="s">
        <v>30530</v>
      </c>
      <c r="BB26208" s="91" t="s">
        <v>4769</v>
      </c>
      <c r="BC26208" s="91" t="s">
        <v>29970</v>
      </c>
      <c r="BD26208" s="423" t="s">
        <v>1301</v>
      </c>
    </row>
    <row r="26209" spans="53:56" ht="15" x14ac:dyDescent="0.25">
      <c r="BA26209" s="90" t="s">
        <v>30531</v>
      </c>
      <c r="BB26209" s="90" t="s">
        <v>4769</v>
      </c>
      <c r="BC26209" s="90" t="s">
        <v>30532</v>
      </c>
      <c r="BD26209" s="423" t="s">
        <v>1301</v>
      </c>
    </row>
    <row r="26210" spans="53:56" ht="15" x14ac:dyDescent="0.25">
      <c r="BA26210" s="91" t="s">
        <v>30533</v>
      </c>
      <c r="BB26210" s="91" t="s">
        <v>4769</v>
      </c>
      <c r="BC26210" s="91" t="s">
        <v>30532</v>
      </c>
      <c r="BD26210" s="423" t="s">
        <v>1301</v>
      </c>
    </row>
    <row r="26211" spans="53:56" ht="15" x14ac:dyDescent="0.25">
      <c r="BA26211" s="90" t="s">
        <v>30534</v>
      </c>
      <c r="BB26211" s="90" t="s">
        <v>4769</v>
      </c>
      <c r="BC26211" s="90" t="s">
        <v>30535</v>
      </c>
      <c r="BD26211" s="423" t="s">
        <v>1301</v>
      </c>
    </row>
    <row r="26212" spans="53:56" ht="15" x14ac:dyDescent="0.25">
      <c r="BA26212" s="91" t="s">
        <v>30536</v>
      </c>
      <c r="BB26212" s="91" t="s">
        <v>4769</v>
      </c>
      <c r="BC26212" s="91" t="s">
        <v>30532</v>
      </c>
      <c r="BD26212" s="423" t="s">
        <v>1301</v>
      </c>
    </row>
    <row r="26213" spans="53:56" ht="15" x14ac:dyDescent="0.25">
      <c r="BA26213" s="90" t="s">
        <v>30537</v>
      </c>
      <c r="BB26213" s="90" t="s">
        <v>4769</v>
      </c>
      <c r="BC26213" s="90" t="s">
        <v>30538</v>
      </c>
      <c r="BD26213" s="423" t="s">
        <v>1301</v>
      </c>
    </row>
    <row r="26214" spans="53:56" ht="15" x14ac:dyDescent="0.25">
      <c r="BA26214" s="90" t="s">
        <v>30539</v>
      </c>
      <c r="BB26214" s="90" t="s">
        <v>4769</v>
      </c>
      <c r="BC26214" s="90" t="s">
        <v>30538</v>
      </c>
      <c r="BD26214" s="423" t="s">
        <v>1301</v>
      </c>
    </row>
    <row r="26215" spans="53:56" ht="15" x14ac:dyDescent="0.25">
      <c r="BA26215" s="91" t="s">
        <v>30540</v>
      </c>
      <c r="BB26215" s="91" t="s">
        <v>4769</v>
      </c>
      <c r="BC26215" s="91" t="s">
        <v>30532</v>
      </c>
      <c r="BD26215" s="423" t="s">
        <v>1301</v>
      </c>
    </row>
    <row r="26216" spans="53:56" ht="15" x14ac:dyDescent="0.25">
      <c r="BA26216" s="90" t="s">
        <v>30541</v>
      </c>
      <c r="BB26216" s="90" t="s">
        <v>4769</v>
      </c>
      <c r="BC26216" s="90" t="s">
        <v>14222</v>
      </c>
      <c r="BD26216" s="423" t="s">
        <v>1301</v>
      </c>
    </row>
    <row r="26217" spans="53:56" ht="15" x14ac:dyDescent="0.25">
      <c r="BA26217" s="91" t="s">
        <v>30542</v>
      </c>
      <c r="BB26217" s="91" t="s">
        <v>4769</v>
      </c>
      <c r="BC26217" s="91" t="s">
        <v>30543</v>
      </c>
      <c r="BD26217" s="423" t="s">
        <v>1301</v>
      </c>
    </row>
    <row r="26218" spans="53:56" ht="15" x14ac:dyDescent="0.25">
      <c r="BA26218" s="91" t="s">
        <v>30544</v>
      </c>
      <c r="BB26218" s="91" t="s">
        <v>4769</v>
      </c>
      <c r="BC26218" s="91" t="s">
        <v>30543</v>
      </c>
      <c r="BD26218" s="423" t="s">
        <v>1301</v>
      </c>
    </row>
    <row r="26219" spans="53:56" ht="15" x14ac:dyDescent="0.25">
      <c r="BA26219" s="90" t="s">
        <v>30545</v>
      </c>
      <c r="BB26219" s="90" t="s">
        <v>4769</v>
      </c>
      <c r="BC26219" s="90" t="s">
        <v>30538</v>
      </c>
      <c r="BD26219" s="423" t="s">
        <v>1301</v>
      </c>
    </row>
    <row r="26220" spans="53:56" ht="15" x14ac:dyDescent="0.25">
      <c r="BA26220" s="91" t="s">
        <v>30546</v>
      </c>
      <c r="BB26220" s="91" t="s">
        <v>4769</v>
      </c>
      <c r="BC26220" s="91" t="s">
        <v>30547</v>
      </c>
      <c r="BD26220" s="423" t="s">
        <v>1301</v>
      </c>
    </row>
    <row r="26221" spans="53:56" ht="15" x14ac:dyDescent="0.25">
      <c r="BA26221" s="90" t="s">
        <v>30548</v>
      </c>
      <c r="BB26221" s="90" t="s">
        <v>4769</v>
      </c>
      <c r="BC26221" s="90" t="s">
        <v>25015</v>
      </c>
      <c r="BD26221" s="423" t="s">
        <v>1301</v>
      </c>
    </row>
    <row r="26222" spans="53:56" ht="15" x14ac:dyDescent="0.25">
      <c r="BA26222" s="90" t="s">
        <v>30549</v>
      </c>
      <c r="BB26222" s="90" t="s">
        <v>4769</v>
      </c>
      <c r="BC26222" s="90" t="s">
        <v>30538</v>
      </c>
      <c r="BD26222" s="423" t="s">
        <v>1301</v>
      </c>
    </row>
    <row r="26223" spans="53:56" ht="15" x14ac:dyDescent="0.25">
      <c r="BA26223" s="91" t="s">
        <v>30550</v>
      </c>
      <c r="BB26223" s="91" t="s">
        <v>4769</v>
      </c>
      <c r="BC26223" s="91" t="s">
        <v>30535</v>
      </c>
      <c r="BD26223" s="423" t="s">
        <v>1301</v>
      </c>
    </row>
    <row r="26224" spans="53:56" ht="15" x14ac:dyDescent="0.25">
      <c r="BA26224" s="90" t="s">
        <v>30551</v>
      </c>
      <c r="BB26224" s="90" t="s">
        <v>4769</v>
      </c>
      <c r="BC26224" s="90" t="s">
        <v>30552</v>
      </c>
      <c r="BD26224" s="423" t="s">
        <v>1301</v>
      </c>
    </row>
    <row r="26225" spans="53:56" ht="15" x14ac:dyDescent="0.25">
      <c r="BA26225" s="91" t="s">
        <v>30553</v>
      </c>
      <c r="BB26225" s="91" t="s">
        <v>4769</v>
      </c>
      <c r="BC26225" s="91" t="s">
        <v>30543</v>
      </c>
      <c r="BD26225" s="423" t="s">
        <v>1301</v>
      </c>
    </row>
    <row r="26226" spans="53:56" ht="15" x14ac:dyDescent="0.25">
      <c r="BA26226" s="91" t="s">
        <v>30554</v>
      </c>
      <c r="BB26226" s="91" t="s">
        <v>4769</v>
      </c>
      <c r="BC26226" s="91" t="s">
        <v>30532</v>
      </c>
      <c r="BD26226" s="423" t="s">
        <v>1301</v>
      </c>
    </row>
    <row r="26227" spans="53:56" ht="15" x14ac:dyDescent="0.25">
      <c r="BA26227" s="90" t="s">
        <v>30555</v>
      </c>
      <c r="BB26227" s="90" t="s">
        <v>4769</v>
      </c>
      <c r="BC26227" s="90" t="s">
        <v>30543</v>
      </c>
      <c r="BD26227" s="423" t="s">
        <v>1301</v>
      </c>
    </row>
    <row r="26228" spans="53:56" ht="15" x14ac:dyDescent="0.25">
      <c r="BA26228" s="91" t="s">
        <v>30556</v>
      </c>
      <c r="BB26228" s="91" t="s">
        <v>4769</v>
      </c>
      <c r="BC26228" s="91" t="s">
        <v>30008</v>
      </c>
      <c r="BD26228" s="423" t="s">
        <v>1301</v>
      </c>
    </row>
    <row r="26229" spans="53:56" ht="15" x14ac:dyDescent="0.25">
      <c r="BA26229" s="91" t="s">
        <v>30557</v>
      </c>
      <c r="BB26229" s="91" t="s">
        <v>4769</v>
      </c>
      <c r="BC26229" s="91" t="s">
        <v>30543</v>
      </c>
      <c r="BD26229" s="423" t="s">
        <v>1301</v>
      </c>
    </row>
    <row r="26230" spans="53:56" ht="15" x14ac:dyDescent="0.25">
      <c r="BA26230" s="90" t="s">
        <v>30558</v>
      </c>
      <c r="BB26230" s="90" t="s">
        <v>4769</v>
      </c>
      <c r="BC26230" s="90" t="s">
        <v>30547</v>
      </c>
      <c r="BD26230" s="423" t="s">
        <v>1301</v>
      </c>
    </row>
    <row r="26231" spans="53:56" ht="15" x14ac:dyDescent="0.25">
      <c r="BA26231" s="90" t="s">
        <v>30559</v>
      </c>
      <c r="BB26231" s="90" t="s">
        <v>4769</v>
      </c>
      <c r="BC26231" s="90" t="s">
        <v>30538</v>
      </c>
      <c r="BD26231" s="423" t="s">
        <v>1301</v>
      </c>
    </row>
    <row r="26232" spans="53:56" ht="15" x14ac:dyDescent="0.25">
      <c r="BA26232" s="91" t="s">
        <v>30560</v>
      </c>
      <c r="BB26232" s="91" t="s">
        <v>4769</v>
      </c>
      <c r="BC26232" s="91" t="s">
        <v>25015</v>
      </c>
      <c r="BD26232" s="423" t="s">
        <v>1301</v>
      </c>
    </row>
    <row r="26233" spans="53:56" ht="15" x14ac:dyDescent="0.25">
      <c r="BA26233" s="90" t="s">
        <v>30561</v>
      </c>
      <c r="BB26233" s="90" t="s">
        <v>4769</v>
      </c>
      <c r="BC26233" s="90" t="s">
        <v>15939</v>
      </c>
      <c r="BD26233" s="423" t="s">
        <v>1301</v>
      </c>
    </row>
    <row r="26234" spans="53:56" ht="15" x14ac:dyDescent="0.25">
      <c r="BA26234" s="91" t="s">
        <v>30562</v>
      </c>
      <c r="BB26234" s="91" t="s">
        <v>4769</v>
      </c>
      <c r="BC26234" s="91" t="s">
        <v>30538</v>
      </c>
      <c r="BD26234" s="423" t="s">
        <v>1301</v>
      </c>
    </row>
    <row r="26235" spans="53:56" ht="15" x14ac:dyDescent="0.25">
      <c r="BA26235" s="90" t="s">
        <v>30563</v>
      </c>
      <c r="BB26235" s="90" t="s">
        <v>4769</v>
      </c>
      <c r="BC26235" s="90" t="s">
        <v>30543</v>
      </c>
      <c r="BD26235" s="423" t="s">
        <v>1301</v>
      </c>
    </row>
    <row r="26236" spans="53:56" ht="15" x14ac:dyDescent="0.25">
      <c r="BA26236" s="91" t="s">
        <v>30564</v>
      </c>
      <c r="BB26236" s="91" t="s">
        <v>4769</v>
      </c>
      <c r="BC26236" s="91" t="s">
        <v>30532</v>
      </c>
      <c r="BD26236" s="423" t="s">
        <v>1301</v>
      </c>
    </row>
    <row r="26237" spans="53:56" ht="15" x14ac:dyDescent="0.25">
      <c r="BA26237" s="90" t="s">
        <v>30565</v>
      </c>
      <c r="BB26237" s="90" t="s">
        <v>4769</v>
      </c>
      <c r="BC26237" s="90" t="s">
        <v>30538</v>
      </c>
      <c r="BD26237" s="423" t="s">
        <v>1301</v>
      </c>
    </row>
    <row r="26238" spans="53:56" ht="15" x14ac:dyDescent="0.25">
      <c r="BA26238" s="91" t="s">
        <v>30566</v>
      </c>
      <c r="BB26238" s="91" t="s">
        <v>4769</v>
      </c>
      <c r="BC26238" s="91" t="s">
        <v>30538</v>
      </c>
      <c r="BD26238" s="423" t="s">
        <v>1301</v>
      </c>
    </row>
    <row r="26239" spans="53:56" ht="15" x14ac:dyDescent="0.25">
      <c r="BA26239" s="90" t="s">
        <v>30567</v>
      </c>
      <c r="BB26239" s="90" t="s">
        <v>4769</v>
      </c>
      <c r="BC26239" s="90" t="s">
        <v>30532</v>
      </c>
      <c r="BD26239" s="423" t="s">
        <v>1301</v>
      </c>
    </row>
    <row r="26240" spans="53:56" ht="15" x14ac:dyDescent="0.25">
      <c r="BA26240" s="91" t="s">
        <v>30568</v>
      </c>
      <c r="BB26240" s="91" t="s">
        <v>4769</v>
      </c>
      <c r="BC26240" s="91" t="s">
        <v>15939</v>
      </c>
      <c r="BD26240" s="423" t="s">
        <v>1301</v>
      </c>
    </row>
    <row r="26241" spans="53:56" ht="15" x14ac:dyDescent="0.25">
      <c r="BA26241" s="90" t="s">
        <v>30569</v>
      </c>
      <c r="BB26241" s="90" t="s">
        <v>4769</v>
      </c>
      <c r="BC26241" s="90" t="s">
        <v>25015</v>
      </c>
      <c r="BD26241" s="423" t="s">
        <v>1301</v>
      </c>
    </row>
    <row r="26242" spans="53:56" ht="15" x14ac:dyDescent="0.25">
      <c r="BA26242" s="91" t="s">
        <v>30570</v>
      </c>
      <c r="BB26242" s="91" t="s">
        <v>4769</v>
      </c>
      <c r="BC26242" s="91" t="s">
        <v>30538</v>
      </c>
      <c r="BD26242" s="423" t="s">
        <v>1301</v>
      </c>
    </row>
    <row r="26243" spans="53:56" ht="15" x14ac:dyDescent="0.25">
      <c r="BA26243" s="90" t="s">
        <v>30571</v>
      </c>
      <c r="BB26243" s="90" t="s">
        <v>4769</v>
      </c>
      <c r="BC26243" s="90" t="s">
        <v>30538</v>
      </c>
      <c r="BD26243" s="423" t="s">
        <v>1301</v>
      </c>
    </row>
    <row r="26244" spans="53:56" ht="15" x14ac:dyDescent="0.25">
      <c r="BA26244" s="91" t="s">
        <v>30572</v>
      </c>
      <c r="BB26244" s="91" t="s">
        <v>4769</v>
      </c>
      <c r="BC26244" s="91" t="s">
        <v>30107</v>
      </c>
      <c r="BD26244" s="423" t="s">
        <v>1301</v>
      </c>
    </row>
    <row r="26245" spans="53:56" ht="15" x14ac:dyDescent="0.25">
      <c r="BA26245" s="90" t="s">
        <v>30573</v>
      </c>
      <c r="BB26245" s="90" t="s">
        <v>4769</v>
      </c>
      <c r="BC26245" s="90" t="s">
        <v>30538</v>
      </c>
      <c r="BD26245" s="423" t="s">
        <v>1301</v>
      </c>
    </row>
    <row r="26246" spans="53:56" ht="15" x14ac:dyDescent="0.25">
      <c r="BA26246" s="91" t="s">
        <v>30574</v>
      </c>
      <c r="BB26246" s="91" t="s">
        <v>4769</v>
      </c>
      <c r="BC26246" s="91" t="s">
        <v>30008</v>
      </c>
      <c r="BD26246" s="423" t="s">
        <v>1301</v>
      </c>
    </row>
    <row r="26247" spans="53:56" ht="15" x14ac:dyDescent="0.25">
      <c r="BA26247" s="90" t="s">
        <v>30575</v>
      </c>
      <c r="BB26247" s="90" t="s">
        <v>4769</v>
      </c>
      <c r="BC26247" s="90" t="s">
        <v>30543</v>
      </c>
      <c r="BD26247" s="423" t="s">
        <v>1301</v>
      </c>
    </row>
    <row r="26248" spans="53:56" ht="15" x14ac:dyDescent="0.25">
      <c r="BA26248" s="91" t="s">
        <v>30576</v>
      </c>
      <c r="BB26248" s="91" t="s">
        <v>4769</v>
      </c>
      <c r="BC26248" s="91" t="s">
        <v>30577</v>
      </c>
      <c r="BD26248" s="423" t="s">
        <v>1301</v>
      </c>
    </row>
    <row r="26249" spans="53:56" ht="15" x14ac:dyDescent="0.25">
      <c r="BA26249" s="90" t="s">
        <v>30578</v>
      </c>
      <c r="BB26249" s="90" t="s">
        <v>4769</v>
      </c>
      <c r="BC26249" s="90" t="s">
        <v>30547</v>
      </c>
      <c r="BD26249" s="423" t="s">
        <v>1301</v>
      </c>
    </row>
    <row r="26250" spans="53:56" ht="15" x14ac:dyDescent="0.25">
      <c r="BA26250" s="91" t="s">
        <v>30579</v>
      </c>
      <c r="BB26250" s="91" t="s">
        <v>4769</v>
      </c>
      <c r="BC26250" s="91" t="s">
        <v>30543</v>
      </c>
      <c r="BD26250" s="423" t="s">
        <v>1301</v>
      </c>
    </row>
    <row r="26251" spans="53:56" ht="15" x14ac:dyDescent="0.25">
      <c r="BA26251" s="90" t="s">
        <v>30580</v>
      </c>
      <c r="BB26251" s="90" t="s">
        <v>4769</v>
      </c>
      <c r="BC26251" s="90" t="s">
        <v>30547</v>
      </c>
      <c r="BD26251" s="423" t="s">
        <v>1301</v>
      </c>
    </row>
    <row r="26252" spans="53:56" ht="15" x14ac:dyDescent="0.25">
      <c r="BA26252" s="91" t="s">
        <v>30581</v>
      </c>
      <c r="BB26252" s="91" t="s">
        <v>4769</v>
      </c>
      <c r="BC26252" s="91" t="s">
        <v>30535</v>
      </c>
      <c r="BD26252" s="423" t="s">
        <v>1301</v>
      </c>
    </row>
    <row r="26253" spans="53:56" ht="15" x14ac:dyDescent="0.25">
      <c r="BA26253" s="90" t="s">
        <v>30582</v>
      </c>
      <c r="BB26253" s="90" t="s">
        <v>4769</v>
      </c>
      <c r="BC26253" s="90" t="s">
        <v>30535</v>
      </c>
      <c r="BD26253" s="423" t="s">
        <v>1301</v>
      </c>
    </row>
    <row r="26254" spans="53:56" ht="15" x14ac:dyDescent="0.25">
      <c r="BA26254" s="91" t="s">
        <v>30583</v>
      </c>
      <c r="BB26254" s="91" t="s">
        <v>4769</v>
      </c>
      <c r="BC26254" s="91" t="s">
        <v>30532</v>
      </c>
      <c r="BD26254" s="423" t="s">
        <v>1301</v>
      </c>
    </row>
    <row r="26255" spans="53:56" ht="15" x14ac:dyDescent="0.25">
      <c r="BA26255" s="90" t="s">
        <v>30584</v>
      </c>
      <c r="BB26255" s="90" t="s">
        <v>4769</v>
      </c>
      <c r="BC26255" s="90" t="s">
        <v>30552</v>
      </c>
      <c r="BD26255" s="423" t="s">
        <v>1301</v>
      </c>
    </row>
    <row r="26256" spans="53:56" ht="15" x14ac:dyDescent="0.25">
      <c r="BA26256" s="91" t="s">
        <v>30585</v>
      </c>
      <c r="BB26256" s="91" t="s">
        <v>4769</v>
      </c>
      <c r="BC26256" s="91" t="s">
        <v>30547</v>
      </c>
      <c r="BD26256" s="423" t="s">
        <v>1301</v>
      </c>
    </row>
    <row r="26257" spans="53:56" ht="15" x14ac:dyDescent="0.25">
      <c r="BA26257" s="90" t="s">
        <v>30586</v>
      </c>
      <c r="BB26257" s="90" t="s">
        <v>4769</v>
      </c>
      <c r="BC26257" s="90" t="s">
        <v>30547</v>
      </c>
      <c r="BD26257" s="423" t="s">
        <v>1301</v>
      </c>
    </row>
    <row r="26258" spans="53:56" ht="15" x14ac:dyDescent="0.25">
      <c r="BA26258" s="91" t="s">
        <v>30587</v>
      </c>
      <c r="BB26258" s="91" t="s">
        <v>4769</v>
      </c>
      <c r="BC26258" s="91" t="s">
        <v>30552</v>
      </c>
      <c r="BD26258" s="423" t="s">
        <v>1301</v>
      </c>
    </row>
    <row r="26259" spans="53:56" ht="15" x14ac:dyDescent="0.25">
      <c r="BA26259" s="90" t="s">
        <v>30588</v>
      </c>
      <c r="BB26259" s="90" t="s">
        <v>4769</v>
      </c>
      <c r="BC26259" s="90" t="s">
        <v>30538</v>
      </c>
      <c r="BD26259" s="423" t="s">
        <v>1301</v>
      </c>
    </row>
    <row r="26260" spans="53:56" ht="15" x14ac:dyDescent="0.25">
      <c r="BA26260" s="91" t="s">
        <v>30589</v>
      </c>
      <c r="BB26260" s="91" t="s">
        <v>4769</v>
      </c>
      <c r="BC26260" s="91" t="s">
        <v>30552</v>
      </c>
      <c r="BD26260" s="423" t="s">
        <v>1301</v>
      </c>
    </row>
    <row r="26261" spans="53:56" ht="15" x14ac:dyDescent="0.25">
      <c r="BA26261" s="90" t="s">
        <v>30590</v>
      </c>
      <c r="BB26261" s="90" t="s">
        <v>4769</v>
      </c>
      <c r="BC26261" s="90" t="s">
        <v>30532</v>
      </c>
      <c r="BD26261" s="423" t="s">
        <v>1301</v>
      </c>
    </row>
    <row r="26262" spans="53:56" ht="15" x14ac:dyDescent="0.25">
      <c r="BA26262" s="91" t="s">
        <v>30591</v>
      </c>
      <c r="BB26262" s="91" t="s">
        <v>4769</v>
      </c>
      <c r="BC26262" s="91" t="s">
        <v>30538</v>
      </c>
      <c r="BD26262" s="423" t="s">
        <v>1301</v>
      </c>
    </row>
    <row r="26263" spans="53:56" ht="15" x14ac:dyDescent="0.25">
      <c r="BA26263" s="90" t="s">
        <v>30592</v>
      </c>
      <c r="BB26263" s="90" t="s">
        <v>4769</v>
      </c>
      <c r="BC26263" s="90" t="s">
        <v>30532</v>
      </c>
      <c r="BD26263" s="423" t="s">
        <v>1301</v>
      </c>
    </row>
    <row r="26264" spans="53:56" ht="15" x14ac:dyDescent="0.25">
      <c r="BA26264" s="91" t="s">
        <v>30593</v>
      </c>
      <c r="BB26264" s="91" t="s">
        <v>4769</v>
      </c>
      <c r="BC26264" s="91" t="s">
        <v>30008</v>
      </c>
      <c r="BD26264" s="423" t="s">
        <v>1301</v>
      </c>
    </row>
    <row r="26265" spans="53:56" ht="15" x14ac:dyDescent="0.25">
      <c r="BA26265" s="90" t="s">
        <v>30594</v>
      </c>
      <c r="BB26265" s="90" t="s">
        <v>4769</v>
      </c>
      <c r="BC26265" s="90" t="s">
        <v>30543</v>
      </c>
      <c r="BD26265" s="423" t="s">
        <v>1301</v>
      </c>
    </row>
    <row r="26266" spans="53:56" ht="15" x14ac:dyDescent="0.25">
      <c r="BA26266" s="90" t="s">
        <v>30595</v>
      </c>
      <c r="BB26266" s="90" t="s">
        <v>4769</v>
      </c>
      <c r="BC26266" s="90" t="s">
        <v>30547</v>
      </c>
      <c r="BD26266" s="423" t="s">
        <v>1301</v>
      </c>
    </row>
    <row r="26267" spans="53:56" ht="15" x14ac:dyDescent="0.25">
      <c r="BA26267" s="90" t="s">
        <v>30596</v>
      </c>
      <c r="BB26267" s="90" t="s">
        <v>4769</v>
      </c>
      <c r="BC26267" s="90" t="s">
        <v>30538</v>
      </c>
      <c r="BD26267" s="423" t="s">
        <v>1301</v>
      </c>
    </row>
    <row r="26268" spans="53:56" ht="15" x14ac:dyDescent="0.25">
      <c r="BA26268" s="91" t="s">
        <v>30597</v>
      </c>
      <c r="BB26268" s="91" t="s">
        <v>4769</v>
      </c>
      <c r="BC26268" s="91" t="s">
        <v>30547</v>
      </c>
      <c r="BD26268" s="423" t="s">
        <v>1301</v>
      </c>
    </row>
    <row r="26269" spans="53:56" ht="15" x14ac:dyDescent="0.25">
      <c r="BA26269" s="90" t="s">
        <v>30598</v>
      </c>
      <c r="BB26269" s="90" t="s">
        <v>4769</v>
      </c>
      <c r="BC26269" s="90" t="s">
        <v>30577</v>
      </c>
      <c r="BD26269" s="423" t="s">
        <v>1301</v>
      </c>
    </row>
    <row r="26270" spans="53:56" ht="15" x14ac:dyDescent="0.25">
      <c r="BA26270" s="91" t="s">
        <v>30599</v>
      </c>
      <c r="BB26270" s="91" t="s">
        <v>4769</v>
      </c>
      <c r="BC26270" s="91" t="s">
        <v>25015</v>
      </c>
      <c r="BD26270" s="423" t="s">
        <v>1301</v>
      </c>
    </row>
    <row r="26271" spans="53:56" ht="15" x14ac:dyDescent="0.25">
      <c r="BA26271" s="90" t="s">
        <v>30600</v>
      </c>
      <c r="BB26271" s="90" t="s">
        <v>4769</v>
      </c>
      <c r="BC26271" s="90" t="s">
        <v>30535</v>
      </c>
      <c r="BD26271" s="423" t="s">
        <v>1301</v>
      </c>
    </row>
    <row r="26272" spans="53:56" ht="15" x14ac:dyDescent="0.25">
      <c r="BA26272" s="91" t="s">
        <v>30601</v>
      </c>
      <c r="BB26272" s="91" t="s">
        <v>4769</v>
      </c>
      <c r="BC26272" s="91" t="s">
        <v>15939</v>
      </c>
      <c r="BD26272" s="423" t="s">
        <v>1301</v>
      </c>
    </row>
    <row r="26273" spans="53:56" ht="15" x14ac:dyDescent="0.25">
      <c r="BA26273" s="90" t="s">
        <v>30602</v>
      </c>
      <c r="BB26273" s="90" t="s">
        <v>4769</v>
      </c>
      <c r="BC26273" s="90" t="s">
        <v>30538</v>
      </c>
      <c r="BD26273" s="423" t="s">
        <v>1301</v>
      </c>
    </row>
    <row r="26274" spans="53:56" ht="15" x14ac:dyDescent="0.25">
      <c r="BA26274" s="91" t="s">
        <v>30603</v>
      </c>
      <c r="BB26274" s="91" t="s">
        <v>4769</v>
      </c>
      <c r="BC26274" s="91" t="s">
        <v>30577</v>
      </c>
      <c r="BD26274" s="423" t="s">
        <v>1301</v>
      </c>
    </row>
    <row r="26275" spans="53:56" ht="15" x14ac:dyDescent="0.25">
      <c r="BA26275" s="90" t="s">
        <v>30604</v>
      </c>
      <c r="BB26275" s="90" t="s">
        <v>4769</v>
      </c>
      <c r="BC26275" s="90" t="s">
        <v>30532</v>
      </c>
      <c r="BD26275" s="423" t="s">
        <v>1301</v>
      </c>
    </row>
    <row r="26276" spans="53:56" ht="15" x14ac:dyDescent="0.25">
      <c r="BA26276" s="91" t="s">
        <v>30605</v>
      </c>
      <c r="BB26276" s="91" t="s">
        <v>4769</v>
      </c>
      <c r="BC26276" s="91" t="s">
        <v>30532</v>
      </c>
      <c r="BD26276" s="423" t="s">
        <v>1301</v>
      </c>
    </row>
    <row r="26277" spans="53:56" ht="15" x14ac:dyDescent="0.25">
      <c r="BA26277" s="90" t="s">
        <v>30606</v>
      </c>
      <c r="BB26277" s="90" t="s">
        <v>4769</v>
      </c>
      <c r="BC26277" s="90" t="s">
        <v>30552</v>
      </c>
      <c r="BD26277" s="423" t="s">
        <v>1301</v>
      </c>
    </row>
    <row r="26278" spans="53:56" ht="15" x14ac:dyDescent="0.25">
      <c r="BA26278" s="91" t="s">
        <v>30607</v>
      </c>
      <c r="BB26278" s="91" t="s">
        <v>4769</v>
      </c>
      <c r="BC26278" s="91" t="s">
        <v>30535</v>
      </c>
      <c r="BD26278" s="423" t="s">
        <v>1301</v>
      </c>
    </row>
    <row r="26279" spans="53:56" ht="15" x14ac:dyDescent="0.25">
      <c r="BA26279" s="90" t="s">
        <v>30608</v>
      </c>
      <c r="BB26279" s="90" t="s">
        <v>4769</v>
      </c>
      <c r="BC26279" s="90" t="s">
        <v>30609</v>
      </c>
      <c r="BD26279" s="423" t="s">
        <v>1301</v>
      </c>
    </row>
    <row r="26280" spans="53:56" ht="15" x14ac:dyDescent="0.25">
      <c r="BA26280" s="91" t="s">
        <v>30610</v>
      </c>
      <c r="BB26280" s="91" t="s">
        <v>4769</v>
      </c>
      <c r="BC26280" s="91" t="s">
        <v>25015</v>
      </c>
      <c r="BD26280" s="423" t="s">
        <v>1301</v>
      </c>
    </row>
    <row r="26281" spans="53:56" ht="15" x14ac:dyDescent="0.25">
      <c r="BA26281" s="90" t="s">
        <v>30611</v>
      </c>
      <c r="BB26281" s="90" t="s">
        <v>4769</v>
      </c>
      <c r="BC26281" s="90" t="s">
        <v>25015</v>
      </c>
      <c r="BD26281" s="423" t="s">
        <v>1301</v>
      </c>
    </row>
    <row r="26282" spans="53:56" ht="15" x14ac:dyDescent="0.25">
      <c r="BA26282" s="91" t="s">
        <v>30612</v>
      </c>
      <c r="BB26282" s="91" t="s">
        <v>4769</v>
      </c>
      <c r="BC26282" s="91" t="s">
        <v>25015</v>
      </c>
      <c r="BD26282" s="423" t="s">
        <v>1301</v>
      </c>
    </row>
    <row r="26283" spans="53:56" ht="15" x14ac:dyDescent="0.25">
      <c r="BA26283" s="90" t="s">
        <v>30613</v>
      </c>
      <c r="BB26283" s="90" t="s">
        <v>4769</v>
      </c>
      <c r="BC26283" s="90" t="s">
        <v>15939</v>
      </c>
      <c r="BD26283" s="423" t="s">
        <v>1301</v>
      </c>
    </row>
    <row r="26284" spans="53:56" ht="15" x14ac:dyDescent="0.25">
      <c r="BA26284" s="91" t="s">
        <v>30614</v>
      </c>
      <c r="BB26284" s="91" t="s">
        <v>4769</v>
      </c>
      <c r="BC26284" s="91" t="s">
        <v>30538</v>
      </c>
      <c r="BD26284" s="423" t="s">
        <v>1301</v>
      </c>
    </row>
    <row r="26285" spans="53:56" ht="15" x14ac:dyDescent="0.25">
      <c r="BA26285" s="90" t="s">
        <v>30615</v>
      </c>
      <c r="BB26285" s="90" t="s">
        <v>4769</v>
      </c>
      <c r="BC26285" s="90" t="s">
        <v>30532</v>
      </c>
      <c r="BD26285" s="423" t="s">
        <v>1301</v>
      </c>
    </row>
    <row r="26286" spans="53:56" ht="15" x14ac:dyDescent="0.25">
      <c r="BA26286" s="91" t="s">
        <v>30616</v>
      </c>
      <c r="BB26286" s="91" t="s">
        <v>4769</v>
      </c>
      <c r="BC26286" s="91" t="s">
        <v>30577</v>
      </c>
      <c r="BD26286" s="423" t="s">
        <v>1301</v>
      </c>
    </row>
    <row r="26287" spans="53:56" ht="15" x14ac:dyDescent="0.25">
      <c r="BA26287" s="90" t="s">
        <v>30617</v>
      </c>
      <c r="BB26287" s="90" t="s">
        <v>4769</v>
      </c>
      <c r="BC26287" s="90" t="s">
        <v>30543</v>
      </c>
      <c r="BD26287" s="423" t="s">
        <v>1301</v>
      </c>
    </row>
    <row r="26288" spans="53:56" ht="15" x14ac:dyDescent="0.25">
      <c r="BA26288" s="91" t="s">
        <v>30618</v>
      </c>
      <c r="BB26288" s="91" t="s">
        <v>4769</v>
      </c>
      <c r="BC26288" s="91" t="s">
        <v>30577</v>
      </c>
      <c r="BD26288" s="423" t="s">
        <v>1301</v>
      </c>
    </row>
    <row r="26289" spans="53:56" ht="15" x14ac:dyDescent="0.25">
      <c r="BA26289" s="90" t="s">
        <v>30619</v>
      </c>
      <c r="BB26289" s="90" t="s">
        <v>4769</v>
      </c>
      <c r="BC26289" s="90" t="s">
        <v>30547</v>
      </c>
      <c r="BD26289" s="423" t="s">
        <v>1301</v>
      </c>
    </row>
    <row r="26290" spans="53:56" ht="15" x14ac:dyDescent="0.25">
      <c r="BA26290" s="91" t="s">
        <v>30620</v>
      </c>
      <c r="BB26290" s="91" t="s">
        <v>4769</v>
      </c>
      <c r="BC26290" s="91" t="s">
        <v>30543</v>
      </c>
      <c r="BD26290" s="423" t="s">
        <v>1301</v>
      </c>
    </row>
    <row r="26291" spans="53:56" ht="15" x14ac:dyDescent="0.25">
      <c r="BA26291" s="90" t="s">
        <v>30621</v>
      </c>
      <c r="BB26291" s="90" t="s">
        <v>4769</v>
      </c>
      <c r="BC26291" s="90" t="s">
        <v>30543</v>
      </c>
      <c r="BD26291" s="423" t="s">
        <v>1301</v>
      </c>
    </row>
    <row r="26292" spans="53:56" ht="15" x14ac:dyDescent="0.25">
      <c r="BA26292" s="91" t="s">
        <v>30622</v>
      </c>
      <c r="BB26292" s="91" t="s">
        <v>4769</v>
      </c>
      <c r="BC26292" s="91" t="s">
        <v>30623</v>
      </c>
      <c r="BD26292" s="423" t="s">
        <v>1301</v>
      </c>
    </row>
    <row r="26293" spans="53:56" ht="15" x14ac:dyDescent="0.25">
      <c r="BA26293" s="90" t="s">
        <v>30624</v>
      </c>
      <c r="BB26293" s="90" t="s">
        <v>4769</v>
      </c>
      <c r="BC26293" s="90" t="s">
        <v>30625</v>
      </c>
      <c r="BD26293" s="423" t="s">
        <v>1301</v>
      </c>
    </row>
    <row r="26294" spans="53:56" ht="15" x14ac:dyDescent="0.25">
      <c r="BA26294" s="91" t="s">
        <v>30626</v>
      </c>
      <c r="BB26294" s="91" t="s">
        <v>4769</v>
      </c>
      <c r="BC26294" s="91" t="s">
        <v>14774</v>
      </c>
      <c r="BD26294" s="423" t="s">
        <v>1301</v>
      </c>
    </row>
    <row r="26295" spans="53:56" ht="15" x14ac:dyDescent="0.25">
      <c r="BA26295" s="90" t="s">
        <v>30627</v>
      </c>
      <c r="BB26295" s="90" t="s">
        <v>4769</v>
      </c>
      <c r="BC26295" s="90" t="s">
        <v>23579</v>
      </c>
      <c r="BD26295" s="423" t="s">
        <v>1301</v>
      </c>
    </row>
    <row r="26296" spans="53:56" ht="15" x14ac:dyDescent="0.25">
      <c r="BA26296" s="91" t="s">
        <v>30628</v>
      </c>
      <c r="BB26296" s="91" t="s">
        <v>4769</v>
      </c>
      <c r="BC26296" s="91" t="s">
        <v>4061</v>
      </c>
      <c r="BD26296" s="423" t="s">
        <v>1301</v>
      </c>
    </row>
    <row r="26297" spans="53:56" ht="15" x14ac:dyDescent="0.25">
      <c r="BA26297" s="90" t="s">
        <v>30629</v>
      </c>
      <c r="BB26297" s="90" t="s">
        <v>4769</v>
      </c>
      <c r="BC26297" s="90" t="s">
        <v>17939</v>
      </c>
      <c r="BD26297" s="423" t="s">
        <v>1301</v>
      </c>
    </row>
    <row r="26298" spans="53:56" ht="15" x14ac:dyDescent="0.25">
      <c r="BA26298" s="91" t="s">
        <v>30630</v>
      </c>
      <c r="BB26298" s="91" t="s">
        <v>4769</v>
      </c>
      <c r="BC26298" s="91" t="s">
        <v>23579</v>
      </c>
      <c r="BD26298" s="423" t="s">
        <v>1301</v>
      </c>
    </row>
    <row r="26299" spans="53:56" ht="15" x14ac:dyDescent="0.25">
      <c r="BA26299" s="90" t="s">
        <v>30631</v>
      </c>
      <c r="BB26299" s="90" t="s">
        <v>4769</v>
      </c>
      <c r="BC26299" s="90" t="s">
        <v>29200</v>
      </c>
      <c r="BD26299" s="423" t="s">
        <v>1301</v>
      </c>
    </row>
    <row r="26300" spans="53:56" ht="15" x14ac:dyDescent="0.25">
      <c r="BA26300" s="91" t="s">
        <v>30632</v>
      </c>
      <c r="BB26300" s="91" t="s">
        <v>4769</v>
      </c>
      <c r="BC26300" s="91" t="s">
        <v>30625</v>
      </c>
      <c r="BD26300" s="423" t="s">
        <v>1301</v>
      </c>
    </row>
    <row r="26301" spans="53:56" ht="15" x14ac:dyDescent="0.25">
      <c r="BA26301" s="90" t="s">
        <v>30633</v>
      </c>
      <c r="BB26301" s="90" t="s">
        <v>4769</v>
      </c>
      <c r="BC26301" s="90" t="s">
        <v>30623</v>
      </c>
      <c r="BD26301" s="423" t="s">
        <v>1301</v>
      </c>
    </row>
    <row r="26302" spans="53:56" ht="15" x14ac:dyDescent="0.25">
      <c r="BA26302" s="91" t="s">
        <v>30634</v>
      </c>
      <c r="BB26302" s="91" t="s">
        <v>4769</v>
      </c>
      <c r="BC26302" s="91" t="s">
        <v>30625</v>
      </c>
      <c r="BD26302" s="423" t="s">
        <v>1301</v>
      </c>
    </row>
    <row r="26303" spans="53:56" ht="15" x14ac:dyDescent="0.25">
      <c r="BA26303" s="91" t="s">
        <v>30635</v>
      </c>
      <c r="BB26303" s="91" t="s">
        <v>4769</v>
      </c>
      <c r="BC26303" s="91" t="s">
        <v>30552</v>
      </c>
      <c r="BD26303" s="423" t="s">
        <v>1301</v>
      </c>
    </row>
    <row r="26304" spans="53:56" ht="15" x14ac:dyDescent="0.25">
      <c r="BA26304" s="91" t="s">
        <v>30636</v>
      </c>
      <c r="BB26304" s="91" t="s">
        <v>4769</v>
      </c>
      <c r="BC26304" s="91" t="s">
        <v>15939</v>
      </c>
      <c r="BD26304" s="423" t="s">
        <v>1301</v>
      </c>
    </row>
    <row r="26305" spans="53:56" ht="15" x14ac:dyDescent="0.25">
      <c r="BA26305" s="90" t="s">
        <v>30637</v>
      </c>
      <c r="BB26305" s="90" t="s">
        <v>4769</v>
      </c>
      <c r="BC26305" s="90" t="s">
        <v>17939</v>
      </c>
      <c r="BD26305" s="423" t="s">
        <v>1301</v>
      </c>
    </row>
    <row r="26306" spans="53:56" ht="15" x14ac:dyDescent="0.25">
      <c r="BA26306" s="91" t="s">
        <v>30638</v>
      </c>
      <c r="BB26306" s="91" t="s">
        <v>4769</v>
      </c>
      <c r="BC26306" s="91" t="s">
        <v>17939</v>
      </c>
      <c r="BD26306" s="423" t="s">
        <v>1301</v>
      </c>
    </row>
    <row r="26307" spans="53:56" ht="15" x14ac:dyDescent="0.25">
      <c r="BA26307" s="90" t="s">
        <v>30639</v>
      </c>
      <c r="BB26307" s="90" t="s">
        <v>4769</v>
      </c>
      <c r="BC26307" s="90" t="s">
        <v>30623</v>
      </c>
      <c r="BD26307" s="423" t="s">
        <v>1301</v>
      </c>
    </row>
    <row r="26308" spans="53:56" ht="15" x14ac:dyDescent="0.25">
      <c r="BA26308" s="91" t="s">
        <v>30640</v>
      </c>
      <c r="BB26308" s="91" t="s">
        <v>4769</v>
      </c>
      <c r="BC26308" s="91" t="s">
        <v>17939</v>
      </c>
      <c r="BD26308" s="423" t="s">
        <v>1301</v>
      </c>
    </row>
    <row r="26309" spans="53:56" ht="15" x14ac:dyDescent="0.25">
      <c r="BA26309" s="90" t="s">
        <v>30641</v>
      </c>
      <c r="BB26309" s="90" t="s">
        <v>4769</v>
      </c>
      <c r="BC26309" s="90" t="s">
        <v>30625</v>
      </c>
      <c r="BD26309" s="423" t="s">
        <v>1301</v>
      </c>
    </row>
    <row r="26310" spans="53:56" ht="15" x14ac:dyDescent="0.25">
      <c r="BA26310" s="91" t="s">
        <v>30642</v>
      </c>
      <c r="BB26310" s="91" t="s">
        <v>4769</v>
      </c>
      <c r="BC26310" s="91" t="s">
        <v>15939</v>
      </c>
      <c r="BD26310" s="423" t="s">
        <v>1301</v>
      </c>
    </row>
    <row r="26311" spans="53:56" ht="15" x14ac:dyDescent="0.25">
      <c r="BA26311" s="91" t="s">
        <v>30643</v>
      </c>
      <c r="BB26311" s="91" t="s">
        <v>4769</v>
      </c>
      <c r="BC26311" s="91" t="s">
        <v>30644</v>
      </c>
      <c r="BD26311" s="423" t="s">
        <v>1301</v>
      </c>
    </row>
    <row r="26312" spans="53:56" ht="15" x14ac:dyDescent="0.25">
      <c r="BA26312" s="90" t="s">
        <v>30645</v>
      </c>
      <c r="BB26312" s="90" t="s">
        <v>4769</v>
      </c>
      <c r="BC26312" s="90" t="s">
        <v>30625</v>
      </c>
      <c r="BD26312" s="423" t="s">
        <v>1301</v>
      </c>
    </row>
    <row r="26313" spans="53:56" ht="15" x14ac:dyDescent="0.25">
      <c r="BA26313" s="91" t="s">
        <v>30646</v>
      </c>
      <c r="BB26313" s="91" t="s">
        <v>4769</v>
      </c>
      <c r="BC26313" s="91" t="s">
        <v>23579</v>
      </c>
      <c r="BD26313" s="423" t="s">
        <v>1301</v>
      </c>
    </row>
    <row r="26314" spans="53:56" ht="15" x14ac:dyDescent="0.25">
      <c r="BA26314" s="90" t="s">
        <v>30647</v>
      </c>
      <c r="BB26314" s="90" t="s">
        <v>4769</v>
      </c>
      <c r="BC26314" s="90" t="s">
        <v>17939</v>
      </c>
      <c r="BD26314" s="423" t="s">
        <v>1301</v>
      </c>
    </row>
    <row r="26315" spans="53:56" ht="15" x14ac:dyDescent="0.25">
      <c r="BA26315" s="90" t="s">
        <v>30648</v>
      </c>
      <c r="BB26315" s="90" t="s">
        <v>4769</v>
      </c>
      <c r="BC26315" s="90" t="s">
        <v>23579</v>
      </c>
      <c r="BD26315" s="423" t="s">
        <v>1301</v>
      </c>
    </row>
    <row r="26316" spans="53:56" ht="15" x14ac:dyDescent="0.25">
      <c r="BA26316" s="91" t="s">
        <v>30649</v>
      </c>
      <c r="BB26316" s="91" t="s">
        <v>4769</v>
      </c>
      <c r="BC26316" s="91" t="s">
        <v>17939</v>
      </c>
      <c r="BD26316" s="423" t="s">
        <v>1301</v>
      </c>
    </row>
    <row r="26317" spans="53:56" ht="15" x14ac:dyDescent="0.25">
      <c r="BA26317" s="90" t="s">
        <v>30650</v>
      </c>
      <c r="BB26317" s="90" t="s">
        <v>4769</v>
      </c>
      <c r="BC26317" s="90" t="s">
        <v>29200</v>
      </c>
      <c r="BD26317" s="423" t="s">
        <v>1301</v>
      </c>
    </row>
    <row r="26318" spans="53:56" ht="15" x14ac:dyDescent="0.25">
      <c r="BA26318" s="91" t="s">
        <v>30651</v>
      </c>
      <c r="BB26318" s="91" t="s">
        <v>4769</v>
      </c>
      <c r="BC26318" s="91" t="s">
        <v>30644</v>
      </c>
      <c r="BD26318" s="423" t="s">
        <v>1301</v>
      </c>
    </row>
    <row r="26319" spans="53:56" ht="15" x14ac:dyDescent="0.25">
      <c r="BA26319" s="91" t="s">
        <v>30652</v>
      </c>
      <c r="BB26319" s="91" t="s">
        <v>4769</v>
      </c>
      <c r="BC26319" s="91" t="s">
        <v>4061</v>
      </c>
      <c r="BD26319" s="423" t="s">
        <v>1301</v>
      </c>
    </row>
    <row r="26320" spans="53:56" ht="15" x14ac:dyDescent="0.25">
      <c r="BA26320" s="90" t="s">
        <v>30653</v>
      </c>
      <c r="BB26320" s="90" t="s">
        <v>4769</v>
      </c>
      <c r="BC26320" s="90" t="s">
        <v>14774</v>
      </c>
      <c r="BD26320" s="423" t="s">
        <v>1301</v>
      </c>
    </row>
    <row r="26321" spans="53:56" ht="15" x14ac:dyDescent="0.25">
      <c r="BA26321" s="91" t="s">
        <v>30654</v>
      </c>
      <c r="BB26321" s="91" t="s">
        <v>4769</v>
      </c>
      <c r="BC26321" s="91" t="s">
        <v>29200</v>
      </c>
      <c r="BD26321" s="423" t="s">
        <v>1301</v>
      </c>
    </row>
    <row r="26322" spans="53:56" ht="15" x14ac:dyDescent="0.25">
      <c r="BA26322" s="90" t="s">
        <v>30655</v>
      </c>
      <c r="BB26322" s="90" t="s">
        <v>4769</v>
      </c>
      <c r="BC26322" s="90" t="s">
        <v>30644</v>
      </c>
      <c r="BD26322" s="423" t="s">
        <v>1301</v>
      </c>
    </row>
    <row r="26323" spans="53:56" ht="15" x14ac:dyDescent="0.25">
      <c r="BA26323" s="90" t="s">
        <v>30656</v>
      </c>
      <c r="BB26323" s="90" t="s">
        <v>4769</v>
      </c>
      <c r="BC26323" s="90" t="s">
        <v>30644</v>
      </c>
      <c r="BD26323" s="423" t="s">
        <v>1301</v>
      </c>
    </row>
    <row r="26324" spans="53:56" ht="15" x14ac:dyDescent="0.25">
      <c r="BA26324" s="91" t="s">
        <v>30657</v>
      </c>
      <c r="BB26324" s="91" t="s">
        <v>4769</v>
      </c>
      <c r="BC26324" s="91" t="s">
        <v>17939</v>
      </c>
      <c r="BD26324" s="423" t="s">
        <v>1301</v>
      </c>
    </row>
    <row r="26325" spans="53:56" ht="15" x14ac:dyDescent="0.25">
      <c r="BA26325" s="90" t="s">
        <v>30658</v>
      </c>
      <c r="BB26325" s="90" t="s">
        <v>4769</v>
      </c>
      <c r="BC26325" s="90" t="s">
        <v>4061</v>
      </c>
      <c r="BD26325" s="423" t="s">
        <v>1301</v>
      </c>
    </row>
    <row r="26326" spans="53:56" ht="15" x14ac:dyDescent="0.25">
      <c r="BA26326" s="91" t="s">
        <v>30659</v>
      </c>
      <c r="BB26326" s="91" t="s">
        <v>4769</v>
      </c>
      <c r="BC26326" s="91" t="s">
        <v>14774</v>
      </c>
      <c r="BD26326" s="423" t="s">
        <v>1301</v>
      </c>
    </row>
    <row r="26327" spans="53:56" ht="15" x14ac:dyDescent="0.25">
      <c r="BA26327" s="90" t="s">
        <v>30660</v>
      </c>
      <c r="BB26327" s="90" t="s">
        <v>4769</v>
      </c>
      <c r="BC26327" s="90" t="s">
        <v>30644</v>
      </c>
      <c r="BD26327" s="423" t="s">
        <v>1301</v>
      </c>
    </row>
    <row r="26328" spans="53:56" ht="15" x14ac:dyDescent="0.25">
      <c r="BA26328" s="91" t="s">
        <v>30661</v>
      </c>
      <c r="BB26328" s="91" t="s">
        <v>4769</v>
      </c>
      <c r="BC26328" s="91" t="s">
        <v>30623</v>
      </c>
      <c r="BD26328" s="423" t="s">
        <v>1301</v>
      </c>
    </row>
    <row r="26329" spans="53:56" ht="15" x14ac:dyDescent="0.25">
      <c r="BA26329" s="91" t="s">
        <v>30662</v>
      </c>
      <c r="BB26329" s="91" t="s">
        <v>4769</v>
      </c>
      <c r="BC26329" s="91" t="s">
        <v>29200</v>
      </c>
      <c r="BD26329" s="423" t="s">
        <v>1301</v>
      </c>
    </row>
    <row r="26330" spans="53:56" ht="15" x14ac:dyDescent="0.25">
      <c r="BA26330" s="90" t="s">
        <v>30663</v>
      </c>
      <c r="BB26330" s="90" t="s">
        <v>4769</v>
      </c>
      <c r="BC26330" s="90" t="s">
        <v>29200</v>
      </c>
      <c r="BD26330" s="423" t="s">
        <v>1301</v>
      </c>
    </row>
    <row r="26331" spans="53:56" ht="15" x14ac:dyDescent="0.25">
      <c r="BA26331" s="91" t="s">
        <v>30664</v>
      </c>
      <c r="BB26331" s="91" t="s">
        <v>4769</v>
      </c>
      <c r="BC26331" s="91" t="s">
        <v>4061</v>
      </c>
      <c r="BD26331" s="423" t="s">
        <v>1301</v>
      </c>
    </row>
    <row r="26332" spans="53:56" ht="15" x14ac:dyDescent="0.25">
      <c r="BA26332" s="90" t="s">
        <v>30665</v>
      </c>
      <c r="BB26332" s="90" t="s">
        <v>4769</v>
      </c>
      <c r="BC26332" s="90" t="s">
        <v>14774</v>
      </c>
      <c r="BD26332" s="423" t="s">
        <v>1301</v>
      </c>
    </row>
    <row r="26333" spans="53:56" ht="15" x14ac:dyDescent="0.25">
      <c r="BA26333" s="90" t="s">
        <v>30666</v>
      </c>
      <c r="BB26333" s="90" t="s">
        <v>4769</v>
      </c>
      <c r="BC26333" s="90" t="s">
        <v>17939</v>
      </c>
      <c r="BD26333" s="423" t="s">
        <v>1301</v>
      </c>
    </row>
    <row r="26334" spans="53:56" ht="15" x14ac:dyDescent="0.25">
      <c r="BA26334" s="91" t="s">
        <v>30667</v>
      </c>
      <c r="BB26334" s="91" t="s">
        <v>4769</v>
      </c>
      <c r="BC26334" s="91" t="s">
        <v>30609</v>
      </c>
      <c r="BD26334" s="423" t="s">
        <v>1301</v>
      </c>
    </row>
    <row r="26335" spans="53:56" ht="15" x14ac:dyDescent="0.25">
      <c r="BA26335" s="90" t="s">
        <v>30668</v>
      </c>
      <c r="BB26335" s="90" t="s">
        <v>4769</v>
      </c>
      <c r="BC26335" s="90" t="s">
        <v>30625</v>
      </c>
      <c r="BD26335" s="423" t="s">
        <v>1301</v>
      </c>
    </row>
    <row r="26336" spans="53:56" ht="15" x14ac:dyDescent="0.25">
      <c r="BA26336" s="91" t="s">
        <v>30669</v>
      </c>
      <c r="BB26336" s="91" t="s">
        <v>4769</v>
      </c>
      <c r="BC26336" s="91" t="s">
        <v>30625</v>
      </c>
      <c r="BD26336" s="423" t="s">
        <v>1301</v>
      </c>
    </row>
    <row r="26337" spans="53:56" ht="15" x14ac:dyDescent="0.25">
      <c r="BA26337" s="91" t="s">
        <v>30670</v>
      </c>
      <c r="BB26337" s="91" t="s">
        <v>4769</v>
      </c>
      <c r="BC26337" s="91" t="s">
        <v>29200</v>
      </c>
      <c r="BD26337" s="423" t="s">
        <v>1301</v>
      </c>
    </row>
    <row r="26338" spans="53:56" ht="15" x14ac:dyDescent="0.25">
      <c r="BA26338" s="90" t="s">
        <v>30671</v>
      </c>
      <c r="BB26338" s="90" t="s">
        <v>4769</v>
      </c>
      <c r="BC26338" s="90" t="s">
        <v>23579</v>
      </c>
      <c r="BD26338" s="423" t="s">
        <v>1301</v>
      </c>
    </row>
    <row r="26339" spans="53:56" ht="15" x14ac:dyDescent="0.25">
      <c r="BA26339" s="91" t="s">
        <v>30672</v>
      </c>
      <c r="BB26339" s="91" t="s">
        <v>4769</v>
      </c>
      <c r="BC26339" s="91" t="s">
        <v>29200</v>
      </c>
      <c r="BD26339" s="423" t="s">
        <v>1301</v>
      </c>
    </row>
    <row r="26340" spans="53:56" ht="15" x14ac:dyDescent="0.25">
      <c r="BA26340" s="90" t="s">
        <v>30673</v>
      </c>
      <c r="BB26340" s="90" t="s">
        <v>4769</v>
      </c>
      <c r="BC26340" s="90" t="s">
        <v>30623</v>
      </c>
      <c r="BD26340" s="423" t="s">
        <v>1301</v>
      </c>
    </row>
    <row r="26341" spans="53:56" ht="15" x14ac:dyDescent="0.25">
      <c r="BA26341" s="90" t="s">
        <v>30674</v>
      </c>
      <c r="BB26341" s="90" t="s">
        <v>4769</v>
      </c>
      <c r="BC26341" s="90" t="s">
        <v>30552</v>
      </c>
      <c r="BD26341" s="423" t="s">
        <v>1301</v>
      </c>
    </row>
    <row r="26342" spans="53:56" ht="15" x14ac:dyDescent="0.25">
      <c r="BA26342" s="91" t="s">
        <v>30675</v>
      </c>
      <c r="BB26342" s="91" t="s">
        <v>4769</v>
      </c>
      <c r="BC26342" s="91" t="s">
        <v>14774</v>
      </c>
      <c r="BD26342" s="423" t="s">
        <v>1301</v>
      </c>
    </row>
    <row r="26343" spans="53:56" ht="15" x14ac:dyDescent="0.25">
      <c r="BA26343" s="90" t="s">
        <v>30676</v>
      </c>
      <c r="BB26343" s="90" t="s">
        <v>4769</v>
      </c>
      <c r="BC26343" s="90" t="s">
        <v>15939</v>
      </c>
      <c r="BD26343" s="423" t="s">
        <v>1301</v>
      </c>
    </row>
    <row r="26344" spans="53:56" ht="15" x14ac:dyDescent="0.25">
      <c r="BA26344" s="91" t="s">
        <v>30677</v>
      </c>
      <c r="BB26344" s="91" t="s">
        <v>4769</v>
      </c>
      <c r="BC26344" s="91" t="s">
        <v>30644</v>
      </c>
      <c r="BD26344" s="423" t="s">
        <v>1301</v>
      </c>
    </row>
    <row r="26345" spans="53:56" ht="15" x14ac:dyDescent="0.25">
      <c r="BA26345" s="91" t="s">
        <v>30678</v>
      </c>
      <c r="BB26345" s="91" t="s">
        <v>4769</v>
      </c>
      <c r="BC26345" s="91" t="s">
        <v>30625</v>
      </c>
      <c r="BD26345" s="423" t="s">
        <v>1301</v>
      </c>
    </row>
    <row r="26346" spans="53:56" ht="15" x14ac:dyDescent="0.25">
      <c r="BA26346" s="90" t="s">
        <v>30679</v>
      </c>
      <c r="BB26346" s="90" t="s">
        <v>4769</v>
      </c>
      <c r="BC26346" s="90" t="s">
        <v>30609</v>
      </c>
      <c r="BD26346" s="423" t="s">
        <v>1301</v>
      </c>
    </row>
    <row r="26347" spans="53:56" ht="15" x14ac:dyDescent="0.25">
      <c r="BA26347" s="91" t="s">
        <v>30680</v>
      </c>
      <c r="BB26347" s="91" t="s">
        <v>4769</v>
      </c>
      <c r="BC26347" s="91" t="s">
        <v>30625</v>
      </c>
      <c r="BD26347" s="423" t="s">
        <v>1301</v>
      </c>
    </row>
    <row r="26348" spans="53:56" ht="15" x14ac:dyDescent="0.25">
      <c r="BA26348" s="90" t="s">
        <v>30681</v>
      </c>
      <c r="BB26348" s="90" t="s">
        <v>4769</v>
      </c>
      <c r="BC26348" s="90" t="s">
        <v>30625</v>
      </c>
      <c r="BD26348" s="423" t="s">
        <v>1301</v>
      </c>
    </row>
    <row r="26349" spans="53:56" ht="15" x14ac:dyDescent="0.25">
      <c r="BA26349" s="90" t="s">
        <v>30682</v>
      </c>
      <c r="BB26349" s="90" t="s">
        <v>4769</v>
      </c>
      <c r="BC26349" s="90" t="s">
        <v>23579</v>
      </c>
      <c r="BD26349" s="423" t="s">
        <v>1301</v>
      </c>
    </row>
    <row r="26350" spans="53:56" ht="15" x14ac:dyDescent="0.25">
      <c r="BA26350" s="91" t="s">
        <v>30683</v>
      </c>
      <c r="BB26350" s="91" t="s">
        <v>4769</v>
      </c>
      <c r="BC26350" s="91" t="s">
        <v>30644</v>
      </c>
      <c r="BD26350" s="423" t="s">
        <v>1301</v>
      </c>
    </row>
    <row r="26351" spans="53:56" ht="15" x14ac:dyDescent="0.25">
      <c r="BA26351" s="90" t="s">
        <v>30684</v>
      </c>
      <c r="BB26351" s="90" t="s">
        <v>4769</v>
      </c>
      <c r="BC26351" s="90" t="s">
        <v>15939</v>
      </c>
      <c r="BD26351" s="423" t="s">
        <v>1301</v>
      </c>
    </row>
    <row r="26352" spans="53:56" ht="15" x14ac:dyDescent="0.25">
      <c r="BA26352" s="91" t="s">
        <v>30685</v>
      </c>
      <c r="BB26352" s="91" t="s">
        <v>4769</v>
      </c>
      <c r="BC26352" s="91" t="s">
        <v>17939</v>
      </c>
      <c r="BD26352" s="423" t="s">
        <v>1301</v>
      </c>
    </row>
    <row r="26353" spans="53:56" ht="15" x14ac:dyDescent="0.25">
      <c r="BA26353" s="91" t="s">
        <v>30686</v>
      </c>
      <c r="BB26353" s="91" t="s">
        <v>4769</v>
      </c>
      <c r="BC26353" s="91" t="s">
        <v>29200</v>
      </c>
      <c r="BD26353" s="423" t="s">
        <v>1301</v>
      </c>
    </row>
    <row r="26354" spans="53:56" ht="15" x14ac:dyDescent="0.25">
      <c r="BA26354" s="90" t="s">
        <v>30687</v>
      </c>
      <c r="BB26354" s="90" t="s">
        <v>4769</v>
      </c>
      <c r="BC26354" s="90" t="s">
        <v>30623</v>
      </c>
      <c r="BD26354" s="423" t="s">
        <v>1301</v>
      </c>
    </row>
    <row r="26355" spans="53:56" ht="15" x14ac:dyDescent="0.25">
      <c r="BA26355" s="91" t="s">
        <v>30688</v>
      </c>
      <c r="BB26355" s="91" t="s">
        <v>4769</v>
      </c>
      <c r="BC26355" s="91" t="s">
        <v>23579</v>
      </c>
      <c r="BD26355" s="423" t="s">
        <v>1301</v>
      </c>
    </row>
    <row r="26356" spans="53:56" ht="15" x14ac:dyDescent="0.25">
      <c r="BA26356" s="90" t="s">
        <v>30689</v>
      </c>
      <c r="BB26356" s="90" t="s">
        <v>4769</v>
      </c>
      <c r="BC26356" s="90" t="s">
        <v>15939</v>
      </c>
      <c r="BD26356" s="423" t="s">
        <v>1301</v>
      </c>
    </row>
    <row r="26357" spans="53:56" ht="15" x14ac:dyDescent="0.25">
      <c r="BA26357" s="91" t="s">
        <v>30690</v>
      </c>
      <c r="BB26357" s="91" t="s">
        <v>4769</v>
      </c>
      <c r="BC26357" s="91" t="s">
        <v>30644</v>
      </c>
      <c r="BD26357" s="423" t="s">
        <v>1301</v>
      </c>
    </row>
    <row r="26358" spans="53:56" ht="15" x14ac:dyDescent="0.25">
      <c r="BA26358" s="90" t="s">
        <v>30691</v>
      </c>
      <c r="BB26358" s="90" t="s">
        <v>4769</v>
      </c>
      <c r="BC26358" s="90" t="s">
        <v>4061</v>
      </c>
      <c r="BD26358" s="423" t="s">
        <v>1301</v>
      </c>
    </row>
    <row r="26359" spans="53:56" ht="15" x14ac:dyDescent="0.25">
      <c r="BA26359" s="90" t="s">
        <v>30692</v>
      </c>
      <c r="BB26359" s="90" t="s">
        <v>4769</v>
      </c>
      <c r="BC26359" s="90" t="s">
        <v>4061</v>
      </c>
      <c r="BD26359" s="423" t="s">
        <v>1301</v>
      </c>
    </row>
    <row r="26360" spans="53:56" ht="15" x14ac:dyDescent="0.25">
      <c r="BA26360" s="91" t="s">
        <v>30693</v>
      </c>
      <c r="BB26360" s="91" t="s">
        <v>4769</v>
      </c>
      <c r="BC26360" s="91" t="s">
        <v>30609</v>
      </c>
      <c r="BD26360" s="423" t="s">
        <v>1301</v>
      </c>
    </row>
    <row r="26361" spans="53:56" ht="15" x14ac:dyDescent="0.25">
      <c r="BA26361" s="90" t="s">
        <v>30694</v>
      </c>
      <c r="BB26361" s="90" t="s">
        <v>4769</v>
      </c>
      <c r="BC26361" s="90" t="s">
        <v>15939</v>
      </c>
      <c r="BD26361" s="423" t="s">
        <v>1301</v>
      </c>
    </row>
    <row r="26362" spans="53:56" ht="15" x14ac:dyDescent="0.25">
      <c r="BA26362" s="91" t="s">
        <v>30695</v>
      </c>
      <c r="BB26362" s="91" t="s">
        <v>4769</v>
      </c>
      <c r="BC26362" s="91" t="s">
        <v>30623</v>
      </c>
      <c r="BD26362" s="423" t="s">
        <v>1301</v>
      </c>
    </row>
    <row r="26363" spans="53:56" ht="15" x14ac:dyDescent="0.25">
      <c r="BA26363" s="91" t="s">
        <v>30696</v>
      </c>
      <c r="BB26363" s="91" t="s">
        <v>4769</v>
      </c>
      <c r="BC26363" s="91" t="s">
        <v>14774</v>
      </c>
      <c r="BD26363" s="423" t="s">
        <v>1301</v>
      </c>
    </row>
    <row r="26364" spans="53:56" ht="15" x14ac:dyDescent="0.25">
      <c r="BA26364" s="90" t="s">
        <v>30697</v>
      </c>
      <c r="BB26364" s="90" t="s">
        <v>4769</v>
      </c>
      <c r="BC26364" s="90" t="s">
        <v>30625</v>
      </c>
      <c r="BD26364" s="423" t="s">
        <v>1301</v>
      </c>
    </row>
    <row r="26365" spans="53:56" ht="15" x14ac:dyDescent="0.25">
      <c r="BA26365" s="91" t="s">
        <v>30698</v>
      </c>
      <c r="BB26365" s="91" t="s">
        <v>4769</v>
      </c>
      <c r="BC26365" s="91" t="s">
        <v>30644</v>
      </c>
      <c r="BD26365" s="423" t="s">
        <v>1301</v>
      </c>
    </row>
    <row r="26366" spans="53:56" ht="15" x14ac:dyDescent="0.25">
      <c r="BA26366" s="90" t="s">
        <v>30699</v>
      </c>
      <c r="BB26366" s="90" t="s">
        <v>4769</v>
      </c>
      <c r="BC26366" s="90" t="s">
        <v>30625</v>
      </c>
      <c r="BD26366" s="423" t="s">
        <v>1301</v>
      </c>
    </row>
    <row r="26367" spans="53:56" ht="15" x14ac:dyDescent="0.25">
      <c r="BA26367" s="90" t="s">
        <v>30700</v>
      </c>
      <c r="BB26367" s="90" t="s">
        <v>4769</v>
      </c>
      <c r="BC26367" s="90" t="s">
        <v>30701</v>
      </c>
      <c r="BD26367" s="423" t="s">
        <v>1301</v>
      </c>
    </row>
    <row r="26368" spans="53:56" ht="15" x14ac:dyDescent="0.25">
      <c r="BA26368" s="91" t="s">
        <v>30702</v>
      </c>
      <c r="BB26368" s="91" t="s">
        <v>4769</v>
      </c>
      <c r="BC26368" s="91" t="s">
        <v>30703</v>
      </c>
      <c r="BD26368" s="423" t="s">
        <v>1301</v>
      </c>
    </row>
    <row r="26369" spans="53:56" ht="15" x14ac:dyDescent="0.25">
      <c r="BA26369" s="90" t="s">
        <v>30704</v>
      </c>
      <c r="BB26369" s="90" t="s">
        <v>4769</v>
      </c>
      <c r="BC26369" s="90" t="s">
        <v>30705</v>
      </c>
      <c r="BD26369" s="423" t="s">
        <v>1301</v>
      </c>
    </row>
    <row r="26370" spans="53:56" ht="15" x14ac:dyDescent="0.25">
      <c r="BA26370" s="91" t="s">
        <v>30706</v>
      </c>
      <c r="BB26370" s="91" t="s">
        <v>4769</v>
      </c>
      <c r="BC26370" s="91" t="s">
        <v>30701</v>
      </c>
      <c r="BD26370" s="423" t="s">
        <v>1301</v>
      </c>
    </row>
    <row r="26371" spans="53:56" ht="15" x14ac:dyDescent="0.25">
      <c r="BA26371" s="91" t="s">
        <v>30707</v>
      </c>
      <c r="BB26371" s="91" t="s">
        <v>4769</v>
      </c>
      <c r="BC26371" s="91" t="s">
        <v>30708</v>
      </c>
      <c r="BD26371" s="423" t="s">
        <v>1301</v>
      </c>
    </row>
    <row r="26372" spans="53:56" ht="15" x14ac:dyDescent="0.25">
      <c r="BA26372" s="90" t="s">
        <v>30709</v>
      </c>
      <c r="BB26372" s="90" t="s">
        <v>4769</v>
      </c>
      <c r="BC26372" s="90" t="s">
        <v>30708</v>
      </c>
      <c r="BD26372" s="423" t="s">
        <v>1301</v>
      </c>
    </row>
    <row r="26373" spans="53:56" ht="15" x14ac:dyDescent="0.25">
      <c r="BA26373" s="91" t="s">
        <v>30710</v>
      </c>
      <c r="BB26373" s="91" t="s">
        <v>4769</v>
      </c>
      <c r="BC26373" s="91" t="s">
        <v>30711</v>
      </c>
      <c r="BD26373" s="423" t="s">
        <v>1301</v>
      </c>
    </row>
    <row r="26374" spans="53:56" ht="15" x14ac:dyDescent="0.25">
      <c r="BA26374" s="90" t="s">
        <v>30712</v>
      </c>
      <c r="BB26374" s="90" t="s">
        <v>4769</v>
      </c>
      <c r="BC26374" s="90" t="s">
        <v>30609</v>
      </c>
      <c r="BD26374" s="423" t="s">
        <v>1301</v>
      </c>
    </row>
    <row r="26375" spans="53:56" ht="15" x14ac:dyDescent="0.25">
      <c r="BA26375" s="91" t="s">
        <v>30713</v>
      </c>
      <c r="BB26375" s="91" t="s">
        <v>4769</v>
      </c>
      <c r="BC26375" s="91" t="s">
        <v>30705</v>
      </c>
      <c r="BD26375" s="423" t="s">
        <v>1301</v>
      </c>
    </row>
    <row r="26376" spans="53:56" ht="15" x14ac:dyDescent="0.25">
      <c r="BA26376" s="90" t="s">
        <v>30714</v>
      </c>
      <c r="BB26376" s="90" t="s">
        <v>4769</v>
      </c>
      <c r="BC26376" s="90" t="s">
        <v>30701</v>
      </c>
      <c r="BD26376" s="423" t="s">
        <v>1301</v>
      </c>
    </row>
    <row r="26377" spans="53:56" ht="15" x14ac:dyDescent="0.25">
      <c r="BA26377" s="90" t="s">
        <v>30715</v>
      </c>
      <c r="BB26377" s="90" t="s">
        <v>4769</v>
      </c>
      <c r="BC26377" s="90" t="s">
        <v>30711</v>
      </c>
      <c r="BD26377" s="423" t="s">
        <v>1301</v>
      </c>
    </row>
    <row r="26378" spans="53:56" ht="15" x14ac:dyDescent="0.25">
      <c r="BA26378" s="91" t="s">
        <v>30716</v>
      </c>
      <c r="BB26378" s="91" t="s">
        <v>4769</v>
      </c>
      <c r="BC26378" s="91" t="s">
        <v>30717</v>
      </c>
      <c r="BD26378" s="423" t="s">
        <v>1301</v>
      </c>
    </row>
    <row r="26379" spans="53:56" ht="15" x14ac:dyDescent="0.25">
      <c r="BA26379" s="90" t="s">
        <v>30718</v>
      </c>
      <c r="BB26379" s="90" t="s">
        <v>4769</v>
      </c>
      <c r="BC26379" s="90" t="s">
        <v>30719</v>
      </c>
      <c r="BD26379" s="423" t="s">
        <v>1301</v>
      </c>
    </row>
    <row r="26380" spans="53:56" ht="15" x14ac:dyDescent="0.25">
      <c r="BA26380" s="91" t="s">
        <v>30720</v>
      </c>
      <c r="BB26380" s="91" t="s">
        <v>4769</v>
      </c>
      <c r="BC26380" s="91" t="s">
        <v>30703</v>
      </c>
      <c r="BD26380" s="423" t="s">
        <v>1301</v>
      </c>
    </row>
    <row r="26381" spans="53:56" ht="15" x14ac:dyDescent="0.25">
      <c r="BA26381" s="91" t="s">
        <v>30721</v>
      </c>
      <c r="BB26381" s="91" t="s">
        <v>4769</v>
      </c>
      <c r="BC26381" s="91" t="s">
        <v>27614</v>
      </c>
      <c r="BD26381" s="423" t="s">
        <v>1301</v>
      </c>
    </row>
    <row r="26382" spans="53:56" ht="15" x14ac:dyDescent="0.25">
      <c r="BA26382" s="90" t="s">
        <v>30722</v>
      </c>
      <c r="BB26382" s="90" t="s">
        <v>4769</v>
      </c>
      <c r="BC26382" s="90" t="s">
        <v>30719</v>
      </c>
      <c r="BD26382" s="423" t="s">
        <v>1301</v>
      </c>
    </row>
    <row r="26383" spans="53:56" ht="15" x14ac:dyDescent="0.25">
      <c r="BA26383" s="91" t="s">
        <v>30723</v>
      </c>
      <c r="BB26383" s="91" t="s">
        <v>4769</v>
      </c>
      <c r="BC26383" s="91" t="s">
        <v>30609</v>
      </c>
      <c r="BD26383" s="423" t="s">
        <v>1301</v>
      </c>
    </row>
    <row r="26384" spans="53:56" ht="15" x14ac:dyDescent="0.25">
      <c r="BA26384" s="90" t="s">
        <v>30724</v>
      </c>
      <c r="BB26384" s="90" t="s">
        <v>4769</v>
      </c>
      <c r="BC26384" s="90" t="s">
        <v>30708</v>
      </c>
      <c r="BD26384" s="423" t="s">
        <v>1301</v>
      </c>
    </row>
    <row r="26385" spans="53:56" ht="15" x14ac:dyDescent="0.25">
      <c r="BA26385" s="91" t="s">
        <v>30725</v>
      </c>
      <c r="BB26385" s="91" t="s">
        <v>4769</v>
      </c>
      <c r="BC26385" s="91" t="s">
        <v>30705</v>
      </c>
      <c r="BD26385" s="423" t="s">
        <v>1301</v>
      </c>
    </row>
    <row r="26386" spans="53:56" ht="15" x14ac:dyDescent="0.25">
      <c r="BA26386" s="90" t="s">
        <v>30726</v>
      </c>
      <c r="BB26386" s="90" t="s">
        <v>4769</v>
      </c>
      <c r="BC26386" s="90" t="s">
        <v>30708</v>
      </c>
      <c r="BD26386" s="423" t="s">
        <v>1301</v>
      </c>
    </row>
    <row r="26387" spans="53:56" ht="15" x14ac:dyDescent="0.25">
      <c r="BA26387" s="91" t="s">
        <v>30727</v>
      </c>
      <c r="BB26387" s="91" t="s">
        <v>4769</v>
      </c>
      <c r="BC26387" s="91" t="s">
        <v>30129</v>
      </c>
      <c r="BD26387" s="423" t="s">
        <v>1301</v>
      </c>
    </row>
    <row r="26388" spans="53:56" ht="15" x14ac:dyDescent="0.25">
      <c r="BA26388" s="90" t="s">
        <v>30728</v>
      </c>
      <c r="BB26388" s="90" t="s">
        <v>4769</v>
      </c>
      <c r="BC26388" s="90" t="s">
        <v>23579</v>
      </c>
      <c r="BD26388" s="423" t="s">
        <v>1301</v>
      </c>
    </row>
    <row r="26389" spans="53:56" ht="15" x14ac:dyDescent="0.25">
      <c r="BA26389" s="91" t="s">
        <v>30729</v>
      </c>
      <c r="BB26389" s="91" t="s">
        <v>4769</v>
      </c>
      <c r="BC26389" s="91" t="s">
        <v>30112</v>
      </c>
      <c r="BD26389" s="423" t="s">
        <v>1301</v>
      </c>
    </row>
    <row r="26390" spans="53:56" ht="15" x14ac:dyDescent="0.25">
      <c r="BA26390" s="90" t="s">
        <v>30730</v>
      </c>
      <c r="BB26390" s="90" t="s">
        <v>4769</v>
      </c>
      <c r="BC26390" s="90" t="s">
        <v>30705</v>
      </c>
      <c r="BD26390" s="423" t="s">
        <v>1301</v>
      </c>
    </row>
    <row r="26391" spans="53:56" ht="15" x14ac:dyDescent="0.25">
      <c r="BA26391" s="91" t="s">
        <v>30731</v>
      </c>
      <c r="BB26391" s="91" t="s">
        <v>4769</v>
      </c>
      <c r="BC26391" s="91" t="s">
        <v>30711</v>
      </c>
      <c r="BD26391" s="423" t="s">
        <v>1301</v>
      </c>
    </row>
    <row r="26392" spans="53:56" ht="15" x14ac:dyDescent="0.25">
      <c r="BA26392" s="90" t="s">
        <v>30732</v>
      </c>
      <c r="BB26392" s="90" t="s">
        <v>4769</v>
      </c>
      <c r="BC26392" s="90" t="s">
        <v>30705</v>
      </c>
      <c r="BD26392" s="423" t="s">
        <v>1301</v>
      </c>
    </row>
    <row r="26393" spans="53:56" ht="15" x14ac:dyDescent="0.25">
      <c r="BA26393" s="91" t="s">
        <v>30733</v>
      </c>
      <c r="BB26393" s="91" t="s">
        <v>4769</v>
      </c>
      <c r="BC26393" s="91" t="s">
        <v>30703</v>
      </c>
      <c r="BD26393" s="423" t="s">
        <v>1301</v>
      </c>
    </row>
    <row r="26394" spans="53:56" ht="15" x14ac:dyDescent="0.25">
      <c r="BA26394" s="90" t="s">
        <v>30734</v>
      </c>
      <c r="BB26394" s="90" t="s">
        <v>4769</v>
      </c>
      <c r="BC26394" s="90" t="s">
        <v>30717</v>
      </c>
      <c r="BD26394" s="423" t="s">
        <v>1301</v>
      </c>
    </row>
    <row r="26395" spans="53:56" ht="15" x14ac:dyDescent="0.25">
      <c r="BA26395" s="91" t="s">
        <v>30735</v>
      </c>
      <c r="BB26395" s="91" t="s">
        <v>4769</v>
      </c>
      <c r="BC26395" s="91" t="s">
        <v>30719</v>
      </c>
      <c r="BD26395" s="423" t="s">
        <v>1301</v>
      </c>
    </row>
    <row r="26396" spans="53:56" ht="15" x14ac:dyDescent="0.25">
      <c r="BA26396" s="90" t="s">
        <v>30736</v>
      </c>
      <c r="BB26396" s="90" t="s">
        <v>4769</v>
      </c>
      <c r="BC26396" s="90" t="s">
        <v>25015</v>
      </c>
      <c r="BD26396" s="423" t="s">
        <v>1301</v>
      </c>
    </row>
    <row r="26397" spans="53:56" ht="15" x14ac:dyDescent="0.25">
      <c r="BA26397" s="91" t="s">
        <v>30737</v>
      </c>
      <c r="BB26397" s="91" t="s">
        <v>4769</v>
      </c>
      <c r="BC26397" s="91" t="s">
        <v>23579</v>
      </c>
      <c r="BD26397" s="423" t="s">
        <v>1301</v>
      </c>
    </row>
    <row r="26398" spans="53:56" ht="15" x14ac:dyDescent="0.25">
      <c r="BA26398" s="90" t="s">
        <v>30738</v>
      </c>
      <c r="BB26398" s="90" t="s">
        <v>4769</v>
      </c>
      <c r="BC26398" s="90" t="s">
        <v>30708</v>
      </c>
      <c r="BD26398" s="423" t="s">
        <v>1301</v>
      </c>
    </row>
    <row r="26399" spans="53:56" ht="15" x14ac:dyDescent="0.25">
      <c r="BA26399" s="91" t="s">
        <v>30739</v>
      </c>
      <c r="BB26399" s="91" t="s">
        <v>4769</v>
      </c>
      <c r="BC26399" s="91" t="s">
        <v>30719</v>
      </c>
      <c r="BD26399" s="423" t="s">
        <v>1301</v>
      </c>
    </row>
    <row r="26400" spans="53:56" ht="15" x14ac:dyDescent="0.25">
      <c r="BA26400" s="90" t="s">
        <v>30740</v>
      </c>
      <c r="BB26400" s="90" t="s">
        <v>4769</v>
      </c>
      <c r="BC26400" s="90" t="s">
        <v>30129</v>
      </c>
      <c r="BD26400" s="423" t="s">
        <v>1301</v>
      </c>
    </row>
    <row r="26401" spans="53:56" ht="15" x14ac:dyDescent="0.25">
      <c r="BA26401" s="91" t="s">
        <v>30741</v>
      </c>
      <c r="BB26401" s="91" t="s">
        <v>4769</v>
      </c>
      <c r="BC26401" s="91" t="s">
        <v>30703</v>
      </c>
      <c r="BD26401" s="423" t="s">
        <v>1301</v>
      </c>
    </row>
    <row r="26402" spans="53:56" ht="15" x14ac:dyDescent="0.25">
      <c r="BA26402" s="90" t="s">
        <v>30742</v>
      </c>
      <c r="BB26402" s="90" t="s">
        <v>4769</v>
      </c>
      <c r="BC26402" s="90" t="s">
        <v>30719</v>
      </c>
      <c r="BD26402" s="423" t="s">
        <v>1301</v>
      </c>
    </row>
    <row r="26403" spans="53:56" ht="15" x14ac:dyDescent="0.25">
      <c r="BA26403" s="91" t="s">
        <v>30743</v>
      </c>
      <c r="BB26403" s="91" t="s">
        <v>4769</v>
      </c>
      <c r="BC26403" s="91" t="s">
        <v>30701</v>
      </c>
      <c r="BD26403" s="423" t="s">
        <v>1301</v>
      </c>
    </row>
    <row r="26404" spans="53:56" ht="15" x14ac:dyDescent="0.25">
      <c r="BA26404" s="90" t="s">
        <v>30744</v>
      </c>
      <c r="BB26404" s="90" t="s">
        <v>4769</v>
      </c>
      <c r="BC26404" s="90" t="s">
        <v>30719</v>
      </c>
      <c r="BD26404" s="423" t="s">
        <v>1301</v>
      </c>
    </row>
    <row r="26405" spans="53:56" ht="15" x14ac:dyDescent="0.25">
      <c r="BA26405" s="91" t="s">
        <v>30745</v>
      </c>
      <c r="BB26405" s="91" t="s">
        <v>4769</v>
      </c>
      <c r="BC26405" s="91" t="s">
        <v>15486</v>
      </c>
      <c r="BD26405" s="423" t="s">
        <v>1301</v>
      </c>
    </row>
    <row r="26406" spans="53:56" ht="15" x14ac:dyDescent="0.25">
      <c r="BA26406" s="90" t="s">
        <v>30746</v>
      </c>
      <c r="BB26406" s="90" t="s">
        <v>4769</v>
      </c>
      <c r="BC26406" s="90" t="s">
        <v>30705</v>
      </c>
      <c r="BD26406" s="423" t="s">
        <v>1301</v>
      </c>
    </row>
    <row r="26407" spans="53:56" ht="15" x14ac:dyDescent="0.25">
      <c r="BA26407" s="91" t="s">
        <v>30747</v>
      </c>
      <c r="BB26407" s="91" t="s">
        <v>4769</v>
      </c>
      <c r="BC26407" s="91" t="s">
        <v>30708</v>
      </c>
      <c r="BD26407" s="423" t="s">
        <v>1301</v>
      </c>
    </row>
    <row r="26408" spans="53:56" ht="15" x14ac:dyDescent="0.25">
      <c r="BA26408" s="90" t="s">
        <v>30748</v>
      </c>
      <c r="BB26408" s="90" t="s">
        <v>4769</v>
      </c>
      <c r="BC26408" s="90" t="s">
        <v>30701</v>
      </c>
      <c r="BD26408" s="423" t="s">
        <v>1301</v>
      </c>
    </row>
    <row r="26409" spans="53:56" ht="15" x14ac:dyDescent="0.25">
      <c r="BA26409" s="91" t="s">
        <v>30749</v>
      </c>
      <c r="BB26409" s="91" t="s">
        <v>4769</v>
      </c>
      <c r="BC26409" s="91" t="s">
        <v>30705</v>
      </c>
      <c r="BD26409" s="423" t="s">
        <v>1301</v>
      </c>
    </row>
    <row r="26410" spans="53:56" ht="15" x14ac:dyDescent="0.25">
      <c r="BA26410" s="90" t="s">
        <v>30750</v>
      </c>
      <c r="BB26410" s="90" t="s">
        <v>4769</v>
      </c>
      <c r="BC26410" s="90" t="s">
        <v>30701</v>
      </c>
      <c r="BD26410" s="423" t="s">
        <v>1301</v>
      </c>
    </row>
    <row r="26411" spans="53:56" ht="15" x14ac:dyDescent="0.25">
      <c r="BA26411" s="91" t="s">
        <v>30751</v>
      </c>
      <c r="BB26411" s="91" t="s">
        <v>4769</v>
      </c>
      <c r="BC26411" s="91" t="s">
        <v>30711</v>
      </c>
      <c r="BD26411" s="423" t="s">
        <v>1301</v>
      </c>
    </row>
    <row r="26412" spans="53:56" ht="15" x14ac:dyDescent="0.25">
      <c r="BA26412" s="90" t="s">
        <v>30752</v>
      </c>
      <c r="BB26412" s="90" t="s">
        <v>4769</v>
      </c>
      <c r="BC26412" s="90" t="s">
        <v>30609</v>
      </c>
      <c r="BD26412" s="423" t="s">
        <v>1301</v>
      </c>
    </row>
    <row r="26413" spans="53:56" ht="15" x14ac:dyDescent="0.25">
      <c r="BA26413" s="91" t="s">
        <v>30753</v>
      </c>
      <c r="BB26413" s="91" t="s">
        <v>4769</v>
      </c>
      <c r="BC26413" s="91" t="s">
        <v>30711</v>
      </c>
      <c r="BD26413" s="423" t="s">
        <v>1301</v>
      </c>
    </row>
    <row r="26414" spans="53:56" ht="15" x14ac:dyDescent="0.25">
      <c r="BA26414" s="90" t="s">
        <v>30754</v>
      </c>
      <c r="BB26414" s="90" t="s">
        <v>4769</v>
      </c>
      <c r="BC26414" s="90" t="s">
        <v>30711</v>
      </c>
      <c r="BD26414" s="423" t="s">
        <v>1301</v>
      </c>
    </row>
    <row r="26415" spans="53:56" ht="15" x14ac:dyDescent="0.25">
      <c r="BA26415" s="91" t="s">
        <v>30755</v>
      </c>
      <c r="BB26415" s="91" t="s">
        <v>4769</v>
      </c>
      <c r="BC26415" s="91" t="s">
        <v>23579</v>
      </c>
      <c r="BD26415" s="423" t="s">
        <v>1301</v>
      </c>
    </row>
    <row r="26416" spans="53:56" ht="15" x14ac:dyDescent="0.25">
      <c r="BA26416" s="90" t="s">
        <v>30756</v>
      </c>
      <c r="BB26416" s="90" t="s">
        <v>4769</v>
      </c>
      <c r="BC26416" s="90" t="s">
        <v>27614</v>
      </c>
      <c r="BD26416" s="423" t="s">
        <v>1301</v>
      </c>
    </row>
    <row r="26417" spans="53:56" ht="15" x14ac:dyDescent="0.25">
      <c r="BA26417" s="91" t="s">
        <v>30757</v>
      </c>
      <c r="BB26417" s="91" t="s">
        <v>4769</v>
      </c>
      <c r="BC26417" s="91" t="s">
        <v>27614</v>
      </c>
      <c r="BD26417" s="423" t="s">
        <v>1301</v>
      </c>
    </row>
    <row r="26418" spans="53:56" ht="15" x14ac:dyDescent="0.25">
      <c r="BA26418" s="90" t="s">
        <v>30758</v>
      </c>
      <c r="BB26418" s="90" t="s">
        <v>4769</v>
      </c>
      <c r="BC26418" s="90" t="s">
        <v>30609</v>
      </c>
      <c r="BD26418" s="423" t="s">
        <v>1301</v>
      </c>
    </row>
    <row r="26419" spans="53:56" ht="15" x14ac:dyDescent="0.25">
      <c r="BA26419" s="91" t="s">
        <v>30759</v>
      </c>
      <c r="BB26419" s="91" t="s">
        <v>4769</v>
      </c>
      <c r="BC26419" s="91" t="s">
        <v>23579</v>
      </c>
      <c r="BD26419" s="423" t="s">
        <v>1301</v>
      </c>
    </row>
    <row r="26420" spans="53:56" ht="15" x14ac:dyDescent="0.25">
      <c r="BA26420" s="90" t="s">
        <v>30760</v>
      </c>
      <c r="BB26420" s="90" t="s">
        <v>4769</v>
      </c>
      <c r="BC26420" s="90" t="s">
        <v>27614</v>
      </c>
      <c r="BD26420" s="423" t="s">
        <v>1301</v>
      </c>
    </row>
    <row r="26421" spans="53:56" ht="15" x14ac:dyDescent="0.25">
      <c r="BA26421" s="91" t="s">
        <v>30761</v>
      </c>
      <c r="BB26421" s="91" t="s">
        <v>4769</v>
      </c>
      <c r="BC26421" s="91" t="s">
        <v>30609</v>
      </c>
      <c r="BD26421" s="423" t="s">
        <v>1301</v>
      </c>
    </row>
    <row r="26422" spans="53:56" ht="15" x14ac:dyDescent="0.25">
      <c r="BA26422" s="90" t="s">
        <v>30762</v>
      </c>
      <c r="BB26422" s="90" t="s">
        <v>4769</v>
      </c>
      <c r="BC26422" s="90" t="s">
        <v>30703</v>
      </c>
      <c r="BD26422" s="423" t="s">
        <v>1301</v>
      </c>
    </row>
    <row r="26423" spans="53:56" ht="15" x14ac:dyDescent="0.25">
      <c r="BA26423" s="91" t="s">
        <v>30763</v>
      </c>
      <c r="BB26423" s="91" t="s">
        <v>4769</v>
      </c>
      <c r="BC26423" s="91" t="s">
        <v>30112</v>
      </c>
      <c r="BD26423" s="423" t="s">
        <v>1301</v>
      </c>
    </row>
    <row r="26424" spans="53:56" ht="15" x14ac:dyDescent="0.25">
      <c r="BA26424" s="90" t="s">
        <v>30764</v>
      </c>
      <c r="BB26424" s="90" t="s">
        <v>4769</v>
      </c>
      <c r="BC26424" s="90" t="s">
        <v>30705</v>
      </c>
      <c r="BD26424" s="423" t="s">
        <v>1301</v>
      </c>
    </row>
    <row r="26425" spans="53:56" ht="15" x14ac:dyDescent="0.25">
      <c r="BA26425" s="91" t="s">
        <v>30765</v>
      </c>
      <c r="BB26425" s="91" t="s">
        <v>4769</v>
      </c>
      <c r="BC26425" s="91" t="s">
        <v>30711</v>
      </c>
      <c r="BD26425" s="423" t="s">
        <v>1301</v>
      </c>
    </row>
    <row r="26426" spans="53:56" ht="15" x14ac:dyDescent="0.25">
      <c r="BA26426" s="90" t="s">
        <v>30766</v>
      </c>
      <c r="BB26426" s="90" t="s">
        <v>4769</v>
      </c>
      <c r="BC26426" s="90" t="s">
        <v>30701</v>
      </c>
      <c r="BD26426" s="423" t="s">
        <v>1301</v>
      </c>
    </row>
    <row r="26427" spans="53:56" ht="15" x14ac:dyDescent="0.25">
      <c r="BA26427" s="91" t="s">
        <v>30767</v>
      </c>
      <c r="BB26427" s="91" t="s">
        <v>4769</v>
      </c>
      <c r="BC26427" s="91" t="s">
        <v>15486</v>
      </c>
      <c r="BD26427" s="423" t="s">
        <v>1301</v>
      </c>
    </row>
    <row r="26428" spans="53:56" ht="15" x14ac:dyDescent="0.25">
      <c r="BA26428" s="90" t="s">
        <v>30768</v>
      </c>
      <c r="BB26428" s="90" t="s">
        <v>4769</v>
      </c>
      <c r="BC26428" s="90" t="s">
        <v>30708</v>
      </c>
      <c r="BD26428" s="423" t="s">
        <v>1301</v>
      </c>
    </row>
    <row r="26429" spans="53:56" ht="15" x14ac:dyDescent="0.25">
      <c r="BA26429" s="91" t="s">
        <v>30769</v>
      </c>
      <c r="BB26429" s="91" t="s">
        <v>4769</v>
      </c>
      <c r="BC26429" s="91" t="s">
        <v>30112</v>
      </c>
      <c r="BD26429" s="423" t="s">
        <v>1301</v>
      </c>
    </row>
    <row r="26430" spans="53:56" ht="15" x14ac:dyDescent="0.25">
      <c r="BA26430" s="90" t="s">
        <v>30770</v>
      </c>
      <c r="BB26430" s="90" t="s">
        <v>4769</v>
      </c>
      <c r="BC26430" s="90" t="s">
        <v>30708</v>
      </c>
      <c r="BD26430" s="423" t="s">
        <v>1301</v>
      </c>
    </row>
    <row r="26431" spans="53:56" ht="15" x14ac:dyDescent="0.25">
      <c r="BA26431" s="90" t="s">
        <v>30771</v>
      </c>
      <c r="BB26431" s="90" t="s">
        <v>4769</v>
      </c>
      <c r="BC26431" s="90" t="s">
        <v>30701</v>
      </c>
      <c r="BD26431" s="423" t="s">
        <v>1301</v>
      </c>
    </row>
    <row r="26432" spans="53:56" ht="15" x14ac:dyDescent="0.25">
      <c r="BA26432" s="90" t="s">
        <v>30772</v>
      </c>
      <c r="BB26432" s="90" t="s">
        <v>4769</v>
      </c>
      <c r="BC26432" s="90" t="s">
        <v>30719</v>
      </c>
      <c r="BD26432" s="423" t="s">
        <v>1301</v>
      </c>
    </row>
    <row r="26433" spans="53:56" ht="15" x14ac:dyDescent="0.25">
      <c r="BA26433" s="91" t="s">
        <v>30773</v>
      </c>
      <c r="BB26433" s="91" t="s">
        <v>4769</v>
      </c>
      <c r="BC26433" s="91" t="s">
        <v>30701</v>
      </c>
      <c r="BD26433" s="423" t="s">
        <v>1301</v>
      </c>
    </row>
    <row r="26434" spans="53:56" ht="15" x14ac:dyDescent="0.25">
      <c r="BA26434" s="90" t="s">
        <v>30774</v>
      </c>
      <c r="BB26434" s="90" t="s">
        <v>4769</v>
      </c>
      <c r="BC26434" s="90" t="s">
        <v>30701</v>
      </c>
      <c r="BD26434" s="423" t="s">
        <v>1301</v>
      </c>
    </row>
    <row r="26435" spans="53:56" ht="15" x14ac:dyDescent="0.25">
      <c r="BA26435" s="91" t="s">
        <v>30775</v>
      </c>
      <c r="BB26435" s="91" t="s">
        <v>4769</v>
      </c>
      <c r="BC26435" s="91" t="s">
        <v>30609</v>
      </c>
      <c r="BD26435" s="423" t="s">
        <v>1301</v>
      </c>
    </row>
    <row r="26436" spans="53:56" ht="15" x14ac:dyDescent="0.25">
      <c r="BA26436" s="90" t="s">
        <v>30776</v>
      </c>
      <c r="BB26436" s="90" t="s">
        <v>4769</v>
      </c>
      <c r="BC26436" s="90" t="s">
        <v>30112</v>
      </c>
      <c r="BD26436" s="423" t="s">
        <v>1301</v>
      </c>
    </row>
    <row r="26437" spans="53:56" ht="15" x14ac:dyDescent="0.25">
      <c r="BA26437" s="91" t="s">
        <v>30777</v>
      </c>
      <c r="BB26437" s="91" t="s">
        <v>4769</v>
      </c>
      <c r="BC26437" s="91" t="s">
        <v>30112</v>
      </c>
      <c r="BD26437" s="423" t="s">
        <v>1301</v>
      </c>
    </row>
    <row r="26438" spans="53:56" ht="15" x14ac:dyDescent="0.25">
      <c r="BA26438" s="90" t="s">
        <v>30778</v>
      </c>
      <c r="BB26438" s="90" t="s">
        <v>4769</v>
      </c>
      <c r="BC26438" s="90" t="s">
        <v>30719</v>
      </c>
      <c r="BD26438" s="423" t="s">
        <v>1301</v>
      </c>
    </row>
    <row r="26439" spans="53:56" ht="15" x14ac:dyDescent="0.25">
      <c r="BA26439" s="91" t="s">
        <v>30779</v>
      </c>
      <c r="BB26439" s="91" t="s">
        <v>4769</v>
      </c>
      <c r="BC26439" s="91" t="s">
        <v>30609</v>
      </c>
      <c r="BD26439" s="423" t="s">
        <v>1301</v>
      </c>
    </row>
    <row r="26440" spans="53:56" ht="15" x14ac:dyDescent="0.25">
      <c r="BA26440" s="90" t="s">
        <v>30780</v>
      </c>
      <c r="BB26440" s="90" t="s">
        <v>4769</v>
      </c>
      <c r="BC26440" s="90" t="s">
        <v>30701</v>
      </c>
      <c r="BD26440" s="423" t="s">
        <v>1301</v>
      </c>
    </row>
    <row r="26441" spans="53:56" ht="15" x14ac:dyDescent="0.25">
      <c r="BA26441" s="91" t="s">
        <v>30781</v>
      </c>
      <c r="BB26441" s="91" t="s">
        <v>4769</v>
      </c>
      <c r="BC26441" s="91" t="s">
        <v>30701</v>
      </c>
      <c r="BD26441" s="423" t="s">
        <v>1301</v>
      </c>
    </row>
    <row r="26442" spans="53:56" ht="15" x14ac:dyDescent="0.25">
      <c r="BA26442" s="90" t="s">
        <v>30782</v>
      </c>
      <c r="BB26442" s="90" t="s">
        <v>4769</v>
      </c>
      <c r="BC26442" s="90" t="s">
        <v>30701</v>
      </c>
      <c r="BD26442" s="423" t="s">
        <v>1301</v>
      </c>
    </row>
    <row r="26443" spans="53:56" ht="15" x14ac:dyDescent="0.25">
      <c r="BA26443" s="91" t="s">
        <v>30783</v>
      </c>
      <c r="BB26443" s="91" t="s">
        <v>4769</v>
      </c>
      <c r="BC26443" s="91" t="s">
        <v>23579</v>
      </c>
      <c r="BD26443" s="423" t="s">
        <v>1301</v>
      </c>
    </row>
    <row r="26444" spans="53:56" ht="15" x14ac:dyDescent="0.25">
      <c r="BA26444" s="90" t="s">
        <v>30784</v>
      </c>
      <c r="BB26444" s="90" t="s">
        <v>4769</v>
      </c>
      <c r="BC26444" s="90" t="s">
        <v>30609</v>
      </c>
      <c r="BD26444" s="423" t="s">
        <v>1301</v>
      </c>
    </row>
    <row r="26445" spans="53:56" ht="15" x14ac:dyDescent="0.25">
      <c r="BA26445" s="91" t="s">
        <v>30785</v>
      </c>
      <c r="BB26445" s="91" t="s">
        <v>4769</v>
      </c>
      <c r="BC26445" s="91" t="s">
        <v>30609</v>
      </c>
      <c r="BD26445" s="423" t="s">
        <v>1301</v>
      </c>
    </row>
    <row r="26446" spans="53:56" ht="15" x14ac:dyDescent="0.25">
      <c r="BA26446" s="90" t="s">
        <v>30786</v>
      </c>
      <c r="BB26446" s="90" t="s">
        <v>4769</v>
      </c>
      <c r="BC26446" s="90" t="s">
        <v>30609</v>
      </c>
      <c r="BD26446" s="423" t="s">
        <v>1301</v>
      </c>
    </row>
    <row r="26447" spans="53:56" ht="15" x14ac:dyDescent="0.25">
      <c r="BA26447" s="91" t="s">
        <v>30787</v>
      </c>
      <c r="BB26447" s="91" t="s">
        <v>4769</v>
      </c>
      <c r="BC26447" s="91" t="s">
        <v>27614</v>
      </c>
      <c r="BD26447" s="423" t="s">
        <v>1301</v>
      </c>
    </row>
    <row r="26448" spans="53:56" ht="15" x14ac:dyDescent="0.25">
      <c r="BA26448" s="90" t="s">
        <v>30788</v>
      </c>
      <c r="BB26448" s="90" t="s">
        <v>4769</v>
      </c>
      <c r="BC26448" s="90" t="s">
        <v>30717</v>
      </c>
      <c r="BD26448" s="423" t="s">
        <v>1301</v>
      </c>
    </row>
    <row r="26449" spans="53:56" ht="15" x14ac:dyDescent="0.25">
      <c r="BA26449" s="91" t="s">
        <v>30789</v>
      </c>
      <c r="BB26449" s="91" t="s">
        <v>4769</v>
      </c>
      <c r="BC26449" s="91" t="s">
        <v>30719</v>
      </c>
      <c r="BD26449" s="423" t="s">
        <v>1301</v>
      </c>
    </row>
    <row r="26450" spans="53:56" ht="15" x14ac:dyDescent="0.25">
      <c r="BA26450" s="90" t="s">
        <v>30790</v>
      </c>
      <c r="BB26450" s="90" t="s">
        <v>4769</v>
      </c>
      <c r="BC26450" s="90" t="s">
        <v>30159</v>
      </c>
      <c r="BD26450" s="423" t="s">
        <v>1301</v>
      </c>
    </row>
    <row r="26451" spans="53:56" ht="15" x14ac:dyDescent="0.25">
      <c r="BA26451" s="91" t="s">
        <v>30791</v>
      </c>
      <c r="BB26451" s="91" t="s">
        <v>4769</v>
      </c>
      <c r="BC26451" s="91" t="s">
        <v>30159</v>
      </c>
      <c r="BD26451" s="423" t="s">
        <v>1301</v>
      </c>
    </row>
    <row r="26452" spans="53:56" ht="15" x14ac:dyDescent="0.25">
      <c r="BA26452" s="90" t="s">
        <v>30792</v>
      </c>
      <c r="BB26452" s="90" t="s">
        <v>4769</v>
      </c>
      <c r="BC26452" s="90" t="s">
        <v>30159</v>
      </c>
      <c r="BD26452" s="423" t="s">
        <v>1301</v>
      </c>
    </row>
    <row r="26453" spans="53:56" ht="15" x14ac:dyDescent="0.25">
      <c r="BA26453" s="91" t="s">
        <v>30793</v>
      </c>
      <c r="BB26453" s="91" t="s">
        <v>4769</v>
      </c>
      <c r="BC26453" s="91" t="s">
        <v>30159</v>
      </c>
      <c r="BD26453" s="423" t="s">
        <v>1301</v>
      </c>
    </row>
    <row r="26454" spans="53:56" ht="15" x14ac:dyDescent="0.25">
      <c r="BA26454" s="90" t="s">
        <v>30794</v>
      </c>
      <c r="BB26454" s="90" t="s">
        <v>4769</v>
      </c>
      <c r="BC26454" s="90" t="s">
        <v>30159</v>
      </c>
      <c r="BD26454" s="423" t="s">
        <v>1301</v>
      </c>
    </row>
    <row r="26455" spans="53:56" ht="15" x14ac:dyDescent="0.25">
      <c r="BA26455" s="91" t="s">
        <v>30795</v>
      </c>
      <c r="BB26455" s="91" t="s">
        <v>4769</v>
      </c>
      <c r="BC26455" s="91" t="s">
        <v>17404</v>
      </c>
      <c r="BD26455" s="423" t="s">
        <v>1301</v>
      </c>
    </row>
    <row r="26456" spans="53:56" ht="15" x14ac:dyDescent="0.25">
      <c r="BA26456" s="90" t="s">
        <v>30796</v>
      </c>
      <c r="BB26456" s="90" t="s">
        <v>4769</v>
      </c>
      <c r="BC26456" s="90" t="s">
        <v>15486</v>
      </c>
      <c r="BD26456" s="423" t="s">
        <v>1301</v>
      </c>
    </row>
    <row r="26457" spans="53:56" ht="15" x14ac:dyDescent="0.25">
      <c r="BA26457" s="90" t="s">
        <v>30797</v>
      </c>
      <c r="BB26457" s="90" t="s">
        <v>4769</v>
      </c>
      <c r="BC26457" s="90" t="s">
        <v>30159</v>
      </c>
      <c r="BD26457" s="423" t="s">
        <v>1301</v>
      </c>
    </row>
    <row r="26458" spans="53:56" ht="15" x14ac:dyDescent="0.25">
      <c r="BA26458" s="91" t="s">
        <v>30798</v>
      </c>
      <c r="BB26458" s="91" t="s">
        <v>4769</v>
      </c>
      <c r="BC26458" s="91" t="s">
        <v>15486</v>
      </c>
      <c r="BD26458" s="423" t="s">
        <v>1301</v>
      </c>
    </row>
    <row r="26459" spans="53:56" ht="15" x14ac:dyDescent="0.25">
      <c r="BA26459" s="90" t="s">
        <v>30799</v>
      </c>
      <c r="BB26459" s="90" t="s">
        <v>4769</v>
      </c>
      <c r="BC26459" s="90" t="s">
        <v>30159</v>
      </c>
      <c r="BD26459" s="423" t="s">
        <v>1301</v>
      </c>
    </row>
    <row r="26460" spans="53:56" ht="15" x14ac:dyDescent="0.25">
      <c r="BA26460" s="91" t="s">
        <v>30800</v>
      </c>
      <c r="BB26460" s="91" t="s">
        <v>4769</v>
      </c>
      <c r="BC26460" s="91" t="s">
        <v>30178</v>
      </c>
      <c r="BD26460" s="423" t="s">
        <v>1301</v>
      </c>
    </row>
    <row r="26461" spans="53:56" ht="15" x14ac:dyDescent="0.25">
      <c r="BA26461" s="91" t="s">
        <v>30801</v>
      </c>
      <c r="BB26461" s="91" t="s">
        <v>4769</v>
      </c>
      <c r="BC26461" s="91" t="s">
        <v>30802</v>
      </c>
      <c r="BD26461" s="423" t="s">
        <v>1301</v>
      </c>
    </row>
    <row r="26462" spans="53:56" ht="15" x14ac:dyDescent="0.25">
      <c r="BA26462" s="90" t="s">
        <v>30803</v>
      </c>
      <c r="BB26462" s="90" t="s">
        <v>4769</v>
      </c>
      <c r="BC26462" s="90" t="s">
        <v>17404</v>
      </c>
      <c r="BD26462" s="423" t="s">
        <v>1301</v>
      </c>
    </row>
    <row r="26463" spans="53:56" ht="15" x14ac:dyDescent="0.25">
      <c r="BA26463" s="91" t="s">
        <v>30804</v>
      </c>
      <c r="BB26463" s="91" t="s">
        <v>4769</v>
      </c>
      <c r="BC26463" s="91" t="s">
        <v>30159</v>
      </c>
      <c r="BD26463" s="423" t="s">
        <v>1301</v>
      </c>
    </row>
    <row r="26464" spans="53:56" ht="15" x14ac:dyDescent="0.25">
      <c r="BA26464" s="90" t="s">
        <v>30805</v>
      </c>
      <c r="BB26464" s="90" t="s">
        <v>4769</v>
      </c>
      <c r="BC26464" s="90" t="s">
        <v>30802</v>
      </c>
      <c r="BD26464" s="423" t="s">
        <v>1301</v>
      </c>
    </row>
    <row r="26465" spans="53:56" ht="15" x14ac:dyDescent="0.25">
      <c r="BA26465" s="91" t="s">
        <v>30806</v>
      </c>
      <c r="BB26465" s="91" t="s">
        <v>4769</v>
      </c>
      <c r="BC26465" s="91" t="s">
        <v>23659</v>
      </c>
      <c r="BD26465" s="423" t="s">
        <v>1301</v>
      </c>
    </row>
    <row r="26466" spans="53:56" ht="15" x14ac:dyDescent="0.25">
      <c r="BA26466" s="90" t="s">
        <v>30807</v>
      </c>
      <c r="BB26466" s="90" t="s">
        <v>4769</v>
      </c>
      <c r="BC26466" s="90" t="s">
        <v>17404</v>
      </c>
      <c r="BD26466" s="423" t="s">
        <v>1301</v>
      </c>
    </row>
    <row r="26467" spans="53:56" ht="15" x14ac:dyDescent="0.25">
      <c r="BA26467" s="90" t="s">
        <v>30808</v>
      </c>
      <c r="BB26467" s="90" t="s">
        <v>4769</v>
      </c>
      <c r="BC26467" s="90" t="s">
        <v>30159</v>
      </c>
      <c r="BD26467" s="423" t="s">
        <v>1301</v>
      </c>
    </row>
    <row r="26468" spans="53:56" ht="15" x14ac:dyDescent="0.25">
      <c r="BA26468" s="91" t="s">
        <v>30809</v>
      </c>
      <c r="BB26468" s="91" t="s">
        <v>4769</v>
      </c>
      <c r="BC26468" s="91" t="s">
        <v>30159</v>
      </c>
      <c r="BD26468" s="423" t="s">
        <v>1301</v>
      </c>
    </row>
    <row r="26469" spans="53:56" ht="15" x14ac:dyDescent="0.25">
      <c r="BA26469" s="90" t="s">
        <v>30810</v>
      </c>
      <c r="BB26469" s="90" t="s">
        <v>4769</v>
      </c>
      <c r="BC26469" s="90" t="s">
        <v>30811</v>
      </c>
      <c r="BD26469" s="423" t="s">
        <v>1301</v>
      </c>
    </row>
    <row r="26470" spans="53:56" ht="15" x14ac:dyDescent="0.25">
      <c r="BA26470" s="91" t="s">
        <v>30812</v>
      </c>
      <c r="BB26470" s="91" t="s">
        <v>4769</v>
      </c>
      <c r="BC26470" s="91" t="s">
        <v>30813</v>
      </c>
      <c r="BD26470" s="423" t="s">
        <v>1301</v>
      </c>
    </row>
    <row r="26471" spans="53:56" ht="15" x14ac:dyDescent="0.25">
      <c r="BA26471" s="91" t="s">
        <v>30814</v>
      </c>
      <c r="BB26471" s="91" t="s">
        <v>4769</v>
      </c>
      <c r="BC26471" s="91" t="s">
        <v>30159</v>
      </c>
      <c r="BD26471" s="423" t="s">
        <v>1301</v>
      </c>
    </row>
    <row r="26472" spans="53:56" ht="15" x14ac:dyDescent="0.25">
      <c r="BA26472" s="91" t="s">
        <v>30815</v>
      </c>
      <c r="BB26472" s="91" t="s">
        <v>4769</v>
      </c>
      <c r="BC26472" s="91" t="s">
        <v>17404</v>
      </c>
      <c r="BD26472" s="423" t="s">
        <v>1301</v>
      </c>
    </row>
    <row r="26473" spans="53:56" ht="15" x14ac:dyDescent="0.25">
      <c r="BA26473" s="90" t="s">
        <v>30816</v>
      </c>
      <c r="BB26473" s="90" t="s">
        <v>4769</v>
      </c>
      <c r="BC26473" s="90" t="s">
        <v>30811</v>
      </c>
      <c r="BD26473" s="423" t="s">
        <v>1301</v>
      </c>
    </row>
    <row r="26474" spans="53:56" ht="15" x14ac:dyDescent="0.25">
      <c r="BA26474" s="91" t="s">
        <v>30817</v>
      </c>
      <c r="BB26474" s="91" t="s">
        <v>4769</v>
      </c>
      <c r="BC26474" s="91" t="s">
        <v>30802</v>
      </c>
      <c r="BD26474" s="423" t="s">
        <v>1301</v>
      </c>
    </row>
    <row r="26475" spans="53:56" ht="15" x14ac:dyDescent="0.25">
      <c r="BA26475" s="90" t="s">
        <v>30818</v>
      </c>
      <c r="BB26475" s="90" t="s">
        <v>4769</v>
      </c>
      <c r="BC26475" s="90" t="s">
        <v>21810</v>
      </c>
      <c r="BD26475" s="423" t="s">
        <v>1301</v>
      </c>
    </row>
    <row r="26476" spans="53:56" ht="15" x14ac:dyDescent="0.25">
      <c r="BA26476" s="90" t="s">
        <v>30819</v>
      </c>
      <c r="BB26476" s="90" t="s">
        <v>4769</v>
      </c>
      <c r="BC26476" s="90" t="s">
        <v>30178</v>
      </c>
      <c r="BD26476" s="423" t="s">
        <v>1301</v>
      </c>
    </row>
    <row r="26477" spans="53:56" ht="15" x14ac:dyDescent="0.25">
      <c r="BA26477" s="91" t="s">
        <v>30820</v>
      </c>
      <c r="BB26477" s="91" t="s">
        <v>4769</v>
      </c>
      <c r="BC26477" s="91" t="s">
        <v>30159</v>
      </c>
      <c r="BD26477" s="423" t="s">
        <v>1301</v>
      </c>
    </row>
    <row r="26478" spans="53:56" ht="15" x14ac:dyDescent="0.25">
      <c r="BA26478" s="90" t="s">
        <v>30821</v>
      </c>
      <c r="BB26478" s="90" t="s">
        <v>4769</v>
      </c>
      <c r="BC26478" s="90" t="s">
        <v>17404</v>
      </c>
      <c r="BD26478" s="423" t="s">
        <v>1301</v>
      </c>
    </row>
    <row r="26479" spans="53:56" ht="15" x14ac:dyDescent="0.25">
      <c r="BA26479" s="91" t="s">
        <v>30822</v>
      </c>
      <c r="BB26479" s="91" t="s">
        <v>4769</v>
      </c>
      <c r="BC26479" s="91" t="s">
        <v>21810</v>
      </c>
      <c r="BD26479" s="423" t="s">
        <v>1301</v>
      </c>
    </row>
    <row r="26480" spans="53:56" ht="15" x14ac:dyDescent="0.25">
      <c r="BA26480" s="91" t="s">
        <v>30823</v>
      </c>
      <c r="BB26480" s="91" t="s">
        <v>4769</v>
      </c>
      <c r="BC26480" s="91" t="s">
        <v>30811</v>
      </c>
      <c r="BD26480" s="423" t="s">
        <v>1301</v>
      </c>
    </row>
    <row r="26481" spans="53:56" ht="15" x14ac:dyDescent="0.25">
      <c r="BA26481" s="90" t="s">
        <v>30824</v>
      </c>
      <c r="BB26481" s="90" t="s">
        <v>4769</v>
      </c>
      <c r="BC26481" s="90" t="s">
        <v>30159</v>
      </c>
      <c r="BD26481" s="423" t="s">
        <v>1301</v>
      </c>
    </row>
    <row r="26482" spans="53:56" ht="15" x14ac:dyDescent="0.25">
      <c r="BA26482" s="91" t="s">
        <v>30825</v>
      </c>
      <c r="BB26482" s="91" t="s">
        <v>4769</v>
      </c>
      <c r="BC26482" s="91" t="s">
        <v>23659</v>
      </c>
      <c r="BD26482" s="423" t="s">
        <v>1301</v>
      </c>
    </row>
    <row r="26483" spans="53:56" ht="15" x14ac:dyDescent="0.25">
      <c r="BA26483" s="90" t="s">
        <v>30826</v>
      </c>
      <c r="BB26483" s="90" t="s">
        <v>4769</v>
      </c>
      <c r="BC26483" s="90" t="s">
        <v>30802</v>
      </c>
      <c r="BD26483" s="423" t="s">
        <v>1301</v>
      </c>
    </row>
    <row r="26484" spans="53:56" ht="15" x14ac:dyDescent="0.25">
      <c r="BA26484" s="90" t="s">
        <v>30827</v>
      </c>
      <c r="BB26484" s="90" t="s">
        <v>4769</v>
      </c>
      <c r="BC26484" s="90" t="s">
        <v>15486</v>
      </c>
      <c r="BD26484" s="423" t="s">
        <v>1301</v>
      </c>
    </row>
    <row r="26485" spans="53:56" ht="15" x14ac:dyDescent="0.25">
      <c r="BA26485" s="91" t="s">
        <v>30828</v>
      </c>
      <c r="BB26485" s="91" t="s">
        <v>4769</v>
      </c>
      <c r="BC26485" s="91" t="s">
        <v>30159</v>
      </c>
      <c r="BD26485" s="423" t="s">
        <v>1301</v>
      </c>
    </row>
    <row r="26486" spans="53:56" ht="15" x14ac:dyDescent="0.25">
      <c r="BA26486" s="90" t="s">
        <v>30829</v>
      </c>
      <c r="BB26486" s="90" t="s">
        <v>4769</v>
      </c>
      <c r="BC26486" s="90" t="s">
        <v>17404</v>
      </c>
      <c r="BD26486" s="423" t="s">
        <v>1301</v>
      </c>
    </row>
    <row r="26487" spans="53:56" ht="15" x14ac:dyDescent="0.25">
      <c r="BA26487" s="91" t="s">
        <v>30830</v>
      </c>
      <c r="BB26487" s="91" t="s">
        <v>4769</v>
      </c>
      <c r="BC26487" s="91" t="s">
        <v>30178</v>
      </c>
      <c r="BD26487" s="423" t="s">
        <v>1301</v>
      </c>
    </row>
    <row r="26488" spans="53:56" ht="15" x14ac:dyDescent="0.25">
      <c r="BA26488" s="91" t="s">
        <v>30831</v>
      </c>
      <c r="BB26488" s="91" t="s">
        <v>4769</v>
      </c>
      <c r="BC26488" s="91" t="s">
        <v>17404</v>
      </c>
      <c r="BD26488" s="423" t="s">
        <v>1301</v>
      </c>
    </row>
    <row r="26489" spans="53:56" ht="15" x14ac:dyDescent="0.25">
      <c r="BA26489" s="90" t="s">
        <v>30832</v>
      </c>
      <c r="BB26489" s="90" t="s">
        <v>4769</v>
      </c>
      <c r="BC26489" s="90" t="s">
        <v>30802</v>
      </c>
      <c r="BD26489" s="423" t="s">
        <v>1301</v>
      </c>
    </row>
    <row r="26490" spans="53:56" ht="15" x14ac:dyDescent="0.25">
      <c r="BA26490" s="91" t="s">
        <v>30833</v>
      </c>
      <c r="BB26490" s="91" t="s">
        <v>4769</v>
      </c>
      <c r="BC26490" s="91" t="s">
        <v>30802</v>
      </c>
      <c r="BD26490" s="423" t="s">
        <v>1301</v>
      </c>
    </row>
    <row r="26491" spans="53:56" ht="15" x14ac:dyDescent="0.25">
      <c r="BA26491" s="90" t="s">
        <v>30834</v>
      </c>
      <c r="BB26491" s="90" t="s">
        <v>4769</v>
      </c>
      <c r="BC26491" s="90" t="s">
        <v>23659</v>
      </c>
      <c r="BD26491" s="423" t="s">
        <v>1301</v>
      </c>
    </row>
    <row r="26492" spans="53:56" ht="15" x14ac:dyDescent="0.25">
      <c r="BA26492" s="90" t="s">
        <v>30835</v>
      </c>
      <c r="BB26492" s="90" t="s">
        <v>4769</v>
      </c>
      <c r="BC26492" s="90" t="s">
        <v>23659</v>
      </c>
      <c r="BD26492" s="423" t="s">
        <v>1301</v>
      </c>
    </row>
    <row r="26493" spans="53:56" ht="15" x14ac:dyDescent="0.25">
      <c r="BA26493" s="91" t="s">
        <v>30836</v>
      </c>
      <c r="BB26493" s="91" t="s">
        <v>4769</v>
      </c>
      <c r="BC26493" s="91" t="s">
        <v>30811</v>
      </c>
      <c r="BD26493" s="423" t="s">
        <v>1301</v>
      </c>
    </row>
    <row r="26494" spans="53:56" ht="15" x14ac:dyDescent="0.25">
      <c r="BA26494" s="90" t="s">
        <v>30837</v>
      </c>
      <c r="BB26494" s="90" t="s">
        <v>4769</v>
      </c>
      <c r="BC26494" s="90" t="s">
        <v>30387</v>
      </c>
      <c r="BD26494" s="423" t="s">
        <v>1301</v>
      </c>
    </row>
    <row r="26495" spans="53:56" ht="15" x14ac:dyDescent="0.25">
      <c r="BA26495" s="91" t="s">
        <v>30838</v>
      </c>
      <c r="BB26495" s="91" t="s">
        <v>4769</v>
      </c>
      <c r="BC26495" s="91" t="s">
        <v>30159</v>
      </c>
      <c r="BD26495" s="423" t="s">
        <v>1301</v>
      </c>
    </row>
    <row r="26496" spans="53:56" ht="15" x14ac:dyDescent="0.25">
      <c r="BA26496" s="91" t="s">
        <v>30839</v>
      </c>
      <c r="BB26496" s="91" t="s">
        <v>4769</v>
      </c>
      <c r="BC26496" s="91" t="s">
        <v>30178</v>
      </c>
      <c r="BD26496" s="423" t="s">
        <v>1301</v>
      </c>
    </row>
    <row r="26497" spans="53:56" ht="15" x14ac:dyDescent="0.25">
      <c r="BA26497" s="90" t="s">
        <v>30840</v>
      </c>
      <c r="BB26497" s="90" t="s">
        <v>4769</v>
      </c>
      <c r="BC26497" s="90" t="s">
        <v>17404</v>
      </c>
      <c r="BD26497" s="423" t="s">
        <v>1301</v>
      </c>
    </row>
    <row r="26498" spans="53:56" ht="15" x14ac:dyDescent="0.25">
      <c r="BA26498" s="91" t="s">
        <v>30841</v>
      </c>
      <c r="BB26498" s="91" t="s">
        <v>4769</v>
      </c>
      <c r="BC26498" s="91" t="s">
        <v>17404</v>
      </c>
      <c r="BD26498" s="423" t="s">
        <v>1301</v>
      </c>
    </row>
    <row r="26499" spans="53:56" ht="15" x14ac:dyDescent="0.25">
      <c r="BA26499" s="90" t="s">
        <v>30842</v>
      </c>
      <c r="BB26499" s="90" t="s">
        <v>4769</v>
      </c>
      <c r="BC26499" s="90" t="s">
        <v>30159</v>
      </c>
      <c r="BD26499" s="423" t="s">
        <v>1301</v>
      </c>
    </row>
    <row r="26500" spans="53:56" ht="15" x14ac:dyDescent="0.25">
      <c r="BA26500" s="91" t="s">
        <v>30843</v>
      </c>
      <c r="BB26500" s="91" t="s">
        <v>4769</v>
      </c>
      <c r="BC26500" s="91" t="s">
        <v>21810</v>
      </c>
      <c r="BD26500" s="423" t="s">
        <v>1301</v>
      </c>
    </row>
    <row r="26501" spans="53:56" ht="15" x14ac:dyDescent="0.25">
      <c r="BA26501" s="90" t="s">
        <v>30844</v>
      </c>
      <c r="BB26501" s="90" t="s">
        <v>4769</v>
      </c>
      <c r="BC26501" s="90" t="s">
        <v>29990</v>
      </c>
      <c r="BD26501" s="423" t="s">
        <v>1301</v>
      </c>
    </row>
    <row r="26502" spans="53:56" ht="15" x14ac:dyDescent="0.25">
      <c r="BA26502" s="90" t="s">
        <v>30845</v>
      </c>
      <c r="BB26502" s="90" t="s">
        <v>4769</v>
      </c>
      <c r="BC26502" s="90" t="s">
        <v>30178</v>
      </c>
      <c r="BD26502" s="423" t="s">
        <v>1301</v>
      </c>
    </row>
    <row r="26503" spans="53:56" ht="15" x14ac:dyDescent="0.25">
      <c r="BA26503" s="91" t="s">
        <v>30846</v>
      </c>
      <c r="BB26503" s="91" t="s">
        <v>4769</v>
      </c>
      <c r="BC26503" s="91" t="s">
        <v>17404</v>
      </c>
      <c r="BD26503" s="423" t="s">
        <v>1301</v>
      </c>
    </row>
    <row r="26504" spans="53:56" ht="15" x14ac:dyDescent="0.25">
      <c r="BA26504" s="90" t="s">
        <v>30847</v>
      </c>
      <c r="BB26504" s="90" t="s">
        <v>4769</v>
      </c>
      <c r="BC26504" s="90" t="s">
        <v>30813</v>
      </c>
      <c r="BD26504" s="423" t="s">
        <v>1301</v>
      </c>
    </row>
    <row r="26505" spans="53:56" ht="15" x14ac:dyDescent="0.25">
      <c r="BA26505" s="91" t="s">
        <v>30848</v>
      </c>
      <c r="BB26505" s="91" t="s">
        <v>4769</v>
      </c>
      <c r="BC26505" s="91" t="s">
        <v>30159</v>
      </c>
      <c r="BD26505" s="423" t="s">
        <v>1301</v>
      </c>
    </row>
    <row r="26506" spans="53:56" ht="15" x14ac:dyDescent="0.25">
      <c r="BA26506" s="91" t="s">
        <v>30849</v>
      </c>
      <c r="BB26506" s="91" t="s">
        <v>4769</v>
      </c>
      <c r="BC26506" s="91" t="s">
        <v>30178</v>
      </c>
      <c r="BD26506" s="423" t="s">
        <v>1301</v>
      </c>
    </row>
    <row r="26507" spans="53:56" ht="15" x14ac:dyDescent="0.25">
      <c r="BA26507" s="90" t="s">
        <v>30850</v>
      </c>
      <c r="BB26507" s="90" t="s">
        <v>4769</v>
      </c>
      <c r="BC26507" s="90" t="s">
        <v>30802</v>
      </c>
      <c r="BD26507" s="423" t="s">
        <v>1301</v>
      </c>
    </row>
    <row r="26508" spans="53:56" ht="15" x14ac:dyDescent="0.25">
      <c r="BA26508" s="91" t="s">
        <v>30851</v>
      </c>
      <c r="BB26508" s="91" t="s">
        <v>4769</v>
      </c>
      <c r="BC26508" s="91" t="s">
        <v>21810</v>
      </c>
      <c r="BD26508" s="423" t="s">
        <v>1301</v>
      </c>
    </row>
    <row r="26509" spans="53:56" ht="15" x14ac:dyDescent="0.25">
      <c r="BA26509" s="90" t="s">
        <v>30852</v>
      </c>
      <c r="BB26509" s="90" t="s">
        <v>4769</v>
      </c>
      <c r="BC26509" s="90" t="s">
        <v>30159</v>
      </c>
      <c r="BD26509" s="423" t="s">
        <v>1301</v>
      </c>
    </row>
    <row r="26510" spans="53:56" ht="15" x14ac:dyDescent="0.25">
      <c r="BA26510" s="90" t="s">
        <v>30853</v>
      </c>
      <c r="BB26510" s="90" t="s">
        <v>4769</v>
      </c>
      <c r="BC26510" s="90" t="s">
        <v>30159</v>
      </c>
      <c r="BD26510" s="423" t="s">
        <v>1301</v>
      </c>
    </row>
    <row r="26511" spans="53:56" ht="15" x14ac:dyDescent="0.25">
      <c r="BA26511" s="91" t="s">
        <v>30854</v>
      </c>
      <c r="BB26511" s="91" t="s">
        <v>4769</v>
      </c>
      <c r="BC26511" s="91" t="s">
        <v>30159</v>
      </c>
      <c r="BD26511" s="423" t="s">
        <v>1301</v>
      </c>
    </row>
    <row r="26512" spans="53:56" ht="15" x14ac:dyDescent="0.25">
      <c r="BA26512" s="90" t="s">
        <v>30855</v>
      </c>
      <c r="BB26512" s="90" t="s">
        <v>4769</v>
      </c>
      <c r="BC26512" s="90" t="s">
        <v>30159</v>
      </c>
      <c r="BD26512" s="423" t="s">
        <v>1301</v>
      </c>
    </row>
    <row r="26513" spans="53:56" ht="15" x14ac:dyDescent="0.25">
      <c r="BA26513" s="91" t="s">
        <v>30856</v>
      </c>
      <c r="BB26513" s="91" t="s">
        <v>4769</v>
      </c>
      <c r="BC26513" s="91" t="s">
        <v>30802</v>
      </c>
      <c r="BD26513" s="423" t="s">
        <v>1301</v>
      </c>
    </row>
    <row r="26514" spans="53:56" ht="15" x14ac:dyDescent="0.25">
      <c r="BA26514" s="91" t="s">
        <v>30857</v>
      </c>
      <c r="BB26514" s="91" t="s">
        <v>4769</v>
      </c>
      <c r="BC26514" s="91" t="s">
        <v>30159</v>
      </c>
      <c r="BD26514" s="423" t="s">
        <v>1301</v>
      </c>
    </row>
    <row r="26515" spans="53:56" ht="15" x14ac:dyDescent="0.25">
      <c r="BA26515" s="90" t="s">
        <v>30858</v>
      </c>
      <c r="BB26515" s="90" t="s">
        <v>4769</v>
      </c>
      <c r="BC26515" s="90" t="s">
        <v>30159</v>
      </c>
      <c r="BD26515" s="423" t="s">
        <v>1301</v>
      </c>
    </row>
    <row r="26516" spans="53:56" ht="15" x14ac:dyDescent="0.25">
      <c r="BA26516" s="91" t="s">
        <v>30859</v>
      </c>
      <c r="BB26516" s="91" t="s">
        <v>4769</v>
      </c>
      <c r="BC26516" s="91" t="s">
        <v>30159</v>
      </c>
      <c r="BD26516" s="423" t="s">
        <v>1301</v>
      </c>
    </row>
    <row r="26517" spans="53:56" ht="15" x14ac:dyDescent="0.25">
      <c r="BA26517" s="90" t="s">
        <v>30860</v>
      </c>
      <c r="BB26517" s="90" t="s">
        <v>4769</v>
      </c>
      <c r="BC26517" s="90" t="s">
        <v>30159</v>
      </c>
      <c r="BD26517" s="423" t="s">
        <v>1301</v>
      </c>
    </row>
    <row r="26518" spans="53:56" ht="15" x14ac:dyDescent="0.25">
      <c r="BA26518" s="90" t="s">
        <v>30861</v>
      </c>
      <c r="BB26518" s="90" t="s">
        <v>4769</v>
      </c>
      <c r="BC26518" s="90" t="s">
        <v>30159</v>
      </c>
      <c r="BD26518" s="423" t="s">
        <v>1301</v>
      </c>
    </row>
    <row r="26519" spans="53:56" ht="15" x14ac:dyDescent="0.25">
      <c r="BA26519" s="91" t="s">
        <v>30862</v>
      </c>
      <c r="BB26519" s="91" t="s">
        <v>4769</v>
      </c>
      <c r="BC26519" s="91" t="s">
        <v>21810</v>
      </c>
      <c r="BD26519" s="423" t="s">
        <v>1301</v>
      </c>
    </row>
    <row r="26520" spans="53:56" ht="15" x14ac:dyDescent="0.25">
      <c r="BA26520" s="91" t="s">
        <v>30863</v>
      </c>
      <c r="BB26520" s="91" t="s">
        <v>4769</v>
      </c>
      <c r="BC26520" s="91" t="s">
        <v>30811</v>
      </c>
      <c r="BD26520" s="423" t="s">
        <v>1301</v>
      </c>
    </row>
    <row r="26521" spans="53:56" ht="15" x14ac:dyDescent="0.25">
      <c r="BA26521" s="91" t="s">
        <v>30864</v>
      </c>
      <c r="BB26521" s="91" t="s">
        <v>4769</v>
      </c>
      <c r="BC26521" s="91" t="s">
        <v>30811</v>
      </c>
      <c r="BD26521" s="423" t="s">
        <v>1301</v>
      </c>
    </row>
    <row r="26522" spans="53:56" ht="15" x14ac:dyDescent="0.25">
      <c r="BA26522" s="90" t="s">
        <v>30865</v>
      </c>
      <c r="BB26522" s="90" t="s">
        <v>4769</v>
      </c>
      <c r="BC26522" s="90" t="s">
        <v>30802</v>
      </c>
      <c r="BD26522" s="423" t="s">
        <v>1301</v>
      </c>
    </row>
    <row r="26523" spans="53:56" ht="15" x14ac:dyDescent="0.25">
      <c r="BA26523" s="91" t="s">
        <v>30866</v>
      </c>
      <c r="BB26523" s="91" t="s">
        <v>4769</v>
      </c>
      <c r="BC26523" s="91" t="s">
        <v>30802</v>
      </c>
      <c r="BD26523" s="423" t="s">
        <v>1301</v>
      </c>
    </row>
    <row r="26524" spans="53:56" ht="15" x14ac:dyDescent="0.25">
      <c r="BA26524" s="91" t="s">
        <v>30867</v>
      </c>
      <c r="BB26524" s="91" t="s">
        <v>4769</v>
      </c>
      <c r="BC26524" s="91" t="s">
        <v>30811</v>
      </c>
      <c r="BD26524" s="423" t="s">
        <v>1301</v>
      </c>
    </row>
    <row r="26525" spans="53:56" ht="15" x14ac:dyDescent="0.25">
      <c r="BA26525" s="90" t="s">
        <v>30868</v>
      </c>
      <c r="BB26525" s="90" t="s">
        <v>4769</v>
      </c>
      <c r="BC26525" s="90" t="s">
        <v>30178</v>
      </c>
      <c r="BD26525" s="423" t="s">
        <v>1301</v>
      </c>
    </row>
    <row r="26526" spans="53:56" ht="15" x14ac:dyDescent="0.25">
      <c r="BA26526" s="91" t="s">
        <v>30869</v>
      </c>
      <c r="BB26526" s="91" t="s">
        <v>4769</v>
      </c>
      <c r="BC26526" s="91" t="s">
        <v>30159</v>
      </c>
      <c r="BD26526" s="423" t="s">
        <v>1301</v>
      </c>
    </row>
    <row r="26527" spans="53:56" ht="15" x14ac:dyDescent="0.25">
      <c r="BA26527" s="90" t="s">
        <v>30870</v>
      </c>
      <c r="BB26527" s="90" t="s">
        <v>4769</v>
      </c>
      <c r="BC26527" s="90" t="s">
        <v>30802</v>
      </c>
      <c r="BD26527" s="423" t="s">
        <v>1301</v>
      </c>
    </row>
    <row r="26528" spans="53:56" ht="15" x14ac:dyDescent="0.25">
      <c r="BA26528" s="90" t="s">
        <v>30871</v>
      </c>
      <c r="BB26528" s="90" t="s">
        <v>4769</v>
      </c>
      <c r="BC26528" s="90" t="s">
        <v>23659</v>
      </c>
      <c r="BD26528" s="423" t="s">
        <v>1301</v>
      </c>
    </row>
    <row r="26529" spans="53:56" ht="15" x14ac:dyDescent="0.25">
      <c r="BA26529" s="90" t="s">
        <v>30872</v>
      </c>
      <c r="BB26529" s="90" t="s">
        <v>4769</v>
      </c>
      <c r="BC26529" s="90" t="s">
        <v>30159</v>
      </c>
      <c r="BD26529" s="423" t="s">
        <v>1301</v>
      </c>
    </row>
    <row r="26530" spans="53:56" ht="15" x14ac:dyDescent="0.25">
      <c r="BA26530" s="91" t="s">
        <v>30873</v>
      </c>
      <c r="BB26530" s="91" t="s">
        <v>4769</v>
      </c>
      <c r="BC26530" s="91" t="s">
        <v>30159</v>
      </c>
      <c r="BD26530" s="423" t="s">
        <v>1301</v>
      </c>
    </row>
    <row r="26531" spans="53:56" ht="15" x14ac:dyDescent="0.25">
      <c r="BA26531" s="90" t="s">
        <v>30874</v>
      </c>
      <c r="BB26531" s="90" t="s">
        <v>4769</v>
      </c>
      <c r="BC26531" s="90" t="s">
        <v>30159</v>
      </c>
      <c r="BD26531" s="423" t="s">
        <v>1301</v>
      </c>
    </row>
    <row r="26532" spans="53:56" ht="15" x14ac:dyDescent="0.25">
      <c r="BA26532" s="91" t="s">
        <v>30875</v>
      </c>
      <c r="BB26532" s="91" t="s">
        <v>4769</v>
      </c>
      <c r="BC26532" s="91" t="s">
        <v>30159</v>
      </c>
      <c r="BD26532" s="423" t="s">
        <v>1301</v>
      </c>
    </row>
    <row r="26533" spans="53:56" ht="15" x14ac:dyDescent="0.25">
      <c r="BA26533" s="91" t="s">
        <v>30876</v>
      </c>
      <c r="BB26533" s="91" t="s">
        <v>4769</v>
      </c>
      <c r="BC26533" s="91" t="s">
        <v>30159</v>
      </c>
      <c r="BD26533" s="423" t="s">
        <v>1301</v>
      </c>
    </row>
    <row r="26534" spans="53:56" ht="15" x14ac:dyDescent="0.25">
      <c r="BA26534" s="91" t="s">
        <v>30877</v>
      </c>
      <c r="BB26534" s="91" t="s">
        <v>4769</v>
      </c>
      <c r="BC26534" s="91" t="s">
        <v>30159</v>
      </c>
      <c r="BD26534" s="423" t="s">
        <v>1301</v>
      </c>
    </row>
    <row r="26535" spans="53:56" ht="15" x14ac:dyDescent="0.25">
      <c r="BA26535" s="90" t="s">
        <v>30878</v>
      </c>
      <c r="BB26535" s="90" t="s">
        <v>4769</v>
      </c>
      <c r="BC26535" s="90" t="s">
        <v>30879</v>
      </c>
      <c r="BD26535" s="423" t="s">
        <v>1301</v>
      </c>
    </row>
    <row r="26536" spans="53:56" ht="15" x14ac:dyDescent="0.25">
      <c r="BA26536" s="91" t="s">
        <v>30880</v>
      </c>
      <c r="BB26536" s="91" t="s">
        <v>4769</v>
      </c>
      <c r="BC26536" s="91" t="s">
        <v>30879</v>
      </c>
      <c r="BD26536" s="423" t="s">
        <v>1301</v>
      </c>
    </row>
    <row r="26537" spans="53:56" ht="15" x14ac:dyDescent="0.25">
      <c r="BA26537" s="90" t="s">
        <v>30881</v>
      </c>
      <c r="BB26537" s="90" t="s">
        <v>4769</v>
      </c>
      <c r="BC26537" s="90" t="s">
        <v>25975</v>
      </c>
      <c r="BD26537" s="423" t="s">
        <v>1301</v>
      </c>
    </row>
    <row r="26538" spans="53:56" ht="15" x14ac:dyDescent="0.25">
      <c r="BA26538" s="91" t="s">
        <v>30882</v>
      </c>
      <c r="BB26538" s="91" t="s">
        <v>4769</v>
      </c>
      <c r="BC26538" s="91" t="s">
        <v>30387</v>
      </c>
      <c r="BD26538" s="423" t="s">
        <v>1301</v>
      </c>
    </row>
    <row r="26539" spans="53:56" ht="15" x14ac:dyDescent="0.25">
      <c r="BA26539" s="90" t="s">
        <v>30883</v>
      </c>
      <c r="BB26539" s="90" t="s">
        <v>4769</v>
      </c>
      <c r="BC26539" s="90" t="s">
        <v>30884</v>
      </c>
      <c r="BD26539" s="423" t="s">
        <v>1301</v>
      </c>
    </row>
    <row r="26540" spans="53:56" ht="15" x14ac:dyDescent="0.25">
      <c r="BA26540" s="91" t="s">
        <v>30885</v>
      </c>
      <c r="BB26540" s="91" t="s">
        <v>4769</v>
      </c>
      <c r="BC26540" s="91" t="s">
        <v>30886</v>
      </c>
      <c r="BD26540" s="423" t="s">
        <v>1301</v>
      </c>
    </row>
    <row r="26541" spans="53:56" ht="15" x14ac:dyDescent="0.25">
      <c r="BA26541" s="90" t="s">
        <v>30887</v>
      </c>
      <c r="BB26541" s="90" t="s">
        <v>4769</v>
      </c>
      <c r="BC26541" s="90" t="s">
        <v>25975</v>
      </c>
      <c r="BD26541" s="423" t="s">
        <v>1301</v>
      </c>
    </row>
    <row r="26542" spans="53:56" ht="15" x14ac:dyDescent="0.25">
      <c r="BA26542" s="91" t="s">
        <v>30888</v>
      </c>
      <c r="BB26542" s="91" t="s">
        <v>4769</v>
      </c>
      <c r="BC26542" s="91" t="s">
        <v>30884</v>
      </c>
      <c r="BD26542" s="423" t="s">
        <v>1301</v>
      </c>
    </row>
    <row r="26543" spans="53:56" ht="15" x14ac:dyDescent="0.25">
      <c r="BA26543" s="90" t="s">
        <v>30889</v>
      </c>
      <c r="BB26543" s="90" t="s">
        <v>4769</v>
      </c>
      <c r="BC26543" s="90" t="s">
        <v>23659</v>
      </c>
      <c r="BD26543" s="423" t="s">
        <v>1301</v>
      </c>
    </row>
    <row r="26544" spans="53:56" ht="15" x14ac:dyDescent="0.25">
      <c r="BA26544" s="91" t="s">
        <v>30890</v>
      </c>
      <c r="BB26544" s="91" t="s">
        <v>4769</v>
      </c>
      <c r="BC26544" s="91" t="s">
        <v>23659</v>
      </c>
      <c r="BD26544" s="423" t="s">
        <v>1301</v>
      </c>
    </row>
    <row r="26545" spans="53:56" ht="15" x14ac:dyDescent="0.25">
      <c r="BA26545" s="90" t="s">
        <v>30891</v>
      </c>
      <c r="BB26545" s="90" t="s">
        <v>4769</v>
      </c>
      <c r="BC26545" s="90" t="s">
        <v>23659</v>
      </c>
      <c r="BD26545" s="423" t="s">
        <v>1301</v>
      </c>
    </row>
    <row r="26546" spans="53:56" ht="15" x14ac:dyDescent="0.25">
      <c r="BA26546" s="91" t="s">
        <v>30892</v>
      </c>
      <c r="BB26546" s="91" t="s">
        <v>4769</v>
      </c>
      <c r="BC26546" s="91" t="s">
        <v>30879</v>
      </c>
      <c r="BD26546" s="423" t="s">
        <v>1301</v>
      </c>
    </row>
    <row r="26547" spans="53:56" ht="15" x14ac:dyDescent="0.25">
      <c r="BA26547" s="90" t="s">
        <v>30893</v>
      </c>
      <c r="BB26547" s="90" t="s">
        <v>4769</v>
      </c>
      <c r="BC26547" s="90" t="s">
        <v>30879</v>
      </c>
      <c r="BD26547" s="423" t="s">
        <v>1301</v>
      </c>
    </row>
    <row r="26548" spans="53:56" ht="15" x14ac:dyDescent="0.25">
      <c r="BA26548" s="91" t="s">
        <v>30894</v>
      </c>
      <c r="BB26548" s="91" t="s">
        <v>4769</v>
      </c>
      <c r="BC26548" s="91" t="s">
        <v>30802</v>
      </c>
      <c r="BD26548" s="423" t="s">
        <v>1301</v>
      </c>
    </row>
    <row r="26549" spans="53:56" ht="15" x14ac:dyDescent="0.25">
      <c r="BA26549" s="90" t="s">
        <v>30895</v>
      </c>
      <c r="BB26549" s="90" t="s">
        <v>4769</v>
      </c>
      <c r="BC26549" s="90" t="s">
        <v>30879</v>
      </c>
      <c r="BD26549" s="423" t="s">
        <v>1301</v>
      </c>
    </row>
    <row r="26550" spans="53:56" ht="15" x14ac:dyDescent="0.25">
      <c r="BA26550" s="91" t="s">
        <v>30896</v>
      </c>
      <c r="BB26550" s="91" t="s">
        <v>4769</v>
      </c>
      <c r="BC26550" s="91" t="s">
        <v>23659</v>
      </c>
      <c r="BD26550" s="423" t="s">
        <v>1301</v>
      </c>
    </row>
    <row r="26551" spans="53:56" ht="15" x14ac:dyDescent="0.25">
      <c r="BA26551" s="90" t="s">
        <v>30897</v>
      </c>
      <c r="BB26551" s="90" t="s">
        <v>4769</v>
      </c>
      <c r="BC26551" s="90" t="s">
        <v>30879</v>
      </c>
      <c r="BD26551" s="423" t="s">
        <v>1301</v>
      </c>
    </row>
    <row r="26552" spans="53:56" ht="15" x14ac:dyDescent="0.25">
      <c r="BA26552" s="91" t="s">
        <v>30898</v>
      </c>
      <c r="BB26552" s="91" t="s">
        <v>4769</v>
      </c>
      <c r="BC26552" s="91" t="s">
        <v>30879</v>
      </c>
      <c r="BD26552" s="423" t="s">
        <v>1301</v>
      </c>
    </row>
    <row r="26553" spans="53:56" ht="15" x14ac:dyDescent="0.25">
      <c r="BA26553" s="90" t="s">
        <v>30899</v>
      </c>
      <c r="BB26553" s="90" t="s">
        <v>4769</v>
      </c>
      <c r="BC26553" s="90" t="s">
        <v>30879</v>
      </c>
      <c r="BD26553" s="423" t="s">
        <v>1301</v>
      </c>
    </row>
    <row r="26554" spans="53:56" ht="15" x14ac:dyDescent="0.25">
      <c r="BA26554" s="91" t="s">
        <v>30900</v>
      </c>
      <c r="BB26554" s="91" t="s">
        <v>4769</v>
      </c>
      <c r="BC26554" s="91" t="s">
        <v>30879</v>
      </c>
      <c r="BD26554" s="423" t="s">
        <v>1301</v>
      </c>
    </row>
    <row r="26555" spans="53:56" ht="15" x14ac:dyDescent="0.25">
      <c r="BA26555" s="90" t="s">
        <v>30901</v>
      </c>
      <c r="BB26555" s="90" t="s">
        <v>4769</v>
      </c>
      <c r="BC26555" s="90" t="s">
        <v>25975</v>
      </c>
      <c r="BD26555" s="423" t="s">
        <v>1301</v>
      </c>
    </row>
    <row r="26556" spans="53:56" ht="15" x14ac:dyDescent="0.25">
      <c r="BA26556" s="91" t="s">
        <v>30902</v>
      </c>
      <c r="BB26556" s="91" t="s">
        <v>4769</v>
      </c>
      <c r="BC26556" s="91" t="s">
        <v>23659</v>
      </c>
      <c r="BD26556" s="423" t="s">
        <v>1301</v>
      </c>
    </row>
    <row r="26557" spans="53:56" ht="15" x14ac:dyDescent="0.25">
      <c r="BA26557" s="90" t="s">
        <v>30903</v>
      </c>
      <c r="BB26557" s="90" t="s">
        <v>4769</v>
      </c>
      <c r="BC26557" s="90" t="s">
        <v>30879</v>
      </c>
      <c r="BD26557" s="423" t="s">
        <v>1301</v>
      </c>
    </row>
    <row r="26558" spans="53:56" ht="15" x14ac:dyDescent="0.25">
      <c r="BA26558" s="91" t="s">
        <v>30904</v>
      </c>
      <c r="BB26558" s="91" t="s">
        <v>4769</v>
      </c>
      <c r="BC26558" s="91" t="s">
        <v>30879</v>
      </c>
      <c r="BD26558" s="423" t="s">
        <v>1301</v>
      </c>
    </row>
    <row r="26559" spans="53:56" ht="15" x14ac:dyDescent="0.25">
      <c r="BA26559" s="90" t="s">
        <v>30905</v>
      </c>
      <c r="BB26559" s="90" t="s">
        <v>4769</v>
      </c>
      <c r="BC26559" s="90" t="s">
        <v>30884</v>
      </c>
      <c r="BD26559" s="423" t="s">
        <v>1301</v>
      </c>
    </row>
    <row r="26560" spans="53:56" ht="15" x14ac:dyDescent="0.25">
      <c r="BA26560" s="91" t="s">
        <v>30906</v>
      </c>
      <c r="BB26560" s="91" t="s">
        <v>4769</v>
      </c>
      <c r="BC26560" s="91" t="s">
        <v>30879</v>
      </c>
      <c r="BD26560" s="423" t="s">
        <v>1301</v>
      </c>
    </row>
    <row r="26561" spans="53:56" ht="15" x14ac:dyDescent="0.25">
      <c r="BA26561" s="90" t="s">
        <v>30907</v>
      </c>
      <c r="BB26561" s="90" t="s">
        <v>4769</v>
      </c>
      <c r="BC26561" s="90" t="s">
        <v>30908</v>
      </c>
      <c r="BD26561" s="423" t="s">
        <v>1301</v>
      </c>
    </row>
    <row r="26562" spans="53:56" ht="15" x14ac:dyDescent="0.25">
      <c r="BA26562" s="90" t="s">
        <v>30909</v>
      </c>
      <c r="BB26562" s="90" t="s">
        <v>4769</v>
      </c>
      <c r="BC26562" s="90" t="s">
        <v>30884</v>
      </c>
      <c r="BD26562" s="423" t="s">
        <v>1301</v>
      </c>
    </row>
    <row r="26563" spans="53:56" ht="15" x14ac:dyDescent="0.25">
      <c r="BA26563" s="90" t="s">
        <v>30910</v>
      </c>
      <c r="BB26563" s="90" t="s">
        <v>4769</v>
      </c>
      <c r="BC26563" s="90" t="s">
        <v>30879</v>
      </c>
      <c r="BD26563" s="423" t="s">
        <v>1301</v>
      </c>
    </row>
    <row r="26564" spans="53:56" ht="15" x14ac:dyDescent="0.25">
      <c r="BA26564" s="91" t="s">
        <v>30911</v>
      </c>
      <c r="BB26564" s="91" t="s">
        <v>4769</v>
      </c>
      <c r="BC26564" s="91" t="s">
        <v>30886</v>
      </c>
      <c r="BD26564" s="423" t="s">
        <v>1301</v>
      </c>
    </row>
    <row r="26565" spans="53:56" ht="15" x14ac:dyDescent="0.25">
      <c r="BA26565" s="90" t="s">
        <v>30912</v>
      </c>
      <c r="BB26565" s="90" t="s">
        <v>4769</v>
      </c>
      <c r="BC26565" s="90" t="s">
        <v>30879</v>
      </c>
      <c r="BD26565" s="423" t="s">
        <v>1301</v>
      </c>
    </row>
    <row r="26566" spans="53:56" ht="15" x14ac:dyDescent="0.25">
      <c r="BA26566" s="91" t="s">
        <v>30913</v>
      </c>
      <c r="BB26566" s="91" t="s">
        <v>4769</v>
      </c>
      <c r="BC26566" s="91" t="s">
        <v>30802</v>
      </c>
      <c r="BD26566" s="423" t="s">
        <v>1301</v>
      </c>
    </row>
    <row r="26567" spans="53:56" ht="15" x14ac:dyDescent="0.25">
      <c r="BA26567" s="90" t="s">
        <v>30914</v>
      </c>
      <c r="BB26567" s="90" t="s">
        <v>4769</v>
      </c>
      <c r="BC26567" s="90" t="s">
        <v>30884</v>
      </c>
      <c r="BD26567" s="423" t="s">
        <v>1301</v>
      </c>
    </row>
    <row r="26568" spans="53:56" ht="15" x14ac:dyDescent="0.25">
      <c r="BA26568" s="91" t="s">
        <v>30915</v>
      </c>
      <c r="BB26568" s="91" t="s">
        <v>4769</v>
      </c>
      <c r="BC26568" s="91" t="s">
        <v>30879</v>
      </c>
      <c r="BD26568" s="423" t="s">
        <v>1301</v>
      </c>
    </row>
    <row r="26569" spans="53:56" ht="15" x14ac:dyDescent="0.25">
      <c r="BA26569" s="90" t="s">
        <v>30916</v>
      </c>
      <c r="BB26569" s="90" t="s">
        <v>4769</v>
      </c>
      <c r="BC26569" s="90" t="s">
        <v>30387</v>
      </c>
      <c r="BD26569" s="423" t="s">
        <v>1301</v>
      </c>
    </row>
    <row r="26570" spans="53:56" ht="15" x14ac:dyDescent="0.25">
      <c r="BA26570" s="91" t="s">
        <v>30917</v>
      </c>
      <c r="BB26570" s="91" t="s">
        <v>4769</v>
      </c>
      <c r="BC26570" s="91" t="s">
        <v>30884</v>
      </c>
      <c r="BD26570" s="423" t="s">
        <v>1301</v>
      </c>
    </row>
    <row r="26571" spans="53:56" ht="15" x14ac:dyDescent="0.25">
      <c r="BA26571" s="90" t="s">
        <v>30918</v>
      </c>
      <c r="BB26571" s="90" t="s">
        <v>4769</v>
      </c>
      <c r="BC26571" s="90" t="s">
        <v>30879</v>
      </c>
      <c r="BD26571" s="423" t="s">
        <v>1301</v>
      </c>
    </row>
    <row r="26572" spans="53:56" ht="15" x14ac:dyDescent="0.25">
      <c r="BA26572" s="91" t="s">
        <v>30919</v>
      </c>
      <c r="BB26572" s="91" t="s">
        <v>4769</v>
      </c>
      <c r="BC26572" s="91" t="s">
        <v>25975</v>
      </c>
      <c r="BD26572" s="423" t="s">
        <v>1301</v>
      </c>
    </row>
    <row r="26573" spans="53:56" ht="15" x14ac:dyDescent="0.25">
      <c r="BA26573" s="90" t="s">
        <v>30920</v>
      </c>
      <c r="BB26573" s="90" t="s">
        <v>4769</v>
      </c>
      <c r="BC26573" s="90" t="s">
        <v>25975</v>
      </c>
      <c r="BD26573" s="423" t="s">
        <v>1301</v>
      </c>
    </row>
    <row r="26574" spans="53:56" ht="15" x14ac:dyDescent="0.25">
      <c r="BA26574" s="91" t="s">
        <v>30921</v>
      </c>
      <c r="BB26574" s="91" t="s">
        <v>4769</v>
      </c>
      <c r="BC26574" s="91" t="s">
        <v>30802</v>
      </c>
      <c r="BD26574" s="423" t="s">
        <v>1301</v>
      </c>
    </row>
    <row r="26575" spans="53:56" ht="15" x14ac:dyDescent="0.25">
      <c r="BA26575" s="90" t="s">
        <v>30922</v>
      </c>
      <c r="BB26575" s="90" t="s">
        <v>4769</v>
      </c>
      <c r="BC26575" s="90" t="s">
        <v>30886</v>
      </c>
      <c r="BD26575" s="423" t="s">
        <v>1301</v>
      </c>
    </row>
    <row r="26576" spans="53:56" ht="15" x14ac:dyDescent="0.25">
      <c r="BA26576" s="91" t="s">
        <v>30923</v>
      </c>
      <c r="BB26576" s="91" t="s">
        <v>4769</v>
      </c>
      <c r="BC26576" s="91" t="s">
        <v>30886</v>
      </c>
      <c r="BD26576" s="423" t="s">
        <v>1301</v>
      </c>
    </row>
    <row r="26577" spans="53:56" ht="15" x14ac:dyDescent="0.25">
      <c r="BA26577" s="90" t="s">
        <v>30924</v>
      </c>
      <c r="BB26577" s="90" t="s">
        <v>4769</v>
      </c>
      <c r="BC26577" s="90" t="s">
        <v>23659</v>
      </c>
      <c r="BD26577" s="423" t="s">
        <v>1301</v>
      </c>
    </row>
    <row r="26578" spans="53:56" ht="15" x14ac:dyDescent="0.25">
      <c r="BA26578" s="91" t="s">
        <v>30925</v>
      </c>
      <c r="BB26578" s="91" t="s">
        <v>4769</v>
      </c>
      <c r="BC26578" s="91" t="s">
        <v>30886</v>
      </c>
      <c r="BD26578" s="423" t="s">
        <v>1301</v>
      </c>
    </row>
    <row r="26579" spans="53:56" ht="15" x14ac:dyDescent="0.25">
      <c r="BA26579" s="90" t="s">
        <v>30926</v>
      </c>
      <c r="BB26579" s="90" t="s">
        <v>4769</v>
      </c>
      <c r="BC26579" s="90" t="s">
        <v>30886</v>
      </c>
      <c r="BD26579" s="423" t="s">
        <v>1301</v>
      </c>
    </row>
    <row r="26580" spans="53:56" ht="15" x14ac:dyDescent="0.25">
      <c r="BA26580" s="91" t="s">
        <v>30927</v>
      </c>
      <c r="BB26580" s="91" t="s">
        <v>4769</v>
      </c>
      <c r="BC26580" s="91" t="s">
        <v>25975</v>
      </c>
      <c r="BD26580" s="423" t="s">
        <v>1301</v>
      </c>
    </row>
    <row r="26581" spans="53:56" ht="15" x14ac:dyDescent="0.25">
      <c r="BA26581" s="90" t="s">
        <v>30928</v>
      </c>
      <c r="BB26581" s="90" t="s">
        <v>4769</v>
      </c>
      <c r="BC26581" s="90" t="s">
        <v>25975</v>
      </c>
      <c r="BD26581" s="423" t="s">
        <v>1301</v>
      </c>
    </row>
    <row r="26582" spans="53:56" ht="15" x14ac:dyDescent="0.25">
      <c r="BA26582" s="91" t="s">
        <v>30929</v>
      </c>
      <c r="BB26582" s="91" t="s">
        <v>4769</v>
      </c>
      <c r="BC26582" s="91" t="s">
        <v>30930</v>
      </c>
      <c r="BD26582" s="423" t="s">
        <v>1301</v>
      </c>
    </row>
    <row r="26583" spans="53:56" ht="15" x14ac:dyDescent="0.25">
      <c r="BA26583" s="90" t="s">
        <v>30931</v>
      </c>
      <c r="BB26583" s="90" t="s">
        <v>4769</v>
      </c>
      <c r="BC26583" s="90" t="s">
        <v>30930</v>
      </c>
      <c r="BD26583" s="423" t="s">
        <v>1301</v>
      </c>
    </row>
    <row r="26584" spans="53:56" ht="15" x14ac:dyDescent="0.25">
      <c r="BA26584" s="91" t="s">
        <v>30932</v>
      </c>
      <c r="BB26584" s="91" t="s">
        <v>4769</v>
      </c>
      <c r="BC26584" s="91" t="s">
        <v>30933</v>
      </c>
      <c r="BD26584" s="423" t="s">
        <v>1301</v>
      </c>
    </row>
    <row r="26585" spans="53:56" ht="15" x14ac:dyDescent="0.25">
      <c r="BA26585" s="90" t="s">
        <v>30934</v>
      </c>
      <c r="BB26585" s="90" t="s">
        <v>4769</v>
      </c>
      <c r="BC26585" s="90" t="s">
        <v>30930</v>
      </c>
      <c r="BD26585" s="423" t="s">
        <v>1301</v>
      </c>
    </row>
    <row r="26586" spans="53:56" ht="15" x14ac:dyDescent="0.25">
      <c r="BA26586" s="91" t="s">
        <v>30935</v>
      </c>
      <c r="BB26586" s="91" t="s">
        <v>4769</v>
      </c>
      <c r="BC26586" s="91" t="s">
        <v>14644</v>
      </c>
      <c r="BD26586" s="423" t="s">
        <v>1301</v>
      </c>
    </row>
    <row r="26587" spans="53:56" ht="15" x14ac:dyDescent="0.25">
      <c r="BA26587" s="90" t="s">
        <v>30936</v>
      </c>
      <c r="BB26587" s="90" t="s">
        <v>4769</v>
      </c>
      <c r="BC26587" s="90" t="s">
        <v>14644</v>
      </c>
      <c r="BD26587" s="423" t="s">
        <v>1301</v>
      </c>
    </row>
    <row r="26588" spans="53:56" ht="15" x14ac:dyDescent="0.25">
      <c r="BA26588" s="91" t="s">
        <v>30937</v>
      </c>
      <c r="BB26588" s="91" t="s">
        <v>4769</v>
      </c>
      <c r="BC26588" s="91" t="s">
        <v>30813</v>
      </c>
      <c r="BD26588" s="423" t="s">
        <v>1301</v>
      </c>
    </row>
    <row r="26589" spans="53:56" ht="15" x14ac:dyDescent="0.25">
      <c r="BA26589" s="90" t="s">
        <v>30938</v>
      </c>
      <c r="BB26589" s="90" t="s">
        <v>4769</v>
      </c>
      <c r="BC26589" s="90" t="s">
        <v>30939</v>
      </c>
      <c r="BD26589" s="423" t="s">
        <v>1301</v>
      </c>
    </row>
    <row r="26590" spans="53:56" ht="15" x14ac:dyDescent="0.25">
      <c r="BA26590" s="91" t="s">
        <v>30940</v>
      </c>
      <c r="BB26590" s="91" t="s">
        <v>4769</v>
      </c>
      <c r="BC26590" s="91" t="s">
        <v>16659</v>
      </c>
      <c r="BD26590" s="423" t="s">
        <v>1301</v>
      </c>
    </row>
    <row r="26591" spans="53:56" ht="15" x14ac:dyDescent="0.25">
      <c r="BA26591" s="90" t="s">
        <v>30941</v>
      </c>
      <c r="BB26591" s="90" t="s">
        <v>4769</v>
      </c>
      <c r="BC26591" s="90" t="s">
        <v>30813</v>
      </c>
      <c r="BD26591" s="423" t="s">
        <v>1301</v>
      </c>
    </row>
    <row r="26592" spans="53:56" ht="15" x14ac:dyDescent="0.25">
      <c r="BA26592" s="91" t="s">
        <v>30942</v>
      </c>
      <c r="BB26592" s="91" t="s">
        <v>4769</v>
      </c>
      <c r="BC26592" s="91" t="s">
        <v>30933</v>
      </c>
      <c r="BD26592" s="423" t="s">
        <v>1301</v>
      </c>
    </row>
    <row r="26593" spans="53:56" ht="15" x14ac:dyDescent="0.25">
      <c r="BA26593" s="90" t="s">
        <v>30943</v>
      </c>
      <c r="BB26593" s="90" t="s">
        <v>4769</v>
      </c>
      <c r="BC26593" s="90" t="s">
        <v>30944</v>
      </c>
      <c r="BD26593" s="423" t="s">
        <v>1301</v>
      </c>
    </row>
    <row r="26594" spans="53:56" ht="15" x14ac:dyDescent="0.25">
      <c r="BA26594" s="91" t="s">
        <v>30945</v>
      </c>
      <c r="BB26594" s="91" t="s">
        <v>4769</v>
      </c>
      <c r="BC26594" s="91" t="s">
        <v>30930</v>
      </c>
      <c r="BD26594" s="423" t="s">
        <v>1301</v>
      </c>
    </row>
    <row r="26595" spans="53:56" ht="15" x14ac:dyDescent="0.25">
      <c r="BA26595" s="90" t="s">
        <v>30946</v>
      </c>
      <c r="BB26595" s="90" t="s">
        <v>4769</v>
      </c>
      <c r="BC26595" s="90" t="s">
        <v>30944</v>
      </c>
      <c r="BD26595" s="423" t="s">
        <v>1301</v>
      </c>
    </row>
    <row r="26596" spans="53:56" ht="15" x14ac:dyDescent="0.25">
      <c r="BA26596" s="91" t="s">
        <v>30947</v>
      </c>
      <c r="BB26596" s="91" t="s">
        <v>4769</v>
      </c>
      <c r="BC26596" s="91" t="s">
        <v>16659</v>
      </c>
      <c r="BD26596" s="423" t="s">
        <v>1301</v>
      </c>
    </row>
    <row r="26597" spans="53:56" ht="15" x14ac:dyDescent="0.25">
      <c r="BA26597" s="90" t="s">
        <v>30948</v>
      </c>
      <c r="BB26597" s="90" t="s">
        <v>4769</v>
      </c>
      <c r="BC26597" s="90" t="s">
        <v>30813</v>
      </c>
      <c r="BD26597" s="423" t="s">
        <v>1301</v>
      </c>
    </row>
    <row r="26598" spans="53:56" ht="15" x14ac:dyDescent="0.25">
      <c r="BA26598" s="91" t="s">
        <v>30949</v>
      </c>
      <c r="BB26598" s="91" t="s">
        <v>4769</v>
      </c>
      <c r="BC26598" s="91" t="s">
        <v>14644</v>
      </c>
      <c r="BD26598" s="423" t="s">
        <v>1301</v>
      </c>
    </row>
    <row r="26599" spans="53:56" ht="15" x14ac:dyDescent="0.25">
      <c r="BA26599" s="90" t="s">
        <v>30950</v>
      </c>
      <c r="BB26599" s="90" t="s">
        <v>4769</v>
      </c>
      <c r="BC26599" s="90" t="s">
        <v>30813</v>
      </c>
      <c r="BD26599" s="423" t="s">
        <v>1301</v>
      </c>
    </row>
    <row r="26600" spans="53:56" ht="15" x14ac:dyDescent="0.25">
      <c r="BA26600" s="91" t="s">
        <v>30951</v>
      </c>
      <c r="BB26600" s="91" t="s">
        <v>4769</v>
      </c>
      <c r="BC26600" s="91" t="s">
        <v>30813</v>
      </c>
      <c r="BD26600" s="423" t="s">
        <v>1301</v>
      </c>
    </row>
    <row r="26601" spans="53:56" ht="15" x14ac:dyDescent="0.25">
      <c r="BA26601" s="90" t="s">
        <v>30952</v>
      </c>
      <c r="BB26601" s="90" t="s">
        <v>4769</v>
      </c>
      <c r="BC26601" s="90" t="s">
        <v>14644</v>
      </c>
      <c r="BD26601" s="423" t="s">
        <v>1301</v>
      </c>
    </row>
    <row r="26602" spans="53:56" ht="15" x14ac:dyDescent="0.25">
      <c r="BA26602" s="91" t="s">
        <v>30953</v>
      </c>
      <c r="BB26602" s="91" t="s">
        <v>4769</v>
      </c>
      <c r="BC26602" s="91" t="s">
        <v>15486</v>
      </c>
      <c r="BD26602" s="423" t="s">
        <v>1301</v>
      </c>
    </row>
    <row r="26603" spans="53:56" ht="15" x14ac:dyDescent="0.25">
      <c r="BA26603" s="90" t="s">
        <v>30954</v>
      </c>
      <c r="BB26603" s="90" t="s">
        <v>4769</v>
      </c>
      <c r="BC26603" s="90" t="s">
        <v>30813</v>
      </c>
      <c r="BD26603" s="423" t="s">
        <v>1301</v>
      </c>
    </row>
    <row r="26604" spans="53:56" ht="15" x14ac:dyDescent="0.25">
      <c r="BA26604" s="91" t="s">
        <v>30955</v>
      </c>
      <c r="BB26604" s="91" t="s">
        <v>4769</v>
      </c>
      <c r="BC26604" s="91" t="s">
        <v>30813</v>
      </c>
      <c r="BD26604" s="423" t="s">
        <v>1301</v>
      </c>
    </row>
    <row r="26605" spans="53:56" ht="15" x14ac:dyDescent="0.25">
      <c r="BA26605" s="90" t="s">
        <v>30956</v>
      </c>
      <c r="BB26605" s="90" t="s">
        <v>4769</v>
      </c>
      <c r="BC26605" s="90" t="s">
        <v>16659</v>
      </c>
      <c r="BD26605" s="423" t="s">
        <v>1301</v>
      </c>
    </row>
    <row r="26606" spans="53:56" ht="15" x14ac:dyDescent="0.25">
      <c r="BA26606" s="91" t="s">
        <v>30957</v>
      </c>
      <c r="BB26606" s="91" t="s">
        <v>4769</v>
      </c>
      <c r="BC26606" s="91" t="s">
        <v>14644</v>
      </c>
      <c r="BD26606" s="423" t="s">
        <v>1301</v>
      </c>
    </row>
    <row r="26607" spans="53:56" ht="15" x14ac:dyDescent="0.25">
      <c r="BA26607" s="90" t="s">
        <v>30958</v>
      </c>
      <c r="BB26607" s="90" t="s">
        <v>4769</v>
      </c>
      <c r="BC26607" s="90" t="s">
        <v>30813</v>
      </c>
      <c r="BD26607" s="423" t="s">
        <v>1301</v>
      </c>
    </row>
    <row r="26608" spans="53:56" ht="15" x14ac:dyDescent="0.25">
      <c r="BA26608" s="91" t="s">
        <v>30959</v>
      </c>
      <c r="BB26608" s="91" t="s">
        <v>4769</v>
      </c>
      <c r="BC26608" s="91" t="s">
        <v>30813</v>
      </c>
      <c r="BD26608" s="423" t="s">
        <v>1301</v>
      </c>
    </row>
    <row r="26609" spans="53:56" ht="15" x14ac:dyDescent="0.25">
      <c r="BA26609" s="90" t="s">
        <v>30960</v>
      </c>
      <c r="BB26609" s="90" t="s">
        <v>4769</v>
      </c>
      <c r="BC26609" s="90" t="s">
        <v>16659</v>
      </c>
      <c r="BD26609" s="423" t="s">
        <v>1301</v>
      </c>
    </row>
    <row r="26610" spans="53:56" ht="15" x14ac:dyDescent="0.25">
      <c r="BA26610" s="91" t="s">
        <v>30961</v>
      </c>
      <c r="BB26610" s="91" t="s">
        <v>4769</v>
      </c>
      <c r="BC26610" s="91" t="s">
        <v>30933</v>
      </c>
      <c r="BD26610" s="423" t="s">
        <v>1301</v>
      </c>
    </row>
    <row r="26611" spans="53:56" ht="15" x14ac:dyDescent="0.25">
      <c r="BA26611" s="90" t="s">
        <v>30962</v>
      </c>
      <c r="BB26611" s="90" t="s">
        <v>4769</v>
      </c>
      <c r="BC26611" s="90" t="s">
        <v>16659</v>
      </c>
      <c r="BD26611" s="423" t="s">
        <v>1301</v>
      </c>
    </row>
    <row r="26612" spans="53:56" ht="15" x14ac:dyDescent="0.25">
      <c r="BA26612" s="90" t="s">
        <v>30963</v>
      </c>
      <c r="BB26612" s="90" t="s">
        <v>4769</v>
      </c>
      <c r="BC26612" s="90" t="s">
        <v>30944</v>
      </c>
      <c r="BD26612" s="423" t="s">
        <v>1301</v>
      </c>
    </row>
    <row r="26613" spans="53:56" ht="15" x14ac:dyDescent="0.25">
      <c r="BA26613" s="91" t="s">
        <v>30964</v>
      </c>
      <c r="BB26613" s="91" t="s">
        <v>4769</v>
      </c>
      <c r="BC26613" s="91" t="s">
        <v>30930</v>
      </c>
      <c r="BD26613" s="423" t="s">
        <v>1301</v>
      </c>
    </row>
    <row r="26614" spans="53:56" ht="15" x14ac:dyDescent="0.25">
      <c r="BA26614" s="90" t="s">
        <v>30965</v>
      </c>
      <c r="BB26614" s="90" t="s">
        <v>4769</v>
      </c>
      <c r="BC26614" s="90" t="s">
        <v>30933</v>
      </c>
      <c r="BD26614" s="423" t="s">
        <v>1301</v>
      </c>
    </row>
    <row r="26615" spans="53:56" ht="15" x14ac:dyDescent="0.25">
      <c r="BA26615" s="91" t="s">
        <v>30966</v>
      </c>
      <c r="BB26615" s="91" t="s">
        <v>4769</v>
      </c>
      <c r="BC26615" s="91" t="s">
        <v>14644</v>
      </c>
      <c r="BD26615" s="423" t="s">
        <v>1301</v>
      </c>
    </row>
    <row r="26616" spans="53:56" ht="15" x14ac:dyDescent="0.25">
      <c r="BA26616" s="91" t="s">
        <v>30967</v>
      </c>
      <c r="BB26616" s="91" t="s">
        <v>4769</v>
      </c>
      <c r="BC26616" s="91" t="s">
        <v>14644</v>
      </c>
      <c r="BD26616" s="423" t="s">
        <v>1301</v>
      </c>
    </row>
    <row r="26617" spans="53:56" ht="15" x14ac:dyDescent="0.25">
      <c r="BA26617" s="90" t="s">
        <v>30968</v>
      </c>
      <c r="BB26617" s="90" t="s">
        <v>4769</v>
      </c>
      <c r="BC26617" s="90" t="s">
        <v>30933</v>
      </c>
      <c r="BD26617" s="423" t="s">
        <v>1301</v>
      </c>
    </row>
    <row r="26618" spans="53:56" ht="15" x14ac:dyDescent="0.25">
      <c r="BA26618" s="91" t="s">
        <v>30969</v>
      </c>
      <c r="BB26618" s="91" t="s">
        <v>4769</v>
      </c>
      <c r="BC26618" s="91" t="s">
        <v>14644</v>
      </c>
      <c r="BD26618" s="423" t="s">
        <v>1301</v>
      </c>
    </row>
    <row r="26619" spans="53:56" ht="15" x14ac:dyDescent="0.25">
      <c r="BA26619" s="90" t="s">
        <v>30970</v>
      </c>
      <c r="BB26619" s="90" t="s">
        <v>4769</v>
      </c>
      <c r="BC26619" s="90" t="s">
        <v>30933</v>
      </c>
      <c r="BD26619" s="423" t="s">
        <v>1301</v>
      </c>
    </row>
    <row r="26620" spans="53:56" ht="15" x14ac:dyDescent="0.25">
      <c r="BA26620" s="90" t="s">
        <v>30971</v>
      </c>
      <c r="BB26620" s="90" t="s">
        <v>4769</v>
      </c>
      <c r="BC26620" s="90" t="s">
        <v>30813</v>
      </c>
      <c r="BD26620" s="423" t="s">
        <v>1301</v>
      </c>
    </row>
    <row r="26621" spans="53:56" ht="15" x14ac:dyDescent="0.25">
      <c r="BA26621" s="91" t="s">
        <v>30972</v>
      </c>
      <c r="BB26621" s="91" t="s">
        <v>4769</v>
      </c>
      <c r="BC26621" s="91" t="s">
        <v>14644</v>
      </c>
      <c r="BD26621" s="423" t="s">
        <v>1301</v>
      </c>
    </row>
    <row r="26622" spans="53:56" ht="15" x14ac:dyDescent="0.25">
      <c r="BA26622" s="90" t="s">
        <v>30973</v>
      </c>
      <c r="BB26622" s="90" t="s">
        <v>4769</v>
      </c>
      <c r="BC26622" s="90" t="s">
        <v>30944</v>
      </c>
      <c r="BD26622" s="423" t="s">
        <v>1301</v>
      </c>
    </row>
    <row r="26623" spans="53:56" ht="15" x14ac:dyDescent="0.25">
      <c r="BA26623" s="90" t="s">
        <v>30974</v>
      </c>
      <c r="BB26623" s="90" t="s">
        <v>4769</v>
      </c>
      <c r="BC26623" s="90" t="s">
        <v>30930</v>
      </c>
      <c r="BD26623" s="423" t="s">
        <v>1301</v>
      </c>
    </row>
    <row r="26624" spans="53:56" ht="15" x14ac:dyDescent="0.25">
      <c r="BA26624" s="91" t="s">
        <v>30975</v>
      </c>
      <c r="BB26624" s="91" t="s">
        <v>4769</v>
      </c>
      <c r="BC26624" s="91" t="s">
        <v>16659</v>
      </c>
      <c r="BD26624" s="423" t="s">
        <v>1301</v>
      </c>
    </row>
    <row r="26625" spans="53:56" ht="15" x14ac:dyDescent="0.25">
      <c r="BA26625" s="90" t="s">
        <v>30976</v>
      </c>
      <c r="BB26625" s="90" t="s">
        <v>4769</v>
      </c>
      <c r="BC26625" s="90" t="s">
        <v>30939</v>
      </c>
      <c r="BD26625" s="423" t="s">
        <v>1301</v>
      </c>
    </row>
    <row r="26626" spans="53:56" ht="15" x14ac:dyDescent="0.25">
      <c r="BA26626" s="91" t="s">
        <v>30977</v>
      </c>
      <c r="BB26626" s="91" t="s">
        <v>4769</v>
      </c>
      <c r="BC26626" s="91" t="s">
        <v>14644</v>
      </c>
      <c r="BD26626" s="423" t="s">
        <v>1301</v>
      </c>
    </row>
    <row r="26627" spans="53:56" ht="15" x14ac:dyDescent="0.25">
      <c r="BA26627" s="91" t="s">
        <v>30978</v>
      </c>
      <c r="BB26627" s="91" t="s">
        <v>4769</v>
      </c>
      <c r="BC26627" s="91" t="s">
        <v>14644</v>
      </c>
      <c r="BD26627" s="423" t="s">
        <v>1301</v>
      </c>
    </row>
    <row r="26628" spans="53:56" ht="15" x14ac:dyDescent="0.25">
      <c r="BA26628" s="90" t="s">
        <v>30979</v>
      </c>
      <c r="BB26628" s="90" t="s">
        <v>4769</v>
      </c>
      <c r="BC26628" s="90" t="s">
        <v>14644</v>
      </c>
      <c r="BD26628" s="423" t="s">
        <v>1301</v>
      </c>
    </row>
    <row r="26629" spans="53:56" ht="15" x14ac:dyDescent="0.25">
      <c r="BA26629" s="91" t="s">
        <v>30980</v>
      </c>
      <c r="BB26629" s="91" t="s">
        <v>4769</v>
      </c>
      <c r="BC26629" s="91" t="s">
        <v>14644</v>
      </c>
      <c r="BD26629" s="423" t="s">
        <v>1301</v>
      </c>
    </row>
    <row r="26630" spans="53:56" ht="15" x14ac:dyDescent="0.25">
      <c r="BA26630" s="90" t="s">
        <v>30981</v>
      </c>
      <c r="BB26630" s="90" t="s">
        <v>4769</v>
      </c>
      <c r="BC26630" s="90" t="s">
        <v>30944</v>
      </c>
      <c r="BD26630" s="423" t="s">
        <v>1301</v>
      </c>
    </row>
    <row r="26631" spans="53:56" ht="15" x14ac:dyDescent="0.25">
      <c r="BA26631" s="90" t="s">
        <v>30982</v>
      </c>
      <c r="BB26631" s="90" t="s">
        <v>4769</v>
      </c>
      <c r="BC26631" s="90" t="s">
        <v>30939</v>
      </c>
      <c r="BD26631" s="423" t="s">
        <v>1301</v>
      </c>
    </row>
    <row r="26632" spans="53:56" ht="15" x14ac:dyDescent="0.25">
      <c r="BA26632" s="91" t="s">
        <v>30983</v>
      </c>
      <c r="BB26632" s="91" t="s">
        <v>4769</v>
      </c>
      <c r="BC26632" s="91" t="s">
        <v>30813</v>
      </c>
      <c r="BD26632" s="423" t="s">
        <v>1301</v>
      </c>
    </row>
    <row r="26633" spans="53:56" ht="15" x14ac:dyDescent="0.25">
      <c r="BA26633" s="90" t="s">
        <v>30984</v>
      </c>
      <c r="BB26633" s="90" t="s">
        <v>4769</v>
      </c>
      <c r="BC26633" s="90" t="s">
        <v>16659</v>
      </c>
      <c r="BD26633" s="423" t="s">
        <v>1301</v>
      </c>
    </row>
    <row r="26634" spans="53:56" ht="15" x14ac:dyDescent="0.25">
      <c r="BA26634" s="91" t="s">
        <v>30985</v>
      </c>
      <c r="BB26634" s="91" t="s">
        <v>4769</v>
      </c>
      <c r="BC26634" s="91" t="s">
        <v>30930</v>
      </c>
      <c r="BD26634" s="423" t="s">
        <v>1301</v>
      </c>
    </row>
    <row r="26635" spans="53:56" ht="15" x14ac:dyDescent="0.25">
      <c r="BA26635" s="90" t="s">
        <v>30986</v>
      </c>
      <c r="BB26635" s="90" t="s">
        <v>4769</v>
      </c>
      <c r="BC26635" s="90" t="s">
        <v>30930</v>
      </c>
      <c r="BD26635" s="423" t="s">
        <v>1301</v>
      </c>
    </row>
    <row r="26636" spans="53:56" ht="15" x14ac:dyDescent="0.25">
      <c r="BA26636" s="91" t="s">
        <v>30987</v>
      </c>
      <c r="BB26636" s="91" t="s">
        <v>4769</v>
      </c>
      <c r="BC26636" s="91" t="s">
        <v>30813</v>
      </c>
      <c r="BD26636" s="423" t="s">
        <v>1301</v>
      </c>
    </row>
    <row r="26637" spans="53:56" ht="15" x14ac:dyDescent="0.25">
      <c r="BA26637" s="91" t="s">
        <v>30988</v>
      </c>
      <c r="BB26637" s="91" t="s">
        <v>4769</v>
      </c>
      <c r="BC26637" s="91" t="s">
        <v>30813</v>
      </c>
      <c r="BD26637" s="423" t="s">
        <v>1301</v>
      </c>
    </row>
    <row r="26638" spans="53:56" ht="15" x14ac:dyDescent="0.25">
      <c r="BA26638" s="90" t="s">
        <v>30989</v>
      </c>
      <c r="BB26638" s="90" t="s">
        <v>4769</v>
      </c>
      <c r="BC26638" s="90" t="s">
        <v>30813</v>
      </c>
      <c r="BD26638" s="423" t="s">
        <v>1301</v>
      </c>
    </row>
    <row r="26639" spans="53:56" ht="15" x14ac:dyDescent="0.25">
      <c r="BA26639" s="91" t="s">
        <v>30990</v>
      </c>
      <c r="BB26639" s="91" t="s">
        <v>4769</v>
      </c>
      <c r="BC26639" s="91" t="s">
        <v>30933</v>
      </c>
      <c r="BD26639" s="423" t="s">
        <v>1301</v>
      </c>
    </row>
    <row r="26640" spans="53:56" ht="15" x14ac:dyDescent="0.25">
      <c r="BA26640" s="90" t="s">
        <v>30991</v>
      </c>
      <c r="BB26640" s="90" t="s">
        <v>4769</v>
      </c>
      <c r="BC26640" s="90" t="s">
        <v>30930</v>
      </c>
      <c r="BD26640" s="423" t="s">
        <v>1301</v>
      </c>
    </row>
    <row r="26641" spans="53:56" ht="15" x14ac:dyDescent="0.25">
      <c r="BA26641" s="90" t="s">
        <v>30992</v>
      </c>
      <c r="BB26641" s="90" t="s">
        <v>4769</v>
      </c>
      <c r="BC26641" s="90" t="s">
        <v>30813</v>
      </c>
      <c r="BD26641" s="423" t="s">
        <v>1301</v>
      </c>
    </row>
    <row r="26642" spans="53:56" ht="15" x14ac:dyDescent="0.25">
      <c r="BA26642" s="91" t="s">
        <v>30993</v>
      </c>
      <c r="BB26642" s="91" t="s">
        <v>4769</v>
      </c>
      <c r="BC26642" s="91" t="s">
        <v>30930</v>
      </c>
      <c r="BD26642" s="423" t="s">
        <v>1301</v>
      </c>
    </row>
    <row r="26643" spans="53:56" ht="15" x14ac:dyDescent="0.25">
      <c r="BA26643" s="90" t="s">
        <v>30994</v>
      </c>
      <c r="BB26643" s="90" t="s">
        <v>4769</v>
      </c>
      <c r="BC26643" s="90" t="s">
        <v>30930</v>
      </c>
      <c r="BD26643" s="423" t="s">
        <v>1301</v>
      </c>
    </row>
    <row r="26644" spans="53:56" ht="15" x14ac:dyDescent="0.25">
      <c r="BA26644" s="91" t="s">
        <v>30995</v>
      </c>
      <c r="BB26644" s="91" t="s">
        <v>4769</v>
      </c>
      <c r="BC26644" s="91" t="s">
        <v>30944</v>
      </c>
      <c r="BD26644" s="423" t="s">
        <v>1301</v>
      </c>
    </row>
    <row r="26645" spans="53:56" ht="15" x14ac:dyDescent="0.25">
      <c r="BA26645" s="91" t="s">
        <v>30996</v>
      </c>
      <c r="BB26645" s="91" t="s">
        <v>4769</v>
      </c>
      <c r="BC26645" s="91" t="s">
        <v>14644</v>
      </c>
      <c r="BD26645" s="423" t="s">
        <v>1301</v>
      </c>
    </row>
    <row r="26646" spans="53:56" ht="15" x14ac:dyDescent="0.25">
      <c r="BA26646" s="90" t="s">
        <v>30997</v>
      </c>
      <c r="BB26646" s="90" t="s">
        <v>4769</v>
      </c>
      <c r="BC26646" s="90" t="s">
        <v>30933</v>
      </c>
      <c r="BD26646" s="423" t="s">
        <v>1301</v>
      </c>
    </row>
    <row r="26647" spans="53:56" ht="15" x14ac:dyDescent="0.25">
      <c r="BA26647" s="91" t="s">
        <v>30998</v>
      </c>
      <c r="BB26647" s="91" t="s">
        <v>4769</v>
      </c>
      <c r="BC26647" s="91" t="s">
        <v>30717</v>
      </c>
      <c r="BD26647" s="423" t="s">
        <v>1301</v>
      </c>
    </row>
    <row r="26648" spans="53:56" ht="15" x14ac:dyDescent="0.25">
      <c r="BA26648" s="90" t="s">
        <v>30999</v>
      </c>
      <c r="BB26648" s="90" t="s">
        <v>4769</v>
      </c>
      <c r="BC26648" s="90" t="s">
        <v>30933</v>
      </c>
      <c r="BD26648" s="423" t="s">
        <v>1301</v>
      </c>
    </row>
    <row r="26649" spans="53:56" ht="15" x14ac:dyDescent="0.25">
      <c r="BA26649" s="90" t="s">
        <v>31000</v>
      </c>
      <c r="BB26649" s="90" t="s">
        <v>4769</v>
      </c>
      <c r="BC26649" s="90" t="s">
        <v>14644</v>
      </c>
      <c r="BD26649" s="423" t="s">
        <v>1301</v>
      </c>
    </row>
    <row r="26650" spans="53:56" ht="15" x14ac:dyDescent="0.25">
      <c r="BA26650" s="91" t="s">
        <v>31001</v>
      </c>
      <c r="BB26650" s="91" t="s">
        <v>4769</v>
      </c>
      <c r="BC26650" s="91" t="s">
        <v>30813</v>
      </c>
      <c r="BD26650" s="423" t="s">
        <v>1301</v>
      </c>
    </row>
    <row r="26651" spans="53:56" ht="15" x14ac:dyDescent="0.25">
      <c r="BA26651" s="90" t="s">
        <v>31002</v>
      </c>
      <c r="BB26651" s="90" t="s">
        <v>4769</v>
      </c>
      <c r="BC26651" s="90" t="s">
        <v>30813</v>
      </c>
      <c r="BD26651" s="423" t="s">
        <v>1301</v>
      </c>
    </row>
    <row r="26652" spans="53:56" ht="15" x14ac:dyDescent="0.25">
      <c r="BA26652" s="91" t="s">
        <v>31003</v>
      </c>
      <c r="BB26652" s="91" t="s">
        <v>4769</v>
      </c>
      <c r="BC26652" s="91" t="s">
        <v>30813</v>
      </c>
      <c r="BD26652" s="423" t="s">
        <v>1301</v>
      </c>
    </row>
    <row r="26653" spans="53:56" ht="15" x14ac:dyDescent="0.25">
      <c r="BA26653" s="91" t="s">
        <v>31004</v>
      </c>
      <c r="BB26653" s="91" t="s">
        <v>4769</v>
      </c>
      <c r="BC26653" s="91" t="s">
        <v>30939</v>
      </c>
      <c r="BD26653" s="423" t="s">
        <v>1301</v>
      </c>
    </row>
    <row r="26654" spans="53:56" ht="15" x14ac:dyDescent="0.25">
      <c r="BA26654" s="90" t="s">
        <v>31005</v>
      </c>
      <c r="BB26654" s="90" t="s">
        <v>4769</v>
      </c>
      <c r="BC26654" s="90" t="s">
        <v>15486</v>
      </c>
      <c r="BD26654" s="423" t="s">
        <v>1301</v>
      </c>
    </row>
    <row r="26655" spans="53:56" ht="15" x14ac:dyDescent="0.25">
      <c r="BA26655" s="91" t="s">
        <v>31006</v>
      </c>
      <c r="BB26655" s="91" t="s">
        <v>4769</v>
      </c>
      <c r="BC26655" s="91" t="s">
        <v>30930</v>
      </c>
      <c r="BD26655" s="423" t="s">
        <v>1301</v>
      </c>
    </row>
    <row r="26656" spans="53:56" ht="15" x14ac:dyDescent="0.25">
      <c r="BA26656" s="90" t="s">
        <v>31007</v>
      </c>
      <c r="BB26656" s="90" t="s">
        <v>4769</v>
      </c>
      <c r="BC26656" s="90" t="s">
        <v>16659</v>
      </c>
      <c r="BD26656" s="423" t="s">
        <v>1301</v>
      </c>
    </row>
    <row r="26657" spans="53:56" ht="15" x14ac:dyDescent="0.25">
      <c r="BA26657" s="91" t="s">
        <v>31008</v>
      </c>
      <c r="BB26657" s="91" t="s">
        <v>4769</v>
      </c>
      <c r="BC26657" s="91" t="s">
        <v>30930</v>
      </c>
      <c r="BD26657" s="423" t="s">
        <v>1301</v>
      </c>
    </row>
    <row r="26658" spans="53:56" ht="15" x14ac:dyDescent="0.25">
      <c r="BA26658" s="90" t="s">
        <v>31009</v>
      </c>
      <c r="BB26658" s="90" t="s">
        <v>4769</v>
      </c>
      <c r="BC26658" s="90" t="s">
        <v>30944</v>
      </c>
      <c r="BD26658" s="423" t="s">
        <v>1301</v>
      </c>
    </row>
    <row r="26659" spans="53:56" ht="15" x14ac:dyDescent="0.25">
      <c r="BA26659" s="90" t="s">
        <v>31010</v>
      </c>
      <c r="BB26659" s="90" t="s">
        <v>4769</v>
      </c>
      <c r="BC26659" s="90" t="s">
        <v>31011</v>
      </c>
      <c r="BD26659" s="423" t="s">
        <v>1301</v>
      </c>
    </row>
    <row r="26660" spans="53:56" ht="15" x14ac:dyDescent="0.25">
      <c r="BA26660" s="91" t="s">
        <v>31012</v>
      </c>
      <c r="BB26660" s="91" t="s">
        <v>4769</v>
      </c>
      <c r="BC26660" s="91" t="s">
        <v>31011</v>
      </c>
      <c r="BD26660" s="423" t="s">
        <v>1301</v>
      </c>
    </row>
    <row r="26661" spans="53:56" ht="15" x14ac:dyDescent="0.25">
      <c r="BA26661" s="90" t="s">
        <v>31013</v>
      </c>
      <c r="BB26661" s="90" t="s">
        <v>4769</v>
      </c>
      <c r="BC26661" s="90" t="s">
        <v>30908</v>
      </c>
      <c r="BD26661" s="423" t="s">
        <v>1301</v>
      </c>
    </row>
    <row r="26662" spans="53:56" ht="15" x14ac:dyDescent="0.25">
      <c r="BA26662" s="91" t="s">
        <v>31014</v>
      </c>
      <c r="BB26662" s="91" t="s">
        <v>4769</v>
      </c>
      <c r="BC26662" s="91" t="s">
        <v>31015</v>
      </c>
      <c r="BD26662" s="423" t="s">
        <v>1301</v>
      </c>
    </row>
    <row r="26663" spans="53:56" ht="15" x14ac:dyDescent="0.25">
      <c r="BA26663" s="91" t="s">
        <v>31016</v>
      </c>
      <c r="BB26663" s="91" t="s">
        <v>4769</v>
      </c>
      <c r="BC26663" s="91" t="s">
        <v>30884</v>
      </c>
      <c r="BD26663" s="423" t="s">
        <v>1301</v>
      </c>
    </row>
    <row r="26664" spans="53:56" ht="15" x14ac:dyDescent="0.25">
      <c r="BA26664" s="90" t="s">
        <v>31017</v>
      </c>
      <c r="BB26664" s="90" t="s">
        <v>4769</v>
      </c>
      <c r="BC26664" s="90" t="s">
        <v>25975</v>
      </c>
      <c r="BD26664" s="423" t="s">
        <v>1301</v>
      </c>
    </row>
    <row r="26665" spans="53:56" ht="15" x14ac:dyDescent="0.25">
      <c r="BA26665" s="91" t="s">
        <v>31018</v>
      </c>
      <c r="BB26665" s="91" t="s">
        <v>4769</v>
      </c>
      <c r="BC26665" s="91" t="s">
        <v>31019</v>
      </c>
      <c r="BD26665" s="423" t="s">
        <v>1301</v>
      </c>
    </row>
    <row r="26666" spans="53:56" ht="15" x14ac:dyDescent="0.25">
      <c r="BA26666" s="90" t="s">
        <v>31020</v>
      </c>
      <c r="BB26666" s="90" t="s">
        <v>4769</v>
      </c>
      <c r="BC26666" s="90" t="s">
        <v>30352</v>
      </c>
      <c r="BD26666" s="423" t="s">
        <v>1301</v>
      </c>
    </row>
    <row r="26667" spans="53:56" ht="15" x14ac:dyDescent="0.25">
      <c r="BA26667" s="90" t="s">
        <v>31021</v>
      </c>
      <c r="BB26667" s="90" t="s">
        <v>4769</v>
      </c>
      <c r="BC26667" s="90" t="s">
        <v>31019</v>
      </c>
      <c r="BD26667" s="423" t="s">
        <v>1301</v>
      </c>
    </row>
    <row r="26668" spans="53:56" ht="15" x14ac:dyDescent="0.25">
      <c r="BA26668" s="91" t="s">
        <v>31022</v>
      </c>
      <c r="BB26668" s="91" t="s">
        <v>4769</v>
      </c>
      <c r="BC26668" s="91" t="s">
        <v>31011</v>
      </c>
      <c r="BD26668" s="423" t="s">
        <v>1301</v>
      </c>
    </row>
    <row r="26669" spans="53:56" ht="15" x14ac:dyDescent="0.25">
      <c r="BA26669" s="90" t="s">
        <v>31023</v>
      </c>
      <c r="BB26669" s="90" t="s">
        <v>4769</v>
      </c>
      <c r="BC26669" s="90" t="s">
        <v>30352</v>
      </c>
      <c r="BD26669" s="423" t="s">
        <v>1301</v>
      </c>
    </row>
    <row r="26670" spans="53:56" ht="15" x14ac:dyDescent="0.25">
      <c r="BA26670" s="91" t="s">
        <v>31024</v>
      </c>
      <c r="BB26670" s="91" t="s">
        <v>4769</v>
      </c>
      <c r="BC26670" s="91" t="s">
        <v>25975</v>
      </c>
      <c r="BD26670" s="423" t="s">
        <v>1301</v>
      </c>
    </row>
    <row r="26671" spans="53:56" ht="15" x14ac:dyDescent="0.25">
      <c r="BA26671" s="90" t="s">
        <v>31025</v>
      </c>
      <c r="BB26671" s="90" t="s">
        <v>4769</v>
      </c>
      <c r="BC26671" s="90" t="s">
        <v>25975</v>
      </c>
      <c r="BD26671" s="423" t="s">
        <v>1301</v>
      </c>
    </row>
    <row r="26672" spans="53:56" ht="15" x14ac:dyDescent="0.25">
      <c r="BA26672" s="91" t="s">
        <v>31026</v>
      </c>
      <c r="BB26672" s="91" t="s">
        <v>4769</v>
      </c>
      <c r="BC26672" s="91" t="s">
        <v>30908</v>
      </c>
      <c r="BD26672" s="423" t="s">
        <v>1301</v>
      </c>
    </row>
    <row r="26673" spans="53:56" ht="15" x14ac:dyDescent="0.25">
      <c r="BA26673" s="91" t="s">
        <v>31027</v>
      </c>
      <c r="BB26673" s="91" t="s">
        <v>4769</v>
      </c>
      <c r="BC26673" s="91" t="s">
        <v>30352</v>
      </c>
      <c r="BD26673" s="423" t="s">
        <v>1301</v>
      </c>
    </row>
    <row r="26674" spans="53:56" ht="15" x14ac:dyDescent="0.25">
      <c r="BA26674" s="90" t="s">
        <v>31028</v>
      </c>
      <c r="BB26674" s="90" t="s">
        <v>4769</v>
      </c>
      <c r="BC26674" s="90" t="s">
        <v>30352</v>
      </c>
      <c r="BD26674" s="423" t="s">
        <v>1301</v>
      </c>
    </row>
    <row r="26675" spans="53:56" ht="15" x14ac:dyDescent="0.25">
      <c r="BA26675" s="91" t="s">
        <v>31029</v>
      </c>
      <c r="BB26675" s="91" t="s">
        <v>4769</v>
      </c>
      <c r="BC26675" s="91" t="s">
        <v>30352</v>
      </c>
      <c r="BD26675" s="423" t="s">
        <v>1301</v>
      </c>
    </row>
    <row r="26676" spans="53:56" ht="15" x14ac:dyDescent="0.25">
      <c r="BA26676" s="90" t="s">
        <v>31030</v>
      </c>
      <c r="BB26676" s="90" t="s">
        <v>4769</v>
      </c>
      <c r="BC26676" s="90" t="s">
        <v>25975</v>
      </c>
      <c r="BD26676" s="423" t="s">
        <v>1301</v>
      </c>
    </row>
    <row r="26677" spans="53:56" ht="15" x14ac:dyDescent="0.25">
      <c r="BA26677" s="90" t="s">
        <v>31031</v>
      </c>
      <c r="BB26677" s="90" t="s">
        <v>4769</v>
      </c>
      <c r="BC26677" s="90" t="s">
        <v>30908</v>
      </c>
      <c r="BD26677" s="423" t="s">
        <v>1301</v>
      </c>
    </row>
    <row r="26678" spans="53:56" ht="15" x14ac:dyDescent="0.25">
      <c r="BA26678" s="91" t="s">
        <v>31032</v>
      </c>
      <c r="BB26678" s="91" t="s">
        <v>4769</v>
      </c>
      <c r="BC26678" s="91" t="s">
        <v>16659</v>
      </c>
      <c r="BD26678" s="423" t="s">
        <v>1301</v>
      </c>
    </row>
    <row r="26679" spans="53:56" ht="15" x14ac:dyDescent="0.25">
      <c r="BA26679" s="90" t="s">
        <v>31033</v>
      </c>
      <c r="BB26679" s="90" t="s">
        <v>4769</v>
      </c>
      <c r="BC26679" s="90" t="s">
        <v>31011</v>
      </c>
      <c r="BD26679" s="423" t="s">
        <v>1301</v>
      </c>
    </row>
    <row r="26680" spans="53:56" ht="15" x14ac:dyDescent="0.25">
      <c r="BA26680" s="91" t="s">
        <v>31034</v>
      </c>
      <c r="BB26680" s="91" t="s">
        <v>4769</v>
      </c>
      <c r="BC26680" s="91" t="s">
        <v>31019</v>
      </c>
      <c r="BD26680" s="423" t="s">
        <v>1301</v>
      </c>
    </row>
    <row r="26681" spans="53:56" ht="15" x14ac:dyDescent="0.25">
      <c r="BA26681" s="91" t="s">
        <v>31035</v>
      </c>
      <c r="BB26681" s="91" t="s">
        <v>4769</v>
      </c>
      <c r="BC26681" s="91" t="s">
        <v>31011</v>
      </c>
      <c r="BD26681" s="423" t="s">
        <v>1301</v>
      </c>
    </row>
    <row r="26682" spans="53:56" ht="15" x14ac:dyDescent="0.25">
      <c r="BA26682" s="90" t="s">
        <v>31036</v>
      </c>
      <c r="BB26682" s="90" t="s">
        <v>4769</v>
      </c>
      <c r="BC26682" s="90" t="s">
        <v>16659</v>
      </c>
      <c r="BD26682" s="423" t="s">
        <v>1301</v>
      </c>
    </row>
    <row r="26683" spans="53:56" ht="15" x14ac:dyDescent="0.25">
      <c r="BA26683" s="91" t="s">
        <v>31037</v>
      </c>
      <c r="BB26683" s="91" t="s">
        <v>4769</v>
      </c>
      <c r="BC26683" s="91" t="s">
        <v>30908</v>
      </c>
      <c r="BD26683" s="423" t="s">
        <v>1301</v>
      </c>
    </row>
    <row r="26684" spans="53:56" ht="15" x14ac:dyDescent="0.25">
      <c r="BA26684" s="90" t="s">
        <v>31038</v>
      </c>
      <c r="BB26684" s="90" t="s">
        <v>4769</v>
      </c>
      <c r="BC26684" s="90" t="s">
        <v>31019</v>
      </c>
      <c r="BD26684" s="423" t="s">
        <v>1301</v>
      </c>
    </row>
    <row r="26685" spans="53:56" ht="15" x14ac:dyDescent="0.25">
      <c r="BA26685" s="91" t="s">
        <v>31039</v>
      </c>
      <c r="BB26685" s="91" t="s">
        <v>4769</v>
      </c>
      <c r="BC26685" s="91" t="s">
        <v>31019</v>
      </c>
      <c r="BD26685" s="423" t="s">
        <v>1301</v>
      </c>
    </row>
    <row r="26686" spans="53:56" ht="15" x14ac:dyDescent="0.25">
      <c r="BA26686" s="90" t="s">
        <v>31040</v>
      </c>
      <c r="BB26686" s="90" t="s">
        <v>4769</v>
      </c>
      <c r="BC26686" s="90" t="s">
        <v>25975</v>
      </c>
      <c r="BD26686" s="423" t="s">
        <v>1301</v>
      </c>
    </row>
    <row r="26687" spans="53:56" ht="15" x14ac:dyDescent="0.25">
      <c r="BA26687" s="90" t="s">
        <v>31041</v>
      </c>
      <c r="BB26687" s="90" t="s">
        <v>4769</v>
      </c>
      <c r="BC26687" s="90" t="s">
        <v>30352</v>
      </c>
      <c r="BD26687" s="423" t="s">
        <v>1301</v>
      </c>
    </row>
    <row r="26688" spans="53:56" ht="15" x14ac:dyDescent="0.25">
      <c r="BA26688" s="91" t="s">
        <v>31042</v>
      </c>
      <c r="BB26688" s="91" t="s">
        <v>4769</v>
      </c>
      <c r="BC26688" s="91" t="s">
        <v>31019</v>
      </c>
      <c r="BD26688" s="423" t="s">
        <v>1301</v>
      </c>
    </row>
    <row r="26689" spans="53:56" ht="15" x14ac:dyDescent="0.25">
      <c r="BA26689" s="90" t="s">
        <v>31043</v>
      </c>
      <c r="BB26689" s="90" t="s">
        <v>4769</v>
      </c>
      <c r="BC26689" s="90" t="s">
        <v>30352</v>
      </c>
      <c r="BD26689" s="423" t="s">
        <v>1301</v>
      </c>
    </row>
    <row r="26690" spans="53:56" ht="15" x14ac:dyDescent="0.25">
      <c r="BA26690" s="91" t="s">
        <v>31044</v>
      </c>
      <c r="BB26690" s="91" t="s">
        <v>4769</v>
      </c>
      <c r="BC26690" s="91" t="s">
        <v>31019</v>
      </c>
      <c r="BD26690" s="423" t="s">
        <v>1301</v>
      </c>
    </row>
    <row r="26691" spans="53:56" ht="15" x14ac:dyDescent="0.25">
      <c r="BA26691" s="90" t="s">
        <v>31045</v>
      </c>
      <c r="BB26691" s="90" t="s">
        <v>4769</v>
      </c>
      <c r="BC26691" s="90" t="s">
        <v>31019</v>
      </c>
      <c r="BD26691" s="423" t="s">
        <v>1301</v>
      </c>
    </row>
    <row r="26692" spans="53:56" ht="15" x14ac:dyDescent="0.25">
      <c r="BA26692" s="91" t="s">
        <v>31046</v>
      </c>
      <c r="BB26692" s="91" t="s">
        <v>4769</v>
      </c>
      <c r="BC26692" s="91" t="s">
        <v>25975</v>
      </c>
      <c r="BD26692" s="423" t="s">
        <v>1301</v>
      </c>
    </row>
    <row r="26693" spans="53:56" ht="15" x14ac:dyDescent="0.25">
      <c r="BA26693" s="90" t="s">
        <v>31047</v>
      </c>
      <c r="BB26693" s="90" t="s">
        <v>4769</v>
      </c>
      <c r="BC26693" s="90" t="s">
        <v>31011</v>
      </c>
      <c r="BD26693" s="423" t="s">
        <v>1301</v>
      </c>
    </row>
    <row r="26694" spans="53:56" ht="15" x14ac:dyDescent="0.25">
      <c r="BA26694" s="91" t="s">
        <v>31048</v>
      </c>
      <c r="BB26694" s="91" t="s">
        <v>4769</v>
      </c>
      <c r="BC26694" s="91" t="s">
        <v>31011</v>
      </c>
      <c r="BD26694" s="423" t="s">
        <v>1301</v>
      </c>
    </row>
    <row r="26695" spans="53:56" ht="15" x14ac:dyDescent="0.25">
      <c r="BA26695" s="90" t="s">
        <v>31049</v>
      </c>
      <c r="BB26695" s="90" t="s">
        <v>4769</v>
      </c>
      <c r="BC26695" s="90" t="s">
        <v>31015</v>
      </c>
      <c r="BD26695" s="423" t="s">
        <v>1301</v>
      </c>
    </row>
    <row r="26696" spans="53:56" ht="15" x14ac:dyDescent="0.25">
      <c r="BA26696" s="91" t="s">
        <v>31050</v>
      </c>
      <c r="BB26696" s="91" t="s">
        <v>4769</v>
      </c>
      <c r="BC26696" s="91" t="s">
        <v>31011</v>
      </c>
      <c r="BD26696" s="423" t="s">
        <v>1301</v>
      </c>
    </row>
    <row r="26697" spans="53:56" ht="15" x14ac:dyDescent="0.25">
      <c r="BA26697" s="90" t="s">
        <v>31051</v>
      </c>
      <c r="BB26697" s="90" t="s">
        <v>4769</v>
      </c>
      <c r="BC26697" s="90" t="s">
        <v>31011</v>
      </c>
      <c r="BD26697" s="423" t="s">
        <v>1301</v>
      </c>
    </row>
    <row r="26698" spans="53:56" ht="15" x14ac:dyDescent="0.25">
      <c r="BA26698" s="91" t="s">
        <v>31052</v>
      </c>
      <c r="BB26698" s="91" t="s">
        <v>4769</v>
      </c>
      <c r="BC26698" s="91" t="s">
        <v>31019</v>
      </c>
      <c r="BD26698" s="423" t="s">
        <v>1301</v>
      </c>
    </row>
    <row r="26699" spans="53:56" ht="15" x14ac:dyDescent="0.25">
      <c r="BA26699" s="90" t="s">
        <v>31053</v>
      </c>
      <c r="BB26699" s="90" t="s">
        <v>4769</v>
      </c>
      <c r="BC26699" s="90" t="s">
        <v>31019</v>
      </c>
      <c r="BD26699" s="423" t="s">
        <v>1301</v>
      </c>
    </row>
    <row r="26700" spans="53:56" ht="15" x14ac:dyDescent="0.25">
      <c r="BA26700" s="91" t="s">
        <v>31054</v>
      </c>
      <c r="BB26700" s="91" t="s">
        <v>4769</v>
      </c>
      <c r="BC26700" s="91" t="s">
        <v>31011</v>
      </c>
      <c r="BD26700" s="423" t="s">
        <v>1301</v>
      </c>
    </row>
    <row r="26701" spans="53:56" ht="15" x14ac:dyDescent="0.25">
      <c r="BA26701" s="90" t="s">
        <v>31055</v>
      </c>
      <c r="BB26701" s="90" t="s">
        <v>4769</v>
      </c>
      <c r="BC26701" s="90" t="s">
        <v>31011</v>
      </c>
      <c r="BD26701" s="423" t="s">
        <v>1301</v>
      </c>
    </row>
    <row r="26702" spans="53:56" ht="15" x14ac:dyDescent="0.25">
      <c r="BA26702" s="91" t="s">
        <v>31056</v>
      </c>
      <c r="BB26702" s="91" t="s">
        <v>4769</v>
      </c>
      <c r="BC26702" s="91" t="s">
        <v>25975</v>
      </c>
      <c r="BD26702" s="423" t="s">
        <v>1301</v>
      </c>
    </row>
    <row r="26703" spans="53:56" ht="15" x14ac:dyDescent="0.25">
      <c r="BA26703" s="90" t="s">
        <v>31057</v>
      </c>
      <c r="BB26703" s="90" t="s">
        <v>4769</v>
      </c>
      <c r="BC26703" s="90" t="s">
        <v>31058</v>
      </c>
      <c r="BD26703" s="423" t="s">
        <v>1301</v>
      </c>
    </row>
    <row r="26704" spans="53:56" ht="15" x14ac:dyDescent="0.25">
      <c r="BA26704" s="91" t="s">
        <v>31059</v>
      </c>
      <c r="BB26704" s="91" t="s">
        <v>4769</v>
      </c>
      <c r="BC26704" s="91" t="s">
        <v>31011</v>
      </c>
      <c r="BD26704" s="423" t="s">
        <v>1301</v>
      </c>
    </row>
    <row r="26705" spans="53:56" ht="15" x14ac:dyDescent="0.25">
      <c r="BA26705" s="90" t="s">
        <v>31060</v>
      </c>
      <c r="BB26705" s="90" t="s">
        <v>4769</v>
      </c>
      <c r="BC26705" s="90" t="s">
        <v>30908</v>
      </c>
      <c r="BD26705" s="423" t="s">
        <v>1301</v>
      </c>
    </row>
    <row r="26706" spans="53:56" ht="15" x14ac:dyDescent="0.25">
      <c r="BA26706" s="91" t="s">
        <v>31061</v>
      </c>
      <c r="BB26706" s="91" t="s">
        <v>4769</v>
      </c>
      <c r="BC26706" s="91" t="s">
        <v>31011</v>
      </c>
      <c r="BD26706" s="423" t="s">
        <v>1301</v>
      </c>
    </row>
    <row r="26707" spans="53:56" ht="15" x14ac:dyDescent="0.25">
      <c r="BA26707" s="90" t="s">
        <v>31062</v>
      </c>
      <c r="BB26707" s="90" t="s">
        <v>4769</v>
      </c>
      <c r="BC26707" s="90" t="s">
        <v>31019</v>
      </c>
      <c r="BD26707" s="423" t="s">
        <v>1301</v>
      </c>
    </row>
    <row r="26708" spans="53:56" ht="15" x14ac:dyDescent="0.25">
      <c r="BA26708" s="91" t="s">
        <v>31063</v>
      </c>
      <c r="BB26708" s="91" t="s">
        <v>4769</v>
      </c>
      <c r="BC26708" s="91" t="s">
        <v>30352</v>
      </c>
      <c r="BD26708" s="423" t="s">
        <v>1301</v>
      </c>
    </row>
    <row r="26709" spans="53:56" ht="15" x14ac:dyDescent="0.25">
      <c r="BA26709" s="90" t="s">
        <v>31064</v>
      </c>
      <c r="BB26709" s="90" t="s">
        <v>4769</v>
      </c>
      <c r="BC26709" s="90" t="s">
        <v>30352</v>
      </c>
      <c r="BD26709" s="423" t="s">
        <v>1301</v>
      </c>
    </row>
    <row r="26710" spans="53:56" ht="15" x14ac:dyDescent="0.25">
      <c r="BA26710" s="91" t="s">
        <v>31065</v>
      </c>
      <c r="BB26710" s="91" t="s">
        <v>4769</v>
      </c>
      <c r="BC26710" s="91" t="s">
        <v>31058</v>
      </c>
      <c r="BD26710" s="423" t="s">
        <v>1301</v>
      </c>
    </row>
    <row r="26711" spans="53:56" ht="15" x14ac:dyDescent="0.25">
      <c r="BA26711" s="90" t="s">
        <v>31066</v>
      </c>
      <c r="BB26711" s="90" t="s">
        <v>4769</v>
      </c>
      <c r="BC26711" s="90" t="s">
        <v>31011</v>
      </c>
      <c r="BD26711" s="423" t="s">
        <v>1301</v>
      </c>
    </row>
    <row r="26712" spans="53:56" ht="15" x14ac:dyDescent="0.25">
      <c r="BA26712" s="91" t="s">
        <v>31067</v>
      </c>
      <c r="BB26712" s="91" t="s">
        <v>4769</v>
      </c>
      <c r="BC26712" s="91" t="s">
        <v>16659</v>
      </c>
      <c r="BD26712" s="423" t="s">
        <v>1301</v>
      </c>
    </row>
    <row r="26713" spans="53:56" ht="15" x14ac:dyDescent="0.25">
      <c r="BA26713" s="90" t="s">
        <v>31068</v>
      </c>
      <c r="BB26713" s="90" t="s">
        <v>4769</v>
      </c>
      <c r="BC26713" s="90" t="s">
        <v>31011</v>
      </c>
      <c r="BD26713" s="423" t="s">
        <v>1301</v>
      </c>
    </row>
    <row r="26714" spans="53:56" ht="15" x14ac:dyDescent="0.25">
      <c r="BA26714" s="91" t="s">
        <v>31069</v>
      </c>
      <c r="BB26714" s="91" t="s">
        <v>4769</v>
      </c>
      <c r="BC26714" s="91" t="s">
        <v>31015</v>
      </c>
      <c r="BD26714" s="423" t="s">
        <v>1301</v>
      </c>
    </row>
    <row r="26715" spans="53:56" ht="15" x14ac:dyDescent="0.25">
      <c r="BA26715" s="90" t="s">
        <v>31070</v>
      </c>
      <c r="BB26715" s="90" t="s">
        <v>4769</v>
      </c>
      <c r="BC26715" s="90" t="s">
        <v>31011</v>
      </c>
      <c r="BD26715" s="423" t="s">
        <v>1301</v>
      </c>
    </row>
    <row r="26716" spans="53:56" ht="15" x14ac:dyDescent="0.25">
      <c r="BA26716" s="91" t="s">
        <v>31071</v>
      </c>
      <c r="BB26716" s="91" t="s">
        <v>4769</v>
      </c>
      <c r="BC26716" s="91" t="s">
        <v>30352</v>
      </c>
      <c r="BD26716" s="423" t="s">
        <v>1301</v>
      </c>
    </row>
    <row r="26717" spans="53:56" ht="15" x14ac:dyDescent="0.25">
      <c r="BA26717" s="90" t="s">
        <v>31072</v>
      </c>
      <c r="BB26717" s="90" t="s">
        <v>4769</v>
      </c>
      <c r="BC26717" s="90" t="s">
        <v>31073</v>
      </c>
      <c r="BD26717" s="423" t="s">
        <v>1301</v>
      </c>
    </row>
    <row r="26718" spans="53:56" ht="15" x14ac:dyDescent="0.25">
      <c r="BA26718" s="91" t="s">
        <v>31074</v>
      </c>
      <c r="BB26718" s="91" t="s">
        <v>4769</v>
      </c>
      <c r="BC26718" s="91" t="s">
        <v>15158</v>
      </c>
      <c r="BD26718" s="423" t="s">
        <v>1301</v>
      </c>
    </row>
    <row r="26719" spans="53:56" ht="15" x14ac:dyDescent="0.25">
      <c r="BA26719" s="90" t="s">
        <v>31075</v>
      </c>
      <c r="BB26719" s="90" t="s">
        <v>4769</v>
      </c>
      <c r="BC26719" s="90" t="s">
        <v>31015</v>
      </c>
      <c r="BD26719" s="423" t="s">
        <v>1301</v>
      </c>
    </row>
    <row r="26720" spans="53:56" ht="15" x14ac:dyDescent="0.25">
      <c r="BA26720" s="91" t="s">
        <v>31076</v>
      </c>
      <c r="BB26720" s="91" t="s">
        <v>4769</v>
      </c>
      <c r="BC26720" s="91" t="s">
        <v>16659</v>
      </c>
      <c r="BD26720" s="423" t="s">
        <v>1301</v>
      </c>
    </row>
    <row r="26721" spans="53:56" ht="15" x14ac:dyDescent="0.25">
      <c r="BA26721" s="90" t="s">
        <v>31077</v>
      </c>
      <c r="BB26721" s="90" t="s">
        <v>4769</v>
      </c>
      <c r="BC26721" s="90" t="s">
        <v>15158</v>
      </c>
      <c r="BD26721" s="423" t="s">
        <v>1301</v>
      </c>
    </row>
    <row r="26722" spans="53:56" ht="15" x14ac:dyDescent="0.25">
      <c r="BA26722" s="91" t="s">
        <v>31078</v>
      </c>
      <c r="BB26722" s="91" t="s">
        <v>4769</v>
      </c>
      <c r="BC26722" s="91" t="s">
        <v>31058</v>
      </c>
      <c r="BD26722" s="423" t="s">
        <v>1301</v>
      </c>
    </row>
    <row r="26723" spans="53:56" ht="15" x14ac:dyDescent="0.25">
      <c r="BA26723" s="90" t="s">
        <v>31079</v>
      </c>
      <c r="BB26723" s="90" t="s">
        <v>4769</v>
      </c>
      <c r="BC26723" s="90" t="s">
        <v>31080</v>
      </c>
      <c r="BD26723" s="423" t="s">
        <v>1301</v>
      </c>
    </row>
    <row r="26724" spans="53:56" ht="15" x14ac:dyDescent="0.25">
      <c r="BA26724" s="91" t="s">
        <v>31081</v>
      </c>
      <c r="BB26724" s="91" t="s">
        <v>4769</v>
      </c>
      <c r="BC26724" s="91" t="s">
        <v>16659</v>
      </c>
      <c r="BD26724" s="423" t="s">
        <v>1301</v>
      </c>
    </row>
    <row r="26725" spans="53:56" ht="15" x14ac:dyDescent="0.25">
      <c r="BA26725" s="90" t="s">
        <v>31082</v>
      </c>
      <c r="BB26725" s="90" t="s">
        <v>4769</v>
      </c>
      <c r="BC26725" s="90" t="s">
        <v>31083</v>
      </c>
      <c r="BD26725" s="423" t="s">
        <v>1301</v>
      </c>
    </row>
    <row r="26726" spans="53:56" ht="15" x14ac:dyDescent="0.25">
      <c r="BA26726" s="91" t="s">
        <v>31084</v>
      </c>
      <c r="BB26726" s="91" t="s">
        <v>4769</v>
      </c>
      <c r="BC26726" s="91" t="s">
        <v>16659</v>
      </c>
      <c r="BD26726" s="423" t="s">
        <v>1301</v>
      </c>
    </row>
    <row r="26727" spans="53:56" ht="15" x14ac:dyDescent="0.25">
      <c r="BA26727" s="90" t="s">
        <v>31085</v>
      </c>
      <c r="BB26727" s="90" t="s">
        <v>4769</v>
      </c>
      <c r="BC26727" s="90" t="s">
        <v>16659</v>
      </c>
      <c r="BD26727" s="423" t="s">
        <v>1301</v>
      </c>
    </row>
    <row r="26728" spans="53:56" ht="15" x14ac:dyDescent="0.25">
      <c r="BA26728" s="91" t="s">
        <v>31086</v>
      </c>
      <c r="BB26728" s="91" t="s">
        <v>4769</v>
      </c>
      <c r="BC26728" s="91" t="s">
        <v>16659</v>
      </c>
      <c r="BD26728" s="423" t="s">
        <v>1301</v>
      </c>
    </row>
    <row r="26729" spans="53:56" ht="15" x14ac:dyDescent="0.25">
      <c r="BA26729" s="90" t="s">
        <v>31087</v>
      </c>
      <c r="BB26729" s="90" t="s">
        <v>4769</v>
      </c>
      <c r="BC26729" s="90" t="s">
        <v>15158</v>
      </c>
      <c r="BD26729" s="423" t="s">
        <v>1301</v>
      </c>
    </row>
    <row r="26730" spans="53:56" ht="15" x14ac:dyDescent="0.25">
      <c r="BA26730" s="91" t="s">
        <v>31088</v>
      </c>
      <c r="BB26730" s="91" t="s">
        <v>4769</v>
      </c>
      <c r="BC26730" s="91" t="s">
        <v>31073</v>
      </c>
      <c r="BD26730" s="423" t="s">
        <v>1301</v>
      </c>
    </row>
    <row r="26731" spans="53:56" ht="15" x14ac:dyDescent="0.25">
      <c r="BA26731" s="90" t="s">
        <v>31089</v>
      </c>
      <c r="BB26731" s="90" t="s">
        <v>4769</v>
      </c>
      <c r="BC26731" s="90" t="s">
        <v>31058</v>
      </c>
      <c r="BD26731" s="423" t="s">
        <v>1301</v>
      </c>
    </row>
    <row r="26732" spans="53:56" ht="15" x14ac:dyDescent="0.25">
      <c r="BA26732" s="91" t="s">
        <v>31090</v>
      </c>
      <c r="BB26732" s="91" t="s">
        <v>4769</v>
      </c>
      <c r="BC26732" s="91" t="s">
        <v>15158</v>
      </c>
      <c r="BD26732" s="423" t="s">
        <v>1301</v>
      </c>
    </row>
    <row r="26733" spans="53:56" ht="15" x14ac:dyDescent="0.25">
      <c r="BA26733" s="90" t="s">
        <v>31091</v>
      </c>
      <c r="BB26733" s="90" t="s">
        <v>4769</v>
      </c>
      <c r="BC26733" s="90" t="s">
        <v>31083</v>
      </c>
      <c r="BD26733" s="423" t="s">
        <v>1301</v>
      </c>
    </row>
    <row r="26734" spans="53:56" ht="15" x14ac:dyDescent="0.25">
      <c r="BA26734" s="91" t="s">
        <v>31092</v>
      </c>
      <c r="BB26734" s="91" t="s">
        <v>4769</v>
      </c>
      <c r="BC26734" s="91" t="s">
        <v>31083</v>
      </c>
      <c r="BD26734" s="423" t="s">
        <v>1301</v>
      </c>
    </row>
    <row r="26735" spans="53:56" ht="15" x14ac:dyDescent="0.25">
      <c r="BA26735" s="90" t="s">
        <v>31093</v>
      </c>
      <c r="BB26735" s="90" t="s">
        <v>4769</v>
      </c>
      <c r="BC26735" s="90" t="s">
        <v>31083</v>
      </c>
      <c r="BD26735" s="423" t="s">
        <v>1301</v>
      </c>
    </row>
    <row r="26736" spans="53:56" ht="15" x14ac:dyDescent="0.25">
      <c r="BA26736" s="91" t="s">
        <v>31094</v>
      </c>
      <c r="BB26736" s="91" t="s">
        <v>4769</v>
      </c>
      <c r="BC26736" s="91" t="s">
        <v>31083</v>
      </c>
      <c r="BD26736" s="423" t="s">
        <v>1301</v>
      </c>
    </row>
    <row r="26737" spans="53:56" ht="15" x14ac:dyDescent="0.25">
      <c r="BA26737" s="90" t="s">
        <v>31095</v>
      </c>
      <c r="BB26737" s="90" t="s">
        <v>4769</v>
      </c>
      <c r="BC26737" s="90" t="s">
        <v>31083</v>
      </c>
      <c r="BD26737" s="423" t="s">
        <v>1301</v>
      </c>
    </row>
    <row r="26738" spans="53:56" ht="15" x14ac:dyDescent="0.25">
      <c r="BA26738" s="91" t="s">
        <v>31096</v>
      </c>
      <c r="BB26738" s="91" t="s">
        <v>4769</v>
      </c>
      <c r="BC26738" s="91" t="s">
        <v>31083</v>
      </c>
      <c r="BD26738" s="423" t="s">
        <v>1301</v>
      </c>
    </row>
    <row r="26739" spans="53:56" ht="15" x14ac:dyDescent="0.25">
      <c r="BA26739" s="90" t="s">
        <v>31097</v>
      </c>
      <c r="BB26739" s="90" t="s">
        <v>4769</v>
      </c>
      <c r="BC26739" s="90" t="s">
        <v>31083</v>
      </c>
      <c r="BD26739" s="423" t="s">
        <v>1301</v>
      </c>
    </row>
    <row r="26740" spans="53:56" ht="15" x14ac:dyDescent="0.25">
      <c r="BA26740" s="91" t="s">
        <v>31098</v>
      </c>
      <c r="BB26740" s="91" t="s">
        <v>4769</v>
      </c>
      <c r="BC26740" s="91" t="s">
        <v>16659</v>
      </c>
      <c r="BD26740" s="423" t="s">
        <v>1301</v>
      </c>
    </row>
    <row r="26741" spans="53:56" ht="15" x14ac:dyDescent="0.25">
      <c r="BA26741" s="90" t="s">
        <v>31099</v>
      </c>
      <c r="BB26741" s="90" t="s">
        <v>4769</v>
      </c>
      <c r="BC26741" s="90" t="s">
        <v>15158</v>
      </c>
      <c r="BD26741" s="423" t="s">
        <v>1301</v>
      </c>
    </row>
    <row r="26742" spans="53:56" ht="15" x14ac:dyDescent="0.25">
      <c r="BA26742" s="91" t="s">
        <v>31100</v>
      </c>
      <c r="BB26742" s="91" t="s">
        <v>4769</v>
      </c>
      <c r="BC26742" s="91" t="s">
        <v>15158</v>
      </c>
      <c r="BD26742" s="423" t="s">
        <v>1301</v>
      </c>
    </row>
    <row r="26743" spans="53:56" ht="15" x14ac:dyDescent="0.25">
      <c r="BA26743" s="90" t="s">
        <v>31101</v>
      </c>
      <c r="BB26743" s="90" t="s">
        <v>4769</v>
      </c>
      <c r="BC26743" s="90" t="s">
        <v>31083</v>
      </c>
      <c r="BD26743" s="423" t="s">
        <v>1301</v>
      </c>
    </row>
    <row r="26744" spans="53:56" ht="15" x14ac:dyDescent="0.25">
      <c r="BA26744" s="91" t="s">
        <v>31102</v>
      </c>
      <c r="BB26744" s="91" t="s">
        <v>4769</v>
      </c>
      <c r="BC26744" s="91" t="s">
        <v>31015</v>
      </c>
      <c r="BD26744" s="423" t="s">
        <v>1301</v>
      </c>
    </row>
    <row r="26745" spans="53:56" ht="15" x14ac:dyDescent="0.25">
      <c r="BA26745" s="90" t="s">
        <v>31103</v>
      </c>
      <c r="BB26745" s="90" t="s">
        <v>4769</v>
      </c>
      <c r="BC26745" s="90" t="s">
        <v>31080</v>
      </c>
      <c r="BD26745" s="423" t="s">
        <v>1301</v>
      </c>
    </row>
    <row r="26746" spans="53:56" ht="15" x14ac:dyDescent="0.25">
      <c r="BA26746" s="91" t="s">
        <v>31104</v>
      </c>
      <c r="BB26746" s="91" t="s">
        <v>4769</v>
      </c>
      <c r="BC26746" s="91" t="s">
        <v>15158</v>
      </c>
      <c r="BD26746" s="423" t="s">
        <v>1301</v>
      </c>
    </row>
    <row r="26747" spans="53:56" ht="15" x14ac:dyDescent="0.25">
      <c r="BA26747" s="90" t="s">
        <v>31105</v>
      </c>
      <c r="BB26747" s="90" t="s">
        <v>4769</v>
      </c>
      <c r="BC26747" s="90" t="s">
        <v>31080</v>
      </c>
      <c r="BD26747" s="423" t="s">
        <v>1301</v>
      </c>
    </row>
    <row r="26748" spans="53:56" ht="15" x14ac:dyDescent="0.25">
      <c r="BA26748" s="91" t="s">
        <v>31106</v>
      </c>
      <c r="BB26748" s="91" t="s">
        <v>4769</v>
      </c>
      <c r="BC26748" s="91" t="s">
        <v>31080</v>
      </c>
      <c r="BD26748" s="423" t="s">
        <v>1301</v>
      </c>
    </row>
    <row r="26749" spans="53:56" ht="15" x14ac:dyDescent="0.25">
      <c r="BA26749" s="90" t="s">
        <v>31107</v>
      </c>
      <c r="BB26749" s="90" t="s">
        <v>4769</v>
      </c>
      <c r="BC26749" s="90" t="s">
        <v>31058</v>
      </c>
      <c r="BD26749" s="423" t="s">
        <v>1301</v>
      </c>
    </row>
    <row r="26750" spans="53:56" ht="15" x14ac:dyDescent="0.25">
      <c r="BA26750" s="91" t="s">
        <v>31108</v>
      </c>
      <c r="BB26750" s="91" t="s">
        <v>4769</v>
      </c>
      <c r="BC26750" s="91" t="s">
        <v>31073</v>
      </c>
      <c r="BD26750" s="423" t="s">
        <v>1301</v>
      </c>
    </row>
    <row r="26751" spans="53:56" ht="15" x14ac:dyDescent="0.25">
      <c r="BA26751" s="90" t="s">
        <v>31109</v>
      </c>
      <c r="BB26751" s="90" t="s">
        <v>4769</v>
      </c>
      <c r="BC26751" s="90" t="s">
        <v>31083</v>
      </c>
      <c r="BD26751" s="423" t="s">
        <v>1301</v>
      </c>
    </row>
    <row r="26752" spans="53:56" ht="15" x14ac:dyDescent="0.25">
      <c r="BA26752" s="91" t="s">
        <v>31110</v>
      </c>
      <c r="BB26752" s="91" t="s">
        <v>4769</v>
      </c>
      <c r="BC26752" s="91" t="s">
        <v>31058</v>
      </c>
      <c r="BD26752" s="423" t="s">
        <v>1301</v>
      </c>
    </row>
    <row r="26753" spans="53:56" ht="15" x14ac:dyDescent="0.25">
      <c r="BA26753" s="90" t="s">
        <v>31111</v>
      </c>
      <c r="BB26753" s="90" t="s">
        <v>4769</v>
      </c>
      <c r="BC26753" s="90" t="s">
        <v>15158</v>
      </c>
      <c r="BD26753" s="423" t="s">
        <v>1301</v>
      </c>
    </row>
    <row r="26754" spans="53:56" ht="15" x14ac:dyDescent="0.25">
      <c r="BA26754" s="91" t="s">
        <v>31112</v>
      </c>
      <c r="BB26754" s="91" t="s">
        <v>4769</v>
      </c>
      <c r="BC26754" s="91" t="s">
        <v>15158</v>
      </c>
      <c r="BD26754" s="423" t="s">
        <v>1301</v>
      </c>
    </row>
    <row r="26755" spans="53:56" ht="15" x14ac:dyDescent="0.25">
      <c r="BA26755" s="90" t="s">
        <v>31113</v>
      </c>
      <c r="BB26755" s="90" t="s">
        <v>4769</v>
      </c>
      <c r="BC26755" s="90" t="s">
        <v>31058</v>
      </c>
      <c r="BD26755" s="423" t="s">
        <v>1301</v>
      </c>
    </row>
    <row r="26756" spans="53:56" ht="15" x14ac:dyDescent="0.25">
      <c r="BA26756" s="91" t="s">
        <v>31114</v>
      </c>
      <c r="BB26756" s="91" t="s">
        <v>4769</v>
      </c>
      <c r="BC26756" s="91" t="s">
        <v>15158</v>
      </c>
      <c r="BD26756" s="423" t="s">
        <v>1301</v>
      </c>
    </row>
    <row r="26757" spans="53:56" ht="15" x14ac:dyDescent="0.25">
      <c r="BA26757" s="90" t="s">
        <v>31115</v>
      </c>
      <c r="BB26757" s="90" t="s">
        <v>4769</v>
      </c>
      <c r="BC26757" s="90" t="s">
        <v>31058</v>
      </c>
      <c r="BD26757" s="423" t="s">
        <v>1301</v>
      </c>
    </row>
    <row r="26758" spans="53:56" ht="15" x14ac:dyDescent="0.25">
      <c r="BA26758" s="91" t="s">
        <v>31116</v>
      </c>
      <c r="BB26758" s="91" t="s">
        <v>4769</v>
      </c>
      <c r="BC26758" s="91" t="s">
        <v>15158</v>
      </c>
      <c r="BD26758" s="423" t="s">
        <v>1301</v>
      </c>
    </row>
    <row r="26759" spans="53:56" ht="15" x14ac:dyDescent="0.25">
      <c r="BA26759" s="90" t="s">
        <v>31117</v>
      </c>
      <c r="BB26759" s="90" t="s">
        <v>4769</v>
      </c>
      <c r="BC26759" s="90" t="s">
        <v>31058</v>
      </c>
      <c r="BD26759" s="423" t="s">
        <v>1301</v>
      </c>
    </row>
    <row r="26760" spans="53:56" ht="15" x14ac:dyDescent="0.25">
      <c r="BA26760" s="90" t="s">
        <v>31118</v>
      </c>
      <c r="BB26760" s="90" t="s">
        <v>1798</v>
      </c>
      <c r="BC26760" s="90" t="s">
        <v>11988</v>
      </c>
      <c r="BD26760" s="423" t="s">
        <v>1301</v>
      </c>
    </row>
    <row r="26761" spans="53:56" ht="15" x14ac:dyDescent="0.25">
      <c r="BA26761" s="91" t="s">
        <v>31119</v>
      </c>
      <c r="BB26761" s="91" t="s">
        <v>1798</v>
      </c>
      <c r="BC26761" s="91" t="s">
        <v>11988</v>
      </c>
      <c r="BD26761" s="423" t="s">
        <v>1301</v>
      </c>
    </row>
    <row r="26762" spans="53:56" ht="15" x14ac:dyDescent="0.25">
      <c r="BA26762" s="90" t="s">
        <v>31120</v>
      </c>
      <c r="BB26762" s="90" t="s">
        <v>1798</v>
      </c>
      <c r="BC26762" s="90" t="s">
        <v>11988</v>
      </c>
      <c r="BD26762" s="423" t="s">
        <v>1301</v>
      </c>
    </row>
    <row r="26763" spans="53:56" ht="15" x14ac:dyDescent="0.25">
      <c r="BA26763" s="91" t="s">
        <v>31121</v>
      </c>
      <c r="BB26763" s="91" t="s">
        <v>1798</v>
      </c>
      <c r="BC26763" s="91" t="s">
        <v>11988</v>
      </c>
      <c r="BD26763" s="423" t="s">
        <v>1301</v>
      </c>
    </row>
    <row r="26764" spans="53:56" ht="15" x14ac:dyDescent="0.25">
      <c r="BA26764" s="90" t="s">
        <v>31122</v>
      </c>
      <c r="BB26764" s="90" t="s">
        <v>1798</v>
      </c>
      <c r="BC26764" s="90" t="s">
        <v>11988</v>
      </c>
      <c r="BD26764" s="423" t="s">
        <v>1301</v>
      </c>
    </row>
    <row r="26765" spans="53:56" ht="15" x14ac:dyDescent="0.25">
      <c r="BA26765" s="91" t="s">
        <v>31123</v>
      </c>
      <c r="BB26765" s="91" t="s">
        <v>1798</v>
      </c>
      <c r="BC26765" s="91" t="s">
        <v>11988</v>
      </c>
      <c r="BD26765" s="423" t="s">
        <v>1301</v>
      </c>
    </row>
    <row r="26766" spans="53:56" ht="15" x14ac:dyDescent="0.25">
      <c r="BA26766" s="91" t="s">
        <v>31124</v>
      </c>
      <c r="BB26766" s="91" t="s">
        <v>6729</v>
      </c>
      <c r="BC26766" s="91" t="s">
        <v>5723</v>
      </c>
      <c r="BD26766" s="423" t="s">
        <v>1301</v>
      </c>
    </row>
    <row r="26767" spans="53:56" ht="15" x14ac:dyDescent="0.25">
      <c r="BA26767" s="90" t="s">
        <v>31125</v>
      </c>
      <c r="BB26767" s="90" t="s">
        <v>6729</v>
      </c>
      <c r="BC26767" s="90" t="s">
        <v>31126</v>
      </c>
      <c r="BD26767" s="423" t="s">
        <v>1301</v>
      </c>
    </row>
    <row r="26768" spans="53:56" ht="15" x14ac:dyDescent="0.25">
      <c r="BA26768" s="91" t="s">
        <v>31127</v>
      </c>
      <c r="BB26768" s="91" t="s">
        <v>6729</v>
      </c>
      <c r="BC26768" s="91" t="s">
        <v>31128</v>
      </c>
      <c r="BD26768" s="423" t="s">
        <v>1301</v>
      </c>
    </row>
    <row r="26769" spans="53:56" ht="15" x14ac:dyDescent="0.25">
      <c r="BA26769" s="90" t="s">
        <v>31129</v>
      </c>
      <c r="BB26769" s="90" t="s">
        <v>6729</v>
      </c>
      <c r="BC26769" s="90" t="s">
        <v>5723</v>
      </c>
      <c r="BD26769" s="423" t="s">
        <v>1301</v>
      </c>
    </row>
    <row r="26770" spans="53:56" ht="15" x14ac:dyDescent="0.25">
      <c r="BA26770" s="91" t="s">
        <v>31130</v>
      </c>
      <c r="BB26770" s="91" t="s">
        <v>6729</v>
      </c>
      <c r="BC26770" s="91" t="s">
        <v>31128</v>
      </c>
      <c r="BD26770" s="423" t="s">
        <v>1301</v>
      </c>
    </row>
    <row r="26771" spans="53:56" ht="15" x14ac:dyDescent="0.25">
      <c r="BA26771" s="91" t="s">
        <v>31131</v>
      </c>
      <c r="BB26771" s="91" t="s">
        <v>6729</v>
      </c>
      <c r="BC26771" s="91" t="s">
        <v>31126</v>
      </c>
      <c r="BD26771" s="423" t="s">
        <v>1301</v>
      </c>
    </row>
    <row r="26772" spans="53:56" ht="15" x14ac:dyDescent="0.25">
      <c r="BA26772" s="90" t="s">
        <v>31132</v>
      </c>
      <c r="BB26772" s="90" t="s">
        <v>6729</v>
      </c>
      <c r="BC26772" s="90" t="s">
        <v>31126</v>
      </c>
      <c r="BD26772" s="423" t="s">
        <v>1301</v>
      </c>
    </row>
    <row r="26773" spans="53:56" ht="15" x14ac:dyDescent="0.25">
      <c r="BA26773" s="91" t="s">
        <v>31133</v>
      </c>
      <c r="BB26773" s="91" t="s">
        <v>6729</v>
      </c>
      <c r="BC26773" s="91" t="s">
        <v>14644</v>
      </c>
      <c r="BD26773" s="423" t="s">
        <v>1301</v>
      </c>
    </row>
    <row r="26774" spans="53:56" ht="15" x14ac:dyDescent="0.25">
      <c r="BA26774" s="90" t="s">
        <v>31134</v>
      </c>
      <c r="BB26774" s="90" t="s">
        <v>6729</v>
      </c>
      <c r="BC26774" s="90" t="s">
        <v>31135</v>
      </c>
      <c r="BD26774" s="423" t="s">
        <v>1301</v>
      </c>
    </row>
    <row r="26775" spans="53:56" ht="15" x14ac:dyDescent="0.25">
      <c r="BA26775" s="90" t="s">
        <v>31136</v>
      </c>
      <c r="BB26775" s="90" t="s">
        <v>6729</v>
      </c>
      <c r="BC26775" s="90" t="s">
        <v>4061</v>
      </c>
      <c r="BD26775" s="423" t="s">
        <v>1301</v>
      </c>
    </row>
    <row r="26776" spans="53:56" ht="15" x14ac:dyDescent="0.25">
      <c r="BA26776" s="91" t="s">
        <v>31137</v>
      </c>
      <c r="BB26776" s="91" t="s">
        <v>6729</v>
      </c>
      <c r="BC26776" s="91" t="s">
        <v>18361</v>
      </c>
      <c r="BD26776" s="423" t="s">
        <v>1301</v>
      </c>
    </row>
    <row r="26777" spans="53:56" ht="15" x14ac:dyDescent="0.25">
      <c r="BA26777" s="90" t="s">
        <v>31138</v>
      </c>
      <c r="BB26777" s="90" t="s">
        <v>6729</v>
      </c>
      <c r="BC26777" s="90" t="s">
        <v>18361</v>
      </c>
      <c r="BD26777" s="423" t="s">
        <v>1301</v>
      </c>
    </row>
    <row r="26778" spans="53:56" ht="15" x14ac:dyDescent="0.25">
      <c r="BA26778" s="91" t="s">
        <v>31139</v>
      </c>
      <c r="BB26778" s="91" t="s">
        <v>6729</v>
      </c>
      <c r="BC26778" s="91" t="s">
        <v>18574</v>
      </c>
      <c r="BD26778" s="423" t="s">
        <v>1301</v>
      </c>
    </row>
    <row r="26779" spans="53:56" ht="15" x14ac:dyDescent="0.25">
      <c r="BA26779" s="91" t="s">
        <v>31140</v>
      </c>
      <c r="BB26779" s="91" t="s">
        <v>6729</v>
      </c>
      <c r="BC26779" s="91" t="s">
        <v>31141</v>
      </c>
      <c r="BD26779" s="423" t="s">
        <v>1301</v>
      </c>
    </row>
    <row r="26780" spans="53:56" ht="15" x14ac:dyDescent="0.25">
      <c r="BA26780" s="90" t="s">
        <v>31142</v>
      </c>
      <c r="BB26780" s="90" t="s">
        <v>6729</v>
      </c>
      <c r="BC26780" s="90" t="s">
        <v>31128</v>
      </c>
      <c r="BD26780" s="423" t="s">
        <v>1301</v>
      </c>
    </row>
    <row r="26781" spans="53:56" ht="15" x14ac:dyDescent="0.25">
      <c r="BA26781" s="91" t="s">
        <v>31143</v>
      </c>
      <c r="BB26781" s="91" t="s">
        <v>6729</v>
      </c>
      <c r="BC26781" s="91" t="s">
        <v>31128</v>
      </c>
      <c r="BD26781" s="423" t="s">
        <v>1301</v>
      </c>
    </row>
    <row r="26782" spans="53:56" ht="15" x14ac:dyDescent="0.25">
      <c r="BA26782" s="90" t="s">
        <v>31144</v>
      </c>
      <c r="BB26782" s="90" t="s">
        <v>6729</v>
      </c>
      <c r="BC26782" s="90" t="s">
        <v>31128</v>
      </c>
      <c r="BD26782" s="423" t="s">
        <v>1301</v>
      </c>
    </row>
    <row r="26783" spans="53:56" ht="15" x14ac:dyDescent="0.25">
      <c r="BA26783" s="90" t="s">
        <v>31145</v>
      </c>
      <c r="BB26783" s="90" t="s">
        <v>6729</v>
      </c>
      <c r="BC26783" s="90" t="s">
        <v>18361</v>
      </c>
      <c r="BD26783" s="423" t="s">
        <v>1301</v>
      </c>
    </row>
    <row r="26784" spans="53:56" ht="15" x14ac:dyDescent="0.25">
      <c r="BA26784" s="91" t="s">
        <v>31146</v>
      </c>
      <c r="BB26784" s="91" t="s">
        <v>6729</v>
      </c>
      <c r="BC26784" s="91" t="s">
        <v>31128</v>
      </c>
      <c r="BD26784" s="423" t="s">
        <v>1301</v>
      </c>
    </row>
    <row r="26785" spans="53:56" ht="15" x14ac:dyDescent="0.25">
      <c r="BA26785" s="90" t="s">
        <v>31147</v>
      </c>
      <c r="BB26785" s="90" t="s">
        <v>6729</v>
      </c>
      <c r="BC26785" s="90" t="s">
        <v>18361</v>
      </c>
      <c r="BD26785" s="423" t="s">
        <v>1301</v>
      </c>
    </row>
    <row r="26786" spans="53:56" ht="15" x14ac:dyDescent="0.25">
      <c r="BA26786" s="91" t="s">
        <v>31148</v>
      </c>
      <c r="BB26786" s="91" t="s">
        <v>6729</v>
      </c>
      <c r="BC26786" s="91" t="s">
        <v>31141</v>
      </c>
      <c r="BD26786" s="423" t="s">
        <v>1301</v>
      </c>
    </row>
    <row r="26787" spans="53:56" ht="15" x14ac:dyDescent="0.25">
      <c r="BA26787" s="91" t="s">
        <v>31149</v>
      </c>
      <c r="BB26787" s="91" t="s">
        <v>6729</v>
      </c>
      <c r="BC26787" s="91" t="s">
        <v>5723</v>
      </c>
      <c r="BD26787" s="423" t="s">
        <v>1301</v>
      </c>
    </row>
    <row r="26788" spans="53:56" ht="15" x14ac:dyDescent="0.25">
      <c r="BA26788" s="90" t="s">
        <v>31150</v>
      </c>
      <c r="BB26788" s="90" t="s">
        <v>6729</v>
      </c>
      <c r="BC26788" s="90" t="s">
        <v>31126</v>
      </c>
      <c r="BD26788" s="423" t="s">
        <v>1301</v>
      </c>
    </row>
    <row r="26789" spans="53:56" ht="15" x14ac:dyDescent="0.25">
      <c r="BA26789" s="91" t="s">
        <v>31151</v>
      </c>
      <c r="BB26789" s="91" t="s">
        <v>6729</v>
      </c>
      <c r="BC26789" s="91" t="s">
        <v>4061</v>
      </c>
      <c r="BD26789" s="423" t="s">
        <v>1301</v>
      </c>
    </row>
    <row r="26790" spans="53:56" ht="15" x14ac:dyDescent="0.25">
      <c r="BA26790" s="90" t="s">
        <v>31152</v>
      </c>
      <c r="BB26790" s="90" t="s">
        <v>6729</v>
      </c>
      <c r="BC26790" s="90" t="s">
        <v>31141</v>
      </c>
      <c r="BD26790" s="423" t="s">
        <v>1301</v>
      </c>
    </row>
    <row r="26791" spans="53:56" ht="15" x14ac:dyDescent="0.25">
      <c r="BA26791" s="90" t="s">
        <v>31153</v>
      </c>
      <c r="BB26791" s="90" t="s">
        <v>6729</v>
      </c>
      <c r="BC26791" s="90" t="s">
        <v>31154</v>
      </c>
      <c r="BD26791" s="423" t="s">
        <v>1301</v>
      </c>
    </row>
    <row r="26792" spans="53:56" ht="15" x14ac:dyDescent="0.25">
      <c r="BA26792" s="91" t="s">
        <v>31155</v>
      </c>
      <c r="BB26792" s="91" t="s">
        <v>6729</v>
      </c>
      <c r="BC26792" s="91" t="s">
        <v>31128</v>
      </c>
      <c r="BD26792" s="423" t="s">
        <v>1301</v>
      </c>
    </row>
    <row r="26793" spans="53:56" ht="15" x14ac:dyDescent="0.25">
      <c r="BA26793" s="90" t="s">
        <v>31156</v>
      </c>
      <c r="BB26793" s="90" t="s">
        <v>6729</v>
      </c>
      <c r="BC26793" s="90" t="s">
        <v>31157</v>
      </c>
      <c r="BD26793" s="423" t="s">
        <v>1301</v>
      </c>
    </row>
    <row r="26794" spans="53:56" ht="15" x14ac:dyDescent="0.25">
      <c r="BA26794" s="91" t="s">
        <v>31158</v>
      </c>
      <c r="BB26794" s="91" t="s">
        <v>6729</v>
      </c>
      <c r="BC26794" s="91" t="s">
        <v>4061</v>
      </c>
      <c r="BD26794" s="423" t="s">
        <v>1301</v>
      </c>
    </row>
    <row r="26795" spans="53:56" ht="15" x14ac:dyDescent="0.25">
      <c r="BA26795" s="90" t="s">
        <v>31159</v>
      </c>
      <c r="BB26795" s="90" t="s">
        <v>6729</v>
      </c>
      <c r="BC26795" s="90" t="s">
        <v>31128</v>
      </c>
      <c r="BD26795" s="423" t="s">
        <v>1301</v>
      </c>
    </row>
    <row r="26796" spans="53:56" ht="15" x14ac:dyDescent="0.25">
      <c r="BA26796" s="91" t="s">
        <v>31160</v>
      </c>
      <c r="BB26796" s="91" t="s">
        <v>6729</v>
      </c>
      <c r="BC26796" s="91" t="s">
        <v>4061</v>
      </c>
      <c r="BD26796" s="423" t="s">
        <v>1301</v>
      </c>
    </row>
    <row r="26797" spans="53:56" ht="15" x14ac:dyDescent="0.25">
      <c r="BA26797" s="91" t="s">
        <v>31161</v>
      </c>
      <c r="BB26797" s="91" t="s">
        <v>6729</v>
      </c>
      <c r="BC26797" s="91" t="s">
        <v>31128</v>
      </c>
      <c r="BD26797" s="423" t="s">
        <v>1301</v>
      </c>
    </row>
    <row r="26798" spans="53:56" ht="15" x14ac:dyDescent="0.25">
      <c r="BA26798" s="90" t="s">
        <v>31162</v>
      </c>
      <c r="BB26798" s="90" t="s">
        <v>6729</v>
      </c>
      <c r="BC26798" s="90" t="s">
        <v>18361</v>
      </c>
      <c r="BD26798" s="423" t="s">
        <v>1301</v>
      </c>
    </row>
    <row r="26799" spans="53:56" ht="15" x14ac:dyDescent="0.25">
      <c r="BA26799" s="91" t="s">
        <v>31163</v>
      </c>
      <c r="BB26799" s="91" t="s">
        <v>6729</v>
      </c>
      <c r="BC26799" s="91" t="s">
        <v>14644</v>
      </c>
      <c r="BD26799" s="423" t="s">
        <v>1301</v>
      </c>
    </row>
    <row r="26800" spans="53:56" ht="15" x14ac:dyDescent="0.25">
      <c r="BA26800" s="90" t="s">
        <v>31164</v>
      </c>
      <c r="BB26800" s="90" t="s">
        <v>6729</v>
      </c>
      <c r="BC26800" s="90" t="s">
        <v>5723</v>
      </c>
      <c r="BD26800" s="423" t="s">
        <v>1301</v>
      </c>
    </row>
    <row r="26801" spans="53:56" ht="15" x14ac:dyDescent="0.25">
      <c r="BA26801" s="90" t="s">
        <v>31165</v>
      </c>
      <c r="BB26801" s="90" t="s">
        <v>6729</v>
      </c>
      <c r="BC26801" s="90" t="s">
        <v>4061</v>
      </c>
      <c r="BD26801" s="423" t="s">
        <v>1301</v>
      </c>
    </row>
    <row r="26802" spans="53:56" ht="15" x14ac:dyDescent="0.25">
      <c r="BA26802" s="91" t="s">
        <v>31166</v>
      </c>
      <c r="BB26802" s="91" t="s">
        <v>6729</v>
      </c>
      <c r="BC26802" s="91" t="s">
        <v>31157</v>
      </c>
      <c r="BD26802" s="423" t="s">
        <v>1301</v>
      </c>
    </row>
    <row r="26803" spans="53:56" ht="15" x14ac:dyDescent="0.25">
      <c r="BA26803" s="90" t="s">
        <v>31167</v>
      </c>
      <c r="BB26803" s="90" t="s">
        <v>6729</v>
      </c>
      <c r="BC26803" s="90" t="s">
        <v>31128</v>
      </c>
      <c r="BD26803" s="423" t="s">
        <v>1301</v>
      </c>
    </row>
    <row r="26804" spans="53:56" ht="15" x14ac:dyDescent="0.25">
      <c r="BA26804" s="91" t="s">
        <v>31168</v>
      </c>
      <c r="BB26804" s="91" t="s">
        <v>6729</v>
      </c>
      <c r="BC26804" s="91" t="s">
        <v>18574</v>
      </c>
      <c r="BD26804" s="423" t="s">
        <v>1301</v>
      </c>
    </row>
    <row r="26805" spans="53:56" ht="15" x14ac:dyDescent="0.25">
      <c r="BA26805" s="91" t="s">
        <v>31169</v>
      </c>
      <c r="BB26805" s="91" t="s">
        <v>6729</v>
      </c>
      <c r="BC26805" s="91" t="s">
        <v>18361</v>
      </c>
      <c r="BD26805" s="423" t="s">
        <v>1301</v>
      </c>
    </row>
    <row r="26806" spans="53:56" ht="15" x14ac:dyDescent="0.25">
      <c r="BA26806" s="90" t="s">
        <v>31170</v>
      </c>
      <c r="BB26806" s="90" t="s">
        <v>6729</v>
      </c>
      <c r="BC26806" s="90" t="s">
        <v>14644</v>
      </c>
      <c r="BD26806" s="423" t="s">
        <v>1301</v>
      </c>
    </row>
    <row r="26807" spans="53:56" ht="15" x14ac:dyDescent="0.25">
      <c r="BA26807" s="91" t="s">
        <v>31171</v>
      </c>
      <c r="BB26807" s="91" t="s">
        <v>6729</v>
      </c>
      <c r="BC26807" s="91" t="s">
        <v>31154</v>
      </c>
      <c r="BD26807" s="423" t="s">
        <v>1301</v>
      </c>
    </row>
    <row r="26808" spans="53:56" ht="15" x14ac:dyDescent="0.25">
      <c r="BA26808" s="90" t="s">
        <v>31172</v>
      </c>
      <c r="BB26808" s="90" t="s">
        <v>6729</v>
      </c>
      <c r="BC26808" s="90" t="s">
        <v>31157</v>
      </c>
      <c r="BD26808" s="423" t="s">
        <v>1301</v>
      </c>
    </row>
    <row r="26809" spans="53:56" ht="15" x14ac:dyDescent="0.25">
      <c r="BA26809" s="90" t="s">
        <v>31173</v>
      </c>
      <c r="BB26809" s="90" t="s">
        <v>6729</v>
      </c>
      <c r="BC26809" s="90" t="s">
        <v>18361</v>
      </c>
      <c r="BD26809" s="423" t="s">
        <v>1301</v>
      </c>
    </row>
    <row r="26810" spans="53:56" ht="15" x14ac:dyDescent="0.25">
      <c r="BA26810" s="91" t="s">
        <v>31174</v>
      </c>
      <c r="BB26810" s="91" t="s">
        <v>6729</v>
      </c>
      <c r="BC26810" s="91" t="s">
        <v>31135</v>
      </c>
      <c r="BD26810" s="423" t="s">
        <v>1301</v>
      </c>
    </row>
    <row r="26811" spans="53:56" ht="15" x14ac:dyDescent="0.25">
      <c r="BA26811" s="90" t="s">
        <v>31175</v>
      </c>
      <c r="BB26811" s="90" t="s">
        <v>6729</v>
      </c>
      <c r="BC26811" s="90" t="s">
        <v>5723</v>
      </c>
      <c r="BD26811" s="423" t="s">
        <v>1301</v>
      </c>
    </row>
    <row r="26812" spans="53:56" ht="15" x14ac:dyDescent="0.25">
      <c r="BA26812" s="91" t="s">
        <v>31176</v>
      </c>
      <c r="BB26812" s="91" t="s">
        <v>6729</v>
      </c>
      <c r="BC26812" s="91" t="s">
        <v>18574</v>
      </c>
      <c r="BD26812" s="423" t="s">
        <v>1301</v>
      </c>
    </row>
    <row r="26813" spans="53:56" ht="15" x14ac:dyDescent="0.25">
      <c r="BA26813" s="91" t="s">
        <v>31177</v>
      </c>
      <c r="BB26813" s="91" t="s">
        <v>6729</v>
      </c>
      <c r="BC26813" s="91" t="s">
        <v>31178</v>
      </c>
      <c r="BD26813" s="423" t="s">
        <v>1301</v>
      </c>
    </row>
    <row r="26814" spans="53:56" ht="15" x14ac:dyDescent="0.25">
      <c r="BA26814" s="90" t="s">
        <v>31179</v>
      </c>
      <c r="BB26814" s="90" t="s">
        <v>6729</v>
      </c>
      <c r="BC26814" s="90" t="s">
        <v>31154</v>
      </c>
      <c r="BD26814" s="423" t="s">
        <v>1301</v>
      </c>
    </row>
    <row r="26815" spans="53:56" ht="15" x14ac:dyDescent="0.25">
      <c r="BA26815" s="91" t="s">
        <v>31180</v>
      </c>
      <c r="BB26815" s="91" t="s">
        <v>6729</v>
      </c>
      <c r="BC26815" s="91" t="s">
        <v>18361</v>
      </c>
      <c r="BD26815" s="423" t="s">
        <v>1301</v>
      </c>
    </row>
    <row r="26816" spans="53:56" ht="15" x14ac:dyDescent="0.25">
      <c r="BA26816" s="90" t="s">
        <v>31181</v>
      </c>
      <c r="BB26816" s="90" t="s">
        <v>6729</v>
      </c>
      <c r="BC26816" s="90" t="s">
        <v>18574</v>
      </c>
      <c r="BD26816" s="423" t="s">
        <v>1301</v>
      </c>
    </row>
    <row r="26817" spans="53:56" ht="15" x14ac:dyDescent="0.25">
      <c r="BA26817" s="90" t="s">
        <v>31182</v>
      </c>
      <c r="BB26817" s="90" t="s">
        <v>6729</v>
      </c>
      <c r="BC26817" s="90" t="s">
        <v>31128</v>
      </c>
      <c r="BD26817" s="423" t="s">
        <v>1301</v>
      </c>
    </row>
    <row r="26818" spans="53:56" ht="15" x14ac:dyDescent="0.25">
      <c r="BA26818" s="91" t="s">
        <v>31183</v>
      </c>
      <c r="BB26818" s="91" t="s">
        <v>6729</v>
      </c>
      <c r="BC26818" s="91" t="s">
        <v>31128</v>
      </c>
      <c r="BD26818" s="423" t="s">
        <v>1301</v>
      </c>
    </row>
    <row r="26819" spans="53:56" ht="15" x14ac:dyDescent="0.25">
      <c r="BA26819" s="90" t="s">
        <v>31184</v>
      </c>
      <c r="BB26819" s="90" t="s">
        <v>6729</v>
      </c>
      <c r="BC26819" s="90" t="s">
        <v>18574</v>
      </c>
      <c r="BD26819" s="423" t="s">
        <v>1301</v>
      </c>
    </row>
    <row r="26820" spans="53:56" ht="15" x14ac:dyDescent="0.25">
      <c r="BA26820" s="91" t="s">
        <v>31185</v>
      </c>
      <c r="BB26820" s="91" t="s">
        <v>6729</v>
      </c>
      <c r="BC26820" s="91" t="s">
        <v>31135</v>
      </c>
      <c r="BD26820" s="423" t="s">
        <v>1301</v>
      </c>
    </row>
    <row r="26821" spans="53:56" ht="15" x14ac:dyDescent="0.25">
      <c r="BA26821" s="90" t="s">
        <v>31186</v>
      </c>
      <c r="BB26821" s="90" t="s">
        <v>6729</v>
      </c>
      <c r="BC26821" s="90" t="s">
        <v>31187</v>
      </c>
      <c r="BD26821" s="423" t="s">
        <v>1301</v>
      </c>
    </row>
    <row r="26822" spans="53:56" ht="15" x14ac:dyDescent="0.25">
      <c r="BA26822" s="91" t="s">
        <v>31188</v>
      </c>
      <c r="BB26822" s="91" t="s">
        <v>6729</v>
      </c>
      <c r="BC26822" s="91" t="s">
        <v>31128</v>
      </c>
      <c r="BD26822" s="423" t="s">
        <v>1301</v>
      </c>
    </row>
    <row r="26823" spans="53:56" ht="15" x14ac:dyDescent="0.25">
      <c r="BA26823" s="91" t="s">
        <v>31189</v>
      </c>
      <c r="BB26823" s="91" t="s">
        <v>6729</v>
      </c>
      <c r="BC26823" s="91" t="s">
        <v>31126</v>
      </c>
      <c r="BD26823" s="423" t="s">
        <v>1301</v>
      </c>
    </row>
    <row r="26824" spans="53:56" ht="15" x14ac:dyDescent="0.25">
      <c r="BA26824" s="90" t="s">
        <v>31190</v>
      </c>
      <c r="BB26824" s="90" t="s">
        <v>6729</v>
      </c>
      <c r="BC26824" s="90" t="s">
        <v>31187</v>
      </c>
      <c r="BD26824" s="423" t="s">
        <v>1301</v>
      </c>
    </row>
    <row r="26825" spans="53:56" ht="15" x14ac:dyDescent="0.25">
      <c r="BA26825" s="91" t="s">
        <v>31191</v>
      </c>
      <c r="BB26825" s="91" t="s">
        <v>6729</v>
      </c>
      <c r="BC26825" s="91" t="s">
        <v>31187</v>
      </c>
      <c r="BD26825" s="423" t="s">
        <v>1301</v>
      </c>
    </row>
    <row r="26826" spans="53:56" ht="15" x14ac:dyDescent="0.25">
      <c r="BA26826" s="90" t="s">
        <v>31192</v>
      </c>
      <c r="BB26826" s="90" t="s">
        <v>6729</v>
      </c>
      <c r="BC26826" s="90" t="s">
        <v>4061</v>
      </c>
      <c r="BD26826" s="423" t="s">
        <v>1301</v>
      </c>
    </row>
    <row r="26827" spans="53:56" ht="15" x14ac:dyDescent="0.25">
      <c r="BA26827" s="90" t="s">
        <v>31193</v>
      </c>
      <c r="BB26827" s="90" t="s">
        <v>6729</v>
      </c>
      <c r="BC26827" s="90" t="s">
        <v>31141</v>
      </c>
      <c r="BD26827" s="423" t="s">
        <v>1301</v>
      </c>
    </row>
    <row r="26828" spans="53:56" ht="15" x14ac:dyDescent="0.25">
      <c r="BA26828" s="91" t="s">
        <v>31194</v>
      </c>
      <c r="BB26828" s="91" t="s">
        <v>6729</v>
      </c>
      <c r="BC26828" s="91" t="s">
        <v>31187</v>
      </c>
      <c r="BD26828" s="423" t="s">
        <v>1301</v>
      </c>
    </row>
    <row r="26829" spans="53:56" ht="15" x14ac:dyDescent="0.25">
      <c r="BA26829" s="90" t="s">
        <v>31195</v>
      </c>
      <c r="BB26829" s="90" t="s">
        <v>6729</v>
      </c>
      <c r="BC26829" s="90" t="s">
        <v>31157</v>
      </c>
      <c r="BD26829" s="423" t="s">
        <v>1301</v>
      </c>
    </row>
    <row r="26830" spans="53:56" ht="15" x14ac:dyDescent="0.25">
      <c r="BA26830" s="91" t="s">
        <v>31196</v>
      </c>
      <c r="BB26830" s="91" t="s">
        <v>6729</v>
      </c>
      <c r="BC26830" s="91" t="s">
        <v>31128</v>
      </c>
      <c r="BD26830" s="423" t="s">
        <v>1301</v>
      </c>
    </row>
    <row r="26831" spans="53:56" ht="15" x14ac:dyDescent="0.25">
      <c r="BA26831" s="91" t="s">
        <v>31197</v>
      </c>
      <c r="BB26831" s="91" t="s">
        <v>6729</v>
      </c>
      <c r="BC26831" s="91" t="s">
        <v>14644</v>
      </c>
      <c r="BD26831" s="423" t="s">
        <v>1301</v>
      </c>
    </row>
    <row r="26832" spans="53:56" ht="15" x14ac:dyDescent="0.25">
      <c r="BA26832" s="90" t="s">
        <v>31198</v>
      </c>
      <c r="BB26832" s="90" t="s">
        <v>6729</v>
      </c>
      <c r="BC26832" s="90" t="s">
        <v>18361</v>
      </c>
      <c r="BD26832" s="423" t="s">
        <v>1301</v>
      </c>
    </row>
    <row r="26833" spans="53:56" ht="15" x14ac:dyDescent="0.25">
      <c r="BA26833" s="91" t="s">
        <v>31199</v>
      </c>
      <c r="BB26833" s="91" t="s">
        <v>6729</v>
      </c>
      <c r="BC26833" s="91" t="s">
        <v>31126</v>
      </c>
      <c r="BD26833" s="423" t="s">
        <v>1301</v>
      </c>
    </row>
    <row r="26834" spans="53:56" ht="15" x14ac:dyDescent="0.25">
      <c r="BA26834" s="90" t="s">
        <v>31200</v>
      </c>
      <c r="BB26834" s="90" t="s">
        <v>6729</v>
      </c>
      <c r="BC26834" s="90" t="s">
        <v>31157</v>
      </c>
      <c r="BD26834" s="423" t="s">
        <v>1301</v>
      </c>
    </row>
    <row r="26835" spans="53:56" ht="15" x14ac:dyDescent="0.25">
      <c r="BA26835" s="90" t="s">
        <v>31201</v>
      </c>
      <c r="BB26835" s="90" t="s">
        <v>6729</v>
      </c>
      <c r="BC26835" s="90" t="s">
        <v>14644</v>
      </c>
      <c r="BD26835" s="423" t="s">
        <v>1301</v>
      </c>
    </row>
    <row r="26836" spans="53:56" ht="15" x14ac:dyDescent="0.25">
      <c r="BA26836" s="91" t="s">
        <v>31202</v>
      </c>
      <c r="BB26836" s="91" t="s">
        <v>6729</v>
      </c>
      <c r="BC26836" s="91" t="s">
        <v>31141</v>
      </c>
      <c r="BD26836" s="423" t="s">
        <v>1301</v>
      </c>
    </row>
    <row r="26837" spans="53:56" ht="15" x14ac:dyDescent="0.25">
      <c r="BA26837" s="90" t="s">
        <v>31203</v>
      </c>
      <c r="BB26837" s="90" t="s">
        <v>6729</v>
      </c>
      <c r="BC26837" s="90" t="s">
        <v>18574</v>
      </c>
      <c r="BD26837" s="423" t="s">
        <v>1301</v>
      </c>
    </row>
    <row r="26838" spans="53:56" ht="15" x14ac:dyDescent="0.25">
      <c r="BA26838" s="91" t="s">
        <v>31204</v>
      </c>
      <c r="BB26838" s="91" t="s">
        <v>6729</v>
      </c>
      <c r="BC26838" s="91" t="s">
        <v>18574</v>
      </c>
      <c r="BD26838" s="423" t="s">
        <v>1301</v>
      </c>
    </row>
    <row r="26839" spans="53:56" ht="15" x14ac:dyDescent="0.25">
      <c r="BA26839" s="91" t="s">
        <v>31205</v>
      </c>
      <c r="BB26839" s="91" t="s">
        <v>6729</v>
      </c>
      <c r="BC26839" s="91" t="s">
        <v>4061</v>
      </c>
      <c r="BD26839" s="423" t="s">
        <v>1301</v>
      </c>
    </row>
    <row r="26840" spans="53:56" ht="15" x14ac:dyDescent="0.25">
      <c r="BA26840" s="90" t="s">
        <v>31206</v>
      </c>
      <c r="BB26840" s="90" t="s">
        <v>6729</v>
      </c>
      <c r="BC26840" s="90" t="s">
        <v>31157</v>
      </c>
      <c r="BD26840" s="423" t="s">
        <v>1301</v>
      </c>
    </row>
    <row r="26841" spans="53:56" ht="15" x14ac:dyDescent="0.25">
      <c r="BA26841" s="91" t="s">
        <v>31207</v>
      </c>
      <c r="BB26841" s="91" t="s">
        <v>6729</v>
      </c>
      <c r="BC26841" s="91" t="s">
        <v>31157</v>
      </c>
      <c r="BD26841" s="423" t="s">
        <v>1301</v>
      </c>
    </row>
    <row r="26842" spans="53:56" ht="15" x14ac:dyDescent="0.25">
      <c r="BA26842" s="90" t="s">
        <v>31208</v>
      </c>
      <c r="BB26842" s="90" t="s">
        <v>6729</v>
      </c>
      <c r="BC26842" s="90" t="s">
        <v>31128</v>
      </c>
      <c r="BD26842" s="423" t="s">
        <v>1301</v>
      </c>
    </row>
    <row r="26843" spans="53:56" ht="15" x14ac:dyDescent="0.25">
      <c r="BA26843" s="91" t="s">
        <v>31209</v>
      </c>
      <c r="BB26843" s="91" t="s">
        <v>6729</v>
      </c>
      <c r="BC26843" s="91" t="s">
        <v>31128</v>
      </c>
      <c r="BD26843" s="423" t="s">
        <v>1301</v>
      </c>
    </row>
    <row r="26844" spans="53:56" ht="15" x14ac:dyDescent="0.25">
      <c r="BA26844" s="90" t="s">
        <v>31210</v>
      </c>
      <c r="BB26844" s="90" t="s">
        <v>6729</v>
      </c>
      <c r="BC26844" s="90" t="s">
        <v>31128</v>
      </c>
      <c r="BD26844" s="423" t="s">
        <v>1301</v>
      </c>
    </row>
    <row r="26845" spans="53:56" ht="15" x14ac:dyDescent="0.25">
      <c r="BA26845" s="91" t="s">
        <v>31211</v>
      </c>
      <c r="BB26845" s="91" t="s">
        <v>6729</v>
      </c>
      <c r="BC26845" s="91" t="s">
        <v>31128</v>
      </c>
      <c r="BD26845" s="423" t="s">
        <v>1301</v>
      </c>
    </row>
    <row r="26846" spans="53:56" ht="15" x14ac:dyDescent="0.25">
      <c r="BA26846" s="90" t="s">
        <v>31212</v>
      </c>
      <c r="BB26846" s="90" t="s">
        <v>6729</v>
      </c>
      <c r="BC26846" s="90" t="s">
        <v>31128</v>
      </c>
      <c r="BD26846" s="423" t="s">
        <v>1301</v>
      </c>
    </row>
    <row r="26847" spans="53:56" ht="15" x14ac:dyDescent="0.25">
      <c r="BA26847" s="91" t="s">
        <v>31213</v>
      </c>
      <c r="BB26847" s="91" t="s">
        <v>6729</v>
      </c>
      <c r="BC26847" s="91" t="s">
        <v>31128</v>
      </c>
      <c r="BD26847" s="423" t="s">
        <v>1301</v>
      </c>
    </row>
    <row r="26848" spans="53:56" ht="15" x14ac:dyDescent="0.25">
      <c r="BA26848" s="90" t="s">
        <v>31214</v>
      </c>
      <c r="BB26848" s="90" t="s">
        <v>6729</v>
      </c>
      <c r="BC26848" s="90" t="s">
        <v>31128</v>
      </c>
      <c r="BD26848" s="423" t="s">
        <v>1301</v>
      </c>
    </row>
    <row r="26849" spans="53:56" ht="15" x14ac:dyDescent="0.25">
      <c r="BA26849" s="91" t="s">
        <v>31215</v>
      </c>
      <c r="BB26849" s="91" t="s">
        <v>6729</v>
      </c>
      <c r="BC26849" s="91" t="s">
        <v>31128</v>
      </c>
      <c r="BD26849" s="423" t="s">
        <v>1301</v>
      </c>
    </row>
    <row r="26850" spans="53:56" ht="15" x14ac:dyDescent="0.25">
      <c r="BA26850" s="91" t="s">
        <v>31216</v>
      </c>
      <c r="BB26850" s="91" t="s">
        <v>6729</v>
      </c>
      <c r="BC26850" s="91" t="s">
        <v>31128</v>
      </c>
      <c r="BD26850" s="423" t="s">
        <v>1301</v>
      </c>
    </row>
    <row r="26851" spans="53:56" ht="15" x14ac:dyDescent="0.25">
      <c r="BA26851" s="90" t="s">
        <v>31217</v>
      </c>
      <c r="BB26851" s="90" t="s">
        <v>6729</v>
      </c>
      <c r="BC26851" s="90" t="s">
        <v>31128</v>
      </c>
      <c r="BD26851" s="423" t="s">
        <v>1301</v>
      </c>
    </row>
    <row r="26852" spans="53:56" ht="15" x14ac:dyDescent="0.25">
      <c r="BA26852" s="90" t="s">
        <v>31218</v>
      </c>
      <c r="BB26852" s="90" t="s">
        <v>6729</v>
      </c>
      <c r="BC26852" s="90" t="s">
        <v>31128</v>
      </c>
      <c r="BD26852" s="423" t="s">
        <v>1301</v>
      </c>
    </row>
    <row r="26853" spans="53:56" ht="15" x14ac:dyDescent="0.25">
      <c r="BA26853" s="90" t="s">
        <v>31219</v>
      </c>
      <c r="BB26853" s="90" t="s">
        <v>6729</v>
      </c>
      <c r="BC26853" s="90" t="s">
        <v>31128</v>
      </c>
      <c r="BD26853" s="423" t="s">
        <v>1301</v>
      </c>
    </row>
    <row r="26854" spans="53:56" ht="15" x14ac:dyDescent="0.25">
      <c r="BA26854" s="91" t="s">
        <v>31220</v>
      </c>
      <c r="BB26854" s="91" t="s">
        <v>6729</v>
      </c>
      <c r="BC26854" s="91" t="s">
        <v>31128</v>
      </c>
      <c r="BD26854" s="423" t="s">
        <v>1301</v>
      </c>
    </row>
    <row r="26855" spans="53:56" ht="15" x14ac:dyDescent="0.25">
      <c r="BA26855" s="90" t="s">
        <v>31221</v>
      </c>
      <c r="BB26855" s="90" t="s">
        <v>6729</v>
      </c>
      <c r="BC26855" s="90" t="s">
        <v>31128</v>
      </c>
      <c r="BD26855" s="423" t="s">
        <v>1301</v>
      </c>
    </row>
    <row r="26856" spans="53:56" ht="15" x14ac:dyDescent="0.25">
      <c r="BA26856" s="91" t="s">
        <v>31222</v>
      </c>
      <c r="BB26856" s="91" t="s">
        <v>6729</v>
      </c>
      <c r="BC26856" s="91" t="s">
        <v>31128</v>
      </c>
      <c r="BD26856" s="423" t="s">
        <v>1301</v>
      </c>
    </row>
    <row r="26857" spans="53:56" ht="15" x14ac:dyDescent="0.25">
      <c r="BA26857" s="91" t="s">
        <v>31223</v>
      </c>
      <c r="BB26857" s="91" t="s">
        <v>6729</v>
      </c>
      <c r="BC26857" s="91" t="s">
        <v>31128</v>
      </c>
      <c r="BD26857" s="423" t="s">
        <v>1301</v>
      </c>
    </row>
    <row r="26858" spans="53:56" ht="15" x14ac:dyDescent="0.25">
      <c r="BA26858" s="90" t="s">
        <v>31224</v>
      </c>
      <c r="BB26858" s="90" t="s">
        <v>6729</v>
      </c>
      <c r="BC26858" s="90" t="s">
        <v>31128</v>
      </c>
      <c r="BD26858" s="423" t="s">
        <v>1301</v>
      </c>
    </row>
    <row r="26859" spans="53:56" ht="15" x14ac:dyDescent="0.25">
      <c r="BA26859" s="91" t="s">
        <v>31225</v>
      </c>
      <c r="BB26859" s="91" t="s">
        <v>6729</v>
      </c>
      <c r="BC26859" s="91" t="s">
        <v>31128</v>
      </c>
      <c r="BD26859" s="423" t="s">
        <v>1301</v>
      </c>
    </row>
    <row r="26860" spans="53:56" ht="15" x14ac:dyDescent="0.25">
      <c r="BA26860" s="90" t="s">
        <v>31226</v>
      </c>
      <c r="BB26860" s="90" t="s">
        <v>6729</v>
      </c>
      <c r="BC26860" s="90" t="s">
        <v>31128</v>
      </c>
      <c r="BD26860" s="423" t="s">
        <v>1301</v>
      </c>
    </row>
    <row r="26861" spans="53:56" ht="15" x14ac:dyDescent="0.25">
      <c r="BA26861" s="91" t="s">
        <v>31227</v>
      </c>
      <c r="BB26861" s="91" t="s">
        <v>6729</v>
      </c>
      <c r="BC26861" s="91" t="s">
        <v>31128</v>
      </c>
      <c r="BD26861" s="423" t="s">
        <v>1301</v>
      </c>
    </row>
    <row r="26862" spans="53:56" ht="15" x14ac:dyDescent="0.25">
      <c r="BA26862" s="90" t="s">
        <v>31228</v>
      </c>
      <c r="BB26862" s="90" t="s">
        <v>6729</v>
      </c>
      <c r="BC26862" s="90" t="s">
        <v>31128</v>
      </c>
      <c r="BD26862" s="423" t="s">
        <v>1301</v>
      </c>
    </row>
    <row r="26863" spans="53:56" ht="15" x14ac:dyDescent="0.25">
      <c r="BA26863" s="91" t="s">
        <v>31229</v>
      </c>
      <c r="BB26863" s="91" t="s">
        <v>6729</v>
      </c>
      <c r="BC26863" s="91" t="s">
        <v>31128</v>
      </c>
      <c r="BD26863" s="423" t="s">
        <v>1301</v>
      </c>
    </row>
    <row r="26864" spans="53:56" ht="15" x14ac:dyDescent="0.25">
      <c r="BA26864" s="90" t="s">
        <v>31230</v>
      </c>
      <c r="BB26864" s="90" t="s">
        <v>6729</v>
      </c>
      <c r="BC26864" s="90" t="s">
        <v>31128</v>
      </c>
      <c r="BD26864" s="423" t="s">
        <v>1301</v>
      </c>
    </row>
    <row r="26865" spans="53:56" ht="15" x14ac:dyDescent="0.25">
      <c r="BA26865" s="91" t="s">
        <v>31231</v>
      </c>
      <c r="BB26865" s="91" t="s">
        <v>6729</v>
      </c>
      <c r="BC26865" s="91" t="s">
        <v>31128</v>
      </c>
      <c r="BD26865" s="423" t="s">
        <v>1301</v>
      </c>
    </row>
    <row r="26866" spans="53:56" ht="15" x14ac:dyDescent="0.25">
      <c r="BA26866" s="90" t="s">
        <v>31232</v>
      </c>
      <c r="BB26866" s="90" t="s">
        <v>6729</v>
      </c>
      <c r="BC26866" s="90" t="s">
        <v>31128</v>
      </c>
      <c r="BD26866" s="423" t="s">
        <v>1301</v>
      </c>
    </row>
    <row r="26867" spans="53:56" ht="15" x14ac:dyDescent="0.25">
      <c r="BA26867" s="91" t="s">
        <v>31233</v>
      </c>
      <c r="BB26867" s="91" t="s">
        <v>6729</v>
      </c>
      <c r="BC26867" s="91" t="s">
        <v>31128</v>
      </c>
      <c r="BD26867" s="423" t="s">
        <v>1301</v>
      </c>
    </row>
    <row r="26868" spans="53:56" ht="15" x14ac:dyDescent="0.25">
      <c r="BA26868" s="90" t="s">
        <v>31234</v>
      </c>
      <c r="BB26868" s="90" t="s">
        <v>6729</v>
      </c>
      <c r="BC26868" s="90" t="s">
        <v>31128</v>
      </c>
      <c r="BD26868" s="423" t="s">
        <v>1301</v>
      </c>
    </row>
    <row r="26869" spans="53:56" ht="15" x14ac:dyDescent="0.25">
      <c r="BA26869" s="91" t="s">
        <v>31235</v>
      </c>
      <c r="BB26869" s="91" t="s">
        <v>6729</v>
      </c>
      <c r="BC26869" s="91" t="s">
        <v>31236</v>
      </c>
      <c r="BD26869" s="423" t="s">
        <v>1301</v>
      </c>
    </row>
    <row r="26870" spans="53:56" ht="15" x14ac:dyDescent="0.25">
      <c r="BA26870" s="90" t="s">
        <v>31237</v>
      </c>
      <c r="BB26870" s="90" t="s">
        <v>6729</v>
      </c>
      <c r="BC26870" s="90" t="s">
        <v>31236</v>
      </c>
      <c r="BD26870" s="423" t="s">
        <v>1301</v>
      </c>
    </row>
    <row r="26871" spans="53:56" ht="15" x14ac:dyDescent="0.25">
      <c r="BA26871" s="91" t="s">
        <v>31238</v>
      </c>
      <c r="BB26871" s="91" t="s">
        <v>6729</v>
      </c>
      <c r="BC26871" s="91" t="s">
        <v>15486</v>
      </c>
      <c r="BD26871" s="423" t="s">
        <v>1301</v>
      </c>
    </row>
    <row r="26872" spans="53:56" ht="15" x14ac:dyDescent="0.25">
      <c r="BA26872" s="90" t="s">
        <v>31239</v>
      </c>
      <c r="BB26872" s="90" t="s">
        <v>6729</v>
      </c>
      <c r="BC26872" s="90" t="s">
        <v>31178</v>
      </c>
      <c r="BD26872" s="423" t="s">
        <v>1301</v>
      </c>
    </row>
    <row r="26873" spans="53:56" ht="15" x14ac:dyDescent="0.25">
      <c r="BA26873" s="91" t="s">
        <v>31240</v>
      </c>
      <c r="BB26873" s="91" t="s">
        <v>6729</v>
      </c>
      <c r="BC26873" s="91" t="s">
        <v>31241</v>
      </c>
      <c r="BD26873" s="423" t="s">
        <v>1301</v>
      </c>
    </row>
    <row r="26874" spans="53:56" ht="15" x14ac:dyDescent="0.25">
      <c r="BA26874" s="90" t="s">
        <v>31242</v>
      </c>
      <c r="BB26874" s="90" t="s">
        <v>6729</v>
      </c>
      <c r="BC26874" s="90" t="s">
        <v>31178</v>
      </c>
      <c r="BD26874" s="423" t="s">
        <v>1301</v>
      </c>
    </row>
    <row r="26875" spans="53:56" ht="15" x14ac:dyDescent="0.25">
      <c r="BA26875" s="91" t="s">
        <v>31243</v>
      </c>
      <c r="BB26875" s="91" t="s">
        <v>6729</v>
      </c>
      <c r="BC26875" s="91" t="s">
        <v>15486</v>
      </c>
      <c r="BD26875" s="423" t="s">
        <v>1301</v>
      </c>
    </row>
    <row r="26876" spans="53:56" ht="15" x14ac:dyDescent="0.25">
      <c r="BA26876" s="90" t="s">
        <v>31244</v>
      </c>
      <c r="BB26876" s="90" t="s">
        <v>6729</v>
      </c>
      <c r="BC26876" s="90" t="s">
        <v>22819</v>
      </c>
      <c r="BD26876" s="423" t="s">
        <v>1301</v>
      </c>
    </row>
    <row r="26877" spans="53:56" ht="15" x14ac:dyDescent="0.25">
      <c r="BA26877" s="91" t="s">
        <v>31245</v>
      </c>
      <c r="BB26877" s="91" t="s">
        <v>6729</v>
      </c>
      <c r="BC26877" s="91" t="s">
        <v>31241</v>
      </c>
      <c r="BD26877" s="423" t="s">
        <v>1301</v>
      </c>
    </row>
    <row r="26878" spans="53:56" ht="15" x14ac:dyDescent="0.25">
      <c r="BA26878" s="90" t="s">
        <v>31246</v>
      </c>
      <c r="BB26878" s="90" t="s">
        <v>6729</v>
      </c>
      <c r="BC26878" s="90" t="s">
        <v>31247</v>
      </c>
      <c r="BD26878" s="423" t="s">
        <v>1301</v>
      </c>
    </row>
    <row r="26879" spans="53:56" ht="15" x14ac:dyDescent="0.25">
      <c r="BA26879" s="91" t="s">
        <v>31248</v>
      </c>
      <c r="BB26879" s="91" t="s">
        <v>6729</v>
      </c>
      <c r="BC26879" s="91" t="s">
        <v>31126</v>
      </c>
      <c r="BD26879" s="423" t="s">
        <v>1301</v>
      </c>
    </row>
    <row r="26880" spans="53:56" ht="15" x14ac:dyDescent="0.25">
      <c r="BA26880" s="90" t="s">
        <v>31249</v>
      </c>
      <c r="BB26880" s="90" t="s">
        <v>6729</v>
      </c>
      <c r="BC26880" s="90" t="s">
        <v>31250</v>
      </c>
      <c r="BD26880" s="423" t="s">
        <v>1301</v>
      </c>
    </row>
    <row r="26881" spans="53:56" ht="15" x14ac:dyDescent="0.25">
      <c r="BA26881" s="91" t="s">
        <v>31251</v>
      </c>
      <c r="BB26881" s="91" t="s">
        <v>6729</v>
      </c>
      <c r="BC26881" s="91" t="s">
        <v>31250</v>
      </c>
      <c r="BD26881" s="423" t="s">
        <v>1301</v>
      </c>
    </row>
    <row r="26882" spans="53:56" ht="15" x14ac:dyDescent="0.25">
      <c r="BA26882" s="90" t="s">
        <v>31252</v>
      </c>
      <c r="BB26882" s="90" t="s">
        <v>6729</v>
      </c>
      <c r="BC26882" s="90" t="s">
        <v>31253</v>
      </c>
      <c r="BD26882" s="423" t="s">
        <v>1301</v>
      </c>
    </row>
    <row r="26883" spans="53:56" ht="15" x14ac:dyDescent="0.25">
      <c r="BA26883" s="91" t="s">
        <v>31254</v>
      </c>
      <c r="BB26883" s="91" t="s">
        <v>6729</v>
      </c>
      <c r="BC26883" s="91" t="s">
        <v>22819</v>
      </c>
      <c r="BD26883" s="423" t="s">
        <v>1301</v>
      </c>
    </row>
    <row r="26884" spans="53:56" ht="15" x14ac:dyDescent="0.25">
      <c r="BA26884" s="90" t="s">
        <v>31255</v>
      </c>
      <c r="BB26884" s="90" t="s">
        <v>6729</v>
      </c>
      <c r="BC26884" s="90" t="s">
        <v>31241</v>
      </c>
      <c r="BD26884" s="423" t="s">
        <v>1301</v>
      </c>
    </row>
    <row r="26885" spans="53:56" ht="15" x14ac:dyDescent="0.25">
      <c r="BA26885" s="91" t="s">
        <v>31256</v>
      </c>
      <c r="BB26885" s="91" t="s">
        <v>6729</v>
      </c>
      <c r="BC26885" s="91" t="s">
        <v>31253</v>
      </c>
      <c r="BD26885" s="423" t="s">
        <v>1301</v>
      </c>
    </row>
    <row r="26886" spans="53:56" ht="15" x14ac:dyDescent="0.25">
      <c r="BA26886" s="90" t="s">
        <v>31257</v>
      </c>
      <c r="BB26886" s="90" t="s">
        <v>6729</v>
      </c>
      <c r="BC26886" s="90" t="s">
        <v>22819</v>
      </c>
      <c r="BD26886" s="423" t="s">
        <v>1301</v>
      </c>
    </row>
    <row r="26887" spans="53:56" ht="15" x14ac:dyDescent="0.25">
      <c r="BA26887" s="91" t="s">
        <v>31258</v>
      </c>
      <c r="BB26887" s="91" t="s">
        <v>6729</v>
      </c>
      <c r="BC26887" s="91" t="s">
        <v>31250</v>
      </c>
      <c r="BD26887" s="423" t="s">
        <v>1301</v>
      </c>
    </row>
    <row r="26888" spans="53:56" ht="15" x14ac:dyDescent="0.25">
      <c r="BA26888" s="90" t="s">
        <v>31259</v>
      </c>
      <c r="BB26888" s="90" t="s">
        <v>6729</v>
      </c>
      <c r="BC26888" s="90" t="s">
        <v>31178</v>
      </c>
      <c r="BD26888" s="423" t="s">
        <v>1301</v>
      </c>
    </row>
    <row r="26889" spans="53:56" ht="15" x14ac:dyDescent="0.25">
      <c r="BA26889" s="91" t="s">
        <v>31260</v>
      </c>
      <c r="BB26889" s="91" t="s">
        <v>6729</v>
      </c>
      <c r="BC26889" s="91" t="s">
        <v>15158</v>
      </c>
      <c r="BD26889" s="423" t="s">
        <v>1301</v>
      </c>
    </row>
    <row r="26890" spans="53:56" ht="15" x14ac:dyDescent="0.25">
      <c r="BA26890" s="90" t="s">
        <v>31261</v>
      </c>
      <c r="BB26890" s="90" t="s">
        <v>6729</v>
      </c>
      <c r="BC26890" s="90" t="s">
        <v>31178</v>
      </c>
      <c r="BD26890" s="423" t="s">
        <v>1301</v>
      </c>
    </row>
    <row r="26891" spans="53:56" ht="15" x14ac:dyDescent="0.25">
      <c r="BA26891" s="91" t="s">
        <v>31262</v>
      </c>
      <c r="BB26891" s="91" t="s">
        <v>6729</v>
      </c>
      <c r="BC26891" s="91" t="s">
        <v>31250</v>
      </c>
      <c r="BD26891" s="423" t="s">
        <v>1301</v>
      </c>
    </row>
    <row r="26892" spans="53:56" ht="15" x14ac:dyDescent="0.25">
      <c r="BA26892" s="90" t="s">
        <v>31263</v>
      </c>
      <c r="BB26892" s="90" t="s">
        <v>6729</v>
      </c>
      <c r="BC26892" s="90" t="s">
        <v>31236</v>
      </c>
      <c r="BD26892" s="423" t="s">
        <v>1301</v>
      </c>
    </row>
    <row r="26893" spans="53:56" ht="15" x14ac:dyDescent="0.25">
      <c r="BA26893" s="91" t="s">
        <v>31264</v>
      </c>
      <c r="BB26893" s="91" t="s">
        <v>6729</v>
      </c>
      <c r="BC26893" s="91" t="s">
        <v>22819</v>
      </c>
      <c r="BD26893" s="423" t="s">
        <v>1301</v>
      </c>
    </row>
    <row r="26894" spans="53:56" ht="15" x14ac:dyDescent="0.25">
      <c r="BA26894" s="90" t="s">
        <v>31265</v>
      </c>
      <c r="BB26894" s="90" t="s">
        <v>6729</v>
      </c>
      <c r="BC26894" s="90" t="s">
        <v>31241</v>
      </c>
      <c r="BD26894" s="423" t="s">
        <v>1301</v>
      </c>
    </row>
    <row r="26895" spans="53:56" ht="15" x14ac:dyDescent="0.25">
      <c r="BA26895" s="91" t="s">
        <v>31266</v>
      </c>
      <c r="BB26895" s="91" t="s">
        <v>6729</v>
      </c>
      <c r="BC26895" s="91" t="s">
        <v>31241</v>
      </c>
      <c r="BD26895" s="423" t="s">
        <v>1301</v>
      </c>
    </row>
    <row r="26896" spans="53:56" ht="15" x14ac:dyDescent="0.25">
      <c r="BA26896" s="90" t="s">
        <v>31267</v>
      </c>
      <c r="BB26896" s="90" t="s">
        <v>6729</v>
      </c>
      <c r="BC26896" s="90" t="s">
        <v>31247</v>
      </c>
      <c r="BD26896" s="423" t="s">
        <v>1301</v>
      </c>
    </row>
    <row r="26897" spans="53:56" ht="15" x14ac:dyDescent="0.25">
      <c r="BA26897" s="91" t="s">
        <v>31268</v>
      </c>
      <c r="BB26897" s="91" t="s">
        <v>6729</v>
      </c>
      <c r="BC26897" s="91" t="s">
        <v>31250</v>
      </c>
      <c r="BD26897" s="423" t="s">
        <v>1301</v>
      </c>
    </row>
    <row r="26898" spans="53:56" ht="15" x14ac:dyDescent="0.25">
      <c r="BA26898" s="90" t="s">
        <v>31269</v>
      </c>
      <c r="BB26898" s="90" t="s">
        <v>6729</v>
      </c>
      <c r="BC26898" s="90" t="s">
        <v>31250</v>
      </c>
      <c r="BD26898" s="423" t="s">
        <v>1301</v>
      </c>
    </row>
    <row r="26899" spans="53:56" ht="15" x14ac:dyDescent="0.25">
      <c r="BA26899" s="91" t="s">
        <v>31270</v>
      </c>
      <c r="BB26899" s="91" t="s">
        <v>6729</v>
      </c>
      <c r="BC26899" s="91" t="s">
        <v>31236</v>
      </c>
      <c r="BD26899" s="423" t="s">
        <v>1301</v>
      </c>
    </row>
    <row r="26900" spans="53:56" ht="15" x14ac:dyDescent="0.25">
      <c r="BA26900" s="90" t="s">
        <v>31271</v>
      </c>
      <c r="BB26900" s="90" t="s">
        <v>6729</v>
      </c>
      <c r="BC26900" s="90" t="s">
        <v>31178</v>
      </c>
      <c r="BD26900" s="423" t="s">
        <v>1301</v>
      </c>
    </row>
    <row r="26901" spans="53:56" ht="15" x14ac:dyDescent="0.25">
      <c r="BA26901" s="91" t="s">
        <v>31272</v>
      </c>
      <c r="BB26901" s="91" t="s">
        <v>6729</v>
      </c>
      <c r="BC26901" s="91" t="s">
        <v>31236</v>
      </c>
      <c r="BD26901" s="423" t="s">
        <v>1301</v>
      </c>
    </row>
    <row r="26902" spans="53:56" ht="15" x14ac:dyDescent="0.25">
      <c r="BA26902" s="90" t="s">
        <v>31273</v>
      </c>
      <c r="BB26902" s="90" t="s">
        <v>6729</v>
      </c>
      <c r="BC26902" s="90" t="s">
        <v>15486</v>
      </c>
      <c r="BD26902" s="423" t="s">
        <v>1301</v>
      </c>
    </row>
    <row r="26903" spans="53:56" ht="15" x14ac:dyDescent="0.25">
      <c r="BA26903" s="91" t="s">
        <v>31274</v>
      </c>
      <c r="BB26903" s="91" t="s">
        <v>6729</v>
      </c>
      <c r="BC26903" s="91" t="s">
        <v>15158</v>
      </c>
      <c r="BD26903" s="423" t="s">
        <v>1301</v>
      </c>
    </row>
    <row r="26904" spans="53:56" ht="15" x14ac:dyDescent="0.25">
      <c r="BA26904" s="90" t="s">
        <v>31275</v>
      </c>
      <c r="BB26904" s="90" t="s">
        <v>6729</v>
      </c>
      <c r="BC26904" s="90" t="s">
        <v>31250</v>
      </c>
      <c r="BD26904" s="423" t="s">
        <v>1301</v>
      </c>
    </row>
    <row r="26905" spans="53:56" ht="15" x14ac:dyDescent="0.25">
      <c r="BA26905" s="90" t="s">
        <v>31276</v>
      </c>
      <c r="BB26905" s="90" t="s">
        <v>6729</v>
      </c>
      <c r="BC26905" s="90" t="s">
        <v>31178</v>
      </c>
      <c r="BD26905" s="423" t="s">
        <v>1301</v>
      </c>
    </row>
    <row r="26906" spans="53:56" ht="15" x14ac:dyDescent="0.25">
      <c r="BA26906" s="91" t="s">
        <v>31277</v>
      </c>
      <c r="BB26906" s="91" t="s">
        <v>6729</v>
      </c>
      <c r="BC26906" s="91" t="s">
        <v>15486</v>
      </c>
      <c r="BD26906" s="423" t="s">
        <v>1301</v>
      </c>
    </row>
    <row r="26907" spans="53:56" ht="15" x14ac:dyDescent="0.25">
      <c r="BA26907" s="90" t="s">
        <v>31278</v>
      </c>
      <c r="BB26907" s="90" t="s">
        <v>6729</v>
      </c>
      <c r="BC26907" s="90" t="s">
        <v>15486</v>
      </c>
      <c r="BD26907" s="423" t="s">
        <v>1301</v>
      </c>
    </row>
    <row r="26908" spans="53:56" ht="15" x14ac:dyDescent="0.25">
      <c r="BA26908" s="91" t="s">
        <v>31279</v>
      </c>
      <c r="BB26908" s="91" t="s">
        <v>6729</v>
      </c>
      <c r="BC26908" s="91" t="s">
        <v>15486</v>
      </c>
      <c r="BD26908" s="423" t="s">
        <v>1301</v>
      </c>
    </row>
    <row r="26909" spans="53:56" ht="15" x14ac:dyDescent="0.25">
      <c r="BA26909" s="90" t="s">
        <v>31280</v>
      </c>
      <c r="BB26909" s="90" t="s">
        <v>6729</v>
      </c>
      <c r="BC26909" s="90" t="s">
        <v>31253</v>
      </c>
      <c r="BD26909" s="423" t="s">
        <v>1301</v>
      </c>
    </row>
    <row r="26910" spans="53:56" ht="15" x14ac:dyDescent="0.25">
      <c r="BA26910" s="91" t="s">
        <v>31281</v>
      </c>
      <c r="BB26910" s="91" t="s">
        <v>6729</v>
      </c>
      <c r="BC26910" s="91" t="s">
        <v>31253</v>
      </c>
      <c r="BD26910" s="423" t="s">
        <v>1301</v>
      </c>
    </row>
    <row r="26911" spans="53:56" ht="15" x14ac:dyDescent="0.25">
      <c r="BA26911" s="90" t="s">
        <v>31282</v>
      </c>
      <c r="BB26911" s="90" t="s">
        <v>6729</v>
      </c>
      <c r="BC26911" s="90" t="s">
        <v>31253</v>
      </c>
      <c r="BD26911" s="423" t="s">
        <v>1301</v>
      </c>
    </row>
    <row r="26912" spans="53:56" ht="15" x14ac:dyDescent="0.25">
      <c r="BA26912" s="91" t="s">
        <v>31283</v>
      </c>
      <c r="BB26912" s="91" t="s">
        <v>6729</v>
      </c>
      <c r="BC26912" s="91" t="s">
        <v>22819</v>
      </c>
      <c r="BD26912" s="423" t="s">
        <v>1301</v>
      </c>
    </row>
    <row r="26913" spans="53:56" ht="15" x14ac:dyDescent="0.25">
      <c r="BA26913" s="90" t="s">
        <v>31284</v>
      </c>
      <c r="BB26913" s="90" t="s">
        <v>6729</v>
      </c>
      <c r="BC26913" s="90" t="s">
        <v>15486</v>
      </c>
      <c r="BD26913" s="423" t="s">
        <v>1301</v>
      </c>
    </row>
    <row r="26914" spans="53:56" ht="15" x14ac:dyDescent="0.25">
      <c r="BA26914" s="91" t="s">
        <v>31285</v>
      </c>
      <c r="BB26914" s="91" t="s">
        <v>6729</v>
      </c>
      <c r="BC26914" s="91" t="s">
        <v>31253</v>
      </c>
      <c r="BD26914" s="423" t="s">
        <v>1301</v>
      </c>
    </row>
    <row r="26915" spans="53:56" ht="15" x14ac:dyDescent="0.25">
      <c r="BA26915" s="90" t="s">
        <v>31286</v>
      </c>
      <c r="BB26915" s="90" t="s">
        <v>6729</v>
      </c>
      <c r="BC26915" s="90" t="s">
        <v>31247</v>
      </c>
      <c r="BD26915" s="423" t="s">
        <v>1301</v>
      </c>
    </row>
    <row r="26916" spans="53:56" ht="15" x14ac:dyDescent="0.25">
      <c r="BA26916" s="91" t="s">
        <v>31287</v>
      </c>
      <c r="BB26916" s="91" t="s">
        <v>6729</v>
      </c>
      <c r="BC26916" s="91" t="s">
        <v>31253</v>
      </c>
      <c r="BD26916" s="423" t="s">
        <v>1301</v>
      </c>
    </row>
    <row r="26917" spans="53:56" ht="15" x14ac:dyDescent="0.25">
      <c r="BA26917" s="90" t="s">
        <v>31288</v>
      </c>
      <c r="BB26917" s="90" t="s">
        <v>6729</v>
      </c>
      <c r="BC26917" s="90" t="s">
        <v>31236</v>
      </c>
      <c r="BD26917" s="423" t="s">
        <v>1301</v>
      </c>
    </row>
    <row r="26918" spans="53:56" ht="15" x14ac:dyDescent="0.25">
      <c r="BA26918" s="91" t="s">
        <v>31289</v>
      </c>
      <c r="BB26918" s="91" t="s">
        <v>6729</v>
      </c>
      <c r="BC26918" s="91" t="s">
        <v>15486</v>
      </c>
      <c r="BD26918" s="423" t="s">
        <v>1301</v>
      </c>
    </row>
    <row r="26919" spans="53:56" ht="15" x14ac:dyDescent="0.25">
      <c r="BA26919" s="90" t="s">
        <v>31290</v>
      </c>
      <c r="BB26919" s="90" t="s">
        <v>6729</v>
      </c>
      <c r="BC26919" s="90" t="s">
        <v>15486</v>
      </c>
      <c r="BD26919" s="423" t="s">
        <v>1301</v>
      </c>
    </row>
    <row r="26920" spans="53:56" ht="15" x14ac:dyDescent="0.25">
      <c r="BA26920" s="91" t="s">
        <v>31291</v>
      </c>
      <c r="BB26920" s="91" t="s">
        <v>6729</v>
      </c>
      <c r="BC26920" s="91" t="s">
        <v>31253</v>
      </c>
      <c r="BD26920" s="423" t="s">
        <v>1301</v>
      </c>
    </row>
    <row r="26921" spans="53:56" ht="15" x14ac:dyDescent="0.25">
      <c r="BA26921" s="90" t="s">
        <v>31292</v>
      </c>
      <c r="BB26921" s="90" t="s">
        <v>6729</v>
      </c>
      <c r="BC26921" s="90" t="s">
        <v>31241</v>
      </c>
      <c r="BD26921" s="423" t="s">
        <v>1301</v>
      </c>
    </row>
    <row r="26922" spans="53:56" ht="15" x14ac:dyDescent="0.25">
      <c r="BA26922" s="91" t="s">
        <v>31293</v>
      </c>
      <c r="BB26922" s="91" t="s">
        <v>6729</v>
      </c>
      <c r="BC26922" s="91" t="s">
        <v>15486</v>
      </c>
      <c r="BD26922" s="423" t="s">
        <v>1301</v>
      </c>
    </row>
    <row r="26923" spans="53:56" ht="15" x14ac:dyDescent="0.25">
      <c r="BA26923" s="90" t="s">
        <v>31294</v>
      </c>
      <c r="BB26923" s="90" t="s">
        <v>6729</v>
      </c>
      <c r="BC26923" s="90" t="s">
        <v>15158</v>
      </c>
      <c r="BD26923" s="423" t="s">
        <v>1301</v>
      </c>
    </row>
    <row r="26924" spans="53:56" ht="15" x14ac:dyDescent="0.25">
      <c r="BA26924" s="90" t="s">
        <v>31295</v>
      </c>
      <c r="BB26924" s="90" t="s">
        <v>6729</v>
      </c>
      <c r="BC26924" s="90" t="s">
        <v>22819</v>
      </c>
      <c r="BD26924" s="423" t="s">
        <v>1301</v>
      </c>
    </row>
    <row r="26925" spans="53:56" ht="15" x14ac:dyDescent="0.25">
      <c r="BA26925" s="91" t="s">
        <v>31296</v>
      </c>
      <c r="BB26925" s="91" t="s">
        <v>6729</v>
      </c>
      <c r="BC26925" s="91" t="s">
        <v>31236</v>
      </c>
      <c r="BD26925" s="423" t="s">
        <v>1301</v>
      </c>
    </row>
    <row r="26926" spans="53:56" ht="15" x14ac:dyDescent="0.25">
      <c r="BA26926" s="90" t="s">
        <v>31297</v>
      </c>
      <c r="BB26926" s="90" t="s">
        <v>6729</v>
      </c>
      <c r="BC26926" s="90" t="s">
        <v>31247</v>
      </c>
      <c r="BD26926" s="423" t="s">
        <v>1301</v>
      </c>
    </row>
    <row r="26927" spans="53:56" ht="15" x14ac:dyDescent="0.25">
      <c r="BA26927" s="91" t="s">
        <v>31298</v>
      </c>
      <c r="BB26927" s="91" t="s">
        <v>6729</v>
      </c>
      <c r="BC26927" s="91" t="s">
        <v>31247</v>
      </c>
      <c r="BD26927" s="423" t="s">
        <v>1301</v>
      </c>
    </row>
    <row r="26928" spans="53:56" ht="15" x14ac:dyDescent="0.25">
      <c r="BA26928" s="91" t="s">
        <v>31299</v>
      </c>
      <c r="BB26928" s="91" t="s">
        <v>6729</v>
      </c>
      <c r="BC26928" s="91" t="s">
        <v>31126</v>
      </c>
      <c r="BD26928" s="423" t="s">
        <v>1301</v>
      </c>
    </row>
    <row r="26929" spans="53:56" ht="15" x14ac:dyDescent="0.25">
      <c r="BA26929" s="90" t="s">
        <v>31300</v>
      </c>
      <c r="BB26929" s="90" t="s">
        <v>6729</v>
      </c>
      <c r="BC26929" s="90" t="s">
        <v>22819</v>
      </c>
      <c r="BD26929" s="423" t="s">
        <v>1301</v>
      </c>
    </row>
    <row r="26930" spans="53:56" ht="15" x14ac:dyDescent="0.25">
      <c r="BA26930" s="91" t="s">
        <v>31301</v>
      </c>
      <c r="BB26930" s="91" t="s">
        <v>6729</v>
      </c>
      <c r="BC26930" s="91" t="s">
        <v>31253</v>
      </c>
      <c r="BD26930" s="423" t="s">
        <v>1301</v>
      </c>
    </row>
    <row r="26931" spans="53:56" ht="15" x14ac:dyDescent="0.25">
      <c r="BA26931" s="90" t="s">
        <v>31302</v>
      </c>
      <c r="BB26931" s="90" t="s">
        <v>6729</v>
      </c>
      <c r="BC26931" s="90" t="s">
        <v>31303</v>
      </c>
      <c r="BD26931" s="423" t="s">
        <v>1301</v>
      </c>
    </row>
    <row r="26932" spans="53:56" ht="15" x14ac:dyDescent="0.25">
      <c r="BA26932" s="91" t="s">
        <v>31304</v>
      </c>
      <c r="BB26932" s="91" t="s">
        <v>6729</v>
      </c>
      <c r="BC26932" s="91" t="s">
        <v>31305</v>
      </c>
      <c r="BD26932" s="423" t="s">
        <v>1301</v>
      </c>
    </row>
    <row r="26933" spans="53:56" ht="15" x14ac:dyDescent="0.25">
      <c r="BA26933" s="90" t="s">
        <v>31306</v>
      </c>
      <c r="BB26933" s="90" t="s">
        <v>6729</v>
      </c>
      <c r="BC26933" s="90" t="s">
        <v>31307</v>
      </c>
      <c r="BD26933" s="423" t="s">
        <v>1301</v>
      </c>
    </row>
    <row r="26934" spans="53:56" ht="15" x14ac:dyDescent="0.25">
      <c r="BA26934" s="90" t="s">
        <v>31308</v>
      </c>
      <c r="BB26934" s="90" t="s">
        <v>6729</v>
      </c>
      <c r="BC26934" s="90" t="s">
        <v>17404</v>
      </c>
      <c r="BD26934" s="423" t="s">
        <v>1301</v>
      </c>
    </row>
    <row r="26935" spans="53:56" ht="15" x14ac:dyDescent="0.25">
      <c r="BA26935" s="91" t="s">
        <v>31309</v>
      </c>
      <c r="BB26935" s="91" t="s">
        <v>6729</v>
      </c>
      <c r="BC26935" s="91" t="s">
        <v>31310</v>
      </c>
      <c r="BD26935" s="423" t="s">
        <v>1301</v>
      </c>
    </row>
    <row r="26936" spans="53:56" ht="15" x14ac:dyDescent="0.25">
      <c r="BA26936" s="90" t="s">
        <v>31311</v>
      </c>
      <c r="BB26936" s="90" t="s">
        <v>6729</v>
      </c>
      <c r="BC26936" s="90" t="s">
        <v>31187</v>
      </c>
      <c r="BD26936" s="423" t="s">
        <v>1301</v>
      </c>
    </row>
    <row r="26937" spans="53:56" ht="15" x14ac:dyDescent="0.25">
      <c r="BA26937" s="91" t="s">
        <v>31312</v>
      </c>
      <c r="BB26937" s="91" t="s">
        <v>6729</v>
      </c>
      <c r="BC26937" s="91" t="s">
        <v>31178</v>
      </c>
      <c r="BD26937" s="423" t="s">
        <v>1301</v>
      </c>
    </row>
    <row r="26938" spans="53:56" ht="15" x14ac:dyDescent="0.25">
      <c r="BA26938" s="91" t="s">
        <v>31313</v>
      </c>
      <c r="BB26938" s="91" t="s">
        <v>6729</v>
      </c>
      <c r="BC26938" s="91" t="s">
        <v>31314</v>
      </c>
      <c r="BD26938" s="423" t="s">
        <v>1301</v>
      </c>
    </row>
    <row r="26939" spans="53:56" ht="15" x14ac:dyDescent="0.25">
      <c r="BA26939" s="90" t="s">
        <v>31315</v>
      </c>
      <c r="BB26939" s="90" t="s">
        <v>6729</v>
      </c>
      <c r="BC26939" s="90" t="s">
        <v>31135</v>
      </c>
      <c r="BD26939" s="423" t="s">
        <v>1301</v>
      </c>
    </row>
    <row r="26940" spans="53:56" ht="15" x14ac:dyDescent="0.25">
      <c r="BA26940" s="91" t="s">
        <v>31316</v>
      </c>
      <c r="BB26940" s="91" t="s">
        <v>6729</v>
      </c>
      <c r="BC26940" s="91" t="s">
        <v>31317</v>
      </c>
      <c r="BD26940" s="423" t="s">
        <v>1301</v>
      </c>
    </row>
    <row r="26941" spans="53:56" ht="15" x14ac:dyDescent="0.25">
      <c r="BA26941" s="90" t="s">
        <v>31318</v>
      </c>
      <c r="BB26941" s="90" t="s">
        <v>6729</v>
      </c>
      <c r="BC26941" s="90" t="s">
        <v>22819</v>
      </c>
      <c r="BD26941" s="423" t="s">
        <v>1301</v>
      </c>
    </row>
    <row r="26942" spans="53:56" ht="15" x14ac:dyDescent="0.25">
      <c r="BA26942" s="91" t="s">
        <v>31319</v>
      </c>
      <c r="BB26942" s="91" t="s">
        <v>6729</v>
      </c>
      <c r="BC26942" s="91" t="s">
        <v>31317</v>
      </c>
      <c r="BD26942" s="423" t="s">
        <v>1301</v>
      </c>
    </row>
    <row r="26943" spans="53:56" ht="15" x14ac:dyDescent="0.25">
      <c r="BA26943" s="91" t="s">
        <v>31320</v>
      </c>
      <c r="BB26943" s="91" t="s">
        <v>6729</v>
      </c>
      <c r="BC26943" s="91" t="s">
        <v>31321</v>
      </c>
      <c r="BD26943" s="423" t="s">
        <v>1301</v>
      </c>
    </row>
    <row r="26944" spans="53:56" ht="15" x14ac:dyDescent="0.25">
      <c r="BA26944" s="90" t="s">
        <v>31322</v>
      </c>
      <c r="BB26944" s="90" t="s">
        <v>6729</v>
      </c>
      <c r="BC26944" s="90" t="s">
        <v>31323</v>
      </c>
      <c r="BD26944" s="423" t="s">
        <v>1301</v>
      </c>
    </row>
    <row r="26945" spans="53:56" ht="15" x14ac:dyDescent="0.25">
      <c r="BA26945" s="91" t="s">
        <v>31324</v>
      </c>
      <c r="BB26945" s="91" t="s">
        <v>6729</v>
      </c>
      <c r="BC26945" s="91" t="s">
        <v>31323</v>
      </c>
      <c r="BD26945" s="423" t="s">
        <v>1301</v>
      </c>
    </row>
    <row r="26946" spans="53:56" ht="15" x14ac:dyDescent="0.25">
      <c r="BA26946" s="90" t="s">
        <v>31325</v>
      </c>
      <c r="BB26946" s="90" t="s">
        <v>6729</v>
      </c>
      <c r="BC26946" s="90" t="s">
        <v>17404</v>
      </c>
      <c r="BD26946" s="423" t="s">
        <v>1301</v>
      </c>
    </row>
    <row r="26947" spans="53:56" ht="15" x14ac:dyDescent="0.25">
      <c r="BA26947" s="90" t="s">
        <v>31326</v>
      </c>
      <c r="BB26947" s="90" t="s">
        <v>6729</v>
      </c>
      <c r="BC26947" s="90" t="s">
        <v>31327</v>
      </c>
      <c r="BD26947" s="423" t="s">
        <v>1301</v>
      </c>
    </row>
    <row r="26948" spans="53:56" ht="15" x14ac:dyDescent="0.25">
      <c r="BA26948" s="91" t="s">
        <v>31328</v>
      </c>
      <c r="BB26948" s="91" t="s">
        <v>6729</v>
      </c>
      <c r="BC26948" s="91" t="s">
        <v>17404</v>
      </c>
      <c r="BD26948" s="423" t="s">
        <v>1301</v>
      </c>
    </row>
    <row r="26949" spans="53:56" ht="15" x14ac:dyDescent="0.25">
      <c r="BA26949" s="91" t="s">
        <v>31329</v>
      </c>
      <c r="BB26949" s="91" t="s">
        <v>6729</v>
      </c>
      <c r="BC26949" s="91" t="s">
        <v>31154</v>
      </c>
      <c r="BD26949" s="423" t="s">
        <v>1301</v>
      </c>
    </row>
    <row r="26950" spans="53:56" ht="15" x14ac:dyDescent="0.25">
      <c r="BA26950" s="91" t="s">
        <v>31330</v>
      </c>
      <c r="BB26950" s="91" t="s">
        <v>6729</v>
      </c>
      <c r="BC26950" s="91" t="s">
        <v>31305</v>
      </c>
      <c r="BD26950" s="423" t="s">
        <v>1301</v>
      </c>
    </row>
    <row r="26951" spans="53:56" ht="15" x14ac:dyDescent="0.25">
      <c r="BA26951" s="90" t="s">
        <v>31331</v>
      </c>
      <c r="BB26951" s="90" t="s">
        <v>6729</v>
      </c>
      <c r="BC26951" s="90" t="s">
        <v>31303</v>
      </c>
      <c r="BD26951" s="423" t="s">
        <v>1301</v>
      </c>
    </row>
    <row r="26952" spans="53:56" ht="15" x14ac:dyDescent="0.25">
      <c r="BA26952" s="91" t="s">
        <v>31332</v>
      </c>
      <c r="BB26952" s="91" t="s">
        <v>6729</v>
      </c>
      <c r="BC26952" s="91" t="s">
        <v>31314</v>
      </c>
      <c r="BD26952" s="423" t="s">
        <v>1301</v>
      </c>
    </row>
    <row r="26953" spans="53:56" ht="15" x14ac:dyDescent="0.25">
      <c r="BA26953" s="90" t="s">
        <v>31333</v>
      </c>
      <c r="BB26953" s="90" t="s">
        <v>6729</v>
      </c>
      <c r="BC26953" s="90" t="s">
        <v>31305</v>
      </c>
      <c r="BD26953" s="423" t="s">
        <v>1301</v>
      </c>
    </row>
    <row r="26954" spans="53:56" ht="15" x14ac:dyDescent="0.25">
      <c r="BA26954" s="91" t="s">
        <v>31334</v>
      </c>
      <c r="BB26954" s="91" t="s">
        <v>6729</v>
      </c>
      <c r="BC26954" s="91" t="s">
        <v>31317</v>
      </c>
      <c r="BD26954" s="423" t="s">
        <v>1301</v>
      </c>
    </row>
    <row r="26955" spans="53:56" ht="15" x14ac:dyDescent="0.25">
      <c r="BA26955" s="90" t="s">
        <v>31335</v>
      </c>
      <c r="BB26955" s="90" t="s">
        <v>6729</v>
      </c>
      <c r="BC26955" s="90" t="s">
        <v>31310</v>
      </c>
      <c r="BD26955" s="423" t="s">
        <v>1301</v>
      </c>
    </row>
    <row r="26956" spans="53:56" ht="15" x14ac:dyDescent="0.25">
      <c r="BA26956" s="90" t="s">
        <v>31336</v>
      </c>
      <c r="BB26956" s="90" t="s">
        <v>6729</v>
      </c>
      <c r="BC26956" s="90" t="s">
        <v>29696</v>
      </c>
      <c r="BD26956" s="423" t="s">
        <v>1301</v>
      </c>
    </row>
    <row r="26957" spans="53:56" ht="15" x14ac:dyDescent="0.25">
      <c r="BA26957" s="91" t="s">
        <v>31337</v>
      </c>
      <c r="BB26957" s="91" t="s">
        <v>6729</v>
      </c>
      <c r="BC26957" s="91" t="s">
        <v>31305</v>
      </c>
      <c r="BD26957" s="423" t="s">
        <v>1301</v>
      </c>
    </row>
    <row r="26958" spans="53:56" ht="15" x14ac:dyDescent="0.25">
      <c r="BA26958" s="90" t="s">
        <v>31338</v>
      </c>
      <c r="BB26958" s="90" t="s">
        <v>6729</v>
      </c>
      <c r="BC26958" s="90" t="s">
        <v>29696</v>
      </c>
      <c r="BD26958" s="423" t="s">
        <v>1301</v>
      </c>
    </row>
    <row r="26959" spans="53:56" ht="15" x14ac:dyDescent="0.25">
      <c r="BA26959" s="91" t="s">
        <v>31339</v>
      </c>
      <c r="BB26959" s="91" t="s">
        <v>6729</v>
      </c>
      <c r="BC26959" s="91" t="s">
        <v>31327</v>
      </c>
      <c r="BD26959" s="423" t="s">
        <v>1301</v>
      </c>
    </row>
    <row r="26960" spans="53:56" ht="15" x14ac:dyDescent="0.25">
      <c r="BA26960" s="91" t="s">
        <v>31340</v>
      </c>
      <c r="BB26960" s="91" t="s">
        <v>6729</v>
      </c>
      <c r="BC26960" s="91" t="s">
        <v>17404</v>
      </c>
      <c r="BD26960" s="423" t="s">
        <v>1301</v>
      </c>
    </row>
    <row r="26961" spans="53:56" ht="15" x14ac:dyDescent="0.25">
      <c r="BA26961" s="90" t="s">
        <v>31341</v>
      </c>
      <c r="BB26961" s="90" t="s">
        <v>6729</v>
      </c>
      <c r="BC26961" s="90" t="s">
        <v>15937</v>
      </c>
      <c r="BD26961" s="423" t="s">
        <v>1301</v>
      </c>
    </row>
    <row r="26962" spans="53:56" ht="15" x14ac:dyDescent="0.25">
      <c r="BA26962" s="91" t="s">
        <v>31342</v>
      </c>
      <c r="BB26962" s="91" t="s">
        <v>6729</v>
      </c>
      <c r="BC26962" s="91" t="s">
        <v>15937</v>
      </c>
      <c r="BD26962" s="423" t="s">
        <v>1301</v>
      </c>
    </row>
    <row r="26963" spans="53:56" ht="15" x14ac:dyDescent="0.25">
      <c r="BA26963" s="90" t="s">
        <v>31343</v>
      </c>
      <c r="BB26963" s="90" t="s">
        <v>6729</v>
      </c>
      <c r="BC26963" s="90" t="s">
        <v>31321</v>
      </c>
      <c r="BD26963" s="423" t="s">
        <v>1301</v>
      </c>
    </row>
    <row r="26964" spans="53:56" ht="15" x14ac:dyDescent="0.25">
      <c r="BA26964" s="90" t="s">
        <v>31344</v>
      </c>
      <c r="BB26964" s="90" t="s">
        <v>6729</v>
      </c>
      <c r="BC26964" s="90" t="s">
        <v>31317</v>
      </c>
      <c r="BD26964" s="423" t="s">
        <v>1301</v>
      </c>
    </row>
    <row r="26965" spans="53:56" ht="15" x14ac:dyDescent="0.25">
      <c r="BA26965" s="91" t="s">
        <v>31345</v>
      </c>
      <c r="BB26965" s="91" t="s">
        <v>6729</v>
      </c>
      <c r="BC26965" s="91" t="s">
        <v>31321</v>
      </c>
      <c r="BD26965" s="423" t="s">
        <v>1301</v>
      </c>
    </row>
    <row r="26966" spans="53:56" ht="15" x14ac:dyDescent="0.25">
      <c r="BA26966" s="90" t="s">
        <v>31346</v>
      </c>
      <c r="BB26966" s="90" t="s">
        <v>6729</v>
      </c>
      <c r="BC26966" s="90" t="s">
        <v>31178</v>
      </c>
      <c r="BD26966" s="423" t="s">
        <v>1301</v>
      </c>
    </row>
    <row r="26967" spans="53:56" ht="15" x14ac:dyDescent="0.25">
      <c r="BA26967" s="91" t="s">
        <v>31347</v>
      </c>
      <c r="BB26967" s="91" t="s">
        <v>6729</v>
      </c>
      <c r="BC26967" s="91" t="s">
        <v>31154</v>
      </c>
      <c r="BD26967" s="423" t="s">
        <v>1301</v>
      </c>
    </row>
    <row r="26968" spans="53:56" ht="15" x14ac:dyDescent="0.25">
      <c r="BA26968" s="91" t="s">
        <v>31348</v>
      </c>
      <c r="BB26968" s="91" t="s">
        <v>6729</v>
      </c>
      <c r="BC26968" s="91" t="s">
        <v>31323</v>
      </c>
      <c r="BD26968" s="423" t="s">
        <v>1301</v>
      </c>
    </row>
    <row r="26969" spans="53:56" ht="15" x14ac:dyDescent="0.25">
      <c r="BA26969" s="90" t="s">
        <v>31349</v>
      </c>
      <c r="BB26969" s="90" t="s">
        <v>6729</v>
      </c>
      <c r="BC26969" s="90" t="s">
        <v>31327</v>
      </c>
      <c r="BD26969" s="423" t="s">
        <v>1301</v>
      </c>
    </row>
    <row r="26970" spans="53:56" ht="15" x14ac:dyDescent="0.25">
      <c r="BA26970" s="91" t="s">
        <v>31350</v>
      </c>
      <c r="BB26970" s="91" t="s">
        <v>6729</v>
      </c>
      <c r="BC26970" s="91" t="s">
        <v>31327</v>
      </c>
      <c r="BD26970" s="423" t="s">
        <v>1301</v>
      </c>
    </row>
    <row r="26971" spans="53:56" ht="15" x14ac:dyDescent="0.25">
      <c r="BA26971" s="90" t="s">
        <v>31351</v>
      </c>
      <c r="BB26971" s="90" t="s">
        <v>6729</v>
      </c>
      <c r="BC26971" s="90" t="s">
        <v>31307</v>
      </c>
      <c r="BD26971" s="423" t="s">
        <v>1301</v>
      </c>
    </row>
    <row r="26972" spans="53:56" ht="15" x14ac:dyDescent="0.25">
      <c r="BA26972" s="90" t="s">
        <v>31352</v>
      </c>
      <c r="BB26972" s="90" t="s">
        <v>6729</v>
      </c>
      <c r="BC26972" s="90" t="s">
        <v>31310</v>
      </c>
      <c r="BD26972" s="423" t="s">
        <v>1301</v>
      </c>
    </row>
    <row r="26973" spans="53:56" ht="15" x14ac:dyDescent="0.25">
      <c r="BA26973" s="91" t="s">
        <v>31353</v>
      </c>
      <c r="BB26973" s="91" t="s">
        <v>6729</v>
      </c>
      <c r="BC26973" s="91" t="s">
        <v>31327</v>
      </c>
      <c r="BD26973" s="423" t="s">
        <v>1301</v>
      </c>
    </row>
    <row r="26974" spans="53:56" ht="15" x14ac:dyDescent="0.25">
      <c r="BA26974" s="90" t="s">
        <v>31354</v>
      </c>
      <c r="BB26974" s="90" t="s">
        <v>6729</v>
      </c>
      <c r="BC26974" s="90" t="s">
        <v>31355</v>
      </c>
      <c r="BD26974" s="423" t="s">
        <v>1301</v>
      </c>
    </row>
    <row r="26975" spans="53:56" ht="15" x14ac:dyDescent="0.25">
      <c r="BA26975" s="91" t="s">
        <v>31356</v>
      </c>
      <c r="BB26975" s="91" t="s">
        <v>6729</v>
      </c>
      <c r="BC26975" s="91" t="s">
        <v>31303</v>
      </c>
      <c r="BD26975" s="423" t="s">
        <v>1301</v>
      </c>
    </row>
    <row r="26976" spans="53:56" ht="15" x14ac:dyDescent="0.25">
      <c r="BA26976" s="91" t="s">
        <v>31357</v>
      </c>
      <c r="BB26976" s="91" t="s">
        <v>6729</v>
      </c>
      <c r="BC26976" s="91" t="s">
        <v>17404</v>
      </c>
      <c r="BD26976" s="423" t="s">
        <v>1301</v>
      </c>
    </row>
    <row r="26977" spans="53:56" ht="15" x14ac:dyDescent="0.25">
      <c r="BA26977" s="90" t="s">
        <v>31358</v>
      </c>
      <c r="BB26977" s="90" t="s">
        <v>6729</v>
      </c>
      <c r="BC26977" s="90" t="s">
        <v>31359</v>
      </c>
      <c r="BD26977" s="423" t="s">
        <v>1301</v>
      </c>
    </row>
    <row r="26978" spans="53:56" ht="15" x14ac:dyDescent="0.25">
      <c r="BA26978" s="91" t="s">
        <v>31360</v>
      </c>
      <c r="BB26978" s="91" t="s">
        <v>6729</v>
      </c>
      <c r="BC26978" s="91" t="s">
        <v>31154</v>
      </c>
      <c r="BD26978" s="423" t="s">
        <v>1301</v>
      </c>
    </row>
    <row r="26979" spans="53:56" ht="15" x14ac:dyDescent="0.25">
      <c r="BA26979" s="90" t="s">
        <v>31361</v>
      </c>
      <c r="BB26979" s="90" t="s">
        <v>6729</v>
      </c>
      <c r="BC26979" s="90" t="s">
        <v>31327</v>
      </c>
      <c r="BD26979" s="423" t="s">
        <v>1301</v>
      </c>
    </row>
    <row r="26980" spans="53:56" ht="15" x14ac:dyDescent="0.25">
      <c r="BA26980" s="91" t="s">
        <v>31362</v>
      </c>
      <c r="BB26980" s="91" t="s">
        <v>6729</v>
      </c>
      <c r="BC26980" s="91" t="s">
        <v>31363</v>
      </c>
      <c r="BD26980" s="423" t="s">
        <v>1301</v>
      </c>
    </row>
    <row r="26981" spans="53:56" ht="15" x14ac:dyDescent="0.25">
      <c r="BA26981" s="90" t="s">
        <v>31364</v>
      </c>
      <c r="BB26981" s="90" t="s">
        <v>6729</v>
      </c>
      <c r="BC26981" s="90" t="s">
        <v>31327</v>
      </c>
      <c r="BD26981" s="423" t="s">
        <v>1301</v>
      </c>
    </row>
    <row r="26982" spans="53:56" ht="15" x14ac:dyDescent="0.25">
      <c r="BA26982" s="90" t="s">
        <v>31365</v>
      </c>
      <c r="BB26982" s="90" t="s">
        <v>6729</v>
      </c>
      <c r="BC26982" s="90" t="s">
        <v>31323</v>
      </c>
      <c r="BD26982" s="423" t="s">
        <v>1301</v>
      </c>
    </row>
    <row r="26983" spans="53:56" ht="15" x14ac:dyDescent="0.25">
      <c r="BA26983" s="91" t="s">
        <v>31366</v>
      </c>
      <c r="BB26983" s="91" t="s">
        <v>6729</v>
      </c>
      <c r="BC26983" s="91" t="s">
        <v>31355</v>
      </c>
      <c r="BD26983" s="423" t="s">
        <v>1301</v>
      </c>
    </row>
    <row r="26984" spans="53:56" ht="15" x14ac:dyDescent="0.25">
      <c r="BA26984" s="90" t="s">
        <v>31367</v>
      </c>
      <c r="BB26984" s="90" t="s">
        <v>6729</v>
      </c>
      <c r="BC26984" s="90" t="s">
        <v>31355</v>
      </c>
      <c r="BD26984" s="423" t="s">
        <v>1301</v>
      </c>
    </row>
    <row r="26985" spans="53:56" ht="15" x14ac:dyDescent="0.25">
      <c r="BA26985" s="91" t="s">
        <v>31368</v>
      </c>
      <c r="BB26985" s="91" t="s">
        <v>6729</v>
      </c>
      <c r="BC26985" s="91" t="s">
        <v>31135</v>
      </c>
      <c r="BD26985" s="423" t="s">
        <v>1301</v>
      </c>
    </row>
    <row r="26986" spans="53:56" ht="15" x14ac:dyDescent="0.25">
      <c r="BA26986" s="91" t="s">
        <v>31369</v>
      </c>
      <c r="BB26986" s="91" t="s">
        <v>6729</v>
      </c>
      <c r="BC26986" s="91" t="s">
        <v>31363</v>
      </c>
      <c r="BD26986" s="423" t="s">
        <v>1301</v>
      </c>
    </row>
    <row r="26987" spans="53:56" ht="15" x14ac:dyDescent="0.25">
      <c r="BA26987" s="90" t="s">
        <v>31370</v>
      </c>
      <c r="BB26987" s="90" t="s">
        <v>6729</v>
      </c>
      <c r="BC26987" s="90" t="s">
        <v>31154</v>
      </c>
      <c r="BD26987" s="423" t="s">
        <v>1301</v>
      </c>
    </row>
    <row r="26988" spans="53:56" ht="15" x14ac:dyDescent="0.25">
      <c r="BA26988" s="91" t="s">
        <v>31371</v>
      </c>
      <c r="BB26988" s="91" t="s">
        <v>6729</v>
      </c>
      <c r="BC26988" s="91" t="s">
        <v>31321</v>
      </c>
      <c r="BD26988" s="423" t="s">
        <v>1301</v>
      </c>
    </row>
    <row r="26989" spans="53:56" ht="15" x14ac:dyDescent="0.25">
      <c r="BA26989" s="90" t="s">
        <v>31372</v>
      </c>
      <c r="BB26989" s="90" t="s">
        <v>6729</v>
      </c>
      <c r="BC26989" s="90" t="s">
        <v>31327</v>
      </c>
      <c r="BD26989" s="423" t="s">
        <v>1301</v>
      </c>
    </row>
    <row r="26990" spans="53:56" ht="15" x14ac:dyDescent="0.25">
      <c r="BA26990" s="90" t="s">
        <v>31373</v>
      </c>
      <c r="BB26990" s="90" t="s">
        <v>6729</v>
      </c>
      <c r="BC26990" s="90" t="s">
        <v>31321</v>
      </c>
      <c r="BD26990" s="423" t="s">
        <v>1301</v>
      </c>
    </row>
    <row r="26991" spans="53:56" ht="15" x14ac:dyDescent="0.25">
      <c r="BA26991" s="91" t="s">
        <v>31374</v>
      </c>
      <c r="BB26991" s="91" t="s">
        <v>6729</v>
      </c>
      <c r="BC26991" s="91" t="s">
        <v>31307</v>
      </c>
      <c r="BD26991" s="423" t="s">
        <v>1301</v>
      </c>
    </row>
    <row r="26992" spans="53:56" ht="15" x14ac:dyDescent="0.25">
      <c r="BA26992" s="90" t="s">
        <v>31375</v>
      </c>
      <c r="BB26992" s="90" t="s">
        <v>6729</v>
      </c>
      <c r="BC26992" s="90" t="s">
        <v>31363</v>
      </c>
      <c r="BD26992" s="423" t="s">
        <v>1301</v>
      </c>
    </row>
    <row r="26993" spans="53:56" ht="15" x14ac:dyDescent="0.25">
      <c r="BA26993" s="91" t="s">
        <v>31376</v>
      </c>
      <c r="BB26993" s="91" t="s">
        <v>6729</v>
      </c>
      <c r="BC26993" s="91" t="s">
        <v>31321</v>
      </c>
      <c r="BD26993" s="423" t="s">
        <v>1301</v>
      </c>
    </row>
    <row r="26994" spans="53:56" ht="15" x14ac:dyDescent="0.25">
      <c r="BA26994" s="91" t="s">
        <v>31377</v>
      </c>
      <c r="BB26994" s="91" t="s">
        <v>6729</v>
      </c>
      <c r="BC26994" s="91" t="s">
        <v>31310</v>
      </c>
      <c r="BD26994" s="423" t="s">
        <v>1301</v>
      </c>
    </row>
    <row r="26995" spans="53:56" ht="15" x14ac:dyDescent="0.25">
      <c r="BA26995" s="90" t="s">
        <v>31378</v>
      </c>
      <c r="BB26995" s="90" t="s">
        <v>6729</v>
      </c>
      <c r="BC26995" s="90" t="s">
        <v>31321</v>
      </c>
      <c r="BD26995" s="423" t="s">
        <v>1301</v>
      </c>
    </row>
    <row r="26996" spans="53:56" ht="15" x14ac:dyDescent="0.25">
      <c r="BA26996" s="91" t="s">
        <v>31379</v>
      </c>
      <c r="BB26996" s="91" t="s">
        <v>6729</v>
      </c>
      <c r="BC26996" s="91" t="s">
        <v>31321</v>
      </c>
      <c r="BD26996" s="423" t="s">
        <v>1301</v>
      </c>
    </row>
    <row r="26997" spans="53:56" ht="15" x14ac:dyDescent="0.25">
      <c r="BA26997" s="91" t="s">
        <v>31380</v>
      </c>
      <c r="BB26997" s="91" t="s">
        <v>6729</v>
      </c>
      <c r="BC26997" s="91" t="s">
        <v>25015</v>
      </c>
      <c r="BD26997" s="423" t="s">
        <v>1301</v>
      </c>
    </row>
    <row r="26998" spans="53:56" ht="15" x14ac:dyDescent="0.25">
      <c r="BA26998" s="90" t="s">
        <v>31381</v>
      </c>
      <c r="BB26998" s="90" t="s">
        <v>6729</v>
      </c>
      <c r="BC26998" s="90" t="s">
        <v>25015</v>
      </c>
      <c r="BD26998" s="423" t="s">
        <v>1301</v>
      </c>
    </row>
    <row r="26999" spans="53:56" ht="15" x14ac:dyDescent="0.25">
      <c r="BA26999" s="91" t="s">
        <v>31382</v>
      </c>
      <c r="BB26999" s="91" t="s">
        <v>6729</v>
      </c>
      <c r="BC26999" s="91" t="s">
        <v>29073</v>
      </c>
      <c r="BD26999" s="423" t="s">
        <v>1301</v>
      </c>
    </row>
    <row r="27000" spans="53:56" ht="15" x14ac:dyDescent="0.25">
      <c r="BA27000" s="90" t="s">
        <v>31383</v>
      </c>
      <c r="BB27000" s="90" t="s">
        <v>6729</v>
      </c>
      <c r="BC27000" s="90" t="s">
        <v>15158</v>
      </c>
      <c r="BD27000" s="423" t="s">
        <v>1301</v>
      </c>
    </row>
    <row r="27001" spans="53:56" ht="15" x14ac:dyDescent="0.25">
      <c r="BA27001" s="91" t="s">
        <v>31384</v>
      </c>
      <c r="BB27001" s="91" t="s">
        <v>6729</v>
      </c>
      <c r="BC27001" s="91" t="s">
        <v>31247</v>
      </c>
      <c r="BD27001" s="423" t="s">
        <v>1301</v>
      </c>
    </row>
    <row r="27002" spans="53:56" ht="15" x14ac:dyDescent="0.25">
      <c r="BA27002" s="90" t="s">
        <v>31385</v>
      </c>
      <c r="BB27002" s="90" t="s">
        <v>6729</v>
      </c>
      <c r="BC27002" s="90" t="s">
        <v>31386</v>
      </c>
      <c r="BD27002" s="423" t="s">
        <v>1301</v>
      </c>
    </row>
    <row r="27003" spans="53:56" ht="15" x14ac:dyDescent="0.25">
      <c r="BA27003" s="91" t="s">
        <v>31387</v>
      </c>
      <c r="BB27003" s="91" t="s">
        <v>6729</v>
      </c>
      <c r="BC27003" s="91" t="s">
        <v>31386</v>
      </c>
      <c r="BD27003" s="423" t="s">
        <v>1301</v>
      </c>
    </row>
    <row r="27004" spans="53:56" ht="15" x14ac:dyDescent="0.25">
      <c r="BA27004" s="90" t="s">
        <v>31388</v>
      </c>
      <c r="BB27004" s="90" t="s">
        <v>6729</v>
      </c>
      <c r="BC27004" s="90" t="s">
        <v>25015</v>
      </c>
      <c r="BD27004" s="423" t="s">
        <v>1301</v>
      </c>
    </row>
    <row r="27005" spans="53:56" ht="15" x14ac:dyDescent="0.25">
      <c r="BA27005" s="91" t="s">
        <v>31389</v>
      </c>
      <c r="BB27005" s="91" t="s">
        <v>6729</v>
      </c>
      <c r="BC27005" s="91" t="s">
        <v>25015</v>
      </c>
      <c r="BD27005" s="423" t="s">
        <v>1301</v>
      </c>
    </row>
    <row r="27006" spans="53:56" ht="15" x14ac:dyDescent="0.25">
      <c r="BA27006" s="90" t="s">
        <v>31390</v>
      </c>
      <c r="BB27006" s="90" t="s">
        <v>6729</v>
      </c>
      <c r="BC27006" s="90" t="s">
        <v>31391</v>
      </c>
      <c r="BD27006" s="423" t="s">
        <v>1301</v>
      </c>
    </row>
    <row r="27007" spans="53:56" ht="15" x14ac:dyDescent="0.25">
      <c r="BA27007" s="91" t="s">
        <v>31392</v>
      </c>
      <c r="BB27007" s="91" t="s">
        <v>6729</v>
      </c>
      <c r="BC27007" s="91" t="s">
        <v>31386</v>
      </c>
      <c r="BD27007" s="423" t="s">
        <v>1301</v>
      </c>
    </row>
    <row r="27008" spans="53:56" ht="15" x14ac:dyDescent="0.25">
      <c r="BA27008" s="90" t="s">
        <v>31393</v>
      </c>
      <c r="BB27008" s="90" t="s">
        <v>6729</v>
      </c>
      <c r="BC27008" s="90" t="s">
        <v>15158</v>
      </c>
      <c r="BD27008" s="423" t="s">
        <v>1301</v>
      </c>
    </row>
    <row r="27009" spans="53:56" ht="15" x14ac:dyDescent="0.25">
      <c r="BA27009" s="91" t="s">
        <v>31394</v>
      </c>
      <c r="BB27009" s="91" t="s">
        <v>6729</v>
      </c>
      <c r="BC27009" s="91" t="s">
        <v>25015</v>
      </c>
      <c r="BD27009" s="423" t="s">
        <v>1301</v>
      </c>
    </row>
    <row r="27010" spans="53:56" ht="15" x14ac:dyDescent="0.25">
      <c r="BA27010" s="90" t="s">
        <v>31395</v>
      </c>
      <c r="BB27010" s="90" t="s">
        <v>6729</v>
      </c>
      <c r="BC27010" s="90" t="s">
        <v>25015</v>
      </c>
      <c r="BD27010" s="423" t="s">
        <v>1301</v>
      </c>
    </row>
    <row r="27011" spans="53:56" ht="15" x14ac:dyDescent="0.25">
      <c r="BA27011" s="91" t="s">
        <v>31396</v>
      </c>
      <c r="BB27011" s="91" t="s">
        <v>6729</v>
      </c>
      <c r="BC27011" s="91" t="s">
        <v>31386</v>
      </c>
      <c r="BD27011" s="423" t="s">
        <v>1301</v>
      </c>
    </row>
    <row r="27012" spans="53:56" ht="15" x14ac:dyDescent="0.25">
      <c r="BA27012" s="90" t="s">
        <v>31397</v>
      </c>
      <c r="BB27012" s="90" t="s">
        <v>6729</v>
      </c>
      <c r="BC27012" s="90" t="s">
        <v>31398</v>
      </c>
      <c r="BD27012" s="423" t="s">
        <v>1301</v>
      </c>
    </row>
    <row r="27013" spans="53:56" ht="15" x14ac:dyDescent="0.25">
      <c r="BA27013" s="91" t="s">
        <v>31399</v>
      </c>
      <c r="BB27013" s="91" t="s">
        <v>6729</v>
      </c>
      <c r="BC27013" s="91" t="s">
        <v>31386</v>
      </c>
      <c r="BD27013" s="423" t="s">
        <v>1301</v>
      </c>
    </row>
    <row r="27014" spans="53:56" ht="15" x14ac:dyDescent="0.25">
      <c r="BA27014" s="90" t="s">
        <v>31400</v>
      </c>
      <c r="BB27014" s="90" t="s">
        <v>6729</v>
      </c>
      <c r="BC27014" s="90" t="s">
        <v>31401</v>
      </c>
      <c r="BD27014" s="423" t="s">
        <v>1301</v>
      </c>
    </row>
    <row r="27015" spans="53:56" ht="15" x14ac:dyDescent="0.25">
      <c r="BA27015" s="91" t="s">
        <v>31402</v>
      </c>
      <c r="BB27015" s="91" t="s">
        <v>6729</v>
      </c>
      <c r="BC27015" s="91" t="s">
        <v>31398</v>
      </c>
      <c r="BD27015" s="423" t="s">
        <v>1301</v>
      </c>
    </row>
    <row r="27016" spans="53:56" ht="15" x14ac:dyDescent="0.25">
      <c r="BA27016" s="90" t="s">
        <v>31403</v>
      </c>
      <c r="BB27016" s="90" t="s">
        <v>6729</v>
      </c>
      <c r="BC27016" s="90" t="s">
        <v>25015</v>
      </c>
      <c r="BD27016" s="423" t="s">
        <v>1301</v>
      </c>
    </row>
    <row r="27017" spans="53:56" ht="15" x14ac:dyDescent="0.25">
      <c r="BA27017" s="91" t="s">
        <v>31404</v>
      </c>
      <c r="BB27017" s="91" t="s">
        <v>6729</v>
      </c>
      <c r="BC27017" s="91" t="s">
        <v>31386</v>
      </c>
      <c r="BD27017" s="423" t="s">
        <v>1301</v>
      </c>
    </row>
    <row r="27018" spans="53:56" ht="15" x14ac:dyDescent="0.25">
      <c r="BA27018" s="90" t="s">
        <v>31405</v>
      </c>
      <c r="BB27018" s="90" t="s">
        <v>6729</v>
      </c>
      <c r="BC27018" s="90" t="s">
        <v>25015</v>
      </c>
      <c r="BD27018" s="423" t="s">
        <v>1301</v>
      </c>
    </row>
    <row r="27019" spans="53:56" ht="15" x14ac:dyDescent="0.25">
      <c r="BA27019" s="91" t="s">
        <v>31406</v>
      </c>
      <c r="BB27019" s="91" t="s">
        <v>6729</v>
      </c>
      <c r="BC27019" s="91" t="s">
        <v>10505</v>
      </c>
      <c r="BD27019" s="423" t="s">
        <v>1301</v>
      </c>
    </row>
    <row r="27020" spans="53:56" ht="15" x14ac:dyDescent="0.25">
      <c r="BA27020" s="90" t="s">
        <v>31407</v>
      </c>
      <c r="BB27020" s="90" t="s">
        <v>6729</v>
      </c>
      <c r="BC27020" s="90" t="s">
        <v>25015</v>
      </c>
      <c r="BD27020" s="423" t="s">
        <v>1301</v>
      </c>
    </row>
    <row r="27021" spans="53:56" ht="15" x14ac:dyDescent="0.25">
      <c r="BA27021" s="91" t="s">
        <v>31408</v>
      </c>
      <c r="BB27021" s="91" t="s">
        <v>6729</v>
      </c>
      <c r="BC27021" s="91" t="s">
        <v>25015</v>
      </c>
      <c r="BD27021" s="423" t="s">
        <v>1301</v>
      </c>
    </row>
    <row r="27022" spans="53:56" ht="15" x14ac:dyDescent="0.25">
      <c r="BA27022" s="90" t="s">
        <v>31409</v>
      </c>
      <c r="BB27022" s="90" t="s">
        <v>6729</v>
      </c>
      <c r="BC27022" s="90" t="s">
        <v>31391</v>
      </c>
      <c r="BD27022" s="423" t="s">
        <v>1301</v>
      </c>
    </row>
    <row r="27023" spans="53:56" ht="15" x14ac:dyDescent="0.25">
      <c r="BA27023" s="91" t="s">
        <v>31410</v>
      </c>
      <c r="BB27023" s="91" t="s">
        <v>6729</v>
      </c>
      <c r="BC27023" s="91" t="s">
        <v>25015</v>
      </c>
      <c r="BD27023" s="423" t="s">
        <v>1301</v>
      </c>
    </row>
    <row r="27024" spans="53:56" ht="15" x14ac:dyDescent="0.25">
      <c r="BA27024" s="90" t="s">
        <v>31411</v>
      </c>
      <c r="BB27024" s="90" t="s">
        <v>6729</v>
      </c>
      <c r="BC27024" s="90" t="s">
        <v>10505</v>
      </c>
      <c r="BD27024" s="423" t="s">
        <v>1301</v>
      </c>
    </row>
    <row r="27025" spans="53:56" ht="15" x14ac:dyDescent="0.25">
      <c r="BA27025" s="91" t="s">
        <v>31412</v>
      </c>
      <c r="BB27025" s="91" t="s">
        <v>6729</v>
      </c>
      <c r="BC27025" s="91" t="s">
        <v>31391</v>
      </c>
      <c r="BD27025" s="423" t="s">
        <v>1301</v>
      </c>
    </row>
    <row r="27026" spans="53:56" ht="15" x14ac:dyDescent="0.25">
      <c r="BA27026" s="90" t="s">
        <v>31413</v>
      </c>
      <c r="BB27026" s="90" t="s">
        <v>6729</v>
      </c>
      <c r="BC27026" s="90" t="s">
        <v>29073</v>
      </c>
      <c r="BD27026" s="423" t="s">
        <v>1301</v>
      </c>
    </row>
    <row r="27027" spans="53:56" ht="15" x14ac:dyDescent="0.25">
      <c r="BA27027" s="91" t="s">
        <v>31414</v>
      </c>
      <c r="BB27027" s="91" t="s">
        <v>6729</v>
      </c>
      <c r="BC27027" s="91" t="s">
        <v>15158</v>
      </c>
      <c r="BD27027" s="423" t="s">
        <v>1301</v>
      </c>
    </row>
    <row r="27028" spans="53:56" ht="15" x14ac:dyDescent="0.25">
      <c r="BA27028" s="90" t="s">
        <v>31415</v>
      </c>
      <c r="BB27028" s="90" t="s">
        <v>6729</v>
      </c>
      <c r="BC27028" s="90" t="s">
        <v>10505</v>
      </c>
      <c r="BD27028" s="423" t="s">
        <v>1301</v>
      </c>
    </row>
    <row r="27029" spans="53:56" ht="15" x14ac:dyDescent="0.25">
      <c r="BA27029" s="91" t="s">
        <v>31416</v>
      </c>
      <c r="BB27029" s="91" t="s">
        <v>6729</v>
      </c>
      <c r="BC27029" s="91" t="s">
        <v>31401</v>
      </c>
      <c r="BD27029" s="423" t="s">
        <v>1301</v>
      </c>
    </row>
    <row r="27030" spans="53:56" ht="15" x14ac:dyDescent="0.25">
      <c r="BA27030" s="90" t="s">
        <v>31417</v>
      </c>
      <c r="BB27030" s="90" t="s">
        <v>6729</v>
      </c>
      <c r="BC27030" s="90" t="s">
        <v>31401</v>
      </c>
      <c r="BD27030" s="423" t="s">
        <v>1301</v>
      </c>
    </row>
    <row r="27031" spans="53:56" ht="15" x14ac:dyDescent="0.25">
      <c r="BA27031" s="91" t="s">
        <v>31418</v>
      </c>
      <c r="BB27031" s="91" t="s">
        <v>6729</v>
      </c>
      <c r="BC27031" s="91" t="s">
        <v>31386</v>
      </c>
      <c r="BD27031" s="423" t="s">
        <v>1301</v>
      </c>
    </row>
    <row r="27032" spans="53:56" ht="15" x14ac:dyDescent="0.25">
      <c r="BA27032" s="90" t="s">
        <v>31419</v>
      </c>
      <c r="BB27032" s="90" t="s">
        <v>6729</v>
      </c>
      <c r="BC27032" s="90" t="s">
        <v>31386</v>
      </c>
      <c r="BD27032" s="423" t="s">
        <v>1301</v>
      </c>
    </row>
    <row r="27033" spans="53:56" ht="15" x14ac:dyDescent="0.25">
      <c r="BA27033" s="91" t="s">
        <v>31420</v>
      </c>
      <c r="BB27033" s="91" t="s">
        <v>6729</v>
      </c>
      <c r="BC27033" s="91" t="s">
        <v>31391</v>
      </c>
      <c r="BD27033" s="423" t="s">
        <v>1301</v>
      </c>
    </row>
    <row r="27034" spans="53:56" ht="15" x14ac:dyDescent="0.25">
      <c r="BA27034" s="90" t="s">
        <v>31421</v>
      </c>
      <c r="BB27034" s="90" t="s">
        <v>6729</v>
      </c>
      <c r="BC27034" s="90" t="s">
        <v>31386</v>
      </c>
      <c r="BD27034" s="423" t="s">
        <v>1301</v>
      </c>
    </row>
    <row r="27035" spans="53:56" ht="15" x14ac:dyDescent="0.25">
      <c r="BA27035" s="91" t="s">
        <v>31422</v>
      </c>
      <c r="BB27035" s="91" t="s">
        <v>6729</v>
      </c>
      <c r="BC27035" s="91" t="s">
        <v>31398</v>
      </c>
      <c r="BD27035" s="423" t="s">
        <v>1301</v>
      </c>
    </row>
    <row r="27036" spans="53:56" ht="15" x14ac:dyDescent="0.25">
      <c r="BA27036" s="90" t="s">
        <v>31423</v>
      </c>
      <c r="BB27036" s="90" t="s">
        <v>6729</v>
      </c>
      <c r="BC27036" s="90" t="s">
        <v>31398</v>
      </c>
      <c r="BD27036" s="423" t="s">
        <v>1301</v>
      </c>
    </row>
    <row r="27037" spans="53:56" ht="15" x14ac:dyDescent="0.25">
      <c r="BA27037" s="91" t="s">
        <v>31424</v>
      </c>
      <c r="BB27037" s="91" t="s">
        <v>6729</v>
      </c>
      <c r="BC27037" s="91" t="s">
        <v>31247</v>
      </c>
      <c r="BD27037" s="423" t="s">
        <v>1301</v>
      </c>
    </row>
    <row r="27038" spans="53:56" ht="15" x14ac:dyDescent="0.25">
      <c r="BA27038" s="90" t="s">
        <v>31425</v>
      </c>
      <c r="BB27038" s="90" t="s">
        <v>6729</v>
      </c>
      <c r="BC27038" s="90" t="s">
        <v>31386</v>
      </c>
      <c r="BD27038" s="423" t="s">
        <v>1301</v>
      </c>
    </row>
    <row r="27039" spans="53:56" ht="15" x14ac:dyDescent="0.25">
      <c r="BA27039" s="91" t="s">
        <v>31426</v>
      </c>
      <c r="BB27039" s="91" t="s">
        <v>6729</v>
      </c>
      <c r="BC27039" s="91" t="s">
        <v>31398</v>
      </c>
      <c r="BD27039" s="423" t="s">
        <v>1301</v>
      </c>
    </row>
    <row r="27040" spans="53:56" ht="15" x14ac:dyDescent="0.25">
      <c r="BA27040" s="90" t="s">
        <v>31427</v>
      </c>
      <c r="BB27040" s="90" t="s">
        <v>6729</v>
      </c>
      <c r="BC27040" s="90" t="s">
        <v>31391</v>
      </c>
      <c r="BD27040" s="423" t="s">
        <v>1301</v>
      </c>
    </row>
    <row r="27041" spans="53:56" ht="15" x14ac:dyDescent="0.25">
      <c r="BA27041" s="91" t="s">
        <v>31428</v>
      </c>
      <c r="BB27041" s="91" t="s">
        <v>6729</v>
      </c>
      <c r="BC27041" s="91" t="s">
        <v>29073</v>
      </c>
      <c r="BD27041" s="423" t="s">
        <v>1301</v>
      </c>
    </row>
    <row r="27042" spans="53:56" ht="15" x14ac:dyDescent="0.25">
      <c r="BA27042" s="90" t="s">
        <v>31429</v>
      </c>
      <c r="BB27042" s="90" t="s">
        <v>6729</v>
      </c>
      <c r="BC27042" s="90" t="s">
        <v>31398</v>
      </c>
      <c r="BD27042" s="423" t="s">
        <v>1301</v>
      </c>
    </row>
    <row r="27043" spans="53:56" ht="15" x14ac:dyDescent="0.25">
      <c r="BA27043" s="91" t="s">
        <v>31430</v>
      </c>
      <c r="BB27043" s="91" t="s">
        <v>6729</v>
      </c>
      <c r="BC27043" s="91" t="s">
        <v>25015</v>
      </c>
      <c r="BD27043" s="423" t="s">
        <v>1301</v>
      </c>
    </row>
    <row r="27044" spans="53:56" ht="15" x14ac:dyDescent="0.25">
      <c r="BA27044" s="90" t="s">
        <v>31431</v>
      </c>
      <c r="BB27044" s="90" t="s">
        <v>6729</v>
      </c>
      <c r="BC27044" s="90" t="s">
        <v>10505</v>
      </c>
      <c r="BD27044" s="423" t="s">
        <v>1301</v>
      </c>
    </row>
    <row r="27045" spans="53:56" ht="15" x14ac:dyDescent="0.25">
      <c r="BA27045" s="91" t="s">
        <v>31432</v>
      </c>
      <c r="BB27045" s="91" t="s">
        <v>6729</v>
      </c>
      <c r="BC27045" s="91" t="s">
        <v>31386</v>
      </c>
      <c r="BD27045" s="423" t="s">
        <v>1301</v>
      </c>
    </row>
    <row r="27046" spans="53:56" ht="15" x14ac:dyDescent="0.25">
      <c r="BA27046" s="90" t="s">
        <v>31433</v>
      </c>
      <c r="BB27046" s="90" t="s">
        <v>6729</v>
      </c>
      <c r="BC27046" s="90" t="s">
        <v>31386</v>
      </c>
      <c r="BD27046" s="423" t="s">
        <v>1301</v>
      </c>
    </row>
    <row r="27047" spans="53:56" ht="15" x14ac:dyDescent="0.25">
      <c r="BA27047" s="91" t="s">
        <v>31434</v>
      </c>
      <c r="BB27047" s="91" t="s">
        <v>6729</v>
      </c>
      <c r="BC27047" s="91" t="s">
        <v>25015</v>
      </c>
      <c r="BD27047" s="423" t="s">
        <v>1301</v>
      </c>
    </row>
    <row r="27048" spans="53:56" ht="15" x14ac:dyDescent="0.25">
      <c r="BA27048" s="90" t="s">
        <v>31435</v>
      </c>
      <c r="BB27048" s="90" t="s">
        <v>6729</v>
      </c>
      <c r="BC27048" s="90" t="s">
        <v>25015</v>
      </c>
      <c r="BD27048" s="423" t="s">
        <v>1301</v>
      </c>
    </row>
    <row r="27049" spans="53:56" ht="15" x14ac:dyDescent="0.25">
      <c r="BA27049" s="91" t="s">
        <v>31436</v>
      </c>
      <c r="BB27049" s="91" t="s">
        <v>6729</v>
      </c>
      <c r="BC27049" s="91" t="s">
        <v>31398</v>
      </c>
      <c r="BD27049" s="423" t="s">
        <v>1301</v>
      </c>
    </row>
    <row r="27050" spans="53:56" ht="15" x14ac:dyDescent="0.25">
      <c r="BA27050" s="90" t="s">
        <v>31437</v>
      </c>
      <c r="BB27050" s="90" t="s">
        <v>6729</v>
      </c>
      <c r="BC27050" s="90" t="s">
        <v>31438</v>
      </c>
      <c r="BD27050" s="423" t="s">
        <v>1301</v>
      </c>
    </row>
    <row r="27051" spans="53:56" ht="15" x14ac:dyDescent="0.25">
      <c r="BA27051" s="91" t="s">
        <v>31439</v>
      </c>
      <c r="BB27051" s="91" t="s">
        <v>6729</v>
      </c>
      <c r="BC27051" s="91" t="s">
        <v>31440</v>
      </c>
      <c r="BD27051" s="423" t="s">
        <v>1301</v>
      </c>
    </row>
    <row r="27052" spans="53:56" ht="15" x14ac:dyDescent="0.25">
      <c r="BA27052" s="90" t="s">
        <v>31441</v>
      </c>
      <c r="BB27052" s="90" t="s">
        <v>6729</v>
      </c>
      <c r="BC27052" s="90" t="s">
        <v>14774</v>
      </c>
      <c r="BD27052" s="423" t="s">
        <v>1301</v>
      </c>
    </row>
    <row r="27053" spans="53:56" ht="15" x14ac:dyDescent="0.25">
      <c r="BA27053" s="91" t="s">
        <v>31442</v>
      </c>
      <c r="BB27053" s="91" t="s">
        <v>6729</v>
      </c>
      <c r="BC27053" s="91" t="s">
        <v>31438</v>
      </c>
      <c r="BD27053" s="423" t="s">
        <v>1301</v>
      </c>
    </row>
    <row r="27054" spans="53:56" ht="15" x14ac:dyDescent="0.25">
      <c r="BA27054" s="90" t="s">
        <v>31443</v>
      </c>
      <c r="BB27054" s="90" t="s">
        <v>6729</v>
      </c>
      <c r="BC27054" s="90" t="s">
        <v>31314</v>
      </c>
      <c r="BD27054" s="423" t="s">
        <v>1301</v>
      </c>
    </row>
    <row r="27055" spans="53:56" ht="15" x14ac:dyDescent="0.25">
      <c r="BA27055" s="91" t="s">
        <v>31444</v>
      </c>
      <c r="BB27055" s="91" t="s">
        <v>6729</v>
      </c>
      <c r="BC27055" s="91" t="s">
        <v>31445</v>
      </c>
      <c r="BD27055" s="423" t="s">
        <v>1301</v>
      </c>
    </row>
    <row r="27056" spans="53:56" ht="15" x14ac:dyDescent="0.25">
      <c r="BA27056" s="90" t="s">
        <v>31446</v>
      </c>
      <c r="BB27056" s="90" t="s">
        <v>6729</v>
      </c>
      <c r="BC27056" s="90" t="s">
        <v>31447</v>
      </c>
      <c r="BD27056" s="423" t="s">
        <v>1301</v>
      </c>
    </row>
    <row r="27057" spans="53:56" ht="15" x14ac:dyDescent="0.25">
      <c r="BA27057" s="91" t="s">
        <v>31448</v>
      </c>
      <c r="BB27057" s="91" t="s">
        <v>6729</v>
      </c>
      <c r="BC27057" s="91" t="s">
        <v>31445</v>
      </c>
      <c r="BD27057" s="423" t="s">
        <v>1301</v>
      </c>
    </row>
    <row r="27058" spans="53:56" ht="15" x14ac:dyDescent="0.25">
      <c r="BA27058" s="90" t="s">
        <v>31449</v>
      </c>
      <c r="BB27058" s="90" t="s">
        <v>6729</v>
      </c>
      <c r="BC27058" s="90" t="s">
        <v>31314</v>
      </c>
      <c r="BD27058" s="423" t="s">
        <v>1301</v>
      </c>
    </row>
    <row r="27059" spans="53:56" ht="15" x14ac:dyDescent="0.25">
      <c r="BA27059" s="91" t="s">
        <v>31450</v>
      </c>
      <c r="BB27059" s="91" t="s">
        <v>6729</v>
      </c>
      <c r="BC27059" s="91" t="s">
        <v>16468</v>
      </c>
      <c r="BD27059" s="423" t="s">
        <v>1301</v>
      </c>
    </row>
    <row r="27060" spans="53:56" ht="15" x14ac:dyDescent="0.25">
      <c r="BA27060" s="90" t="s">
        <v>31451</v>
      </c>
      <c r="BB27060" s="90" t="s">
        <v>6729</v>
      </c>
      <c r="BC27060" s="90" t="s">
        <v>31452</v>
      </c>
      <c r="BD27060" s="423" t="s">
        <v>1301</v>
      </c>
    </row>
    <row r="27061" spans="53:56" ht="15" x14ac:dyDescent="0.25">
      <c r="BA27061" s="91" t="s">
        <v>31453</v>
      </c>
      <c r="BB27061" s="91" t="s">
        <v>6729</v>
      </c>
      <c r="BC27061" s="91" t="s">
        <v>31314</v>
      </c>
      <c r="BD27061" s="423" t="s">
        <v>1301</v>
      </c>
    </row>
    <row r="27062" spans="53:56" ht="15" x14ac:dyDescent="0.25">
      <c r="BA27062" s="90" t="s">
        <v>31454</v>
      </c>
      <c r="BB27062" s="90" t="s">
        <v>6729</v>
      </c>
      <c r="BC27062" s="90" t="s">
        <v>31445</v>
      </c>
      <c r="BD27062" s="423" t="s">
        <v>1301</v>
      </c>
    </row>
    <row r="27063" spans="53:56" ht="15" x14ac:dyDescent="0.25">
      <c r="BA27063" s="91" t="s">
        <v>31455</v>
      </c>
      <c r="BB27063" s="91" t="s">
        <v>6729</v>
      </c>
      <c r="BC27063" s="91" t="s">
        <v>31438</v>
      </c>
      <c r="BD27063" s="423" t="s">
        <v>1301</v>
      </c>
    </row>
    <row r="27064" spans="53:56" ht="15" x14ac:dyDescent="0.25">
      <c r="BA27064" s="90" t="s">
        <v>31456</v>
      </c>
      <c r="BB27064" s="90" t="s">
        <v>6729</v>
      </c>
      <c r="BC27064" s="90" t="s">
        <v>31452</v>
      </c>
      <c r="BD27064" s="423" t="s">
        <v>1301</v>
      </c>
    </row>
    <row r="27065" spans="53:56" ht="15" x14ac:dyDescent="0.25">
      <c r="BA27065" s="91" t="s">
        <v>31457</v>
      </c>
      <c r="BB27065" s="91" t="s">
        <v>6729</v>
      </c>
      <c r="BC27065" s="91" t="s">
        <v>31314</v>
      </c>
      <c r="BD27065" s="423" t="s">
        <v>1301</v>
      </c>
    </row>
    <row r="27066" spans="53:56" ht="15" x14ac:dyDescent="0.25">
      <c r="BA27066" s="90" t="s">
        <v>31458</v>
      </c>
      <c r="BB27066" s="90" t="s">
        <v>6729</v>
      </c>
      <c r="BC27066" s="90" t="s">
        <v>15937</v>
      </c>
      <c r="BD27066" s="423" t="s">
        <v>1301</v>
      </c>
    </row>
    <row r="27067" spans="53:56" ht="15" x14ac:dyDescent="0.25">
      <c r="BA27067" s="91" t="s">
        <v>31459</v>
      </c>
      <c r="BB27067" s="91" t="s">
        <v>6729</v>
      </c>
      <c r="BC27067" s="91" t="s">
        <v>31445</v>
      </c>
      <c r="BD27067" s="423" t="s">
        <v>1301</v>
      </c>
    </row>
    <row r="27068" spans="53:56" ht="15" x14ac:dyDescent="0.25">
      <c r="BA27068" s="90" t="s">
        <v>31460</v>
      </c>
      <c r="BB27068" s="90" t="s">
        <v>6729</v>
      </c>
      <c r="BC27068" s="90" t="s">
        <v>31359</v>
      </c>
      <c r="BD27068" s="423" t="s">
        <v>1301</v>
      </c>
    </row>
    <row r="27069" spans="53:56" ht="15" x14ac:dyDescent="0.25">
      <c r="BA27069" s="91" t="s">
        <v>31461</v>
      </c>
      <c r="BB27069" s="91" t="s">
        <v>6729</v>
      </c>
      <c r="BC27069" s="91" t="s">
        <v>14774</v>
      </c>
      <c r="BD27069" s="423" t="s">
        <v>1301</v>
      </c>
    </row>
    <row r="27070" spans="53:56" ht="15" x14ac:dyDescent="0.25">
      <c r="BA27070" s="90" t="s">
        <v>31462</v>
      </c>
      <c r="BB27070" s="90" t="s">
        <v>6729</v>
      </c>
      <c r="BC27070" s="90" t="s">
        <v>31359</v>
      </c>
      <c r="BD27070" s="423" t="s">
        <v>1301</v>
      </c>
    </row>
    <row r="27071" spans="53:56" ht="15" x14ac:dyDescent="0.25">
      <c r="BA27071" s="91" t="s">
        <v>31463</v>
      </c>
      <c r="BB27071" s="91" t="s">
        <v>6729</v>
      </c>
      <c r="BC27071" s="91" t="s">
        <v>31445</v>
      </c>
      <c r="BD27071" s="423" t="s">
        <v>1301</v>
      </c>
    </row>
    <row r="27072" spans="53:56" ht="15" x14ac:dyDescent="0.25">
      <c r="BA27072" s="90" t="s">
        <v>31464</v>
      </c>
      <c r="BB27072" s="90" t="s">
        <v>6729</v>
      </c>
      <c r="BC27072" s="90" t="s">
        <v>14774</v>
      </c>
      <c r="BD27072" s="423" t="s">
        <v>1301</v>
      </c>
    </row>
    <row r="27073" spans="53:56" ht="15" x14ac:dyDescent="0.25">
      <c r="BA27073" s="91" t="s">
        <v>31465</v>
      </c>
      <c r="BB27073" s="91" t="s">
        <v>6729</v>
      </c>
      <c r="BC27073" s="91" t="s">
        <v>31359</v>
      </c>
      <c r="BD27073" s="423" t="s">
        <v>1301</v>
      </c>
    </row>
    <row r="27074" spans="53:56" ht="15" x14ac:dyDescent="0.25">
      <c r="BA27074" s="90" t="s">
        <v>31466</v>
      </c>
      <c r="BB27074" s="90" t="s">
        <v>6729</v>
      </c>
      <c r="BC27074" s="90" t="s">
        <v>31467</v>
      </c>
      <c r="BD27074" s="423" t="s">
        <v>1301</v>
      </c>
    </row>
    <row r="27075" spans="53:56" ht="15" x14ac:dyDescent="0.25">
      <c r="BA27075" s="90" t="s">
        <v>31468</v>
      </c>
      <c r="BB27075" s="90" t="s">
        <v>6729</v>
      </c>
      <c r="BC27075" s="90" t="s">
        <v>31469</v>
      </c>
      <c r="BD27075" s="423" t="s">
        <v>1301</v>
      </c>
    </row>
    <row r="27076" spans="53:56" ht="15" x14ac:dyDescent="0.25">
      <c r="BA27076" s="91" t="s">
        <v>31470</v>
      </c>
      <c r="BB27076" s="91" t="s">
        <v>6729</v>
      </c>
      <c r="BC27076" s="91" t="s">
        <v>31469</v>
      </c>
      <c r="BD27076" s="423" t="s">
        <v>1301</v>
      </c>
    </row>
    <row r="27077" spans="53:56" ht="15" x14ac:dyDescent="0.25">
      <c r="BA27077" s="90" t="s">
        <v>31471</v>
      </c>
      <c r="BB27077" s="90" t="s">
        <v>6729</v>
      </c>
      <c r="BC27077" s="90" t="s">
        <v>23659</v>
      </c>
      <c r="BD27077" s="423" t="s">
        <v>1301</v>
      </c>
    </row>
    <row r="27078" spans="53:56" ht="15" x14ac:dyDescent="0.25">
      <c r="BA27078" s="91" t="s">
        <v>31472</v>
      </c>
      <c r="BB27078" s="91" t="s">
        <v>6729</v>
      </c>
      <c r="BC27078" s="91" t="s">
        <v>31452</v>
      </c>
      <c r="BD27078" s="423" t="s">
        <v>1301</v>
      </c>
    </row>
    <row r="27079" spans="53:56" ht="15" x14ac:dyDescent="0.25">
      <c r="BA27079" s="91" t="s">
        <v>31473</v>
      </c>
      <c r="BB27079" s="91" t="s">
        <v>6729</v>
      </c>
      <c r="BC27079" s="91" t="s">
        <v>16468</v>
      </c>
      <c r="BD27079" s="423" t="s">
        <v>1301</v>
      </c>
    </row>
    <row r="27080" spans="53:56" ht="15" x14ac:dyDescent="0.25">
      <c r="BA27080" s="90" t="s">
        <v>31474</v>
      </c>
      <c r="BB27080" s="90" t="s">
        <v>6729</v>
      </c>
      <c r="BC27080" s="90" t="s">
        <v>31447</v>
      </c>
      <c r="BD27080" s="423" t="s">
        <v>1301</v>
      </c>
    </row>
    <row r="27081" spans="53:56" ht="15" x14ac:dyDescent="0.25">
      <c r="BA27081" s="91" t="s">
        <v>31475</v>
      </c>
      <c r="BB27081" s="91" t="s">
        <v>6729</v>
      </c>
      <c r="BC27081" s="91" t="s">
        <v>16468</v>
      </c>
      <c r="BD27081" s="423" t="s">
        <v>1301</v>
      </c>
    </row>
    <row r="27082" spans="53:56" ht="15" x14ac:dyDescent="0.25">
      <c r="BA27082" s="90" t="s">
        <v>31476</v>
      </c>
      <c r="BB27082" s="90" t="s">
        <v>6729</v>
      </c>
      <c r="BC27082" s="90" t="s">
        <v>23659</v>
      </c>
      <c r="BD27082" s="423" t="s">
        <v>1301</v>
      </c>
    </row>
    <row r="27083" spans="53:56" ht="15" x14ac:dyDescent="0.25">
      <c r="BA27083" s="90" t="s">
        <v>31477</v>
      </c>
      <c r="BB27083" s="90" t="s">
        <v>6729</v>
      </c>
      <c r="BC27083" s="90" t="s">
        <v>31440</v>
      </c>
      <c r="BD27083" s="423" t="s">
        <v>1301</v>
      </c>
    </row>
    <row r="27084" spans="53:56" ht="15" x14ac:dyDescent="0.25">
      <c r="BA27084" s="91" t="s">
        <v>31478</v>
      </c>
      <c r="BB27084" s="91" t="s">
        <v>6729</v>
      </c>
      <c r="BC27084" s="91" t="s">
        <v>23659</v>
      </c>
      <c r="BD27084" s="423" t="s">
        <v>1301</v>
      </c>
    </row>
    <row r="27085" spans="53:56" ht="15" x14ac:dyDescent="0.25">
      <c r="BA27085" s="90" t="s">
        <v>31479</v>
      </c>
      <c r="BB27085" s="90" t="s">
        <v>6729</v>
      </c>
      <c r="BC27085" s="90" t="s">
        <v>31469</v>
      </c>
      <c r="BD27085" s="423" t="s">
        <v>1301</v>
      </c>
    </row>
    <row r="27086" spans="53:56" ht="15" x14ac:dyDescent="0.25">
      <c r="BA27086" s="91" t="s">
        <v>31480</v>
      </c>
      <c r="BB27086" s="91" t="s">
        <v>6729</v>
      </c>
      <c r="BC27086" s="91" t="s">
        <v>31359</v>
      </c>
      <c r="BD27086" s="423" t="s">
        <v>1301</v>
      </c>
    </row>
    <row r="27087" spans="53:56" ht="15" x14ac:dyDescent="0.25">
      <c r="BA27087" s="91" t="s">
        <v>31481</v>
      </c>
      <c r="BB27087" s="91" t="s">
        <v>6729</v>
      </c>
      <c r="BC27087" s="91" t="s">
        <v>31359</v>
      </c>
      <c r="BD27087" s="423" t="s">
        <v>1301</v>
      </c>
    </row>
    <row r="27088" spans="53:56" ht="15" x14ac:dyDescent="0.25">
      <c r="BA27088" s="90" t="s">
        <v>31482</v>
      </c>
      <c r="BB27088" s="90" t="s">
        <v>6729</v>
      </c>
      <c r="BC27088" s="90" t="s">
        <v>23659</v>
      </c>
      <c r="BD27088" s="423" t="s">
        <v>1301</v>
      </c>
    </row>
    <row r="27089" spans="53:56" ht="15" x14ac:dyDescent="0.25">
      <c r="BA27089" s="91" t="s">
        <v>31483</v>
      </c>
      <c r="BB27089" s="91" t="s">
        <v>6729</v>
      </c>
      <c r="BC27089" s="91" t="s">
        <v>31314</v>
      </c>
      <c r="BD27089" s="423" t="s">
        <v>1301</v>
      </c>
    </row>
    <row r="27090" spans="53:56" ht="15" x14ac:dyDescent="0.25">
      <c r="BA27090" s="90" t="s">
        <v>31484</v>
      </c>
      <c r="BB27090" s="90" t="s">
        <v>6729</v>
      </c>
      <c r="BC27090" s="90" t="s">
        <v>23659</v>
      </c>
      <c r="BD27090" s="423" t="s">
        <v>1301</v>
      </c>
    </row>
    <row r="27091" spans="53:56" ht="15" x14ac:dyDescent="0.25">
      <c r="BA27091" s="90" t="s">
        <v>31485</v>
      </c>
      <c r="BB27091" s="90" t="s">
        <v>6729</v>
      </c>
      <c r="BC27091" s="90" t="s">
        <v>31467</v>
      </c>
      <c r="BD27091" s="423" t="s">
        <v>1301</v>
      </c>
    </row>
    <row r="27092" spans="53:56" ht="15" x14ac:dyDescent="0.25">
      <c r="BA27092" s="91" t="s">
        <v>31486</v>
      </c>
      <c r="BB27092" s="91" t="s">
        <v>6729</v>
      </c>
      <c r="BC27092" s="91" t="s">
        <v>31359</v>
      </c>
      <c r="BD27092" s="423" t="s">
        <v>1301</v>
      </c>
    </row>
    <row r="27093" spans="53:56" ht="15" x14ac:dyDescent="0.25">
      <c r="BA27093" s="90" t="s">
        <v>31487</v>
      </c>
      <c r="BB27093" s="90" t="s">
        <v>6729</v>
      </c>
      <c r="BC27093" s="90" t="s">
        <v>14774</v>
      </c>
      <c r="BD27093" s="423" t="s">
        <v>1301</v>
      </c>
    </row>
    <row r="27094" spans="53:56" ht="15" x14ac:dyDescent="0.25">
      <c r="BA27094" s="91" t="s">
        <v>31488</v>
      </c>
      <c r="BB27094" s="91" t="s">
        <v>6729</v>
      </c>
      <c r="BC27094" s="91" t="s">
        <v>31445</v>
      </c>
      <c r="BD27094" s="423" t="s">
        <v>1301</v>
      </c>
    </row>
    <row r="27095" spans="53:56" ht="15" x14ac:dyDescent="0.25">
      <c r="BA27095" s="90" t="s">
        <v>31489</v>
      </c>
      <c r="BB27095" s="90" t="s">
        <v>6729</v>
      </c>
      <c r="BC27095" s="90" t="s">
        <v>31447</v>
      </c>
      <c r="BD27095" s="423" t="s">
        <v>1301</v>
      </c>
    </row>
    <row r="27096" spans="53:56" ht="15" x14ac:dyDescent="0.25">
      <c r="BA27096" s="91" t="s">
        <v>31490</v>
      </c>
      <c r="BB27096" s="91" t="s">
        <v>6729</v>
      </c>
      <c r="BC27096" s="91" t="s">
        <v>31445</v>
      </c>
      <c r="BD27096" s="423" t="s">
        <v>1301</v>
      </c>
    </row>
    <row r="27097" spans="53:56" ht="15" x14ac:dyDescent="0.25">
      <c r="BA27097" s="91" t="s">
        <v>31491</v>
      </c>
      <c r="BB27097" s="91" t="s">
        <v>6729</v>
      </c>
      <c r="BC27097" s="91" t="s">
        <v>31445</v>
      </c>
      <c r="BD27097" s="423" t="s">
        <v>1301</v>
      </c>
    </row>
    <row r="27098" spans="53:56" ht="15" x14ac:dyDescent="0.25">
      <c r="BA27098" s="90" t="s">
        <v>31492</v>
      </c>
      <c r="BB27098" s="90" t="s">
        <v>6729</v>
      </c>
      <c r="BC27098" s="90" t="s">
        <v>31447</v>
      </c>
      <c r="BD27098" s="423" t="s">
        <v>1301</v>
      </c>
    </row>
    <row r="27099" spans="53:56" ht="15" x14ac:dyDescent="0.25">
      <c r="BA27099" s="91" t="s">
        <v>31493</v>
      </c>
      <c r="BB27099" s="91" t="s">
        <v>6729</v>
      </c>
      <c r="BC27099" s="91" t="s">
        <v>29073</v>
      </c>
      <c r="BD27099" s="423" t="s">
        <v>1301</v>
      </c>
    </row>
    <row r="27100" spans="53:56" ht="15" x14ac:dyDescent="0.25">
      <c r="BA27100" s="90" t="s">
        <v>31494</v>
      </c>
      <c r="BB27100" s="90" t="s">
        <v>6729</v>
      </c>
      <c r="BC27100" s="90" t="s">
        <v>31495</v>
      </c>
      <c r="BD27100" s="423" t="s">
        <v>1301</v>
      </c>
    </row>
    <row r="27101" spans="53:56" ht="15" x14ac:dyDescent="0.25">
      <c r="BA27101" s="90" t="s">
        <v>31496</v>
      </c>
      <c r="BB27101" s="90" t="s">
        <v>6729</v>
      </c>
      <c r="BC27101" s="90" t="s">
        <v>31497</v>
      </c>
      <c r="BD27101" s="423" t="s">
        <v>1301</v>
      </c>
    </row>
    <row r="27102" spans="53:56" ht="15" x14ac:dyDescent="0.25">
      <c r="BA27102" s="91" t="s">
        <v>31498</v>
      </c>
      <c r="BB27102" s="91" t="s">
        <v>6729</v>
      </c>
      <c r="BC27102" s="91" t="s">
        <v>31499</v>
      </c>
      <c r="BD27102" s="423" t="s">
        <v>1301</v>
      </c>
    </row>
    <row r="27103" spans="53:56" ht="15" x14ac:dyDescent="0.25">
      <c r="BA27103" s="90" t="s">
        <v>31500</v>
      </c>
      <c r="BB27103" s="90" t="s">
        <v>6729</v>
      </c>
      <c r="BC27103" s="90" t="s">
        <v>31499</v>
      </c>
      <c r="BD27103" s="423" t="s">
        <v>1301</v>
      </c>
    </row>
    <row r="27104" spans="53:56" ht="15" x14ac:dyDescent="0.25">
      <c r="BA27104" s="91" t="s">
        <v>31501</v>
      </c>
      <c r="BB27104" s="91" t="s">
        <v>6729</v>
      </c>
      <c r="BC27104" s="91" t="s">
        <v>31502</v>
      </c>
      <c r="BD27104" s="423" t="s">
        <v>1301</v>
      </c>
    </row>
    <row r="27105" spans="53:56" ht="15" x14ac:dyDescent="0.25">
      <c r="BA27105" s="91" t="s">
        <v>31503</v>
      </c>
      <c r="BB27105" s="91" t="s">
        <v>6729</v>
      </c>
      <c r="BC27105" s="91" t="s">
        <v>22701</v>
      </c>
      <c r="BD27105" s="423" t="s">
        <v>1301</v>
      </c>
    </row>
    <row r="27106" spans="53:56" ht="15" x14ac:dyDescent="0.25">
      <c r="BA27106" s="90" t="s">
        <v>31504</v>
      </c>
      <c r="BB27106" s="90" t="s">
        <v>6729</v>
      </c>
      <c r="BC27106" s="90" t="s">
        <v>31502</v>
      </c>
      <c r="BD27106" s="423" t="s">
        <v>1301</v>
      </c>
    </row>
    <row r="27107" spans="53:56" ht="15" x14ac:dyDescent="0.25">
      <c r="BA27107" s="91" t="s">
        <v>31505</v>
      </c>
      <c r="BB27107" s="91" t="s">
        <v>6729</v>
      </c>
      <c r="BC27107" s="91" t="s">
        <v>31499</v>
      </c>
      <c r="BD27107" s="423" t="s">
        <v>1301</v>
      </c>
    </row>
    <row r="27108" spans="53:56" ht="15" x14ac:dyDescent="0.25">
      <c r="BA27108" s="90" t="s">
        <v>31506</v>
      </c>
      <c r="BB27108" s="90" t="s">
        <v>6729</v>
      </c>
      <c r="BC27108" s="90" t="s">
        <v>31502</v>
      </c>
      <c r="BD27108" s="423" t="s">
        <v>1301</v>
      </c>
    </row>
    <row r="27109" spans="53:56" ht="15" x14ac:dyDescent="0.25">
      <c r="BA27109" s="90" t="s">
        <v>31507</v>
      </c>
      <c r="BB27109" s="90" t="s">
        <v>6729</v>
      </c>
      <c r="BC27109" s="90" t="s">
        <v>29073</v>
      </c>
      <c r="BD27109" s="423" t="s">
        <v>1301</v>
      </c>
    </row>
    <row r="27110" spans="53:56" ht="15" x14ac:dyDescent="0.25">
      <c r="BA27110" s="91" t="s">
        <v>31508</v>
      </c>
      <c r="BB27110" s="91" t="s">
        <v>6729</v>
      </c>
      <c r="BC27110" s="91" t="s">
        <v>14363</v>
      </c>
      <c r="BD27110" s="423" t="s">
        <v>1301</v>
      </c>
    </row>
    <row r="27111" spans="53:56" ht="15" x14ac:dyDescent="0.25">
      <c r="BA27111" s="90" t="s">
        <v>31509</v>
      </c>
      <c r="BB27111" s="90" t="s">
        <v>6729</v>
      </c>
      <c r="BC27111" s="90" t="s">
        <v>31502</v>
      </c>
      <c r="BD27111" s="423" t="s">
        <v>1301</v>
      </c>
    </row>
    <row r="27112" spans="53:56" ht="15" x14ac:dyDescent="0.25">
      <c r="BA27112" s="91" t="s">
        <v>31510</v>
      </c>
      <c r="BB27112" s="91" t="s">
        <v>6729</v>
      </c>
      <c r="BC27112" s="91" t="s">
        <v>31497</v>
      </c>
      <c r="BD27112" s="423" t="s">
        <v>1301</v>
      </c>
    </row>
    <row r="27113" spans="53:56" ht="15" x14ac:dyDescent="0.25">
      <c r="BA27113" s="91" t="s">
        <v>31511</v>
      </c>
      <c r="BB27113" s="91" t="s">
        <v>6729</v>
      </c>
      <c r="BC27113" s="91" t="s">
        <v>31502</v>
      </c>
      <c r="BD27113" s="423" t="s">
        <v>1301</v>
      </c>
    </row>
    <row r="27114" spans="53:56" ht="15" x14ac:dyDescent="0.25">
      <c r="BA27114" s="90" t="s">
        <v>31512</v>
      </c>
      <c r="BB27114" s="90" t="s">
        <v>6729</v>
      </c>
      <c r="BC27114" s="90" t="s">
        <v>31495</v>
      </c>
      <c r="BD27114" s="423" t="s">
        <v>1301</v>
      </c>
    </row>
    <row r="27115" spans="53:56" ht="15" x14ac:dyDescent="0.25">
      <c r="BA27115" s="91" t="s">
        <v>31513</v>
      </c>
      <c r="BB27115" s="91" t="s">
        <v>6729</v>
      </c>
      <c r="BC27115" s="91" t="s">
        <v>31497</v>
      </c>
      <c r="BD27115" s="423" t="s">
        <v>1301</v>
      </c>
    </row>
    <row r="27116" spans="53:56" ht="15" x14ac:dyDescent="0.25">
      <c r="BA27116" s="90" t="s">
        <v>31514</v>
      </c>
      <c r="BB27116" s="90" t="s">
        <v>6729</v>
      </c>
      <c r="BC27116" s="90" t="s">
        <v>31495</v>
      </c>
      <c r="BD27116" s="423" t="s">
        <v>1301</v>
      </c>
    </row>
    <row r="27117" spans="53:56" ht="15" x14ac:dyDescent="0.25">
      <c r="BA27117" s="90" t="s">
        <v>31515</v>
      </c>
      <c r="BB27117" s="90" t="s">
        <v>6729</v>
      </c>
      <c r="BC27117" s="90" t="s">
        <v>31497</v>
      </c>
      <c r="BD27117" s="423" t="s">
        <v>1301</v>
      </c>
    </row>
    <row r="27118" spans="53:56" ht="15" x14ac:dyDescent="0.25">
      <c r="BA27118" s="91" t="s">
        <v>31516</v>
      </c>
      <c r="BB27118" s="91" t="s">
        <v>6729</v>
      </c>
      <c r="BC27118" s="91" t="s">
        <v>31497</v>
      </c>
      <c r="BD27118" s="423" t="s">
        <v>1301</v>
      </c>
    </row>
    <row r="27119" spans="53:56" ht="15" x14ac:dyDescent="0.25">
      <c r="BA27119" s="90" t="s">
        <v>31517</v>
      </c>
      <c r="BB27119" s="90" t="s">
        <v>6729</v>
      </c>
      <c r="BC27119" s="90" t="s">
        <v>31497</v>
      </c>
      <c r="BD27119" s="423" t="s">
        <v>1301</v>
      </c>
    </row>
    <row r="27120" spans="53:56" ht="15" x14ac:dyDescent="0.25">
      <c r="BA27120" s="91" t="s">
        <v>31518</v>
      </c>
      <c r="BB27120" s="91" t="s">
        <v>6729</v>
      </c>
      <c r="BC27120" s="91" t="s">
        <v>31495</v>
      </c>
      <c r="BD27120" s="423" t="s">
        <v>1301</v>
      </c>
    </row>
    <row r="27121" spans="53:56" ht="15" x14ac:dyDescent="0.25">
      <c r="BA27121" s="91" t="s">
        <v>31519</v>
      </c>
      <c r="BB27121" s="91" t="s">
        <v>6729</v>
      </c>
      <c r="BC27121" s="91" t="s">
        <v>31497</v>
      </c>
      <c r="BD27121" s="423" t="s">
        <v>1301</v>
      </c>
    </row>
    <row r="27122" spans="53:56" ht="15" x14ac:dyDescent="0.25">
      <c r="BA27122" s="90" t="s">
        <v>31520</v>
      </c>
      <c r="BB27122" s="90" t="s">
        <v>6729</v>
      </c>
      <c r="BC27122" s="90" t="s">
        <v>14363</v>
      </c>
      <c r="BD27122" s="423" t="s">
        <v>1301</v>
      </c>
    </row>
    <row r="27123" spans="53:56" ht="15" x14ac:dyDescent="0.25">
      <c r="BA27123" s="90" t="s">
        <v>31521</v>
      </c>
      <c r="BB27123" s="90" t="s">
        <v>6729</v>
      </c>
      <c r="BC27123" s="90" t="s">
        <v>31502</v>
      </c>
      <c r="BD27123" s="423" t="s">
        <v>1301</v>
      </c>
    </row>
    <row r="27124" spans="53:56" ht="15" x14ac:dyDescent="0.25">
      <c r="BA27124" s="91" t="s">
        <v>31522</v>
      </c>
      <c r="BB27124" s="91" t="s">
        <v>6729</v>
      </c>
      <c r="BC27124" s="91" t="s">
        <v>14363</v>
      </c>
      <c r="BD27124" s="423" t="s">
        <v>1301</v>
      </c>
    </row>
    <row r="27125" spans="53:56" ht="15" x14ac:dyDescent="0.25">
      <c r="BA27125" s="90" t="s">
        <v>31523</v>
      </c>
      <c r="BB27125" s="90" t="s">
        <v>6729</v>
      </c>
      <c r="BC27125" s="90" t="s">
        <v>31495</v>
      </c>
      <c r="BD27125" s="423" t="s">
        <v>1301</v>
      </c>
    </row>
    <row r="27126" spans="53:56" ht="15" x14ac:dyDescent="0.25">
      <c r="BA27126" s="90" t="s">
        <v>31524</v>
      </c>
      <c r="BB27126" s="90" t="s">
        <v>6729</v>
      </c>
      <c r="BC27126" s="90" t="s">
        <v>31525</v>
      </c>
      <c r="BD27126" s="423" t="s">
        <v>1301</v>
      </c>
    </row>
    <row r="27127" spans="53:56" ht="15" x14ac:dyDescent="0.25">
      <c r="BA27127" s="91" t="s">
        <v>31526</v>
      </c>
      <c r="BB27127" s="91" t="s">
        <v>6729</v>
      </c>
      <c r="BC27127" s="91" t="s">
        <v>31525</v>
      </c>
      <c r="BD27127" s="423" t="s">
        <v>1301</v>
      </c>
    </row>
    <row r="27128" spans="53:56" ht="15" x14ac:dyDescent="0.25">
      <c r="BA27128" s="90" t="s">
        <v>31527</v>
      </c>
      <c r="BB27128" s="90" t="s">
        <v>6729</v>
      </c>
      <c r="BC27128" s="90" t="s">
        <v>31502</v>
      </c>
      <c r="BD27128" s="423" t="s">
        <v>1301</v>
      </c>
    </row>
    <row r="27129" spans="53:56" ht="15" x14ac:dyDescent="0.25">
      <c r="BA27129" s="91" t="s">
        <v>31528</v>
      </c>
      <c r="BB27129" s="91" t="s">
        <v>6729</v>
      </c>
      <c r="BC27129" s="91" t="s">
        <v>31495</v>
      </c>
      <c r="BD27129" s="423" t="s">
        <v>1301</v>
      </c>
    </row>
    <row r="27130" spans="53:56" ht="15" x14ac:dyDescent="0.25">
      <c r="BA27130" s="91" t="s">
        <v>31529</v>
      </c>
      <c r="BB27130" s="91" t="s">
        <v>6729</v>
      </c>
      <c r="BC27130" s="91" t="s">
        <v>31502</v>
      </c>
      <c r="BD27130" s="423" t="s">
        <v>1301</v>
      </c>
    </row>
    <row r="27131" spans="53:56" ht="15" x14ac:dyDescent="0.25">
      <c r="BA27131" s="90" t="s">
        <v>31530</v>
      </c>
      <c r="BB27131" s="90" t="s">
        <v>6729</v>
      </c>
      <c r="BC27131" s="90" t="s">
        <v>31497</v>
      </c>
      <c r="BD27131" s="423" t="s">
        <v>1301</v>
      </c>
    </row>
    <row r="27132" spans="53:56" ht="15" x14ac:dyDescent="0.25">
      <c r="BA27132" s="91" t="s">
        <v>31531</v>
      </c>
      <c r="BB27132" s="91" t="s">
        <v>6729</v>
      </c>
      <c r="BC27132" s="91" t="s">
        <v>31497</v>
      </c>
      <c r="BD27132" s="423" t="s">
        <v>1301</v>
      </c>
    </row>
    <row r="27133" spans="53:56" ht="15" x14ac:dyDescent="0.25">
      <c r="BA27133" s="90" t="s">
        <v>31532</v>
      </c>
      <c r="BB27133" s="90" t="s">
        <v>6729</v>
      </c>
      <c r="BC27133" s="90" t="s">
        <v>31497</v>
      </c>
      <c r="BD27133" s="423" t="s">
        <v>1301</v>
      </c>
    </row>
    <row r="27134" spans="53:56" ht="15" x14ac:dyDescent="0.25">
      <c r="BA27134" s="90" t="s">
        <v>31533</v>
      </c>
      <c r="BB27134" s="90" t="s">
        <v>6729</v>
      </c>
      <c r="BC27134" s="90" t="s">
        <v>31497</v>
      </c>
      <c r="BD27134" s="423" t="s">
        <v>1301</v>
      </c>
    </row>
    <row r="27135" spans="53:56" ht="15" x14ac:dyDescent="0.25">
      <c r="BA27135" s="90" t="s">
        <v>31534</v>
      </c>
      <c r="BB27135" s="90" t="s">
        <v>6729</v>
      </c>
      <c r="BC27135" s="90" t="s">
        <v>31502</v>
      </c>
      <c r="BD27135" s="423" t="s">
        <v>1301</v>
      </c>
    </row>
    <row r="27136" spans="53:56" ht="15" x14ac:dyDescent="0.25">
      <c r="BA27136" s="91" t="s">
        <v>31535</v>
      </c>
      <c r="BB27136" s="91" t="s">
        <v>6729</v>
      </c>
      <c r="BC27136" s="91" t="s">
        <v>31073</v>
      </c>
      <c r="BD27136" s="423" t="s">
        <v>1301</v>
      </c>
    </row>
    <row r="27137" spans="53:56" ht="15" x14ac:dyDescent="0.25">
      <c r="BA27137" s="90" t="s">
        <v>31536</v>
      </c>
      <c r="BB27137" s="90" t="s">
        <v>6729</v>
      </c>
      <c r="BC27137" s="90" t="s">
        <v>31073</v>
      </c>
      <c r="BD27137" s="423" t="s">
        <v>1301</v>
      </c>
    </row>
    <row r="27138" spans="53:56" ht="15" x14ac:dyDescent="0.25">
      <c r="BA27138" s="90" t="s">
        <v>31537</v>
      </c>
      <c r="BB27138" s="90" t="s">
        <v>6729</v>
      </c>
      <c r="BC27138" s="90" t="s">
        <v>31073</v>
      </c>
      <c r="BD27138" s="423" t="s">
        <v>1301</v>
      </c>
    </row>
    <row r="27139" spans="53:56" ht="15" x14ac:dyDescent="0.25">
      <c r="BA27139" s="91" t="s">
        <v>31538</v>
      </c>
      <c r="BB27139" s="91" t="s">
        <v>6729</v>
      </c>
      <c r="BC27139" s="91" t="s">
        <v>22701</v>
      </c>
      <c r="BD27139" s="423" t="s">
        <v>1301</v>
      </c>
    </row>
    <row r="27140" spans="53:56" ht="15" x14ac:dyDescent="0.25">
      <c r="BA27140" s="91" t="s">
        <v>31539</v>
      </c>
      <c r="BB27140" s="91" t="s">
        <v>6729</v>
      </c>
      <c r="BC27140" s="91" t="s">
        <v>22701</v>
      </c>
      <c r="BD27140" s="423" t="s">
        <v>1301</v>
      </c>
    </row>
    <row r="27141" spans="53:56" ht="15" x14ac:dyDescent="0.25">
      <c r="BA27141" s="90" t="s">
        <v>31540</v>
      </c>
      <c r="BB27141" s="90" t="s">
        <v>6729</v>
      </c>
      <c r="BC27141" s="90" t="s">
        <v>31073</v>
      </c>
      <c r="BD27141" s="423" t="s">
        <v>1301</v>
      </c>
    </row>
    <row r="27142" spans="53:56" ht="15" x14ac:dyDescent="0.25">
      <c r="BA27142" s="91" t="s">
        <v>31541</v>
      </c>
      <c r="BB27142" s="91" t="s">
        <v>6729</v>
      </c>
      <c r="BC27142" s="91" t="s">
        <v>31467</v>
      </c>
      <c r="BD27142" s="423" t="s">
        <v>1301</v>
      </c>
    </row>
    <row r="27143" spans="53:56" ht="15" x14ac:dyDescent="0.25">
      <c r="BA27143" s="90" t="s">
        <v>31542</v>
      </c>
      <c r="BB27143" s="90" t="s">
        <v>6729</v>
      </c>
      <c r="BC27143" s="90" t="s">
        <v>31543</v>
      </c>
      <c r="BD27143" s="423" t="s">
        <v>1301</v>
      </c>
    </row>
    <row r="27144" spans="53:56" ht="15" x14ac:dyDescent="0.25">
      <c r="BA27144" s="90" t="s">
        <v>31544</v>
      </c>
      <c r="BB27144" s="90" t="s">
        <v>6729</v>
      </c>
      <c r="BC27144" s="90" t="s">
        <v>31545</v>
      </c>
      <c r="BD27144" s="423" t="s">
        <v>1301</v>
      </c>
    </row>
    <row r="27145" spans="53:56" ht="15" x14ac:dyDescent="0.25">
      <c r="BA27145" s="91" t="s">
        <v>31546</v>
      </c>
      <c r="BB27145" s="91" t="s">
        <v>6729</v>
      </c>
      <c r="BC27145" s="91" t="s">
        <v>31547</v>
      </c>
      <c r="BD27145" s="423" t="s">
        <v>1301</v>
      </c>
    </row>
    <row r="27146" spans="53:56" ht="15" x14ac:dyDescent="0.25">
      <c r="BA27146" s="90" t="s">
        <v>31548</v>
      </c>
      <c r="BB27146" s="90" t="s">
        <v>6729</v>
      </c>
      <c r="BC27146" s="90" t="s">
        <v>22701</v>
      </c>
      <c r="BD27146" s="423" t="s">
        <v>1301</v>
      </c>
    </row>
    <row r="27147" spans="53:56" ht="15" x14ac:dyDescent="0.25">
      <c r="BA27147" s="91" t="s">
        <v>31549</v>
      </c>
      <c r="BB27147" s="91" t="s">
        <v>6729</v>
      </c>
      <c r="BC27147" s="91" t="s">
        <v>31073</v>
      </c>
      <c r="BD27147" s="423" t="s">
        <v>1301</v>
      </c>
    </row>
    <row r="27148" spans="53:56" ht="15" x14ac:dyDescent="0.25">
      <c r="BA27148" s="90" t="s">
        <v>31550</v>
      </c>
      <c r="BB27148" s="90" t="s">
        <v>6729</v>
      </c>
      <c r="BC27148" s="90" t="s">
        <v>31525</v>
      </c>
      <c r="BD27148" s="423" t="s">
        <v>1301</v>
      </c>
    </row>
    <row r="27149" spans="53:56" ht="15" x14ac:dyDescent="0.25">
      <c r="BA27149" s="91" t="s">
        <v>31551</v>
      </c>
      <c r="BB27149" s="91" t="s">
        <v>6729</v>
      </c>
      <c r="BC27149" s="91" t="s">
        <v>31552</v>
      </c>
      <c r="BD27149" s="423" t="s">
        <v>1301</v>
      </c>
    </row>
    <row r="27150" spans="53:56" ht="15" x14ac:dyDescent="0.25">
      <c r="BA27150" s="91" t="s">
        <v>31553</v>
      </c>
      <c r="BB27150" s="91" t="s">
        <v>6729</v>
      </c>
      <c r="BC27150" s="91" t="s">
        <v>31525</v>
      </c>
      <c r="BD27150" s="423" t="s">
        <v>1301</v>
      </c>
    </row>
    <row r="27151" spans="53:56" ht="15" x14ac:dyDescent="0.25">
      <c r="BA27151" s="90" t="s">
        <v>31554</v>
      </c>
      <c r="BB27151" s="90" t="s">
        <v>6729</v>
      </c>
      <c r="BC27151" s="90" t="s">
        <v>31073</v>
      </c>
      <c r="BD27151" s="423" t="s">
        <v>1301</v>
      </c>
    </row>
    <row r="27152" spans="53:56" ht="15" x14ac:dyDescent="0.25">
      <c r="BA27152" s="91" t="s">
        <v>31555</v>
      </c>
      <c r="BB27152" s="91" t="s">
        <v>6729</v>
      </c>
      <c r="BC27152" s="91" t="s">
        <v>31073</v>
      </c>
      <c r="BD27152" s="423" t="s">
        <v>1301</v>
      </c>
    </row>
    <row r="27153" spans="53:56" ht="15" x14ac:dyDescent="0.25">
      <c r="BA27153" s="90" t="s">
        <v>31556</v>
      </c>
      <c r="BB27153" s="90" t="s">
        <v>6729</v>
      </c>
      <c r="BC27153" s="90" t="s">
        <v>31552</v>
      </c>
      <c r="BD27153" s="423" t="s">
        <v>1301</v>
      </c>
    </row>
    <row r="27154" spans="53:56" ht="15" x14ac:dyDescent="0.25">
      <c r="BA27154" s="90" t="s">
        <v>31557</v>
      </c>
      <c r="BB27154" s="90" t="s">
        <v>6729</v>
      </c>
      <c r="BC27154" s="90" t="s">
        <v>10215</v>
      </c>
      <c r="BD27154" s="423" t="s">
        <v>1301</v>
      </c>
    </row>
    <row r="27155" spans="53:56" ht="15" x14ac:dyDescent="0.25">
      <c r="BA27155" s="91" t="s">
        <v>31558</v>
      </c>
      <c r="BB27155" s="91" t="s">
        <v>6729</v>
      </c>
      <c r="BC27155" s="91" t="s">
        <v>31543</v>
      </c>
      <c r="BD27155" s="423" t="s">
        <v>1301</v>
      </c>
    </row>
    <row r="27156" spans="53:56" ht="15" x14ac:dyDescent="0.25">
      <c r="BA27156" s="90" t="s">
        <v>31559</v>
      </c>
      <c r="BB27156" s="90" t="s">
        <v>6729</v>
      </c>
      <c r="BC27156" s="90" t="s">
        <v>22701</v>
      </c>
      <c r="BD27156" s="423" t="s">
        <v>1301</v>
      </c>
    </row>
    <row r="27157" spans="53:56" ht="15" x14ac:dyDescent="0.25">
      <c r="BA27157" s="91" t="s">
        <v>31560</v>
      </c>
      <c r="BB27157" s="91" t="s">
        <v>6729</v>
      </c>
      <c r="BC27157" s="91" t="s">
        <v>22701</v>
      </c>
      <c r="BD27157" s="423" t="s">
        <v>1301</v>
      </c>
    </row>
    <row r="27158" spans="53:56" ht="15" x14ac:dyDescent="0.25">
      <c r="BA27158" s="90" t="s">
        <v>31561</v>
      </c>
      <c r="BB27158" s="90" t="s">
        <v>6729</v>
      </c>
      <c r="BC27158" s="90" t="s">
        <v>31552</v>
      </c>
      <c r="BD27158" s="423" t="s">
        <v>1301</v>
      </c>
    </row>
    <row r="27159" spans="53:56" ht="15" x14ac:dyDescent="0.25">
      <c r="BA27159" s="91" t="s">
        <v>31562</v>
      </c>
      <c r="BB27159" s="91" t="s">
        <v>6729</v>
      </c>
      <c r="BC27159" s="91" t="s">
        <v>22701</v>
      </c>
      <c r="BD27159" s="423" t="s">
        <v>1301</v>
      </c>
    </row>
    <row r="27160" spans="53:56" ht="15" x14ac:dyDescent="0.25">
      <c r="BA27160" s="90" t="s">
        <v>31563</v>
      </c>
      <c r="BB27160" s="90" t="s">
        <v>6729</v>
      </c>
      <c r="BC27160" s="90" t="s">
        <v>31547</v>
      </c>
      <c r="BD27160" s="423" t="s">
        <v>1301</v>
      </c>
    </row>
    <row r="27161" spans="53:56" ht="15" x14ac:dyDescent="0.25">
      <c r="BA27161" s="91" t="s">
        <v>31564</v>
      </c>
      <c r="BB27161" s="91" t="s">
        <v>6729</v>
      </c>
      <c r="BC27161" s="91" t="s">
        <v>31552</v>
      </c>
      <c r="BD27161" s="423" t="s">
        <v>1301</v>
      </c>
    </row>
    <row r="27162" spans="53:56" ht="15" x14ac:dyDescent="0.25">
      <c r="BA27162" s="90" t="s">
        <v>31565</v>
      </c>
      <c r="BB27162" s="90" t="s">
        <v>6729</v>
      </c>
      <c r="BC27162" s="90" t="s">
        <v>31073</v>
      </c>
      <c r="BD27162" s="423" t="s">
        <v>1301</v>
      </c>
    </row>
    <row r="27163" spans="53:56" ht="15" x14ac:dyDescent="0.25">
      <c r="BA27163" s="91" t="s">
        <v>31566</v>
      </c>
      <c r="BB27163" s="91" t="s">
        <v>6729</v>
      </c>
      <c r="BC27163" s="91" t="s">
        <v>31543</v>
      </c>
      <c r="BD27163" s="423" t="s">
        <v>1301</v>
      </c>
    </row>
    <row r="27164" spans="53:56" ht="15" x14ac:dyDescent="0.25">
      <c r="BA27164" s="90" t="s">
        <v>31567</v>
      </c>
      <c r="BB27164" s="90" t="s">
        <v>6729</v>
      </c>
      <c r="BC27164" s="90" t="s">
        <v>22701</v>
      </c>
      <c r="BD27164" s="423" t="s">
        <v>1301</v>
      </c>
    </row>
    <row r="27165" spans="53:56" ht="15" x14ac:dyDescent="0.25">
      <c r="BA27165" s="91" t="s">
        <v>31568</v>
      </c>
      <c r="BB27165" s="91" t="s">
        <v>6729</v>
      </c>
      <c r="BC27165" s="91" t="s">
        <v>14774</v>
      </c>
      <c r="BD27165" s="423" t="s">
        <v>1301</v>
      </c>
    </row>
    <row r="27166" spans="53:56" ht="15" x14ac:dyDescent="0.25">
      <c r="BA27166" s="90" t="s">
        <v>31569</v>
      </c>
      <c r="BB27166" s="90" t="s">
        <v>6729</v>
      </c>
      <c r="BC27166" s="90" t="s">
        <v>31073</v>
      </c>
      <c r="BD27166" s="423" t="s">
        <v>1301</v>
      </c>
    </row>
    <row r="27167" spans="53:56" ht="15" x14ac:dyDescent="0.25">
      <c r="BA27167" s="91" t="s">
        <v>31570</v>
      </c>
      <c r="BB27167" s="91" t="s">
        <v>6729</v>
      </c>
      <c r="BC27167" s="91" t="s">
        <v>31545</v>
      </c>
      <c r="BD27167" s="423" t="s">
        <v>1301</v>
      </c>
    </row>
    <row r="27168" spans="53:56" ht="15" x14ac:dyDescent="0.25">
      <c r="BA27168" s="90" t="s">
        <v>31571</v>
      </c>
      <c r="BB27168" s="90" t="s">
        <v>6729</v>
      </c>
      <c r="BC27168" s="90" t="s">
        <v>10215</v>
      </c>
      <c r="BD27168" s="423" t="s">
        <v>1301</v>
      </c>
    </row>
    <row r="27169" spans="53:56" ht="15" x14ac:dyDescent="0.25">
      <c r="BA27169" s="91" t="s">
        <v>31572</v>
      </c>
      <c r="BB27169" s="91" t="s">
        <v>6729</v>
      </c>
      <c r="BC27169" s="91" t="s">
        <v>31525</v>
      </c>
      <c r="BD27169" s="423" t="s">
        <v>1301</v>
      </c>
    </row>
    <row r="27170" spans="53:56" ht="15" x14ac:dyDescent="0.25">
      <c r="BA27170" s="90" t="s">
        <v>31573</v>
      </c>
      <c r="BB27170" s="90" t="s">
        <v>6729</v>
      </c>
      <c r="BC27170" s="90" t="s">
        <v>31545</v>
      </c>
      <c r="BD27170" s="423" t="s">
        <v>1301</v>
      </c>
    </row>
    <row r="27171" spans="53:56" ht="15" x14ac:dyDescent="0.25">
      <c r="BA27171" s="91" t="s">
        <v>31574</v>
      </c>
      <c r="BB27171" s="91" t="s">
        <v>6729</v>
      </c>
      <c r="BC27171" s="91" t="s">
        <v>22701</v>
      </c>
      <c r="BD27171" s="423" t="s">
        <v>1301</v>
      </c>
    </row>
    <row r="27172" spans="53:56" ht="15" x14ac:dyDescent="0.25">
      <c r="BA27172" s="90" t="s">
        <v>31575</v>
      </c>
      <c r="BB27172" s="90" t="s">
        <v>6729</v>
      </c>
      <c r="BC27172" s="90" t="s">
        <v>22701</v>
      </c>
      <c r="BD27172" s="423" t="s">
        <v>1301</v>
      </c>
    </row>
    <row r="27173" spans="53:56" ht="15" x14ac:dyDescent="0.25">
      <c r="BA27173" s="91" t="s">
        <v>31576</v>
      </c>
      <c r="BB27173" s="91" t="s">
        <v>6729</v>
      </c>
      <c r="BC27173" s="91" t="s">
        <v>10215</v>
      </c>
      <c r="BD27173" s="423" t="s">
        <v>1301</v>
      </c>
    </row>
    <row r="27174" spans="53:56" ht="15" x14ac:dyDescent="0.25">
      <c r="BA27174" s="90" t="s">
        <v>31577</v>
      </c>
      <c r="BB27174" s="90" t="s">
        <v>6729</v>
      </c>
      <c r="BC27174" s="90" t="s">
        <v>31547</v>
      </c>
      <c r="BD27174" s="423" t="s">
        <v>1301</v>
      </c>
    </row>
    <row r="27175" spans="53:56" ht="15" x14ac:dyDescent="0.25">
      <c r="BA27175" s="91" t="s">
        <v>31578</v>
      </c>
      <c r="BB27175" s="91" t="s">
        <v>6729</v>
      </c>
      <c r="BC27175" s="91" t="s">
        <v>31073</v>
      </c>
      <c r="BD27175" s="423" t="s">
        <v>1301</v>
      </c>
    </row>
    <row r="27176" spans="53:56" ht="15" x14ac:dyDescent="0.25">
      <c r="BA27176" s="90" t="s">
        <v>31579</v>
      </c>
      <c r="BB27176" s="90" t="s">
        <v>6729</v>
      </c>
      <c r="BC27176" s="90" t="s">
        <v>31547</v>
      </c>
      <c r="BD27176" s="423" t="s">
        <v>1301</v>
      </c>
    </row>
    <row r="27177" spans="53:56" ht="15" x14ac:dyDescent="0.25">
      <c r="BA27177" s="91" t="s">
        <v>31580</v>
      </c>
      <c r="BB27177" s="91" t="s">
        <v>6729</v>
      </c>
      <c r="BC27177" s="91" t="s">
        <v>31543</v>
      </c>
      <c r="BD27177" s="423" t="s">
        <v>1301</v>
      </c>
    </row>
    <row r="27178" spans="53:56" ht="15" x14ac:dyDescent="0.25">
      <c r="BA27178" s="90" t="s">
        <v>31581</v>
      </c>
      <c r="BB27178" s="90" t="s">
        <v>6729</v>
      </c>
      <c r="BC27178" s="90" t="s">
        <v>31545</v>
      </c>
      <c r="BD27178" s="423" t="s">
        <v>1301</v>
      </c>
    </row>
    <row r="27179" spans="53:56" ht="15" x14ac:dyDescent="0.25">
      <c r="BA27179" s="91" t="s">
        <v>31582</v>
      </c>
      <c r="BB27179" s="91" t="s">
        <v>6729</v>
      </c>
      <c r="BC27179" s="91" t="s">
        <v>22701</v>
      </c>
      <c r="BD27179" s="423" t="s">
        <v>1301</v>
      </c>
    </row>
    <row r="27180" spans="53:56" ht="15" x14ac:dyDescent="0.25">
      <c r="BA27180" s="90" t="s">
        <v>31583</v>
      </c>
      <c r="BB27180" s="90" t="s">
        <v>6729</v>
      </c>
      <c r="BC27180" s="90" t="s">
        <v>31543</v>
      </c>
      <c r="BD27180" s="423" t="s">
        <v>1301</v>
      </c>
    </row>
    <row r="27181" spans="53:56" ht="15" x14ac:dyDescent="0.25">
      <c r="BA27181" s="91" t="s">
        <v>31584</v>
      </c>
      <c r="BB27181" s="91" t="s">
        <v>6729</v>
      </c>
      <c r="BC27181" s="91" t="s">
        <v>31073</v>
      </c>
      <c r="BD27181" s="423" t="s">
        <v>1301</v>
      </c>
    </row>
    <row r="27182" spans="53:56" ht="15" x14ac:dyDescent="0.25">
      <c r="BA27182" s="90" t="s">
        <v>31585</v>
      </c>
      <c r="BB27182" s="90" t="s">
        <v>6729</v>
      </c>
      <c r="BC27182" s="90" t="s">
        <v>22701</v>
      </c>
      <c r="BD27182" s="423" t="s">
        <v>1301</v>
      </c>
    </row>
    <row r="27183" spans="53:56" ht="15" x14ac:dyDescent="0.25">
      <c r="BA27183" s="91" t="s">
        <v>31586</v>
      </c>
      <c r="BB27183" s="91" t="s">
        <v>6729</v>
      </c>
      <c r="BC27183" s="91" t="s">
        <v>31545</v>
      </c>
      <c r="BD27183" s="423" t="s">
        <v>1301</v>
      </c>
    </row>
    <row r="27184" spans="53:56" ht="15" x14ac:dyDescent="0.25">
      <c r="BA27184" s="90" t="s">
        <v>31587</v>
      </c>
      <c r="BB27184" s="90" t="s">
        <v>6729</v>
      </c>
      <c r="BC27184" s="90" t="s">
        <v>31545</v>
      </c>
      <c r="BD27184" s="423" t="s">
        <v>1301</v>
      </c>
    </row>
    <row r="27185" spans="53:56" ht="15" x14ac:dyDescent="0.25">
      <c r="BA27185" s="91" t="s">
        <v>31588</v>
      </c>
      <c r="BB27185" s="91" t="s">
        <v>6729</v>
      </c>
      <c r="BC27185" s="91" t="s">
        <v>31552</v>
      </c>
      <c r="BD27185" s="423" t="s">
        <v>1301</v>
      </c>
    </row>
    <row r="27186" spans="53:56" ht="15" x14ac:dyDescent="0.25">
      <c r="BA27186" s="90" t="s">
        <v>31589</v>
      </c>
      <c r="BB27186" s="90" t="s">
        <v>6729</v>
      </c>
      <c r="BC27186" s="90" t="s">
        <v>31543</v>
      </c>
      <c r="BD27186" s="423" t="s">
        <v>1301</v>
      </c>
    </row>
    <row r="27187" spans="53:56" ht="15" x14ac:dyDescent="0.25">
      <c r="BA27187" s="91" t="s">
        <v>31590</v>
      </c>
      <c r="BB27187" s="91" t="s">
        <v>6729</v>
      </c>
      <c r="BC27187" s="91" t="s">
        <v>31073</v>
      </c>
      <c r="BD27187" s="423" t="s">
        <v>1301</v>
      </c>
    </row>
    <row r="27188" spans="53:56" ht="15" x14ac:dyDescent="0.25">
      <c r="BA27188" s="90" t="s">
        <v>31591</v>
      </c>
      <c r="BB27188" s="90" t="s">
        <v>6729</v>
      </c>
      <c r="BC27188" s="90" t="s">
        <v>31525</v>
      </c>
      <c r="BD27188" s="423" t="s">
        <v>1301</v>
      </c>
    </row>
    <row r="27189" spans="53:56" ht="15" x14ac:dyDescent="0.25">
      <c r="BA27189" s="91" t="s">
        <v>31592</v>
      </c>
      <c r="BB27189" s="91" t="s">
        <v>6729</v>
      </c>
      <c r="BC27189" s="91" t="s">
        <v>22701</v>
      </c>
      <c r="BD27189" s="423" t="s">
        <v>1301</v>
      </c>
    </row>
    <row r="27190" spans="53:56" ht="15" x14ac:dyDescent="0.25">
      <c r="BA27190" s="90" t="s">
        <v>31593</v>
      </c>
      <c r="BB27190" s="90" t="s">
        <v>6729</v>
      </c>
      <c r="BC27190" s="90" t="s">
        <v>31073</v>
      </c>
      <c r="BD27190" s="423" t="s">
        <v>1301</v>
      </c>
    </row>
    <row r="27191" spans="53:56" ht="15" x14ac:dyDescent="0.25">
      <c r="BA27191" s="91" t="s">
        <v>31594</v>
      </c>
      <c r="BB27191" s="91" t="s">
        <v>6729</v>
      </c>
      <c r="BC27191" s="91" t="s">
        <v>10215</v>
      </c>
      <c r="BD27191" s="423" t="s">
        <v>1301</v>
      </c>
    </row>
    <row r="27192" spans="53:56" ht="15" x14ac:dyDescent="0.25">
      <c r="BA27192" s="90" t="s">
        <v>31595</v>
      </c>
      <c r="BB27192" s="90" t="s">
        <v>6729</v>
      </c>
      <c r="BC27192" s="90" t="s">
        <v>31073</v>
      </c>
      <c r="BD27192" s="423" t="s">
        <v>1301</v>
      </c>
    </row>
    <row r="27193" spans="53:56" ht="15" x14ac:dyDescent="0.25">
      <c r="BA27193" s="91" t="s">
        <v>31596</v>
      </c>
      <c r="BB27193" s="91" t="s">
        <v>6729</v>
      </c>
      <c r="BC27193" s="91" t="s">
        <v>31543</v>
      </c>
      <c r="BD27193" s="423" t="s">
        <v>1301</v>
      </c>
    </row>
    <row r="27194" spans="53:56" ht="15" x14ac:dyDescent="0.25">
      <c r="BA27194" s="90" t="s">
        <v>31597</v>
      </c>
      <c r="BB27194" s="90" t="s">
        <v>6729</v>
      </c>
      <c r="BC27194" s="90" t="s">
        <v>10215</v>
      </c>
      <c r="BD27194" s="423" t="s">
        <v>1301</v>
      </c>
    </row>
    <row r="27195" spans="53:56" ht="15" x14ac:dyDescent="0.25">
      <c r="BA27195" s="91" t="s">
        <v>31598</v>
      </c>
      <c r="BB27195" s="91" t="s">
        <v>6729</v>
      </c>
      <c r="BC27195" s="91" t="s">
        <v>22701</v>
      </c>
      <c r="BD27195" s="423" t="s">
        <v>1301</v>
      </c>
    </row>
    <row r="27196" spans="53:56" ht="15" x14ac:dyDescent="0.25">
      <c r="BA27196" s="90" t="s">
        <v>31599</v>
      </c>
      <c r="BB27196" s="90" t="s">
        <v>6729</v>
      </c>
      <c r="BC27196" s="90" t="s">
        <v>22701</v>
      </c>
      <c r="BD27196" s="423" t="s">
        <v>1301</v>
      </c>
    </row>
    <row r="27197" spans="53:56" ht="15" x14ac:dyDescent="0.25">
      <c r="BA27197" s="91" t="s">
        <v>31600</v>
      </c>
      <c r="BB27197" s="91" t="s">
        <v>6729</v>
      </c>
      <c r="BC27197" s="91" t="s">
        <v>31547</v>
      </c>
      <c r="BD27197" s="423" t="s">
        <v>1301</v>
      </c>
    </row>
    <row r="27198" spans="53:56" ht="15" x14ac:dyDescent="0.25">
      <c r="BA27198" s="90" t="s">
        <v>31601</v>
      </c>
      <c r="BB27198" s="90" t="s">
        <v>6729</v>
      </c>
      <c r="BC27198" s="90" t="s">
        <v>31073</v>
      </c>
      <c r="BD27198" s="423" t="s">
        <v>1301</v>
      </c>
    </row>
    <row r="27199" spans="53:56" ht="15" x14ac:dyDescent="0.25">
      <c r="BA27199" s="91" t="s">
        <v>31602</v>
      </c>
      <c r="BB27199" s="91" t="s">
        <v>6729</v>
      </c>
      <c r="BC27199" s="91" t="s">
        <v>31073</v>
      </c>
      <c r="BD27199" s="423" t="s">
        <v>1301</v>
      </c>
    </row>
    <row r="27200" spans="53:56" ht="15" x14ac:dyDescent="0.25">
      <c r="BA27200" s="90" t="s">
        <v>31603</v>
      </c>
      <c r="BB27200" s="90" t="s">
        <v>6729</v>
      </c>
      <c r="BC27200" s="90" t="s">
        <v>22701</v>
      </c>
      <c r="BD27200" s="423" t="s">
        <v>1301</v>
      </c>
    </row>
    <row r="27201" spans="53:56" ht="15" x14ac:dyDescent="0.25">
      <c r="BA27201" s="91" t="s">
        <v>31604</v>
      </c>
      <c r="BB27201" s="91" t="s">
        <v>6729</v>
      </c>
      <c r="BC27201" s="91" t="s">
        <v>10215</v>
      </c>
      <c r="BD27201" s="423" t="s">
        <v>1301</v>
      </c>
    </row>
    <row r="27202" spans="53:56" ht="15" x14ac:dyDescent="0.25">
      <c r="BA27202" s="90" t="s">
        <v>31605</v>
      </c>
      <c r="BB27202" s="90" t="s">
        <v>6729</v>
      </c>
      <c r="BC27202" s="90" t="s">
        <v>31545</v>
      </c>
      <c r="BD27202" s="423" t="s">
        <v>1301</v>
      </c>
    </row>
    <row r="27203" spans="53:56" ht="15" x14ac:dyDescent="0.25">
      <c r="BA27203" s="91" t="s">
        <v>31606</v>
      </c>
      <c r="BB27203" s="91" t="s">
        <v>6729</v>
      </c>
      <c r="BC27203" s="91" t="s">
        <v>31495</v>
      </c>
      <c r="BD27203" s="423" t="s">
        <v>1301</v>
      </c>
    </row>
    <row r="27204" spans="53:56" ht="15" x14ac:dyDescent="0.25">
      <c r="BA27204" s="90" t="s">
        <v>31607</v>
      </c>
      <c r="BB27204" s="90" t="s">
        <v>6729</v>
      </c>
      <c r="BC27204" s="90" t="s">
        <v>10215</v>
      </c>
      <c r="BD27204" s="423" t="s">
        <v>1301</v>
      </c>
    </row>
    <row r="27205" spans="53:56" ht="15" x14ac:dyDescent="0.25">
      <c r="BA27205" s="91" t="s">
        <v>31608</v>
      </c>
      <c r="BB27205" s="91" t="s">
        <v>5985</v>
      </c>
      <c r="BC27205" s="91" t="s">
        <v>16752</v>
      </c>
      <c r="BD27205" s="423" t="s">
        <v>1301</v>
      </c>
    </row>
    <row r="27206" spans="53:56" ht="15" x14ac:dyDescent="0.25">
      <c r="BA27206" s="91" t="s">
        <v>31609</v>
      </c>
      <c r="BB27206" s="91" t="s">
        <v>5985</v>
      </c>
      <c r="BC27206" s="91" t="s">
        <v>25975</v>
      </c>
      <c r="BD27206" s="423" t="s">
        <v>1301</v>
      </c>
    </row>
    <row r="27207" spans="53:56" ht="15" x14ac:dyDescent="0.25">
      <c r="BA27207" s="90" t="s">
        <v>31610</v>
      </c>
      <c r="BB27207" s="90" t="s">
        <v>5985</v>
      </c>
      <c r="BC27207" s="90" t="s">
        <v>25975</v>
      </c>
      <c r="BD27207" s="423" t="s">
        <v>1301</v>
      </c>
    </row>
    <row r="27208" spans="53:56" ht="15" x14ac:dyDescent="0.25">
      <c r="BA27208" s="91" t="s">
        <v>31611</v>
      </c>
      <c r="BB27208" s="91" t="s">
        <v>5985</v>
      </c>
      <c r="BC27208" s="91" t="s">
        <v>25975</v>
      </c>
      <c r="BD27208" s="423" t="s">
        <v>1301</v>
      </c>
    </row>
    <row r="27209" spans="53:56" ht="15" x14ac:dyDescent="0.25">
      <c r="BA27209" s="90" t="s">
        <v>31612</v>
      </c>
      <c r="BB27209" s="90" t="s">
        <v>5985</v>
      </c>
      <c r="BC27209" s="90" t="s">
        <v>25975</v>
      </c>
      <c r="BD27209" s="423" t="s">
        <v>1301</v>
      </c>
    </row>
    <row r="27210" spans="53:56" ht="15" x14ac:dyDescent="0.25">
      <c r="BA27210" s="91" t="s">
        <v>31613</v>
      </c>
      <c r="BB27210" s="91" t="s">
        <v>5985</v>
      </c>
      <c r="BC27210" s="91" t="s">
        <v>25975</v>
      </c>
      <c r="BD27210" s="423" t="s">
        <v>1301</v>
      </c>
    </row>
    <row r="27211" spans="53:56" ht="15" x14ac:dyDescent="0.25">
      <c r="BA27211" s="90" t="s">
        <v>31614</v>
      </c>
      <c r="BB27211" s="90" t="s">
        <v>5985</v>
      </c>
      <c r="BC27211" s="90" t="s">
        <v>25975</v>
      </c>
      <c r="BD27211" s="423" t="s">
        <v>1301</v>
      </c>
    </row>
    <row r="27212" spans="53:56" ht="15" x14ac:dyDescent="0.25">
      <c r="BA27212" s="91" t="s">
        <v>31615</v>
      </c>
      <c r="BB27212" s="91" t="s">
        <v>5985</v>
      </c>
      <c r="BC27212" s="91" t="s">
        <v>16752</v>
      </c>
      <c r="BD27212" s="423" t="s">
        <v>1301</v>
      </c>
    </row>
    <row r="27213" spans="53:56" ht="15" x14ac:dyDescent="0.25">
      <c r="BA27213" s="90" t="s">
        <v>31616</v>
      </c>
      <c r="BB27213" s="90" t="s">
        <v>5985</v>
      </c>
      <c r="BC27213" s="90" t="s">
        <v>31617</v>
      </c>
      <c r="BD27213" s="423" t="s">
        <v>1301</v>
      </c>
    </row>
    <row r="27214" spans="53:56" ht="15" x14ac:dyDescent="0.25">
      <c r="BA27214" s="91" t="s">
        <v>31618</v>
      </c>
      <c r="BB27214" s="91" t="s">
        <v>5985</v>
      </c>
      <c r="BC27214" s="91" t="s">
        <v>25975</v>
      </c>
      <c r="BD27214" s="423" t="s">
        <v>1301</v>
      </c>
    </row>
    <row r="27215" spans="53:56" ht="15" x14ac:dyDescent="0.25">
      <c r="BA27215" s="90" t="s">
        <v>31619</v>
      </c>
      <c r="BB27215" s="90" t="s">
        <v>5985</v>
      </c>
      <c r="BC27215" s="90" t="s">
        <v>25975</v>
      </c>
      <c r="BD27215" s="423" t="s">
        <v>1301</v>
      </c>
    </row>
    <row r="27216" spans="53:56" ht="15" x14ac:dyDescent="0.25">
      <c r="BA27216" s="91" t="s">
        <v>31620</v>
      </c>
      <c r="BB27216" s="91" t="s">
        <v>5985</v>
      </c>
      <c r="BC27216" s="91" t="s">
        <v>31621</v>
      </c>
      <c r="BD27216" s="423" t="s">
        <v>1301</v>
      </c>
    </row>
    <row r="27217" spans="53:56" ht="15" x14ac:dyDescent="0.25">
      <c r="BA27217" s="90" t="s">
        <v>31622</v>
      </c>
      <c r="BB27217" s="90" t="s">
        <v>5985</v>
      </c>
      <c r="BC27217" s="90" t="s">
        <v>25975</v>
      </c>
      <c r="BD27217" s="423" t="s">
        <v>1301</v>
      </c>
    </row>
    <row r="27218" spans="53:56" ht="15" x14ac:dyDescent="0.25">
      <c r="BA27218" s="91" t="s">
        <v>31623</v>
      </c>
      <c r="BB27218" s="91" t="s">
        <v>5985</v>
      </c>
      <c r="BC27218" s="91" t="s">
        <v>16752</v>
      </c>
      <c r="BD27218" s="423" t="s">
        <v>1301</v>
      </c>
    </row>
    <row r="27219" spans="53:56" ht="15" x14ac:dyDescent="0.25">
      <c r="BA27219" s="90" t="s">
        <v>31624</v>
      </c>
      <c r="BB27219" s="90" t="s">
        <v>5985</v>
      </c>
      <c r="BC27219" s="90" t="s">
        <v>31617</v>
      </c>
      <c r="BD27219" s="423" t="s">
        <v>1301</v>
      </c>
    </row>
    <row r="27220" spans="53:56" ht="15" x14ac:dyDescent="0.25">
      <c r="BA27220" s="91" t="s">
        <v>31625</v>
      </c>
      <c r="BB27220" s="91" t="s">
        <v>5985</v>
      </c>
      <c r="BC27220" s="91" t="s">
        <v>31621</v>
      </c>
      <c r="BD27220" s="423" t="s">
        <v>1301</v>
      </c>
    </row>
    <row r="27221" spans="53:56" ht="15" x14ac:dyDescent="0.25">
      <c r="BA27221" s="90" t="s">
        <v>31626</v>
      </c>
      <c r="BB27221" s="90" t="s">
        <v>5985</v>
      </c>
      <c r="BC27221" s="90" t="s">
        <v>16752</v>
      </c>
      <c r="BD27221" s="423" t="s">
        <v>1301</v>
      </c>
    </row>
    <row r="27222" spans="53:56" ht="15" x14ac:dyDescent="0.25">
      <c r="BA27222" s="91" t="s">
        <v>31627</v>
      </c>
      <c r="BB27222" s="91" t="s">
        <v>5985</v>
      </c>
      <c r="BC27222" s="91" t="s">
        <v>25975</v>
      </c>
      <c r="BD27222" s="423" t="s">
        <v>1301</v>
      </c>
    </row>
    <row r="27223" spans="53:56" ht="15" x14ac:dyDescent="0.25">
      <c r="BA27223" s="90" t="s">
        <v>31628</v>
      </c>
      <c r="BB27223" s="90" t="s">
        <v>5985</v>
      </c>
      <c r="BC27223" s="90" t="s">
        <v>31629</v>
      </c>
      <c r="BD27223" s="423" t="s">
        <v>1301</v>
      </c>
    </row>
    <row r="27224" spans="53:56" ht="15" x14ac:dyDescent="0.25">
      <c r="BA27224" s="91" t="s">
        <v>31630</v>
      </c>
      <c r="BB27224" s="91" t="s">
        <v>5985</v>
      </c>
      <c r="BC27224" s="91" t="s">
        <v>25975</v>
      </c>
      <c r="BD27224" s="423" t="s">
        <v>1301</v>
      </c>
    </row>
    <row r="27225" spans="53:56" ht="15" x14ac:dyDescent="0.25">
      <c r="BA27225" s="90" t="s">
        <v>31631</v>
      </c>
      <c r="BB27225" s="90" t="s">
        <v>5985</v>
      </c>
      <c r="BC27225" s="90" t="s">
        <v>16752</v>
      </c>
      <c r="BD27225" s="423" t="s">
        <v>1301</v>
      </c>
    </row>
    <row r="27226" spans="53:56" ht="15" x14ac:dyDescent="0.25">
      <c r="BA27226" s="91" t="s">
        <v>31632</v>
      </c>
      <c r="BB27226" s="91" t="s">
        <v>5985</v>
      </c>
      <c r="BC27226" s="91" t="s">
        <v>31633</v>
      </c>
      <c r="BD27226" s="423" t="s">
        <v>1301</v>
      </c>
    </row>
    <row r="27227" spans="53:56" ht="15" x14ac:dyDescent="0.25">
      <c r="BA27227" s="90" t="s">
        <v>31634</v>
      </c>
      <c r="BB27227" s="90" t="s">
        <v>5985</v>
      </c>
      <c r="BC27227" s="90" t="s">
        <v>31621</v>
      </c>
      <c r="BD27227" s="423" t="s">
        <v>1301</v>
      </c>
    </row>
    <row r="27228" spans="53:56" ht="15" x14ac:dyDescent="0.25">
      <c r="BA27228" s="91" t="s">
        <v>31635</v>
      </c>
      <c r="BB27228" s="91" t="s">
        <v>5985</v>
      </c>
      <c r="BC27228" s="91" t="s">
        <v>31629</v>
      </c>
      <c r="BD27228" s="423" t="s">
        <v>1301</v>
      </c>
    </row>
    <row r="27229" spans="53:56" ht="15" x14ac:dyDescent="0.25">
      <c r="BA27229" s="91" t="s">
        <v>31636</v>
      </c>
      <c r="BB27229" s="91" t="s">
        <v>5985</v>
      </c>
      <c r="BC27229" s="91" t="s">
        <v>31617</v>
      </c>
      <c r="BD27229" s="423" t="s">
        <v>1301</v>
      </c>
    </row>
    <row r="27230" spans="53:56" ht="15" x14ac:dyDescent="0.25">
      <c r="BA27230" s="90" t="s">
        <v>31637</v>
      </c>
      <c r="BB27230" s="90" t="s">
        <v>5985</v>
      </c>
      <c r="BC27230" s="90" t="s">
        <v>25975</v>
      </c>
      <c r="BD27230" s="423" t="s">
        <v>1301</v>
      </c>
    </row>
    <row r="27231" spans="53:56" ht="15" x14ac:dyDescent="0.25">
      <c r="BA27231" s="91" t="s">
        <v>31638</v>
      </c>
      <c r="BB27231" s="91" t="s">
        <v>5985</v>
      </c>
      <c r="BC27231" s="91" t="s">
        <v>25975</v>
      </c>
      <c r="BD27231" s="423" t="s">
        <v>1301</v>
      </c>
    </row>
    <row r="27232" spans="53:56" ht="15" x14ac:dyDescent="0.25">
      <c r="BA27232" s="90" t="s">
        <v>31639</v>
      </c>
      <c r="BB27232" s="90" t="s">
        <v>5985</v>
      </c>
      <c r="BC27232" s="90" t="s">
        <v>16752</v>
      </c>
      <c r="BD27232" s="423" t="s">
        <v>1301</v>
      </c>
    </row>
    <row r="27233" spans="53:56" ht="15" x14ac:dyDescent="0.25">
      <c r="BA27233" s="90" t="s">
        <v>31640</v>
      </c>
      <c r="BB27233" s="90" t="s">
        <v>5985</v>
      </c>
      <c r="BC27233" s="90" t="s">
        <v>31621</v>
      </c>
      <c r="BD27233" s="423" t="s">
        <v>1301</v>
      </c>
    </row>
    <row r="27234" spans="53:56" ht="15" x14ac:dyDescent="0.25">
      <c r="BA27234" s="91" t="s">
        <v>31641</v>
      </c>
      <c r="BB27234" s="91" t="s">
        <v>5985</v>
      </c>
      <c r="BC27234" s="91" t="s">
        <v>16752</v>
      </c>
      <c r="BD27234" s="423" t="s">
        <v>1301</v>
      </c>
    </row>
    <row r="27235" spans="53:56" ht="15" x14ac:dyDescent="0.25">
      <c r="BA27235" s="90" t="s">
        <v>31642</v>
      </c>
      <c r="BB27235" s="90" t="s">
        <v>5985</v>
      </c>
      <c r="BC27235" s="90" t="s">
        <v>25975</v>
      </c>
      <c r="BD27235" s="423" t="s">
        <v>1301</v>
      </c>
    </row>
    <row r="27236" spans="53:56" ht="15" x14ac:dyDescent="0.25">
      <c r="BA27236" s="91" t="s">
        <v>31643</v>
      </c>
      <c r="BB27236" s="91" t="s">
        <v>5985</v>
      </c>
      <c r="BC27236" s="91" t="s">
        <v>31621</v>
      </c>
      <c r="BD27236" s="423" t="s">
        <v>1301</v>
      </c>
    </row>
    <row r="27237" spans="53:56" ht="15" x14ac:dyDescent="0.25">
      <c r="BA27237" s="90" t="s">
        <v>31644</v>
      </c>
      <c r="BB27237" s="90" t="s">
        <v>5985</v>
      </c>
      <c r="BC27237" s="90" t="s">
        <v>31617</v>
      </c>
      <c r="BD27237" s="423" t="s">
        <v>1301</v>
      </c>
    </row>
    <row r="27238" spans="53:56" ht="15" x14ac:dyDescent="0.25">
      <c r="BA27238" s="91" t="s">
        <v>31645</v>
      </c>
      <c r="BB27238" s="91" t="s">
        <v>5985</v>
      </c>
      <c r="BC27238" s="91" t="s">
        <v>30008</v>
      </c>
      <c r="BD27238" s="423" t="s">
        <v>1301</v>
      </c>
    </row>
    <row r="27239" spans="53:56" ht="15" x14ac:dyDescent="0.25">
      <c r="BA27239" s="91" t="s">
        <v>31646</v>
      </c>
      <c r="BB27239" s="91" t="s">
        <v>5985</v>
      </c>
      <c r="BC27239" s="91" t="s">
        <v>25975</v>
      </c>
      <c r="BD27239" s="423" t="s">
        <v>1301</v>
      </c>
    </row>
    <row r="27240" spans="53:56" ht="15" x14ac:dyDescent="0.25">
      <c r="BA27240" s="90" t="s">
        <v>31647</v>
      </c>
      <c r="BB27240" s="90" t="s">
        <v>5985</v>
      </c>
      <c r="BC27240" s="90" t="s">
        <v>25975</v>
      </c>
      <c r="BD27240" s="423" t="s">
        <v>1301</v>
      </c>
    </row>
    <row r="27241" spans="53:56" ht="15" x14ac:dyDescent="0.25">
      <c r="BA27241" s="91" t="s">
        <v>31648</v>
      </c>
      <c r="BB27241" s="91" t="s">
        <v>5985</v>
      </c>
      <c r="BC27241" s="91" t="s">
        <v>31633</v>
      </c>
      <c r="BD27241" s="423" t="s">
        <v>1301</v>
      </c>
    </row>
    <row r="27242" spans="53:56" ht="15" x14ac:dyDescent="0.25">
      <c r="BA27242" s="90" t="s">
        <v>31649</v>
      </c>
      <c r="BB27242" s="90" t="s">
        <v>5985</v>
      </c>
      <c r="BC27242" s="90" t="s">
        <v>25975</v>
      </c>
      <c r="BD27242" s="423" t="s">
        <v>1301</v>
      </c>
    </row>
    <row r="27243" spans="53:56" ht="15" x14ac:dyDescent="0.25">
      <c r="BA27243" s="90" t="s">
        <v>31650</v>
      </c>
      <c r="BB27243" s="90" t="s">
        <v>5985</v>
      </c>
      <c r="BC27243" s="90" t="s">
        <v>25975</v>
      </c>
      <c r="BD27243" s="423" t="s">
        <v>1301</v>
      </c>
    </row>
    <row r="27244" spans="53:56" ht="15" x14ac:dyDescent="0.25">
      <c r="BA27244" s="91" t="s">
        <v>31651</v>
      </c>
      <c r="BB27244" s="91" t="s">
        <v>5985</v>
      </c>
      <c r="BC27244" s="91" t="s">
        <v>16752</v>
      </c>
      <c r="BD27244" s="423" t="s">
        <v>1301</v>
      </c>
    </row>
    <row r="27245" spans="53:56" ht="15" x14ac:dyDescent="0.25">
      <c r="BA27245" s="90" t="s">
        <v>31652</v>
      </c>
      <c r="BB27245" s="90" t="s">
        <v>5985</v>
      </c>
      <c r="BC27245" s="90" t="s">
        <v>31629</v>
      </c>
      <c r="BD27245" s="423" t="s">
        <v>1301</v>
      </c>
    </row>
    <row r="27246" spans="53:56" ht="15" x14ac:dyDescent="0.25">
      <c r="BA27246" s="91" t="s">
        <v>31653</v>
      </c>
      <c r="BB27246" s="91" t="s">
        <v>5985</v>
      </c>
      <c r="BC27246" s="91" t="s">
        <v>30008</v>
      </c>
      <c r="BD27246" s="423" t="s">
        <v>1301</v>
      </c>
    </row>
    <row r="27247" spans="53:56" ht="15" x14ac:dyDescent="0.25">
      <c r="BA27247" s="91" t="s">
        <v>31654</v>
      </c>
      <c r="BB27247" s="91" t="s">
        <v>5985</v>
      </c>
      <c r="BC27247" s="91" t="s">
        <v>31629</v>
      </c>
      <c r="BD27247" s="423" t="s">
        <v>1301</v>
      </c>
    </row>
    <row r="27248" spans="53:56" ht="15" x14ac:dyDescent="0.25">
      <c r="BA27248" s="90" t="s">
        <v>31655</v>
      </c>
      <c r="BB27248" s="90" t="s">
        <v>5985</v>
      </c>
      <c r="BC27248" s="90" t="s">
        <v>16752</v>
      </c>
      <c r="BD27248" s="423" t="s">
        <v>1301</v>
      </c>
    </row>
    <row r="27249" spans="53:56" ht="15" x14ac:dyDescent="0.25">
      <c r="BA27249" s="90" t="s">
        <v>31656</v>
      </c>
      <c r="BB27249" s="90" t="s">
        <v>5985</v>
      </c>
      <c r="BC27249" s="90" t="s">
        <v>25975</v>
      </c>
      <c r="BD27249" s="423" t="s">
        <v>1301</v>
      </c>
    </row>
    <row r="27250" spans="53:56" ht="15" x14ac:dyDescent="0.25">
      <c r="BA27250" s="90" t="s">
        <v>31657</v>
      </c>
      <c r="BB27250" s="90" t="s">
        <v>5985</v>
      </c>
      <c r="BC27250" s="90" t="s">
        <v>31621</v>
      </c>
      <c r="BD27250" s="423" t="s">
        <v>1301</v>
      </c>
    </row>
    <row r="27251" spans="53:56" ht="15" x14ac:dyDescent="0.25">
      <c r="BA27251" s="91" t="s">
        <v>31658</v>
      </c>
      <c r="BB27251" s="91" t="s">
        <v>5985</v>
      </c>
      <c r="BC27251" s="91" t="s">
        <v>16752</v>
      </c>
      <c r="BD27251" s="423" t="s">
        <v>1301</v>
      </c>
    </row>
    <row r="27252" spans="53:56" ht="15" x14ac:dyDescent="0.25">
      <c r="BA27252" s="90" t="s">
        <v>31659</v>
      </c>
      <c r="BB27252" s="90" t="s">
        <v>5985</v>
      </c>
      <c r="BC27252" s="90" t="s">
        <v>31633</v>
      </c>
      <c r="BD27252" s="423" t="s">
        <v>1301</v>
      </c>
    </row>
    <row r="27253" spans="53:56" ht="15" x14ac:dyDescent="0.25">
      <c r="BA27253" s="91" t="s">
        <v>31660</v>
      </c>
      <c r="BB27253" s="91" t="s">
        <v>5985</v>
      </c>
      <c r="BC27253" s="91" t="s">
        <v>31633</v>
      </c>
      <c r="BD27253" s="423" t="s">
        <v>1301</v>
      </c>
    </row>
    <row r="27254" spans="53:56" ht="15" x14ac:dyDescent="0.25">
      <c r="BA27254" s="90" t="s">
        <v>31661</v>
      </c>
      <c r="BB27254" s="90" t="s">
        <v>5985</v>
      </c>
      <c r="BC27254" s="90" t="s">
        <v>25975</v>
      </c>
      <c r="BD27254" s="423" t="s">
        <v>1301</v>
      </c>
    </row>
    <row r="27255" spans="53:56" ht="15" x14ac:dyDescent="0.25">
      <c r="BA27255" s="91" t="s">
        <v>31662</v>
      </c>
      <c r="BB27255" s="91" t="s">
        <v>5985</v>
      </c>
      <c r="BC27255" s="91" t="s">
        <v>31633</v>
      </c>
      <c r="BD27255" s="423" t="s">
        <v>1301</v>
      </c>
    </row>
    <row r="27256" spans="53:56" ht="15" x14ac:dyDescent="0.25">
      <c r="BA27256" s="91" t="s">
        <v>31663</v>
      </c>
      <c r="BB27256" s="91" t="s">
        <v>5985</v>
      </c>
      <c r="BC27256" s="91" t="s">
        <v>31621</v>
      </c>
      <c r="BD27256" s="423" t="s">
        <v>1301</v>
      </c>
    </row>
    <row r="27257" spans="53:56" ht="15" x14ac:dyDescent="0.25">
      <c r="BA27257" s="90" t="s">
        <v>31664</v>
      </c>
      <c r="BB27257" s="90" t="s">
        <v>5985</v>
      </c>
      <c r="BC27257" s="90" t="s">
        <v>31629</v>
      </c>
      <c r="BD27257" s="423" t="s">
        <v>1301</v>
      </c>
    </row>
    <row r="27258" spans="53:56" ht="15" x14ac:dyDescent="0.25">
      <c r="BA27258" s="91" t="s">
        <v>31665</v>
      </c>
      <c r="BB27258" s="91" t="s">
        <v>5985</v>
      </c>
      <c r="BC27258" s="91" t="s">
        <v>31621</v>
      </c>
      <c r="BD27258" s="423" t="s">
        <v>1301</v>
      </c>
    </row>
    <row r="27259" spans="53:56" ht="15" x14ac:dyDescent="0.25">
      <c r="BA27259" s="90" t="s">
        <v>31666</v>
      </c>
      <c r="BB27259" s="90" t="s">
        <v>5985</v>
      </c>
      <c r="BC27259" s="90" t="s">
        <v>25975</v>
      </c>
      <c r="BD27259" s="423" t="s">
        <v>1301</v>
      </c>
    </row>
    <row r="27260" spans="53:56" ht="15" x14ac:dyDescent="0.25">
      <c r="BA27260" s="90" t="s">
        <v>31667</v>
      </c>
      <c r="BB27260" s="90" t="s">
        <v>5985</v>
      </c>
      <c r="BC27260" s="90" t="s">
        <v>31633</v>
      </c>
      <c r="BD27260" s="423" t="s">
        <v>1301</v>
      </c>
    </row>
    <row r="27261" spans="53:56" ht="15" x14ac:dyDescent="0.25">
      <c r="BA27261" s="91" t="s">
        <v>31668</v>
      </c>
      <c r="BB27261" s="91" t="s">
        <v>5985</v>
      </c>
      <c r="BC27261" s="91" t="s">
        <v>16752</v>
      </c>
      <c r="BD27261" s="423" t="s">
        <v>1301</v>
      </c>
    </row>
    <row r="27262" spans="53:56" ht="15" x14ac:dyDescent="0.25">
      <c r="BA27262" s="90" t="s">
        <v>31669</v>
      </c>
      <c r="BB27262" s="90" t="s">
        <v>5985</v>
      </c>
      <c r="BC27262" s="90" t="s">
        <v>16752</v>
      </c>
      <c r="BD27262" s="423" t="s">
        <v>1301</v>
      </c>
    </row>
    <row r="27263" spans="53:56" ht="15" x14ac:dyDescent="0.25">
      <c r="BA27263" s="91" t="s">
        <v>31670</v>
      </c>
      <c r="BB27263" s="91" t="s">
        <v>5985</v>
      </c>
      <c r="BC27263" s="91" t="s">
        <v>16752</v>
      </c>
      <c r="BD27263" s="423" t="s">
        <v>1301</v>
      </c>
    </row>
    <row r="27264" spans="53:56" ht="15" x14ac:dyDescent="0.25">
      <c r="BA27264" s="91" t="s">
        <v>31671</v>
      </c>
      <c r="BB27264" s="91" t="s">
        <v>5985</v>
      </c>
      <c r="BC27264" s="91" t="s">
        <v>16752</v>
      </c>
      <c r="BD27264" s="423" t="s">
        <v>1301</v>
      </c>
    </row>
    <row r="27265" spans="53:56" ht="15" x14ac:dyDescent="0.25">
      <c r="BA27265" s="90" t="s">
        <v>31672</v>
      </c>
      <c r="BB27265" s="90" t="s">
        <v>5985</v>
      </c>
      <c r="BC27265" s="90" t="s">
        <v>25975</v>
      </c>
      <c r="BD27265" s="423" t="s">
        <v>1301</v>
      </c>
    </row>
    <row r="27266" spans="53:56" ht="15" x14ac:dyDescent="0.25">
      <c r="BA27266" s="91" t="s">
        <v>31673</v>
      </c>
      <c r="BB27266" s="91" t="s">
        <v>5985</v>
      </c>
      <c r="BC27266" s="91" t="s">
        <v>25975</v>
      </c>
      <c r="BD27266" s="423" t="s">
        <v>1301</v>
      </c>
    </row>
    <row r="27267" spans="53:56" ht="15" x14ac:dyDescent="0.25">
      <c r="BA27267" s="90" t="s">
        <v>31674</v>
      </c>
      <c r="BB27267" s="90" t="s">
        <v>5985</v>
      </c>
      <c r="BC27267" s="90" t="s">
        <v>16752</v>
      </c>
      <c r="BD27267" s="423" t="s">
        <v>1301</v>
      </c>
    </row>
    <row r="27268" spans="53:56" ht="15" x14ac:dyDescent="0.25">
      <c r="BA27268" s="90" t="s">
        <v>31675</v>
      </c>
      <c r="BB27268" s="90" t="s">
        <v>5985</v>
      </c>
      <c r="BC27268" s="90" t="s">
        <v>25975</v>
      </c>
      <c r="BD27268" s="423" t="s">
        <v>1301</v>
      </c>
    </row>
    <row r="27269" spans="53:56" ht="15" x14ac:dyDescent="0.25">
      <c r="BA27269" s="91" t="s">
        <v>31676</v>
      </c>
      <c r="BB27269" s="91" t="s">
        <v>5985</v>
      </c>
      <c r="BC27269" s="91" t="s">
        <v>25975</v>
      </c>
      <c r="BD27269" s="423" t="s">
        <v>1301</v>
      </c>
    </row>
    <row r="27270" spans="53:56" ht="15" x14ac:dyDescent="0.25">
      <c r="BA27270" s="90" t="s">
        <v>31677</v>
      </c>
      <c r="BB27270" s="90" t="s">
        <v>5985</v>
      </c>
      <c r="BC27270" s="90" t="s">
        <v>25975</v>
      </c>
      <c r="BD27270" s="423" t="s">
        <v>1301</v>
      </c>
    </row>
    <row r="27271" spans="53:56" ht="15" x14ac:dyDescent="0.25">
      <c r="BA27271" s="91" t="s">
        <v>31678</v>
      </c>
      <c r="BB27271" s="91" t="s">
        <v>5985</v>
      </c>
      <c r="BC27271" s="91" t="s">
        <v>25975</v>
      </c>
      <c r="BD27271" s="423" t="s">
        <v>1301</v>
      </c>
    </row>
    <row r="27272" spans="53:56" ht="15" x14ac:dyDescent="0.25">
      <c r="BA27272" s="91" t="s">
        <v>31679</v>
      </c>
      <c r="BB27272" s="91" t="s">
        <v>5985</v>
      </c>
      <c r="BC27272" s="91" t="s">
        <v>25975</v>
      </c>
      <c r="BD27272" s="423" t="s">
        <v>1301</v>
      </c>
    </row>
    <row r="27273" spans="53:56" ht="15" x14ac:dyDescent="0.25">
      <c r="BA27273" s="90" t="s">
        <v>31680</v>
      </c>
      <c r="BB27273" s="90" t="s">
        <v>5985</v>
      </c>
      <c r="BC27273" s="90" t="s">
        <v>25975</v>
      </c>
      <c r="BD27273" s="423" t="s">
        <v>1301</v>
      </c>
    </row>
    <row r="27274" spans="53:56" ht="15" x14ac:dyDescent="0.25">
      <c r="BA27274" s="91" t="s">
        <v>31681</v>
      </c>
      <c r="BB27274" s="91" t="s">
        <v>5985</v>
      </c>
      <c r="BC27274" s="91" t="s">
        <v>25975</v>
      </c>
      <c r="BD27274" s="423" t="s">
        <v>1301</v>
      </c>
    </row>
    <row r="27275" spans="53:56" ht="15" x14ac:dyDescent="0.25">
      <c r="BA27275" s="90" t="s">
        <v>31682</v>
      </c>
      <c r="BB27275" s="90" t="s">
        <v>5985</v>
      </c>
      <c r="BC27275" s="90" t="s">
        <v>25975</v>
      </c>
      <c r="BD27275" s="423" t="s">
        <v>1301</v>
      </c>
    </row>
    <row r="27276" spans="53:56" ht="15" x14ac:dyDescent="0.25">
      <c r="BA27276" s="90" t="s">
        <v>31683</v>
      </c>
      <c r="BB27276" s="90" t="s">
        <v>5985</v>
      </c>
      <c r="BC27276" s="90" t="s">
        <v>25975</v>
      </c>
      <c r="BD27276" s="423" t="s">
        <v>1301</v>
      </c>
    </row>
    <row r="27277" spans="53:56" ht="15" x14ac:dyDescent="0.25">
      <c r="BA27277" s="91" t="s">
        <v>31684</v>
      </c>
      <c r="BB27277" s="91" t="s">
        <v>5985</v>
      </c>
      <c r="BC27277" s="91" t="s">
        <v>25975</v>
      </c>
      <c r="BD27277" s="423" t="s">
        <v>1301</v>
      </c>
    </row>
    <row r="27278" spans="53:56" ht="15" x14ac:dyDescent="0.25">
      <c r="BA27278" s="90" t="s">
        <v>31685</v>
      </c>
      <c r="BB27278" s="90" t="s">
        <v>5985</v>
      </c>
      <c r="BC27278" s="90" t="s">
        <v>25975</v>
      </c>
      <c r="BD27278" s="423" t="s">
        <v>1301</v>
      </c>
    </row>
    <row r="27279" spans="53:56" ht="15" x14ac:dyDescent="0.25">
      <c r="BA27279" s="91" t="s">
        <v>31686</v>
      </c>
      <c r="BB27279" s="91" t="s">
        <v>5985</v>
      </c>
      <c r="BC27279" s="91" t="s">
        <v>25975</v>
      </c>
      <c r="BD27279" s="423" t="s">
        <v>1301</v>
      </c>
    </row>
    <row r="27280" spans="53:56" ht="15" x14ac:dyDescent="0.25">
      <c r="BA27280" s="91" t="s">
        <v>31687</v>
      </c>
      <c r="BB27280" s="91" t="s">
        <v>5985</v>
      </c>
      <c r="BC27280" s="91" t="s">
        <v>25975</v>
      </c>
      <c r="BD27280" s="423" t="s">
        <v>1301</v>
      </c>
    </row>
    <row r="27281" spans="53:56" ht="15" x14ac:dyDescent="0.25">
      <c r="BA27281" s="91" t="s">
        <v>31688</v>
      </c>
      <c r="BB27281" s="91" t="s">
        <v>5985</v>
      </c>
      <c r="BC27281" s="91" t="s">
        <v>25975</v>
      </c>
      <c r="BD27281" s="423" t="s">
        <v>1301</v>
      </c>
    </row>
    <row r="27282" spans="53:56" ht="15" x14ac:dyDescent="0.25">
      <c r="BA27282" s="90" t="s">
        <v>31689</v>
      </c>
      <c r="BB27282" s="90" t="s">
        <v>5985</v>
      </c>
      <c r="BC27282" s="90" t="s">
        <v>31690</v>
      </c>
      <c r="BD27282" s="423" t="s">
        <v>1301</v>
      </c>
    </row>
    <row r="27283" spans="53:56" ht="15" x14ac:dyDescent="0.25">
      <c r="BA27283" s="91" t="s">
        <v>31691</v>
      </c>
      <c r="BB27283" s="91" t="s">
        <v>5985</v>
      </c>
      <c r="BC27283" s="91" t="s">
        <v>31690</v>
      </c>
      <c r="BD27283" s="423" t="s">
        <v>1301</v>
      </c>
    </row>
    <row r="27284" spans="53:56" ht="15" x14ac:dyDescent="0.25">
      <c r="BA27284" s="90" t="s">
        <v>31692</v>
      </c>
      <c r="BB27284" s="90" t="s">
        <v>5985</v>
      </c>
      <c r="BC27284" s="90" t="s">
        <v>31690</v>
      </c>
      <c r="BD27284" s="423" t="s">
        <v>1301</v>
      </c>
    </row>
    <row r="27285" spans="53:56" ht="15" x14ac:dyDescent="0.25">
      <c r="BA27285" s="90" t="s">
        <v>31693</v>
      </c>
      <c r="BB27285" s="90" t="s">
        <v>5985</v>
      </c>
      <c r="BC27285" s="90" t="s">
        <v>31690</v>
      </c>
      <c r="BD27285" s="423" t="s">
        <v>1301</v>
      </c>
    </row>
    <row r="27286" spans="53:56" ht="15" x14ac:dyDescent="0.25">
      <c r="BA27286" s="91" t="s">
        <v>31694</v>
      </c>
      <c r="BB27286" s="91" t="s">
        <v>5985</v>
      </c>
      <c r="BC27286" s="91" t="s">
        <v>31690</v>
      </c>
      <c r="BD27286" s="423" t="s">
        <v>1301</v>
      </c>
    </row>
    <row r="27287" spans="53:56" ht="15" x14ac:dyDescent="0.25">
      <c r="BA27287" s="90" t="s">
        <v>31695</v>
      </c>
      <c r="BB27287" s="90" t="s">
        <v>5985</v>
      </c>
      <c r="BC27287" s="90" t="s">
        <v>31690</v>
      </c>
      <c r="BD27287" s="423" t="s">
        <v>1301</v>
      </c>
    </row>
    <row r="27288" spans="53:56" ht="15" x14ac:dyDescent="0.25">
      <c r="BA27288" s="91" t="s">
        <v>31696</v>
      </c>
      <c r="BB27288" s="91" t="s">
        <v>5985</v>
      </c>
      <c r="BC27288" s="91" t="s">
        <v>31690</v>
      </c>
      <c r="BD27288" s="423" t="s">
        <v>1301</v>
      </c>
    </row>
    <row r="27289" spans="53:56" ht="15" x14ac:dyDescent="0.25">
      <c r="BA27289" s="90" t="s">
        <v>31697</v>
      </c>
      <c r="BB27289" s="90" t="s">
        <v>5985</v>
      </c>
      <c r="BC27289" s="90" t="s">
        <v>31690</v>
      </c>
      <c r="BD27289" s="423" t="s">
        <v>1301</v>
      </c>
    </row>
    <row r="27290" spans="53:56" ht="15" x14ac:dyDescent="0.25">
      <c r="BA27290" s="91" t="s">
        <v>31698</v>
      </c>
      <c r="BB27290" s="91" t="s">
        <v>5985</v>
      </c>
      <c r="BC27290" s="91" t="s">
        <v>31699</v>
      </c>
      <c r="BD27290" s="423" t="s">
        <v>1301</v>
      </c>
    </row>
    <row r="27291" spans="53:56" ht="15" x14ac:dyDescent="0.25">
      <c r="BA27291" s="91" t="s">
        <v>31700</v>
      </c>
      <c r="BB27291" s="91" t="s">
        <v>5985</v>
      </c>
      <c r="BC27291" s="91" t="s">
        <v>13458</v>
      </c>
      <c r="BD27291" s="423" t="s">
        <v>1301</v>
      </c>
    </row>
    <row r="27292" spans="53:56" ht="15" x14ac:dyDescent="0.25">
      <c r="BA27292" s="90" t="s">
        <v>31701</v>
      </c>
      <c r="BB27292" s="90" t="s">
        <v>5985</v>
      </c>
      <c r="BC27292" s="90" t="s">
        <v>31699</v>
      </c>
      <c r="BD27292" s="423" t="s">
        <v>1301</v>
      </c>
    </row>
    <row r="27293" spans="53:56" ht="15" x14ac:dyDescent="0.25">
      <c r="BA27293" s="91" t="s">
        <v>31702</v>
      </c>
      <c r="BB27293" s="91" t="s">
        <v>5985</v>
      </c>
      <c r="BC27293" s="91" t="s">
        <v>31690</v>
      </c>
      <c r="BD27293" s="423" t="s">
        <v>1301</v>
      </c>
    </row>
    <row r="27294" spans="53:56" ht="15" x14ac:dyDescent="0.25">
      <c r="BA27294" s="90" t="s">
        <v>31703</v>
      </c>
      <c r="BB27294" s="90" t="s">
        <v>5985</v>
      </c>
      <c r="BC27294" s="90" t="s">
        <v>31704</v>
      </c>
      <c r="BD27294" s="423" t="s">
        <v>1301</v>
      </c>
    </row>
    <row r="27295" spans="53:56" ht="15" x14ac:dyDescent="0.25">
      <c r="BA27295" s="90" t="s">
        <v>31705</v>
      </c>
      <c r="BB27295" s="90" t="s">
        <v>5985</v>
      </c>
      <c r="BC27295" s="90" t="s">
        <v>31617</v>
      </c>
      <c r="BD27295" s="423" t="s">
        <v>1301</v>
      </c>
    </row>
    <row r="27296" spans="53:56" ht="15" x14ac:dyDescent="0.25">
      <c r="BA27296" s="91" t="s">
        <v>31706</v>
      </c>
      <c r="BB27296" s="91" t="s">
        <v>5985</v>
      </c>
      <c r="BC27296" s="91" t="s">
        <v>31617</v>
      </c>
      <c r="BD27296" s="423" t="s">
        <v>1301</v>
      </c>
    </row>
    <row r="27297" spans="53:56" ht="15" x14ac:dyDescent="0.25">
      <c r="BA27297" s="90" t="s">
        <v>31707</v>
      </c>
      <c r="BB27297" s="90" t="s">
        <v>5985</v>
      </c>
      <c r="BC27297" s="90" t="s">
        <v>31704</v>
      </c>
      <c r="BD27297" s="423" t="s">
        <v>1301</v>
      </c>
    </row>
    <row r="27298" spans="53:56" ht="15" x14ac:dyDescent="0.25">
      <c r="BA27298" s="91" t="s">
        <v>31708</v>
      </c>
      <c r="BB27298" s="91" t="s">
        <v>5985</v>
      </c>
      <c r="BC27298" s="91" t="s">
        <v>31704</v>
      </c>
      <c r="BD27298" s="423" t="s">
        <v>1301</v>
      </c>
    </row>
    <row r="27299" spans="53:56" ht="15" x14ac:dyDescent="0.25">
      <c r="BA27299" s="91" t="s">
        <v>31709</v>
      </c>
      <c r="BB27299" s="91" t="s">
        <v>5985</v>
      </c>
      <c r="BC27299" s="91" t="s">
        <v>31617</v>
      </c>
      <c r="BD27299" s="423" t="s">
        <v>1301</v>
      </c>
    </row>
    <row r="27300" spans="53:56" ht="15" x14ac:dyDescent="0.25">
      <c r="BA27300" s="90" t="s">
        <v>31710</v>
      </c>
      <c r="BB27300" s="90" t="s">
        <v>5985</v>
      </c>
      <c r="BC27300" s="90" t="s">
        <v>13458</v>
      </c>
      <c r="BD27300" s="423" t="s">
        <v>1301</v>
      </c>
    </row>
    <row r="27301" spans="53:56" ht="15" x14ac:dyDescent="0.25">
      <c r="BA27301" s="91" t="s">
        <v>31711</v>
      </c>
      <c r="BB27301" s="91" t="s">
        <v>5985</v>
      </c>
      <c r="BC27301" s="91" t="s">
        <v>31704</v>
      </c>
      <c r="BD27301" s="423" t="s">
        <v>1301</v>
      </c>
    </row>
    <row r="27302" spans="53:56" ht="15" x14ac:dyDescent="0.25">
      <c r="BA27302" s="90" t="s">
        <v>31712</v>
      </c>
      <c r="BB27302" s="90" t="s">
        <v>5985</v>
      </c>
      <c r="BC27302" s="90" t="s">
        <v>31699</v>
      </c>
      <c r="BD27302" s="423" t="s">
        <v>1301</v>
      </c>
    </row>
    <row r="27303" spans="53:56" ht="15" x14ac:dyDescent="0.25">
      <c r="BA27303" s="90" t="s">
        <v>31713</v>
      </c>
      <c r="BB27303" s="90" t="s">
        <v>5985</v>
      </c>
      <c r="BC27303" s="90" t="s">
        <v>31690</v>
      </c>
      <c r="BD27303" s="423" t="s">
        <v>1301</v>
      </c>
    </row>
    <row r="27304" spans="53:56" ht="15" x14ac:dyDescent="0.25">
      <c r="BA27304" s="91" t="s">
        <v>31714</v>
      </c>
      <c r="BB27304" s="91" t="s">
        <v>5985</v>
      </c>
      <c r="BC27304" s="91" t="s">
        <v>31699</v>
      </c>
      <c r="BD27304" s="423" t="s">
        <v>1301</v>
      </c>
    </row>
    <row r="27305" spans="53:56" ht="15" x14ac:dyDescent="0.25">
      <c r="BA27305" s="90" t="s">
        <v>31715</v>
      </c>
      <c r="BB27305" s="90" t="s">
        <v>5985</v>
      </c>
      <c r="BC27305" s="90" t="s">
        <v>30008</v>
      </c>
      <c r="BD27305" s="423" t="s">
        <v>1301</v>
      </c>
    </row>
    <row r="27306" spans="53:56" ht="15" x14ac:dyDescent="0.25">
      <c r="BA27306" s="91" t="s">
        <v>31716</v>
      </c>
      <c r="BB27306" s="91" t="s">
        <v>5985</v>
      </c>
      <c r="BC27306" s="91" t="s">
        <v>31699</v>
      </c>
      <c r="BD27306" s="423" t="s">
        <v>1301</v>
      </c>
    </row>
    <row r="27307" spans="53:56" ht="15" x14ac:dyDescent="0.25">
      <c r="BA27307" s="91" t="s">
        <v>31717</v>
      </c>
      <c r="BB27307" s="91" t="s">
        <v>5985</v>
      </c>
      <c r="BC27307" s="91" t="s">
        <v>31699</v>
      </c>
      <c r="BD27307" s="423" t="s">
        <v>1301</v>
      </c>
    </row>
    <row r="27308" spans="53:56" ht="15" x14ac:dyDescent="0.25">
      <c r="BA27308" s="90" t="s">
        <v>31718</v>
      </c>
      <c r="BB27308" s="90" t="s">
        <v>5985</v>
      </c>
      <c r="BC27308" s="90" t="s">
        <v>31690</v>
      </c>
      <c r="BD27308" s="423" t="s">
        <v>1301</v>
      </c>
    </row>
    <row r="27309" spans="53:56" ht="15" x14ac:dyDescent="0.25">
      <c r="BA27309" s="91" t="s">
        <v>31719</v>
      </c>
      <c r="BB27309" s="91" t="s">
        <v>5985</v>
      </c>
      <c r="BC27309" s="91" t="s">
        <v>31704</v>
      </c>
      <c r="BD27309" s="423" t="s">
        <v>1301</v>
      </c>
    </row>
    <row r="27310" spans="53:56" ht="15" x14ac:dyDescent="0.25">
      <c r="BA27310" s="90" t="s">
        <v>31720</v>
      </c>
      <c r="BB27310" s="90" t="s">
        <v>5985</v>
      </c>
      <c r="BC27310" s="90" t="s">
        <v>31699</v>
      </c>
      <c r="BD27310" s="423" t="s">
        <v>1301</v>
      </c>
    </row>
    <row r="27311" spans="53:56" ht="15" x14ac:dyDescent="0.25">
      <c r="BA27311" s="91" t="s">
        <v>31721</v>
      </c>
      <c r="BB27311" s="91" t="s">
        <v>5985</v>
      </c>
      <c r="BC27311" s="91" t="s">
        <v>31704</v>
      </c>
      <c r="BD27311" s="423" t="s">
        <v>1301</v>
      </c>
    </row>
    <row r="27312" spans="53:56" ht="15" x14ac:dyDescent="0.25">
      <c r="BA27312" s="90" t="s">
        <v>31722</v>
      </c>
      <c r="BB27312" s="90" t="s">
        <v>5985</v>
      </c>
      <c r="BC27312" s="90" t="s">
        <v>31723</v>
      </c>
      <c r="BD27312" s="423" t="s">
        <v>1301</v>
      </c>
    </row>
    <row r="27313" spans="53:56" ht="15" x14ac:dyDescent="0.25">
      <c r="BA27313" s="91" t="s">
        <v>31724</v>
      </c>
      <c r="BB27313" s="91" t="s">
        <v>5985</v>
      </c>
      <c r="BC27313" s="91" t="s">
        <v>31617</v>
      </c>
      <c r="BD27313" s="423" t="s">
        <v>1301</v>
      </c>
    </row>
    <row r="27314" spans="53:56" ht="15" x14ac:dyDescent="0.25">
      <c r="BA27314" s="90" t="s">
        <v>31725</v>
      </c>
      <c r="BB27314" s="90" t="s">
        <v>5985</v>
      </c>
      <c r="BC27314" s="90" t="s">
        <v>31704</v>
      </c>
      <c r="BD27314" s="423" t="s">
        <v>1301</v>
      </c>
    </row>
    <row r="27315" spans="53:56" ht="15" x14ac:dyDescent="0.25">
      <c r="BA27315" s="91" t="s">
        <v>31726</v>
      </c>
      <c r="BB27315" s="91" t="s">
        <v>5985</v>
      </c>
      <c r="BC27315" s="91" t="s">
        <v>31699</v>
      </c>
      <c r="BD27315" s="423" t="s">
        <v>1301</v>
      </c>
    </row>
    <row r="27316" spans="53:56" ht="15" x14ac:dyDescent="0.25">
      <c r="BA27316" s="90" t="s">
        <v>31727</v>
      </c>
      <c r="BB27316" s="90" t="s">
        <v>5985</v>
      </c>
      <c r="BC27316" s="90" t="s">
        <v>31690</v>
      </c>
      <c r="BD27316" s="423" t="s">
        <v>1301</v>
      </c>
    </row>
    <row r="27317" spans="53:56" ht="15" x14ac:dyDescent="0.25">
      <c r="BA27317" s="91" t="s">
        <v>31728</v>
      </c>
      <c r="BB27317" s="91" t="s">
        <v>5985</v>
      </c>
      <c r="BC27317" s="91" t="s">
        <v>31690</v>
      </c>
      <c r="BD27317" s="423" t="s">
        <v>1301</v>
      </c>
    </row>
    <row r="27318" spans="53:56" ht="15" x14ac:dyDescent="0.25">
      <c r="BA27318" s="90" t="s">
        <v>31729</v>
      </c>
      <c r="BB27318" s="90" t="s">
        <v>5985</v>
      </c>
      <c r="BC27318" s="90" t="s">
        <v>31704</v>
      </c>
      <c r="BD27318" s="423" t="s">
        <v>1301</v>
      </c>
    </row>
    <row r="27319" spans="53:56" ht="15" x14ac:dyDescent="0.25">
      <c r="BA27319" s="91" t="s">
        <v>31730</v>
      </c>
      <c r="BB27319" s="91" t="s">
        <v>5985</v>
      </c>
      <c r="BC27319" s="91" t="s">
        <v>31723</v>
      </c>
      <c r="BD27319" s="423" t="s">
        <v>1301</v>
      </c>
    </row>
    <row r="27320" spans="53:56" ht="15" x14ac:dyDescent="0.25">
      <c r="BA27320" s="90" t="s">
        <v>31731</v>
      </c>
      <c r="BB27320" s="90" t="s">
        <v>5985</v>
      </c>
      <c r="BC27320" s="90" t="s">
        <v>31699</v>
      </c>
      <c r="BD27320" s="423" t="s">
        <v>1301</v>
      </c>
    </row>
    <row r="27321" spans="53:56" ht="15" x14ac:dyDescent="0.25">
      <c r="BA27321" s="91" t="s">
        <v>31732</v>
      </c>
      <c r="BB27321" s="91" t="s">
        <v>5985</v>
      </c>
      <c r="BC27321" s="91" t="s">
        <v>31690</v>
      </c>
      <c r="BD27321" s="423" t="s">
        <v>1301</v>
      </c>
    </row>
    <row r="27322" spans="53:56" ht="15" x14ac:dyDescent="0.25">
      <c r="BA27322" s="90" t="s">
        <v>31733</v>
      </c>
      <c r="BB27322" s="90" t="s">
        <v>5985</v>
      </c>
      <c r="BC27322" s="90" t="s">
        <v>31690</v>
      </c>
      <c r="BD27322" s="423" t="s">
        <v>1301</v>
      </c>
    </row>
    <row r="27323" spans="53:56" ht="15" x14ac:dyDescent="0.25">
      <c r="BA27323" s="91" t="s">
        <v>31734</v>
      </c>
      <c r="BB27323" s="91" t="s">
        <v>5985</v>
      </c>
      <c r="BC27323" s="91" t="s">
        <v>13458</v>
      </c>
      <c r="BD27323" s="423" t="s">
        <v>1301</v>
      </c>
    </row>
    <row r="27324" spans="53:56" ht="15" x14ac:dyDescent="0.25">
      <c r="BA27324" s="90" t="s">
        <v>31735</v>
      </c>
      <c r="BB27324" s="90" t="s">
        <v>5985</v>
      </c>
      <c r="BC27324" s="90" t="s">
        <v>31723</v>
      </c>
      <c r="BD27324" s="423" t="s">
        <v>1301</v>
      </c>
    </row>
    <row r="27325" spans="53:56" ht="15" x14ac:dyDescent="0.25">
      <c r="BA27325" s="91" t="s">
        <v>31736</v>
      </c>
      <c r="BB27325" s="91" t="s">
        <v>5985</v>
      </c>
      <c r="BC27325" s="91" t="s">
        <v>31690</v>
      </c>
      <c r="BD27325" s="423" t="s">
        <v>1301</v>
      </c>
    </row>
    <row r="27326" spans="53:56" ht="15" x14ac:dyDescent="0.25">
      <c r="BA27326" s="90" t="s">
        <v>31737</v>
      </c>
      <c r="BB27326" s="90" t="s">
        <v>5985</v>
      </c>
      <c r="BC27326" s="90" t="s">
        <v>31617</v>
      </c>
      <c r="BD27326" s="423" t="s">
        <v>1301</v>
      </c>
    </row>
    <row r="27327" spans="53:56" ht="15" x14ac:dyDescent="0.25">
      <c r="BA27327" s="91" t="s">
        <v>31738</v>
      </c>
      <c r="BB27327" s="91" t="s">
        <v>5985</v>
      </c>
      <c r="BC27327" s="91" t="s">
        <v>31690</v>
      </c>
      <c r="BD27327" s="423" t="s">
        <v>1301</v>
      </c>
    </row>
    <row r="27328" spans="53:56" ht="15" x14ac:dyDescent="0.25">
      <c r="BA27328" s="90" t="s">
        <v>31739</v>
      </c>
      <c r="BB27328" s="90" t="s">
        <v>5985</v>
      </c>
      <c r="BC27328" s="90" t="s">
        <v>13458</v>
      </c>
      <c r="BD27328" s="423" t="s">
        <v>1301</v>
      </c>
    </row>
    <row r="27329" spans="53:56" ht="15" x14ac:dyDescent="0.25">
      <c r="BA27329" s="91" t="s">
        <v>31740</v>
      </c>
      <c r="BB27329" s="91" t="s">
        <v>5985</v>
      </c>
      <c r="BC27329" s="91" t="s">
        <v>31723</v>
      </c>
      <c r="BD27329" s="423" t="s">
        <v>1301</v>
      </c>
    </row>
    <row r="27330" spans="53:56" ht="15" x14ac:dyDescent="0.25">
      <c r="BA27330" s="90" t="s">
        <v>31741</v>
      </c>
      <c r="BB27330" s="90" t="s">
        <v>5985</v>
      </c>
      <c r="BC27330" s="90" t="s">
        <v>31699</v>
      </c>
      <c r="BD27330" s="423" t="s">
        <v>1301</v>
      </c>
    </row>
    <row r="27331" spans="53:56" ht="15" x14ac:dyDescent="0.25">
      <c r="BA27331" s="91" t="s">
        <v>31742</v>
      </c>
      <c r="BB27331" s="91" t="s">
        <v>5985</v>
      </c>
      <c r="BC27331" s="91" t="s">
        <v>31704</v>
      </c>
      <c r="BD27331" s="423" t="s">
        <v>1301</v>
      </c>
    </row>
    <row r="27332" spans="53:56" ht="15" x14ac:dyDescent="0.25">
      <c r="BA27332" s="90" t="s">
        <v>31743</v>
      </c>
      <c r="BB27332" s="90" t="s">
        <v>5985</v>
      </c>
      <c r="BC27332" s="90" t="s">
        <v>31699</v>
      </c>
      <c r="BD27332" s="423" t="s">
        <v>1301</v>
      </c>
    </row>
    <row r="27333" spans="53:56" ht="15" x14ac:dyDescent="0.25">
      <c r="BA27333" s="91" t="s">
        <v>31744</v>
      </c>
      <c r="BB27333" s="91" t="s">
        <v>5985</v>
      </c>
      <c r="BC27333" s="91" t="s">
        <v>31704</v>
      </c>
      <c r="BD27333" s="423" t="s">
        <v>1301</v>
      </c>
    </row>
    <row r="27334" spans="53:56" ht="15" x14ac:dyDescent="0.25">
      <c r="BA27334" s="90" t="s">
        <v>31745</v>
      </c>
      <c r="BB27334" s="90" t="s">
        <v>5985</v>
      </c>
      <c r="BC27334" s="90" t="s">
        <v>31690</v>
      </c>
      <c r="BD27334" s="423" t="s">
        <v>1301</v>
      </c>
    </row>
    <row r="27335" spans="53:56" ht="15" x14ac:dyDescent="0.25">
      <c r="BA27335" s="91" t="s">
        <v>31746</v>
      </c>
      <c r="BB27335" s="91" t="s">
        <v>5985</v>
      </c>
      <c r="BC27335" s="91" t="s">
        <v>31690</v>
      </c>
      <c r="BD27335" s="423" t="s">
        <v>1301</v>
      </c>
    </row>
    <row r="27336" spans="53:56" ht="15" x14ac:dyDescent="0.25">
      <c r="BA27336" s="90" t="s">
        <v>31747</v>
      </c>
      <c r="BB27336" s="90" t="s">
        <v>5985</v>
      </c>
      <c r="BC27336" s="90" t="s">
        <v>31723</v>
      </c>
      <c r="BD27336" s="423" t="s">
        <v>1301</v>
      </c>
    </row>
    <row r="27337" spans="53:56" ht="15" x14ac:dyDescent="0.25">
      <c r="BA27337" s="91" t="s">
        <v>31748</v>
      </c>
      <c r="BB27337" s="91" t="s">
        <v>5985</v>
      </c>
      <c r="BC27337" s="91" t="s">
        <v>31699</v>
      </c>
      <c r="BD27337" s="423" t="s">
        <v>1301</v>
      </c>
    </row>
    <row r="27338" spans="53:56" ht="15" x14ac:dyDescent="0.25">
      <c r="BA27338" s="90" t="s">
        <v>31749</v>
      </c>
      <c r="BB27338" s="90" t="s">
        <v>5985</v>
      </c>
      <c r="BC27338" s="90" t="s">
        <v>31704</v>
      </c>
      <c r="BD27338" s="423" t="s">
        <v>1301</v>
      </c>
    </row>
    <row r="27339" spans="53:56" ht="15" x14ac:dyDescent="0.25">
      <c r="BA27339" s="91" t="s">
        <v>31750</v>
      </c>
      <c r="BB27339" s="91" t="s">
        <v>5985</v>
      </c>
      <c r="BC27339" s="91" t="s">
        <v>13458</v>
      </c>
      <c r="BD27339" s="423" t="s">
        <v>1301</v>
      </c>
    </row>
    <row r="27340" spans="53:56" ht="15" x14ac:dyDescent="0.25">
      <c r="BA27340" s="90" t="s">
        <v>31751</v>
      </c>
      <c r="BB27340" s="90" t="s">
        <v>5985</v>
      </c>
      <c r="BC27340" s="90" t="s">
        <v>31699</v>
      </c>
      <c r="BD27340" s="423" t="s">
        <v>1301</v>
      </c>
    </row>
    <row r="27341" spans="53:56" ht="15" x14ac:dyDescent="0.25">
      <c r="BA27341" s="91" t="s">
        <v>31752</v>
      </c>
      <c r="BB27341" s="91" t="s">
        <v>5985</v>
      </c>
      <c r="BC27341" s="91" t="s">
        <v>31617</v>
      </c>
      <c r="BD27341" s="423" t="s">
        <v>1301</v>
      </c>
    </row>
    <row r="27342" spans="53:56" ht="15" x14ac:dyDescent="0.25">
      <c r="BA27342" s="90" t="s">
        <v>31753</v>
      </c>
      <c r="BB27342" s="90" t="s">
        <v>5985</v>
      </c>
      <c r="BC27342" s="90" t="s">
        <v>31690</v>
      </c>
      <c r="BD27342" s="423" t="s">
        <v>1301</v>
      </c>
    </row>
    <row r="27343" spans="53:56" ht="15" x14ac:dyDescent="0.25">
      <c r="BA27343" s="91" t="s">
        <v>31754</v>
      </c>
      <c r="BB27343" s="91" t="s">
        <v>5985</v>
      </c>
      <c r="BC27343" s="91" t="s">
        <v>31704</v>
      </c>
      <c r="BD27343" s="423" t="s">
        <v>1301</v>
      </c>
    </row>
    <row r="27344" spans="53:56" ht="15" x14ac:dyDescent="0.25">
      <c r="BA27344" s="90" t="s">
        <v>31755</v>
      </c>
      <c r="BB27344" s="90" t="s">
        <v>5985</v>
      </c>
      <c r="BC27344" s="90" t="s">
        <v>30008</v>
      </c>
      <c r="BD27344" s="423" t="s">
        <v>1301</v>
      </c>
    </row>
    <row r="27345" spans="53:56" ht="15" x14ac:dyDescent="0.25">
      <c r="BA27345" s="91" t="s">
        <v>31756</v>
      </c>
      <c r="BB27345" s="91" t="s">
        <v>5985</v>
      </c>
      <c r="BC27345" s="91" t="s">
        <v>31690</v>
      </c>
      <c r="BD27345" s="423" t="s">
        <v>1301</v>
      </c>
    </row>
    <row r="27346" spans="53:56" ht="15" x14ac:dyDescent="0.25">
      <c r="BA27346" s="90" t="s">
        <v>31757</v>
      </c>
      <c r="BB27346" s="90" t="s">
        <v>5985</v>
      </c>
      <c r="BC27346" s="90" t="s">
        <v>31723</v>
      </c>
      <c r="BD27346" s="423" t="s">
        <v>1301</v>
      </c>
    </row>
    <row r="27347" spans="53:56" ht="15" x14ac:dyDescent="0.25">
      <c r="BA27347" s="91" t="s">
        <v>31758</v>
      </c>
      <c r="BB27347" s="91" t="s">
        <v>5985</v>
      </c>
      <c r="BC27347" s="91" t="s">
        <v>31723</v>
      </c>
      <c r="BD27347" s="423" t="s">
        <v>1301</v>
      </c>
    </row>
    <row r="27348" spans="53:56" ht="15" x14ac:dyDescent="0.25">
      <c r="BA27348" s="90" t="s">
        <v>31759</v>
      </c>
      <c r="BB27348" s="90" t="s">
        <v>5985</v>
      </c>
      <c r="BC27348" s="90" t="s">
        <v>31704</v>
      </c>
      <c r="BD27348" s="423" t="s">
        <v>1301</v>
      </c>
    </row>
    <row r="27349" spans="53:56" ht="15" x14ac:dyDescent="0.25">
      <c r="BA27349" s="91" t="s">
        <v>31760</v>
      </c>
      <c r="BB27349" s="91" t="s">
        <v>5985</v>
      </c>
      <c r="BC27349" s="91" t="s">
        <v>30044</v>
      </c>
      <c r="BD27349" s="423" t="s">
        <v>1301</v>
      </c>
    </row>
    <row r="27350" spans="53:56" ht="15" x14ac:dyDescent="0.25">
      <c r="BA27350" s="90" t="s">
        <v>31761</v>
      </c>
      <c r="BB27350" s="90" t="s">
        <v>5985</v>
      </c>
      <c r="BC27350" s="90" t="s">
        <v>31762</v>
      </c>
      <c r="BD27350" s="423" t="s">
        <v>1301</v>
      </c>
    </row>
    <row r="27351" spans="53:56" ht="15" x14ac:dyDescent="0.25">
      <c r="BA27351" s="91" t="s">
        <v>31763</v>
      </c>
      <c r="BB27351" s="91" t="s">
        <v>5985</v>
      </c>
      <c r="BC27351" s="91" t="s">
        <v>31723</v>
      </c>
      <c r="BD27351" s="423" t="s">
        <v>1301</v>
      </c>
    </row>
    <row r="27352" spans="53:56" ht="15" x14ac:dyDescent="0.25">
      <c r="BA27352" s="90" t="s">
        <v>31764</v>
      </c>
      <c r="BB27352" s="90" t="s">
        <v>5985</v>
      </c>
      <c r="BC27352" s="90" t="s">
        <v>18252</v>
      </c>
      <c r="BD27352" s="423" t="s">
        <v>1301</v>
      </c>
    </row>
    <row r="27353" spans="53:56" ht="15" x14ac:dyDescent="0.25">
      <c r="BA27353" s="91" t="s">
        <v>31765</v>
      </c>
      <c r="BB27353" s="91" t="s">
        <v>5985</v>
      </c>
      <c r="BC27353" s="91" t="s">
        <v>18252</v>
      </c>
      <c r="BD27353" s="423" t="s">
        <v>1301</v>
      </c>
    </row>
    <row r="27354" spans="53:56" ht="15" x14ac:dyDescent="0.25">
      <c r="BA27354" s="90" t="s">
        <v>31766</v>
      </c>
      <c r="BB27354" s="90" t="s">
        <v>5985</v>
      </c>
      <c r="BC27354" s="90" t="s">
        <v>31762</v>
      </c>
      <c r="BD27354" s="423" t="s">
        <v>1301</v>
      </c>
    </row>
    <row r="27355" spans="53:56" ht="15" x14ac:dyDescent="0.25">
      <c r="BA27355" s="91" t="s">
        <v>31767</v>
      </c>
      <c r="BB27355" s="91" t="s">
        <v>5985</v>
      </c>
      <c r="BC27355" s="91" t="s">
        <v>31768</v>
      </c>
      <c r="BD27355" s="423" t="s">
        <v>1301</v>
      </c>
    </row>
    <row r="27356" spans="53:56" ht="15" x14ac:dyDescent="0.25">
      <c r="BA27356" s="90" t="s">
        <v>31769</v>
      </c>
      <c r="BB27356" s="90" t="s">
        <v>5985</v>
      </c>
      <c r="BC27356" s="90" t="s">
        <v>31770</v>
      </c>
      <c r="BD27356" s="423" t="s">
        <v>1301</v>
      </c>
    </row>
    <row r="27357" spans="53:56" ht="15" x14ac:dyDescent="0.25">
      <c r="BA27357" s="91" t="s">
        <v>31771</v>
      </c>
      <c r="BB27357" s="91" t="s">
        <v>5985</v>
      </c>
      <c r="BC27357" s="91" t="s">
        <v>25847</v>
      </c>
      <c r="BD27357" s="423" t="s">
        <v>1301</v>
      </c>
    </row>
    <row r="27358" spans="53:56" ht="15" x14ac:dyDescent="0.25">
      <c r="BA27358" s="90" t="s">
        <v>31772</v>
      </c>
      <c r="BB27358" s="90" t="s">
        <v>5985</v>
      </c>
      <c r="BC27358" s="90" t="s">
        <v>31773</v>
      </c>
      <c r="BD27358" s="423" t="s">
        <v>1301</v>
      </c>
    </row>
    <row r="27359" spans="53:56" ht="15" x14ac:dyDescent="0.25">
      <c r="BA27359" s="91" t="s">
        <v>31774</v>
      </c>
      <c r="BB27359" s="91" t="s">
        <v>5985</v>
      </c>
      <c r="BC27359" s="91" t="s">
        <v>30044</v>
      </c>
      <c r="BD27359" s="423" t="s">
        <v>1301</v>
      </c>
    </row>
    <row r="27360" spans="53:56" ht="15" x14ac:dyDescent="0.25">
      <c r="BA27360" s="90" t="s">
        <v>31775</v>
      </c>
      <c r="BB27360" s="90" t="s">
        <v>5985</v>
      </c>
      <c r="BC27360" s="90" t="s">
        <v>31723</v>
      </c>
      <c r="BD27360" s="423" t="s">
        <v>1301</v>
      </c>
    </row>
    <row r="27361" spans="53:56" ht="15" x14ac:dyDescent="0.25">
      <c r="BA27361" s="91" t="s">
        <v>31776</v>
      </c>
      <c r="BB27361" s="91" t="s">
        <v>5985</v>
      </c>
      <c r="BC27361" s="91" t="s">
        <v>31723</v>
      </c>
      <c r="BD27361" s="423" t="s">
        <v>1301</v>
      </c>
    </row>
    <row r="27362" spans="53:56" ht="15" x14ac:dyDescent="0.25">
      <c r="BA27362" s="90" t="s">
        <v>31777</v>
      </c>
      <c r="BB27362" s="90" t="s">
        <v>5985</v>
      </c>
      <c r="BC27362" s="90" t="s">
        <v>31768</v>
      </c>
      <c r="BD27362" s="423" t="s">
        <v>1301</v>
      </c>
    </row>
    <row r="27363" spans="53:56" ht="15" x14ac:dyDescent="0.25">
      <c r="BA27363" s="91" t="s">
        <v>31778</v>
      </c>
      <c r="BB27363" s="91" t="s">
        <v>5985</v>
      </c>
      <c r="BC27363" s="91" t="s">
        <v>30044</v>
      </c>
      <c r="BD27363" s="423" t="s">
        <v>1301</v>
      </c>
    </row>
    <row r="27364" spans="53:56" ht="15" x14ac:dyDescent="0.25">
      <c r="BA27364" s="90" t="s">
        <v>31779</v>
      </c>
      <c r="BB27364" s="90" t="s">
        <v>5985</v>
      </c>
      <c r="BC27364" s="90" t="s">
        <v>30044</v>
      </c>
      <c r="BD27364" s="423" t="s">
        <v>1301</v>
      </c>
    </row>
    <row r="27365" spans="53:56" ht="15" x14ac:dyDescent="0.25">
      <c r="BA27365" s="91" t="s">
        <v>31780</v>
      </c>
      <c r="BB27365" s="91" t="s">
        <v>5985</v>
      </c>
      <c r="BC27365" s="91" t="s">
        <v>30044</v>
      </c>
      <c r="BD27365" s="423" t="s">
        <v>1301</v>
      </c>
    </row>
    <row r="27366" spans="53:56" ht="15" x14ac:dyDescent="0.25">
      <c r="BA27366" s="90" t="s">
        <v>31781</v>
      </c>
      <c r="BB27366" s="90" t="s">
        <v>5985</v>
      </c>
      <c r="BC27366" s="90" t="s">
        <v>31762</v>
      </c>
      <c r="BD27366" s="423" t="s">
        <v>1301</v>
      </c>
    </row>
    <row r="27367" spans="53:56" ht="15" x14ac:dyDescent="0.25">
      <c r="BA27367" s="91" t="s">
        <v>31782</v>
      </c>
      <c r="BB27367" s="91" t="s">
        <v>5985</v>
      </c>
      <c r="BC27367" s="91" t="s">
        <v>30044</v>
      </c>
      <c r="BD27367" s="423" t="s">
        <v>1301</v>
      </c>
    </row>
    <row r="27368" spans="53:56" ht="15" x14ac:dyDescent="0.25">
      <c r="BA27368" s="90" t="s">
        <v>31783</v>
      </c>
      <c r="BB27368" s="90" t="s">
        <v>5985</v>
      </c>
      <c r="BC27368" s="90" t="s">
        <v>31768</v>
      </c>
      <c r="BD27368" s="423" t="s">
        <v>1301</v>
      </c>
    </row>
    <row r="27369" spans="53:56" ht="15" x14ac:dyDescent="0.25">
      <c r="BA27369" s="91" t="s">
        <v>31784</v>
      </c>
      <c r="BB27369" s="91" t="s">
        <v>5985</v>
      </c>
      <c r="BC27369" s="91" t="s">
        <v>31773</v>
      </c>
      <c r="BD27369" s="423" t="s">
        <v>1301</v>
      </c>
    </row>
    <row r="27370" spans="53:56" ht="15" x14ac:dyDescent="0.25">
      <c r="BA27370" s="90" t="s">
        <v>31785</v>
      </c>
      <c r="BB27370" s="90" t="s">
        <v>5985</v>
      </c>
      <c r="BC27370" s="90" t="s">
        <v>31773</v>
      </c>
      <c r="BD27370" s="423" t="s">
        <v>1301</v>
      </c>
    </row>
    <row r="27371" spans="53:56" ht="15" x14ac:dyDescent="0.25">
      <c r="BA27371" s="91" t="s">
        <v>31786</v>
      </c>
      <c r="BB27371" s="91" t="s">
        <v>5985</v>
      </c>
      <c r="BC27371" s="91" t="s">
        <v>31773</v>
      </c>
      <c r="BD27371" s="423" t="s">
        <v>1301</v>
      </c>
    </row>
    <row r="27372" spans="53:56" ht="15" x14ac:dyDescent="0.25">
      <c r="BA27372" s="90" t="s">
        <v>31787</v>
      </c>
      <c r="BB27372" s="90" t="s">
        <v>5985</v>
      </c>
      <c r="BC27372" s="90" t="s">
        <v>25847</v>
      </c>
      <c r="BD27372" s="423" t="s">
        <v>1301</v>
      </c>
    </row>
    <row r="27373" spans="53:56" ht="15" x14ac:dyDescent="0.25">
      <c r="BA27373" s="91" t="s">
        <v>31788</v>
      </c>
      <c r="BB27373" s="91" t="s">
        <v>5985</v>
      </c>
      <c r="BC27373" s="91" t="s">
        <v>30044</v>
      </c>
      <c r="BD27373" s="423" t="s">
        <v>1301</v>
      </c>
    </row>
    <row r="27374" spans="53:56" ht="15" x14ac:dyDescent="0.25">
      <c r="BA27374" s="90" t="s">
        <v>31789</v>
      </c>
      <c r="BB27374" s="90" t="s">
        <v>5985</v>
      </c>
      <c r="BC27374" s="90" t="s">
        <v>31768</v>
      </c>
      <c r="BD27374" s="423" t="s">
        <v>1301</v>
      </c>
    </row>
    <row r="27375" spans="53:56" ht="15" x14ac:dyDescent="0.25">
      <c r="BA27375" s="90" t="s">
        <v>31790</v>
      </c>
      <c r="BB27375" s="90" t="s">
        <v>5985</v>
      </c>
      <c r="BC27375" s="90" t="s">
        <v>25847</v>
      </c>
      <c r="BD27375" s="423" t="s">
        <v>1301</v>
      </c>
    </row>
    <row r="27376" spans="53:56" ht="15" x14ac:dyDescent="0.25">
      <c r="BA27376" s="90" t="s">
        <v>31791</v>
      </c>
      <c r="BB27376" s="90" t="s">
        <v>5985</v>
      </c>
      <c r="BC27376" s="90" t="s">
        <v>25847</v>
      </c>
      <c r="BD27376" s="423" t="s">
        <v>1301</v>
      </c>
    </row>
    <row r="27377" spans="53:56" ht="15" x14ac:dyDescent="0.25">
      <c r="BA27377" s="91" t="s">
        <v>31792</v>
      </c>
      <c r="BB27377" s="91" t="s">
        <v>5985</v>
      </c>
      <c r="BC27377" s="91" t="s">
        <v>31773</v>
      </c>
      <c r="BD27377" s="423" t="s">
        <v>1301</v>
      </c>
    </row>
    <row r="27378" spans="53:56" ht="15" x14ac:dyDescent="0.25">
      <c r="BA27378" s="90" t="s">
        <v>31793</v>
      </c>
      <c r="BB27378" s="90" t="s">
        <v>5985</v>
      </c>
      <c r="BC27378" s="90" t="s">
        <v>13458</v>
      </c>
      <c r="BD27378" s="423" t="s">
        <v>1301</v>
      </c>
    </row>
    <row r="27379" spans="53:56" ht="15" x14ac:dyDescent="0.25">
      <c r="BA27379" s="91" t="s">
        <v>31794</v>
      </c>
      <c r="BB27379" s="91" t="s">
        <v>5985</v>
      </c>
      <c r="BC27379" s="91" t="s">
        <v>30044</v>
      </c>
      <c r="BD27379" s="423" t="s">
        <v>1301</v>
      </c>
    </row>
    <row r="27380" spans="53:56" ht="15" x14ac:dyDescent="0.25">
      <c r="BA27380" s="90" t="s">
        <v>31795</v>
      </c>
      <c r="BB27380" s="90" t="s">
        <v>5985</v>
      </c>
      <c r="BC27380" s="90" t="s">
        <v>31773</v>
      </c>
      <c r="BD27380" s="423" t="s">
        <v>1301</v>
      </c>
    </row>
    <row r="27381" spans="53:56" ht="15" x14ac:dyDescent="0.25">
      <c r="BA27381" s="91" t="s">
        <v>31796</v>
      </c>
      <c r="BB27381" s="91" t="s">
        <v>5985</v>
      </c>
      <c r="BC27381" s="91" t="s">
        <v>31773</v>
      </c>
      <c r="BD27381" s="423" t="s">
        <v>1301</v>
      </c>
    </row>
    <row r="27382" spans="53:56" ht="15" x14ac:dyDescent="0.25">
      <c r="BA27382" s="90" t="s">
        <v>31797</v>
      </c>
      <c r="BB27382" s="90" t="s">
        <v>5985</v>
      </c>
      <c r="BC27382" s="90" t="s">
        <v>31773</v>
      </c>
      <c r="BD27382" s="423" t="s">
        <v>1301</v>
      </c>
    </row>
    <row r="27383" spans="53:56" ht="15" x14ac:dyDescent="0.25">
      <c r="BA27383" s="91" t="s">
        <v>31798</v>
      </c>
      <c r="BB27383" s="91" t="s">
        <v>5985</v>
      </c>
      <c r="BC27383" s="91" t="s">
        <v>31723</v>
      </c>
      <c r="BD27383" s="423" t="s">
        <v>1301</v>
      </c>
    </row>
    <row r="27384" spans="53:56" ht="15" x14ac:dyDescent="0.25">
      <c r="BA27384" s="90" t="s">
        <v>31799</v>
      </c>
      <c r="BB27384" s="90" t="s">
        <v>5985</v>
      </c>
      <c r="BC27384" s="90" t="s">
        <v>31762</v>
      </c>
      <c r="BD27384" s="423" t="s">
        <v>1301</v>
      </c>
    </row>
    <row r="27385" spans="53:56" ht="15" x14ac:dyDescent="0.25">
      <c r="BA27385" s="90" t="s">
        <v>31800</v>
      </c>
      <c r="BB27385" s="90" t="s">
        <v>5985</v>
      </c>
      <c r="BC27385" s="90" t="s">
        <v>31723</v>
      </c>
      <c r="BD27385" s="423" t="s">
        <v>1301</v>
      </c>
    </row>
    <row r="27386" spans="53:56" ht="15" x14ac:dyDescent="0.25">
      <c r="BA27386" s="91" t="s">
        <v>31801</v>
      </c>
      <c r="BB27386" s="91" t="s">
        <v>5985</v>
      </c>
      <c r="BC27386" s="91" t="s">
        <v>31802</v>
      </c>
      <c r="BD27386" s="423" t="s">
        <v>1301</v>
      </c>
    </row>
    <row r="27387" spans="53:56" ht="15" x14ac:dyDescent="0.25">
      <c r="BA27387" s="90" t="s">
        <v>31803</v>
      </c>
      <c r="BB27387" s="90" t="s">
        <v>5985</v>
      </c>
      <c r="BC27387" s="90" t="s">
        <v>31773</v>
      </c>
      <c r="BD27387" s="423" t="s">
        <v>1301</v>
      </c>
    </row>
    <row r="27388" spans="53:56" ht="15" x14ac:dyDescent="0.25">
      <c r="BA27388" s="91" t="s">
        <v>31804</v>
      </c>
      <c r="BB27388" s="91" t="s">
        <v>5985</v>
      </c>
      <c r="BC27388" s="91" t="s">
        <v>18252</v>
      </c>
      <c r="BD27388" s="423" t="s">
        <v>1301</v>
      </c>
    </row>
    <row r="27389" spans="53:56" ht="15" x14ac:dyDescent="0.25">
      <c r="BA27389" s="91" t="s">
        <v>31805</v>
      </c>
      <c r="BB27389" s="91" t="s">
        <v>5985</v>
      </c>
      <c r="BC27389" s="91" t="s">
        <v>31770</v>
      </c>
      <c r="BD27389" s="423" t="s">
        <v>1301</v>
      </c>
    </row>
    <row r="27390" spans="53:56" ht="15" x14ac:dyDescent="0.25">
      <c r="BA27390" s="90" t="s">
        <v>31806</v>
      </c>
      <c r="BB27390" s="90" t="s">
        <v>5985</v>
      </c>
      <c r="BC27390" s="90" t="s">
        <v>13458</v>
      </c>
      <c r="BD27390" s="423" t="s">
        <v>1301</v>
      </c>
    </row>
    <row r="27391" spans="53:56" ht="15" x14ac:dyDescent="0.25">
      <c r="BA27391" s="91" t="s">
        <v>31807</v>
      </c>
      <c r="BB27391" s="91" t="s">
        <v>5985</v>
      </c>
      <c r="BC27391" s="91" t="s">
        <v>30044</v>
      </c>
      <c r="BD27391" s="423" t="s">
        <v>1301</v>
      </c>
    </row>
    <row r="27392" spans="53:56" ht="15" x14ac:dyDescent="0.25">
      <c r="BA27392" s="90" t="s">
        <v>31808</v>
      </c>
      <c r="BB27392" s="90" t="s">
        <v>5985</v>
      </c>
      <c r="BC27392" s="90" t="s">
        <v>31768</v>
      </c>
      <c r="BD27392" s="423" t="s">
        <v>1301</v>
      </c>
    </row>
    <row r="27393" spans="53:56" ht="15" x14ac:dyDescent="0.25">
      <c r="BA27393" s="90" t="s">
        <v>31809</v>
      </c>
      <c r="BB27393" s="90" t="s">
        <v>5985</v>
      </c>
      <c r="BC27393" s="90" t="s">
        <v>31768</v>
      </c>
      <c r="BD27393" s="423" t="s">
        <v>1301</v>
      </c>
    </row>
    <row r="27394" spans="53:56" ht="15" x14ac:dyDescent="0.25">
      <c r="BA27394" s="91" t="s">
        <v>31810</v>
      </c>
      <c r="BB27394" s="91" t="s">
        <v>5985</v>
      </c>
      <c r="BC27394" s="91" t="s">
        <v>31762</v>
      </c>
      <c r="BD27394" s="423" t="s">
        <v>1301</v>
      </c>
    </row>
    <row r="27395" spans="53:56" ht="15" x14ac:dyDescent="0.25">
      <c r="BA27395" s="90" t="s">
        <v>31811</v>
      </c>
      <c r="BB27395" s="90" t="s">
        <v>5985</v>
      </c>
      <c r="BC27395" s="90" t="s">
        <v>31762</v>
      </c>
      <c r="BD27395" s="423" t="s">
        <v>1301</v>
      </c>
    </row>
    <row r="27396" spans="53:56" ht="15" x14ac:dyDescent="0.25">
      <c r="BA27396" s="91" t="s">
        <v>31812</v>
      </c>
      <c r="BB27396" s="91" t="s">
        <v>5985</v>
      </c>
      <c r="BC27396" s="91" t="s">
        <v>18252</v>
      </c>
      <c r="BD27396" s="423" t="s">
        <v>1301</v>
      </c>
    </row>
    <row r="27397" spans="53:56" ht="15" x14ac:dyDescent="0.25">
      <c r="BA27397" s="91" t="s">
        <v>31813</v>
      </c>
      <c r="BB27397" s="91" t="s">
        <v>5985</v>
      </c>
      <c r="BC27397" s="91" t="s">
        <v>31762</v>
      </c>
      <c r="BD27397" s="423" t="s">
        <v>1301</v>
      </c>
    </row>
    <row r="27398" spans="53:56" ht="15" x14ac:dyDescent="0.25">
      <c r="BA27398" s="90" t="s">
        <v>31814</v>
      </c>
      <c r="BB27398" s="90" t="s">
        <v>5985</v>
      </c>
      <c r="BC27398" s="90" t="s">
        <v>31773</v>
      </c>
      <c r="BD27398" s="423" t="s">
        <v>1301</v>
      </c>
    </row>
    <row r="27399" spans="53:56" ht="15" x14ac:dyDescent="0.25">
      <c r="BA27399" s="91" t="s">
        <v>31815</v>
      </c>
      <c r="BB27399" s="91" t="s">
        <v>5985</v>
      </c>
      <c r="BC27399" s="91" t="s">
        <v>31723</v>
      </c>
      <c r="BD27399" s="423" t="s">
        <v>1301</v>
      </c>
    </row>
    <row r="27400" spans="53:56" ht="15" x14ac:dyDescent="0.25">
      <c r="BA27400" s="90" t="s">
        <v>31816</v>
      </c>
      <c r="BB27400" s="90" t="s">
        <v>5985</v>
      </c>
      <c r="BC27400" s="90" t="s">
        <v>18252</v>
      </c>
      <c r="BD27400" s="423" t="s">
        <v>1301</v>
      </c>
    </row>
    <row r="27401" spans="53:56" ht="15" x14ac:dyDescent="0.25">
      <c r="BA27401" s="90" t="s">
        <v>31817</v>
      </c>
      <c r="BB27401" s="90" t="s">
        <v>5985</v>
      </c>
      <c r="BC27401" s="90" t="s">
        <v>31802</v>
      </c>
      <c r="BD27401" s="423" t="s">
        <v>1301</v>
      </c>
    </row>
    <row r="27402" spans="53:56" ht="15" x14ac:dyDescent="0.25">
      <c r="BA27402" s="91" t="s">
        <v>31818</v>
      </c>
      <c r="BB27402" s="91" t="s">
        <v>5985</v>
      </c>
      <c r="BC27402" s="91" t="s">
        <v>30044</v>
      </c>
      <c r="BD27402" s="423" t="s">
        <v>1301</v>
      </c>
    </row>
    <row r="27403" spans="53:56" ht="15" x14ac:dyDescent="0.25">
      <c r="BA27403" s="90" t="s">
        <v>31819</v>
      </c>
      <c r="BB27403" s="90" t="s">
        <v>5985</v>
      </c>
      <c r="BC27403" s="90" t="s">
        <v>31773</v>
      </c>
      <c r="BD27403" s="423" t="s">
        <v>1301</v>
      </c>
    </row>
    <row r="27404" spans="53:56" ht="15" x14ac:dyDescent="0.25">
      <c r="BA27404" s="91" t="s">
        <v>31820</v>
      </c>
      <c r="BB27404" s="91" t="s">
        <v>5985</v>
      </c>
      <c r="BC27404" s="91" t="s">
        <v>13458</v>
      </c>
      <c r="BD27404" s="423" t="s">
        <v>1301</v>
      </c>
    </row>
    <row r="27405" spans="53:56" ht="15" x14ac:dyDescent="0.25">
      <c r="BA27405" s="91" t="s">
        <v>31821</v>
      </c>
      <c r="BB27405" s="91" t="s">
        <v>5985</v>
      </c>
      <c r="BC27405" s="91" t="s">
        <v>31773</v>
      </c>
      <c r="BD27405" s="423" t="s">
        <v>1301</v>
      </c>
    </row>
    <row r="27406" spans="53:56" ht="15" x14ac:dyDescent="0.25">
      <c r="BA27406" s="90" t="s">
        <v>31822</v>
      </c>
      <c r="BB27406" s="90" t="s">
        <v>5985</v>
      </c>
      <c r="BC27406" s="90" t="s">
        <v>30044</v>
      </c>
      <c r="BD27406" s="423" t="s">
        <v>1301</v>
      </c>
    </row>
    <row r="27407" spans="53:56" ht="15" x14ac:dyDescent="0.25">
      <c r="BA27407" s="91" t="s">
        <v>31823</v>
      </c>
      <c r="BB27407" s="91" t="s">
        <v>5985</v>
      </c>
      <c r="BC27407" s="91" t="s">
        <v>31770</v>
      </c>
      <c r="BD27407" s="423" t="s">
        <v>1301</v>
      </c>
    </row>
    <row r="27408" spans="53:56" ht="15" x14ac:dyDescent="0.25">
      <c r="BA27408" s="90" t="s">
        <v>31824</v>
      </c>
      <c r="BB27408" s="90" t="s">
        <v>5985</v>
      </c>
      <c r="BC27408" s="90" t="s">
        <v>18252</v>
      </c>
      <c r="BD27408" s="423" t="s">
        <v>1301</v>
      </c>
    </row>
    <row r="27409" spans="53:56" ht="15" x14ac:dyDescent="0.25">
      <c r="BA27409" s="91" t="s">
        <v>31825</v>
      </c>
      <c r="BB27409" s="91" t="s">
        <v>5985</v>
      </c>
      <c r="BC27409" s="91" t="s">
        <v>31773</v>
      </c>
      <c r="BD27409" s="423" t="s">
        <v>1301</v>
      </c>
    </row>
    <row r="27410" spans="53:56" ht="15" x14ac:dyDescent="0.25">
      <c r="BA27410" s="90" t="s">
        <v>31826</v>
      </c>
      <c r="BB27410" s="90" t="s">
        <v>5985</v>
      </c>
      <c r="BC27410" s="90" t="s">
        <v>31827</v>
      </c>
      <c r="BD27410" s="423" t="s">
        <v>1301</v>
      </c>
    </row>
    <row r="27411" spans="53:56" ht="15" x14ac:dyDescent="0.25">
      <c r="BA27411" s="90" t="s">
        <v>31828</v>
      </c>
      <c r="BB27411" s="90" t="s">
        <v>5985</v>
      </c>
      <c r="BC27411" s="90" t="s">
        <v>31827</v>
      </c>
      <c r="BD27411" s="423" t="s">
        <v>1301</v>
      </c>
    </row>
    <row r="27412" spans="53:56" ht="15" x14ac:dyDescent="0.25">
      <c r="BA27412" s="91" t="s">
        <v>31829</v>
      </c>
      <c r="BB27412" s="91" t="s">
        <v>5985</v>
      </c>
      <c r="BC27412" s="91" t="s">
        <v>31827</v>
      </c>
      <c r="BD27412" s="423" t="s">
        <v>1301</v>
      </c>
    </row>
    <row r="27413" spans="53:56" ht="15" x14ac:dyDescent="0.25">
      <c r="BA27413" s="90" t="s">
        <v>31830</v>
      </c>
      <c r="BB27413" s="90" t="s">
        <v>5985</v>
      </c>
      <c r="BC27413" s="90" t="s">
        <v>31831</v>
      </c>
      <c r="BD27413" s="423" t="s">
        <v>1301</v>
      </c>
    </row>
    <row r="27414" spans="53:56" ht="15" x14ac:dyDescent="0.25">
      <c r="BA27414" s="91" t="s">
        <v>31832</v>
      </c>
      <c r="BB27414" s="91" t="s">
        <v>5985</v>
      </c>
      <c r="BC27414" s="91" t="s">
        <v>31833</v>
      </c>
      <c r="BD27414" s="423" t="s">
        <v>1301</v>
      </c>
    </row>
    <row r="27415" spans="53:56" ht="15" x14ac:dyDescent="0.25">
      <c r="BA27415" s="91" t="s">
        <v>31834</v>
      </c>
      <c r="BB27415" s="91" t="s">
        <v>5985</v>
      </c>
      <c r="BC27415" s="91" t="s">
        <v>18190</v>
      </c>
      <c r="BD27415" s="423" t="s">
        <v>1301</v>
      </c>
    </row>
    <row r="27416" spans="53:56" ht="15" x14ac:dyDescent="0.25">
      <c r="BA27416" s="90" t="s">
        <v>31835</v>
      </c>
      <c r="BB27416" s="90" t="s">
        <v>5985</v>
      </c>
      <c r="BC27416" s="90" t="s">
        <v>31831</v>
      </c>
      <c r="BD27416" s="423" t="s">
        <v>1301</v>
      </c>
    </row>
    <row r="27417" spans="53:56" ht="15" x14ac:dyDescent="0.25">
      <c r="BA27417" s="91" t="s">
        <v>31836</v>
      </c>
      <c r="BB27417" s="91" t="s">
        <v>5985</v>
      </c>
      <c r="BC27417" s="91" t="s">
        <v>31837</v>
      </c>
      <c r="BD27417" s="423" t="s">
        <v>1301</v>
      </c>
    </row>
    <row r="27418" spans="53:56" ht="15" x14ac:dyDescent="0.25">
      <c r="BA27418" s="90" t="s">
        <v>31838</v>
      </c>
      <c r="BB27418" s="90" t="s">
        <v>5985</v>
      </c>
      <c r="BC27418" s="90" t="s">
        <v>25847</v>
      </c>
      <c r="BD27418" s="423" t="s">
        <v>1301</v>
      </c>
    </row>
    <row r="27419" spans="53:56" ht="15" x14ac:dyDescent="0.25">
      <c r="BA27419" s="90" t="s">
        <v>31839</v>
      </c>
      <c r="BB27419" s="90" t="s">
        <v>5985</v>
      </c>
      <c r="BC27419" s="90" t="s">
        <v>31827</v>
      </c>
      <c r="BD27419" s="423" t="s">
        <v>1301</v>
      </c>
    </row>
    <row r="27420" spans="53:56" ht="15" x14ac:dyDescent="0.25">
      <c r="BA27420" s="91" t="s">
        <v>31840</v>
      </c>
      <c r="BB27420" s="91" t="s">
        <v>5985</v>
      </c>
      <c r="BC27420" s="91" t="s">
        <v>31841</v>
      </c>
      <c r="BD27420" s="423" t="s">
        <v>1301</v>
      </c>
    </row>
    <row r="27421" spans="53:56" ht="15" x14ac:dyDescent="0.25">
      <c r="BA27421" s="91" t="s">
        <v>31842</v>
      </c>
      <c r="BB27421" s="91" t="s">
        <v>5985</v>
      </c>
      <c r="BC27421" s="91" t="s">
        <v>25847</v>
      </c>
      <c r="BD27421" s="423" t="s">
        <v>1301</v>
      </c>
    </row>
    <row r="27422" spans="53:56" ht="15" x14ac:dyDescent="0.25">
      <c r="BA27422" s="90" t="s">
        <v>31843</v>
      </c>
      <c r="BB27422" s="90" t="s">
        <v>5985</v>
      </c>
      <c r="BC27422" s="90" t="s">
        <v>25847</v>
      </c>
      <c r="BD27422" s="423" t="s">
        <v>1301</v>
      </c>
    </row>
    <row r="27423" spans="53:56" ht="15" x14ac:dyDescent="0.25">
      <c r="BA27423" s="91" t="s">
        <v>31844</v>
      </c>
      <c r="BB27423" s="91" t="s">
        <v>5985</v>
      </c>
      <c r="BC27423" s="91" t="s">
        <v>31827</v>
      </c>
      <c r="BD27423" s="423" t="s">
        <v>1301</v>
      </c>
    </row>
    <row r="27424" spans="53:56" ht="15" x14ac:dyDescent="0.25">
      <c r="BA27424" s="91" t="s">
        <v>31845</v>
      </c>
      <c r="BB27424" s="91" t="s">
        <v>5985</v>
      </c>
      <c r="BC27424" s="91" t="s">
        <v>31837</v>
      </c>
      <c r="BD27424" s="423" t="s">
        <v>1301</v>
      </c>
    </row>
    <row r="27425" spans="53:56" ht="15" x14ac:dyDescent="0.25">
      <c r="BA27425" s="90" t="s">
        <v>31846</v>
      </c>
      <c r="BB27425" s="90" t="s">
        <v>5985</v>
      </c>
      <c r="BC27425" s="90" t="s">
        <v>31827</v>
      </c>
      <c r="BD27425" s="423" t="s">
        <v>1301</v>
      </c>
    </row>
    <row r="27426" spans="53:56" ht="15" x14ac:dyDescent="0.25">
      <c r="BA27426" s="91" t="s">
        <v>31847</v>
      </c>
      <c r="BB27426" s="91" t="s">
        <v>5985</v>
      </c>
      <c r="BC27426" s="91" t="s">
        <v>31848</v>
      </c>
      <c r="BD27426" s="423" t="s">
        <v>1301</v>
      </c>
    </row>
    <row r="27427" spans="53:56" ht="15" x14ac:dyDescent="0.25">
      <c r="BA27427" s="90" t="s">
        <v>31849</v>
      </c>
      <c r="BB27427" s="90" t="s">
        <v>5985</v>
      </c>
      <c r="BC27427" s="90" t="s">
        <v>31848</v>
      </c>
      <c r="BD27427" s="423" t="s">
        <v>1301</v>
      </c>
    </row>
    <row r="27428" spans="53:56" ht="15" x14ac:dyDescent="0.25">
      <c r="BA27428" s="90" t="s">
        <v>31850</v>
      </c>
      <c r="BB27428" s="90" t="s">
        <v>5985</v>
      </c>
      <c r="BC27428" s="90" t="s">
        <v>31633</v>
      </c>
      <c r="BD27428" s="423" t="s">
        <v>1301</v>
      </c>
    </row>
    <row r="27429" spans="53:56" ht="15" x14ac:dyDescent="0.25">
      <c r="BA27429" s="91" t="s">
        <v>31851</v>
      </c>
      <c r="BB27429" s="91" t="s">
        <v>5985</v>
      </c>
      <c r="BC27429" s="91" t="s">
        <v>31852</v>
      </c>
      <c r="BD27429" s="423" t="s">
        <v>1301</v>
      </c>
    </row>
    <row r="27430" spans="53:56" ht="15" x14ac:dyDescent="0.25">
      <c r="BA27430" s="90" t="s">
        <v>31853</v>
      </c>
      <c r="BB27430" s="90" t="s">
        <v>5985</v>
      </c>
      <c r="BC27430" s="90" t="s">
        <v>31831</v>
      </c>
      <c r="BD27430" s="423" t="s">
        <v>1301</v>
      </c>
    </row>
    <row r="27431" spans="53:56" ht="15" x14ac:dyDescent="0.25">
      <c r="BA27431" s="91" t="s">
        <v>31854</v>
      </c>
      <c r="BB27431" s="91" t="s">
        <v>5985</v>
      </c>
      <c r="BC27431" s="91" t="s">
        <v>31633</v>
      </c>
      <c r="BD27431" s="423" t="s">
        <v>1301</v>
      </c>
    </row>
    <row r="27432" spans="53:56" ht="15" x14ac:dyDescent="0.25">
      <c r="BA27432" s="91" t="s">
        <v>31855</v>
      </c>
      <c r="BB27432" s="91" t="s">
        <v>5985</v>
      </c>
      <c r="BC27432" s="91" t="s">
        <v>31831</v>
      </c>
      <c r="BD27432" s="423" t="s">
        <v>1301</v>
      </c>
    </row>
    <row r="27433" spans="53:56" ht="15" x14ac:dyDescent="0.25">
      <c r="BA27433" s="90" t="s">
        <v>31856</v>
      </c>
      <c r="BB27433" s="90" t="s">
        <v>5985</v>
      </c>
      <c r="BC27433" s="90" t="s">
        <v>31857</v>
      </c>
      <c r="BD27433" s="423" t="s">
        <v>1301</v>
      </c>
    </row>
    <row r="27434" spans="53:56" ht="15" x14ac:dyDescent="0.25">
      <c r="BA27434" s="91" t="s">
        <v>31858</v>
      </c>
      <c r="BB27434" s="91" t="s">
        <v>5985</v>
      </c>
      <c r="BC27434" s="91" t="s">
        <v>25847</v>
      </c>
      <c r="BD27434" s="423" t="s">
        <v>1301</v>
      </c>
    </row>
    <row r="27435" spans="53:56" ht="15" x14ac:dyDescent="0.25">
      <c r="BA27435" s="90" t="s">
        <v>31859</v>
      </c>
      <c r="BB27435" s="90" t="s">
        <v>5985</v>
      </c>
      <c r="BC27435" s="90" t="s">
        <v>31857</v>
      </c>
      <c r="BD27435" s="423" t="s">
        <v>1301</v>
      </c>
    </row>
    <row r="27436" spans="53:56" ht="15" x14ac:dyDescent="0.25">
      <c r="BA27436" s="90" t="s">
        <v>31860</v>
      </c>
      <c r="BB27436" s="90" t="s">
        <v>5985</v>
      </c>
      <c r="BC27436" s="90" t="s">
        <v>14648</v>
      </c>
      <c r="BD27436" s="423" t="s">
        <v>1301</v>
      </c>
    </row>
    <row r="27437" spans="53:56" ht="15" x14ac:dyDescent="0.25">
      <c r="BA27437" s="91" t="s">
        <v>31861</v>
      </c>
      <c r="BB27437" s="91" t="s">
        <v>5985</v>
      </c>
      <c r="BC27437" s="91" t="s">
        <v>31857</v>
      </c>
      <c r="BD27437" s="423" t="s">
        <v>1301</v>
      </c>
    </row>
    <row r="27438" spans="53:56" ht="15" x14ac:dyDescent="0.25">
      <c r="BA27438" s="90" t="s">
        <v>31862</v>
      </c>
      <c r="BB27438" s="90" t="s">
        <v>5985</v>
      </c>
      <c r="BC27438" s="90" t="s">
        <v>14648</v>
      </c>
      <c r="BD27438" s="423" t="s">
        <v>1301</v>
      </c>
    </row>
    <row r="27439" spans="53:56" ht="15" x14ac:dyDescent="0.25">
      <c r="BA27439" s="91" t="s">
        <v>31863</v>
      </c>
      <c r="BB27439" s="91" t="s">
        <v>5985</v>
      </c>
      <c r="BC27439" s="91" t="s">
        <v>31841</v>
      </c>
      <c r="BD27439" s="423" t="s">
        <v>1301</v>
      </c>
    </row>
    <row r="27440" spans="53:56" ht="15" x14ac:dyDescent="0.25">
      <c r="BA27440" s="91" t="s">
        <v>31864</v>
      </c>
      <c r="BB27440" s="91" t="s">
        <v>5985</v>
      </c>
      <c r="BC27440" s="91" t="s">
        <v>31852</v>
      </c>
      <c r="BD27440" s="423" t="s">
        <v>1301</v>
      </c>
    </row>
    <row r="27441" spans="53:56" ht="15" x14ac:dyDescent="0.25">
      <c r="BA27441" s="90" t="s">
        <v>31865</v>
      </c>
      <c r="BB27441" s="90" t="s">
        <v>5985</v>
      </c>
      <c r="BC27441" s="90" t="s">
        <v>31841</v>
      </c>
      <c r="BD27441" s="423" t="s">
        <v>1301</v>
      </c>
    </row>
    <row r="27442" spans="53:56" ht="15" x14ac:dyDescent="0.25">
      <c r="BA27442" s="91" t="s">
        <v>31866</v>
      </c>
      <c r="BB27442" s="91" t="s">
        <v>5985</v>
      </c>
      <c r="BC27442" s="91" t="s">
        <v>31857</v>
      </c>
      <c r="BD27442" s="423" t="s">
        <v>1301</v>
      </c>
    </row>
    <row r="27443" spans="53:56" ht="15" x14ac:dyDescent="0.25">
      <c r="BA27443" s="90" t="s">
        <v>31867</v>
      </c>
      <c r="BB27443" s="90" t="s">
        <v>5985</v>
      </c>
      <c r="BC27443" s="90" t="s">
        <v>31837</v>
      </c>
      <c r="BD27443" s="423" t="s">
        <v>1301</v>
      </c>
    </row>
    <row r="27444" spans="53:56" ht="15" x14ac:dyDescent="0.25">
      <c r="BA27444" s="90" t="s">
        <v>31868</v>
      </c>
      <c r="BB27444" s="90" t="s">
        <v>5985</v>
      </c>
      <c r="BC27444" s="90" t="s">
        <v>25847</v>
      </c>
      <c r="BD27444" s="423" t="s">
        <v>1301</v>
      </c>
    </row>
    <row r="27445" spans="53:56" ht="15" x14ac:dyDescent="0.25">
      <c r="BA27445" s="91" t="s">
        <v>31869</v>
      </c>
      <c r="BB27445" s="91" t="s">
        <v>5985</v>
      </c>
      <c r="BC27445" s="91" t="s">
        <v>25847</v>
      </c>
      <c r="BD27445" s="423" t="s">
        <v>1301</v>
      </c>
    </row>
    <row r="27446" spans="53:56" ht="15" x14ac:dyDescent="0.25">
      <c r="BA27446" s="90" t="s">
        <v>31870</v>
      </c>
      <c r="BB27446" s="90" t="s">
        <v>5985</v>
      </c>
      <c r="BC27446" s="90" t="s">
        <v>31837</v>
      </c>
      <c r="BD27446" s="423" t="s">
        <v>1301</v>
      </c>
    </row>
    <row r="27447" spans="53:56" ht="15" x14ac:dyDescent="0.25">
      <c r="BA27447" s="91" t="s">
        <v>31871</v>
      </c>
      <c r="BB27447" s="91" t="s">
        <v>5985</v>
      </c>
      <c r="BC27447" s="91" t="s">
        <v>31831</v>
      </c>
      <c r="BD27447" s="423" t="s">
        <v>1301</v>
      </c>
    </row>
    <row r="27448" spans="53:56" ht="15" x14ac:dyDescent="0.25">
      <c r="BA27448" s="91" t="s">
        <v>31872</v>
      </c>
      <c r="BB27448" s="91" t="s">
        <v>5985</v>
      </c>
      <c r="BC27448" s="91" t="s">
        <v>31827</v>
      </c>
      <c r="BD27448" s="423" t="s">
        <v>1301</v>
      </c>
    </row>
    <row r="27449" spans="53:56" ht="15" x14ac:dyDescent="0.25">
      <c r="BA27449" s="90" t="s">
        <v>31873</v>
      </c>
      <c r="BB27449" s="90" t="s">
        <v>5985</v>
      </c>
      <c r="BC27449" s="90" t="s">
        <v>31831</v>
      </c>
      <c r="BD27449" s="423" t="s">
        <v>1301</v>
      </c>
    </row>
    <row r="27450" spans="53:56" ht="15" x14ac:dyDescent="0.25">
      <c r="BA27450" s="91" t="s">
        <v>31874</v>
      </c>
      <c r="BB27450" s="91" t="s">
        <v>5985</v>
      </c>
      <c r="BC27450" s="91" t="s">
        <v>31831</v>
      </c>
      <c r="BD27450" s="423" t="s">
        <v>1301</v>
      </c>
    </row>
    <row r="27451" spans="53:56" ht="15" x14ac:dyDescent="0.25">
      <c r="BA27451" s="90" t="s">
        <v>31875</v>
      </c>
      <c r="BB27451" s="90" t="s">
        <v>5985</v>
      </c>
      <c r="BC27451" s="90" t="s">
        <v>18190</v>
      </c>
      <c r="BD27451" s="423" t="s">
        <v>1301</v>
      </c>
    </row>
    <row r="27452" spans="53:56" ht="15" x14ac:dyDescent="0.25">
      <c r="BA27452" s="91" t="s">
        <v>31876</v>
      </c>
      <c r="BB27452" s="91" t="s">
        <v>5985</v>
      </c>
      <c r="BC27452" s="91" t="s">
        <v>31633</v>
      </c>
      <c r="BD27452" s="423" t="s">
        <v>1301</v>
      </c>
    </row>
    <row r="27453" spans="53:56" ht="15" x14ac:dyDescent="0.25">
      <c r="BA27453" s="90" t="s">
        <v>31877</v>
      </c>
      <c r="BB27453" s="90" t="s">
        <v>5985</v>
      </c>
      <c r="BC27453" s="90" t="s">
        <v>31852</v>
      </c>
      <c r="BD27453" s="423" t="s">
        <v>1301</v>
      </c>
    </row>
    <row r="27454" spans="53:56" ht="15" x14ac:dyDescent="0.25">
      <c r="BA27454" s="90" t="s">
        <v>31878</v>
      </c>
      <c r="BB27454" s="90" t="s">
        <v>5985</v>
      </c>
      <c r="BC27454" s="90" t="s">
        <v>31841</v>
      </c>
      <c r="BD27454" s="423" t="s">
        <v>1301</v>
      </c>
    </row>
    <row r="27455" spans="53:56" ht="15" x14ac:dyDescent="0.25">
      <c r="BA27455" s="91" t="s">
        <v>31879</v>
      </c>
      <c r="BB27455" s="91" t="s">
        <v>5985</v>
      </c>
      <c r="BC27455" s="91" t="s">
        <v>25847</v>
      </c>
      <c r="BD27455" s="423" t="s">
        <v>1301</v>
      </c>
    </row>
    <row r="27456" spans="53:56" ht="15" x14ac:dyDescent="0.25">
      <c r="BA27456" s="90" t="s">
        <v>31880</v>
      </c>
      <c r="BB27456" s="90" t="s">
        <v>5985</v>
      </c>
      <c r="BC27456" s="90" t="s">
        <v>31831</v>
      </c>
      <c r="BD27456" s="423" t="s">
        <v>1301</v>
      </c>
    </row>
    <row r="27457" spans="53:56" ht="15" x14ac:dyDescent="0.25">
      <c r="BA27457" s="91" t="s">
        <v>31881</v>
      </c>
      <c r="BB27457" s="91" t="s">
        <v>5985</v>
      </c>
      <c r="BC27457" s="91" t="s">
        <v>31827</v>
      </c>
      <c r="BD27457" s="423" t="s">
        <v>1301</v>
      </c>
    </row>
    <row r="27458" spans="53:56" ht="15" x14ac:dyDescent="0.25">
      <c r="BA27458" s="91" t="s">
        <v>31882</v>
      </c>
      <c r="BB27458" s="91" t="s">
        <v>5985</v>
      </c>
      <c r="BC27458" s="91" t="s">
        <v>31857</v>
      </c>
      <c r="BD27458" s="423" t="s">
        <v>1301</v>
      </c>
    </row>
    <row r="27459" spans="53:56" ht="15" x14ac:dyDescent="0.25">
      <c r="BA27459" s="90" t="s">
        <v>31883</v>
      </c>
      <c r="BB27459" s="90" t="s">
        <v>5985</v>
      </c>
      <c r="BC27459" s="90" t="s">
        <v>31857</v>
      </c>
      <c r="BD27459" s="423" t="s">
        <v>1301</v>
      </c>
    </row>
    <row r="27460" spans="53:56" ht="15" x14ac:dyDescent="0.25">
      <c r="BA27460" s="91" t="s">
        <v>31884</v>
      </c>
      <c r="BB27460" s="91" t="s">
        <v>5985</v>
      </c>
      <c r="BC27460" s="91" t="s">
        <v>31827</v>
      </c>
      <c r="BD27460" s="423" t="s">
        <v>1301</v>
      </c>
    </row>
    <row r="27461" spans="53:56" ht="15" x14ac:dyDescent="0.25">
      <c r="BA27461" s="90" t="s">
        <v>31885</v>
      </c>
      <c r="BB27461" s="90" t="s">
        <v>5985</v>
      </c>
      <c r="BC27461" s="90" t="s">
        <v>31831</v>
      </c>
      <c r="BD27461" s="423" t="s">
        <v>1301</v>
      </c>
    </row>
    <row r="27462" spans="53:56" ht="15" x14ac:dyDescent="0.25">
      <c r="BA27462" s="91" t="s">
        <v>31886</v>
      </c>
      <c r="BB27462" s="91" t="s">
        <v>5985</v>
      </c>
      <c r="BC27462" s="91" t="s">
        <v>31857</v>
      </c>
      <c r="BD27462" s="423" t="s">
        <v>1301</v>
      </c>
    </row>
    <row r="27463" spans="53:56" ht="15" x14ac:dyDescent="0.25">
      <c r="BA27463" s="90" t="s">
        <v>31887</v>
      </c>
      <c r="BB27463" s="90" t="s">
        <v>5985</v>
      </c>
      <c r="BC27463" s="90" t="s">
        <v>31848</v>
      </c>
      <c r="BD27463" s="423" t="s">
        <v>1301</v>
      </c>
    </row>
    <row r="27464" spans="53:56" ht="15" x14ac:dyDescent="0.25">
      <c r="BA27464" s="91" t="s">
        <v>31888</v>
      </c>
      <c r="BB27464" s="91" t="s">
        <v>5985</v>
      </c>
      <c r="BC27464" s="91" t="s">
        <v>31827</v>
      </c>
      <c r="BD27464" s="423" t="s">
        <v>1301</v>
      </c>
    </row>
    <row r="27465" spans="53:56" ht="15" x14ac:dyDescent="0.25">
      <c r="BA27465" s="90" t="s">
        <v>31889</v>
      </c>
      <c r="BB27465" s="90" t="s">
        <v>5985</v>
      </c>
      <c r="BC27465" s="90" t="s">
        <v>31833</v>
      </c>
      <c r="BD27465" s="423" t="s">
        <v>1301</v>
      </c>
    </row>
    <row r="27466" spans="53:56" ht="15" x14ac:dyDescent="0.25">
      <c r="BA27466" s="91" t="s">
        <v>31890</v>
      </c>
      <c r="BB27466" s="91" t="s">
        <v>5985</v>
      </c>
      <c r="BC27466" s="91" t="s">
        <v>31848</v>
      </c>
      <c r="BD27466" s="423" t="s">
        <v>1301</v>
      </c>
    </row>
    <row r="27467" spans="53:56" ht="15" x14ac:dyDescent="0.25">
      <c r="BA27467" s="90" t="s">
        <v>31891</v>
      </c>
      <c r="BB27467" s="90" t="s">
        <v>5985</v>
      </c>
      <c r="BC27467" s="90" t="s">
        <v>31633</v>
      </c>
      <c r="BD27467" s="423" t="s">
        <v>1301</v>
      </c>
    </row>
    <row r="27468" spans="53:56" ht="15" x14ac:dyDescent="0.25">
      <c r="BA27468" s="91" t="s">
        <v>31892</v>
      </c>
      <c r="BB27468" s="91" t="s">
        <v>5985</v>
      </c>
      <c r="BC27468" s="91" t="s">
        <v>31633</v>
      </c>
      <c r="BD27468" s="423" t="s">
        <v>1301</v>
      </c>
    </row>
    <row r="27469" spans="53:56" ht="15" x14ac:dyDescent="0.25">
      <c r="BA27469" s="91" t="s">
        <v>31893</v>
      </c>
      <c r="BB27469" s="91" t="s">
        <v>5985</v>
      </c>
      <c r="BC27469" s="91" t="s">
        <v>31827</v>
      </c>
      <c r="BD27469" s="423" t="s">
        <v>1301</v>
      </c>
    </row>
    <row r="27470" spans="53:56" ht="15" x14ac:dyDescent="0.25">
      <c r="BA27470" s="90" t="s">
        <v>31894</v>
      </c>
      <c r="BB27470" s="90" t="s">
        <v>5985</v>
      </c>
      <c r="BC27470" s="90" t="s">
        <v>31848</v>
      </c>
      <c r="BD27470" s="423" t="s">
        <v>1301</v>
      </c>
    </row>
    <row r="27471" spans="53:56" ht="15" x14ac:dyDescent="0.25">
      <c r="BA27471" s="91" t="s">
        <v>31895</v>
      </c>
      <c r="BB27471" s="91" t="s">
        <v>5985</v>
      </c>
      <c r="BC27471" s="91" t="s">
        <v>31827</v>
      </c>
      <c r="BD27471" s="423" t="s">
        <v>1301</v>
      </c>
    </row>
    <row r="27472" spans="53:56" ht="15" x14ac:dyDescent="0.25">
      <c r="BA27472" s="90" t="s">
        <v>31896</v>
      </c>
      <c r="BB27472" s="90" t="s">
        <v>5985</v>
      </c>
      <c r="BC27472" s="90" t="s">
        <v>31837</v>
      </c>
      <c r="BD27472" s="423" t="s">
        <v>1301</v>
      </c>
    </row>
    <row r="27473" spans="53:56" ht="15" x14ac:dyDescent="0.25">
      <c r="BA27473" s="91" t="s">
        <v>31897</v>
      </c>
      <c r="BB27473" s="91" t="s">
        <v>5985</v>
      </c>
      <c r="BC27473" s="91" t="s">
        <v>25847</v>
      </c>
      <c r="BD27473" s="423" t="s">
        <v>1301</v>
      </c>
    </row>
    <row r="27474" spans="53:56" ht="15" x14ac:dyDescent="0.25">
      <c r="BA27474" s="90" t="s">
        <v>31898</v>
      </c>
      <c r="BB27474" s="90" t="s">
        <v>5985</v>
      </c>
      <c r="BC27474" s="90" t="s">
        <v>31848</v>
      </c>
      <c r="BD27474" s="423" t="s">
        <v>1301</v>
      </c>
    </row>
    <row r="27475" spans="53:56" ht="15" x14ac:dyDescent="0.25">
      <c r="BA27475" s="91" t="s">
        <v>31899</v>
      </c>
      <c r="BB27475" s="91" t="s">
        <v>5985</v>
      </c>
      <c r="BC27475" s="91" t="s">
        <v>31848</v>
      </c>
      <c r="BD27475" s="423" t="s">
        <v>1301</v>
      </c>
    </row>
    <row r="27476" spans="53:56" ht="15" x14ac:dyDescent="0.25">
      <c r="BA27476" s="90" t="s">
        <v>31900</v>
      </c>
      <c r="BB27476" s="90" t="s">
        <v>5985</v>
      </c>
      <c r="BC27476" s="90" t="s">
        <v>18190</v>
      </c>
      <c r="BD27476" s="423" t="s">
        <v>1301</v>
      </c>
    </row>
    <row r="27477" spans="53:56" ht="15" x14ac:dyDescent="0.25">
      <c r="BA27477" s="91" t="s">
        <v>31901</v>
      </c>
      <c r="BB27477" s="91" t="s">
        <v>5985</v>
      </c>
      <c r="BC27477" s="91" t="s">
        <v>31831</v>
      </c>
      <c r="BD27477" s="423" t="s">
        <v>1301</v>
      </c>
    </row>
    <row r="27478" spans="53:56" ht="15" x14ac:dyDescent="0.25">
      <c r="BA27478" s="90" t="s">
        <v>31902</v>
      </c>
      <c r="BB27478" s="90" t="s">
        <v>5985</v>
      </c>
      <c r="BC27478" s="90" t="s">
        <v>31633</v>
      </c>
      <c r="BD27478" s="423" t="s">
        <v>1301</v>
      </c>
    </row>
    <row r="27479" spans="53:56" ht="15" x14ac:dyDescent="0.25">
      <c r="BA27479" s="91" t="s">
        <v>31903</v>
      </c>
      <c r="BB27479" s="91" t="s">
        <v>5985</v>
      </c>
      <c r="BC27479" s="91" t="s">
        <v>31833</v>
      </c>
      <c r="BD27479" s="423" t="s">
        <v>1301</v>
      </c>
    </row>
    <row r="27480" spans="53:56" ht="15" x14ac:dyDescent="0.25">
      <c r="BA27480" s="90" t="s">
        <v>31904</v>
      </c>
      <c r="BB27480" s="90" t="s">
        <v>5985</v>
      </c>
      <c r="BC27480" s="90" t="s">
        <v>18190</v>
      </c>
      <c r="BD27480" s="423" t="s">
        <v>1301</v>
      </c>
    </row>
    <row r="27481" spans="53:56" ht="15" x14ac:dyDescent="0.25">
      <c r="BA27481" s="91" t="s">
        <v>31905</v>
      </c>
      <c r="BB27481" s="91" t="s">
        <v>5985</v>
      </c>
      <c r="BC27481" s="91" t="s">
        <v>31827</v>
      </c>
      <c r="BD27481" s="423" t="s">
        <v>1301</v>
      </c>
    </row>
    <row r="27482" spans="53:56" ht="15" x14ac:dyDescent="0.25">
      <c r="BA27482" s="90" t="s">
        <v>31906</v>
      </c>
      <c r="BB27482" s="90" t="s">
        <v>5985</v>
      </c>
      <c r="BC27482" s="90" t="s">
        <v>31827</v>
      </c>
      <c r="BD27482" s="423" t="s">
        <v>1301</v>
      </c>
    </row>
    <row r="27483" spans="53:56" ht="15" x14ac:dyDescent="0.25">
      <c r="BA27483" s="91" t="s">
        <v>31907</v>
      </c>
      <c r="BB27483" s="91" t="s">
        <v>5985</v>
      </c>
      <c r="BC27483" s="91" t="s">
        <v>31833</v>
      </c>
      <c r="BD27483" s="423" t="s">
        <v>1301</v>
      </c>
    </row>
    <row r="27484" spans="53:56" ht="15" x14ac:dyDescent="0.25">
      <c r="BA27484" s="90" t="s">
        <v>31908</v>
      </c>
      <c r="BB27484" s="90" t="s">
        <v>5985</v>
      </c>
      <c r="BC27484" s="90" t="s">
        <v>31833</v>
      </c>
      <c r="BD27484" s="423" t="s">
        <v>1301</v>
      </c>
    </row>
    <row r="27485" spans="53:56" ht="15" x14ac:dyDescent="0.25">
      <c r="BA27485" s="90" t="s">
        <v>31909</v>
      </c>
      <c r="BB27485" s="90" t="s">
        <v>5985</v>
      </c>
      <c r="BC27485" s="90" t="s">
        <v>31833</v>
      </c>
      <c r="BD27485" s="423" t="s">
        <v>1301</v>
      </c>
    </row>
    <row r="27486" spans="53:56" ht="15" x14ac:dyDescent="0.25">
      <c r="BA27486" s="91" t="s">
        <v>31910</v>
      </c>
      <c r="BB27486" s="91" t="s">
        <v>5985</v>
      </c>
      <c r="BC27486" s="91" t="s">
        <v>31833</v>
      </c>
      <c r="BD27486" s="423" t="s">
        <v>1301</v>
      </c>
    </row>
    <row r="27487" spans="53:56" ht="15" x14ac:dyDescent="0.25">
      <c r="BA27487" s="90" t="s">
        <v>31911</v>
      </c>
      <c r="BB27487" s="90" t="s">
        <v>5985</v>
      </c>
      <c r="BC27487" s="90" t="s">
        <v>31833</v>
      </c>
      <c r="BD27487" s="423" t="s">
        <v>1301</v>
      </c>
    </row>
    <row r="27488" spans="53:56" ht="15" x14ac:dyDescent="0.25">
      <c r="BA27488" s="91" t="s">
        <v>31912</v>
      </c>
      <c r="BB27488" s="91" t="s">
        <v>5985</v>
      </c>
      <c r="BC27488" s="91" t="s">
        <v>31833</v>
      </c>
      <c r="BD27488" s="423" t="s">
        <v>1301</v>
      </c>
    </row>
    <row r="27489" spans="53:56" ht="15" x14ac:dyDescent="0.25">
      <c r="BA27489" s="90" t="s">
        <v>31913</v>
      </c>
      <c r="BB27489" s="90" t="s">
        <v>5985</v>
      </c>
      <c r="BC27489" s="90" t="s">
        <v>31833</v>
      </c>
      <c r="BD27489" s="423" t="s">
        <v>1301</v>
      </c>
    </row>
    <row r="27490" spans="53:56" ht="15" x14ac:dyDescent="0.25">
      <c r="BA27490" s="91" t="s">
        <v>31914</v>
      </c>
      <c r="BB27490" s="91" t="s">
        <v>5985</v>
      </c>
      <c r="BC27490" s="91" t="s">
        <v>31915</v>
      </c>
      <c r="BD27490" s="423" t="s">
        <v>1301</v>
      </c>
    </row>
    <row r="27491" spans="53:56" ht="15" x14ac:dyDescent="0.25">
      <c r="BA27491" s="90" t="s">
        <v>31916</v>
      </c>
      <c r="BB27491" s="90" t="s">
        <v>5985</v>
      </c>
      <c r="BC27491" s="90" t="s">
        <v>31833</v>
      </c>
      <c r="BD27491" s="423" t="s">
        <v>1301</v>
      </c>
    </row>
    <row r="27492" spans="53:56" ht="15" x14ac:dyDescent="0.25">
      <c r="BA27492" s="91" t="s">
        <v>31917</v>
      </c>
      <c r="BB27492" s="91" t="s">
        <v>5985</v>
      </c>
      <c r="BC27492" s="91" t="s">
        <v>6513</v>
      </c>
      <c r="BD27492" s="423" t="s">
        <v>1301</v>
      </c>
    </row>
    <row r="27493" spans="53:56" ht="15" x14ac:dyDescent="0.25">
      <c r="BA27493" s="90" t="s">
        <v>31918</v>
      </c>
      <c r="BB27493" s="90" t="s">
        <v>5985</v>
      </c>
      <c r="BC27493" s="90" t="s">
        <v>31919</v>
      </c>
      <c r="BD27493" s="423" t="s">
        <v>1301</v>
      </c>
    </row>
    <row r="27494" spans="53:56" ht="15" x14ac:dyDescent="0.25">
      <c r="BA27494" s="91" t="s">
        <v>31920</v>
      </c>
      <c r="BB27494" s="91" t="s">
        <v>5985</v>
      </c>
      <c r="BC27494" s="91" t="s">
        <v>28370</v>
      </c>
      <c r="BD27494" s="423" t="s">
        <v>1301</v>
      </c>
    </row>
    <row r="27495" spans="53:56" ht="15" x14ac:dyDescent="0.25">
      <c r="BA27495" s="90" t="s">
        <v>31921</v>
      </c>
      <c r="BB27495" s="90" t="s">
        <v>5985</v>
      </c>
      <c r="BC27495" s="90" t="s">
        <v>15486</v>
      </c>
      <c r="BD27495" s="423" t="s">
        <v>1301</v>
      </c>
    </row>
    <row r="27496" spans="53:56" ht="15" x14ac:dyDescent="0.25">
      <c r="BA27496" s="91" t="s">
        <v>31922</v>
      </c>
      <c r="BB27496" s="91" t="s">
        <v>5985</v>
      </c>
      <c r="BC27496" s="91" t="s">
        <v>31923</v>
      </c>
      <c r="BD27496" s="423" t="s">
        <v>1301</v>
      </c>
    </row>
    <row r="27497" spans="53:56" ht="15" x14ac:dyDescent="0.25">
      <c r="BA27497" s="90" t="s">
        <v>31924</v>
      </c>
      <c r="BB27497" s="90" t="s">
        <v>5985</v>
      </c>
      <c r="BC27497" s="90" t="s">
        <v>23719</v>
      </c>
      <c r="BD27497" s="423" t="s">
        <v>1301</v>
      </c>
    </row>
    <row r="27498" spans="53:56" ht="15" x14ac:dyDescent="0.25">
      <c r="BA27498" s="91" t="s">
        <v>31925</v>
      </c>
      <c r="BB27498" s="91" t="s">
        <v>5985</v>
      </c>
      <c r="BC27498" s="91" t="s">
        <v>31833</v>
      </c>
      <c r="BD27498" s="423" t="s">
        <v>1301</v>
      </c>
    </row>
    <row r="27499" spans="53:56" ht="15" x14ac:dyDescent="0.25">
      <c r="BA27499" s="90" t="s">
        <v>31926</v>
      </c>
      <c r="BB27499" s="90" t="s">
        <v>5985</v>
      </c>
      <c r="BC27499" s="90" t="s">
        <v>15486</v>
      </c>
      <c r="BD27499" s="423" t="s">
        <v>1301</v>
      </c>
    </row>
    <row r="27500" spans="53:56" ht="15" x14ac:dyDescent="0.25">
      <c r="BA27500" s="91" t="s">
        <v>31927</v>
      </c>
      <c r="BB27500" s="91" t="s">
        <v>5985</v>
      </c>
      <c r="BC27500" s="91" t="s">
        <v>31915</v>
      </c>
      <c r="BD27500" s="423" t="s">
        <v>1301</v>
      </c>
    </row>
    <row r="27501" spans="53:56" ht="15" x14ac:dyDescent="0.25">
      <c r="BA27501" s="90" t="s">
        <v>31928</v>
      </c>
      <c r="BB27501" s="90" t="s">
        <v>5985</v>
      </c>
      <c r="BC27501" s="90" t="s">
        <v>31915</v>
      </c>
      <c r="BD27501" s="423" t="s">
        <v>1301</v>
      </c>
    </row>
    <row r="27502" spans="53:56" ht="15" x14ac:dyDescent="0.25">
      <c r="BA27502" s="91" t="s">
        <v>31929</v>
      </c>
      <c r="BB27502" s="91" t="s">
        <v>5985</v>
      </c>
      <c r="BC27502" s="91" t="s">
        <v>28370</v>
      </c>
      <c r="BD27502" s="423" t="s">
        <v>1301</v>
      </c>
    </row>
    <row r="27503" spans="53:56" ht="15" x14ac:dyDescent="0.25">
      <c r="BA27503" s="90" t="s">
        <v>31930</v>
      </c>
      <c r="BB27503" s="90" t="s">
        <v>5985</v>
      </c>
      <c r="BC27503" s="90" t="s">
        <v>23719</v>
      </c>
      <c r="BD27503" s="423" t="s">
        <v>1301</v>
      </c>
    </row>
    <row r="27504" spans="53:56" ht="15" x14ac:dyDescent="0.25">
      <c r="BA27504" s="91" t="s">
        <v>31931</v>
      </c>
      <c r="BB27504" s="91" t="s">
        <v>5985</v>
      </c>
      <c r="BC27504" s="91" t="s">
        <v>6513</v>
      </c>
      <c r="BD27504" s="423" t="s">
        <v>1301</v>
      </c>
    </row>
    <row r="27505" spans="53:56" ht="15" x14ac:dyDescent="0.25">
      <c r="BA27505" s="90" t="s">
        <v>31932</v>
      </c>
      <c r="BB27505" s="90" t="s">
        <v>5985</v>
      </c>
      <c r="BC27505" s="90" t="s">
        <v>31919</v>
      </c>
      <c r="BD27505" s="423" t="s">
        <v>1301</v>
      </c>
    </row>
    <row r="27506" spans="53:56" ht="15" x14ac:dyDescent="0.25">
      <c r="BA27506" s="91" t="s">
        <v>31933</v>
      </c>
      <c r="BB27506" s="91" t="s">
        <v>5985</v>
      </c>
      <c r="BC27506" s="91" t="s">
        <v>31919</v>
      </c>
      <c r="BD27506" s="423" t="s">
        <v>1301</v>
      </c>
    </row>
    <row r="27507" spans="53:56" ht="15" x14ac:dyDescent="0.25">
      <c r="BA27507" s="91" t="s">
        <v>31934</v>
      </c>
      <c r="BB27507" s="91" t="s">
        <v>5985</v>
      </c>
      <c r="BC27507" s="91" t="s">
        <v>6513</v>
      </c>
      <c r="BD27507" s="423" t="s">
        <v>1301</v>
      </c>
    </row>
    <row r="27508" spans="53:56" ht="15" x14ac:dyDescent="0.25">
      <c r="BA27508" s="90" t="s">
        <v>31935</v>
      </c>
      <c r="BB27508" s="90" t="s">
        <v>5985</v>
      </c>
      <c r="BC27508" s="90" t="s">
        <v>31923</v>
      </c>
      <c r="BD27508" s="423" t="s">
        <v>1301</v>
      </c>
    </row>
    <row r="27509" spans="53:56" ht="15" x14ac:dyDescent="0.25">
      <c r="BA27509" s="91" t="s">
        <v>31936</v>
      </c>
      <c r="BB27509" s="91" t="s">
        <v>5985</v>
      </c>
      <c r="BC27509" s="91" t="s">
        <v>31919</v>
      </c>
      <c r="BD27509" s="423" t="s">
        <v>1301</v>
      </c>
    </row>
    <row r="27510" spans="53:56" ht="15" x14ac:dyDescent="0.25">
      <c r="BA27510" s="90" t="s">
        <v>31937</v>
      </c>
      <c r="BB27510" s="90" t="s">
        <v>5985</v>
      </c>
      <c r="BC27510" s="90" t="s">
        <v>15486</v>
      </c>
      <c r="BD27510" s="423" t="s">
        <v>1301</v>
      </c>
    </row>
    <row r="27511" spans="53:56" ht="15" x14ac:dyDescent="0.25">
      <c r="BA27511" s="91" t="s">
        <v>31938</v>
      </c>
      <c r="BB27511" s="91" t="s">
        <v>5985</v>
      </c>
      <c r="BC27511" s="91" t="s">
        <v>31919</v>
      </c>
      <c r="BD27511" s="423" t="s">
        <v>1301</v>
      </c>
    </row>
    <row r="27512" spans="53:56" ht="15" x14ac:dyDescent="0.25">
      <c r="BA27512" s="90" t="s">
        <v>31939</v>
      </c>
      <c r="BB27512" s="90" t="s">
        <v>5985</v>
      </c>
      <c r="BC27512" s="90" t="s">
        <v>31833</v>
      </c>
      <c r="BD27512" s="423" t="s">
        <v>1301</v>
      </c>
    </row>
    <row r="27513" spans="53:56" ht="15" x14ac:dyDescent="0.25">
      <c r="BA27513" s="91" t="s">
        <v>31940</v>
      </c>
      <c r="BB27513" s="91" t="s">
        <v>5985</v>
      </c>
      <c r="BC27513" s="91" t="s">
        <v>31915</v>
      </c>
      <c r="BD27513" s="423" t="s">
        <v>1301</v>
      </c>
    </row>
    <row r="27514" spans="53:56" ht="15" x14ac:dyDescent="0.25">
      <c r="BA27514" s="90" t="s">
        <v>31941</v>
      </c>
      <c r="BB27514" s="90" t="s">
        <v>5985</v>
      </c>
      <c r="BC27514" s="90" t="s">
        <v>31833</v>
      </c>
      <c r="BD27514" s="423" t="s">
        <v>1301</v>
      </c>
    </row>
    <row r="27515" spans="53:56" ht="15" x14ac:dyDescent="0.25">
      <c r="BA27515" s="91" t="s">
        <v>31942</v>
      </c>
      <c r="BB27515" s="91" t="s">
        <v>5985</v>
      </c>
      <c r="BC27515" s="91" t="s">
        <v>23719</v>
      </c>
      <c r="BD27515" s="423" t="s">
        <v>1301</v>
      </c>
    </row>
    <row r="27516" spans="53:56" ht="15" x14ac:dyDescent="0.25">
      <c r="BA27516" s="90" t="s">
        <v>31943</v>
      </c>
      <c r="BB27516" s="90" t="s">
        <v>5985</v>
      </c>
      <c r="BC27516" s="90" t="s">
        <v>31833</v>
      </c>
      <c r="BD27516" s="423" t="s">
        <v>1301</v>
      </c>
    </row>
    <row r="27517" spans="53:56" ht="15" x14ac:dyDescent="0.25">
      <c r="BA27517" s="91" t="s">
        <v>31944</v>
      </c>
      <c r="BB27517" s="91" t="s">
        <v>5985</v>
      </c>
      <c r="BC27517" s="91" t="s">
        <v>14648</v>
      </c>
      <c r="BD27517" s="423" t="s">
        <v>1301</v>
      </c>
    </row>
    <row r="27518" spans="53:56" ht="15" x14ac:dyDescent="0.25">
      <c r="BA27518" s="90" t="s">
        <v>31945</v>
      </c>
      <c r="BB27518" s="90" t="s">
        <v>5985</v>
      </c>
      <c r="BC27518" s="90" t="s">
        <v>15486</v>
      </c>
      <c r="BD27518" s="423" t="s">
        <v>1301</v>
      </c>
    </row>
    <row r="27519" spans="53:56" ht="15" x14ac:dyDescent="0.25">
      <c r="BA27519" s="91" t="s">
        <v>31946</v>
      </c>
      <c r="BB27519" s="91" t="s">
        <v>5985</v>
      </c>
      <c r="BC27519" s="91" t="s">
        <v>31915</v>
      </c>
      <c r="BD27519" s="423" t="s">
        <v>1301</v>
      </c>
    </row>
    <row r="27520" spans="53:56" ht="15" x14ac:dyDescent="0.25">
      <c r="BA27520" s="90" t="s">
        <v>31947</v>
      </c>
      <c r="BB27520" s="90" t="s">
        <v>5985</v>
      </c>
      <c r="BC27520" s="90" t="s">
        <v>15486</v>
      </c>
      <c r="BD27520" s="423" t="s">
        <v>1301</v>
      </c>
    </row>
    <row r="27521" spans="53:56" ht="15" x14ac:dyDescent="0.25">
      <c r="BA27521" s="91" t="s">
        <v>31948</v>
      </c>
      <c r="BB27521" s="91" t="s">
        <v>5985</v>
      </c>
      <c r="BC27521" s="91" t="s">
        <v>23719</v>
      </c>
      <c r="BD27521" s="423" t="s">
        <v>1301</v>
      </c>
    </row>
    <row r="27522" spans="53:56" ht="15" x14ac:dyDescent="0.25">
      <c r="BA27522" s="90" t="s">
        <v>31949</v>
      </c>
      <c r="BB27522" s="90" t="s">
        <v>5985</v>
      </c>
      <c r="BC27522" s="90" t="s">
        <v>31915</v>
      </c>
      <c r="BD27522" s="423" t="s">
        <v>1301</v>
      </c>
    </row>
    <row r="27523" spans="53:56" ht="15" x14ac:dyDescent="0.25">
      <c r="BA27523" s="91" t="s">
        <v>31950</v>
      </c>
      <c r="BB27523" s="91" t="s">
        <v>5985</v>
      </c>
      <c r="BC27523" s="91" t="s">
        <v>28370</v>
      </c>
      <c r="BD27523" s="423" t="s">
        <v>1301</v>
      </c>
    </row>
    <row r="27524" spans="53:56" ht="15" x14ac:dyDescent="0.25">
      <c r="BA27524" s="90" t="s">
        <v>31951</v>
      </c>
      <c r="BB27524" s="90" t="s">
        <v>5985</v>
      </c>
      <c r="BC27524" s="90" t="s">
        <v>15486</v>
      </c>
      <c r="BD27524" s="423" t="s">
        <v>1301</v>
      </c>
    </row>
    <row r="27525" spans="53:56" ht="15" x14ac:dyDescent="0.25">
      <c r="BA27525" s="91" t="s">
        <v>31952</v>
      </c>
      <c r="BB27525" s="91" t="s">
        <v>5985</v>
      </c>
      <c r="BC27525" s="91" t="s">
        <v>28370</v>
      </c>
      <c r="BD27525" s="423" t="s">
        <v>1301</v>
      </c>
    </row>
    <row r="27526" spans="53:56" ht="15" x14ac:dyDescent="0.25">
      <c r="BA27526" s="90" t="s">
        <v>31953</v>
      </c>
      <c r="BB27526" s="90" t="s">
        <v>5985</v>
      </c>
      <c r="BC27526" s="90" t="s">
        <v>6513</v>
      </c>
      <c r="BD27526" s="423" t="s">
        <v>1301</v>
      </c>
    </row>
    <row r="27527" spans="53:56" ht="15" x14ac:dyDescent="0.25">
      <c r="BA27527" s="91" t="s">
        <v>31954</v>
      </c>
      <c r="BB27527" s="91" t="s">
        <v>5985</v>
      </c>
      <c r="BC27527" s="91" t="s">
        <v>31833</v>
      </c>
      <c r="BD27527" s="423" t="s">
        <v>1301</v>
      </c>
    </row>
    <row r="27528" spans="53:56" ht="15" x14ac:dyDescent="0.25">
      <c r="BA27528" s="90" t="s">
        <v>31955</v>
      </c>
      <c r="BB27528" s="90" t="s">
        <v>5985</v>
      </c>
      <c r="BC27528" s="90" t="s">
        <v>31919</v>
      </c>
      <c r="BD27528" s="423" t="s">
        <v>1301</v>
      </c>
    </row>
    <row r="27529" spans="53:56" ht="15" x14ac:dyDescent="0.25">
      <c r="BA27529" s="91" t="s">
        <v>31956</v>
      </c>
      <c r="BB27529" s="91" t="s">
        <v>5985</v>
      </c>
      <c r="BC27529" s="91" t="s">
        <v>23719</v>
      </c>
      <c r="BD27529" s="423" t="s">
        <v>1301</v>
      </c>
    </row>
    <row r="27530" spans="53:56" ht="15" x14ac:dyDescent="0.25">
      <c r="BA27530" s="90" t="s">
        <v>31957</v>
      </c>
      <c r="BB27530" s="90" t="s">
        <v>5985</v>
      </c>
      <c r="BC27530" s="90" t="s">
        <v>23719</v>
      </c>
      <c r="BD27530" s="423" t="s">
        <v>1301</v>
      </c>
    </row>
    <row r="27531" spans="53:56" ht="15" x14ac:dyDescent="0.25">
      <c r="BA27531" s="91" t="s">
        <v>31958</v>
      </c>
      <c r="BB27531" s="91" t="s">
        <v>5985</v>
      </c>
      <c r="BC27531" s="91" t="s">
        <v>23719</v>
      </c>
      <c r="BD27531" s="423" t="s">
        <v>1301</v>
      </c>
    </row>
    <row r="27532" spans="53:56" ht="15" x14ac:dyDescent="0.25">
      <c r="BA27532" s="90" t="s">
        <v>31959</v>
      </c>
      <c r="BB27532" s="90" t="s">
        <v>5985</v>
      </c>
      <c r="BC27532" s="90" t="s">
        <v>23719</v>
      </c>
      <c r="BD27532" s="423" t="s">
        <v>1301</v>
      </c>
    </row>
    <row r="27533" spans="53:56" ht="15" x14ac:dyDescent="0.25">
      <c r="BA27533" s="91" t="s">
        <v>31960</v>
      </c>
      <c r="BB27533" s="91" t="s">
        <v>5985</v>
      </c>
      <c r="BC27533" s="91" t="s">
        <v>6513</v>
      </c>
      <c r="BD27533" s="423" t="s">
        <v>1301</v>
      </c>
    </row>
    <row r="27534" spans="53:56" ht="15" x14ac:dyDescent="0.25">
      <c r="BA27534" s="90" t="s">
        <v>31961</v>
      </c>
      <c r="BB27534" s="90" t="s">
        <v>5985</v>
      </c>
      <c r="BC27534" s="90" t="s">
        <v>18190</v>
      </c>
      <c r="BD27534" s="423" t="s">
        <v>1301</v>
      </c>
    </row>
    <row r="27535" spans="53:56" ht="15" x14ac:dyDescent="0.25">
      <c r="BA27535" s="91" t="s">
        <v>31962</v>
      </c>
      <c r="BB27535" s="91" t="s">
        <v>5985</v>
      </c>
      <c r="BC27535" s="91" t="s">
        <v>24787</v>
      </c>
      <c r="BD27535" s="423" t="s">
        <v>1301</v>
      </c>
    </row>
    <row r="27536" spans="53:56" ht="15" x14ac:dyDescent="0.25">
      <c r="BA27536" s="90" t="s">
        <v>31963</v>
      </c>
      <c r="BB27536" s="90" t="s">
        <v>5985</v>
      </c>
      <c r="BC27536" s="90" t="s">
        <v>24787</v>
      </c>
      <c r="BD27536" s="423" t="s">
        <v>1301</v>
      </c>
    </row>
    <row r="27537" spans="53:56" ht="15" x14ac:dyDescent="0.25">
      <c r="BA27537" s="91" t="s">
        <v>31964</v>
      </c>
      <c r="BB27537" s="91" t="s">
        <v>5985</v>
      </c>
      <c r="BC27537" s="91" t="s">
        <v>31965</v>
      </c>
      <c r="BD27537" s="423" t="s">
        <v>1301</v>
      </c>
    </row>
    <row r="27538" spans="53:56" ht="15" x14ac:dyDescent="0.25">
      <c r="BA27538" s="90" t="s">
        <v>31966</v>
      </c>
      <c r="BB27538" s="90" t="s">
        <v>5985</v>
      </c>
      <c r="BC27538" s="90" t="s">
        <v>31967</v>
      </c>
      <c r="BD27538" s="423" t="s">
        <v>1301</v>
      </c>
    </row>
    <row r="27539" spans="53:56" ht="15" x14ac:dyDescent="0.25">
      <c r="BA27539" s="90" t="s">
        <v>31968</v>
      </c>
      <c r="BB27539" s="90" t="s">
        <v>5985</v>
      </c>
      <c r="BC27539" s="90" t="s">
        <v>24787</v>
      </c>
      <c r="BD27539" s="423" t="s">
        <v>1301</v>
      </c>
    </row>
    <row r="27540" spans="53:56" ht="15" x14ac:dyDescent="0.25">
      <c r="BA27540" s="91" t="s">
        <v>31969</v>
      </c>
      <c r="BB27540" s="91" t="s">
        <v>5985</v>
      </c>
      <c r="BC27540" s="91" t="s">
        <v>31970</v>
      </c>
      <c r="BD27540" s="423" t="s">
        <v>1301</v>
      </c>
    </row>
    <row r="27541" spans="53:56" ht="15" x14ac:dyDescent="0.25">
      <c r="BA27541" s="90" t="s">
        <v>31971</v>
      </c>
      <c r="BB27541" s="90" t="s">
        <v>5985</v>
      </c>
      <c r="BC27541" s="90" t="s">
        <v>29767</v>
      </c>
      <c r="BD27541" s="423" t="s">
        <v>1301</v>
      </c>
    </row>
    <row r="27542" spans="53:56" ht="15" x14ac:dyDescent="0.25">
      <c r="BA27542" s="91" t="s">
        <v>31972</v>
      </c>
      <c r="BB27542" s="91" t="s">
        <v>5985</v>
      </c>
      <c r="BC27542" s="91" t="s">
        <v>29767</v>
      </c>
      <c r="BD27542" s="423" t="s">
        <v>1301</v>
      </c>
    </row>
    <row r="27543" spans="53:56" ht="15" x14ac:dyDescent="0.25">
      <c r="BA27543" s="91" t="s">
        <v>31973</v>
      </c>
      <c r="BB27543" s="91" t="s">
        <v>5985</v>
      </c>
      <c r="BC27543" s="91" t="s">
        <v>31974</v>
      </c>
      <c r="BD27543" s="423" t="s">
        <v>1301</v>
      </c>
    </row>
    <row r="27544" spans="53:56" ht="15" x14ac:dyDescent="0.25">
      <c r="BA27544" s="90" t="s">
        <v>31975</v>
      </c>
      <c r="BB27544" s="90" t="s">
        <v>5985</v>
      </c>
      <c r="BC27544" s="90" t="s">
        <v>24787</v>
      </c>
      <c r="BD27544" s="423" t="s">
        <v>1301</v>
      </c>
    </row>
    <row r="27545" spans="53:56" ht="15" x14ac:dyDescent="0.25">
      <c r="BA27545" s="91" t="s">
        <v>31976</v>
      </c>
      <c r="BB27545" s="91" t="s">
        <v>5985</v>
      </c>
      <c r="BC27545" s="91" t="s">
        <v>31915</v>
      </c>
      <c r="BD27545" s="423" t="s">
        <v>1301</v>
      </c>
    </row>
    <row r="27546" spans="53:56" ht="15" x14ac:dyDescent="0.25">
      <c r="BA27546" s="90" t="s">
        <v>31977</v>
      </c>
      <c r="BB27546" s="90" t="s">
        <v>5985</v>
      </c>
      <c r="BC27546" s="90" t="s">
        <v>31967</v>
      </c>
      <c r="BD27546" s="423" t="s">
        <v>1301</v>
      </c>
    </row>
    <row r="27547" spans="53:56" ht="15" x14ac:dyDescent="0.25">
      <c r="BA27547" s="90" t="s">
        <v>31978</v>
      </c>
      <c r="BB27547" s="90" t="s">
        <v>5985</v>
      </c>
      <c r="BC27547" s="90" t="s">
        <v>31979</v>
      </c>
      <c r="BD27547" s="423" t="s">
        <v>1301</v>
      </c>
    </row>
    <row r="27548" spans="53:56" ht="15" x14ac:dyDescent="0.25">
      <c r="BA27548" s="91" t="s">
        <v>31980</v>
      </c>
      <c r="BB27548" s="91" t="s">
        <v>5985</v>
      </c>
      <c r="BC27548" s="91" t="s">
        <v>29767</v>
      </c>
      <c r="BD27548" s="423" t="s">
        <v>1301</v>
      </c>
    </row>
    <row r="27549" spans="53:56" ht="15" x14ac:dyDescent="0.25">
      <c r="BA27549" s="90" t="s">
        <v>31981</v>
      </c>
      <c r="BB27549" s="90" t="s">
        <v>5985</v>
      </c>
      <c r="BC27549" s="90" t="s">
        <v>31915</v>
      </c>
      <c r="BD27549" s="423" t="s">
        <v>1301</v>
      </c>
    </row>
    <row r="27550" spans="53:56" ht="15" x14ac:dyDescent="0.25">
      <c r="BA27550" s="91" t="s">
        <v>31982</v>
      </c>
      <c r="BB27550" s="91" t="s">
        <v>5985</v>
      </c>
      <c r="BC27550" s="91" t="s">
        <v>10809</v>
      </c>
      <c r="BD27550" s="423" t="s">
        <v>1301</v>
      </c>
    </row>
    <row r="27551" spans="53:56" ht="15" x14ac:dyDescent="0.25">
      <c r="BA27551" s="90" t="s">
        <v>31983</v>
      </c>
      <c r="BB27551" s="90" t="s">
        <v>5985</v>
      </c>
      <c r="BC27551" s="90" t="s">
        <v>29767</v>
      </c>
      <c r="BD27551" s="423" t="s">
        <v>1301</v>
      </c>
    </row>
    <row r="27552" spans="53:56" ht="15" x14ac:dyDescent="0.25">
      <c r="BA27552" s="91" t="s">
        <v>31984</v>
      </c>
      <c r="BB27552" s="91" t="s">
        <v>5985</v>
      </c>
      <c r="BC27552" s="91" t="s">
        <v>24787</v>
      </c>
      <c r="BD27552" s="423" t="s">
        <v>1301</v>
      </c>
    </row>
    <row r="27553" spans="53:56" ht="15" x14ac:dyDescent="0.25">
      <c r="BA27553" s="91" t="s">
        <v>31985</v>
      </c>
      <c r="BB27553" s="91" t="s">
        <v>5985</v>
      </c>
      <c r="BC27553" s="91" t="s">
        <v>29767</v>
      </c>
      <c r="BD27553" s="423" t="s">
        <v>1301</v>
      </c>
    </row>
    <row r="27554" spans="53:56" ht="15" x14ac:dyDescent="0.25">
      <c r="BA27554" s="90" t="s">
        <v>31986</v>
      </c>
      <c r="BB27554" s="90" t="s">
        <v>5985</v>
      </c>
      <c r="BC27554" s="90" t="s">
        <v>31965</v>
      </c>
      <c r="BD27554" s="423" t="s">
        <v>1301</v>
      </c>
    </row>
    <row r="27555" spans="53:56" ht="15" x14ac:dyDescent="0.25">
      <c r="BA27555" s="91" t="s">
        <v>31987</v>
      </c>
      <c r="BB27555" s="91" t="s">
        <v>5985</v>
      </c>
      <c r="BC27555" s="91" t="s">
        <v>29767</v>
      </c>
      <c r="BD27555" s="423" t="s">
        <v>1301</v>
      </c>
    </row>
    <row r="27556" spans="53:56" ht="15" x14ac:dyDescent="0.25">
      <c r="BA27556" s="90" t="s">
        <v>31988</v>
      </c>
      <c r="BB27556" s="90" t="s">
        <v>5985</v>
      </c>
      <c r="BC27556" s="90" t="s">
        <v>31974</v>
      </c>
      <c r="BD27556" s="423" t="s">
        <v>1301</v>
      </c>
    </row>
    <row r="27557" spans="53:56" ht="15" x14ac:dyDescent="0.25">
      <c r="BA27557" s="90" t="s">
        <v>31989</v>
      </c>
      <c r="BB27557" s="90" t="s">
        <v>5985</v>
      </c>
      <c r="BC27557" s="90" t="s">
        <v>31990</v>
      </c>
      <c r="BD27557" s="423" t="s">
        <v>1301</v>
      </c>
    </row>
    <row r="27558" spans="53:56" ht="15" x14ac:dyDescent="0.25">
      <c r="BA27558" s="91" t="s">
        <v>31991</v>
      </c>
      <c r="BB27558" s="91" t="s">
        <v>5985</v>
      </c>
      <c r="BC27558" s="91" t="s">
        <v>31990</v>
      </c>
      <c r="BD27558" s="423" t="s">
        <v>1301</v>
      </c>
    </row>
    <row r="27559" spans="53:56" ht="15" x14ac:dyDescent="0.25">
      <c r="BA27559" s="90" t="s">
        <v>31992</v>
      </c>
      <c r="BB27559" s="90" t="s">
        <v>5985</v>
      </c>
      <c r="BC27559" s="90" t="s">
        <v>10809</v>
      </c>
      <c r="BD27559" s="423" t="s">
        <v>1301</v>
      </c>
    </row>
    <row r="27560" spans="53:56" ht="15" x14ac:dyDescent="0.25">
      <c r="BA27560" s="91" t="s">
        <v>31993</v>
      </c>
      <c r="BB27560" s="91" t="s">
        <v>5985</v>
      </c>
      <c r="BC27560" s="91" t="s">
        <v>31990</v>
      </c>
      <c r="BD27560" s="423" t="s">
        <v>1301</v>
      </c>
    </row>
    <row r="27561" spans="53:56" ht="15" x14ac:dyDescent="0.25">
      <c r="BA27561" s="91" t="s">
        <v>31994</v>
      </c>
      <c r="BB27561" s="91" t="s">
        <v>5985</v>
      </c>
      <c r="BC27561" s="91" t="s">
        <v>31970</v>
      </c>
      <c r="BD27561" s="423" t="s">
        <v>1301</v>
      </c>
    </row>
    <row r="27562" spans="53:56" ht="15" x14ac:dyDescent="0.25">
      <c r="BA27562" s="90" t="s">
        <v>31995</v>
      </c>
      <c r="BB27562" s="90" t="s">
        <v>5985</v>
      </c>
      <c r="BC27562" s="90" t="s">
        <v>24787</v>
      </c>
      <c r="BD27562" s="423" t="s">
        <v>1301</v>
      </c>
    </row>
    <row r="27563" spans="53:56" ht="15" x14ac:dyDescent="0.25">
      <c r="BA27563" s="91" t="s">
        <v>31996</v>
      </c>
      <c r="BB27563" s="91" t="s">
        <v>5985</v>
      </c>
      <c r="BC27563" s="91" t="s">
        <v>31970</v>
      </c>
      <c r="BD27563" s="423" t="s">
        <v>1301</v>
      </c>
    </row>
    <row r="27564" spans="53:56" ht="15" x14ac:dyDescent="0.25">
      <c r="BA27564" s="90" t="s">
        <v>31997</v>
      </c>
      <c r="BB27564" s="90" t="s">
        <v>5985</v>
      </c>
      <c r="BC27564" s="90" t="s">
        <v>31967</v>
      </c>
      <c r="BD27564" s="423" t="s">
        <v>1301</v>
      </c>
    </row>
    <row r="27565" spans="53:56" ht="15" x14ac:dyDescent="0.25">
      <c r="BA27565" s="90" t="s">
        <v>31998</v>
      </c>
      <c r="BB27565" s="90" t="s">
        <v>5985</v>
      </c>
      <c r="BC27565" s="90" t="s">
        <v>24787</v>
      </c>
      <c r="BD27565" s="423" t="s">
        <v>1301</v>
      </c>
    </row>
    <row r="27566" spans="53:56" ht="15" x14ac:dyDescent="0.25">
      <c r="BA27566" s="91" t="s">
        <v>31999</v>
      </c>
      <c r="BB27566" s="91" t="s">
        <v>5985</v>
      </c>
      <c r="BC27566" s="91" t="s">
        <v>24787</v>
      </c>
      <c r="BD27566" s="423" t="s">
        <v>1301</v>
      </c>
    </row>
    <row r="27567" spans="53:56" ht="15" x14ac:dyDescent="0.25">
      <c r="BA27567" s="90" t="s">
        <v>32000</v>
      </c>
      <c r="BB27567" s="90" t="s">
        <v>5985</v>
      </c>
      <c r="BC27567" s="90" t="s">
        <v>31967</v>
      </c>
      <c r="BD27567" s="423" t="s">
        <v>1301</v>
      </c>
    </row>
    <row r="27568" spans="53:56" ht="15" x14ac:dyDescent="0.25">
      <c r="BA27568" s="91" t="s">
        <v>32001</v>
      </c>
      <c r="BB27568" s="91" t="s">
        <v>5985</v>
      </c>
      <c r="BC27568" s="91" t="s">
        <v>32002</v>
      </c>
      <c r="BD27568" s="423" t="s">
        <v>1301</v>
      </c>
    </row>
    <row r="27569" spans="53:56" ht="15" x14ac:dyDescent="0.25">
      <c r="BA27569" s="90" t="s">
        <v>32003</v>
      </c>
      <c r="BB27569" s="90" t="s">
        <v>5985</v>
      </c>
      <c r="BC27569" s="90" t="s">
        <v>32002</v>
      </c>
      <c r="BD27569" s="423" t="s">
        <v>1301</v>
      </c>
    </row>
    <row r="27570" spans="53:56" ht="15" x14ac:dyDescent="0.25">
      <c r="BA27570" s="90" t="s">
        <v>32004</v>
      </c>
      <c r="BB27570" s="90" t="s">
        <v>5985</v>
      </c>
      <c r="BC27570" s="90" t="s">
        <v>32002</v>
      </c>
      <c r="BD27570" s="423" t="s">
        <v>1301</v>
      </c>
    </row>
    <row r="27571" spans="53:56" ht="15" x14ac:dyDescent="0.25">
      <c r="BA27571" s="91" t="s">
        <v>32005</v>
      </c>
      <c r="BB27571" s="91" t="s">
        <v>5985</v>
      </c>
      <c r="BC27571" s="91" t="s">
        <v>32002</v>
      </c>
      <c r="BD27571" s="423" t="s">
        <v>1301</v>
      </c>
    </row>
    <row r="27572" spans="53:56" ht="15" x14ac:dyDescent="0.25">
      <c r="BA27572" s="90" t="s">
        <v>32006</v>
      </c>
      <c r="BB27572" s="90" t="s">
        <v>5985</v>
      </c>
      <c r="BC27572" s="90" t="s">
        <v>32002</v>
      </c>
      <c r="BD27572" s="423" t="s">
        <v>1301</v>
      </c>
    </row>
    <row r="27573" spans="53:56" ht="15" x14ac:dyDescent="0.25">
      <c r="BA27573" s="91" t="s">
        <v>32007</v>
      </c>
      <c r="BB27573" s="91" t="s">
        <v>5985</v>
      </c>
      <c r="BC27573" s="91" t="s">
        <v>32002</v>
      </c>
      <c r="BD27573" s="423" t="s">
        <v>1301</v>
      </c>
    </row>
    <row r="27574" spans="53:56" ht="15" x14ac:dyDescent="0.25">
      <c r="BA27574" s="91" t="s">
        <v>32008</v>
      </c>
      <c r="BB27574" s="91" t="s">
        <v>5985</v>
      </c>
      <c r="BC27574" s="91" t="s">
        <v>32009</v>
      </c>
      <c r="BD27574" s="423" t="s">
        <v>1301</v>
      </c>
    </row>
    <row r="27575" spans="53:56" ht="15" x14ac:dyDescent="0.25">
      <c r="BA27575" s="90" t="s">
        <v>32010</v>
      </c>
      <c r="BB27575" s="90" t="s">
        <v>5985</v>
      </c>
      <c r="BC27575" s="90" t="s">
        <v>31770</v>
      </c>
      <c r="BD27575" s="423" t="s">
        <v>1301</v>
      </c>
    </row>
    <row r="27576" spans="53:56" ht="15" x14ac:dyDescent="0.25">
      <c r="BA27576" s="91" t="s">
        <v>32011</v>
      </c>
      <c r="BB27576" s="91" t="s">
        <v>5985</v>
      </c>
      <c r="BC27576" s="91" t="s">
        <v>32009</v>
      </c>
      <c r="BD27576" s="423" t="s">
        <v>1301</v>
      </c>
    </row>
    <row r="27577" spans="53:56" ht="15" x14ac:dyDescent="0.25">
      <c r="BA27577" s="90" t="s">
        <v>32012</v>
      </c>
      <c r="BB27577" s="90" t="s">
        <v>5985</v>
      </c>
      <c r="BC27577" s="90" t="s">
        <v>32009</v>
      </c>
      <c r="BD27577" s="423" t="s">
        <v>1301</v>
      </c>
    </row>
    <row r="27578" spans="53:56" ht="15" x14ac:dyDescent="0.25">
      <c r="BA27578" s="90" t="s">
        <v>32013</v>
      </c>
      <c r="BB27578" s="90" t="s">
        <v>5985</v>
      </c>
      <c r="BC27578" s="90" t="s">
        <v>16540</v>
      </c>
      <c r="BD27578" s="423" t="s">
        <v>1301</v>
      </c>
    </row>
    <row r="27579" spans="53:56" ht="15" x14ac:dyDescent="0.25">
      <c r="BA27579" s="91" t="s">
        <v>32014</v>
      </c>
      <c r="BB27579" s="91" t="s">
        <v>5985</v>
      </c>
      <c r="BC27579" s="91" t="s">
        <v>23719</v>
      </c>
      <c r="BD27579" s="423" t="s">
        <v>1301</v>
      </c>
    </row>
    <row r="27580" spans="53:56" ht="15" x14ac:dyDescent="0.25">
      <c r="BA27580" s="90" t="s">
        <v>32015</v>
      </c>
      <c r="BB27580" s="90" t="s">
        <v>5985</v>
      </c>
      <c r="BC27580" s="90" t="s">
        <v>32002</v>
      </c>
      <c r="BD27580" s="423" t="s">
        <v>1301</v>
      </c>
    </row>
    <row r="27581" spans="53:56" ht="15" x14ac:dyDescent="0.25">
      <c r="BA27581" s="91" t="s">
        <v>32016</v>
      </c>
      <c r="BB27581" s="91" t="s">
        <v>5985</v>
      </c>
      <c r="BC27581" s="91" t="s">
        <v>32017</v>
      </c>
      <c r="BD27581" s="423" t="s">
        <v>1301</v>
      </c>
    </row>
    <row r="27582" spans="53:56" ht="15" x14ac:dyDescent="0.25">
      <c r="BA27582" s="91" t="s">
        <v>32018</v>
      </c>
      <c r="BB27582" s="91" t="s">
        <v>5985</v>
      </c>
      <c r="BC27582" s="91" t="s">
        <v>16540</v>
      </c>
      <c r="BD27582" s="423" t="s">
        <v>1301</v>
      </c>
    </row>
    <row r="27583" spans="53:56" ht="15" x14ac:dyDescent="0.25">
      <c r="BA27583" s="90" t="s">
        <v>32019</v>
      </c>
      <c r="BB27583" s="90" t="s">
        <v>5985</v>
      </c>
      <c r="BC27583" s="90" t="s">
        <v>32002</v>
      </c>
      <c r="BD27583" s="423" t="s">
        <v>1301</v>
      </c>
    </row>
    <row r="27584" spans="53:56" ht="15" x14ac:dyDescent="0.25">
      <c r="BA27584" s="91" t="s">
        <v>32020</v>
      </c>
      <c r="BB27584" s="91" t="s">
        <v>5985</v>
      </c>
      <c r="BC27584" s="91" t="s">
        <v>23719</v>
      </c>
      <c r="BD27584" s="423" t="s">
        <v>1301</v>
      </c>
    </row>
    <row r="27585" spans="53:56" ht="15" x14ac:dyDescent="0.25">
      <c r="BA27585" s="90" t="s">
        <v>32021</v>
      </c>
      <c r="BB27585" s="90" t="s">
        <v>5985</v>
      </c>
      <c r="BC27585" s="90" t="s">
        <v>32002</v>
      </c>
      <c r="BD27585" s="423" t="s">
        <v>1301</v>
      </c>
    </row>
    <row r="27586" spans="53:56" ht="15" x14ac:dyDescent="0.25">
      <c r="BA27586" s="90" t="s">
        <v>32022</v>
      </c>
      <c r="BB27586" s="90" t="s">
        <v>5985</v>
      </c>
      <c r="BC27586" s="90" t="s">
        <v>16540</v>
      </c>
      <c r="BD27586" s="423" t="s">
        <v>1301</v>
      </c>
    </row>
    <row r="27587" spans="53:56" ht="15" x14ac:dyDescent="0.25">
      <c r="BA27587" s="91" t="s">
        <v>32023</v>
      </c>
      <c r="BB27587" s="91" t="s">
        <v>5985</v>
      </c>
      <c r="BC27587" s="91" t="s">
        <v>16540</v>
      </c>
      <c r="BD27587" s="423" t="s">
        <v>1301</v>
      </c>
    </row>
    <row r="27588" spans="53:56" ht="15" x14ac:dyDescent="0.25">
      <c r="BA27588" s="90" t="s">
        <v>32024</v>
      </c>
      <c r="BB27588" s="90" t="s">
        <v>5985</v>
      </c>
      <c r="BC27588" s="90" t="s">
        <v>32025</v>
      </c>
      <c r="BD27588" s="423" t="s">
        <v>1301</v>
      </c>
    </row>
    <row r="27589" spans="53:56" ht="15" x14ac:dyDescent="0.25">
      <c r="BA27589" s="91" t="s">
        <v>32026</v>
      </c>
      <c r="BB27589" s="91" t="s">
        <v>5985</v>
      </c>
      <c r="BC27589" s="91" t="s">
        <v>32009</v>
      </c>
      <c r="BD27589" s="423" t="s">
        <v>1301</v>
      </c>
    </row>
    <row r="27590" spans="53:56" ht="15" x14ac:dyDescent="0.25">
      <c r="BA27590" s="91" t="s">
        <v>32027</v>
      </c>
      <c r="BB27590" s="91" t="s">
        <v>5985</v>
      </c>
      <c r="BC27590" s="91" t="s">
        <v>32002</v>
      </c>
      <c r="BD27590" s="423" t="s">
        <v>1301</v>
      </c>
    </row>
    <row r="27591" spans="53:56" ht="15" x14ac:dyDescent="0.25">
      <c r="BA27591" s="90" t="s">
        <v>32028</v>
      </c>
      <c r="BB27591" s="90" t="s">
        <v>5985</v>
      </c>
      <c r="BC27591" s="90" t="s">
        <v>32002</v>
      </c>
      <c r="BD27591" s="423" t="s">
        <v>1301</v>
      </c>
    </row>
    <row r="27592" spans="53:56" ht="15" x14ac:dyDescent="0.25">
      <c r="BA27592" s="91" t="s">
        <v>32029</v>
      </c>
      <c r="BB27592" s="91" t="s">
        <v>5985</v>
      </c>
      <c r="BC27592" s="91" t="s">
        <v>32002</v>
      </c>
      <c r="BD27592" s="423" t="s">
        <v>1301</v>
      </c>
    </row>
    <row r="27593" spans="53:56" ht="15" x14ac:dyDescent="0.25">
      <c r="BA27593" s="90" t="s">
        <v>32030</v>
      </c>
      <c r="BB27593" s="90" t="s">
        <v>5985</v>
      </c>
      <c r="BC27593" s="90" t="s">
        <v>32009</v>
      </c>
      <c r="BD27593" s="423" t="s">
        <v>1301</v>
      </c>
    </row>
    <row r="27594" spans="53:56" ht="15" x14ac:dyDescent="0.25">
      <c r="BA27594" s="90" t="s">
        <v>32031</v>
      </c>
      <c r="BB27594" s="90" t="s">
        <v>5985</v>
      </c>
      <c r="BC27594" s="90" t="s">
        <v>16540</v>
      </c>
      <c r="BD27594" s="423" t="s">
        <v>1301</v>
      </c>
    </row>
    <row r="27595" spans="53:56" ht="15" x14ac:dyDescent="0.25">
      <c r="BA27595" s="91" t="s">
        <v>32032</v>
      </c>
      <c r="BB27595" s="91" t="s">
        <v>5985</v>
      </c>
      <c r="BC27595" s="91" t="s">
        <v>32002</v>
      </c>
      <c r="BD27595" s="423" t="s">
        <v>1301</v>
      </c>
    </row>
    <row r="27596" spans="53:56" ht="15" x14ac:dyDescent="0.25">
      <c r="BA27596" s="90" t="s">
        <v>32033</v>
      </c>
      <c r="BB27596" s="90" t="s">
        <v>5985</v>
      </c>
      <c r="BC27596" s="90" t="s">
        <v>31770</v>
      </c>
      <c r="BD27596" s="423" t="s">
        <v>1301</v>
      </c>
    </row>
    <row r="27597" spans="53:56" ht="15" x14ac:dyDescent="0.25">
      <c r="BA27597" s="90" t="s">
        <v>32034</v>
      </c>
      <c r="BB27597" s="90" t="s">
        <v>5985</v>
      </c>
      <c r="BC27597" s="90" t="s">
        <v>30112</v>
      </c>
      <c r="BD27597" s="423" t="s">
        <v>1301</v>
      </c>
    </row>
    <row r="27598" spans="53:56" ht="15" x14ac:dyDescent="0.25">
      <c r="BA27598" s="91" t="s">
        <v>32035</v>
      </c>
      <c r="BB27598" s="91" t="s">
        <v>5985</v>
      </c>
      <c r="BC27598" s="91" t="s">
        <v>32009</v>
      </c>
      <c r="BD27598" s="423" t="s">
        <v>1301</v>
      </c>
    </row>
    <row r="27599" spans="53:56" ht="15" x14ac:dyDescent="0.25">
      <c r="BA27599" s="91" t="s">
        <v>32036</v>
      </c>
      <c r="BB27599" s="91" t="s">
        <v>5985</v>
      </c>
      <c r="BC27599" s="91" t="s">
        <v>32009</v>
      </c>
      <c r="BD27599" s="423" t="s">
        <v>1301</v>
      </c>
    </row>
    <row r="27600" spans="53:56" ht="15" x14ac:dyDescent="0.25">
      <c r="BA27600" s="90" t="s">
        <v>32037</v>
      </c>
      <c r="BB27600" s="90" t="s">
        <v>5985</v>
      </c>
      <c r="BC27600" s="90" t="s">
        <v>32002</v>
      </c>
      <c r="BD27600" s="423" t="s">
        <v>1301</v>
      </c>
    </row>
    <row r="27601" spans="53:56" ht="15" x14ac:dyDescent="0.25">
      <c r="BA27601" s="91" t="s">
        <v>32038</v>
      </c>
      <c r="BB27601" s="91" t="s">
        <v>5985</v>
      </c>
      <c r="BC27601" s="91" t="s">
        <v>32009</v>
      </c>
      <c r="BD27601" s="423" t="s">
        <v>1301</v>
      </c>
    </row>
    <row r="27602" spans="53:56" ht="15" x14ac:dyDescent="0.25">
      <c r="BA27602" s="90" t="s">
        <v>32039</v>
      </c>
      <c r="BB27602" s="90" t="s">
        <v>5985</v>
      </c>
      <c r="BC27602" s="90" t="s">
        <v>31770</v>
      </c>
      <c r="BD27602" s="423" t="s">
        <v>1301</v>
      </c>
    </row>
    <row r="27603" spans="53:56" ht="15" x14ac:dyDescent="0.25">
      <c r="BA27603" s="90" t="s">
        <v>32040</v>
      </c>
      <c r="BB27603" s="90" t="s">
        <v>5985</v>
      </c>
      <c r="BC27603" s="90" t="s">
        <v>31770</v>
      </c>
      <c r="BD27603" s="423" t="s">
        <v>1301</v>
      </c>
    </row>
    <row r="27604" spans="53:56" ht="15" x14ac:dyDescent="0.25">
      <c r="BA27604" s="91" t="s">
        <v>32041</v>
      </c>
      <c r="BB27604" s="91" t="s">
        <v>5985</v>
      </c>
      <c r="BC27604" s="91" t="s">
        <v>16540</v>
      </c>
      <c r="BD27604" s="423" t="s">
        <v>1301</v>
      </c>
    </row>
    <row r="27605" spans="53:56" ht="15" x14ac:dyDescent="0.25">
      <c r="BA27605" s="90" t="s">
        <v>32042</v>
      </c>
      <c r="BB27605" s="90" t="s">
        <v>5985</v>
      </c>
      <c r="BC27605" s="90" t="s">
        <v>24189</v>
      </c>
      <c r="BD27605" s="423" t="s">
        <v>1301</v>
      </c>
    </row>
    <row r="27606" spans="53:56" ht="15" x14ac:dyDescent="0.25">
      <c r="BA27606" s="91" t="s">
        <v>32043</v>
      </c>
      <c r="BB27606" s="91" t="s">
        <v>5985</v>
      </c>
      <c r="BC27606" s="91" t="s">
        <v>32002</v>
      </c>
      <c r="BD27606" s="423" t="s">
        <v>1301</v>
      </c>
    </row>
    <row r="27607" spans="53:56" ht="15" x14ac:dyDescent="0.25">
      <c r="BA27607" s="91" t="s">
        <v>32044</v>
      </c>
      <c r="BB27607" s="91" t="s">
        <v>5985</v>
      </c>
      <c r="BC27607" s="91" t="s">
        <v>31979</v>
      </c>
      <c r="BD27607" s="423" t="s">
        <v>1301</v>
      </c>
    </row>
    <row r="27608" spans="53:56" ht="15" x14ac:dyDescent="0.25">
      <c r="BA27608" s="90" t="s">
        <v>32045</v>
      </c>
      <c r="BB27608" s="90" t="s">
        <v>5985</v>
      </c>
      <c r="BC27608" s="90" t="s">
        <v>31852</v>
      </c>
      <c r="BD27608" s="423" t="s">
        <v>1301</v>
      </c>
    </row>
    <row r="27609" spans="53:56" ht="15" x14ac:dyDescent="0.25">
      <c r="BA27609" s="91" t="s">
        <v>32046</v>
      </c>
      <c r="BB27609" s="91" t="s">
        <v>5985</v>
      </c>
      <c r="BC27609" s="91" t="s">
        <v>23719</v>
      </c>
      <c r="BD27609" s="423" t="s">
        <v>1301</v>
      </c>
    </row>
    <row r="27610" spans="53:56" ht="15" x14ac:dyDescent="0.25">
      <c r="BA27610" s="90" t="s">
        <v>32047</v>
      </c>
      <c r="BB27610" s="90" t="s">
        <v>5985</v>
      </c>
      <c r="BC27610" s="90" t="s">
        <v>31770</v>
      </c>
      <c r="BD27610" s="423" t="s">
        <v>1301</v>
      </c>
    </row>
    <row r="27611" spans="53:56" ht="15" x14ac:dyDescent="0.25">
      <c r="BA27611" s="91" t="s">
        <v>32048</v>
      </c>
      <c r="BB27611" s="91" t="s">
        <v>5985</v>
      </c>
      <c r="BC27611" s="91" t="s">
        <v>30112</v>
      </c>
      <c r="BD27611" s="423" t="s">
        <v>1301</v>
      </c>
    </row>
    <row r="27612" spans="53:56" ht="15" x14ac:dyDescent="0.25">
      <c r="BA27612" s="90" t="s">
        <v>32049</v>
      </c>
      <c r="BB27612" s="90" t="s">
        <v>5985</v>
      </c>
      <c r="BC27612" s="90" t="s">
        <v>31770</v>
      </c>
      <c r="BD27612" s="423" t="s">
        <v>1301</v>
      </c>
    </row>
    <row r="27613" spans="53:56" ht="15" x14ac:dyDescent="0.25">
      <c r="BA27613" s="90" t="s">
        <v>32050</v>
      </c>
      <c r="BB27613" s="90" t="s">
        <v>5985</v>
      </c>
      <c r="BC27613" s="90" t="s">
        <v>32017</v>
      </c>
      <c r="BD27613" s="423" t="s">
        <v>1301</v>
      </c>
    </row>
    <row r="27614" spans="53:56" ht="15" x14ac:dyDescent="0.25">
      <c r="BA27614" s="91" t="s">
        <v>32051</v>
      </c>
      <c r="BB27614" s="91" t="s">
        <v>5985</v>
      </c>
      <c r="BC27614" s="91" t="s">
        <v>32025</v>
      </c>
      <c r="BD27614" s="423" t="s">
        <v>1301</v>
      </c>
    </row>
    <row r="27615" spans="53:56" ht="15" x14ac:dyDescent="0.25">
      <c r="BA27615" s="90" t="s">
        <v>32052</v>
      </c>
      <c r="BB27615" s="90" t="s">
        <v>5985</v>
      </c>
      <c r="BC27615" s="90" t="s">
        <v>32009</v>
      </c>
      <c r="BD27615" s="423" t="s">
        <v>1301</v>
      </c>
    </row>
    <row r="27616" spans="53:56" ht="15" x14ac:dyDescent="0.25">
      <c r="BA27616" s="91" t="s">
        <v>32053</v>
      </c>
      <c r="BB27616" s="91" t="s">
        <v>5985</v>
      </c>
      <c r="BC27616" s="91" t="s">
        <v>32017</v>
      </c>
      <c r="BD27616" s="423" t="s">
        <v>1301</v>
      </c>
    </row>
    <row r="27617" spans="53:56" ht="15" x14ac:dyDescent="0.25">
      <c r="BA27617" s="90" t="s">
        <v>32054</v>
      </c>
      <c r="BB27617" s="90" t="s">
        <v>5985</v>
      </c>
      <c r="BC27617" s="90" t="s">
        <v>32017</v>
      </c>
      <c r="BD27617" s="423" t="s">
        <v>1301</v>
      </c>
    </row>
    <row r="27618" spans="53:56" ht="15" x14ac:dyDescent="0.25">
      <c r="BA27618" s="91" t="s">
        <v>32055</v>
      </c>
      <c r="BB27618" s="91" t="s">
        <v>5985</v>
      </c>
      <c r="BC27618" s="91" t="s">
        <v>32017</v>
      </c>
      <c r="BD27618" s="423" t="s">
        <v>1301</v>
      </c>
    </row>
    <row r="27619" spans="53:56" ht="15" x14ac:dyDescent="0.25">
      <c r="BA27619" s="90" t="s">
        <v>32056</v>
      </c>
      <c r="BB27619" s="90" t="s">
        <v>5985</v>
      </c>
      <c r="BC27619" s="90" t="s">
        <v>16540</v>
      </c>
      <c r="BD27619" s="423" t="s">
        <v>1301</v>
      </c>
    </row>
    <row r="27620" spans="53:56" ht="15" x14ac:dyDescent="0.25">
      <c r="BA27620" s="91" t="s">
        <v>32057</v>
      </c>
      <c r="BB27620" s="91" t="s">
        <v>5985</v>
      </c>
      <c r="BC27620" s="91" t="s">
        <v>16540</v>
      </c>
      <c r="BD27620" s="423" t="s">
        <v>1301</v>
      </c>
    </row>
    <row r="27621" spans="53:56" ht="15" x14ac:dyDescent="0.25">
      <c r="BA27621" s="90" t="s">
        <v>32058</v>
      </c>
      <c r="BB27621" s="90" t="s">
        <v>5985</v>
      </c>
      <c r="BC27621" s="90" t="s">
        <v>23719</v>
      </c>
      <c r="BD27621" s="423" t="s">
        <v>1301</v>
      </c>
    </row>
    <row r="27622" spans="53:56" ht="15" x14ac:dyDescent="0.25">
      <c r="BA27622" s="91" t="s">
        <v>32059</v>
      </c>
      <c r="BB27622" s="91" t="s">
        <v>5985</v>
      </c>
      <c r="BC27622" s="91" t="s">
        <v>32017</v>
      </c>
      <c r="BD27622" s="423" t="s">
        <v>1301</v>
      </c>
    </row>
    <row r="27623" spans="53:56" ht="15" x14ac:dyDescent="0.25">
      <c r="BA27623" s="90" t="s">
        <v>32060</v>
      </c>
      <c r="BB27623" s="90" t="s">
        <v>5985</v>
      </c>
      <c r="BC27623" s="90" t="s">
        <v>23719</v>
      </c>
      <c r="BD27623" s="423" t="s">
        <v>1301</v>
      </c>
    </row>
    <row r="27624" spans="53:56" ht="15" x14ac:dyDescent="0.25">
      <c r="BA27624" s="91" t="s">
        <v>32061</v>
      </c>
      <c r="BB27624" s="91" t="s">
        <v>5985</v>
      </c>
      <c r="BC27624" s="91" t="s">
        <v>32002</v>
      </c>
      <c r="BD27624" s="423" t="s">
        <v>1301</v>
      </c>
    </row>
    <row r="27625" spans="53:56" ht="15" x14ac:dyDescent="0.25">
      <c r="BA27625" s="90" t="s">
        <v>32062</v>
      </c>
      <c r="BB27625" s="90" t="s">
        <v>5985</v>
      </c>
      <c r="BC27625" s="90" t="s">
        <v>32002</v>
      </c>
      <c r="BD27625" s="423" t="s">
        <v>1301</v>
      </c>
    </row>
    <row r="27626" spans="53:56" ht="15" x14ac:dyDescent="0.25">
      <c r="BA27626" s="91" t="s">
        <v>32063</v>
      </c>
      <c r="BB27626" s="91" t="s">
        <v>5985</v>
      </c>
      <c r="BC27626" s="91" t="s">
        <v>30112</v>
      </c>
      <c r="BD27626" s="423" t="s">
        <v>1301</v>
      </c>
    </row>
    <row r="27627" spans="53:56" ht="15" x14ac:dyDescent="0.25">
      <c r="BA27627" s="90" t="s">
        <v>32064</v>
      </c>
      <c r="BB27627" s="90" t="s">
        <v>5985</v>
      </c>
      <c r="BC27627" s="90" t="s">
        <v>31770</v>
      </c>
      <c r="BD27627" s="423" t="s">
        <v>1301</v>
      </c>
    </row>
    <row r="27628" spans="53:56" ht="15" x14ac:dyDescent="0.25">
      <c r="BA27628" s="91" t="s">
        <v>32065</v>
      </c>
      <c r="BB27628" s="91" t="s">
        <v>5985</v>
      </c>
      <c r="BC27628" s="91" t="s">
        <v>32017</v>
      </c>
      <c r="BD27628" s="423" t="s">
        <v>1301</v>
      </c>
    </row>
    <row r="27629" spans="53:56" ht="15" x14ac:dyDescent="0.25">
      <c r="BA27629" s="90" t="s">
        <v>32066</v>
      </c>
      <c r="BB27629" s="90" t="s">
        <v>5985</v>
      </c>
      <c r="BC27629" s="90" t="s">
        <v>32002</v>
      </c>
      <c r="BD27629" s="423" t="s">
        <v>1301</v>
      </c>
    </row>
    <row r="27630" spans="53:56" ht="15" x14ac:dyDescent="0.25">
      <c r="BA27630" s="91" t="s">
        <v>32067</v>
      </c>
      <c r="BB27630" s="91" t="s">
        <v>5985</v>
      </c>
      <c r="BC27630" s="91" t="s">
        <v>30112</v>
      </c>
      <c r="BD27630" s="423" t="s">
        <v>1301</v>
      </c>
    </row>
    <row r="27631" spans="53:56" ht="15" x14ac:dyDescent="0.25">
      <c r="BA27631" s="90" t="s">
        <v>32068</v>
      </c>
      <c r="BB27631" s="90" t="s">
        <v>5985</v>
      </c>
      <c r="BC27631" s="90" t="s">
        <v>32009</v>
      </c>
      <c r="BD27631" s="423" t="s">
        <v>1301</v>
      </c>
    </row>
    <row r="27632" spans="53:56" ht="15" x14ac:dyDescent="0.25">
      <c r="BA27632" s="91" t="s">
        <v>32069</v>
      </c>
      <c r="BB27632" s="91" t="s">
        <v>5985</v>
      </c>
      <c r="BC27632" s="91" t="s">
        <v>32009</v>
      </c>
      <c r="BD27632" s="423" t="s">
        <v>1301</v>
      </c>
    </row>
    <row r="27633" spans="53:56" ht="15" x14ac:dyDescent="0.25">
      <c r="BA27633" s="90" t="s">
        <v>32070</v>
      </c>
      <c r="BB27633" s="90" t="s">
        <v>5985</v>
      </c>
      <c r="BC27633" s="90" t="s">
        <v>32009</v>
      </c>
      <c r="BD27633" s="423" t="s">
        <v>1301</v>
      </c>
    </row>
    <row r="27634" spans="53:56" ht="15" x14ac:dyDescent="0.25">
      <c r="BA27634" s="91" t="s">
        <v>32071</v>
      </c>
      <c r="BB27634" s="91" t="s">
        <v>5985</v>
      </c>
      <c r="BC27634" s="91" t="s">
        <v>32009</v>
      </c>
      <c r="BD27634" s="423" t="s">
        <v>1301</v>
      </c>
    </row>
    <row r="27635" spans="53:56" ht="15" x14ac:dyDescent="0.25">
      <c r="BA27635" s="90" t="s">
        <v>32072</v>
      </c>
      <c r="BB27635" s="90" t="s">
        <v>5985</v>
      </c>
      <c r="BC27635" s="90" t="s">
        <v>31770</v>
      </c>
      <c r="BD27635" s="423" t="s">
        <v>1301</v>
      </c>
    </row>
    <row r="27636" spans="53:56" ht="15" x14ac:dyDescent="0.25">
      <c r="BA27636" s="91" t="s">
        <v>32073</v>
      </c>
      <c r="BB27636" s="91" t="s">
        <v>5985</v>
      </c>
      <c r="BC27636" s="91" t="s">
        <v>32017</v>
      </c>
      <c r="BD27636" s="423" t="s">
        <v>1301</v>
      </c>
    </row>
    <row r="27637" spans="53:56" ht="15" x14ac:dyDescent="0.25">
      <c r="BA27637" s="90" t="s">
        <v>32074</v>
      </c>
      <c r="BB27637" s="90" t="s">
        <v>5985</v>
      </c>
      <c r="BC27637" s="90" t="s">
        <v>24189</v>
      </c>
      <c r="BD27637" s="423" t="s">
        <v>1301</v>
      </c>
    </row>
    <row r="27638" spans="53:56" ht="15" x14ac:dyDescent="0.25">
      <c r="BA27638" s="90" t="s">
        <v>32075</v>
      </c>
      <c r="BB27638" s="90" t="s">
        <v>5985</v>
      </c>
      <c r="BC27638" s="90" t="s">
        <v>24189</v>
      </c>
      <c r="BD27638" s="423" t="s">
        <v>1301</v>
      </c>
    </row>
    <row r="27639" spans="53:56" ht="15" x14ac:dyDescent="0.25">
      <c r="BA27639" s="91" t="s">
        <v>32076</v>
      </c>
      <c r="BB27639" s="91" t="s">
        <v>5985</v>
      </c>
      <c r="BC27639" s="91" t="s">
        <v>24189</v>
      </c>
      <c r="BD27639" s="423" t="s">
        <v>1301</v>
      </c>
    </row>
    <row r="27640" spans="53:56" ht="15" x14ac:dyDescent="0.25">
      <c r="BA27640" s="90" t="s">
        <v>32077</v>
      </c>
      <c r="BB27640" s="90" t="s">
        <v>5985</v>
      </c>
      <c r="BC27640" s="90" t="s">
        <v>24189</v>
      </c>
      <c r="BD27640" s="423" t="s">
        <v>1301</v>
      </c>
    </row>
    <row r="27641" spans="53:56" ht="15" x14ac:dyDescent="0.25">
      <c r="BA27641" s="91" t="s">
        <v>32078</v>
      </c>
      <c r="BB27641" s="91" t="s">
        <v>5985</v>
      </c>
      <c r="BC27641" s="91" t="s">
        <v>31979</v>
      </c>
      <c r="BD27641" s="423" t="s">
        <v>1301</v>
      </c>
    </row>
    <row r="27642" spans="53:56" ht="15" x14ac:dyDescent="0.25">
      <c r="BA27642" s="90" t="s">
        <v>32079</v>
      </c>
      <c r="BB27642" s="90" t="s">
        <v>5985</v>
      </c>
      <c r="BC27642" s="90" t="s">
        <v>32025</v>
      </c>
      <c r="BD27642" s="423" t="s">
        <v>1301</v>
      </c>
    </row>
    <row r="27643" spans="53:56" ht="15" x14ac:dyDescent="0.25">
      <c r="BA27643" s="91" t="s">
        <v>32080</v>
      </c>
      <c r="BB27643" s="91" t="s">
        <v>5985</v>
      </c>
      <c r="BC27643" s="91" t="s">
        <v>32025</v>
      </c>
      <c r="BD27643" s="423" t="s">
        <v>1301</v>
      </c>
    </row>
    <row r="27644" spans="53:56" ht="15" x14ac:dyDescent="0.25">
      <c r="BA27644" s="90" t="s">
        <v>32081</v>
      </c>
      <c r="BB27644" s="90" t="s">
        <v>5985</v>
      </c>
      <c r="BC27644" s="90" t="s">
        <v>31979</v>
      </c>
      <c r="BD27644" s="423" t="s">
        <v>1301</v>
      </c>
    </row>
    <row r="27645" spans="53:56" ht="15" x14ac:dyDescent="0.25">
      <c r="BA27645" s="91" t="s">
        <v>32082</v>
      </c>
      <c r="BB27645" s="91" t="s">
        <v>5985</v>
      </c>
      <c r="BC27645" s="91" t="s">
        <v>31979</v>
      </c>
      <c r="BD27645" s="423" t="s">
        <v>1301</v>
      </c>
    </row>
    <row r="27646" spans="53:56" ht="15" x14ac:dyDescent="0.25">
      <c r="BA27646" s="90" t="s">
        <v>32083</v>
      </c>
      <c r="BB27646" s="90" t="s">
        <v>5985</v>
      </c>
      <c r="BC27646" s="90" t="s">
        <v>24189</v>
      </c>
      <c r="BD27646" s="423" t="s">
        <v>1301</v>
      </c>
    </row>
    <row r="27647" spans="53:56" ht="15" x14ac:dyDescent="0.25">
      <c r="BA27647" s="91" t="s">
        <v>32084</v>
      </c>
      <c r="BB27647" s="91" t="s">
        <v>5985</v>
      </c>
      <c r="BC27647" s="91" t="s">
        <v>32025</v>
      </c>
      <c r="BD27647" s="423" t="s">
        <v>1301</v>
      </c>
    </row>
    <row r="27648" spans="53:56" ht="15" x14ac:dyDescent="0.25">
      <c r="BA27648" s="90" t="s">
        <v>32085</v>
      </c>
      <c r="BB27648" s="90" t="s">
        <v>5985</v>
      </c>
      <c r="BC27648" s="90" t="s">
        <v>24189</v>
      </c>
      <c r="BD27648" s="423" t="s">
        <v>1301</v>
      </c>
    </row>
    <row r="27649" spans="53:56" ht="15" x14ac:dyDescent="0.25">
      <c r="BA27649" s="91" t="s">
        <v>32086</v>
      </c>
      <c r="BB27649" s="91" t="s">
        <v>5985</v>
      </c>
      <c r="BC27649" s="91" t="s">
        <v>31979</v>
      </c>
      <c r="BD27649" s="423" t="s">
        <v>1301</v>
      </c>
    </row>
    <row r="27650" spans="53:56" ht="15" x14ac:dyDescent="0.25">
      <c r="BA27650" s="90" t="s">
        <v>32087</v>
      </c>
      <c r="BB27650" s="90" t="s">
        <v>5985</v>
      </c>
      <c r="BC27650" s="90" t="s">
        <v>24189</v>
      </c>
      <c r="BD27650" s="423" t="s">
        <v>1301</v>
      </c>
    </row>
    <row r="27651" spans="53:56" ht="15" x14ac:dyDescent="0.25">
      <c r="BA27651" s="91" t="s">
        <v>32088</v>
      </c>
      <c r="BB27651" s="91" t="s">
        <v>5985</v>
      </c>
      <c r="BC27651" s="91" t="s">
        <v>24189</v>
      </c>
      <c r="BD27651" s="423" t="s">
        <v>1301</v>
      </c>
    </row>
    <row r="27652" spans="53:56" ht="15" x14ac:dyDescent="0.25">
      <c r="BA27652" s="90" t="s">
        <v>32089</v>
      </c>
      <c r="BB27652" s="90" t="s">
        <v>5985</v>
      </c>
      <c r="BC27652" s="90" t="s">
        <v>24189</v>
      </c>
      <c r="BD27652" s="423" t="s">
        <v>1301</v>
      </c>
    </row>
    <row r="27653" spans="53:56" ht="15" x14ac:dyDescent="0.25">
      <c r="BA27653" s="91" t="s">
        <v>32090</v>
      </c>
      <c r="BB27653" s="91" t="s">
        <v>5985</v>
      </c>
      <c r="BC27653" s="91" t="s">
        <v>31979</v>
      </c>
      <c r="BD27653" s="423" t="s">
        <v>1301</v>
      </c>
    </row>
    <row r="27654" spans="53:56" ht="15" x14ac:dyDescent="0.25">
      <c r="BA27654" s="90" t="s">
        <v>32091</v>
      </c>
      <c r="BB27654" s="90" t="s">
        <v>5985</v>
      </c>
      <c r="BC27654" s="90" t="s">
        <v>24189</v>
      </c>
      <c r="BD27654" s="423" t="s">
        <v>1301</v>
      </c>
    </row>
    <row r="27655" spans="53:56" ht="15" x14ac:dyDescent="0.25">
      <c r="BA27655" s="91" t="s">
        <v>32092</v>
      </c>
      <c r="BB27655" s="91" t="s">
        <v>5248</v>
      </c>
      <c r="BC27655" s="91" t="s">
        <v>32093</v>
      </c>
      <c r="BD27655" s="423" t="s">
        <v>1301</v>
      </c>
    </row>
    <row r="27656" spans="53:56" ht="15" x14ac:dyDescent="0.25">
      <c r="BA27656" s="90" t="s">
        <v>32094</v>
      </c>
      <c r="BB27656" s="90" t="s">
        <v>5248</v>
      </c>
      <c r="BC27656" s="90" t="s">
        <v>32095</v>
      </c>
      <c r="BD27656" s="423" t="s">
        <v>1301</v>
      </c>
    </row>
    <row r="27657" spans="53:56" ht="15" x14ac:dyDescent="0.25">
      <c r="BA27657" s="91" t="s">
        <v>32096</v>
      </c>
      <c r="BB27657" s="91" t="s">
        <v>5248</v>
      </c>
      <c r="BC27657" s="91" t="s">
        <v>32097</v>
      </c>
      <c r="BD27657" s="423" t="s">
        <v>1301</v>
      </c>
    </row>
    <row r="27658" spans="53:56" ht="15" x14ac:dyDescent="0.25">
      <c r="BA27658" s="90" t="s">
        <v>32098</v>
      </c>
      <c r="BB27658" s="90" t="s">
        <v>5248</v>
      </c>
      <c r="BC27658" s="90" t="s">
        <v>32097</v>
      </c>
      <c r="BD27658" s="423" t="s">
        <v>1301</v>
      </c>
    </row>
    <row r="27659" spans="53:56" ht="15" x14ac:dyDescent="0.25">
      <c r="BA27659" s="91" t="s">
        <v>32099</v>
      </c>
      <c r="BB27659" s="91" t="s">
        <v>5248</v>
      </c>
      <c r="BC27659" s="91" t="s">
        <v>32095</v>
      </c>
      <c r="BD27659" s="423" t="s">
        <v>1301</v>
      </c>
    </row>
    <row r="27660" spans="53:56" ht="15" x14ac:dyDescent="0.25">
      <c r="BA27660" s="90" t="s">
        <v>32100</v>
      </c>
      <c r="BB27660" s="90" t="s">
        <v>5248</v>
      </c>
      <c r="BC27660" s="90" t="s">
        <v>11128</v>
      </c>
      <c r="BD27660" s="423" t="s">
        <v>1301</v>
      </c>
    </row>
    <row r="27661" spans="53:56" ht="15" x14ac:dyDescent="0.25">
      <c r="BA27661" s="91" t="s">
        <v>32101</v>
      </c>
      <c r="BB27661" s="91" t="s">
        <v>5248</v>
      </c>
      <c r="BC27661" s="91" t="s">
        <v>11128</v>
      </c>
      <c r="BD27661" s="423" t="s">
        <v>1301</v>
      </c>
    </row>
    <row r="27662" spans="53:56" ht="15" x14ac:dyDescent="0.25">
      <c r="BA27662" s="90" t="s">
        <v>32102</v>
      </c>
      <c r="BB27662" s="90" t="s">
        <v>5248</v>
      </c>
      <c r="BC27662" s="90" t="s">
        <v>32103</v>
      </c>
      <c r="BD27662" s="423" t="s">
        <v>1301</v>
      </c>
    </row>
    <row r="27663" spans="53:56" ht="15" x14ac:dyDescent="0.25">
      <c r="BA27663" s="91" t="s">
        <v>32104</v>
      </c>
      <c r="BB27663" s="91" t="s">
        <v>5248</v>
      </c>
      <c r="BC27663" s="91" t="s">
        <v>32105</v>
      </c>
      <c r="BD27663" s="423" t="s">
        <v>1301</v>
      </c>
    </row>
    <row r="27664" spans="53:56" ht="15" x14ac:dyDescent="0.25">
      <c r="BA27664" s="90" t="s">
        <v>32106</v>
      </c>
      <c r="BB27664" s="90" t="s">
        <v>5248</v>
      </c>
      <c r="BC27664" s="90" t="s">
        <v>32097</v>
      </c>
      <c r="BD27664" s="423" t="s">
        <v>1301</v>
      </c>
    </row>
    <row r="27665" spans="53:56" ht="15" x14ac:dyDescent="0.25">
      <c r="BA27665" s="91" t="s">
        <v>32107</v>
      </c>
      <c r="BB27665" s="91" t="s">
        <v>5248</v>
      </c>
      <c r="BC27665" s="91" t="s">
        <v>11128</v>
      </c>
      <c r="BD27665" s="423" t="s">
        <v>1301</v>
      </c>
    </row>
    <row r="27666" spans="53:56" ht="15" x14ac:dyDescent="0.25">
      <c r="BA27666" s="90" t="s">
        <v>32108</v>
      </c>
      <c r="BB27666" s="90" t="s">
        <v>5248</v>
      </c>
      <c r="BC27666" s="90" t="s">
        <v>11128</v>
      </c>
      <c r="BD27666" s="423" t="s">
        <v>1301</v>
      </c>
    </row>
    <row r="27667" spans="53:56" ht="15" x14ac:dyDescent="0.25">
      <c r="BA27667" s="91" t="s">
        <v>32109</v>
      </c>
      <c r="BB27667" s="91" t="s">
        <v>5248</v>
      </c>
      <c r="BC27667" s="91" t="s">
        <v>32095</v>
      </c>
      <c r="BD27667" s="423" t="s">
        <v>1301</v>
      </c>
    </row>
    <row r="27668" spans="53:56" ht="15" x14ac:dyDescent="0.25">
      <c r="BA27668" s="90" t="s">
        <v>32110</v>
      </c>
      <c r="BB27668" s="90" t="s">
        <v>5248</v>
      </c>
      <c r="BC27668" s="90" t="s">
        <v>32111</v>
      </c>
      <c r="BD27668" s="423" t="s">
        <v>1301</v>
      </c>
    </row>
    <row r="27669" spans="53:56" ht="15" x14ac:dyDescent="0.25">
      <c r="BA27669" s="91" t="s">
        <v>32112</v>
      </c>
      <c r="BB27669" s="91" t="s">
        <v>5248</v>
      </c>
      <c r="BC27669" s="91" t="s">
        <v>32113</v>
      </c>
      <c r="BD27669" s="423" t="s">
        <v>1301</v>
      </c>
    </row>
    <row r="27670" spans="53:56" ht="15" x14ac:dyDescent="0.25">
      <c r="BA27670" s="90" t="s">
        <v>32114</v>
      </c>
      <c r="BB27670" s="90" t="s">
        <v>5248</v>
      </c>
      <c r="BC27670" s="90" t="s">
        <v>32115</v>
      </c>
      <c r="BD27670" s="423" t="s">
        <v>1301</v>
      </c>
    </row>
    <row r="27671" spans="53:56" ht="15" x14ac:dyDescent="0.25">
      <c r="BA27671" s="91" t="s">
        <v>32116</v>
      </c>
      <c r="BB27671" s="91" t="s">
        <v>5248</v>
      </c>
      <c r="BC27671" s="91" t="s">
        <v>32093</v>
      </c>
      <c r="BD27671" s="423" t="s">
        <v>1301</v>
      </c>
    </row>
    <row r="27672" spans="53:56" ht="15" x14ac:dyDescent="0.25">
      <c r="BA27672" s="90" t="s">
        <v>32117</v>
      </c>
      <c r="BB27672" s="90" t="s">
        <v>5248</v>
      </c>
      <c r="BC27672" s="90" t="s">
        <v>32115</v>
      </c>
      <c r="BD27672" s="423" t="s">
        <v>1301</v>
      </c>
    </row>
    <row r="27673" spans="53:56" ht="15" x14ac:dyDescent="0.25">
      <c r="BA27673" s="91" t="s">
        <v>32118</v>
      </c>
      <c r="BB27673" s="91" t="s">
        <v>5248</v>
      </c>
      <c r="BC27673" s="91" t="s">
        <v>32115</v>
      </c>
      <c r="BD27673" s="423" t="s">
        <v>1301</v>
      </c>
    </row>
    <row r="27674" spans="53:56" ht="15" x14ac:dyDescent="0.25">
      <c r="BA27674" s="91" t="s">
        <v>32119</v>
      </c>
      <c r="BB27674" s="91" t="s">
        <v>5248</v>
      </c>
      <c r="BC27674" s="91" t="s">
        <v>32111</v>
      </c>
      <c r="BD27674" s="423" t="s">
        <v>1301</v>
      </c>
    </row>
    <row r="27675" spans="53:56" ht="15" x14ac:dyDescent="0.25">
      <c r="BA27675" s="91" t="s">
        <v>32120</v>
      </c>
      <c r="BB27675" s="91" t="s">
        <v>5248</v>
      </c>
      <c r="BC27675" s="91" t="s">
        <v>32095</v>
      </c>
      <c r="BD27675" s="423" t="s">
        <v>1301</v>
      </c>
    </row>
    <row r="27676" spans="53:56" ht="15" x14ac:dyDescent="0.25">
      <c r="BA27676" s="90" t="s">
        <v>32121</v>
      </c>
      <c r="BB27676" s="90" t="s">
        <v>5248</v>
      </c>
      <c r="BC27676" s="90" t="s">
        <v>32111</v>
      </c>
      <c r="BD27676" s="423" t="s">
        <v>1301</v>
      </c>
    </row>
    <row r="27677" spans="53:56" ht="15" x14ac:dyDescent="0.25">
      <c r="BA27677" s="91" t="s">
        <v>32122</v>
      </c>
      <c r="BB27677" s="91" t="s">
        <v>5248</v>
      </c>
      <c r="BC27677" s="91" t="s">
        <v>11128</v>
      </c>
      <c r="BD27677" s="423" t="s">
        <v>1301</v>
      </c>
    </row>
    <row r="27678" spans="53:56" ht="15" x14ac:dyDescent="0.25">
      <c r="BA27678" s="90" t="s">
        <v>32123</v>
      </c>
      <c r="BB27678" s="90" t="s">
        <v>5248</v>
      </c>
      <c r="BC27678" s="90" t="s">
        <v>32115</v>
      </c>
      <c r="BD27678" s="423" t="s">
        <v>1301</v>
      </c>
    </row>
    <row r="27679" spans="53:56" ht="15" x14ac:dyDescent="0.25">
      <c r="BA27679" s="91" t="s">
        <v>32124</v>
      </c>
      <c r="BB27679" s="91" t="s">
        <v>5248</v>
      </c>
      <c r="BC27679" s="91" t="s">
        <v>32093</v>
      </c>
      <c r="BD27679" s="423" t="s">
        <v>1301</v>
      </c>
    </row>
    <row r="27680" spans="53:56" ht="15" x14ac:dyDescent="0.25">
      <c r="BA27680" s="90" t="s">
        <v>32125</v>
      </c>
      <c r="BB27680" s="90" t="s">
        <v>5248</v>
      </c>
      <c r="BC27680" s="90" t="s">
        <v>11128</v>
      </c>
      <c r="BD27680" s="423" t="s">
        <v>1301</v>
      </c>
    </row>
    <row r="27681" spans="53:56" ht="15" x14ac:dyDescent="0.25">
      <c r="BA27681" s="91" t="s">
        <v>32126</v>
      </c>
      <c r="BB27681" s="91" t="s">
        <v>5248</v>
      </c>
      <c r="BC27681" s="91" t="s">
        <v>32115</v>
      </c>
      <c r="BD27681" s="423" t="s">
        <v>1301</v>
      </c>
    </row>
    <row r="27682" spans="53:56" ht="15" x14ac:dyDescent="0.25">
      <c r="BA27682" s="90" t="s">
        <v>32127</v>
      </c>
      <c r="BB27682" s="90" t="s">
        <v>5248</v>
      </c>
      <c r="BC27682" s="90" t="s">
        <v>32111</v>
      </c>
      <c r="BD27682" s="423" t="s">
        <v>1301</v>
      </c>
    </row>
    <row r="27683" spans="53:56" ht="15" x14ac:dyDescent="0.25">
      <c r="BA27683" s="91" t="s">
        <v>32128</v>
      </c>
      <c r="BB27683" s="91" t="s">
        <v>5248</v>
      </c>
      <c r="BC27683" s="91" t="s">
        <v>32129</v>
      </c>
      <c r="BD27683" s="423" t="s">
        <v>1301</v>
      </c>
    </row>
    <row r="27684" spans="53:56" ht="15" x14ac:dyDescent="0.25">
      <c r="BA27684" s="90" t="s">
        <v>32130</v>
      </c>
      <c r="BB27684" s="90" t="s">
        <v>5248</v>
      </c>
      <c r="BC27684" s="90" t="s">
        <v>32105</v>
      </c>
      <c r="BD27684" s="423" t="s">
        <v>1301</v>
      </c>
    </row>
    <row r="27685" spans="53:56" ht="15" x14ac:dyDescent="0.25">
      <c r="BA27685" s="91" t="s">
        <v>32131</v>
      </c>
      <c r="BB27685" s="91" t="s">
        <v>5248</v>
      </c>
      <c r="BC27685" s="91" t="s">
        <v>32111</v>
      </c>
      <c r="BD27685" s="423" t="s">
        <v>1301</v>
      </c>
    </row>
    <row r="27686" spans="53:56" ht="15" x14ac:dyDescent="0.25">
      <c r="BA27686" s="90" t="s">
        <v>32132</v>
      </c>
      <c r="BB27686" s="90" t="s">
        <v>5248</v>
      </c>
      <c r="BC27686" s="90" t="s">
        <v>32111</v>
      </c>
      <c r="BD27686" s="423" t="s">
        <v>1301</v>
      </c>
    </row>
    <row r="27687" spans="53:56" ht="15" x14ac:dyDescent="0.25">
      <c r="BA27687" s="91" t="s">
        <v>32133</v>
      </c>
      <c r="BB27687" s="91" t="s">
        <v>5248</v>
      </c>
      <c r="BC27687" s="91" t="s">
        <v>32134</v>
      </c>
      <c r="BD27687" s="423" t="s">
        <v>1301</v>
      </c>
    </row>
    <row r="27688" spans="53:56" ht="15" x14ac:dyDescent="0.25">
      <c r="BA27688" s="91" t="s">
        <v>32135</v>
      </c>
      <c r="BB27688" s="91" t="s">
        <v>5248</v>
      </c>
      <c r="BC27688" s="91" t="s">
        <v>32095</v>
      </c>
      <c r="BD27688" s="423" t="s">
        <v>1301</v>
      </c>
    </row>
    <row r="27689" spans="53:56" ht="15" x14ac:dyDescent="0.25">
      <c r="BA27689" s="90" t="s">
        <v>32136</v>
      </c>
      <c r="BB27689" s="90" t="s">
        <v>5248</v>
      </c>
      <c r="BC27689" s="90" t="s">
        <v>32103</v>
      </c>
      <c r="BD27689" s="423" t="s">
        <v>1301</v>
      </c>
    </row>
    <row r="27690" spans="53:56" ht="15" x14ac:dyDescent="0.25">
      <c r="BA27690" s="91" t="s">
        <v>32137</v>
      </c>
      <c r="BB27690" s="91" t="s">
        <v>5248</v>
      </c>
      <c r="BC27690" s="91" t="s">
        <v>32097</v>
      </c>
      <c r="BD27690" s="423" t="s">
        <v>1301</v>
      </c>
    </row>
    <row r="27691" spans="53:56" ht="15" x14ac:dyDescent="0.25">
      <c r="BA27691" s="90" t="s">
        <v>32138</v>
      </c>
      <c r="BB27691" s="90" t="s">
        <v>5248</v>
      </c>
      <c r="BC27691" s="90" t="s">
        <v>11128</v>
      </c>
      <c r="BD27691" s="423" t="s">
        <v>1301</v>
      </c>
    </row>
    <row r="27692" spans="53:56" ht="15" x14ac:dyDescent="0.25">
      <c r="BA27692" s="91" t="s">
        <v>32139</v>
      </c>
      <c r="BB27692" s="91" t="s">
        <v>5248</v>
      </c>
      <c r="BC27692" s="91" t="s">
        <v>32097</v>
      </c>
      <c r="BD27692" s="423" t="s">
        <v>1301</v>
      </c>
    </row>
    <row r="27693" spans="53:56" ht="15" x14ac:dyDescent="0.25">
      <c r="BA27693" s="90" t="s">
        <v>32140</v>
      </c>
      <c r="BB27693" s="90" t="s">
        <v>5248</v>
      </c>
      <c r="BC27693" s="90" t="s">
        <v>32095</v>
      </c>
      <c r="BD27693" s="423" t="s">
        <v>1301</v>
      </c>
    </row>
    <row r="27694" spans="53:56" ht="15" x14ac:dyDescent="0.25">
      <c r="BA27694" s="90" t="s">
        <v>32141</v>
      </c>
      <c r="BB27694" s="90" t="s">
        <v>5248</v>
      </c>
      <c r="BC27694" s="90" t="s">
        <v>31967</v>
      </c>
      <c r="BD27694" s="423" t="s">
        <v>1301</v>
      </c>
    </row>
    <row r="27695" spans="53:56" ht="15" x14ac:dyDescent="0.25">
      <c r="BA27695" s="91" t="s">
        <v>32142</v>
      </c>
      <c r="BB27695" s="91" t="s">
        <v>5248</v>
      </c>
      <c r="BC27695" s="91" t="s">
        <v>32115</v>
      </c>
      <c r="BD27695" s="423" t="s">
        <v>1301</v>
      </c>
    </row>
    <row r="27696" spans="53:56" ht="15" x14ac:dyDescent="0.25">
      <c r="BA27696" s="90" t="s">
        <v>32143</v>
      </c>
      <c r="BB27696" s="90" t="s">
        <v>5248</v>
      </c>
      <c r="BC27696" s="90" t="s">
        <v>32111</v>
      </c>
      <c r="BD27696" s="423" t="s">
        <v>1301</v>
      </c>
    </row>
    <row r="27697" spans="53:56" ht="15" x14ac:dyDescent="0.25">
      <c r="BA27697" s="91" t="s">
        <v>32144</v>
      </c>
      <c r="BB27697" s="91" t="s">
        <v>5248</v>
      </c>
      <c r="BC27697" s="91" t="s">
        <v>11128</v>
      </c>
      <c r="BD27697" s="423" t="s">
        <v>1301</v>
      </c>
    </row>
    <row r="27698" spans="53:56" ht="15" x14ac:dyDescent="0.25">
      <c r="BA27698" s="91" t="s">
        <v>32145</v>
      </c>
      <c r="BB27698" s="91" t="s">
        <v>5248</v>
      </c>
      <c r="BC27698" s="91" t="s">
        <v>32105</v>
      </c>
      <c r="BD27698" s="423" t="s">
        <v>1301</v>
      </c>
    </row>
    <row r="27699" spans="53:56" ht="15" x14ac:dyDescent="0.25">
      <c r="BA27699" s="90" t="s">
        <v>32146</v>
      </c>
      <c r="BB27699" s="90" t="s">
        <v>5248</v>
      </c>
      <c r="BC27699" s="90" t="s">
        <v>32147</v>
      </c>
      <c r="BD27699" s="423" t="s">
        <v>1301</v>
      </c>
    </row>
    <row r="27700" spans="53:56" ht="15" x14ac:dyDescent="0.25">
      <c r="BA27700" s="91" t="s">
        <v>32148</v>
      </c>
      <c r="BB27700" s="91" t="s">
        <v>5248</v>
      </c>
      <c r="BC27700" s="91" t="s">
        <v>32149</v>
      </c>
      <c r="BD27700" s="423" t="s">
        <v>1301</v>
      </c>
    </row>
    <row r="27701" spans="53:56" ht="15" x14ac:dyDescent="0.25">
      <c r="BA27701" s="90" t="s">
        <v>32150</v>
      </c>
      <c r="BB27701" s="90" t="s">
        <v>5248</v>
      </c>
      <c r="BC27701" s="90" t="s">
        <v>32105</v>
      </c>
      <c r="BD27701" s="423" t="s">
        <v>1301</v>
      </c>
    </row>
    <row r="27702" spans="53:56" ht="15" x14ac:dyDescent="0.25">
      <c r="BA27702" s="90" t="s">
        <v>32151</v>
      </c>
      <c r="BB27702" s="90" t="s">
        <v>5248</v>
      </c>
      <c r="BC27702" s="90" t="s">
        <v>32093</v>
      </c>
      <c r="BD27702" s="423" t="s">
        <v>1301</v>
      </c>
    </row>
    <row r="27703" spans="53:56" ht="15" x14ac:dyDescent="0.25">
      <c r="BA27703" s="91" t="s">
        <v>32152</v>
      </c>
      <c r="BB27703" s="91" t="s">
        <v>5248</v>
      </c>
      <c r="BC27703" s="91" t="s">
        <v>32153</v>
      </c>
      <c r="BD27703" s="423" t="s">
        <v>1301</v>
      </c>
    </row>
    <row r="27704" spans="53:56" ht="15" x14ac:dyDescent="0.25">
      <c r="BA27704" s="90" t="s">
        <v>32154</v>
      </c>
      <c r="BB27704" s="90" t="s">
        <v>5248</v>
      </c>
      <c r="BC27704" s="90" t="s">
        <v>32149</v>
      </c>
      <c r="BD27704" s="423" t="s">
        <v>1301</v>
      </c>
    </row>
    <row r="27705" spans="53:56" ht="15" x14ac:dyDescent="0.25">
      <c r="BA27705" s="91" t="s">
        <v>32155</v>
      </c>
      <c r="BB27705" s="91" t="s">
        <v>5248</v>
      </c>
      <c r="BC27705" s="91" t="s">
        <v>32093</v>
      </c>
      <c r="BD27705" s="423" t="s">
        <v>1301</v>
      </c>
    </row>
    <row r="27706" spans="53:56" ht="15" x14ac:dyDescent="0.25">
      <c r="BA27706" s="90" t="s">
        <v>32156</v>
      </c>
      <c r="BB27706" s="90" t="s">
        <v>5248</v>
      </c>
      <c r="BC27706" s="90" t="s">
        <v>32157</v>
      </c>
      <c r="BD27706" s="423" t="s">
        <v>1301</v>
      </c>
    </row>
    <row r="27707" spans="53:56" ht="15" x14ac:dyDescent="0.25">
      <c r="BA27707" s="91" t="s">
        <v>32158</v>
      </c>
      <c r="BB27707" s="91" t="s">
        <v>5248</v>
      </c>
      <c r="BC27707" s="91" t="s">
        <v>32093</v>
      </c>
      <c r="BD27707" s="423" t="s">
        <v>1301</v>
      </c>
    </row>
    <row r="27708" spans="53:56" ht="15" x14ac:dyDescent="0.25">
      <c r="BA27708" s="91" t="s">
        <v>32159</v>
      </c>
      <c r="BB27708" s="91" t="s">
        <v>5248</v>
      </c>
      <c r="BC27708" s="91" t="s">
        <v>32095</v>
      </c>
      <c r="BD27708" s="423" t="s">
        <v>1301</v>
      </c>
    </row>
    <row r="27709" spans="53:56" ht="15" x14ac:dyDescent="0.25">
      <c r="BA27709" s="90" t="s">
        <v>32160</v>
      </c>
      <c r="BB27709" s="90" t="s">
        <v>5248</v>
      </c>
      <c r="BC27709" s="90" t="s">
        <v>32115</v>
      </c>
      <c r="BD27709" s="423" t="s">
        <v>1301</v>
      </c>
    </row>
    <row r="27710" spans="53:56" ht="15" x14ac:dyDescent="0.25">
      <c r="BA27710" s="91" t="s">
        <v>32161</v>
      </c>
      <c r="BB27710" s="91" t="s">
        <v>5248</v>
      </c>
      <c r="BC27710" s="91" t="s">
        <v>32111</v>
      </c>
      <c r="BD27710" s="423" t="s">
        <v>1301</v>
      </c>
    </row>
    <row r="27711" spans="53:56" ht="15" x14ac:dyDescent="0.25">
      <c r="BA27711" s="90" t="s">
        <v>32162</v>
      </c>
      <c r="BB27711" s="90" t="s">
        <v>5248</v>
      </c>
      <c r="BC27711" s="90" t="s">
        <v>32093</v>
      </c>
      <c r="BD27711" s="423" t="s">
        <v>1301</v>
      </c>
    </row>
    <row r="27712" spans="53:56" ht="15" x14ac:dyDescent="0.25">
      <c r="BA27712" s="90" t="s">
        <v>32163</v>
      </c>
      <c r="BB27712" s="90" t="s">
        <v>5248</v>
      </c>
      <c r="BC27712" s="90" t="s">
        <v>11128</v>
      </c>
      <c r="BD27712" s="423" t="s">
        <v>1301</v>
      </c>
    </row>
    <row r="27713" spans="53:56" ht="15" x14ac:dyDescent="0.25">
      <c r="BA27713" s="91" t="s">
        <v>32164</v>
      </c>
      <c r="BB27713" s="91" t="s">
        <v>5248</v>
      </c>
      <c r="BC27713" s="91" t="s">
        <v>32093</v>
      </c>
      <c r="BD27713" s="423" t="s">
        <v>1301</v>
      </c>
    </row>
    <row r="27714" spans="53:56" ht="15" x14ac:dyDescent="0.25">
      <c r="BA27714" s="90" t="s">
        <v>32165</v>
      </c>
      <c r="BB27714" s="90" t="s">
        <v>5248</v>
      </c>
      <c r="BC27714" s="90" t="s">
        <v>11128</v>
      </c>
      <c r="BD27714" s="423" t="s">
        <v>1301</v>
      </c>
    </row>
    <row r="27715" spans="53:56" ht="15" x14ac:dyDescent="0.25">
      <c r="BA27715" s="91" t="s">
        <v>32166</v>
      </c>
      <c r="BB27715" s="91" t="s">
        <v>5248</v>
      </c>
      <c r="BC27715" s="91" t="s">
        <v>11128</v>
      </c>
      <c r="BD27715" s="423" t="s">
        <v>1301</v>
      </c>
    </row>
    <row r="27716" spans="53:56" ht="15" x14ac:dyDescent="0.25">
      <c r="BA27716" s="91" t="s">
        <v>32167</v>
      </c>
      <c r="BB27716" s="91" t="s">
        <v>5248</v>
      </c>
      <c r="BC27716" s="91" t="s">
        <v>32149</v>
      </c>
      <c r="BD27716" s="423" t="s">
        <v>1301</v>
      </c>
    </row>
    <row r="27717" spans="53:56" ht="15" x14ac:dyDescent="0.25">
      <c r="BA27717" s="90" t="s">
        <v>32168</v>
      </c>
      <c r="BB27717" s="90" t="s">
        <v>5248</v>
      </c>
      <c r="BC27717" s="90" t="s">
        <v>32149</v>
      </c>
      <c r="BD27717" s="423" t="s">
        <v>1301</v>
      </c>
    </row>
    <row r="27718" spans="53:56" ht="15" x14ac:dyDescent="0.25">
      <c r="BA27718" s="91" t="s">
        <v>32169</v>
      </c>
      <c r="BB27718" s="91" t="s">
        <v>5248</v>
      </c>
      <c r="BC27718" s="91" t="s">
        <v>31967</v>
      </c>
      <c r="BD27718" s="423" t="s">
        <v>1301</v>
      </c>
    </row>
    <row r="27719" spans="53:56" ht="15" x14ac:dyDescent="0.25">
      <c r="BA27719" s="90" t="s">
        <v>32170</v>
      </c>
      <c r="BB27719" s="90" t="s">
        <v>5248</v>
      </c>
      <c r="BC27719" s="90" t="s">
        <v>32111</v>
      </c>
      <c r="BD27719" s="423" t="s">
        <v>1301</v>
      </c>
    </row>
    <row r="27720" spans="53:56" ht="15" x14ac:dyDescent="0.25">
      <c r="BA27720" s="91" t="s">
        <v>32171</v>
      </c>
      <c r="BB27720" s="91" t="s">
        <v>5248</v>
      </c>
      <c r="BC27720" s="91" t="s">
        <v>32103</v>
      </c>
      <c r="BD27720" s="423" t="s">
        <v>1301</v>
      </c>
    </row>
    <row r="27721" spans="53:56" ht="15" x14ac:dyDescent="0.25">
      <c r="BA27721" s="90" t="s">
        <v>32172</v>
      </c>
      <c r="BB27721" s="90" t="s">
        <v>5248</v>
      </c>
      <c r="BC27721" s="90" t="s">
        <v>32153</v>
      </c>
      <c r="BD27721" s="423" t="s">
        <v>1301</v>
      </c>
    </row>
    <row r="27722" spans="53:56" ht="15" x14ac:dyDescent="0.25">
      <c r="BA27722" s="90" t="s">
        <v>32173</v>
      </c>
      <c r="BB27722" s="90" t="s">
        <v>5248</v>
      </c>
      <c r="BC27722" s="90" t="s">
        <v>32134</v>
      </c>
      <c r="BD27722" s="423" t="s">
        <v>1301</v>
      </c>
    </row>
    <row r="27723" spans="53:56" ht="15" x14ac:dyDescent="0.25">
      <c r="BA27723" s="91" t="s">
        <v>32174</v>
      </c>
      <c r="BB27723" s="91" t="s">
        <v>5248</v>
      </c>
      <c r="BC27723" s="91" t="s">
        <v>32095</v>
      </c>
      <c r="BD27723" s="423" t="s">
        <v>1301</v>
      </c>
    </row>
    <row r="27724" spans="53:56" ht="15" x14ac:dyDescent="0.25">
      <c r="BA27724" s="90" t="s">
        <v>32175</v>
      </c>
      <c r="BB27724" s="90" t="s">
        <v>5248</v>
      </c>
      <c r="BC27724" s="90" t="s">
        <v>11128</v>
      </c>
      <c r="BD27724" s="423" t="s">
        <v>1301</v>
      </c>
    </row>
    <row r="27725" spans="53:56" ht="15" x14ac:dyDescent="0.25">
      <c r="BA27725" s="91" t="s">
        <v>32176</v>
      </c>
      <c r="BB27725" s="91" t="s">
        <v>5248</v>
      </c>
      <c r="BC27725" s="91" t="s">
        <v>32115</v>
      </c>
      <c r="BD27725" s="423" t="s">
        <v>1301</v>
      </c>
    </row>
    <row r="27726" spans="53:56" ht="15" x14ac:dyDescent="0.25">
      <c r="BA27726" s="91" t="s">
        <v>32177</v>
      </c>
      <c r="BB27726" s="91" t="s">
        <v>5248</v>
      </c>
      <c r="BC27726" s="91" t="s">
        <v>32115</v>
      </c>
      <c r="BD27726" s="423" t="s">
        <v>1301</v>
      </c>
    </row>
    <row r="27727" spans="53:56" ht="15" x14ac:dyDescent="0.25">
      <c r="BA27727" s="90" t="s">
        <v>32178</v>
      </c>
      <c r="BB27727" s="90" t="s">
        <v>5248</v>
      </c>
      <c r="BC27727" s="90" t="s">
        <v>32097</v>
      </c>
      <c r="BD27727" s="423" t="s">
        <v>1301</v>
      </c>
    </row>
    <row r="27728" spans="53:56" ht="15" x14ac:dyDescent="0.25">
      <c r="BA27728" s="91" t="s">
        <v>32179</v>
      </c>
      <c r="BB27728" s="91" t="s">
        <v>5248</v>
      </c>
      <c r="BC27728" s="91" t="s">
        <v>32113</v>
      </c>
      <c r="BD27728" s="423" t="s">
        <v>1301</v>
      </c>
    </row>
    <row r="27729" spans="53:56" ht="15" x14ac:dyDescent="0.25">
      <c r="BA27729" s="90" t="s">
        <v>32180</v>
      </c>
      <c r="BB27729" s="90" t="s">
        <v>5248</v>
      </c>
      <c r="BC27729" s="90" t="s">
        <v>32134</v>
      </c>
      <c r="BD27729" s="423" t="s">
        <v>1301</v>
      </c>
    </row>
    <row r="27730" spans="53:56" ht="15" x14ac:dyDescent="0.25">
      <c r="BA27730" s="90" t="s">
        <v>32181</v>
      </c>
      <c r="BB27730" s="90" t="s">
        <v>5248</v>
      </c>
      <c r="BC27730" s="90" t="s">
        <v>32115</v>
      </c>
      <c r="BD27730" s="423" t="s">
        <v>1301</v>
      </c>
    </row>
    <row r="27731" spans="53:56" ht="15" x14ac:dyDescent="0.25">
      <c r="BA27731" s="91" t="s">
        <v>32182</v>
      </c>
      <c r="BB27731" s="91" t="s">
        <v>5248</v>
      </c>
      <c r="BC27731" s="91" t="s">
        <v>32113</v>
      </c>
      <c r="BD27731" s="423" t="s">
        <v>1301</v>
      </c>
    </row>
    <row r="27732" spans="53:56" ht="15" x14ac:dyDescent="0.25">
      <c r="BA27732" s="90" t="s">
        <v>32183</v>
      </c>
      <c r="BB27732" s="90" t="s">
        <v>5248</v>
      </c>
      <c r="BC27732" s="90" t="s">
        <v>32095</v>
      </c>
      <c r="BD27732" s="423" t="s">
        <v>1301</v>
      </c>
    </row>
    <row r="27733" spans="53:56" ht="15" x14ac:dyDescent="0.25">
      <c r="BA27733" s="91" t="s">
        <v>32184</v>
      </c>
      <c r="BB27733" s="91" t="s">
        <v>5248</v>
      </c>
      <c r="BC27733" s="91" t="s">
        <v>32111</v>
      </c>
      <c r="BD27733" s="423" t="s">
        <v>1301</v>
      </c>
    </row>
    <row r="27734" spans="53:56" ht="15" x14ac:dyDescent="0.25">
      <c r="BA27734" s="91" t="s">
        <v>32185</v>
      </c>
      <c r="BB27734" s="91" t="s">
        <v>5248</v>
      </c>
      <c r="BC27734" s="91" t="s">
        <v>32095</v>
      </c>
      <c r="BD27734" s="423" t="s">
        <v>1301</v>
      </c>
    </row>
    <row r="27735" spans="53:56" ht="15" x14ac:dyDescent="0.25">
      <c r="BA27735" s="90" t="s">
        <v>32186</v>
      </c>
      <c r="BB27735" s="90" t="s">
        <v>5248</v>
      </c>
      <c r="BC27735" s="90" t="s">
        <v>32095</v>
      </c>
      <c r="BD27735" s="423" t="s">
        <v>1301</v>
      </c>
    </row>
    <row r="27736" spans="53:56" ht="15" x14ac:dyDescent="0.25">
      <c r="BA27736" s="91" t="s">
        <v>32187</v>
      </c>
      <c r="BB27736" s="91" t="s">
        <v>5248</v>
      </c>
      <c r="BC27736" s="91" t="s">
        <v>32095</v>
      </c>
      <c r="BD27736" s="423" t="s">
        <v>1301</v>
      </c>
    </row>
    <row r="27737" spans="53:56" ht="15" x14ac:dyDescent="0.25">
      <c r="BA27737" s="90" t="s">
        <v>32188</v>
      </c>
      <c r="BB27737" s="90" t="s">
        <v>5248</v>
      </c>
      <c r="BC27737" s="90" t="s">
        <v>32095</v>
      </c>
      <c r="BD27737" s="423" t="s">
        <v>1301</v>
      </c>
    </row>
    <row r="27738" spans="53:56" ht="15" x14ac:dyDescent="0.25">
      <c r="BA27738" s="91" t="s">
        <v>32189</v>
      </c>
      <c r="BB27738" s="91" t="s">
        <v>5248</v>
      </c>
      <c r="BC27738" s="91" t="s">
        <v>32095</v>
      </c>
      <c r="BD27738" s="423" t="s">
        <v>1301</v>
      </c>
    </row>
    <row r="27739" spans="53:56" ht="15" x14ac:dyDescent="0.25">
      <c r="BA27739" s="90" t="s">
        <v>32190</v>
      </c>
      <c r="BB27739" s="90" t="s">
        <v>5248</v>
      </c>
      <c r="BC27739" s="90" t="s">
        <v>32095</v>
      </c>
      <c r="BD27739" s="423" t="s">
        <v>1301</v>
      </c>
    </row>
    <row r="27740" spans="53:56" ht="15" x14ac:dyDescent="0.25">
      <c r="BA27740" s="90" t="s">
        <v>32191</v>
      </c>
      <c r="BB27740" s="90" t="s">
        <v>5248</v>
      </c>
      <c r="BC27740" s="90" t="s">
        <v>32095</v>
      </c>
      <c r="BD27740" s="423" t="s">
        <v>1301</v>
      </c>
    </row>
    <row r="27741" spans="53:56" ht="15" x14ac:dyDescent="0.25">
      <c r="BA27741" s="91" t="s">
        <v>32192</v>
      </c>
      <c r="BB27741" s="91" t="s">
        <v>5248</v>
      </c>
      <c r="BC27741" s="91" t="s">
        <v>32095</v>
      </c>
      <c r="BD27741" s="423" t="s">
        <v>1301</v>
      </c>
    </row>
    <row r="27742" spans="53:56" ht="15" x14ac:dyDescent="0.25">
      <c r="BA27742" s="90" t="s">
        <v>32193</v>
      </c>
      <c r="BB27742" s="90" t="s">
        <v>5248</v>
      </c>
      <c r="BC27742" s="90" t="s">
        <v>32095</v>
      </c>
      <c r="BD27742" s="423" t="s">
        <v>1301</v>
      </c>
    </row>
    <row r="27743" spans="53:56" ht="15" x14ac:dyDescent="0.25">
      <c r="BA27743" s="91" t="s">
        <v>32194</v>
      </c>
      <c r="BB27743" s="91" t="s">
        <v>5248</v>
      </c>
      <c r="BC27743" s="91" t="s">
        <v>32095</v>
      </c>
      <c r="BD27743" s="423" t="s">
        <v>1301</v>
      </c>
    </row>
    <row r="27744" spans="53:56" ht="15" x14ac:dyDescent="0.25">
      <c r="BA27744" s="91" t="s">
        <v>32195</v>
      </c>
      <c r="BB27744" s="91" t="s">
        <v>5248</v>
      </c>
      <c r="BC27744" s="91" t="s">
        <v>32095</v>
      </c>
      <c r="BD27744" s="423" t="s">
        <v>1301</v>
      </c>
    </row>
    <row r="27745" spans="53:56" ht="15" x14ac:dyDescent="0.25">
      <c r="BA27745" s="90" t="s">
        <v>32196</v>
      </c>
      <c r="BB27745" s="90" t="s">
        <v>5248</v>
      </c>
      <c r="BC27745" s="90" t="s">
        <v>32095</v>
      </c>
      <c r="BD27745" s="423" t="s">
        <v>1301</v>
      </c>
    </row>
    <row r="27746" spans="53:56" ht="15" x14ac:dyDescent="0.25">
      <c r="BA27746" s="91" t="s">
        <v>32197</v>
      </c>
      <c r="BB27746" s="91" t="s">
        <v>5248</v>
      </c>
      <c r="BC27746" s="91" t="s">
        <v>32095</v>
      </c>
      <c r="BD27746" s="423" t="s">
        <v>1301</v>
      </c>
    </row>
    <row r="27747" spans="53:56" ht="15" x14ac:dyDescent="0.25">
      <c r="BA27747" s="90" t="s">
        <v>32198</v>
      </c>
      <c r="BB27747" s="90" t="s">
        <v>5248</v>
      </c>
      <c r="BC27747" s="90" t="s">
        <v>32095</v>
      </c>
      <c r="BD27747" s="423" t="s">
        <v>1301</v>
      </c>
    </row>
    <row r="27748" spans="53:56" ht="15" x14ac:dyDescent="0.25">
      <c r="BA27748" s="90" t="s">
        <v>32199</v>
      </c>
      <c r="BB27748" s="90" t="s">
        <v>5248</v>
      </c>
      <c r="BC27748" s="90" t="s">
        <v>32095</v>
      </c>
      <c r="BD27748" s="423" t="s">
        <v>1301</v>
      </c>
    </row>
    <row r="27749" spans="53:56" ht="15" x14ac:dyDescent="0.25">
      <c r="BA27749" s="91" t="s">
        <v>32200</v>
      </c>
      <c r="BB27749" s="91" t="s">
        <v>5248</v>
      </c>
      <c r="BC27749" s="91" t="s">
        <v>32201</v>
      </c>
      <c r="BD27749" s="423" t="s">
        <v>1301</v>
      </c>
    </row>
    <row r="27750" spans="53:56" ht="15" x14ac:dyDescent="0.25">
      <c r="BA27750" s="90" t="s">
        <v>32202</v>
      </c>
      <c r="BB27750" s="90" t="s">
        <v>5248</v>
      </c>
      <c r="BC27750" s="90" t="s">
        <v>31852</v>
      </c>
      <c r="BD27750" s="423" t="s">
        <v>1301</v>
      </c>
    </row>
    <row r="27751" spans="53:56" ht="15" x14ac:dyDescent="0.25">
      <c r="BA27751" s="91" t="s">
        <v>32203</v>
      </c>
      <c r="BB27751" s="91" t="s">
        <v>5248</v>
      </c>
      <c r="BC27751" s="91" t="s">
        <v>32201</v>
      </c>
      <c r="BD27751" s="423" t="s">
        <v>1301</v>
      </c>
    </row>
    <row r="27752" spans="53:56" ht="15" x14ac:dyDescent="0.25">
      <c r="BA27752" s="90" t="s">
        <v>32204</v>
      </c>
      <c r="BB27752" s="90" t="s">
        <v>5248</v>
      </c>
      <c r="BC27752" s="90" t="s">
        <v>32201</v>
      </c>
      <c r="BD27752" s="423" t="s">
        <v>1301</v>
      </c>
    </row>
    <row r="27753" spans="53:56" ht="15" x14ac:dyDescent="0.25">
      <c r="BA27753" s="91" t="s">
        <v>32205</v>
      </c>
      <c r="BB27753" s="91" t="s">
        <v>5248</v>
      </c>
      <c r="BC27753" s="91" t="s">
        <v>32206</v>
      </c>
      <c r="BD27753" s="423" t="s">
        <v>1301</v>
      </c>
    </row>
    <row r="27754" spans="53:56" ht="15" x14ac:dyDescent="0.25">
      <c r="BA27754" s="91" t="s">
        <v>32207</v>
      </c>
      <c r="BB27754" s="91" t="s">
        <v>5248</v>
      </c>
      <c r="BC27754" s="91" t="s">
        <v>32206</v>
      </c>
      <c r="BD27754" s="423" t="s">
        <v>1301</v>
      </c>
    </row>
    <row r="27755" spans="53:56" ht="15" x14ac:dyDescent="0.25">
      <c r="BA27755" s="90" t="s">
        <v>32208</v>
      </c>
      <c r="BB27755" s="90" t="s">
        <v>5248</v>
      </c>
      <c r="BC27755" s="90" t="s">
        <v>16752</v>
      </c>
      <c r="BD27755" s="423" t="s">
        <v>1301</v>
      </c>
    </row>
    <row r="27756" spans="53:56" ht="15" x14ac:dyDescent="0.25">
      <c r="BA27756" s="91" t="s">
        <v>32209</v>
      </c>
      <c r="BB27756" s="91" t="s">
        <v>5248</v>
      </c>
      <c r="BC27756" s="91" t="s">
        <v>32201</v>
      </c>
      <c r="BD27756" s="423" t="s">
        <v>1301</v>
      </c>
    </row>
    <row r="27757" spans="53:56" ht="15" x14ac:dyDescent="0.25">
      <c r="BA27757" s="90" t="s">
        <v>32210</v>
      </c>
      <c r="BB27757" s="90" t="s">
        <v>5248</v>
      </c>
      <c r="BC27757" s="90" t="s">
        <v>31852</v>
      </c>
      <c r="BD27757" s="423" t="s">
        <v>1301</v>
      </c>
    </row>
    <row r="27758" spans="53:56" ht="15" x14ac:dyDescent="0.25">
      <c r="BA27758" s="90" t="s">
        <v>32211</v>
      </c>
      <c r="BB27758" s="90" t="s">
        <v>5248</v>
      </c>
      <c r="BC27758" s="90" t="s">
        <v>16752</v>
      </c>
      <c r="BD27758" s="423" t="s">
        <v>1301</v>
      </c>
    </row>
    <row r="27759" spans="53:56" ht="15" x14ac:dyDescent="0.25">
      <c r="BA27759" s="91" t="s">
        <v>32212</v>
      </c>
      <c r="BB27759" s="91" t="s">
        <v>5248</v>
      </c>
      <c r="BC27759" s="91" t="s">
        <v>32213</v>
      </c>
      <c r="BD27759" s="423" t="s">
        <v>1301</v>
      </c>
    </row>
    <row r="27760" spans="53:56" ht="15" x14ac:dyDescent="0.25">
      <c r="BA27760" s="90" t="s">
        <v>32214</v>
      </c>
      <c r="BB27760" s="90" t="s">
        <v>5248</v>
      </c>
      <c r="BC27760" s="90" t="s">
        <v>32215</v>
      </c>
      <c r="BD27760" s="423" t="s">
        <v>1301</v>
      </c>
    </row>
    <row r="27761" spans="53:56" ht="15" x14ac:dyDescent="0.25">
      <c r="BA27761" s="91" t="s">
        <v>32216</v>
      </c>
      <c r="BB27761" s="91" t="s">
        <v>5248</v>
      </c>
      <c r="BC27761" s="91" t="s">
        <v>32213</v>
      </c>
      <c r="BD27761" s="423" t="s">
        <v>1301</v>
      </c>
    </row>
    <row r="27762" spans="53:56" ht="15" x14ac:dyDescent="0.25">
      <c r="BA27762" s="91" t="s">
        <v>32217</v>
      </c>
      <c r="BB27762" s="91" t="s">
        <v>5248</v>
      </c>
      <c r="BC27762" s="91" t="s">
        <v>32215</v>
      </c>
      <c r="BD27762" s="423" t="s">
        <v>1301</v>
      </c>
    </row>
    <row r="27763" spans="53:56" ht="15" x14ac:dyDescent="0.25">
      <c r="BA27763" s="90" t="s">
        <v>32218</v>
      </c>
      <c r="BB27763" s="90" t="s">
        <v>5248</v>
      </c>
      <c r="BC27763" s="90" t="s">
        <v>32201</v>
      </c>
      <c r="BD27763" s="423" t="s">
        <v>1301</v>
      </c>
    </row>
    <row r="27764" spans="53:56" ht="15" x14ac:dyDescent="0.25">
      <c r="BA27764" s="90" t="s">
        <v>32219</v>
      </c>
      <c r="BB27764" s="90" t="s">
        <v>5248</v>
      </c>
      <c r="BC27764" s="90" t="s">
        <v>32215</v>
      </c>
      <c r="BD27764" s="423" t="s">
        <v>1301</v>
      </c>
    </row>
    <row r="27765" spans="53:56" ht="15" x14ac:dyDescent="0.25">
      <c r="BA27765" s="91" t="s">
        <v>32220</v>
      </c>
      <c r="BB27765" s="91" t="s">
        <v>5248</v>
      </c>
      <c r="BC27765" s="91" t="s">
        <v>32215</v>
      </c>
      <c r="BD27765" s="423" t="s">
        <v>1301</v>
      </c>
    </row>
    <row r="27766" spans="53:56" ht="15" x14ac:dyDescent="0.25">
      <c r="BA27766" s="90" t="s">
        <v>32221</v>
      </c>
      <c r="BB27766" s="90" t="s">
        <v>5248</v>
      </c>
      <c r="BC27766" s="90" t="s">
        <v>32215</v>
      </c>
      <c r="BD27766" s="423" t="s">
        <v>1301</v>
      </c>
    </row>
    <row r="27767" spans="53:56" ht="15" x14ac:dyDescent="0.25">
      <c r="BA27767" s="91" t="s">
        <v>32222</v>
      </c>
      <c r="BB27767" s="91" t="s">
        <v>5248</v>
      </c>
      <c r="BC27767" s="91" t="s">
        <v>32215</v>
      </c>
      <c r="BD27767" s="423" t="s">
        <v>1301</v>
      </c>
    </row>
    <row r="27768" spans="53:56" ht="15" x14ac:dyDescent="0.25">
      <c r="BA27768" s="90" t="s">
        <v>32223</v>
      </c>
      <c r="BB27768" s="90" t="s">
        <v>5248</v>
      </c>
      <c r="BC27768" s="90" t="s">
        <v>31852</v>
      </c>
      <c r="BD27768" s="423" t="s">
        <v>1301</v>
      </c>
    </row>
    <row r="27769" spans="53:56" ht="15" x14ac:dyDescent="0.25">
      <c r="BA27769" s="91" t="s">
        <v>32224</v>
      </c>
      <c r="BB27769" s="91" t="s">
        <v>5248</v>
      </c>
      <c r="BC27769" s="91" t="s">
        <v>16752</v>
      </c>
      <c r="BD27769" s="423" t="s">
        <v>1301</v>
      </c>
    </row>
    <row r="27770" spans="53:56" ht="15" x14ac:dyDescent="0.25">
      <c r="BA27770" s="90" t="s">
        <v>32225</v>
      </c>
      <c r="BB27770" s="90" t="s">
        <v>5248</v>
      </c>
      <c r="BC27770" s="90" t="s">
        <v>32215</v>
      </c>
      <c r="BD27770" s="423" t="s">
        <v>1301</v>
      </c>
    </row>
    <row r="27771" spans="53:56" ht="15" x14ac:dyDescent="0.25">
      <c r="BA27771" s="91" t="s">
        <v>32226</v>
      </c>
      <c r="BB27771" s="91" t="s">
        <v>5248</v>
      </c>
      <c r="BC27771" s="91" t="s">
        <v>32201</v>
      </c>
      <c r="BD27771" s="423" t="s">
        <v>1301</v>
      </c>
    </row>
    <row r="27772" spans="53:56" ht="15" x14ac:dyDescent="0.25">
      <c r="BA27772" s="90" t="s">
        <v>32227</v>
      </c>
      <c r="BB27772" s="90" t="s">
        <v>5248</v>
      </c>
      <c r="BC27772" s="90" t="s">
        <v>31852</v>
      </c>
      <c r="BD27772" s="423" t="s">
        <v>1301</v>
      </c>
    </row>
    <row r="27773" spans="53:56" ht="15" x14ac:dyDescent="0.25">
      <c r="BA27773" s="91" t="s">
        <v>32228</v>
      </c>
      <c r="BB27773" s="91" t="s">
        <v>5248</v>
      </c>
      <c r="BC27773" s="91" t="s">
        <v>32215</v>
      </c>
      <c r="BD27773" s="423" t="s">
        <v>1301</v>
      </c>
    </row>
    <row r="27774" spans="53:56" ht="15" x14ac:dyDescent="0.25">
      <c r="BA27774" s="90" t="s">
        <v>32229</v>
      </c>
      <c r="BB27774" s="90" t="s">
        <v>5248</v>
      </c>
      <c r="BC27774" s="90" t="s">
        <v>32215</v>
      </c>
      <c r="BD27774" s="423" t="s">
        <v>1301</v>
      </c>
    </row>
    <row r="27775" spans="53:56" ht="15" x14ac:dyDescent="0.25">
      <c r="BA27775" s="91" t="s">
        <v>32230</v>
      </c>
      <c r="BB27775" s="91" t="s">
        <v>5248</v>
      </c>
      <c r="BC27775" s="91" t="s">
        <v>31852</v>
      </c>
      <c r="BD27775" s="423" t="s">
        <v>1301</v>
      </c>
    </row>
    <row r="27776" spans="53:56" ht="15" x14ac:dyDescent="0.25">
      <c r="BA27776" s="90" t="s">
        <v>32231</v>
      </c>
      <c r="BB27776" s="90" t="s">
        <v>5248</v>
      </c>
      <c r="BC27776" s="90" t="s">
        <v>32213</v>
      </c>
      <c r="BD27776" s="423" t="s">
        <v>1301</v>
      </c>
    </row>
    <row r="27777" spans="53:56" ht="15" x14ac:dyDescent="0.25">
      <c r="BA27777" s="91" t="s">
        <v>32232</v>
      </c>
      <c r="BB27777" s="91" t="s">
        <v>5248</v>
      </c>
      <c r="BC27777" s="91" t="s">
        <v>31852</v>
      </c>
      <c r="BD27777" s="423" t="s">
        <v>1301</v>
      </c>
    </row>
    <row r="27778" spans="53:56" ht="15" x14ac:dyDescent="0.25">
      <c r="BA27778" s="90" t="s">
        <v>32233</v>
      </c>
      <c r="BB27778" s="90" t="s">
        <v>5248</v>
      </c>
      <c r="BC27778" s="90" t="s">
        <v>32201</v>
      </c>
      <c r="BD27778" s="423" t="s">
        <v>1301</v>
      </c>
    </row>
    <row r="27779" spans="53:56" ht="15" x14ac:dyDescent="0.25">
      <c r="BA27779" s="91" t="s">
        <v>32234</v>
      </c>
      <c r="BB27779" s="91" t="s">
        <v>5248</v>
      </c>
      <c r="BC27779" s="91" t="s">
        <v>31852</v>
      </c>
      <c r="BD27779" s="423" t="s">
        <v>1301</v>
      </c>
    </row>
    <row r="27780" spans="53:56" ht="15" x14ac:dyDescent="0.25">
      <c r="BA27780" s="90" t="s">
        <v>32235</v>
      </c>
      <c r="BB27780" s="90" t="s">
        <v>5248</v>
      </c>
      <c r="BC27780" s="90" t="s">
        <v>31852</v>
      </c>
      <c r="BD27780" s="423" t="s">
        <v>1301</v>
      </c>
    </row>
    <row r="27781" spans="53:56" ht="15" x14ac:dyDescent="0.25">
      <c r="BA27781" s="91" t="s">
        <v>32236</v>
      </c>
      <c r="BB27781" s="91" t="s">
        <v>5248</v>
      </c>
      <c r="BC27781" s="91" t="s">
        <v>31852</v>
      </c>
      <c r="BD27781" s="423" t="s">
        <v>1301</v>
      </c>
    </row>
    <row r="27782" spans="53:56" ht="15" x14ac:dyDescent="0.25">
      <c r="BA27782" s="90" t="s">
        <v>32237</v>
      </c>
      <c r="BB27782" s="90" t="s">
        <v>5248</v>
      </c>
      <c r="BC27782" s="90" t="s">
        <v>17833</v>
      </c>
      <c r="BD27782" s="423" t="s">
        <v>1301</v>
      </c>
    </row>
    <row r="27783" spans="53:56" ht="15" x14ac:dyDescent="0.25">
      <c r="BA27783" s="91" t="s">
        <v>32238</v>
      </c>
      <c r="BB27783" s="91" t="s">
        <v>5248</v>
      </c>
      <c r="BC27783" s="91" t="s">
        <v>32215</v>
      </c>
      <c r="BD27783" s="423" t="s">
        <v>1301</v>
      </c>
    </row>
    <row r="27784" spans="53:56" ht="15" x14ac:dyDescent="0.25">
      <c r="BA27784" s="90" t="s">
        <v>32239</v>
      </c>
      <c r="BB27784" s="90" t="s">
        <v>5248</v>
      </c>
      <c r="BC27784" s="90" t="s">
        <v>32240</v>
      </c>
      <c r="BD27784" s="423" t="s">
        <v>1301</v>
      </c>
    </row>
    <row r="27785" spans="53:56" ht="15" x14ac:dyDescent="0.25">
      <c r="BA27785" s="91" t="s">
        <v>32241</v>
      </c>
      <c r="BB27785" s="91" t="s">
        <v>5248</v>
      </c>
      <c r="BC27785" s="91" t="s">
        <v>16752</v>
      </c>
      <c r="BD27785" s="423" t="s">
        <v>1301</v>
      </c>
    </row>
    <row r="27786" spans="53:56" ht="15" x14ac:dyDescent="0.25">
      <c r="BA27786" s="90" t="s">
        <v>32242</v>
      </c>
      <c r="BB27786" s="90" t="s">
        <v>5248</v>
      </c>
      <c r="BC27786" s="90" t="s">
        <v>32213</v>
      </c>
      <c r="BD27786" s="423" t="s">
        <v>1301</v>
      </c>
    </row>
    <row r="27787" spans="53:56" ht="15" x14ac:dyDescent="0.25">
      <c r="BA27787" s="91" t="s">
        <v>32243</v>
      </c>
      <c r="BB27787" s="91" t="s">
        <v>5248</v>
      </c>
      <c r="BC27787" s="91" t="s">
        <v>16752</v>
      </c>
      <c r="BD27787" s="423" t="s">
        <v>1301</v>
      </c>
    </row>
    <row r="27788" spans="53:56" ht="15" x14ac:dyDescent="0.25">
      <c r="BA27788" s="90" t="s">
        <v>32244</v>
      </c>
      <c r="BB27788" s="90" t="s">
        <v>5248</v>
      </c>
      <c r="BC27788" s="90" t="s">
        <v>32215</v>
      </c>
      <c r="BD27788" s="423" t="s">
        <v>1301</v>
      </c>
    </row>
    <row r="27789" spans="53:56" ht="15" x14ac:dyDescent="0.25">
      <c r="BA27789" s="91" t="s">
        <v>32245</v>
      </c>
      <c r="BB27789" s="91" t="s">
        <v>5248</v>
      </c>
      <c r="BC27789" s="91" t="s">
        <v>32206</v>
      </c>
      <c r="BD27789" s="423" t="s">
        <v>1301</v>
      </c>
    </row>
    <row r="27790" spans="53:56" ht="15" x14ac:dyDescent="0.25">
      <c r="BA27790" s="90" t="s">
        <v>32246</v>
      </c>
      <c r="BB27790" s="90" t="s">
        <v>5248</v>
      </c>
      <c r="BC27790" s="90" t="s">
        <v>31852</v>
      </c>
      <c r="BD27790" s="423" t="s">
        <v>1301</v>
      </c>
    </row>
    <row r="27791" spans="53:56" ht="15" x14ac:dyDescent="0.25">
      <c r="BA27791" s="91" t="s">
        <v>32247</v>
      </c>
      <c r="BB27791" s="91" t="s">
        <v>5248</v>
      </c>
      <c r="BC27791" s="91" t="s">
        <v>32213</v>
      </c>
      <c r="BD27791" s="423" t="s">
        <v>1301</v>
      </c>
    </row>
    <row r="27792" spans="53:56" ht="15" x14ac:dyDescent="0.25">
      <c r="BA27792" s="90" t="s">
        <v>32248</v>
      </c>
      <c r="BB27792" s="90" t="s">
        <v>5248</v>
      </c>
      <c r="BC27792" s="90" t="s">
        <v>31552</v>
      </c>
      <c r="BD27792" s="423" t="s">
        <v>1301</v>
      </c>
    </row>
    <row r="27793" spans="53:56" ht="15" x14ac:dyDescent="0.25">
      <c r="BA27793" s="91" t="s">
        <v>32249</v>
      </c>
      <c r="BB27793" s="91" t="s">
        <v>5248</v>
      </c>
      <c r="BC27793" s="91" t="s">
        <v>21473</v>
      </c>
      <c r="BD27793" s="423" t="s">
        <v>1301</v>
      </c>
    </row>
    <row r="27794" spans="53:56" ht="15" x14ac:dyDescent="0.25">
      <c r="BA27794" s="90" t="s">
        <v>32250</v>
      </c>
      <c r="BB27794" s="90" t="s">
        <v>5248</v>
      </c>
      <c r="BC27794" s="90" t="s">
        <v>32097</v>
      </c>
      <c r="BD27794" s="423" t="s">
        <v>1301</v>
      </c>
    </row>
    <row r="27795" spans="53:56" ht="15" x14ac:dyDescent="0.25">
      <c r="BA27795" s="91" t="s">
        <v>32251</v>
      </c>
      <c r="BB27795" s="91" t="s">
        <v>5248</v>
      </c>
      <c r="BC27795" s="91" t="s">
        <v>32252</v>
      </c>
      <c r="BD27795" s="423" t="s">
        <v>1301</v>
      </c>
    </row>
    <row r="27796" spans="53:56" ht="15" x14ac:dyDescent="0.25">
      <c r="BA27796" s="90" t="s">
        <v>32253</v>
      </c>
      <c r="BB27796" s="90" t="s">
        <v>5248</v>
      </c>
      <c r="BC27796" s="90" t="s">
        <v>32157</v>
      </c>
      <c r="BD27796" s="423" t="s">
        <v>1301</v>
      </c>
    </row>
    <row r="27797" spans="53:56" ht="15" x14ac:dyDescent="0.25">
      <c r="BA27797" s="91" t="s">
        <v>32254</v>
      </c>
      <c r="BB27797" s="91" t="s">
        <v>5248</v>
      </c>
      <c r="BC27797" s="91" t="s">
        <v>17833</v>
      </c>
      <c r="BD27797" s="423" t="s">
        <v>1301</v>
      </c>
    </row>
    <row r="27798" spans="53:56" ht="15" x14ac:dyDescent="0.25">
      <c r="BA27798" s="90" t="s">
        <v>32255</v>
      </c>
      <c r="BB27798" s="90" t="s">
        <v>5248</v>
      </c>
      <c r="BC27798" s="90" t="s">
        <v>21473</v>
      </c>
      <c r="BD27798" s="423" t="s">
        <v>1301</v>
      </c>
    </row>
    <row r="27799" spans="53:56" ht="15" x14ac:dyDescent="0.25">
      <c r="BA27799" s="91" t="s">
        <v>32256</v>
      </c>
      <c r="BB27799" s="91" t="s">
        <v>5248</v>
      </c>
      <c r="BC27799" s="91" t="s">
        <v>32157</v>
      </c>
      <c r="BD27799" s="423" t="s">
        <v>1301</v>
      </c>
    </row>
    <row r="27800" spans="53:56" ht="15" x14ac:dyDescent="0.25">
      <c r="BA27800" s="90" t="s">
        <v>32257</v>
      </c>
      <c r="BB27800" s="90" t="s">
        <v>5248</v>
      </c>
      <c r="BC27800" s="90" t="s">
        <v>32153</v>
      </c>
      <c r="BD27800" s="423" t="s">
        <v>1301</v>
      </c>
    </row>
    <row r="27801" spans="53:56" ht="15" x14ac:dyDescent="0.25">
      <c r="BA27801" s="91" t="s">
        <v>32258</v>
      </c>
      <c r="BB27801" s="91" t="s">
        <v>5248</v>
      </c>
      <c r="BC27801" s="91" t="s">
        <v>21473</v>
      </c>
      <c r="BD27801" s="423" t="s">
        <v>1301</v>
      </c>
    </row>
    <row r="27802" spans="53:56" ht="15" x14ac:dyDescent="0.25">
      <c r="BA27802" s="90" t="s">
        <v>32259</v>
      </c>
      <c r="BB27802" s="90" t="s">
        <v>5248</v>
      </c>
      <c r="BC27802" s="90" t="s">
        <v>32153</v>
      </c>
      <c r="BD27802" s="423" t="s">
        <v>1301</v>
      </c>
    </row>
    <row r="27803" spans="53:56" ht="15" x14ac:dyDescent="0.25">
      <c r="BA27803" s="91" t="s">
        <v>32260</v>
      </c>
      <c r="BB27803" s="91" t="s">
        <v>5248</v>
      </c>
      <c r="BC27803" s="91" t="s">
        <v>32097</v>
      </c>
      <c r="BD27803" s="423" t="s">
        <v>1301</v>
      </c>
    </row>
    <row r="27804" spans="53:56" ht="15" x14ac:dyDescent="0.25">
      <c r="BA27804" s="90" t="s">
        <v>32261</v>
      </c>
      <c r="BB27804" s="90" t="s">
        <v>5248</v>
      </c>
      <c r="BC27804" s="90" t="s">
        <v>21473</v>
      </c>
      <c r="BD27804" s="423" t="s">
        <v>1301</v>
      </c>
    </row>
    <row r="27805" spans="53:56" ht="15" x14ac:dyDescent="0.25">
      <c r="BA27805" s="91" t="s">
        <v>32262</v>
      </c>
      <c r="BB27805" s="91" t="s">
        <v>5248</v>
      </c>
      <c r="BC27805" s="91" t="s">
        <v>32263</v>
      </c>
      <c r="BD27805" s="423" t="s">
        <v>1301</v>
      </c>
    </row>
    <row r="27806" spans="53:56" ht="15" x14ac:dyDescent="0.25">
      <c r="BA27806" s="90" t="s">
        <v>32264</v>
      </c>
      <c r="BB27806" s="90" t="s">
        <v>5248</v>
      </c>
      <c r="BC27806" s="90" t="s">
        <v>32097</v>
      </c>
      <c r="BD27806" s="423" t="s">
        <v>1301</v>
      </c>
    </row>
    <row r="27807" spans="53:56" ht="15" x14ac:dyDescent="0.25">
      <c r="BA27807" s="91" t="s">
        <v>32265</v>
      </c>
      <c r="BB27807" s="91" t="s">
        <v>5248</v>
      </c>
      <c r="BC27807" s="91" t="s">
        <v>17833</v>
      </c>
      <c r="BD27807" s="423" t="s">
        <v>1301</v>
      </c>
    </row>
    <row r="27808" spans="53:56" ht="15" x14ac:dyDescent="0.25">
      <c r="BA27808" s="90" t="s">
        <v>32266</v>
      </c>
      <c r="BB27808" s="90" t="s">
        <v>5248</v>
      </c>
      <c r="BC27808" s="90" t="s">
        <v>21473</v>
      </c>
      <c r="BD27808" s="423" t="s">
        <v>1301</v>
      </c>
    </row>
    <row r="27809" spans="53:56" ht="15" x14ac:dyDescent="0.25">
      <c r="BA27809" s="91" t="s">
        <v>32267</v>
      </c>
      <c r="BB27809" s="91" t="s">
        <v>5248</v>
      </c>
      <c r="BC27809" s="91" t="s">
        <v>32097</v>
      </c>
      <c r="BD27809" s="423" t="s">
        <v>1301</v>
      </c>
    </row>
    <row r="27810" spans="53:56" ht="15" x14ac:dyDescent="0.25">
      <c r="BA27810" s="90" t="s">
        <v>32268</v>
      </c>
      <c r="BB27810" s="90" t="s">
        <v>5248</v>
      </c>
      <c r="BC27810" s="90" t="s">
        <v>31552</v>
      </c>
      <c r="BD27810" s="423" t="s">
        <v>1301</v>
      </c>
    </row>
    <row r="27811" spans="53:56" ht="15" x14ac:dyDescent="0.25">
      <c r="BA27811" s="91" t="s">
        <v>32269</v>
      </c>
      <c r="BB27811" s="91" t="s">
        <v>5248</v>
      </c>
      <c r="BC27811" s="91" t="s">
        <v>32153</v>
      </c>
      <c r="BD27811" s="423" t="s">
        <v>1301</v>
      </c>
    </row>
    <row r="27812" spans="53:56" ht="15" x14ac:dyDescent="0.25">
      <c r="BA27812" s="90" t="s">
        <v>32270</v>
      </c>
      <c r="BB27812" s="90" t="s">
        <v>5248</v>
      </c>
      <c r="BC27812" s="90" t="s">
        <v>31552</v>
      </c>
      <c r="BD27812" s="423" t="s">
        <v>1301</v>
      </c>
    </row>
    <row r="27813" spans="53:56" ht="15" x14ac:dyDescent="0.25">
      <c r="BA27813" s="91" t="s">
        <v>32271</v>
      </c>
      <c r="BB27813" s="91" t="s">
        <v>5248</v>
      </c>
      <c r="BC27813" s="91" t="s">
        <v>17833</v>
      </c>
      <c r="BD27813" s="423" t="s">
        <v>1301</v>
      </c>
    </row>
    <row r="27814" spans="53:56" ht="15" x14ac:dyDescent="0.25">
      <c r="BA27814" s="90" t="s">
        <v>32272</v>
      </c>
      <c r="BB27814" s="90" t="s">
        <v>5248</v>
      </c>
      <c r="BC27814" s="90" t="s">
        <v>32263</v>
      </c>
      <c r="BD27814" s="423" t="s">
        <v>1301</v>
      </c>
    </row>
    <row r="27815" spans="53:56" ht="15" x14ac:dyDescent="0.25">
      <c r="BA27815" s="91" t="s">
        <v>32273</v>
      </c>
      <c r="BB27815" s="91" t="s">
        <v>5248</v>
      </c>
      <c r="BC27815" s="91" t="s">
        <v>21473</v>
      </c>
      <c r="BD27815" s="423" t="s">
        <v>1301</v>
      </c>
    </row>
    <row r="27816" spans="53:56" ht="15" x14ac:dyDescent="0.25">
      <c r="BA27816" s="90" t="s">
        <v>32274</v>
      </c>
      <c r="BB27816" s="90" t="s">
        <v>5248</v>
      </c>
      <c r="BC27816" s="90" t="s">
        <v>32157</v>
      </c>
      <c r="BD27816" s="423" t="s">
        <v>1301</v>
      </c>
    </row>
    <row r="27817" spans="53:56" ht="15" x14ac:dyDescent="0.25">
      <c r="BA27817" s="91" t="s">
        <v>32275</v>
      </c>
      <c r="BB27817" s="91" t="s">
        <v>5248</v>
      </c>
      <c r="BC27817" s="91" t="s">
        <v>32252</v>
      </c>
      <c r="BD27817" s="423" t="s">
        <v>1301</v>
      </c>
    </row>
    <row r="27818" spans="53:56" ht="15" x14ac:dyDescent="0.25">
      <c r="BA27818" s="90" t="s">
        <v>32276</v>
      </c>
      <c r="BB27818" s="90" t="s">
        <v>5248</v>
      </c>
      <c r="BC27818" s="90" t="s">
        <v>32157</v>
      </c>
      <c r="BD27818" s="423" t="s">
        <v>1301</v>
      </c>
    </row>
    <row r="27819" spans="53:56" ht="15" x14ac:dyDescent="0.25">
      <c r="BA27819" s="91" t="s">
        <v>32277</v>
      </c>
      <c r="BB27819" s="91" t="s">
        <v>5248</v>
      </c>
      <c r="BC27819" s="91" t="s">
        <v>32097</v>
      </c>
      <c r="BD27819" s="423" t="s">
        <v>1301</v>
      </c>
    </row>
    <row r="27820" spans="53:56" ht="15" x14ac:dyDescent="0.25">
      <c r="BA27820" s="90" t="s">
        <v>32278</v>
      </c>
      <c r="BB27820" s="90" t="s">
        <v>5248</v>
      </c>
      <c r="BC27820" s="90" t="s">
        <v>32157</v>
      </c>
      <c r="BD27820" s="423" t="s">
        <v>1301</v>
      </c>
    </row>
    <row r="27821" spans="53:56" ht="15" x14ac:dyDescent="0.25">
      <c r="BA27821" s="91" t="s">
        <v>32279</v>
      </c>
      <c r="BB27821" s="91" t="s">
        <v>5248</v>
      </c>
      <c r="BC27821" s="91" t="s">
        <v>32263</v>
      </c>
      <c r="BD27821" s="423" t="s">
        <v>1301</v>
      </c>
    </row>
    <row r="27822" spans="53:56" ht="15" x14ac:dyDescent="0.25">
      <c r="BA27822" s="90" t="s">
        <v>32280</v>
      </c>
      <c r="BB27822" s="90" t="s">
        <v>5248</v>
      </c>
      <c r="BC27822" s="90" t="s">
        <v>31552</v>
      </c>
      <c r="BD27822" s="423" t="s">
        <v>1301</v>
      </c>
    </row>
    <row r="27823" spans="53:56" ht="15" x14ac:dyDescent="0.25">
      <c r="BA27823" s="91" t="s">
        <v>32281</v>
      </c>
      <c r="BB27823" s="91" t="s">
        <v>5248</v>
      </c>
      <c r="BC27823" s="91" t="s">
        <v>32282</v>
      </c>
      <c r="BD27823" s="423" t="s">
        <v>1301</v>
      </c>
    </row>
    <row r="27824" spans="53:56" ht="15" x14ac:dyDescent="0.25">
      <c r="BA27824" s="90" t="s">
        <v>32283</v>
      </c>
      <c r="BB27824" s="90" t="s">
        <v>5248</v>
      </c>
      <c r="BC27824" s="90" t="s">
        <v>32252</v>
      </c>
      <c r="BD27824" s="423" t="s">
        <v>1301</v>
      </c>
    </row>
    <row r="27825" spans="53:56" ht="15" x14ac:dyDescent="0.25">
      <c r="BA27825" s="91" t="s">
        <v>32284</v>
      </c>
      <c r="BB27825" s="91" t="s">
        <v>5248</v>
      </c>
      <c r="BC27825" s="91" t="s">
        <v>32285</v>
      </c>
      <c r="BD27825" s="423" t="s">
        <v>1301</v>
      </c>
    </row>
    <row r="27826" spans="53:56" ht="15" x14ac:dyDescent="0.25">
      <c r="BA27826" s="90" t="s">
        <v>32286</v>
      </c>
      <c r="BB27826" s="90" t="s">
        <v>5248</v>
      </c>
      <c r="BC27826" s="90" t="s">
        <v>32285</v>
      </c>
      <c r="BD27826" s="423" t="s">
        <v>1301</v>
      </c>
    </row>
    <row r="27827" spans="53:56" ht="15" x14ac:dyDescent="0.25">
      <c r="BA27827" s="91" t="s">
        <v>32287</v>
      </c>
      <c r="BB27827" s="91" t="s">
        <v>5248</v>
      </c>
      <c r="BC27827" s="91" t="s">
        <v>32285</v>
      </c>
      <c r="BD27827" s="423" t="s">
        <v>1301</v>
      </c>
    </row>
    <row r="27828" spans="53:56" ht="15" x14ac:dyDescent="0.25">
      <c r="BA27828" s="90" t="s">
        <v>32288</v>
      </c>
      <c r="BB27828" s="90" t="s">
        <v>5248</v>
      </c>
      <c r="BC27828" s="90" t="s">
        <v>32285</v>
      </c>
      <c r="BD27828" s="423" t="s">
        <v>1301</v>
      </c>
    </row>
    <row r="27829" spans="53:56" ht="15" x14ac:dyDescent="0.25">
      <c r="BA27829" s="91" t="s">
        <v>32289</v>
      </c>
      <c r="BB27829" s="91" t="s">
        <v>5248</v>
      </c>
      <c r="BC27829" s="91" t="s">
        <v>32285</v>
      </c>
      <c r="BD27829" s="423" t="s">
        <v>1301</v>
      </c>
    </row>
    <row r="27830" spans="53:56" ht="15" x14ac:dyDescent="0.25">
      <c r="BA27830" s="90" t="s">
        <v>32290</v>
      </c>
      <c r="BB27830" s="90" t="s">
        <v>5248</v>
      </c>
      <c r="BC27830" s="90" t="s">
        <v>32285</v>
      </c>
      <c r="BD27830" s="423" t="s">
        <v>1301</v>
      </c>
    </row>
    <row r="27831" spans="53:56" ht="15" x14ac:dyDescent="0.25">
      <c r="BA27831" s="91" t="s">
        <v>32291</v>
      </c>
      <c r="BB27831" s="91" t="s">
        <v>5248</v>
      </c>
      <c r="BC27831" s="91" t="s">
        <v>32292</v>
      </c>
      <c r="BD27831" s="423" t="s">
        <v>1301</v>
      </c>
    </row>
    <row r="27832" spans="53:56" ht="15" x14ac:dyDescent="0.25">
      <c r="BA27832" s="90" t="s">
        <v>32293</v>
      </c>
      <c r="BB27832" s="90" t="s">
        <v>5248</v>
      </c>
      <c r="BC27832" s="90" t="s">
        <v>32294</v>
      </c>
      <c r="BD27832" s="423" t="s">
        <v>1301</v>
      </c>
    </row>
    <row r="27833" spans="53:56" ht="15" x14ac:dyDescent="0.25">
      <c r="BA27833" s="91" t="s">
        <v>32295</v>
      </c>
      <c r="BB27833" s="91" t="s">
        <v>5248</v>
      </c>
      <c r="BC27833" s="91" t="s">
        <v>32285</v>
      </c>
      <c r="BD27833" s="423" t="s">
        <v>1301</v>
      </c>
    </row>
    <row r="27834" spans="53:56" ht="15" x14ac:dyDescent="0.25">
      <c r="BA27834" s="90" t="s">
        <v>32296</v>
      </c>
      <c r="BB27834" s="90" t="s">
        <v>5248</v>
      </c>
      <c r="BC27834" s="90" t="s">
        <v>32285</v>
      </c>
      <c r="BD27834" s="423" t="s">
        <v>1301</v>
      </c>
    </row>
    <row r="27835" spans="53:56" ht="15" x14ac:dyDescent="0.25">
      <c r="BA27835" s="91" t="s">
        <v>32297</v>
      </c>
      <c r="BB27835" s="91" t="s">
        <v>5248</v>
      </c>
      <c r="BC27835" s="91" t="s">
        <v>32298</v>
      </c>
      <c r="BD27835" s="423" t="s">
        <v>1301</v>
      </c>
    </row>
    <row r="27836" spans="53:56" ht="15" x14ac:dyDescent="0.25">
      <c r="BA27836" s="90" t="s">
        <v>32299</v>
      </c>
      <c r="BB27836" s="90" t="s">
        <v>5248</v>
      </c>
      <c r="BC27836" s="90" t="s">
        <v>32294</v>
      </c>
      <c r="BD27836" s="423" t="s">
        <v>1301</v>
      </c>
    </row>
    <row r="27837" spans="53:56" ht="15" x14ac:dyDescent="0.25">
      <c r="BA27837" s="91" t="s">
        <v>32300</v>
      </c>
      <c r="BB27837" s="91" t="s">
        <v>5248</v>
      </c>
      <c r="BC27837" s="91" t="s">
        <v>32129</v>
      </c>
      <c r="BD27837" s="423" t="s">
        <v>1301</v>
      </c>
    </row>
    <row r="27838" spans="53:56" ht="15" x14ac:dyDescent="0.25">
      <c r="BA27838" s="90" t="s">
        <v>32301</v>
      </c>
      <c r="BB27838" s="90" t="s">
        <v>5248</v>
      </c>
      <c r="BC27838" s="90" t="s">
        <v>32302</v>
      </c>
      <c r="BD27838" s="423" t="s">
        <v>1301</v>
      </c>
    </row>
    <row r="27839" spans="53:56" ht="15" x14ac:dyDescent="0.25">
      <c r="BA27839" s="90" t="s">
        <v>32303</v>
      </c>
      <c r="BB27839" s="90" t="s">
        <v>5248</v>
      </c>
      <c r="BC27839" s="90" t="s">
        <v>32304</v>
      </c>
      <c r="BD27839" s="423" t="s">
        <v>1301</v>
      </c>
    </row>
    <row r="27840" spans="53:56" ht="15" x14ac:dyDescent="0.25">
      <c r="BA27840" s="91" t="s">
        <v>32305</v>
      </c>
      <c r="BB27840" s="91" t="s">
        <v>5248</v>
      </c>
      <c r="BC27840" s="91" t="s">
        <v>32285</v>
      </c>
      <c r="BD27840" s="423" t="s">
        <v>1301</v>
      </c>
    </row>
    <row r="27841" spans="53:56" ht="15" x14ac:dyDescent="0.25">
      <c r="BA27841" s="90" t="s">
        <v>32306</v>
      </c>
      <c r="BB27841" s="90" t="s">
        <v>5248</v>
      </c>
      <c r="BC27841" s="90" t="s">
        <v>32302</v>
      </c>
      <c r="BD27841" s="423" t="s">
        <v>1301</v>
      </c>
    </row>
    <row r="27842" spans="53:56" ht="15" x14ac:dyDescent="0.25">
      <c r="BA27842" s="91" t="s">
        <v>32307</v>
      </c>
      <c r="BB27842" s="91" t="s">
        <v>5248</v>
      </c>
      <c r="BC27842" s="91" t="s">
        <v>32129</v>
      </c>
      <c r="BD27842" s="423" t="s">
        <v>1301</v>
      </c>
    </row>
    <row r="27843" spans="53:56" ht="15" x14ac:dyDescent="0.25">
      <c r="BA27843" s="90" t="s">
        <v>32308</v>
      </c>
      <c r="BB27843" s="90" t="s">
        <v>5248</v>
      </c>
      <c r="BC27843" s="90" t="s">
        <v>32298</v>
      </c>
      <c r="BD27843" s="423" t="s">
        <v>1301</v>
      </c>
    </row>
    <row r="27844" spans="53:56" ht="15" x14ac:dyDescent="0.25">
      <c r="BA27844" s="91" t="s">
        <v>32309</v>
      </c>
      <c r="BB27844" s="91" t="s">
        <v>5248</v>
      </c>
      <c r="BC27844" s="91" t="s">
        <v>32294</v>
      </c>
      <c r="BD27844" s="423" t="s">
        <v>1301</v>
      </c>
    </row>
    <row r="27845" spans="53:56" ht="15" x14ac:dyDescent="0.25">
      <c r="BA27845" s="91" t="s">
        <v>32310</v>
      </c>
      <c r="BB27845" s="91" t="s">
        <v>5248</v>
      </c>
      <c r="BC27845" s="91" t="s">
        <v>32129</v>
      </c>
      <c r="BD27845" s="423" t="s">
        <v>1301</v>
      </c>
    </row>
    <row r="27846" spans="53:56" ht="15" x14ac:dyDescent="0.25">
      <c r="BA27846" s="90" t="s">
        <v>32311</v>
      </c>
      <c r="BB27846" s="90" t="s">
        <v>5248</v>
      </c>
      <c r="BC27846" s="90" t="s">
        <v>32298</v>
      </c>
      <c r="BD27846" s="423" t="s">
        <v>1301</v>
      </c>
    </row>
    <row r="27847" spans="53:56" ht="15" x14ac:dyDescent="0.25">
      <c r="BA27847" s="91" t="s">
        <v>32312</v>
      </c>
      <c r="BB27847" s="91" t="s">
        <v>5248</v>
      </c>
      <c r="BC27847" s="91" t="s">
        <v>32302</v>
      </c>
      <c r="BD27847" s="423" t="s">
        <v>1301</v>
      </c>
    </row>
    <row r="27848" spans="53:56" ht="15" x14ac:dyDescent="0.25">
      <c r="BA27848" s="90" t="s">
        <v>32313</v>
      </c>
      <c r="BB27848" s="90" t="s">
        <v>5248</v>
      </c>
      <c r="BC27848" s="90" t="s">
        <v>32294</v>
      </c>
      <c r="BD27848" s="423" t="s">
        <v>1301</v>
      </c>
    </row>
    <row r="27849" spans="53:56" ht="15" x14ac:dyDescent="0.25">
      <c r="BA27849" s="90" t="s">
        <v>32314</v>
      </c>
      <c r="BB27849" s="90" t="s">
        <v>5248</v>
      </c>
      <c r="BC27849" s="90" t="s">
        <v>32315</v>
      </c>
      <c r="BD27849" s="423" t="s">
        <v>1301</v>
      </c>
    </row>
    <row r="27850" spans="53:56" ht="15" x14ac:dyDescent="0.25">
      <c r="BA27850" s="91" t="s">
        <v>32316</v>
      </c>
      <c r="BB27850" s="91" t="s">
        <v>5248</v>
      </c>
      <c r="BC27850" s="91" t="s">
        <v>32302</v>
      </c>
      <c r="BD27850" s="423" t="s">
        <v>1301</v>
      </c>
    </row>
    <row r="27851" spans="53:56" ht="15" x14ac:dyDescent="0.25">
      <c r="BA27851" s="90" t="s">
        <v>32317</v>
      </c>
      <c r="BB27851" s="90" t="s">
        <v>5248</v>
      </c>
      <c r="BC27851" s="90" t="s">
        <v>32304</v>
      </c>
      <c r="BD27851" s="423" t="s">
        <v>1301</v>
      </c>
    </row>
    <row r="27852" spans="53:56" ht="15" x14ac:dyDescent="0.25">
      <c r="BA27852" s="91" t="s">
        <v>32318</v>
      </c>
      <c r="BB27852" s="91" t="s">
        <v>5248</v>
      </c>
      <c r="BC27852" s="91" t="s">
        <v>32129</v>
      </c>
      <c r="BD27852" s="423" t="s">
        <v>1301</v>
      </c>
    </row>
    <row r="27853" spans="53:56" ht="15" x14ac:dyDescent="0.25">
      <c r="BA27853" s="91" t="s">
        <v>32319</v>
      </c>
      <c r="BB27853" s="91" t="s">
        <v>5248</v>
      </c>
      <c r="BC27853" s="91" t="s">
        <v>32304</v>
      </c>
      <c r="BD27853" s="423" t="s">
        <v>1301</v>
      </c>
    </row>
    <row r="27854" spans="53:56" ht="15" x14ac:dyDescent="0.25">
      <c r="BA27854" s="90" t="s">
        <v>32320</v>
      </c>
      <c r="BB27854" s="90" t="s">
        <v>5248</v>
      </c>
      <c r="BC27854" s="90" t="s">
        <v>32285</v>
      </c>
      <c r="BD27854" s="423" t="s">
        <v>1301</v>
      </c>
    </row>
    <row r="27855" spans="53:56" ht="15" x14ac:dyDescent="0.25">
      <c r="BA27855" s="91" t="s">
        <v>32321</v>
      </c>
      <c r="BB27855" s="91" t="s">
        <v>5248</v>
      </c>
      <c r="BC27855" s="91" t="s">
        <v>32315</v>
      </c>
      <c r="BD27855" s="423" t="s">
        <v>1301</v>
      </c>
    </row>
    <row r="27856" spans="53:56" ht="15" x14ac:dyDescent="0.25">
      <c r="BA27856" s="90" t="s">
        <v>32322</v>
      </c>
      <c r="BB27856" s="90" t="s">
        <v>5248</v>
      </c>
      <c r="BC27856" s="90" t="s">
        <v>32129</v>
      </c>
      <c r="BD27856" s="423" t="s">
        <v>1301</v>
      </c>
    </row>
    <row r="27857" spans="53:56" ht="15" x14ac:dyDescent="0.25">
      <c r="BA27857" s="90" t="s">
        <v>32323</v>
      </c>
      <c r="BB27857" s="90" t="s">
        <v>5248</v>
      </c>
      <c r="BC27857" s="90" t="s">
        <v>32304</v>
      </c>
      <c r="BD27857" s="423" t="s">
        <v>1301</v>
      </c>
    </row>
    <row r="27858" spans="53:56" ht="15" x14ac:dyDescent="0.25">
      <c r="BA27858" s="91" t="s">
        <v>32324</v>
      </c>
      <c r="BB27858" s="91" t="s">
        <v>5248</v>
      </c>
      <c r="BC27858" s="91" t="s">
        <v>32325</v>
      </c>
      <c r="BD27858" s="423" t="s">
        <v>1301</v>
      </c>
    </row>
    <row r="27859" spans="53:56" ht="15" x14ac:dyDescent="0.25">
      <c r="BA27859" s="90" t="s">
        <v>32326</v>
      </c>
      <c r="BB27859" s="90" t="s">
        <v>5248</v>
      </c>
      <c r="BC27859" s="90" t="s">
        <v>32298</v>
      </c>
      <c r="BD27859" s="423" t="s">
        <v>1301</v>
      </c>
    </row>
    <row r="27860" spans="53:56" ht="15" x14ac:dyDescent="0.25">
      <c r="BA27860" s="91" t="s">
        <v>32327</v>
      </c>
      <c r="BB27860" s="91" t="s">
        <v>5248</v>
      </c>
      <c r="BC27860" s="91" t="s">
        <v>32304</v>
      </c>
      <c r="BD27860" s="423" t="s">
        <v>1301</v>
      </c>
    </row>
    <row r="27861" spans="53:56" ht="15" x14ac:dyDescent="0.25">
      <c r="BA27861" s="91" t="s">
        <v>32328</v>
      </c>
      <c r="BB27861" s="91" t="s">
        <v>5248</v>
      </c>
      <c r="BC27861" s="91" t="s">
        <v>32129</v>
      </c>
      <c r="BD27861" s="423" t="s">
        <v>1301</v>
      </c>
    </row>
    <row r="27862" spans="53:56" ht="15" x14ac:dyDescent="0.25">
      <c r="BA27862" s="90" t="s">
        <v>32329</v>
      </c>
      <c r="BB27862" s="90" t="s">
        <v>5248</v>
      </c>
      <c r="BC27862" s="90" t="s">
        <v>32325</v>
      </c>
      <c r="BD27862" s="423" t="s">
        <v>1301</v>
      </c>
    </row>
    <row r="27863" spans="53:56" ht="15" x14ac:dyDescent="0.25">
      <c r="BA27863" s="91" t="s">
        <v>32330</v>
      </c>
      <c r="BB27863" s="91" t="s">
        <v>5248</v>
      </c>
      <c r="BC27863" s="91" t="s">
        <v>32134</v>
      </c>
      <c r="BD27863" s="423" t="s">
        <v>1301</v>
      </c>
    </row>
    <row r="27864" spans="53:56" ht="15" x14ac:dyDescent="0.25">
      <c r="BA27864" s="90" t="s">
        <v>32331</v>
      </c>
      <c r="BB27864" s="90" t="s">
        <v>5248</v>
      </c>
      <c r="BC27864" s="90" t="s">
        <v>32315</v>
      </c>
      <c r="BD27864" s="423" t="s">
        <v>1301</v>
      </c>
    </row>
    <row r="27865" spans="53:56" ht="15" x14ac:dyDescent="0.25">
      <c r="BA27865" s="90" t="s">
        <v>32332</v>
      </c>
      <c r="BB27865" s="90" t="s">
        <v>5248</v>
      </c>
      <c r="BC27865" s="90" t="s">
        <v>32298</v>
      </c>
      <c r="BD27865" s="423" t="s">
        <v>1301</v>
      </c>
    </row>
    <row r="27866" spans="53:56" ht="15" x14ac:dyDescent="0.25">
      <c r="BA27866" s="91" t="s">
        <v>32333</v>
      </c>
      <c r="BB27866" s="91" t="s">
        <v>5248</v>
      </c>
      <c r="BC27866" s="91" t="s">
        <v>32129</v>
      </c>
      <c r="BD27866" s="423" t="s">
        <v>1301</v>
      </c>
    </row>
    <row r="27867" spans="53:56" ht="15" x14ac:dyDescent="0.25">
      <c r="BA27867" s="90" t="s">
        <v>32334</v>
      </c>
      <c r="BB27867" s="90" t="s">
        <v>5248</v>
      </c>
      <c r="BC27867" s="90" t="s">
        <v>32304</v>
      </c>
      <c r="BD27867" s="423" t="s">
        <v>1301</v>
      </c>
    </row>
    <row r="27868" spans="53:56" ht="15" x14ac:dyDescent="0.25">
      <c r="BA27868" s="91" t="s">
        <v>32335</v>
      </c>
      <c r="BB27868" s="91" t="s">
        <v>5248</v>
      </c>
      <c r="BC27868" s="91" t="s">
        <v>18185</v>
      </c>
      <c r="BD27868" s="423" t="s">
        <v>1301</v>
      </c>
    </row>
    <row r="27869" spans="53:56" ht="15" x14ac:dyDescent="0.25">
      <c r="BA27869" s="90" t="s">
        <v>32336</v>
      </c>
      <c r="BB27869" s="90" t="s">
        <v>5248</v>
      </c>
      <c r="BC27869" s="90" t="s">
        <v>32325</v>
      </c>
      <c r="BD27869" s="423" t="s">
        <v>1301</v>
      </c>
    </row>
    <row r="27870" spans="53:56" ht="15" x14ac:dyDescent="0.25">
      <c r="BA27870" s="91" t="s">
        <v>32337</v>
      </c>
      <c r="BB27870" s="91" t="s">
        <v>5248</v>
      </c>
      <c r="BC27870" s="91" t="s">
        <v>32285</v>
      </c>
      <c r="BD27870" s="423" t="s">
        <v>1301</v>
      </c>
    </row>
    <row r="27871" spans="53:56" ht="15" x14ac:dyDescent="0.25">
      <c r="BA27871" s="91" t="s">
        <v>32338</v>
      </c>
      <c r="BB27871" s="91" t="s">
        <v>5248</v>
      </c>
      <c r="BC27871" s="91" t="s">
        <v>32129</v>
      </c>
      <c r="BD27871" s="423" t="s">
        <v>1301</v>
      </c>
    </row>
    <row r="27872" spans="53:56" ht="15" x14ac:dyDescent="0.25">
      <c r="BA27872" s="90" t="s">
        <v>32339</v>
      </c>
      <c r="BB27872" s="90" t="s">
        <v>5248</v>
      </c>
      <c r="BC27872" s="90" t="s">
        <v>32285</v>
      </c>
      <c r="BD27872" s="423" t="s">
        <v>1301</v>
      </c>
    </row>
    <row r="27873" spans="53:56" ht="15" x14ac:dyDescent="0.25">
      <c r="BA27873" s="91" t="s">
        <v>32340</v>
      </c>
      <c r="BB27873" s="91" t="s">
        <v>5248</v>
      </c>
      <c r="BC27873" s="91" t="s">
        <v>32315</v>
      </c>
      <c r="BD27873" s="423" t="s">
        <v>1301</v>
      </c>
    </row>
    <row r="27874" spans="53:56" ht="15" x14ac:dyDescent="0.25">
      <c r="BA27874" s="90" t="s">
        <v>32341</v>
      </c>
      <c r="BB27874" s="90" t="s">
        <v>5248</v>
      </c>
      <c r="BC27874" s="90" t="s">
        <v>32302</v>
      </c>
      <c r="BD27874" s="423" t="s">
        <v>1301</v>
      </c>
    </row>
    <row r="27875" spans="53:56" ht="15" x14ac:dyDescent="0.25">
      <c r="BA27875" s="90" t="s">
        <v>32342</v>
      </c>
      <c r="BB27875" s="90" t="s">
        <v>5248</v>
      </c>
      <c r="BC27875" s="90" t="s">
        <v>32302</v>
      </c>
      <c r="BD27875" s="423" t="s">
        <v>1301</v>
      </c>
    </row>
    <row r="27876" spans="53:56" ht="15" x14ac:dyDescent="0.25">
      <c r="BA27876" s="91" t="s">
        <v>32343</v>
      </c>
      <c r="BB27876" s="91" t="s">
        <v>5248</v>
      </c>
      <c r="BC27876" s="91" t="s">
        <v>32325</v>
      </c>
      <c r="BD27876" s="423" t="s">
        <v>1301</v>
      </c>
    </row>
    <row r="27877" spans="53:56" ht="15" x14ac:dyDescent="0.25">
      <c r="BA27877" s="90" t="s">
        <v>32344</v>
      </c>
      <c r="BB27877" s="90" t="s">
        <v>5248</v>
      </c>
      <c r="BC27877" s="90" t="s">
        <v>32129</v>
      </c>
      <c r="BD27877" s="423" t="s">
        <v>1301</v>
      </c>
    </row>
    <row r="27878" spans="53:56" ht="15" x14ac:dyDescent="0.25">
      <c r="BA27878" s="90" t="s">
        <v>32345</v>
      </c>
      <c r="BB27878" s="90" t="s">
        <v>5248</v>
      </c>
      <c r="BC27878" s="90" t="s">
        <v>32285</v>
      </c>
      <c r="BD27878" s="423" t="s">
        <v>1301</v>
      </c>
    </row>
    <row r="27879" spans="53:56" ht="15" x14ac:dyDescent="0.25">
      <c r="BA27879" s="91" t="s">
        <v>32346</v>
      </c>
      <c r="BB27879" s="91" t="s">
        <v>5248</v>
      </c>
      <c r="BC27879" s="91" t="s">
        <v>32294</v>
      </c>
      <c r="BD27879" s="423" t="s">
        <v>1301</v>
      </c>
    </row>
    <row r="27880" spans="53:56" ht="15" x14ac:dyDescent="0.25">
      <c r="BA27880" s="90" t="s">
        <v>32347</v>
      </c>
      <c r="BB27880" s="90" t="s">
        <v>5248</v>
      </c>
      <c r="BC27880" s="90" t="s">
        <v>32315</v>
      </c>
      <c r="BD27880" s="423" t="s">
        <v>1301</v>
      </c>
    </row>
    <row r="27881" spans="53:56" ht="15" x14ac:dyDescent="0.25">
      <c r="BA27881" s="91" t="s">
        <v>32348</v>
      </c>
      <c r="BB27881" s="91" t="s">
        <v>5248</v>
      </c>
      <c r="BC27881" s="91" t="s">
        <v>32304</v>
      </c>
      <c r="BD27881" s="423" t="s">
        <v>1301</v>
      </c>
    </row>
    <row r="27882" spans="53:56" ht="15" x14ac:dyDescent="0.25">
      <c r="BA27882" s="90" t="s">
        <v>32349</v>
      </c>
      <c r="BB27882" s="90" t="s">
        <v>5248</v>
      </c>
      <c r="BC27882" s="90" t="s">
        <v>32285</v>
      </c>
      <c r="BD27882" s="423" t="s">
        <v>1301</v>
      </c>
    </row>
    <row r="27883" spans="53:56" ht="15" x14ac:dyDescent="0.25">
      <c r="BA27883" s="91" t="s">
        <v>32350</v>
      </c>
      <c r="BB27883" s="91" t="s">
        <v>5248</v>
      </c>
      <c r="BC27883" s="91" t="s">
        <v>32325</v>
      </c>
      <c r="BD27883" s="423" t="s">
        <v>1301</v>
      </c>
    </row>
    <row r="27884" spans="53:56" ht="15" x14ac:dyDescent="0.25">
      <c r="BA27884" s="91" t="s">
        <v>32351</v>
      </c>
      <c r="BB27884" s="91" t="s">
        <v>5248</v>
      </c>
      <c r="BC27884" s="91" t="s">
        <v>32285</v>
      </c>
      <c r="BD27884" s="423" t="s">
        <v>1301</v>
      </c>
    </row>
    <row r="27885" spans="53:56" ht="15" x14ac:dyDescent="0.25">
      <c r="BA27885" s="90" t="s">
        <v>32352</v>
      </c>
      <c r="BB27885" s="90" t="s">
        <v>5248</v>
      </c>
      <c r="BC27885" s="90" t="s">
        <v>32315</v>
      </c>
      <c r="BD27885" s="423" t="s">
        <v>1301</v>
      </c>
    </row>
    <row r="27886" spans="53:56" ht="15" x14ac:dyDescent="0.25">
      <c r="BA27886" s="91" t="s">
        <v>32353</v>
      </c>
      <c r="BB27886" s="91" t="s">
        <v>5248</v>
      </c>
      <c r="BC27886" s="91" t="s">
        <v>32285</v>
      </c>
      <c r="BD27886" s="423" t="s">
        <v>1301</v>
      </c>
    </row>
    <row r="27887" spans="53:56" ht="15" x14ac:dyDescent="0.25">
      <c r="BA27887" s="90" t="s">
        <v>32354</v>
      </c>
      <c r="BB27887" s="90" t="s">
        <v>5248</v>
      </c>
      <c r="BC27887" s="90" t="s">
        <v>32315</v>
      </c>
      <c r="BD27887" s="423" t="s">
        <v>1301</v>
      </c>
    </row>
    <row r="27888" spans="53:56" ht="15" x14ac:dyDescent="0.25">
      <c r="BA27888" s="90" t="s">
        <v>32355</v>
      </c>
      <c r="BB27888" s="90" t="s">
        <v>5248</v>
      </c>
      <c r="BC27888" s="90" t="s">
        <v>32285</v>
      </c>
      <c r="BD27888" s="423" t="s">
        <v>1301</v>
      </c>
    </row>
    <row r="27889" spans="53:56" ht="15" x14ac:dyDescent="0.25">
      <c r="BA27889" s="91" t="s">
        <v>32356</v>
      </c>
      <c r="BB27889" s="91" t="s">
        <v>5248</v>
      </c>
      <c r="BC27889" s="91" t="s">
        <v>32298</v>
      </c>
      <c r="BD27889" s="423" t="s">
        <v>1301</v>
      </c>
    </row>
    <row r="27890" spans="53:56" ht="15" x14ac:dyDescent="0.25">
      <c r="BA27890" s="90" t="s">
        <v>32357</v>
      </c>
      <c r="BB27890" s="90" t="s">
        <v>5248</v>
      </c>
      <c r="BC27890" s="90" t="s">
        <v>32285</v>
      </c>
      <c r="BD27890" s="423" t="s">
        <v>1301</v>
      </c>
    </row>
    <row r="27891" spans="53:56" ht="15" x14ac:dyDescent="0.25">
      <c r="BA27891" s="91" t="s">
        <v>32358</v>
      </c>
      <c r="BB27891" s="91" t="s">
        <v>5248</v>
      </c>
      <c r="BC27891" s="91" t="s">
        <v>32129</v>
      </c>
      <c r="BD27891" s="423" t="s">
        <v>1301</v>
      </c>
    </row>
    <row r="27892" spans="53:56" ht="15" x14ac:dyDescent="0.25">
      <c r="BA27892" s="91" t="s">
        <v>32359</v>
      </c>
      <c r="BB27892" s="91" t="s">
        <v>5248</v>
      </c>
      <c r="BC27892" s="91" t="s">
        <v>32360</v>
      </c>
      <c r="BD27892" s="423" t="s">
        <v>1301</v>
      </c>
    </row>
    <row r="27893" spans="53:56" ht="15" x14ac:dyDescent="0.25">
      <c r="BA27893" s="90" t="s">
        <v>32361</v>
      </c>
      <c r="BB27893" s="90" t="s">
        <v>5248</v>
      </c>
      <c r="BC27893" s="90" t="s">
        <v>32304</v>
      </c>
      <c r="BD27893" s="423" t="s">
        <v>1301</v>
      </c>
    </row>
    <row r="27894" spans="53:56" ht="15" x14ac:dyDescent="0.25">
      <c r="BA27894" s="91" t="s">
        <v>32362</v>
      </c>
      <c r="BB27894" s="91" t="s">
        <v>5248</v>
      </c>
      <c r="BC27894" s="91" t="s">
        <v>32360</v>
      </c>
      <c r="BD27894" s="423" t="s">
        <v>1301</v>
      </c>
    </row>
    <row r="27895" spans="53:56" ht="15" x14ac:dyDescent="0.25">
      <c r="BA27895" s="90" t="s">
        <v>32363</v>
      </c>
      <c r="BB27895" s="90" t="s">
        <v>5248</v>
      </c>
      <c r="BC27895" s="90" t="s">
        <v>18185</v>
      </c>
      <c r="BD27895" s="423" t="s">
        <v>1301</v>
      </c>
    </row>
    <row r="27896" spans="53:56" ht="15" x14ac:dyDescent="0.25">
      <c r="BA27896" s="90" t="s">
        <v>32364</v>
      </c>
      <c r="BB27896" s="90" t="s">
        <v>5248</v>
      </c>
      <c r="BC27896" s="90" t="s">
        <v>32365</v>
      </c>
      <c r="BD27896" s="423" t="s">
        <v>1301</v>
      </c>
    </row>
    <row r="27897" spans="53:56" ht="15" x14ac:dyDescent="0.25">
      <c r="BA27897" s="91" t="s">
        <v>32366</v>
      </c>
      <c r="BB27897" s="91" t="s">
        <v>5248</v>
      </c>
      <c r="BC27897" s="91" t="s">
        <v>32240</v>
      </c>
      <c r="BD27897" s="423" t="s">
        <v>1301</v>
      </c>
    </row>
    <row r="27898" spans="53:56" ht="15" x14ac:dyDescent="0.25">
      <c r="BA27898" s="90" t="s">
        <v>32367</v>
      </c>
      <c r="BB27898" s="90" t="s">
        <v>5248</v>
      </c>
      <c r="BC27898" s="90" t="s">
        <v>32360</v>
      </c>
      <c r="BD27898" s="423" t="s">
        <v>1301</v>
      </c>
    </row>
    <row r="27899" spans="53:56" ht="15" x14ac:dyDescent="0.25">
      <c r="BA27899" s="91" t="s">
        <v>32368</v>
      </c>
      <c r="BB27899" s="91" t="s">
        <v>5248</v>
      </c>
      <c r="BC27899" s="91" t="s">
        <v>32365</v>
      </c>
      <c r="BD27899" s="423" t="s">
        <v>1301</v>
      </c>
    </row>
    <row r="27900" spans="53:56" ht="15" x14ac:dyDescent="0.25">
      <c r="BA27900" s="91" t="s">
        <v>32369</v>
      </c>
      <c r="BB27900" s="91" t="s">
        <v>5248</v>
      </c>
      <c r="BC27900" s="91" t="s">
        <v>32365</v>
      </c>
      <c r="BD27900" s="423" t="s">
        <v>1301</v>
      </c>
    </row>
    <row r="27901" spans="53:56" ht="15" x14ac:dyDescent="0.25">
      <c r="BA27901" s="90" t="s">
        <v>32370</v>
      </c>
      <c r="BB27901" s="90" t="s">
        <v>5248</v>
      </c>
      <c r="BC27901" s="90" t="s">
        <v>32360</v>
      </c>
      <c r="BD27901" s="423" t="s">
        <v>1301</v>
      </c>
    </row>
    <row r="27902" spans="53:56" ht="15" x14ac:dyDescent="0.25">
      <c r="BA27902" s="91" t="s">
        <v>32371</v>
      </c>
      <c r="BB27902" s="91" t="s">
        <v>5248</v>
      </c>
      <c r="BC27902" s="91" t="s">
        <v>32365</v>
      </c>
      <c r="BD27902" s="423" t="s">
        <v>1301</v>
      </c>
    </row>
    <row r="27903" spans="53:56" ht="15" x14ac:dyDescent="0.25">
      <c r="BA27903" s="90" t="s">
        <v>32372</v>
      </c>
      <c r="BB27903" s="90" t="s">
        <v>5248</v>
      </c>
      <c r="BC27903" s="90" t="s">
        <v>32360</v>
      </c>
      <c r="BD27903" s="423" t="s">
        <v>1301</v>
      </c>
    </row>
    <row r="27904" spans="53:56" ht="15" x14ac:dyDescent="0.25">
      <c r="BA27904" s="90" t="s">
        <v>32373</v>
      </c>
      <c r="BB27904" s="90" t="s">
        <v>5248</v>
      </c>
      <c r="BC27904" s="90" t="s">
        <v>18185</v>
      </c>
      <c r="BD27904" s="423" t="s">
        <v>1301</v>
      </c>
    </row>
    <row r="27905" spans="53:56" ht="15" x14ac:dyDescent="0.25">
      <c r="BA27905" s="91" t="s">
        <v>32374</v>
      </c>
      <c r="BB27905" s="91" t="s">
        <v>5248</v>
      </c>
      <c r="BC27905" s="91" t="s">
        <v>32360</v>
      </c>
      <c r="BD27905" s="423" t="s">
        <v>1301</v>
      </c>
    </row>
    <row r="27906" spans="53:56" ht="15" x14ac:dyDescent="0.25">
      <c r="BA27906" s="90" t="s">
        <v>32375</v>
      </c>
      <c r="BB27906" s="90" t="s">
        <v>5248</v>
      </c>
      <c r="BC27906" s="90" t="s">
        <v>32365</v>
      </c>
      <c r="BD27906" s="423" t="s">
        <v>1301</v>
      </c>
    </row>
    <row r="27907" spans="53:56" ht="15" x14ac:dyDescent="0.25">
      <c r="BA27907" s="91" t="s">
        <v>32376</v>
      </c>
      <c r="BB27907" s="91" t="s">
        <v>5248</v>
      </c>
      <c r="BC27907" s="91" t="s">
        <v>32240</v>
      </c>
      <c r="BD27907" s="423" t="s">
        <v>1301</v>
      </c>
    </row>
    <row r="27908" spans="53:56" ht="15" x14ac:dyDescent="0.25">
      <c r="BA27908" s="90" t="s">
        <v>32377</v>
      </c>
      <c r="BB27908" s="90" t="s">
        <v>5248</v>
      </c>
      <c r="BC27908" s="90" t="s">
        <v>32240</v>
      </c>
      <c r="BD27908" s="423" t="s">
        <v>1301</v>
      </c>
    </row>
    <row r="27909" spans="53:56" ht="15" x14ac:dyDescent="0.25">
      <c r="BA27909" s="91" t="s">
        <v>32378</v>
      </c>
      <c r="BB27909" s="91" t="s">
        <v>5248</v>
      </c>
      <c r="BC27909" s="91" t="s">
        <v>32360</v>
      </c>
      <c r="BD27909" s="423" t="s">
        <v>1301</v>
      </c>
    </row>
    <row r="27910" spans="53:56" ht="15" x14ac:dyDescent="0.25">
      <c r="BA27910" s="91" t="s">
        <v>32379</v>
      </c>
      <c r="BB27910" s="91" t="s">
        <v>5248</v>
      </c>
      <c r="BC27910" s="91" t="s">
        <v>32365</v>
      </c>
      <c r="BD27910" s="423" t="s">
        <v>1301</v>
      </c>
    </row>
    <row r="27911" spans="53:56" ht="15" x14ac:dyDescent="0.25">
      <c r="BA27911" s="90" t="s">
        <v>32380</v>
      </c>
      <c r="BB27911" s="90" t="s">
        <v>5248</v>
      </c>
      <c r="BC27911" s="90" t="s">
        <v>32240</v>
      </c>
      <c r="BD27911" s="423" t="s">
        <v>1301</v>
      </c>
    </row>
    <row r="27912" spans="53:56" ht="15" x14ac:dyDescent="0.25">
      <c r="BA27912" s="91" t="s">
        <v>32381</v>
      </c>
      <c r="BB27912" s="91" t="s">
        <v>5248</v>
      </c>
      <c r="BC27912" s="91" t="s">
        <v>18185</v>
      </c>
      <c r="BD27912" s="423" t="s">
        <v>1301</v>
      </c>
    </row>
    <row r="27913" spans="53:56" ht="15" x14ac:dyDescent="0.25">
      <c r="BA27913" s="90" t="s">
        <v>32382</v>
      </c>
      <c r="BB27913" s="90" t="s">
        <v>5248</v>
      </c>
      <c r="BC27913" s="90" t="s">
        <v>32240</v>
      </c>
      <c r="BD27913" s="423" t="s">
        <v>1301</v>
      </c>
    </row>
    <row r="27914" spans="53:56" ht="15" x14ac:dyDescent="0.25">
      <c r="BA27914" s="91" t="s">
        <v>32383</v>
      </c>
      <c r="BB27914" s="91" t="s">
        <v>5248</v>
      </c>
      <c r="BC27914" s="91" t="s">
        <v>32365</v>
      </c>
      <c r="BD27914" s="423" t="s">
        <v>1301</v>
      </c>
    </row>
    <row r="27915" spans="53:56" ht="15" x14ac:dyDescent="0.25">
      <c r="BA27915" s="90" t="s">
        <v>32384</v>
      </c>
      <c r="BB27915" s="90" t="s">
        <v>5248</v>
      </c>
      <c r="BC27915" s="90" t="s">
        <v>32292</v>
      </c>
      <c r="BD27915" s="423" t="s">
        <v>1301</v>
      </c>
    </row>
    <row r="27916" spans="53:56" ht="15" x14ac:dyDescent="0.25">
      <c r="BA27916" s="91" t="s">
        <v>32385</v>
      </c>
      <c r="BB27916" s="91" t="s">
        <v>5248</v>
      </c>
      <c r="BC27916" s="91" t="s">
        <v>32292</v>
      </c>
      <c r="BD27916" s="423" t="s">
        <v>1301</v>
      </c>
    </row>
    <row r="27917" spans="53:56" ht="15" x14ac:dyDescent="0.25">
      <c r="BA27917" s="91" t="s">
        <v>32386</v>
      </c>
      <c r="BB27917" s="91" t="s">
        <v>5248</v>
      </c>
      <c r="BC27917" s="91" t="s">
        <v>32292</v>
      </c>
      <c r="BD27917" s="423" t="s">
        <v>1301</v>
      </c>
    </row>
    <row r="27918" spans="53:56" ht="15" x14ac:dyDescent="0.25">
      <c r="BA27918" s="90" t="s">
        <v>32387</v>
      </c>
      <c r="BB27918" s="90" t="s">
        <v>5248</v>
      </c>
      <c r="BC27918" s="90" t="s">
        <v>32292</v>
      </c>
      <c r="BD27918" s="423" t="s">
        <v>1301</v>
      </c>
    </row>
    <row r="27919" spans="53:56" ht="15" x14ac:dyDescent="0.25">
      <c r="BA27919" s="91" t="s">
        <v>32388</v>
      </c>
      <c r="BB27919" s="91" t="s">
        <v>5248</v>
      </c>
      <c r="BC27919" s="91" t="s">
        <v>32292</v>
      </c>
      <c r="BD27919" s="423" t="s">
        <v>1301</v>
      </c>
    </row>
    <row r="27920" spans="53:56" ht="15" x14ac:dyDescent="0.25">
      <c r="BA27920" s="90" t="s">
        <v>32389</v>
      </c>
      <c r="BB27920" s="90" t="s">
        <v>5248</v>
      </c>
      <c r="BC27920" s="90" t="s">
        <v>32292</v>
      </c>
      <c r="BD27920" s="423" t="s">
        <v>1301</v>
      </c>
    </row>
    <row r="27921" spans="53:56" ht="15" x14ac:dyDescent="0.25">
      <c r="BA27921" s="91" t="s">
        <v>32390</v>
      </c>
      <c r="BB27921" s="91" t="s">
        <v>5248</v>
      </c>
      <c r="BC27921" s="91" t="s">
        <v>32292</v>
      </c>
      <c r="BD27921" s="423" t="s">
        <v>1301</v>
      </c>
    </row>
    <row r="27922" spans="53:56" ht="15" x14ac:dyDescent="0.25">
      <c r="BA27922" s="90" t="s">
        <v>32391</v>
      </c>
      <c r="BB27922" s="90" t="s">
        <v>5248</v>
      </c>
      <c r="BC27922" s="90" t="s">
        <v>32292</v>
      </c>
      <c r="BD27922" s="423" t="s">
        <v>1301</v>
      </c>
    </row>
    <row r="27923" spans="53:56" ht="15" x14ac:dyDescent="0.25">
      <c r="BA27923" s="91" t="s">
        <v>32392</v>
      </c>
      <c r="BB27923" s="91" t="s">
        <v>5248</v>
      </c>
      <c r="BC27923" s="91" t="s">
        <v>8872</v>
      </c>
      <c r="BD27923" s="423" t="s">
        <v>1301</v>
      </c>
    </row>
    <row r="27924" spans="53:56" ht="15" x14ac:dyDescent="0.25">
      <c r="BA27924" s="90" t="s">
        <v>32393</v>
      </c>
      <c r="BB27924" s="90" t="s">
        <v>5248</v>
      </c>
      <c r="BC27924" s="90" t="s">
        <v>8872</v>
      </c>
      <c r="BD27924" s="423" t="s">
        <v>1301</v>
      </c>
    </row>
    <row r="27925" spans="53:56" ht="15" x14ac:dyDescent="0.25">
      <c r="BA27925" s="91" t="s">
        <v>32394</v>
      </c>
      <c r="BB27925" s="91" t="s">
        <v>5248</v>
      </c>
      <c r="BC27925" s="91" t="s">
        <v>32292</v>
      </c>
      <c r="BD27925" s="423" t="s">
        <v>1301</v>
      </c>
    </row>
    <row r="27926" spans="53:56" ht="15" x14ac:dyDescent="0.25">
      <c r="BA27926" s="90" t="s">
        <v>32395</v>
      </c>
      <c r="BB27926" s="90" t="s">
        <v>5248</v>
      </c>
      <c r="BC27926" s="90" t="s">
        <v>8872</v>
      </c>
      <c r="BD27926" s="423" t="s">
        <v>1301</v>
      </c>
    </row>
    <row r="27927" spans="53:56" ht="15" x14ac:dyDescent="0.25">
      <c r="BA27927" s="91" t="s">
        <v>32396</v>
      </c>
      <c r="BB27927" s="91" t="s">
        <v>5248</v>
      </c>
      <c r="BC27927" s="91" t="s">
        <v>32292</v>
      </c>
      <c r="BD27927" s="423" t="s">
        <v>1301</v>
      </c>
    </row>
    <row r="27928" spans="53:56" ht="15" x14ac:dyDescent="0.25">
      <c r="BA27928" s="90" t="s">
        <v>32397</v>
      </c>
      <c r="BB27928" s="90" t="s">
        <v>5248</v>
      </c>
      <c r="BC27928" s="90" t="s">
        <v>32292</v>
      </c>
      <c r="BD27928" s="423" t="s">
        <v>1301</v>
      </c>
    </row>
    <row r="27929" spans="53:56" ht="15" x14ac:dyDescent="0.25">
      <c r="BA27929" s="91" t="s">
        <v>32398</v>
      </c>
      <c r="BB27929" s="91" t="s">
        <v>5248</v>
      </c>
      <c r="BC27929" s="91" t="s">
        <v>8872</v>
      </c>
      <c r="BD27929" s="423" t="s">
        <v>1301</v>
      </c>
    </row>
    <row r="27930" spans="53:56" ht="15" x14ac:dyDescent="0.25">
      <c r="BA27930" s="90" t="s">
        <v>32399</v>
      </c>
      <c r="BB27930" s="90" t="s">
        <v>5248</v>
      </c>
      <c r="BC27930" s="90" t="s">
        <v>32292</v>
      </c>
      <c r="BD27930" s="423" t="s">
        <v>1301</v>
      </c>
    </row>
    <row r="27931" spans="53:56" ht="15" x14ac:dyDescent="0.25">
      <c r="BA27931" s="91" t="s">
        <v>32400</v>
      </c>
      <c r="BB27931" s="91" t="s">
        <v>5248</v>
      </c>
      <c r="BC27931" s="91" t="s">
        <v>32292</v>
      </c>
      <c r="BD27931" s="423" t="s">
        <v>1301</v>
      </c>
    </row>
    <row r="27932" spans="53:56" ht="15" x14ac:dyDescent="0.25">
      <c r="BA27932" s="90" t="s">
        <v>32401</v>
      </c>
      <c r="BB27932" s="90" t="s">
        <v>5248</v>
      </c>
      <c r="BC27932" s="90" t="s">
        <v>32402</v>
      </c>
      <c r="BD27932" s="423" t="s">
        <v>1301</v>
      </c>
    </row>
    <row r="27933" spans="53:56" ht="15" x14ac:dyDescent="0.25">
      <c r="BA27933" s="91" t="s">
        <v>32403</v>
      </c>
      <c r="BB27933" s="91" t="s">
        <v>5248</v>
      </c>
      <c r="BC27933" s="91" t="s">
        <v>32147</v>
      </c>
      <c r="BD27933" s="423" t="s">
        <v>1301</v>
      </c>
    </row>
    <row r="27934" spans="53:56" ht="15" x14ac:dyDescent="0.25">
      <c r="BA27934" s="90" t="s">
        <v>32404</v>
      </c>
      <c r="BB27934" s="90" t="s">
        <v>5248</v>
      </c>
      <c r="BC27934" s="90" t="s">
        <v>32402</v>
      </c>
      <c r="BD27934" s="423" t="s">
        <v>1301</v>
      </c>
    </row>
    <row r="27935" spans="53:56" ht="15" x14ac:dyDescent="0.25">
      <c r="BA27935" s="91" t="s">
        <v>32405</v>
      </c>
      <c r="BB27935" s="91" t="s">
        <v>5248</v>
      </c>
      <c r="BC27935" s="91" t="s">
        <v>32402</v>
      </c>
      <c r="BD27935" s="423" t="s">
        <v>1301</v>
      </c>
    </row>
    <row r="27936" spans="53:56" ht="15" x14ac:dyDescent="0.25">
      <c r="BA27936" s="90" t="s">
        <v>32406</v>
      </c>
      <c r="BB27936" s="90" t="s">
        <v>5248</v>
      </c>
      <c r="BC27936" s="90" t="s">
        <v>32147</v>
      </c>
      <c r="BD27936" s="423" t="s">
        <v>1301</v>
      </c>
    </row>
    <row r="27937" spans="53:56" ht="15" x14ac:dyDescent="0.25">
      <c r="BA27937" s="91" t="s">
        <v>32407</v>
      </c>
      <c r="BB27937" s="91" t="s">
        <v>5248</v>
      </c>
      <c r="BC27937" s="91" t="s">
        <v>32402</v>
      </c>
      <c r="BD27937" s="423" t="s">
        <v>1301</v>
      </c>
    </row>
    <row r="27938" spans="53:56" ht="15" x14ac:dyDescent="0.25">
      <c r="BA27938" s="90" t="s">
        <v>32408</v>
      </c>
      <c r="BB27938" s="90" t="s">
        <v>5248</v>
      </c>
      <c r="BC27938" s="90" t="s">
        <v>32292</v>
      </c>
      <c r="BD27938" s="423" t="s">
        <v>1301</v>
      </c>
    </row>
    <row r="27939" spans="53:56" ht="15" x14ac:dyDescent="0.25">
      <c r="BA27939" s="91" t="s">
        <v>32409</v>
      </c>
      <c r="BB27939" s="91" t="s">
        <v>5248</v>
      </c>
      <c r="BC27939" s="91" t="s">
        <v>32410</v>
      </c>
      <c r="BD27939" s="423" t="s">
        <v>1301</v>
      </c>
    </row>
    <row r="27940" spans="53:56" ht="15" x14ac:dyDescent="0.25">
      <c r="BA27940" s="90" t="s">
        <v>32411</v>
      </c>
      <c r="BB27940" s="90" t="s">
        <v>5248</v>
      </c>
      <c r="BC27940" s="90" t="s">
        <v>32410</v>
      </c>
      <c r="BD27940" s="423" t="s">
        <v>1301</v>
      </c>
    </row>
    <row r="27941" spans="53:56" ht="15" x14ac:dyDescent="0.25">
      <c r="BA27941" s="91" t="s">
        <v>32412</v>
      </c>
      <c r="BB27941" s="91" t="s">
        <v>5248</v>
      </c>
      <c r="BC27941" s="91" t="s">
        <v>32410</v>
      </c>
      <c r="BD27941" s="423" t="s">
        <v>1301</v>
      </c>
    </row>
    <row r="27942" spans="53:56" ht="15" x14ac:dyDescent="0.25">
      <c r="BA27942" s="90" t="s">
        <v>32413</v>
      </c>
      <c r="BB27942" s="90" t="s">
        <v>5248</v>
      </c>
      <c r="BC27942" s="90" t="s">
        <v>32410</v>
      </c>
      <c r="BD27942" s="423" t="s">
        <v>1301</v>
      </c>
    </row>
    <row r="27943" spans="53:56" ht="15" x14ac:dyDescent="0.25">
      <c r="BA27943" s="91" t="s">
        <v>32414</v>
      </c>
      <c r="BB27943" s="91" t="s">
        <v>5248</v>
      </c>
      <c r="BC27943" s="91" t="s">
        <v>8585</v>
      </c>
      <c r="BD27943" s="423" t="s">
        <v>1301</v>
      </c>
    </row>
    <row r="27944" spans="53:56" ht="15" x14ac:dyDescent="0.25">
      <c r="BA27944" s="90" t="s">
        <v>32415</v>
      </c>
      <c r="BB27944" s="90" t="s">
        <v>5248</v>
      </c>
      <c r="BC27944" s="90" t="s">
        <v>32416</v>
      </c>
      <c r="BD27944" s="423" t="s">
        <v>1301</v>
      </c>
    </row>
    <row r="27945" spans="53:56" ht="15" x14ac:dyDescent="0.25">
      <c r="BA27945" s="91" t="s">
        <v>32417</v>
      </c>
      <c r="BB27945" s="91" t="s">
        <v>5248</v>
      </c>
      <c r="BC27945" s="91" t="s">
        <v>22809</v>
      </c>
      <c r="BD27945" s="423" t="s">
        <v>1301</v>
      </c>
    </row>
    <row r="27946" spans="53:56" ht="15" x14ac:dyDescent="0.25">
      <c r="BA27946" s="90" t="s">
        <v>32418</v>
      </c>
      <c r="BB27946" s="90" t="s">
        <v>5248</v>
      </c>
      <c r="BC27946" s="90" t="s">
        <v>23139</v>
      </c>
      <c r="BD27946" s="423" t="s">
        <v>1301</v>
      </c>
    </row>
    <row r="27947" spans="53:56" ht="15" x14ac:dyDescent="0.25">
      <c r="BA27947" s="91" t="s">
        <v>32419</v>
      </c>
      <c r="BB27947" s="91" t="s">
        <v>5248</v>
      </c>
      <c r="BC27947" s="91" t="s">
        <v>23139</v>
      </c>
      <c r="BD27947" s="423" t="s">
        <v>1301</v>
      </c>
    </row>
    <row r="27948" spans="53:56" ht="15" x14ac:dyDescent="0.25">
      <c r="BA27948" s="90" t="s">
        <v>32420</v>
      </c>
      <c r="BB27948" s="90" t="s">
        <v>5248</v>
      </c>
      <c r="BC27948" s="90" t="s">
        <v>23139</v>
      </c>
      <c r="BD27948" s="423" t="s">
        <v>1301</v>
      </c>
    </row>
    <row r="27949" spans="53:56" ht="15" x14ac:dyDescent="0.25">
      <c r="BA27949" s="91" t="s">
        <v>32421</v>
      </c>
      <c r="BB27949" s="91" t="s">
        <v>5248</v>
      </c>
      <c r="BC27949" s="91" t="s">
        <v>23139</v>
      </c>
      <c r="BD27949" s="423" t="s">
        <v>1301</v>
      </c>
    </row>
    <row r="27950" spans="53:56" ht="15" x14ac:dyDescent="0.25">
      <c r="BA27950" s="90" t="s">
        <v>32422</v>
      </c>
      <c r="BB27950" s="90" t="s">
        <v>5248</v>
      </c>
      <c r="BC27950" s="90" t="s">
        <v>23139</v>
      </c>
      <c r="BD27950" s="423" t="s">
        <v>1301</v>
      </c>
    </row>
    <row r="27951" spans="53:56" ht="15" x14ac:dyDescent="0.25">
      <c r="BA27951" s="91" t="s">
        <v>32423</v>
      </c>
      <c r="BB27951" s="91" t="s">
        <v>5248</v>
      </c>
      <c r="BC27951" s="91" t="s">
        <v>23139</v>
      </c>
      <c r="BD27951" s="423" t="s">
        <v>1301</v>
      </c>
    </row>
    <row r="27952" spans="53:56" ht="15" x14ac:dyDescent="0.25">
      <c r="BA27952" s="90" t="s">
        <v>32424</v>
      </c>
      <c r="BB27952" s="90" t="s">
        <v>5248</v>
      </c>
      <c r="BC27952" s="90" t="s">
        <v>8585</v>
      </c>
      <c r="BD27952" s="423" t="s">
        <v>1301</v>
      </c>
    </row>
    <row r="27953" spans="53:56" ht="15" x14ac:dyDescent="0.25">
      <c r="BA27953" s="91" t="s">
        <v>32425</v>
      </c>
      <c r="BB27953" s="91" t="s">
        <v>5248</v>
      </c>
      <c r="BC27953" s="91" t="s">
        <v>8872</v>
      </c>
      <c r="BD27953" s="423" t="s">
        <v>1301</v>
      </c>
    </row>
    <row r="27954" spans="53:56" ht="15" x14ac:dyDescent="0.25">
      <c r="BA27954" s="90" t="s">
        <v>32426</v>
      </c>
      <c r="BB27954" s="90" t="s">
        <v>5248</v>
      </c>
      <c r="BC27954" s="90" t="s">
        <v>22809</v>
      </c>
      <c r="BD27954" s="423" t="s">
        <v>1301</v>
      </c>
    </row>
    <row r="27955" spans="53:56" ht="15" x14ac:dyDescent="0.25">
      <c r="BA27955" s="91" t="s">
        <v>32427</v>
      </c>
      <c r="BB27955" s="91" t="s">
        <v>5248</v>
      </c>
      <c r="BC27955" s="91" t="s">
        <v>32428</v>
      </c>
      <c r="BD27955" s="423" t="s">
        <v>1301</v>
      </c>
    </row>
    <row r="27956" spans="53:56" ht="15" x14ac:dyDescent="0.25">
      <c r="BA27956" s="90" t="s">
        <v>32429</v>
      </c>
      <c r="BB27956" s="90" t="s">
        <v>5248</v>
      </c>
      <c r="BC27956" s="90" t="s">
        <v>32428</v>
      </c>
      <c r="BD27956" s="423" t="s">
        <v>1301</v>
      </c>
    </row>
    <row r="27957" spans="53:56" ht="15" x14ac:dyDescent="0.25">
      <c r="BA27957" s="91" t="s">
        <v>32430</v>
      </c>
      <c r="BB27957" s="91" t="s">
        <v>5248</v>
      </c>
      <c r="BC27957" s="91" t="s">
        <v>32410</v>
      </c>
      <c r="BD27957" s="423" t="s">
        <v>1301</v>
      </c>
    </row>
    <row r="27958" spans="53:56" ht="15" x14ac:dyDescent="0.25">
      <c r="BA27958" s="90" t="s">
        <v>32431</v>
      </c>
      <c r="BB27958" s="90" t="s">
        <v>5248</v>
      </c>
      <c r="BC27958" s="90" t="s">
        <v>22809</v>
      </c>
      <c r="BD27958" s="423" t="s">
        <v>1301</v>
      </c>
    </row>
    <row r="27959" spans="53:56" ht="15" x14ac:dyDescent="0.25">
      <c r="BA27959" s="91" t="s">
        <v>32432</v>
      </c>
      <c r="BB27959" s="91" t="s">
        <v>5248</v>
      </c>
      <c r="BC27959" s="91" t="s">
        <v>8585</v>
      </c>
      <c r="BD27959" s="423" t="s">
        <v>1301</v>
      </c>
    </row>
    <row r="27960" spans="53:56" ht="15" x14ac:dyDescent="0.25">
      <c r="BA27960" s="90" t="s">
        <v>32433</v>
      </c>
      <c r="BB27960" s="90" t="s">
        <v>5248</v>
      </c>
      <c r="BC27960" s="90" t="s">
        <v>23139</v>
      </c>
      <c r="BD27960" s="423" t="s">
        <v>1301</v>
      </c>
    </row>
    <row r="27961" spans="53:56" ht="15" x14ac:dyDescent="0.25">
      <c r="BA27961" s="91" t="s">
        <v>32434</v>
      </c>
      <c r="BB27961" s="91" t="s">
        <v>5248</v>
      </c>
      <c r="BC27961" s="91" t="s">
        <v>22809</v>
      </c>
      <c r="BD27961" s="423" t="s">
        <v>1301</v>
      </c>
    </row>
    <row r="27962" spans="53:56" ht="15" x14ac:dyDescent="0.25">
      <c r="BA27962" s="90" t="s">
        <v>32435</v>
      </c>
      <c r="BB27962" s="90" t="s">
        <v>5248</v>
      </c>
      <c r="BC27962" s="90" t="s">
        <v>32428</v>
      </c>
      <c r="BD27962" s="423" t="s">
        <v>1301</v>
      </c>
    </row>
    <row r="27963" spans="53:56" ht="15" x14ac:dyDescent="0.25">
      <c r="BA27963" s="91" t="s">
        <v>32436</v>
      </c>
      <c r="BB27963" s="91" t="s">
        <v>5248</v>
      </c>
      <c r="BC27963" s="91" t="s">
        <v>22809</v>
      </c>
      <c r="BD27963" s="423" t="s">
        <v>1301</v>
      </c>
    </row>
    <row r="27964" spans="53:56" ht="15" x14ac:dyDescent="0.25">
      <c r="BA27964" s="90" t="s">
        <v>32437</v>
      </c>
      <c r="BB27964" s="90" t="s">
        <v>5248</v>
      </c>
      <c r="BC27964" s="90" t="s">
        <v>8585</v>
      </c>
      <c r="BD27964" s="423" t="s">
        <v>1301</v>
      </c>
    </row>
    <row r="27965" spans="53:56" ht="15" x14ac:dyDescent="0.25">
      <c r="BA27965" s="91" t="s">
        <v>32438</v>
      </c>
      <c r="BB27965" s="91" t="s">
        <v>5248</v>
      </c>
      <c r="BC27965" s="91" t="s">
        <v>32428</v>
      </c>
      <c r="BD27965" s="423" t="s">
        <v>1301</v>
      </c>
    </row>
    <row r="27966" spans="53:56" ht="15" x14ac:dyDescent="0.25">
      <c r="BA27966" s="90" t="s">
        <v>32439</v>
      </c>
      <c r="BB27966" s="90" t="s">
        <v>5248</v>
      </c>
      <c r="BC27966" s="90" t="s">
        <v>32428</v>
      </c>
      <c r="BD27966" s="423" t="s">
        <v>1301</v>
      </c>
    </row>
    <row r="27967" spans="53:56" ht="15" x14ac:dyDescent="0.25">
      <c r="BA27967" s="91" t="s">
        <v>32440</v>
      </c>
      <c r="BB27967" s="91" t="s">
        <v>5248</v>
      </c>
      <c r="BC27967" s="91" t="s">
        <v>8585</v>
      </c>
      <c r="BD27967" s="423" t="s">
        <v>1301</v>
      </c>
    </row>
    <row r="27968" spans="53:56" ht="15" x14ac:dyDescent="0.25">
      <c r="BA27968" s="91" t="s">
        <v>32441</v>
      </c>
      <c r="BB27968" s="91" t="s">
        <v>5248</v>
      </c>
      <c r="BC27968" s="91" t="s">
        <v>23139</v>
      </c>
      <c r="BD27968" s="423" t="s">
        <v>1301</v>
      </c>
    </row>
    <row r="27969" spans="53:56" ht="15" x14ac:dyDescent="0.25">
      <c r="BA27969" s="90" t="s">
        <v>32442</v>
      </c>
      <c r="BB27969" s="90" t="s">
        <v>5248</v>
      </c>
      <c r="BC27969" s="90" t="s">
        <v>32410</v>
      </c>
      <c r="BD27969" s="423" t="s">
        <v>1301</v>
      </c>
    </row>
    <row r="27970" spans="53:56" ht="15" x14ac:dyDescent="0.25">
      <c r="BA27970" s="91" t="s">
        <v>32443</v>
      </c>
      <c r="BB27970" s="91" t="s">
        <v>5248</v>
      </c>
      <c r="BC27970" s="91" t="s">
        <v>8585</v>
      </c>
      <c r="BD27970" s="423" t="s">
        <v>1301</v>
      </c>
    </row>
    <row r="27971" spans="53:56" ht="15" x14ac:dyDescent="0.25">
      <c r="BA27971" s="90" t="s">
        <v>32444</v>
      </c>
      <c r="BB27971" s="90" t="s">
        <v>5248</v>
      </c>
      <c r="BC27971" s="90" t="s">
        <v>32428</v>
      </c>
      <c r="BD27971" s="423" t="s">
        <v>1301</v>
      </c>
    </row>
    <row r="27972" spans="53:56" ht="15" x14ac:dyDescent="0.25">
      <c r="BA27972" s="91" t="s">
        <v>32445</v>
      </c>
      <c r="BB27972" s="91" t="s">
        <v>5248</v>
      </c>
      <c r="BC27972" s="91" t="s">
        <v>8585</v>
      </c>
      <c r="BD27972" s="423" t="s">
        <v>1301</v>
      </c>
    </row>
    <row r="27973" spans="53:56" ht="15" x14ac:dyDescent="0.25">
      <c r="BA27973" s="90" t="s">
        <v>32446</v>
      </c>
      <c r="BB27973" s="90" t="s">
        <v>5248</v>
      </c>
      <c r="BC27973" s="90" t="s">
        <v>32410</v>
      </c>
      <c r="BD27973" s="423" t="s">
        <v>1301</v>
      </c>
    </row>
    <row r="27974" spans="53:56" ht="15" x14ac:dyDescent="0.25">
      <c r="BA27974" s="91" t="s">
        <v>32447</v>
      </c>
      <c r="BB27974" s="91" t="s">
        <v>5248</v>
      </c>
      <c r="BC27974" s="91" t="s">
        <v>8585</v>
      </c>
      <c r="BD27974" s="423" t="s">
        <v>1301</v>
      </c>
    </row>
    <row r="27975" spans="53:56" ht="15" x14ac:dyDescent="0.25">
      <c r="BA27975" s="90" t="s">
        <v>32448</v>
      </c>
      <c r="BB27975" s="90" t="s">
        <v>5248</v>
      </c>
      <c r="BC27975" s="90" t="s">
        <v>32410</v>
      </c>
      <c r="BD27975" s="423" t="s">
        <v>1301</v>
      </c>
    </row>
    <row r="27976" spans="53:56" ht="15" x14ac:dyDescent="0.25">
      <c r="BA27976" s="91" t="s">
        <v>32449</v>
      </c>
      <c r="BB27976" s="91" t="s">
        <v>5248</v>
      </c>
      <c r="BC27976" s="91" t="s">
        <v>8585</v>
      </c>
      <c r="BD27976" s="423" t="s">
        <v>1301</v>
      </c>
    </row>
    <row r="27977" spans="53:56" ht="15" x14ac:dyDescent="0.25">
      <c r="BA27977" s="90" t="s">
        <v>32450</v>
      </c>
      <c r="BB27977" s="90" t="s">
        <v>5248</v>
      </c>
      <c r="BC27977" s="90" t="s">
        <v>23139</v>
      </c>
      <c r="BD27977" s="423" t="s">
        <v>1301</v>
      </c>
    </row>
    <row r="27978" spans="53:56" ht="15" x14ac:dyDescent="0.25">
      <c r="BA27978" s="91" t="s">
        <v>32451</v>
      </c>
      <c r="BB27978" s="91" t="s">
        <v>5248</v>
      </c>
      <c r="BC27978" s="91" t="s">
        <v>8585</v>
      </c>
      <c r="BD27978" s="423" t="s">
        <v>1301</v>
      </c>
    </row>
    <row r="27979" spans="53:56" ht="15" x14ac:dyDescent="0.25">
      <c r="BA27979" s="90" t="s">
        <v>32452</v>
      </c>
      <c r="BB27979" s="90" t="s">
        <v>5248</v>
      </c>
      <c r="BC27979" s="90" t="s">
        <v>8585</v>
      </c>
      <c r="BD27979" s="423" t="s">
        <v>1301</v>
      </c>
    </row>
    <row r="27980" spans="53:56" ht="15" x14ac:dyDescent="0.25">
      <c r="BA27980" s="91" t="s">
        <v>32453</v>
      </c>
      <c r="BB27980" s="91" t="s">
        <v>5248</v>
      </c>
      <c r="BC27980" s="91" t="s">
        <v>32416</v>
      </c>
      <c r="BD27980" s="423" t="s">
        <v>1301</v>
      </c>
    </row>
    <row r="27981" spans="53:56" ht="15" x14ac:dyDescent="0.25">
      <c r="BA27981" s="90" t="s">
        <v>32454</v>
      </c>
      <c r="BB27981" s="90" t="s">
        <v>5248</v>
      </c>
      <c r="BC27981" s="90" t="s">
        <v>23139</v>
      </c>
      <c r="BD27981" s="423" t="s">
        <v>1301</v>
      </c>
    </row>
    <row r="27982" spans="53:56" ht="15" x14ac:dyDescent="0.25">
      <c r="BA27982" s="91" t="s">
        <v>32455</v>
      </c>
      <c r="BB27982" s="91" t="s">
        <v>5248</v>
      </c>
      <c r="BC27982" s="91" t="s">
        <v>8872</v>
      </c>
      <c r="BD27982" s="423" t="s">
        <v>1301</v>
      </c>
    </row>
    <row r="27983" spans="53:56" ht="15" x14ac:dyDescent="0.25">
      <c r="BA27983" s="90" t="s">
        <v>32456</v>
      </c>
      <c r="BB27983" s="90" t="s">
        <v>5248</v>
      </c>
      <c r="BC27983" s="90" t="s">
        <v>23139</v>
      </c>
      <c r="BD27983" s="423" t="s">
        <v>1301</v>
      </c>
    </row>
    <row r="27984" spans="53:56" ht="15" x14ac:dyDescent="0.25">
      <c r="BA27984" s="91" t="s">
        <v>32457</v>
      </c>
      <c r="BB27984" s="91" t="s">
        <v>5248</v>
      </c>
      <c r="BC27984" s="91" t="s">
        <v>32428</v>
      </c>
      <c r="BD27984" s="423" t="s">
        <v>1301</v>
      </c>
    </row>
    <row r="27985" spans="53:56" ht="15" x14ac:dyDescent="0.25">
      <c r="BA27985" s="90" t="s">
        <v>32458</v>
      </c>
      <c r="BB27985" s="90" t="s">
        <v>5248</v>
      </c>
      <c r="BC27985" s="90" t="s">
        <v>32428</v>
      </c>
      <c r="BD27985" s="423" t="s">
        <v>1301</v>
      </c>
    </row>
    <row r="27986" spans="53:56" ht="15" x14ac:dyDescent="0.25">
      <c r="BA27986" s="91" t="s">
        <v>32459</v>
      </c>
      <c r="BB27986" s="91" t="s">
        <v>5248</v>
      </c>
      <c r="BC27986" s="91" t="s">
        <v>23139</v>
      </c>
      <c r="BD27986" s="423" t="s">
        <v>1301</v>
      </c>
    </row>
    <row r="27987" spans="53:56" ht="15" x14ac:dyDescent="0.25">
      <c r="BA27987" s="90" t="s">
        <v>32460</v>
      </c>
      <c r="BB27987" s="90" t="s">
        <v>5248</v>
      </c>
      <c r="BC27987" s="90" t="s">
        <v>23139</v>
      </c>
      <c r="BD27987" s="423" t="s">
        <v>1301</v>
      </c>
    </row>
    <row r="27988" spans="53:56" ht="15" x14ac:dyDescent="0.25">
      <c r="BA27988" s="91" t="s">
        <v>32461</v>
      </c>
      <c r="BB27988" s="91" t="s">
        <v>5248</v>
      </c>
      <c r="BC27988" s="91" t="s">
        <v>23139</v>
      </c>
      <c r="BD27988" s="423" t="s">
        <v>1301</v>
      </c>
    </row>
    <row r="27989" spans="53:56" ht="15" x14ac:dyDescent="0.25">
      <c r="BA27989" s="91" t="s">
        <v>32462</v>
      </c>
      <c r="BB27989" s="91" t="s">
        <v>5248</v>
      </c>
      <c r="BC27989" s="91" t="s">
        <v>32463</v>
      </c>
      <c r="BD27989" s="423" t="s">
        <v>1301</v>
      </c>
    </row>
    <row r="27990" spans="53:56" ht="15" x14ac:dyDescent="0.25">
      <c r="BA27990" s="90" t="s">
        <v>32464</v>
      </c>
      <c r="BB27990" s="90" t="s">
        <v>5248</v>
      </c>
      <c r="BC27990" s="90" t="s">
        <v>32463</v>
      </c>
      <c r="BD27990" s="423" t="s">
        <v>1301</v>
      </c>
    </row>
    <row r="27991" spans="53:56" ht="15" x14ac:dyDescent="0.25">
      <c r="BA27991" s="91" t="s">
        <v>32465</v>
      </c>
      <c r="BB27991" s="91" t="s">
        <v>5248</v>
      </c>
      <c r="BC27991" s="91" t="s">
        <v>32463</v>
      </c>
      <c r="BD27991" s="423" t="s">
        <v>1301</v>
      </c>
    </row>
    <row r="27992" spans="53:56" ht="15" x14ac:dyDescent="0.25">
      <c r="BA27992" s="90" t="s">
        <v>32466</v>
      </c>
      <c r="BB27992" s="90" t="s">
        <v>5248</v>
      </c>
      <c r="BC27992" s="90" t="s">
        <v>32463</v>
      </c>
      <c r="BD27992" s="423" t="s">
        <v>1301</v>
      </c>
    </row>
    <row r="27993" spans="53:56" ht="15" x14ac:dyDescent="0.25">
      <c r="BA27993" s="90" t="s">
        <v>32467</v>
      </c>
      <c r="BB27993" s="90" t="s">
        <v>5248</v>
      </c>
      <c r="BC27993" s="90" t="s">
        <v>32463</v>
      </c>
      <c r="BD27993" s="423" t="s">
        <v>1301</v>
      </c>
    </row>
    <row r="27994" spans="53:56" ht="15" x14ac:dyDescent="0.25">
      <c r="BA27994" s="91" t="s">
        <v>32468</v>
      </c>
      <c r="BB27994" s="91" t="s">
        <v>5248</v>
      </c>
      <c r="BC27994" s="91" t="s">
        <v>32463</v>
      </c>
      <c r="BD27994" s="423" t="s">
        <v>1301</v>
      </c>
    </row>
    <row r="27995" spans="53:56" ht="15" x14ac:dyDescent="0.25">
      <c r="BA27995" s="91" t="s">
        <v>32469</v>
      </c>
      <c r="BB27995" s="91" t="s">
        <v>5248</v>
      </c>
      <c r="BC27995" s="91" t="s">
        <v>32463</v>
      </c>
      <c r="BD27995" s="423" t="s">
        <v>1301</v>
      </c>
    </row>
    <row r="27996" spans="53:56" ht="15" x14ac:dyDescent="0.25">
      <c r="BA27996" s="90" t="s">
        <v>32470</v>
      </c>
      <c r="BB27996" s="90" t="s">
        <v>5248</v>
      </c>
      <c r="BC27996" s="90" t="s">
        <v>32463</v>
      </c>
      <c r="BD27996" s="423" t="s">
        <v>1301</v>
      </c>
    </row>
    <row r="27997" spans="53:56" ht="15" x14ac:dyDescent="0.25">
      <c r="BA27997" s="90" t="s">
        <v>32471</v>
      </c>
      <c r="BB27997" s="90" t="s">
        <v>5248</v>
      </c>
      <c r="BC27997" s="90" t="s">
        <v>15488</v>
      </c>
      <c r="BD27997" s="423" t="s">
        <v>1301</v>
      </c>
    </row>
    <row r="27998" spans="53:56" ht="15" x14ac:dyDescent="0.25">
      <c r="BA27998" s="91" t="s">
        <v>32472</v>
      </c>
      <c r="BB27998" s="91" t="s">
        <v>5248</v>
      </c>
      <c r="BC27998" s="91" t="s">
        <v>18574</v>
      </c>
      <c r="BD27998" s="423" t="s">
        <v>1301</v>
      </c>
    </row>
    <row r="27999" spans="53:56" ht="15" x14ac:dyDescent="0.25">
      <c r="BA27999" s="90" t="s">
        <v>32473</v>
      </c>
      <c r="BB27999" s="90" t="s">
        <v>5248</v>
      </c>
      <c r="BC27999" s="90" t="s">
        <v>32463</v>
      </c>
      <c r="BD27999" s="423" t="s">
        <v>1301</v>
      </c>
    </row>
    <row r="28000" spans="53:56" ht="15" x14ac:dyDescent="0.25">
      <c r="BA28000" s="91" t="s">
        <v>32474</v>
      </c>
      <c r="BB28000" s="91" t="s">
        <v>5248</v>
      </c>
      <c r="BC28000" s="91" t="s">
        <v>18574</v>
      </c>
      <c r="BD28000" s="423" t="s">
        <v>1301</v>
      </c>
    </row>
    <row r="28001" spans="53:56" ht="15" x14ac:dyDescent="0.25">
      <c r="BA28001" s="91" t="s">
        <v>32475</v>
      </c>
      <c r="BB28001" s="91" t="s">
        <v>5248</v>
      </c>
      <c r="BC28001" s="91" t="s">
        <v>32463</v>
      </c>
      <c r="BD28001" s="423" t="s">
        <v>1301</v>
      </c>
    </row>
    <row r="28002" spans="53:56" ht="15" x14ac:dyDescent="0.25">
      <c r="BA28002" s="90" t="s">
        <v>32476</v>
      </c>
      <c r="BB28002" s="90" t="s">
        <v>5248</v>
      </c>
      <c r="BC28002" s="90" t="s">
        <v>32463</v>
      </c>
      <c r="BD28002" s="423" t="s">
        <v>1301</v>
      </c>
    </row>
    <row r="28003" spans="53:56" ht="15" x14ac:dyDescent="0.25">
      <c r="BA28003" s="91" t="s">
        <v>32477</v>
      </c>
      <c r="BB28003" s="91" t="s">
        <v>5248</v>
      </c>
      <c r="BC28003" s="91" t="s">
        <v>32478</v>
      </c>
      <c r="BD28003" s="423" t="s">
        <v>1301</v>
      </c>
    </row>
    <row r="28004" spans="53:56" ht="15" x14ac:dyDescent="0.25">
      <c r="BA28004" s="90" t="s">
        <v>32479</v>
      </c>
      <c r="BB28004" s="90" t="s">
        <v>5248</v>
      </c>
      <c r="BC28004" s="90" t="s">
        <v>32478</v>
      </c>
      <c r="BD28004" s="423" t="s">
        <v>1301</v>
      </c>
    </row>
    <row r="28005" spans="53:56" ht="15" x14ac:dyDescent="0.25">
      <c r="BA28005" s="90" t="s">
        <v>32480</v>
      </c>
      <c r="BB28005" s="90" t="s">
        <v>5248</v>
      </c>
      <c r="BC28005" s="90" t="s">
        <v>32478</v>
      </c>
      <c r="BD28005" s="423" t="s">
        <v>1301</v>
      </c>
    </row>
    <row r="28006" spans="53:56" ht="15" x14ac:dyDescent="0.25">
      <c r="BA28006" s="91" t="s">
        <v>32481</v>
      </c>
      <c r="BB28006" s="91" t="s">
        <v>5248</v>
      </c>
      <c r="BC28006" s="91" t="s">
        <v>15488</v>
      </c>
      <c r="BD28006" s="423" t="s">
        <v>1301</v>
      </c>
    </row>
    <row r="28007" spans="53:56" ht="15" x14ac:dyDescent="0.25">
      <c r="BA28007" s="90" t="s">
        <v>32482</v>
      </c>
      <c r="BB28007" s="90" t="s">
        <v>5248</v>
      </c>
      <c r="BC28007" s="90" t="s">
        <v>32483</v>
      </c>
      <c r="BD28007" s="423" t="s">
        <v>1301</v>
      </c>
    </row>
    <row r="28008" spans="53:56" ht="15" x14ac:dyDescent="0.25">
      <c r="BA28008" s="91" t="s">
        <v>32484</v>
      </c>
      <c r="BB28008" s="91" t="s">
        <v>5248</v>
      </c>
      <c r="BC28008" s="91" t="s">
        <v>32485</v>
      </c>
      <c r="BD28008" s="423" t="s">
        <v>1301</v>
      </c>
    </row>
    <row r="28009" spans="53:56" ht="15" x14ac:dyDescent="0.25">
      <c r="BA28009" s="91" t="s">
        <v>32486</v>
      </c>
      <c r="BB28009" s="91" t="s">
        <v>5248</v>
      </c>
      <c r="BC28009" s="91" t="s">
        <v>32478</v>
      </c>
      <c r="BD28009" s="423" t="s">
        <v>1301</v>
      </c>
    </row>
    <row r="28010" spans="53:56" ht="15" x14ac:dyDescent="0.25">
      <c r="BA28010" s="90" t="s">
        <v>32487</v>
      </c>
      <c r="BB28010" s="90" t="s">
        <v>5248</v>
      </c>
      <c r="BC28010" s="90" t="s">
        <v>32463</v>
      </c>
      <c r="BD28010" s="423" t="s">
        <v>1301</v>
      </c>
    </row>
    <row r="28011" spans="53:56" ht="15" x14ac:dyDescent="0.25">
      <c r="BA28011" s="90" t="s">
        <v>32488</v>
      </c>
      <c r="BB28011" s="90" t="s">
        <v>5248</v>
      </c>
      <c r="BC28011" s="90" t="s">
        <v>32478</v>
      </c>
      <c r="BD28011" s="423" t="s">
        <v>1301</v>
      </c>
    </row>
    <row r="28012" spans="53:56" ht="15" x14ac:dyDescent="0.25">
      <c r="BA28012" s="91" t="s">
        <v>32489</v>
      </c>
      <c r="BB28012" s="91" t="s">
        <v>5248</v>
      </c>
      <c r="BC28012" s="91" t="s">
        <v>32463</v>
      </c>
      <c r="BD28012" s="423" t="s">
        <v>1301</v>
      </c>
    </row>
    <row r="28013" spans="53:56" ht="15" x14ac:dyDescent="0.25">
      <c r="BA28013" s="90" t="s">
        <v>32490</v>
      </c>
      <c r="BB28013" s="90" t="s">
        <v>5248</v>
      </c>
      <c r="BC28013" s="90" t="s">
        <v>32485</v>
      </c>
      <c r="BD28013" s="423" t="s">
        <v>1301</v>
      </c>
    </row>
    <row r="28014" spans="53:56" ht="15" x14ac:dyDescent="0.25">
      <c r="BA28014" s="90" t="s">
        <v>32491</v>
      </c>
      <c r="BB28014" s="90" t="s">
        <v>5248</v>
      </c>
      <c r="BC28014" s="90" t="s">
        <v>32478</v>
      </c>
      <c r="BD28014" s="423" t="s">
        <v>1301</v>
      </c>
    </row>
    <row r="28015" spans="53:56" ht="15" x14ac:dyDescent="0.25">
      <c r="BA28015" s="91" t="s">
        <v>32492</v>
      </c>
      <c r="BB28015" s="91" t="s">
        <v>5248</v>
      </c>
      <c r="BC28015" s="91" t="s">
        <v>32478</v>
      </c>
      <c r="BD28015" s="423" t="s">
        <v>1301</v>
      </c>
    </row>
    <row r="28016" spans="53:56" ht="15" x14ac:dyDescent="0.25">
      <c r="BA28016" s="90" t="s">
        <v>32493</v>
      </c>
      <c r="BB28016" s="90" t="s">
        <v>5248</v>
      </c>
      <c r="BC28016" s="90" t="s">
        <v>15488</v>
      </c>
      <c r="BD28016" s="423" t="s">
        <v>1301</v>
      </c>
    </row>
    <row r="28017" spans="53:56" ht="15" x14ac:dyDescent="0.25">
      <c r="BA28017" s="91" t="s">
        <v>32494</v>
      </c>
      <c r="BB28017" s="91" t="s">
        <v>5248</v>
      </c>
      <c r="BC28017" s="91" t="s">
        <v>22809</v>
      </c>
      <c r="BD28017" s="423" t="s">
        <v>1301</v>
      </c>
    </row>
    <row r="28018" spans="53:56" ht="15" x14ac:dyDescent="0.25">
      <c r="BA28018" s="91" t="s">
        <v>32495</v>
      </c>
      <c r="BB28018" s="91" t="s">
        <v>5248</v>
      </c>
      <c r="BC28018" s="91" t="s">
        <v>32483</v>
      </c>
      <c r="BD28018" s="423" t="s">
        <v>1301</v>
      </c>
    </row>
    <row r="28019" spans="53:56" ht="15" x14ac:dyDescent="0.25">
      <c r="BA28019" s="90" t="s">
        <v>32496</v>
      </c>
      <c r="BB28019" s="90" t="s">
        <v>5248</v>
      </c>
      <c r="BC28019" s="90" t="s">
        <v>32483</v>
      </c>
      <c r="BD28019" s="423" t="s">
        <v>1301</v>
      </c>
    </row>
    <row r="28020" spans="53:56" ht="15" x14ac:dyDescent="0.25">
      <c r="BA28020" s="91" t="s">
        <v>32497</v>
      </c>
      <c r="BB28020" s="91" t="s">
        <v>5248</v>
      </c>
      <c r="BC28020" s="91" t="s">
        <v>32463</v>
      </c>
      <c r="BD28020" s="423" t="s">
        <v>1301</v>
      </c>
    </row>
    <row r="28021" spans="53:56" ht="15" x14ac:dyDescent="0.25">
      <c r="BA28021" s="90" t="s">
        <v>32498</v>
      </c>
      <c r="BB28021" s="90" t="s">
        <v>5248</v>
      </c>
      <c r="BC28021" s="90" t="s">
        <v>32463</v>
      </c>
      <c r="BD28021" s="423" t="s">
        <v>1301</v>
      </c>
    </row>
    <row r="28022" spans="53:56" ht="15" x14ac:dyDescent="0.25">
      <c r="BA28022" s="90" t="s">
        <v>32499</v>
      </c>
      <c r="BB28022" s="90" t="s">
        <v>5248</v>
      </c>
      <c r="BC28022" s="90" t="s">
        <v>32483</v>
      </c>
      <c r="BD28022" s="423" t="s">
        <v>1301</v>
      </c>
    </row>
    <row r="28023" spans="53:56" ht="15" x14ac:dyDescent="0.25">
      <c r="BA28023" s="91" t="s">
        <v>32500</v>
      </c>
      <c r="BB28023" s="91" t="s">
        <v>5248</v>
      </c>
      <c r="BC28023" s="91" t="s">
        <v>32463</v>
      </c>
      <c r="BD28023" s="423" t="s">
        <v>1301</v>
      </c>
    </row>
    <row r="28024" spans="53:56" ht="15" x14ac:dyDescent="0.25">
      <c r="BA28024" s="90" t="s">
        <v>32501</v>
      </c>
      <c r="BB28024" s="90" t="s">
        <v>5248</v>
      </c>
      <c r="BC28024" s="90" t="s">
        <v>32483</v>
      </c>
      <c r="BD28024" s="423" t="s">
        <v>1301</v>
      </c>
    </row>
    <row r="28025" spans="53:56" ht="15" x14ac:dyDescent="0.25">
      <c r="BA28025" s="91" t="s">
        <v>32502</v>
      </c>
      <c r="BB28025" s="91" t="s">
        <v>5248</v>
      </c>
      <c r="BC28025" s="91" t="s">
        <v>32483</v>
      </c>
      <c r="BD28025" s="423" t="s">
        <v>1301</v>
      </c>
    </row>
    <row r="28026" spans="53:56" ht="15" x14ac:dyDescent="0.25">
      <c r="BA28026" s="91" t="s">
        <v>32503</v>
      </c>
      <c r="BB28026" s="91" t="s">
        <v>5248</v>
      </c>
      <c r="BC28026" s="91" t="s">
        <v>22809</v>
      </c>
      <c r="BD28026" s="423" t="s">
        <v>1301</v>
      </c>
    </row>
    <row r="28027" spans="53:56" ht="15" x14ac:dyDescent="0.25">
      <c r="BA28027" s="90" t="s">
        <v>32504</v>
      </c>
      <c r="BB28027" s="90" t="s">
        <v>5248</v>
      </c>
      <c r="BC28027" s="90" t="s">
        <v>18574</v>
      </c>
      <c r="BD28027" s="423" t="s">
        <v>1301</v>
      </c>
    </row>
    <row r="28028" spans="53:56" ht="15" x14ac:dyDescent="0.25">
      <c r="BA28028" s="91" t="s">
        <v>32505</v>
      </c>
      <c r="BB28028" s="91" t="s">
        <v>5248</v>
      </c>
      <c r="BC28028" s="91" t="s">
        <v>32483</v>
      </c>
      <c r="BD28028" s="423" t="s">
        <v>1301</v>
      </c>
    </row>
    <row r="28029" spans="53:56" ht="15" x14ac:dyDescent="0.25">
      <c r="BA28029" s="90" t="s">
        <v>32506</v>
      </c>
      <c r="BB28029" s="90" t="s">
        <v>5248</v>
      </c>
      <c r="BC28029" s="90" t="s">
        <v>32485</v>
      </c>
      <c r="BD28029" s="423" t="s">
        <v>1301</v>
      </c>
    </row>
    <row r="28030" spans="53:56" ht="15" x14ac:dyDescent="0.25">
      <c r="BA28030" s="90" t="s">
        <v>32507</v>
      </c>
      <c r="BB28030" s="90" t="s">
        <v>5248</v>
      </c>
      <c r="BC28030" s="90" t="s">
        <v>32483</v>
      </c>
      <c r="BD28030" s="423" t="s">
        <v>1301</v>
      </c>
    </row>
    <row r="28031" spans="53:56" ht="15" x14ac:dyDescent="0.25">
      <c r="BA28031" s="91" t="s">
        <v>32508</v>
      </c>
      <c r="BB28031" s="91" t="s">
        <v>5248</v>
      </c>
      <c r="BC28031" s="91" t="s">
        <v>18574</v>
      </c>
      <c r="BD28031" s="423" t="s">
        <v>1301</v>
      </c>
    </row>
    <row r="28032" spans="53:56" ht="15" x14ac:dyDescent="0.25">
      <c r="BA28032" s="90" t="s">
        <v>32509</v>
      </c>
      <c r="BB28032" s="90" t="s">
        <v>5248</v>
      </c>
      <c r="BC28032" s="90" t="s">
        <v>18574</v>
      </c>
      <c r="BD28032" s="423" t="s">
        <v>1301</v>
      </c>
    </row>
    <row r="28033" spans="53:56" ht="15" x14ac:dyDescent="0.25">
      <c r="BA28033" s="91" t="s">
        <v>32510</v>
      </c>
      <c r="BB28033" s="91" t="s">
        <v>5248</v>
      </c>
      <c r="BC28033" s="91" t="s">
        <v>18574</v>
      </c>
      <c r="BD28033" s="423" t="s">
        <v>1301</v>
      </c>
    </row>
    <row r="28034" spans="53:56" ht="15" x14ac:dyDescent="0.25">
      <c r="BA28034" s="90" t="s">
        <v>32511</v>
      </c>
      <c r="BB28034" s="90" t="s">
        <v>5248</v>
      </c>
      <c r="BC28034" s="90" t="s">
        <v>18574</v>
      </c>
      <c r="BD28034" s="423" t="s">
        <v>1301</v>
      </c>
    </row>
    <row r="28035" spans="53:56" ht="15" x14ac:dyDescent="0.25">
      <c r="BA28035" s="91" t="s">
        <v>32512</v>
      </c>
      <c r="BB28035" s="91" t="s">
        <v>5248</v>
      </c>
      <c r="BC28035" s="91" t="s">
        <v>15488</v>
      </c>
      <c r="BD28035" s="423" t="s">
        <v>1301</v>
      </c>
    </row>
    <row r="28036" spans="53:56" ht="15" x14ac:dyDescent="0.25">
      <c r="BA28036" s="91" t="s">
        <v>32513</v>
      </c>
      <c r="BB28036" s="91" t="s">
        <v>5248</v>
      </c>
      <c r="BC28036" s="91" t="s">
        <v>15488</v>
      </c>
      <c r="BD28036" s="423" t="s">
        <v>1301</v>
      </c>
    </row>
    <row r="28037" spans="53:56" ht="15" x14ac:dyDescent="0.25">
      <c r="BA28037" s="90" t="s">
        <v>32514</v>
      </c>
      <c r="BB28037" s="90" t="s">
        <v>5248</v>
      </c>
      <c r="BC28037" s="90" t="s">
        <v>32463</v>
      </c>
      <c r="BD28037" s="423" t="s">
        <v>1301</v>
      </c>
    </row>
    <row r="28038" spans="53:56" ht="15" x14ac:dyDescent="0.25">
      <c r="BA28038" s="91" t="s">
        <v>32515</v>
      </c>
      <c r="BB28038" s="91" t="s">
        <v>5248</v>
      </c>
      <c r="BC28038" s="91" t="s">
        <v>32478</v>
      </c>
      <c r="BD28038" s="423" t="s">
        <v>1301</v>
      </c>
    </row>
    <row r="28039" spans="53:56" ht="15" x14ac:dyDescent="0.25">
      <c r="BA28039" s="90" t="s">
        <v>32516</v>
      </c>
      <c r="BB28039" s="90" t="s">
        <v>5248</v>
      </c>
      <c r="BC28039" s="90" t="s">
        <v>32478</v>
      </c>
      <c r="BD28039" s="423" t="s">
        <v>1301</v>
      </c>
    </row>
    <row r="28040" spans="53:56" ht="15" x14ac:dyDescent="0.25">
      <c r="BA28040" s="90" t="s">
        <v>32517</v>
      </c>
      <c r="BB28040" s="90" t="s">
        <v>5248</v>
      </c>
      <c r="BC28040" s="90" t="s">
        <v>15488</v>
      </c>
      <c r="BD28040" s="423" t="s">
        <v>1301</v>
      </c>
    </row>
    <row r="28041" spans="53:56" ht="15" x14ac:dyDescent="0.25">
      <c r="BA28041" s="91" t="s">
        <v>32518</v>
      </c>
      <c r="BB28041" s="91" t="s">
        <v>5248</v>
      </c>
      <c r="BC28041" s="91" t="s">
        <v>32483</v>
      </c>
      <c r="BD28041" s="423" t="s">
        <v>1301</v>
      </c>
    </row>
    <row r="28042" spans="53:56" ht="15" x14ac:dyDescent="0.25">
      <c r="BA28042" s="90" t="s">
        <v>32519</v>
      </c>
      <c r="BB28042" s="90" t="s">
        <v>5248</v>
      </c>
      <c r="BC28042" s="90" t="s">
        <v>32483</v>
      </c>
      <c r="BD28042" s="423" t="s">
        <v>1301</v>
      </c>
    </row>
    <row r="28043" spans="53:56" ht="15" x14ac:dyDescent="0.25">
      <c r="BA28043" s="91" t="s">
        <v>32520</v>
      </c>
      <c r="BB28043" s="91" t="s">
        <v>5248</v>
      </c>
      <c r="BC28043" s="91" t="s">
        <v>32478</v>
      </c>
      <c r="BD28043" s="423" t="s">
        <v>1301</v>
      </c>
    </row>
    <row r="28044" spans="53:56" ht="15" x14ac:dyDescent="0.25">
      <c r="BA28044" s="91" t="s">
        <v>32521</v>
      </c>
      <c r="BB28044" s="91" t="s">
        <v>5248</v>
      </c>
      <c r="BC28044" s="91" t="s">
        <v>32522</v>
      </c>
      <c r="BD28044" s="423" t="s">
        <v>1301</v>
      </c>
    </row>
    <row r="28045" spans="53:56" ht="15" x14ac:dyDescent="0.25">
      <c r="BA28045" s="90" t="s">
        <v>32523</v>
      </c>
      <c r="BB28045" s="90" t="s">
        <v>5248</v>
      </c>
      <c r="BC28045" s="90" t="s">
        <v>32522</v>
      </c>
      <c r="BD28045" s="423" t="s">
        <v>1301</v>
      </c>
    </row>
    <row r="28046" spans="53:56" ht="15" x14ac:dyDescent="0.25">
      <c r="BA28046" s="91" t="s">
        <v>32524</v>
      </c>
      <c r="BB28046" s="91" t="s">
        <v>5248</v>
      </c>
      <c r="BC28046" s="91" t="s">
        <v>32522</v>
      </c>
      <c r="BD28046" s="423" t="s">
        <v>1301</v>
      </c>
    </row>
    <row r="28047" spans="53:56" ht="15" x14ac:dyDescent="0.25">
      <c r="BA28047" s="90" t="s">
        <v>32525</v>
      </c>
      <c r="BB28047" s="90" t="s">
        <v>5248</v>
      </c>
      <c r="BC28047" s="90" t="s">
        <v>32522</v>
      </c>
      <c r="BD28047" s="423" t="s">
        <v>1301</v>
      </c>
    </row>
    <row r="28048" spans="53:56" ht="15" x14ac:dyDescent="0.25">
      <c r="BA28048" s="90" t="s">
        <v>32526</v>
      </c>
      <c r="BB28048" s="90" t="s">
        <v>5248</v>
      </c>
      <c r="BC28048" s="90" t="s">
        <v>18574</v>
      </c>
      <c r="BD28048" s="423" t="s">
        <v>1301</v>
      </c>
    </row>
    <row r="28049" spans="53:56" ht="15" x14ac:dyDescent="0.25">
      <c r="BA28049" s="91" t="s">
        <v>32527</v>
      </c>
      <c r="BB28049" s="91" t="s">
        <v>5248</v>
      </c>
      <c r="BC28049" s="91" t="s">
        <v>32522</v>
      </c>
      <c r="BD28049" s="423" t="s">
        <v>1301</v>
      </c>
    </row>
    <row r="28050" spans="53:56" ht="15" x14ac:dyDescent="0.25">
      <c r="BA28050" s="90" t="s">
        <v>32528</v>
      </c>
      <c r="BB28050" s="90" t="s">
        <v>5248</v>
      </c>
      <c r="BC28050" s="90" t="s">
        <v>32522</v>
      </c>
      <c r="BD28050" s="423" t="s">
        <v>1301</v>
      </c>
    </row>
    <row r="28051" spans="53:56" ht="15" x14ac:dyDescent="0.25">
      <c r="BA28051" s="91" t="s">
        <v>32529</v>
      </c>
      <c r="BB28051" s="91" t="s">
        <v>5248</v>
      </c>
      <c r="BC28051" s="91" t="s">
        <v>32522</v>
      </c>
      <c r="BD28051" s="423" t="s">
        <v>1301</v>
      </c>
    </row>
    <row r="28052" spans="53:56" ht="15" x14ac:dyDescent="0.25">
      <c r="BA28052" s="91" t="s">
        <v>32530</v>
      </c>
      <c r="BB28052" s="91" t="s">
        <v>5248</v>
      </c>
      <c r="BC28052" s="91" t="s">
        <v>18574</v>
      </c>
      <c r="BD28052" s="423" t="s">
        <v>1301</v>
      </c>
    </row>
    <row r="28053" spans="53:56" ht="15" x14ac:dyDescent="0.25">
      <c r="BA28053" s="90" t="s">
        <v>32531</v>
      </c>
      <c r="BB28053" s="90" t="s">
        <v>5248</v>
      </c>
      <c r="BC28053" s="90" t="s">
        <v>18574</v>
      </c>
      <c r="BD28053" s="423" t="s">
        <v>1301</v>
      </c>
    </row>
    <row r="28054" spans="53:56" ht="15" x14ac:dyDescent="0.25">
      <c r="BA28054" s="91" t="s">
        <v>32532</v>
      </c>
      <c r="BB28054" s="91" t="s">
        <v>5248</v>
      </c>
      <c r="BC28054" s="91" t="s">
        <v>32522</v>
      </c>
      <c r="BD28054" s="423" t="s">
        <v>1301</v>
      </c>
    </row>
    <row r="28055" spans="53:56" ht="15" x14ac:dyDescent="0.25">
      <c r="BA28055" s="90" t="s">
        <v>32533</v>
      </c>
      <c r="BB28055" s="90" t="s">
        <v>5248</v>
      </c>
      <c r="BC28055" s="90" t="s">
        <v>4061</v>
      </c>
      <c r="BD28055" s="423" t="s">
        <v>1301</v>
      </c>
    </row>
    <row r="28056" spans="53:56" ht="15" x14ac:dyDescent="0.25">
      <c r="BA28056" s="90" t="s">
        <v>32534</v>
      </c>
      <c r="BB28056" s="90" t="s">
        <v>5248</v>
      </c>
      <c r="BC28056" s="90" t="s">
        <v>4061</v>
      </c>
      <c r="BD28056" s="423" t="s">
        <v>1301</v>
      </c>
    </row>
    <row r="28057" spans="53:56" ht="15" x14ac:dyDescent="0.25">
      <c r="BA28057" s="91" t="s">
        <v>32535</v>
      </c>
      <c r="BB28057" s="91" t="s">
        <v>5248</v>
      </c>
      <c r="BC28057" s="91" t="s">
        <v>32522</v>
      </c>
      <c r="BD28057" s="423" t="s">
        <v>1301</v>
      </c>
    </row>
    <row r="28058" spans="53:56" ht="15" x14ac:dyDescent="0.25">
      <c r="BA28058" s="90" t="s">
        <v>32536</v>
      </c>
      <c r="BB28058" s="90" t="s">
        <v>5248</v>
      </c>
      <c r="BC28058" s="90" t="s">
        <v>32522</v>
      </c>
      <c r="BD28058" s="423" t="s">
        <v>1301</v>
      </c>
    </row>
    <row r="28059" spans="53:56" ht="15" x14ac:dyDescent="0.25">
      <c r="BA28059" s="91" t="s">
        <v>32537</v>
      </c>
      <c r="BB28059" s="91" t="s">
        <v>5248</v>
      </c>
      <c r="BC28059" s="91" t="s">
        <v>32522</v>
      </c>
      <c r="BD28059" s="423" t="s">
        <v>1301</v>
      </c>
    </row>
    <row r="28060" spans="53:56" ht="15" x14ac:dyDescent="0.25">
      <c r="BA28060" s="91" t="s">
        <v>32538</v>
      </c>
      <c r="BB28060" s="91" t="s">
        <v>5248</v>
      </c>
      <c r="BC28060" s="91" t="s">
        <v>32522</v>
      </c>
      <c r="BD28060" s="423" t="s">
        <v>1301</v>
      </c>
    </row>
    <row r="28061" spans="53:56" ht="15" x14ac:dyDescent="0.25">
      <c r="BA28061" s="90" t="s">
        <v>32539</v>
      </c>
      <c r="BB28061" s="90" t="s">
        <v>5248</v>
      </c>
      <c r="BC28061" s="90" t="s">
        <v>4061</v>
      </c>
      <c r="BD28061" s="423" t="s">
        <v>1301</v>
      </c>
    </row>
    <row r="28062" spans="53:56" ht="15" x14ac:dyDescent="0.25">
      <c r="BA28062" s="91" t="s">
        <v>32540</v>
      </c>
      <c r="BB28062" s="91" t="s">
        <v>5248</v>
      </c>
      <c r="BC28062" s="91" t="s">
        <v>32522</v>
      </c>
      <c r="BD28062" s="423" t="s">
        <v>1301</v>
      </c>
    </row>
    <row r="28063" spans="53:56" ht="15" x14ac:dyDescent="0.25">
      <c r="BA28063" s="90" t="s">
        <v>32541</v>
      </c>
      <c r="BB28063" s="90" t="s">
        <v>5248</v>
      </c>
      <c r="BC28063" s="90" t="s">
        <v>32522</v>
      </c>
      <c r="BD28063" s="423" t="s">
        <v>1301</v>
      </c>
    </row>
    <row r="28064" spans="53:56" ht="15" x14ac:dyDescent="0.25">
      <c r="BA28064" s="91" t="s">
        <v>32542</v>
      </c>
      <c r="BB28064" s="91" t="s">
        <v>5248</v>
      </c>
      <c r="BC28064" s="91" t="s">
        <v>32522</v>
      </c>
      <c r="BD28064" s="423" t="s">
        <v>1301</v>
      </c>
    </row>
    <row r="28065" spans="53:56" ht="15" x14ac:dyDescent="0.25">
      <c r="BA28065" s="90" t="s">
        <v>32543</v>
      </c>
      <c r="BB28065" s="90" t="s">
        <v>5248</v>
      </c>
      <c r="BC28065" s="90" t="s">
        <v>32522</v>
      </c>
      <c r="BD28065" s="423" t="s">
        <v>1301</v>
      </c>
    </row>
    <row r="28066" spans="53:56" ht="15" x14ac:dyDescent="0.25">
      <c r="BA28066" s="90" t="s">
        <v>32544</v>
      </c>
      <c r="BB28066" s="90" t="s">
        <v>5248</v>
      </c>
      <c r="BC28066" s="90" t="s">
        <v>18574</v>
      </c>
      <c r="BD28066" s="423" t="s">
        <v>1301</v>
      </c>
    </row>
    <row r="28067" spans="53:56" ht="15" x14ac:dyDescent="0.25">
      <c r="BA28067" s="91" t="s">
        <v>32545</v>
      </c>
      <c r="BB28067" s="91" t="s">
        <v>5248</v>
      </c>
      <c r="BC28067" s="91" t="s">
        <v>4061</v>
      </c>
      <c r="BD28067" s="423" t="s">
        <v>1301</v>
      </c>
    </row>
    <row r="28068" spans="53:56" ht="15" x14ac:dyDescent="0.25">
      <c r="BA28068" s="90" t="s">
        <v>32546</v>
      </c>
      <c r="BB28068" s="90" t="s">
        <v>5248</v>
      </c>
      <c r="BC28068" s="90" t="s">
        <v>18574</v>
      </c>
      <c r="BD28068" s="423" t="s">
        <v>1301</v>
      </c>
    </row>
    <row r="28069" spans="53:56" ht="15" x14ac:dyDescent="0.25">
      <c r="BA28069" s="91" t="s">
        <v>32547</v>
      </c>
      <c r="BB28069" s="91" t="s">
        <v>5248</v>
      </c>
      <c r="BC28069" s="91" t="s">
        <v>32522</v>
      </c>
      <c r="BD28069" s="423" t="s">
        <v>1301</v>
      </c>
    </row>
    <row r="28070" spans="53:56" ht="15" x14ac:dyDescent="0.25">
      <c r="BA28070" s="90" t="s">
        <v>32548</v>
      </c>
      <c r="BB28070" s="90" t="s">
        <v>5248</v>
      </c>
      <c r="BC28070" s="90" t="s">
        <v>4061</v>
      </c>
      <c r="BD28070" s="423" t="s">
        <v>1301</v>
      </c>
    </row>
    <row r="28071" spans="53:56" ht="15" x14ac:dyDescent="0.25">
      <c r="BA28071" s="91" t="s">
        <v>32549</v>
      </c>
      <c r="BB28071" s="91" t="s">
        <v>5248</v>
      </c>
      <c r="BC28071" s="91" t="s">
        <v>4061</v>
      </c>
      <c r="BD28071" s="423" t="s">
        <v>1301</v>
      </c>
    </row>
    <row r="28072" spans="53:56" ht="15" x14ac:dyDescent="0.25">
      <c r="BA28072" s="90" t="s">
        <v>32550</v>
      </c>
      <c r="BB28072" s="90" t="s">
        <v>5248</v>
      </c>
      <c r="BC28072" s="90" t="s">
        <v>4061</v>
      </c>
      <c r="BD28072" s="423" t="s">
        <v>1301</v>
      </c>
    </row>
    <row r="28073" spans="53:56" ht="15" x14ac:dyDescent="0.25">
      <c r="BA28073" s="91" t="s">
        <v>32551</v>
      </c>
      <c r="BB28073" s="91" t="s">
        <v>5248</v>
      </c>
      <c r="BC28073" s="91" t="s">
        <v>32522</v>
      </c>
      <c r="BD28073" s="423" t="s">
        <v>1301</v>
      </c>
    </row>
    <row r="28074" spans="53:56" ht="15" x14ac:dyDescent="0.25">
      <c r="BA28074" s="90" t="s">
        <v>32552</v>
      </c>
      <c r="BB28074" s="90" t="s">
        <v>5248</v>
      </c>
      <c r="BC28074" s="90" t="s">
        <v>32522</v>
      </c>
      <c r="BD28074" s="423" t="s">
        <v>1301</v>
      </c>
    </row>
    <row r="28075" spans="53:56" ht="15" x14ac:dyDescent="0.25">
      <c r="BA28075" s="91" t="s">
        <v>32553</v>
      </c>
      <c r="BB28075" s="91" t="s">
        <v>3012</v>
      </c>
      <c r="BC28075" s="91" t="s">
        <v>18309</v>
      </c>
      <c r="BD28075" s="423" t="s">
        <v>1301</v>
      </c>
    </row>
    <row r="28076" spans="53:56" ht="15" x14ac:dyDescent="0.25">
      <c r="BA28076" s="90" t="s">
        <v>32554</v>
      </c>
      <c r="BB28076" s="90" t="s">
        <v>3012</v>
      </c>
      <c r="BC28076" s="90" t="s">
        <v>32009</v>
      </c>
      <c r="BD28076" s="423" t="s">
        <v>1301</v>
      </c>
    </row>
    <row r="28077" spans="53:56" ht="15" x14ac:dyDescent="0.25">
      <c r="BA28077" s="91" t="s">
        <v>32555</v>
      </c>
      <c r="BB28077" s="91" t="s">
        <v>3012</v>
      </c>
      <c r="BC28077" s="91" t="s">
        <v>18574</v>
      </c>
      <c r="BD28077" s="423" t="s">
        <v>1301</v>
      </c>
    </row>
    <row r="28078" spans="53:56" ht="15" x14ac:dyDescent="0.25">
      <c r="BA28078" s="90" t="s">
        <v>32556</v>
      </c>
      <c r="BB28078" s="90" t="s">
        <v>3012</v>
      </c>
      <c r="BC28078" s="90" t="s">
        <v>18309</v>
      </c>
      <c r="BD28078" s="423" t="s">
        <v>1301</v>
      </c>
    </row>
    <row r="28079" spans="53:56" ht="15" x14ac:dyDescent="0.25">
      <c r="BA28079" s="91" t="s">
        <v>32557</v>
      </c>
      <c r="BB28079" s="91" t="s">
        <v>3012</v>
      </c>
      <c r="BC28079" s="91" t="s">
        <v>18309</v>
      </c>
      <c r="BD28079" s="423" t="s">
        <v>1301</v>
      </c>
    </row>
    <row r="28080" spans="53:56" ht="15" x14ac:dyDescent="0.25">
      <c r="BA28080" s="90" t="s">
        <v>32558</v>
      </c>
      <c r="BB28080" s="90" t="s">
        <v>3012</v>
      </c>
      <c r="BC28080" s="90" t="s">
        <v>18309</v>
      </c>
      <c r="BD28080" s="423" t="s">
        <v>1301</v>
      </c>
    </row>
    <row r="28081" spans="53:56" ht="15" x14ac:dyDescent="0.25">
      <c r="BA28081" s="91" t="s">
        <v>32559</v>
      </c>
      <c r="BB28081" s="91" t="s">
        <v>3012</v>
      </c>
      <c r="BC28081" s="91" t="s">
        <v>18309</v>
      </c>
      <c r="BD28081" s="423" t="s">
        <v>1301</v>
      </c>
    </row>
    <row r="28082" spans="53:56" ht="15" x14ac:dyDescent="0.25">
      <c r="BA28082" s="90" t="s">
        <v>32560</v>
      </c>
      <c r="BB28082" s="90" t="s">
        <v>3012</v>
      </c>
      <c r="BC28082" s="90" t="s">
        <v>18309</v>
      </c>
      <c r="BD28082" s="423" t="s">
        <v>1301</v>
      </c>
    </row>
    <row r="28083" spans="53:56" ht="15" x14ac:dyDescent="0.25">
      <c r="BA28083" s="91" t="s">
        <v>32561</v>
      </c>
      <c r="BB28083" s="91" t="s">
        <v>3012</v>
      </c>
      <c r="BC28083" s="91" t="s">
        <v>18309</v>
      </c>
      <c r="BD28083" s="423" t="s">
        <v>1301</v>
      </c>
    </row>
    <row r="28084" spans="53:56" ht="15" x14ac:dyDescent="0.25">
      <c r="BA28084" s="90" t="s">
        <v>32562</v>
      </c>
      <c r="BB28084" s="90" t="s">
        <v>3012</v>
      </c>
      <c r="BC28084" s="90" t="s">
        <v>18574</v>
      </c>
      <c r="BD28084" s="423" t="s">
        <v>1301</v>
      </c>
    </row>
    <row r="28085" spans="53:56" ht="15" x14ac:dyDescent="0.25">
      <c r="BA28085" s="91" t="s">
        <v>32563</v>
      </c>
      <c r="BB28085" s="91" t="s">
        <v>3012</v>
      </c>
      <c r="BC28085" s="91" t="s">
        <v>18574</v>
      </c>
      <c r="BD28085" s="423" t="s">
        <v>1301</v>
      </c>
    </row>
    <row r="28086" spans="53:56" ht="15" x14ac:dyDescent="0.25">
      <c r="BA28086" s="90" t="s">
        <v>32564</v>
      </c>
      <c r="BB28086" s="90" t="s">
        <v>3012</v>
      </c>
      <c r="BC28086" s="90" t="s">
        <v>32009</v>
      </c>
      <c r="BD28086" s="423" t="s">
        <v>1301</v>
      </c>
    </row>
    <row r="28087" spans="53:56" ht="15" x14ac:dyDescent="0.25">
      <c r="BA28087" s="91" t="s">
        <v>32565</v>
      </c>
      <c r="BB28087" s="91" t="s">
        <v>3012</v>
      </c>
      <c r="BC28087" s="91" t="s">
        <v>32009</v>
      </c>
      <c r="BD28087" s="423" t="s">
        <v>1301</v>
      </c>
    </row>
    <row r="28088" spans="53:56" ht="15" x14ac:dyDescent="0.25">
      <c r="BA28088" s="90" t="s">
        <v>32566</v>
      </c>
      <c r="BB28088" s="90" t="s">
        <v>3012</v>
      </c>
      <c r="BC28088" s="90" t="s">
        <v>32009</v>
      </c>
      <c r="BD28088" s="423" t="s">
        <v>1301</v>
      </c>
    </row>
    <row r="28089" spans="53:56" ht="15" x14ac:dyDescent="0.25">
      <c r="BA28089" s="91" t="s">
        <v>32567</v>
      </c>
      <c r="BB28089" s="91" t="s">
        <v>3012</v>
      </c>
      <c r="BC28089" s="91" t="s">
        <v>18574</v>
      </c>
      <c r="BD28089" s="423" t="s">
        <v>1301</v>
      </c>
    </row>
    <row r="28090" spans="53:56" ht="15" x14ac:dyDescent="0.25">
      <c r="BA28090" s="90" t="s">
        <v>32568</v>
      </c>
      <c r="BB28090" s="90" t="s">
        <v>3012</v>
      </c>
      <c r="BC28090" s="90" t="s">
        <v>18309</v>
      </c>
      <c r="BD28090" s="423" t="s">
        <v>1301</v>
      </c>
    </row>
    <row r="28091" spans="53:56" ht="15" x14ac:dyDescent="0.25">
      <c r="BA28091" s="91" t="s">
        <v>32569</v>
      </c>
      <c r="BB28091" s="91" t="s">
        <v>3012</v>
      </c>
      <c r="BC28091" s="91" t="s">
        <v>18309</v>
      </c>
      <c r="BD28091" s="423" t="s">
        <v>1301</v>
      </c>
    </row>
    <row r="28092" spans="53:56" ht="15" x14ac:dyDescent="0.25">
      <c r="BA28092" s="90" t="s">
        <v>32570</v>
      </c>
      <c r="BB28092" s="90" t="s">
        <v>3012</v>
      </c>
      <c r="BC28092" s="90" t="s">
        <v>18309</v>
      </c>
      <c r="BD28092" s="423" t="s">
        <v>1301</v>
      </c>
    </row>
    <row r="28093" spans="53:56" ht="15" x14ac:dyDescent="0.25">
      <c r="BA28093" s="91" t="s">
        <v>32571</v>
      </c>
      <c r="BB28093" s="91" t="s">
        <v>3012</v>
      </c>
      <c r="BC28093" s="91" t="s">
        <v>18309</v>
      </c>
      <c r="BD28093" s="423" t="s">
        <v>1301</v>
      </c>
    </row>
    <row r="28094" spans="53:56" ht="15" x14ac:dyDescent="0.25">
      <c r="BA28094" s="90" t="s">
        <v>32572</v>
      </c>
      <c r="BB28094" s="90" t="s">
        <v>3012</v>
      </c>
      <c r="BC28094" s="90" t="s">
        <v>18574</v>
      </c>
      <c r="BD28094" s="423" t="s">
        <v>1301</v>
      </c>
    </row>
    <row r="28095" spans="53:56" ht="15" x14ac:dyDescent="0.25">
      <c r="BA28095" s="91" t="s">
        <v>32573</v>
      </c>
      <c r="BB28095" s="91" t="s">
        <v>3012</v>
      </c>
      <c r="BC28095" s="91" t="s">
        <v>32009</v>
      </c>
      <c r="BD28095" s="423" t="s">
        <v>1301</v>
      </c>
    </row>
    <row r="28096" spans="53:56" ht="15" x14ac:dyDescent="0.25">
      <c r="BA28096" s="90" t="s">
        <v>32574</v>
      </c>
      <c r="BB28096" s="90" t="s">
        <v>3012</v>
      </c>
      <c r="BC28096" s="90" t="s">
        <v>18309</v>
      </c>
      <c r="BD28096" s="423" t="s">
        <v>1301</v>
      </c>
    </row>
    <row r="28097" spans="53:56" ht="15" x14ac:dyDescent="0.25">
      <c r="BA28097" s="91" t="s">
        <v>32575</v>
      </c>
      <c r="BB28097" s="91" t="s">
        <v>3012</v>
      </c>
      <c r="BC28097" s="91" t="s">
        <v>18309</v>
      </c>
      <c r="BD28097" s="423" t="s">
        <v>1301</v>
      </c>
    </row>
    <row r="28098" spans="53:56" ht="15" x14ac:dyDescent="0.25">
      <c r="BA28098" s="90" t="s">
        <v>32576</v>
      </c>
      <c r="BB28098" s="90" t="s">
        <v>3012</v>
      </c>
      <c r="BC28098" s="90" t="s">
        <v>18309</v>
      </c>
      <c r="BD28098" s="423" t="s">
        <v>1301</v>
      </c>
    </row>
    <row r="28099" spans="53:56" ht="15" x14ac:dyDescent="0.25">
      <c r="BA28099" s="90" t="s">
        <v>32577</v>
      </c>
      <c r="BB28099" s="90" t="s">
        <v>3012</v>
      </c>
      <c r="BC28099" s="90" t="s">
        <v>18309</v>
      </c>
      <c r="BD28099" s="423" t="s">
        <v>1301</v>
      </c>
    </row>
    <row r="28100" spans="53:56" ht="15" x14ac:dyDescent="0.25">
      <c r="BA28100" s="91" t="s">
        <v>32578</v>
      </c>
      <c r="BB28100" s="91" t="s">
        <v>3012</v>
      </c>
      <c r="BC28100" s="91" t="s">
        <v>18574</v>
      </c>
      <c r="BD28100" s="423" t="s">
        <v>1301</v>
      </c>
    </row>
    <row r="28101" spans="53:56" ht="15" x14ac:dyDescent="0.25">
      <c r="BA28101" s="90" t="s">
        <v>32579</v>
      </c>
      <c r="BB28101" s="90" t="s">
        <v>3012</v>
      </c>
      <c r="BC28101" s="90" t="s">
        <v>18574</v>
      </c>
      <c r="BD28101" s="423" t="s">
        <v>1301</v>
      </c>
    </row>
    <row r="28102" spans="53:56" ht="15" x14ac:dyDescent="0.25">
      <c r="BA28102" s="91" t="s">
        <v>32580</v>
      </c>
      <c r="BB28102" s="91" t="s">
        <v>3012</v>
      </c>
      <c r="BC28102" s="91" t="s">
        <v>32009</v>
      </c>
      <c r="BD28102" s="423" t="s">
        <v>1301</v>
      </c>
    </row>
    <row r="28103" spans="53:56" ht="15" x14ac:dyDescent="0.25">
      <c r="BA28103" s="90" t="s">
        <v>32581</v>
      </c>
      <c r="BB28103" s="90" t="s">
        <v>3012</v>
      </c>
      <c r="BC28103" s="90" t="s">
        <v>32009</v>
      </c>
      <c r="BD28103" s="423" t="s">
        <v>1301</v>
      </c>
    </row>
    <row r="28104" spans="53:56" ht="15" x14ac:dyDescent="0.25">
      <c r="BA28104" s="91" t="s">
        <v>32582</v>
      </c>
      <c r="BB28104" s="91" t="s">
        <v>3012</v>
      </c>
      <c r="BC28104" s="91" t="s">
        <v>18574</v>
      </c>
      <c r="BD28104" s="423" t="s">
        <v>1301</v>
      </c>
    </row>
    <row r="28105" spans="53:56" ht="15" x14ac:dyDescent="0.25">
      <c r="BA28105" s="90" t="s">
        <v>32583</v>
      </c>
      <c r="BB28105" s="90" t="s">
        <v>3012</v>
      </c>
      <c r="BC28105" s="90" t="s">
        <v>18574</v>
      </c>
      <c r="BD28105" s="423" t="s">
        <v>1301</v>
      </c>
    </row>
    <row r="28106" spans="53:56" ht="15" x14ac:dyDescent="0.25">
      <c r="BA28106" s="91" t="s">
        <v>32584</v>
      </c>
      <c r="BB28106" s="91" t="s">
        <v>3012</v>
      </c>
      <c r="BC28106" s="91" t="s">
        <v>18309</v>
      </c>
      <c r="BD28106" s="423" t="s">
        <v>1301</v>
      </c>
    </row>
    <row r="28107" spans="53:56" ht="15" x14ac:dyDescent="0.25">
      <c r="BA28107" s="90" t="s">
        <v>32585</v>
      </c>
      <c r="BB28107" s="90" t="s">
        <v>3012</v>
      </c>
      <c r="BC28107" s="90" t="s">
        <v>32009</v>
      </c>
      <c r="BD28107" s="423" t="s">
        <v>1301</v>
      </c>
    </row>
    <row r="28108" spans="53:56" ht="15" x14ac:dyDescent="0.25">
      <c r="BA28108" s="91" t="s">
        <v>32586</v>
      </c>
      <c r="BB28108" s="91" t="s">
        <v>3012</v>
      </c>
      <c r="BC28108" s="91" t="s">
        <v>18574</v>
      </c>
      <c r="BD28108" s="423" t="s">
        <v>1301</v>
      </c>
    </row>
    <row r="28109" spans="53:56" ht="15" x14ac:dyDescent="0.25">
      <c r="BA28109" s="90" t="s">
        <v>32587</v>
      </c>
      <c r="BB28109" s="90" t="s">
        <v>3012</v>
      </c>
      <c r="BC28109" s="90" t="s">
        <v>18574</v>
      </c>
      <c r="BD28109" s="423" t="s">
        <v>1301</v>
      </c>
    </row>
    <row r="28110" spans="53:56" ht="15" x14ac:dyDescent="0.25">
      <c r="BA28110" s="91" t="s">
        <v>32588</v>
      </c>
      <c r="BB28110" s="91" t="s">
        <v>3012</v>
      </c>
      <c r="BC28110" s="91" t="s">
        <v>18574</v>
      </c>
      <c r="BD28110" s="423" t="s">
        <v>1301</v>
      </c>
    </row>
    <row r="28111" spans="53:56" ht="15" x14ac:dyDescent="0.25">
      <c r="BA28111" s="90" t="s">
        <v>32589</v>
      </c>
      <c r="BB28111" s="90" t="s">
        <v>3012</v>
      </c>
      <c r="BC28111" s="90" t="s">
        <v>18309</v>
      </c>
      <c r="BD28111" s="423" t="s">
        <v>1301</v>
      </c>
    </row>
    <row r="28112" spans="53:56" ht="15" x14ac:dyDescent="0.25">
      <c r="BA28112" s="91" t="s">
        <v>32590</v>
      </c>
      <c r="BB28112" s="91" t="s">
        <v>3012</v>
      </c>
      <c r="BC28112" s="91" t="s">
        <v>18574</v>
      </c>
      <c r="BD28112" s="423" t="s">
        <v>1301</v>
      </c>
    </row>
    <row r="28113" spans="53:56" ht="15" x14ac:dyDescent="0.25">
      <c r="BA28113" s="90" t="s">
        <v>32591</v>
      </c>
      <c r="BB28113" s="90" t="s">
        <v>3012</v>
      </c>
      <c r="BC28113" s="90" t="s">
        <v>18574</v>
      </c>
      <c r="BD28113" s="423" t="s">
        <v>1301</v>
      </c>
    </row>
    <row r="28114" spans="53:56" ht="15" x14ac:dyDescent="0.25">
      <c r="BA28114" s="91" t="s">
        <v>32592</v>
      </c>
      <c r="BB28114" s="91" t="s">
        <v>3012</v>
      </c>
      <c r="BC28114" s="91" t="s">
        <v>18574</v>
      </c>
      <c r="BD28114" s="423" t="s">
        <v>1301</v>
      </c>
    </row>
    <row r="28115" spans="53:56" ht="15" x14ac:dyDescent="0.25">
      <c r="BA28115" s="90" t="s">
        <v>32593</v>
      </c>
      <c r="BB28115" s="90" t="s">
        <v>3012</v>
      </c>
      <c r="BC28115" s="90" t="s">
        <v>18574</v>
      </c>
      <c r="BD28115" s="423" t="s">
        <v>1301</v>
      </c>
    </row>
    <row r="28116" spans="53:56" ht="15" x14ac:dyDescent="0.25">
      <c r="BA28116" s="91" t="s">
        <v>32594</v>
      </c>
      <c r="BB28116" s="91" t="s">
        <v>3012</v>
      </c>
      <c r="BC28116" s="91" t="s">
        <v>18574</v>
      </c>
      <c r="BD28116" s="423" t="s">
        <v>1301</v>
      </c>
    </row>
    <row r="28117" spans="53:56" ht="15" x14ac:dyDescent="0.25">
      <c r="BA28117" s="90" t="s">
        <v>32595</v>
      </c>
      <c r="BB28117" s="90" t="s">
        <v>3012</v>
      </c>
      <c r="BC28117" s="90" t="s">
        <v>18574</v>
      </c>
      <c r="BD28117" s="423" t="s">
        <v>1301</v>
      </c>
    </row>
    <row r="28118" spans="53:56" ht="15" x14ac:dyDescent="0.25">
      <c r="BA28118" s="91" t="s">
        <v>32596</v>
      </c>
      <c r="BB28118" s="91" t="s">
        <v>3012</v>
      </c>
      <c r="BC28118" s="91" t="s">
        <v>32009</v>
      </c>
      <c r="BD28118" s="423" t="s">
        <v>1301</v>
      </c>
    </row>
    <row r="28119" spans="53:56" ht="15" x14ac:dyDescent="0.25">
      <c r="BA28119" s="90" t="s">
        <v>32597</v>
      </c>
      <c r="BB28119" s="90" t="s">
        <v>3012</v>
      </c>
      <c r="BC28119" s="90" t="s">
        <v>32009</v>
      </c>
      <c r="BD28119" s="423" t="s">
        <v>1301</v>
      </c>
    </row>
    <row r="28120" spans="53:56" ht="15" x14ac:dyDescent="0.25">
      <c r="BA28120" s="91" t="s">
        <v>32598</v>
      </c>
      <c r="BB28120" s="91" t="s">
        <v>3012</v>
      </c>
      <c r="BC28120" s="91" t="s">
        <v>18309</v>
      </c>
      <c r="BD28120" s="423" t="s">
        <v>1301</v>
      </c>
    </row>
    <row r="28121" spans="53:56" ht="15" x14ac:dyDescent="0.25">
      <c r="BA28121" s="90" t="s">
        <v>32599</v>
      </c>
      <c r="BB28121" s="90" t="s">
        <v>3012</v>
      </c>
      <c r="BC28121" s="90" t="s">
        <v>18309</v>
      </c>
      <c r="BD28121" s="423" t="s">
        <v>1301</v>
      </c>
    </row>
    <row r="28122" spans="53:56" ht="15" x14ac:dyDescent="0.25">
      <c r="BA28122" s="91" t="s">
        <v>32600</v>
      </c>
      <c r="BB28122" s="91" t="s">
        <v>3012</v>
      </c>
      <c r="BC28122" s="91" t="s">
        <v>18309</v>
      </c>
      <c r="BD28122" s="423" t="s">
        <v>1301</v>
      </c>
    </row>
    <row r="28123" spans="53:56" ht="15" x14ac:dyDescent="0.25">
      <c r="BA28123" s="90" t="s">
        <v>32601</v>
      </c>
      <c r="BB28123" s="90" t="s">
        <v>3012</v>
      </c>
      <c r="BC28123" s="90" t="s">
        <v>18574</v>
      </c>
      <c r="BD28123" s="423" t="s">
        <v>1301</v>
      </c>
    </row>
    <row r="28124" spans="53:56" ht="15" x14ac:dyDescent="0.25">
      <c r="BA28124" s="91" t="s">
        <v>32602</v>
      </c>
      <c r="BB28124" s="91" t="s">
        <v>3012</v>
      </c>
      <c r="BC28124" s="91" t="s">
        <v>18574</v>
      </c>
      <c r="BD28124" s="423" t="s">
        <v>1301</v>
      </c>
    </row>
    <row r="28125" spans="53:56" ht="15" x14ac:dyDescent="0.25">
      <c r="BA28125" s="90" t="s">
        <v>32603</v>
      </c>
      <c r="BB28125" s="90" t="s">
        <v>3012</v>
      </c>
      <c r="BC28125" s="90" t="s">
        <v>18309</v>
      </c>
      <c r="BD28125" s="423" t="s">
        <v>1301</v>
      </c>
    </row>
    <row r="28126" spans="53:56" ht="15" x14ac:dyDescent="0.25">
      <c r="BA28126" s="91" t="s">
        <v>32604</v>
      </c>
      <c r="BB28126" s="91" t="s">
        <v>3012</v>
      </c>
      <c r="BC28126" s="91" t="s">
        <v>18309</v>
      </c>
      <c r="BD28126" s="423" t="s">
        <v>1301</v>
      </c>
    </row>
    <row r="28127" spans="53:56" ht="15" x14ac:dyDescent="0.25">
      <c r="BA28127" s="90" t="s">
        <v>32605</v>
      </c>
      <c r="BB28127" s="90" t="s">
        <v>3012</v>
      </c>
      <c r="BC28127" s="90" t="s">
        <v>18574</v>
      </c>
      <c r="BD28127" s="423" t="s">
        <v>1301</v>
      </c>
    </row>
    <row r="28128" spans="53:56" ht="15" x14ac:dyDescent="0.25">
      <c r="BA28128" s="91" t="s">
        <v>32606</v>
      </c>
      <c r="BB28128" s="91" t="s">
        <v>3012</v>
      </c>
      <c r="BC28128" s="91" t="s">
        <v>18309</v>
      </c>
      <c r="BD28128" s="423" t="s">
        <v>1301</v>
      </c>
    </row>
    <row r="28129" spans="53:56" ht="15" x14ac:dyDescent="0.25">
      <c r="BA28129" s="90" t="s">
        <v>32607</v>
      </c>
      <c r="BB28129" s="90" t="s">
        <v>3012</v>
      </c>
      <c r="BC28129" s="90" t="s">
        <v>18309</v>
      </c>
      <c r="BD28129" s="423" t="s">
        <v>1301</v>
      </c>
    </row>
    <row r="28130" spans="53:56" ht="15" x14ac:dyDescent="0.25">
      <c r="BA28130" s="91" t="s">
        <v>32608</v>
      </c>
      <c r="BB28130" s="91" t="s">
        <v>3012</v>
      </c>
      <c r="BC28130" s="91" t="s">
        <v>18309</v>
      </c>
      <c r="BD28130" s="423" t="s">
        <v>1301</v>
      </c>
    </row>
    <row r="28131" spans="53:56" ht="15" x14ac:dyDescent="0.25">
      <c r="BA28131" s="90" t="s">
        <v>32609</v>
      </c>
      <c r="BB28131" s="90" t="s">
        <v>3012</v>
      </c>
      <c r="BC28131" s="90" t="s">
        <v>18574</v>
      </c>
      <c r="BD28131" s="423" t="s">
        <v>1301</v>
      </c>
    </row>
    <row r="28132" spans="53:56" ht="15" x14ac:dyDescent="0.25">
      <c r="BA28132" s="91" t="s">
        <v>32610</v>
      </c>
      <c r="BB28132" s="91" t="s">
        <v>3012</v>
      </c>
      <c r="BC28132" s="91" t="s">
        <v>18309</v>
      </c>
      <c r="BD28132" s="423" t="s">
        <v>1301</v>
      </c>
    </row>
    <row r="28133" spans="53:56" ht="15" x14ac:dyDescent="0.25">
      <c r="BA28133" s="90" t="s">
        <v>32611</v>
      </c>
      <c r="BB28133" s="90" t="s">
        <v>3012</v>
      </c>
      <c r="BC28133" s="90" t="s">
        <v>32009</v>
      </c>
      <c r="BD28133" s="423" t="s">
        <v>1301</v>
      </c>
    </row>
    <row r="28134" spans="53:56" ht="15" x14ac:dyDescent="0.25">
      <c r="BA28134" s="91" t="s">
        <v>32612</v>
      </c>
      <c r="BB28134" s="91" t="s">
        <v>3012</v>
      </c>
      <c r="BC28134" s="91" t="s">
        <v>32009</v>
      </c>
      <c r="BD28134" s="423" t="s">
        <v>1301</v>
      </c>
    </row>
    <row r="28135" spans="53:56" ht="15" x14ac:dyDescent="0.25">
      <c r="BA28135" s="90" t="s">
        <v>32613</v>
      </c>
      <c r="BB28135" s="90" t="s">
        <v>3012</v>
      </c>
      <c r="BC28135" s="90" t="s">
        <v>18574</v>
      </c>
      <c r="BD28135" s="423" t="s">
        <v>1301</v>
      </c>
    </row>
    <row r="28136" spans="53:56" ht="15" x14ac:dyDescent="0.25">
      <c r="BA28136" s="91" t="s">
        <v>32614</v>
      </c>
      <c r="BB28136" s="91" t="s">
        <v>3012</v>
      </c>
      <c r="BC28136" s="91" t="s">
        <v>18309</v>
      </c>
      <c r="BD28136" s="423" t="s">
        <v>1301</v>
      </c>
    </row>
    <row r="28137" spans="53:56" ht="15" x14ac:dyDescent="0.25">
      <c r="BA28137" s="91" t="s">
        <v>32615</v>
      </c>
      <c r="BB28137" s="91" t="s">
        <v>3012</v>
      </c>
      <c r="BC28137" s="91" t="s">
        <v>18574</v>
      </c>
      <c r="BD28137" s="423" t="s">
        <v>1301</v>
      </c>
    </row>
    <row r="28138" spans="53:56" ht="15" x14ac:dyDescent="0.25">
      <c r="BA28138" s="90" t="s">
        <v>32616</v>
      </c>
      <c r="BB28138" s="90" t="s">
        <v>3012</v>
      </c>
      <c r="BC28138" s="90" t="s">
        <v>18309</v>
      </c>
      <c r="BD28138" s="423" t="s">
        <v>1301</v>
      </c>
    </row>
    <row r="28139" spans="53:56" ht="15" x14ac:dyDescent="0.25">
      <c r="BA28139" s="91" t="s">
        <v>32617</v>
      </c>
      <c r="BB28139" s="91" t="s">
        <v>3012</v>
      </c>
      <c r="BC28139" s="91" t="s">
        <v>18309</v>
      </c>
      <c r="BD28139" s="423" t="s">
        <v>1301</v>
      </c>
    </row>
    <row r="28140" spans="53:56" ht="15" x14ac:dyDescent="0.25">
      <c r="BA28140" s="90" t="s">
        <v>32618</v>
      </c>
      <c r="BB28140" s="90" t="s">
        <v>3012</v>
      </c>
      <c r="BC28140" s="90" t="s">
        <v>18309</v>
      </c>
      <c r="BD28140" s="423" t="s">
        <v>1301</v>
      </c>
    </row>
    <row r="28141" spans="53:56" ht="15" x14ac:dyDescent="0.25">
      <c r="BA28141" s="91" t="s">
        <v>32619</v>
      </c>
      <c r="BB28141" s="91" t="s">
        <v>3012</v>
      </c>
      <c r="BC28141" s="91" t="s">
        <v>18574</v>
      </c>
      <c r="BD28141" s="423" t="s">
        <v>1301</v>
      </c>
    </row>
    <row r="28142" spans="53:56" ht="15" x14ac:dyDescent="0.25">
      <c r="BA28142" s="91" t="s">
        <v>32620</v>
      </c>
      <c r="BB28142" s="91" t="s">
        <v>3012</v>
      </c>
      <c r="BC28142" s="91" t="s">
        <v>32009</v>
      </c>
      <c r="BD28142" s="423" t="s">
        <v>1301</v>
      </c>
    </row>
    <row r="28143" spans="53:56" ht="15" x14ac:dyDescent="0.25">
      <c r="BA28143" s="90" t="s">
        <v>32621</v>
      </c>
      <c r="BB28143" s="90" t="s">
        <v>3012</v>
      </c>
      <c r="BC28143" s="90" t="s">
        <v>32009</v>
      </c>
      <c r="BD28143" s="423" t="s">
        <v>1301</v>
      </c>
    </row>
    <row r="28144" spans="53:56" ht="15" x14ac:dyDescent="0.25">
      <c r="BA28144" s="91" t="s">
        <v>32622</v>
      </c>
      <c r="BB28144" s="91" t="s">
        <v>3012</v>
      </c>
      <c r="BC28144" s="91" t="s">
        <v>18309</v>
      </c>
      <c r="BD28144" s="423" t="s">
        <v>1301</v>
      </c>
    </row>
    <row r="28145" spans="53:56" ht="15" x14ac:dyDescent="0.25">
      <c r="BA28145" s="90" t="s">
        <v>32623</v>
      </c>
      <c r="BB28145" s="90" t="s">
        <v>3012</v>
      </c>
      <c r="BC28145" s="90" t="s">
        <v>18574</v>
      </c>
      <c r="BD28145" s="423" t="s">
        <v>1301</v>
      </c>
    </row>
    <row r="28146" spans="53:56" ht="15" x14ac:dyDescent="0.25">
      <c r="BA28146" s="90" t="s">
        <v>32624</v>
      </c>
      <c r="BB28146" s="90" t="s">
        <v>3012</v>
      </c>
      <c r="BC28146" s="90" t="s">
        <v>18574</v>
      </c>
      <c r="BD28146" s="423" t="s">
        <v>1301</v>
      </c>
    </row>
    <row r="28147" spans="53:56" ht="15" x14ac:dyDescent="0.25">
      <c r="BA28147" s="91" t="s">
        <v>32625</v>
      </c>
      <c r="BB28147" s="91" t="s">
        <v>3012</v>
      </c>
      <c r="BC28147" s="91" t="s">
        <v>18574</v>
      </c>
      <c r="BD28147" s="423" t="s">
        <v>1301</v>
      </c>
    </row>
    <row r="28148" spans="53:56" ht="15" x14ac:dyDescent="0.25">
      <c r="BA28148" s="90" t="s">
        <v>32626</v>
      </c>
      <c r="BB28148" s="90" t="s">
        <v>3012</v>
      </c>
      <c r="BC28148" s="90" t="s">
        <v>18574</v>
      </c>
      <c r="BD28148" s="423" t="s">
        <v>1301</v>
      </c>
    </row>
    <row r="28149" spans="53:56" ht="15" x14ac:dyDescent="0.25">
      <c r="BA28149" s="91" t="s">
        <v>32627</v>
      </c>
      <c r="BB28149" s="91" t="s">
        <v>3012</v>
      </c>
      <c r="BC28149" s="91" t="s">
        <v>18574</v>
      </c>
      <c r="BD28149" s="423" t="s">
        <v>1301</v>
      </c>
    </row>
    <row r="28150" spans="53:56" ht="15" x14ac:dyDescent="0.25">
      <c r="BA28150" s="91" t="s">
        <v>32628</v>
      </c>
      <c r="BB28150" s="91" t="s">
        <v>3012</v>
      </c>
      <c r="BC28150" s="91" t="s">
        <v>18574</v>
      </c>
      <c r="BD28150" s="423" t="s">
        <v>1301</v>
      </c>
    </row>
    <row r="28151" spans="53:56" ht="15" x14ac:dyDescent="0.25">
      <c r="BA28151" s="90" t="s">
        <v>32629</v>
      </c>
      <c r="BB28151" s="90" t="s">
        <v>3012</v>
      </c>
      <c r="BC28151" s="90" t="s">
        <v>18309</v>
      </c>
      <c r="BD28151" s="423" t="s">
        <v>1301</v>
      </c>
    </row>
    <row r="28152" spans="53:56" ht="15" x14ac:dyDescent="0.25">
      <c r="BA28152" s="91" t="s">
        <v>32629</v>
      </c>
      <c r="BB28152" s="91" t="s">
        <v>3012</v>
      </c>
      <c r="BC28152" s="91" t="s">
        <v>18574</v>
      </c>
      <c r="BD28152" s="423" t="s">
        <v>1301</v>
      </c>
    </row>
    <row r="28153" spans="53:56" ht="15" x14ac:dyDescent="0.25">
      <c r="BA28153" s="90" t="s">
        <v>32630</v>
      </c>
      <c r="BB28153" s="90" t="s">
        <v>3012</v>
      </c>
      <c r="BC28153" s="90" t="s">
        <v>18309</v>
      </c>
      <c r="BD28153" s="423" t="s">
        <v>1301</v>
      </c>
    </row>
    <row r="28154" spans="53:56" ht="15" x14ac:dyDescent="0.25">
      <c r="BA28154" s="90" t="s">
        <v>32631</v>
      </c>
      <c r="BB28154" s="90" t="s">
        <v>3012</v>
      </c>
      <c r="BC28154" s="90" t="s">
        <v>18309</v>
      </c>
      <c r="BD28154" s="423" t="s">
        <v>1301</v>
      </c>
    </row>
    <row r="28155" spans="53:56" ht="15" x14ac:dyDescent="0.25">
      <c r="BA28155" s="91" t="s">
        <v>32632</v>
      </c>
      <c r="BB28155" s="91" t="s">
        <v>3012</v>
      </c>
      <c r="BC28155" s="91" t="s">
        <v>18309</v>
      </c>
      <c r="BD28155" s="423" t="s">
        <v>1301</v>
      </c>
    </row>
    <row r="28156" spans="53:56" ht="15" x14ac:dyDescent="0.25">
      <c r="BA28156" s="90" t="s">
        <v>32632</v>
      </c>
      <c r="BB28156" s="90" t="s">
        <v>3012</v>
      </c>
      <c r="BC28156" s="90" t="s">
        <v>18574</v>
      </c>
      <c r="BD28156" s="423" t="s">
        <v>1301</v>
      </c>
    </row>
    <row r="28157" spans="53:56" ht="15" x14ac:dyDescent="0.25">
      <c r="BA28157" s="91" t="s">
        <v>32633</v>
      </c>
      <c r="BB28157" s="91" t="s">
        <v>3012</v>
      </c>
      <c r="BC28157" s="91" t="s">
        <v>18309</v>
      </c>
      <c r="BD28157" s="423" t="s">
        <v>1301</v>
      </c>
    </row>
    <row r="28158" spans="53:56" ht="15" x14ac:dyDescent="0.25">
      <c r="BA28158" s="91" t="s">
        <v>32634</v>
      </c>
      <c r="BB28158" s="91" t="s">
        <v>3012</v>
      </c>
      <c r="BC28158" s="91" t="s">
        <v>18309</v>
      </c>
      <c r="BD28158" s="423" t="s">
        <v>1301</v>
      </c>
    </row>
    <row r="28159" spans="53:56" ht="15" x14ac:dyDescent="0.25">
      <c r="BA28159" s="90" t="s">
        <v>32635</v>
      </c>
      <c r="BB28159" s="90" t="s">
        <v>3012</v>
      </c>
      <c r="BC28159" s="90" t="s">
        <v>18309</v>
      </c>
      <c r="BD28159" s="423" t="s">
        <v>1301</v>
      </c>
    </row>
    <row r="28160" spans="53:56" ht="15" x14ac:dyDescent="0.25">
      <c r="BA28160" s="91" t="s">
        <v>32636</v>
      </c>
      <c r="BB28160" s="91" t="s">
        <v>3012</v>
      </c>
      <c r="BC28160" s="91" t="s">
        <v>18574</v>
      </c>
      <c r="BD28160" s="423" t="s">
        <v>1301</v>
      </c>
    </row>
    <row r="28161" spans="53:56" ht="15" x14ac:dyDescent="0.25">
      <c r="BA28161" s="90" t="s">
        <v>32637</v>
      </c>
      <c r="BB28161" s="90" t="s">
        <v>3012</v>
      </c>
      <c r="BC28161" s="90" t="s">
        <v>32009</v>
      </c>
      <c r="BD28161" s="423" t="s">
        <v>1301</v>
      </c>
    </row>
    <row r="28162" spans="53:56" ht="15" x14ac:dyDescent="0.25">
      <c r="BA28162" s="90" t="s">
        <v>32638</v>
      </c>
      <c r="BB28162" s="90" t="s">
        <v>3012</v>
      </c>
      <c r="BC28162" s="90" t="s">
        <v>32009</v>
      </c>
      <c r="BD28162" s="423" t="s">
        <v>1301</v>
      </c>
    </row>
    <row r="28163" spans="53:56" ht="15" x14ac:dyDescent="0.25">
      <c r="BA28163" s="91" t="s">
        <v>32639</v>
      </c>
      <c r="BB28163" s="91" t="s">
        <v>3012</v>
      </c>
      <c r="BC28163" s="91" t="s">
        <v>18574</v>
      </c>
      <c r="BD28163" s="423" t="s">
        <v>1301</v>
      </c>
    </row>
    <row r="28164" spans="53:56" ht="15" x14ac:dyDescent="0.25">
      <c r="BA28164" s="90" t="s">
        <v>32640</v>
      </c>
      <c r="BB28164" s="90" t="s">
        <v>3012</v>
      </c>
      <c r="BC28164" s="90" t="s">
        <v>32641</v>
      </c>
      <c r="BD28164" s="423" t="s">
        <v>1301</v>
      </c>
    </row>
    <row r="28165" spans="53:56" ht="15" x14ac:dyDescent="0.25">
      <c r="BA28165" s="91" t="s">
        <v>32642</v>
      </c>
      <c r="BB28165" s="91" t="s">
        <v>3012</v>
      </c>
      <c r="BC28165" s="91" t="s">
        <v>32641</v>
      </c>
      <c r="BD28165" s="423" t="s">
        <v>1301</v>
      </c>
    </row>
    <row r="28166" spans="53:56" ht="15" x14ac:dyDescent="0.25">
      <c r="BA28166" s="91" t="s">
        <v>32642</v>
      </c>
      <c r="BB28166" s="91" t="s">
        <v>3012</v>
      </c>
      <c r="BC28166" s="91" t="s">
        <v>32641</v>
      </c>
      <c r="BD28166" s="423" t="s">
        <v>1301</v>
      </c>
    </row>
    <row r="28167" spans="53:56" ht="15" x14ac:dyDescent="0.25">
      <c r="BA28167" s="91" t="s">
        <v>32643</v>
      </c>
      <c r="BB28167" s="91" t="s">
        <v>3012</v>
      </c>
      <c r="BC28167" s="91" t="s">
        <v>32009</v>
      </c>
      <c r="BD28167" s="423" t="s">
        <v>1301</v>
      </c>
    </row>
    <row r="28168" spans="53:56" ht="15" x14ac:dyDescent="0.25">
      <c r="BA28168" s="90" t="s">
        <v>32644</v>
      </c>
      <c r="BB28168" s="90" t="s">
        <v>3012</v>
      </c>
      <c r="BC28168" s="90" t="s">
        <v>18309</v>
      </c>
      <c r="BD28168" s="423" t="s">
        <v>1301</v>
      </c>
    </row>
    <row r="28169" spans="53:56" ht="15" x14ac:dyDescent="0.25">
      <c r="BA28169" s="91" t="s">
        <v>32645</v>
      </c>
      <c r="BB28169" s="91" t="s">
        <v>3012</v>
      </c>
      <c r="BC28169" s="91" t="s">
        <v>18309</v>
      </c>
      <c r="BD28169" s="423" t="s">
        <v>1301</v>
      </c>
    </row>
    <row r="28170" spans="53:56" ht="15" x14ac:dyDescent="0.25">
      <c r="BA28170" s="90" t="s">
        <v>32646</v>
      </c>
      <c r="BB28170" s="90" t="s">
        <v>3012</v>
      </c>
      <c r="BC28170" s="90" t="s">
        <v>32641</v>
      </c>
      <c r="BD28170" s="423" t="s">
        <v>1301</v>
      </c>
    </row>
    <row r="28171" spans="53:56" ht="15" x14ac:dyDescent="0.25">
      <c r="BA28171" s="90" t="s">
        <v>32647</v>
      </c>
      <c r="BB28171" s="90" t="s">
        <v>3012</v>
      </c>
      <c r="BC28171" s="90" t="s">
        <v>32641</v>
      </c>
      <c r="BD28171" s="423" t="s">
        <v>1301</v>
      </c>
    </row>
    <row r="28172" spans="53:56" ht="15" x14ac:dyDescent="0.25">
      <c r="BA28172" s="90" t="s">
        <v>32647</v>
      </c>
      <c r="BB28172" s="90" t="s">
        <v>3012</v>
      </c>
      <c r="BC28172" s="90" t="s">
        <v>32641</v>
      </c>
      <c r="BD28172" s="423" t="s">
        <v>1301</v>
      </c>
    </row>
    <row r="28173" spans="53:56" ht="15" x14ac:dyDescent="0.25">
      <c r="BA28173" s="91" t="s">
        <v>32648</v>
      </c>
      <c r="BB28173" s="91" t="s">
        <v>3012</v>
      </c>
      <c r="BC28173" s="91" t="s">
        <v>18309</v>
      </c>
      <c r="BD28173" s="423" t="s">
        <v>1301</v>
      </c>
    </row>
    <row r="28174" spans="53:56" ht="15" x14ac:dyDescent="0.25">
      <c r="BA28174" s="90" t="s">
        <v>32649</v>
      </c>
      <c r="BB28174" s="90" t="s">
        <v>3012</v>
      </c>
      <c r="BC28174" s="90" t="s">
        <v>32641</v>
      </c>
      <c r="BD28174" s="423" t="s">
        <v>1301</v>
      </c>
    </row>
    <row r="28175" spans="53:56" ht="15" x14ac:dyDescent="0.25">
      <c r="BA28175" s="90" t="s">
        <v>32649</v>
      </c>
      <c r="BB28175" s="90" t="s">
        <v>3012</v>
      </c>
      <c r="BC28175" s="90" t="s">
        <v>32641</v>
      </c>
      <c r="BD28175" s="423" t="s">
        <v>1301</v>
      </c>
    </row>
    <row r="28176" spans="53:56" ht="15" x14ac:dyDescent="0.25">
      <c r="BA28176" s="91" t="s">
        <v>32650</v>
      </c>
      <c r="BB28176" s="91" t="s">
        <v>3012</v>
      </c>
      <c r="BC28176" s="91" t="s">
        <v>32651</v>
      </c>
      <c r="BD28176" s="423" t="s">
        <v>1301</v>
      </c>
    </row>
    <row r="28177" spans="53:56" ht="15" x14ac:dyDescent="0.25">
      <c r="BA28177" s="91" t="s">
        <v>32652</v>
      </c>
      <c r="BB28177" s="91" t="s">
        <v>3012</v>
      </c>
      <c r="BC28177" s="91" t="s">
        <v>32651</v>
      </c>
      <c r="BD28177" s="423" t="s">
        <v>1301</v>
      </c>
    </row>
    <row r="28178" spans="53:56" ht="15" x14ac:dyDescent="0.25">
      <c r="BA28178" s="90" t="s">
        <v>32653</v>
      </c>
      <c r="BB28178" s="90" t="s">
        <v>3012</v>
      </c>
      <c r="BC28178" s="90" t="s">
        <v>17343</v>
      </c>
      <c r="BD28178" s="423" t="s">
        <v>1301</v>
      </c>
    </row>
    <row r="28179" spans="53:56" ht="15" x14ac:dyDescent="0.25">
      <c r="BA28179" s="91" t="s">
        <v>32654</v>
      </c>
      <c r="BB28179" s="91" t="s">
        <v>3012</v>
      </c>
      <c r="BC28179" s="91" t="s">
        <v>17343</v>
      </c>
      <c r="BD28179" s="423" t="s">
        <v>1301</v>
      </c>
    </row>
    <row r="28180" spans="53:56" ht="15" x14ac:dyDescent="0.25">
      <c r="BA28180" s="90" t="s">
        <v>32655</v>
      </c>
      <c r="BB28180" s="90" t="s">
        <v>3012</v>
      </c>
      <c r="BC28180" s="90" t="s">
        <v>32656</v>
      </c>
      <c r="BD28180" s="423" t="s">
        <v>1301</v>
      </c>
    </row>
    <row r="28181" spans="53:56" ht="15" x14ac:dyDescent="0.25">
      <c r="BA28181" s="91" t="s">
        <v>32657</v>
      </c>
      <c r="BB28181" s="91" t="s">
        <v>3012</v>
      </c>
      <c r="BC28181" s="91" t="s">
        <v>32641</v>
      </c>
      <c r="BD28181" s="423" t="s">
        <v>1301</v>
      </c>
    </row>
    <row r="28182" spans="53:56" ht="15" x14ac:dyDescent="0.25">
      <c r="BA28182" s="91" t="s">
        <v>32658</v>
      </c>
      <c r="BB28182" s="91" t="s">
        <v>3012</v>
      </c>
      <c r="BC28182" s="91" t="s">
        <v>17343</v>
      </c>
      <c r="BD28182" s="423" t="s">
        <v>1301</v>
      </c>
    </row>
    <row r="28183" spans="53:56" ht="15" x14ac:dyDescent="0.25">
      <c r="BA28183" s="90" t="s">
        <v>32659</v>
      </c>
      <c r="BB28183" s="90" t="s">
        <v>3012</v>
      </c>
      <c r="BC28183" s="90" t="s">
        <v>32641</v>
      </c>
      <c r="BD28183" s="423" t="s">
        <v>1301</v>
      </c>
    </row>
    <row r="28184" spans="53:56" ht="15" x14ac:dyDescent="0.25">
      <c r="BA28184" s="91" t="s">
        <v>32660</v>
      </c>
      <c r="BB28184" s="91" t="s">
        <v>3012</v>
      </c>
      <c r="BC28184" s="91" t="s">
        <v>32641</v>
      </c>
      <c r="BD28184" s="423" t="s">
        <v>1301</v>
      </c>
    </row>
    <row r="28185" spans="53:56" ht="15" x14ac:dyDescent="0.25">
      <c r="BA28185" s="91" t="s">
        <v>32661</v>
      </c>
      <c r="BB28185" s="91" t="s">
        <v>3012</v>
      </c>
      <c r="BC28185" s="91" t="s">
        <v>32651</v>
      </c>
      <c r="BD28185" s="423" t="s">
        <v>1301</v>
      </c>
    </row>
    <row r="28186" spans="53:56" ht="15" x14ac:dyDescent="0.25">
      <c r="BA28186" s="90" t="s">
        <v>32662</v>
      </c>
      <c r="BB28186" s="90" t="s">
        <v>3012</v>
      </c>
      <c r="BC28186" s="90" t="s">
        <v>32651</v>
      </c>
      <c r="BD28186" s="423" t="s">
        <v>1301</v>
      </c>
    </row>
    <row r="28187" spans="53:56" ht="15" x14ac:dyDescent="0.25">
      <c r="BA28187" s="91" t="s">
        <v>32663</v>
      </c>
      <c r="BB28187" s="91" t="s">
        <v>3012</v>
      </c>
      <c r="BC28187" s="91" t="s">
        <v>32651</v>
      </c>
      <c r="BD28187" s="423" t="s">
        <v>1301</v>
      </c>
    </row>
    <row r="28188" spans="53:56" ht="15" x14ac:dyDescent="0.25">
      <c r="BA28188" s="91" t="s">
        <v>32664</v>
      </c>
      <c r="BB28188" s="91" t="s">
        <v>3012</v>
      </c>
      <c r="BC28188" s="91" t="s">
        <v>32651</v>
      </c>
      <c r="BD28188" s="423" t="s">
        <v>1301</v>
      </c>
    </row>
    <row r="28189" spans="53:56" ht="15" x14ac:dyDescent="0.25">
      <c r="BA28189" s="90" t="s">
        <v>32665</v>
      </c>
      <c r="BB28189" s="90" t="s">
        <v>3012</v>
      </c>
      <c r="BC28189" s="90" t="s">
        <v>32651</v>
      </c>
      <c r="BD28189" s="423" t="s">
        <v>1301</v>
      </c>
    </row>
    <row r="28190" spans="53:56" ht="15" x14ac:dyDescent="0.25">
      <c r="BA28190" s="91" t="s">
        <v>32666</v>
      </c>
      <c r="BB28190" s="91" t="s">
        <v>3012</v>
      </c>
      <c r="BC28190" s="91" t="s">
        <v>32651</v>
      </c>
      <c r="BD28190" s="423" t="s">
        <v>1301</v>
      </c>
    </row>
    <row r="28191" spans="53:56" ht="15" x14ac:dyDescent="0.25">
      <c r="BA28191" s="90" t="s">
        <v>32667</v>
      </c>
      <c r="BB28191" s="90" t="s">
        <v>3012</v>
      </c>
      <c r="BC28191" s="90" t="s">
        <v>32651</v>
      </c>
      <c r="BD28191" s="423" t="s">
        <v>1301</v>
      </c>
    </row>
    <row r="28192" spans="53:56" ht="15" x14ac:dyDescent="0.25">
      <c r="BA28192" s="90" t="s">
        <v>32668</v>
      </c>
      <c r="BB28192" s="90" t="s">
        <v>3012</v>
      </c>
      <c r="BC28192" s="90" t="s">
        <v>32641</v>
      </c>
      <c r="BD28192" s="423" t="s">
        <v>1301</v>
      </c>
    </row>
    <row r="28193" spans="53:56" ht="15" x14ac:dyDescent="0.25">
      <c r="BA28193" s="90" t="s">
        <v>32669</v>
      </c>
      <c r="BB28193" s="90" t="s">
        <v>3012</v>
      </c>
      <c r="BC28193" s="90" t="s">
        <v>32641</v>
      </c>
      <c r="BD28193" s="423" t="s">
        <v>1301</v>
      </c>
    </row>
    <row r="28194" spans="53:56" ht="15" x14ac:dyDescent="0.25">
      <c r="BA28194" s="90" t="s">
        <v>32670</v>
      </c>
      <c r="BB28194" s="90" t="s">
        <v>3012</v>
      </c>
      <c r="BC28194" s="90" t="s">
        <v>32641</v>
      </c>
      <c r="BD28194" s="423" t="s">
        <v>1301</v>
      </c>
    </row>
    <row r="28195" spans="53:56" ht="15" x14ac:dyDescent="0.25">
      <c r="BA28195" s="91" t="s">
        <v>32671</v>
      </c>
      <c r="BB28195" s="91" t="s">
        <v>3012</v>
      </c>
      <c r="BC28195" s="91" t="s">
        <v>17343</v>
      </c>
      <c r="BD28195" s="423" t="s">
        <v>1301</v>
      </c>
    </row>
    <row r="28196" spans="53:56" ht="15" x14ac:dyDescent="0.25">
      <c r="BA28196" s="91" t="s">
        <v>32672</v>
      </c>
      <c r="BB28196" s="91" t="s">
        <v>3012</v>
      </c>
      <c r="BC28196" s="91" t="s">
        <v>18309</v>
      </c>
      <c r="BD28196" s="423" t="s">
        <v>1301</v>
      </c>
    </row>
    <row r="28197" spans="53:56" ht="15" x14ac:dyDescent="0.25">
      <c r="BA28197" s="90" t="s">
        <v>32673</v>
      </c>
      <c r="BB28197" s="90" t="s">
        <v>3012</v>
      </c>
      <c r="BC28197" s="90" t="s">
        <v>18309</v>
      </c>
      <c r="BD28197" s="423" t="s">
        <v>1301</v>
      </c>
    </row>
    <row r="28198" spans="53:56" ht="15" x14ac:dyDescent="0.25">
      <c r="BA28198" s="91" t="s">
        <v>32674</v>
      </c>
      <c r="BB28198" s="91" t="s">
        <v>3012</v>
      </c>
      <c r="BC28198" s="91" t="s">
        <v>32641</v>
      </c>
      <c r="BD28198" s="423" t="s">
        <v>1301</v>
      </c>
    </row>
    <row r="28199" spans="53:56" ht="15" x14ac:dyDescent="0.25">
      <c r="BA28199" s="90" t="s">
        <v>32675</v>
      </c>
      <c r="BB28199" s="90" t="s">
        <v>3012</v>
      </c>
      <c r="BC28199" s="90" t="s">
        <v>32641</v>
      </c>
      <c r="BD28199" s="423" t="s">
        <v>1301</v>
      </c>
    </row>
    <row r="28200" spans="53:56" ht="15" x14ac:dyDescent="0.25">
      <c r="BA28200" s="90" t="s">
        <v>32676</v>
      </c>
      <c r="BB28200" s="90" t="s">
        <v>3012</v>
      </c>
      <c r="BC28200" s="90" t="s">
        <v>32651</v>
      </c>
      <c r="BD28200" s="423" t="s">
        <v>1301</v>
      </c>
    </row>
    <row r="28201" spans="53:56" ht="15" x14ac:dyDescent="0.25">
      <c r="BA28201" s="90" t="s">
        <v>32677</v>
      </c>
      <c r="BB28201" s="90" t="s">
        <v>3012</v>
      </c>
      <c r="BC28201" s="90" t="s">
        <v>17343</v>
      </c>
      <c r="BD28201" s="423" t="s">
        <v>1301</v>
      </c>
    </row>
    <row r="28202" spans="53:56" ht="15" x14ac:dyDescent="0.25">
      <c r="BA28202" s="91" t="s">
        <v>32678</v>
      </c>
      <c r="BB28202" s="91" t="s">
        <v>3012</v>
      </c>
      <c r="BC28202" s="91" t="s">
        <v>32651</v>
      </c>
      <c r="BD28202" s="423" t="s">
        <v>1301</v>
      </c>
    </row>
    <row r="28203" spans="53:56" ht="15" x14ac:dyDescent="0.25">
      <c r="BA28203" s="90" t="s">
        <v>32679</v>
      </c>
      <c r="BB28203" s="90" t="s">
        <v>3012</v>
      </c>
      <c r="BC28203" s="90" t="s">
        <v>32641</v>
      </c>
      <c r="BD28203" s="423" t="s">
        <v>1301</v>
      </c>
    </row>
    <row r="28204" spans="53:56" ht="15" x14ac:dyDescent="0.25">
      <c r="BA28204" s="91" t="s">
        <v>32680</v>
      </c>
      <c r="BB28204" s="91" t="s">
        <v>3012</v>
      </c>
      <c r="BC28204" s="91" t="s">
        <v>32641</v>
      </c>
      <c r="BD28204" s="423" t="s">
        <v>1301</v>
      </c>
    </row>
    <row r="28205" spans="53:56" ht="15" x14ac:dyDescent="0.25">
      <c r="BA28205" s="91" t="s">
        <v>32681</v>
      </c>
      <c r="BB28205" s="91" t="s">
        <v>3012</v>
      </c>
      <c r="BC28205" s="91" t="s">
        <v>32641</v>
      </c>
      <c r="BD28205" s="423" t="s">
        <v>1301</v>
      </c>
    </row>
    <row r="28206" spans="53:56" ht="15" x14ac:dyDescent="0.25">
      <c r="BA28206" s="90" t="s">
        <v>32681</v>
      </c>
      <c r="BB28206" s="90" t="s">
        <v>3012</v>
      </c>
      <c r="BC28206" s="90" t="s">
        <v>32641</v>
      </c>
      <c r="BD28206" s="423" t="s">
        <v>1301</v>
      </c>
    </row>
    <row r="28207" spans="53:56" ht="15" x14ac:dyDescent="0.25">
      <c r="BA28207" s="90" t="s">
        <v>32682</v>
      </c>
      <c r="BB28207" s="90" t="s">
        <v>3012</v>
      </c>
      <c r="BC28207" s="90" t="s">
        <v>32651</v>
      </c>
      <c r="BD28207" s="423" t="s">
        <v>1301</v>
      </c>
    </row>
    <row r="28208" spans="53:56" ht="15" x14ac:dyDescent="0.25">
      <c r="BA28208" s="91" t="s">
        <v>32683</v>
      </c>
      <c r="BB28208" s="91" t="s">
        <v>3012</v>
      </c>
      <c r="BC28208" s="91" t="s">
        <v>18309</v>
      </c>
      <c r="BD28208" s="423" t="s">
        <v>1301</v>
      </c>
    </row>
    <row r="28209" spans="53:56" ht="15" x14ac:dyDescent="0.25">
      <c r="BA28209" s="90" t="s">
        <v>32684</v>
      </c>
      <c r="BB28209" s="90" t="s">
        <v>3012</v>
      </c>
      <c r="BC28209" s="90" t="s">
        <v>32009</v>
      </c>
      <c r="BD28209" s="423" t="s">
        <v>1301</v>
      </c>
    </row>
    <row r="28210" spans="53:56" ht="15" x14ac:dyDescent="0.25">
      <c r="BA28210" s="90" t="s">
        <v>32685</v>
      </c>
      <c r="BB28210" s="90" t="s">
        <v>3012</v>
      </c>
      <c r="BC28210" s="90" t="s">
        <v>32641</v>
      </c>
      <c r="BD28210" s="423" t="s">
        <v>1301</v>
      </c>
    </row>
    <row r="28211" spans="53:56" ht="15" x14ac:dyDescent="0.25">
      <c r="BA28211" s="90" t="s">
        <v>32685</v>
      </c>
      <c r="BB28211" s="90" t="s">
        <v>3012</v>
      </c>
      <c r="BC28211" s="90" t="s">
        <v>32641</v>
      </c>
      <c r="BD28211" s="423" t="s">
        <v>1301</v>
      </c>
    </row>
    <row r="28212" spans="53:56" ht="15" x14ac:dyDescent="0.25">
      <c r="BA28212" s="91" t="s">
        <v>32686</v>
      </c>
      <c r="BB28212" s="91" t="s">
        <v>3012</v>
      </c>
      <c r="BC28212" s="91" t="s">
        <v>32651</v>
      </c>
      <c r="BD28212" s="423" t="s">
        <v>1301</v>
      </c>
    </row>
    <row r="28213" spans="53:56" ht="15" x14ac:dyDescent="0.25">
      <c r="BA28213" s="90" t="s">
        <v>32687</v>
      </c>
      <c r="BB28213" s="90" t="s">
        <v>3012</v>
      </c>
      <c r="BC28213" s="90" t="s">
        <v>17343</v>
      </c>
      <c r="BD28213" s="423" t="s">
        <v>1301</v>
      </c>
    </row>
    <row r="28214" spans="53:56" ht="15" x14ac:dyDescent="0.25">
      <c r="BA28214" s="91" t="s">
        <v>32688</v>
      </c>
      <c r="BB28214" s="91" t="s">
        <v>3012</v>
      </c>
      <c r="BC28214" s="91" t="s">
        <v>17343</v>
      </c>
      <c r="BD28214" s="423" t="s">
        <v>1301</v>
      </c>
    </row>
    <row r="28215" spans="53:56" ht="15" x14ac:dyDescent="0.25">
      <c r="BA28215" s="91" t="s">
        <v>32689</v>
      </c>
      <c r="BB28215" s="91" t="s">
        <v>3012</v>
      </c>
      <c r="BC28215" s="91" t="s">
        <v>32651</v>
      </c>
      <c r="BD28215" s="423" t="s">
        <v>1301</v>
      </c>
    </row>
    <row r="28216" spans="53:56" ht="15" x14ac:dyDescent="0.25">
      <c r="BA28216" s="90" t="s">
        <v>32690</v>
      </c>
      <c r="BB28216" s="90" t="s">
        <v>3012</v>
      </c>
      <c r="BC28216" s="423" t="s">
        <v>32641</v>
      </c>
      <c r="BD28216" s="423" t="s">
        <v>1301</v>
      </c>
    </row>
    <row r="28217" spans="53:56" ht="15" x14ac:dyDescent="0.25">
      <c r="BA28217" s="91" t="s">
        <v>32690</v>
      </c>
      <c r="BB28217" s="91" t="s">
        <v>3012</v>
      </c>
      <c r="BC28217" s="91" t="s">
        <v>32641</v>
      </c>
      <c r="BD28217" s="423" t="s">
        <v>1301</v>
      </c>
    </row>
    <row r="28218" spans="53:56" ht="15" x14ac:dyDescent="0.25">
      <c r="BA28218" s="91" t="s">
        <v>32691</v>
      </c>
      <c r="BB28218" s="91" t="s">
        <v>3012</v>
      </c>
      <c r="BC28218" s="473" t="s">
        <v>32641</v>
      </c>
      <c r="BD28218" s="423" t="s">
        <v>1301</v>
      </c>
    </row>
    <row r="28219" spans="53:56" ht="15" x14ac:dyDescent="0.25">
      <c r="BA28219" s="90" t="s">
        <v>32692</v>
      </c>
      <c r="BB28219" s="90" t="s">
        <v>3012</v>
      </c>
      <c r="BC28219" s="90" t="s">
        <v>17343</v>
      </c>
      <c r="BD28219" s="423" t="s">
        <v>1301</v>
      </c>
    </row>
    <row r="28220" spans="53:56" ht="15" x14ac:dyDescent="0.25">
      <c r="BA28220" s="90" t="s">
        <v>32693</v>
      </c>
      <c r="BB28220" s="90" t="s">
        <v>3012</v>
      </c>
      <c r="BC28220" s="90" t="s">
        <v>32651</v>
      </c>
      <c r="BD28220" s="423" t="s">
        <v>1301</v>
      </c>
    </row>
    <row r="28221" spans="53:56" ht="15" x14ac:dyDescent="0.25">
      <c r="BA28221" s="91" t="s">
        <v>32694</v>
      </c>
      <c r="BB28221" s="91" t="s">
        <v>3012</v>
      </c>
      <c r="BC28221" s="91" t="s">
        <v>32009</v>
      </c>
      <c r="BD28221" s="423" t="s">
        <v>1301</v>
      </c>
    </row>
    <row r="28222" spans="53:56" ht="15" x14ac:dyDescent="0.25">
      <c r="BA28222" s="90" t="s">
        <v>32695</v>
      </c>
      <c r="BB28222" s="90" t="s">
        <v>3012</v>
      </c>
      <c r="BC28222" s="90" t="s">
        <v>18309</v>
      </c>
      <c r="BD28222" s="423" t="s">
        <v>1301</v>
      </c>
    </row>
    <row r="28223" spans="53:56" ht="15" x14ac:dyDescent="0.25">
      <c r="BA28223" s="91" t="s">
        <v>32696</v>
      </c>
      <c r="BB28223" s="91" t="s">
        <v>3012</v>
      </c>
      <c r="BC28223" s="91" t="s">
        <v>18309</v>
      </c>
      <c r="BD28223" s="423" t="s">
        <v>1301</v>
      </c>
    </row>
    <row r="28224" spans="53:56" ht="15" x14ac:dyDescent="0.25">
      <c r="BA28224" s="91" t="s">
        <v>32697</v>
      </c>
      <c r="BB28224" s="91" t="s">
        <v>3012</v>
      </c>
      <c r="BC28224" s="91" t="s">
        <v>18309</v>
      </c>
      <c r="BD28224" s="423" t="s">
        <v>1301</v>
      </c>
    </row>
    <row r="28225" spans="53:56" ht="15" x14ac:dyDescent="0.25">
      <c r="BA28225" s="90" t="s">
        <v>32698</v>
      </c>
      <c r="BB28225" s="90" t="s">
        <v>3012</v>
      </c>
      <c r="BC28225" s="90" t="s">
        <v>18309</v>
      </c>
      <c r="BD28225" s="423" t="s">
        <v>1301</v>
      </c>
    </row>
    <row r="28226" spans="53:56" ht="15" x14ac:dyDescent="0.25">
      <c r="BA28226" s="91" t="s">
        <v>32698</v>
      </c>
      <c r="BB28226" s="91" t="s">
        <v>3012</v>
      </c>
      <c r="BC28226" s="91" t="s">
        <v>32009</v>
      </c>
      <c r="BD28226" s="423" t="s">
        <v>1301</v>
      </c>
    </row>
    <row r="28227" spans="53:56" ht="15" x14ac:dyDescent="0.25">
      <c r="BA28227" s="91" t="s">
        <v>32699</v>
      </c>
      <c r="BB28227" s="91" t="s">
        <v>3012</v>
      </c>
      <c r="BC28227" s="91" t="s">
        <v>32641</v>
      </c>
      <c r="BD28227" s="423" t="s">
        <v>1301</v>
      </c>
    </row>
    <row r="28228" spans="53:56" ht="15" x14ac:dyDescent="0.25">
      <c r="BA28228" s="90" t="s">
        <v>32700</v>
      </c>
      <c r="BB28228" s="90" t="s">
        <v>3012</v>
      </c>
      <c r="BC28228" s="90" t="s">
        <v>32641</v>
      </c>
      <c r="BD28228" s="423" t="s">
        <v>1301</v>
      </c>
    </row>
    <row r="28229" spans="53:56" ht="15" x14ac:dyDescent="0.25">
      <c r="BA28229" s="91" t="s">
        <v>32700</v>
      </c>
      <c r="BB28229" s="91" t="s">
        <v>3012</v>
      </c>
      <c r="BC28229" s="91" t="s">
        <v>32641</v>
      </c>
      <c r="BD28229" s="423" t="s">
        <v>1301</v>
      </c>
    </row>
    <row r="28230" spans="53:56" ht="15" x14ac:dyDescent="0.25">
      <c r="BA28230" s="90" t="s">
        <v>32701</v>
      </c>
      <c r="BB28230" s="90" t="s">
        <v>3012</v>
      </c>
      <c r="BC28230" s="90" t="s">
        <v>18309</v>
      </c>
      <c r="BD28230" s="423" t="s">
        <v>1301</v>
      </c>
    </row>
    <row r="28231" spans="53:56" ht="15" x14ac:dyDescent="0.25">
      <c r="BA28231" s="91" t="s">
        <v>32702</v>
      </c>
      <c r="BB28231" s="91" t="s">
        <v>3012</v>
      </c>
      <c r="BC28231" s="91" t="s">
        <v>18309</v>
      </c>
      <c r="BD28231" s="423" t="s">
        <v>1301</v>
      </c>
    </row>
    <row r="28232" spans="53:56" ht="15" x14ac:dyDescent="0.25">
      <c r="BA28232" s="90" t="s">
        <v>32703</v>
      </c>
      <c r="BB28232" s="90" t="s">
        <v>3012</v>
      </c>
      <c r="BC28232" s="90" t="s">
        <v>18309</v>
      </c>
      <c r="BD28232" s="423" t="s">
        <v>1301</v>
      </c>
    </row>
    <row r="28233" spans="53:56" ht="15" x14ac:dyDescent="0.25">
      <c r="BA28233" s="91" t="s">
        <v>32704</v>
      </c>
      <c r="BB28233" s="91" t="s">
        <v>3012</v>
      </c>
      <c r="BC28233" s="91" t="s">
        <v>18309</v>
      </c>
      <c r="BD28233" s="423" t="s">
        <v>1301</v>
      </c>
    </row>
    <row r="28234" spans="53:56" ht="15" x14ac:dyDescent="0.25">
      <c r="BA28234" s="90" t="s">
        <v>32705</v>
      </c>
      <c r="BB28234" s="90" t="s">
        <v>3012</v>
      </c>
      <c r="BC28234" s="90" t="s">
        <v>18309</v>
      </c>
      <c r="BD28234" s="423" t="s">
        <v>1301</v>
      </c>
    </row>
    <row r="28235" spans="53:56" ht="15" x14ac:dyDescent="0.25">
      <c r="BA28235" s="91" t="s">
        <v>32706</v>
      </c>
      <c r="BB28235" s="91" t="s">
        <v>3012</v>
      </c>
      <c r="BC28235" s="91" t="s">
        <v>18309</v>
      </c>
      <c r="BD28235" s="473" t="s">
        <v>1301</v>
      </c>
    </row>
    <row r="28236" spans="53:56" ht="15" x14ac:dyDescent="0.25">
      <c r="BA28236" s="90" t="s">
        <v>32707</v>
      </c>
      <c r="BB28236" s="90" t="s">
        <v>3012</v>
      </c>
      <c r="BC28236" s="90" t="s">
        <v>18309</v>
      </c>
      <c r="BD28236" s="473" t="s">
        <v>1301</v>
      </c>
    </row>
    <row r="28237" spans="53:56" ht="15" x14ac:dyDescent="0.25">
      <c r="BA28237" s="91" t="s">
        <v>32708</v>
      </c>
      <c r="BB28237" s="91" t="s">
        <v>3012</v>
      </c>
      <c r="BC28237" s="91" t="s">
        <v>18309</v>
      </c>
      <c r="BD28237" s="473" t="s">
        <v>1301</v>
      </c>
    </row>
    <row r="28238" spans="53:56" ht="15" x14ac:dyDescent="0.25">
      <c r="BA28238" s="90" t="s">
        <v>32709</v>
      </c>
      <c r="BB28238" s="90" t="s">
        <v>3012</v>
      </c>
      <c r="BC28238" s="90" t="s">
        <v>18309</v>
      </c>
      <c r="BD28238" s="473" t="s">
        <v>1301</v>
      </c>
    </row>
    <row r="28239" spans="53:56" ht="15" x14ac:dyDescent="0.25">
      <c r="BA28239" s="91" t="s">
        <v>32710</v>
      </c>
      <c r="BB28239" s="91" t="s">
        <v>3012</v>
      </c>
      <c r="BC28239" s="91" t="s">
        <v>18309</v>
      </c>
      <c r="BD28239" s="473" t="s">
        <v>1301</v>
      </c>
    </row>
    <row r="28240" spans="53:56" ht="15" x14ac:dyDescent="0.25">
      <c r="BA28240" s="91" t="s">
        <v>32711</v>
      </c>
      <c r="BB28240" s="91" t="s">
        <v>3012</v>
      </c>
      <c r="BC28240" s="91" t="s">
        <v>18309</v>
      </c>
      <c r="BD28240" s="473" t="s">
        <v>1301</v>
      </c>
    </row>
    <row r="28241" spans="53:56" ht="15" x14ac:dyDescent="0.25">
      <c r="BA28241" s="90" t="s">
        <v>32712</v>
      </c>
      <c r="BB28241" s="90" t="s">
        <v>3012</v>
      </c>
      <c r="BC28241" s="90" t="s">
        <v>32651</v>
      </c>
      <c r="BD28241" s="473" t="s">
        <v>1301</v>
      </c>
    </row>
    <row r="28242" spans="53:56" ht="15" x14ac:dyDescent="0.25">
      <c r="BA28242" s="91" t="s">
        <v>32713</v>
      </c>
      <c r="BB28242" s="91" t="s">
        <v>3012</v>
      </c>
      <c r="BC28242" s="91" t="s">
        <v>18309</v>
      </c>
      <c r="BD28242" s="473" t="s">
        <v>1301</v>
      </c>
    </row>
    <row r="28243" spans="53:56" ht="15" x14ac:dyDescent="0.25">
      <c r="BA28243" s="90" t="s">
        <v>32714</v>
      </c>
      <c r="BB28243" s="90" t="s">
        <v>3012</v>
      </c>
      <c r="BC28243" s="90" t="s">
        <v>32641</v>
      </c>
      <c r="BD28243" s="473" t="s">
        <v>1301</v>
      </c>
    </row>
    <row r="28244" spans="53:56" ht="15" x14ac:dyDescent="0.25">
      <c r="BA28244" s="91" t="s">
        <v>32715</v>
      </c>
      <c r="BB28244" s="91" t="s">
        <v>3012</v>
      </c>
      <c r="BC28244" s="91" t="s">
        <v>18309</v>
      </c>
      <c r="BD28244" s="473" t="s">
        <v>1301</v>
      </c>
    </row>
    <row r="28245" spans="53:56" ht="15" x14ac:dyDescent="0.25">
      <c r="BA28245" s="90" t="s">
        <v>32716</v>
      </c>
      <c r="BB28245" s="90" t="s">
        <v>3012</v>
      </c>
      <c r="BC28245" s="90" t="s">
        <v>32651</v>
      </c>
      <c r="BD28245" s="473" t="s">
        <v>1301</v>
      </c>
    </row>
    <row r="28246" spans="53:56" ht="15" x14ac:dyDescent="0.25">
      <c r="BA28246" s="91" t="s">
        <v>32717</v>
      </c>
      <c r="BB28246" s="91" t="s">
        <v>3012</v>
      </c>
      <c r="BC28246" s="91" t="s">
        <v>32651</v>
      </c>
      <c r="BD28246" s="473" t="s">
        <v>1301</v>
      </c>
    </row>
    <row r="28247" spans="53:56" ht="15" x14ac:dyDescent="0.25">
      <c r="BA28247" s="90" t="s">
        <v>32718</v>
      </c>
      <c r="BB28247" s="90" t="s">
        <v>3012</v>
      </c>
      <c r="BC28247" s="90" t="s">
        <v>18309</v>
      </c>
      <c r="BD28247" s="473" t="s">
        <v>1301</v>
      </c>
    </row>
    <row r="28248" spans="53:56" ht="15" x14ac:dyDescent="0.25">
      <c r="BA28248" s="91" t="s">
        <v>32719</v>
      </c>
      <c r="BB28248" s="91" t="s">
        <v>3012</v>
      </c>
      <c r="BC28248" s="91" t="s">
        <v>32651</v>
      </c>
      <c r="BD28248" s="473" t="s">
        <v>1301</v>
      </c>
    </row>
    <row r="28249" spans="53:56" ht="15" x14ac:dyDescent="0.25">
      <c r="BA28249" s="90" t="s">
        <v>32720</v>
      </c>
      <c r="BB28249" s="90" t="s">
        <v>3012</v>
      </c>
      <c r="BC28249" s="90" t="s">
        <v>17343</v>
      </c>
      <c r="BD28249" s="473" t="s">
        <v>1301</v>
      </c>
    </row>
    <row r="28250" spans="53:56" ht="15" x14ac:dyDescent="0.25">
      <c r="BA28250" s="91" t="s">
        <v>32721</v>
      </c>
      <c r="BB28250" s="91" t="s">
        <v>3012</v>
      </c>
      <c r="BC28250" s="91" t="s">
        <v>18309</v>
      </c>
      <c r="BD28250" s="473" t="s">
        <v>1301</v>
      </c>
    </row>
    <row r="28251" spans="53:56" ht="15" x14ac:dyDescent="0.25">
      <c r="BA28251" s="90" t="s">
        <v>32722</v>
      </c>
      <c r="BB28251" s="90" t="s">
        <v>3012</v>
      </c>
      <c r="BC28251" s="90" t="s">
        <v>32009</v>
      </c>
      <c r="BD28251" s="473" t="s">
        <v>1301</v>
      </c>
    </row>
    <row r="28252" spans="53:56" ht="15" x14ac:dyDescent="0.25">
      <c r="BA28252" s="91" t="s">
        <v>32723</v>
      </c>
      <c r="BB28252" s="91" t="s">
        <v>3012</v>
      </c>
      <c r="BC28252" s="91" t="s">
        <v>32641</v>
      </c>
      <c r="BD28252" s="473" t="s">
        <v>1301</v>
      </c>
    </row>
    <row r="28253" spans="53:56" ht="15" x14ac:dyDescent="0.25">
      <c r="BA28253" s="91" t="s">
        <v>32723</v>
      </c>
      <c r="BB28253" s="91" t="s">
        <v>3012</v>
      </c>
      <c r="BC28253" s="91" t="s">
        <v>32641</v>
      </c>
      <c r="BD28253" s="473" t="s">
        <v>1301</v>
      </c>
    </row>
    <row r="28254" spans="53:56" ht="15" x14ac:dyDescent="0.25">
      <c r="BA28254" s="90" t="s">
        <v>32724</v>
      </c>
      <c r="BB28254" s="90" t="s">
        <v>3012</v>
      </c>
      <c r="BC28254" s="90" t="s">
        <v>32651</v>
      </c>
      <c r="BD28254" s="473" t="s">
        <v>1301</v>
      </c>
    </row>
    <row r="28255" spans="53:56" ht="15" x14ac:dyDescent="0.25">
      <c r="BA28255" s="91" t="s">
        <v>32725</v>
      </c>
      <c r="BB28255" s="91" t="s">
        <v>3012</v>
      </c>
      <c r="BC28255" s="91" t="s">
        <v>32651</v>
      </c>
      <c r="BD28255" s="473" t="s">
        <v>1301</v>
      </c>
    </row>
    <row r="28256" spans="53:56" ht="15" x14ac:dyDescent="0.25">
      <c r="BA28256" s="90" t="s">
        <v>32726</v>
      </c>
      <c r="BB28256" s="90" t="s">
        <v>3012</v>
      </c>
      <c r="BC28256" s="90" t="s">
        <v>32641</v>
      </c>
      <c r="BD28256" s="473" t="s">
        <v>1301</v>
      </c>
    </row>
    <row r="28257" spans="53:56" ht="15" x14ac:dyDescent="0.25">
      <c r="BA28257" s="91" t="s">
        <v>32727</v>
      </c>
      <c r="BB28257" s="91" t="s">
        <v>3012</v>
      </c>
      <c r="BC28257" s="91" t="s">
        <v>32641</v>
      </c>
      <c r="BD28257" s="473" t="s">
        <v>1301</v>
      </c>
    </row>
    <row r="28258" spans="53:56" ht="15" x14ac:dyDescent="0.25">
      <c r="BA28258" s="90" t="s">
        <v>32728</v>
      </c>
      <c r="BB28258" s="90" t="s">
        <v>3012</v>
      </c>
      <c r="BC28258" s="90" t="s">
        <v>32641</v>
      </c>
      <c r="BD28258" s="473" t="s">
        <v>1301</v>
      </c>
    </row>
    <row r="28259" spans="53:56" ht="15" x14ac:dyDescent="0.25">
      <c r="BA28259" s="91" t="s">
        <v>32729</v>
      </c>
      <c r="BB28259" s="91" t="s">
        <v>3012</v>
      </c>
      <c r="BC28259" s="91" t="s">
        <v>32641</v>
      </c>
      <c r="BD28259" s="473" t="s">
        <v>1301</v>
      </c>
    </row>
    <row r="28260" spans="53:56" ht="15" x14ac:dyDescent="0.25">
      <c r="BA28260" s="90" t="s">
        <v>32730</v>
      </c>
      <c r="BB28260" s="90" t="s">
        <v>3012</v>
      </c>
      <c r="BC28260" s="90" t="s">
        <v>32641</v>
      </c>
      <c r="BD28260" s="473" t="s">
        <v>1301</v>
      </c>
    </row>
    <row r="28261" spans="53:56" ht="15" x14ac:dyDescent="0.25">
      <c r="BA28261" s="91" t="s">
        <v>32731</v>
      </c>
      <c r="BB28261" s="91" t="s">
        <v>3012</v>
      </c>
      <c r="BC28261" s="91" t="s">
        <v>32641</v>
      </c>
      <c r="BD28261" s="473" t="s">
        <v>1301</v>
      </c>
    </row>
    <row r="28262" spans="53:56" ht="15" x14ac:dyDescent="0.25">
      <c r="BA28262" s="90" t="s">
        <v>32732</v>
      </c>
      <c r="BB28262" s="90" t="s">
        <v>3012</v>
      </c>
      <c r="BC28262" s="90" t="s">
        <v>32641</v>
      </c>
      <c r="BD28262" s="473" t="s">
        <v>1301</v>
      </c>
    </row>
    <row r="28263" spans="53:56" ht="15" x14ac:dyDescent="0.25">
      <c r="BA28263" s="91" t="s">
        <v>32733</v>
      </c>
      <c r="BB28263" s="91" t="s">
        <v>3012</v>
      </c>
      <c r="BC28263" s="91" t="s">
        <v>32641</v>
      </c>
      <c r="BD28263" s="473" t="s">
        <v>1301</v>
      </c>
    </row>
    <row r="28264" spans="53:56" ht="15" x14ac:dyDescent="0.25">
      <c r="BA28264" s="90" t="s">
        <v>32733</v>
      </c>
      <c r="BB28264" s="90" t="s">
        <v>3012</v>
      </c>
      <c r="BC28264" s="90" t="s">
        <v>32641</v>
      </c>
      <c r="BD28264" s="473" t="s">
        <v>1301</v>
      </c>
    </row>
    <row r="28265" spans="53:56" ht="15" x14ac:dyDescent="0.25">
      <c r="BA28265" s="90" t="s">
        <v>32734</v>
      </c>
      <c r="BB28265" s="90" t="s">
        <v>3012</v>
      </c>
      <c r="BC28265" s="90" t="s">
        <v>18309</v>
      </c>
      <c r="BD28265" s="473" t="s">
        <v>1301</v>
      </c>
    </row>
    <row r="28266" spans="53:56" ht="15" x14ac:dyDescent="0.25">
      <c r="BA28266" s="91" t="s">
        <v>32735</v>
      </c>
      <c r="BB28266" s="91" t="s">
        <v>3012</v>
      </c>
      <c r="BC28266" s="91" t="s">
        <v>18309</v>
      </c>
      <c r="BD28266" s="473" t="s">
        <v>1301</v>
      </c>
    </row>
    <row r="28267" spans="53:56" ht="15" x14ac:dyDescent="0.25">
      <c r="BA28267" s="90" t="s">
        <v>32735</v>
      </c>
      <c r="BB28267" s="90" t="s">
        <v>3012</v>
      </c>
      <c r="BC28267" s="90" t="s">
        <v>32641</v>
      </c>
      <c r="BD28267" s="473" t="s">
        <v>1301</v>
      </c>
    </row>
    <row r="28268" spans="53:56" ht="15" x14ac:dyDescent="0.25">
      <c r="BA28268" s="90" t="s">
        <v>32736</v>
      </c>
      <c r="BB28268" s="90" t="s">
        <v>3012</v>
      </c>
      <c r="BC28268" s="90" t="s">
        <v>18309</v>
      </c>
      <c r="BD28268" s="473" t="s">
        <v>1301</v>
      </c>
    </row>
    <row r="28269" spans="53:56" ht="15" x14ac:dyDescent="0.25">
      <c r="BA28269" s="91" t="s">
        <v>32737</v>
      </c>
      <c r="BB28269" s="91" t="s">
        <v>3012</v>
      </c>
      <c r="BC28269" s="91" t="s">
        <v>18309</v>
      </c>
      <c r="BD28269" s="473" t="s">
        <v>1301</v>
      </c>
    </row>
    <row r="28270" spans="53:56" ht="15" x14ac:dyDescent="0.25">
      <c r="BA28270" s="90" t="s">
        <v>32738</v>
      </c>
      <c r="BB28270" s="90" t="s">
        <v>3012</v>
      </c>
      <c r="BC28270" s="90" t="s">
        <v>18309</v>
      </c>
      <c r="BD28270" s="473" t="s">
        <v>1301</v>
      </c>
    </row>
    <row r="28271" spans="53:56" ht="15" x14ac:dyDescent="0.25">
      <c r="BA28271" s="91" t="s">
        <v>32739</v>
      </c>
      <c r="BB28271" s="91" t="s">
        <v>3012</v>
      </c>
      <c r="BC28271" s="91" t="s">
        <v>32641</v>
      </c>
      <c r="BD28271" s="473" t="s">
        <v>1301</v>
      </c>
    </row>
    <row r="28272" spans="53:56" ht="15" x14ac:dyDescent="0.25">
      <c r="BA28272" s="90" t="s">
        <v>32740</v>
      </c>
      <c r="BB28272" s="90" t="s">
        <v>3012</v>
      </c>
      <c r="BC28272" s="90" t="s">
        <v>32641</v>
      </c>
      <c r="BD28272" s="473" t="s">
        <v>1301</v>
      </c>
    </row>
    <row r="28273" spans="53:56" ht="15" x14ac:dyDescent="0.25">
      <c r="BA28273" s="90" t="s">
        <v>32741</v>
      </c>
      <c r="BB28273" s="90" t="s">
        <v>3012</v>
      </c>
      <c r="BC28273" s="90" t="s">
        <v>32641</v>
      </c>
      <c r="BD28273" s="473" t="s">
        <v>1301</v>
      </c>
    </row>
    <row r="28274" spans="53:56" ht="15" x14ac:dyDescent="0.25">
      <c r="BA28274" s="91" t="s">
        <v>32742</v>
      </c>
      <c r="BB28274" s="91" t="s">
        <v>3012</v>
      </c>
      <c r="BC28274" s="91" t="s">
        <v>18309</v>
      </c>
      <c r="BD28274" s="473" t="s">
        <v>1301</v>
      </c>
    </row>
    <row r="28275" spans="53:56" ht="15" x14ac:dyDescent="0.25">
      <c r="BA28275" s="90" t="s">
        <v>32743</v>
      </c>
      <c r="BB28275" s="90" t="s">
        <v>3012</v>
      </c>
      <c r="BC28275" s="90" t="s">
        <v>18309</v>
      </c>
      <c r="BD28275" s="473" t="s">
        <v>1301</v>
      </c>
    </row>
    <row r="28276" spans="53:56" ht="15" x14ac:dyDescent="0.25">
      <c r="BA28276" s="91" t="s">
        <v>32744</v>
      </c>
      <c r="BB28276" s="91" t="s">
        <v>3012</v>
      </c>
      <c r="BC28276" s="91" t="s">
        <v>18309</v>
      </c>
      <c r="BD28276" s="473" t="s">
        <v>1301</v>
      </c>
    </row>
    <row r="28277" spans="53:56" ht="15" x14ac:dyDescent="0.25">
      <c r="BA28277" s="90" t="s">
        <v>32745</v>
      </c>
      <c r="BB28277" s="90" t="s">
        <v>3012</v>
      </c>
      <c r="BC28277" s="90" t="s">
        <v>18309</v>
      </c>
      <c r="BD28277" s="473" t="s">
        <v>1301</v>
      </c>
    </row>
    <row r="28278" spans="53:56" ht="15" x14ac:dyDescent="0.25">
      <c r="BA28278" s="91" t="s">
        <v>32746</v>
      </c>
      <c r="BB28278" s="91" t="s">
        <v>3012</v>
      </c>
      <c r="BC28278" s="91" t="s">
        <v>18309</v>
      </c>
      <c r="BD28278" s="473" t="s">
        <v>1301</v>
      </c>
    </row>
    <row r="28279" spans="53:56" ht="15" x14ac:dyDescent="0.25">
      <c r="BA28279" s="90" t="s">
        <v>32747</v>
      </c>
      <c r="BB28279" s="90" t="s">
        <v>3012</v>
      </c>
      <c r="BC28279" s="90" t="s">
        <v>18309</v>
      </c>
      <c r="BD28279" s="473" t="s">
        <v>1301</v>
      </c>
    </row>
    <row r="28280" spans="53:56" ht="15" x14ac:dyDescent="0.25">
      <c r="BA28280" s="91" t="s">
        <v>32748</v>
      </c>
      <c r="BB28280" s="91" t="s">
        <v>3012</v>
      </c>
      <c r="BC28280" s="91" t="s">
        <v>18309</v>
      </c>
      <c r="BD28280" s="473" t="s">
        <v>1301</v>
      </c>
    </row>
    <row r="28281" spans="53:56" ht="15" x14ac:dyDescent="0.25">
      <c r="BA28281" s="91" t="s">
        <v>32749</v>
      </c>
      <c r="BB28281" s="91" t="s">
        <v>3012</v>
      </c>
      <c r="BC28281" s="91" t="s">
        <v>18309</v>
      </c>
      <c r="BD28281" s="473" t="s">
        <v>1301</v>
      </c>
    </row>
    <row r="28282" spans="53:56" ht="15" x14ac:dyDescent="0.25">
      <c r="BA28282" s="90" t="s">
        <v>32750</v>
      </c>
      <c r="BB28282" s="90" t="s">
        <v>3012</v>
      </c>
      <c r="BC28282" s="90" t="s">
        <v>32009</v>
      </c>
      <c r="BD28282" s="473" t="s">
        <v>1301</v>
      </c>
    </row>
    <row r="28283" spans="53:56" ht="15" x14ac:dyDescent="0.25">
      <c r="BA28283" s="91" t="s">
        <v>32751</v>
      </c>
      <c r="BB28283" s="91" t="s">
        <v>3012</v>
      </c>
      <c r="BC28283" s="91" t="s">
        <v>32009</v>
      </c>
      <c r="BD28283" s="473" t="s">
        <v>1301</v>
      </c>
    </row>
    <row r="28284" spans="53:56" ht="15" x14ac:dyDescent="0.25">
      <c r="BA28284" s="90" t="s">
        <v>32752</v>
      </c>
      <c r="BB28284" s="90" t="s">
        <v>3012</v>
      </c>
      <c r="BC28284" s="90" t="s">
        <v>18309</v>
      </c>
      <c r="BD28284" s="473" t="s">
        <v>1301</v>
      </c>
    </row>
    <row r="28285" spans="53:56" ht="15" x14ac:dyDescent="0.25">
      <c r="BA28285" s="91" t="s">
        <v>32753</v>
      </c>
      <c r="BB28285" s="91" t="s">
        <v>3012</v>
      </c>
      <c r="BC28285" s="91" t="s">
        <v>18309</v>
      </c>
      <c r="BD28285" s="473" t="s">
        <v>1301</v>
      </c>
    </row>
    <row r="28286" spans="53:56" ht="15" x14ac:dyDescent="0.25">
      <c r="BA28286" s="90" t="s">
        <v>32754</v>
      </c>
      <c r="BB28286" s="90" t="s">
        <v>3012</v>
      </c>
      <c r="BC28286" s="90" t="s">
        <v>18309</v>
      </c>
      <c r="BD28286" s="473" t="s">
        <v>1301</v>
      </c>
    </row>
    <row r="28287" spans="53:56" ht="15" x14ac:dyDescent="0.25">
      <c r="BA28287" s="91" t="s">
        <v>32755</v>
      </c>
      <c r="BB28287" s="91" t="s">
        <v>3012</v>
      </c>
      <c r="BC28287" s="91" t="s">
        <v>18309</v>
      </c>
      <c r="BD28287" s="473" t="s">
        <v>1301</v>
      </c>
    </row>
    <row r="28288" spans="53:56" ht="15" x14ac:dyDescent="0.25">
      <c r="BA28288" s="90" t="s">
        <v>32756</v>
      </c>
      <c r="BB28288" s="90" t="s">
        <v>3012</v>
      </c>
      <c r="BC28288" s="90" t="s">
        <v>18309</v>
      </c>
      <c r="BD28288" s="473" t="s">
        <v>1301</v>
      </c>
    </row>
    <row r="28289" spans="53:56" ht="15" x14ac:dyDescent="0.25">
      <c r="BA28289" s="90" t="s">
        <v>32757</v>
      </c>
      <c r="BB28289" s="90" t="s">
        <v>3012</v>
      </c>
      <c r="BC28289" s="90" t="s">
        <v>32641</v>
      </c>
      <c r="BD28289" s="473" t="s">
        <v>1301</v>
      </c>
    </row>
    <row r="28290" spans="53:56" ht="15" x14ac:dyDescent="0.25">
      <c r="BA28290" s="91" t="s">
        <v>32758</v>
      </c>
      <c r="BB28290" s="91" t="s">
        <v>3012</v>
      </c>
      <c r="BC28290" s="91" t="s">
        <v>32641</v>
      </c>
      <c r="BD28290" s="473" t="s">
        <v>1301</v>
      </c>
    </row>
    <row r="28291" spans="53:56" ht="15" x14ac:dyDescent="0.25">
      <c r="BA28291" s="90" t="s">
        <v>32759</v>
      </c>
      <c r="BB28291" s="90" t="s">
        <v>3012</v>
      </c>
      <c r="BC28291" s="90" t="s">
        <v>18309</v>
      </c>
      <c r="BD28291" s="473" t="s">
        <v>1301</v>
      </c>
    </row>
    <row r="28292" spans="53:56" ht="15" x14ac:dyDescent="0.25">
      <c r="BA28292" s="91" t="s">
        <v>32760</v>
      </c>
      <c r="BB28292" s="91" t="s">
        <v>3012</v>
      </c>
      <c r="BC28292" s="91" t="s">
        <v>32641</v>
      </c>
      <c r="BD28292" s="473" t="s">
        <v>1301</v>
      </c>
    </row>
    <row r="28293" spans="53:56" ht="15" x14ac:dyDescent="0.25">
      <c r="BA28293" s="91" t="s">
        <v>32761</v>
      </c>
      <c r="BB28293" s="91" t="s">
        <v>3012</v>
      </c>
      <c r="BC28293" s="91" t="s">
        <v>32762</v>
      </c>
      <c r="BD28293" s="473" t="s">
        <v>1301</v>
      </c>
    </row>
    <row r="28294" spans="53:56" ht="15" x14ac:dyDescent="0.25">
      <c r="BA28294" s="90" t="s">
        <v>32763</v>
      </c>
      <c r="BB28294" s="90" t="s">
        <v>3012</v>
      </c>
      <c r="BC28294" s="90" t="s">
        <v>18309</v>
      </c>
      <c r="BD28294" s="473" t="s">
        <v>1301</v>
      </c>
    </row>
    <row r="28295" spans="53:56" ht="15" x14ac:dyDescent="0.25">
      <c r="BA28295" s="90" t="s">
        <v>32764</v>
      </c>
      <c r="BB28295" s="90" t="s">
        <v>3012</v>
      </c>
      <c r="BC28295" s="90" t="s">
        <v>32762</v>
      </c>
      <c r="BD28295" s="473" t="s">
        <v>1301</v>
      </c>
    </row>
    <row r="28296" spans="53:56" ht="15" x14ac:dyDescent="0.25">
      <c r="BA28296" s="91" t="s">
        <v>32765</v>
      </c>
      <c r="BB28296" s="91" t="s">
        <v>3012</v>
      </c>
      <c r="BC28296" s="91" t="s">
        <v>32762</v>
      </c>
      <c r="BD28296" s="473" t="s">
        <v>1301</v>
      </c>
    </row>
    <row r="28297" spans="53:56" ht="15" x14ac:dyDescent="0.25">
      <c r="BA28297" s="91" t="s">
        <v>32766</v>
      </c>
      <c r="BB28297" s="91" t="s">
        <v>3012</v>
      </c>
      <c r="BC28297" s="91" t="s">
        <v>18309</v>
      </c>
      <c r="BD28297" s="473" t="s">
        <v>1301</v>
      </c>
    </row>
    <row r="28298" spans="53:56" ht="15" x14ac:dyDescent="0.25">
      <c r="BA28298" s="91" t="s">
        <v>32767</v>
      </c>
      <c r="BB28298" s="91" t="s">
        <v>3012</v>
      </c>
      <c r="BC28298" s="91" t="s">
        <v>21333</v>
      </c>
      <c r="BD28298" s="473" t="s">
        <v>1301</v>
      </c>
    </row>
    <row r="28299" spans="53:56" ht="15" x14ac:dyDescent="0.25">
      <c r="BA28299" s="91" t="s">
        <v>32768</v>
      </c>
      <c r="BB28299" s="91" t="s">
        <v>3012</v>
      </c>
      <c r="BC28299" s="91" t="s">
        <v>32762</v>
      </c>
      <c r="BD28299" s="473" t="s">
        <v>1301</v>
      </c>
    </row>
    <row r="28300" spans="53:56" ht="15" x14ac:dyDescent="0.25">
      <c r="BA28300" s="90" t="s">
        <v>32769</v>
      </c>
      <c r="BB28300" s="90" t="s">
        <v>3012</v>
      </c>
      <c r="BC28300" s="90" t="s">
        <v>18309</v>
      </c>
      <c r="BD28300" s="473" t="s">
        <v>1301</v>
      </c>
    </row>
    <row r="28301" spans="53:56" ht="15" x14ac:dyDescent="0.25">
      <c r="BA28301" s="91" t="s">
        <v>32770</v>
      </c>
      <c r="BB28301" s="91" t="s">
        <v>3012</v>
      </c>
      <c r="BC28301" s="91" t="s">
        <v>32762</v>
      </c>
      <c r="BD28301" s="473" t="s">
        <v>1301</v>
      </c>
    </row>
    <row r="28302" spans="53:56" ht="15" x14ac:dyDescent="0.25">
      <c r="BA28302" s="90" t="s">
        <v>32771</v>
      </c>
      <c r="BB28302" s="90" t="s">
        <v>3012</v>
      </c>
      <c r="BC28302" s="90" t="s">
        <v>18309</v>
      </c>
      <c r="BD28302" s="473" t="s">
        <v>1301</v>
      </c>
    </row>
    <row r="28303" spans="53:56" ht="15" x14ac:dyDescent="0.25">
      <c r="BA28303" s="90" t="s">
        <v>32772</v>
      </c>
      <c r="BB28303" s="90" t="s">
        <v>3012</v>
      </c>
      <c r="BC28303" s="90" t="s">
        <v>18309</v>
      </c>
      <c r="BD28303" s="473" t="s">
        <v>1301</v>
      </c>
    </row>
    <row r="28304" spans="53:56" ht="15" x14ac:dyDescent="0.25">
      <c r="BA28304" s="91" t="s">
        <v>32773</v>
      </c>
      <c r="BB28304" s="91" t="s">
        <v>3012</v>
      </c>
      <c r="BC28304" s="91" t="s">
        <v>18309</v>
      </c>
      <c r="BD28304" s="473" t="s">
        <v>1301</v>
      </c>
    </row>
    <row r="28305" spans="53:56" ht="15" x14ac:dyDescent="0.25">
      <c r="BA28305" s="90" t="s">
        <v>32774</v>
      </c>
      <c r="BB28305" s="90" t="s">
        <v>3012</v>
      </c>
      <c r="BC28305" s="90" t="s">
        <v>21333</v>
      </c>
      <c r="BD28305" s="473" t="s">
        <v>1301</v>
      </c>
    </row>
    <row r="28306" spans="53:56" ht="15" x14ac:dyDescent="0.25">
      <c r="BA28306" s="91" t="s">
        <v>32775</v>
      </c>
      <c r="BB28306" s="91" t="s">
        <v>3012</v>
      </c>
      <c r="BC28306" s="91" t="s">
        <v>32762</v>
      </c>
      <c r="BD28306" s="473" t="s">
        <v>1301</v>
      </c>
    </row>
    <row r="28307" spans="53:56" ht="15" x14ac:dyDescent="0.25">
      <c r="BA28307" s="90" t="s">
        <v>32776</v>
      </c>
      <c r="BB28307" s="90" t="s">
        <v>3012</v>
      </c>
      <c r="BC28307" s="90" t="s">
        <v>18309</v>
      </c>
      <c r="BD28307" s="473" t="s">
        <v>1301</v>
      </c>
    </row>
    <row r="28308" spans="53:56" ht="15" x14ac:dyDescent="0.25">
      <c r="BA28308" s="91" t="s">
        <v>32777</v>
      </c>
      <c r="BB28308" s="91" t="s">
        <v>3012</v>
      </c>
      <c r="BC28308" s="91" t="s">
        <v>9238</v>
      </c>
      <c r="BD28308" s="473" t="s">
        <v>1301</v>
      </c>
    </row>
    <row r="28309" spans="53:56" ht="15" x14ac:dyDescent="0.25">
      <c r="BA28309" s="90" t="s">
        <v>32778</v>
      </c>
      <c r="BB28309" s="90" t="s">
        <v>3012</v>
      </c>
      <c r="BC28309" s="90" t="s">
        <v>32762</v>
      </c>
      <c r="BD28309" s="473" t="s">
        <v>1301</v>
      </c>
    </row>
    <row r="28310" spans="53:56" ht="15" x14ac:dyDescent="0.25">
      <c r="BA28310" s="90" t="s">
        <v>32779</v>
      </c>
      <c r="BB28310" s="90" t="s">
        <v>3012</v>
      </c>
      <c r="BC28310" s="90" t="s">
        <v>18309</v>
      </c>
      <c r="BD28310" s="473" t="s">
        <v>1301</v>
      </c>
    </row>
    <row r="28311" spans="53:56" ht="15" x14ac:dyDescent="0.25">
      <c r="BA28311" s="91" t="s">
        <v>32780</v>
      </c>
      <c r="BB28311" s="91" t="s">
        <v>3012</v>
      </c>
      <c r="BC28311" s="91" t="s">
        <v>32762</v>
      </c>
      <c r="BD28311" s="473" t="s">
        <v>1301</v>
      </c>
    </row>
    <row r="28312" spans="53:56" ht="15" x14ac:dyDescent="0.25">
      <c r="BA28312" s="90" t="s">
        <v>32781</v>
      </c>
      <c r="BB28312" s="90" t="s">
        <v>3012</v>
      </c>
      <c r="BC28312" s="90" t="s">
        <v>21333</v>
      </c>
      <c r="BD28312" s="473" t="s">
        <v>1301</v>
      </c>
    </row>
    <row r="28313" spans="53:56" ht="15" x14ac:dyDescent="0.25">
      <c r="BA28313" s="91" t="s">
        <v>32782</v>
      </c>
      <c r="BB28313" s="91" t="s">
        <v>3012</v>
      </c>
      <c r="BC28313" s="91" t="s">
        <v>18309</v>
      </c>
      <c r="BD28313" s="473" t="s">
        <v>1301</v>
      </c>
    </row>
    <row r="28314" spans="53:56" ht="15" x14ac:dyDescent="0.25">
      <c r="BA28314" s="91" t="s">
        <v>32783</v>
      </c>
      <c r="BB28314" s="91" t="s">
        <v>3012</v>
      </c>
      <c r="BC28314" s="91" t="s">
        <v>18309</v>
      </c>
      <c r="BD28314" s="473" t="s">
        <v>1301</v>
      </c>
    </row>
    <row r="28315" spans="53:56" ht="15" x14ac:dyDescent="0.25">
      <c r="BA28315" s="91" t="s">
        <v>32784</v>
      </c>
      <c r="BB28315" s="91" t="s">
        <v>3012</v>
      </c>
      <c r="BC28315" s="91" t="s">
        <v>18309</v>
      </c>
      <c r="BD28315" s="473" t="s">
        <v>1301</v>
      </c>
    </row>
    <row r="28316" spans="53:56" ht="15" x14ac:dyDescent="0.25">
      <c r="BA28316" s="90" t="s">
        <v>32785</v>
      </c>
      <c r="BB28316" s="90" t="s">
        <v>3012</v>
      </c>
      <c r="BC28316" s="90" t="s">
        <v>18309</v>
      </c>
      <c r="BD28316" s="473" t="s">
        <v>1301</v>
      </c>
    </row>
    <row r="28317" spans="53:56" ht="15" x14ac:dyDescent="0.25">
      <c r="BA28317" s="91" t="s">
        <v>32786</v>
      </c>
      <c r="BB28317" s="91" t="s">
        <v>3012</v>
      </c>
      <c r="BC28317" s="91" t="s">
        <v>18309</v>
      </c>
      <c r="BD28317" s="473" t="s">
        <v>1301</v>
      </c>
    </row>
    <row r="28318" spans="53:56" ht="15" x14ac:dyDescent="0.25">
      <c r="BA28318" s="90" t="s">
        <v>32787</v>
      </c>
      <c r="BB28318" s="90" t="s">
        <v>3012</v>
      </c>
      <c r="BC28318" s="90" t="s">
        <v>32762</v>
      </c>
      <c r="BD28318" s="473" t="s">
        <v>1301</v>
      </c>
    </row>
    <row r="28319" spans="53:56" ht="15" x14ac:dyDescent="0.25">
      <c r="BA28319" s="90" t="s">
        <v>32788</v>
      </c>
      <c r="BB28319" s="90" t="s">
        <v>3012</v>
      </c>
      <c r="BC28319" s="90" t="s">
        <v>32762</v>
      </c>
      <c r="BD28319" s="473" t="s">
        <v>1301</v>
      </c>
    </row>
    <row r="28320" spans="53:56" ht="15" x14ac:dyDescent="0.25">
      <c r="BA28320" s="91" t="s">
        <v>32789</v>
      </c>
      <c r="BB28320" s="91" t="s">
        <v>3012</v>
      </c>
      <c r="BC28320" s="91" t="s">
        <v>32762</v>
      </c>
      <c r="BD28320" s="473" t="s">
        <v>1301</v>
      </c>
    </row>
    <row r="28321" spans="53:56" ht="15" x14ac:dyDescent="0.25">
      <c r="BA28321" s="90" t="s">
        <v>32790</v>
      </c>
      <c r="BB28321" s="90" t="s">
        <v>3012</v>
      </c>
      <c r="BC28321" s="90" t="s">
        <v>32762</v>
      </c>
      <c r="BD28321" s="473" t="s">
        <v>1301</v>
      </c>
    </row>
    <row r="28322" spans="53:56" ht="15" x14ac:dyDescent="0.25">
      <c r="BA28322" s="91" t="s">
        <v>32791</v>
      </c>
      <c r="BB28322" s="91" t="s">
        <v>3012</v>
      </c>
      <c r="BC28322" s="91" t="s">
        <v>32762</v>
      </c>
      <c r="BD28322" s="473" t="s">
        <v>1301</v>
      </c>
    </row>
    <row r="28323" spans="53:56" ht="15" x14ac:dyDescent="0.25">
      <c r="BA28323" s="91" t="s">
        <v>32792</v>
      </c>
      <c r="BB28323" s="91" t="s">
        <v>3012</v>
      </c>
      <c r="BC28323" s="91" t="s">
        <v>32762</v>
      </c>
      <c r="BD28323" s="473" t="s">
        <v>1301</v>
      </c>
    </row>
    <row r="28324" spans="53:56" ht="15" x14ac:dyDescent="0.25">
      <c r="BA28324" s="90" t="s">
        <v>32793</v>
      </c>
      <c r="BB28324" s="90" t="s">
        <v>3012</v>
      </c>
      <c r="BC28324" s="90" t="s">
        <v>21333</v>
      </c>
      <c r="BD28324" s="473" t="s">
        <v>1301</v>
      </c>
    </row>
    <row r="28325" spans="53:56" ht="15" x14ac:dyDescent="0.25">
      <c r="BA28325" s="91" t="s">
        <v>32794</v>
      </c>
      <c r="BB28325" s="91" t="s">
        <v>3012</v>
      </c>
      <c r="BC28325" s="91" t="s">
        <v>18309</v>
      </c>
      <c r="BD28325" s="473" t="s">
        <v>1301</v>
      </c>
    </row>
    <row r="28326" spans="53:56" ht="15" x14ac:dyDescent="0.25">
      <c r="BA28326" s="90" t="s">
        <v>32795</v>
      </c>
      <c r="BB28326" s="90" t="s">
        <v>3012</v>
      </c>
      <c r="BC28326" s="90" t="s">
        <v>18309</v>
      </c>
      <c r="BD28326" s="473" t="s">
        <v>1301</v>
      </c>
    </row>
    <row r="28327" spans="53:56" ht="15" x14ac:dyDescent="0.25">
      <c r="BA28327" s="90" t="s">
        <v>32795</v>
      </c>
      <c r="BB28327" s="90" t="s">
        <v>3012</v>
      </c>
      <c r="BC28327" s="90" t="s">
        <v>32641</v>
      </c>
      <c r="BD28327" s="473" t="s">
        <v>1301</v>
      </c>
    </row>
    <row r="28328" spans="53:56" ht="15" x14ac:dyDescent="0.25">
      <c r="BA28328" s="91" t="s">
        <v>32796</v>
      </c>
      <c r="BB28328" s="91" t="s">
        <v>3012</v>
      </c>
      <c r="BC28328" s="91" t="s">
        <v>32762</v>
      </c>
      <c r="BD28328" s="473" t="s">
        <v>1301</v>
      </c>
    </row>
    <row r="28329" spans="53:56" ht="15" x14ac:dyDescent="0.25">
      <c r="BA28329" s="90" t="s">
        <v>32797</v>
      </c>
      <c r="BB28329" s="90" t="s">
        <v>3012</v>
      </c>
      <c r="BC28329" s="90" t="s">
        <v>32762</v>
      </c>
      <c r="BD28329" s="473" t="s">
        <v>1301</v>
      </c>
    </row>
    <row r="28330" spans="53:56" ht="15" x14ac:dyDescent="0.25">
      <c r="BA28330" s="91" t="s">
        <v>32798</v>
      </c>
      <c r="BB28330" s="91" t="s">
        <v>3012</v>
      </c>
      <c r="BC28330" s="91" t="s">
        <v>32762</v>
      </c>
      <c r="BD28330" s="473" t="s">
        <v>1301</v>
      </c>
    </row>
    <row r="28331" spans="53:56" ht="15" x14ac:dyDescent="0.25">
      <c r="BA28331" s="91" t="s">
        <v>32799</v>
      </c>
      <c r="BB28331" s="91" t="s">
        <v>3012</v>
      </c>
      <c r="BC28331" s="91" t="s">
        <v>18309</v>
      </c>
      <c r="BD28331" s="473" t="s">
        <v>1301</v>
      </c>
    </row>
    <row r="28332" spans="53:56" ht="15" x14ac:dyDescent="0.25">
      <c r="BA28332" s="90" t="s">
        <v>32800</v>
      </c>
      <c r="BB28332" s="90" t="s">
        <v>3012</v>
      </c>
      <c r="BC28332" s="90" t="s">
        <v>21333</v>
      </c>
      <c r="BD28332" s="473" t="s">
        <v>1301</v>
      </c>
    </row>
    <row r="28333" spans="53:56" ht="15" x14ac:dyDescent="0.25">
      <c r="BA28333" s="91" t="s">
        <v>32801</v>
      </c>
      <c r="BB28333" s="91" t="s">
        <v>3012</v>
      </c>
      <c r="BC28333" s="91" t="s">
        <v>18309</v>
      </c>
      <c r="BD28333" s="473" t="s">
        <v>1301</v>
      </c>
    </row>
    <row r="28334" spans="53:56" ht="15" x14ac:dyDescent="0.25">
      <c r="BA28334" s="90" t="s">
        <v>32802</v>
      </c>
      <c r="BB28334" s="90" t="s">
        <v>3012</v>
      </c>
      <c r="BC28334" s="90" t="s">
        <v>32762</v>
      </c>
      <c r="BD28334" s="473" t="s">
        <v>1301</v>
      </c>
    </row>
    <row r="28335" spans="53:56" ht="15" x14ac:dyDescent="0.25">
      <c r="BA28335" s="90" t="s">
        <v>32803</v>
      </c>
      <c r="BB28335" s="90" t="s">
        <v>3012</v>
      </c>
      <c r="BC28335" s="90" t="s">
        <v>21333</v>
      </c>
      <c r="BD28335" s="473" t="s">
        <v>1301</v>
      </c>
    </row>
    <row r="28336" spans="53:56" ht="15" x14ac:dyDescent="0.25">
      <c r="BA28336" s="91" t="s">
        <v>32804</v>
      </c>
      <c r="BB28336" s="91" t="s">
        <v>3012</v>
      </c>
      <c r="BC28336" s="91" t="s">
        <v>32762</v>
      </c>
      <c r="BD28336" s="473" t="s">
        <v>1301</v>
      </c>
    </row>
    <row r="28337" spans="53:56" ht="15" x14ac:dyDescent="0.25">
      <c r="BA28337" s="90" t="s">
        <v>32805</v>
      </c>
      <c r="BB28337" s="90" t="s">
        <v>3012</v>
      </c>
      <c r="BC28337" s="90" t="s">
        <v>32762</v>
      </c>
      <c r="BD28337" s="473" t="s">
        <v>1301</v>
      </c>
    </row>
    <row r="28338" spans="53:56" ht="15" x14ac:dyDescent="0.25">
      <c r="BA28338" s="91" t="s">
        <v>32806</v>
      </c>
      <c r="BB28338" s="91" t="s">
        <v>3012</v>
      </c>
      <c r="BC28338" s="91" t="s">
        <v>21333</v>
      </c>
      <c r="BD28338" s="473" t="s">
        <v>1301</v>
      </c>
    </row>
    <row r="28339" spans="53:56" ht="15" x14ac:dyDescent="0.25">
      <c r="BA28339" s="90" t="s">
        <v>32807</v>
      </c>
      <c r="BB28339" s="90" t="s">
        <v>3012</v>
      </c>
      <c r="BC28339" s="90" t="s">
        <v>32762</v>
      </c>
      <c r="BD28339" s="473" t="s">
        <v>1301</v>
      </c>
    </row>
    <row r="28340" spans="53:56" ht="15" x14ac:dyDescent="0.25">
      <c r="BA28340" s="91" t="s">
        <v>32808</v>
      </c>
      <c r="BB28340" s="91" t="s">
        <v>3012</v>
      </c>
      <c r="BC28340" s="91" t="s">
        <v>18309</v>
      </c>
      <c r="BD28340" s="473" t="s">
        <v>1301</v>
      </c>
    </row>
    <row r="28341" spans="53:56" ht="15" x14ac:dyDescent="0.25">
      <c r="BA28341" s="91" t="s">
        <v>32809</v>
      </c>
      <c r="BB28341" s="91" t="s">
        <v>3012</v>
      </c>
      <c r="BC28341" s="91" t="s">
        <v>18309</v>
      </c>
      <c r="BD28341" s="473" t="s">
        <v>1301</v>
      </c>
    </row>
    <row r="28342" spans="53:56" ht="15" x14ac:dyDescent="0.25">
      <c r="BA28342" s="90" t="s">
        <v>32810</v>
      </c>
      <c r="BB28342" s="90" t="s">
        <v>3012</v>
      </c>
      <c r="BC28342" s="90" t="s">
        <v>18309</v>
      </c>
      <c r="BD28342" s="473" t="s">
        <v>1301</v>
      </c>
    </row>
    <row r="28343" spans="53:56" ht="15" x14ac:dyDescent="0.25">
      <c r="BA28343" s="91" t="s">
        <v>32811</v>
      </c>
      <c r="BB28343" s="91" t="s">
        <v>3012</v>
      </c>
      <c r="BC28343" s="91" t="s">
        <v>18309</v>
      </c>
      <c r="BD28343" s="473" t="s">
        <v>1301</v>
      </c>
    </row>
    <row r="28344" spans="53:56" ht="15" x14ac:dyDescent="0.25">
      <c r="BA28344" s="90" t="s">
        <v>32812</v>
      </c>
      <c r="BB28344" s="90" t="s">
        <v>3012</v>
      </c>
      <c r="BC28344" s="90" t="s">
        <v>18309</v>
      </c>
      <c r="BD28344" s="473" t="s">
        <v>1301</v>
      </c>
    </row>
    <row r="28345" spans="53:56" ht="15" x14ac:dyDescent="0.25">
      <c r="BA28345" s="90" t="s">
        <v>32813</v>
      </c>
      <c r="BB28345" s="90" t="s">
        <v>3012</v>
      </c>
      <c r="BC28345" s="90" t="s">
        <v>18309</v>
      </c>
      <c r="BD28345" s="473" t="s">
        <v>1301</v>
      </c>
    </row>
    <row r="28346" spans="53:56" ht="15" x14ac:dyDescent="0.25">
      <c r="BA28346" s="91" t="s">
        <v>32814</v>
      </c>
      <c r="BB28346" s="91" t="s">
        <v>3012</v>
      </c>
      <c r="BC28346" s="91" t="s">
        <v>18309</v>
      </c>
      <c r="BD28346" s="473" t="s">
        <v>1301</v>
      </c>
    </row>
    <row r="28347" spans="53:56" ht="15" x14ac:dyDescent="0.25">
      <c r="BA28347" s="90" t="s">
        <v>32815</v>
      </c>
      <c r="BB28347" s="90" t="s">
        <v>3012</v>
      </c>
      <c r="BC28347" s="90" t="s">
        <v>18309</v>
      </c>
      <c r="BD28347" s="473" t="s">
        <v>1301</v>
      </c>
    </row>
    <row r="28348" spans="53:56" ht="15" x14ac:dyDescent="0.25">
      <c r="BA28348" s="91" t="s">
        <v>32816</v>
      </c>
      <c r="BB28348" s="91" t="s">
        <v>3012</v>
      </c>
      <c r="BC28348" s="91" t="s">
        <v>9238</v>
      </c>
      <c r="BD28348" s="473" t="s">
        <v>1301</v>
      </c>
    </row>
    <row r="28349" spans="53:56" ht="15" x14ac:dyDescent="0.25">
      <c r="BA28349" s="91" t="s">
        <v>32817</v>
      </c>
      <c r="BB28349" s="91" t="s">
        <v>3012</v>
      </c>
      <c r="BC28349" s="91" t="s">
        <v>18309</v>
      </c>
      <c r="BD28349" s="473" t="s">
        <v>1301</v>
      </c>
    </row>
    <row r="28350" spans="53:56" ht="15" x14ac:dyDescent="0.25">
      <c r="BA28350" s="90" t="s">
        <v>32818</v>
      </c>
      <c r="BB28350" s="90" t="s">
        <v>3012</v>
      </c>
      <c r="BC28350" s="90" t="s">
        <v>18309</v>
      </c>
      <c r="BD28350" s="473" t="s">
        <v>1301</v>
      </c>
    </row>
    <row r="28351" spans="53:56" ht="15" x14ac:dyDescent="0.25">
      <c r="BA28351" s="91" t="s">
        <v>32819</v>
      </c>
      <c r="BB28351" s="91" t="s">
        <v>3012</v>
      </c>
      <c r="BC28351" s="91" t="s">
        <v>18309</v>
      </c>
      <c r="BD28351" s="473" t="s">
        <v>1301</v>
      </c>
    </row>
    <row r="28352" spans="53:56" ht="15" x14ac:dyDescent="0.25">
      <c r="BA28352" s="90" t="s">
        <v>32820</v>
      </c>
      <c r="BB28352" s="90" t="s">
        <v>3012</v>
      </c>
      <c r="BC28352" s="90" t="s">
        <v>18309</v>
      </c>
      <c r="BD28352" s="473" t="s">
        <v>1301</v>
      </c>
    </row>
    <row r="28353" spans="53:56" ht="15" x14ac:dyDescent="0.25">
      <c r="BA28353" s="90" t="s">
        <v>32821</v>
      </c>
      <c r="BB28353" s="90" t="s">
        <v>3012</v>
      </c>
      <c r="BC28353" s="90" t="s">
        <v>18309</v>
      </c>
      <c r="BD28353" s="473" t="s">
        <v>1301</v>
      </c>
    </row>
    <row r="28354" spans="53:56" ht="15" x14ac:dyDescent="0.25">
      <c r="BA28354" s="91" t="s">
        <v>32822</v>
      </c>
      <c r="BB28354" s="91" t="s">
        <v>3012</v>
      </c>
      <c r="BC28354" s="91" t="s">
        <v>18309</v>
      </c>
      <c r="BD28354" s="473" t="s">
        <v>1301</v>
      </c>
    </row>
    <row r="28355" spans="53:56" ht="15" x14ac:dyDescent="0.25">
      <c r="BA28355" s="90" t="s">
        <v>32823</v>
      </c>
      <c r="BB28355" s="90" t="s">
        <v>3012</v>
      </c>
      <c r="BC28355" s="90" t="s">
        <v>18309</v>
      </c>
      <c r="BD28355" s="473" t="s">
        <v>1301</v>
      </c>
    </row>
    <row r="28356" spans="53:56" ht="15" x14ac:dyDescent="0.25">
      <c r="BA28356" s="90" t="s">
        <v>32824</v>
      </c>
      <c r="BB28356" s="90" t="s">
        <v>3012</v>
      </c>
      <c r="BC28356" s="90" t="s">
        <v>32762</v>
      </c>
      <c r="BD28356" s="473" t="s">
        <v>1301</v>
      </c>
    </row>
    <row r="28357" spans="53:56" ht="15" x14ac:dyDescent="0.25">
      <c r="BA28357" s="91" t="s">
        <v>32825</v>
      </c>
      <c r="BB28357" s="91" t="s">
        <v>3012</v>
      </c>
      <c r="BC28357" s="91" t="s">
        <v>18309</v>
      </c>
      <c r="BD28357" s="473" t="s">
        <v>1301</v>
      </c>
    </row>
    <row r="28358" spans="53:56" ht="15" x14ac:dyDescent="0.25">
      <c r="BA28358" s="91" t="s">
        <v>32826</v>
      </c>
      <c r="BB28358" s="91" t="s">
        <v>3012</v>
      </c>
      <c r="BC28358" s="91" t="s">
        <v>32827</v>
      </c>
      <c r="BD28358" s="473" t="s">
        <v>1301</v>
      </c>
    </row>
    <row r="28359" spans="53:56" ht="15" x14ac:dyDescent="0.25">
      <c r="BA28359" s="90" t="s">
        <v>32828</v>
      </c>
      <c r="BB28359" s="90" t="s">
        <v>3012</v>
      </c>
      <c r="BC28359" s="90" t="s">
        <v>18309</v>
      </c>
      <c r="BD28359" s="473" t="s">
        <v>1301</v>
      </c>
    </row>
    <row r="28360" spans="53:56" ht="15" x14ac:dyDescent="0.25">
      <c r="BA28360" s="91" t="s">
        <v>32829</v>
      </c>
      <c r="BB28360" s="91" t="s">
        <v>3012</v>
      </c>
      <c r="BC28360" s="91" t="s">
        <v>18309</v>
      </c>
      <c r="BD28360" s="473" t="s">
        <v>1301</v>
      </c>
    </row>
    <row r="28361" spans="53:56" ht="15" x14ac:dyDescent="0.25">
      <c r="BA28361" s="90" t="s">
        <v>32830</v>
      </c>
      <c r="BB28361" s="90" t="s">
        <v>3012</v>
      </c>
      <c r="BC28361" s="90" t="s">
        <v>18309</v>
      </c>
      <c r="BD28361" s="473" t="s">
        <v>1301</v>
      </c>
    </row>
    <row r="28362" spans="53:56" ht="15" x14ac:dyDescent="0.25">
      <c r="BA28362" s="90" t="s">
        <v>32831</v>
      </c>
      <c r="BB28362" s="90" t="s">
        <v>3012</v>
      </c>
      <c r="BC28362" s="90" t="s">
        <v>21333</v>
      </c>
      <c r="BD28362" s="473" t="s">
        <v>1301</v>
      </c>
    </row>
    <row r="28363" spans="53:56" ht="15" x14ac:dyDescent="0.25">
      <c r="BA28363" s="91" t="s">
        <v>32832</v>
      </c>
      <c r="BB28363" s="91" t="s">
        <v>3012</v>
      </c>
      <c r="BC28363" s="91" t="s">
        <v>18309</v>
      </c>
      <c r="BD28363" s="473" t="s">
        <v>1301</v>
      </c>
    </row>
    <row r="28364" spans="53:56" ht="15" x14ac:dyDescent="0.25">
      <c r="BA28364" s="90" t="s">
        <v>32833</v>
      </c>
      <c r="BB28364" s="90" t="s">
        <v>3012</v>
      </c>
      <c r="BC28364" s="90" t="s">
        <v>18309</v>
      </c>
      <c r="BD28364" s="473" t="s">
        <v>1301</v>
      </c>
    </row>
    <row r="28365" spans="53:56" ht="15" x14ac:dyDescent="0.25">
      <c r="BA28365" s="91" t="s">
        <v>32834</v>
      </c>
      <c r="BB28365" s="91" t="s">
        <v>3012</v>
      </c>
      <c r="BC28365" s="91" t="s">
        <v>18309</v>
      </c>
      <c r="BD28365" s="473" t="s">
        <v>1301</v>
      </c>
    </row>
    <row r="28366" spans="53:56" ht="15" x14ac:dyDescent="0.25">
      <c r="BA28366" s="91" t="s">
        <v>32835</v>
      </c>
      <c r="BB28366" s="91" t="s">
        <v>3012</v>
      </c>
      <c r="BC28366" s="91" t="s">
        <v>18309</v>
      </c>
      <c r="BD28366" s="473" t="s">
        <v>1301</v>
      </c>
    </row>
    <row r="28367" spans="53:56" ht="15" x14ac:dyDescent="0.25">
      <c r="BA28367" s="90" t="s">
        <v>32836</v>
      </c>
      <c r="BB28367" s="90" t="s">
        <v>3012</v>
      </c>
      <c r="BC28367" s="90" t="s">
        <v>21333</v>
      </c>
      <c r="BD28367" s="473" t="s">
        <v>1301</v>
      </c>
    </row>
    <row r="28368" spans="53:56" ht="15" x14ac:dyDescent="0.25">
      <c r="BA28368" s="91" t="s">
        <v>32837</v>
      </c>
      <c r="BB28368" s="91" t="s">
        <v>3012</v>
      </c>
      <c r="BC28368" s="91" t="s">
        <v>18309</v>
      </c>
      <c r="BD28368" s="473" t="s">
        <v>1301</v>
      </c>
    </row>
    <row r="28369" spans="53:56" ht="15" x14ac:dyDescent="0.25">
      <c r="BA28369" s="90" t="s">
        <v>32838</v>
      </c>
      <c r="BB28369" s="90" t="s">
        <v>3012</v>
      </c>
      <c r="BC28369" s="90" t="s">
        <v>32762</v>
      </c>
      <c r="BD28369" s="473" t="s">
        <v>1301</v>
      </c>
    </row>
    <row r="28370" spans="53:56" ht="15" x14ac:dyDescent="0.25">
      <c r="BA28370" s="90" t="s">
        <v>32839</v>
      </c>
      <c r="BB28370" s="90" t="s">
        <v>3012</v>
      </c>
      <c r="BC28370" s="90" t="s">
        <v>18309</v>
      </c>
      <c r="BD28370" s="473" t="s">
        <v>1301</v>
      </c>
    </row>
    <row r="28371" spans="53:56" ht="15" x14ac:dyDescent="0.25">
      <c r="BA28371" s="90" t="s">
        <v>32840</v>
      </c>
      <c r="BB28371" s="90" t="s">
        <v>3012</v>
      </c>
      <c r="BC28371" s="90" t="s">
        <v>18309</v>
      </c>
      <c r="BD28371" s="473" t="s">
        <v>1301</v>
      </c>
    </row>
    <row r="28372" spans="53:56" ht="15" x14ac:dyDescent="0.25">
      <c r="BA28372" s="90" t="s">
        <v>32841</v>
      </c>
      <c r="BB28372" s="90" t="s">
        <v>3012</v>
      </c>
      <c r="BC28372" s="90" t="s">
        <v>32762</v>
      </c>
      <c r="BD28372" s="473" t="s">
        <v>1301</v>
      </c>
    </row>
    <row r="28373" spans="53:56" ht="15" x14ac:dyDescent="0.25">
      <c r="BA28373" s="91" t="s">
        <v>32842</v>
      </c>
      <c r="BB28373" s="91" t="s">
        <v>3012</v>
      </c>
      <c r="BC28373" s="91" t="s">
        <v>18309</v>
      </c>
      <c r="BD28373" s="473" t="s">
        <v>1301</v>
      </c>
    </row>
    <row r="28374" spans="53:56" ht="15" x14ac:dyDescent="0.25">
      <c r="BA28374" s="90" t="s">
        <v>32843</v>
      </c>
      <c r="BB28374" s="90" t="s">
        <v>3012</v>
      </c>
      <c r="BC28374" s="90" t="s">
        <v>32762</v>
      </c>
      <c r="BD28374" s="473" t="s">
        <v>1301</v>
      </c>
    </row>
    <row r="28375" spans="53:56" ht="15" x14ac:dyDescent="0.25">
      <c r="BA28375" s="91" t="s">
        <v>32844</v>
      </c>
      <c r="BB28375" s="91" t="s">
        <v>3012</v>
      </c>
      <c r="BC28375" s="91" t="s">
        <v>32762</v>
      </c>
      <c r="BD28375" s="473" t="s">
        <v>1301</v>
      </c>
    </row>
    <row r="28376" spans="53:56" ht="15" x14ac:dyDescent="0.25">
      <c r="BA28376" s="91" t="s">
        <v>32845</v>
      </c>
      <c r="BB28376" s="91" t="s">
        <v>3012</v>
      </c>
      <c r="BC28376" s="91" t="s">
        <v>18309</v>
      </c>
      <c r="BD28376" s="473" t="s">
        <v>1301</v>
      </c>
    </row>
    <row r="28377" spans="53:56" ht="15" x14ac:dyDescent="0.25">
      <c r="BA28377" s="90" t="s">
        <v>32846</v>
      </c>
      <c r="BB28377" s="90" t="s">
        <v>3012</v>
      </c>
      <c r="BC28377" s="90" t="s">
        <v>18309</v>
      </c>
      <c r="BD28377" s="473" t="s">
        <v>1301</v>
      </c>
    </row>
    <row r="28378" spans="53:56" ht="15" x14ac:dyDescent="0.25">
      <c r="BA28378" s="90" t="s">
        <v>32847</v>
      </c>
      <c r="BB28378" s="90" t="s">
        <v>3012</v>
      </c>
      <c r="BC28378" s="90" t="s">
        <v>32651</v>
      </c>
      <c r="BD28378" s="473" t="s">
        <v>1301</v>
      </c>
    </row>
    <row r="28379" spans="53:56" ht="15" x14ac:dyDescent="0.25">
      <c r="BA28379" s="90" t="s">
        <v>32848</v>
      </c>
      <c r="BB28379" s="90" t="s">
        <v>3012</v>
      </c>
      <c r="BC28379" s="90" t="s">
        <v>32641</v>
      </c>
      <c r="BD28379" s="473" t="s">
        <v>1301</v>
      </c>
    </row>
    <row r="28380" spans="53:56" ht="15" x14ac:dyDescent="0.25">
      <c r="BA28380" s="91" t="s">
        <v>32849</v>
      </c>
      <c r="BB28380" s="91" t="s">
        <v>3012</v>
      </c>
      <c r="BC28380" s="91" t="s">
        <v>32641</v>
      </c>
      <c r="BD28380" s="473" t="s">
        <v>1301</v>
      </c>
    </row>
    <row r="28381" spans="53:56" ht="15" x14ac:dyDescent="0.25">
      <c r="BA28381" s="91" t="s">
        <v>32849</v>
      </c>
      <c r="BB28381" s="91" t="s">
        <v>3012</v>
      </c>
      <c r="BC28381" s="91" t="s">
        <v>32651</v>
      </c>
      <c r="BD28381" s="473" t="s">
        <v>1301</v>
      </c>
    </row>
    <row r="28382" spans="53:56" ht="15" x14ac:dyDescent="0.25">
      <c r="BA28382" s="91" t="s">
        <v>32850</v>
      </c>
      <c r="BB28382" s="91" t="s">
        <v>3012</v>
      </c>
      <c r="BC28382" s="91" t="s">
        <v>32651</v>
      </c>
      <c r="BD28382" s="473" t="s">
        <v>1301</v>
      </c>
    </row>
    <row r="28383" spans="53:56" ht="15" x14ac:dyDescent="0.25">
      <c r="BA28383" s="90" t="s">
        <v>32851</v>
      </c>
      <c r="BB28383" s="90" t="s">
        <v>3012</v>
      </c>
      <c r="BC28383" s="90" t="s">
        <v>32651</v>
      </c>
      <c r="BD28383" s="473" t="s">
        <v>1301</v>
      </c>
    </row>
    <row r="28384" spans="53:56" ht="15" x14ac:dyDescent="0.25">
      <c r="BA28384" s="91" t="s">
        <v>32852</v>
      </c>
      <c r="BB28384" s="91" t="s">
        <v>3012</v>
      </c>
      <c r="BC28384" s="91" t="s">
        <v>32651</v>
      </c>
      <c r="BD28384" s="473" t="s">
        <v>1301</v>
      </c>
    </row>
    <row r="28385" spans="53:56" ht="15" x14ac:dyDescent="0.25">
      <c r="BA28385" s="90" t="s">
        <v>32853</v>
      </c>
      <c r="BB28385" s="90" t="s">
        <v>3012</v>
      </c>
      <c r="BC28385" s="90" t="s">
        <v>32651</v>
      </c>
      <c r="BD28385" s="473" t="s">
        <v>1301</v>
      </c>
    </row>
    <row r="28386" spans="53:56" ht="15" x14ac:dyDescent="0.25">
      <c r="BA28386" s="90" t="s">
        <v>32854</v>
      </c>
      <c r="BB28386" s="90" t="s">
        <v>3012</v>
      </c>
      <c r="BC28386" s="90" t="s">
        <v>32651</v>
      </c>
      <c r="BD28386" s="473" t="s">
        <v>1301</v>
      </c>
    </row>
    <row r="28387" spans="53:56" ht="15" x14ac:dyDescent="0.25">
      <c r="BA28387" s="91" t="s">
        <v>32855</v>
      </c>
      <c r="BB28387" s="91" t="s">
        <v>3012</v>
      </c>
      <c r="BC28387" s="91" t="s">
        <v>32856</v>
      </c>
      <c r="BD28387" s="473" t="s">
        <v>1301</v>
      </c>
    </row>
    <row r="28388" spans="53:56" ht="15" x14ac:dyDescent="0.25">
      <c r="BA28388" s="90" t="s">
        <v>32857</v>
      </c>
      <c r="BB28388" s="90" t="s">
        <v>3012</v>
      </c>
      <c r="BC28388" s="90" t="s">
        <v>18309</v>
      </c>
      <c r="BD28388" s="473" t="s">
        <v>1301</v>
      </c>
    </row>
    <row r="28389" spans="53:56" ht="15" x14ac:dyDescent="0.25">
      <c r="BA28389" s="91" t="s">
        <v>32858</v>
      </c>
      <c r="BB28389" s="91" t="s">
        <v>3012</v>
      </c>
      <c r="BC28389" s="91" t="s">
        <v>32641</v>
      </c>
      <c r="BD28389" s="473" t="s">
        <v>1301</v>
      </c>
    </row>
    <row r="28390" spans="53:56" ht="15" x14ac:dyDescent="0.25">
      <c r="BA28390" s="91" t="s">
        <v>32858</v>
      </c>
      <c r="BB28390" s="91" t="s">
        <v>3012</v>
      </c>
      <c r="BC28390" s="91" t="s">
        <v>32641</v>
      </c>
      <c r="BD28390" s="473" t="s">
        <v>1301</v>
      </c>
    </row>
    <row r="28391" spans="53:56" ht="15" x14ac:dyDescent="0.25">
      <c r="BA28391" s="91" t="s">
        <v>32859</v>
      </c>
      <c r="BB28391" s="91" t="s">
        <v>3012</v>
      </c>
      <c r="BC28391" s="91" t="s">
        <v>32641</v>
      </c>
      <c r="BD28391" s="473" t="s">
        <v>1301</v>
      </c>
    </row>
    <row r="28392" spans="53:56" ht="15" x14ac:dyDescent="0.25">
      <c r="BA28392" s="90" t="s">
        <v>32860</v>
      </c>
      <c r="BB28392" s="90" t="s">
        <v>3012</v>
      </c>
      <c r="BC28392" s="90" t="s">
        <v>32641</v>
      </c>
      <c r="BD28392" s="473" t="s">
        <v>1301</v>
      </c>
    </row>
    <row r="28393" spans="53:56" ht="15" x14ac:dyDescent="0.25">
      <c r="BA28393" s="90" t="s">
        <v>32860</v>
      </c>
      <c r="BB28393" s="90" t="s">
        <v>3012</v>
      </c>
      <c r="BC28393" s="90" t="s">
        <v>32641</v>
      </c>
      <c r="BD28393" s="473" t="s">
        <v>1301</v>
      </c>
    </row>
    <row r="28394" spans="53:56" ht="15" x14ac:dyDescent="0.25">
      <c r="BA28394" s="91" t="s">
        <v>32861</v>
      </c>
      <c r="BB28394" s="91" t="s">
        <v>3012</v>
      </c>
      <c r="BC28394" s="91" t="s">
        <v>32641</v>
      </c>
      <c r="BD28394" s="473" t="s">
        <v>1301</v>
      </c>
    </row>
    <row r="28395" spans="53:56" ht="15" x14ac:dyDescent="0.25">
      <c r="BA28395" s="91" t="s">
        <v>32861</v>
      </c>
      <c r="BB28395" s="91" t="s">
        <v>3012</v>
      </c>
      <c r="BC28395" s="91" t="s">
        <v>32641</v>
      </c>
      <c r="BD28395" s="473" t="s">
        <v>1301</v>
      </c>
    </row>
    <row r="28396" spans="53:56" ht="15" x14ac:dyDescent="0.25">
      <c r="BA28396" s="90" t="s">
        <v>32862</v>
      </c>
      <c r="BB28396" s="90" t="s">
        <v>3012</v>
      </c>
      <c r="BC28396" s="90" t="s">
        <v>32827</v>
      </c>
      <c r="BD28396" s="473" t="s">
        <v>1301</v>
      </c>
    </row>
    <row r="28397" spans="53:56" ht="15" x14ac:dyDescent="0.25">
      <c r="BA28397" s="91" t="s">
        <v>32863</v>
      </c>
      <c r="BB28397" s="91" t="s">
        <v>3012</v>
      </c>
      <c r="BC28397" s="91" t="s">
        <v>32641</v>
      </c>
      <c r="BD28397" s="473" t="s">
        <v>1301</v>
      </c>
    </row>
    <row r="28398" spans="53:56" ht="15" x14ac:dyDescent="0.25">
      <c r="BA28398" s="90" t="s">
        <v>32864</v>
      </c>
      <c r="BB28398" s="90" t="s">
        <v>3012</v>
      </c>
      <c r="BC28398" s="90" t="s">
        <v>17343</v>
      </c>
      <c r="BD28398" s="473" t="s">
        <v>1301</v>
      </c>
    </row>
    <row r="28399" spans="53:56" ht="15" x14ac:dyDescent="0.25">
      <c r="BA28399" s="90" t="s">
        <v>32865</v>
      </c>
      <c r="BB28399" s="90" t="s">
        <v>3012</v>
      </c>
      <c r="BC28399" s="90" t="s">
        <v>32641</v>
      </c>
      <c r="BD28399" s="473" t="s">
        <v>1301</v>
      </c>
    </row>
    <row r="28400" spans="53:56" ht="15" x14ac:dyDescent="0.25">
      <c r="BA28400" s="91" t="s">
        <v>32866</v>
      </c>
      <c r="BB28400" s="91" t="s">
        <v>3012</v>
      </c>
      <c r="BC28400" s="91" t="s">
        <v>32641</v>
      </c>
      <c r="BD28400" s="473" t="s">
        <v>1301</v>
      </c>
    </row>
    <row r="28401" spans="53:56" ht="15" x14ac:dyDescent="0.25">
      <c r="BA28401" s="91" t="s">
        <v>32867</v>
      </c>
      <c r="BB28401" s="91" t="s">
        <v>3012</v>
      </c>
      <c r="BC28401" s="91" t="s">
        <v>32641</v>
      </c>
      <c r="BD28401" s="473" t="s">
        <v>1301</v>
      </c>
    </row>
    <row r="28402" spans="53:56" ht="15" x14ac:dyDescent="0.25">
      <c r="BA28402" s="90" t="s">
        <v>32868</v>
      </c>
      <c r="BB28402" s="90" t="s">
        <v>3012</v>
      </c>
      <c r="BC28402" s="90" t="s">
        <v>18309</v>
      </c>
      <c r="BD28402" s="473" t="s">
        <v>1301</v>
      </c>
    </row>
    <row r="28403" spans="53:56" ht="15" x14ac:dyDescent="0.25">
      <c r="BA28403" s="91" t="s">
        <v>32869</v>
      </c>
      <c r="BB28403" s="91" t="s">
        <v>3012</v>
      </c>
      <c r="BC28403" s="91" t="s">
        <v>18309</v>
      </c>
      <c r="BD28403" s="473" t="s">
        <v>1301</v>
      </c>
    </row>
    <row r="28404" spans="53:56" ht="15" x14ac:dyDescent="0.25">
      <c r="BA28404" s="91" t="s">
        <v>32870</v>
      </c>
      <c r="BB28404" s="91" t="s">
        <v>3012</v>
      </c>
      <c r="BC28404" s="91" t="s">
        <v>18309</v>
      </c>
      <c r="BD28404" s="473" t="s">
        <v>1301</v>
      </c>
    </row>
    <row r="28405" spans="53:56" ht="15" x14ac:dyDescent="0.25">
      <c r="BA28405" s="91" t="s">
        <v>32871</v>
      </c>
      <c r="BB28405" s="91" t="s">
        <v>3012</v>
      </c>
      <c r="BC28405" s="91" t="s">
        <v>14206</v>
      </c>
      <c r="BD28405" s="473" t="s">
        <v>1301</v>
      </c>
    </row>
    <row r="28406" spans="53:56" ht="15" x14ac:dyDescent="0.25">
      <c r="BA28406" s="90" t="s">
        <v>32872</v>
      </c>
      <c r="BB28406" s="90" t="s">
        <v>3012</v>
      </c>
      <c r="BC28406" s="90" t="s">
        <v>32827</v>
      </c>
      <c r="BD28406" s="473" t="s">
        <v>1301</v>
      </c>
    </row>
    <row r="28407" spans="53:56" ht="15" x14ac:dyDescent="0.25">
      <c r="BA28407" s="91" t="s">
        <v>32873</v>
      </c>
      <c r="BB28407" s="91" t="s">
        <v>3012</v>
      </c>
      <c r="BC28407" s="91" t="s">
        <v>32641</v>
      </c>
      <c r="BD28407" s="473" t="s">
        <v>1301</v>
      </c>
    </row>
    <row r="28408" spans="53:56" ht="15" x14ac:dyDescent="0.25">
      <c r="BA28408" s="90" t="s">
        <v>32873</v>
      </c>
      <c r="BB28408" s="90" t="s">
        <v>3012</v>
      </c>
      <c r="BC28408" s="90" t="s">
        <v>32641</v>
      </c>
      <c r="BD28408" s="473" t="s">
        <v>1301</v>
      </c>
    </row>
    <row r="28409" spans="53:56" ht="15" x14ac:dyDescent="0.25">
      <c r="BA28409" s="90" t="s">
        <v>32874</v>
      </c>
      <c r="BB28409" s="90" t="s">
        <v>3012</v>
      </c>
      <c r="BC28409" s="90" t="s">
        <v>18309</v>
      </c>
      <c r="BD28409" s="473" t="s">
        <v>1301</v>
      </c>
    </row>
    <row r="28410" spans="53:56" ht="15" x14ac:dyDescent="0.25">
      <c r="BA28410" s="90" t="s">
        <v>32875</v>
      </c>
      <c r="BB28410" s="90" t="s">
        <v>3012</v>
      </c>
      <c r="BC28410" s="90" t="s">
        <v>32856</v>
      </c>
      <c r="BD28410" s="473" t="s">
        <v>1301</v>
      </c>
    </row>
    <row r="28411" spans="53:56" ht="15" x14ac:dyDescent="0.25">
      <c r="BA28411" s="91" t="s">
        <v>32876</v>
      </c>
      <c r="BB28411" s="91" t="s">
        <v>3012</v>
      </c>
      <c r="BC28411" s="91" t="s">
        <v>32856</v>
      </c>
      <c r="BD28411" s="473" t="s">
        <v>1301</v>
      </c>
    </row>
    <row r="28412" spans="53:56" ht="15" x14ac:dyDescent="0.25">
      <c r="BA28412" s="90" t="s">
        <v>32877</v>
      </c>
      <c r="BB28412" s="90" t="s">
        <v>3012</v>
      </c>
      <c r="BC28412" s="90" t="s">
        <v>32651</v>
      </c>
      <c r="BD28412" s="473" t="s">
        <v>1301</v>
      </c>
    </row>
    <row r="28413" spans="53:56" ht="15" x14ac:dyDescent="0.25">
      <c r="BA28413" s="91" t="s">
        <v>32877</v>
      </c>
      <c r="BB28413" s="91" t="s">
        <v>3012</v>
      </c>
      <c r="BC28413" s="91" t="s">
        <v>32856</v>
      </c>
      <c r="BD28413" s="473" t="s">
        <v>1301</v>
      </c>
    </row>
    <row r="28414" spans="53:56" ht="15" x14ac:dyDescent="0.25">
      <c r="BA28414" s="90" t="s">
        <v>32878</v>
      </c>
      <c r="BB28414" s="90" t="s">
        <v>3012</v>
      </c>
      <c r="BC28414" s="90" t="s">
        <v>32651</v>
      </c>
      <c r="BD28414" s="473" t="s">
        <v>1301</v>
      </c>
    </row>
    <row r="28415" spans="53:56" ht="15" x14ac:dyDescent="0.25">
      <c r="BA28415" s="91" t="s">
        <v>32879</v>
      </c>
      <c r="BB28415" s="91" t="s">
        <v>3012</v>
      </c>
      <c r="BC28415" s="91" t="s">
        <v>32641</v>
      </c>
      <c r="BD28415" s="473" t="s">
        <v>1301</v>
      </c>
    </row>
    <row r="28416" spans="53:56" ht="15" x14ac:dyDescent="0.25">
      <c r="BA28416" s="91" t="s">
        <v>32879</v>
      </c>
      <c r="BB28416" s="91" t="s">
        <v>3012</v>
      </c>
      <c r="BC28416" s="91" t="s">
        <v>32641</v>
      </c>
      <c r="BD28416" s="473" t="s">
        <v>1301</v>
      </c>
    </row>
    <row r="28417" spans="53:56" ht="15" x14ac:dyDescent="0.25">
      <c r="BA28417" s="90" t="s">
        <v>32880</v>
      </c>
      <c r="BB28417" s="90" t="s">
        <v>3012</v>
      </c>
      <c r="BC28417" s="90" t="s">
        <v>32856</v>
      </c>
      <c r="BD28417" s="473" t="s">
        <v>1301</v>
      </c>
    </row>
    <row r="28418" spans="53:56" ht="15" x14ac:dyDescent="0.25">
      <c r="BA28418" s="91" t="s">
        <v>32881</v>
      </c>
      <c r="BB28418" s="91" t="s">
        <v>3012</v>
      </c>
      <c r="BC28418" s="91" t="s">
        <v>32651</v>
      </c>
      <c r="BD28418" s="473" t="s">
        <v>1301</v>
      </c>
    </row>
    <row r="28419" spans="53:56" ht="15" x14ac:dyDescent="0.25">
      <c r="BA28419" s="90" t="s">
        <v>32882</v>
      </c>
      <c r="BB28419" s="90" t="s">
        <v>3012</v>
      </c>
      <c r="BC28419" s="90" t="s">
        <v>32856</v>
      </c>
      <c r="BD28419" s="473" t="s">
        <v>1301</v>
      </c>
    </row>
    <row r="28420" spans="53:56" ht="15" x14ac:dyDescent="0.25">
      <c r="BA28420" s="91" t="s">
        <v>32883</v>
      </c>
      <c r="BB28420" s="91" t="s">
        <v>3012</v>
      </c>
      <c r="BC28420" s="91" t="s">
        <v>32762</v>
      </c>
      <c r="BD28420" s="473" t="s">
        <v>1301</v>
      </c>
    </row>
    <row r="28421" spans="53:56" ht="15" x14ac:dyDescent="0.25">
      <c r="BA28421" s="90" t="s">
        <v>32884</v>
      </c>
      <c r="BB28421" s="90" t="s">
        <v>3012</v>
      </c>
      <c r="BC28421" s="90" t="s">
        <v>32856</v>
      </c>
      <c r="BD28421" s="473" t="s">
        <v>1301</v>
      </c>
    </row>
    <row r="28422" spans="53:56" ht="15" x14ac:dyDescent="0.25">
      <c r="BA28422" s="91" t="s">
        <v>32885</v>
      </c>
      <c r="BB28422" s="91" t="s">
        <v>3012</v>
      </c>
      <c r="BC28422" s="91" t="s">
        <v>18309</v>
      </c>
      <c r="BD28422" s="473" t="s">
        <v>1301</v>
      </c>
    </row>
    <row r="28423" spans="53:56" ht="15" x14ac:dyDescent="0.25">
      <c r="BA28423" s="90" t="s">
        <v>32886</v>
      </c>
      <c r="BB28423" s="90" t="s">
        <v>3012</v>
      </c>
      <c r="BC28423" s="90" t="s">
        <v>17343</v>
      </c>
      <c r="BD28423" s="473" t="s">
        <v>1301</v>
      </c>
    </row>
    <row r="28424" spans="53:56" ht="15" x14ac:dyDescent="0.25">
      <c r="BA28424" s="91" t="s">
        <v>32887</v>
      </c>
      <c r="BB28424" s="91" t="s">
        <v>3012</v>
      </c>
      <c r="BC28424" s="91" t="s">
        <v>32827</v>
      </c>
      <c r="BD28424" s="473" t="s">
        <v>1301</v>
      </c>
    </row>
    <row r="28425" spans="53:56" ht="15" x14ac:dyDescent="0.25">
      <c r="BA28425" s="90" t="s">
        <v>32888</v>
      </c>
      <c r="BB28425" s="90" t="s">
        <v>3012</v>
      </c>
      <c r="BC28425" s="90" t="s">
        <v>17343</v>
      </c>
      <c r="BD28425" s="473" t="s">
        <v>1301</v>
      </c>
    </row>
    <row r="28426" spans="53:56" ht="15" x14ac:dyDescent="0.25">
      <c r="BA28426" s="91" t="s">
        <v>32889</v>
      </c>
      <c r="BB28426" s="91" t="s">
        <v>3012</v>
      </c>
      <c r="BC28426" s="91" t="s">
        <v>32827</v>
      </c>
      <c r="BD28426" s="473" t="s">
        <v>1301</v>
      </c>
    </row>
    <row r="28427" spans="53:56" ht="15" x14ac:dyDescent="0.25">
      <c r="BA28427" s="90" t="s">
        <v>32890</v>
      </c>
      <c r="BB28427" s="90" t="s">
        <v>3012</v>
      </c>
      <c r="BC28427" s="90" t="s">
        <v>17343</v>
      </c>
      <c r="BD28427" s="473" t="s">
        <v>1301</v>
      </c>
    </row>
    <row r="28428" spans="53:56" ht="15" x14ac:dyDescent="0.25">
      <c r="BA28428" s="91" t="s">
        <v>32891</v>
      </c>
      <c r="BB28428" s="91" t="s">
        <v>3012</v>
      </c>
      <c r="BC28428" s="91" t="s">
        <v>14206</v>
      </c>
      <c r="BD28428" s="473" t="s">
        <v>1301</v>
      </c>
    </row>
    <row r="28429" spans="53:56" ht="15" x14ac:dyDescent="0.25">
      <c r="BA28429" s="90" t="s">
        <v>32892</v>
      </c>
      <c r="BB28429" s="90" t="s">
        <v>3012</v>
      </c>
      <c r="BC28429" s="90" t="s">
        <v>32651</v>
      </c>
      <c r="BD28429" s="473" t="s">
        <v>1301</v>
      </c>
    </row>
    <row r="28430" spans="53:56" ht="15" x14ac:dyDescent="0.25">
      <c r="BA28430" s="91" t="s">
        <v>32893</v>
      </c>
      <c r="BB28430" s="91" t="s">
        <v>3012</v>
      </c>
      <c r="BC28430" s="91" t="s">
        <v>32641</v>
      </c>
      <c r="BD28430" s="473" t="s">
        <v>1301</v>
      </c>
    </row>
    <row r="28431" spans="53:56" ht="15" x14ac:dyDescent="0.25">
      <c r="BA28431" s="90" t="s">
        <v>32894</v>
      </c>
      <c r="BB28431" s="90" t="s">
        <v>3012</v>
      </c>
      <c r="BC28431" s="90" t="s">
        <v>17343</v>
      </c>
      <c r="BD28431" s="473" t="s">
        <v>1301</v>
      </c>
    </row>
    <row r="28432" spans="53:56" ht="15" x14ac:dyDescent="0.25">
      <c r="BA28432" s="91" t="s">
        <v>32895</v>
      </c>
      <c r="BB28432" s="91" t="s">
        <v>3012</v>
      </c>
      <c r="BC28432" s="91" t="s">
        <v>32827</v>
      </c>
      <c r="BD28432" s="473" t="s">
        <v>1301</v>
      </c>
    </row>
    <row r="28433" spans="53:56" ht="15" x14ac:dyDescent="0.25">
      <c r="BA28433" s="90" t="s">
        <v>32896</v>
      </c>
      <c r="BB28433" s="90" t="s">
        <v>3012</v>
      </c>
      <c r="BC28433" s="90" t="s">
        <v>18309</v>
      </c>
      <c r="BD28433" s="473" t="s">
        <v>1301</v>
      </c>
    </row>
    <row r="28434" spans="53:56" ht="15" x14ac:dyDescent="0.25">
      <c r="BA28434" s="91" t="s">
        <v>32897</v>
      </c>
      <c r="BB28434" s="91" t="s">
        <v>3012</v>
      </c>
      <c r="BC28434" s="91" t="s">
        <v>32641</v>
      </c>
      <c r="BD28434" s="473" t="s">
        <v>1301</v>
      </c>
    </row>
    <row r="28435" spans="53:56" ht="15" x14ac:dyDescent="0.25">
      <c r="BA28435" s="91" t="s">
        <v>32897</v>
      </c>
      <c r="BB28435" s="91" t="s">
        <v>3012</v>
      </c>
      <c r="BC28435" s="91" t="s">
        <v>32641</v>
      </c>
      <c r="BD28435" s="473" t="s">
        <v>1301</v>
      </c>
    </row>
    <row r="28436" spans="53:56" ht="15" x14ac:dyDescent="0.25">
      <c r="BA28436" s="90" t="s">
        <v>32898</v>
      </c>
      <c r="BB28436" s="90" t="s">
        <v>3012</v>
      </c>
      <c r="BC28436" s="90" t="s">
        <v>32856</v>
      </c>
      <c r="BD28436" s="473" t="s">
        <v>1301</v>
      </c>
    </row>
    <row r="28437" spans="53:56" ht="15" x14ac:dyDescent="0.25">
      <c r="BA28437" s="91" t="s">
        <v>32899</v>
      </c>
      <c r="BB28437" s="91" t="s">
        <v>3012</v>
      </c>
      <c r="BC28437" s="91" t="s">
        <v>32641</v>
      </c>
      <c r="BD28437" s="473" t="s">
        <v>1301</v>
      </c>
    </row>
    <row r="28438" spans="53:56" ht="15" x14ac:dyDescent="0.25">
      <c r="BA28438" s="90" t="s">
        <v>32900</v>
      </c>
      <c r="BB28438" s="90" t="s">
        <v>3012</v>
      </c>
      <c r="BC28438" s="90" t="s">
        <v>32641</v>
      </c>
      <c r="BD28438" s="473" t="s">
        <v>1301</v>
      </c>
    </row>
    <row r="28439" spans="53:56" ht="15" x14ac:dyDescent="0.25">
      <c r="BA28439" s="91" t="s">
        <v>32901</v>
      </c>
      <c r="BB28439" s="91" t="s">
        <v>3012</v>
      </c>
      <c r="BC28439" s="91" t="s">
        <v>32641</v>
      </c>
      <c r="BD28439" s="473" t="s">
        <v>1301</v>
      </c>
    </row>
    <row r="28440" spans="53:56" ht="15" x14ac:dyDescent="0.25">
      <c r="BA28440" s="90" t="s">
        <v>32901</v>
      </c>
      <c r="BB28440" s="90" t="s">
        <v>3012</v>
      </c>
      <c r="BC28440" s="90" t="s">
        <v>32641</v>
      </c>
      <c r="BD28440" s="473" t="s">
        <v>1301</v>
      </c>
    </row>
    <row r="28441" spans="53:56" ht="15" x14ac:dyDescent="0.25">
      <c r="BA28441" s="90" t="s">
        <v>32902</v>
      </c>
      <c r="BB28441" s="90" t="s">
        <v>3012</v>
      </c>
      <c r="BC28441" s="90" t="s">
        <v>32641</v>
      </c>
      <c r="BD28441" s="473" t="s">
        <v>1301</v>
      </c>
    </row>
    <row r="28442" spans="53:56" ht="15" x14ac:dyDescent="0.25">
      <c r="BA28442" s="91" t="s">
        <v>32903</v>
      </c>
      <c r="BB28442" s="91" t="s">
        <v>3012</v>
      </c>
      <c r="BC28442" s="91" t="s">
        <v>32641</v>
      </c>
      <c r="BD28442" s="473" t="s">
        <v>1301</v>
      </c>
    </row>
    <row r="28443" spans="53:56" ht="15" x14ac:dyDescent="0.25">
      <c r="BA28443" s="90" t="s">
        <v>32904</v>
      </c>
      <c r="BB28443" s="90" t="s">
        <v>3012</v>
      </c>
      <c r="BC28443" s="90" t="s">
        <v>32641</v>
      </c>
      <c r="BD28443" s="473" t="s">
        <v>1301</v>
      </c>
    </row>
    <row r="28444" spans="53:56" ht="15" x14ac:dyDescent="0.25">
      <c r="BA28444" s="91" t="s">
        <v>32905</v>
      </c>
      <c r="BB28444" s="91" t="s">
        <v>3012</v>
      </c>
      <c r="BC28444" s="91" t="s">
        <v>32651</v>
      </c>
      <c r="BD28444" s="473" t="s">
        <v>1301</v>
      </c>
    </row>
    <row r="28445" spans="53:56" ht="15" x14ac:dyDescent="0.25">
      <c r="BA28445" s="90" t="s">
        <v>32906</v>
      </c>
      <c r="BB28445" s="90" t="s">
        <v>3012</v>
      </c>
      <c r="BC28445" s="90" t="s">
        <v>32641</v>
      </c>
      <c r="BD28445" s="473" t="s">
        <v>1301</v>
      </c>
    </row>
    <row r="28446" spans="53:56" ht="15" x14ac:dyDescent="0.25">
      <c r="BA28446" s="91" t="s">
        <v>32907</v>
      </c>
      <c r="BB28446" s="91" t="s">
        <v>3012</v>
      </c>
      <c r="BC28446" s="91" t="s">
        <v>32641</v>
      </c>
      <c r="BD28446" s="473" t="s">
        <v>1301</v>
      </c>
    </row>
    <row r="28447" spans="53:56" ht="15" x14ac:dyDescent="0.25">
      <c r="BA28447" s="91" t="s">
        <v>32908</v>
      </c>
      <c r="BB28447" s="91" t="s">
        <v>3012</v>
      </c>
      <c r="BC28447" s="91" t="s">
        <v>32762</v>
      </c>
      <c r="BD28447" s="473" t="s">
        <v>1301</v>
      </c>
    </row>
    <row r="28448" spans="53:56" ht="15" x14ac:dyDescent="0.25">
      <c r="BA28448" s="90" t="s">
        <v>32909</v>
      </c>
      <c r="BB28448" s="90" t="s">
        <v>3012</v>
      </c>
      <c r="BC28448" s="90" t="s">
        <v>32762</v>
      </c>
      <c r="BD28448" s="473" t="s">
        <v>1301</v>
      </c>
    </row>
    <row r="28449" spans="53:56" ht="15" x14ac:dyDescent="0.25">
      <c r="BA28449" s="90" t="s">
        <v>32910</v>
      </c>
      <c r="BB28449" s="90" t="s">
        <v>3012</v>
      </c>
      <c r="BC28449" s="90" t="s">
        <v>32641</v>
      </c>
      <c r="BD28449" s="473" t="s">
        <v>1301</v>
      </c>
    </row>
    <row r="28450" spans="53:56" ht="15" x14ac:dyDescent="0.25">
      <c r="BA28450" s="91" t="s">
        <v>32911</v>
      </c>
      <c r="BB28450" s="91" t="s">
        <v>3012</v>
      </c>
      <c r="BC28450" s="91" t="s">
        <v>32641</v>
      </c>
      <c r="BD28450" s="473" t="s">
        <v>1301</v>
      </c>
    </row>
    <row r="28451" spans="53:56" ht="15" x14ac:dyDescent="0.25">
      <c r="BA28451" s="90" t="s">
        <v>32912</v>
      </c>
      <c r="BB28451" s="90" t="s">
        <v>3012</v>
      </c>
      <c r="BC28451" s="90" t="s">
        <v>18309</v>
      </c>
      <c r="BD28451" s="473" t="s">
        <v>1301</v>
      </c>
    </row>
    <row r="28452" spans="53:56" ht="15" x14ac:dyDescent="0.25">
      <c r="BA28452" s="91" t="s">
        <v>32913</v>
      </c>
      <c r="BB28452" s="91" t="s">
        <v>3012</v>
      </c>
      <c r="BC28452" s="91" t="s">
        <v>18309</v>
      </c>
      <c r="BD28452" s="473" t="s">
        <v>1301</v>
      </c>
    </row>
    <row r="28453" spans="53:56" ht="15" x14ac:dyDescent="0.25">
      <c r="BA28453" s="90" t="s">
        <v>32914</v>
      </c>
      <c r="BB28453" s="90" t="s">
        <v>3012</v>
      </c>
      <c r="BC28453" s="90" t="s">
        <v>18309</v>
      </c>
      <c r="BD28453" s="473" t="s">
        <v>1301</v>
      </c>
    </row>
    <row r="28454" spans="53:56" ht="15" x14ac:dyDescent="0.25">
      <c r="BA28454" s="91" t="s">
        <v>32915</v>
      </c>
      <c r="BB28454" s="91" t="s">
        <v>3012</v>
      </c>
      <c r="BC28454" s="91" t="s">
        <v>18309</v>
      </c>
      <c r="BD28454" s="473" t="s">
        <v>1301</v>
      </c>
    </row>
    <row r="28455" spans="53:56" ht="15" x14ac:dyDescent="0.25">
      <c r="BA28455" s="90" t="s">
        <v>32916</v>
      </c>
      <c r="BB28455" s="90" t="s">
        <v>3012</v>
      </c>
      <c r="BC28455" s="90" t="s">
        <v>18309</v>
      </c>
      <c r="BD28455" s="473" t="s">
        <v>1301</v>
      </c>
    </row>
    <row r="28456" spans="53:56" ht="15" x14ac:dyDescent="0.25">
      <c r="BA28456" s="91" t="s">
        <v>32917</v>
      </c>
      <c r="BB28456" s="91" t="s">
        <v>3012</v>
      </c>
      <c r="BC28456" s="91" t="s">
        <v>18309</v>
      </c>
      <c r="BD28456" s="473" t="s">
        <v>1301</v>
      </c>
    </row>
    <row r="28457" spans="53:56" ht="15" x14ac:dyDescent="0.25">
      <c r="BA28457" s="91" t="s">
        <v>32918</v>
      </c>
      <c r="BB28457" s="91" t="s">
        <v>3012</v>
      </c>
      <c r="BC28457" s="91" t="s">
        <v>18309</v>
      </c>
      <c r="BD28457" s="473" t="s">
        <v>1301</v>
      </c>
    </row>
    <row r="28458" spans="53:56" ht="15" x14ac:dyDescent="0.25">
      <c r="BA28458" s="90" t="s">
        <v>32919</v>
      </c>
      <c r="BB28458" s="90" t="s">
        <v>3012</v>
      </c>
      <c r="BC28458" s="90" t="s">
        <v>18309</v>
      </c>
      <c r="BD28458" s="473" t="s">
        <v>1301</v>
      </c>
    </row>
    <row r="28459" spans="53:56" ht="15" x14ac:dyDescent="0.25">
      <c r="BA28459" s="91" t="s">
        <v>32920</v>
      </c>
      <c r="BB28459" s="91" t="s">
        <v>3012</v>
      </c>
      <c r="BC28459" s="91" t="s">
        <v>18309</v>
      </c>
      <c r="BD28459" s="473" t="s">
        <v>1301</v>
      </c>
    </row>
    <row r="28460" spans="53:56" ht="15" x14ac:dyDescent="0.25">
      <c r="BA28460" s="90" t="s">
        <v>32921</v>
      </c>
      <c r="BB28460" s="90" t="s">
        <v>3012</v>
      </c>
      <c r="BC28460" s="90" t="s">
        <v>18309</v>
      </c>
      <c r="BD28460" s="473" t="s">
        <v>1301</v>
      </c>
    </row>
    <row r="28461" spans="53:56" ht="15" x14ac:dyDescent="0.25">
      <c r="BA28461" s="91" t="s">
        <v>32922</v>
      </c>
      <c r="BB28461" s="91" t="s">
        <v>3012</v>
      </c>
      <c r="BC28461" s="91" t="s">
        <v>18309</v>
      </c>
      <c r="BD28461" s="473" t="s">
        <v>1301</v>
      </c>
    </row>
    <row r="28462" spans="53:56" ht="15" x14ac:dyDescent="0.25">
      <c r="BA28462" s="90" t="s">
        <v>32923</v>
      </c>
      <c r="BB28462" s="90" t="s">
        <v>3012</v>
      </c>
      <c r="BC28462" s="90" t="s">
        <v>18309</v>
      </c>
      <c r="BD28462" s="473" t="s">
        <v>1301</v>
      </c>
    </row>
    <row r="28463" spans="53:56" ht="15" x14ac:dyDescent="0.25">
      <c r="BA28463" s="91" t="s">
        <v>32924</v>
      </c>
      <c r="BB28463" s="91" t="s">
        <v>3012</v>
      </c>
      <c r="BC28463" s="91" t="s">
        <v>18309</v>
      </c>
      <c r="BD28463" s="473" t="s">
        <v>1301</v>
      </c>
    </row>
    <row r="28464" spans="53:56" ht="15" x14ac:dyDescent="0.25">
      <c r="BA28464" s="90" t="s">
        <v>32925</v>
      </c>
      <c r="BB28464" s="90" t="s">
        <v>3012</v>
      </c>
      <c r="BC28464" s="90" t="s">
        <v>18309</v>
      </c>
      <c r="BD28464" s="473" t="s">
        <v>1301</v>
      </c>
    </row>
    <row r="28465" spans="53:56" ht="15" x14ac:dyDescent="0.25">
      <c r="BA28465" s="91" t="s">
        <v>32926</v>
      </c>
      <c r="BB28465" s="91" t="s">
        <v>3012</v>
      </c>
      <c r="BC28465" s="91" t="s">
        <v>18309</v>
      </c>
      <c r="BD28465" s="473" t="s">
        <v>1301</v>
      </c>
    </row>
    <row r="28466" spans="53:56" ht="15" x14ac:dyDescent="0.25">
      <c r="BA28466" s="90" t="s">
        <v>32927</v>
      </c>
      <c r="BB28466" s="90" t="s">
        <v>3012</v>
      </c>
      <c r="BC28466" s="90" t="s">
        <v>18309</v>
      </c>
      <c r="BD28466" s="473" t="s">
        <v>1301</v>
      </c>
    </row>
    <row r="28467" spans="53:56" ht="15" x14ac:dyDescent="0.25">
      <c r="BA28467" s="91" t="s">
        <v>32928</v>
      </c>
      <c r="BB28467" s="91" t="s">
        <v>3012</v>
      </c>
      <c r="BC28467" s="91" t="s">
        <v>18309</v>
      </c>
      <c r="BD28467" s="473" t="s">
        <v>1301</v>
      </c>
    </row>
    <row r="28468" spans="53:56" ht="15" x14ac:dyDescent="0.25">
      <c r="BA28468" s="90" t="s">
        <v>32929</v>
      </c>
      <c r="BB28468" s="90" t="s">
        <v>3012</v>
      </c>
      <c r="BC28468" s="90" t="s">
        <v>18309</v>
      </c>
      <c r="BD28468" s="473" t="s">
        <v>1301</v>
      </c>
    </row>
    <row r="28469" spans="53:56" ht="15" x14ac:dyDescent="0.25">
      <c r="BA28469" s="91" t="s">
        <v>32930</v>
      </c>
      <c r="BB28469" s="91" t="s">
        <v>3012</v>
      </c>
      <c r="BC28469" s="91" t="s">
        <v>18309</v>
      </c>
      <c r="BD28469" s="473" t="s">
        <v>1301</v>
      </c>
    </row>
    <row r="28470" spans="53:56" ht="15" x14ac:dyDescent="0.25">
      <c r="BA28470" s="90" t="s">
        <v>32931</v>
      </c>
      <c r="BB28470" s="90" t="s">
        <v>3012</v>
      </c>
      <c r="BC28470" s="90" t="s">
        <v>18309</v>
      </c>
      <c r="BD28470" s="473" t="s">
        <v>1301</v>
      </c>
    </row>
    <row r="28471" spans="53:56" ht="15" x14ac:dyDescent="0.25">
      <c r="BA28471" s="91" t="s">
        <v>32932</v>
      </c>
      <c r="BB28471" s="91" t="s">
        <v>3012</v>
      </c>
      <c r="BC28471" s="91" t="s">
        <v>18309</v>
      </c>
      <c r="BD28471" s="473" t="s">
        <v>1301</v>
      </c>
    </row>
    <row r="28472" spans="53:56" ht="15" x14ac:dyDescent="0.25">
      <c r="BA28472" s="90" t="s">
        <v>32933</v>
      </c>
      <c r="BB28472" s="90" t="s">
        <v>3012</v>
      </c>
      <c r="BC28472" s="90" t="s">
        <v>18309</v>
      </c>
      <c r="BD28472" s="473" t="s">
        <v>1301</v>
      </c>
    </row>
    <row r="28473" spans="53:56" ht="15" x14ac:dyDescent="0.25">
      <c r="BA28473" s="91" t="s">
        <v>32934</v>
      </c>
      <c r="BB28473" s="91" t="s">
        <v>3012</v>
      </c>
      <c r="BC28473" s="91" t="s">
        <v>18309</v>
      </c>
      <c r="BD28473" s="473" t="s">
        <v>1301</v>
      </c>
    </row>
    <row r="28474" spans="53:56" ht="15" x14ac:dyDescent="0.25">
      <c r="BA28474" s="90" t="s">
        <v>32935</v>
      </c>
      <c r="BB28474" s="90" t="s">
        <v>3012</v>
      </c>
      <c r="BC28474" s="90" t="s">
        <v>18309</v>
      </c>
      <c r="BD28474" s="473" t="s">
        <v>1301</v>
      </c>
    </row>
    <row r="28475" spans="53:56" ht="15" x14ac:dyDescent="0.25">
      <c r="BA28475" s="91" t="s">
        <v>32936</v>
      </c>
      <c r="BB28475" s="91" t="s">
        <v>3012</v>
      </c>
      <c r="BC28475" s="91" t="s">
        <v>18309</v>
      </c>
      <c r="BD28475" s="473" t="s">
        <v>1301</v>
      </c>
    </row>
    <row r="28476" spans="53:56" ht="15" x14ac:dyDescent="0.25">
      <c r="BA28476" s="90" t="s">
        <v>32937</v>
      </c>
      <c r="BB28476" s="90" t="s">
        <v>3012</v>
      </c>
      <c r="BC28476" s="90" t="s">
        <v>18309</v>
      </c>
      <c r="BD28476" s="473" t="s">
        <v>1301</v>
      </c>
    </row>
    <row r="28477" spans="53:56" ht="15" x14ac:dyDescent="0.25">
      <c r="BA28477" s="91" t="s">
        <v>32938</v>
      </c>
      <c r="BB28477" s="91" t="s">
        <v>3012</v>
      </c>
      <c r="BC28477" s="91" t="s">
        <v>18309</v>
      </c>
      <c r="BD28477" s="473" t="s">
        <v>1301</v>
      </c>
    </row>
    <row r="28478" spans="53:56" ht="15" x14ac:dyDescent="0.25">
      <c r="BA28478" s="90" t="s">
        <v>32939</v>
      </c>
      <c r="BB28478" s="90" t="s">
        <v>3012</v>
      </c>
      <c r="BC28478" s="90" t="s">
        <v>18309</v>
      </c>
      <c r="BD28478" s="473" t="s">
        <v>1301</v>
      </c>
    </row>
    <row r="28479" spans="53:56" ht="15" x14ac:dyDescent="0.25">
      <c r="BA28479" s="91" t="s">
        <v>32940</v>
      </c>
      <c r="BB28479" s="91" t="s">
        <v>3012</v>
      </c>
      <c r="BC28479" s="91" t="s">
        <v>18309</v>
      </c>
      <c r="BD28479" s="473" t="s">
        <v>1301</v>
      </c>
    </row>
    <row r="28480" spans="53:56" ht="15" x14ac:dyDescent="0.25">
      <c r="BA28480" s="90" t="s">
        <v>32941</v>
      </c>
      <c r="BB28480" s="90" t="s">
        <v>3012</v>
      </c>
      <c r="BC28480" s="90" t="s">
        <v>18309</v>
      </c>
      <c r="BD28480" s="473" t="s">
        <v>1301</v>
      </c>
    </row>
    <row r="28481" spans="53:56" ht="15" x14ac:dyDescent="0.25">
      <c r="BA28481" s="91" t="s">
        <v>32942</v>
      </c>
      <c r="BB28481" s="91" t="s">
        <v>3012</v>
      </c>
      <c r="BC28481" s="91" t="s">
        <v>18309</v>
      </c>
      <c r="BD28481" s="473" t="s">
        <v>1301</v>
      </c>
    </row>
    <row r="28482" spans="53:56" ht="15" x14ac:dyDescent="0.25">
      <c r="BA28482" s="90" t="s">
        <v>32943</v>
      </c>
      <c r="BB28482" s="90" t="s">
        <v>3012</v>
      </c>
      <c r="BC28482" s="90" t="s">
        <v>18309</v>
      </c>
      <c r="BD28482" s="473" t="s">
        <v>1301</v>
      </c>
    </row>
    <row r="28483" spans="53:56" ht="15" x14ac:dyDescent="0.25">
      <c r="BA28483" s="91" t="s">
        <v>32944</v>
      </c>
      <c r="BB28483" s="91" t="s">
        <v>3012</v>
      </c>
      <c r="BC28483" s="91" t="s">
        <v>18309</v>
      </c>
      <c r="BD28483" s="473" t="s">
        <v>1301</v>
      </c>
    </row>
    <row r="28484" spans="53:56" ht="15" x14ac:dyDescent="0.25">
      <c r="BA28484" s="90" t="s">
        <v>32945</v>
      </c>
      <c r="BB28484" s="90" t="s">
        <v>3012</v>
      </c>
      <c r="BC28484" s="90" t="s">
        <v>18309</v>
      </c>
      <c r="BD28484" s="473" t="s">
        <v>1301</v>
      </c>
    </row>
    <row r="28485" spans="53:56" ht="15" x14ac:dyDescent="0.25">
      <c r="BA28485" s="91" t="s">
        <v>32946</v>
      </c>
      <c r="BB28485" s="91" t="s">
        <v>3012</v>
      </c>
      <c r="BC28485" s="91" t="s">
        <v>18309</v>
      </c>
      <c r="BD28485" s="473" t="s">
        <v>1301</v>
      </c>
    </row>
    <row r="28486" spans="53:56" ht="15" x14ac:dyDescent="0.25">
      <c r="BA28486" s="90" t="s">
        <v>32947</v>
      </c>
      <c r="BB28486" s="90" t="s">
        <v>3012</v>
      </c>
      <c r="BC28486" s="90" t="s">
        <v>18309</v>
      </c>
      <c r="BD28486" s="473" t="s">
        <v>1301</v>
      </c>
    </row>
    <row r="28487" spans="53:56" ht="15" x14ac:dyDescent="0.25">
      <c r="BA28487" s="91" t="s">
        <v>32948</v>
      </c>
      <c r="BB28487" s="91" t="s">
        <v>3012</v>
      </c>
      <c r="BC28487" s="91" t="s">
        <v>18309</v>
      </c>
      <c r="BD28487" s="473" t="s">
        <v>1301</v>
      </c>
    </row>
    <row r="28488" spans="53:56" ht="15" x14ac:dyDescent="0.25">
      <c r="BA28488" s="90" t="s">
        <v>32949</v>
      </c>
      <c r="BB28488" s="90" t="s">
        <v>3012</v>
      </c>
      <c r="BC28488" s="90" t="s">
        <v>18309</v>
      </c>
      <c r="BD28488" s="473" t="s">
        <v>1301</v>
      </c>
    </row>
    <row r="28489" spans="53:56" ht="15" x14ac:dyDescent="0.25">
      <c r="BA28489" s="91" t="s">
        <v>32950</v>
      </c>
      <c r="BB28489" s="91" t="s">
        <v>3012</v>
      </c>
      <c r="BC28489" s="91" t="s">
        <v>18309</v>
      </c>
      <c r="BD28489" s="473" t="s">
        <v>1301</v>
      </c>
    </row>
    <row r="28490" spans="53:56" ht="15" x14ac:dyDescent="0.25">
      <c r="BA28490" s="90" t="s">
        <v>32951</v>
      </c>
      <c r="BB28490" s="90" t="s">
        <v>3012</v>
      </c>
      <c r="BC28490" s="90" t="s">
        <v>18309</v>
      </c>
      <c r="BD28490" s="473" t="s">
        <v>1301</v>
      </c>
    </row>
    <row r="28491" spans="53:56" ht="15" x14ac:dyDescent="0.25">
      <c r="BA28491" s="91" t="s">
        <v>32952</v>
      </c>
      <c r="BB28491" s="91" t="s">
        <v>3012</v>
      </c>
      <c r="BC28491" s="91" t="s">
        <v>18309</v>
      </c>
      <c r="BD28491" s="473" t="s">
        <v>1301</v>
      </c>
    </row>
    <row r="28492" spans="53:56" ht="15" x14ac:dyDescent="0.25">
      <c r="BA28492" s="90" t="s">
        <v>32953</v>
      </c>
      <c r="BB28492" s="90" t="s">
        <v>3012</v>
      </c>
      <c r="BC28492" s="90" t="s">
        <v>18309</v>
      </c>
      <c r="BD28492" s="473" t="s">
        <v>1301</v>
      </c>
    </row>
    <row r="28493" spans="53:56" ht="15" x14ac:dyDescent="0.25">
      <c r="BA28493" s="91" t="s">
        <v>32954</v>
      </c>
      <c r="BB28493" s="91" t="s">
        <v>3012</v>
      </c>
      <c r="BC28493" s="91" t="s">
        <v>18309</v>
      </c>
      <c r="BD28493" s="473" t="s">
        <v>1301</v>
      </c>
    </row>
    <row r="28494" spans="53:56" ht="15" x14ac:dyDescent="0.25">
      <c r="BA28494" s="91" t="s">
        <v>32955</v>
      </c>
      <c r="BB28494" s="91" t="s">
        <v>3012</v>
      </c>
      <c r="BC28494" s="91" t="s">
        <v>18309</v>
      </c>
      <c r="BD28494" s="473" t="s">
        <v>1301</v>
      </c>
    </row>
    <row r="28495" spans="53:56" ht="15" x14ac:dyDescent="0.25">
      <c r="BA28495" s="90" t="s">
        <v>32956</v>
      </c>
      <c r="BB28495" s="90" t="s">
        <v>3012</v>
      </c>
      <c r="BC28495" s="90" t="s">
        <v>18309</v>
      </c>
      <c r="BD28495" s="473" t="s">
        <v>1301</v>
      </c>
    </row>
    <row r="28496" spans="53:56" ht="15" x14ac:dyDescent="0.25">
      <c r="BA28496" s="90" t="s">
        <v>32957</v>
      </c>
      <c r="BB28496" s="90" t="s">
        <v>3012</v>
      </c>
      <c r="BC28496" s="90" t="s">
        <v>18309</v>
      </c>
      <c r="BD28496" s="473" t="s">
        <v>1301</v>
      </c>
    </row>
    <row r="28497" spans="53:56" ht="15" x14ac:dyDescent="0.25">
      <c r="BA28497" s="90" t="s">
        <v>32958</v>
      </c>
      <c r="BB28497" s="90" t="s">
        <v>3012</v>
      </c>
      <c r="BC28497" s="90" t="s">
        <v>18309</v>
      </c>
      <c r="BD28497" s="473" t="s">
        <v>1301</v>
      </c>
    </row>
    <row r="28498" spans="53:56" ht="15" x14ac:dyDescent="0.25">
      <c r="BA28498" s="90" t="s">
        <v>32959</v>
      </c>
      <c r="BB28498" s="90" t="s">
        <v>3012</v>
      </c>
      <c r="BC28498" s="90" t="s">
        <v>18309</v>
      </c>
      <c r="BD28498" s="473" t="s">
        <v>1301</v>
      </c>
    </row>
    <row r="28499" spans="53:56" ht="15" x14ac:dyDescent="0.25">
      <c r="BA28499" s="91" t="s">
        <v>32960</v>
      </c>
      <c r="BB28499" s="91" t="s">
        <v>3012</v>
      </c>
      <c r="BC28499" s="91" t="s">
        <v>18309</v>
      </c>
      <c r="BD28499" s="473" t="s">
        <v>1301</v>
      </c>
    </row>
    <row r="28500" spans="53:56" ht="15" x14ac:dyDescent="0.25">
      <c r="BA28500" s="90" t="s">
        <v>32961</v>
      </c>
      <c r="BB28500" s="90" t="s">
        <v>3012</v>
      </c>
      <c r="BC28500" s="90" t="s">
        <v>18309</v>
      </c>
      <c r="BD28500" s="473" t="s">
        <v>1301</v>
      </c>
    </row>
    <row r="28501" spans="53:56" ht="15" x14ac:dyDescent="0.25">
      <c r="BA28501" s="91" t="s">
        <v>32962</v>
      </c>
      <c r="BB28501" s="91" t="s">
        <v>3012</v>
      </c>
      <c r="BC28501" s="91" t="s">
        <v>18309</v>
      </c>
      <c r="BD28501" s="473" t="s">
        <v>1301</v>
      </c>
    </row>
    <row r="28502" spans="53:56" ht="15" x14ac:dyDescent="0.25">
      <c r="BA28502" s="91" t="s">
        <v>32963</v>
      </c>
      <c r="BB28502" s="91" t="s">
        <v>3012</v>
      </c>
      <c r="BC28502" s="91" t="s">
        <v>18309</v>
      </c>
      <c r="BD28502" s="473" t="s">
        <v>1301</v>
      </c>
    </row>
    <row r="28503" spans="53:56" ht="15" x14ac:dyDescent="0.25">
      <c r="BA28503" s="90" t="s">
        <v>32964</v>
      </c>
      <c r="BB28503" s="90" t="s">
        <v>3012</v>
      </c>
      <c r="BC28503" s="90" t="s">
        <v>18309</v>
      </c>
      <c r="BD28503" s="473" t="s">
        <v>1301</v>
      </c>
    </row>
    <row r="28504" spans="53:56" ht="15" x14ac:dyDescent="0.25">
      <c r="BA28504" s="91" t="s">
        <v>32965</v>
      </c>
      <c r="BB28504" s="91" t="s">
        <v>3012</v>
      </c>
      <c r="BC28504" s="91" t="s">
        <v>18309</v>
      </c>
      <c r="BD28504" s="473" t="s">
        <v>1301</v>
      </c>
    </row>
    <row r="28505" spans="53:56" ht="15" x14ac:dyDescent="0.25">
      <c r="BA28505" s="90" t="s">
        <v>32966</v>
      </c>
      <c r="BB28505" s="90" t="s">
        <v>3012</v>
      </c>
      <c r="BC28505" s="90" t="s">
        <v>18309</v>
      </c>
      <c r="BD28505" s="473" t="s">
        <v>1301</v>
      </c>
    </row>
    <row r="28506" spans="53:56" ht="15" x14ac:dyDescent="0.25">
      <c r="BA28506" s="90" t="s">
        <v>32967</v>
      </c>
      <c r="BB28506" s="90" t="s">
        <v>3012</v>
      </c>
      <c r="BC28506" s="90" t="s">
        <v>18309</v>
      </c>
      <c r="BD28506" s="473" t="s">
        <v>1301</v>
      </c>
    </row>
    <row r="28507" spans="53:56" ht="15" x14ac:dyDescent="0.25">
      <c r="BA28507" s="91" t="s">
        <v>32968</v>
      </c>
      <c r="BB28507" s="91" t="s">
        <v>3012</v>
      </c>
      <c r="BC28507" s="91" t="s">
        <v>18309</v>
      </c>
      <c r="BD28507" s="473" t="s">
        <v>1301</v>
      </c>
    </row>
    <row r="28508" spans="53:56" ht="15" x14ac:dyDescent="0.25">
      <c r="BA28508" s="90" t="s">
        <v>32969</v>
      </c>
      <c r="BB28508" s="90" t="s">
        <v>3012</v>
      </c>
      <c r="BC28508" s="90" t="s">
        <v>18309</v>
      </c>
      <c r="BD28508" s="473" t="s">
        <v>1301</v>
      </c>
    </row>
    <row r="28509" spans="53:56" ht="15" x14ac:dyDescent="0.25">
      <c r="BA28509" s="91" t="s">
        <v>32970</v>
      </c>
      <c r="BB28509" s="91" t="s">
        <v>3012</v>
      </c>
      <c r="BC28509" s="91" t="s">
        <v>18309</v>
      </c>
      <c r="BD28509" s="473" t="s">
        <v>1301</v>
      </c>
    </row>
    <row r="28510" spans="53:56" ht="15" x14ac:dyDescent="0.25">
      <c r="BA28510" s="91" t="s">
        <v>32971</v>
      </c>
      <c r="BB28510" s="91" t="s">
        <v>3012</v>
      </c>
      <c r="BC28510" s="91" t="s">
        <v>18309</v>
      </c>
      <c r="BD28510" s="473" t="s">
        <v>1301</v>
      </c>
    </row>
    <row r="28511" spans="53:56" ht="15" x14ac:dyDescent="0.25">
      <c r="BA28511" s="90" t="s">
        <v>32972</v>
      </c>
      <c r="BB28511" s="90" t="s">
        <v>3012</v>
      </c>
      <c r="BC28511" s="90" t="s">
        <v>18309</v>
      </c>
      <c r="BD28511" s="473" t="s">
        <v>1301</v>
      </c>
    </row>
    <row r="28512" spans="53:56" ht="15" x14ac:dyDescent="0.25">
      <c r="BA28512" s="91" t="s">
        <v>32973</v>
      </c>
      <c r="BB28512" s="91" t="s">
        <v>3012</v>
      </c>
      <c r="BC28512" s="91" t="s">
        <v>18309</v>
      </c>
      <c r="BD28512" s="473" t="s">
        <v>1301</v>
      </c>
    </row>
    <row r="28513" spans="53:56" ht="15" x14ac:dyDescent="0.25">
      <c r="BA28513" s="90" t="s">
        <v>32974</v>
      </c>
      <c r="BB28513" s="90" t="s">
        <v>3012</v>
      </c>
      <c r="BC28513" s="90" t="s">
        <v>18309</v>
      </c>
      <c r="BD28513" s="473" t="s">
        <v>1301</v>
      </c>
    </row>
    <row r="28514" spans="53:56" ht="15" x14ac:dyDescent="0.25">
      <c r="BA28514" s="90" t="s">
        <v>32975</v>
      </c>
      <c r="BB28514" s="90" t="s">
        <v>3012</v>
      </c>
      <c r="BC28514" s="90" t="s">
        <v>18309</v>
      </c>
      <c r="BD28514" s="473" t="s">
        <v>1301</v>
      </c>
    </row>
    <row r="28515" spans="53:56" ht="15" x14ac:dyDescent="0.25">
      <c r="BA28515" s="91" t="s">
        <v>32976</v>
      </c>
      <c r="BB28515" s="91" t="s">
        <v>3012</v>
      </c>
      <c r="BC28515" s="91" t="s">
        <v>18309</v>
      </c>
      <c r="BD28515" s="473" t="s">
        <v>1301</v>
      </c>
    </row>
    <row r="28516" spans="53:56" ht="15" x14ac:dyDescent="0.25">
      <c r="BA28516" s="90" t="s">
        <v>32977</v>
      </c>
      <c r="BB28516" s="90" t="s">
        <v>3012</v>
      </c>
      <c r="BC28516" s="90" t="s">
        <v>18309</v>
      </c>
      <c r="BD28516" s="473" t="s">
        <v>1301</v>
      </c>
    </row>
    <row r="28517" spans="53:56" ht="15" x14ac:dyDescent="0.25">
      <c r="BA28517" s="91" t="s">
        <v>32978</v>
      </c>
      <c r="BB28517" s="91" t="s">
        <v>3012</v>
      </c>
      <c r="BC28517" s="91" t="s">
        <v>18309</v>
      </c>
      <c r="BD28517" s="473" t="s">
        <v>1301</v>
      </c>
    </row>
    <row r="28518" spans="53:56" ht="15" x14ac:dyDescent="0.25">
      <c r="BA28518" s="91" t="s">
        <v>32979</v>
      </c>
      <c r="BB28518" s="91" t="s">
        <v>3012</v>
      </c>
      <c r="BC28518" s="91" t="s">
        <v>18309</v>
      </c>
      <c r="BD28518" s="473" t="s">
        <v>1301</v>
      </c>
    </row>
    <row r="28519" spans="53:56" ht="15" x14ac:dyDescent="0.25">
      <c r="BA28519" s="90" t="s">
        <v>32980</v>
      </c>
      <c r="BB28519" s="90" t="s">
        <v>3012</v>
      </c>
      <c r="BC28519" s="90" t="s">
        <v>18309</v>
      </c>
      <c r="BD28519" s="473" t="s">
        <v>1301</v>
      </c>
    </row>
    <row r="28520" spans="53:56" ht="15" x14ac:dyDescent="0.25">
      <c r="BA28520" s="91" t="s">
        <v>32981</v>
      </c>
      <c r="BB28520" s="91" t="s">
        <v>3012</v>
      </c>
      <c r="BC28520" s="91" t="s">
        <v>18309</v>
      </c>
      <c r="BD28520" s="473" t="s">
        <v>1301</v>
      </c>
    </row>
    <row r="28521" spans="53:56" ht="15" x14ac:dyDescent="0.25">
      <c r="BA28521" s="90" t="s">
        <v>32982</v>
      </c>
      <c r="BB28521" s="90" t="s">
        <v>3012</v>
      </c>
      <c r="BC28521" s="90" t="s">
        <v>18309</v>
      </c>
      <c r="BD28521" s="473" t="s">
        <v>1301</v>
      </c>
    </row>
    <row r="28522" spans="53:56" ht="15" x14ac:dyDescent="0.25">
      <c r="BA28522" s="90" t="s">
        <v>32983</v>
      </c>
      <c r="BB28522" s="90" t="s">
        <v>3012</v>
      </c>
      <c r="BC28522" s="90" t="s">
        <v>18309</v>
      </c>
      <c r="BD28522" s="473" t="s">
        <v>1301</v>
      </c>
    </row>
    <row r="28523" spans="53:56" ht="15" x14ac:dyDescent="0.25">
      <c r="BA28523" s="91" t="s">
        <v>32984</v>
      </c>
      <c r="BB28523" s="91" t="s">
        <v>3012</v>
      </c>
      <c r="BC28523" s="91" t="s">
        <v>18309</v>
      </c>
      <c r="BD28523" s="473" t="s">
        <v>1301</v>
      </c>
    </row>
    <row r="28524" spans="53:56" ht="15" x14ac:dyDescent="0.25">
      <c r="BA28524" s="90" t="s">
        <v>32985</v>
      </c>
      <c r="BB28524" s="90" t="s">
        <v>3012</v>
      </c>
      <c r="BC28524" s="90" t="s">
        <v>18309</v>
      </c>
      <c r="BD28524" s="473" t="s">
        <v>1301</v>
      </c>
    </row>
    <row r="28525" spans="53:56" ht="15" x14ac:dyDescent="0.25">
      <c r="BA28525" s="91" t="s">
        <v>32986</v>
      </c>
      <c r="BB28525" s="91" t="s">
        <v>3012</v>
      </c>
      <c r="BC28525" s="91" t="s">
        <v>18309</v>
      </c>
      <c r="BD28525" s="473" t="s">
        <v>1301</v>
      </c>
    </row>
    <row r="28526" spans="53:56" ht="15" x14ac:dyDescent="0.25">
      <c r="BA28526" s="90" t="s">
        <v>32987</v>
      </c>
      <c r="BB28526" s="90" t="s">
        <v>3012</v>
      </c>
      <c r="BC28526" s="90" t="s">
        <v>18309</v>
      </c>
      <c r="BD28526" s="473" t="s">
        <v>1301</v>
      </c>
    </row>
    <row r="28527" spans="53:56" ht="15" x14ac:dyDescent="0.25">
      <c r="BA28527" s="91" t="s">
        <v>32988</v>
      </c>
      <c r="BB28527" s="91" t="s">
        <v>3012</v>
      </c>
      <c r="BC28527" s="91" t="s">
        <v>18309</v>
      </c>
      <c r="BD28527" s="473" t="s">
        <v>1301</v>
      </c>
    </row>
    <row r="28528" spans="53:56" ht="15" x14ac:dyDescent="0.25">
      <c r="BA28528" s="90" t="s">
        <v>32989</v>
      </c>
      <c r="BB28528" s="90" t="s">
        <v>3012</v>
      </c>
      <c r="BC28528" s="90" t="s">
        <v>18309</v>
      </c>
      <c r="BD28528" s="473" t="s">
        <v>1301</v>
      </c>
    </row>
    <row r="28529" spans="53:56" ht="15" x14ac:dyDescent="0.25">
      <c r="BA28529" s="91" t="s">
        <v>32990</v>
      </c>
      <c r="BB28529" s="91" t="s">
        <v>3012</v>
      </c>
      <c r="BC28529" s="91" t="s">
        <v>18309</v>
      </c>
      <c r="BD28529" s="473" t="s">
        <v>1301</v>
      </c>
    </row>
    <row r="28530" spans="53:56" ht="15" x14ac:dyDescent="0.25">
      <c r="BA28530" s="90" t="s">
        <v>32991</v>
      </c>
      <c r="BB28530" s="90" t="s">
        <v>3012</v>
      </c>
      <c r="BC28530" s="90" t="s">
        <v>18309</v>
      </c>
      <c r="BD28530" s="473" t="s">
        <v>1301</v>
      </c>
    </row>
    <row r="28531" spans="53:56" ht="15" x14ac:dyDescent="0.25">
      <c r="BA28531" s="91" t="s">
        <v>32992</v>
      </c>
      <c r="BB28531" s="91" t="s">
        <v>3012</v>
      </c>
      <c r="BC28531" s="91" t="s">
        <v>18309</v>
      </c>
      <c r="BD28531" s="473" t="s">
        <v>1301</v>
      </c>
    </row>
    <row r="28532" spans="53:56" ht="15" x14ac:dyDescent="0.25">
      <c r="BA28532" s="90" t="s">
        <v>32993</v>
      </c>
      <c r="BB28532" s="90" t="s">
        <v>3012</v>
      </c>
      <c r="BC28532" s="90" t="s">
        <v>18309</v>
      </c>
      <c r="BD28532" s="473" t="s">
        <v>1301</v>
      </c>
    </row>
    <row r="28533" spans="53:56" ht="15" x14ac:dyDescent="0.25">
      <c r="BA28533" s="91" t="s">
        <v>32994</v>
      </c>
      <c r="BB28533" s="91" t="s">
        <v>3012</v>
      </c>
      <c r="BC28533" s="91" t="s">
        <v>18309</v>
      </c>
      <c r="BD28533" s="473" t="s">
        <v>1301</v>
      </c>
    </row>
    <row r="28534" spans="53:56" ht="15" x14ac:dyDescent="0.25">
      <c r="BA28534" s="91" t="s">
        <v>32995</v>
      </c>
      <c r="BB28534" s="91" t="s">
        <v>3012</v>
      </c>
      <c r="BC28534" s="91" t="s">
        <v>18309</v>
      </c>
      <c r="BD28534" s="473" t="s">
        <v>1301</v>
      </c>
    </row>
    <row r="28535" spans="53:56" ht="15" x14ac:dyDescent="0.25">
      <c r="BA28535" s="91" t="s">
        <v>32996</v>
      </c>
      <c r="BB28535" s="91" t="s">
        <v>3012</v>
      </c>
      <c r="BC28535" s="91" t="s">
        <v>18309</v>
      </c>
      <c r="BD28535" s="473" t="s">
        <v>1301</v>
      </c>
    </row>
    <row r="28536" spans="53:56" ht="15" x14ac:dyDescent="0.25">
      <c r="BA28536" s="90" t="s">
        <v>32997</v>
      </c>
      <c r="BB28536" s="90" t="s">
        <v>3012</v>
      </c>
      <c r="BC28536" s="90" t="s">
        <v>18309</v>
      </c>
      <c r="BD28536" s="473" t="s">
        <v>1301</v>
      </c>
    </row>
    <row r="28537" spans="53:56" ht="15" x14ac:dyDescent="0.25">
      <c r="BA28537" s="90" t="s">
        <v>32997</v>
      </c>
      <c r="BB28537" s="90" t="s">
        <v>3012</v>
      </c>
      <c r="BC28537" s="90" t="s">
        <v>18309</v>
      </c>
      <c r="BD28537" s="473" t="s">
        <v>1301</v>
      </c>
    </row>
    <row r="28538" spans="53:56" ht="15" x14ac:dyDescent="0.25">
      <c r="BA28538" s="90" t="s">
        <v>32998</v>
      </c>
      <c r="BB28538" s="90" t="s">
        <v>3012</v>
      </c>
      <c r="BC28538" s="90" t="s">
        <v>18309</v>
      </c>
      <c r="BD28538" s="473" t="s">
        <v>1301</v>
      </c>
    </row>
    <row r="28539" spans="53:56" ht="15" x14ac:dyDescent="0.25">
      <c r="BA28539" s="91" t="s">
        <v>32999</v>
      </c>
      <c r="BB28539" s="91" t="s">
        <v>3012</v>
      </c>
      <c r="BC28539" s="91" t="s">
        <v>18309</v>
      </c>
      <c r="BD28539" s="473" t="s">
        <v>1301</v>
      </c>
    </row>
    <row r="28540" spans="53:56" ht="15" x14ac:dyDescent="0.25">
      <c r="BA28540" s="91" t="s">
        <v>33000</v>
      </c>
      <c r="BB28540" s="91" t="s">
        <v>3012</v>
      </c>
      <c r="BC28540" s="91" t="s">
        <v>18309</v>
      </c>
      <c r="BD28540" s="473" t="s">
        <v>1301</v>
      </c>
    </row>
    <row r="28541" spans="53:56" ht="15" x14ac:dyDescent="0.25">
      <c r="BA28541" s="90" t="s">
        <v>33001</v>
      </c>
      <c r="BB28541" s="90" t="s">
        <v>3012</v>
      </c>
      <c r="BC28541" s="90" t="s">
        <v>18309</v>
      </c>
      <c r="BD28541" s="473" t="s">
        <v>1301</v>
      </c>
    </row>
    <row r="28542" spans="53:56" ht="15" x14ac:dyDescent="0.25">
      <c r="BA28542" s="90" t="s">
        <v>33002</v>
      </c>
      <c r="BB28542" s="90" t="s">
        <v>3012</v>
      </c>
      <c r="BC28542" s="90" t="s">
        <v>18309</v>
      </c>
      <c r="BD28542" s="473" t="s">
        <v>1301</v>
      </c>
    </row>
    <row r="28543" spans="53:56" ht="15" x14ac:dyDescent="0.25">
      <c r="BA28543" s="91" t="s">
        <v>33003</v>
      </c>
      <c r="BB28543" s="91" t="s">
        <v>3012</v>
      </c>
      <c r="BC28543" s="91" t="s">
        <v>18309</v>
      </c>
      <c r="BD28543" s="473" t="s">
        <v>1301</v>
      </c>
    </row>
    <row r="28544" spans="53:56" ht="15" x14ac:dyDescent="0.25">
      <c r="BA28544" s="91" t="s">
        <v>33004</v>
      </c>
      <c r="BB28544" s="91" t="s">
        <v>3012</v>
      </c>
      <c r="BC28544" s="91" t="s">
        <v>18309</v>
      </c>
      <c r="BD28544" s="473" t="s">
        <v>1301</v>
      </c>
    </row>
    <row r="28545" spans="53:56" ht="15" x14ac:dyDescent="0.25">
      <c r="BA28545" s="90" t="s">
        <v>33005</v>
      </c>
      <c r="BB28545" s="90" t="s">
        <v>3012</v>
      </c>
      <c r="BC28545" s="90" t="s">
        <v>18309</v>
      </c>
      <c r="BD28545" s="473" t="s">
        <v>1301</v>
      </c>
    </row>
    <row r="28546" spans="53:56" ht="15" x14ac:dyDescent="0.25">
      <c r="BA28546" s="90" t="s">
        <v>33006</v>
      </c>
      <c r="BB28546" s="90" t="s">
        <v>3012</v>
      </c>
      <c r="BC28546" s="90" t="s">
        <v>18309</v>
      </c>
      <c r="BD28546" s="473" t="s">
        <v>1301</v>
      </c>
    </row>
    <row r="28547" spans="53:56" ht="15" x14ac:dyDescent="0.25">
      <c r="BA28547" s="91" t="s">
        <v>33007</v>
      </c>
      <c r="BB28547" s="91" t="s">
        <v>3012</v>
      </c>
      <c r="BC28547" s="91" t="s">
        <v>18309</v>
      </c>
      <c r="BD28547" s="473" t="s">
        <v>1301</v>
      </c>
    </row>
    <row r="28548" spans="53:56" ht="15" x14ac:dyDescent="0.25">
      <c r="BA28548" s="91" t="s">
        <v>33008</v>
      </c>
      <c r="BB28548" s="91" t="s">
        <v>3012</v>
      </c>
      <c r="BC28548" s="91" t="s">
        <v>18309</v>
      </c>
      <c r="BD28548" s="473" t="s">
        <v>1301</v>
      </c>
    </row>
    <row r="28549" spans="53:56" ht="15" x14ac:dyDescent="0.25">
      <c r="BA28549" s="90" t="s">
        <v>33009</v>
      </c>
      <c r="BB28549" s="90" t="s">
        <v>3012</v>
      </c>
      <c r="BC28549" s="90" t="s">
        <v>18309</v>
      </c>
      <c r="BD28549" s="473" t="s">
        <v>1301</v>
      </c>
    </row>
    <row r="28550" spans="53:56" ht="15" x14ac:dyDescent="0.25">
      <c r="BA28550" s="91" t="s">
        <v>33010</v>
      </c>
      <c r="BB28550" s="91" t="s">
        <v>3012</v>
      </c>
      <c r="BC28550" s="91" t="s">
        <v>18309</v>
      </c>
      <c r="BD28550" s="473" t="s">
        <v>1301</v>
      </c>
    </row>
    <row r="28551" spans="53:56" ht="15" x14ac:dyDescent="0.25">
      <c r="BA28551" s="91" t="s">
        <v>33011</v>
      </c>
      <c r="BB28551" s="91" t="s">
        <v>3012</v>
      </c>
      <c r="BC28551" s="91" t="s">
        <v>18309</v>
      </c>
      <c r="BD28551" s="473" t="s">
        <v>1301</v>
      </c>
    </row>
    <row r="28552" spans="53:56" ht="15" x14ac:dyDescent="0.25">
      <c r="BA28552" s="90" t="s">
        <v>33012</v>
      </c>
      <c r="BB28552" s="90" t="s">
        <v>3012</v>
      </c>
      <c r="BC28552" s="90" t="s">
        <v>18309</v>
      </c>
      <c r="BD28552" s="473" t="s">
        <v>1301</v>
      </c>
    </row>
    <row r="28553" spans="53:56" ht="15" x14ac:dyDescent="0.25">
      <c r="BA28553" s="91" t="s">
        <v>33013</v>
      </c>
      <c r="BB28553" s="91" t="s">
        <v>3012</v>
      </c>
      <c r="BC28553" s="91" t="s">
        <v>18309</v>
      </c>
      <c r="BD28553" s="473" t="s">
        <v>1301</v>
      </c>
    </row>
    <row r="28554" spans="53:56" ht="15" x14ac:dyDescent="0.25">
      <c r="BA28554" s="90" t="s">
        <v>33014</v>
      </c>
      <c r="BB28554" s="90" t="s">
        <v>3012</v>
      </c>
      <c r="BC28554" s="90" t="s">
        <v>18309</v>
      </c>
      <c r="BD28554" s="473" t="s">
        <v>1301</v>
      </c>
    </row>
    <row r="28555" spans="53:56" ht="15" x14ac:dyDescent="0.25">
      <c r="BA28555" s="90" t="s">
        <v>33015</v>
      </c>
      <c r="BB28555" s="90" t="s">
        <v>3012</v>
      </c>
      <c r="BC28555" s="90" t="s">
        <v>18309</v>
      </c>
      <c r="BD28555" s="473" t="s">
        <v>1301</v>
      </c>
    </row>
    <row r="28556" spans="53:56" ht="15" x14ac:dyDescent="0.25">
      <c r="BA28556" s="91" t="s">
        <v>33016</v>
      </c>
      <c r="BB28556" s="91" t="s">
        <v>3012</v>
      </c>
      <c r="BC28556" s="91" t="s">
        <v>18309</v>
      </c>
      <c r="BD28556" s="473" t="s">
        <v>1301</v>
      </c>
    </row>
    <row r="28557" spans="53:56" ht="15" x14ac:dyDescent="0.25">
      <c r="BA28557" s="91" t="s">
        <v>33017</v>
      </c>
      <c r="BB28557" s="91" t="s">
        <v>3012</v>
      </c>
      <c r="BC28557" s="91" t="s">
        <v>18309</v>
      </c>
      <c r="BD28557" s="473" t="s">
        <v>1301</v>
      </c>
    </row>
    <row r="28558" spans="53:56" ht="15" x14ac:dyDescent="0.25">
      <c r="BA28558" s="90" t="s">
        <v>33018</v>
      </c>
      <c r="BB28558" s="90" t="s">
        <v>3012</v>
      </c>
      <c r="BC28558" s="90" t="s">
        <v>18309</v>
      </c>
      <c r="BD28558" s="473" t="s">
        <v>1301</v>
      </c>
    </row>
    <row r="28559" spans="53:56" ht="15" x14ac:dyDescent="0.25">
      <c r="BA28559" s="90" t="s">
        <v>33019</v>
      </c>
      <c r="BB28559" s="90" t="s">
        <v>3012</v>
      </c>
      <c r="BC28559" s="90" t="s">
        <v>33020</v>
      </c>
      <c r="BD28559" s="473" t="s">
        <v>1301</v>
      </c>
    </row>
    <row r="28560" spans="53:56" ht="15" x14ac:dyDescent="0.25">
      <c r="BA28560" s="91" t="s">
        <v>33021</v>
      </c>
      <c r="BB28560" s="91" t="s">
        <v>3012</v>
      </c>
      <c r="BC28560" s="91" t="s">
        <v>33020</v>
      </c>
      <c r="BD28560" s="473" t="s">
        <v>1301</v>
      </c>
    </row>
    <row r="28561" spans="53:56" ht="15" x14ac:dyDescent="0.25">
      <c r="BA28561" s="90" t="s">
        <v>33022</v>
      </c>
      <c r="BB28561" s="90" t="s">
        <v>3012</v>
      </c>
      <c r="BC28561" s="90" t="s">
        <v>33020</v>
      </c>
      <c r="BD28561" s="473" t="s">
        <v>1301</v>
      </c>
    </row>
    <row r="28562" spans="53:56" ht="15" x14ac:dyDescent="0.25">
      <c r="BA28562" s="91" t="s">
        <v>33023</v>
      </c>
      <c r="BB28562" s="91" t="s">
        <v>3012</v>
      </c>
      <c r="BC28562" s="91" t="s">
        <v>33024</v>
      </c>
      <c r="BD28562" s="473" t="s">
        <v>1301</v>
      </c>
    </row>
    <row r="28563" spans="53:56" ht="15" x14ac:dyDescent="0.25">
      <c r="BA28563" s="91" t="s">
        <v>33025</v>
      </c>
      <c r="BB28563" s="91" t="s">
        <v>3012</v>
      </c>
      <c r="BC28563" s="91" t="s">
        <v>33024</v>
      </c>
      <c r="BD28563" s="473" t="s">
        <v>1301</v>
      </c>
    </row>
    <row r="28564" spans="53:56" ht="15" x14ac:dyDescent="0.25">
      <c r="BA28564" s="91" t="s">
        <v>33026</v>
      </c>
      <c r="BB28564" s="91" t="s">
        <v>3012</v>
      </c>
      <c r="BC28564" s="91" t="s">
        <v>33020</v>
      </c>
      <c r="BD28564" s="473" t="s">
        <v>1301</v>
      </c>
    </row>
    <row r="28565" spans="53:56" ht="15" x14ac:dyDescent="0.25">
      <c r="BA28565" s="90" t="s">
        <v>33027</v>
      </c>
      <c r="BB28565" s="90" t="s">
        <v>3012</v>
      </c>
      <c r="BC28565" s="90" t="s">
        <v>33020</v>
      </c>
      <c r="BD28565" s="473" t="s">
        <v>1301</v>
      </c>
    </row>
    <row r="28566" spans="53:56" ht="15" x14ac:dyDescent="0.25">
      <c r="BA28566" s="90" t="s">
        <v>33028</v>
      </c>
      <c r="BB28566" s="90" t="s">
        <v>3012</v>
      </c>
      <c r="BC28566" s="90" t="s">
        <v>33020</v>
      </c>
      <c r="BD28566" s="473" t="s">
        <v>1301</v>
      </c>
    </row>
    <row r="28567" spans="53:56" ht="15" x14ac:dyDescent="0.25">
      <c r="BA28567" s="91" t="s">
        <v>33029</v>
      </c>
      <c r="BB28567" s="91" t="s">
        <v>3012</v>
      </c>
      <c r="BC28567" s="91" t="s">
        <v>33020</v>
      </c>
      <c r="BD28567" s="473" t="s">
        <v>1301</v>
      </c>
    </row>
    <row r="28568" spans="53:56" ht="15" x14ac:dyDescent="0.25">
      <c r="BA28568" s="90" t="s">
        <v>33030</v>
      </c>
      <c r="BB28568" s="90" t="s">
        <v>3012</v>
      </c>
      <c r="BC28568" s="90" t="s">
        <v>33024</v>
      </c>
      <c r="BD28568" s="473" t="s">
        <v>1301</v>
      </c>
    </row>
    <row r="28569" spans="53:56" ht="15" x14ac:dyDescent="0.25">
      <c r="BA28569" s="91" t="s">
        <v>33031</v>
      </c>
      <c r="BB28569" s="91" t="s">
        <v>3012</v>
      </c>
      <c r="BC28569" s="91" t="s">
        <v>33032</v>
      </c>
      <c r="BD28569" s="473" t="s">
        <v>1301</v>
      </c>
    </row>
    <row r="28570" spans="53:56" ht="15" x14ac:dyDescent="0.25">
      <c r="BA28570" s="90" t="s">
        <v>33033</v>
      </c>
      <c r="BB28570" s="90" t="s">
        <v>3012</v>
      </c>
      <c r="BC28570" s="90" t="s">
        <v>9238</v>
      </c>
      <c r="BD28570" s="473" t="s">
        <v>1301</v>
      </c>
    </row>
    <row r="28571" spans="53:56" ht="15" x14ac:dyDescent="0.25">
      <c r="BA28571" s="91" t="s">
        <v>33034</v>
      </c>
      <c r="BB28571" s="91" t="s">
        <v>3012</v>
      </c>
      <c r="BC28571" s="91" t="s">
        <v>9238</v>
      </c>
      <c r="BD28571" s="473" t="s">
        <v>1301</v>
      </c>
    </row>
    <row r="28572" spans="53:56" ht="15" x14ac:dyDescent="0.25">
      <c r="BA28572" s="91" t="s">
        <v>33035</v>
      </c>
      <c r="BB28572" s="91" t="s">
        <v>3012</v>
      </c>
      <c r="BC28572" s="91" t="s">
        <v>33024</v>
      </c>
      <c r="BD28572" s="473" t="s">
        <v>1301</v>
      </c>
    </row>
    <row r="28573" spans="53:56" ht="15" x14ac:dyDescent="0.25">
      <c r="BA28573" s="90" t="s">
        <v>33036</v>
      </c>
      <c r="BB28573" s="90" t="s">
        <v>3012</v>
      </c>
      <c r="BC28573" s="90" t="s">
        <v>33024</v>
      </c>
      <c r="BD28573" s="473" t="s">
        <v>1301</v>
      </c>
    </row>
    <row r="28574" spans="53:56" ht="15" x14ac:dyDescent="0.25">
      <c r="BA28574" s="91" t="s">
        <v>33037</v>
      </c>
      <c r="BB28574" s="91" t="s">
        <v>3012</v>
      </c>
      <c r="BC28574" s="91" t="s">
        <v>33024</v>
      </c>
      <c r="BD28574" s="473" t="s">
        <v>1301</v>
      </c>
    </row>
    <row r="28575" spans="53:56" ht="15" x14ac:dyDescent="0.25">
      <c r="BA28575" s="90" t="s">
        <v>33038</v>
      </c>
      <c r="BB28575" s="90" t="s">
        <v>3012</v>
      </c>
      <c r="BC28575" s="90" t="s">
        <v>33024</v>
      </c>
      <c r="BD28575" s="473" t="s">
        <v>1301</v>
      </c>
    </row>
    <row r="28576" spans="53:56" ht="15" x14ac:dyDescent="0.25">
      <c r="BA28576" s="90" t="s">
        <v>33039</v>
      </c>
      <c r="BB28576" s="90" t="s">
        <v>3012</v>
      </c>
      <c r="BC28576" s="90" t="s">
        <v>33024</v>
      </c>
      <c r="BD28576" s="473" t="s">
        <v>1301</v>
      </c>
    </row>
    <row r="28577" spans="53:56" ht="15" x14ac:dyDescent="0.25">
      <c r="BA28577" s="91" t="s">
        <v>33040</v>
      </c>
      <c r="BB28577" s="91" t="s">
        <v>3012</v>
      </c>
      <c r="BC28577" s="91" t="s">
        <v>9238</v>
      </c>
      <c r="BD28577" s="473" t="s">
        <v>1301</v>
      </c>
    </row>
    <row r="28578" spans="53:56" ht="15" x14ac:dyDescent="0.25">
      <c r="BA28578" s="90" t="s">
        <v>33041</v>
      </c>
      <c r="BB28578" s="90" t="s">
        <v>3012</v>
      </c>
      <c r="BC28578" s="90" t="s">
        <v>33024</v>
      </c>
      <c r="BD28578" s="473" t="s">
        <v>1301</v>
      </c>
    </row>
    <row r="28579" spans="53:56" ht="15" x14ac:dyDescent="0.25">
      <c r="BA28579" s="91" t="s">
        <v>33042</v>
      </c>
      <c r="BB28579" s="91" t="s">
        <v>3012</v>
      </c>
      <c r="BC28579" s="91" t="s">
        <v>33024</v>
      </c>
      <c r="BD28579" s="473" t="s">
        <v>1301</v>
      </c>
    </row>
    <row r="28580" spans="53:56" ht="15" x14ac:dyDescent="0.25">
      <c r="BA28580" s="91" t="s">
        <v>33043</v>
      </c>
      <c r="BB28580" s="91" t="s">
        <v>3012</v>
      </c>
      <c r="BC28580" s="91" t="s">
        <v>33044</v>
      </c>
      <c r="BD28580" s="473" t="s">
        <v>1301</v>
      </c>
    </row>
    <row r="28581" spans="53:56" ht="15" x14ac:dyDescent="0.25">
      <c r="BA28581" s="90" t="s">
        <v>33045</v>
      </c>
      <c r="BB28581" s="90" t="s">
        <v>3012</v>
      </c>
      <c r="BC28581" s="90" t="s">
        <v>33032</v>
      </c>
      <c r="BD28581" s="473" t="s">
        <v>1301</v>
      </c>
    </row>
    <row r="28582" spans="53:56" ht="15" x14ac:dyDescent="0.25">
      <c r="BA28582" s="91" t="s">
        <v>33046</v>
      </c>
      <c r="BB28582" s="91" t="s">
        <v>3012</v>
      </c>
      <c r="BC28582" s="91" t="s">
        <v>9238</v>
      </c>
      <c r="BD28582" s="473" t="s">
        <v>1301</v>
      </c>
    </row>
    <row r="28583" spans="53:56" ht="15" x14ac:dyDescent="0.25">
      <c r="BA28583" s="90" t="s">
        <v>33047</v>
      </c>
      <c r="BB28583" s="90" t="s">
        <v>3012</v>
      </c>
      <c r="BC28583" s="90" t="s">
        <v>33020</v>
      </c>
      <c r="BD28583" s="473" t="s">
        <v>1301</v>
      </c>
    </row>
    <row r="28584" spans="53:56" ht="15" x14ac:dyDescent="0.25">
      <c r="BA28584" s="90" t="s">
        <v>33048</v>
      </c>
      <c r="BB28584" s="90" t="s">
        <v>3012</v>
      </c>
      <c r="BC28584" s="90" t="s">
        <v>33032</v>
      </c>
      <c r="BD28584" s="473" t="s">
        <v>1301</v>
      </c>
    </row>
    <row r="28585" spans="53:56" ht="15" x14ac:dyDescent="0.25">
      <c r="BA28585" s="91" t="s">
        <v>33049</v>
      </c>
      <c r="BB28585" s="91" t="s">
        <v>3012</v>
      </c>
      <c r="BC28585" s="91" t="s">
        <v>33024</v>
      </c>
      <c r="BD28585" s="473" t="s">
        <v>1301</v>
      </c>
    </row>
    <row r="28586" spans="53:56" ht="15" x14ac:dyDescent="0.25">
      <c r="BA28586" s="90" t="s">
        <v>33050</v>
      </c>
      <c r="BB28586" s="90" t="s">
        <v>3012</v>
      </c>
      <c r="BC28586" s="90" t="s">
        <v>33024</v>
      </c>
      <c r="BD28586" s="473" t="s">
        <v>1301</v>
      </c>
    </row>
    <row r="28587" spans="53:56" ht="15" x14ac:dyDescent="0.25">
      <c r="BA28587" s="91" t="s">
        <v>33051</v>
      </c>
      <c r="BB28587" s="91" t="s">
        <v>3012</v>
      </c>
      <c r="BC28587" s="91" t="s">
        <v>33020</v>
      </c>
      <c r="BD28587" s="473" t="s">
        <v>1301</v>
      </c>
    </row>
    <row r="28588" spans="53:56" ht="15" x14ac:dyDescent="0.25">
      <c r="BA28588" s="90" t="s">
        <v>33052</v>
      </c>
      <c r="BB28588" s="90" t="s">
        <v>3012</v>
      </c>
      <c r="BC28588" s="90" t="s">
        <v>33020</v>
      </c>
      <c r="BD28588" s="473" t="s">
        <v>1301</v>
      </c>
    </row>
    <row r="28589" spans="53:56" ht="15" x14ac:dyDescent="0.25">
      <c r="BA28589" s="91" t="s">
        <v>33053</v>
      </c>
      <c r="BB28589" s="91" t="s">
        <v>3012</v>
      </c>
      <c r="BC28589" s="91" t="s">
        <v>33044</v>
      </c>
      <c r="BD28589" s="473" t="s">
        <v>1301</v>
      </c>
    </row>
    <row r="28590" spans="53:56" ht="15" x14ac:dyDescent="0.25">
      <c r="BA28590" s="91" t="s">
        <v>33054</v>
      </c>
      <c r="BB28590" s="91" t="s">
        <v>3012</v>
      </c>
      <c r="BC28590" s="91" t="s">
        <v>33020</v>
      </c>
      <c r="BD28590" s="473" t="s">
        <v>1301</v>
      </c>
    </row>
    <row r="28591" spans="53:56" ht="15" x14ac:dyDescent="0.25">
      <c r="BA28591" s="90" t="s">
        <v>33055</v>
      </c>
      <c r="BB28591" s="90" t="s">
        <v>3012</v>
      </c>
      <c r="BC28591" s="90" t="s">
        <v>33024</v>
      </c>
      <c r="BD28591" s="473" t="s">
        <v>1301</v>
      </c>
    </row>
    <row r="28592" spans="53:56" ht="15" x14ac:dyDescent="0.25">
      <c r="BA28592" s="91" t="s">
        <v>33056</v>
      </c>
      <c r="BB28592" s="91" t="s">
        <v>3012</v>
      </c>
      <c r="BC28592" s="91" t="s">
        <v>33032</v>
      </c>
      <c r="BD28592" s="473" t="s">
        <v>1301</v>
      </c>
    </row>
    <row r="28593" spans="53:56" ht="15" x14ac:dyDescent="0.25">
      <c r="BA28593" s="90" t="s">
        <v>33057</v>
      </c>
      <c r="BB28593" s="90" t="s">
        <v>3012</v>
      </c>
      <c r="BC28593" s="90" t="s">
        <v>33024</v>
      </c>
      <c r="BD28593" s="473" t="s">
        <v>1301</v>
      </c>
    </row>
    <row r="28594" spans="53:56" ht="15" x14ac:dyDescent="0.25">
      <c r="BA28594" s="91" t="s">
        <v>33058</v>
      </c>
      <c r="BB28594" s="91" t="s">
        <v>3012</v>
      </c>
      <c r="BC28594" s="91" t="s">
        <v>23920</v>
      </c>
      <c r="BD28594" s="473" t="s">
        <v>1301</v>
      </c>
    </row>
    <row r="28595" spans="53:56" ht="15" x14ac:dyDescent="0.25">
      <c r="BA28595" s="90" t="s">
        <v>33059</v>
      </c>
      <c r="BB28595" s="90" t="s">
        <v>3012</v>
      </c>
      <c r="BC28595" s="90" t="s">
        <v>33020</v>
      </c>
      <c r="BD28595" s="473" t="s">
        <v>1301</v>
      </c>
    </row>
    <row r="28596" spans="53:56" ht="15" x14ac:dyDescent="0.25">
      <c r="BA28596" s="91" t="s">
        <v>33060</v>
      </c>
      <c r="BB28596" s="91" t="s">
        <v>3012</v>
      </c>
      <c r="BC28596" s="91" t="s">
        <v>33024</v>
      </c>
      <c r="BD28596" s="473" t="s">
        <v>1301</v>
      </c>
    </row>
    <row r="28597" spans="53:56" ht="15" x14ac:dyDescent="0.25">
      <c r="BA28597" s="90" t="s">
        <v>33061</v>
      </c>
      <c r="BB28597" s="90" t="s">
        <v>3012</v>
      </c>
      <c r="BC28597" s="90" t="s">
        <v>33032</v>
      </c>
      <c r="BD28597" s="473" t="s">
        <v>1301</v>
      </c>
    </row>
    <row r="28598" spans="53:56" ht="15" x14ac:dyDescent="0.25">
      <c r="BA28598" s="91" t="s">
        <v>33062</v>
      </c>
      <c r="BB28598" s="91" t="s">
        <v>3012</v>
      </c>
      <c r="BC28598" s="91" t="s">
        <v>33024</v>
      </c>
      <c r="BD28598" s="473" t="s">
        <v>1301</v>
      </c>
    </row>
    <row r="28599" spans="53:56" ht="15" x14ac:dyDescent="0.25">
      <c r="BA28599" s="90" t="s">
        <v>33063</v>
      </c>
      <c r="BB28599" s="90" t="s">
        <v>3012</v>
      </c>
      <c r="BC28599" s="90" t="s">
        <v>33020</v>
      </c>
      <c r="BD28599" s="473" t="s">
        <v>1301</v>
      </c>
    </row>
    <row r="28600" spans="53:56" ht="15" x14ac:dyDescent="0.25">
      <c r="BA28600" s="91" t="s">
        <v>33064</v>
      </c>
      <c r="BB28600" s="91" t="s">
        <v>3012</v>
      </c>
      <c r="BC28600" s="91" t="s">
        <v>33024</v>
      </c>
      <c r="BD28600" s="473" t="s">
        <v>1301</v>
      </c>
    </row>
    <row r="28601" spans="53:56" ht="15" x14ac:dyDescent="0.25">
      <c r="BA28601" s="90" t="s">
        <v>33065</v>
      </c>
      <c r="BB28601" s="90" t="s">
        <v>3012</v>
      </c>
      <c r="BC28601" s="90" t="s">
        <v>33024</v>
      </c>
      <c r="BD28601" s="473" t="s">
        <v>1301</v>
      </c>
    </row>
    <row r="28602" spans="53:56" ht="15" x14ac:dyDescent="0.25">
      <c r="BA28602" s="91" t="s">
        <v>33066</v>
      </c>
      <c r="BB28602" s="91" t="s">
        <v>3012</v>
      </c>
      <c r="BC28602" s="91" t="s">
        <v>33032</v>
      </c>
      <c r="BD28602" s="473" t="s">
        <v>1301</v>
      </c>
    </row>
    <row r="28603" spans="53:56" ht="15" x14ac:dyDescent="0.25">
      <c r="BA28603" s="91" t="s">
        <v>33067</v>
      </c>
      <c r="BB28603" s="91" t="s">
        <v>3012</v>
      </c>
      <c r="BC28603" s="91" t="s">
        <v>33020</v>
      </c>
      <c r="BD28603" s="473" t="s">
        <v>1301</v>
      </c>
    </row>
    <row r="28604" spans="53:56" ht="15" x14ac:dyDescent="0.25">
      <c r="BA28604" s="90" t="s">
        <v>33068</v>
      </c>
      <c r="BB28604" s="90" t="s">
        <v>3012</v>
      </c>
      <c r="BC28604" s="90" t="s">
        <v>33032</v>
      </c>
      <c r="BD28604" s="473" t="s">
        <v>1301</v>
      </c>
    </row>
    <row r="28605" spans="53:56" ht="15" x14ac:dyDescent="0.25">
      <c r="BA28605" s="91" t="s">
        <v>33069</v>
      </c>
      <c r="BB28605" s="91" t="s">
        <v>3012</v>
      </c>
      <c r="BC28605" s="91" t="s">
        <v>33044</v>
      </c>
      <c r="BD28605" s="473" t="s">
        <v>1301</v>
      </c>
    </row>
    <row r="28606" spans="53:56" ht="15" x14ac:dyDescent="0.25">
      <c r="BA28606" s="90" t="s">
        <v>33070</v>
      </c>
      <c r="BB28606" s="90" t="s">
        <v>3012</v>
      </c>
      <c r="BC28606" s="90" t="s">
        <v>33020</v>
      </c>
      <c r="BD28606" s="473" t="s">
        <v>1301</v>
      </c>
    </row>
    <row r="28607" spans="53:56" ht="15" x14ac:dyDescent="0.25">
      <c r="BA28607" s="91" t="s">
        <v>33070</v>
      </c>
      <c r="BB28607" s="91" t="s">
        <v>3012</v>
      </c>
      <c r="BC28607" s="91" t="s">
        <v>9238</v>
      </c>
      <c r="BD28607" s="473" t="s">
        <v>1301</v>
      </c>
    </row>
    <row r="28608" spans="53:56" ht="15" x14ac:dyDescent="0.25">
      <c r="BA28608" s="90" t="s">
        <v>33071</v>
      </c>
      <c r="BB28608" s="90" t="s">
        <v>3012</v>
      </c>
      <c r="BC28608" s="90" t="s">
        <v>33032</v>
      </c>
      <c r="BD28608" s="473" t="s">
        <v>1301</v>
      </c>
    </row>
    <row r="28609" spans="53:56" ht="15" x14ac:dyDescent="0.25">
      <c r="BA28609" s="91" t="s">
        <v>33072</v>
      </c>
      <c r="BB28609" s="91" t="s">
        <v>3012</v>
      </c>
      <c r="BC28609" s="91" t="s">
        <v>33044</v>
      </c>
      <c r="BD28609" s="473" t="s">
        <v>1301</v>
      </c>
    </row>
    <row r="28610" spans="53:56" ht="15" x14ac:dyDescent="0.25">
      <c r="BA28610" s="90" t="s">
        <v>33073</v>
      </c>
      <c r="BB28610" s="90" t="s">
        <v>3012</v>
      </c>
      <c r="BC28610" s="90" t="s">
        <v>33020</v>
      </c>
      <c r="BD28610" s="473" t="s">
        <v>1301</v>
      </c>
    </row>
    <row r="28611" spans="53:56" ht="15" x14ac:dyDescent="0.25">
      <c r="BA28611" s="91" t="s">
        <v>33074</v>
      </c>
      <c r="BB28611" s="91" t="s">
        <v>3012</v>
      </c>
      <c r="BC28611" s="91" t="s">
        <v>33024</v>
      </c>
      <c r="BD28611" s="473" t="s">
        <v>1301</v>
      </c>
    </row>
    <row r="28612" spans="53:56" ht="15" x14ac:dyDescent="0.25">
      <c r="BA28612" s="90" t="s">
        <v>33075</v>
      </c>
      <c r="BB28612" s="90" t="s">
        <v>3012</v>
      </c>
      <c r="BC28612" s="90" t="s">
        <v>33024</v>
      </c>
      <c r="BD28612" s="473" t="s">
        <v>1301</v>
      </c>
    </row>
    <row r="28613" spans="53:56" ht="15" x14ac:dyDescent="0.25">
      <c r="BA28613" s="91" t="s">
        <v>33076</v>
      </c>
      <c r="BB28613" s="91" t="s">
        <v>3012</v>
      </c>
      <c r="BC28613" s="91" t="s">
        <v>33024</v>
      </c>
      <c r="BD28613" s="473" t="s">
        <v>1301</v>
      </c>
    </row>
    <row r="28614" spans="53:56" ht="15" x14ac:dyDescent="0.25">
      <c r="BA28614" s="90" t="s">
        <v>33077</v>
      </c>
      <c r="BB28614" s="90" t="s">
        <v>3012</v>
      </c>
      <c r="BC28614" s="90" t="s">
        <v>33020</v>
      </c>
      <c r="BD28614" s="473" t="s">
        <v>1301</v>
      </c>
    </row>
    <row r="28615" spans="53:56" ht="15" x14ac:dyDescent="0.25">
      <c r="BA28615" s="91" t="s">
        <v>33078</v>
      </c>
      <c r="BB28615" s="91" t="s">
        <v>3012</v>
      </c>
      <c r="BC28615" s="91" t="s">
        <v>33024</v>
      </c>
      <c r="BD28615" s="473" t="s">
        <v>1301</v>
      </c>
    </row>
    <row r="28616" spans="53:56" ht="15" x14ac:dyDescent="0.25">
      <c r="BA28616" s="90" t="s">
        <v>33079</v>
      </c>
      <c r="BB28616" s="90" t="s">
        <v>3012</v>
      </c>
      <c r="BC28616" s="90" t="s">
        <v>33024</v>
      </c>
      <c r="BD28616" s="473" t="s">
        <v>1301</v>
      </c>
    </row>
    <row r="28617" spans="53:56" ht="15" x14ac:dyDescent="0.25">
      <c r="BA28617" s="91" t="s">
        <v>33080</v>
      </c>
      <c r="BB28617" s="91" t="s">
        <v>3012</v>
      </c>
      <c r="BC28617" s="91" t="s">
        <v>33024</v>
      </c>
      <c r="BD28617" s="473" t="s">
        <v>1301</v>
      </c>
    </row>
    <row r="28618" spans="53:56" ht="15" x14ac:dyDescent="0.25">
      <c r="BA28618" s="90" t="s">
        <v>33081</v>
      </c>
      <c r="BB28618" s="90" t="s">
        <v>3012</v>
      </c>
      <c r="BC28618" s="90" t="s">
        <v>33082</v>
      </c>
      <c r="BD28618" s="473" t="s">
        <v>1301</v>
      </c>
    </row>
    <row r="28619" spans="53:56" ht="15" x14ac:dyDescent="0.25">
      <c r="BA28619" s="91" t="s">
        <v>33083</v>
      </c>
      <c r="BB28619" s="91" t="s">
        <v>3012</v>
      </c>
      <c r="BC28619" s="91" t="s">
        <v>14206</v>
      </c>
      <c r="BD28619" s="473" t="s">
        <v>1301</v>
      </c>
    </row>
    <row r="28620" spans="53:56" ht="15" x14ac:dyDescent="0.25">
      <c r="BA28620" s="90" t="s">
        <v>33084</v>
      </c>
      <c r="BB28620" s="90" t="s">
        <v>3012</v>
      </c>
      <c r="BC28620" s="90" t="s">
        <v>32656</v>
      </c>
      <c r="BD28620" s="473" t="s">
        <v>1301</v>
      </c>
    </row>
    <row r="28621" spans="53:56" ht="15" x14ac:dyDescent="0.25">
      <c r="BA28621" s="91" t="s">
        <v>33085</v>
      </c>
      <c r="BB28621" s="91" t="s">
        <v>3012</v>
      </c>
      <c r="BC28621" s="91" t="s">
        <v>14636</v>
      </c>
      <c r="BD28621" s="473" t="s">
        <v>1301</v>
      </c>
    </row>
    <row r="28622" spans="53:56" ht="15" x14ac:dyDescent="0.25">
      <c r="BA28622" s="90" t="s">
        <v>33086</v>
      </c>
      <c r="BB28622" s="90" t="s">
        <v>3012</v>
      </c>
      <c r="BC28622" s="90" t="s">
        <v>32656</v>
      </c>
      <c r="BD28622" s="473" t="s">
        <v>1301</v>
      </c>
    </row>
    <row r="28623" spans="53:56" ht="15" x14ac:dyDescent="0.25">
      <c r="BA28623" s="91" t="s">
        <v>33087</v>
      </c>
      <c r="BB28623" s="91" t="s">
        <v>3012</v>
      </c>
      <c r="BC28623" s="91" t="s">
        <v>14636</v>
      </c>
      <c r="BD28623" s="473" t="s">
        <v>1301</v>
      </c>
    </row>
    <row r="28624" spans="53:56" ht="15" x14ac:dyDescent="0.25">
      <c r="BA28624" s="90" t="s">
        <v>33088</v>
      </c>
      <c r="BB28624" s="90" t="s">
        <v>3012</v>
      </c>
      <c r="BC28624" s="90" t="s">
        <v>14636</v>
      </c>
      <c r="BD28624" s="473" t="s">
        <v>1301</v>
      </c>
    </row>
    <row r="28625" spans="53:56" ht="15" x14ac:dyDescent="0.25">
      <c r="BA28625" s="91" t="s">
        <v>33089</v>
      </c>
      <c r="BB28625" s="91" t="s">
        <v>3012</v>
      </c>
      <c r="BC28625" s="91" t="s">
        <v>33090</v>
      </c>
      <c r="BD28625" s="473" t="s">
        <v>1301</v>
      </c>
    </row>
    <row r="28626" spans="53:56" ht="15" x14ac:dyDescent="0.25">
      <c r="BA28626" s="90" t="s">
        <v>33091</v>
      </c>
      <c r="BB28626" s="90" t="s">
        <v>3012</v>
      </c>
      <c r="BC28626" s="90" t="s">
        <v>3448</v>
      </c>
      <c r="BD28626" s="473" t="s">
        <v>1301</v>
      </c>
    </row>
    <row r="28627" spans="53:56" ht="15" x14ac:dyDescent="0.25">
      <c r="BA28627" s="91" t="s">
        <v>33092</v>
      </c>
      <c r="BB28627" s="91" t="s">
        <v>3012</v>
      </c>
      <c r="BC28627" s="91" t="s">
        <v>32656</v>
      </c>
      <c r="BD28627" s="473" t="s">
        <v>1301</v>
      </c>
    </row>
    <row r="28628" spans="53:56" ht="15" x14ac:dyDescent="0.25">
      <c r="BA28628" s="90" t="s">
        <v>33093</v>
      </c>
      <c r="BB28628" s="90" t="s">
        <v>3012</v>
      </c>
      <c r="BC28628" s="90" t="s">
        <v>28112</v>
      </c>
      <c r="BD28628" s="473" t="s">
        <v>1301</v>
      </c>
    </row>
    <row r="28629" spans="53:56" ht="15" x14ac:dyDescent="0.25">
      <c r="BA28629" s="91" t="s">
        <v>33094</v>
      </c>
      <c r="BB28629" s="91" t="s">
        <v>3012</v>
      </c>
      <c r="BC28629" s="91" t="s">
        <v>33095</v>
      </c>
      <c r="BD28629" s="473" t="s">
        <v>1301</v>
      </c>
    </row>
    <row r="28630" spans="53:56" ht="15" x14ac:dyDescent="0.25">
      <c r="BA28630" s="90" t="s">
        <v>33096</v>
      </c>
      <c r="BB28630" s="90" t="s">
        <v>3012</v>
      </c>
      <c r="BC28630" s="90" t="s">
        <v>33090</v>
      </c>
      <c r="BD28630" s="473" t="s">
        <v>1301</v>
      </c>
    </row>
    <row r="28631" spans="53:56" ht="15" x14ac:dyDescent="0.25">
      <c r="BA28631" s="91" t="s">
        <v>33097</v>
      </c>
      <c r="BB28631" s="91" t="s">
        <v>3012</v>
      </c>
      <c r="BC28631" s="91" t="s">
        <v>33090</v>
      </c>
      <c r="BD28631" s="473" t="s">
        <v>1301</v>
      </c>
    </row>
    <row r="28632" spans="53:56" ht="15" x14ac:dyDescent="0.25">
      <c r="BA28632" s="90" t="s">
        <v>33098</v>
      </c>
      <c r="BB28632" s="90" t="s">
        <v>3012</v>
      </c>
      <c r="BC28632" s="90" t="s">
        <v>32656</v>
      </c>
      <c r="BD28632" s="473" t="s">
        <v>1301</v>
      </c>
    </row>
    <row r="28633" spans="53:56" ht="15" x14ac:dyDescent="0.25">
      <c r="BA28633" s="91" t="s">
        <v>33099</v>
      </c>
      <c r="BB28633" s="91" t="s">
        <v>3012</v>
      </c>
      <c r="BC28633" s="91" t="s">
        <v>14206</v>
      </c>
      <c r="BD28633" s="473" t="s">
        <v>1301</v>
      </c>
    </row>
    <row r="28634" spans="53:56" ht="15" x14ac:dyDescent="0.25">
      <c r="BA28634" s="90" t="s">
        <v>33100</v>
      </c>
      <c r="BB28634" s="90" t="s">
        <v>3012</v>
      </c>
      <c r="BC28634" s="90" t="s">
        <v>28112</v>
      </c>
      <c r="BD28634" s="473" t="s">
        <v>1301</v>
      </c>
    </row>
    <row r="28635" spans="53:56" ht="15" x14ac:dyDescent="0.25">
      <c r="BA28635" s="91" t="s">
        <v>33101</v>
      </c>
      <c r="BB28635" s="91" t="s">
        <v>3012</v>
      </c>
      <c r="BC28635" s="91" t="s">
        <v>33082</v>
      </c>
      <c r="BD28635" s="473" t="s">
        <v>1301</v>
      </c>
    </row>
    <row r="28636" spans="53:56" ht="15" x14ac:dyDescent="0.25">
      <c r="BA28636" s="90" t="s">
        <v>33102</v>
      </c>
      <c r="BB28636" s="90" t="s">
        <v>3012</v>
      </c>
      <c r="BC28636" s="90" t="s">
        <v>33090</v>
      </c>
      <c r="BD28636" s="473" t="s">
        <v>1301</v>
      </c>
    </row>
    <row r="28637" spans="53:56" ht="15" x14ac:dyDescent="0.25">
      <c r="BA28637" s="91" t="s">
        <v>33103</v>
      </c>
      <c r="BB28637" s="91" t="s">
        <v>3012</v>
      </c>
      <c r="BC28637" s="91" t="s">
        <v>33082</v>
      </c>
      <c r="BD28637" s="473" t="s">
        <v>1301</v>
      </c>
    </row>
    <row r="28638" spans="53:56" ht="15" x14ac:dyDescent="0.25">
      <c r="BA28638" s="90" t="s">
        <v>33104</v>
      </c>
      <c r="BB28638" s="90" t="s">
        <v>3012</v>
      </c>
      <c r="BC28638" s="90" t="s">
        <v>32656</v>
      </c>
      <c r="BD28638" s="473" t="s">
        <v>1301</v>
      </c>
    </row>
    <row r="28639" spans="53:56" ht="15" x14ac:dyDescent="0.25">
      <c r="BA28639" s="91" t="s">
        <v>33105</v>
      </c>
      <c r="BB28639" s="91" t="s">
        <v>3012</v>
      </c>
      <c r="BC28639" s="91" t="s">
        <v>14206</v>
      </c>
      <c r="BD28639" s="473" t="s">
        <v>1301</v>
      </c>
    </row>
    <row r="28640" spans="53:56" ht="15" x14ac:dyDescent="0.25">
      <c r="BA28640" s="90" t="s">
        <v>33106</v>
      </c>
      <c r="BB28640" s="90" t="s">
        <v>3012</v>
      </c>
      <c r="BC28640" s="90" t="s">
        <v>33090</v>
      </c>
      <c r="BD28640" s="473" t="s">
        <v>1301</v>
      </c>
    </row>
    <row r="28641" spans="53:56" ht="15" x14ac:dyDescent="0.25">
      <c r="BA28641" s="91" t="s">
        <v>33107</v>
      </c>
      <c r="BB28641" s="91" t="s">
        <v>3012</v>
      </c>
      <c r="BC28641" s="91" t="s">
        <v>33082</v>
      </c>
      <c r="BD28641" s="473" t="s">
        <v>1301</v>
      </c>
    </row>
    <row r="28642" spans="53:56" ht="15" x14ac:dyDescent="0.25">
      <c r="BA28642" s="90" t="s">
        <v>33108</v>
      </c>
      <c r="BB28642" s="90" t="s">
        <v>3012</v>
      </c>
      <c r="BC28642" s="90" t="s">
        <v>33095</v>
      </c>
      <c r="BD28642" s="473" t="s">
        <v>1301</v>
      </c>
    </row>
    <row r="28643" spans="53:56" ht="15" x14ac:dyDescent="0.25">
      <c r="BA28643" s="91" t="s">
        <v>33109</v>
      </c>
      <c r="BB28643" s="91" t="s">
        <v>3012</v>
      </c>
      <c r="BC28643" s="91" t="s">
        <v>14636</v>
      </c>
      <c r="BD28643" s="473" t="s">
        <v>1301</v>
      </c>
    </row>
    <row r="28644" spans="53:56" ht="15" x14ac:dyDescent="0.25">
      <c r="BA28644" s="90" t="s">
        <v>33110</v>
      </c>
      <c r="BB28644" s="90" t="s">
        <v>3012</v>
      </c>
      <c r="BC28644" s="90" t="s">
        <v>33090</v>
      </c>
      <c r="BD28644" s="473" t="s">
        <v>1301</v>
      </c>
    </row>
    <row r="28645" spans="53:56" ht="15" x14ac:dyDescent="0.25">
      <c r="BA28645" s="91" t="s">
        <v>33111</v>
      </c>
      <c r="BB28645" s="91" t="s">
        <v>3012</v>
      </c>
      <c r="BC28645" s="91" t="s">
        <v>33082</v>
      </c>
      <c r="BD28645" s="473" t="s">
        <v>1301</v>
      </c>
    </row>
    <row r="28646" spans="53:56" ht="15" x14ac:dyDescent="0.25">
      <c r="BA28646" s="90" t="s">
        <v>33112</v>
      </c>
      <c r="BB28646" s="90" t="s">
        <v>3012</v>
      </c>
      <c r="BC28646" s="90" t="s">
        <v>14206</v>
      </c>
      <c r="BD28646" s="473" t="s">
        <v>1301</v>
      </c>
    </row>
    <row r="28647" spans="53:56" ht="15" x14ac:dyDescent="0.25">
      <c r="BA28647" s="91" t="s">
        <v>33113</v>
      </c>
      <c r="BB28647" s="91" t="s">
        <v>3012</v>
      </c>
      <c r="BC28647" s="91" t="s">
        <v>32656</v>
      </c>
      <c r="BD28647" s="473" t="s">
        <v>1301</v>
      </c>
    </row>
    <row r="28648" spans="53:56" ht="15" x14ac:dyDescent="0.25">
      <c r="BA28648" s="90" t="s">
        <v>33114</v>
      </c>
      <c r="BB28648" s="90" t="s">
        <v>3012</v>
      </c>
      <c r="BC28648" s="90" t="s">
        <v>33090</v>
      </c>
      <c r="BD28648" s="473" t="s">
        <v>1301</v>
      </c>
    </row>
    <row r="28649" spans="53:56" ht="15" x14ac:dyDescent="0.25">
      <c r="BA28649" s="91" t="s">
        <v>33115</v>
      </c>
      <c r="BB28649" s="91" t="s">
        <v>3012</v>
      </c>
      <c r="BC28649" s="91" t="s">
        <v>32656</v>
      </c>
      <c r="BD28649" s="473" t="s">
        <v>1301</v>
      </c>
    </row>
    <row r="28650" spans="53:56" ht="15" x14ac:dyDescent="0.25">
      <c r="BA28650" s="90" t="s">
        <v>33116</v>
      </c>
      <c r="BB28650" s="90" t="s">
        <v>3012</v>
      </c>
      <c r="BC28650" s="90" t="s">
        <v>3448</v>
      </c>
      <c r="BD28650" s="473" t="s">
        <v>1301</v>
      </c>
    </row>
    <row r="28651" spans="53:56" ht="15" x14ac:dyDescent="0.25">
      <c r="BA28651" s="91" t="s">
        <v>33117</v>
      </c>
      <c r="BB28651" s="91" t="s">
        <v>3012</v>
      </c>
      <c r="BC28651" s="91" t="s">
        <v>32656</v>
      </c>
      <c r="BD28651" s="473" t="s">
        <v>1301</v>
      </c>
    </row>
    <row r="28652" spans="53:56" ht="15" x14ac:dyDescent="0.25">
      <c r="BA28652" s="90" t="s">
        <v>33118</v>
      </c>
      <c r="BB28652" s="90" t="s">
        <v>3012</v>
      </c>
      <c r="BC28652" s="90" t="s">
        <v>33090</v>
      </c>
      <c r="BD28652" s="473" t="s">
        <v>1301</v>
      </c>
    </row>
    <row r="28653" spans="53:56" ht="15" x14ac:dyDescent="0.25">
      <c r="BA28653" s="91" t="s">
        <v>33119</v>
      </c>
      <c r="BB28653" s="91" t="s">
        <v>3012</v>
      </c>
      <c r="BC28653" s="91" t="s">
        <v>32656</v>
      </c>
      <c r="BD28653" s="473" t="s">
        <v>1301</v>
      </c>
    </row>
    <row r="28654" spans="53:56" ht="15" x14ac:dyDescent="0.25">
      <c r="BA28654" s="90" t="s">
        <v>33120</v>
      </c>
      <c r="BB28654" s="90" t="s">
        <v>3012</v>
      </c>
      <c r="BC28654" s="90" t="s">
        <v>33090</v>
      </c>
      <c r="BD28654" s="473" t="s">
        <v>1301</v>
      </c>
    </row>
    <row r="28655" spans="53:56" ht="15" x14ac:dyDescent="0.25">
      <c r="BA28655" s="91" t="s">
        <v>33121</v>
      </c>
      <c r="BB28655" s="91" t="s">
        <v>3012</v>
      </c>
      <c r="BC28655" s="91" t="s">
        <v>3448</v>
      </c>
      <c r="BD28655" s="473" t="s">
        <v>1301</v>
      </c>
    </row>
    <row r="28656" spans="53:56" ht="15" x14ac:dyDescent="0.25">
      <c r="BA28656" s="90" t="s">
        <v>33122</v>
      </c>
      <c r="BB28656" s="90" t="s">
        <v>3012</v>
      </c>
      <c r="BC28656" s="90" t="s">
        <v>32656</v>
      </c>
      <c r="BD28656" s="473" t="s">
        <v>1301</v>
      </c>
    </row>
    <row r="28657" spans="53:56" ht="15" x14ac:dyDescent="0.25">
      <c r="BA28657" s="91" t="s">
        <v>33123</v>
      </c>
      <c r="BB28657" s="91" t="s">
        <v>3012</v>
      </c>
      <c r="BC28657" s="91" t="s">
        <v>3448</v>
      </c>
      <c r="BD28657" s="473" t="s">
        <v>1301</v>
      </c>
    </row>
    <row r="28658" spans="53:56" ht="15" x14ac:dyDescent="0.25">
      <c r="BA28658" s="90" t="s">
        <v>33124</v>
      </c>
      <c r="BB28658" s="90" t="s">
        <v>3012</v>
      </c>
      <c r="BC28658" s="90" t="s">
        <v>32656</v>
      </c>
      <c r="BD28658" s="473" t="s">
        <v>1301</v>
      </c>
    </row>
    <row r="28659" spans="53:56" ht="15" x14ac:dyDescent="0.25">
      <c r="BA28659" s="91" t="s">
        <v>33125</v>
      </c>
      <c r="BB28659" s="91" t="s">
        <v>3012</v>
      </c>
      <c r="BC28659" s="91" t="s">
        <v>14206</v>
      </c>
      <c r="BD28659" s="473" t="s">
        <v>1301</v>
      </c>
    </row>
    <row r="28660" spans="53:56" ht="15" x14ac:dyDescent="0.25">
      <c r="BA28660" s="90" t="s">
        <v>33126</v>
      </c>
      <c r="BB28660" s="90" t="s">
        <v>3012</v>
      </c>
      <c r="BC28660" s="90" t="s">
        <v>14206</v>
      </c>
      <c r="BD28660" s="473" t="s">
        <v>1301</v>
      </c>
    </row>
    <row r="28661" spans="53:56" ht="15" x14ac:dyDescent="0.25">
      <c r="BA28661" s="91" t="s">
        <v>33127</v>
      </c>
      <c r="BB28661" s="91" t="s">
        <v>3012</v>
      </c>
      <c r="BC28661" s="91" t="s">
        <v>33082</v>
      </c>
      <c r="BD28661" s="473" t="s">
        <v>1301</v>
      </c>
    </row>
    <row r="28662" spans="53:56" ht="15" x14ac:dyDescent="0.25">
      <c r="BA28662" s="90" t="s">
        <v>33128</v>
      </c>
      <c r="BB28662" s="90" t="s">
        <v>3012</v>
      </c>
      <c r="BC28662" s="90" t="s">
        <v>33090</v>
      </c>
      <c r="BD28662" s="473" t="s">
        <v>1301</v>
      </c>
    </row>
    <row r="28663" spans="53:56" ht="15" x14ac:dyDescent="0.25">
      <c r="BA28663" s="91" t="s">
        <v>33129</v>
      </c>
      <c r="BB28663" s="91" t="s">
        <v>3012</v>
      </c>
      <c r="BC28663" s="91" t="s">
        <v>32656</v>
      </c>
      <c r="BD28663" s="473" t="s">
        <v>1301</v>
      </c>
    </row>
    <row r="28664" spans="53:56" ht="15" x14ac:dyDescent="0.25">
      <c r="BA28664" s="90" t="s">
        <v>33130</v>
      </c>
      <c r="BB28664" s="90" t="s">
        <v>3012</v>
      </c>
      <c r="BC28664" s="90" t="s">
        <v>33090</v>
      </c>
      <c r="BD28664" s="473" t="s">
        <v>1301</v>
      </c>
    </row>
    <row r="28665" spans="53:56" ht="15" x14ac:dyDescent="0.25">
      <c r="BA28665" s="91" t="s">
        <v>33131</v>
      </c>
      <c r="BB28665" s="91" t="s">
        <v>3012</v>
      </c>
      <c r="BC28665" s="91" t="s">
        <v>28112</v>
      </c>
      <c r="BD28665" s="473" t="s">
        <v>1301</v>
      </c>
    </row>
    <row r="28666" spans="53:56" ht="15" x14ac:dyDescent="0.25">
      <c r="BA28666" s="90" t="s">
        <v>33132</v>
      </c>
      <c r="BB28666" s="90" t="s">
        <v>3012</v>
      </c>
      <c r="BC28666" s="90" t="s">
        <v>32656</v>
      </c>
      <c r="BD28666" s="473" t="s">
        <v>1301</v>
      </c>
    </row>
    <row r="28667" spans="53:56" ht="15" x14ac:dyDescent="0.25">
      <c r="BA28667" s="90" t="s">
        <v>33133</v>
      </c>
      <c r="BB28667" s="90" t="s">
        <v>3012</v>
      </c>
      <c r="BC28667" s="90" t="s">
        <v>14636</v>
      </c>
      <c r="BD28667" s="473" t="s">
        <v>1301</v>
      </c>
    </row>
    <row r="28668" spans="53:56" ht="15" x14ac:dyDescent="0.25">
      <c r="BA28668" s="91" t="s">
        <v>33134</v>
      </c>
      <c r="BB28668" s="91" t="s">
        <v>3012</v>
      </c>
      <c r="BC28668" s="91" t="s">
        <v>33090</v>
      </c>
      <c r="BD28668" s="473" t="s">
        <v>1301</v>
      </c>
    </row>
    <row r="28669" spans="53:56" ht="15" x14ac:dyDescent="0.25">
      <c r="BA28669" s="90" t="s">
        <v>33135</v>
      </c>
      <c r="BB28669" s="90" t="s">
        <v>3012</v>
      </c>
      <c r="BC28669" s="90" t="s">
        <v>32656</v>
      </c>
      <c r="BD28669" s="473" t="s">
        <v>1301</v>
      </c>
    </row>
    <row r="28670" spans="53:56" ht="15" x14ac:dyDescent="0.25">
      <c r="BA28670" s="91" t="s">
        <v>33136</v>
      </c>
      <c r="BB28670" s="91" t="s">
        <v>3012</v>
      </c>
      <c r="BC28670" s="91" t="s">
        <v>33090</v>
      </c>
      <c r="BD28670" s="473" t="s">
        <v>1301</v>
      </c>
    </row>
    <row r="28671" spans="53:56" ht="15" x14ac:dyDescent="0.25">
      <c r="BA28671" s="91" t="s">
        <v>33137</v>
      </c>
      <c r="BB28671" s="91" t="s">
        <v>3012</v>
      </c>
      <c r="BC28671" s="91" t="s">
        <v>33095</v>
      </c>
      <c r="BD28671" s="473" t="s">
        <v>1301</v>
      </c>
    </row>
    <row r="28672" spans="53:56" ht="15" x14ac:dyDescent="0.25">
      <c r="BA28672" s="90" t="s">
        <v>33138</v>
      </c>
      <c r="BB28672" s="90" t="s">
        <v>3012</v>
      </c>
      <c r="BC28672" s="90" t="s">
        <v>28112</v>
      </c>
      <c r="BD28672" s="473" t="s">
        <v>1301</v>
      </c>
    </row>
    <row r="28673" spans="53:56" ht="15" x14ac:dyDescent="0.25">
      <c r="BA28673" s="91" t="s">
        <v>33139</v>
      </c>
      <c r="BB28673" s="91" t="s">
        <v>3012</v>
      </c>
      <c r="BC28673" s="91" t="s">
        <v>28112</v>
      </c>
      <c r="BD28673" s="473" t="s">
        <v>1301</v>
      </c>
    </row>
    <row r="28674" spans="53:56" ht="15" x14ac:dyDescent="0.25">
      <c r="BA28674" s="90" t="s">
        <v>33140</v>
      </c>
      <c r="BB28674" s="90" t="s">
        <v>3012</v>
      </c>
      <c r="BC28674" s="90" t="s">
        <v>3448</v>
      </c>
      <c r="BD28674" s="473" t="s">
        <v>1301</v>
      </c>
    </row>
    <row r="28675" spans="53:56" ht="15" x14ac:dyDescent="0.25">
      <c r="BA28675" s="90" t="s">
        <v>33141</v>
      </c>
      <c r="BB28675" s="90" t="s">
        <v>3012</v>
      </c>
      <c r="BC28675" s="90" t="s">
        <v>33082</v>
      </c>
      <c r="BD28675" s="473" t="s">
        <v>1301</v>
      </c>
    </row>
    <row r="28676" spans="53:56" ht="15" x14ac:dyDescent="0.25">
      <c r="BA28676" s="91" t="s">
        <v>33142</v>
      </c>
      <c r="BB28676" s="91" t="s">
        <v>3012</v>
      </c>
      <c r="BC28676" s="91" t="s">
        <v>33090</v>
      </c>
      <c r="BD28676" s="473" t="s">
        <v>1301</v>
      </c>
    </row>
    <row r="28677" spans="53:56" ht="15" x14ac:dyDescent="0.25">
      <c r="BA28677" s="90" t="s">
        <v>33143</v>
      </c>
      <c r="BB28677" s="90" t="s">
        <v>3012</v>
      </c>
      <c r="BC28677" s="90" t="s">
        <v>28112</v>
      </c>
      <c r="BD28677" s="473" t="s">
        <v>1301</v>
      </c>
    </row>
    <row r="28678" spans="53:56" ht="15" x14ac:dyDescent="0.25">
      <c r="BA28678" s="91" t="s">
        <v>33144</v>
      </c>
      <c r="BB28678" s="91" t="s">
        <v>3012</v>
      </c>
      <c r="BC28678" s="91" t="s">
        <v>3448</v>
      </c>
      <c r="BD28678" s="473" t="s">
        <v>1301</v>
      </c>
    </row>
    <row r="28679" spans="53:56" ht="15" x14ac:dyDescent="0.25">
      <c r="BA28679" s="91" t="s">
        <v>33145</v>
      </c>
      <c r="BB28679" s="91" t="s">
        <v>3012</v>
      </c>
      <c r="BC28679" s="91" t="s">
        <v>28112</v>
      </c>
      <c r="BD28679" s="473" t="s">
        <v>1301</v>
      </c>
    </row>
    <row r="28680" spans="53:56" ht="15" x14ac:dyDescent="0.25">
      <c r="BA28680" s="90" t="s">
        <v>33146</v>
      </c>
      <c r="BB28680" s="90" t="s">
        <v>3012</v>
      </c>
      <c r="BC28680" s="90" t="s">
        <v>28112</v>
      </c>
      <c r="BD28680" s="473" t="s">
        <v>1301</v>
      </c>
    </row>
    <row r="28681" spans="53:56" ht="15" x14ac:dyDescent="0.25">
      <c r="BA28681" s="91" t="s">
        <v>33147</v>
      </c>
      <c r="BB28681" s="91" t="s">
        <v>3012</v>
      </c>
      <c r="BC28681" s="91" t="s">
        <v>33095</v>
      </c>
      <c r="BD28681" s="473" t="s">
        <v>1301</v>
      </c>
    </row>
    <row r="28682" spans="53:56" ht="15" x14ac:dyDescent="0.25">
      <c r="BA28682" s="90" t="s">
        <v>33148</v>
      </c>
      <c r="BB28682" s="90" t="s">
        <v>3012</v>
      </c>
      <c r="BC28682" s="90" t="s">
        <v>32656</v>
      </c>
      <c r="BD28682" s="473" t="s">
        <v>1301</v>
      </c>
    </row>
    <row r="28683" spans="53:56" ht="15" x14ac:dyDescent="0.25">
      <c r="BA28683" s="91" t="s">
        <v>33149</v>
      </c>
      <c r="BB28683" s="91" t="s">
        <v>3012</v>
      </c>
      <c r="BC28683" s="91" t="s">
        <v>33082</v>
      </c>
      <c r="BD28683" s="473" t="s">
        <v>1301</v>
      </c>
    </row>
    <row r="28684" spans="53:56" ht="15" x14ac:dyDescent="0.25">
      <c r="BA28684" s="90" t="s">
        <v>33150</v>
      </c>
      <c r="BB28684" s="90" t="s">
        <v>3012</v>
      </c>
      <c r="BC28684" s="90" t="s">
        <v>33082</v>
      </c>
      <c r="BD28684" s="473" t="s">
        <v>1301</v>
      </c>
    </row>
    <row r="28685" spans="53:56" ht="15" x14ac:dyDescent="0.25">
      <c r="BA28685" s="90" t="s">
        <v>33151</v>
      </c>
      <c r="BB28685" s="90" t="s">
        <v>3012</v>
      </c>
      <c r="BC28685" s="90" t="s">
        <v>28112</v>
      </c>
      <c r="BD28685" s="473" t="s">
        <v>1301</v>
      </c>
    </row>
    <row r="28686" spans="53:56" ht="15" x14ac:dyDescent="0.25">
      <c r="BA28686" s="91" t="s">
        <v>33152</v>
      </c>
      <c r="BB28686" s="91" t="s">
        <v>3012</v>
      </c>
      <c r="BC28686" s="91" t="s">
        <v>33090</v>
      </c>
      <c r="BD28686" s="473" t="s">
        <v>1301</v>
      </c>
    </row>
    <row r="28687" spans="53:56" ht="15" x14ac:dyDescent="0.25">
      <c r="BA28687" s="90" t="s">
        <v>33153</v>
      </c>
      <c r="BB28687" s="90" t="s">
        <v>3012</v>
      </c>
      <c r="BC28687" s="90" t="s">
        <v>32656</v>
      </c>
      <c r="BD28687" s="473" t="s">
        <v>1301</v>
      </c>
    </row>
    <row r="28688" spans="53:56" ht="15" x14ac:dyDescent="0.25">
      <c r="BA28688" s="91" t="s">
        <v>33154</v>
      </c>
      <c r="BB28688" s="91" t="s">
        <v>3012</v>
      </c>
      <c r="BC28688" s="91" t="s">
        <v>28112</v>
      </c>
      <c r="BD28688" s="473" t="s">
        <v>1301</v>
      </c>
    </row>
    <row r="28689" spans="53:56" ht="15" x14ac:dyDescent="0.25">
      <c r="BA28689" s="91" t="s">
        <v>33155</v>
      </c>
      <c r="BB28689" s="91" t="s">
        <v>3012</v>
      </c>
      <c r="BC28689" s="91" t="s">
        <v>28112</v>
      </c>
      <c r="BD28689" s="473" t="s">
        <v>1301</v>
      </c>
    </row>
    <row r="28690" spans="53:56" ht="15" x14ac:dyDescent="0.25">
      <c r="BA28690" s="91" t="s">
        <v>33156</v>
      </c>
      <c r="BB28690" s="91" t="s">
        <v>3012</v>
      </c>
      <c r="BC28690" s="91" t="s">
        <v>28112</v>
      </c>
      <c r="BD28690" s="473" t="s">
        <v>1301</v>
      </c>
    </row>
    <row r="28691" spans="53:56" ht="15" x14ac:dyDescent="0.25">
      <c r="BA28691" s="90" t="s">
        <v>33157</v>
      </c>
      <c r="BB28691" s="90" t="s">
        <v>3012</v>
      </c>
      <c r="BC28691" s="90" t="s">
        <v>28112</v>
      </c>
      <c r="BD28691" s="473" t="s">
        <v>1301</v>
      </c>
    </row>
    <row r="28692" spans="53:56" ht="15" x14ac:dyDescent="0.25">
      <c r="BA28692" s="91" t="s">
        <v>33158</v>
      </c>
      <c r="BB28692" s="91" t="s">
        <v>3012</v>
      </c>
      <c r="BC28692" s="91" t="s">
        <v>28112</v>
      </c>
      <c r="BD28692" s="473" t="s">
        <v>1301</v>
      </c>
    </row>
    <row r="28693" spans="53:56" ht="15" x14ac:dyDescent="0.25">
      <c r="BA28693" s="90" t="s">
        <v>33159</v>
      </c>
      <c r="BB28693" s="90" t="s">
        <v>3012</v>
      </c>
      <c r="BC28693" s="90" t="s">
        <v>28112</v>
      </c>
      <c r="BD28693" s="473" t="s">
        <v>1301</v>
      </c>
    </row>
    <row r="28694" spans="53:56" ht="15" x14ac:dyDescent="0.25">
      <c r="BA28694" s="90" t="s">
        <v>33160</v>
      </c>
      <c r="BB28694" s="90" t="s">
        <v>3012</v>
      </c>
      <c r="BC28694" s="90" t="s">
        <v>28112</v>
      </c>
      <c r="BD28694" s="473" t="s">
        <v>1301</v>
      </c>
    </row>
    <row r="28695" spans="53:56" ht="15" x14ac:dyDescent="0.25">
      <c r="BA28695" s="91" t="s">
        <v>33161</v>
      </c>
      <c r="BB28695" s="91" t="s">
        <v>3012</v>
      </c>
      <c r="BC28695" s="91" t="s">
        <v>28112</v>
      </c>
      <c r="BD28695" s="473" t="s">
        <v>1301</v>
      </c>
    </row>
    <row r="28696" spans="53:56" ht="15" x14ac:dyDescent="0.25">
      <c r="BA28696" s="90" t="s">
        <v>33162</v>
      </c>
      <c r="BB28696" s="90" t="s">
        <v>3012</v>
      </c>
      <c r="BC28696" s="90" t="s">
        <v>28112</v>
      </c>
      <c r="BD28696" s="473" t="s">
        <v>1301</v>
      </c>
    </row>
    <row r="28697" spans="53:56" ht="15" x14ac:dyDescent="0.25">
      <c r="BA28697" s="91" t="s">
        <v>33163</v>
      </c>
      <c r="BB28697" s="91" t="s">
        <v>3012</v>
      </c>
      <c r="BC28697" s="91" t="s">
        <v>28112</v>
      </c>
      <c r="BD28697" s="473" t="s">
        <v>1301</v>
      </c>
    </row>
    <row r="28698" spans="53:56" ht="15" x14ac:dyDescent="0.25">
      <c r="BA28698" s="91" t="s">
        <v>33164</v>
      </c>
      <c r="BB28698" s="91" t="s">
        <v>3012</v>
      </c>
      <c r="BC28698" s="91" t="s">
        <v>28112</v>
      </c>
      <c r="BD28698" s="473" t="s">
        <v>1301</v>
      </c>
    </row>
    <row r="28699" spans="53:56" ht="15" x14ac:dyDescent="0.25">
      <c r="BA28699" s="90" t="s">
        <v>33165</v>
      </c>
      <c r="BB28699" s="90" t="s">
        <v>3012</v>
      </c>
      <c r="BC28699" s="90" t="s">
        <v>28112</v>
      </c>
      <c r="BD28699" s="473" t="s">
        <v>1301</v>
      </c>
    </row>
    <row r="28700" spans="53:56" ht="15" x14ac:dyDescent="0.25">
      <c r="BA28700" s="91" t="s">
        <v>33166</v>
      </c>
      <c r="BB28700" s="91" t="s">
        <v>3012</v>
      </c>
      <c r="BC28700" s="91" t="s">
        <v>28112</v>
      </c>
      <c r="BD28700" s="473" t="s">
        <v>1301</v>
      </c>
    </row>
    <row r="28701" spans="53:56" ht="15" x14ac:dyDescent="0.25">
      <c r="BA28701" s="90" t="s">
        <v>33167</v>
      </c>
      <c r="BB28701" s="90" t="s">
        <v>3012</v>
      </c>
      <c r="BC28701" s="90" t="s">
        <v>28112</v>
      </c>
      <c r="BD28701" s="473" t="s">
        <v>1301</v>
      </c>
    </row>
    <row r="28702" spans="53:56" ht="15" x14ac:dyDescent="0.25">
      <c r="BA28702" s="90" t="s">
        <v>33168</v>
      </c>
      <c r="BB28702" s="90" t="s">
        <v>3012</v>
      </c>
      <c r="BC28702" s="90" t="s">
        <v>28112</v>
      </c>
      <c r="BD28702" s="473" t="s">
        <v>1301</v>
      </c>
    </row>
    <row r="28703" spans="53:56" ht="15" x14ac:dyDescent="0.25">
      <c r="BA28703" s="91" t="s">
        <v>33169</v>
      </c>
      <c r="BB28703" s="91" t="s">
        <v>3012</v>
      </c>
      <c r="BC28703" s="91" t="s">
        <v>28112</v>
      </c>
      <c r="BD28703" s="473" t="s">
        <v>1301</v>
      </c>
    </row>
    <row r="28704" spans="53:56" ht="15" x14ac:dyDescent="0.25">
      <c r="BA28704" s="90" t="s">
        <v>33170</v>
      </c>
      <c r="BB28704" s="90" t="s">
        <v>3012</v>
      </c>
      <c r="BC28704" s="90" t="s">
        <v>28112</v>
      </c>
      <c r="BD28704" s="473" t="s">
        <v>1301</v>
      </c>
    </row>
    <row r="28705" spans="53:56" ht="15" x14ac:dyDescent="0.25">
      <c r="BA28705" s="91" t="s">
        <v>33171</v>
      </c>
      <c r="BB28705" s="91" t="s">
        <v>3012</v>
      </c>
      <c r="BC28705" s="91" t="s">
        <v>28112</v>
      </c>
      <c r="BD28705" s="473" t="s">
        <v>1301</v>
      </c>
    </row>
    <row r="28706" spans="53:56" ht="15" x14ac:dyDescent="0.25">
      <c r="BA28706" s="90" t="s">
        <v>33172</v>
      </c>
      <c r="BB28706" s="90" t="s">
        <v>3012</v>
      </c>
      <c r="BC28706" s="90" t="s">
        <v>28112</v>
      </c>
      <c r="BD28706" s="473" t="s">
        <v>1301</v>
      </c>
    </row>
    <row r="28707" spans="53:56" ht="15" x14ac:dyDescent="0.25">
      <c r="BA28707" s="91" t="s">
        <v>33173</v>
      </c>
      <c r="BB28707" s="91" t="s">
        <v>3012</v>
      </c>
      <c r="BC28707" s="91" t="s">
        <v>28112</v>
      </c>
      <c r="BD28707" s="473" t="s">
        <v>1301</v>
      </c>
    </row>
    <row r="28708" spans="53:56" ht="15" x14ac:dyDescent="0.25">
      <c r="BA28708" s="91" t="s">
        <v>33174</v>
      </c>
      <c r="BB28708" s="91" t="s">
        <v>3012</v>
      </c>
      <c r="BC28708" s="91" t="s">
        <v>33175</v>
      </c>
      <c r="BD28708" s="473" t="s">
        <v>1301</v>
      </c>
    </row>
    <row r="28709" spans="53:56" ht="15" x14ac:dyDescent="0.25">
      <c r="BA28709" s="90" t="s">
        <v>33176</v>
      </c>
      <c r="BB28709" s="90" t="s">
        <v>3012</v>
      </c>
      <c r="BC28709" s="90" t="s">
        <v>33175</v>
      </c>
      <c r="BD28709" s="473" t="s">
        <v>1301</v>
      </c>
    </row>
    <row r="28710" spans="53:56" ht="15" x14ac:dyDescent="0.25">
      <c r="BA28710" s="91" t="s">
        <v>33177</v>
      </c>
      <c r="BB28710" s="91" t="s">
        <v>3012</v>
      </c>
      <c r="BC28710" s="91" t="s">
        <v>33175</v>
      </c>
      <c r="BD28710" s="473" t="s">
        <v>1301</v>
      </c>
    </row>
    <row r="28711" spans="53:56" ht="15" x14ac:dyDescent="0.25">
      <c r="BA28711" s="90" t="s">
        <v>33178</v>
      </c>
      <c r="BB28711" s="90" t="s">
        <v>3012</v>
      </c>
      <c r="BC28711" s="90" t="s">
        <v>33095</v>
      </c>
      <c r="BD28711" s="473" t="s">
        <v>1301</v>
      </c>
    </row>
    <row r="28712" spans="53:56" ht="15" x14ac:dyDescent="0.25">
      <c r="BA28712" s="90" t="s">
        <v>33179</v>
      </c>
      <c r="BB28712" s="90" t="s">
        <v>3012</v>
      </c>
      <c r="BC28712" s="90" t="s">
        <v>6513</v>
      </c>
      <c r="BD28712" s="473" t="s">
        <v>1301</v>
      </c>
    </row>
    <row r="28713" spans="53:56" ht="15" x14ac:dyDescent="0.25">
      <c r="BA28713" s="91" t="s">
        <v>33180</v>
      </c>
      <c r="BB28713" s="91" t="s">
        <v>3012</v>
      </c>
      <c r="BC28713" s="91" t="s">
        <v>33175</v>
      </c>
      <c r="BD28713" s="473" t="s">
        <v>1301</v>
      </c>
    </row>
    <row r="28714" spans="53:56" ht="15" x14ac:dyDescent="0.25">
      <c r="BA28714" s="90" t="s">
        <v>33181</v>
      </c>
      <c r="BB28714" s="90" t="s">
        <v>3012</v>
      </c>
      <c r="BC28714" s="90" t="s">
        <v>14093</v>
      </c>
      <c r="BD28714" s="473" t="s">
        <v>1301</v>
      </c>
    </row>
    <row r="28715" spans="53:56" ht="15" x14ac:dyDescent="0.25">
      <c r="BA28715" s="91" t="s">
        <v>33182</v>
      </c>
      <c r="BB28715" s="91" t="s">
        <v>3012</v>
      </c>
      <c r="BC28715" s="91" t="s">
        <v>14093</v>
      </c>
      <c r="BD28715" s="473" t="s">
        <v>1301</v>
      </c>
    </row>
    <row r="28716" spans="53:56" ht="15" x14ac:dyDescent="0.25">
      <c r="BA28716" s="91" t="s">
        <v>33183</v>
      </c>
      <c r="BB28716" s="91" t="s">
        <v>3012</v>
      </c>
      <c r="BC28716" s="91" t="s">
        <v>14093</v>
      </c>
      <c r="BD28716" s="473" t="s">
        <v>1301</v>
      </c>
    </row>
    <row r="28717" spans="53:56" ht="15" x14ac:dyDescent="0.25">
      <c r="BA28717" s="90" t="s">
        <v>33184</v>
      </c>
      <c r="BB28717" s="90" t="s">
        <v>3012</v>
      </c>
      <c r="BC28717" s="90" t="s">
        <v>33175</v>
      </c>
      <c r="BD28717" s="473" t="s">
        <v>1301</v>
      </c>
    </row>
    <row r="28718" spans="53:56" ht="15" x14ac:dyDescent="0.25">
      <c r="BA28718" s="91" t="s">
        <v>33185</v>
      </c>
      <c r="BB28718" s="91" t="s">
        <v>3012</v>
      </c>
      <c r="BC28718" s="91" t="s">
        <v>33175</v>
      </c>
      <c r="BD28718" s="473" t="s">
        <v>1301</v>
      </c>
    </row>
    <row r="28719" spans="53:56" ht="15" x14ac:dyDescent="0.25">
      <c r="BA28719" s="90" t="s">
        <v>33186</v>
      </c>
      <c r="BB28719" s="90" t="s">
        <v>3012</v>
      </c>
      <c r="BC28719" s="90" t="s">
        <v>14093</v>
      </c>
      <c r="BD28719" s="473" t="s">
        <v>1301</v>
      </c>
    </row>
    <row r="28720" spans="53:56" ht="15" x14ac:dyDescent="0.25">
      <c r="BA28720" s="90" t="s">
        <v>33187</v>
      </c>
      <c r="BB28720" s="90" t="s">
        <v>3012</v>
      </c>
      <c r="BC28720" s="90" t="s">
        <v>33175</v>
      </c>
      <c r="BD28720" s="473" t="s">
        <v>1301</v>
      </c>
    </row>
    <row r="28721" spans="53:56" ht="15" x14ac:dyDescent="0.25">
      <c r="BA28721" s="91" t="s">
        <v>33188</v>
      </c>
      <c r="BB28721" s="91" t="s">
        <v>3012</v>
      </c>
      <c r="BC28721" s="91" t="s">
        <v>33175</v>
      </c>
      <c r="BD28721" s="473" t="s">
        <v>1301</v>
      </c>
    </row>
    <row r="28722" spans="53:56" ht="15" x14ac:dyDescent="0.25">
      <c r="BA28722" s="90" t="s">
        <v>33189</v>
      </c>
      <c r="BB28722" s="90" t="s">
        <v>3012</v>
      </c>
      <c r="BC28722" s="90" t="s">
        <v>14093</v>
      </c>
      <c r="BD28722" s="473" t="s">
        <v>1301</v>
      </c>
    </row>
    <row r="28723" spans="53:56" ht="15" x14ac:dyDescent="0.25">
      <c r="BA28723" s="91" t="s">
        <v>33190</v>
      </c>
      <c r="BB28723" s="91" t="s">
        <v>3012</v>
      </c>
      <c r="BC28723" s="91" t="s">
        <v>33175</v>
      </c>
      <c r="BD28723" s="473" t="s">
        <v>1301</v>
      </c>
    </row>
    <row r="28724" spans="53:56" ht="15" x14ac:dyDescent="0.25">
      <c r="BA28724" s="90" t="s">
        <v>33191</v>
      </c>
      <c r="BB28724" s="90" t="s">
        <v>3012</v>
      </c>
      <c r="BC28724" s="90" t="s">
        <v>33095</v>
      </c>
      <c r="BD28724" s="473" t="s">
        <v>1301</v>
      </c>
    </row>
    <row r="28725" spans="53:56" ht="15" x14ac:dyDescent="0.25">
      <c r="BA28725" s="91" t="s">
        <v>33192</v>
      </c>
      <c r="BB28725" s="91" t="s">
        <v>3012</v>
      </c>
      <c r="BC28725" s="91" t="s">
        <v>33175</v>
      </c>
      <c r="BD28725" s="473" t="s">
        <v>1301</v>
      </c>
    </row>
    <row r="28726" spans="53:56" ht="15" x14ac:dyDescent="0.25">
      <c r="BA28726" s="91" t="s">
        <v>33193</v>
      </c>
      <c r="BB28726" s="91" t="s">
        <v>3012</v>
      </c>
      <c r="BC28726" s="91" t="s">
        <v>33175</v>
      </c>
      <c r="BD28726" s="473" t="s">
        <v>1301</v>
      </c>
    </row>
    <row r="28727" spans="53:56" ht="15" x14ac:dyDescent="0.25">
      <c r="BA28727" s="90" t="s">
        <v>33194</v>
      </c>
      <c r="BB28727" s="90" t="s">
        <v>3012</v>
      </c>
      <c r="BC28727" s="90" t="s">
        <v>33095</v>
      </c>
      <c r="BD28727" s="473" t="s">
        <v>1301</v>
      </c>
    </row>
    <row r="28728" spans="53:56" ht="15" x14ac:dyDescent="0.25">
      <c r="BA28728" s="91" t="s">
        <v>33195</v>
      </c>
      <c r="BB28728" s="91" t="s">
        <v>3012</v>
      </c>
      <c r="BC28728" s="91" t="s">
        <v>33095</v>
      </c>
      <c r="BD28728" s="473" t="s">
        <v>1301</v>
      </c>
    </row>
    <row r="28729" spans="53:56" ht="15" x14ac:dyDescent="0.25">
      <c r="BA28729" s="90" t="s">
        <v>33196</v>
      </c>
      <c r="BB28729" s="90" t="s">
        <v>3012</v>
      </c>
      <c r="BC28729" s="90" t="s">
        <v>33095</v>
      </c>
      <c r="BD28729" s="473" t="s">
        <v>1301</v>
      </c>
    </row>
    <row r="28730" spans="53:56" ht="15" x14ac:dyDescent="0.25">
      <c r="BA28730" s="90" t="s">
        <v>33197</v>
      </c>
      <c r="BB28730" s="90" t="s">
        <v>3012</v>
      </c>
      <c r="BC28730" s="90" t="s">
        <v>14093</v>
      </c>
      <c r="BD28730" s="473" t="s">
        <v>1301</v>
      </c>
    </row>
    <row r="28731" spans="53:56" ht="15" x14ac:dyDescent="0.25">
      <c r="BA28731" s="91" t="s">
        <v>33198</v>
      </c>
      <c r="BB28731" s="91" t="s">
        <v>3012</v>
      </c>
      <c r="BC28731" s="91" t="s">
        <v>33175</v>
      </c>
      <c r="BD28731" s="473" t="s">
        <v>1301</v>
      </c>
    </row>
    <row r="28732" spans="53:56" ht="15" x14ac:dyDescent="0.25">
      <c r="BA28732" s="90" t="s">
        <v>33199</v>
      </c>
      <c r="BB28732" s="90" t="s">
        <v>3012</v>
      </c>
      <c r="BC28732" s="90" t="s">
        <v>33175</v>
      </c>
      <c r="BD28732" s="473" t="s">
        <v>1301</v>
      </c>
    </row>
    <row r="28733" spans="53:56" ht="15" x14ac:dyDescent="0.25">
      <c r="BA28733" s="91" t="s">
        <v>33200</v>
      </c>
      <c r="BB28733" s="91" t="s">
        <v>3012</v>
      </c>
      <c r="BC28733" s="91" t="s">
        <v>14093</v>
      </c>
      <c r="BD28733" s="473" t="s">
        <v>1301</v>
      </c>
    </row>
    <row r="28734" spans="53:56" ht="15" x14ac:dyDescent="0.25">
      <c r="BA28734" s="91" t="s">
        <v>33201</v>
      </c>
      <c r="BB28734" s="91" t="s">
        <v>3012</v>
      </c>
      <c r="BC28734" s="91" t="s">
        <v>33175</v>
      </c>
      <c r="BD28734" s="473" t="s">
        <v>1301</v>
      </c>
    </row>
    <row r="28735" spans="53:56" ht="15" x14ac:dyDescent="0.25">
      <c r="BA28735" s="90" t="s">
        <v>33202</v>
      </c>
      <c r="BB28735" s="90" t="s">
        <v>3012</v>
      </c>
      <c r="BC28735" s="90" t="s">
        <v>6513</v>
      </c>
      <c r="BD28735" s="473" t="s">
        <v>1301</v>
      </c>
    </row>
    <row r="28736" spans="53:56" ht="15" x14ac:dyDescent="0.25">
      <c r="BA28736" s="90" t="s">
        <v>33203</v>
      </c>
      <c r="BB28736" s="90" t="s">
        <v>3012</v>
      </c>
      <c r="BC28736" s="90" t="s">
        <v>33095</v>
      </c>
      <c r="BD28736" s="473" t="s">
        <v>1301</v>
      </c>
    </row>
    <row r="28737" spans="53:56" ht="15" x14ac:dyDescent="0.25">
      <c r="BA28737" s="91" t="s">
        <v>33204</v>
      </c>
      <c r="BB28737" s="91" t="s">
        <v>3012</v>
      </c>
      <c r="BC28737" s="91" t="s">
        <v>14093</v>
      </c>
      <c r="BD28737" s="473" t="s">
        <v>1301</v>
      </c>
    </row>
    <row r="28738" spans="53:56" ht="15" x14ac:dyDescent="0.25">
      <c r="BA28738" s="90" t="s">
        <v>33205</v>
      </c>
      <c r="BB28738" s="90" t="s">
        <v>3012</v>
      </c>
      <c r="BC28738" s="90" t="s">
        <v>6513</v>
      </c>
      <c r="BD28738" s="473" t="s">
        <v>1301</v>
      </c>
    </row>
    <row r="28739" spans="53:56" ht="15" x14ac:dyDescent="0.25">
      <c r="BA28739" s="90" t="s">
        <v>33206</v>
      </c>
      <c r="BB28739" s="90" t="s">
        <v>3012</v>
      </c>
      <c r="BC28739" s="90" t="s">
        <v>33175</v>
      </c>
      <c r="BD28739" s="473" t="s">
        <v>1301</v>
      </c>
    </row>
    <row r="28740" spans="53:56" ht="15" x14ac:dyDescent="0.25">
      <c r="BA28740" s="91" t="s">
        <v>33207</v>
      </c>
      <c r="BB28740" s="91" t="s">
        <v>3012</v>
      </c>
      <c r="BC28740" s="91" t="s">
        <v>33175</v>
      </c>
      <c r="BD28740" s="473" t="s">
        <v>1301</v>
      </c>
    </row>
    <row r="28741" spans="53:56" ht="15" x14ac:dyDescent="0.25">
      <c r="BA28741" s="90" t="s">
        <v>33208</v>
      </c>
      <c r="BB28741" s="90" t="s">
        <v>3012</v>
      </c>
      <c r="BC28741" s="90" t="s">
        <v>33175</v>
      </c>
      <c r="BD28741" s="473" t="s">
        <v>1301</v>
      </c>
    </row>
    <row r="28742" spans="53:56" ht="15" x14ac:dyDescent="0.25">
      <c r="BA28742" s="91" t="s">
        <v>33209</v>
      </c>
      <c r="BB28742" s="91" t="s">
        <v>3012</v>
      </c>
      <c r="BC28742" s="91" t="s">
        <v>33095</v>
      </c>
      <c r="BD28742" s="473" t="s">
        <v>1301</v>
      </c>
    </row>
    <row r="28743" spans="53:56" ht="15" x14ac:dyDescent="0.25">
      <c r="BA28743" s="90" t="s">
        <v>33210</v>
      </c>
      <c r="BB28743" s="90" t="s">
        <v>3012</v>
      </c>
      <c r="BC28743" s="90" t="s">
        <v>6513</v>
      </c>
      <c r="BD28743" s="473" t="s">
        <v>1301</v>
      </c>
    </row>
    <row r="28744" spans="53:56" ht="15" x14ac:dyDescent="0.25">
      <c r="BA28744" s="91" t="s">
        <v>33211</v>
      </c>
      <c r="BB28744" s="91" t="s">
        <v>3012</v>
      </c>
      <c r="BC28744" s="91" t="s">
        <v>14093</v>
      </c>
      <c r="BD28744" s="473" t="s">
        <v>1301</v>
      </c>
    </row>
    <row r="28745" spans="53:56" ht="15" x14ac:dyDescent="0.25">
      <c r="BA28745" s="90" t="s">
        <v>33212</v>
      </c>
      <c r="BB28745" s="90" t="s">
        <v>3012</v>
      </c>
      <c r="BC28745" s="90" t="s">
        <v>14093</v>
      </c>
      <c r="BD28745" s="473" t="s">
        <v>1301</v>
      </c>
    </row>
    <row r="28746" spans="53:56" ht="15" x14ac:dyDescent="0.25">
      <c r="BA28746" s="91" t="s">
        <v>33213</v>
      </c>
      <c r="BB28746" s="91" t="s">
        <v>3012</v>
      </c>
      <c r="BC28746" s="91" t="s">
        <v>33175</v>
      </c>
      <c r="BD28746" s="473" t="s">
        <v>1301</v>
      </c>
    </row>
    <row r="28747" spans="53:56" ht="15" x14ac:dyDescent="0.25">
      <c r="BA28747" s="90" t="s">
        <v>33214</v>
      </c>
      <c r="BB28747" s="90" t="s">
        <v>3012</v>
      </c>
      <c r="BC28747" s="90" t="s">
        <v>6513</v>
      </c>
      <c r="BD28747" s="473" t="s">
        <v>1301</v>
      </c>
    </row>
    <row r="28748" spans="53:56" ht="15" x14ac:dyDescent="0.25">
      <c r="BA28748" s="91" t="s">
        <v>33215</v>
      </c>
      <c r="BB28748" s="91" t="s">
        <v>3012</v>
      </c>
      <c r="BC28748" s="91" t="s">
        <v>33095</v>
      </c>
      <c r="BD28748" s="473" t="s">
        <v>1301</v>
      </c>
    </row>
    <row r="28749" spans="53:56" ht="15" x14ac:dyDescent="0.25">
      <c r="BA28749" s="90" t="s">
        <v>33216</v>
      </c>
      <c r="BB28749" s="90" t="s">
        <v>3012</v>
      </c>
      <c r="BC28749" s="90" t="s">
        <v>33175</v>
      </c>
      <c r="BD28749" s="473" t="s">
        <v>1301</v>
      </c>
    </row>
    <row r="28750" spans="53:56" ht="15" x14ac:dyDescent="0.25">
      <c r="BA28750" s="91" t="s">
        <v>33217</v>
      </c>
      <c r="BB28750" s="91" t="s">
        <v>3012</v>
      </c>
      <c r="BC28750" s="91" t="s">
        <v>33175</v>
      </c>
      <c r="BD28750" s="473" t="s">
        <v>1301</v>
      </c>
    </row>
    <row r="28751" spans="53:56" ht="15" x14ac:dyDescent="0.25">
      <c r="BA28751" s="90" t="s">
        <v>33218</v>
      </c>
      <c r="BB28751" s="90" t="s">
        <v>3012</v>
      </c>
      <c r="BC28751" s="90" t="s">
        <v>6513</v>
      </c>
      <c r="BD28751" s="473" t="s">
        <v>1301</v>
      </c>
    </row>
    <row r="28752" spans="53:56" ht="15" x14ac:dyDescent="0.25">
      <c r="BA28752" s="91" t="s">
        <v>33219</v>
      </c>
      <c r="BB28752" s="91" t="s">
        <v>3012</v>
      </c>
      <c r="BC28752" s="91" t="s">
        <v>33175</v>
      </c>
      <c r="BD28752" s="473" t="s">
        <v>1301</v>
      </c>
    </row>
    <row r="28753" spans="53:56" ht="15" x14ac:dyDescent="0.25">
      <c r="BA28753" s="90" t="s">
        <v>33220</v>
      </c>
      <c r="BB28753" s="90" t="s">
        <v>3012</v>
      </c>
      <c r="BC28753" s="90" t="s">
        <v>33095</v>
      </c>
      <c r="BD28753" s="473" t="s">
        <v>1301</v>
      </c>
    </row>
    <row r="28754" spans="53:56" ht="15" x14ac:dyDescent="0.25">
      <c r="BA28754" s="91" t="s">
        <v>33221</v>
      </c>
      <c r="BB28754" s="91" t="s">
        <v>3012</v>
      </c>
      <c r="BC28754" s="91" t="s">
        <v>33175</v>
      </c>
      <c r="BD28754" s="473" t="s">
        <v>1301</v>
      </c>
    </row>
    <row r="28755" spans="53:56" ht="15" x14ac:dyDescent="0.25">
      <c r="BA28755" s="90" t="s">
        <v>33222</v>
      </c>
      <c r="BB28755" s="90" t="s">
        <v>3012</v>
      </c>
      <c r="BC28755" s="90" t="s">
        <v>3448</v>
      </c>
      <c r="BD28755" s="473" t="s">
        <v>1301</v>
      </c>
    </row>
    <row r="28756" spans="53:56" ht="15" x14ac:dyDescent="0.25">
      <c r="BA28756" s="91" t="s">
        <v>33223</v>
      </c>
      <c r="BB28756" s="91" t="s">
        <v>3012</v>
      </c>
      <c r="BC28756" s="91" t="s">
        <v>33175</v>
      </c>
      <c r="BD28756" s="473" t="s">
        <v>1301</v>
      </c>
    </row>
    <row r="28757" spans="53:56" ht="15" x14ac:dyDescent="0.25">
      <c r="BA28757" s="90" t="s">
        <v>33224</v>
      </c>
      <c r="BB28757" s="90" t="s">
        <v>3012</v>
      </c>
      <c r="BC28757" s="90" t="s">
        <v>32827</v>
      </c>
      <c r="BD28757" s="473" t="s">
        <v>1301</v>
      </c>
    </row>
    <row r="28758" spans="53:56" ht="15" x14ac:dyDescent="0.25">
      <c r="BA28758" s="91" t="s">
        <v>33225</v>
      </c>
      <c r="BB28758" s="91" t="s">
        <v>3012</v>
      </c>
      <c r="BC28758" s="91" t="s">
        <v>14206</v>
      </c>
      <c r="BD28758" s="473" t="s">
        <v>1301</v>
      </c>
    </row>
    <row r="28759" spans="53:56" ht="15" x14ac:dyDescent="0.25">
      <c r="BA28759" s="90" t="s">
        <v>33226</v>
      </c>
      <c r="BB28759" s="90" t="s">
        <v>3012</v>
      </c>
      <c r="BC28759" s="90" t="s">
        <v>9238</v>
      </c>
      <c r="BD28759" s="473" t="s">
        <v>1301</v>
      </c>
    </row>
    <row r="28760" spans="53:56" ht="15" x14ac:dyDescent="0.25">
      <c r="BA28760" s="91" t="s">
        <v>33227</v>
      </c>
      <c r="BB28760" s="91" t="s">
        <v>3012</v>
      </c>
      <c r="BC28760" s="91" t="s">
        <v>33228</v>
      </c>
      <c r="BD28760" s="473" t="s">
        <v>1301</v>
      </c>
    </row>
    <row r="28761" spans="53:56" ht="15" x14ac:dyDescent="0.25">
      <c r="BA28761" s="90" t="s">
        <v>33229</v>
      </c>
      <c r="BB28761" s="90" t="s">
        <v>3012</v>
      </c>
      <c r="BC28761" s="90" t="s">
        <v>9238</v>
      </c>
      <c r="BD28761" s="473" t="s">
        <v>1301</v>
      </c>
    </row>
    <row r="28762" spans="53:56" ht="15" x14ac:dyDescent="0.25">
      <c r="BA28762" s="91" t="s">
        <v>33230</v>
      </c>
      <c r="BB28762" s="91" t="s">
        <v>3012</v>
      </c>
      <c r="BC28762" s="91" t="s">
        <v>33228</v>
      </c>
      <c r="BD28762" s="473" t="s">
        <v>1301</v>
      </c>
    </row>
    <row r="28763" spans="53:56" ht="15" x14ac:dyDescent="0.25">
      <c r="BA28763" s="90" t="s">
        <v>33231</v>
      </c>
      <c r="BB28763" s="90" t="s">
        <v>3012</v>
      </c>
      <c r="BC28763" s="90" t="s">
        <v>33228</v>
      </c>
      <c r="BD28763" s="473" t="s">
        <v>1301</v>
      </c>
    </row>
    <row r="28764" spans="53:56" ht="15" x14ac:dyDescent="0.25">
      <c r="BA28764" s="91" t="s">
        <v>33232</v>
      </c>
      <c r="BB28764" s="91" t="s">
        <v>3012</v>
      </c>
      <c r="BC28764" s="91" t="s">
        <v>32827</v>
      </c>
      <c r="BD28764" s="473" t="s">
        <v>1301</v>
      </c>
    </row>
    <row r="28765" spans="53:56" ht="15" x14ac:dyDescent="0.25">
      <c r="BA28765" s="90" t="s">
        <v>33233</v>
      </c>
      <c r="BB28765" s="90" t="s">
        <v>3012</v>
      </c>
      <c r="BC28765" s="90" t="s">
        <v>33228</v>
      </c>
      <c r="BD28765" s="473" t="s">
        <v>1301</v>
      </c>
    </row>
    <row r="28766" spans="53:56" ht="15" x14ac:dyDescent="0.25">
      <c r="BA28766" s="91" t="s">
        <v>33234</v>
      </c>
      <c r="BB28766" s="91" t="s">
        <v>3012</v>
      </c>
      <c r="BC28766" s="91" t="s">
        <v>14206</v>
      </c>
      <c r="BD28766" s="473" t="s">
        <v>1301</v>
      </c>
    </row>
    <row r="28767" spans="53:56" ht="15" x14ac:dyDescent="0.25">
      <c r="BA28767" s="90" t="s">
        <v>33235</v>
      </c>
      <c r="BB28767" s="90" t="s">
        <v>3012</v>
      </c>
      <c r="BC28767" s="90" t="s">
        <v>9238</v>
      </c>
      <c r="BD28767" s="473" t="s">
        <v>1301</v>
      </c>
    </row>
    <row r="28768" spans="53:56" ht="15" x14ac:dyDescent="0.25">
      <c r="BA28768" s="91" t="s">
        <v>33236</v>
      </c>
      <c r="BB28768" s="91" t="s">
        <v>3012</v>
      </c>
      <c r="BC28768" s="91" t="s">
        <v>33228</v>
      </c>
      <c r="BD28768" s="473" t="s">
        <v>1301</v>
      </c>
    </row>
    <row r="28769" spans="53:56" ht="15" x14ac:dyDescent="0.25">
      <c r="BA28769" s="90" t="s">
        <v>33237</v>
      </c>
      <c r="BB28769" s="90" t="s">
        <v>3012</v>
      </c>
      <c r="BC28769" s="90" t="s">
        <v>32827</v>
      </c>
      <c r="BD28769" s="473" t="s">
        <v>1301</v>
      </c>
    </row>
    <row r="28770" spans="53:56" ht="15" x14ac:dyDescent="0.25">
      <c r="BA28770" s="91" t="s">
        <v>33238</v>
      </c>
      <c r="BB28770" s="91" t="s">
        <v>3012</v>
      </c>
      <c r="BC28770" s="91" t="s">
        <v>33228</v>
      </c>
      <c r="BD28770" s="473" t="s">
        <v>1301</v>
      </c>
    </row>
    <row r="28771" spans="53:56" ht="15" x14ac:dyDescent="0.25">
      <c r="BA28771" s="90" t="s">
        <v>33239</v>
      </c>
      <c r="BB28771" s="90" t="s">
        <v>3012</v>
      </c>
      <c r="BC28771" s="90" t="s">
        <v>33228</v>
      </c>
      <c r="BD28771" s="473" t="s">
        <v>1301</v>
      </c>
    </row>
    <row r="28772" spans="53:56" ht="15" x14ac:dyDescent="0.25">
      <c r="BA28772" s="91" t="s">
        <v>33240</v>
      </c>
      <c r="BB28772" s="91" t="s">
        <v>3012</v>
      </c>
      <c r="BC28772" s="91" t="s">
        <v>14206</v>
      </c>
      <c r="BD28772" s="473" t="s">
        <v>1301</v>
      </c>
    </row>
    <row r="28773" spans="53:56" ht="15" x14ac:dyDescent="0.25">
      <c r="BA28773" s="90" t="s">
        <v>33241</v>
      </c>
      <c r="BB28773" s="90" t="s">
        <v>3012</v>
      </c>
      <c r="BC28773" s="90" t="s">
        <v>32827</v>
      </c>
      <c r="BD28773" s="473" t="s">
        <v>1301</v>
      </c>
    </row>
    <row r="28774" spans="53:56" ht="15" x14ac:dyDescent="0.25">
      <c r="BA28774" s="91" t="s">
        <v>33242</v>
      </c>
      <c r="BB28774" s="91" t="s">
        <v>3012</v>
      </c>
      <c r="BC28774" s="91" t="s">
        <v>7028</v>
      </c>
      <c r="BD28774" s="473" t="s">
        <v>1301</v>
      </c>
    </row>
    <row r="28775" spans="53:56" ht="15" x14ac:dyDescent="0.25">
      <c r="BA28775" s="90" t="s">
        <v>33243</v>
      </c>
      <c r="BB28775" s="90" t="s">
        <v>3012</v>
      </c>
      <c r="BC28775" s="90" t="s">
        <v>7028</v>
      </c>
      <c r="BD28775" s="473" t="s">
        <v>1301</v>
      </c>
    </row>
    <row r="28776" spans="53:56" ht="15" x14ac:dyDescent="0.25">
      <c r="BA28776" s="91" t="s">
        <v>33244</v>
      </c>
      <c r="BB28776" s="91" t="s">
        <v>3012</v>
      </c>
      <c r="BC28776" s="91" t="s">
        <v>33228</v>
      </c>
      <c r="BD28776" s="473" t="s">
        <v>1301</v>
      </c>
    </row>
    <row r="28777" spans="53:56" ht="15" x14ac:dyDescent="0.25">
      <c r="BA28777" s="90" t="s">
        <v>33245</v>
      </c>
      <c r="BB28777" s="90" t="s">
        <v>3012</v>
      </c>
      <c r="BC28777" s="90" t="s">
        <v>33228</v>
      </c>
      <c r="BD28777" s="473" t="s">
        <v>1301</v>
      </c>
    </row>
    <row r="28778" spans="53:56" ht="15" x14ac:dyDescent="0.25">
      <c r="BA28778" s="91" t="s">
        <v>33246</v>
      </c>
      <c r="BB28778" s="91" t="s">
        <v>3012</v>
      </c>
      <c r="BC28778" s="91" t="s">
        <v>33228</v>
      </c>
      <c r="BD28778" s="473" t="s">
        <v>1301</v>
      </c>
    </row>
    <row r="28779" spans="53:56" ht="15" x14ac:dyDescent="0.25">
      <c r="BA28779" s="90" t="s">
        <v>33247</v>
      </c>
      <c r="BB28779" s="90" t="s">
        <v>3012</v>
      </c>
      <c r="BC28779" s="90" t="s">
        <v>14206</v>
      </c>
      <c r="BD28779" s="473" t="s">
        <v>1301</v>
      </c>
    </row>
    <row r="28780" spans="53:56" ht="15" x14ac:dyDescent="0.25">
      <c r="BA28780" s="91" t="s">
        <v>33248</v>
      </c>
      <c r="BB28780" s="91" t="s">
        <v>3012</v>
      </c>
      <c r="BC28780" s="91" t="s">
        <v>32827</v>
      </c>
      <c r="BD28780" s="473" t="s">
        <v>1301</v>
      </c>
    </row>
    <row r="28781" spans="53:56" ht="15" x14ac:dyDescent="0.25">
      <c r="BA28781" s="90" t="s">
        <v>33249</v>
      </c>
      <c r="BB28781" s="90" t="s">
        <v>3012</v>
      </c>
      <c r="BC28781" s="90" t="s">
        <v>9238</v>
      </c>
      <c r="BD28781" s="473" t="s">
        <v>1301</v>
      </c>
    </row>
    <row r="28782" spans="53:56" ht="15" x14ac:dyDescent="0.25">
      <c r="BA28782" s="91" t="s">
        <v>33250</v>
      </c>
      <c r="BB28782" s="91" t="s">
        <v>3012</v>
      </c>
      <c r="BC28782" s="91" t="s">
        <v>32827</v>
      </c>
      <c r="BD28782" s="473" t="s">
        <v>1301</v>
      </c>
    </row>
    <row r="28783" spans="53:56" ht="15" x14ac:dyDescent="0.25">
      <c r="BA28783" s="90" t="s">
        <v>33251</v>
      </c>
      <c r="BB28783" s="90" t="s">
        <v>3012</v>
      </c>
      <c r="BC28783" s="90" t="s">
        <v>7028</v>
      </c>
      <c r="BD28783" s="473" t="s">
        <v>1301</v>
      </c>
    </row>
    <row r="28784" spans="53:56" ht="15" x14ac:dyDescent="0.25">
      <c r="BA28784" s="91" t="s">
        <v>33252</v>
      </c>
      <c r="BB28784" s="91" t="s">
        <v>3012</v>
      </c>
      <c r="BC28784" s="91" t="s">
        <v>7028</v>
      </c>
      <c r="BD28784" s="473" t="s">
        <v>1301</v>
      </c>
    </row>
    <row r="28785" spans="53:56" ht="15" x14ac:dyDescent="0.25">
      <c r="BA28785" s="90" t="s">
        <v>33253</v>
      </c>
      <c r="BB28785" s="90" t="s">
        <v>3012</v>
      </c>
      <c r="BC28785" s="90" t="s">
        <v>33228</v>
      </c>
      <c r="BD28785" s="473" t="s">
        <v>1301</v>
      </c>
    </row>
    <row r="28786" spans="53:56" ht="15" x14ac:dyDescent="0.25">
      <c r="BA28786" s="91" t="s">
        <v>33254</v>
      </c>
      <c r="BB28786" s="91" t="s">
        <v>3012</v>
      </c>
      <c r="BC28786" s="91" t="s">
        <v>33228</v>
      </c>
      <c r="BD28786" s="473" t="s">
        <v>1301</v>
      </c>
    </row>
    <row r="28787" spans="53:56" ht="15" x14ac:dyDescent="0.25">
      <c r="BA28787" s="90" t="s">
        <v>33255</v>
      </c>
      <c r="BB28787" s="90" t="s">
        <v>3012</v>
      </c>
      <c r="BC28787" s="90" t="s">
        <v>7028</v>
      </c>
      <c r="BD28787" s="473" t="s">
        <v>1301</v>
      </c>
    </row>
    <row r="28788" spans="53:56" ht="15" x14ac:dyDescent="0.25">
      <c r="BA28788" s="91" t="s">
        <v>33256</v>
      </c>
      <c r="BB28788" s="91" t="s">
        <v>3012</v>
      </c>
      <c r="BC28788" s="91" t="s">
        <v>32827</v>
      </c>
      <c r="BD28788" s="473" t="s">
        <v>1301</v>
      </c>
    </row>
    <row r="28789" spans="53:56" ht="15" x14ac:dyDescent="0.25">
      <c r="BA28789" s="90" t="s">
        <v>33257</v>
      </c>
      <c r="BB28789" s="90" t="s">
        <v>3012</v>
      </c>
      <c r="BC28789" s="90" t="s">
        <v>32827</v>
      </c>
      <c r="BD28789" s="473" t="s">
        <v>1301</v>
      </c>
    </row>
    <row r="28790" spans="53:56" ht="15" x14ac:dyDescent="0.25">
      <c r="BA28790" s="91" t="s">
        <v>33258</v>
      </c>
      <c r="BB28790" s="91" t="s">
        <v>3012</v>
      </c>
      <c r="BC28790" s="91" t="s">
        <v>33228</v>
      </c>
      <c r="BD28790" s="473" t="s">
        <v>1301</v>
      </c>
    </row>
    <row r="28791" spans="53:56" ht="15" x14ac:dyDescent="0.25">
      <c r="BA28791" s="90" t="s">
        <v>33259</v>
      </c>
      <c r="BB28791" s="90" t="s">
        <v>3012</v>
      </c>
      <c r="BC28791" s="90" t="s">
        <v>33228</v>
      </c>
      <c r="BD28791" s="473" t="s">
        <v>1301</v>
      </c>
    </row>
    <row r="28792" spans="53:56" ht="15" x14ac:dyDescent="0.25">
      <c r="BA28792" s="91" t="s">
        <v>33260</v>
      </c>
      <c r="BB28792" s="91" t="s">
        <v>3012</v>
      </c>
      <c r="BC28792" s="91" t="s">
        <v>33228</v>
      </c>
      <c r="BD28792" s="473" t="s">
        <v>1301</v>
      </c>
    </row>
    <row r="28793" spans="53:56" ht="15" x14ac:dyDescent="0.25">
      <c r="BA28793" s="90" t="s">
        <v>33261</v>
      </c>
      <c r="BB28793" s="90" t="s">
        <v>3012</v>
      </c>
      <c r="BC28793" s="90" t="s">
        <v>32827</v>
      </c>
      <c r="BD28793" s="473" t="s">
        <v>1301</v>
      </c>
    </row>
    <row r="28794" spans="53:56" ht="15" x14ac:dyDescent="0.25">
      <c r="BA28794" s="91" t="s">
        <v>33262</v>
      </c>
      <c r="BB28794" s="91" t="s">
        <v>3012</v>
      </c>
      <c r="BC28794" s="91" t="s">
        <v>33228</v>
      </c>
      <c r="BD28794" s="473" t="s">
        <v>1301</v>
      </c>
    </row>
    <row r="28795" spans="53:56" ht="15" x14ac:dyDescent="0.25">
      <c r="BA28795" s="90" t="s">
        <v>33263</v>
      </c>
      <c r="BB28795" s="90" t="s">
        <v>3012</v>
      </c>
      <c r="BC28795" s="90" t="s">
        <v>32827</v>
      </c>
      <c r="BD28795" s="473" t="s">
        <v>1301</v>
      </c>
    </row>
    <row r="28796" spans="53:56" ht="15" x14ac:dyDescent="0.25">
      <c r="BA28796" s="91" t="s">
        <v>33264</v>
      </c>
      <c r="BB28796" s="91" t="s">
        <v>3012</v>
      </c>
      <c r="BC28796" s="91" t="s">
        <v>14206</v>
      </c>
      <c r="BD28796" s="473" t="s">
        <v>1301</v>
      </c>
    </row>
    <row r="28797" spans="53:56" ht="15" x14ac:dyDescent="0.25">
      <c r="BA28797" s="90" t="s">
        <v>33265</v>
      </c>
      <c r="BB28797" s="90" t="s">
        <v>3012</v>
      </c>
      <c r="BC28797" s="90" t="s">
        <v>32827</v>
      </c>
      <c r="BD28797" s="473" t="s">
        <v>1301</v>
      </c>
    </row>
    <row r="28798" spans="53:56" ht="15" x14ac:dyDescent="0.25">
      <c r="BA28798" s="91" t="s">
        <v>33266</v>
      </c>
      <c r="BB28798" s="91" t="s">
        <v>3012</v>
      </c>
      <c r="BC28798" s="91" t="s">
        <v>33228</v>
      </c>
      <c r="BD28798" s="473" t="s">
        <v>1301</v>
      </c>
    </row>
    <row r="28799" spans="53:56" ht="15" x14ac:dyDescent="0.25">
      <c r="BA28799" s="90" t="s">
        <v>33267</v>
      </c>
      <c r="BB28799" s="90" t="s">
        <v>3012</v>
      </c>
      <c r="BC28799" s="90" t="s">
        <v>32827</v>
      </c>
      <c r="BD28799" s="473" t="s">
        <v>1301</v>
      </c>
    </row>
    <row r="28800" spans="53:56" ht="15" x14ac:dyDescent="0.25">
      <c r="BA28800" s="91" t="s">
        <v>33268</v>
      </c>
      <c r="BB28800" s="91" t="s">
        <v>3012</v>
      </c>
      <c r="BC28800" s="91" t="s">
        <v>33228</v>
      </c>
      <c r="BD28800" s="473" t="s">
        <v>1301</v>
      </c>
    </row>
    <row r="28801" spans="53:56" ht="15" x14ac:dyDescent="0.25">
      <c r="BA28801" s="90" t="s">
        <v>33269</v>
      </c>
      <c r="BB28801" s="90" t="s">
        <v>3012</v>
      </c>
      <c r="BC28801" s="90" t="s">
        <v>32827</v>
      </c>
      <c r="BD28801" s="473" t="s">
        <v>1301</v>
      </c>
    </row>
    <row r="28802" spans="53:56" ht="15" x14ac:dyDescent="0.25">
      <c r="BA28802" s="91" t="s">
        <v>33270</v>
      </c>
      <c r="BB28802" s="91" t="s">
        <v>3012</v>
      </c>
      <c r="BC28802" s="91" t="s">
        <v>33228</v>
      </c>
      <c r="BD28802" s="473" t="s">
        <v>1301</v>
      </c>
    </row>
    <row r="28803" spans="53:56" ht="15" x14ac:dyDescent="0.25">
      <c r="BA28803" s="90" t="s">
        <v>33271</v>
      </c>
      <c r="BB28803" s="90" t="s">
        <v>3012</v>
      </c>
      <c r="BC28803" s="90" t="s">
        <v>33228</v>
      </c>
      <c r="BD28803" s="473" t="s">
        <v>1301</v>
      </c>
    </row>
    <row r="28804" spans="53:56" ht="15" x14ac:dyDescent="0.25">
      <c r="BA28804" s="91" t="s">
        <v>33272</v>
      </c>
      <c r="BB28804" s="91" t="s">
        <v>3012</v>
      </c>
      <c r="BC28804" s="91" t="s">
        <v>7028</v>
      </c>
      <c r="BD28804" s="473" t="s">
        <v>1301</v>
      </c>
    </row>
    <row r="28805" spans="53:56" ht="15" x14ac:dyDescent="0.25">
      <c r="BA28805" s="90" t="s">
        <v>33273</v>
      </c>
      <c r="BB28805" s="90" t="s">
        <v>3012</v>
      </c>
      <c r="BC28805" s="90" t="s">
        <v>32827</v>
      </c>
      <c r="BD28805" s="473" t="s">
        <v>1301</v>
      </c>
    </row>
    <row r="28806" spans="53:56" ht="15" x14ac:dyDescent="0.25">
      <c r="BA28806" s="91" t="s">
        <v>33274</v>
      </c>
      <c r="BB28806" s="91" t="s">
        <v>3012</v>
      </c>
      <c r="BC28806" s="91" t="s">
        <v>14206</v>
      </c>
      <c r="BD28806" s="473" t="s">
        <v>1301</v>
      </c>
    </row>
    <row r="28807" spans="53:56" ht="15" x14ac:dyDescent="0.25">
      <c r="BA28807" s="90" t="s">
        <v>33275</v>
      </c>
      <c r="BB28807" s="90" t="s">
        <v>3012</v>
      </c>
      <c r="BC28807" s="90" t="s">
        <v>33228</v>
      </c>
      <c r="BD28807" s="473" t="s">
        <v>1301</v>
      </c>
    </row>
    <row r="28808" spans="53:56" ht="15" x14ac:dyDescent="0.25">
      <c r="BA28808" s="91" t="s">
        <v>33276</v>
      </c>
      <c r="BB28808" s="91" t="s">
        <v>3012</v>
      </c>
      <c r="BC28808" s="91" t="s">
        <v>15158</v>
      </c>
      <c r="BD28808" s="473" t="s">
        <v>1301</v>
      </c>
    </row>
    <row r="28809" spans="53:56" ht="15" x14ac:dyDescent="0.25">
      <c r="BA28809" s="90" t="s">
        <v>33277</v>
      </c>
      <c r="BB28809" s="90" t="s">
        <v>3012</v>
      </c>
      <c r="BC28809" s="90" t="s">
        <v>32827</v>
      </c>
      <c r="BD28809" s="473" t="s">
        <v>1301</v>
      </c>
    </row>
    <row r="28810" spans="53:56" ht="15" x14ac:dyDescent="0.25">
      <c r="BA28810" s="91" t="s">
        <v>33278</v>
      </c>
      <c r="BB28810" s="91" t="s">
        <v>3012</v>
      </c>
      <c r="BC28810" s="91" t="s">
        <v>32827</v>
      </c>
      <c r="BD28810" s="473" t="s">
        <v>1301</v>
      </c>
    </row>
    <row r="28811" spans="53:56" ht="15" x14ac:dyDescent="0.25">
      <c r="BA28811" s="91" t="s">
        <v>33279</v>
      </c>
      <c r="BB28811" s="91" t="s">
        <v>3012</v>
      </c>
      <c r="BC28811" s="91" t="s">
        <v>32827</v>
      </c>
      <c r="BD28811" s="473" t="s">
        <v>1301</v>
      </c>
    </row>
    <row r="28812" spans="53:56" ht="15" x14ac:dyDescent="0.25">
      <c r="BA28812" s="90" t="s">
        <v>33280</v>
      </c>
      <c r="BB28812" s="90" t="s">
        <v>3012</v>
      </c>
      <c r="BC28812" s="90" t="s">
        <v>32827</v>
      </c>
      <c r="BD28812" s="473" t="s">
        <v>1301</v>
      </c>
    </row>
    <row r="28813" spans="53:56" ht="15" x14ac:dyDescent="0.25">
      <c r="BA28813" s="91" t="s">
        <v>33281</v>
      </c>
      <c r="BB28813" s="91" t="s">
        <v>3012</v>
      </c>
      <c r="BC28813" s="91" t="s">
        <v>33228</v>
      </c>
      <c r="BD28813" s="473" t="s">
        <v>1301</v>
      </c>
    </row>
    <row r="28814" spans="53:56" ht="15" x14ac:dyDescent="0.25">
      <c r="BA28814" s="91" t="s">
        <v>33282</v>
      </c>
      <c r="BB28814" s="91" t="s">
        <v>3012</v>
      </c>
      <c r="BC28814" s="91" t="s">
        <v>15158</v>
      </c>
      <c r="BD28814" s="473" t="s">
        <v>1301</v>
      </c>
    </row>
    <row r="28815" spans="53:56" ht="15" x14ac:dyDescent="0.25">
      <c r="BA28815" s="90" t="s">
        <v>33283</v>
      </c>
      <c r="BB28815" s="90" t="s">
        <v>3012</v>
      </c>
      <c r="BC28815" s="90" t="s">
        <v>33228</v>
      </c>
      <c r="BD28815" s="473" t="s">
        <v>1301</v>
      </c>
    </row>
    <row r="28816" spans="53:56" ht="15" x14ac:dyDescent="0.25">
      <c r="BA28816" s="91" t="s">
        <v>33284</v>
      </c>
      <c r="BB28816" s="91" t="s">
        <v>3012</v>
      </c>
      <c r="BC28816" s="91" t="s">
        <v>15158</v>
      </c>
      <c r="BD28816" s="473" t="s">
        <v>1301</v>
      </c>
    </row>
    <row r="28817" spans="53:56" ht="15" x14ac:dyDescent="0.25">
      <c r="BA28817" s="90" t="s">
        <v>33285</v>
      </c>
      <c r="BB28817" s="90" t="s">
        <v>3012</v>
      </c>
      <c r="BC28817" s="90" t="s">
        <v>14206</v>
      </c>
      <c r="BD28817" s="473" t="s">
        <v>1301</v>
      </c>
    </row>
    <row r="28818" spans="53:56" ht="15" x14ac:dyDescent="0.25">
      <c r="BA28818" s="90" t="s">
        <v>33286</v>
      </c>
      <c r="BB28818" s="90" t="s">
        <v>3012</v>
      </c>
      <c r="BC28818" s="90" t="s">
        <v>33228</v>
      </c>
      <c r="BD28818" s="473" t="s">
        <v>1301</v>
      </c>
    </row>
    <row r="28819" spans="53:56" ht="15" x14ac:dyDescent="0.25">
      <c r="BA28819" s="91" t="s">
        <v>33287</v>
      </c>
      <c r="BB28819" s="91" t="s">
        <v>3012</v>
      </c>
      <c r="BC28819" s="91" t="s">
        <v>4199</v>
      </c>
      <c r="BD28819" s="473" t="s">
        <v>1301</v>
      </c>
    </row>
    <row r="28820" spans="53:56" ht="15" x14ac:dyDescent="0.25">
      <c r="BA28820" s="90" t="s">
        <v>33288</v>
      </c>
      <c r="BB28820" s="90" t="s">
        <v>3012</v>
      </c>
      <c r="BC28820" s="90" t="s">
        <v>4199</v>
      </c>
      <c r="BD28820" s="473" t="s">
        <v>1301</v>
      </c>
    </row>
    <row r="28821" spans="53:56" ht="15" x14ac:dyDescent="0.25">
      <c r="BA28821" s="91" t="s">
        <v>33289</v>
      </c>
      <c r="BB28821" s="91" t="s">
        <v>3012</v>
      </c>
      <c r="BC28821" s="91" t="s">
        <v>4199</v>
      </c>
      <c r="BD28821" s="473" t="s">
        <v>1301</v>
      </c>
    </row>
    <row r="28822" spans="53:56" ht="15" x14ac:dyDescent="0.25">
      <c r="BA28822" s="91" t="s">
        <v>33290</v>
      </c>
      <c r="BB28822" s="91" t="s">
        <v>3012</v>
      </c>
      <c r="BC28822" s="91" t="s">
        <v>33291</v>
      </c>
      <c r="BD28822" s="473" t="s">
        <v>1301</v>
      </c>
    </row>
    <row r="28823" spans="53:56" ht="15" x14ac:dyDescent="0.25">
      <c r="BA28823" s="90" t="s">
        <v>33292</v>
      </c>
      <c r="BB28823" s="90" t="s">
        <v>3012</v>
      </c>
      <c r="BC28823" s="90" t="s">
        <v>6513</v>
      </c>
      <c r="BD28823" s="473" t="s">
        <v>1301</v>
      </c>
    </row>
    <row r="28824" spans="53:56" ht="15" x14ac:dyDescent="0.25">
      <c r="BA28824" s="91" t="s">
        <v>33293</v>
      </c>
      <c r="BB28824" s="91" t="s">
        <v>3012</v>
      </c>
      <c r="BC28824" s="91" t="s">
        <v>14093</v>
      </c>
      <c r="BD28824" s="473" t="s">
        <v>1301</v>
      </c>
    </row>
    <row r="28825" spans="53:56" ht="15" x14ac:dyDescent="0.25">
      <c r="BA28825" s="90" t="s">
        <v>33294</v>
      </c>
      <c r="BB28825" s="90" t="s">
        <v>3012</v>
      </c>
      <c r="BC28825" s="90" t="s">
        <v>4199</v>
      </c>
      <c r="BD28825" s="473" t="s">
        <v>1301</v>
      </c>
    </row>
    <row r="28826" spans="53:56" ht="15" x14ac:dyDescent="0.25">
      <c r="BA28826" s="91" t="s">
        <v>33295</v>
      </c>
      <c r="BB28826" s="91" t="s">
        <v>3012</v>
      </c>
      <c r="BC28826" s="91" t="s">
        <v>7885</v>
      </c>
      <c r="BD28826" s="473" t="s">
        <v>1301</v>
      </c>
    </row>
    <row r="28827" spans="53:56" ht="15" x14ac:dyDescent="0.25">
      <c r="BA28827" s="90" t="s">
        <v>33296</v>
      </c>
      <c r="BB28827" s="90" t="s">
        <v>3012</v>
      </c>
      <c r="BC28827" s="90" t="s">
        <v>33291</v>
      </c>
      <c r="BD28827" s="473" t="s">
        <v>1301</v>
      </c>
    </row>
    <row r="28828" spans="53:56" ht="15" x14ac:dyDescent="0.25">
      <c r="BA28828" s="90" t="s">
        <v>33297</v>
      </c>
      <c r="BB28828" s="90" t="s">
        <v>3012</v>
      </c>
      <c r="BC28828" s="90" t="s">
        <v>6117</v>
      </c>
      <c r="BD28828" s="473" t="s">
        <v>1301</v>
      </c>
    </row>
    <row r="28829" spans="53:56" ht="15" x14ac:dyDescent="0.25">
      <c r="BA28829" s="91" t="s">
        <v>33298</v>
      </c>
      <c r="BB28829" s="91" t="s">
        <v>3012</v>
      </c>
      <c r="BC28829" s="91" t="s">
        <v>16639</v>
      </c>
      <c r="BD28829" s="473" t="s">
        <v>1301</v>
      </c>
    </row>
    <row r="28830" spans="53:56" ht="15" x14ac:dyDescent="0.25">
      <c r="BA28830" s="90" t="s">
        <v>33299</v>
      </c>
      <c r="BB28830" s="90" t="s">
        <v>3012</v>
      </c>
      <c r="BC28830" s="90" t="s">
        <v>14093</v>
      </c>
      <c r="BD28830" s="473" t="s">
        <v>1301</v>
      </c>
    </row>
    <row r="28831" spans="53:56" ht="15" x14ac:dyDescent="0.25">
      <c r="BA28831" s="91" t="s">
        <v>33300</v>
      </c>
      <c r="BB28831" s="91" t="s">
        <v>3012</v>
      </c>
      <c r="BC28831" s="91" t="s">
        <v>33291</v>
      </c>
      <c r="BD28831" s="473" t="s">
        <v>1301</v>
      </c>
    </row>
    <row r="28832" spans="53:56" ht="15" x14ac:dyDescent="0.25">
      <c r="BA28832" s="91" t="s">
        <v>33301</v>
      </c>
      <c r="BB28832" s="91" t="s">
        <v>3012</v>
      </c>
      <c r="BC28832" s="91" t="s">
        <v>24787</v>
      </c>
      <c r="BD28832" s="473" t="s">
        <v>1301</v>
      </c>
    </row>
    <row r="28833" spans="53:56" ht="15" x14ac:dyDescent="0.25">
      <c r="BA28833" s="90" t="s">
        <v>33302</v>
      </c>
      <c r="BB28833" s="90" t="s">
        <v>3012</v>
      </c>
      <c r="BC28833" s="90" t="s">
        <v>33291</v>
      </c>
      <c r="BD28833" s="473" t="s">
        <v>1301</v>
      </c>
    </row>
    <row r="28834" spans="53:56" ht="15" x14ac:dyDescent="0.25">
      <c r="BA28834" s="91" t="s">
        <v>33303</v>
      </c>
      <c r="BB28834" s="91" t="s">
        <v>3012</v>
      </c>
      <c r="BC28834" s="91" t="s">
        <v>6117</v>
      </c>
      <c r="BD28834" s="473" t="s">
        <v>1301</v>
      </c>
    </row>
    <row r="28835" spans="53:56" ht="15" x14ac:dyDescent="0.25">
      <c r="BA28835" s="90" t="s">
        <v>33304</v>
      </c>
      <c r="BB28835" s="90" t="s">
        <v>3012</v>
      </c>
      <c r="BC28835" s="90" t="s">
        <v>15158</v>
      </c>
      <c r="BD28835" s="473" t="s">
        <v>1301</v>
      </c>
    </row>
    <row r="28836" spans="53:56" ht="15" x14ac:dyDescent="0.25">
      <c r="BA28836" s="90" t="s">
        <v>33305</v>
      </c>
      <c r="BB28836" s="90" t="s">
        <v>3012</v>
      </c>
      <c r="BC28836" s="90" t="s">
        <v>16639</v>
      </c>
      <c r="BD28836" s="473" t="s">
        <v>1301</v>
      </c>
    </row>
    <row r="28837" spans="53:56" ht="15" x14ac:dyDescent="0.25">
      <c r="BA28837" s="91" t="s">
        <v>33306</v>
      </c>
      <c r="BB28837" s="91" t="s">
        <v>3012</v>
      </c>
      <c r="BC28837" s="91" t="s">
        <v>24787</v>
      </c>
      <c r="BD28837" s="473" t="s">
        <v>1301</v>
      </c>
    </row>
    <row r="28838" spans="53:56" ht="15" x14ac:dyDescent="0.25">
      <c r="BA28838" s="90" t="s">
        <v>33307</v>
      </c>
      <c r="BB28838" s="90" t="s">
        <v>3012</v>
      </c>
      <c r="BC28838" s="90" t="s">
        <v>7885</v>
      </c>
      <c r="BD28838" s="473" t="s">
        <v>1301</v>
      </c>
    </row>
    <row r="28839" spans="53:56" ht="15" x14ac:dyDescent="0.25">
      <c r="BA28839" s="91" t="s">
        <v>33308</v>
      </c>
      <c r="BB28839" s="91" t="s">
        <v>3012</v>
      </c>
      <c r="BC28839" s="91" t="s">
        <v>4199</v>
      </c>
      <c r="BD28839" s="473" t="s">
        <v>1301</v>
      </c>
    </row>
    <row r="28840" spans="53:56" ht="15" x14ac:dyDescent="0.25">
      <c r="BA28840" s="91" t="s">
        <v>33309</v>
      </c>
      <c r="BB28840" s="91" t="s">
        <v>3012</v>
      </c>
      <c r="BC28840" s="91" t="s">
        <v>4199</v>
      </c>
      <c r="BD28840" s="473" t="s">
        <v>1301</v>
      </c>
    </row>
    <row r="28841" spans="53:56" ht="15" x14ac:dyDescent="0.25">
      <c r="BA28841" s="90" t="s">
        <v>33310</v>
      </c>
      <c r="BB28841" s="90" t="s">
        <v>3012</v>
      </c>
      <c r="BC28841" s="90" t="s">
        <v>7885</v>
      </c>
      <c r="BD28841" s="473" t="s">
        <v>1301</v>
      </c>
    </row>
    <row r="28842" spans="53:56" ht="15" x14ac:dyDescent="0.25">
      <c r="BA28842" s="91" t="s">
        <v>33311</v>
      </c>
      <c r="BB28842" s="91" t="s">
        <v>3012</v>
      </c>
      <c r="BC28842" s="91" t="s">
        <v>7885</v>
      </c>
      <c r="BD28842" s="473" t="s">
        <v>1301</v>
      </c>
    </row>
    <row r="28843" spans="53:56" ht="15" x14ac:dyDescent="0.25">
      <c r="BA28843" s="90" t="s">
        <v>33312</v>
      </c>
      <c r="BB28843" s="90" t="s">
        <v>3012</v>
      </c>
      <c r="BC28843" s="90" t="s">
        <v>7885</v>
      </c>
      <c r="BD28843" s="473" t="s">
        <v>1301</v>
      </c>
    </row>
    <row r="28844" spans="53:56" ht="15" x14ac:dyDescent="0.25">
      <c r="BA28844" s="90" t="s">
        <v>33313</v>
      </c>
      <c r="BB28844" s="90" t="s">
        <v>3012</v>
      </c>
      <c r="BC28844" s="90" t="s">
        <v>14093</v>
      </c>
      <c r="BD28844" s="473" t="s">
        <v>1301</v>
      </c>
    </row>
    <row r="28845" spans="53:56" ht="15" x14ac:dyDescent="0.25">
      <c r="BA28845" s="91" t="s">
        <v>33314</v>
      </c>
      <c r="BB28845" s="91" t="s">
        <v>3012</v>
      </c>
      <c r="BC28845" s="91" t="s">
        <v>6117</v>
      </c>
      <c r="BD28845" s="473" t="s">
        <v>1301</v>
      </c>
    </row>
    <row r="28846" spans="53:56" ht="15" x14ac:dyDescent="0.25">
      <c r="BA28846" s="90" t="s">
        <v>33315</v>
      </c>
      <c r="BB28846" s="90" t="s">
        <v>3012</v>
      </c>
      <c r="BC28846" s="90" t="s">
        <v>4199</v>
      </c>
      <c r="BD28846" s="473" t="s">
        <v>1301</v>
      </c>
    </row>
    <row r="28847" spans="53:56" ht="15" x14ac:dyDescent="0.25">
      <c r="BA28847" s="91" t="s">
        <v>33316</v>
      </c>
      <c r="BB28847" s="91" t="s">
        <v>3012</v>
      </c>
      <c r="BC28847" s="91" t="s">
        <v>16639</v>
      </c>
      <c r="BD28847" s="473" t="s">
        <v>1301</v>
      </c>
    </row>
    <row r="28848" spans="53:56" ht="15" x14ac:dyDescent="0.25">
      <c r="BA28848" s="91" t="s">
        <v>33317</v>
      </c>
      <c r="BB28848" s="91" t="s">
        <v>3012</v>
      </c>
      <c r="BC28848" s="91" t="s">
        <v>33291</v>
      </c>
      <c r="BD28848" s="473" t="s">
        <v>1301</v>
      </c>
    </row>
    <row r="28849" spans="53:56" ht="15" x14ac:dyDescent="0.25">
      <c r="BA28849" s="90" t="s">
        <v>33318</v>
      </c>
      <c r="BB28849" s="90" t="s">
        <v>3012</v>
      </c>
      <c r="BC28849" s="90" t="s">
        <v>4199</v>
      </c>
      <c r="BD28849" s="473" t="s">
        <v>1301</v>
      </c>
    </row>
    <row r="28850" spans="53:56" ht="15" x14ac:dyDescent="0.25">
      <c r="BA28850" s="91" t="s">
        <v>33319</v>
      </c>
      <c r="BB28850" s="91" t="s">
        <v>3012</v>
      </c>
      <c r="BC28850" s="91" t="s">
        <v>33291</v>
      </c>
      <c r="BD28850" s="473" t="s">
        <v>1301</v>
      </c>
    </row>
    <row r="28851" spans="53:56" ht="15" x14ac:dyDescent="0.25">
      <c r="BA28851" s="90" t="s">
        <v>33320</v>
      </c>
      <c r="BB28851" s="90" t="s">
        <v>3012</v>
      </c>
      <c r="BC28851" s="90" t="s">
        <v>7885</v>
      </c>
      <c r="BD28851" s="473" t="s">
        <v>1301</v>
      </c>
    </row>
    <row r="28852" spans="53:56" ht="15" x14ac:dyDescent="0.25">
      <c r="BA28852" s="91" t="s">
        <v>33321</v>
      </c>
      <c r="BB28852" s="91" t="s">
        <v>3012</v>
      </c>
      <c r="BC28852" s="91" t="s">
        <v>6513</v>
      </c>
      <c r="BD28852" s="473" t="s">
        <v>1301</v>
      </c>
    </row>
    <row r="28853" spans="53:56" ht="15" x14ac:dyDescent="0.25">
      <c r="BA28853" s="91" t="s">
        <v>33322</v>
      </c>
      <c r="BB28853" s="91" t="s">
        <v>3012</v>
      </c>
      <c r="BC28853" s="91" t="s">
        <v>14093</v>
      </c>
      <c r="BD28853" s="473" t="s">
        <v>1301</v>
      </c>
    </row>
    <row r="28854" spans="53:56" ht="15" x14ac:dyDescent="0.25">
      <c r="BA28854" s="90" t="s">
        <v>33323</v>
      </c>
      <c r="BB28854" s="90" t="s">
        <v>3012</v>
      </c>
      <c r="BC28854" s="90" t="s">
        <v>6117</v>
      </c>
      <c r="BD28854" s="473" t="s">
        <v>1301</v>
      </c>
    </row>
    <row r="28855" spans="53:56" ht="15" x14ac:dyDescent="0.25">
      <c r="BA28855" s="91" t="s">
        <v>33324</v>
      </c>
      <c r="BB28855" s="91" t="s">
        <v>3012</v>
      </c>
      <c r="BC28855" s="91" t="s">
        <v>4199</v>
      </c>
      <c r="BD28855" s="473" t="s">
        <v>1301</v>
      </c>
    </row>
    <row r="28856" spans="53:56" ht="15" x14ac:dyDescent="0.25">
      <c r="BA28856" s="90" t="s">
        <v>33325</v>
      </c>
      <c r="BB28856" s="90" t="s">
        <v>3012</v>
      </c>
      <c r="BC28856" s="90" t="s">
        <v>24787</v>
      </c>
      <c r="BD28856" s="473" t="s">
        <v>1301</v>
      </c>
    </row>
    <row r="28857" spans="53:56" ht="15" x14ac:dyDescent="0.25">
      <c r="BA28857" s="90" t="s">
        <v>33326</v>
      </c>
      <c r="BB28857" s="90" t="s">
        <v>3012</v>
      </c>
      <c r="BC28857" s="90" t="s">
        <v>4097</v>
      </c>
      <c r="BD28857" s="473" t="s">
        <v>1301</v>
      </c>
    </row>
    <row r="28858" spans="53:56" ht="15" x14ac:dyDescent="0.25">
      <c r="BA28858" s="91" t="s">
        <v>33327</v>
      </c>
      <c r="BB28858" s="91" t="s">
        <v>3012</v>
      </c>
      <c r="BC28858" s="91" t="s">
        <v>33328</v>
      </c>
      <c r="BD28858" s="473" t="s">
        <v>1301</v>
      </c>
    </row>
    <row r="28859" spans="53:56" ht="15" x14ac:dyDescent="0.25">
      <c r="BA28859" s="90" t="s">
        <v>33329</v>
      </c>
      <c r="BB28859" s="90" t="s">
        <v>3012</v>
      </c>
      <c r="BC28859" s="90" t="s">
        <v>33291</v>
      </c>
      <c r="BD28859" s="473" t="s">
        <v>1301</v>
      </c>
    </row>
    <row r="28860" spans="53:56" ht="15" x14ac:dyDescent="0.25">
      <c r="BA28860" s="90" t="s">
        <v>33330</v>
      </c>
      <c r="BB28860" s="90" t="s">
        <v>3012</v>
      </c>
      <c r="BC28860" s="90" t="s">
        <v>6117</v>
      </c>
      <c r="BD28860" s="473" t="s">
        <v>1301</v>
      </c>
    </row>
    <row r="28861" spans="53:56" ht="15" x14ac:dyDescent="0.25">
      <c r="BA28861" s="91" t="s">
        <v>33331</v>
      </c>
      <c r="BB28861" s="91" t="s">
        <v>3012</v>
      </c>
      <c r="BC28861" s="91" t="s">
        <v>16639</v>
      </c>
      <c r="BD28861" s="473" t="s">
        <v>1301</v>
      </c>
    </row>
    <row r="28862" spans="53:56" ht="15" x14ac:dyDescent="0.25">
      <c r="BA28862" s="91" t="s">
        <v>33332</v>
      </c>
      <c r="BB28862" s="91" t="s">
        <v>3012</v>
      </c>
      <c r="BC28862" s="91" t="s">
        <v>33291</v>
      </c>
      <c r="BD28862" s="473" t="s">
        <v>1301</v>
      </c>
    </row>
    <row r="28863" spans="53:56" ht="15" x14ac:dyDescent="0.25">
      <c r="BA28863" s="90" t="s">
        <v>33333</v>
      </c>
      <c r="BB28863" s="90" t="s">
        <v>3012</v>
      </c>
      <c r="BC28863" s="90" t="s">
        <v>4199</v>
      </c>
      <c r="BD28863" s="473" t="s">
        <v>1301</v>
      </c>
    </row>
    <row r="28864" spans="53:56" ht="15" x14ac:dyDescent="0.25">
      <c r="BA28864" s="91" t="s">
        <v>33334</v>
      </c>
      <c r="BB28864" s="91" t="s">
        <v>3012</v>
      </c>
      <c r="BC28864" s="91" t="s">
        <v>7885</v>
      </c>
      <c r="BD28864" s="473" t="s">
        <v>1301</v>
      </c>
    </row>
    <row r="28865" spans="53:56" ht="15" x14ac:dyDescent="0.25">
      <c r="BA28865" s="90" t="s">
        <v>33335</v>
      </c>
      <c r="BB28865" s="90" t="s">
        <v>3012</v>
      </c>
      <c r="BC28865" s="90" t="s">
        <v>16639</v>
      </c>
      <c r="BD28865" s="473" t="s">
        <v>1301</v>
      </c>
    </row>
    <row r="28866" spans="53:56" ht="15" x14ac:dyDescent="0.25">
      <c r="BA28866" s="90" t="s">
        <v>33336</v>
      </c>
      <c r="BB28866" s="90" t="s">
        <v>3012</v>
      </c>
      <c r="BC28866" s="90" t="s">
        <v>6117</v>
      </c>
      <c r="BD28866" s="473" t="s">
        <v>1301</v>
      </c>
    </row>
    <row r="28867" spans="53:56" ht="15" x14ac:dyDescent="0.25">
      <c r="BA28867" s="91" t="s">
        <v>33337</v>
      </c>
      <c r="BB28867" s="91" t="s">
        <v>3012</v>
      </c>
      <c r="BC28867" s="91" t="s">
        <v>6513</v>
      </c>
      <c r="BD28867" s="473" t="s">
        <v>1301</v>
      </c>
    </row>
    <row r="28868" spans="53:56" ht="15" x14ac:dyDescent="0.25">
      <c r="BA28868" s="90" t="s">
        <v>33338</v>
      </c>
      <c r="BB28868" s="90" t="s">
        <v>3012</v>
      </c>
      <c r="BC28868" s="90" t="s">
        <v>6513</v>
      </c>
      <c r="BD28868" s="473" t="s">
        <v>1301</v>
      </c>
    </row>
    <row r="28869" spans="53:56" ht="15" x14ac:dyDescent="0.25">
      <c r="BA28869" s="91" t="s">
        <v>33339</v>
      </c>
      <c r="BB28869" s="91" t="s">
        <v>3012</v>
      </c>
      <c r="BC28869" s="91" t="s">
        <v>4199</v>
      </c>
      <c r="BD28869" s="473" t="s">
        <v>1301</v>
      </c>
    </row>
    <row r="28870" spans="53:56" ht="15" x14ac:dyDescent="0.25">
      <c r="BA28870" s="91" t="s">
        <v>33340</v>
      </c>
      <c r="BB28870" s="91" t="s">
        <v>3012</v>
      </c>
      <c r="BC28870" s="91" t="s">
        <v>14093</v>
      </c>
      <c r="BD28870" s="473" t="s">
        <v>1301</v>
      </c>
    </row>
    <row r="28871" spans="53:56" ht="15" x14ac:dyDescent="0.25">
      <c r="BA28871" s="90" t="s">
        <v>33341</v>
      </c>
      <c r="BB28871" s="90" t="s">
        <v>3012</v>
      </c>
      <c r="BC28871" s="90" t="s">
        <v>16639</v>
      </c>
      <c r="BD28871" s="473" t="s">
        <v>1301</v>
      </c>
    </row>
    <row r="28872" spans="53:56" ht="15" x14ac:dyDescent="0.25">
      <c r="BA28872" s="91" t="s">
        <v>33342</v>
      </c>
      <c r="BB28872" s="91" t="s">
        <v>3012</v>
      </c>
      <c r="BC28872" s="91" t="s">
        <v>33291</v>
      </c>
      <c r="BD28872" s="473" t="s">
        <v>1301</v>
      </c>
    </row>
    <row r="28873" spans="53:56" ht="15" x14ac:dyDescent="0.25">
      <c r="BA28873" s="90" t="s">
        <v>33343</v>
      </c>
      <c r="BB28873" s="90" t="s">
        <v>3012</v>
      </c>
      <c r="BC28873" s="90" t="s">
        <v>16639</v>
      </c>
      <c r="BD28873" s="473" t="s">
        <v>1301</v>
      </c>
    </row>
    <row r="28874" spans="53:56" ht="15" x14ac:dyDescent="0.25">
      <c r="BA28874" s="91" t="s">
        <v>33344</v>
      </c>
      <c r="BB28874" s="91" t="s">
        <v>3012</v>
      </c>
      <c r="BC28874" s="91" t="s">
        <v>4199</v>
      </c>
      <c r="BD28874" s="473" t="s">
        <v>1301</v>
      </c>
    </row>
    <row r="28875" spans="53:56" ht="15" x14ac:dyDescent="0.25">
      <c r="BA28875" s="90" t="s">
        <v>33345</v>
      </c>
      <c r="BB28875" s="90" t="s">
        <v>3012</v>
      </c>
      <c r="BC28875" s="90" t="s">
        <v>6117</v>
      </c>
      <c r="BD28875" s="473" t="s">
        <v>1301</v>
      </c>
    </row>
    <row r="28876" spans="53:56" ht="15" x14ac:dyDescent="0.25">
      <c r="BA28876" s="90" t="s">
        <v>33346</v>
      </c>
      <c r="BB28876" s="90" t="s">
        <v>3012</v>
      </c>
      <c r="BC28876" s="90" t="s">
        <v>4199</v>
      </c>
      <c r="BD28876" s="473" t="s">
        <v>1301</v>
      </c>
    </row>
    <row r="28877" spans="53:56" ht="15" x14ac:dyDescent="0.25">
      <c r="BA28877" s="91" t="s">
        <v>33347</v>
      </c>
      <c r="BB28877" s="91" t="s">
        <v>3012</v>
      </c>
      <c r="BC28877" s="91" t="s">
        <v>33291</v>
      </c>
      <c r="BD28877" s="473" t="s">
        <v>1301</v>
      </c>
    </row>
    <row r="28878" spans="53:56" ht="15" x14ac:dyDescent="0.25">
      <c r="BA28878" s="90" t="s">
        <v>33348</v>
      </c>
      <c r="BB28878" s="90" t="s">
        <v>3012</v>
      </c>
      <c r="BC28878" s="90" t="s">
        <v>6513</v>
      </c>
      <c r="BD28878" s="473" t="s">
        <v>1301</v>
      </c>
    </row>
    <row r="28879" spans="53:56" ht="15" x14ac:dyDescent="0.25">
      <c r="BA28879" s="91" t="s">
        <v>33349</v>
      </c>
      <c r="BB28879" s="91" t="s">
        <v>3012</v>
      </c>
      <c r="BC28879" s="91" t="s">
        <v>7885</v>
      </c>
      <c r="BD28879" s="473" t="s">
        <v>1301</v>
      </c>
    </row>
    <row r="28880" spans="53:56" ht="15" x14ac:dyDescent="0.25">
      <c r="BA28880" s="91" t="s">
        <v>33350</v>
      </c>
      <c r="BB28880" s="91" t="s">
        <v>3012</v>
      </c>
      <c r="BC28880" s="91" t="s">
        <v>6117</v>
      </c>
      <c r="BD28880" s="473" t="s">
        <v>1301</v>
      </c>
    </row>
    <row r="28881" spans="53:56" ht="15" x14ac:dyDescent="0.25">
      <c r="BA28881" s="90" t="s">
        <v>33351</v>
      </c>
      <c r="BB28881" s="90" t="s">
        <v>3012</v>
      </c>
      <c r="BC28881" s="90" t="s">
        <v>24787</v>
      </c>
      <c r="BD28881" s="473" t="s">
        <v>1301</v>
      </c>
    </row>
    <row r="28882" spans="53:56" ht="15" x14ac:dyDescent="0.25">
      <c r="BA28882" s="91" t="s">
        <v>33352</v>
      </c>
      <c r="BB28882" s="91" t="s">
        <v>3012</v>
      </c>
      <c r="BC28882" s="91" t="s">
        <v>16639</v>
      </c>
      <c r="BD28882" s="473" t="s">
        <v>1301</v>
      </c>
    </row>
    <row r="28883" spans="53:56" ht="15" x14ac:dyDescent="0.25">
      <c r="BA28883" s="90" t="s">
        <v>33353</v>
      </c>
      <c r="BB28883" s="90" t="s">
        <v>3012</v>
      </c>
      <c r="BC28883" s="90" t="s">
        <v>7885</v>
      </c>
      <c r="BD28883" s="473" t="s">
        <v>1301</v>
      </c>
    </row>
    <row r="28884" spans="53:56" ht="15" x14ac:dyDescent="0.25">
      <c r="BA28884" s="90" t="s">
        <v>33354</v>
      </c>
      <c r="BB28884" s="90" t="s">
        <v>3012</v>
      </c>
      <c r="BC28884" s="90" t="s">
        <v>24787</v>
      </c>
      <c r="BD28884" s="473" t="s">
        <v>1301</v>
      </c>
    </row>
    <row r="28885" spans="53:56" ht="15" x14ac:dyDescent="0.25">
      <c r="BA28885" s="91" t="s">
        <v>33355</v>
      </c>
      <c r="BB28885" s="91" t="s">
        <v>3012</v>
      </c>
      <c r="BC28885" s="91" t="s">
        <v>7885</v>
      </c>
      <c r="BD28885" s="473" t="s">
        <v>1301</v>
      </c>
    </row>
    <row r="28886" spans="53:56" ht="15" x14ac:dyDescent="0.25">
      <c r="BA28886" s="90" t="s">
        <v>33356</v>
      </c>
      <c r="BB28886" s="90" t="s">
        <v>3012</v>
      </c>
      <c r="BC28886" s="90" t="s">
        <v>4199</v>
      </c>
      <c r="BD28886" s="473" t="s">
        <v>1301</v>
      </c>
    </row>
    <row r="28887" spans="53:56" ht="15" x14ac:dyDescent="0.25">
      <c r="BA28887" s="91" t="s">
        <v>33357</v>
      </c>
      <c r="BB28887" s="91" t="s">
        <v>3012</v>
      </c>
      <c r="BC28887" s="91" t="s">
        <v>6513</v>
      </c>
      <c r="BD28887" s="473" t="s">
        <v>1301</v>
      </c>
    </row>
    <row r="28888" spans="53:56" ht="15" x14ac:dyDescent="0.25">
      <c r="BA28888" s="91" t="s">
        <v>33358</v>
      </c>
      <c r="BB28888" s="91" t="s">
        <v>3012</v>
      </c>
      <c r="BC28888" s="91" t="s">
        <v>4199</v>
      </c>
      <c r="BD28888" s="473" t="s">
        <v>1301</v>
      </c>
    </row>
    <row r="28889" spans="53:56" ht="15" x14ac:dyDescent="0.25">
      <c r="BA28889" s="90" t="s">
        <v>33359</v>
      </c>
      <c r="BB28889" s="90" t="s">
        <v>3012</v>
      </c>
      <c r="BC28889" s="90" t="s">
        <v>4199</v>
      </c>
      <c r="BD28889" s="473" t="s">
        <v>1301</v>
      </c>
    </row>
    <row r="28890" spans="53:56" ht="15" x14ac:dyDescent="0.25">
      <c r="BA28890" s="91" t="s">
        <v>33360</v>
      </c>
      <c r="BB28890" s="91" t="s">
        <v>3012</v>
      </c>
      <c r="BC28890" s="91" t="s">
        <v>14093</v>
      </c>
      <c r="BD28890" s="473" t="s">
        <v>1301</v>
      </c>
    </row>
    <row r="28891" spans="53:56" ht="15" x14ac:dyDescent="0.25">
      <c r="BA28891" s="90" t="s">
        <v>33361</v>
      </c>
      <c r="BB28891" s="90" t="s">
        <v>3012</v>
      </c>
      <c r="BC28891" s="90" t="s">
        <v>24787</v>
      </c>
      <c r="BD28891" s="473" t="s">
        <v>1301</v>
      </c>
    </row>
    <row r="28892" spans="53:56" ht="15" x14ac:dyDescent="0.25">
      <c r="BA28892" s="90" t="s">
        <v>33362</v>
      </c>
      <c r="BB28892" s="90" t="s">
        <v>3012</v>
      </c>
      <c r="BC28892" s="90" t="s">
        <v>7885</v>
      </c>
      <c r="BD28892" s="473" t="s">
        <v>1301</v>
      </c>
    </row>
    <row r="28893" spans="53:56" ht="15" x14ac:dyDescent="0.25">
      <c r="BA28893" s="91" t="s">
        <v>33363</v>
      </c>
      <c r="BB28893" s="91" t="s">
        <v>3012</v>
      </c>
      <c r="BC28893" s="91" t="s">
        <v>22840</v>
      </c>
      <c r="BD28893" s="473" t="s">
        <v>1301</v>
      </c>
    </row>
    <row r="28894" spans="53:56" ht="15" x14ac:dyDescent="0.25">
      <c r="BA28894" s="90" t="s">
        <v>33364</v>
      </c>
      <c r="BB28894" s="90" t="s">
        <v>3012</v>
      </c>
      <c r="BC28894" s="90" t="s">
        <v>33328</v>
      </c>
      <c r="BD28894" s="473" t="s">
        <v>1301</v>
      </c>
    </row>
    <row r="28895" spans="53:56" ht="15" x14ac:dyDescent="0.25">
      <c r="BA28895" s="91" t="s">
        <v>33365</v>
      </c>
      <c r="BB28895" s="91" t="s">
        <v>3012</v>
      </c>
      <c r="BC28895" s="91" t="s">
        <v>33328</v>
      </c>
      <c r="BD28895" s="473" t="s">
        <v>1301</v>
      </c>
    </row>
    <row r="28896" spans="53:56" ht="15" x14ac:dyDescent="0.25">
      <c r="BA28896" s="90" t="s">
        <v>33366</v>
      </c>
      <c r="BB28896" s="90" t="s">
        <v>3012</v>
      </c>
      <c r="BC28896" s="90" t="s">
        <v>7885</v>
      </c>
      <c r="BD28896" s="473" t="s">
        <v>1301</v>
      </c>
    </row>
    <row r="28897" spans="53:56" ht="15" x14ac:dyDescent="0.25">
      <c r="BA28897" s="91" t="s">
        <v>33367</v>
      </c>
      <c r="BB28897" s="91" t="s">
        <v>3012</v>
      </c>
      <c r="BC28897" s="91" t="s">
        <v>7885</v>
      </c>
      <c r="BD28897" s="473" t="s">
        <v>1301</v>
      </c>
    </row>
    <row r="28898" spans="53:56" ht="15" x14ac:dyDescent="0.25">
      <c r="BA28898" s="90" t="s">
        <v>33368</v>
      </c>
      <c r="BB28898" s="90" t="s">
        <v>3012</v>
      </c>
      <c r="BC28898" s="90" t="s">
        <v>33328</v>
      </c>
      <c r="BD28898" s="473" t="s">
        <v>1301</v>
      </c>
    </row>
    <row r="28899" spans="53:56" ht="15" x14ac:dyDescent="0.25">
      <c r="BA28899" s="91" t="s">
        <v>33369</v>
      </c>
      <c r="BB28899" s="91" t="s">
        <v>3012</v>
      </c>
      <c r="BC28899" s="91" t="s">
        <v>7885</v>
      </c>
      <c r="BD28899" s="473" t="s">
        <v>1301</v>
      </c>
    </row>
    <row r="28900" spans="53:56" ht="15" x14ac:dyDescent="0.25">
      <c r="BA28900" s="90" t="s">
        <v>33370</v>
      </c>
      <c r="BB28900" s="90" t="s">
        <v>3012</v>
      </c>
      <c r="BC28900" s="90" t="s">
        <v>33328</v>
      </c>
      <c r="BD28900" s="473" t="s">
        <v>1301</v>
      </c>
    </row>
    <row r="28901" spans="53:56" ht="15" x14ac:dyDescent="0.25">
      <c r="BA28901" s="91" t="s">
        <v>33371</v>
      </c>
      <c r="BB28901" s="91" t="s">
        <v>3012</v>
      </c>
      <c r="BC28901" s="91" t="s">
        <v>33328</v>
      </c>
      <c r="BD28901" s="473" t="s">
        <v>1301</v>
      </c>
    </row>
    <row r="28902" spans="53:56" ht="15" x14ac:dyDescent="0.25">
      <c r="BA28902" s="90" t="s">
        <v>33372</v>
      </c>
      <c r="BB28902" s="90" t="s">
        <v>3012</v>
      </c>
      <c r="BC28902" s="90" t="s">
        <v>33328</v>
      </c>
      <c r="BD28902" s="473" t="s">
        <v>1301</v>
      </c>
    </row>
    <row r="28903" spans="53:56" ht="15" x14ac:dyDescent="0.25">
      <c r="BA28903" s="91" t="s">
        <v>33373</v>
      </c>
      <c r="BB28903" s="91" t="s">
        <v>3012</v>
      </c>
      <c r="BC28903" s="91" t="s">
        <v>33328</v>
      </c>
      <c r="BD28903" s="473" t="s">
        <v>1301</v>
      </c>
    </row>
    <row r="28904" spans="53:56" ht="15" x14ac:dyDescent="0.25">
      <c r="BA28904" s="90" t="s">
        <v>33374</v>
      </c>
      <c r="BB28904" s="90" t="s">
        <v>3012</v>
      </c>
      <c r="BC28904" s="90" t="s">
        <v>22840</v>
      </c>
      <c r="BD28904" s="473" t="s">
        <v>1301</v>
      </c>
    </row>
    <row r="28905" spans="53:56" ht="15" x14ac:dyDescent="0.25">
      <c r="BA28905" s="91" t="s">
        <v>33375</v>
      </c>
      <c r="BB28905" s="91" t="s">
        <v>3012</v>
      </c>
      <c r="BC28905" s="91" t="s">
        <v>7885</v>
      </c>
      <c r="BD28905" s="473" t="s">
        <v>1301</v>
      </c>
    </row>
    <row r="28906" spans="53:56" ht="15" x14ac:dyDescent="0.25">
      <c r="BA28906" s="90" t="s">
        <v>33376</v>
      </c>
      <c r="BB28906" s="90" t="s">
        <v>3012</v>
      </c>
      <c r="BC28906" s="90" t="s">
        <v>14696</v>
      </c>
      <c r="BD28906" s="473" t="s">
        <v>1301</v>
      </c>
    </row>
    <row r="28907" spans="53:56" ht="15" x14ac:dyDescent="0.25">
      <c r="BA28907" s="91" t="s">
        <v>33377</v>
      </c>
      <c r="BB28907" s="91" t="s">
        <v>3012</v>
      </c>
      <c r="BC28907" s="91" t="s">
        <v>33328</v>
      </c>
      <c r="BD28907" s="473" t="s">
        <v>1301</v>
      </c>
    </row>
    <row r="28908" spans="53:56" ht="15" x14ac:dyDescent="0.25">
      <c r="BA28908" s="90" t="s">
        <v>33378</v>
      </c>
      <c r="BB28908" s="90" t="s">
        <v>3012</v>
      </c>
      <c r="BC28908" s="90" t="s">
        <v>14295</v>
      </c>
      <c r="BD28908" s="473" t="s">
        <v>1301</v>
      </c>
    </row>
    <row r="28909" spans="53:56" ht="15" x14ac:dyDescent="0.25">
      <c r="BA28909" s="91" t="s">
        <v>33379</v>
      </c>
      <c r="BB28909" s="91" t="s">
        <v>3012</v>
      </c>
      <c r="BC28909" s="91" t="s">
        <v>14295</v>
      </c>
      <c r="BD28909" s="473" t="s">
        <v>1301</v>
      </c>
    </row>
    <row r="28910" spans="53:56" ht="15" x14ac:dyDescent="0.25">
      <c r="BA28910" s="90" t="s">
        <v>33380</v>
      </c>
      <c r="BB28910" s="90" t="s">
        <v>3012</v>
      </c>
      <c r="BC28910" s="90" t="s">
        <v>33328</v>
      </c>
      <c r="BD28910" s="473" t="s">
        <v>1301</v>
      </c>
    </row>
    <row r="28911" spans="53:56" ht="15" x14ac:dyDescent="0.25">
      <c r="BA28911" s="91" t="s">
        <v>33381</v>
      </c>
      <c r="BB28911" s="91" t="s">
        <v>3012</v>
      </c>
      <c r="BC28911" s="91" t="s">
        <v>15158</v>
      </c>
      <c r="BD28911" s="473" t="s">
        <v>1301</v>
      </c>
    </row>
    <row r="28912" spans="53:56" ht="15" x14ac:dyDescent="0.25">
      <c r="BA28912" s="90" t="s">
        <v>33382</v>
      </c>
      <c r="BB28912" s="90" t="s">
        <v>3012</v>
      </c>
      <c r="BC28912" s="90" t="s">
        <v>33328</v>
      </c>
      <c r="BD28912" s="473" t="s">
        <v>1301</v>
      </c>
    </row>
    <row r="28913" spans="53:56" ht="15" x14ac:dyDescent="0.25">
      <c r="BA28913" s="91" t="s">
        <v>33383</v>
      </c>
      <c r="BB28913" s="91" t="s">
        <v>3012</v>
      </c>
      <c r="BC28913" s="91" t="s">
        <v>15158</v>
      </c>
      <c r="BD28913" s="473" t="s">
        <v>1301</v>
      </c>
    </row>
    <row r="28914" spans="53:56" ht="15" x14ac:dyDescent="0.25">
      <c r="BA28914" s="90" t="s">
        <v>33384</v>
      </c>
      <c r="BB28914" s="90" t="s">
        <v>3012</v>
      </c>
      <c r="BC28914" s="90" t="s">
        <v>15158</v>
      </c>
      <c r="BD28914" s="473" t="s">
        <v>1301</v>
      </c>
    </row>
    <row r="28915" spans="53:56" ht="15" x14ac:dyDescent="0.25">
      <c r="BA28915" s="91" t="s">
        <v>33385</v>
      </c>
      <c r="BB28915" s="91" t="s">
        <v>3012</v>
      </c>
      <c r="BC28915" s="91" t="s">
        <v>7885</v>
      </c>
      <c r="BD28915" s="473" t="s">
        <v>1301</v>
      </c>
    </row>
    <row r="28916" spans="53:56" ht="15" x14ac:dyDescent="0.25">
      <c r="BA28916" s="90" t="s">
        <v>33386</v>
      </c>
      <c r="BB28916" s="90" t="s">
        <v>3012</v>
      </c>
      <c r="BC28916" s="90" t="s">
        <v>7885</v>
      </c>
      <c r="BD28916" s="473" t="s">
        <v>1301</v>
      </c>
    </row>
    <row r="28917" spans="53:56" ht="15" x14ac:dyDescent="0.25">
      <c r="BA28917" s="91" t="s">
        <v>33387</v>
      </c>
      <c r="BB28917" s="91" t="s">
        <v>3012</v>
      </c>
      <c r="BC28917" s="91" t="s">
        <v>7885</v>
      </c>
      <c r="BD28917" s="473" t="s">
        <v>1301</v>
      </c>
    </row>
    <row r="28918" spans="53:56" ht="15" x14ac:dyDescent="0.25">
      <c r="BA28918" s="90" t="s">
        <v>33388</v>
      </c>
      <c r="BB28918" s="90" t="s">
        <v>3012</v>
      </c>
      <c r="BC28918" s="90" t="s">
        <v>22840</v>
      </c>
      <c r="BD28918" s="473" t="s">
        <v>1301</v>
      </c>
    </row>
    <row r="28919" spans="53:56" ht="15" x14ac:dyDescent="0.25">
      <c r="BA28919" s="91" t="s">
        <v>33389</v>
      </c>
      <c r="BB28919" s="91" t="s">
        <v>3012</v>
      </c>
      <c r="BC28919" s="91" t="s">
        <v>14696</v>
      </c>
      <c r="BD28919" s="473" t="s">
        <v>1301</v>
      </c>
    </row>
    <row r="28920" spans="53:56" ht="15" x14ac:dyDescent="0.25">
      <c r="BA28920" s="90" t="s">
        <v>33390</v>
      </c>
      <c r="BB28920" s="90" t="s">
        <v>3012</v>
      </c>
      <c r="BC28920" s="90" t="s">
        <v>33328</v>
      </c>
      <c r="BD28920" s="473" t="s">
        <v>1301</v>
      </c>
    </row>
    <row r="28921" spans="53:56" ht="15" x14ac:dyDescent="0.25">
      <c r="BA28921" s="91" t="s">
        <v>33391</v>
      </c>
      <c r="BB28921" s="91" t="s">
        <v>3012</v>
      </c>
      <c r="BC28921" s="91" t="s">
        <v>22840</v>
      </c>
      <c r="BD28921" s="473" t="s">
        <v>1301</v>
      </c>
    </row>
    <row r="28922" spans="53:56" ht="15" x14ac:dyDescent="0.25">
      <c r="BA28922" s="90" t="s">
        <v>33392</v>
      </c>
      <c r="BB28922" s="90" t="s">
        <v>3012</v>
      </c>
      <c r="BC28922" s="90" t="s">
        <v>14295</v>
      </c>
      <c r="BD28922" s="473" t="s">
        <v>1301</v>
      </c>
    </row>
    <row r="28923" spans="53:56" ht="15" x14ac:dyDescent="0.25">
      <c r="BA28923" s="91" t="s">
        <v>33393</v>
      </c>
      <c r="BB28923" s="91" t="s">
        <v>3012</v>
      </c>
      <c r="BC28923" s="91" t="s">
        <v>33328</v>
      </c>
      <c r="BD28923" s="473" t="s">
        <v>1301</v>
      </c>
    </row>
    <row r="28924" spans="53:56" ht="15" x14ac:dyDescent="0.25">
      <c r="BA28924" s="90" t="s">
        <v>33394</v>
      </c>
      <c r="BB28924" s="90" t="s">
        <v>3012</v>
      </c>
      <c r="BC28924" s="90" t="s">
        <v>7885</v>
      </c>
      <c r="BD28924" s="473" t="s">
        <v>1301</v>
      </c>
    </row>
    <row r="28925" spans="53:56" ht="15" x14ac:dyDescent="0.25">
      <c r="BA28925" s="91" t="s">
        <v>33395</v>
      </c>
      <c r="BB28925" s="91" t="s">
        <v>3012</v>
      </c>
      <c r="BC28925" s="91" t="s">
        <v>14295</v>
      </c>
      <c r="BD28925" s="473" t="s">
        <v>1301</v>
      </c>
    </row>
    <row r="28926" spans="53:56" ht="15" x14ac:dyDescent="0.25">
      <c r="BA28926" s="90" t="s">
        <v>33396</v>
      </c>
      <c r="BB28926" s="90" t="s">
        <v>3012</v>
      </c>
      <c r="BC28926" s="90" t="s">
        <v>14295</v>
      </c>
      <c r="BD28926" s="473" t="s">
        <v>1301</v>
      </c>
    </row>
    <row r="28927" spans="53:56" ht="15" x14ac:dyDescent="0.25">
      <c r="BA28927" s="91" t="s">
        <v>33397</v>
      </c>
      <c r="BB28927" s="91" t="s">
        <v>3012</v>
      </c>
      <c r="BC28927" s="91" t="s">
        <v>14295</v>
      </c>
      <c r="BD28927" s="473" t="s">
        <v>1301</v>
      </c>
    </row>
    <row r="28928" spans="53:56" ht="15" x14ac:dyDescent="0.25">
      <c r="BA28928" s="90" t="s">
        <v>33398</v>
      </c>
      <c r="BB28928" s="90" t="s">
        <v>3012</v>
      </c>
      <c r="BC28928" s="90" t="s">
        <v>24787</v>
      </c>
      <c r="BD28928" s="473" t="s">
        <v>1301</v>
      </c>
    </row>
    <row r="28929" spans="53:56" ht="15" x14ac:dyDescent="0.25">
      <c r="BA28929" s="91" t="s">
        <v>33399</v>
      </c>
      <c r="BB28929" s="91" t="s">
        <v>3012</v>
      </c>
      <c r="BC28929" s="91" t="s">
        <v>7028</v>
      </c>
      <c r="BD28929" s="473" t="s">
        <v>1301</v>
      </c>
    </row>
    <row r="28930" spans="53:56" ht="15" x14ac:dyDescent="0.25">
      <c r="BA28930" s="90" t="s">
        <v>33400</v>
      </c>
      <c r="BB28930" s="90" t="s">
        <v>3012</v>
      </c>
      <c r="BC28930" s="90" t="s">
        <v>22840</v>
      </c>
      <c r="BD28930" s="473" t="s">
        <v>1301</v>
      </c>
    </row>
    <row r="28931" spans="53:56" ht="15" x14ac:dyDescent="0.25">
      <c r="BA28931" s="91" t="s">
        <v>33401</v>
      </c>
      <c r="BB28931" s="91" t="s">
        <v>3012</v>
      </c>
      <c r="BC28931" s="91" t="s">
        <v>33328</v>
      </c>
      <c r="BD28931" s="473" t="s">
        <v>1301</v>
      </c>
    </row>
    <row r="28932" spans="53:56" ht="15" x14ac:dyDescent="0.25">
      <c r="BA28932" s="90" t="s">
        <v>33402</v>
      </c>
      <c r="BB28932" s="90" t="s">
        <v>3012</v>
      </c>
      <c r="BC28932" s="90" t="s">
        <v>7885</v>
      </c>
      <c r="BD28932" s="473" t="s">
        <v>1301</v>
      </c>
    </row>
    <row r="28933" spans="53:56" ht="15" x14ac:dyDescent="0.25">
      <c r="BA28933" s="91" t="s">
        <v>33403</v>
      </c>
      <c r="BB28933" s="91" t="s">
        <v>3012</v>
      </c>
      <c r="BC28933" s="91" t="s">
        <v>14295</v>
      </c>
      <c r="BD28933" s="473" t="s">
        <v>1301</v>
      </c>
    </row>
    <row r="28934" spans="53:56" ht="15" x14ac:dyDescent="0.25">
      <c r="BA28934" s="90" t="s">
        <v>33404</v>
      </c>
      <c r="BB28934" s="90" t="s">
        <v>3012</v>
      </c>
      <c r="BC28934" s="90" t="s">
        <v>15158</v>
      </c>
      <c r="BD28934" s="473" t="s">
        <v>1301</v>
      </c>
    </row>
    <row r="28935" spans="53:56" ht="15" x14ac:dyDescent="0.25">
      <c r="BA28935" s="91" t="s">
        <v>33405</v>
      </c>
      <c r="BB28935" s="91" t="s">
        <v>3012</v>
      </c>
      <c r="BC28935" s="91" t="s">
        <v>14696</v>
      </c>
      <c r="BD28935" s="473" t="s">
        <v>1301</v>
      </c>
    </row>
    <row r="28936" spans="53:56" ht="15" x14ac:dyDescent="0.25">
      <c r="BA28936" s="90" t="s">
        <v>33406</v>
      </c>
      <c r="BB28936" s="90" t="s">
        <v>3012</v>
      </c>
      <c r="BC28936" s="90" t="s">
        <v>14295</v>
      </c>
      <c r="BD28936" s="473" t="s">
        <v>1301</v>
      </c>
    </row>
    <row r="28937" spans="53:56" ht="15" x14ac:dyDescent="0.25">
      <c r="BA28937" s="91" t="s">
        <v>33407</v>
      </c>
      <c r="BB28937" s="91" t="s">
        <v>3012</v>
      </c>
      <c r="BC28937" s="91" t="s">
        <v>33328</v>
      </c>
      <c r="BD28937" s="473" t="s">
        <v>1301</v>
      </c>
    </row>
    <row r="28938" spans="53:56" ht="15" x14ac:dyDescent="0.25">
      <c r="BA28938" s="90" t="s">
        <v>33408</v>
      </c>
      <c r="BB28938" s="90" t="s">
        <v>3012</v>
      </c>
      <c r="BC28938" s="90" t="s">
        <v>15158</v>
      </c>
      <c r="BD28938" s="473" t="s">
        <v>1301</v>
      </c>
    </row>
    <row r="28939" spans="53:56" ht="15" x14ac:dyDescent="0.25">
      <c r="BA28939" s="91" t="s">
        <v>33409</v>
      </c>
      <c r="BB28939" s="91" t="s">
        <v>3012</v>
      </c>
      <c r="BC28939" s="91" t="s">
        <v>14295</v>
      </c>
      <c r="BD28939" s="473" t="s">
        <v>1301</v>
      </c>
    </row>
    <row r="28940" spans="53:56" ht="15" x14ac:dyDescent="0.25">
      <c r="BA28940" s="90" t="s">
        <v>33410</v>
      </c>
      <c r="BB28940" s="90" t="s">
        <v>3012</v>
      </c>
      <c r="BC28940" s="90" t="s">
        <v>4199</v>
      </c>
      <c r="BD28940" s="473" t="s">
        <v>1301</v>
      </c>
    </row>
    <row r="28941" spans="53:56" ht="15" x14ac:dyDescent="0.25">
      <c r="BA28941" s="91" t="s">
        <v>33411</v>
      </c>
      <c r="BB28941" s="91" t="s">
        <v>3012</v>
      </c>
      <c r="BC28941" s="91" t="s">
        <v>33328</v>
      </c>
      <c r="BD28941" s="473" t="s">
        <v>1301</v>
      </c>
    </row>
    <row r="28942" spans="53:56" ht="15" x14ac:dyDescent="0.25">
      <c r="BA28942" s="90" t="s">
        <v>33412</v>
      </c>
      <c r="BB28942" s="90" t="s">
        <v>3012</v>
      </c>
      <c r="BC28942" s="90" t="s">
        <v>33328</v>
      </c>
      <c r="BD28942" s="473" t="s">
        <v>1301</v>
      </c>
    </row>
    <row r="28943" spans="53:56" ht="15" x14ac:dyDescent="0.25">
      <c r="BA28943" s="91" t="s">
        <v>33413</v>
      </c>
      <c r="BB28943" s="91" t="s">
        <v>3012</v>
      </c>
      <c r="BC28943" s="91" t="s">
        <v>33328</v>
      </c>
      <c r="BD28943" s="473" t="s">
        <v>1301</v>
      </c>
    </row>
    <row r="28944" spans="53:56" ht="15" x14ac:dyDescent="0.25">
      <c r="BA28944" s="90" t="s">
        <v>33414</v>
      </c>
      <c r="BB28944" s="90" t="s">
        <v>3012</v>
      </c>
      <c r="BC28944" s="90" t="s">
        <v>33328</v>
      </c>
      <c r="BD28944" s="473" t="s">
        <v>1301</v>
      </c>
    </row>
    <row r="28945" spans="53:56" ht="15" x14ac:dyDescent="0.25">
      <c r="BA28945" s="91" t="s">
        <v>33415</v>
      </c>
      <c r="BB28945" s="91" t="s">
        <v>3012</v>
      </c>
      <c r="BC28945" s="91" t="s">
        <v>33328</v>
      </c>
      <c r="BD28945" s="473" t="s">
        <v>1301</v>
      </c>
    </row>
    <row r="28946" spans="53:56" ht="15" x14ac:dyDescent="0.25">
      <c r="BA28946" s="90" t="s">
        <v>33416</v>
      </c>
      <c r="BB28946" s="90" t="s">
        <v>3012</v>
      </c>
      <c r="BC28946" s="90" t="s">
        <v>33328</v>
      </c>
      <c r="BD28946" s="473" t="s">
        <v>1301</v>
      </c>
    </row>
    <row r="28947" spans="53:56" ht="15" x14ac:dyDescent="0.25">
      <c r="BA28947" s="91" t="s">
        <v>33417</v>
      </c>
      <c r="BB28947" s="91" t="s">
        <v>3012</v>
      </c>
      <c r="BC28947" s="91" t="s">
        <v>33328</v>
      </c>
      <c r="BD28947" s="473" t="s">
        <v>1301</v>
      </c>
    </row>
    <row r="28948" spans="53:56" ht="15" x14ac:dyDescent="0.25">
      <c r="BA28948" s="90" t="s">
        <v>33418</v>
      </c>
      <c r="BB28948" s="90" t="s">
        <v>3012</v>
      </c>
      <c r="BC28948" s="90" t="s">
        <v>33328</v>
      </c>
      <c r="BD28948" s="473" t="s">
        <v>1301</v>
      </c>
    </row>
    <row r="28949" spans="53:56" ht="15" x14ac:dyDescent="0.25">
      <c r="BA28949" s="91" t="s">
        <v>33419</v>
      </c>
      <c r="BB28949" s="91" t="s">
        <v>3012</v>
      </c>
      <c r="BC28949" s="91" t="s">
        <v>14295</v>
      </c>
      <c r="BD28949" s="473" t="s">
        <v>1301</v>
      </c>
    </row>
    <row r="28950" spans="53:56" ht="15" x14ac:dyDescent="0.25">
      <c r="BA28950" s="90" t="s">
        <v>33420</v>
      </c>
      <c r="BB28950" s="90" t="s">
        <v>3012</v>
      </c>
      <c r="BC28950" s="90" t="s">
        <v>14295</v>
      </c>
      <c r="BD28950" s="473" t="s">
        <v>1301</v>
      </c>
    </row>
    <row r="28951" spans="53:56" ht="15" x14ac:dyDescent="0.25">
      <c r="BA28951" s="91" t="s">
        <v>33421</v>
      </c>
      <c r="BB28951" s="91" t="s">
        <v>3012</v>
      </c>
      <c r="BC28951" s="91" t="s">
        <v>33328</v>
      </c>
      <c r="BD28951" s="473" t="s">
        <v>1301</v>
      </c>
    </row>
    <row r="28952" spans="53:56" ht="15" x14ac:dyDescent="0.25">
      <c r="BA28952" s="90" t="s">
        <v>33422</v>
      </c>
      <c r="BB28952" s="90" t="s">
        <v>3012</v>
      </c>
      <c r="BC28952" s="90" t="s">
        <v>33328</v>
      </c>
      <c r="BD28952" s="473" t="s">
        <v>1301</v>
      </c>
    </row>
    <row r="28953" spans="53:56" ht="15" x14ac:dyDescent="0.25">
      <c r="BA28953" s="91" t="s">
        <v>33423</v>
      </c>
      <c r="BB28953" s="91" t="s">
        <v>3012</v>
      </c>
      <c r="BC28953" s="91" t="s">
        <v>33328</v>
      </c>
      <c r="BD28953" s="473" t="s">
        <v>1301</v>
      </c>
    </row>
    <row r="28954" spans="53:56" ht="15" x14ac:dyDescent="0.25">
      <c r="BA28954" s="90" t="s">
        <v>33424</v>
      </c>
      <c r="BB28954" s="90" t="s">
        <v>3012</v>
      </c>
      <c r="BC28954" s="90" t="s">
        <v>33328</v>
      </c>
      <c r="BD28954" s="473" t="s">
        <v>1301</v>
      </c>
    </row>
    <row r="28955" spans="53:56" ht="15" x14ac:dyDescent="0.25">
      <c r="BA28955" s="90" t="s">
        <v>33425</v>
      </c>
      <c r="BB28955" s="90" t="s">
        <v>3012</v>
      </c>
      <c r="BC28955" s="90" t="s">
        <v>33328</v>
      </c>
      <c r="BD28955" s="473" t="s">
        <v>1301</v>
      </c>
    </row>
    <row r="28956" spans="53:56" ht="15" x14ac:dyDescent="0.25">
      <c r="BA28956" s="91" t="s">
        <v>33426</v>
      </c>
      <c r="BB28956" s="91" t="s">
        <v>3012</v>
      </c>
      <c r="BC28956" s="91" t="s">
        <v>33328</v>
      </c>
      <c r="BD28956" s="473" t="s">
        <v>1301</v>
      </c>
    </row>
    <row r="28957" spans="53:56" ht="15" x14ac:dyDescent="0.25">
      <c r="BA28957" s="90" t="s">
        <v>33427</v>
      </c>
      <c r="BB28957" s="90" t="s">
        <v>3012</v>
      </c>
      <c r="BC28957" s="90" t="s">
        <v>33328</v>
      </c>
      <c r="BD28957" s="473" t="s">
        <v>1301</v>
      </c>
    </row>
    <row r="28958" spans="53:56" ht="15" x14ac:dyDescent="0.25">
      <c r="BA28958" s="91" t="s">
        <v>33428</v>
      </c>
      <c r="BB28958" s="91" t="s">
        <v>3012</v>
      </c>
      <c r="BC28958" s="91" t="s">
        <v>33328</v>
      </c>
      <c r="BD28958" s="473" t="s">
        <v>1301</v>
      </c>
    </row>
    <row r="28959" spans="53:56" ht="15" x14ac:dyDescent="0.25">
      <c r="BA28959" s="90" t="s">
        <v>33429</v>
      </c>
      <c r="BB28959" s="90" t="s">
        <v>3012</v>
      </c>
      <c r="BC28959" s="90" t="s">
        <v>33328</v>
      </c>
      <c r="BD28959" s="473" t="s">
        <v>1301</v>
      </c>
    </row>
    <row r="28960" spans="53:56" ht="15" x14ac:dyDescent="0.25">
      <c r="BA28960" s="91" t="s">
        <v>33430</v>
      </c>
      <c r="BB28960" s="91" t="s">
        <v>3012</v>
      </c>
      <c r="BC28960" s="91" t="s">
        <v>33328</v>
      </c>
      <c r="BD28960" s="473" t="s">
        <v>1301</v>
      </c>
    </row>
    <row r="28961" spans="53:56" ht="15" x14ac:dyDescent="0.25">
      <c r="BA28961" s="90" t="s">
        <v>33431</v>
      </c>
      <c r="BB28961" s="90" t="s">
        <v>3012</v>
      </c>
      <c r="BC28961" s="90" t="s">
        <v>33328</v>
      </c>
      <c r="BD28961" s="473" t="s">
        <v>1301</v>
      </c>
    </row>
    <row r="28962" spans="53:56" ht="15" x14ac:dyDescent="0.25">
      <c r="BA28962" s="91" t="s">
        <v>33432</v>
      </c>
      <c r="BB28962" s="91" t="s">
        <v>3012</v>
      </c>
      <c r="BC28962" s="91" t="s">
        <v>33328</v>
      </c>
      <c r="BD28962" s="473" t="s">
        <v>1301</v>
      </c>
    </row>
    <row r="28963" spans="53:56" ht="15" x14ac:dyDescent="0.25">
      <c r="BA28963" s="90" t="s">
        <v>33433</v>
      </c>
      <c r="BB28963" s="90" t="s">
        <v>3012</v>
      </c>
      <c r="BC28963" s="90" t="s">
        <v>33328</v>
      </c>
      <c r="BD28963" s="473" t="s">
        <v>1301</v>
      </c>
    </row>
    <row r="28964" spans="53:56" ht="15" x14ac:dyDescent="0.25">
      <c r="BA28964" s="91" t="s">
        <v>33434</v>
      </c>
      <c r="BB28964" s="91" t="s">
        <v>3012</v>
      </c>
      <c r="BC28964" s="91" t="s">
        <v>33328</v>
      </c>
      <c r="BD28964" s="473" t="s">
        <v>1301</v>
      </c>
    </row>
    <row r="28965" spans="53:56" ht="15" x14ac:dyDescent="0.25">
      <c r="BA28965" s="90" t="s">
        <v>33435</v>
      </c>
      <c r="BB28965" s="90" t="s">
        <v>3012</v>
      </c>
      <c r="BC28965" s="90" t="s">
        <v>33328</v>
      </c>
      <c r="BD28965" s="473" t="s">
        <v>1301</v>
      </c>
    </row>
    <row r="28966" spans="53:56" ht="15" x14ac:dyDescent="0.25">
      <c r="BA28966" s="91" t="s">
        <v>33436</v>
      </c>
      <c r="BB28966" s="91" t="s">
        <v>3012</v>
      </c>
      <c r="BC28966" s="91" t="s">
        <v>33328</v>
      </c>
      <c r="BD28966" s="473" t="s">
        <v>1301</v>
      </c>
    </row>
    <row r="28967" spans="53:56" ht="15" x14ac:dyDescent="0.25">
      <c r="BA28967" s="90" t="s">
        <v>33437</v>
      </c>
      <c r="BB28967" s="90" t="s">
        <v>3012</v>
      </c>
      <c r="BC28967" s="90" t="s">
        <v>33328</v>
      </c>
      <c r="BD28967" s="473" t="s">
        <v>1301</v>
      </c>
    </row>
    <row r="28968" spans="53:56" ht="15" x14ac:dyDescent="0.25">
      <c r="BA28968" s="91" t="s">
        <v>33438</v>
      </c>
      <c r="BB28968" s="91" t="s">
        <v>3012</v>
      </c>
      <c r="BC28968" s="91" t="s">
        <v>33328</v>
      </c>
      <c r="BD28968" s="473" t="s">
        <v>1301</v>
      </c>
    </row>
    <row r="28969" spans="53:56" ht="15" x14ac:dyDescent="0.25">
      <c r="BA28969" s="90" t="s">
        <v>33439</v>
      </c>
      <c r="BB28969" s="90" t="s">
        <v>3012</v>
      </c>
      <c r="BC28969" s="90" t="s">
        <v>33328</v>
      </c>
      <c r="BD28969" s="473" t="s">
        <v>1301</v>
      </c>
    </row>
    <row r="28970" spans="53:56" ht="15" x14ac:dyDescent="0.25">
      <c r="BA28970" s="91" t="s">
        <v>33440</v>
      </c>
      <c r="BB28970" s="91" t="s">
        <v>3012</v>
      </c>
      <c r="BC28970" s="91" t="s">
        <v>33328</v>
      </c>
      <c r="BD28970" s="473" t="s">
        <v>1301</v>
      </c>
    </row>
    <row r="28971" spans="53:56" ht="15" x14ac:dyDescent="0.25">
      <c r="BA28971" s="91" t="s">
        <v>33441</v>
      </c>
      <c r="BB28971" s="91" t="s">
        <v>3012</v>
      </c>
      <c r="BC28971" s="91" t="s">
        <v>33328</v>
      </c>
      <c r="BD28971" s="473" t="s">
        <v>1301</v>
      </c>
    </row>
    <row r="28972" spans="53:56" ht="15" x14ac:dyDescent="0.25">
      <c r="BA28972" s="90" t="s">
        <v>33442</v>
      </c>
      <c r="BB28972" s="90" t="s">
        <v>3012</v>
      </c>
      <c r="BC28972" s="90" t="s">
        <v>33328</v>
      </c>
      <c r="BD28972" s="473" t="s">
        <v>1301</v>
      </c>
    </row>
    <row r="28973" spans="53:56" ht="15" x14ac:dyDescent="0.25">
      <c r="BA28973" s="91" t="s">
        <v>33443</v>
      </c>
      <c r="BB28973" s="91" t="s">
        <v>3012</v>
      </c>
      <c r="BC28973" s="91" t="s">
        <v>33328</v>
      </c>
      <c r="BD28973" s="473" t="s">
        <v>1301</v>
      </c>
    </row>
    <row r="28974" spans="53:56" ht="15" x14ac:dyDescent="0.25">
      <c r="BA28974" s="90" t="s">
        <v>33444</v>
      </c>
      <c r="BB28974" s="90" t="s">
        <v>3012</v>
      </c>
      <c r="BC28974" s="90" t="s">
        <v>33328</v>
      </c>
      <c r="BD28974" s="473" t="s">
        <v>1301</v>
      </c>
    </row>
    <row r="28975" spans="53:56" ht="15" x14ac:dyDescent="0.25">
      <c r="BA28975" s="91" t="s">
        <v>33445</v>
      </c>
      <c r="BB28975" s="91" t="s">
        <v>3012</v>
      </c>
      <c r="BC28975" s="91" t="s">
        <v>33328</v>
      </c>
      <c r="BD28975" s="473" t="s">
        <v>1301</v>
      </c>
    </row>
    <row r="28976" spans="53:56" ht="15" x14ac:dyDescent="0.25">
      <c r="BA28976" s="90" t="s">
        <v>33446</v>
      </c>
      <c r="BB28976" s="90" t="s">
        <v>3012</v>
      </c>
      <c r="BC28976" s="90" t="s">
        <v>33328</v>
      </c>
      <c r="BD28976" s="473" t="s">
        <v>1301</v>
      </c>
    </row>
    <row r="28977" spans="53:56" ht="15" x14ac:dyDescent="0.25">
      <c r="BA28977" s="90" t="s">
        <v>33447</v>
      </c>
      <c r="BB28977" s="90" t="s">
        <v>3012</v>
      </c>
      <c r="BC28977" s="90" t="s">
        <v>33328</v>
      </c>
      <c r="BD28977" s="473" t="s">
        <v>1301</v>
      </c>
    </row>
    <row r="28978" spans="53:56" ht="15" x14ac:dyDescent="0.25">
      <c r="BA28978" s="91" t="s">
        <v>33448</v>
      </c>
      <c r="BB28978" s="91" t="s">
        <v>3012</v>
      </c>
      <c r="BC28978" s="91" t="s">
        <v>33328</v>
      </c>
      <c r="BD28978" s="473" t="s">
        <v>1301</v>
      </c>
    </row>
    <row r="28979" spans="53:56" ht="15" x14ac:dyDescent="0.25">
      <c r="BA28979" s="90" t="s">
        <v>33449</v>
      </c>
      <c r="BB28979" s="90" t="s">
        <v>3012</v>
      </c>
      <c r="BC28979" s="90" t="s">
        <v>33328</v>
      </c>
      <c r="BD28979" s="473" t="s">
        <v>1301</v>
      </c>
    </row>
    <row r="28980" spans="53:56" ht="15" x14ac:dyDescent="0.25">
      <c r="BA28980" s="91" t="s">
        <v>33450</v>
      </c>
      <c r="BB28980" s="91" t="s">
        <v>3012</v>
      </c>
      <c r="BC28980" s="91" t="s">
        <v>23719</v>
      </c>
      <c r="BD28980" s="473" t="s">
        <v>1301</v>
      </c>
    </row>
    <row r="28981" spans="53:56" ht="15" x14ac:dyDescent="0.25">
      <c r="BA28981" s="91" t="s">
        <v>33451</v>
      </c>
      <c r="BB28981" s="91" t="s">
        <v>3012</v>
      </c>
      <c r="BC28981" s="91" t="s">
        <v>23719</v>
      </c>
      <c r="BD28981" s="473" t="s">
        <v>1301</v>
      </c>
    </row>
    <row r="28982" spans="53:56" ht="15" x14ac:dyDescent="0.25">
      <c r="BA28982" s="90" t="s">
        <v>33452</v>
      </c>
      <c r="BB28982" s="90" t="s">
        <v>3012</v>
      </c>
      <c r="BC28982" s="90" t="s">
        <v>23719</v>
      </c>
      <c r="BD28982" s="473" t="s">
        <v>1301</v>
      </c>
    </row>
    <row r="28983" spans="53:56" ht="15" x14ac:dyDescent="0.25">
      <c r="BA28983" s="90" t="s">
        <v>33453</v>
      </c>
      <c r="BB28983" s="90" t="s">
        <v>3012</v>
      </c>
      <c r="BC28983" s="90" t="s">
        <v>23719</v>
      </c>
      <c r="BD28983" s="473" t="s">
        <v>1301</v>
      </c>
    </row>
    <row r="28984" spans="53:56" ht="15" x14ac:dyDescent="0.25">
      <c r="BA28984" s="91" t="s">
        <v>33454</v>
      </c>
      <c r="BB28984" s="91" t="s">
        <v>3012</v>
      </c>
      <c r="BC28984" s="91" t="s">
        <v>23719</v>
      </c>
      <c r="BD28984" s="473" t="s">
        <v>1301</v>
      </c>
    </row>
    <row r="28985" spans="53:56" ht="15" x14ac:dyDescent="0.25">
      <c r="BA28985" s="90" t="s">
        <v>33455</v>
      </c>
      <c r="BB28985" s="90" t="s">
        <v>3012</v>
      </c>
      <c r="BC28985" s="90" t="s">
        <v>23719</v>
      </c>
      <c r="BD28985" s="473" t="s">
        <v>1301</v>
      </c>
    </row>
    <row r="28986" spans="53:56" ht="15" x14ac:dyDescent="0.25">
      <c r="BA28986" s="90" t="s">
        <v>33456</v>
      </c>
      <c r="BB28986" s="90" t="s">
        <v>3012</v>
      </c>
      <c r="BC28986" s="90" t="s">
        <v>23719</v>
      </c>
      <c r="BD28986" s="473" t="s">
        <v>1301</v>
      </c>
    </row>
    <row r="28987" spans="53:56" ht="15" x14ac:dyDescent="0.25">
      <c r="BA28987" s="91" t="s">
        <v>33457</v>
      </c>
      <c r="BB28987" s="91" t="s">
        <v>3012</v>
      </c>
      <c r="BC28987" s="91" t="s">
        <v>14295</v>
      </c>
      <c r="BD28987" s="473" t="s">
        <v>1301</v>
      </c>
    </row>
    <row r="28988" spans="53:56" ht="15" x14ac:dyDescent="0.25">
      <c r="BA28988" s="90" t="s">
        <v>33458</v>
      </c>
      <c r="BB28988" s="90" t="s">
        <v>3012</v>
      </c>
      <c r="BC28988" s="90" t="s">
        <v>23719</v>
      </c>
      <c r="BD28988" s="473" t="s">
        <v>1301</v>
      </c>
    </row>
    <row r="28989" spans="53:56" ht="15" x14ac:dyDescent="0.25">
      <c r="BA28989" s="91" t="s">
        <v>33459</v>
      </c>
      <c r="BB28989" s="91" t="s">
        <v>3012</v>
      </c>
      <c r="BC28989" s="91" t="s">
        <v>14648</v>
      </c>
      <c r="BD28989" s="473" t="s">
        <v>1301</v>
      </c>
    </row>
    <row r="28990" spans="53:56" ht="15" x14ac:dyDescent="0.25">
      <c r="BA28990" s="91" t="s">
        <v>33460</v>
      </c>
      <c r="BB28990" s="91" t="s">
        <v>3012</v>
      </c>
      <c r="BC28990" s="91" t="s">
        <v>23719</v>
      </c>
      <c r="BD28990" s="473" t="s">
        <v>1301</v>
      </c>
    </row>
    <row r="28991" spans="53:56" ht="15" x14ac:dyDescent="0.25">
      <c r="BA28991" s="90" t="s">
        <v>33461</v>
      </c>
      <c r="BB28991" s="90" t="s">
        <v>3012</v>
      </c>
      <c r="BC28991" s="90" t="s">
        <v>23719</v>
      </c>
      <c r="BD28991" s="473" t="s">
        <v>1301</v>
      </c>
    </row>
    <row r="28992" spans="53:56" ht="15" x14ac:dyDescent="0.25">
      <c r="BA28992" s="91" t="s">
        <v>33462</v>
      </c>
      <c r="BB28992" s="91" t="s">
        <v>3012</v>
      </c>
      <c r="BC28992" s="91" t="s">
        <v>23719</v>
      </c>
      <c r="BD28992" s="473" t="s">
        <v>1301</v>
      </c>
    </row>
    <row r="28993" spans="53:56" ht="15" x14ac:dyDescent="0.25">
      <c r="BA28993" s="90" t="s">
        <v>33463</v>
      </c>
      <c r="BB28993" s="90" t="s">
        <v>3012</v>
      </c>
      <c r="BC28993" s="90" t="s">
        <v>33464</v>
      </c>
      <c r="BD28993" s="473" t="s">
        <v>1301</v>
      </c>
    </row>
    <row r="28994" spans="53:56" ht="15" x14ac:dyDescent="0.25">
      <c r="BA28994" s="90" t="s">
        <v>33463</v>
      </c>
      <c r="BB28994" s="90" t="s">
        <v>3012</v>
      </c>
      <c r="BC28994" s="90" t="s">
        <v>33465</v>
      </c>
      <c r="BD28994" s="473" t="s">
        <v>1301</v>
      </c>
    </row>
    <row r="28995" spans="53:56" ht="15" x14ac:dyDescent="0.25">
      <c r="BA28995" s="90" t="s">
        <v>33466</v>
      </c>
      <c r="BB28995" s="90" t="s">
        <v>3012</v>
      </c>
      <c r="BC28995" s="90" t="s">
        <v>23719</v>
      </c>
      <c r="BD28995" s="473" t="s">
        <v>1301</v>
      </c>
    </row>
    <row r="28996" spans="53:56" ht="15" x14ac:dyDescent="0.25">
      <c r="BA28996" s="91" t="s">
        <v>33467</v>
      </c>
      <c r="BB28996" s="91" t="s">
        <v>3012</v>
      </c>
      <c r="BC28996" s="91" t="s">
        <v>22840</v>
      </c>
      <c r="BD28996" s="473" t="s">
        <v>1301</v>
      </c>
    </row>
    <row r="28997" spans="53:56" ht="15" x14ac:dyDescent="0.25">
      <c r="BA28997" s="90" t="s">
        <v>33468</v>
      </c>
      <c r="BB28997" s="90" t="s">
        <v>3012</v>
      </c>
      <c r="BC28997" s="90" t="s">
        <v>23719</v>
      </c>
      <c r="BD28997" s="473" t="s">
        <v>1301</v>
      </c>
    </row>
    <row r="28998" spans="53:56" ht="15" x14ac:dyDescent="0.25">
      <c r="BA28998" s="91" t="s">
        <v>33469</v>
      </c>
      <c r="BB28998" s="91" t="s">
        <v>3012</v>
      </c>
      <c r="BC28998" s="91" t="s">
        <v>23719</v>
      </c>
      <c r="BD28998" s="473" t="s">
        <v>1301</v>
      </c>
    </row>
    <row r="28999" spans="53:56" ht="15" x14ac:dyDescent="0.25">
      <c r="BA28999" s="91" t="s">
        <v>33470</v>
      </c>
      <c r="BB28999" s="91" t="s">
        <v>3012</v>
      </c>
      <c r="BC28999" s="91" t="s">
        <v>23719</v>
      </c>
      <c r="BD28999" s="473" t="s">
        <v>1301</v>
      </c>
    </row>
    <row r="29000" spans="53:56" ht="15" x14ac:dyDescent="0.25">
      <c r="BA29000" s="90" t="s">
        <v>33471</v>
      </c>
      <c r="BB29000" s="90" t="s">
        <v>3012</v>
      </c>
      <c r="BC29000" s="90" t="s">
        <v>14295</v>
      </c>
      <c r="BD29000" s="473" t="s">
        <v>1301</v>
      </c>
    </row>
    <row r="29001" spans="53:56" ht="15" x14ac:dyDescent="0.25">
      <c r="BA29001" s="91" t="s">
        <v>33472</v>
      </c>
      <c r="BB29001" s="91" t="s">
        <v>3012</v>
      </c>
      <c r="BC29001" s="91" t="s">
        <v>14295</v>
      </c>
      <c r="BD29001" s="473" t="s">
        <v>1301</v>
      </c>
    </row>
    <row r="29002" spans="53:56" ht="15" x14ac:dyDescent="0.25">
      <c r="BA29002" s="90" t="s">
        <v>33473</v>
      </c>
      <c r="BB29002" s="90" t="s">
        <v>3012</v>
      </c>
      <c r="BC29002" s="90" t="s">
        <v>33464</v>
      </c>
      <c r="BD29002" s="473" t="s">
        <v>1301</v>
      </c>
    </row>
    <row r="29003" spans="53:56" ht="15" x14ac:dyDescent="0.25">
      <c r="BA29003" s="90" t="s">
        <v>33474</v>
      </c>
      <c r="BB29003" s="90" t="s">
        <v>3012</v>
      </c>
      <c r="BC29003" s="90" t="s">
        <v>23719</v>
      </c>
      <c r="BD29003" s="473" t="s">
        <v>1301</v>
      </c>
    </row>
    <row r="29004" spans="53:56" ht="15" x14ac:dyDescent="0.25">
      <c r="BA29004" s="91" t="s">
        <v>33475</v>
      </c>
      <c r="BB29004" s="91" t="s">
        <v>3012</v>
      </c>
      <c r="BC29004" s="91" t="s">
        <v>23719</v>
      </c>
      <c r="BD29004" s="473" t="s">
        <v>1301</v>
      </c>
    </row>
    <row r="29005" spans="53:56" ht="15" x14ac:dyDescent="0.25">
      <c r="BA29005" s="90" t="s">
        <v>33476</v>
      </c>
      <c r="BB29005" s="90" t="s">
        <v>3012</v>
      </c>
      <c r="BC29005" s="90" t="s">
        <v>22840</v>
      </c>
      <c r="BD29005" s="473" t="s">
        <v>1301</v>
      </c>
    </row>
    <row r="29006" spans="53:56" ht="15" x14ac:dyDescent="0.25">
      <c r="BA29006" s="91" t="s">
        <v>33477</v>
      </c>
      <c r="BB29006" s="91" t="s">
        <v>3012</v>
      </c>
      <c r="BC29006" s="91" t="s">
        <v>9238</v>
      </c>
      <c r="BD29006" s="473" t="s">
        <v>1301</v>
      </c>
    </row>
    <row r="29007" spans="53:56" ht="15" x14ac:dyDescent="0.25">
      <c r="BA29007" s="90" t="s">
        <v>33478</v>
      </c>
      <c r="BB29007" s="90" t="s">
        <v>3012</v>
      </c>
      <c r="BC29007" s="90" t="s">
        <v>9238</v>
      </c>
      <c r="BD29007" s="473" t="s">
        <v>1301</v>
      </c>
    </row>
    <row r="29008" spans="53:56" ht="15" x14ac:dyDescent="0.25">
      <c r="BA29008" s="91" t="s">
        <v>33479</v>
      </c>
      <c r="BB29008" s="91" t="s">
        <v>3012</v>
      </c>
      <c r="BC29008" s="91" t="s">
        <v>9238</v>
      </c>
      <c r="BD29008" s="473" t="s">
        <v>1301</v>
      </c>
    </row>
    <row r="29009" spans="53:56" ht="15" x14ac:dyDescent="0.25">
      <c r="BA29009" s="91" t="s">
        <v>33480</v>
      </c>
      <c r="BB29009" s="91" t="s">
        <v>3012</v>
      </c>
      <c r="BC29009" s="91" t="s">
        <v>22840</v>
      </c>
      <c r="BD29009" s="473" t="s">
        <v>1301</v>
      </c>
    </row>
    <row r="29010" spans="53:56" ht="15" x14ac:dyDescent="0.25">
      <c r="BA29010" s="90" t="s">
        <v>33481</v>
      </c>
      <c r="BB29010" s="90" t="s">
        <v>3012</v>
      </c>
      <c r="BC29010" s="90" t="s">
        <v>9238</v>
      </c>
      <c r="BD29010" s="473" t="s">
        <v>1301</v>
      </c>
    </row>
    <row r="29011" spans="53:56" ht="15" x14ac:dyDescent="0.25">
      <c r="BA29011" s="91" t="s">
        <v>33482</v>
      </c>
      <c r="BB29011" s="91" t="s">
        <v>3012</v>
      </c>
      <c r="BC29011" s="91" t="s">
        <v>23719</v>
      </c>
      <c r="BD29011" s="473" t="s">
        <v>1301</v>
      </c>
    </row>
    <row r="29012" spans="53:56" ht="15" x14ac:dyDescent="0.25">
      <c r="BA29012" s="90" t="s">
        <v>33483</v>
      </c>
      <c r="BB29012" s="90" t="s">
        <v>3012</v>
      </c>
      <c r="BC29012" s="90" t="s">
        <v>23719</v>
      </c>
      <c r="BD29012" s="473" t="s">
        <v>1301</v>
      </c>
    </row>
    <row r="29013" spans="53:56" ht="15" x14ac:dyDescent="0.25">
      <c r="BA29013" s="90" t="s">
        <v>33484</v>
      </c>
      <c r="BB29013" s="90" t="s">
        <v>3012</v>
      </c>
      <c r="BC29013" s="90" t="s">
        <v>14295</v>
      </c>
      <c r="BD29013" s="473" t="s">
        <v>1301</v>
      </c>
    </row>
    <row r="29014" spans="53:56" ht="15" x14ac:dyDescent="0.25">
      <c r="BA29014" s="91" t="s">
        <v>33485</v>
      </c>
      <c r="BB29014" s="91" t="s">
        <v>3012</v>
      </c>
      <c r="BC29014" s="91" t="s">
        <v>23719</v>
      </c>
      <c r="BD29014" s="473" t="s">
        <v>1301</v>
      </c>
    </row>
    <row r="29015" spans="53:56" ht="15" x14ac:dyDescent="0.25">
      <c r="BA29015" s="90" t="s">
        <v>33486</v>
      </c>
      <c r="BB29015" s="90" t="s">
        <v>3012</v>
      </c>
      <c r="BC29015" s="90" t="s">
        <v>33464</v>
      </c>
      <c r="BD29015" s="473" t="s">
        <v>1301</v>
      </c>
    </row>
    <row r="29016" spans="53:56" ht="15" x14ac:dyDescent="0.25">
      <c r="BA29016" s="91" t="s">
        <v>33487</v>
      </c>
      <c r="BB29016" s="91" t="s">
        <v>3012</v>
      </c>
      <c r="BC29016" s="91" t="s">
        <v>33464</v>
      </c>
      <c r="BD29016" s="473" t="s">
        <v>1301</v>
      </c>
    </row>
    <row r="29017" spans="53:56" ht="15" x14ac:dyDescent="0.25">
      <c r="BA29017" s="91" t="s">
        <v>33488</v>
      </c>
      <c r="BB29017" s="91" t="s">
        <v>3012</v>
      </c>
      <c r="BC29017" s="91" t="s">
        <v>14648</v>
      </c>
      <c r="BD29017" s="473" t="s">
        <v>1301</v>
      </c>
    </row>
    <row r="29018" spans="53:56" ht="15" x14ac:dyDescent="0.25">
      <c r="BA29018" s="90" t="s">
        <v>33489</v>
      </c>
      <c r="BB29018" s="90" t="s">
        <v>3012</v>
      </c>
      <c r="BC29018" s="90" t="s">
        <v>23719</v>
      </c>
      <c r="BD29018" s="473" t="s">
        <v>1301</v>
      </c>
    </row>
    <row r="29019" spans="53:56" ht="15" x14ac:dyDescent="0.25">
      <c r="BA29019" s="91" t="s">
        <v>33490</v>
      </c>
      <c r="BB29019" s="91" t="s">
        <v>3012</v>
      </c>
      <c r="BC29019" s="91" t="s">
        <v>23719</v>
      </c>
      <c r="BD29019" s="473" t="s">
        <v>1301</v>
      </c>
    </row>
    <row r="29020" spans="53:56" ht="15" x14ac:dyDescent="0.25">
      <c r="BA29020" s="90" t="s">
        <v>33491</v>
      </c>
      <c r="BB29020" s="90" t="s">
        <v>3012</v>
      </c>
      <c r="BC29020" s="90" t="s">
        <v>23719</v>
      </c>
      <c r="BD29020" s="473" t="s">
        <v>1301</v>
      </c>
    </row>
    <row r="29021" spans="53:56" ht="15" x14ac:dyDescent="0.25">
      <c r="BA29021" s="90" t="s">
        <v>33492</v>
      </c>
      <c r="BB29021" s="90" t="s">
        <v>3012</v>
      </c>
      <c r="BC29021" s="90" t="s">
        <v>14295</v>
      </c>
      <c r="BD29021" s="473" t="s">
        <v>1301</v>
      </c>
    </row>
    <row r="29022" spans="53:56" ht="15" x14ac:dyDescent="0.25">
      <c r="BA29022" s="91" t="s">
        <v>33493</v>
      </c>
      <c r="BB29022" s="91" t="s">
        <v>3012</v>
      </c>
      <c r="BC29022" s="91" t="s">
        <v>16634</v>
      </c>
      <c r="BD29022" s="473" t="s">
        <v>1301</v>
      </c>
    </row>
    <row r="29023" spans="53:56" ht="15" x14ac:dyDescent="0.25">
      <c r="BA29023" s="90" t="s">
        <v>33494</v>
      </c>
      <c r="BB29023" s="90" t="s">
        <v>3012</v>
      </c>
      <c r="BC29023" s="90" t="s">
        <v>23719</v>
      </c>
      <c r="BD29023" s="473" t="s">
        <v>1301</v>
      </c>
    </row>
    <row r="29024" spans="53:56" ht="15" x14ac:dyDescent="0.25">
      <c r="BA29024" s="91" t="s">
        <v>33495</v>
      </c>
      <c r="BB29024" s="91" t="s">
        <v>3012</v>
      </c>
      <c r="BC29024" s="91" t="s">
        <v>14295</v>
      </c>
      <c r="BD29024" s="473" t="s">
        <v>1301</v>
      </c>
    </row>
    <row r="29025" spans="53:56" ht="15" x14ac:dyDescent="0.25">
      <c r="BA29025" s="91" t="s">
        <v>33496</v>
      </c>
      <c r="BB29025" s="91" t="s">
        <v>3012</v>
      </c>
      <c r="BC29025" s="91" t="s">
        <v>22840</v>
      </c>
      <c r="BD29025" s="473" t="s">
        <v>1301</v>
      </c>
    </row>
    <row r="29026" spans="53:56" ht="15" x14ac:dyDescent="0.25">
      <c r="BA29026" s="90" t="s">
        <v>33497</v>
      </c>
      <c r="BB29026" s="90" t="s">
        <v>3012</v>
      </c>
      <c r="BC29026" s="90" t="s">
        <v>23719</v>
      </c>
      <c r="BD29026" s="473" t="s">
        <v>1301</v>
      </c>
    </row>
    <row r="29027" spans="53:56" ht="15" x14ac:dyDescent="0.25">
      <c r="BA29027" s="91" t="s">
        <v>33498</v>
      </c>
      <c r="BB29027" s="91" t="s">
        <v>3012</v>
      </c>
      <c r="BC29027" s="91" t="s">
        <v>9238</v>
      </c>
      <c r="BD29027" s="473" t="s">
        <v>1301</v>
      </c>
    </row>
    <row r="29028" spans="53:56" ht="15" x14ac:dyDescent="0.25">
      <c r="BA29028" s="90" t="s">
        <v>33499</v>
      </c>
      <c r="BB29028" s="90" t="s">
        <v>3012</v>
      </c>
      <c r="BC29028" s="90" t="s">
        <v>9238</v>
      </c>
      <c r="BD29028" s="473" t="s">
        <v>1301</v>
      </c>
    </row>
    <row r="29029" spans="53:56" ht="15" x14ac:dyDescent="0.25">
      <c r="BA29029" s="91" t="s">
        <v>33500</v>
      </c>
      <c r="BB29029" s="91" t="s">
        <v>3012</v>
      </c>
      <c r="BC29029" s="91" t="s">
        <v>23719</v>
      </c>
      <c r="BD29029" s="473" t="s">
        <v>1301</v>
      </c>
    </row>
    <row r="29030" spans="53:56" ht="15" x14ac:dyDescent="0.25">
      <c r="BA29030" s="90" t="s">
        <v>33501</v>
      </c>
      <c r="BB29030" s="90" t="s">
        <v>3012</v>
      </c>
      <c r="BC29030" s="90" t="s">
        <v>22840</v>
      </c>
      <c r="BD29030" s="473" t="s">
        <v>1301</v>
      </c>
    </row>
    <row r="29031" spans="53:56" ht="15" x14ac:dyDescent="0.25">
      <c r="BA29031" s="90" t="s">
        <v>33502</v>
      </c>
      <c r="BB29031" s="90" t="s">
        <v>3012</v>
      </c>
      <c r="BC29031" s="90" t="s">
        <v>23719</v>
      </c>
      <c r="BD29031" s="473" t="s">
        <v>1301</v>
      </c>
    </row>
    <row r="29032" spans="53:56" ht="15" x14ac:dyDescent="0.25">
      <c r="BA29032" s="91" t="s">
        <v>33503</v>
      </c>
      <c r="BB29032" s="91" t="s">
        <v>3012</v>
      </c>
      <c r="BC29032" s="91" t="s">
        <v>33032</v>
      </c>
      <c r="BD29032" s="473" t="s">
        <v>1301</v>
      </c>
    </row>
    <row r="29033" spans="53:56" ht="15" x14ac:dyDescent="0.25">
      <c r="BA29033" s="90" t="s">
        <v>33504</v>
      </c>
      <c r="BB29033" s="90" t="s">
        <v>3012</v>
      </c>
      <c r="BC29033" s="90" t="s">
        <v>23719</v>
      </c>
      <c r="BD29033" s="473" t="s">
        <v>1301</v>
      </c>
    </row>
    <row r="29034" spans="53:56" ht="15" x14ac:dyDescent="0.25">
      <c r="BA29034" s="91" t="s">
        <v>33505</v>
      </c>
      <c r="BB29034" s="91" t="s">
        <v>3012</v>
      </c>
      <c r="BC29034" s="91" t="s">
        <v>9238</v>
      </c>
      <c r="BD29034" s="473" t="s">
        <v>1301</v>
      </c>
    </row>
    <row r="29035" spans="53:56" ht="15" x14ac:dyDescent="0.25">
      <c r="BA29035" s="91" t="s">
        <v>33506</v>
      </c>
      <c r="BB29035" s="91" t="s">
        <v>3012</v>
      </c>
      <c r="BC29035" s="91" t="s">
        <v>23719</v>
      </c>
      <c r="BD29035" s="473" t="s">
        <v>1301</v>
      </c>
    </row>
    <row r="29036" spans="53:56" ht="15" x14ac:dyDescent="0.25">
      <c r="BA29036" s="91" t="s">
        <v>33507</v>
      </c>
      <c r="BB29036" s="91" t="s">
        <v>3012</v>
      </c>
      <c r="BC29036" s="91" t="s">
        <v>33464</v>
      </c>
      <c r="BD29036" s="473" t="s">
        <v>1301</v>
      </c>
    </row>
    <row r="29037" spans="53:56" ht="15" x14ac:dyDescent="0.25">
      <c r="BA29037" s="91" t="s">
        <v>33507</v>
      </c>
      <c r="BB29037" s="91" t="s">
        <v>3012</v>
      </c>
      <c r="BC29037" s="91" t="s">
        <v>33465</v>
      </c>
      <c r="BD29037" s="473" t="s">
        <v>1301</v>
      </c>
    </row>
    <row r="29038" spans="53:56" ht="15" x14ac:dyDescent="0.25">
      <c r="BA29038" s="90" t="s">
        <v>33508</v>
      </c>
      <c r="BB29038" s="90" t="s">
        <v>3012</v>
      </c>
      <c r="BC29038" s="90" t="s">
        <v>33464</v>
      </c>
      <c r="BD29038" s="473" t="s">
        <v>1301</v>
      </c>
    </row>
    <row r="29039" spans="53:56" ht="15" x14ac:dyDescent="0.25">
      <c r="BA29039" s="91" t="s">
        <v>33509</v>
      </c>
      <c r="BB29039" s="91" t="s">
        <v>3012</v>
      </c>
      <c r="BC29039" s="91" t="s">
        <v>23719</v>
      </c>
      <c r="BD29039" s="473" t="s">
        <v>1301</v>
      </c>
    </row>
    <row r="29040" spans="53:56" ht="15" x14ac:dyDescent="0.25">
      <c r="BA29040" s="91" t="s">
        <v>33510</v>
      </c>
      <c r="BB29040" s="91" t="s">
        <v>3012</v>
      </c>
      <c r="BC29040" s="91" t="s">
        <v>23719</v>
      </c>
      <c r="BD29040" s="473" t="s">
        <v>1301</v>
      </c>
    </row>
    <row r="29041" spans="53:56" ht="15" x14ac:dyDescent="0.25">
      <c r="BA29041" s="90" t="s">
        <v>33511</v>
      </c>
      <c r="BB29041" s="90" t="s">
        <v>3012</v>
      </c>
      <c r="BC29041" s="90" t="s">
        <v>23719</v>
      </c>
      <c r="BD29041" s="473" t="s">
        <v>1301</v>
      </c>
    </row>
    <row r="29042" spans="53:56" ht="15" x14ac:dyDescent="0.25">
      <c r="BA29042" s="90" t="s">
        <v>33512</v>
      </c>
      <c r="BB29042" s="90" t="s">
        <v>3012</v>
      </c>
      <c r="BC29042" s="90" t="s">
        <v>23920</v>
      </c>
      <c r="BD29042" s="473" t="s">
        <v>1301</v>
      </c>
    </row>
    <row r="29043" spans="53:56" ht="15" x14ac:dyDescent="0.25">
      <c r="BA29043" s="90" t="s">
        <v>33513</v>
      </c>
      <c r="BB29043" s="90" t="s">
        <v>3012</v>
      </c>
      <c r="BC29043" s="90" t="s">
        <v>23920</v>
      </c>
      <c r="BD29043" s="473" t="s">
        <v>1301</v>
      </c>
    </row>
    <row r="29044" spans="53:56" ht="15" x14ac:dyDescent="0.25">
      <c r="BA29044" s="91" t="s">
        <v>33514</v>
      </c>
      <c r="BB29044" s="91" t="s">
        <v>3012</v>
      </c>
      <c r="BC29044" s="91" t="s">
        <v>23920</v>
      </c>
      <c r="BD29044" s="473" t="s">
        <v>1301</v>
      </c>
    </row>
    <row r="29045" spans="53:56" ht="15" x14ac:dyDescent="0.25">
      <c r="BA29045" s="91" t="s">
        <v>33515</v>
      </c>
      <c r="BB29045" s="91" t="s">
        <v>3012</v>
      </c>
      <c r="BC29045" s="91" t="s">
        <v>33044</v>
      </c>
      <c r="BD29045" s="473" t="s">
        <v>1301</v>
      </c>
    </row>
    <row r="29046" spans="53:56" ht="15" x14ac:dyDescent="0.25">
      <c r="BA29046" s="90" t="s">
        <v>33516</v>
      </c>
      <c r="BB29046" s="90" t="s">
        <v>3012</v>
      </c>
      <c r="BC29046" s="90" t="s">
        <v>33044</v>
      </c>
      <c r="BD29046" s="473" t="s">
        <v>1301</v>
      </c>
    </row>
    <row r="29047" spans="53:56" ht="15" x14ac:dyDescent="0.25">
      <c r="BA29047" s="91" t="s">
        <v>33517</v>
      </c>
      <c r="BB29047" s="91" t="s">
        <v>3012</v>
      </c>
      <c r="BC29047" s="91" t="s">
        <v>33044</v>
      </c>
      <c r="BD29047" s="473" t="s">
        <v>1301</v>
      </c>
    </row>
    <row r="29048" spans="53:56" ht="15" x14ac:dyDescent="0.25">
      <c r="BA29048" s="91" t="s">
        <v>33518</v>
      </c>
      <c r="BB29048" s="91" t="s">
        <v>3012</v>
      </c>
      <c r="BC29048" s="91" t="s">
        <v>33519</v>
      </c>
      <c r="BD29048" s="473" t="s">
        <v>1301</v>
      </c>
    </row>
    <row r="29049" spans="53:56" ht="15" x14ac:dyDescent="0.25">
      <c r="BA29049" s="90" t="s">
        <v>33520</v>
      </c>
      <c r="BB29049" s="90" t="s">
        <v>3012</v>
      </c>
      <c r="BC29049" s="90" t="s">
        <v>33044</v>
      </c>
      <c r="BD29049" s="473" t="s">
        <v>1301</v>
      </c>
    </row>
    <row r="29050" spans="53:56" ht="15" x14ac:dyDescent="0.25">
      <c r="BA29050" s="91" t="s">
        <v>33521</v>
      </c>
      <c r="BB29050" s="91" t="s">
        <v>3012</v>
      </c>
      <c r="BC29050" s="91" t="s">
        <v>23920</v>
      </c>
      <c r="BD29050" s="473" t="s">
        <v>1301</v>
      </c>
    </row>
    <row r="29051" spans="53:56" ht="15" x14ac:dyDescent="0.25">
      <c r="BA29051" s="90" t="s">
        <v>33522</v>
      </c>
      <c r="BB29051" s="90" t="s">
        <v>3012</v>
      </c>
      <c r="BC29051" s="90" t="s">
        <v>23920</v>
      </c>
      <c r="BD29051" s="473" t="s">
        <v>1301</v>
      </c>
    </row>
    <row r="29052" spans="53:56" ht="15" x14ac:dyDescent="0.25">
      <c r="BA29052" s="91" t="s">
        <v>33523</v>
      </c>
      <c r="BB29052" s="91" t="s">
        <v>3012</v>
      </c>
      <c r="BC29052" s="91" t="s">
        <v>33044</v>
      </c>
      <c r="BD29052" s="473" t="s">
        <v>1301</v>
      </c>
    </row>
    <row r="29053" spans="53:56" ht="15" x14ac:dyDescent="0.25">
      <c r="BA29053" s="90" t="s">
        <v>33524</v>
      </c>
      <c r="BB29053" s="90" t="s">
        <v>3012</v>
      </c>
      <c r="BC29053" s="90" t="s">
        <v>33519</v>
      </c>
      <c r="BD29053" s="473" t="s">
        <v>1301</v>
      </c>
    </row>
    <row r="29054" spans="53:56" ht="15" x14ac:dyDescent="0.25">
      <c r="BA29054" s="91" t="s">
        <v>33525</v>
      </c>
      <c r="BB29054" s="91" t="s">
        <v>3012</v>
      </c>
      <c r="BC29054" s="91" t="s">
        <v>23920</v>
      </c>
      <c r="BD29054" s="473" t="s">
        <v>1301</v>
      </c>
    </row>
    <row r="29055" spans="53:56" ht="15" x14ac:dyDescent="0.25">
      <c r="BA29055" s="90" t="s">
        <v>33526</v>
      </c>
      <c r="BB29055" s="90" t="s">
        <v>3012</v>
      </c>
      <c r="BC29055" s="90" t="s">
        <v>23920</v>
      </c>
      <c r="BD29055" s="473" t="s">
        <v>1301</v>
      </c>
    </row>
    <row r="29056" spans="53:56" ht="15" x14ac:dyDescent="0.25">
      <c r="BA29056" s="91" t="s">
        <v>33527</v>
      </c>
      <c r="BB29056" s="91" t="s">
        <v>3012</v>
      </c>
      <c r="BC29056" s="91" t="s">
        <v>23920</v>
      </c>
      <c r="BD29056" s="473" t="s">
        <v>1301</v>
      </c>
    </row>
    <row r="29057" spans="53:56" ht="15" x14ac:dyDescent="0.25">
      <c r="BA29057" s="91" t="s">
        <v>33528</v>
      </c>
      <c r="BB29057" s="91" t="s">
        <v>3012</v>
      </c>
      <c r="BC29057" s="91" t="s">
        <v>23920</v>
      </c>
      <c r="BD29057" s="473" t="s">
        <v>1301</v>
      </c>
    </row>
    <row r="29058" spans="53:56" ht="15" x14ac:dyDescent="0.25">
      <c r="BA29058" s="90" t="s">
        <v>33529</v>
      </c>
      <c r="BB29058" s="90" t="s">
        <v>3012</v>
      </c>
      <c r="BC29058" s="90" t="s">
        <v>23920</v>
      </c>
      <c r="BD29058" s="473" t="s">
        <v>1301</v>
      </c>
    </row>
    <row r="29059" spans="53:56" ht="15" x14ac:dyDescent="0.25">
      <c r="BA29059" s="91" t="s">
        <v>33530</v>
      </c>
      <c r="BB29059" s="91" t="s">
        <v>3012</v>
      </c>
      <c r="BC29059" s="91" t="s">
        <v>23920</v>
      </c>
      <c r="BD29059" s="473" t="s">
        <v>1301</v>
      </c>
    </row>
    <row r="29060" spans="53:56" ht="15" x14ac:dyDescent="0.25">
      <c r="BA29060" s="90" t="s">
        <v>33531</v>
      </c>
      <c r="BB29060" s="90" t="s">
        <v>3012</v>
      </c>
      <c r="BC29060" s="90" t="s">
        <v>33519</v>
      </c>
      <c r="BD29060" s="473" t="s">
        <v>1301</v>
      </c>
    </row>
    <row r="29061" spans="53:56" ht="15" x14ac:dyDescent="0.25">
      <c r="BA29061" s="91" t="s">
        <v>33532</v>
      </c>
      <c r="BB29061" s="91" t="s">
        <v>3012</v>
      </c>
      <c r="BC29061" s="91" t="s">
        <v>33044</v>
      </c>
      <c r="BD29061" s="473" t="s">
        <v>1301</v>
      </c>
    </row>
    <row r="29062" spans="53:56" ht="15" x14ac:dyDescent="0.25">
      <c r="BA29062" s="90" t="s">
        <v>33533</v>
      </c>
      <c r="BB29062" s="90" t="s">
        <v>3012</v>
      </c>
      <c r="BC29062" s="90" t="s">
        <v>33044</v>
      </c>
      <c r="BD29062" s="473" t="s">
        <v>1301</v>
      </c>
    </row>
    <row r="29063" spans="53:56" ht="15" x14ac:dyDescent="0.25">
      <c r="BA29063" s="91" t="s">
        <v>33534</v>
      </c>
      <c r="BB29063" s="91" t="s">
        <v>3012</v>
      </c>
      <c r="BC29063" s="91" t="s">
        <v>33044</v>
      </c>
      <c r="BD29063" s="473" t="s">
        <v>1301</v>
      </c>
    </row>
    <row r="29064" spans="53:56" ht="15" x14ac:dyDescent="0.25">
      <c r="BA29064" s="90" t="s">
        <v>33535</v>
      </c>
      <c r="BB29064" s="90" t="s">
        <v>3012</v>
      </c>
      <c r="BC29064" s="90" t="s">
        <v>33044</v>
      </c>
      <c r="BD29064" s="473" t="s">
        <v>1301</v>
      </c>
    </row>
    <row r="29065" spans="53:56" ht="15" x14ac:dyDescent="0.25">
      <c r="BA29065" s="91" t="s">
        <v>33536</v>
      </c>
      <c r="BB29065" s="91" t="s">
        <v>3012</v>
      </c>
      <c r="BC29065" s="91" t="s">
        <v>33519</v>
      </c>
      <c r="BD29065" s="473" t="s">
        <v>1301</v>
      </c>
    </row>
    <row r="29066" spans="53:56" ht="15" x14ac:dyDescent="0.25">
      <c r="BA29066" s="90" t="s">
        <v>33537</v>
      </c>
      <c r="BB29066" s="90" t="s">
        <v>3012</v>
      </c>
      <c r="BC29066" s="90" t="s">
        <v>23920</v>
      </c>
      <c r="BD29066" s="473" t="s">
        <v>1301</v>
      </c>
    </row>
    <row r="29067" spans="53:56" ht="15" x14ac:dyDescent="0.25">
      <c r="BA29067" s="91" t="s">
        <v>33538</v>
      </c>
      <c r="BB29067" s="91" t="s">
        <v>3012</v>
      </c>
      <c r="BC29067" s="91" t="s">
        <v>33044</v>
      </c>
      <c r="BD29067" s="473" t="s">
        <v>1301</v>
      </c>
    </row>
    <row r="29068" spans="53:56" ht="15" x14ac:dyDescent="0.25">
      <c r="BA29068" s="90" t="s">
        <v>33539</v>
      </c>
      <c r="BB29068" s="90" t="s">
        <v>3012</v>
      </c>
      <c r="BC29068" s="90" t="s">
        <v>33464</v>
      </c>
      <c r="BD29068" s="473" t="s">
        <v>1301</v>
      </c>
    </row>
    <row r="29069" spans="53:56" ht="15" x14ac:dyDescent="0.25">
      <c r="BA29069" s="91" t="s">
        <v>33540</v>
      </c>
      <c r="BB29069" s="91" t="s">
        <v>3012</v>
      </c>
      <c r="BC29069" s="91" t="s">
        <v>23920</v>
      </c>
      <c r="BD29069" s="473" t="s">
        <v>1301</v>
      </c>
    </row>
    <row r="29070" spans="53:56" ht="15" x14ac:dyDescent="0.25">
      <c r="BA29070" s="90" t="s">
        <v>33541</v>
      </c>
      <c r="BB29070" s="90" t="s">
        <v>3012</v>
      </c>
      <c r="BC29070" s="90" t="s">
        <v>33044</v>
      </c>
      <c r="BD29070" s="473" t="s">
        <v>1301</v>
      </c>
    </row>
    <row r="29071" spans="53:56" ht="15" x14ac:dyDescent="0.25">
      <c r="BA29071" s="91" t="s">
        <v>33542</v>
      </c>
      <c r="BB29071" s="91" t="s">
        <v>3012</v>
      </c>
      <c r="BC29071" s="91" t="s">
        <v>23920</v>
      </c>
      <c r="BD29071" s="473" t="s">
        <v>1301</v>
      </c>
    </row>
    <row r="29072" spans="53:56" ht="15" x14ac:dyDescent="0.25">
      <c r="BA29072" s="90" t="s">
        <v>33543</v>
      </c>
      <c r="BB29072" s="90" t="s">
        <v>3012</v>
      </c>
      <c r="BC29072" s="90" t="s">
        <v>33044</v>
      </c>
      <c r="BD29072" s="473" t="s">
        <v>1301</v>
      </c>
    </row>
    <row r="29073" spans="53:56" ht="15" x14ac:dyDescent="0.25">
      <c r="BA29073" s="91" t="s">
        <v>33544</v>
      </c>
      <c r="BB29073" s="91" t="s">
        <v>3012</v>
      </c>
      <c r="BC29073" s="91" t="s">
        <v>23920</v>
      </c>
      <c r="BD29073" s="473" t="s">
        <v>1301</v>
      </c>
    </row>
    <row r="29074" spans="53:56" ht="15" x14ac:dyDescent="0.25">
      <c r="BA29074" s="90" t="s">
        <v>33545</v>
      </c>
      <c r="BB29074" s="90" t="s">
        <v>3012</v>
      </c>
      <c r="BC29074" s="90" t="s">
        <v>33044</v>
      </c>
      <c r="BD29074" s="473" t="s">
        <v>1301</v>
      </c>
    </row>
    <row r="29075" spans="53:56" ht="15" x14ac:dyDescent="0.25">
      <c r="BA29075" s="91" t="s">
        <v>33546</v>
      </c>
      <c r="BB29075" s="91" t="s">
        <v>3012</v>
      </c>
      <c r="BC29075" s="91" t="s">
        <v>23920</v>
      </c>
      <c r="BD29075" s="473" t="s">
        <v>1301</v>
      </c>
    </row>
    <row r="29076" spans="53:56" ht="15" x14ac:dyDescent="0.25">
      <c r="BA29076" s="90" t="s">
        <v>33547</v>
      </c>
      <c r="BB29076" s="90" t="s">
        <v>3012</v>
      </c>
      <c r="BC29076" s="90" t="s">
        <v>33044</v>
      </c>
      <c r="BD29076" s="473" t="s">
        <v>1301</v>
      </c>
    </row>
    <row r="29077" spans="53:56" ht="15" x14ac:dyDescent="0.25">
      <c r="BA29077" s="91" t="s">
        <v>33548</v>
      </c>
      <c r="BB29077" s="91" t="s">
        <v>3012</v>
      </c>
      <c r="BC29077" s="91" t="s">
        <v>23920</v>
      </c>
      <c r="BD29077" s="473" t="s">
        <v>1301</v>
      </c>
    </row>
    <row r="29078" spans="53:56" ht="15" x14ac:dyDescent="0.25">
      <c r="BA29078" s="90" t="s">
        <v>33549</v>
      </c>
      <c r="BB29078" s="90" t="s">
        <v>3012</v>
      </c>
      <c r="BC29078" s="90" t="s">
        <v>23920</v>
      </c>
      <c r="BD29078" s="473" t="s">
        <v>1301</v>
      </c>
    </row>
    <row r="29079" spans="53:56" ht="15" x14ac:dyDescent="0.25">
      <c r="BA29079" s="90" t="s">
        <v>33550</v>
      </c>
      <c r="BB29079" s="90" t="s">
        <v>3012</v>
      </c>
      <c r="BC29079" s="90" t="s">
        <v>23920</v>
      </c>
      <c r="BD29079" s="473" t="s">
        <v>1301</v>
      </c>
    </row>
    <row r="29080" spans="53:56" ht="15" x14ac:dyDescent="0.25">
      <c r="BA29080" s="90" t="s">
        <v>33551</v>
      </c>
      <c r="BB29080" s="90" t="s">
        <v>3012</v>
      </c>
      <c r="BC29080" s="90" t="s">
        <v>33519</v>
      </c>
      <c r="BD29080" s="473" t="s">
        <v>1301</v>
      </c>
    </row>
    <row r="29081" spans="53:56" ht="15" x14ac:dyDescent="0.25">
      <c r="BA29081" s="91" t="s">
        <v>33552</v>
      </c>
      <c r="BB29081" s="91" t="s">
        <v>3012</v>
      </c>
      <c r="BC29081" s="91" t="s">
        <v>33519</v>
      </c>
      <c r="BD29081" s="473" t="s">
        <v>1301</v>
      </c>
    </row>
    <row r="29082" spans="53:56" ht="15" x14ac:dyDescent="0.25">
      <c r="BA29082" s="90" t="s">
        <v>33553</v>
      </c>
      <c r="BB29082" s="90" t="s">
        <v>3012</v>
      </c>
      <c r="BC29082" s="90" t="s">
        <v>33519</v>
      </c>
      <c r="BD29082" s="473" t="s">
        <v>1301</v>
      </c>
    </row>
    <row r="29083" spans="53:56" ht="15" x14ac:dyDescent="0.25">
      <c r="BA29083" s="91" t="s">
        <v>33554</v>
      </c>
      <c r="BB29083" s="91" t="s">
        <v>3012</v>
      </c>
      <c r="BC29083" s="91" t="s">
        <v>33044</v>
      </c>
      <c r="BD29083" s="473" t="s">
        <v>1301</v>
      </c>
    </row>
    <row r="29084" spans="53:56" ht="15" x14ac:dyDescent="0.25">
      <c r="BA29084" s="90" t="s">
        <v>33555</v>
      </c>
      <c r="BB29084" s="90" t="s">
        <v>3012</v>
      </c>
      <c r="BC29084" s="90" t="s">
        <v>33044</v>
      </c>
      <c r="BD29084" s="473" t="s">
        <v>1301</v>
      </c>
    </row>
    <row r="29085" spans="53:56" ht="15" x14ac:dyDescent="0.25">
      <c r="BA29085" s="91" t="s">
        <v>33556</v>
      </c>
      <c r="BB29085" s="91" t="s">
        <v>3012</v>
      </c>
      <c r="BC29085" s="91" t="s">
        <v>23920</v>
      </c>
      <c r="BD29085" s="473" t="s">
        <v>1301</v>
      </c>
    </row>
    <row r="29086" spans="53:56" ht="15" x14ac:dyDescent="0.25">
      <c r="BA29086" s="90" t="s">
        <v>33557</v>
      </c>
      <c r="BB29086" s="90" t="s">
        <v>3012</v>
      </c>
      <c r="BC29086" s="90" t="s">
        <v>23920</v>
      </c>
      <c r="BD29086" s="473" t="s">
        <v>1301</v>
      </c>
    </row>
    <row r="29087" spans="53:56" ht="15" x14ac:dyDescent="0.25">
      <c r="BA29087" s="91" t="s">
        <v>33558</v>
      </c>
      <c r="BB29087" s="91" t="s">
        <v>3012</v>
      </c>
      <c r="BC29087" s="91" t="s">
        <v>23920</v>
      </c>
      <c r="BD29087" s="473" t="s">
        <v>1301</v>
      </c>
    </row>
    <row r="29088" spans="53:56" ht="15" x14ac:dyDescent="0.25">
      <c r="BA29088" s="90" t="s">
        <v>33559</v>
      </c>
      <c r="BB29088" s="90" t="s">
        <v>3012</v>
      </c>
      <c r="BC29088" s="90" t="s">
        <v>23920</v>
      </c>
      <c r="BD29088" s="473" t="s">
        <v>1301</v>
      </c>
    </row>
    <row r="29089" spans="53:56" ht="15" x14ac:dyDescent="0.25">
      <c r="BA29089" s="91" t="s">
        <v>33560</v>
      </c>
      <c r="BB29089" s="91" t="s">
        <v>3012</v>
      </c>
      <c r="BC29089" s="91" t="s">
        <v>33044</v>
      </c>
      <c r="BD29089" s="473" t="s">
        <v>1301</v>
      </c>
    </row>
    <row r="29090" spans="53:56" ht="15" x14ac:dyDescent="0.25">
      <c r="BA29090" s="90" t="s">
        <v>33561</v>
      </c>
      <c r="BB29090" s="90" t="s">
        <v>3012</v>
      </c>
      <c r="BC29090" s="90" t="s">
        <v>23920</v>
      </c>
      <c r="BD29090" s="473" t="s">
        <v>1301</v>
      </c>
    </row>
    <row r="29091" spans="53:56" ht="15" x14ac:dyDescent="0.25">
      <c r="BA29091" s="91" t="s">
        <v>33562</v>
      </c>
      <c r="BB29091" s="91" t="s">
        <v>3012</v>
      </c>
      <c r="BC29091" s="91" t="s">
        <v>23920</v>
      </c>
      <c r="BD29091" s="473" t="s">
        <v>1301</v>
      </c>
    </row>
    <row r="29092" spans="53:56" ht="15" x14ac:dyDescent="0.25">
      <c r="BA29092" s="90" t="s">
        <v>33563</v>
      </c>
      <c r="BB29092" s="90" t="s">
        <v>3012</v>
      </c>
      <c r="BC29092" s="90" t="s">
        <v>33044</v>
      </c>
      <c r="BD29092" s="473" t="s">
        <v>1301</v>
      </c>
    </row>
    <row r="29093" spans="53:56" ht="15" x14ac:dyDescent="0.25">
      <c r="BA29093" s="91" t="s">
        <v>33564</v>
      </c>
      <c r="BB29093" s="91" t="s">
        <v>3012</v>
      </c>
      <c r="BC29093" s="91" t="s">
        <v>23920</v>
      </c>
      <c r="BD29093" s="473" t="s">
        <v>1301</v>
      </c>
    </row>
    <row r="29094" spans="53:56" ht="15" x14ac:dyDescent="0.25">
      <c r="BA29094" s="90" t="s">
        <v>33565</v>
      </c>
      <c r="BB29094" s="90" t="s">
        <v>3012</v>
      </c>
      <c r="BC29094" s="90" t="s">
        <v>23920</v>
      </c>
      <c r="BD29094" s="473" t="s">
        <v>1301</v>
      </c>
    </row>
    <row r="29095" spans="53:56" ht="15" x14ac:dyDescent="0.25">
      <c r="BA29095" s="91" t="s">
        <v>33566</v>
      </c>
      <c r="BB29095" s="91" t="s">
        <v>3012</v>
      </c>
      <c r="BC29095" s="91" t="s">
        <v>23920</v>
      </c>
      <c r="BD29095" s="473" t="s">
        <v>1301</v>
      </c>
    </row>
    <row r="29096" spans="53:56" ht="15" x14ac:dyDescent="0.25">
      <c r="BA29096" s="90" t="s">
        <v>33567</v>
      </c>
      <c r="BB29096" s="90" t="s">
        <v>3012</v>
      </c>
      <c r="BC29096" s="90" t="s">
        <v>23920</v>
      </c>
      <c r="BD29096" s="473" t="s">
        <v>1301</v>
      </c>
    </row>
    <row r="29097" spans="53:56" ht="15" x14ac:dyDescent="0.25">
      <c r="BA29097" s="91" t="s">
        <v>33568</v>
      </c>
      <c r="BB29097" s="91" t="s">
        <v>3012</v>
      </c>
      <c r="BC29097" s="91" t="s">
        <v>23920</v>
      </c>
      <c r="BD29097" s="473" t="s">
        <v>1301</v>
      </c>
    </row>
    <row r="29098" spans="53:56" ht="15" x14ac:dyDescent="0.25">
      <c r="BA29098" s="90" t="s">
        <v>33569</v>
      </c>
      <c r="BB29098" s="90" t="s">
        <v>3012</v>
      </c>
      <c r="BC29098" s="90" t="s">
        <v>33044</v>
      </c>
      <c r="BD29098" s="473" t="s">
        <v>1301</v>
      </c>
    </row>
    <row r="29099" spans="53:56" ht="15" x14ac:dyDescent="0.25">
      <c r="BA29099" s="91" t="s">
        <v>33570</v>
      </c>
      <c r="BB29099" s="91" t="s">
        <v>3012</v>
      </c>
      <c r="BC29099" s="91" t="s">
        <v>23920</v>
      </c>
      <c r="BD29099" s="473" t="s">
        <v>1301</v>
      </c>
    </row>
    <row r="29100" spans="53:56" ht="15" x14ac:dyDescent="0.25">
      <c r="BA29100" s="90" t="s">
        <v>33571</v>
      </c>
      <c r="BB29100" s="90" t="s">
        <v>3012</v>
      </c>
      <c r="BC29100" s="90" t="s">
        <v>23920</v>
      </c>
      <c r="BD29100" s="473" t="s">
        <v>1301</v>
      </c>
    </row>
    <row r="29101" spans="53:56" ht="15" x14ac:dyDescent="0.25">
      <c r="BA29101" s="91" t="s">
        <v>33572</v>
      </c>
      <c r="BB29101" s="91" t="s">
        <v>3012</v>
      </c>
      <c r="BC29101" s="91" t="s">
        <v>23920</v>
      </c>
      <c r="BD29101" s="473" t="s">
        <v>1301</v>
      </c>
    </row>
    <row r="29102" spans="53:56" ht="15" x14ac:dyDescent="0.25">
      <c r="BA29102" s="90" t="s">
        <v>33573</v>
      </c>
      <c r="BB29102" s="90" t="s">
        <v>3012</v>
      </c>
      <c r="BC29102" s="90" t="s">
        <v>33464</v>
      </c>
      <c r="BD29102" s="473" t="s">
        <v>1301</v>
      </c>
    </row>
    <row r="29103" spans="53:56" ht="15" x14ac:dyDescent="0.25">
      <c r="BA29103" s="91" t="s">
        <v>33574</v>
      </c>
      <c r="BB29103" s="91" t="s">
        <v>3012</v>
      </c>
      <c r="BC29103" s="91" t="s">
        <v>33044</v>
      </c>
      <c r="BD29103" s="473" t="s">
        <v>1301</v>
      </c>
    </row>
    <row r="29104" spans="53:56" ht="15" x14ac:dyDescent="0.25">
      <c r="BA29104" s="90" t="s">
        <v>33575</v>
      </c>
      <c r="BB29104" s="90" t="s">
        <v>3012</v>
      </c>
      <c r="BC29104" s="90" t="s">
        <v>33519</v>
      </c>
      <c r="BD29104" s="473" t="s">
        <v>1301</v>
      </c>
    </row>
    <row r="29105" spans="53:56" ht="15" x14ac:dyDescent="0.25">
      <c r="BA29105" s="91" t="s">
        <v>33576</v>
      </c>
      <c r="BB29105" s="91" t="s">
        <v>3012</v>
      </c>
      <c r="BC29105" s="91" t="s">
        <v>17404</v>
      </c>
      <c r="BD29105" s="473" t="s">
        <v>1301</v>
      </c>
    </row>
    <row r="29106" spans="53:56" ht="15" x14ac:dyDescent="0.25">
      <c r="BA29106" s="90" t="s">
        <v>33577</v>
      </c>
      <c r="BB29106" s="90" t="s">
        <v>3012</v>
      </c>
      <c r="BC29106" s="90" t="s">
        <v>17404</v>
      </c>
      <c r="BD29106" s="473" t="s">
        <v>1301</v>
      </c>
    </row>
    <row r="29107" spans="53:56" ht="15" x14ac:dyDescent="0.25">
      <c r="BA29107" s="91" t="s">
        <v>33577</v>
      </c>
      <c r="BB29107" s="91" t="s">
        <v>3012</v>
      </c>
      <c r="BC29107" s="91" t="s">
        <v>33578</v>
      </c>
      <c r="BD29107" s="473" t="s">
        <v>1301</v>
      </c>
    </row>
    <row r="29108" spans="53:56" ht="15" x14ac:dyDescent="0.25">
      <c r="BA29108" s="91" t="s">
        <v>33579</v>
      </c>
      <c r="BB29108" s="91" t="s">
        <v>3012</v>
      </c>
      <c r="BC29108" s="91" t="s">
        <v>33580</v>
      </c>
      <c r="BD29108" s="473" t="s">
        <v>1301</v>
      </c>
    </row>
    <row r="29109" spans="53:56" ht="15" x14ac:dyDescent="0.25">
      <c r="BA29109" s="90" t="s">
        <v>33581</v>
      </c>
      <c r="BB29109" s="90" t="s">
        <v>3012</v>
      </c>
      <c r="BC29109" s="90" t="s">
        <v>17404</v>
      </c>
      <c r="BD29109" s="473" t="s">
        <v>1301</v>
      </c>
    </row>
    <row r="29110" spans="53:56" ht="15" x14ac:dyDescent="0.25">
      <c r="BA29110" s="90" t="s">
        <v>33581</v>
      </c>
      <c r="BB29110" s="90" t="s">
        <v>3012</v>
      </c>
      <c r="BC29110" s="90" t="s">
        <v>33578</v>
      </c>
      <c r="BD29110" s="473" t="s">
        <v>1301</v>
      </c>
    </row>
    <row r="29111" spans="53:56" ht="15" x14ac:dyDescent="0.25">
      <c r="BA29111" s="91" t="s">
        <v>33581</v>
      </c>
      <c r="BB29111" s="91" t="s">
        <v>3012</v>
      </c>
      <c r="BC29111" s="91" t="s">
        <v>33519</v>
      </c>
      <c r="BD29111" s="473" t="s">
        <v>1301</v>
      </c>
    </row>
    <row r="29112" spans="53:56" ht="15" x14ac:dyDescent="0.25">
      <c r="BA29112" s="91" t="s">
        <v>33582</v>
      </c>
      <c r="BB29112" s="91" t="s">
        <v>3012</v>
      </c>
      <c r="BC29112" s="91" t="s">
        <v>33578</v>
      </c>
      <c r="BD29112" s="473" t="s">
        <v>1301</v>
      </c>
    </row>
    <row r="29113" spans="53:56" ht="15" x14ac:dyDescent="0.25">
      <c r="BA29113" s="90" t="s">
        <v>33583</v>
      </c>
      <c r="BB29113" s="90" t="s">
        <v>3012</v>
      </c>
      <c r="BC29113" s="90" t="s">
        <v>33584</v>
      </c>
      <c r="BD29113" s="473" t="s">
        <v>1301</v>
      </c>
    </row>
    <row r="29114" spans="53:56" ht="15" x14ac:dyDescent="0.25">
      <c r="BA29114" s="91" t="s">
        <v>33585</v>
      </c>
      <c r="BB29114" s="91" t="s">
        <v>3012</v>
      </c>
      <c r="BC29114" s="91" t="s">
        <v>17404</v>
      </c>
      <c r="BD29114" s="473" t="s">
        <v>1301</v>
      </c>
    </row>
    <row r="29115" spans="53:56" ht="15" x14ac:dyDescent="0.25">
      <c r="BA29115" s="90" t="s">
        <v>33586</v>
      </c>
      <c r="BB29115" s="90" t="s">
        <v>3012</v>
      </c>
      <c r="BC29115" s="90" t="s">
        <v>33580</v>
      </c>
      <c r="BD29115" s="473" t="s">
        <v>1301</v>
      </c>
    </row>
    <row r="29116" spans="53:56" ht="15" x14ac:dyDescent="0.25">
      <c r="BA29116" s="91" t="s">
        <v>33587</v>
      </c>
      <c r="BB29116" s="91" t="s">
        <v>3012</v>
      </c>
      <c r="BC29116" s="91" t="s">
        <v>33584</v>
      </c>
      <c r="BD29116" s="473" t="s">
        <v>1301</v>
      </c>
    </row>
    <row r="29117" spans="53:56" ht="15" x14ac:dyDescent="0.25">
      <c r="BA29117" s="90" t="s">
        <v>33588</v>
      </c>
      <c r="BB29117" s="90" t="s">
        <v>3012</v>
      </c>
      <c r="BC29117" s="90" t="s">
        <v>33578</v>
      </c>
      <c r="BD29117" s="473" t="s">
        <v>1301</v>
      </c>
    </row>
    <row r="29118" spans="53:56" ht="15" x14ac:dyDescent="0.25">
      <c r="BA29118" s="91" t="s">
        <v>33589</v>
      </c>
      <c r="BB29118" s="91" t="s">
        <v>3012</v>
      </c>
      <c r="BC29118" s="91" t="s">
        <v>33578</v>
      </c>
      <c r="BD29118" s="473" t="s">
        <v>1301</v>
      </c>
    </row>
    <row r="29119" spans="53:56" ht="15" x14ac:dyDescent="0.25">
      <c r="BA29119" s="91" t="s">
        <v>33590</v>
      </c>
      <c r="BB29119" s="91" t="s">
        <v>3012</v>
      </c>
      <c r="BC29119" s="91" t="s">
        <v>33519</v>
      </c>
      <c r="BD29119" s="473" t="s">
        <v>1301</v>
      </c>
    </row>
    <row r="29120" spans="53:56" ht="15" x14ac:dyDescent="0.25">
      <c r="BA29120" s="90" t="s">
        <v>33591</v>
      </c>
      <c r="BB29120" s="90" t="s">
        <v>3012</v>
      </c>
      <c r="BC29120" s="90" t="s">
        <v>17404</v>
      </c>
      <c r="BD29120" s="473" t="s">
        <v>1301</v>
      </c>
    </row>
    <row r="29121" spans="53:56" ht="15" x14ac:dyDescent="0.25">
      <c r="BA29121" s="91" t="s">
        <v>33592</v>
      </c>
      <c r="BB29121" s="91" t="s">
        <v>3012</v>
      </c>
      <c r="BC29121" s="91" t="s">
        <v>33580</v>
      </c>
      <c r="BD29121" s="473" t="s">
        <v>1301</v>
      </c>
    </row>
    <row r="29122" spans="53:56" ht="15" x14ac:dyDescent="0.25">
      <c r="BA29122" s="90" t="s">
        <v>33593</v>
      </c>
      <c r="BB29122" s="90" t="s">
        <v>3012</v>
      </c>
      <c r="BC29122" s="90" t="s">
        <v>33584</v>
      </c>
      <c r="BD29122" s="473" t="s">
        <v>1301</v>
      </c>
    </row>
    <row r="29123" spans="53:56" ht="15" x14ac:dyDescent="0.25">
      <c r="BA29123" s="91" t="s">
        <v>33594</v>
      </c>
      <c r="BB29123" s="91" t="s">
        <v>3012</v>
      </c>
      <c r="BC29123" s="91" t="s">
        <v>33584</v>
      </c>
      <c r="BD29123" s="473" t="s">
        <v>1301</v>
      </c>
    </row>
    <row r="29124" spans="53:56" ht="15" x14ac:dyDescent="0.25">
      <c r="BA29124" s="90" t="s">
        <v>33595</v>
      </c>
      <c r="BB29124" s="90" t="s">
        <v>3012</v>
      </c>
      <c r="BC29124" s="90" t="s">
        <v>33519</v>
      </c>
      <c r="BD29124" s="473" t="s">
        <v>1301</v>
      </c>
    </row>
    <row r="29125" spans="53:56" ht="15" x14ac:dyDescent="0.25">
      <c r="BA29125" s="91" t="s">
        <v>33596</v>
      </c>
      <c r="BB29125" s="91" t="s">
        <v>3012</v>
      </c>
      <c r="BC29125" s="91" t="s">
        <v>33578</v>
      </c>
      <c r="BD29125" s="473" t="s">
        <v>1301</v>
      </c>
    </row>
    <row r="29126" spans="53:56" ht="15" x14ac:dyDescent="0.25">
      <c r="BA29126" s="90" t="s">
        <v>33597</v>
      </c>
      <c r="BB29126" s="90" t="s">
        <v>3012</v>
      </c>
      <c r="BC29126" s="90" t="s">
        <v>33580</v>
      </c>
      <c r="BD29126" s="473" t="s">
        <v>1301</v>
      </c>
    </row>
    <row r="29127" spans="53:56" ht="15" x14ac:dyDescent="0.25">
      <c r="BA29127" s="91" t="s">
        <v>33598</v>
      </c>
      <c r="BB29127" s="91" t="s">
        <v>3012</v>
      </c>
      <c r="BC29127" s="91" t="s">
        <v>33584</v>
      </c>
      <c r="BD29127" s="473" t="s">
        <v>1301</v>
      </c>
    </row>
    <row r="29128" spans="53:56" ht="15" x14ac:dyDescent="0.25">
      <c r="BA29128" s="90" t="s">
        <v>33599</v>
      </c>
      <c r="BB29128" s="90" t="s">
        <v>3012</v>
      </c>
      <c r="BC29128" s="90" t="s">
        <v>17404</v>
      </c>
      <c r="BD29128" s="473" t="s">
        <v>1301</v>
      </c>
    </row>
    <row r="29129" spans="53:56" ht="15" x14ac:dyDescent="0.25">
      <c r="BA29129" s="91" t="s">
        <v>33600</v>
      </c>
      <c r="BB29129" s="91" t="s">
        <v>3012</v>
      </c>
      <c r="BC29129" s="91" t="s">
        <v>17404</v>
      </c>
      <c r="BD29129" s="473" t="s">
        <v>1301</v>
      </c>
    </row>
    <row r="29130" spans="53:56" ht="15" x14ac:dyDescent="0.25">
      <c r="BA29130" s="90" t="s">
        <v>33601</v>
      </c>
      <c r="BB29130" s="90" t="s">
        <v>3012</v>
      </c>
      <c r="BC29130" s="90" t="s">
        <v>33580</v>
      </c>
      <c r="BD29130" s="473" t="s">
        <v>1301</v>
      </c>
    </row>
    <row r="29131" spans="53:56" ht="15" x14ac:dyDescent="0.25">
      <c r="BA29131" s="90" t="s">
        <v>33602</v>
      </c>
      <c r="BB29131" s="90" t="s">
        <v>3012</v>
      </c>
      <c r="BC29131" s="90" t="s">
        <v>33584</v>
      </c>
      <c r="BD29131" s="473" t="s">
        <v>1301</v>
      </c>
    </row>
    <row r="29132" spans="53:56" ht="15" x14ac:dyDescent="0.25">
      <c r="BA29132" s="91" t="s">
        <v>33603</v>
      </c>
      <c r="BB29132" s="91" t="s">
        <v>3012</v>
      </c>
      <c r="BC29132" s="91" t="s">
        <v>33584</v>
      </c>
      <c r="BD29132" s="473" t="s">
        <v>1301</v>
      </c>
    </row>
    <row r="29133" spans="53:56" ht="15" x14ac:dyDescent="0.25">
      <c r="BA29133" s="90" t="s">
        <v>33604</v>
      </c>
      <c r="BB29133" s="90" t="s">
        <v>3012</v>
      </c>
      <c r="BC29133" s="90" t="s">
        <v>33578</v>
      </c>
      <c r="BD29133" s="473" t="s">
        <v>1301</v>
      </c>
    </row>
    <row r="29134" spans="53:56" ht="15" x14ac:dyDescent="0.25">
      <c r="BA29134" s="91" t="s">
        <v>33605</v>
      </c>
      <c r="BB29134" s="91" t="s">
        <v>3012</v>
      </c>
      <c r="BC29134" s="91" t="s">
        <v>17404</v>
      </c>
      <c r="BD29134" s="473" t="s">
        <v>1301</v>
      </c>
    </row>
    <row r="29135" spans="53:56" ht="15" x14ac:dyDescent="0.25">
      <c r="BA29135" s="91" t="s">
        <v>33606</v>
      </c>
      <c r="BB29135" s="91" t="s">
        <v>3012</v>
      </c>
      <c r="BC29135" s="91" t="s">
        <v>33584</v>
      </c>
      <c r="BD29135" s="473" t="s">
        <v>1301</v>
      </c>
    </row>
    <row r="29136" spans="53:56" ht="15" x14ac:dyDescent="0.25">
      <c r="BA29136" s="90" t="s">
        <v>33607</v>
      </c>
      <c r="BB29136" s="90" t="s">
        <v>3012</v>
      </c>
      <c r="BC29136" s="90" t="s">
        <v>17404</v>
      </c>
      <c r="BD29136" s="473" t="s">
        <v>1301</v>
      </c>
    </row>
    <row r="29137" spans="53:56" ht="15" x14ac:dyDescent="0.25">
      <c r="BA29137" s="91" t="s">
        <v>33608</v>
      </c>
      <c r="BB29137" s="91" t="s">
        <v>3012</v>
      </c>
      <c r="BC29137" s="91" t="s">
        <v>20234</v>
      </c>
      <c r="BD29137" s="473" t="s">
        <v>1301</v>
      </c>
    </row>
    <row r="29138" spans="53:56" ht="15" x14ac:dyDescent="0.25">
      <c r="BA29138" s="90" t="s">
        <v>33609</v>
      </c>
      <c r="BB29138" s="90" t="s">
        <v>3012</v>
      </c>
      <c r="BC29138" s="90" t="s">
        <v>8585</v>
      </c>
      <c r="BD29138" s="473" t="s">
        <v>1301</v>
      </c>
    </row>
    <row r="29139" spans="53:56" ht="15" x14ac:dyDescent="0.25">
      <c r="BA29139" s="90" t="s">
        <v>33610</v>
      </c>
      <c r="BB29139" s="90" t="s">
        <v>3012</v>
      </c>
      <c r="BC29139" s="90" t="s">
        <v>8585</v>
      </c>
      <c r="BD29139" s="473" t="s">
        <v>1301</v>
      </c>
    </row>
    <row r="29140" spans="53:56" ht="15" x14ac:dyDescent="0.25">
      <c r="BA29140" s="91" t="s">
        <v>33611</v>
      </c>
      <c r="BB29140" s="91" t="s">
        <v>3012</v>
      </c>
      <c r="BC29140" s="91" t="s">
        <v>14776</v>
      </c>
      <c r="BD29140" s="473" t="s">
        <v>1301</v>
      </c>
    </row>
    <row r="29141" spans="53:56" ht="15" x14ac:dyDescent="0.25">
      <c r="BA29141" s="90" t="s">
        <v>33612</v>
      </c>
      <c r="BB29141" s="90" t="s">
        <v>3012</v>
      </c>
      <c r="BC29141" s="90" t="s">
        <v>33613</v>
      </c>
      <c r="BD29141" s="473" t="s">
        <v>1301</v>
      </c>
    </row>
    <row r="29142" spans="53:56" ht="15" x14ac:dyDescent="0.25">
      <c r="BA29142" s="91" t="s">
        <v>33614</v>
      </c>
      <c r="BB29142" s="91" t="s">
        <v>3012</v>
      </c>
      <c r="BC29142" s="91" t="s">
        <v>8585</v>
      </c>
      <c r="BD29142" s="473" t="s">
        <v>1301</v>
      </c>
    </row>
    <row r="29143" spans="53:56" ht="15" x14ac:dyDescent="0.25">
      <c r="BA29143" s="90" t="s">
        <v>33615</v>
      </c>
      <c r="BB29143" s="90" t="s">
        <v>3012</v>
      </c>
      <c r="BC29143" s="90" t="s">
        <v>9586</v>
      </c>
      <c r="BD29143" s="473" t="s">
        <v>1301</v>
      </c>
    </row>
    <row r="29144" spans="53:56" ht="15" x14ac:dyDescent="0.25">
      <c r="BA29144" s="90" t="s">
        <v>33616</v>
      </c>
      <c r="BB29144" s="90" t="s">
        <v>3012</v>
      </c>
      <c r="BC29144" s="90" t="s">
        <v>33617</v>
      </c>
      <c r="BD29144" s="473" t="s">
        <v>1301</v>
      </c>
    </row>
    <row r="29145" spans="53:56" ht="15" x14ac:dyDescent="0.25">
      <c r="BA29145" s="91" t="s">
        <v>33616</v>
      </c>
      <c r="BB29145" s="91" t="s">
        <v>3012</v>
      </c>
      <c r="BC29145" s="91" t="s">
        <v>33613</v>
      </c>
      <c r="BD29145" s="473" t="s">
        <v>1301</v>
      </c>
    </row>
    <row r="29146" spans="53:56" ht="15" x14ac:dyDescent="0.25">
      <c r="BA29146" s="91" t="s">
        <v>33618</v>
      </c>
      <c r="BB29146" s="91" t="s">
        <v>3012</v>
      </c>
      <c r="BC29146" s="91" t="s">
        <v>14776</v>
      </c>
      <c r="BD29146" s="473" t="s">
        <v>1301</v>
      </c>
    </row>
    <row r="29147" spans="53:56" ht="15" x14ac:dyDescent="0.25">
      <c r="BA29147" s="90" t="s">
        <v>33619</v>
      </c>
      <c r="BB29147" s="90" t="s">
        <v>3012</v>
      </c>
      <c r="BC29147" s="90" t="s">
        <v>33613</v>
      </c>
      <c r="BD29147" s="473" t="s">
        <v>1301</v>
      </c>
    </row>
    <row r="29148" spans="53:56" ht="15" x14ac:dyDescent="0.25">
      <c r="BA29148" s="91" t="s">
        <v>33620</v>
      </c>
      <c r="BB29148" s="91" t="s">
        <v>3012</v>
      </c>
      <c r="BC29148" s="91" t="s">
        <v>7866</v>
      </c>
      <c r="BD29148" s="473" t="s">
        <v>1301</v>
      </c>
    </row>
    <row r="29149" spans="53:56" ht="15" x14ac:dyDescent="0.25">
      <c r="BA29149" s="90" t="s">
        <v>33621</v>
      </c>
      <c r="BB29149" s="90" t="s">
        <v>3012</v>
      </c>
      <c r="BC29149" s="90" t="s">
        <v>7868</v>
      </c>
      <c r="BD29149" s="473" t="s">
        <v>1301</v>
      </c>
    </row>
    <row r="29150" spans="53:56" ht="15" x14ac:dyDescent="0.25">
      <c r="BA29150" s="90" t="s">
        <v>33622</v>
      </c>
      <c r="BB29150" s="90" t="s">
        <v>3012</v>
      </c>
      <c r="BC29150" s="90" t="s">
        <v>7866</v>
      </c>
      <c r="BD29150" s="473" t="s">
        <v>1301</v>
      </c>
    </row>
    <row r="29151" spans="53:56" ht="15" x14ac:dyDescent="0.25">
      <c r="BA29151" s="91" t="s">
        <v>33623</v>
      </c>
      <c r="BB29151" s="91" t="s">
        <v>3012</v>
      </c>
      <c r="BC29151" s="91" t="s">
        <v>8585</v>
      </c>
      <c r="BD29151" s="473" t="s">
        <v>1301</v>
      </c>
    </row>
    <row r="29152" spans="53:56" ht="15" x14ac:dyDescent="0.25">
      <c r="BA29152" s="90" t="s">
        <v>33624</v>
      </c>
      <c r="BB29152" s="90" t="s">
        <v>3012</v>
      </c>
      <c r="BC29152" s="90" t="s">
        <v>33625</v>
      </c>
      <c r="BD29152" s="473" t="s">
        <v>1301</v>
      </c>
    </row>
    <row r="29153" spans="53:56" ht="15" x14ac:dyDescent="0.25">
      <c r="BA29153" s="91" t="s">
        <v>33626</v>
      </c>
      <c r="BB29153" s="91" t="s">
        <v>3012</v>
      </c>
      <c r="BC29153" s="91" t="s">
        <v>33613</v>
      </c>
      <c r="BD29153" s="473" t="s">
        <v>1301</v>
      </c>
    </row>
    <row r="29154" spans="53:56" ht="15" x14ac:dyDescent="0.25">
      <c r="BA29154" s="91" t="s">
        <v>33627</v>
      </c>
      <c r="BB29154" s="91" t="s">
        <v>3012</v>
      </c>
      <c r="BC29154" s="91" t="s">
        <v>8585</v>
      </c>
      <c r="BD29154" s="473" t="s">
        <v>1301</v>
      </c>
    </row>
    <row r="29155" spans="53:56" ht="15" x14ac:dyDescent="0.25">
      <c r="BA29155" s="90" t="s">
        <v>33628</v>
      </c>
      <c r="BB29155" s="90" t="s">
        <v>3012</v>
      </c>
      <c r="BC29155" s="90" t="s">
        <v>33617</v>
      </c>
      <c r="BD29155" s="473" t="s">
        <v>1301</v>
      </c>
    </row>
    <row r="29156" spans="53:56" ht="15" x14ac:dyDescent="0.25">
      <c r="BA29156" s="91" t="s">
        <v>33629</v>
      </c>
      <c r="BB29156" s="91" t="s">
        <v>3012</v>
      </c>
      <c r="BC29156" s="91" t="s">
        <v>33613</v>
      </c>
      <c r="BD29156" s="473" t="s">
        <v>1301</v>
      </c>
    </row>
    <row r="29157" spans="53:56" ht="15" x14ac:dyDescent="0.25">
      <c r="BA29157" s="90" t="s">
        <v>33630</v>
      </c>
      <c r="BB29157" s="90" t="s">
        <v>3012</v>
      </c>
      <c r="BC29157" s="90" t="s">
        <v>8585</v>
      </c>
      <c r="BD29157" s="473" t="s">
        <v>1301</v>
      </c>
    </row>
    <row r="29158" spans="53:56" ht="15" x14ac:dyDescent="0.25">
      <c r="BA29158" s="90" t="s">
        <v>33631</v>
      </c>
      <c r="BB29158" s="90" t="s">
        <v>3012</v>
      </c>
      <c r="BC29158" s="90" t="s">
        <v>8585</v>
      </c>
      <c r="BD29158" s="473" t="s">
        <v>1301</v>
      </c>
    </row>
    <row r="29159" spans="53:56" ht="15" x14ac:dyDescent="0.25">
      <c r="BA29159" s="91" t="s">
        <v>33632</v>
      </c>
      <c r="BB29159" s="91" t="s">
        <v>3012</v>
      </c>
      <c r="BC29159" s="91" t="s">
        <v>8585</v>
      </c>
      <c r="BD29159" s="473" t="s">
        <v>1301</v>
      </c>
    </row>
    <row r="29160" spans="53:56" ht="15" x14ac:dyDescent="0.25">
      <c r="BA29160" s="90" t="s">
        <v>33633</v>
      </c>
      <c r="BB29160" s="90" t="s">
        <v>3012</v>
      </c>
      <c r="BC29160" s="90" t="s">
        <v>7868</v>
      </c>
      <c r="BD29160" s="473" t="s">
        <v>1301</v>
      </c>
    </row>
    <row r="29161" spans="53:56" ht="15" x14ac:dyDescent="0.25">
      <c r="BA29161" s="91" t="s">
        <v>33634</v>
      </c>
      <c r="BB29161" s="91" t="s">
        <v>3012</v>
      </c>
      <c r="BC29161" s="91" t="s">
        <v>33617</v>
      </c>
      <c r="BD29161" s="473" t="s">
        <v>1301</v>
      </c>
    </row>
    <row r="29162" spans="53:56" ht="15" x14ac:dyDescent="0.25">
      <c r="BA29162" s="91" t="s">
        <v>33635</v>
      </c>
      <c r="BB29162" s="91" t="s">
        <v>3012</v>
      </c>
      <c r="BC29162" s="91" t="s">
        <v>33617</v>
      </c>
      <c r="BD29162" s="473" t="s">
        <v>1301</v>
      </c>
    </row>
    <row r="29163" spans="53:56" ht="15" x14ac:dyDescent="0.25">
      <c r="BA29163" s="90" t="s">
        <v>33636</v>
      </c>
      <c r="BB29163" s="90" t="s">
        <v>3012</v>
      </c>
      <c r="BC29163" s="90" t="s">
        <v>33617</v>
      </c>
      <c r="BD29163" s="473" t="s">
        <v>1301</v>
      </c>
    </row>
    <row r="29164" spans="53:56" ht="15" x14ac:dyDescent="0.25">
      <c r="BA29164" s="91" t="s">
        <v>33637</v>
      </c>
      <c r="BB29164" s="91" t="s">
        <v>3012</v>
      </c>
      <c r="BC29164" s="91" t="s">
        <v>7866</v>
      </c>
      <c r="BD29164" s="473" t="s">
        <v>1301</v>
      </c>
    </row>
    <row r="29165" spans="53:56" ht="15" x14ac:dyDescent="0.25">
      <c r="BA29165" s="90" t="s">
        <v>33638</v>
      </c>
      <c r="BB29165" s="90" t="s">
        <v>3012</v>
      </c>
      <c r="BC29165" s="90" t="s">
        <v>33613</v>
      </c>
      <c r="BD29165" s="473" t="s">
        <v>1301</v>
      </c>
    </row>
    <row r="29166" spans="53:56" ht="15" x14ac:dyDescent="0.25">
      <c r="BA29166" s="90" t="s">
        <v>33639</v>
      </c>
      <c r="BB29166" s="90" t="s">
        <v>3012</v>
      </c>
      <c r="BC29166" s="90" t="s">
        <v>8585</v>
      </c>
      <c r="BD29166" s="473" t="s">
        <v>1301</v>
      </c>
    </row>
    <row r="29167" spans="53:56" ht="15" x14ac:dyDescent="0.25">
      <c r="BA29167" s="90" t="s">
        <v>33640</v>
      </c>
      <c r="BB29167" s="90" t="s">
        <v>3012</v>
      </c>
      <c r="BC29167" s="90" t="s">
        <v>8585</v>
      </c>
      <c r="BD29167" s="473" t="s">
        <v>1301</v>
      </c>
    </row>
    <row r="29168" spans="53:56" ht="15" x14ac:dyDescent="0.25">
      <c r="BA29168" s="91" t="s">
        <v>33641</v>
      </c>
      <c r="BB29168" s="91" t="s">
        <v>3012</v>
      </c>
      <c r="BC29168" s="91" t="s">
        <v>14776</v>
      </c>
      <c r="BD29168" s="473" t="s">
        <v>1301</v>
      </c>
    </row>
    <row r="29169" spans="53:56" ht="15" x14ac:dyDescent="0.25">
      <c r="BA29169" s="90" t="s">
        <v>33642</v>
      </c>
      <c r="BB29169" s="90" t="s">
        <v>3012</v>
      </c>
      <c r="BC29169" s="90" t="s">
        <v>33617</v>
      </c>
      <c r="BD29169" s="473" t="s">
        <v>1301</v>
      </c>
    </row>
    <row r="29170" spans="53:56" ht="15" x14ac:dyDescent="0.25">
      <c r="BA29170" s="91" t="s">
        <v>33643</v>
      </c>
      <c r="BB29170" s="91" t="s">
        <v>3012</v>
      </c>
      <c r="BC29170" s="91" t="s">
        <v>8585</v>
      </c>
      <c r="BD29170" s="473" t="s">
        <v>1301</v>
      </c>
    </row>
    <row r="29171" spans="53:56" ht="15" x14ac:dyDescent="0.25">
      <c r="BA29171" s="90" t="s">
        <v>33644</v>
      </c>
      <c r="BB29171" s="90" t="s">
        <v>3012</v>
      </c>
      <c r="BC29171" s="90" t="s">
        <v>7868</v>
      </c>
      <c r="BD29171" s="473" t="s">
        <v>1301</v>
      </c>
    </row>
    <row r="29172" spans="53:56" ht="15" x14ac:dyDescent="0.25">
      <c r="BA29172" s="90" t="s">
        <v>33645</v>
      </c>
      <c r="BB29172" s="90" t="s">
        <v>3012</v>
      </c>
      <c r="BC29172" s="90" t="s">
        <v>14776</v>
      </c>
      <c r="BD29172" s="473" t="s">
        <v>1301</v>
      </c>
    </row>
    <row r="29173" spans="53:56" ht="15" x14ac:dyDescent="0.25">
      <c r="BA29173" s="91" t="s">
        <v>33646</v>
      </c>
      <c r="BB29173" s="91" t="s">
        <v>3012</v>
      </c>
      <c r="BC29173" s="91" t="s">
        <v>8585</v>
      </c>
      <c r="BD29173" s="473" t="s">
        <v>1301</v>
      </c>
    </row>
    <row r="29174" spans="53:56" ht="15" x14ac:dyDescent="0.25">
      <c r="BA29174" s="90" t="s">
        <v>33647</v>
      </c>
      <c r="BB29174" s="90" t="s">
        <v>3012</v>
      </c>
      <c r="BC29174" s="90" t="s">
        <v>14776</v>
      </c>
      <c r="BD29174" s="473" t="s">
        <v>1301</v>
      </c>
    </row>
    <row r="29175" spans="53:56" ht="15" x14ac:dyDescent="0.25">
      <c r="BA29175" s="90" t="s">
        <v>33648</v>
      </c>
      <c r="BB29175" s="90" t="s">
        <v>3012</v>
      </c>
      <c r="BC29175" s="90" t="s">
        <v>8585</v>
      </c>
      <c r="BD29175" s="473" t="s">
        <v>1301</v>
      </c>
    </row>
    <row r="29176" spans="53:56" ht="15" x14ac:dyDescent="0.25">
      <c r="BA29176" s="91" t="s">
        <v>33649</v>
      </c>
      <c r="BB29176" s="91" t="s">
        <v>3012</v>
      </c>
      <c r="BC29176" s="91" t="s">
        <v>7866</v>
      </c>
      <c r="BD29176" s="473" t="s">
        <v>1301</v>
      </c>
    </row>
    <row r="29177" spans="53:56" ht="15" x14ac:dyDescent="0.25">
      <c r="BA29177" s="90" t="s">
        <v>33650</v>
      </c>
      <c r="BB29177" s="90" t="s">
        <v>3012</v>
      </c>
      <c r="BC29177" s="90" t="s">
        <v>7868</v>
      </c>
      <c r="BD29177" s="473" t="s">
        <v>1301</v>
      </c>
    </row>
    <row r="29178" spans="53:56" ht="15" x14ac:dyDescent="0.25">
      <c r="BA29178" s="91" t="s">
        <v>33651</v>
      </c>
      <c r="BB29178" s="91" t="s">
        <v>3012</v>
      </c>
      <c r="BC29178" s="91" t="s">
        <v>7866</v>
      </c>
      <c r="BD29178" s="473" t="s">
        <v>1301</v>
      </c>
    </row>
    <row r="29179" spans="53:56" ht="15" x14ac:dyDescent="0.25">
      <c r="BA29179" s="90" t="s">
        <v>33652</v>
      </c>
      <c r="BB29179" s="90" t="s">
        <v>3012</v>
      </c>
      <c r="BC29179" s="90" t="s">
        <v>33617</v>
      </c>
      <c r="BD29179" s="473" t="s">
        <v>1301</v>
      </c>
    </row>
    <row r="29180" spans="53:56" ht="15" x14ac:dyDescent="0.25">
      <c r="BA29180" s="91" t="s">
        <v>33653</v>
      </c>
      <c r="BB29180" s="91" t="s">
        <v>3012</v>
      </c>
      <c r="BC29180" s="91" t="s">
        <v>14776</v>
      </c>
      <c r="BD29180" s="473" t="s">
        <v>1301</v>
      </c>
    </row>
    <row r="29181" spans="53:56" ht="15" x14ac:dyDescent="0.25">
      <c r="BA29181" s="91" t="s">
        <v>33654</v>
      </c>
      <c r="BB29181" s="91" t="s">
        <v>3012</v>
      </c>
      <c r="BC29181" s="91" t="s">
        <v>7868</v>
      </c>
      <c r="BD29181" s="473" t="s">
        <v>1301</v>
      </c>
    </row>
    <row r="29182" spans="53:56" ht="15" x14ac:dyDescent="0.25">
      <c r="BA29182" s="90" t="s">
        <v>33655</v>
      </c>
      <c r="BB29182" s="90" t="s">
        <v>3012</v>
      </c>
      <c r="BC29182" s="90" t="s">
        <v>7866</v>
      </c>
      <c r="BD29182" s="473" t="s">
        <v>1301</v>
      </c>
    </row>
    <row r="29183" spans="53:56" ht="15" x14ac:dyDescent="0.25">
      <c r="BA29183" s="91" t="s">
        <v>33656</v>
      </c>
      <c r="BB29183" s="91" t="s">
        <v>3012</v>
      </c>
      <c r="BC29183" s="91" t="s">
        <v>8585</v>
      </c>
      <c r="BD29183" s="473" t="s">
        <v>1301</v>
      </c>
    </row>
    <row r="29184" spans="53:56" ht="15" x14ac:dyDescent="0.25">
      <c r="BA29184" s="90" t="s">
        <v>33657</v>
      </c>
      <c r="BB29184" s="90" t="s">
        <v>3012</v>
      </c>
      <c r="BC29184" s="90" t="s">
        <v>20230</v>
      </c>
      <c r="BD29184" s="473" t="s">
        <v>1301</v>
      </c>
    </row>
    <row r="29185" spans="53:56" ht="15" x14ac:dyDescent="0.25">
      <c r="BA29185" s="90" t="s">
        <v>33658</v>
      </c>
      <c r="BB29185" s="90" t="s">
        <v>3012</v>
      </c>
      <c r="BC29185" s="90" t="s">
        <v>8585</v>
      </c>
      <c r="BD29185" s="473" t="s">
        <v>1301</v>
      </c>
    </row>
    <row r="29186" spans="53:56" ht="15" x14ac:dyDescent="0.25">
      <c r="BA29186" s="91" t="s">
        <v>33659</v>
      </c>
      <c r="BB29186" s="91" t="s">
        <v>3012</v>
      </c>
      <c r="BC29186" s="91" t="s">
        <v>8585</v>
      </c>
      <c r="BD29186" s="473" t="s">
        <v>1301</v>
      </c>
    </row>
    <row r="29187" spans="53:56" ht="15" x14ac:dyDescent="0.25">
      <c r="BA29187" s="90" t="s">
        <v>33660</v>
      </c>
      <c r="BB29187" s="90" t="s">
        <v>3012</v>
      </c>
      <c r="BC29187" s="90" t="s">
        <v>8585</v>
      </c>
      <c r="BD29187" s="473" t="s">
        <v>1301</v>
      </c>
    </row>
    <row r="29188" spans="53:56" ht="15" x14ac:dyDescent="0.25">
      <c r="BA29188" s="91" t="s">
        <v>33661</v>
      </c>
      <c r="BB29188" s="91" t="s">
        <v>3012</v>
      </c>
      <c r="BC29188" s="91" t="s">
        <v>33617</v>
      </c>
      <c r="BD29188" s="473" t="s">
        <v>1301</v>
      </c>
    </row>
    <row r="29189" spans="53:56" ht="15" x14ac:dyDescent="0.25">
      <c r="BA29189" s="91" t="s">
        <v>33662</v>
      </c>
      <c r="BB29189" s="91" t="s">
        <v>3012</v>
      </c>
      <c r="BC29189" s="91" t="s">
        <v>14776</v>
      </c>
      <c r="BD29189" s="473" t="s">
        <v>1301</v>
      </c>
    </row>
    <row r="29190" spans="53:56" ht="15" x14ac:dyDescent="0.25">
      <c r="BA29190" s="90" t="s">
        <v>33663</v>
      </c>
      <c r="BB29190" s="90" t="s">
        <v>3012</v>
      </c>
      <c r="BC29190" s="90" t="s">
        <v>14776</v>
      </c>
      <c r="BD29190" s="473" t="s">
        <v>1301</v>
      </c>
    </row>
    <row r="29191" spans="53:56" ht="15" x14ac:dyDescent="0.25">
      <c r="BA29191" s="91" t="s">
        <v>33664</v>
      </c>
      <c r="BB29191" s="91" t="s">
        <v>3012</v>
      </c>
      <c r="BC29191" s="91" t="s">
        <v>8585</v>
      </c>
      <c r="BD29191" s="473" t="s">
        <v>1301</v>
      </c>
    </row>
    <row r="29192" spans="53:56" ht="15" x14ac:dyDescent="0.25">
      <c r="BA29192" s="90" t="s">
        <v>33665</v>
      </c>
      <c r="BB29192" s="90" t="s">
        <v>3012</v>
      </c>
      <c r="BC29192" s="90" t="s">
        <v>33613</v>
      </c>
      <c r="BD29192" s="473" t="s">
        <v>1301</v>
      </c>
    </row>
    <row r="29193" spans="53:56" ht="15" x14ac:dyDescent="0.25">
      <c r="BA29193" s="90" t="s">
        <v>33666</v>
      </c>
      <c r="BB29193" s="90" t="s">
        <v>3012</v>
      </c>
      <c r="BC29193" s="90" t="s">
        <v>14776</v>
      </c>
      <c r="BD29193" s="473" t="s">
        <v>1301</v>
      </c>
    </row>
    <row r="29194" spans="53:56" ht="15" x14ac:dyDescent="0.25">
      <c r="BA29194" s="91" t="s">
        <v>33667</v>
      </c>
      <c r="BB29194" s="91" t="s">
        <v>3012</v>
      </c>
      <c r="BC29194" s="91" t="s">
        <v>20230</v>
      </c>
      <c r="BD29194" s="473" t="s">
        <v>1301</v>
      </c>
    </row>
    <row r="29195" spans="53:56" ht="15" x14ac:dyDescent="0.25">
      <c r="BA29195" s="90" t="s">
        <v>33668</v>
      </c>
      <c r="BB29195" s="90" t="s">
        <v>3012</v>
      </c>
      <c r="BC29195" s="90" t="s">
        <v>8585</v>
      </c>
      <c r="BD29195" s="473" t="s">
        <v>1301</v>
      </c>
    </row>
    <row r="29196" spans="53:56" ht="15" x14ac:dyDescent="0.25">
      <c r="BA29196" s="91" t="s">
        <v>33669</v>
      </c>
      <c r="BB29196" s="91" t="s">
        <v>3012</v>
      </c>
      <c r="BC29196" s="91" t="s">
        <v>7866</v>
      </c>
      <c r="BD29196" s="473" t="s">
        <v>1301</v>
      </c>
    </row>
    <row r="29197" spans="53:56" ht="15" x14ac:dyDescent="0.25">
      <c r="BA29197" s="91" t="s">
        <v>33670</v>
      </c>
      <c r="BB29197" s="91" t="s">
        <v>3012</v>
      </c>
      <c r="BC29197" s="91" t="s">
        <v>7866</v>
      </c>
      <c r="BD29197" s="473" t="s">
        <v>1301</v>
      </c>
    </row>
    <row r="29198" spans="53:56" ht="15" x14ac:dyDescent="0.25">
      <c r="BA29198" s="90" t="s">
        <v>33671</v>
      </c>
      <c r="BB29198" s="90" t="s">
        <v>3012</v>
      </c>
      <c r="BC29198" s="90" t="s">
        <v>7866</v>
      </c>
      <c r="BD29198" s="473" t="s">
        <v>1301</v>
      </c>
    </row>
    <row r="29199" spans="53:56" ht="15" x14ac:dyDescent="0.25">
      <c r="BA29199" s="91" t="s">
        <v>33672</v>
      </c>
      <c r="BB29199" s="91" t="s">
        <v>3012</v>
      </c>
      <c r="BC29199" s="91" t="s">
        <v>7868</v>
      </c>
      <c r="BD29199" s="473" t="s">
        <v>1301</v>
      </c>
    </row>
    <row r="29200" spans="53:56" ht="15" x14ac:dyDescent="0.25">
      <c r="BA29200" s="90" t="s">
        <v>33673</v>
      </c>
      <c r="BB29200" s="90" t="s">
        <v>3012</v>
      </c>
      <c r="BC29200" s="90" t="s">
        <v>33613</v>
      </c>
      <c r="BD29200" s="473" t="s">
        <v>1301</v>
      </c>
    </row>
    <row r="29201" spans="53:56" ht="15" x14ac:dyDescent="0.25">
      <c r="BA29201" s="91" t="s">
        <v>33674</v>
      </c>
      <c r="BB29201" s="91" t="s">
        <v>3012</v>
      </c>
      <c r="BC29201" s="91" t="s">
        <v>9586</v>
      </c>
      <c r="BD29201" s="473" t="s">
        <v>1301</v>
      </c>
    </row>
    <row r="29202" spans="53:56" ht="15" x14ac:dyDescent="0.25">
      <c r="BA29202" s="90" t="s">
        <v>33675</v>
      </c>
      <c r="BB29202" s="90" t="s">
        <v>3012</v>
      </c>
      <c r="BC29202" s="90" t="s">
        <v>7868</v>
      </c>
      <c r="BD29202" s="473" t="s">
        <v>1301</v>
      </c>
    </row>
    <row r="29203" spans="53:56" ht="15" x14ac:dyDescent="0.25">
      <c r="BA29203" s="90" t="s">
        <v>33676</v>
      </c>
      <c r="BB29203" s="90" t="s">
        <v>3012</v>
      </c>
      <c r="BC29203" s="90" t="s">
        <v>7868</v>
      </c>
      <c r="BD29203" s="473" t="s">
        <v>1301</v>
      </c>
    </row>
    <row r="29204" spans="53:56" ht="15" x14ac:dyDescent="0.25">
      <c r="BA29204" s="91" t="s">
        <v>33677</v>
      </c>
      <c r="BB29204" s="91" t="s">
        <v>3012</v>
      </c>
      <c r="BC29204" s="91" t="s">
        <v>23672</v>
      </c>
      <c r="BD29204" s="473" t="s">
        <v>1301</v>
      </c>
    </row>
    <row r="29205" spans="53:56" ht="15" x14ac:dyDescent="0.25">
      <c r="BA29205" s="90" t="s">
        <v>33678</v>
      </c>
      <c r="BB29205" s="90" t="s">
        <v>3012</v>
      </c>
      <c r="BC29205" s="90" t="s">
        <v>8585</v>
      </c>
      <c r="BD29205" s="473" t="s">
        <v>1301</v>
      </c>
    </row>
    <row r="29206" spans="53:56" ht="15" x14ac:dyDescent="0.25">
      <c r="BA29206" s="91" t="s">
        <v>33679</v>
      </c>
      <c r="BB29206" s="91" t="s">
        <v>3012</v>
      </c>
      <c r="BC29206" s="91" t="s">
        <v>33613</v>
      </c>
      <c r="BD29206" s="473" t="s">
        <v>1301</v>
      </c>
    </row>
    <row r="29207" spans="53:56" ht="15" x14ac:dyDescent="0.25">
      <c r="BA29207" s="91" t="s">
        <v>33680</v>
      </c>
      <c r="BB29207" s="91" t="s">
        <v>3012</v>
      </c>
      <c r="BC29207" s="91" t="s">
        <v>33625</v>
      </c>
      <c r="BD29207" s="473" t="s">
        <v>1301</v>
      </c>
    </row>
    <row r="29208" spans="53:56" ht="15" x14ac:dyDescent="0.25">
      <c r="BA29208" s="90" t="s">
        <v>33681</v>
      </c>
      <c r="BB29208" s="90" t="s">
        <v>3012</v>
      </c>
      <c r="BC29208" s="90" t="s">
        <v>8585</v>
      </c>
      <c r="BD29208" s="473" t="s">
        <v>1301</v>
      </c>
    </row>
    <row r="29209" spans="53:56" ht="15" x14ac:dyDescent="0.25">
      <c r="BA29209" s="91" t="s">
        <v>33682</v>
      </c>
      <c r="BB29209" s="91" t="s">
        <v>3012</v>
      </c>
      <c r="BC29209" s="91" t="s">
        <v>33613</v>
      </c>
      <c r="BD29209" s="473" t="s">
        <v>1301</v>
      </c>
    </row>
    <row r="29210" spans="53:56" ht="15" x14ac:dyDescent="0.25">
      <c r="BA29210" s="90" t="s">
        <v>33683</v>
      </c>
      <c r="BB29210" s="90" t="s">
        <v>3012</v>
      </c>
      <c r="BC29210" s="90" t="s">
        <v>7866</v>
      </c>
      <c r="BD29210" s="473" t="s">
        <v>1301</v>
      </c>
    </row>
    <row r="29211" spans="53:56" ht="15" x14ac:dyDescent="0.25">
      <c r="BA29211" s="91" t="s">
        <v>33684</v>
      </c>
      <c r="BB29211" s="91" t="s">
        <v>3012</v>
      </c>
      <c r="BC29211" s="91" t="s">
        <v>8585</v>
      </c>
      <c r="BD29211" s="473" t="s">
        <v>1301</v>
      </c>
    </row>
    <row r="29212" spans="53:56" ht="15" x14ac:dyDescent="0.25">
      <c r="BA29212" s="91" t="s">
        <v>33685</v>
      </c>
      <c r="BB29212" s="91" t="s">
        <v>3012</v>
      </c>
      <c r="BC29212" s="91" t="s">
        <v>7866</v>
      </c>
      <c r="BD29212" s="473" t="s">
        <v>1301</v>
      </c>
    </row>
    <row r="29213" spans="53:56" ht="15" x14ac:dyDescent="0.25">
      <c r="BA29213" s="90" t="s">
        <v>33686</v>
      </c>
      <c r="BB29213" s="90" t="s">
        <v>3012</v>
      </c>
      <c r="BC29213" s="90" t="s">
        <v>7868</v>
      </c>
      <c r="BD29213" s="473" t="s">
        <v>1301</v>
      </c>
    </row>
    <row r="29214" spans="53:56" ht="15" x14ac:dyDescent="0.25">
      <c r="BA29214" s="91" t="s">
        <v>33687</v>
      </c>
      <c r="BB29214" s="91" t="s">
        <v>3012</v>
      </c>
      <c r="BC29214" s="91" t="s">
        <v>33613</v>
      </c>
      <c r="BD29214" s="473" t="s">
        <v>1301</v>
      </c>
    </row>
    <row r="29215" spans="53:56" ht="15" x14ac:dyDescent="0.25">
      <c r="BA29215" s="90" t="s">
        <v>33688</v>
      </c>
      <c r="BB29215" s="90" t="s">
        <v>3012</v>
      </c>
      <c r="BC29215" s="90" t="s">
        <v>7866</v>
      </c>
      <c r="BD29215" s="473" t="s">
        <v>1301</v>
      </c>
    </row>
    <row r="29216" spans="53:56" ht="15" x14ac:dyDescent="0.25">
      <c r="BA29216" s="91" t="s">
        <v>33689</v>
      </c>
      <c r="BB29216" s="91" t="s">
        <v>3012</v>
      </c>
      <c r="BC29216" s="91" t="s">
        <v>8585</v>
      </c>
      <c r="BD29216" s="473" t="s">
        <v>1301</v>
      </c>
    </row>
    <row r="29217" spans="53:56" ht="15" x14ac:dyDescent="0.25">
      <c r="BA29217" s="90" t="s">
        <v>33690</v>
      </c>
      <c r="BB29217" s="90" t="s">
        <v>3012</v>
      </c>
      <c r="BC29217" s="90" t="s">
        <v>8585</v>
      </c>
      <c r="BD29217" s="473" t="s">
        <v>1301</v>
      </c>
    </row>
    <row r="29218" spans="53:56" ht="15" x14ac:dyDescent="0.25">
      <c r="BA29218" s="91" t="s">
        <v>33691</v>
      </c>
      <c r="BB29218" s="91" t="s">
        <v>3012</v>
      </c>
      <c r="BC29218" s="91" t="s">
        <v>7868</v>
      </c>
      <c r="BD29218" s="473" t="s">
        <v>1301</v>
      </c>
    </row>
    <row r="29219" spans="53:56" ht="15" x14ac:dyDescent="0.25">
      <c r="BA29219" s="90" t="s">
        <v>33692</v>
      </c>
      <c r="BB29219" s="90" t="s">
        <v>3012</v>
      </c>
      <c r="BC29219" s="90" t="s">
        <v>20230</v>
      </c>
      <c r="BD29219" s="473" t="s">
        <v>1301</v>
      </c>
    </row>
    <row r="29220" spans="53:56" ht="15" x14ac:dyDescent="0.25">
      <c r="BA29220" s="91" t="s">
        <v>33693</v>
      </c>
      <c r="BB29220" s="91" t="s">
        <v>3012</v>
      </c>
      <c r="BC29220" s="91" t="s">
        <v>20230</v>
      </c>
      <c r="BD29220" s="473" t="s">
        <v>1301</v>
      </c>
    </row>
    <row r="29221" spans="53:56" ht="15" x14ac:dyDescent="0.25">
      <c r="BA29221" s="90" t="s">
        <v>33694</v>
      </c>
      <c r="BB29221" s="90" t="s">
        <v>3012</v>
      </c>
      <c r="BC29221" s="90" t="s">
        <v>20230</v>
      </c>
      <c r="BD29221" s="473" t="s">
        <v>1301</v>
      </c>
    </row>
    <row r="29222" spans="53:56" ht="15" x14ac:dyDescent="0.25">
      <c r="BA29222" s="91" t="s">
        <v>33695</v>
      </c>
      <c r="BB29222" s="91" t="s">
        <v>3012</v>
      </c>
      <c r="BC29222" s="91" t="s">
        <v>20230</v>
      </c>
      <c r="BD29222" s="473" t="s">
        <v>1301</v>
      </c>
    </row>
    <row r="29223" spans="53:56" ht="15" x14ac:dyDescent="0.25">
      <c r="BA29223" s="90" t="s">
        <v>33696</v>
      </c>
      <c r="BB29223" s="90" t="s">
        <v>3012</v>
      </c>
      <c r="BC29223" s="90" t="s">
        <v>20230</v>
      </c>
      <c r="BD29223" s="473" t="s">
        <v>1301</v>
      </c>
    </row>
    <row r="29224" spans="53:56" ht="15" x14ac:dyDescent="0.25">
      <c r="BA29224" s="91" t="s">
        <v>33697</v>
      </c>
      <c r="BB29224" s="91" t="s">
        <v>3012</v>
      </c>
      <c r="BC29224" s="91" t="s">
        <v>20230</v>
      </c>
      <c r="BD29224" s="473" t="s">
        <v>1301</v>
      </c>
    </row>
    <row r="29225" spans="53:56" ht="15" x14ac:dyDescent="0.25">
      <c r="BA29225" s="90" t="s">
        <v>33698</v>
      </c>
      <c r="BB29225" s="90" t="s">
        <v>3012</v>
      </c>
      <c r="BC29225" s="90" t="s">
        <v>20230</v>
      </c>
      <c r="BD29225" s="473" t="s">
        <v>1301</v>
      </c>
    </row>
    <row r="29226" spans="53:56" ht="15" x14ac:dyDescent="0.25">
      <c r="BA29226" s="91" t="s">
        <v>33699</v>
      </c>
      <c r="BB29226" s="91" t="s">
        <v>3012</v>
      </c>
      <c r="BC29226" s="91" t="s">
        <v>20230</v>
      </c>
      <c r="BD29226" s="473" t="s">
        <v>1301</v>
      </c>
    </row>
    <row r="29227" spans="53:56" ht="15" x14ac:dyDescent="0.25">
      <c r="BA29227" s="90" t="s">
        <v>33700</v>
      </c>
      <c r="BB29227" s="90" t="s">
        <v>3012</v>
      </c>
      <c r="BC29227" s="90" t="s">
        <v>3225</v>
      </c>
      <c r="BD29227" s="473" t="s">
        <v>1301</v>
      </c>
    </row>
    <row r="29228" spans="53:56" ht="15" x14ac:dyDescent="0.25">
      <c r="BA29228" s="91" t="s">
        <v>33701</v>
      </c>
      <c r="BB29228" s="91" t="s">
        <v>3012</v>
      </c>
      <c r="BC29228" s="91" t="s">
        <v>8489</v>
      </c>
      <c r="BD29228" s="473" t="s">
        <v>1301</v>
      </c>
    </row>
    <row r="29229" spans="53:56" ht="15" x14ac:dyDescent="0.25">
      <c r="BA29229" s="90" t="s">
        <v>33702</v>
      </c>
      <c r="BB29229" s="90" t="s">
        <v>3012</v>
      </c>
      <c r="BC29229" s="90" t="s">
        <v>8489</v>
      </c>
      <c r="BD29229" s="473" t="s">
        <v>1301</v>
      </c>
    </row>
    <row r="29230" spans="53:56" ht="15" x14ac:dyDescent="0.25">
      <c r="BA29230" s="91" t="s">
        <v>33703</v>
      </c>
      <c r="BB29230" s="91" t="s">
        <v>3012</v>
      </c>
      <c r="BC29230" s="91" t="s">
        <v>15257</v>
      </c>
      <c r="BD29230" s="473" t="s">
        <v>1301</v>
      </c>
    </row>
    <row r="29231" spans="53:56" ht="15" x14ac:dyDescent="0.25">
      <c r="BA29231" s="90" t="s">
        <v>33704</v>
      </c>
      <c r="BB29231" s="90" t="s">
        <v>3012</v>
      </c>
      <c r="BC29231" s="90" t="s">
        <v>8489</v>
      </c>
      <c r="BD29231" s="473" t="s">
        <v>1301</v>
      </c>
    </row>
    <row r="29232" spans="53:56" ht="15" x14ac:dyDescent="0.25">
      <c r="BA29232" s="91" t="s">
        <v>33705</v>
      </c>
      <c r="BB29232" s="91" t="s">
        <v>3012</v>
      </c>
      <c r="BC29232" s="91" t="s">
        <v>8489</v>
      </c>
      <c r="BD29232" s="473" t="s">
        <v>1301</v>
      </c>
    </row>
    <row r="29233" spans="53:56" ht="15" x14ac:dyDescent="0.25">
      <c r="BA29233" s="90" t="s">
        <v>33706</v>
      </c>
      <c r="BB29233" s="90" t="s">
        <v>3012</v>
      </c>
      <c r="BC29233" s="90" t="s">
        <v>20230</v>
      </c>
      <c r="BD29233" s="473" t="s">
        <v>1301</v>
      </c>
    </row>
    <row r="29234" spans="53:56" ht="15" x14ac:dyDescent="0.25">
      <c r="BA29234" s="91" t="s">
        <v>33707</v>
      </c>
      <c r="BB29234" s="91" t="s">
        <v>3012</v>
      </c>
      <c r="BC29234" s="91" t="s">
        <v>20230</v>
      </c>
      <c r="BD29234" s="473" t="s">
        <v>1301</v>
      </c>
    </row>
    <row r="29235" spans="53:56" ht="15" x14ac:dyDescent="0.25">
      <c r="BA29235" s="90" t="s">
        <v>33708</v>
      </c>
      <c r="BB29235" s="90" t="s">
        <v>3012</v>
      </c>
      <c r="BC29235" s="90" t="s">
        <v>20230</v>
      </c>
      <c r="BD29235" s="473" t="s">
        <v>1301</v>
      </c>
    </row>
    <row r="29236" spans="53:56" ht="15" x14ac:dyDescent="0.25">
      <c r="BA29236" s="91" t="s">
        <v>33709</v>
      </c>
      <c r="BB29236" s="91" t="s">
        <v>3012</v>
      </c>
      <c r="BC29236" s="91" t="s">
        <v>20230</v>
      </c>
      <c r="BD29236" s="473" t="s">
        <v>1301</v>
      </c>
    </row>
    <row r="29237" spans="53:56" ht="15" x14ac:dyDescent="0.25">
      <c r="BA29237" s="90" t="s">
        <v>33710</v>
      </c>
      <c r="BB29237" s="90" t="s">
        <v>3012</v>
      </c>
      <c r="BC29237" s="90" t="s">
        <v>20230</v>
      </c>
      <c r="BD29237" s="473" t="s">
        <v>1301</v>
      </c>
    </row>
    <row r="29238" spans="53:56" ht="15" x14ac:dyDescent="0.25">
      <c r="BA29238" s="91" t="s">
        <v>33711</v>
      </c>
      <c r="BB29238" s="91" t="s">
        <v>3012</v>
      </c>
      <c r="BC29238" s="91" t="s">
        <v>20230</v>
      </c>
      <c r="BD29238" s="473" t="s">
        <v>1301</v>
      </c>
    </row>
    <row r="29239" spans="53:56" ht="15" x14ac:dyDescent="0.25">
      <c r="BA29239" s="91" t="s">
        <v>33712</v>
      </c>
      <c r="BB29239" s="91" t="s">
        <v>3012</v>
      </c>
      <c r="BC29239" s="91" t="s">
        <v>20230</v>
      </c>
      <c r="BD29239" s="473" t="s">
        <v>1301</v>
      </c>
    </row>
    <row r="29240" spans="53:56" ht="15" x14ac:dyDescent="0.25">
      <c r="BA29240" s="90" t="s">
        <v>33713</v>
      </c>
      <c r="BB29240" s="90" t="s">
        <v>3012</v>
      </c>
      <c r="BC29240" s="90" t="s">
        <v>8489</v>
      </c>
      <c r="BD29240" s="473" t="s">
        <v>1301</v>
      </c>
    </row>
    <row r="29241" spans="53:56" ht="15" x14ac:dyDescent="0.25">
      <c r="BA29241" s="91" t="s">
        <v>33714</v>
      </c>
      <c r="BB29241" s="91" t="s">
        <v>3012</v>
      </c>
      <c r="BC29241" s="91" t="s">
        <v>8489</v>
      </c>
      <c r="BD29241" s="473" t="s">
        <v>1301</v>
      </c>
    </row>
    <row r="29242" spans="53:56" ht="15" x14ac:dyDescent="0.25">
      <c r="BA29242" s="90" t="s">
        <v>33715</v>
      </c>
      <c r="BB29242" s="90" t="s">
        <v>3012</v>
      </c>
      <c r="BC29242" s="90" t="s">
        <v>20230</v>
      </c>
      <c r="BD29242" s="473" t="s">
        <v>1301</v>
      </c>
    </row>
    <row r="29243" spans="53:56" ht="15" x14ac:dyDescent="0.25">
      <c r="BA29243" s="91" t="s">
        <v>33716</v>
      </c>
      <c r="BB29243" s="91" t="s">
        <v>3012</v>
      </c>
      <c r="BC29243" s="91" t="s">
        <v>15257</v>
      </c>
      <c r="BD29243" s="473" t="s">
        <v>1301</v>
      </c>
    </row>
    <row r="29244" spans="53:56" ht="15" x14ac:dyDescent="0.25">
      <c r="BA29244" s="90" t="s">
        <v>33717</v>
      </c>
      <c r="BB29244" s="90" t="s">
        <v>3012</v>
      </c>
      <c r="BC29244" s="90" t="s">
        <v>8585</v>
      </c>
      <c r="BD29244" s="473" t="s">
        <v>1301</v>
      </c>
    </row>
    <row r="29245" spans="53:56" ht="15" x14ac:dyDescent="0.25">
      <c r="BA29245" s="91" t="s">
        <v>33718</v>
      </c>
      <c r="BB29245" s="91" t="s">
        <v>3012</v>
      </c>
      <c r="BC29245" s="91" t="s">
        <v>9234</v>
      </c>
      <c r="BD29245" s="473" t="s">
        <v>1301</v>
      </c>
    </row>
    <row r="29246" spans="53:56" ht="15" x14ac:dyDescent="0.25">
      <c r="BA29246" s="90" t="s">
        <v>33719</v>
      </c>
      <c r="BB29246" s="90" t="s">
        <v>3012</v>
      </c>
      <c r="BC29246" s="90" t="s">
        <v>15257</v>
      </c>
      <c r="BD29246" s="473" t="s">
        <v>1301</v>
      </c>
    </row>
    <row r="29247" spans="53:56" ht="15" x14ac:dyDescent="0.25">
      <c r="BA29247" s="91" t="s">
        <v>33720</v>
      </c>
      <c r="BB29247" s="91" t="s">
        <v>3012</v>
      </c>
      <c r="BC29247" s="91" t="s">
        <v>10632</v>
      </c>
      <c r="BD29247" s="473" t="s">
        <v>1301</v>
      </c>
    </row>
    <row r="29248" spans="53:56" ht="15" x14ac:dyDescent="0.25">
      <c r="BA29248" s="90" t="s">
        <v>33721</v>
      </c>
      <c r="BB29248" s="90" t="s">
        <v>3012</v>
      </c>
      <c r="BC29248" s="90" t="s">
        <v>20230</v>
      </c>
      <c r="BD29248" s="473" t="s">
        <v>1301</v>
      </c>
    </row>
    <row r="29249" spans="53:56" ht="15" x14ac:dyDescent="0.25">
      <c r="BA29249" s="91" t="s">
        <v>33722</v>
      </c>
      <c r="BB29249" s="91" t="s">
        <v>3012</v>
      </c>
      <c r="BC29249" s="91" t="s">
        <v>20230</v>
      </c>
      <c r="BD29249" s="473" t="s">
        <v>1301</v>
      </c>
    </row>
    <row r="29250" spans="53:56" ht="15" x14ac:dyDescent="0.25">
      <c r="BA29250" s="91" t="s">
        <v>33723</v>
      </c>
      <c r="BB29250" s="91" t="s">
        <v>3012</v>
      </c>
      <c r="BC29250" s="91" t="s">
        <v>15257</v>
      </c>
      <c r="BD29250" s="473" t="s">
        <v>1301</v>
      </c>
    </row>
    <row r="29251" spans="53:56" ht="15" x14ac:dyDescent="0.25">
      <c r="BA29251" s="90" t="s">
        <v>33724</v>
      </c>
      <c r="BB29251" s="90" t="s">
        <v>3012</v>
      </c>
      <c r="BC29251" s="90" t="s">
        <v>15257</v>
      </c>
      <c r="BD29251" s="473" t="s">
        <v>1301</v>
      </c>
    </row>
    <row r="29252" spans="53:56" ht="15" x14ac:dyDescent="0.25">
      <c r="BA29252" s="91" t="s">
        <v>33725</v>
      </c>
      <c r="BB29252" s="91" t="s">
        <v>3012</v>
      </c>
      <c r="BC29252" s="91" t="s">
        <v>20230</v>
      </c>
      <c r="BD29252" s="473" t="s">
        <v>1301</v>
      </c>
    </row>
    <row r="29253" spans="53:56" ht="15" x14ac:dyDescent="0.25">
      <c r="BA29253" s="90" t="s">
        <v>33726</v>
      </c>
      <c r="BB29253" s="90" t="s">
        <v>3012</v>
      </c>
      <c r="BC29253" s="90" t="s">
        <v>9234</v>
      </c>
      <c r="BD29253" s="473" t="s">
        <v>1301</v>
      </c>
    </row>
    <row r="29254" spans="53:56" ht="15" x14ac:dyDescent="0.25">
      <c r="BA29254" s="91" t="s">
        <v>33727</v>
      </c>
      <c r="BB29254" s="91" t="s">
        <v>3012</v>
      </c>
      <c r="BC29254" s="91" t="s">
        <v>8489</v>
      </c>
      <c r="BD29254" s="473" t="s">
        <v>1301</v>
      </c>
    </row>
    <row r="29255" spans="53:56" ht="15" x14ac:dyDescent="0.25">
      <c r="BA29255" s="90" t="s">
        <v>33728</v>
      </c>
      <c r="BB29255" s="90" t="s">
        <v>3012</v>
      </c>
      <c r="BC29255" s="90" t="s">
        <v>33625</v>
      </c>
      <c r="BD29255" s="473" t="s">
        <v>1301</v>
      </c>
    </row>
    <row r="29256" spans="53:56" ht="15" x14ac:dyDescent="0.25">
      <c r="BA29256" s="91" t="s">
        <v>33729</v>
      </c>
      <c r="BB29256" s="91" t="s">
        <v>3012</v>
      </c>
      <c r="BC29256" s="91" t="s">
        <v>9586</v>
      </c>
      <c r="BD29256" s="473" t="s">
        <v>1301</v>
      </c>
    </row>
    <row r="29257" spans="53:56" ht="15" x14ac:dyDescent="0.25">
      <c r="BA29257" s="90" t="s">
        <v>33730</v>
      </c>
      <c r="BB29257" s="90" t="s">
        <v>3012</v>
      </c>
      <c r="BC29257" s="90" t="s">
        <v>9234</v>
      </c>
      <c r="BD29257" s="473" t="s">
        <v>1301</v>
      </c>
    </row>
    <row r="29258" spans="53:56" ht="15" x14ac:dyDescent="0.25">
      <c r="BA29258" s="91" t="s">
        <v>33731</v>
      </c>
      <c r="BB29258" s="91" t="s">
        <v>3012</v>
      </c>
      <c r="BC29258" s="91" t="s">
        <v>8585</v>
      </c>
      <c r="BD29258" s="473" t="s">
        <v>1301</v>
      </c>
    </row>
    <row r="29259" spans="53:56" ht="15" x14ac:dyDescent="0.25">
      <c r="BA29259" s="90" t="s">
        <v>33732</v>
      </c>
      <c r="BB29259" s="90" t="s">
        <v>3012</v>
      </c>
      <c r="BC29259" s="90" t="s">
        <v>8489</v>
      </c>
      <c r="BD29259" s="473" t="s">
        <v>1301</v>
      </c>
    </row>
    <row r="29260" spans="53:56" ht="15" x14ac:dyDescent="0.25">
      <c r="BA29260" s="91" t="s">
        <v>33733</v>
      </c>
      <c r="BB29260" s="91" t="s">
        <v>3012</v>
      </c>
      <c r="BC29260" s="91" t="s">
        <v>8489</v>
      </c>
      <c r="BD29260" s="473" t="s">
        <v>1301</v>
      </c>
    </row>
    <row r="29261" spans="53:56" ht="15" x14ac:dyDescent="0.25">
      <c r="BA29261" s="90" t="s">
        <v>33734</v>
      </c>
      <c r="BB29261" s="90" t="s">
        <v>3012</v>
      </c>
      <c r="BC29261" s="90" t="s">
        <v>33625</v>
      </c>
      <c r="BD29261" s="473" t="s">
        <v>1301</v>
      </c>
    </row>
    <row r="29262" spans="53:56" ht="15" x14ac:dyDescent="0.25">
      <c r="BA29262" s="91" t="s">
        <v>33734</v>
      </c>
      <c r="BB29262" s="91" t="s">
        <v>3012</v>
      </c>
      <c r="BC29262" s="91" t="s">
        <v>8489</v>
      </c>
      <c r="BD29262" s="473" t="s">
        <v>1301</v>
      </c>
    </row>
    <row r="29263" spans="53:56" ht="15" x14ac:dyDescent="0.25">
      <c r="BA29263" s="90" t="s">
        <v>33735</v>
      </c>
      <c r="BB29263" s="90" t="s">
        <v>3012</v>
      </c>
      <c r="BC29263" s="90" t="s">
        <v>20230</v>
      </c>
      <c r="BD29263" s="473" t="s">
        <v>1301</v>
      </c>
    </row>
    <row r="29264" spans="53:56" ht="15" x14ac:dyDescent="0.25">
      <c r="BA29264" s="91" t="s">
        <v>33736</v>
      </c>
      <c r="BB29264" s="91" t="s">
        <v>3012</v>
      </c>
      <c r="BC29264" s="91" t="s">
        <v>20230</v>
      </c>
      <c r="BD29264" s="473" t="s">
        <v>1301</v>
      </c>
    </row>
    <row r="29265" spans="53:56" ht="15" x14ac:dyDescent="0.25">
      <c r="BA29265" s="90" t="s">
        <v>33737</v>
      </c>
      <c r="BB29265" s="90" t="s">
        <v>3012</v>
      </c>
      <c r="BC29265" s="90" t="s">
        <v>9234</v>
      </c>
      <c r="BD29265" s="473" t="s">
        <v>1301</v>
      </c>
    </row>
    <row r="29266" spans="53:56" ht="15" x14ac:dyDescent="0.25">
      <c r="BA29266" s="91" t="s">
        <v>33738</v>
      </c>
      <c r="BB29266" s="91" t="s">
        <v>3012</v>
      </c>
      <c r="BC29266" s="91" t="s">
        <v>20230</v>
      </c>
      <c r="BD29266" s="473" t="s">
        <v>1301</v>
      </c>
    </row>
    <row r="29267" spans="53:56" ht="15" x14ac:dyDescent="0.25">
      <c r="BA29267" s="90" t="s">
        <v>33739</v>
      </c>
      <c r="BB29267" s="90" t="s">
        <v>3012</v>
      </c>
      <c r="BC29267" s="90" t="s">
        <v>20230</v>
      </c>
      <c r="BD29267" s="473" t="s">
        <v>1301</v>
      </c>
    </row>
    <row r="29268" spans="53:56" ht="15" x14ac:dyDescent="0.25">
      <c r="BA29268" s="91" t="s">
        <v>33740</v>
      </c>
      <c r="BB29268" s="91" t="s">
        <v>3012</v>
      </c>
      <c r="BC29268" s="91" t="s">
        <v>15257</v>
      </c>
      <c r="BD29268" s="473" t="s">
        <v>1301</v>
      </c>
    </row>
    <row r="29269" spans="53:56" ht="15" x14ac:dyDescent="0.25">
      <c r="BA29269" s="90" t="s">
        <v>33741</v>
      </c>
      <c r="BB29269" s="90" t="s">
        <v>3012</v>
      </c>
      <c r="BC29269" s="90" t="s">
        <v>20230</v>
      </c>
      <c r="BD29269" s="473" t="s">
        <v>1301</v>
      </c>
    </row>
    <row r="29270" spans="53:56" ht="15" x14ac:dyDescent="0.25">
      <c r="BA29270" s="91" t="s">
        <v>33742</v>
      </c>
      <c r="BB29270" s="91" t="s">
        <v>3012</v>
      </c>
      <c r="BC29270" s="91" t="s">
        <v>15257</v>
      </c>
      <c r="BD29270" s="473" t="s">
        <v>1301</v>
      </c>
    </row>
    <row r="29271" spans="53:56" ht="15" x14ac:dyDescent="0.25">
      <c r="BA29271" s="90" t="s">
        <v>33743</v>
      </c>
      <c r="BB29271" s="90" t="s">
        <v>3012</v>
      </c>
      <c r="BC29271" s="90" t="s">
        <v>33625</v>
      </c>
      <c r="BD29271" s="473" t="s">
        <v>1301</v>
      </c>
    </row>
    <row r="29272" spans="53:56" ht="15" x14ac:dyDescent="0.25">
      <c r="BA29272" s="91" t="s">
        <v>33744</v>
      </c>
      <c r="BB29272" s="91" t="s">
        <v>3012</v>
      </c>
      <c r="BC29272" s="91" t="s">
        <v>3225</v>
      </c>
      <c r="BD29272" s="473" t="s">
        <v>1301</v>
      </c>
    </row>
    <row r="29273" spans="53:56" ht="15" x14ac:dyDescent="0.25">
      <c r="BA29273" s="90" t="s">
        <v>33745</v>
      </c>
      <c r="BB29273" s="90" t="s">
        <v>3012</v>
      </c>
      <c r="BC29273" s="90" t="s">
        <v>20230</v>
      </c>
      <c r="BD29273" s="473" t="s">
        <v>1301</v>
      </c>
    </row>
    <row r="29274" spans="53:56" ht="15" x14ac:dyDescent="0.25">
      <c r="BA29274" s="91" t="s">
        <v>33746</v>
      </c>
      <c r="BB29274" s="91" t="s">
        <v>3012</v>
      </c>
      <c r="BC29274" s="91" t="s">
        <v>8489</v>
      </c>
      <c r="BD29274" s="473" t="s">
        <v>1301</v>
      </c>
    </row>
    <row r="29275" spans="53:56" ht="15" x14ac:dyDescent="0.25">
      <c r="BA29275" s="90" t="s">
        <v>33747</v>
      </c>
      <c r="BB29275" s="90" t="s">
        <v>3012</v>
      </c>
      <c r="BC29275" s="90" t="s">
        <v>8489</v>
      </c>
      <c r="BD29275" s="473" t="s">
        <v>1301</v>
      </c>
    </row>
    <row r="29276" spans="53:56" ht="15" x14ac:dyDescent="0.25">
      <c r="BA29276" s="91" t="s">
        <v>33748</v>
      </c>
      <c r="BB29276" s="91" t="s">
        <v>3012</v>
      </c>
      <c r="BC29276" s="91" t="s">
        <v>3225</v>
      </c>
      <c r="BD29276" s="473" t="s">
        <v>1301</v>
      </c>
    </row>
    <row r="29277" spans="53:56" ht="15" x14ac:dyDescent="0.25">
      <c r="BA29277" s="90" t="s">
        <v>33749</v>
      </c>
      <c r="BB29277" s="90" t="s">
        <v>3012</v>
      </c>
      <c r="BC29277" s="90" t="s">
        <v>20230</v>
      </c>
      <c r="BD29277" s="473" t="s">
        <v>1301</v>
      </c>
    </row>
    <row r="29278" spans="53:56" ht="15" x14ac:dyDescent="0.25">
      <c r="BA29278" s="91" t="s">
        <v>33750</v>
      </c>
      <c r="BB29278" s="91" t="s">
        <v>3012</v>
      </c>
      <c r="BC29278" s="91" t="s">
        <v>3225</v>
      </c>
      <c r="BD29278" s="473" t="s">
        <v>1301</v>
      </c>
    </row>
    <row r="29279" spans="53:56" ht="15" x14ac:dyDescent="0.25">
      <c r="BA29279" s="90" t="s">
        <v>33751</v>
      </c>
      <c r="BB29279" s="90" t="s">
        <v>3012</v>
      </c>
      <c r="BC29279" s="90" t="s">
        <v>15257</v>
      </c>
      <c r="BD29279" s="473" t="s">
        <v>1301</v>
      </c>
    </row>
    <row r="29280" spans="53:56" ht="15" x14ac:dyDescent="0.25">
      <c r="BA29280" s="91" t="s">
        <v>33752</v>
      </c>
      <c r="BB29280" s="91" t="s">
        <v>3012</v>
      </c>
      <c r="BC29280" s="91" t="s">
        <v>33625</v>
      </c>
      <c r="BD29280" s="473" t="s">
        <v>1301</v>
      </c>
    </row>
    <row r="29281" spans="53:56" ht="15" x14ac:dyDescent="0.25">
      <c r="BA29281" s="90" t="s">
        <v>33753</v>
      </c>
      <c r="BB29281" s="90" t="s">
        <v>3012</v>
      </c>
      <c r="BC29281" s="90" t="s">
        <v>10632</v>
      </c>
      <c r="BD29281" s="473" t="s">
        <v>1301</v>
      </c>
    </row>
    <row r="29282" spans="53:56" ht="15" x14ac:dyDescent="0.25">
      <c r="BA29282" s="90" t="s">
        <v>33754</v>
      </c>
      <c r="BB29282" s="90" t="s">
        <v>3012</v>
      </c>
      <c r="BC29282" s="90" t="s">
        <v>33625</v>
      </c>
      <c r="BD29282" s="473" t="s">
        <v>1301</v>
      </c>
    </row>
    <row r="29283" spans="53:56" ht="15" x14ac:dyDescent="0.25">
      <c r="BA29283" s="91" t="s">
        <v>33755</v>
      </c>
      <c r="BB29283" s="91" t="s">
        <v>3012</v>
      </c>
      <c r="BC29283" s="91" t="s">
        <v>15257</v>
      </c>
      <c r="BD29283" s="473" t="s">
        <v>1301</v>
      </c>
    </row>
    <row r="29284" spans="53:56" ht="15" x14ac:dyDescent="0.25">
      <c r="BA29284" s="90" t="s">
        <v>33756</v>
      </c>
      <c r="BB29284" s="90" t="s">
        <v>3012</v>
      </c>
      <c r="BC29284" s="90" t="s">
        <v>15257</v>
      </c>
      <c r="BD29284" s="473" t="s">
        <v>1301</v>
      </c>
    </row>
    <row r="29285" spans="53:56" ht="15" x14ac:dyDescent="0.25">
      <c r="BA29285" s="91" t="s">
        <v>33757</v>
      </c>
      <c r="BB29285" s="91" t="s">
        <v>3012</v>
      </c>
      <c r="BC29285" s="91" t="s">
        <v>9234</v>
      </c>
      <c r="BD29285" s="473" t="s">
        <v>1301</v>
      </c>
    </row>
    <row r="29286" spans="53:56" ht="15" x14ac:dyDescent="0.25">
      <c r="BA29286" s="91" t="s">
        <v>33758</v>
      </c>
      <c r="BB29286" s="91" t="s">
        <v>3012</v>
      </c>
      <c r="BC29286" s="91" t="s">
        <v>15257</v>
      </c>
      <c r="BD29286" s="473" t="s">
        <v>1301</v>
      </c>
    </row>
    <row r="29287" spans="53:56" ht="15" x14ac:dyDescent="0.25">
      <c r="BA29287" s="90" t="s">
        <v>33759</v>
      </c>
      <c r="BB29287" s="90" t="s">
        <v>3012</v>
      </c>
      <c r="BC29287" s="90" t="s">
        <v>8585</v>
      </c>
      <c r="BD29287" s="473" t="s">
        <v>1301</v>
      </c>
    </row>
    <row r="29288" spans="53:56" ht="15" x14ac:dyDescent="0.25">
      <c r="BA29288" s="91" t="s">
        <v>33760</v>
      </c>
      <c r="BB29288" s="91" t="s">
        <v>3012</v>
      </c>
      <c r="BC29288" s="91" t="s">
        <v>20230</v>
      </c>
      <c r="BD29288" s="473" t="s">
        <v>1301</v>
      </c>
    </row>
    <row r="29289" spans="53:56" ht="15" x14ac:dyDescent="0.25">
      <c r="BA29289" s="90" t="s">
        <v>33761</v>
      </c>
      <c r="BB29289" s="90" t="s">
        <v>3012</v>
      </c>
      <c r="BC29289" s="90" t="s">
        <v>8489</v>
      </c>
      <c r="BD29289" s="473" t="s">
        <v>1301</v>
      </c>
    </row>
    <row r="29290" spans="53:56" ht="15" x14ac:dyDescent="0.25">
      <c r="BA29290" s="90" t="s">
        <v>33762</v>
      </c>
      <c r="BB29290" s="90" t="s">
        <v>3012</v>
      </c>
      <c r="BC29290" s="90" t="s">
        <v>33625</v>
      </c>
      <c r="BD29290" s="473" t="s">
        <v>1301</v>
      </c>
    </row>
    <row r="29291" spans="53:56" ht="15" x14ac:dyDescent="0.25">
      <c r="BA29291" s="91" t="s">
        <v>33763</v>
      </c>
      <c r="BB29291" s="91" t="s">
        <v>3012</v>
      </c>
      <c r="BC29291" s="91" t="s">
        <v>20230</v>
      </c>
      <c r="BD29291" s="473" t="s">
        <v>1301</v>
      </c>
    </row>
    <row r="29292" spans="53:56" ht="15" x14ac:dyDescent="0.25">
      <c r="BA29292" s="90" t="s">
        <v>33764</v>
      </c>
      <c r="BB29292" s="90" t="s">
        <v>3012</v>
      </c>
      <c r="BC29292" s="90" t="s">
        <v>15257</v>
      </c>
      <c r="BD29292" s="473" t="s">
        <v>1301</v>
      </c>
    </row>
    <row r="29293" spans="53:56" ht="15" x14ac:dyDescent="0.25">
      <c r="BA29293" s="91" t="s">
        <v>33765</v>
      </c>
      <c r="BB29293" s="91" t="s">
        <v>3012</v>
      </c>
      <c r="BC29293" s="91" t="s">
        <v>15257</v>
      </c>
      <c r="BD29293" s="473" t="s">
        <v>1301</v>
      </c>
    </row>
    <row r="29294" spans="53:56" ht="15" x14ac:dyDescent="0.25">
      <c r="BA29294" s="90" t="s">
        <v>33766</v>
      </c>
      <c r="BB29294" s="90" t="s">
        <v>3012</v>
      </c>
      <c r="BC29294" s="90" t="s">
        <v>20230</v>
      </c>
      <c r="BD29294" s="473" t="s">
        <v>1301</v>
      </c>
    </row>
    <row r="29295" spans="53:56" ht="15" x14ac:dyDescent="0.25">
      <c r="BA29295" s="91" t="s">
        <v>33767</v>
      </c>
      <c r="BB29295" s="91" t="s">
        <v>3012</v>
      </c>
      <c r="BC29295" s="91" t="s">
        <v>15257</v>
      </c>
      <c r="BD29295" s="473" t="s">
        <v>1301</v>
      </c>
    </row>
    <row r="29296" spans="53:56" ht="15" x14ac:dyDescent="0.25">
      <c r="BA29296" s="91" t="s">
        <v>33768</v>
      </c>
      <c r="BB29296" s="91" t="s">
        <v>3012</v>
      </c>
      <c r="BC29296" s="91" t="s">
        <v>8489</v>
      </c>
      <c r="BD29296" s="473" t="s">
        <v>1301</v>
      </c>
    </row>
    <row r="29297" spans="53:56" ht="15" x14ac:dyDescent="0.25">
      <c r="BA29297" s="90" t="s">
        <v>33769</v>
      </c>
      <c r="BB29297" s="90" t="s">
        <v>3012</v>
      </c>
      <c r="BC29297" s="90" t="s">
        <v>8585</v>
      </c>
      <c r="BD29297" s="473" t="s">
        <v>1301</v>
      </c>
    </row>
    <row r="29298" spans="53:56" ht="15" x14ac:dyDescent="0.25">
      <c r="BA29298" s="91" t="s">
        <v>33770</v>
      </c>
      <c r="BB29298" s="91" t="s">
        <v>3012</v>
      </c>
      <c r="BC29298" s="91" t="s">
        <v>9234</v>
      </c>
      <c r="BD29298" s="473" t="s">
        <v>1301</v>
      </c>
    </row>
    <row r="29299" spans="53:56" ht="15" x14ac:dyDescent="0.25">
      <c r="BA29299" s="90" t="s">
        <v>33771</v>
      </c>
      <c r="BB29299" s="90" t="s">
        <v>3012</v>
      </c>
      <c r="BC29299" s="90" t="s">
        <v>3225</v>
      </c>
      <c r="BD29299" s="473" t="s">
        <v>1301</v>
      </c>
    </row>
    <row r="29300" spans="53:56" ht="15" x14ac:dyDescent="0.25">
      <c r="BA29300" s="90" t="s">
        <v>33772</v>
      </c>
      <c r="BB29300" s="90" t="s">
        <v>3012</v>
      </c>
      <c r="BC29300" s="90" t="s">
        <v>15257</v>
      </c>
      <c r="BD29300" s="473" t="s">
        <v>1301</v>
      </c>
    </row>
    <row r="29301" spans="53:56" ht="15" x14ac:dyDescent="0.25">
      <c r="BA29301" s="91" t="s">
        <v>33773</v>
      </c>
      <c r="BB29301" s="91" t="s">
        <v>3012</v>
      </c>
      <c r="BC29301" s="91" t="s">
        <v>9234</v>
      </c>
      <c r="BD29301" s="473" t="s">
        <v>1301</v>
      </c>
    </row>
    <row r="29302" spans="53:56" ht="15" x14ac:dyDescent="0.25">
      <c r="BA29302" s="90" t="s">
        <v>33774</v>
      </c>
      <c r="BB29302" s="90" t="s">
        <v>3012</v>
      </c>
      <c r="BC29302" s="90" t="s">
        <v>10809</v>
      </c>
      <c r="BD29302" s="473" t="s">
        <v>1301</v>
      </c>
    </row>
    <row r="29303" spans="53:56" ht="15" x14ac:dyDescent="0.25">
      <c r="BA29303" s="91" t="s">
        <v>33775</v>
      </c>
      <c r="BB29303" s="91" t="s">
        <v>3012</v>
      </c>
      <c r="BC29303" s="91" t="s">
        <v>10809</v>
      </c>
      <c r="BD29303" s="473" t="s">
        <v>1301</v>
      </c>
    </row>
    <row r="29304" spans="53:56" ht="15" x14ac:dyDescent="0.25">
      <c r="BA29304" s="91" t="s">
        <v>33776</v>
      </c>
      <c r="BB29304" s="91" t="s">
        <v>3012</v>
      </c>
      <c r="BC29304" s="91" t="s">
        <v>10809</v>
      </c>
      <c r="BD29304" s="473" t="s">
        <v>1301</v>
      </c>
    </row>
    <row r="29305" spans="53:56" ht="15" x14ac:dyDescent="0.25">
      <c r="BA29305" s="90" t="s">
        <v>33777</v>
      </c>
      <c r="BB29305" s="90" t="s">
        <v>3012</v>
      </c>
      <c r="BC29305" s="90" t="s">
        <v>4097</v>
      </c>
      <c r="BD29305" s="473" t="s">
        <v>1301</v>
      </c>
    </row>
    <row r="29306" spans="53:56" ht="15" x14ac:dyDescent="0.25">
      <c r="BA29306" s="91" t="s">
        <v>33778</v>
      </c>
      <c r="BB29306" s="91" t="s">
        <v>3012</v>
      </c>
      <c r="BC29306" s="91" t="s">
        <v>4097</v>
      </c>
      <c r="BD29306" s="473" t="s">
        <v>1301</v>
      </c>
    </row>
    <row r="29307" spans="53:56" ht="15" x14ac:dyDescent="0.25">
      <c r="BA29307" s="90" t="s">
        <v>33779</v>
      </c>
      <c r="BB29307" s="90" t="s">
        <v>3012</v>
      </c>
      <c r="BC29307" s="90" t="s">
        <v>11252</v>
      </c>
      <c r="BD29307" s="473" t="s">
        <v>1301</v>
      </c>
    </row>
    <row r="29308" spans="53:56" ht="15" x14ac:dyDescent="0.25">
      <c r="BA29308" s="90" t="s">
        <v>33780</v>
      </c>
      <c r="BB29308" s="90" t="s">
        <v>3012</v>
      </c>
      <c r="BC29308" s="90" t="s">
        <v>4097</v>
      </c>
      <c r="BD29308" s="473" t="s">
        <v>1301</v>
      </c>
    </row>
    <row r="29309" spans="53:56" ht="15" x14ac:dyDescent="0.25">
      <c r="BA29309" s="91" t="s">
        <v>33781</v>
      </c>
      <c r="BB29309" s="91" t="s">
        <v>3012</v>
      </c>
      <c r="BC29309" s="91" t="s">
        <v>11252</v>
      </c>
      <c r="BD29309" s="473" t="s">
        <v>1301</v>
      </c>
    </row>
    <row r="29310" spans="53:56" ht="15" x14ac:dyDescent="0.25">
      <c r="BA29310" s="90" t="s">
        <v>33782</v>
      </c>
      <c r="BB29310" s="90" t="s">
        <v>3012</v>
      </c>
      <c r="BC29310" s="90" t="s">
        <v>4097</v>
      </c>
      <c r="BD29310" s="473" t="s">
        <v>1301</v>
      </c>
    </row>
    <row r="29311" spans="53:56" ht="15" x14ac:dyDescent="0.25">
      <c r="BA29311" s="91" t="s">
        <v>33783</v>
      </c>
      <c r="BB29311" s="91" t="s">
        <v>3012</v>
      </c>
      <c r="BC29311" s="91" t="s">
        <v>4097</v>
      </c>
      <c r="BD29311" s="473" t="s">
        <v>1301</v>
      </c>
    </row>
    <row r="29312" spans="53:56" ht="15" x14ac:dyDescent="0.25">
      <c r="BA29312" s="91" t="s">
        <v>33784</v>
      </c>
      <c r="BB29312" s="91" t="s">
        <v>3012</v>
      </c>
      <c r="BC29312" s="91" t="s">
        <v>9485</v>
      </c>
      <c r="BD29312" s="473" t="s">
        <v>1301</v>
      </c>
    </row>
    <row r="29313" spans="53:56" ht="15" x14ac:dyDescent="0.25">
      <c r="BA29313" s="90" t="s">
        <v>33785</v>
      </c>
      <c r="BB29313" s="90" t="s">
        <v>3012</v>
      </c>
      <c r="BC29313" s="90" t="s">
        <v>10809</v>
      </c>
      <c r="BD29313" s="473" t="s">
        <v>1301</v>
      </c>
    </row>
    <row r="29314" spans="53:56" ht="15" x14ac:dyDescent="0.25">
      <c r="BA29314" s="91" t="s">
        <v>33786</v>
      </c>
      <c r="BB29314" s="91" t="s">
        <v>3012</v>
      </c>
      <c r="BC29314" s="91" t="s">
        <v>4097</v>
      </c>
      <c r="BD29314" s="473" t="s">
        <v>1301</v>
      </c>
    </row>
    <row r="29315" spans="53:56" ht="15" x14ac:dyDescent="0.25">
      <c r="BA29315" s="90" t="s">
        <v>33787</v>
      </c>
      <c r="BB29315" s="90" t="s">
        <v>3012</v>
      </c>
      <c r="BC29315" s="90" t="s">
        <v>11252</v>
      </c>
      <c r="BD29315" s="473" t="s">
        <v>1301</v>
      </c>
    </row>
    <row r="29316" spans="53:56" ht="15" x14ac:dyDescent="0.25">
      <c r="BA29316" s="91" t="s">
        <v>33788</v>
      </c>
      <c r="BB29316" s="91" t="s">
        <v>3012</v>
      </c>
      <c r="BC29316" s="91" t="s">
        <v>10809</v>
      </c>
      <c r="BD29316" s="473" t="s">
        <v>1301</v>
      </c>
    </row>
    <row r="29317" spans="53:56" ht="15" x14ac:dyDescent="0.25">
      <c r="BA29317" s="90" t="s">
        <v>33789</v>
      </c>
      <c r="BB29317" s="90" t="s">
        <v>3012</v>
      </c>
      <c r="BC29317" s="90" t="s">
        <v>10809</v>
      </c>
      <c r="BD29317" s="473" t="s">
        <v>1301</v>
      </c>
    </row>
    <row r="29318" spans="53:56" ht="15" x14ac:dyDescent="0.25">
      <c r="BA29318" s="90" t="s">
        <v>33790</v>
      </c>
      <c r="BB29318" s="90" t="s">
        <v>3012</v>
      </c>
      <c r="BC29318" s="90" t="s">
        <v>33291</v>
      </c>
      <c r="BD29318" s="473" t="s">
        <v>1301</v>
      </c>
    </row>
    <row r="29319" spans="53:56" ht="15" x14ac:dyDescent="0.25">
      <c r="BA29319" s="91" t="s">
        <v>33791</v>
      </c>
      <c r="BB29319" s="91" t="s">
        <v>3012</v>
      </c>
      <c r="BC29319" s="91" t="s">
        <v>33291</v>
      </c>
      <c r="BD29319" s="473" t="s">
        <v>1301</v>
      </c>
    </row>
    <row r="29320" spans="53:56" ht="15" x14ac:dyDescent="0.25">
      <c r="BA29320" s="90" t="s">
        <v>33792</v>
      </c>
      <c r="BB29320" s="90" t="s">
        <v>3012</v>
      </c>
      <c r="BC29320" s="90" t="s">
        <v>10809</v>
      </c>
      <c r="BD29320" s="473" t="s">
        <v>1301</v>
      </c>
    </row>
    <row r="29321" spans="53:56" ht="15" x14ac:dyDescent="0.25">
      <c r="BA29321" s="91" t="s">
        <v>33793</v>
      </c>
      <c r="BB29321" s="91" t="s">
        <v>3012</v>
      </c>
      <c r="BC29321" s="91" t="s">
        <v>4097</v>
      </c>
      <c r="BD29321" s="473" t="s">
        <v>1301</v>
      </c>
    </row>
    <row r="29322" spans="53:56" ht="15" x14ac:dyDescent="0.25">
      <c r="BA29322" s="91" t="s">
        <v>33794</v>
      </c>
      <c r="BB29322" s="91" t="s">
        <v>3012</v>
      </c>
      <c r="BC29322" s="91" t="s">
        <v>4097</v>
      </c>
      <c r="BD29322" s="473" t="s">
        <v>1301</v>
      </c>
    </row>
    <row r="29323" spans="53:56" ht="15" x14ac:dyDescent="0.25">
      <c r="BA29323" s="90" t="s">
        <v>33795</v>
      </c>
      <c r="BB29323" s="90" t="s">
        <v>3012</v>
      </c>
      <c r="BC29323" s="90" t="s">
        <v>11252</v>
      </c>
      <c r="BD29323" s="473" t="s">
        <v>1301</v>
      </c>
    </row>
    <row r="29324" spans="53:56" ht="15" x14ac:dyDescent="0.25">
      <c r="BA29324" s="91" t="s">
        <v>33796</v>
      </c>
      <c r="BB29324" s="91" t="s">
        <v>3012</v>
      </c>
      <c r="BC29324" s="91" t="s">
        <v>4097</v>
      </c>
      <c r="BD29324" s="473" t="s">
        <v>1301</v>
      </c>
    </row>
    <row r="29325" spans="53:56" ht="15" x14ac:dyDescent="0.25">
      <c r="BA29325" s="90" t="s">
        <v>33797</v>
      </c>
      <c r="BB29325" s="90" t="s">
        <v>3012</v>
      </c>
      <c r="BC29325" s="90" t="s">
        <v>4097</v>
      </c>
      <c r="BD29325" s="473" t="s">
        <v>1301</v>
      </c>
    </row>
    <row r="29326" spans="53:56" ht="15" x14ac:dyDescent="0.25">
      <c r="BA29326" s="90" t="s">
        <v>33798</v>
      </c>
      <c r="BB29326" s="90" t="s">
        <v>3012</v>
      </c>
      <c r="BC29326" s="90" t="s">
        <v>10809</v>
      </c>
      <c r="BD29326" s="473" t="s">
        <v>1301</v>
      </c>
    </row>
    <row r="29327" spans="53:56" ht="15" x14ac:dyDescent="0.25">
      <c r="BA29327" s="91" t="s">
        <v>33799</v>
      </c>
      <c r="BB29327" s="91" t="s">
        <v>3012</v>
      </c>
      <c r="BC29327" s="91" t="s">
        <v>10809</v>
      </c>
      <c r="BD29327" s="473" t="s">
        <v>1301</v>
      </c>
    </row>
    <row r="29328" spans="53:56" ht="15" x14ac:dyDescent="0.25">
      <c r="BA29328" s="90" t="s">
        <v>33800</v>
      </c>
      <c r="BB29328" s="90" t="s">
        <v>3012</v>
      </c>
      <c r="BC29328" s="90" t="s">
        <v>11252</v>
      </c>
      <c r="BD29328" s="473" t="s">
        <v>1301</v>
      </c>
    </row>
    <row r="29329" spans="53:56" ht="15" x14ac:dyDescent="0.25">
      <c r="BA29329" s="91" t="s">
        <v>33801</v>
      </c>
      <c r="BB29329" s="91" t="s">
        <v>3012</v>
      </c>
      <c r="BC29329" s="91" t="s">
        <v>4097</v>
      </c>
      <c r="BD29329" s="473" t="s">
        <v>1301</v>
      </c>
    </row>
    <row r="29330" spans="53:56" ht="15" x14ac:dyDescent="0.25">
      <c r="BA29330" s="91" t="s">
        <v>33802</v>
      </c>
      <c r="BB29330" s="91" t="s">
        <v>3012</v>
      </c>
      <c r="BC29330" s="91" t="s">
        <v>11252</v>
      </c>
      <c r="BD29330" s="473" t="s">
        <v>1301</v>
      </c>
    </row>
    <row r="29331" spans="53:56" ht="15" x14ac:dyDescent="0.25">
      <c r="BA29331" s="90" t="s">
        <v>33803</v>
      </c>
      <c r="BB29331" s="90" t="s">
        <v>3012</v>
      </c>
      <c r="BC29331" s="90" t="s">
        <v>9485</v>
      </c>
      <c r="BD29331" s="473" t="s">
        <v>1301</v>
      </c>
    </row>
    <row r="29332" spans="53:56" ht="15" x14ac:dyDescent="0.25">
      <c r="BA29332" s="91" t="s">
        <v>33804</v>
      </c>
      <c r="BB29332" s="91" t="s">
        <v>3012</v>
      </c>
      <c r="BC29332" s="91" t="s">
        <v>11252</v>
      </c>
      <c r="BD29332" s="473" t="s">
        <v>1301</v>
      </c>
    </row>
    <row r="29333" spans="53:56" ht="15" x14ac:dyDescent="0.25">
      <c r="BA29333" s="90" t="s">
        <v>33805</v>
      </c>
      <c r="BB29333" s="90" t="s">
        <v>3012</v>
      </c>
      <c r="BC29333" s="90" t="s">
        <v>10809</v>
      </c>
      <c r="BD29333" s="473" t="s">
        <v>1301</v>
      </c>
    </row>
    <row r="29334" spans="53:56" ht="15" x14ac:dyDescent="0.25">
      <c r="BA29334" s="90" t="s">
        <v>33806</v>
      </c>
      <c r="BB29334" s="90" t="s">
        <v>3012</v>
      </c>
      <c r="BC29334" s="90" t="s">
        <v>10809</v>
      </c>
      <c r="BD29334" s="473" t="s">
        <v>1301</v>
      </c>
    </row>
    <row r="29335" spans="53:56" ht="15" x14ac:dyDescent="0.25">
      <c r="BA29335" s="91" t="s">
        <v>33807</v>
      </c>
      <c r="BB29335" s="91" t="s">
        <v>3012</v>
      </c>
      <c r="BC29335" s="91" t="s">
        <v>10809</v>
      </c>
      <c r="BD29335" s="473" t="s">
        <v>1301</v>
      </c>
    </row>
    <row r="29336" spans="53:56" ht="15" x14ac:dyDescent="0.25">
      <c r="BA29336" s="90" t="s">
        <v>33808</v>
      </c>
      <c r="BB29336" s="90" t="s">
        <v>3012</v>
      </c>
      <c r="BC29336" s="90" t="s">
        <v>10809</v>
      </c>
      <c r="BD29336" s="473" t="s">
        <v>1301</v>
      </c>
    </row>
    <row r="29337" spans="53:56" ht="15" x14ac:dyDescent="0.25">
      <c r="BA29337" s="90" t="s">
        <v>33809</v>
      </c>
      <c r="BB29337" s="90" t="s">
        <v>3012</v>
      </c>
      <c r="BC29337" s="90" t="s">
        <v>10809</v>
      </c>
      <c r="BD29337" s="473" t="s">
        <v>1301</v>
      </c>
    </row>
    <row r="29338" spans="53:56" ht="15" x14ac:dyDescent="0.25">
      <c r="BA29338" s="91" t="s">
        <v>33810</v>
      </c>
      <c r="BB29338" s="91" t="s">
        <v>3012</v>
      </c>
      <c r="BC29338" s="91" t="s">
        <v>11252</v>
      </c>
      <c r="BD29338" s="473" t="s">
        <v>1301</v>
      </c>
    </row>
    <row r="29339" spans="53:56" ht="15" x14ac:dyDescent="0.25">
      <c r="BA29339" s="91" t="s">
        <v>33811</v>
      </c>
      <c r="BB29339" s="91" t="s">
        <v>3012</v>
      </c>
      <c r="BC29339" s="91" t="s">
        <v>25015</v>
      </c>
      <c r="BD29339" s="473" t="s">
        <v>1301</v>
      </c>
    </row>
    <row r="29340" spans="53:56" ht="15" x14ac:dyDescent="0.25">
      <c r="BA29340" s="90" t="s">
        <v>33812</v>
      </c>
      <c r="BB29340" s="90" t="s">
        <v>3012</v>
      </c>
      <c r="BC29340" s="90" t="s">
        <v>4097</v>
      </c>
      <c r="BD29340" s="473" t="s">
        <v>1301</v>
      </c>
    </row>
    <row r="29341" spans="53:56" ht="15" x14ac:dyDescent="0.25">
      <c r="BA29341" s="91" t="s">
        <v>33813</v>
      </c>
      <c r="BB29341" s="91" t="s">
        <v>3012</v>
      </c>
      <c r="BC29341" s="91" t="s">
        <v>11252</v>
      </c>
      <c r="BD29341" s="473" t="s">
        <v>1301</v>
      </c>
    </row>
    <row r="29342" spans="53:56" ht="15" x14ac:dyDescent="0.25">
      <c r="BA29342" s="90" t="s">
        <v>33814</v>
      </c>
      <c r="BB29342" s="90" t="s">
        <v>3012</v>
      </c>
      <c r="BC29342" s="90" t="s">
        <v>11252</v>
      </c>
      <c r="BD29342" s="473" t="s">
        <v>1301</v>
      </c>
    </row>
    <row r="29343" spans="53:56" ht="15" x14ac:dyDescent="0.25">
      <c r="BA29343" s="90" t="s">
        <v>33815</v>
      </c>
      <c r="BB29343" s="90" t="s">
        <v>3012</v>
      </c>
      <c r="BC29343" s="90" t="s">
        <v>11252</v>
      </c>
      <c r="BD29343" s="473" t="s">
        <v>1301</v>
      </c>
    </row>
    <row r="29344" spans="53:56" ht="15" x14ac:dyDescent="0.25">
      <c r="BA29344" s="91" t="s">
        <v>33816</v>
      </c>
      <c r="BB29344" s="91" t="s">
        <v>3012</v>
      </c>
      <c r="BC29344" s="91" t="s">
        <v>4097</v>
      </c>
      <c r="BD29344" s="473" t="s">
        <v>1301</v>
      </c>
    </row>
    <row r="29345" spans="53:56" ht="15" x14ac:dyDescent="0.25">
      <c r="BA29345" s="90" t="s">
        <v>33817</v>
      </c>
      <c r="BB29345" s="90" t="s">
        <v>3012</v>
      </c>
      <c r="BC29345" s="90" t="s">
        <v>10809</v>
      </c>
      <c r="BD29345" s="473" t="s">
        <v>1301</v>
      </c>
    </row>
    <row r="29346" spans="53:56" ht="15" x14ac:dyDescent="0.25">
      <c r="BA29346" s="91" t="s">
        <v>33818</v>
      </c>
      <c r="BB29346" s="91" t="s">
        <v>3012</v>
      </c>
      <c r="BC29346" s="91" t="s">
        <v>10809</v>
      </c>
      <c r="BD29346" s="473" t="s">
        <v>1301</v>
      </c>
    </row>
    <row r="29347" spans="53:56" ht="15" x14ac:dyDescent="0.25">
      <c r="BA29347" s="91" t="s">
        <v>33819</v>
      </c>
      <c r="BB29347" s="91" t="s">
        <v>3012</v>
      </c>
      <c r="BC29347" s="91" t="s">
        <v>11252</v>
      </c>
      <c r="BD29347" s="473" t="s">
        <v>1301</v>
      </c>
    </row>
    <row r="29348" spans="53:56" ht="15" x14ac:dyDescent="0.25">
      <c r="BA29348" s="90" t="s">
        <v>33820</v>
      </c>
      <c r="BB29348" s="90" t="s">
        <v>3012</v>
      </c>
      <c r="BC29348" s="90" t="s">
        <v>11252</v>
      </c>
      <c r="BD29348" s="473" t="s">
        <v>1301</v>
      </c>
    </row>
    <row r="29349" spans="53:56" ht="15" x14ac:dyDescent="0.25">
      <c r="BA29349" s="91" t="s">
        <v>33821</v>
      </c>
      <c r="BB29349" s="91" t="s">
        <v>3012</v>
      </c>
      <c r="BC29349" s="91" t="s">
        <v>11252</v>
      </c>
      <c r="BD29349" s="473" t="s">
        <v>1301</v>
      </c>
    </row>
    <row r="29350" spans="53:56" ht="15" x14ac:dyDescent="0.25">
      <c r="BA29350" s="90" t="s">
        <v>33822</v>
      </c>
      <c r="BB29350" s="90" t="s">
        <v>3012</v>
      </c>
      <c r="BC29350" s="90" t="s">
        <v>10809</v>
      </c>
      <c r="BD29350" s="473" t="s">
        <v>1301</v>
      </c>
    </row>
    <row r="29351" spans="53:56" ht="15" x14ac:dyDescent="0.25">
      <c r="BA29351" s="90" t="s">
        <v>33823</v>
      </c>
      <c r="BB29351" s="90" t="s">
        <v>3012</v>
      </c>
      <c r="BC29351" s="90" t="s">
        <v>11252</v>
      </c>
      <c r="BD29351" s="473" t="s">
        <v>1301</v>
      </c>
    </row>
    <row r="29352" spans="53:56" ht="15" x14ac:dyDescent="0.25">
      <c r="BA29352" s="91" t="s">
        <v>33824</v>
      </c>
      <c r="BB29352" s="91" t="s">
        <v>3012</v>
      </c>
      <c r="BC29352" s="91" t="s">
        <v>4097</v>
      </c>
      <c r="BD29352" s="473" t="s">
        <v>1301</v>
      </c>
    </row>
    <row r="29353" spans="53:56" ht="15" x14ac:dyDescent="0.25">
      <c r="BA29353" s="90" t="s">
        <v>33825</v>
      </c>
      <c r="BB29353" s="90" t="s">
        <v>3012</v>
      </c>
      <c r="BC29353" s="90" t="s">
        <v>11252</v>
      </c>
      <c r="BD29353" s="473" t="s">
        <v>1301</v>
      </c>
    </row>
    <row r="29354" spans="53:56" ht="15" x14ac:dyDescent="0.25">
      <c r="BA29354" s="91" t="s">
        <v>33826</v>
      </c>
      <c r="BB29354" s="91" t="s">
        <v>3012</v>
      </c>
      <c r="BC29354" s="91" t="s">
        <v>11252</v>
      </c>
      <c r="BD29354" s="473" t="s">
        <v>1301</v>
      </c>
    </row>
    <row r="29355" spans="53:56" ht="15" x14ac:dyDescent="0.25">
      <c r="BA29355" s="91" t="s">
        <v>33827</v>
      </c>
      <c r="BB29355" s="91" t="s">
        <v>3012</v>
      </c>
      <c r="BC29355" s="91" t="s">
        <v>4097</v>
      </c>
      <c r="BD29355" s="473" t="s">
        <v>1301</v>
      </c>
    </row>
    <row r="29356" spans="53:56" ht="15" x14ac:dyDescent="0.25">
      <c r="BA29356" s="90" t="s">
        <v>33828</v>
      </c>
      <c r="BB29356" s="90" t="s">
        <v>3012</v>
      </c>
      <c r="BC29356" s="90" t="s">
        <v>33291</v>
      </c>
      <c r="BD29356" s="473" t="s">
        <v>1301</v>
      </c>
    </row>
    <row r="29357" spans="53:56" ht="15" x14ac:dyDescent="0.25">
      <c r="BA29357" s="91" t="s">
        <v>33829</v>
      </c>
      <c r="BB29357" s="91" t="s">
        <v>3012</v>
      </c>
      <c r="BC29357" s="91" t="s">
        <v>25015</v>
      </c>
      <c r="BD29357" s="473" t="s">
        <v>1301</v>
      </c>
    </row>
    <row r="29358" spans="53:56" ht="15" x14ac:dyDescent="0.25">
      <c r="BA29358" s="90" t="s">
        <v>33830</v>
      </c>
      <c r="BB29358" s="90" t="s">
        <v>3012</v>
      </c>
      <c r="BC29358" s="90" t="s">
        <v>10809</v>
      </c>
      <c r="BD29358" s="473" t="s">
        <v>1301</v>
      </c>
    </row>
    <row r="29359" spans="53:56" ht="15" x14ac:dyDescent="0.25">
      <c r="BA29359" s="90" t="s">
        <v>33831</v>
      </c>
      <c r="BB29359" s="90" t="s">
        <v>3012</v>
      </c>
      <c r="BC29359" s="90" t="s">
        <v>25015</v>
      </c>
      <c r="BD29359" s="473" t="s">
        <v>1301</v>
      </c>
    </row>
    <row r="29360" spans="53:56" ht="15" x14ac:dyDescent="0.25">
      <c r="BA29360" s="91" t="s">
        <v>33832</v>
      </c>
      <c r="BB29360" s="91" t="s">
        <v>3012</v>
      </c>
      <c r="BC29360" s="91" t="s">
        <v>4097</v>
      </c>
      <c r="BD29360" s="473" t="s">
        <v>1301</v>
      </c>
    </row>
    <row r="29361" spans="53:56" ht="15" x14ac:dyDescent="0.25">
      <c r="BA29361" s="90" t="s">
        <v>33833</v>
      </c>
      <c r="BB29361" s="90" t="s">
        <v>3012</v>
      </c>
      <c r="BC29361" s="90" t="s">
        <v>4097</v>
      </c>
      <c r="BD29361" s="473" t="s">
        <v>1301</v>
      </c>
    </row>
    <row r="29362" spans="53:56" ht="15" x14ac:dyDescent="0.25">
      <c r="BA29362" s="91" t="s">
        <v>33834</v>
      </c>
      <c r="BB29362" s="91" t="s">
        <v>3012</v>
      </c>
      <c r="BC29362" s="91" t="s">
        <v>18188</v>
      </c>
      <c r="BD29362" s="473" t="s">
        <v>1301</v>
      </c>
    </row>
    <row r="29363" spans="53:56" ht="15" x14ac:dyDescent="0.25">
      <c r="BA29363" s="90" t="s">
        <v>33835</v>
      </c>
      <c r="BB29363" s="90" t="s">
        <v>3012</v>
      </c>
      <c r="BC29363" s="90" t="s">
        <v>25983</v>
      </c>
      <c r="BD29363" s="473" t="s">
        <v>1301</v>
      </c>
    </row>
    <row r="29364" spans="53:56" ht="15" x14ac:dyDescent="0.25">
      <c r="BA29364" s="91" t="s">
        <v>33836</v>
      </c>
      <c r="BB29364" s="91" t="s">
        <v>3012</v>
      </c>
      <c r="BC29364" s="91" t="s">
        <v>18188</v>
      </c>
      <c r="BD29364" s="473" t="s">
        <v>1301</v>
      </c>
    </row>
    <row r="29365" spans="53:56" ht="15" x14ac:dyDescent="0.25">
      <c r="BA29365" s="90" t="s">
        <v>33837</v>
      </c>
      <c r="BB29365" s="90" t="s">
        <v>3012</v>
      </c>
      <c r="BC29365" s="90" t="s">
        <v>10222</v>
      </c>
      <c r="BD29365" s="473" t="s">
        <v>1301</v>
      </c>
    </row>
    <row r="29366" spans="53:56" ht="15" x14ac:dyDescent="0.25">
      <c r="BA29366" s="91" t="s">
        <v>33838</v>
      </c>
      <c r="BB29366" s="91" t="s">
        <v>3012</v>
      </c>
      <c r="BC29366" s="91" t="s">
        <v>18188</v>
      </c>
      <c r="BD29366" s="473" t="s">
        <v>1301</v>
      </c>
    </row>
    <row r="29367" spans="53:56" ht="15" x14ac:dyDescent="0.25">
      <c r="BA29367" s="90" t="s">
        <v>33839</v>
      </c>
      <c r="BB29367" s="90" t="s">
        <v>3012</v>
      </c>
      <c r="BC29367" s="90" t="s">
        <v>10215</v>
      </c>
      <c r="BD29367" s="473" t="s">
        <v>1301</v>
      </c>
    </row>
    <row r="29368" spans="53:56" ht="15" x14ac:dyDescent="0.25">
      <c r="BA29368" s="91" t="s">
        <v>33840</v>
      </c>
      <c r="BB29368" s="91" t="s">
        <v>3012</v>
      </c>
      <c r="BC29368" s="91" t="s">
        <v>10215</v>
      </c>
      <c r="BD29368" s="473" t="s">
        <v>1301</v>
      </c>
    </row>
    <row r="29369" spans="53:56" ht="15" x14ac:dyDescent="0.25">
      <c r="BA29369" s="90" t="s">
        <v>33841</v>
      </c>
      <c r="BB29369" s="90" t="s">
        <v>3012</v>
      </c>
      <c r="BC29369" s="90" t="s">
        <v>9586</v>
      </c>
      <c r="BD29369" s="473" t="s">
        <v>1301</v>
      </c>
    </row>
    <row r="29370" spans="53:56" ht="15" x14ac:dyDescent="0.25">
      <c r="BA29370" s="91" t="s">
        <v>33842</v>
      </c>
      <c r="BB29370" s="91" t="s">
        <v>3012</v>
      </c>
      <c r="BC29370" s="91" t="s">
        <v>16752</v>
      </c>
      <c r="BD29370" s="473" t="s">
        <v>1301</v>
      </c>
    </row>
    <row r="29371" spans="53:56" ht="15" x14ac:dyDescent="0.25">
      <c r="BA29371" s="90" t="s">
        <v>33843</v>
      </c>
      <c r="BB29371" s="90" t="s">
        <v>3012</v>
      </c>
      <c r="BC29371" s="90" t="s">
        <v>22819</v>
      </c>
      <c r="BD29371" s="473" t="s">
        <v>1301</v>
      </c>
    </row>
    <row r="29372" spans="53:56" ht="15" x14ac:dyDescent="0.25">
      <c r="BA29372" s="91" t="s">
        <v>33844</v>
      </c>
      <c r="BB29372" s="91" t="s">
        <v>3012</v>
      </c>
      <c r="BC29372" s="91" t="s">
        <v>16752</v>
      </c>
      <c r="BD29372" s="473" t="s">
        <v>1301</v>
      </c>
    </row>
    <row r="29373" spans="53:56" ht="15" x14ac:dyDescent="0.25">
      <c r="BA29373" s="90" t="s">
        <v>33845</v>
      </c>
      <c r="BB29373" s="90" t="s">
        <v>3012</v>
      </c>
      <c r="BC29373" s="90" t="s">
        <v>20234</v>
      </c>
      <c r="BD29373" s="473" t="s">
        <v>1301</v>
      </c>
    </row>
    <row r="29374" spans="53:56" ht="15" x14ac:dyDescent="0.25">
      <c r="BA29374" s="91" t="s">
        <v>33846</v>
      </c>
      <c r="BB29374" s="91" t="s">
        <v>3012</v>
      </c>
      <c r="BC29374" s="91" t="s">
        <v>22819</v>
      </c>
      <c r="BD29374" s="473" t="s">
        <v>1301</v>
      </c>
    </row>
    <row r="29375" spans="53:56" ht="15" x14ac:dyDescent="0.25">
      <c r="BA29375" s="90" t="s">
        <v>33847</v>
      </c>
      <c r="BB29375" s="90" t="s">
        <v>3012</v>
      </c>
      <c r="BC29375" s="90" t="s">
        <v>18188</v>
      </c>
      <c r="BD29375" s="473" t="s">
        <v>1301</v>
      </c>
    </row>
    <row r="29376" spans="53:56" ht="15" x14ac:dyDescent="0.25">
      <c r="BA29376" s="91" t="s">
        <v>33848</v>
      </c>
      <c r="BB29376" s="91" t="s">
        <v>3012</v>
      </c>
      <c r="BC29376" s="91" t="s">
        <v>16752</v>
      </c>
      <c r="BD29376" s="473" t="s">
        <v>1301</v>
      </c>
    </row>
    <row r="29377" spans="53:56" ht="15" x14ac:dyDescent="0.25">
      <c r="BA29377" s="90" t="s">
        <v>33849</v>
      </c>
      <c r="BB29377" s="90" t="s">
        <v>3012</v>
      </c>
      <c r="BC29377" s="90" t="s">
        <v>18188</v>
      </c>
      <c r="BD29377" s="473" t="s">
        <v>1301</v>
      </c>
    </row>
    <row r="29378" spans="53:56" ht="15" x14ac:dyDescent="0.25">
      <c r="BA29378" s="91" t="s">
        <v>33850</v>
      </c>
      <c r="BB29378" s="91" t="s">
        <v>3012</v>
      </c>
      <c r="BC29378" s="91" t="s">
        <v>10222</v>
      </c>
      <c r="BD29378" s="473" t="s">
        <v>1301</v>
      </c>
    </row>
    <row r="29379" spans="53:56" ht="15" x14ac:dyDescent="0.25">
      <c r="BA29379" s="90" t="s">
        <v>33851</v>
      </c>
      <c r="BB29379" s="90" t="s">
        <v>3012</v>
      </c>
      <c r="BC29379" s="90" t="s">
        <v>3786</v>
      </c>
      <c r="BD29379" s="473" t="s">
        <v>1301</v>
      </c>
    </row>
    <row r="29380" spans="53:56" ht="15" x14ac:dyDescent="0.25">
      <c r="BA29380" s="91" t="s">
        <v>33852</v>
      </c>
      <c r="BB29380" s="91" t="s">
        <v>3012</v>
      </c>
      <c r="BC29380" s="91" t="s">
        <v>20234</v>
      </c>
      <c r="BD29380" s="473" t="s">
        <v>1301</v>
      </c>
    </row>
    <row r="29381" spans="53:56" ht="15" x14ac:dyDescent="0.25">
      <c r="BA29381" s="90" t="s">
        <v>33853</v>
      </c>
      <c r="BB29381" s="90" t="s">
        <v>3012</v>
      </c>
      <c r="BC29381" s="90" t="s">
        <v>17310</v>
      </c>
      <c r="BD29381" s="473" t="s">
        <v>1301</v>
      </c>
    </row>
    <row r="29382" spans="53:56" ht="15" x14ac:dyDescent="0.25">
      <c r="BA29382" s="91" t="s">
        <v>33854</v>
      </c>
      <c r="BB29382" s="91" t="s">
        <v>3012</v>
      </c>
      <c r="BC29382" s="91" t="s">
        <v>10222</v>
      </c>
      <c r="BD29382" s="473" t="s">
        <v>1301</v>
      </c>
    </row>
    <row r="29383" spans="53:56" ht="15" x14ac:dyDescent="0.25">
      <c r="BA29383" s="90" t="s">
        <v>33855</v>
      </c>
      <c r="BB29383" s="90" t="s">
        <v>3012</v>
      </c>
      <c r="BC29383" s="90" t="s">
        <v>14644</v>
      </c>
      <c r="BD29383" s="473" t="s">
        <v>1301</v>
      </c>
    </row>
    <row r="29384" spans="53:56" ht="15" x14ac:dyDescent="0.25">
      <c r="BA29384" s="91" t="s">
        <v>33856</v>
      </c>
      <c r="BB29384" s="91" t="s">
        <v>3012</v>
      </c>
      <c r="BC29384" s="91" t="s">
        <v>3786</v>
      </c>
      <c r="BD29384" s="473" t="s">
        <v>1301</v>
      </c>
    </row>
    <row r="29385" spans="53:56" ht="15" x14ac:dyDescent="0.25">
      <c r="BA29385" s="90" t="s">
        <v>33857</v>
      </c>
      <c r="BB29385" s="90" t="s">
        <v>3012</v>
      </c>
      <c r="BC29385" s="90" t="s">
        <v>3786</v>
      </c>
      <c r="BD29385" s="473" t="s">
        <v>1301</v>
      </c>
    </row>
    <row r="29386" spans="53:56" ht="15" x14ac:dyDescent="0.25">
      <c r="BA29386" s="91" t="s">
        <v>33858</v>
      </c>
      <c r="BB29386" s="91" t="s">
        <v>3012</v>
      </c>
      <c r="BC29386" s="91" t="s">
        <v>20234</v>
      </c>
      <c r="BD29386" s="473" t="s">
        <v>1301</v>
      </c>
    </row>
    <row r="29387" spans="53:56" ht="15" x14ac:dyDescent="0.25">
      <c r="BA29387" s="90" t="s">
        <v>33859</v>
      </c>
      <c r="BB29387" s="90" t="s">
        <v>3012</v>
      </c>
      <c r="BC29387" s="90" t="s">
        <v>10215</v>
      </c>
      <c r="BD29387" s="473" t="s">
        <v>1301</v>
      </c>
    </row>
    <row r="29388" spans="53:56" ht="15" x14ac:dyDescent="0.25">
      <c r="BA29388" s="91" t="s">
        <v>33860</v>
      </c>
      <c r="BB29388" s="91" t="s">
        <v>3012</v>
      </c>
      <c r="BC29388" s="91" t="s">
        <v>33580</v>
      </c>
      <c r="BD29388" s="473" t="s">
        <v>1301</v>
      </c>
    </row>
    <row r="29389" spans="53:56" ht="15" x14ac:dyDescent="0.25">
      <c r="BA29389" s="90" t="s">
        <v>33861</v>
      </c>
      <c r="BB29389" s="90" t="s">
        <v>3012</v>
      </c>
      <c r="BC29389" s="90" t="s">
        <v>22819</v>
      </c>
      <c r="BD29389" s="473" t="s">
        <v>1301</v>
      </c>
    </row>
    <row r="29390" spans="53:56" ht="15" x14ac:dyDescent="0.25">
      <c r="BA29390" s="91" t="s">
        <v>33862</v>
      </c>
      <c r="BB29390" s="91" t="s">
        <v>3012</v>
      </c>
      <c r="BC29390" s="91" t="s">
        <v>22819</v>
      </c>
      <c r="BD29390" s="473" t="s">
        <v>1301</v>
      </c>
    </row>
    <row r="29391" spans="53:56" ht="15" x14ac:dyDescent="0.25">
      <c r="BA29391" s="90" t="s">
        <v>33863</v>
      </c>
      <c r="BB29391" s="90" t="s">
        <v>3012</v>
      </c>
      <c r="BC29391" s="90" t="s">
        <v>18188</v>
      </c>
      <c r="BD29391" s="473" t="s">
        <v>1301</v>
      </c>
    </row>
    <row r="29392" spans="53:56" ht="15" x14ac:dyDescent="0.25">
      <c r="BA29392" s="91" t="s">
        <v>33864</v>
      </c>
      <c r="BB29392" s="91" t="s">
        <v>3012</v>
      </c>
      <c r="BC29392" s="91" t="s">
        <v>20234</v>
      </c>
      <c r="BD29392" s="473" t="s">
        <v>1301</v>
      </c>
    </row>
    <row r="29393" spans="53:56" ht="15" x14ac:dyDescent="0.25">
      <c r="BA29393" s="90" t="s">
        <v>33865</v>
      </c>
      <c r="BB29393" s="90" t="s">
        <v>3012</v>
      </c>
      <c r="BC29393" s="90" t="s">
        <v>18188</v>
      </c>
      <c r="BD29393" s="473" t="s">
        <v>1301</v>
      </c>
    </row>
    <row r="29394" spans="53:56" ht="15" x14ac:dyDescent="0.25">
      <c r="BA29394" s="91" t="s">
        <v>33866</v>
      </c>
      <c r="BB29394" s="91" t="s">
        <v>3012</v>
      </c>
      <c r="BC29394" s="91" t="s">
        <v>8678</v>
      </c>
      <c r="BD29394" s="473" t="s">
        <v>1301</v>
      </c>
    </row>
    <row r="29395" spans="53:56" ht="15" x14ac:dyDescent="0.25">
      <c r="BA29395" s="90" t="s">
        <v>33867</v>
      </c>
      <c r="BB29395" s="90" t="s">
        <v>3012</v>
      </c>
      <c r="BC29395" s="90" t="s">
        <v>3786</v>
      </c>
      <c r="BD29395" s="473" t="s">
        <v>1301</v>
      </c>
    </row>
    <row r="29396" spans="53:56" ht="15" x14ac:dyDescent="0.25">
      <c r="BA29396" s="91" t="s">
        <v>33868</v>
      </c>
      <c r="BB29396" s="91" t="s">
        <v>3012</v>
      </c>
      <c r="BC29396" s="91" t="s">
        <v>17310</v>
      </c>
      <c r="BD29396" s="473" t="s">
        <v>1301</v>
      </c>
    </row>
    <row r="29397" spans="53:56" ht="15" x14ac:dyDescent="0.25">
      <c r="BA29397" s="90" t="s">
        <v>33869</v>
      </c>
      <c r="BB29397" s="90" t="s">
        <v>3012</v>
      </c>
      <c r="BC29397" s="90" t="s">
        <v>10222</v>
      </c>
      <c r="BD29397" s="473" t="s">
        <v>1301</v>
      </c>
    </row>
    <row r="29398" spans="53:56" ht="15" x14ac:dyDescent="0.25">
      <c r="BA29398" s="91" t="s">
        <v>33870</v>
      </c>
      <c r="BB29398" s="91" t="s">
        <v>3012</v>
      </c>
      <c r="BC29398" s="91" t="s">
        <v>16752</v>
      </c>
      <c r="BD29398" s="473" t="s">
        <v>1301</v>
      </c>
    </row>
    <row r="29399" spans="53:56" ht="15" x14ac:dyDescent="0.25">
      <c r="BA29399" s="90" t="s">
        <v>33871</v>
      </c>
      <c r="BB29399" s="90" t="s">
        <v>3012</v>
      </c>
      <c r="BC29399" s="90" t="s">
        <v>10222</v>
      </c>
      <c r="BD29399" s="473" t="s">
        <v>1301</v>
      </c>
    </row>
    <row r="29400" spans="53:56" ht="15" x14ac:dyDescent="0.25">
      <c r="BA29400" s="91" t="s">
        <v>33872</v>
      </c>
      <c r="BB29400" s="91" t="s">
        <v>3012</v>
      </c>
      <c r="BC29400" s="91" t="s">
        <v>16752</v>
      </c>
      <c r="BD29400" s="473" t="s">
        <v>1301</v>
      </c>
    </row>
    <row r="29401" spans="53:56" ht="15" x14ac:dyDescent="0.25">
      <c r="BA29401" s="90" t="s">
        <v>33873</v>
      </c>
      <c r="BB29401" s="90" t="s">
        <v>3012</v>
      </c>
      <c r="BC29401" s="90" t="s">
        <v>10222</v>
      </c>
      <c r="BD29401" s="473" t="s">
        <v>1301</v>
      </c>
    </row>
    <row r="29402" spans="53:56" ht="15" x14ac:dyDescent="0.25">
      <c r="BA29402" s="91" t="s">
        <v>33874</v>
      </c>
      <c r="BB29402" s="91" t="s">
        <v>3012</v>
      </c>
      <c r="BC29402" s="91" t="s">
        <v>9586</v>
      </c>
      <c r="BD29402" s="473" t="s">
        <v>1301</v>
      </c>
    </row>
    <row r="29403" spans="53:56" ht="15" x14ac:dyDescent="0.25">
      <c r="BA29403" s="90" t="s">
        <v>33875</v>
      </c>
      <c r="BB29403" s="90" t="s">
        <v>3012</v>
      </c>
      <c r="BC29403" s="90" t="s">
        <v>17310</v>
      </c>
      <c r="BD29403" s="473" t="s">
        <v>1301</v>
      </c>
    </row>
    <row r="29404" spans="53:56" ht="15" x14ac:dyDescent="0.25">
      <c r="BA29404" s="91" t="s">
        <v>33876</v>
      </c>
      <c r="BB29404" s="91" t="s">
        <v>3012</v>
      </c>
      <c r="BC29404" s="91" t="s">
        <v>10215</v>
      </c>
      <c r="BD29404" s="473" t="s">
        <v>1301</v>
      </c>
    </row>
    <row r="29405" spans="53:56" ht="15" x14ac:dyDescent="0.25">
      <c r="BA29405" s="90" t="s">
        <v>33877</v>
      </c>
      <c r="BB29405" s="90" t="s">
        <v>3012</v>
      </c>
      <c r="BC29405" s="90" t="s">
        <v>18188</v>
      </c>
      <c r="BD29405" s="473" t="s">
        <v>1301</v>
      </c>
    </row>
    <row r="29406" spans="53:56" ht="15" x14ac:dyDescent="0.25">
      <c r="BA29406" s="91" t="s">
        <v>33878</v>
      </c>
      <c r="BB29406" s="91" t="s">
        <v>3012</v>
      </c>
      <c r="BC29406" s="91" t="s">
        <v>20234</v>
      </c>
      <c r="BD29406" s="473" t="s">
        <v>1301</v>
      </c>
    </row>
    <row r="29407" spans="53:56" ht="15" x14ac:dyDescent="0.25">
      <c r="BA29407" s="90" t="s">
        <v>33879</v>
      </c>
      <c r="BB29407" s="90" t="s">
        <v>3012</v>
      </c>
      <c r="BC29407" s="90" t="s">
        <v>20234</v>
      </c>
      <c r="BD29407" s="473" t="s">
        <v>1301</v>
      </c>
    </row>
    <row r="29408" spans="53:56" ht="15" x14ac:dyDescent="0.25">
      <c r="BA29408" s="91" t="s">
        <v>33880</v>
      </c>
      <c r="BB29408" s="91" t="s">
        <v>3012</v>
      </c>
      <c r="BC29408" s="91" t="s">
        <v>10222</v>
      </c>
      <c r="BD29408" s="473" t="s">
        <v>1301</v>
      </c>
    </row>
    <row r="29409" spans="53:56" ht="15" x14ac:dyDescent="0.25">
      <c r="BA29409" s="90" t="s">
        <v>33881</v>
      </c>
      <c r="BB29409" s="90" t="s">
        <v>3012</v>
      </c>
      <c r="BC29409" s="90" t="s">
        <v>20234</v>
      </c>
      <c r="BD29409" s="473" t="s">
        <v>1301</v>
      </c>
    </row>
    <row r="29410" spans="53:56" ht="15" x14ac:dyDescent="0.25">
      <c r="BA29410" s="91" t="s">
        <v>33882</v>
      </c>
      <c r="BB29410" s="91" t="s">
        <v>3012</v>
      </c>
      <c r="BC29410" s="91" t="s">
        <v>10215</v>
      </c>
      <c r="BD29410" s="473" t="s">
        <v>1301</v>
      </c>
    </row>
    <row r="29411" spans="53:56" ht="15" x14ac:dyDescent="0.25">
      <c r="BA29411" s="90" t="s">
        <v>33883</v>
      </c>
      <c r="BB29411" s="90" t="s">
        <v>3012</v>
      </c>
      <c r="BC29411" s="90" t="s">
        <v>18188</v>
      </c>
      <c r="BD29411" s="473" t="s">
        <v>1301</v>
      </c>
    </row>
    <row r="29412" spans="53:56" ht="15" x14ac:dyDescent="0.25">
      <c r="BA29412" s="91" t="s">
        <v>33884</v>
      </c>
      <c r="BB29412" s="91" t="s">
        <v>3012</v>
      </c>
      <c r="BC29412" s="91" t="s">
        <v>3786</v>
      </c>
      <c r="BD29412" s="473" t="s">
        <v>1301</v>
      </c>
    </row>
    <row r="29413" spans="53:56" ht="15" x14ac:dyDescent="0.25">
      <c r="BA29413" s="90" t="s">
        <v>33885</v>
      </c>
      <c r="BB29413" s="90" t="s">
        <v>3012</v>
      </c>
      <c r="BC29413" s="90" t="s">
        <v>33580</v>
      </c>
      <c r="BD29413" s="473" t="s">
        <v>1301</v>
      </c>
    </row>
    <row r="29414" spans="53:56" ht="15" x14ac:dyDescent="0.25">
      <c r="BA29414" s="91" t="s">
        <v>33886</v>
      </c>
      <c r="BB29414" s="91" t="s">
        <v>3012</v>
      </c>
      <c r="BC29414" s="91" t="s">
        <v>9586</v>
      </c>
      <c r="BD29414" s="473" t="s">
        <v>1301</v>
      </c>
    </row>
    <row r="29415" spans="53:56" ht="15" x14ac:dyDescent="0.25">
      <c r="BA29415" s="90" t="s">
        <v>33887</v>
      </c>
      <c r="BB29415" s="90" t="s">
        <v>3012</v>
      </c>
      <c r="BC29415" s="90" t="s">
        <v>18188</v>
      </c>
      <c r="BD29415" s="473" t="s">
        <v>1301</v>
      </c>
    </row>
    <row r="29416" spans="53:56" ht="15" x14ac:dyDescent="0.25">
      <c r="BA29416" s="91" t="s">
        <v>33888</v>
      </c>
      <c r="BB29416" s="91" t="s">
        <v>3012</v>
      </c>
      <c r="BC29416" s="91" t="s">
        <v>22819</v>
      </c>
      <c r="BD29416" s="473" t="s">
        <v>1301</v>
      </c>
    </row>
    <row r="29417" spans="53:56" ht="15" x14ac:dyDescent="0.25">
      <c r="BA29417" s="91" t="s">
        <v>33889</v>
      </c>
      <c r="BB29417" s="91" t="s">
        <v>3012</v>
      </c>
      <c r="BC29417" s="91" t="s">
        <v>17310</v>
      </c>
      <c r="BD29417" s="473" t="s">
        <v>1301</v>
      </c>
    </row>
    <row r="29418" spans="53:56" ht="15" x14ac:dyDescent="0.25">
      <c r="BA29418" s="90" t="s">
        <v>33890</v>
      </c>
      <c r="BB29418" s="90" t="s">
        <v>3012</v>
      </c>
      <c r="BC29418" s="90" t="s">
        <v>33891</v>
      </c>
      <c r="BD29418" s="473" t="s">
        <v>1301</v>
      </c>
    </row>
    <row r="29419" spans="53:56" ht="15" x14ac:dyDescent="0.25">
      <c r="BA29419" s="91" t="s">
        <v>33892</v>
      </c>
      <c r="BB29419" s="91" t="s">
        <v>3012</v>
      </c>
      <c r="BC29419" s="91" t="s">
        <v>22819</v>
      </c>
      <c r="BD29419" s="473" t="s">
        <v>1301</v>
      </c>
    </row>
    <row r="29420" spans="53:56" ht="15" x14ac:dyDescent="0.25">
      <c r="BA29420" s="90" t="s">
        <v>33893</v>
      </c>
      <c r="BB29420" s="90" t="s">
        <v>3012</v>
      </c>
      <c r="BC29420" s="90" t="s">
        <v>10222</v>
      </c>
      <c r="BD29420" s="473" t="s">
        <v>1301</v>
      </c>
    </row>
    <row r="29421" spans="53:56" ht="15" x14ac:dyDescent="0.25">
      <c r="BA29421" s="91" t="s">
        <v>33894</v>
      </c>
      <c r="BB29421" s="91" t="s">
        <v>3012</v>
      </c>
      <c r="BC29421" s="91" t="s">
        <v>17310</v>
      </c>
      <c r="BD29421" s="473" t="s">
        <v>1301</v>
      </c>
    </row>
    <row r="29422" spans="53:56" ht="15" x14ac:dyDescent="0.25">
      <c r="BA29422" s="90" t="s">
        <v>33895</v>
      </c>
      <c r="BB29422" s="90" t="s">
        <v>3012</v>
      </c>
      <c r="BC29422" s="90" t="s">
        <v>17310</v>
      </c>
      <c r="BD29422" s="473" t="s">
        <v>1301</v>
      </c>
    </row>
    <row r="29423" spans="53:56" ht="15" x14ac:dyDescent="0.25">
      <c r="BA29423" s="91" t="s">
        <v>33896</v>
      </c>
      <c r="BB29423" s="91" t="s">
        <v>3012</v>
      </c>
      <c r="BC29423" s="91" t="s">
        <v>17310</v>
      </c>
      <c r="BD29423" s="473" t="s">
        <v>1301</v>
      </c>
    </row>
    <row r="29424" spans="53:56" ht="15" x14ac:dyDescent="0.25">
      <c r="BA29424" s="90" t="s">
        <v>33897</v>
      </c>
      <c r="BB29424" s="90" t="s">
        <v>3012</v>
      </c>
      <c r="BC29424" s="90" t="s">
        <v>16634</v>
      </c>
      <c r="BD29424" s="473" t="s">
        <v>1301</v>
      </c>
    </row>
    <row r="29425" spans="53:56" ht="15" x14ac:dyDescent="0.25">
      <c r="BA29425" s="91" t="s">
        <v>33898</v>
      </c>
      <c r="BB29425" s="91" t="s">
        <v>3012</v>
      </c>
      <c r="BC29425" s="91" t="s">
        <v>23672</v>
      </c>
      <c r="BD29425" s="473" t="s">
        <v>1301</v>
      </c>
    </row>
    <row r="29426" spans="53:56" ht="15" x14ac:dyDescent="0.25">
      <c r="BA29426" s="90" t="s">
        <v>33899</v>
      </c>
      <c r="BB29426" s="90" t="s">
        <v>3012</v>
      </c>
      <c r="BC29426" s="90" t="s">
        <v>33613</v>
      </c>
      <c r="BD29426" s="473" t="s">
        <v>1301</v>
      </c>
    </row>
    <row r="29427" spans="53:56" ht="15" x14ac:dyDescent="0.25">
      <c r="BA29427" s="91" t="s">
        <v>33900</v>
      </c>
      <c r="BB29427" s="91" t="s">
        <v>3012</v>
      </c>
      <c r="BC29427" s="91" t="s">
        <v>14648</v>
      </c>
      <c r="BD29427" s="473" t="s">
        <v>1301</v>
      </c>
    </row>
    <row r="29428" spans="53:56" ht="15" x14ac:dyDescent="0.25">
      <c r="BA29428" s="90" t="s">
        <v>33901</v>
      </c>
      <c r="BB29428" s="90" t="s">
        <v>3012</v>
      </c>
      <c r="BC29428" s="90" t="s">
        <v>16634</v>
      </c>
      <c r="BD29428" s="473" t="s">
        <v>1301</v>
      </c>
    </row>
    <row r="29429" spans="53:56" ht="15" x14ac:dyDescent="0.25">
      <c r="BA29429" s="91" t="s">
        <v>33902</v>
      </c>
      <c r="BB29429" s="91" t="s">
        <v>3012</v>
      </c>
      <c r="BC29429" s="91" t="s">
        <v>16634</v>
      </c>
      <c r="BD29429" s="473" t="s">
        <v>1301</v>
      </c>
    </row>
    <row r="29430" spans="53:56" ht="15" x14ac:dyDescent="0.25">
      <c r="BA29430" s="90" t="s">
        <v>33903</v>
      </c>
      <c r="BB29430" s="90" t="s">
        <v>3012</v>
      </c>
      <c r="BC29430" s="90" t="s">
        <v>33904</v>
      </c>
      <c r="BD29430" s="473" t="s">
        <v>1301</v>
      </c>
    </row>
    <row r="29431" spans="53:56" ht="15" x14ac:dyDescent="0.25">
      <c r="BA29431" s="91" t="s">
        <v>33905</v>
      </c>
      <c r="BB29431" s="91" t="s">
        <v>3012</v>
      </c>
      <c r="BC29431" s="91" t="s">
        <v>23672</v>
      </c>
      <c r="BD29431" s="473" t="s">
        <v>1301</v>
      </c>
    </row>
    <row r="29432" spans="53:56" ht="15" x14ac:dyDescent="0.25">
      <c r="BA29432" s="90" t="s">
        <v>33906</v>
      </c>
      <c r="BB29432" s="90" t="s">
        <v>3012</v>
      </c>
      <c r="BC29432" s="90" t="s">
        <v>14648</v>
      </c>
      <c r="BD29432" s="473" t="s">
        <v>1301</v>
      </c>
    </row>
    <row r="29433" spans="53:56" ht="15" x14ac:dyDescent="0.25">
      <c r="BA29433" s="91" t="s">
        <v>33907</v>
      </c>
      <c r="BB29433" s="91" t="s">
        <v>3012</v>
      </c>
      <c r="BC29433" s="91" t="s">
        <v>14648</v>
      </c>
      <c r="BD29433" s="473" t="s">
        <v>1301</v>
      </c>
    </row>
    <row r="29434" spans="53:56" ht="15" x14ac:dyDescent="0.25">
      <c r="BA29434" s="91" t="s">
        <v>33908</v>
      </c>
      <c r="BB29434" s="91" t="s">
        <v>3012</v>
      </c>
      <c r="BC29434" s="91" t="s">
        <v>33904</v>
      </c>
      <c r="BD29434" s="473" t="s">
        <v>1301</v>
      </c>
    </row>
    <row r="29435" spans="53:56" ht="15" x14ac:dyDescent="0.25">
      <c r="BA29435" s="90" t="s">
        <v>33909</v>
      </c>
      <c r="BB29435" s="90" t="s">
        <v>3012</v>
      </c>
      <c r="BC29435" s="90" t="s">
        <v>16634</v>
      </c>
      <c r="BD29435" s="473" t="s">
        <v>1301</v>
      </c>
    </row>
    <row r="29436" spans="53:56" ht="15" x14ac:dyDescent="0.25">
      <c r="BA29436" s="91" t="s">
        <v>33910</v>
      </c>
      <c r="BB29436" s="91" t="s">
        <v>3012</v>
      </c>
      <c r="BC29436" s="91" t="s">
        <v>16634</v>
      </c>
      <c r="BD29436" s="473" t="s">
        <v>1301</v>
      </c>
    </row>
    <row r="29437" spans="53:56" ht="15" x14ac:dyDescent="0.25">
      <c r="BA29437" s="90" t="s">
        <v>33911</v>
      </c>
      <c r="BB29437" s="90" t="s">
        <v>3012</v>
      </c>
      <c r="BC29437" s="90" t="s">
        <v>16634</v>
      </c>
      <c r="BD29437" s="473" t="s">
        <v>1301</v>
      </c>
    </row>
    <row r="29438" spans="53:56" ht="15" x14ac:dyDescent="0.25">
      <c r="BA29438" s="91" t="s">
        <v>33912</v>
      </c>
      <c r="BB29438" s="91" t="s">
        <v>3012</v>
      </c>
      <c r="BC29438" s="91" t="s">
        <v>16634</v>
      </c>
      <c r="BD29438" s="473" t="s">
        <v>1301</v>
      </c>
    </row>
    <row r="29439" spans="53:56" ht="15" x14ac:dyDescent="0.25">
      <c r="BA29439" s="90" t="s">
        <v>33913</v>
      </c>
      <c r="BB29439" s="90" t="s">
        <v>3012</v>
      </c>
      <c r="BC29439" s="90" t="s">
        <v>16634</v>
      </c>
      <c r="BD29439" s="473" t="s">
        <v>1301</v>
      </c>
    </row>
    <row r="29440" spans="53:56" ht="15" x14ac:dyDescent="0.25">
      <c r="BA29440" s="90" t="s">
        <v>33914</v>
      </c>
      <c r="BB29440" s="90" t="s">
        <v>3012</v>
      </c>
      <c r="BC29440" s="90" t="s">
        <v>16634</v>
      </c>
      <c r="BD29440" s="473" t="s">
        <v>1301</v>
      </c>
    </row>
    <row r="29441" spans="53:56" ht="15" x14ac:dyDescent="0.25">
      <c r="BA29441" s="91" t="s">
        <v>33915</v>
      </c>
      <c r="BB29441" s="91" t="s">
        <v>3012</v>
      </c>
      <c r="BC29441" s="91" t="s">
        <v>16634</v>
      </c>
      <c r="BD29441" s="473" t="s">
        <v>1301</v>
      </c>
    </row>
    <row r="29442" spans="53:56" ht="15" x14ac:dyDescent="0.25">
      <c r="BA29442" s="90" t="s">
        <v>33916</v>
      </c>
      <c r="BB29442" s="90" t="s">
        <v>3012</v>
      </c>
      <c r="BC29442" s="90" t="s">
        <v>33904</v>
      </c>
      <c r="BD29442" s="473" t="s">
        <v>1301</v>
      </c>
    </row>
    <row r="29443" spans="53:56" ht="15" x14ac:dyDescent="0.25">
      <c r="BA29443" s="91" t="s">
        <v>33917</v>
      </c>
      <c r="BB29443" s="91" t="s">
        <v>3012</v>
      </c>
      <c r="BC29443" s="91" t="s">
        <v>23672</v>
      </c>
      <c r="BD29443" s="473" t="s">
        <v>1301</v>
      </c>
    </row>
    <row r="29444" spans="53:56" ht="15" x14ac:dyDescent="0.25">
      <c r="BA29444" s="91" t="s">
        <v>33918</v>
      </c>
      <c r="BB29444" s="91" t="s">
        <v>3012</v>
      </c>
      <c r="BC29444" s="91" t="s">
        <v>16634</v>
      </c>
      <c r="BD29444" s="473" t="s">
        <v>1301</v>
      </c>
    </row>
    <row r="29445" spans="53:56" ht="15" x14ac:dyDescent="0.25">
      <c r="BA29445" s="90" t="s">
        <v>33919</v>
      </c>
      <c r="BB29445" s="90" t="s">
        <v>3012</v>
      </c>
      <c r="BC29445" s="90" t="s">
        <v>7866</v>
      </c>
      <c r="BD29445" s="473" t="s">
        <v>1301</v>
      </c>
    </row>
    <row r="29446" spans="53:56" ht="15" x14ac:dyDescent="0.25">
      <c r="BA29446" s="91" t="s">
        <v>33920</v>
      </c>
      <c r="BB29446" s="91" t="s">
        <v>3012</v>
      </c>
      <c r="BC29446" s="91" t="s">
        <v>20234</v>
      </c>
      <c r="BD29446" s="473" t="s">
        <v>1301</v>
      </c>
    </row>
    <row r="29447" spans="53:56" ht="15" x14ac:dyDescent="0.25">
      <c r="BA29447" s="90" t="s">
        <v>33921</v>
      </c>
      <c r="BB29447" s="90" t="s">
        <v>3012</v>
      </c>
      <c r="BC29447" s="90" t="s">
        <v>16634</v>
      </c>
      <c r="BD29447" s="473" t="s">
        <v>1301</v>
      </c>
    </row>
    <row r="29448" spans="53:56" ht="15" x14ac:dyDescent="0.25">
      <c r="BA29448" s="90" t="s">
        <v>33922</v>
      </c>
      <c r="BB29448" s="90" t="s">
        <v>3012</v>
      </c>
      <c r="BC29448" s="90" t="s">
        <v>33904</v>
      </c>
      <c r="BD29448" s="473" t="s">
        <v>1301</v>
      </c>
    </row>
    <row r="29449" spans="53:56" ht="15" x14ac:dyDescent="0.25">
      <c r="BA29449" s="91" t="s">
        <v>33923</v>
      </c>
      <c r="BB29449" s="91" t="s">
        <v>3012</v>
      </c>
      <c r="BC29449" s="91" t="s">
        <v>16634</v>
      </c>
      <c r="BD29449" s="473" t="s">
        <v>1301</v>
      </c>
    </row>
    <row r="29450" spans="53:56" ht="15" x14ac:dyDescent="0.25">
      <c r="BA29450" s="90" t="s">
        <v>33924</v>
      </c>
      <c r="BB29450" s="90" t="s">
        <v>3012</v>
      </c>
      <c r="BC29450" s="90" t="s">
        <v>7866</v>
      </c>
      <c r="BD29450" s="473" t="s">
        <v>1301</v>
      </c>
    </row>
    <row r="29451" spans="53:56" ht="15" x14ac:dyDescent="0.25">
      <c r="BA29451" s="91" t="s">
        <v>33925</v>
      </c>
      <c r="BB29451" s="91" t="s">
        <v>3012</v>
      </c>
      <c r="BC29451" s="91" t="s">
        <v>33904</v>
      </c>
      <c r="BD29451" s="473" t="s">
        <v>1301</v>
      </c>
    </row>
    <row r="29452" spans="53:56" ht="15" x14ac:dyDescent="0.25">
      <c r="BA29452" s="91" t="s">
        <v>33926</v>
      </c>
      <c r="BB29452" s="91" t="s">
        <v>3012</v>
      </c>
      <c r="BC29452" s="91" t="s">
        <v>23672</v>
      </c>
      <c r="BD29452" s="473" t="s">
        <v>1301</v>
      </c>
    </row>
    <row r="29453" spans="53:56" ht="15" x14ac:dyDescent="0.25">
      <c r="BA29453" s="90" t="s">
        <v>33927</v>
      </c>
      <c r="BB29453" s="90" t="s">
        <v>3012</v>
      </c>
      <c r="BC29453" s="90" t="s">
        <v>14648</v>
      </c>
      <c r="BD29453" s="473" t="s">
        <v>1301</v>
      </c>
    </row>
    <row r="29454" spans="53:56" ht="15" x14ac:dyDescent="0.25">
      <c r="BA29454" s="91" t="s">
        <v>33928</v>
      </c>
      <c r="BB29454" s="91" t="s">
        <v>3012</v>
      </c>
      <c r="BC29454" s="91" t="s">
        <v>14648</v>
      </c>
      <c r="BD29454" s="473" t="s">
        <v>1301</v>
      </c>
    </row>
    <row r="29455" spans="53:56" ht="15" x14ac:dyDescent="0.25">
      <c r="BA29455" s="90" t="s">
        <v>33929</v>
      </c>
      <c r="BB29455" s="90" t="s">
        <v>3012</v>
      </c>
      <c r="BC29455" s="90" t="s">
        <v>16634</v>
      </c>
      <c r="BD29455" s="473" t="s">
        <v>1301</v>
      </c>
    </row>
    <row r="29456" spans="53:56" ht="15" x14ac:dyDescent="0.25">
      <c r="BA29456" s="90" t="s">
        <v>33930</v>
      </c>
      <c r="BB29456" s="90" t="s">
        <v>3012</v>
      </c>
      <c r="BC29456" s="90" t="s">
        <v>33904</v>
      </c>
      <c r="BD29456" s="473" t="s">
        <v>1301</v>
      </c>
    </row>
    <row r="29457" spans="53:56" ht="15" x14ac:dyDescent="0.25">
      <c r="BA29457" s="91" t="s">
        <v>33931</v>
      </c>
      <c r="BB29457" s="91" t="s">
        <v>3012</v>
      </c>
      <c r="BC29457" s="91" t="s">
        <v>23672</v>
      </c>
      <c r="BD29457" s="473" t="s">
        <v>1301</v>
      </c>
    </row>
    <row r="29458" spans="53:56" ht="15" x14ac:dyDescent="0.25">
      <c r="BA29458" s="90" t="s">
        <v>33932</v>
      </c>
      <c r="BB29458" s="90" t="s">
        <v>3012</v>
      </c>
      <c r="BC29458" s="90" t="s">
        <v>23672</v>
      </c>
      <c r="BD29458" s="473" t="s">
        <v>1301</v>
      </c>
    </row>
    <row r="29459" spans="53:56" ht="15" x14ac:dyDescent="0.25">
      <c r="BA29459" s="91" t="s">
        <v>33933</v>
      </c>
      <c r="BB29459" s="91" t="s">
        <v>3012</v>
      </c>
      <c r="BC29459" s="91" t="s">
        <v>14648</v>
      </c>
      <c r="BD29459" s="473" t="s">
        <v>1301</v>
      </c>
    </row>
    <row r="29460" spans="53:56" ht="15" x14ac:dyDescent="0.25">
      <c r="BA29460" s="91" t="s">
        <v>33934</v>
      </c>
      <c r="BB29460" s="91" t="s">
        <v>3012</v>
      </c>
      <c r="BC29460" s="91" t="s">
        <v>16634</v>
      </c>
      <c r="BD29460" s="473" t="s">
        <v>1301</v>
      </c>
    </row>
    <row r="29461" spans="53:56" ht="15" x14ac:dyDescent="0.25">
      <c r="BA29461" s="90" t="s">
        <v>33935</v>
      </c>
      <c r="BB29461" s="90" t="s">
        <v>3012</v>
      </c>
      <c r="BC29461" s="90" t="s">
        <v>20234</v>
      </c>
      <c r="BD29461" s="473" t="s">
        <v>1301</v>
      </c>
    </row>
    <row r="29462" spans="53:56" ht="15" x14ac:dyDescent="0.25">
      <c r="BA29462" s="90" t="s">
        <v>33936</v>
      </c>
      <c r="BB29462" s="90" t="s">
        <v>3012</v>
      </c>
      <c r="BC29462" s="90" t="s">
        <v>16634</v>
      </c>
      <c r="BD29462" s="473" t="s">
        <v>1301</v>
      </c>
    </row>
    <row r="29463" spans="53:56" ht="15" x14ac:dyDescent="0.25">
      <c r="BA29463" s="91" t="s">
        <v>33937</v>
      </c>
      <c r="BB29463" s="91" t="s">
        <v>3012</v>
      </c>
      <c r="BC29463" s="91" t="s">
        <v>16634</v>
      </c>
      <c r="BD29463" s="473" t="s">
        <v>1301</v>
      </c>
    </row>
    <row r="29464" spans="53:56" ht="15" x14ac:dyDescent="0.25">
      <c r="BA29464" s="90" t="s">
        <v>33938</v>
      </c>
      <c r="BB29464" s="90" t="s">
        <v>3012</v>
      </c>
      <c r="BC29464" s="90" t="s">
        <v>20234</v>
      </c>
      <c r="BD29464" s="473" t="s">
        <v>1301</v>
      </c>
    </row>
    <row r="29465" spans="53:56" ht="15" x14ac:dyDescent="0.25">
      <c r="BA29465" s="90" t="s">
        <v>33939</v>
      </c>
      <c r="BB29465" s="90" t="s">
        <v>3012</v>
      </c>
      <c r="BC29465" s="90" t="s">
        <v>16634</v>
      </c>
      <c r="BD29465" s="473" t="s">
        <v>1301</v>
      </c>
    </row>
    <row r="29466" spans="53:56" ht="15" x14ac:dyDescent="0.25">
      <c r="BA29466" s="91" t="s">
        <v>33940</v>
      </c>
      <c r="BB29466" s="91" t="s">
        <v>3012</v>
      </c>
      <c r="BC29466" s="91" t="s">
        <v>23672</v>
      </c>
      <c r="BD29466" s="473" t="s">
        <v>1301</v>
      </c>
    </row>
    <row r="29467" spans="53:56" ht="15" x14ac:dyDescent="0.25">
      <c r="BA29467" s="90" t="s">
        <v>33941</v>
      </c>
      <c r="BB29467" s="90" t="s">
        <v>3012</v>
      </c>
      <c r="BC29467" s="90" t="s">
        <v>23672</v>
      </c>
      <c r="BD29467" s="473" t="s">
        <v>1301</v>
      </c>
    </row>
    <row r="29468" spans="53:56" ht="15" x14ac:dyDescent="0.25">
      <c r="BA29468" s="91" t="s">
        <v>33942</v>
      </c>
      <c r="BB29468" s="91" t="s">
        <v>3012</v>
      </c>
      <c r="BC29468" s="91" t="s">
        <v>23672</v>
      </c>
      <c r="BD29468" s="473" t="s">
        <v>1301</v>
      </c>
    </row>
    <row r="29469" spans="53:56" ht="15" x14ac:dyDescent="0.25">
      <c r="BA29469" s="91" t="s">
        <v>33943</v>
      </c>
      <c r="BB29469" s="91" t="s">
        <v>3012</v>
      </c>
      <c r="BC29469" s="91" t="s">
        <v>33904</v>
      </c>
      <c r="BD29469" s="473" t="s">
        <v>1301</v>
      </c>
    </row>
    <row r="29470" spans="53:56" ht="15" x14ac:dyDescent="0.25">
      <c r="BA29470" s="90" t="s">
        <v>33944</v>
      </c>
      <c r="BB29470" s="90" t="s">
        <v>3012</v>
      </c>
      <c r="BC29470" s="90" t="s">
        <v>7866</v>
      </c>
      <c r="BD29470" s="473" t="s">
        <v>1301</v>
      </c>
    </row>
    <row r="29471" spans="53:56" ht="15" x14ac:dyDescent="0.25">
      <c r="BA29471" s="91" t="s">
        <v>33945</v>
      </c>
      <c r="BB29471" s="91" t="s">
        <v>3012</v>
      </c>
      <c r="BC29471" s="91" t="s">
        <v>33904</v>
      </c>
      <c r="BD29471" s="473" t="s">
        <v>1301</v>
      </c>
    </row>
    <row r="29472" spans="53:56" ht="15" x14ac:dyDescent="0.25">
      <c r="BA29472" s="90" t="s">
        <v>33946</v>
      </c>
      <c r="BB29472" s="90" t="s">
        <v>3012</v>
      </c>
      <c r="BC29472" s="90" t="s">
        <v>33904</v>
      </c>
      <c r="BD29472" s="473" t="s">
        <v>1301</v>
      </c>
    </row>
    <row r="29473" spans="53:56" ht="15" x14ac:dyDescent="0.25">
      <c r="BA29473" s="90" t="s">
        <v>33947</v>
      </c>
      <c r="BB29473" s="90" t="s">
        <v>3012</v>
      </c>
      <c r="BC29473" s="90" t="s">
        <v>20234</v>
      </c>
      <c r="BD29473" s="473" t="s">
        <v>1301</v>
      </c>
    </row>
    <row r="29474" spans="53:56" ht="15" x14ac:dyDescent="0.25">
      <c r="BA29474" s="91" t="s">
        <v>33948</v>
      </c>
      <c r="BB29474" s="91" t="s">
        <v>3012</v>
      </c>
      <c r="BC29474" s="91" t="s">
        <v>23672</v>
      </c>
      <c r="BD29474" s="473" t="s">
        <v>1301</v>
      </c>
    </row>
    <row r="29475" spans="53:56" ht="15" x14ac:dyDescent="0.25">
      <c r="BA29475" s="90" t="s">
        <v>33949</v>
      </c>
      <c r="BB29475" s="90" t="s">
        <v>3012</v>
      </c>
      <c r="BC29475" s="90" t="s">
        <v>23672</v>
      </c>
      <c r="BD29475" s="473" t="s">
        <v>1301</v>
      </c>
    </row>
    <row r="29476" spans="53:56" ht="15" x14ac:dyDescent="0.25">
      <c r="BA29476" s="91" t="s">
        <v>33950</v>
      </c>
      <c r="BB29476" s="91" t="s">
        <v>3012</v>
      </c>
      <c r="BC29476" s="91" t="s">
        <v>23672</v>
      </c>
      <c r="BD29476" s="473" t="s">
        <v>1301</v>
      </c>
    </row>
    <row r="29477" spans="53:56" ht="15" x14ac:dyDescent="0.25">
      <c r="BA29477" s="90" t="s">
        <v>33951</v>
      </c>
      <c r="BB29477" s="90" t="s">
        <v>3012</v>
      </c>
      <c r="BC29477" s="90" t="s">
        <v>20234</v>
      </c>
      <c r="BD29477" s="473" t="s">
        <v>1301</v>
      </c>
    </row>
    <row r="29478" spans="53:56" ht="15" x14ac:dyDescent="0.25">
      <c r="BA29478" s="90" t="s">
        <v>33952</v>
      </c>
      <c r="BB29478" s="90" t="s">
        <v>3012</v>
      </c>
      <c r="BC29478" s="90" t="s">
        <v>7866</v>
      </c>
      <c r="BD29478" s="473" t="s">
        <v>1301</v>
      </c>
    </row>
    <row r="29479" spans="53:56" ht="15" x14ac:dyDescent="0.25">
      <c r="BA29479" s="91" t="s">
        <v>33953</v>
      </c>
      <c r="BB29479" s="91" t="s">
        <v>3012</v>
      </c>
      <c r="BC29479" s="91" t="s">
        <v>16634</v>
      </c>
      <c r="BD29479" s="473" t="s">
        <v>1301</v>
      </c>
    </row>
    <row r="29480" spans="53:56" ht="15" x14ac:dyDescent="0.25">
      <c r="BA29480" s="90" t="s">
        <v>33954</v>
      </c>
      <c r="BB29480" s="90" t="s">
        <v>3012</v>
      </c>
      <c r="BC29480" s="90" t="s">
        <v>20234</v>
      </c>
      <c r="BD29480" s="473" t="s">
        <v>1301</v>
      </c>
    </row>
    <row r="29481" spans="53:56" ht="15" x14ac:dyDescent="0.25">
      <c r="BA29481" s="91" t="s">
        <v>33955</v>
      </c>
      <c r="BB29481" s="91" t="s">
        <v>3012</v>
      </c>
      <c r="BC29481" s="91" t="s">
        <v>14875</v>
      </c>
      <c r="BD29481" s="473" t="s">
        <v>1301</v>
      </c>
    </row>
    <row r="29482" spans="53:56" ht="15" x14ac:dyDescent="0.25">
      <c r="BA29482" s="90" t="s">
        <v>33956</v>
      </c>
      <c r="BB29482" s="90" t="s">
        <v>3012</v>
      </c>
      <c r="BC29482" s="90" t="s">
        <v>14222</v>
      </c>
      <c r="BD29482" s="473" t="s">
        <v>1301</v>
      </c>
    </row>
    <row r="29483" spans="53:56" ht="15" x14ac:dyDescent="0.25">
      <c r="BA29483" s="90" t="s">
        <v>33957</v>
      </c>
      <c r="BB29483" s="90" t="s">
        <v>3012</v>
      </c>
      <c r="BC29483" s="90" t="s">
        <v>25975</v>
      </c>
      <c r="BD29483" s="473" t="s">
        <v>1301</v>
      </c>
    </row>
    <row r="29484" spans="53:56" ht="15" x14ac:dyDescent="0.25">
      <c r="BA29484" s="91" t="s">
        <v>33958</v>
      </c>
      <c r="BB29484" s="91" t="s">
        <v>3012</v>
      </c>
      <c r="BC29484" s="91" t="s">
        <v>25975</v>
      </c>
      <c r="BD29484" s="473" t="s">
        <v>1301</v>
      </c>
    </row>
    <row r="29485" spans="53:56" ht="15" x14ac:dyDescent="0.25">
      <c r="BA29485" s="90" t="s">
        <v>33959</v>
      </c>
      <c r="BB29485" s="90" t="s">
        <v>3012</v>
      </c>
      <c r="BC29485" s="90" t="s">
        <v>33960</v>
      </c>
      <c r="BD29485" s="473" t="s">
        <v>1301</v>
      </c>
    </row>
    <row r="29486" spans="53:56" ht="15" x14ac:dyDescent="0.25">
      <c r="BA29486" s="91" t="s">
        <v>33961</v>
      </c>
      <c r="BB29486" s="91" t="s">
        <v>3012</v>
      </c>
      <c r="BC29486" s="91" t="s">
        <v>33904</v>
      </c>
      <c r="BD29486" s="473" t="s">
        <v>1301</v>
      </c>
    </row>
    <row r="29487" spans="53:56" ht="15" x14ac:dyDescent="0.25">
      <c r="BA29487" s="91" t="s">
        <v>33962</v>
      </c>
      <c r="BB29487" s="91" t="s">
        <v>3012</v>
      </c>
      <c r="BC29487" s="91" t="s">
        <v>14696</v>
      </c>
      <c r="BD29487" s="473" t="s">
        <v>1301</v>
      </c>
    </row>
    <row r="29488" spans="53:56" ht="15" x14ac:dyDescent="0.25">
      <c r="BA29488" s="90" t="s">
        <v>33963</v>
      </c>
      <c r="BB29488" s="90" t="s">
        <v>3012</v>
      </c>
      <c r="BC29488" s="90" t="s">
        <v>25975</v>
      </c>
      <c r="BD29488" s="473" t="s">
        <v>1301</v>
      </c>
    </row>
    <row r="29489" spans="53:56" ht="15" x14ac:dyDescent="0.25">
      <c r="BA29489" s="91" t="s">
        <v>33964</v>
      </c>
      <c r="BB29489" s="91" t="s">
        <v>3012</v>
      </c>
      <c r="BC29489" s="91" t="s">
        <v>14222</v>
      </c>
      <c r="BD29489" s="473" t="s">
        <v>1301</v>
      </c>
    </row>
    <row r="29490" spans="53:56" ht="15" x14ac:dyDescent="0.25">
      <c r="BA29490" s="90" t="s">
        <v>33965</v>
      </c>
      <c r="BB29490" s="90" t="s">
        <v>3012</v>
      </c>
      <c r="BC29490" s="90" t="s">
        <v>25975</v>
      </c>
      <c r="BD29490" s="473" t="s">
        <v>1301</v>
      </c>
    </row>
    <row r="29491" spans="53:56" ht="15" x14ac:dyDescent="0.25">
      <c r="BA29491" s="90" t="s">
        <v>33966</v>
      </c>
      <c r="BB29491" s="90" t="s">
        <v>3012</v>
      </c>
      <c r="BC29491" s="90" t="s">
        <v>9485</v>
      </c>
      <c r="BD29491" s="473" t="s">
        <v>1301</v>
      </c>
    </row>
    <row r="29492" spans="53:56" ht="15" x14ac:dyDescent="0.25">
      <c r="BA29492" s="91" t="s">
        <v>33967</v>
      </c>
      <c r="BB29492" s="91" t="s">
        <v>3012</v>
      </c>
      <c r="BC29492" s="91" t="s">
        <v>33904</v>
      </c>
      <c r="BD29492" s="473" t="s">
        <v>1301</v>
      </c>
    </row>
    <row r="29493" spans="53:56" ht="15" x14ac:dyDescent="0.25">
      <c r="BA29493" s="90" t="s">
        <v>33968</v>
      </c>
      <c r="BB29493" s="90" t="s">
        <v>3012</v>
      </c>
      <c r="BC29493" s="90" t="s">
        <v>33613</v>
      </c>
      <c r="BD29493" s="473" t="s">
        <v>1301</v>
      </c>
    </row>
    <row r="29494" spans="53:56" ht="15" x14ac:dyDescent="0.25">
      <c r="BA29494" s="91" t="s">
        <v>33969</v>
      </c>
      <c r="BB29494" s="91" t="s">
        <v>3012</v>
      </c>
      <c r="BC29494" s="91" t="s">
        <v>25975</v>
      </c>
      <c r="BD29494" s="473" t="s">
        <v>1301</v>
      </c>
    </row>
    <row r="29495" spans="53:56" ht="15" x14ac:dyDescent="0.25">
      <c r="BA29495" s="91" t="s">
        <v>33970</v>
      </c>
      <c r="BB29495" s="91" t="s">
        <v>3012</v>
      </c>
      <c r="BC29495" s="91" t="s">
        <v>14875</v>
      </c>
      <c r="BD29495" s="473" t="s">
        <v>1301</v>
      </c>
    </row>
    <row r="29496" spans="53:56" ht="15" x14ac:dyDescent="0.25">
      <c r="BA29496" s="90" t="s">
        <v>33971</v>
      </c>
      <c r="BB29496" s="90" t="s">
        <v>3012</v>
      </c>
      <c r="BC29496" s="90" t="s">
        <v>33904</v>
      </c>
      <c r="BD29496" s="473" t="s">
        <v>1301</v>
      </c>
    </row>
    <row r="29497" spans="53:56" ht="15" x14ac:dyDescent="0.25">
      <c r="BA29497" s="91" t="s">
        <v>33972</v>
      </c>
      <c r="BB29497" s="91" t="s">
        <v>3012</v>
      </c>
      <c r="BC29497" s="91" t="s">
        <v>33613</v>
      </c>
      <c r="BD29497" s="473" t="s">
        <v>1301</v>
      </c>
    </row>
    <row r="29498" spans="53:56" ht="15" x14ac:dyDescent="0.25">
      <c r="BA29498" s="90" t="s">
        <v>33973</v>
      </c>
      <c r="BB29498" s="90" t="s">
        <v>3012</v>
      </c>
      <c r="BC29498" s="90" t="s">
        <v>14875</v>
      </c>
      <c r="BD29498" s="473" t="s">
        <v>1301</v>
      </c>
    </row>
    <row r="29499" spans="53:56" ht="15" x14ac:dyDescent="0.25">
      <c r="BA29499" s="90" t="s">
        <v>33974</v>
      </c>
      <c r="BB29499" s="90" t="s">
        <v>3012</v>
      </c>
      <c r="BC29499" s="90" t="s">
        <v>14696</v>
      </c>
      <c r="BD29499" s="473" t="s">
        <v>1301</v>
      </c>
    </row>
    <row r="29500" spans="53:56" ht="15" x14ac:dyDescent="0.25">
      <c r="BA29500" s="91" t="s">
        <v>33975</v>
      </c>
      <c r="BB29500" s="91" t="s">
        <v>3012</v>
      </c>
      <c r="BC29500" s="91" t="s">
        <v>14648</v>
      </c>
      <c r="BD29500" s="473" t="s">
        <v>1301</v>
      </c>
    </row>
    <row r="29501" spans="53:56" ht="15" x14ac:dyDescent="0.25">
      <c r="BA29501" s="90" t="s">
        <v>33976</v>
      </c>
      <c r="BB29501" s="90" t="s">
        <v>3012</v>
      </c>
      <c r="BC29501" s="90" t="s">
        <v>14648</v>
      </c>
      <c r="BD29501" s="473" t="s">
        <v>1301</v>
      </c>
    </row>
    <row r="29502" spans="53:56" ht="15" x14ac:dyDescent="0.25">
      <c r="BA29502" s="90" t="s">
        <v>33977</v>
      </c>
      <c r="BB29502" s="90" t="s">
        <v>3012</v>
      </c>
      <c r="BC29502" s="90" t="s">
        <v>14875</v>
      </c>
      <c r="BD29502" s="473" t="s">
        <v>1301</v>
      </c>
    </row>
    <row r="29503" spans="53:56" ht="15" x14ac:dyDescent="0.25">
      <c r="BA29503" s="91" t="s">
        <v>33978</v>
      </c>
      <c r="BB29503" s="91" t="s">
        <v>3012</v>
      </c>
      <c r="BC29503" s="91" t="s">
        <v>14875</v>
      </c>
      <c r="BD29503" s="473" t="s">
        <v>1301</v>
      </c>
    </row>
    <row r="29504" spans="53:56" ht="15" x14ac:dyDescent="0.25">
      <c r="BA29504" s="91" t="s">
        <v>33979</v>
      </c>
      <c r="BB29504" s="91" t="s">
        <v>3012</v>
      </c>
      <c r="BC29504" s="91" t="s">
        <v>9485</v>
      </c>
      <c r="BD29504" s="473" t="s">
        <v>1301</v>
      </c>
    </row>
    <row r="29505" spans="53:56" ht="15" x14ac:dyDescent="0.25">
      <c r="BA29505" s="90" t="s">
        <v>33980</v>
      </c>
      <c r="BB29505" s="90" t="s">
        <v>3012</v>
      </c>
      <c r="BC29505" s="90" t="s">
        <v>33613</v>
      </c>
      <c r="BD29505" s="473" t="s">
        <v>1301</v>
      </c>
    </row>
    <row r="29506" spans="53:56" ht="15" x14ac:dyDescent="0.25">
      <c r="BA29506" s="91" t="s">
        <v>33981</v>
      </c>
      <c r="BB29506" s="91" t="s">
        <v>3012</v>
      </c>
      <c r="BC29506" s="91" t="s">
        <v>33960</v>
      </c>
      <c r="BD29506" s="473" t="s">
        <v>1301</v>
      </c>
    </row>
    <row r="29507" spans="53:56" ht="15" x14ac:dyDescent="0.25">
      <c r="BA29507" s="90" t="s">
        <v>33982</v>
      </c>
      <c r="BB29507" s="90" t="s">
        <v>3012</v>
      </c>
      <c r="BC29507" s="90" t="s">
        <v>14648</v>
      </c>
      <c r="BD29507" s="473" t="s">
        <v>1301</v>
      </c>
    </row>
    <row r="29508" spans="53:56" ht="15" x14ac:dyDescent="0.25">
      <c r="BA29508" s="90" t="s">
        <v>33983</v>
      </c>
      <c r="BB29508" s="90" t="s">
        <v>3012</v>
      </c>
      <c r="BC29508" s="90" t="s">
        <v>14696</v>
      </c>
      <c r="BD29508" s="473" t="s">
        <v>1301</v>
      </c>
    </row>
    <row r="29509" spans="53:56" ht="15" x14ac:dyDescent="0.25">
      <c r="BA29509" s="91" t="s">
        <v>33984</v>
      </c>
      <c r="BB29509" s="91" t="s">
        <v>3012</v>
      </c>
      <c r="BC29509" s="91" t="s">
        <v>33613</v>
      </c>
      <c r="BD29509" s="473" t="s">
        <v>1301</v>
      </c>
    </row>
    <row r="29510" spans="53:56" ht="15" x14ac:dyDescent="0.25">
      <c r="BA29510" s="90" t="s">
        <v>33985</v>
      </c>
      <c r="BB29510" s="90" t="s">
        <v>3012</v>
      </c>
      <c r="BC29510" s="90" t="s">
        <v>14875</v>
      </c>
      <c r="BD29510" s="473" t="s">
        <v>1301</v>
      </c>
    </row>
    <row r="29511" spans="53:56" ht="15" x14ac:dyDescent="0.25">
      <c r="BA29511" s="91" t="s">
        <v>33986</v>
      </c>
      <c r="BB29511" s="91" t="s">
        <v>3012</v>
      </c>
      <c r="BC29511" s="91" t="s">
        <v>14875</v>
      </c>
      <c r="BD29511" s="473" t="s">
        <v>1301</v>
      </c>
    </row>
    <row r="29512" spans="53:56" ht="15" x14ac:dyDescent="0.25">
      <c r="BA29512" s="90" t="s">
        <v>33987</v>
      </c>
      <c r="BB29512" s="90" t="s">
        <v>3012</v>
      </c>
      <c r="BC29512" s="90" t="s">
        <v>14696</v>
      </c>
      <c r="BD29512" s="473" t="s">
        <v>1301</v>
      </c>
    </row>
    <row r="29513" spans="53:56" ht="15" x14ac:dyDescent="0.25">
      <c r="BA29513" s="91" t="s">
        <v>33988</v>
      </c>
      <c r="BB29513" s="91" t="s">
        <v>3012</v>
      </c>
      <c r="BC29513" s="91" t="s">
        <v>14648</v>
      </c>
      <c r="BD29513" s="473" t="s">
        <v>1301</v>
      </c>
    </row>
    <row r="29514" spans="53:56" ht="15" x14ac:dyDescent="0.25">
      <c r="BA29514" s="90" t="s">
        <v>33989</v>
      </c>
      <c r="BB29514" s="90" t="s">
        <v>3012</v>
      </c>
      <c r="BC29514" s="90" t="s">
        <v>33960</v>
      </c>
      <c r="BD29514" s="473" t="s">
        <v>1301</v>
      </c>
    </row>
    <row r="29515" spans="53:56" ht="15" x14ac:dyDescent="0.25">
      <c r="BA29515" s="91" t="s">
        <v>33990</v>
      </c>
      <c r="BB29515" s="91" t="s">
        <v>3012</v>
      </c>
      <c r="BC29515" s="91" t="s">
        <v>14875</v>
      </c>
      <c r="BD29515" s="473" t="s">
        <v>1301</v>
      </c>
    </row>
    <row r="29516" spans="53:56" ht="15" x14ac:dyDescent="0.25">
      <c r="BA29516" s="90" t="s">
        <v>33991</v>
      </c>
      <c r="BB29516" s="90" t="s">
        <v>3012</v>
      </c>
      <c r="BC29516" s="90" t="s">
        <v>33904</v>
      </c>
      <c r="BD29516" s="473" t="s">
        <v>1301</v>
      </c>
    </row>
    <row r="29517" spans="53:56" ht="15" x14ac:dyDescent="0.25">
      <c r="BA29517" s="91" t="s">
        <v>33992</v>
      </c>
      <c r="BB29517" s="91" t="s">
        <v>3012</v>
      </c>
      <c r="BC29517" s="91" t="s">
        <v>33904</v>
      </c>
      <c r="BD29517" s="473" t="s">
        <v>1301</v>
      </c>
    </row>
    <row r="29518" spans="53:56" ht="15" x14ac:dyDescent="0.25">
      <c r="BA29518" s="90" t="s">
        <v>33993</v>
      </c>
      <c r="BB29518" s="90" t="s">
        <v>3012</v>
      </c>
      <c r="BC29518" s="90" t="s">
        <v>14222</v>
      </c>
      <c r="BD29518" s="473" t="s">
        <v>1301</v>
      </c>
    </row>
    <row r="29519" spans="53:56" ht="15" x14ac:dyDescent="0.25">
      <c r="BA29519" s="91" t="s">
        <v>33994</v>
      </c>
      <c r="BB29519" s="91" t="s">
        <v>3012</v>
      </c>
      <c r="BC29519" s="91" t="s">
        <v>14696</v>
      </c>
      <c r="BD29519" s="473" t="s">
        <v>1301</v>
      </c>
    </row>
    <row r="29520" spans="53:56" ht="15" x14ac:dyDescent="0.25">
      <c r="BA29520" s="90" t="s">
        <v>33995</v>
      </c>
      <c r="BB29520" s="90" t="s">
        <v>3012</v>
      </c>
      <c r="BC29520" s="90" t="s">
        <v>14875</v>
      </c>
      <c r="BD29520" s="473" t="s">
        <v>1301</v>
      </c>
    </row>
    <row r="29521" spans="53:56" ht="15" x14ac:dyDescent="0.25">
      <c r="BA29521" s="91" t="s">
        <v>33996</v>
      </c>
      <c r="BB29521" s="91" t="s">
        <v>3012</v>
      </c>
      <c r="BC29521" s="91" t="s">
        <v>14648</v>
      </c>
      <c r="BD29521" s="473" t="s">
        <v>1301</v>
      </c>
    </row>
    <row r="29522" spans="53:56" ht="15" x14ac:dyDescent="0.25">
      <c r="BA29522" s="90" t="s">
        <v>33997</v>
      </c>
      <c r="BB29522" s="90" t="s">
        <v>3012</v>
      </c>
      <c r="BC29522" s="90" t="s">
        <v>33613</v>
      </c>
      <c r="BD29522" s="473" t="s">
        <v>1301</v>
      </c>
    </row>
    <row r="29523" spans="53:56" ht="15" x14ac:dyDescent="0.25">
      <c r="BA29523" s="91" t="s">
        <v>33998</v>
      </c>
      <c r="BB29523" s="91" t="s">
        <v>3012</v>
      </c>
      <c r="BC29523" s="91" t="s">
        <v>14875</v>
      </c>
      <c r="BD29523" s="473" t="s">
        <v>1301</v>
      </c>
    </row>
    <row r="29524" spans="53:56" ht="15" x14ac:dyDescent="0.25">
      <c r="BA29524" s="90" t="s">
        <v>33999</v>
      </c>
      <c r="BB29524" s="90" t="s">
        <v>3012</v>
      </c>
      <c r="BC29524" s="90" t="s">
        <v>33904</v>
      </c>
      <c r="BD29524" s="473" t="s">
        <v>1301</v>
      </c>
    </row>
    <row r="29525" spans="53:56" ht="15" x14ac:dyDescent="0.25">
      <c r="BA29525" s="91" t="s">
        <v>34000</v>
      </c>
      <c r="BB29525" s="91" t="s">
        <v>3012</v>
      </c>
      <c r="BC29525" s="91" t="s">
        <v>14648</v>
      </c>
      <c r="BD29525" s="473" t="s">
        <v>1301</v>
      </c>
    </row>
    <row r="29526" spans="53:56" ht="15" x14ac:dyDescent="0.25">
      <c r="BA29526" s="90" t="s">
        <v>34001</v>
      </c>
      <c r="BB29526" s="90" t="s">
        <v>3012</v>
      </c>
      <c r="BC29526" s="90" t="s">
        <v>33613</v>
      </c>
      <c r="BD29526" s="473" t="s">
        <v>1301</v>
      </c>
    </row>
    <row r="29527" spans="53:56" ht="15" x14ac:dyDescent="0.25">
      <c r="BA29527" s="91" t="s">
        <v>34002</v>
      </c>
      <c r="BB29527" s="91" t="s">
        <v>3012</v>
      </c>
      <c r="BC29527" s="91" t="s">
        <v>33960</v>
      </c>
      <c r="BD29527" s="473" t="s">
        <v>1301</v>
      </c>
    </row>
    <row r="29528" spans="53:56" ht="15" x14ac:dyDescent="0.25">
      <c r="BA29528" s="90" t="s">
        <v>34003</v>
      </c>
      <c r="BB29528" s="90" t="s">
        <v>3012</v>
      </c>
      <c r="BC29528" s="90" t="s">
        <v>33613</v>
      </c>
      <c r="BD29528" s="473" t="s">
        <v>1301</v>
      </c>
    </row>
    <row r="29529" spans="53:56" ht="15" x14ac:dyDescent="0.25">
      <c r="BA29529" s="91" t="s">
        <v>34004</v>
      </c>
      <c r="BB29529" s="91" t="s">
        <v>3012</v>
      </c>
      <c r="BC29529" s="91" t="s">
        <v>33960</v>
      </c>
      <c r="BD29529" s="473" t="s">
        <v>1301</v>
      </c>
    </row>
    <row r="29530" spans="53:56" ht="15" x14ac:dyDescent="0.25">
      <c r="BA29530" s="90" t="s">
        <v>34005</v>
      </c>
      <c r="BB29530" s="90" t="s">
        <v>3012</v>
      </c>
      <c r="BC29530" s="90" t="s">
        <v>33613</v>
      </c>
      <c r="BD29530" s="473" t="s">
        <v>1301</v>
      </c>
    </row>
    <row r="29531" spans="53:56" ht="15" x14ac:dyDescent="0.25">
      <c r="BA29531" s="91" t="s">
        <v>34006</v>
      </c>
      <c r="BB29531" s="91" t="s">
        <v>3012</v>
      </c>
      <c r="BC29531" s="91" t="s">
        <v>33904</v>
      </c>
      <c r="BD29531" s="473" t="s">
        <v>1301</v>
      </c>
    </row>
    <row r="29532" spans="53:56" ht="15" x14ac:dyDescent="0.25">
      <c r="BA29532" s="90" t="s">
        <v>34007</v>
      </c>
      <c r="BB29532" s="90" t="s">
        <v>3012</v>
      </c>
      <c r="BC29532" s="90" t="s">
        <v>9485</v>
      </c>
      <c r="BD29532" s="473" t="s">
        <v>1301</v>
      </c>
    </row>
    <row r="29533" spans="53:56" ht="15" x14ac:dyDescent="0.25">
      <c r="BA29533" s="91" t="s">
        <v>34008</v>
      </c>
      <c r="BB29533" s="91" t="s">
        <v>3012</v>
      </c>
      <c r="BC29533" s="91" t="s">
        <v>14696</v>
      </c>
      <c r="BD29533" s="473" t="s">
        <v>1301</v>
      </c>
    </row>
    <row r="29534" spans="53:56" ht="15" x14ac:dyDescent="0.25">
      <c r="BA29534" s="90" t="s">
        <v>34009</v>
      </c>
      <c r="BB29534" s="90" t="s">
        <v>3012</v>
      </c>
      <c r="BC29534" s="90" t="s">
        <v>33613</v>
      </c>
      <c r="BD29534" s="473" t="s">
        <v>1301</v>
      </c>
    </row>
    <row r="29535" spans="53:56" ht="15" x14ac:dyDescent="0.25">
      <c r="BA29535" s="91" t="s">
        <v>34010</v>
      </c>
      <c r="BB29535" s="91" t="s">
        <v>3012</v>
      </c>
      <c r="BC29535" s="91" t="s">
        <v>33904</v>
      </c>
      <c r="BD29535" s="473" t="s">
        <v>1301</v>
      </c>
    </row>
    <row r="29536" spans="53:56" ht="15" x14ac:dyDescent="0.25">
      <c r="BA29536" s="90" t="s">
        <v>34011</v>
      </c>
      <c r="BB29536" s="90" t="s">
        <v>3012</v>
      </c>
      <c r="BC29536" s="90" t="s">
        <v>33613</v>
      </c>
      <c r="BD29536" s="473" t="s">
        <v>1301</v>
      </c>
    </row>
    <row r="29537" spans="53:56" ht="15" x14ac:dyDescent="0.25">
      <c r="BA29537" s="91" t="s">
        <v>34012</v>
      </c>
      <c r="BB29537" s="91" t="s">
        <v>3012</v>
      </c>
      <c r="BC29537" s="91" t="s">
        <v>33613</v>
      </c>
      <c r="BD29537" s="473" t="s">
        <v>1301</v>
      </c>
    </row>
    <row r="29538" spans="53:56" ht="15" x14ac:dyDescent="0.25">
      <c r="BA29538" s="90" t="s">
        <v>34013</v>
      </c>
      <c r="BB29538" s="90" t="s">
        <v>3012</v>
      </c>
      <c r="BC29538" s="90" t="s">
        <v>33960</v>
      </c>
      <c r="BD29538" s="473" t="s">
        <v>1301</v>
      </c>
    </row>
    <row r="29539" spans="53:56" ht="15" x14ac:dyDescent="0.25">
      <c r="BA29539" s="91" t="s">
        <v>34014</v>
      </c>
      <c r="BB29539" s="91" t="s">
        <v>3012</v>
      </c>
      <c r="BC29539" s="91" t="s">
        <v>33904</v>
      </c>
      <c r="BD29539" s="473" t="s">
        <v>1301</v>
      </c>
    </row>
    <row r="29540" spans="53:56" ht="15" x14ac:dyDescent="0.25">
      <c r="BA29540" s="90" t="s">
        <v>34015</v>
      </c>
      <c r="BB29540" s="90" t="s">
        <v>3012</v>
      </c>
      <c r="BC29540" s="90" t="s">
        <v>33613</v>
      </c>
      <c r="BD29540" s="473" t="s">
        <v>1301</v>
      </c>
    </row>
    <row r="29541" spans="53:56" ht="15" x14ac:dyDescent="0.25">
      <c r="BA29541" s="91" t="s">
        <v>34016</v>
      </c>
      <c r="BB29541" s="91" t="s">
        <v>3012</v>
      </c>
      <c r="BC29541" s="91" t="s">
        <v>25975</v>
      </c>
      <c r="BD29541" s="473" t="s">
        <v>1301</v>
      </c>
    </row>
    <row r="29542" spans="53:56" ht="15" x14ac:dyDescent="0.25">
      <c r="BA29542" s="90" t="s">
        <v>34017</v>
      </c>
      <c r="BB29542" s="90" t="s">
        <v>3012</v>
      </c>
      <c r="BC29542" s="90" t="s">
        <v>14875</v>
      </c>
      <c r="BD29542" s="473" t="s">
        <v>1301</v>
      </c>
    </row>
    <row r="29543" spans="53:56" ht="15" x14ac:dyDescent="0.25">
      <c r="BA29543" s="91" t="s">
        <v>34018</v>
      </c>
      <c r="BB29543" s="91" t="s">
        <v>3012</v>
      </c>
      <c r="BC29543" s="91" t="s">
        <v>33904</v>
      </c>
      <c r="BD29543" s="473" t="s">
        <v>1301</v>
      </c>
    </row>
    <row r="29544" spans="53:56" ht="15" x14ac:dyDescent="0.25">
      <c r="BA29544" s="90" t="s">
        <v>34019</v>
      </c>
      <c r="BB29544" s="90" t="s">
        <v>3012</v>
      </c>
      <c r="BC29544" s="90" t="s">
        <v>14222</v>
      </c>
      <c r="BD29544" s="473" t="s">
        <v>1301</v>
      </c>
    </row>
    <row r="29545" spans="53:56" ht="15" x14ac:dyDescent="0.25">
      <c r="BA29545" s="91" t="s">
        <v>34020</v>
      </c>
      <c r="BB29545" s="91" t="s">
        <v>3012</v>
      </c>
      <c r="BC29545" s="91" t="s">
        <v>14875</v>
      </c>
      <c r="BD29545" s="473" t="s">
        <v>1301</v>
      </c>
    </row>
    <row r="29546" spans="53:56" ht="15" x14ac:dyDescent="0.25">
      <c r="BA29546" s="90" t="s">
        <v>34021</v>
      </c>
      <c r="BB29546" s="90" t="s">
        <v>3012</v>
      </c>
      <c r="BC29546" s="90" t="s">
        <v>33904</v>
      </c>
      <c r="BD29546" s="473" t="s">
        <v>1301</v>
      </c>
    </row>
    <row r="29547" spans="53:56" ht="15" x14ac:dyDescent="0.25">
      <c r="BA29547" s="91" t="s">
        <v>34022</v>
      </c>
      <c r="BB29547" s="91" t="s">
        <v>3012</v>
      </c>
      <c r="BC29547" s="91" t="s">
        <v>33904</v>
      </c>
      <c r="BD29547" s="473" t="s">
        <v>1301</v>
      </c>
    </row>
    <row r="29548" spans="53:56" ht="15" x14ac:dyDescent="0.25">
      <c r="BA29548" s="90" t="s">
        <v>34023</v>
      </c>
      <c r="BB29548" s="90" t="s">
        <v>3012</v>
      </c>
      <c r="BC29548" s="90" t="s">
        <v>33904</v>
      </c>
      <c r="BD29548" s="473" t="s">
        <v>1301</v>
      </c>
    </row>
    <row r="29549" spans="53:56" ht="15" x14ac:dyDescent="0.25">
      <c r="BA29549" s="90" t="s">
        <v>34024</v>
      </c>
      <c r="BB29549" s="90" t="s">
        <v>3012</v>
      </c>
      <c r="BC29549" s="90" t="s">
        <v>33904</v>
      </c>
      <c r="BD29549" s="473" t="s">
        <v>1301</v>
      </c>
    </row>
    <row r="29550" spans="53:56" ht="15" x14ac:dyDescent="0.25">
      <c r="BA29550" s="91" t="s">
        <v>34025</v>
      </c>
      <c r="BB29550" s="91" t="s">
        <v>3012</v>
      </c>
      <c r="BC29550" s="91" t="s">
        <v>33904</v>
      </c>
      <c r="BD29550" s="473" t="s">
        <v>1301</v>
      </c>
    </row>
    <row r="29551" spans="53:56" ht="15" x14ac:dyDescent="0.25">
      <c r="BA29551" s="90" t="s">
        <v>34026</v>
      </c>
      <c r="BB29551" s="90" t="s">
        <v>3012</v>
      </c>
      <c r="BC29551" s="90" t="s">
        <v>33904</v>
      </c>
      <c r="BD29551" s="473" t="s">
        <v>1301</v>
      </c>
    </row>
    <row r="29552" spans="53:56" ht="15" x14ac:dyDescent="0.25">
      <c r="BA29552" s="91" t="s">
        <v>34027</v>
      </c>
      <c r="BB29552" s="91" t="s">
        <v>3012</v>
      </c>
      <c r="BC29552" s="91" t="s">
        <v>33904</v>
      </c>
      <c r="BD29552" s="473" t="s">
        <v>1301</v>
      </c>
    </row>
    <row r="29553" spans="53:56" ht="15" x14ac:dyDescent="0.25">
      <c r="BA29553" s="90" t="s">
        <v>34028</v>
      </c>
      <c r="BB29553" s="90" t="s">
        <v>3012</v>
      </c>
      <c r="BC29553" s="90" t="s">
        <v>33904</v>
      </c>
      <c r="BD29553" s="473" t="s">
        <v>1301</v>
      </c>
    </row>
    <row r="29554" spans="53:56" ht="15" x14ac:dyDescent="0.25">
      <c r="BA29554" s="91" t="s">
        <v>34029</v>
      </c>
      <c r="BB29554" s="91" t="s">
        <v>3012</v>
      </c>
      <c r="BC29554" s="91" t="s">
        <v>33904</v>
      </c>
      <c r="BD29554" s="473" t="s">
        <v>1301</v>
      </c>
    </row>
    <row r="29555" spans="53:56" ht="15" x14ac:dyDescent="0.25">
      <c r="BA29555" s="90" t="s">
        <v>34030</v>
      </c>
      <c r="BB29555" s="90" t="s">
        <v>3012</v>
      </c>
      <c r="BC29555" s="90" t="s">
        <v>33904</v>
      </c>
      <c r="BD29555" s="473" t="s">
        <v>1301</v>
      </c>
    </row>
    <row r="29556" spans="53:56" ht="15" x14ac:dyDescent="0.25">
      <c r="BA29556" s="91" t="s">
        <v>34031</v>
      </c>
      <c r="BB29556" s="91" t="s">
        <v>3012</v>
      </c>
      <c r="BC29556" s="91" t="s">
        <v>33904</v>
      </c>
      <c r="BD29556" s="473" t="s">
        <v>1301</v>
      </c>
    </row>
    <row r="29557" spans="53:56" ht="15" x14ac:dyDescent="0.25">
      <c r="BA29557" s="90" t="s">
        <v>34032</v>
      </c>
      <c r="BB29557" s="90" t="s">
        <v>3012</v>
      </c>
      <c r="BC29557" s="90" t="s">
        <v>33904</v>
      </c>
      <c r="BD29557" s="473" t="s">
        <v>1301</v>
      </c>
    </row>
    <row r="29558" spans="53:56" ht="15" x14ac:dyDescent="0.25">
      <c r="BA29558" s="91" t="s">
        <v>34033</v>
      </c>
      <c r="BB29558" s="91" t="s">
        <v>3012</v>
      </c>
      <c r="BC29558" s="91" t="s">
        <v>33904</v>
      </c>
      <c r="BD29558" s="473" t="s">
        <v>1301</v>
      </c>
    </row>
    <row r="29559" spans="53:56" ht="15" x14ac:dyDescent="0.25">
      <c r="BA29559" s="90" t="s">
        <v>34034</v>
      </c>
      <c r="BB29559" s="90" t="s">
        <v>3012</v>
      </c>
      <c r="BC29559" s="90" t="s">
        <v>33904</v>
      </c>
      <c r="BD29559" s="473" t="s">
        <v>1301</v>
      </c>
    </row>
    <row r="29560" spans="53:56" ht="15" x14ac:dyDescent="0.25">
      <c r="BA29560" s="91" t="s">
        <v>34035</v>
      </c>
      <c r="BB29560" s="91" t="s">
        <v>3012</v>
      </c>
      <c r="BC29560" s="91" t="s">
        <v>33904</v>
      </c>
      <c r="BD29560" s="473" t="s">
        <v>1301</v>
      </c>
    </row>
    <row r="29561" spans="53:56" ht="15" x14ac:dyDescent="0.25">
      <c r="BA29561" s="90" t="s">
        <v>34036</v>
      </c>
      <c r="BB29561" s="90" t="s">
        <v>3012</v>
      </c>
      <c r="BC29561" s="90" t="s">
        <v>33904</v>
      </c>
      <c r="BD29561" s="473" t="s">
        <v>1301</v>
      </c>
    </row>
    <row r="29562" spans="53:56" ht="15" x14ac:dyDescent="0.25">
      <c r="BA29562" s="91" t="s">
        <v>34037</v>
      </c>
      <c r="BB29562" s="91" t="s">
        <v>3012</v>
      </c>
      <c r="BC29562" s="91" t="s">
        <v>33904</v>
      </c>
      <c r="BD29562" s="473" t="s">
        <v>1301</v>
      </c>
    </row>
    <row r="29563" spans="53:56" ht="15" x14ac:dyDescent="0.25">
      <c r="BA29563" s="90" t="s">
        <v>34038</v>
      </c>
      <c r="BB29563" s="90" t="s">
        <v>3012</v>
      </c>
      <c r="BC29563" s="90" t="s">
        <v>33904</v>
      </c>
      <c r="BD29563" s="473" t="s">
        <v>1301</v>
      </c>
    </row>
    <row r="29564" spans="53:56" ht="15" x14ac:dyDescent="0.25">
      <c r="BA29564" s="91" t="s">
        <v>34039</v>
      </c>
      <c r="BB29564" s="91" t="s">
        <v>3012</v>
      </c>
      <c r="BC29564" s="91" t="s">
        <v>33904</v>
      </c>
      <c r="BD29564" s="473" t="s">
        <v>1301</v>
      </c>
    </row>
    <row r="29565" spans="53:56" ht="15" x14ac:dyDescent="0.25">
      <c r="BA29565" s="90" t="s">
        <v>34040</v>
      </c>
      <c r="BB29565" s="90" t="s">
        <v>3012</v>
      </c>
      <c r="BC29565" s="90" t="s">
        <v>33904</v>
      </c>
      <c r="BD29565" s="473" t="s">
        <v>1301</v>
      </c>
    </row>
    <row r="29566" spans="53:56" ht="15" x14ac:dyDescent="0.25">
      <c r="BA29566" s="91" t="s">
        <v>34041</v>
      </c>
      <c r="BB29566" s="91" t="s">
        <v>3012</v>
      </c>
      <c r="BC29566" s="91" t="s">
        <v>33904</v>
      </c>
      <c r="BD29566" s="473" t="s">
        <v>1301</v>
      </c>
    </row>
    <row r="29567" spans="53:56" ht="15" x14ac:dyDescent="0.25">
      <c r="BA29567" s="90" t="s">
        <v>34042</v>
      </c>
      <c r="BB29567" s="90" t="s">
        <v>3012</v>
      </c>
      <c r="BC29567" s="90" t="s">
        <v>33904</v>
      </c>
      <c r="BD29567" s="473" t="s">
        <v>1301</v>
      </c>
    </row>
    <row r="29568" spans="53:56" ht="15" x14ac:dyDescent="0.25">
      <c r="BA29568" s="91" t="s">
        <v>34043</v>
      </c>
      <c r="BB29568" s="91" t="s">
        <v>3012</v>
      </c>
      <c r="BC29568" s="91" t="s">
        <v>33904</v>
      </c>
      <c r="BD29568" s="473" t="s">
        <v>1301</v>
      </c>
    </row>
    <row r="29569" spans="53:56" ht="15" x14ac:dyDescent="0.25">
      <c r="BA29569" s="90" t="s">
        <v>34044</v>
      </c>
      <c r="BB29569" s="90" t="s">
        <v>3012</v>
      </c>
      <c r="BC29569" s="90" t="s">
        <v>33904</v>
      </c>
      <c r="BD29569" s="473" t="s">
        <v>1301</v>
      </c>
    </row>
    <row r="29570" spans="53:56" ht="15" x14ac:dyDescent="0.25">
      <c r="BA29570" s="91" t="s">
        <v>34045</v>
      </c>
      <c r="BB29570" s="91" t="s">
        <v>3012</v>
      </c>
      <c r="BC29570" s="91" t="s">
        <v>33904</v>
      </c>
      <c r="BD29570" s="473" t="s">
        <v>1301</v>
      </c>
    </row>
    <row r="29571" spans="53:56" ht="15" x14ac:dyDescent="0.25">
      <c r="BA29571" s="90" t="s">
        <v>34046</v>
      </c>
      <c r="BB29571" s="90" t="s">
        <v>3012</v>
      </c>
      <c r="BC29571" s="90" t="s">
        <v>33904</v>
      </c>
      <c r="BD29571" s="473" t="s">
        <v>1301</v>
      </c>
    </row>
    <row r="29572" spans="53:56" ht="15" x14ac:dyDescent="0.25">
      <c r="BA29572" s="91" t="s">
        <v>34047</v>
      </c>
      <c r="BB29572" s="91" t="s">
        <v>3012</v>
      </c>
      <c r="BC29572" s="91" t="s">
        <v>33904</v>
      </c>
      <c r="BD29572" s="473" t="s">
        <v>1301</v>
      </c>
    </row>
    <row r="29573" spans="53:56" ht="15" x14ac:dyDescent="0.25">
      <c r="BA29573" s="90" t="s">
        <v>34048</v>
      </c>
      <c r="BB29573" s="90" t="s">
        <v>3012</v>
      </c>
      <c r="BC29573" s="90" t="s">
        <v>33904</v>
      </c>
      <c r="BD29573" s="473" t="s">
        <v>1301</v>
      </c>
    </row>
    <row r="29574" spans="53:56" ht="15" x14ac:dyDescent="0.25">
      <c r="BA29574" s="91" t="s">
        <v>34049</v>
      </c>
      <c r="BB29574" s="91" t="s">
        <v>3012</v>
      </c>
      <c r="BC29574" s="91" t="s">
        <v>33904</v>
      </c>
      <c r="BD29574" s="473" t="s">
        <v>1301</v>
      </c>
    </row>
    <row r="29575" spans="53:56" ht="15" x14ac:dyDescent="0.25">
      <c r="BA29575" s="90" t="s">
        <v>34050</v>
      </c>
      <c r="BB29575" s="90" t="s">
        <v>3012</v>
      </c>
      <c r="BC29575" s="90" t="s">
        <v>33904</v>
      </c>
      <c r="BD29575" s="473" t="s">
        <v>1301</v>
      </c>
    </row>
    <row r="29576" spans="53:56" ht="15" x14ac:dyDescent="0.25">
      <c r="BA29576" s="91" t="s">
        <v>34051</v>
      </c>
      <c r="BB29576" s="91" t="s">
        <v>3012</v>
      </c>
      <c r="BC29576" s="91" t="s">
        <v>33904</v>
      </c>
      <c r="BD29576" s="473" t="s">
        <v>1301</v>
      </c>
    </row>
    <row r="29577" spans="53:56" ht="15" x14ac:dyDescent="0.25">
      <c r="BA29577" s="90" t="s">
        <v>34052</v>
      </c>
      <c r="BB29577" s="90" t="s">
        <v>3012</v>
      </c>
      <c r="BC29577" s="90" t="s">
        <v>33904</v>
      </c>
      <c r="BD29577" s="473" t="s">
        <v>1301</v>
      </c>
    </row>
    <row r="29578" spans="53:56" ht="15" x14ac:dyDescent="0.25">
      <c r="BA29578" s="91" t="s">
        <v>34053</v>
      </c>
      <c r="BB29578" s="91" t="s">
        <v>3012</v>
      </c>
      <c r="BC29578" s="91" t="s">
        <v>33904</v>
      </c>
      <c r="BD29578" s="473" t="s">
        <v>1301</v>
      </c>
    </row>
    <row r="29579" spans="53:56" ht="15" x14ac:dyDescent="0.25">
      <c r="BA29579" s="90" t="s">
        <v>34054</v>
      </c>
      <c r="BB29579" s="90" t="s">
        <v>3012</v>
      </c>
      <c r="BC29579" s="90" t="s">
        <v>33904</v>
      </c>
      <c r="BD29579" s="473" t="s">
        <v>1301</v>
      </c>
    </row>
    <row r="29580" spans="53:56" ht="15" x14ac:dyDescent="0.25">
      <c r="BA29580" s="91" t="s">
        <v>34055</v>
      </c>
      <c r="BB29580" s="91" t="s">
        <v>3012</v>
      </c>
      <c r="BC29580" s="91" t="s">
        <v>33904</v>
      </c>
      <c r="BD29580" s="473" t="s">
        <v>1301</v>
      </c>
    </row>
    <row r="29581" spans="53:56" ht="15" x14ac:dyDescent="0.25">
      <c r="BA29581" s="90" t="s">
        <v>34056</v>
      </c>
      <c r="BB29581" s="90" t="s">
        <v>3012</v>
      </c>
      <c r="BC29581" s="90" t="s">
        <v>33904</v>
      </c>
      <c r="BD29581" s="473" t="s">
        <v>1301</v>
      </c>
    </row>
    <row r="29582" spans="53:56" ht="15" x14ac:dyDescent="0.25">
      <c r="BA29582" s="91" t="s">
        <v>34057</v>
      </c>
      <c r="BB29582" s="91" t="s">
        <v>3012</v>
      </c>
      <c r="BC29582" s="91" t="s">
        <v>33904</v>
      </c>
      <c r="BD29582" s="473" t="s">
        <v>1301</v>
      </c>
    </row>
    <row r="29583" spans="53:56" ht="15" x14ac:dyDescent="0.25">
      <c r="BA29583" s="90" t="s">
        <v>34058</v>
      </c>
      <c r="BB29583" s="90" t="s">
        <v>3012</v>
      </c>
      <c r="BC29583" s="90" t="s">
        <v>33904</v>
      </c>
      <c r="BD29583" s="473" t="s">
        <v>1301</v>
      </c>
    </row>
    <row r="29584" spans="53:56" ht="15" x14ac:dyDescent="0.25">
      <c r="BA29584" s="91" t="s">
        <v>34059</v>
      </c>
      <c r="BB29584" s="91" t="s">
        <v>3012</v>
      </c>
      <c r="BC29584" s="91" t="s">
        <v>33904</v>
      </c>
      <c r="BD29584" s="473" t="s">
        <v>1301</v>
      </c>
    </row>
    <row r="29585" spans="53:56" ht="15" x14ac:dyDescent="0.25">
      <c r="BA29585" s="91" t="s">
        <v>34060</v>
      </c>
      <c r="BB29585" s="91" t="s">
        <v>3012</v>
      </c>
      <c r="BC29585" s="91" t="s">
        <v>33904</v>
      </c>
      <c r="BD29585" s="473" t="s">
        <v>1301</v>
      </c>
    </row>
    <row r="29586" spans="53:56" ht="15" x14ac:dyDescent="0.25">
      <c r="BA29586" s="90" t="s">
        <v>34061</v>
      </c>
      <c r="BB29586" s="90" t="s">
        <v>3012</v>
      </c>
      <c r="BC29586" s="90" t="s">
        <v>33904</v>
      </c>
      <c r="BD29586" s="473" t="s">
        <v>1301</v>
      </c>
    </row>
    <row r="29587" spans="53:56" ht="15" x14ac:dyDescent="0.25">
      <c r="BA29587" s="91" t="s">
        <v>34062</v>
      </c>
      <c r="BB29587" s="91" t="s">
        <v>3012</v>
      </c>
      <c r="BC29587" s="91" t="s">
        <v>33904</v>
      </c>
      <c r="BD29587" s="473" t="s">
        <v>1301</v>
      </c>
    </row>
    <row r="29588" spans="53:56" ht="15" x14ac:dyDescent="0.25">
      <c r="BA29588" s="91" t="s">
        <v>34063</v>
      </c>
      <c r="BB29588" s="91" t="s">
        <v>3012</v>
      </c>
      <c r="BC29588" s="91" t="s">
        <v>8489</v>
      </c>
      <c r="BD29588" s="473" t="s">
        <v>1301</v>
      </c>
    </row>
    <row r="29589" spans="53:56" ht="15" x14ac:dyDescent="0.25">
      <c r="BA29589" s="91" t="s">
        <v>34063</v>
      </c>
      <c r="BB29589" s="91" t="s">
        <v>3012</v>
      </c>
      <c r="BC29589" s="91" t="s">
        <v>15419</v>
      </c>
      <c r="BD29589" s="473" t="s">
        <v>1301</v>
      </c>
    </row>
    <row r="29590" spans="53:56" ht="15" x14ac:dyDescent="0.25">
      <c r="BA29590" s="90" t="s">
        <v>34064</v>
      </c>
      <c r="BB29590" s="90" t="s">
        <v>3012</v>
      </c>
      <c r="BC29590" s="90" t="s">
        <v>3225</v>
      </c>
      <c r="BD29590" s="473" t="s">
        <v>1301</v>
      </c>
    </row>
    <row r="29591" spans="53:56" ht="15" x14ac:dyDescent="0.25">
      <c r="BA29591" s="91" t="s">
        <v>34065</v>
      </c>
      <c r="BB29591" s="91" t="s">
        <v>3012</v>
      </c>
      <c r="BC29591" s="91" t="s">
        <v>1401</v>
      </c>
      <c r="BD29591" s="473" t="s">
        <v>1301</v>
      </c>
    </row>
    <row r="29592" spans="53:56" ht="15" x14ac:dyDescent="0.25">
      <c r="BA29592" s="90" t="s">
        <v>34066</v>
      </c>
      <c r="BB29592" s="90" t="s">
        <v>3012</v>
      </c>
      <c r="BC29592" s="90" t="s">
        <v>33891</v>
      </c>
      <c r="BD29592" s="473" t="s">
        <v>1301</v>
      </c>
    </row>
    <row r="29593" spans="53:56" ht="15" x14ac:dyDescent="0.25">
      <c r="BA29593" s="90" t="s">
        <v>34067</v>
      </c>
      <c r="BB29593" s="90" t="s">
        <v>3012</v>
      </c>
      <c r="BC29593" s="90" t="s">
        <v>15419</v>
      </c>
      <c r="BD29593" s="473" t="s">
        <v>1301</v>
      </c>
    </row>
    <row r="29594" spans="53:56" ht="15" x14ac:dyDescent="0.25">
      <c r="BA29594" s="91" t="s">
        <v>34068</v>
      </c>
      <c r="BB29594" s="91" t="s">
        <v>3012</v>
      </c>
      <c r="BC29594" s="91" t="s">
        <v>3225</v>
      </c>
      <c r="BD29594" s="473" t="s">
        <v>1301</v>
      </c>
    </row>
    <row r="29595" spans="53:56" ht="15" x14ac:dyDescent="0.25">
      <c r="BA29595" s="90" t="s">
        <v>34069</v>
      </c>
      <c r="BB29595" s="90" t="s">
        <v>3012</v>
      </c>
      <c r="BC29595" s="90" t="s">
        <v>8678</v>
      </c>
      <c r="BD29595" s="473" t="s">
        <v>1301</v>
      </c>
    </row>
    <row r="29596" spans="53:56" ht="15" x14ac:dyDescent="0.25">
      <c r="BA29596" s="91" t="s">
        <v>34070</v>
      </c>
      <c r="BB29596" s="91" t="s">
        <v>3012</v>
      </c>
      <c r="BC29596" s="91" t="s">
        <v>8872</v>
      </c>
      <c r="BD29596" s="473" t="s">
        <v>1301</v>
      </c>
    </row>
    <row r="29597" spans="53:56" ht="15" x14ac:dyDescent="0.25">
      <c r="BA29597" s="91" t="s">
        <v>34071</v>
      </c>
      <c r="BB29597" s="91" t="s">
        <v>3012</v>
      </c>
      <c r="BC29597" s="91" t="s">
        <v>25983</v>
      </c>
      <c r="BD29597" s="473" t="s">
        <v>1301</v>
      </c>
    </row>
    <row r="29598" spans="53:56" ht="15" x14ac:dyDescent="0.25">
      <c r="BA29598" s="90" t="s">
        <v>34072</v>
      </c>
      <c r="BB29598" s="90" t="s">
        <v>3012</v>
      </c>
      <c r="BC29598" s="90" t="s">
        <v>1401</v>
      </c>
      <c r="BD29598" s="473" t="s">
        <v>1301</v>
      </c>
    </row>
    <row r="29599" spans="53:56" ht="15" x14ac:dyDescent="0.25">
      <c r="BA29599" s="91" t="s">
        <v>34073</v>
      </c>
      <c r="BB29599" s="91" t="s">
        <v>3012</v>
      </c>
      <c r="BC29599" s="91" t="s">
        <v>8872</v>
      </c>
      <c r="BD29599" s="473" t="s">
        <v>1301</v>
      </c>
    </row>
    <row r="29600" spans="53:56" ht="15" x14ac:dyDescent="0.25">
      <c r="BA29600" s="90" t="s">
        <v>34074</v>
      </c>
      <c r="BB29600" s="90" t="s">
        <v>3012</v>
      </c>
      <c r="BC29600" s="90" t="s">
        <v>33891</v>
      </c>
      <c r="BD29600" s="473" t="s">
        <v>1301</v>
      </c>
    </row>
    <row r="29601" spans="53:56" ht="15" x14ac:dyDescent="0.25">
      <c r="BA29601" s="90" t="s">
        <v>34075</v>
      </c>
      <c r="BB29601" s="90" t="s">
        <v>3012</v>
      </c>
      <c r="BC29601" s="90" t="s">
        <v>8872</v>
      </c>
      <c r="BD29601" s="473" t="s">
        <v>1301</v>
      </c>
    </row>
    <row r="29602" spans="53:56" ht="15" x14ac:dyDescent="0.25">
      <c r="BA29602" s="91" t="s">
        <v>34076</v>
      </c>
      <c r="BB29602" s="91" t="s">
        <v>3012</v>
      </c>
      <c r="BC29602" s="91" t="s">
        <v>7967</v>
      </c>
      <c r="BD29602" s="473" t="s">
        <v>1301</v>
      </c>
    </row>
    <row r="29603" spans="53:56" ht="15" x14ac:dyDescent="0.25">
      <c r="BA29603" s="90" t="s">
        <v>34077</v>
      </c>
      <c r="BB29603" s="90" t="s">
        <v>3012</v>
      </c>
      <c r="BC29603" s="90" t="s">
        <v>33891</v>
      </c>
      <c r="BD29603" s="473" t="s">
        <v>1301</v>
      </c>
    </row>
    <row r="29604" spans="53:56" ht="15" x14ac:dyDescent="0.25">
      <c r="BA29604" s="91" t="s">
        <v>34078</v>
      </c>
      <c r="BB29604" s="91" t="s">
        <v>3012</v>
      </c>
      <c r="BC29604" s="91" t="s">
        <v>1401</v>
      </c>
      <c r="BD29604" s="473" t="s">
        <v>1301</v>
      </c>
    </row>
    <row r="29605" spans="53:56" ht="15" x14ac:dyDescent="0.25">
      <c r="BA29605" s="90" t="s">
        <v>34079</v>
      </c>
      <c r="BB29605" s="90" t="s">
        <v>3012</v>
      </c>
      <c r="BC29605" s="90" t="s">
        <v>17826</v>
      </c>
      <c r="BD29605" s="473" t="s">
        <v>1301</v>
      </c>
    </row>
    <row r="29606" spans="53:56" ht="15" x14ac:dyDescent="0.25">
      <c r="BA29606" s="91" t="s">
        <v>34080</v>
      </c>
      <c r="BB29606" s="91" t="s">
        <v>3012</v>
      </c>
      <c r="BC29606" s="91" t="s">
        <v>17826</v>
      </c>
      <c r="BD29606" s="473" t="s">
        <v>1301</v>
      </c>
    </row>
    <row r="29607" spans="53:56" ht="15" x14ac:dyDescent="0.25">
      <c r="BA29607" s="91" t="s">
        <v>34081</v>
      </c>
      <c r="BB29607" s="91" t="s">
        <v>3012</v>
      </c>
      <c r="BC29607" s="91" t="s">
        <v>1401</v>
      </c>
      <c r="BD29607" s="473" t="s">
        <v>1301</v>
      </c>
    </row>
    <row r="29608" spans="53:56" ht="15" x14ac:dyDescent="0.25">
      <c r="BA29608" s="90" t="s">
        <v>34082</v>
      </c>
      <c r="BB29608" s="90" t="s">
        <v>3012</v>
      </c>
      <c r="BC29608" s="90" t="s">
        <v>8678</v>
      </c>
      <c r="BD29608" s="473" t="s">
        <v>1301</v>
      </c>
    </row>
    <row r="29609" spans="53:56" ht="15" x14ac:dyDescent="0.25">
      <c r="BA29609" s="91" t="s">
        <v>34083</v>
      </c>
      <c r="BB29609" s="91" t="s">
        <v>3012</v>
      </c>
      <c r="BC29609" s="91" t="s">
        <v>14644</v>
      </c>
      <c r="BD29609" s="473" t="s">
        <v>1301</v>
      </c>
    </row>
    <row r="29610" spans="53:56" ht="15" x14ac:dyDescent="0.25">
      <c r="BA29610" s="90" t="s">
        <v>34084</v>
      </c>
      <c r="BB29610" s="90" t="s">
        <v>3012</v>
      </c>
      <c r="BC29610" s="90" t="s">
        <v>1401</v>
      </c>
      <c r="BD29610" s="473" t="s">
        <v>1301</v>
      </c>
    </row>
    <row r="29611" spans="53:56" ht="15" x14ac:dyDescent="0.25">
      <c r="BA29611" s="90" t="s">
        <v>34085</v>
      </c>
      <c r="BB29611" s="90" t="s">
        <v>3012</v>
      </c>
      <c r="BC29611" s="90" t="s">
        <v>17826</v>
      </c>
      <c r="BD29611" s="473" t="s">
        <v>1301</v>
      </c>
    </row>
    <row r="29612" spans="53:56" ht="15" x14ac:dyDescent="0.25">
      <c r="BA29612" s="91" t="s">
        <v>34086</v>
      </c>
      <c r="BB29612" s="91" t="s">
        <v>3012</v>
      </c>
      <c r="BC29612" s="91" t="s">
        <v>7967</v>
      </c>
      <c r="BD29612" s="473" t="s">
        <v>1301</v>
      </c>
    </row>
    <row r="29613" spans="53:56" ht="15" x14ac:dyDescent="0.25">
      <c r="BA29613" s="90" t="s">
        <v>34087</v>
      </c>
      <c r="BB29613" s="90" t="s">
        <v>3012</v>
      </c>
      <c r="BC29613" s="90" t="s">
        <v>7967</v>
      </c>
      <c r="BD29613" s="473" t="s">
        <v>1301</v>
      </c>
    </row>
    <row r="29614" spans="53:56" ht="15" x14ac:dyDescent="0.25">
      <c r="BA29614" s="91" t="s">
        <v>34088</v>
      </c>
      <c r="BB29614" s="91" t="s">
        <v>3012</v>
      </c>
      <c r="BC29614" s="91" t="s">
        <v>8872</v>
      </c>
      <c r="BD29614" s="473" t="s">
        <v>1301</v>
      </c>
    </row>
    <row r="29615" spans="53:56" ht="15" x14ac:dyDescent="0.25">
      <c r="BA29615" s="91" t="s">
        <v>34089</v>
      </c>
      <c r="BB29615" s="91" t="s">
        <v>3012</v>
      </c>
      <c r="BC29615" s="91" t="s">
        <v>3225</v>
      </c>
      <c r="BD29615" s="473" t="s">
        <v>1301</v>
      </c>
    </row>
    <row r="29616" spans="53:56" ht="15" x14ac:dyDescent="0.25">
      <c r="BA29616" s="90" t="s">
        <v>34090</v>
      </c>
      <c r="BB29616" s="90" t="s">
        <v>3012</v>
      </c>
      <c r="BC29616" s="90" t="s">
        <v>10632</v>
      </c>
      <c r="BD29616" s="473" t="s">
        <v>1301</v>
      </c>
    </row>
    <row r="29617" spans="53:56" ht="15" x14ac:dyDescent="0.25">
      <c r="BA29617" s="91" t="s">
        <v>34091</v>
      </c>
      <c r="BB29617" s="91" t="s">
        <v>3012</v>
      </c>
      <c r="BC29617" s="91" t="s">
        <v>33891</v>
      </c>
      <c r="BD29617" s="473" t="s">
        <v>1301</v>
      </c>
    </row>
    <row r="29618" spans="53:56" ht="15" x14ac:dyDescent="0.25">
      <c r="BA29618" s="90" t="s">
        <v>34092</v>
      </c>
      <c r="BB29618" s="90" t="s">
        <v>3012</v>
      </c>
      <c r="BC29618" s="90" t="s">
        <v>17826</v>
      </c>
      <c r="BD29618" s="473" t="s">
        <v>1301</v>
      </c>
    </row>
    <row r="29619" spans="53:56" ht="15" x14ac:dyDescent="0.25">
      <c r="BA29619" s="90" t="s">
        <v>34093</v>
      </c>
      <c r="BB29619" s="90" t="s">
        <v>3012</v>
      </c>
      <c r="BC29619" s="90" t="s">
        <v>17826</v>
      </c>
      <c r="BD29619" s="473" t="s">
        <v>1301</v>
      </c>
    </row>
    <row r="29620" spans="53:56" ht="15" x14ac:dyDescent="0.25">
      <c r="BA29620" s="91" t="s">
        <v>34094</v>
      </c>
      <c r="BB29620" s="91" t="s">
        <v>3012</v>
      </c>
      <c r="BC29620" s="91" t="s">
        <v>1401</v>
      </c>
      <c r="BD29620" s="473" t="s">
        <v>1301</v>
      </c>
    </row>
    <row r="29621" spans="53:56" ht="15" x14ac:dyDescent="0.25">
      <c r="BA29621" s="90" t="s">
        <v>34095</v>
      </c>
      <c r="BB29621" s="90" t="s">
        <v>3012</v>
      </c>
      <c r="BC29621" s="90" t="s">
        <v>8678</v>
      </c>
      <c r="BD29621" s="473" t="s">
        <v>1301</v>
      </c>
    </row>
    <row r="29622" spans="53:56" ht="15" x14ac:dyDescent="0.25">
      <c r="BA29622" s="90" t="s">
        <v>34096</v>
      </c>
      <c r="BB29622" s="90" t="s">
        <v>3012</v>
      </c>
      <c r="BC29622" s="90" t="s">
        <v>14644</v>
      </c>
      <c r="BD29622" s="473" t="s">
        <v>1301</v>
      </c>
    </row>
    <row r="29623" spans="53:56" ht="15" x14ac:dyDescent="0.25">
      <c r="BA29623" s="91" t="s">
        <v>34096</v>
      </c>
      <c r="BB29623" s="91" t="s">
        <v>3012</v>
      </c>
      <c r="BC29623" s="91" t="s">
        <v>9586</v>
      </c>
      <c r="BD29623" s="473" t="s">
        <v>1301</v>
      </c>
    </row>
    <row r="29624" spans="53:56" ht="15" x14ac:dyDescent="0.25">
      <c r="BA29624" s="91" t="s">
        <v>34097</v>
      </c>
      <c r="BB29624" s="91" t="s">
        <v>3012</v>
      </c>
      <c r="BC29624" s="91" t="s">
        <v>14644</v>
      </c>
      <c r="BD29624" s="473" t="s">
        <v>1301</v>
      </c>
    </row>
    <row r="29625" spans="53:56" ht="15" x14ac:dyDescent="0.25">
      <c r="BA29625" s="90" t="s">
        <v>34098</v>
      </c>
      <c r="BB29625" s="90" t="s">
        <v>3012</v>
      </c>
      <c r="BC29625" s="90" t="s">
        <v>1401</v>
      </c>
      <c r="BD29625" s="473" t="s">
        <v>1301</v>
      </c>
    </row>
    <row r="29626" spans="53:56" ht="15" x14ac:dyDescent="0.25">
      <c r="BA29626" s="91" t="s">
        <v>34099</v>
      </c>
      <c r="BB29626" s="91" t="s">
        <v>3012</v>
      </c>
      <c r="BC29626" s="91" t="s">
        <v>21144</v>
      </c>
      <c r="BD29626" s="473" t="s">
        <v>1301</v>
      </c>
    </row>
    <row r="29627" spans="53:56" ht="15" x14ac:dyDescent="0.25">
      <c r="BA29627" s="90" t="s">
        <v>34100</v>
      </c>
      <c r="BB29627" s="90" t="s">
        <v>3012</v>
      </c>
      <c r="BC29627" s="90" t="s">
        <v>8678</v>
      </c>
      <c r="BD29627" s="473" t="s">
        <v>1301</v>
      </c>
    </row>
    <row r="29628" spans="53:56" ht="15" x14ac:dyDescent="0.25">
      <c r="BA29628" s="90" t="s">
        <v>34101</v>
      </c>
      <c r="BB29628" s="90" t="s">
        <v>3012</v>
      </c>
      <c r="BC29628" s="90" t="s">
        <v>8678</v>
      </c>
      <c r="BD29628" s="473" t="s">
        <v>1301</v>
      </c>
    </row>
    <row r="29629" spans="53:56" ht="15" x14ac:dyDescent="0.25">
      <c r="BA29629" s="91" t="s">
        <v>34102</v>
      </c>
      <c r="BB29629" s="91" t="s">
        <v>3012</v>
      </c>
      <c r="BC29629" s="91" t="s">
        <v>17826</v>
      </c>
      <c r="BD29629" s="473" t="s">
        <v>1301</v>
      </c>
    </row>
    <row r="29630" spans="53:56" ht="15" x14ac:dyDescent="0.25">
      <c r="BA29630" s="90" t="s">
        <v>34103</v>
      </c>
      <c r="BB29630" s="90" t="s">
        <v>3012</v>
      </c>
      <c r="BC29630" s="90" t="s">
        <v>17826</v>
      </c>
      <c r="BD29630" s="473" t="s">
        <v>1301</v>
      </c>
    </row>
    <row r="29631" spans="53:56" ht="15" x14ac:dyDescent="0.25">
      <c r="BA29631" s="91" t="s">
        <v>34104</v>
      </c>
      <c r="BB29631" s="91" t="s">
        <v>3012</v>
      </c>
      <c r="BC29631" s="91" t="s">
        <v>8872</v>
      </c>
      <c r="BD29631" s="473" t="s">
        <v>1301</v>
      </c>
    </row>
    <row r="29632" spans="53:56" ht="15" x14ac:dyDescent="0.25">
      <c r="BA29632" s="91" t="s">
        <v>34105</v>
      </c>
      <c r="BB29632" s="91" t="s">
        <v>3012</v>
      </c>
      <c r="BC29632" s="91" t="s">
        <v>14644</v>
      </c>
      <c r="BD29632" s="473" t="s">
        <v>1301</v>
      </c>
    </row>
    <row r="29633" spans="53:56" ht="15" x14ac:dyDescent="0.25">
      <c r="BA29633" s="90" t="s">
        <v>34106</v>
      </c>
      <c r="BB29633" s="90" t="s">
        <v>3012</v>
      </c>
      <c r="BC29633" s="90" t="s">
        <v>3225</v>
      </c>
      <c r="BD29633" s="473" t="s">
        <v>1301</v>
      </c>
    </row>
    <row r="29634" spans="53:56" ht="15" x14ac:dyDescent="0.25">
      <c r="BA29634" s="91" t="s">
        <v>34107</v>
      </c>
      <c r="BB29634" s="91" t="s">
        <v>3012</v>
      </c>
      <c r="BC29634" s="91" t="s">
        <v>15419</v>
      </c>
      <c r="BD29634" s="473" t="s">
        <v>1301</v>
      </c>
    </row>
    <row r="29635" spans="53:56" ht="15" x14ac:dyDescent="0.25">
      <c r="BA29635" s="90" t="s">
        <v>34108</v>
      </c>
      <c r="BB29635" s="90" t="s">
        <v>3012</v>
      </c>
      <c r="BC29635" s="90" t="s">
        <v>8678</v>
      </c>
      <c r="BD29635" s="473" t="s">
        <v>1301</v>
      </c>
    </row>
    <row r="29636" spans="53:56" ht="15" x14ac:dyDescent="0.25">
      <c r="BA29636" s="91" t="s">
        <v>34109</v>
      </c>
      <c r="BB29636" s="91" t="s">
        <v>3012</v>
      </c>
      <c r="BC29636" s="91" t="s">
        <v>8678</v>
      </c>
      <c r="BD29636" s="473" t="s">
        <v>1301</v>
      </c>
    </row>
    <row r="29637" spans="53:56" ht="15" x14ac:dyDescent="0.25">
      <c r="BA29637" s="90" t="s">
        <v>34110</v>
      </c>
      <c r="BB29637" s="90" t="s">
        <v>3012</v>
      </c>
      <c r="BC29637" s="90" t="s">
        <v>25983</v>
      </c>
      <c r="BD29637" s="473" t="s">
        <v>1301</v>
      </c>
    </row>
    <row r="29638" spans="53:56" ht="15" x14ac:dyDescent="0.25">
      <c r="BA29638" s="90" t="s">
        <v>34111</v>
      </c>
      <c r="BB29638" s="90" t="s">
        <v>3012</v>
      </c>
      <c r="BC29638" s="90" t="s">
        <v>15419</v>
      </c>
      <c r="BD29638" s="473" t="s">
        <v>1301</v>
      </c>
    </row>
    <row r="29639" spans="53:56" ht="15" x14ac:dyDescent="0.25">
      <c r="BA29639" s="91" t="s">
        <v>34112</v>
      </c>
      <c r="BB29639" s="91" t="s">
        <v>3012</v>
      </c>
      <c r="BC29639" s="91" t="s">
        <v>15419</v>
      </c>
      <c r="BD29639" s="473" t="s">
        <v>1301</v>
      </c>
    </row>
    <row r="29640" spans="53:56" ht="15" x14ac:dyDescent="0.25">
      <c r="BA29640" s="90" t="s">
        <v>34113</v>
      </c>
      <c r="BB29640" s="90" t="s">
        <v>3012</v>
      </c>
      <c r="BC29640" s="90" t="s">
        <v>25983</v>
      </c>
      <c r="BD29640" s="473" t="s">
        <v>1301</v>
      </c>
    </row>
    <row r="29641" spans="53:56" ht="15" x14ac:dyDescent="0.25">
      <c r="BA29641" s="91" t="s">
        <v>34114</v>
      </c>
      <c r="BB29641" s="91" t="s">
        <v>3012</v>
      </c>
      <c r="BC29641" s="91" t="s">
        <v>1401</v>
      </c>
      <c r="BD29641" s="473" t="s">
        <v>1301</v>
      </c>
    </row>
    <row r="29642" spans="53:56" ht="15" x14ac:dyDescent="0.25">
      <c r="BA29642" s="91" t="s">
        <v>34115</v>
      </c>
      <c r="BB29642" s="91" t="s">
        <v>3012</v>
      </c>
      <c r="BC29642" s="91" t="s">
        <v>9586</v>
      </c>
      <c r="BD29642" s="473" t="s">
        <v>1301</v>
      </c>
    </row>
    <row r="29643" spans="53:56" ht="15" x14ac:dyDescent="0.25">
      <c r="BA29643" s="90" t="s">
        <v>34116</v>
      </c>
      <c r="BB29643" s="90" t="s">
        <v>3012</v>
      </c>
      <c r="BC29643" s="90" t="s">
        <v>14644</v>
      </c>
      <c r="BD29643" s="473" t="s">
        <v>1301</v>
      </c>
    </row>
    <row r="29644" spans="53:56" ht="15" x14ac:dyDescent="0.25">
      <c r="BA29644" s="91" t="s">
        <v>34117</v>
      </c>
      <c r="BB29644" s="91" t="s">
        <v>3012</v>
      </c>
      <c r="BC29644" s="91" t="s">
        <v>7967</v>
      </c>
      <c r="BD29644" s="473" t="s">
        <v>1301</v>
      </c>
    </row>
    <row r="29645" spans="53:56" ht="15" x14ac:dyDescent="0.25">
      <c r="BA29645" s="90" t="s">
        <v>34118</v>
      </c>
      <c r="BB29645" s="90" t="s">
        <v>3012</v>
      </c>
      <c r="BC29645" s="90" t="s">
        <v>7967</v>
      </c>
      <c r="BD29645" s="473" t="s">
        <v>1301</v>
      </c>
    </row>
    <row r="29646" spans="53:56" ht="15" x14ac:dyDescent="0.25">
      <c r="BA29646" s="90" t="s">
        <v>34119</v>
      </c>
      <c r="BB29646" s="90" t="s">
        <v>3012</v>
      </c>
      <c r="BC29646" s="90" t="s">
        <v>17826</v>
      </c>
      <c r="BD29646" s="473" t="s">
        <v>1301</v>
      </c>
    </row>
    <row r="29647" spans="53:56" ht="15" x14ac:dyDescent="0.25">
      <c r="BA29647" s="91" t="s">
        <v>34120</v>
      </c>
      <c r="BB29647" s="91" t="s">
        <v>3012</v>
      </c>
      <c r="BC29647" s="91" t="s">
        <v>17826</v>
      </c>
      <c r="BD29647" s="473" t="s">
        <v>1301</v>
      </c>
    </row>
    <row r="29648" spans="53:56" ht="15" x14ac:dyDescent="0.25">
      <c r="BA29648" s="90" t="s">
        <v>34121</v>
      </c>
      <c r="BB29648" s="90" t="s">
        <v>3012</v>
      </c>
      <c r="BC29648" s="90" t="s">
        <v>25983</v>
      </c>
      <c r="BD29648" s="473" t="s">
        <v>1301</v>
      </c>
    </row>
    <row r="29649" spans="53:56" ht="15" x14ac:dyDescent="0.25">
      <c r="BA29649" s="91" t="s">
        <v>34122</v>
      </c>
      <c r="BB29649" s="91" t="s">
        <v>3012</v>
      </c>
      <c r="BC29649" s="91" t="s">
        <v>8872</v>
      </c>
      <c r="BD29649" s="473" t="s">
        <v>1301</v>
      </c>
    </row>
    <row r="29650" spans="53:56" ht="15" x14ac:dyDescent="0.25">
      <c r="BA29650" s="91" t="s">
        <v>34123</v>
      </c>
      <c r="BB29650" s="91" t="s">
        <v>3012</v>
      </c>
      <c r="BC29650" s="91" t="s">
        <v>1401</v>
      </c>
      <c r="BD29650" s="473" t="s">
        <v>1301</v>
      </c>
    </row>
    <row r="29651" spans="53:56" ht="15" x14ac:dyDescent="0.25">
      <c r="BA29651" s="90" t="s">
        <v>34124</v>
      </c>
      <c r="BB29651" s="90" t="s">
        <v>3012</v>
      </c>
      <c r="BC29651" s="90" t="s">
        <v>8872</v>
      </c>
      <c r="BD29651" s="473" t="s">
        <v>1301</v>
      </c>
    </row>
    <row r="29652" spans="53:56" ht="15" x14ac:dyDescent="0.25">
      <c r="BA29652" s="91" t="s">
        <v>34125</v>
      </c>
      <c r="BB29652" s="91" t="s">
        <v>3012</v>
      </c>
      <c r="BC29652" s="91" t="s">
        <v>23139</v>
      </c>
      <c r="BD29652" s="473" t="s">
        <v>1301</v>
      </c>
    </row>
    <row r="29653" spans="53:56" ht="15" x14ac:dyDescent="0.25">
      <c r="BA29653" s="90" t="s">
        <v>34126</v>
      </c>
      <c r="BB29653" s="90" t="s">
        <v>3012</v>
      </c>
      <c r="BC29653" s="90" t="s">
        <v>16752</v>
      </c>
      <c r="BD29653" s="473" t="s">
        <v>1301</v>
      </c>
    </row>
    <row r="29654" spans="53:56" ht="15" x14ac:dyDescent="0.25">
      <c r="BA29654" s="90" t="s">
        <v>34127</v>
      </c>
      <c r="BB29654" s="90" t="s">
        <v>3012</v>
      </c>
      <c r="BC29654" s="90" t="s">
        <v>17826</v>
      </c>
      <c r="BD29654" s="473" t="s">
        <v>1301</v>
      </c>
    </row>
    <row r="29655" spans="53:56" ht="15" x14ac:dyDescent="0.25">
      <c r="BA29655" s="91" t="s">
        <v>34128</v>
      </c>
      <c r="BB29655" s="91" t="s">
        <v>3012</v>
      </c>
      <c r="BC29655" s="91" t="s">
        <v>15419</v>
      </c>
      <c r="BD29655" s="473" t="s">
        <v>1301</v>
      </c>
    </row>
    <row r="29656" spans="53:56" ht="15" x14ac:dyDescent="0.25">
      <c r="BA29656" s="90" t="s">
        <v>34129</v>
      </c>
      <c r="BB29656" s="90" t="s">
        <v>3012</v>
      </c>
      <c r="BC29656" s="90" t="s">
        <v>23139</v>
      </c>
      <c r="BD29656" s="473" t="s">
        <v>1301</v>
      </c>
    </row>
    <row r="29657" spans="53:56" ht="15" x14ac:dyDescent="0.25">
      <c r="BA29657" s="91" t="s">
        <v>34130</v>
      </c>
      <c r="BB29657" s="91" t="s">
        <v>3012</v>
      </c>
      <c r="BC29657" s="91" t="s">
        <v>8872</v>
      </c>
      <c r="BD29657" s="473" t="s">
        <v>1301</v>
      </c>
    </row>
    <row r="29658" spans="53:56" ht="15" x14ac:dyDescent="0.25">
      <c r="BA29658" s="91" t="s">
        <v>34131</v>
      </c>
      <c r="BB29658" s="91" t="s">
        <v>3012</v>
      </c>
      <c r="BC29658" s="91" t="s">
        <v>1401</v>
      </c>
      <c r="BD29658" s="473" t="s">
        <v>1301</v>
      </c>
    </row>
    <row r="29659" spans="53:56" ht="15" x14ac:dyDescent="0.25">
      <c r="BA29659" s="90" t="s">
        <v>34132</v>
      </c>
      <c r="BB29659" s="90" t="s">
        <v>3012</v>
      </c>
      <c r="BC29659" s="90" t="s">
        <v>15419</v>
      </c>
      <c r="BD29659" s="473" t="s">
        <v>1301</v>
      </c>
    </row>
    <row r="29660" spans="53:56" ht="15" x14ac:dyDescent="0.25">
      <c r="BA29660" s="91" t="s">
        <v>34133</v>
      </c>
      <c r="BB29660" s="91" t="s">
        <v>3012</v>
      </c>
      <c r="BC29660" s="91" t="s">
        <v>3225</v>
      </c>
      <c r="BD29660" s="473" t="s">
        <v>1301</v>
      </c>
    </row>
    <row r="29661" spans="53:56" ht="15" x14ac:dyDescent="0.25">
      <c r="BA29661" s="90" t="s">
        <v>34134</v>
      </c>
      <c r="BB29661" s="90" t="s">
        <v>3012</v>
      </c>
      <c r="BC29661" s="90" t="s">
        <v>3225</v>
      </c>
      <c r="BD29661" s="473" t="s">
        <v>1301</v>
      </c>
    </row>
    <row r="29662" spans="53:56" ht="15" x14ac:dyDescent="0.25">
      <c r="BA29662" s="91" t="s">
        <v>34135</v>
      </c>
      <c r="BB29662" s="91" t="s">
        <v>3012</v>
      </c>
      <c r="BC29662" s="91" t="s">
        <v>8678</v>
      </c>
      <c r="BD29662" s="473" t="s">
        <v>1301</v>
      </c>
    </row>
    <row r="29663" spans="53:56" ht="15" x14ac:dyDescent="0.25">
      <c r="BA29663" s="90" t="s">
        <v>34136</v>
      </c>
      <c r="BB29663" s="90" t="s">
        <v>3012</v>
      </c>
      <c r="BC29663" s="90" t="s">
        <v>14644</v>
      </c>
      <c r="BD29663" s="473" t="s">
        <v>1301</v>
      </c>
    </row>
    <row r="29664" spans="53:56" ht="15" x14ac:dyDescent="0.25">
      <c r="BA29664" s="90" t="s">
        <v>34137</v>
      </c>
      <c r="BB29664" s="90" t="s">
        <v>3012</v>
      </c>
      <c r="BC29664" s="90" t="s">
        <v>9586</v>
      </c>
      <c r="BD29664" s="473" t="s">
        <v>1301</v>
      </c>
    </row>
    <row r="29665" spans="53:56" ht="15" x14ac:dyDescent="0.25">
      <c r="BA29665" s="91" t="s">
        <v>34138</v>
      </c>
      <c r="BB29665" s="91" t="s">
        <v>3012</v>
      </c>
      <c r="BC29665" s="91" t="s">
        <v>15419</v>
      </c>
      <c r="BD29665" s="473" t="s">
        <v>1301</v>
      </c>
    </row>
    <row r="29666" spans="53:56" ht="15" x14ac:dyDescent="0.25">
      <c r="BA29666" s="90" t="s">
        <v>34139</v>
      </c>
      <c r="BB29666" s="90" t="s">
        <v>3012</v>
      </c>
      <c r="BC29666" s="90" t="s">
        <v>15419</v>
      </c>
      <c r="BD29666" s="473" t="s">
        <v>1301</v>
      </c>
    </row>
    <row r="29667" spans="53:56" ht="15" x14ac:dyDescent="0.25">
      <c r="BA29667" s="91" t="s">
        <v>34140</v>
      </c>
      <c r="BB29667" s="91" t="s">
        <v>3012</v>
      </c>
      <c r="BC29667" s="91" t="s">
        <v>8872</v>
      </c>
      <c r="BD29667" s="473" t="s">
        <v>1301</v>
      </c>
    </row>
    <row r="29668" spans="53:56" ht="15" x14ac:dyDescent="0.25">
      <c r="BA29668" s="90" t="s">
        <v>34141</v>
      </c>
      <c r="BB29668" s="90" t="s">
        <v>3012</v>
      </c>
      <c r="BC29668" s="90" t="s">
        <v>1401</v>
      </c>
      <c r="BD29668" s="473" t="s">
        <v>1301</v>
      </c>
    </row>
    <row r="29669" spans="53:56" ht="15" x14ac:dyDescent="0.25">
      <c r="BA29669" s="91" t="s">
        <v>34142</v>
      </c>
      <c r="BB29669" s="91" t="s">
        <v>3012</v>
      </c>
      <c r="BC29669" s="91" t="s">
        <v>9586</v>
      </c>
      <c r="BD29669" s="473" t="s">
        <v>1301</v>
      </c>
    </row>
    <row r="29670" spans="53:56" ht="15" x14ac:dyDescent="0.25">
      <c r="BA29670" s="90" t="s">
        <v>34143</v>
      </c>
      <c r="BB29670" s="90" t="s">
        <v>3012</v>
      </c>
      <c r="BC29670" s="90" t="s">
        <v>8678</v>
      </c>
      <c r="BD29670" s="473" t="s">
        <v>1301</v>
      </c>
    </row>
    <row r="29671" spans="53:56" ht="15" x14ac:dyDescent="0.25">
      <c r="BA29671" s="91" t="s">
        <v>34144</v>
      </c>
      <c r="BB29671" s="91" t="s">
        <v>3012</v>
      </c>
      <c r="BC29671" s="91" t="s">
        <v>17826</v>
      </c>
      <c r="BD29671" s="473" t="s">
        <v>1301</v>
      </c>
    </row>
    <row r="29672" spans="53:56" ht="15" x14ac:dyDescent="0.25">
      <c r="BA29672" s="90" t="s">
        <v>34145</v>
      </c>
      <c r="BB29672" s="90" t="s">
        <v>3012</v>
      </c>
      <c r="BC29672" s="90" t="s">
        <v>10632</v>
      </c>
      <c r="BD29672" s="473" t="s">
        <v>1301</v>
      </c>
    </row>
    <row r="29673" spans="53:56" ht="15" x14ac:dyDescent="0.25">
      <c r="BA29673" s="91" t="s">
        <v>34146</v>
      </c>
      <c r="BB29673" s="91" t="s">
        <v>3012</v>
      </c>
      <c r="BC29673" s="91" t="s">
        <v>8872</v>
      </c>
      <c r="BD29673" s="473" t="s">
        <v>1301</v>
      </c>
    </row>
    <row r="29674" spans="53:56" ht="15" x14ac:dyDescent="0.25">
      <c r="BA29674" s="90" t="s">
        <v>34147</v>
      </c>
      <c r="BB29674" s="90" t="s">
        <v>3012</v>
      </c>
      <c r="BC29674" s="90" t="s">
        <v>1401</v>
      </c>
      <c r="BD29674" s="473" t="s">
        <v>1301</v>
      </c>
    </row>
    <row r="29675" spans="53:56" ht="15" x14ac:dyDescent="0.25">
      <c r="BA29675" s="91" t="s">
        <v>34148</v>
      </c>
      <c r="BB29675" s="91" t="s">
        <v>3012</v>
      </c>
      <c r="BC29675" s="91" t="s">
        <v>1401</v>
      </c>
      <c r="BD29675" s="473" t="s">
        <v>1301</v>
      </c>
    </row>
    <row r="29676" spans="53:56" ht="15" x14ac:dyDescent="0.25">
      <c r="BA29676" s="90" t="s">
        <v>34149</v>
      </c>
      <c r="BB29676" s="90" t="s">
        <v>3012</v>
      </c>
      <c r="BC29676" s="90" t="s">
        <v>15419</v>
      </c>
      <c r="BD29676" s="473" t="s">
        <v>1301</v>
      </c>
    </row>
    <row r="29677" spans="53:56" ht="15" x14ac:dyDescent="0.25">
      <c r="BA29677" s="91" t="s">
        <v>34150</v>
      </c>
      <c r="BB29677" s="91" t="s">
        <v>3012</v>
      </c>
      <c r="BC29677" s="91" t="s">
        <v>15419</v>
      </c>
      <c r="BD29677" s="473" t="s">
        <v>1301</v>
      </c>
    </row>
    <row r="29678" spans="53:56" ht="15" x14ac:dyDescent="0.25">
      <c r="BA29678" s="90" t="s">
        <v>34151</v>
      </c>
      <c r="BB29678" s="90" t="s">
        <v>3012</v>
      </c>
      <c r="BC29678" s="90" t="s">
        <v>8872</v>
      </c>
      <c r="BD29678" s="473" t="s">
        <v>1301</v>
      </c>
    </row>
    <row r="29679" spans="53:56" ht="15" x14ac:dyDescent="0.25">
      <c r="BA29679" s="91" t="s">
        <v>34152</v>
      </c>
      <c r="BB29679" s="91" t="s">
        <v>3012</v>
      </c>
      <c r="BC29679" s="91" t="s">
        <v>8678</v>
      </c>
      <c r="BD29679" s="473" t="s">
        <v>1301</v>
      </c>
    </row>
    <row r="29680" spans="53:56" ht="15" x14ac:dyDescent="0.25">
      <c r="BA29680" s="90" t="s">
        <v>34153</v>
      </c>
      <c r="BB29680" s="90" t="s">
        <v>3012</v>
      </c>
      <c r="BC29680" s="90" t="s">
        <v>1401</v>
      </c>
      <c r="BD29680" s="473" t="s">
        <v>1301</v>
      </c>
    </row>
    <row r="29681" spans="53:56" ht="15" x14ac:dyDescent="0.25">
      <c r="BA29681" s="91" t="s">
        <v>34154</v>
      </c>
      <c r="BB29681" s="91" t="s">
        <v>3012</v>
      </c>
      <c r="BC29681" s="91" t="s">
        <v>1401</v>
      </c>
      <c r="BD29681" s="473" t="s">
        <v>1301</v>
      </c>
    </row>
    <row r="29682" spans="53:56" ht="15" x14ac:dyDescent="0.25">
      <c r="BA29682" s="90" t="s">
        <v>34155</v>
      </c>
      <c r="BB29682" s="90" t="s">
        <v>3012</v>
      </c>
      <c r="BC29682" s="90" t="s">
        <v>8872</v>
      </c>
      <c r="BD29682" s="473" t="s">
        <v>1301</v>
      </c>
    </row>
    <row r="29683" spans="53:56" ht="15" x14ac:dyDescent="0.25">
      <c r="BA29683" s="91" t="s">
        <v>34156</v>
      </c>
      <c r="BB29683" s="91" t="s">
        <v>3012</v>
      </c>
      <c r="BC29683" s="91" t="s">
        <v>14644</v>
      </c>
      <c r="BD29683" s="473" t="s">
        <v>1301</v>
      </c>
    </row>
    <row r="29684" spans="53:56" ht="15" x14ac:dyDescent="0.25">
      <c r="BA29684" s="90" t="s">
        <v>34157</v>
      </c>
      <c r="BB29684" s="90" t="s">
        <v>3012</v>
      </c>
      <c r="BC29684" s="90" t="s">
        <v>14774</v>
      </c>
      <c r="BD29684" s="473" t="s">
        <v>1301</v>
      </c>
    </row>
    <row r="29685" spans="53:56" ht="15" x14ac:dyDescent="0.25">
      <c r="BA29685" s="91" t="s">
        <v>34158</v>
      </c>
      <c r="BB29685" s="91" t="s">
        <v>3012</v>
      </c>
      <c r="BC29685" s="91" t="s">
        <v>14774</v>
      </c>
      <c r="BD29685" s="473" t="s">
        <v>1301</v>
      </c>
    </row>
    <row r="29686" spans="53:56" ht="15" x14ac:dyDescent="0.25">
      <c r="BA29686" s="90" t="s">
        <v>34159</v>
      </c>
      <c r="BB29686" s="90" t="s">
        <v>3012</v>
      </c>
      <c r="BC29686" s="90" t="s">
        <v>14774</v>
      </c>
      <c r="BD29686" s="473" t="s">
        <v>1301</v>
      </c>
    </row>
    <row r="29687" spans="53:56" ht="15" x14ac:dyDescent="0.25">
      <c r="BA29687" s="91" t="s">
        <v>34160</v>
      </c>
      <c r="BB29687" s="91" t="s">
        <v>3012</v>
      </c>
      <c r="BC29687" s="91" t="s">
        <v>5723</v>
      </c>
      <c r="BD29687" s="473" t="s">
        <v>1301</v>
      </c>
    </row>
    <row r="29688" spans="53:56" ht="15" x14ac:dyDescent="0.25">
      <c r="BA29688" s="90" t="s">
        <v>34161</v>
      </c>
      <c r="BB29688" s="90" t="s">
        <v>3012</v>
      </c>
      <c r="BC29688" s="90" t="s">
        <v>5723</v>
      </c>
      <c r="BD29688" s="473" t="s">
        <v>1301</v>
      </c>
    </row>
    <row r="29689" spans="53:56" ht="15" x14ac:dyDescent="0.25">
      <c r="BA29689" s="91" t="s">
        <v>34162</v>
      </c>
      <c r="BB29689" s="91" t="s">
        <v>3012</v>
      </c>
      <c r="BC29689" s="91" t="s">
        <v>14774</v>
      </c>
      <c r="BD29689" s="473" t="s">
        <v>1301</v>
      </c>
    </row>
    <row r="29690" spans="53:56" ht="15" x14ac:dyDescent="0.25">
      <c r="BA29690" s="90" t="s">
        <v>34163</v>
      </c>
      <c r="BB29690" s="90" t="s">
        <v>3012</v>
      </c>
      <c r="BC29690" s="90" t="s">
        <v>18082</v>
      </c>
      <c r="BD29690" s="473" t="s">
        <v>1301</v>
      </c>
    </row>
    <row r="29691" spans="53:56" ht="15" x14ac:dyDescent="0.25">
      <c r="BA29691" s="91" t="s">
        <v>34164</v>
      </c>
      <c r="BB29691" s="91" t="s">
        <v>3012</v>
      </c>
      <c r="BC29691" s="91" t="s">
        <v>18082</v>
      </c>
      <c r="BD29691" s="473" t="s">
        <v>1301</v>
      </c>
    </row>
    <row r="29692" spans="53:56" ht="15" x14ac:dyDescent="0.25">
      <c r="BA29692" s="90" t="s">
        <v>34165</v>
      </c>
      <c r="BB29692" s="90" t="s">
        <v>3012</v>
      </c>
      <c r="BC29692" s="90" t="s">
        <v>34166</v>
      </c>
      <c r="BD29692" s="473" t="s">
        <v>1301</v>
      </c>
    </row>
    <row r="29693" spans="53:56" ht="15" x14ac:dyDescent="0.25">
      <c r="BA29693" s="91" t="s">
        <v>34167</v>
      </c>
      <c r="BB29693" s="91" t="s">
        <v>3012</v>
      </c>
      <c r="BC29693" s="91" t="s">
        <v>30811</v>
      </c>
      <c r="BD29693" s="473" t="s">
        <v>1301</v>
      </c>
    </row>
    <row r="29694" spans="53:56" ht="15" x14ac:dyDescent="0.25">
      <c r="BA29694" s="90" t="s">
        <v>34168</v>
      </c>
      <c r="BB29694" s="90" t="s">
        <v>3012</v>
      </c>
      <c r="BC29694" s="90" t="s">
        <v>18082</v>
      </c>
      <c r="BD29694" s="473" t="s">
        <v>1301</v>
      </c>
    </row>
    <row r="29695" spans="53:56" ht="15" x14ac:dyDescent="0.25">
      <c r="BA29695" s="91" t="s">
        <v>34169</v>
      </c>
      <c r="BB29695" s="91" t="s">
        <v>3012</v>
      </c>
      <c r="BC29695" s="91" t="s">
        <v>16565</v>
      </c>
      <c r="BD29695" s="473" t="s">
        <v>1301</v>
      </c>
    </row>
    <row r="29696" spans="53:56" ht="15" x14ac:dyDescent="0.25">
      <c r="BA29696" s="90" t="s">
        <v>34170</v>
      </c>
      <c r="BB29696" s="90" t="s">
        <v>3012</v>
      </c>
      <c r="BC29696" s="90" t="s">
        <v>16565</v>
      </c>
      <c r="BD29696" s="473" t="s">
        <v>1301</v>
      </c>
    </row>
    <row r="29697" spans="53:56" ht="15" x14ac:dyDescent="0.25">
      <c r="BA29697" s="91" t="s">
        <v>34171</v>
      </c>
      <c r="BB29697" s="91" t="s">
        <v>3012</v>
      </c>
      <c r="BC29697" s="91" t="s">
        <v>21144</v>
      </c>
      <c r="BD29697" s="473" t="s">
        <v>1301</v>
      </c>
    </row>
    <row r="29698" spans="53:56" ht="15" x14ac:dyDescent="0.25">
      <c r="BA29698" s="90" t="s">
        <v>34172</v>
      </c>
      <c r="BB29698" s="90" t="s">
        <v>3012</v>
      </c>
      <c r="BC29698" s="90" t="s">
        <v>14774</v>
      </c>
      <c r="BD29698" s="473" t="s">
        <v>1301</v>
      </c>
    </row>
    <row r="29699" spans="53:56" ht="15" x14ac:dyDescent="0.25">
      <c r="BA29699" s="91" t="s">
        <v>34173</v>
      </c>
      <c r="BB29699" s="91" t="s">
        <v>3012</v>
      </c>
      <c r="BC29699" s="91" t="s">
        <v>34174</v>
      </c>
      <c r="BD29699" s="473" t="s">
        <v>1301</v>
      </c>
    </row>
    <row r="29700" spans="53:56" ht="15" x14ac:dyDescent="0.25">
      <c r="BA29700" s="90" t="s">
        <v>34175</v>
      </c>
      <c r="BB29700" s="90" t="s">
        <v>3012</v>
      </c>
      <c r="BC29700" s="90" t="s">
        <v>21144</v>
      </c>
      <c r="BD29700" s="473" t="s">
        <v>1301</v>
      </c>
    </row>
    <row r="29701" spans="53:56" ht="15" x14ac:dyDescent="0.25">
      <c r="BA29701" s="91" t="s">
        <v>34176</v>
      </c>
      <c r="BB29701" s="91" t="s">
        <v>3012</v>
      </c>
      <c r="BC29701" s="91" t="s">
        <v>21862</v>
      </c>
      <c r="BD29701" s="473" t="s">
        <v>1301</v>
      </c>
    </row>
    <row r="29702" spans="53:56" ht="15" x14ac:dyDescent="0.25">
      <c r="BA29702" s="90" t="s">
        <v>34177</v>
      </c>
      <c r="BB29702" s="90" t="s">
        <v>3012</v>
      </c>
      <c r="BC29702" s="90" t="s">
        <v>5723</v>
      </c>
      <c r="BD29702" s="473" t="s">
        <v>1301</v>
      </c>
    </row>
    <row r="29703" spans="53:56" ht="15" x14ac:dyDescent="0.25">
      <c r="BA29703" s="91" t="s">
        <v>34178</v>
      </c>
      <c r="BB29703" s="91" t="s">
        <v>3012</v>
      </c>
      <c r="BC29703" s="91" t="s">
        <v>21144</v>
      </c>
      <c r="BD29703" s="473" t="s">
        <v>1301</v>
      </c>
    </row>
    <row r="29704" spans="53:56" ht="15" x14ac:dyDescent="0.25">
      <c r="BA29704" s="90" t="s">
        <v>34179</v>
      </c>
      <c r="BB29704" s="90" t="s">
        <v>3012</v>
      </c>
      <c r="BC29704" s="90" t="s">
        <v>21144</v>
      </c>
      <c r="BD29704" s="473" t="s">
        <v>1301</v>
      </c>
    </row>
    <row r="29705" spans="53:56" ht="15" x14ac:dyDescent="0.25">
      <c r="BA29705" s="91" t="s">
        <v>34180</v>
      </c>
      <c r="BB29705" s="91" t="s">
        <v>3012</v>
      </c>
      <c r="BC29705" s="91" t="s">
        <v>18082</v>
      </c>
      <c r="BD29705" s="473" t="s">
        <v>1301</v>
      </c>
    </row>
    <row r="29706" spans="53:56" ht="15" x14ac:dyDescent="0.25">
      <c r="BA29706" s="90" t="s">
        <v>34181</v>
      </c>
      <c r="BB29706" s="90" t="s">
        <v>3012</v>
      </c>
      <c r="BC29706" s="90" t="s">
        <v>14774</v>
      </c>
      <c r="BD29706" s="473" t="s">
        <v>1301</v>
      </c>
    </row>
    <row r="29707" spans="53:56" ht="15" x14ac:dyDescent="0.25">
      <c r="BA29707" s="91" t="s">
        <v>34182</v>
      </c>
      <c r="BB29707" s="91" t="s">
        <v>3012</v>
      </c>
      <c r="BC29707" s="91" t="s">
        <v>5723</v>
      </c>
      <c r="BD29707" s="473" t="s">
        <v>1301</v>
      </c>
    </row>
    <row r="29708" spans="53:56" ht="15" x14ac:dyDescent="0.25">
      <c r="BA29708" s="90" t="s">
        <v>34183</v>
      </c>
      <c r="BB29708" s="90" t="s">
        <v>3012</v>
      </c>
      <c r="BC29708" s="90" t="s">
        <v>14774</v>
      </c>
      <c r="BD29708" s="473" t="s">
        <v>1301</v>
      </c>
    </row>
    <row r="29709" spans="53:56" ht="15" x14ac:dyDescent="0.25">
      <c r="BA29709" s="91" t="s">
        <v>34184</v>
      </c>
      <c r="BB29709" s="91" t="s">
        <v>3012</v>
      </c>
      <c r="BC29709" s="91" t="s">
        <v>30811</v>
      </c>
      <c r="BD29709" s="473" t="s">
        <v>1301</v>
      </c>
    </row>
    <row r="29710" spans="53:56" ht="15" x14ac:dyDescent="0.25">
      <c r="BA29710" s="90" t="s">
        <v>34185</v>
      </c>
      <c r="BB29710" s="90" t="s">
        <v>3012</v>
      </c>
      <c r="BC29710" s="90" t="s">
        <v>16565</v>
      </c>
      <c r="BD29710" s="473" t="s">
        <v>1301</v>
      </c>
    </row>
    <row r="29711" spans="53:56" ht="15" x14ac:dyDescent="0.25">
      <c r="BA29711" s="91" t="s">
        <v>34186</v>
      </c>
      <c r="BB29711" s="91" t="s">
        <v>3012</v>
      </c>
      <c r="BC29711" s="91" t="s">
        <v>34174</v>
      </c>
      <c r="BD29711" s="473" t="s">
        <v>1301</v>
      </c>
    </row>
    <row r="29712" spans="53:56" ht="15" x14ac:dyDescent="0.25">
      <c r="BA29712" s="90" t="s">
        <v>34187</v>
      </c>
      <c r="BB29712" s="90" t="s">
        <v>3012</v>
      </c>
      <c r="BC29712" s="90" t="s">
        <v>21862</v>
      </c>
      <c r="BD29712" s="473" t="s">
        <v>1301</v>
      </c>
    </row>
    <row r="29713" spans="53:56" ht="15" x14ac:dyDescent="0.25">
      <c r="BA29713" s="91" t="s">
        <v>34188</v>
      </c>
      <c r="BB29713" s="91" t="s">
        <v>3012</v>
      </c>
      <c r="BC29713" s="91" t="s">
        <v>14774</v>
      </c>
      <c r="BD29713" s="473" t="s">
        <v>1301</v>
      </c>
    </row>
    <row r="29714" spans="53:56" ht="15" x14ac:dyDescent="0.25">
      <c r="BA29714" s="90" t="s">
        <v>34189</v>
      </c>
      <c r="BB29714" s="90" t="s">
        <v>3012</v>
      </c>
      <c r="BC29714" s="90" t="s">
        <v>21144</v>
      </c>
      <c r="BD29714" s="473" t="s">
        <v>1301</v>
      </c>
    </row>
    <row r="29715" spans="53:56" ht="15" x14ac:dyDescent="0.25">
      <c r="BA29715" s="91" t="s">
        <v>34190</v>
      </c>
      <c r="BB29715" s="91" t="s">
        <v>3012</v>
      </c>
      <c r="BC29715" s="91" t="s">
        <v>23139</v>
      </c>
      <c r="BD29715" s="473" t="s">
        <v>1301</v>
      </c>
    </row>
    <row r="29716" spans="53:56" ht="15" x14ac:dyDescent="0.25">
      <c r="BA29716" s="90" t="s">
        <v>34191</v>
      </c>
      <c r="BB29716" s="90" t="s">
        <v>3012</v>
      </c>
      <c r="BC29716" s="90" t="s">
        <v>34174</v>
      </c>
      <c r="BD29716" s="473" t="s">
        <v>1301</v>
      </c>
    </row>
    <row r="29717" spans="53:56" ht="15" x14ac:dyDescent="0.25">
      <c r="BA29717" s="91" t="s">
        <v>34192</v>
      </c>
      <c r="BB29717" s="91" t="s">
        <v>3012</v>
      </c>
      <c r="BC29717" s="91" t="s">
        <v>30811</v>
      </c>
      <c r="BD29717" s="473" t="s">
        <v>1301</v>
      </c>
    </row>
    <row r="29718" spans="53:56" ht="15" x14ac:dyDescent="0.25">
      <c r="BA29718" s="90" t="s">
        <v>34193</v>
      </c>
      <c r="BB29718" s="90" t="s">
        <v>3012</v>
      </c>
      <c r="BC29718" s="90" t="s">
        <v>18082</v>
      </c>
      <c r="BD29718" s="473" t="s">
        <v>1301</v>
      </c>
    </row>
    <row r="29719" spans="53:56" ht="15" x14ac:dyDescent="0.25">
      <c r="BA29719" s="91" t="s">
        <v>34194</v>
      </c>
      <c r="BB29719" s="91" t="s">
        <v>3012</v>
      </c>
      <c r="BC29719" s="91" t="s">
        <v>14774</v>
      </c>
      <c r="BD29719" s="473" t="s">
        <v>1301</v>
      </c>
    </row>
    <row r="29720" spans="53:56" ht="15" x14ac:dyDescent="0.25">
      <c r="BA29720" s="90" t="s">
        <v>34195</v>
      </c>
      <c r="BB29720" s="90" t="s">
        <v>3012</v>
      </c>
      <c r="BC29720" s="90" t="s">
        <v>14096</v>
      </c>
      <c r="BD29720" s="473" t="s">
        <v>1301</v>
      </c>
    </row>
    <row r="29721" spans="53:56" ht="15" x14ac:dyDescent="0.25">
      <c r="BA29721" s="91" t="s">
        <v>34196</v>
      </c>
      <c r="BB29721" s="91" t="s">
        <v>3012</v>
      </c>
      <c r="BC29721" s="91" t="s">
        <v>14774</v>
      </c>
      <c r="BD29721" s="473" t="s">
        <v>1301</v>
      </c>
    </row>
    <row r="29722" spans="53:56" ht="15" x14ac:dyDescent="0.25">
      <c r="BA29722" s="90" t="s">
        <v>34197</v>
      </c>
      <c r="BB29722" s="90" t="s">
        <v>3012</v>
      </c>
      <c r="BC29722" s="90" t="s">
        <v>18082</v>
      </c>
      <c r="BD29722" s="473" t="s">
        <v>1301</v>
      </c>
    </row>
    <row r="29723" spans="53:56" ht="15" x14ac:dyDescent="0.25">
      <c r="BA29723" s="91" t="s">
        <v>34198</v>
      </c>
      <c r="BB29723" s="91" t="s">
        <v>3012</v>
      </c>
      <c r="BC29723" s="91" t="s">
        <v>30811</v>
      </c>
      <c r="BD29723" s="473" t="s">
        <v>1301</v>
      </c>
    </row>
    <row r="29724" spans="53:56" ht="15" x14ac:dyDescent="0.25">
      <c r="BA29724" s="90" t="s">
        <v>34199</v>
      </c>
      <c r="BB29724" s="90" t="s">
        <v>3012</v>
      </c>
      <c r="BC29724" s="90" t="s">
        <v>34174</v>
      </c>
      <c r="BD29724" s="473" t="s">
        <v>1301</v>
      </c>
    </row>
    <row r="29725" spans="53:56" ht="15" x14ac:dyDescent="0.25">
      <c r="BA29725" s="91" t="s">
        <v>34200</v>
      </c>
      <c r="BB29725" s="91" t="s">
        <v>3012</v>
      </c>
      <c r="BC29725" s="91" t="s">
        <v>34174</v>
      </c>
      <c r="BD29725" s="473" t="s">
        <v>1301</v>
      </c>
    </row>
    <row r="29726" spans="53:56" ht="15" x14ac:dyDescent="0.25">
      <c r="BA29726" s="90" t="s">
        <v>34201</v>
      </c>
      <c r="BB29726" s="90" t="s">
        <v>3012</v>
      </c>
      <c r="BC29726" s="90" t="s">
        <v>30811</v>
      </c>
      <c r="BD29726" s="473" t="s">
        <v>1301</v>
      </c>
    </row>
    <row r="29727" spans="53:56" ht="15" x14ac:dyDescent="0.25">
      <c r="BA29727" s="91" t="s">
        <v>34202</v>
      </c>
      <c r="BB29727" s="91" t="s">
        <v>3012</v>
      </c>
      <c r="BC29727" s="91" t="s">
        <v>21144</v>
      </c>
      <c r="BD29727" s="473" t="s">
        <v>1301</v>
      </c>
    </row>
    <row r="29728" spans="53:56" ht="15" x14ac:dyDescent="0.25">
      <c r="BA29728" s="90" t="s">
        <v>34203</v>
      </c>
      <c r="BB29728" s="90" t="s">
        <v>3012</v>
      </c>
      <c r="BC29728" s="90" t="s">
        <v>21144</v>
      </c>
      <c r="BD29728" s="473" t="s">
        <v>1301</v>
      </c>
    </row>
    <row r="29729" spans="53:56" ht="15" x14ac:dyDescent="0.25">
      <c r="BA29729" s="91" t="s">
        <v>34204</v>
      </c>
      <c r="BB29729" s="91" t="s">
        <v>3012</v>
      </c>
      <c r="BC29729" s="91" t="s">
        <v>14774</v>
      </c>
      <c r="BD29729" s="473" t="s">
        <v>1301</v>
      </c>
    </row>
    <row r="29730" spans="53:56" ht="15" x14ac:dyDescent="0.25">
      <c r="BA29730" s="90" t="s">
        <v>34205</v>
      </c>
      <c r="BB29730" s="90" t="s">
        <v>3012</v>
      </c>
      <c r="BC29730" s="90" t="s">
        <v>21144</v>
      </c>
      <c r="BD29730" s="473" t="s">
        <v>1301</v>
      </c>
    </row>
    <row r="29731" spans="53:56" ht="15" x14ac:dyDescent="0.25">
      <c r="BA29731" s="91" t="s">
        <v>34206</v>
      </c>
      <c r="BB29731" s="91" t="s">
        <v>3012</v>
      </c>
      <c r="BC29731" s="91" t="s">
        <v>5723</v>
      </c>
      <c r="BD29731" s="473" t="s">
        <v>1301</v>
      </c>
    </row>
    <row r="29732" spans="53:56" ht="15" x14ac:dyDescent="0.25">
      <c r="BA29732" s="90" t="s">
        <v>34207</v>
      </c>
      <c r="BB29732" s="90" t="s">
        <v>3012</v>
      </c>
      <c r="BC29732" s="90" t="s">
        <v>34166</v>
      </c>
      <c r="BD29732" s="473" t="s">
        <v>1301</v>
      </c>
    </row>
    <row r="29733" spans="53:56" ht="15" x14ac:dyDescent="0.25">
      <c r="BA29733" s="91" t="s">
        <v>34208</v>
      </c>
      <c r="BB29733" s="91" t="s">
        <v>3012</v>
      </c>
      <c r="BC29733" s="91" t="s">
        <v>23139</v>
      </c>
      <c r="BD29733" s="473" t="s">
        <v>1301</v>
      </c>
    </row>
    <row r="29734" spans="53:56" ht="15" x14ac:dyDescent="0.25">
      <c r="BA29734" s="90" t="s">
        <v>34209</v>
      </c>
      <c r="BB29734" s="90" t="s">
        <v>3012</v>
      </c>
      <c r="BC29734" s="90" t="s">
        <v>21862</v>
      </c>
      <c r="BD29734" s="473" t="s">
        <v>1301</v>
      </c>
    </row>
    <row r="29735" spans="53:56" ht="15" x14ac:dyDescent="0.25">
      <c r="BA29735" s="91" t="s">
        <v>34210</v>
      </c>
      <c r="BB29735" s="91" t="s">
        <v>3012</v>
      </c>
      <c r="BC29735" s="91" t="s">
        <v>14096</v>
      </c>
      <c r="BD29735" s="473" t="s">
        <v>1301</v>
      </c>
    </row>
    <row r="29736" spans="53:56" ht="15" x14ac:dyDescent="0.25">
      <c r="BA29736" s="90" t="s">
        <v>34211</v>
      </c>
      <c r="BB29736" s="90" t="s">
        <v>3012</v>
      </c>
      <c r="BC29736" s="90" t="s">
        <v>16565</v>
      </c>
      <c r="BD29736" s="473" t="s">
        <v>1301</v>
      </c>
    </row>
    <row r="29737" spans="53:56" ht="15" x14ac:dyDescent="0.25">
      <c r="BA29737" s="91" t="s">
        <v>34212</v>
      </c>
      <c r="BB29737" s="91" t="s">
        <v>3012</v>
      </c>
      <c r="BC29737" s="91" t="s">
        <v>14774</v>
      </c>
      <c r="BD29737" s="473" t="s">
        <v>1301</v>
      </c>
    </row>
    <row r="29738" spans="53:56" ht="15" x14ac:dyDescent="0.25">
      <c r="BA29738" s="90" t="s">
        <v>34213</v>
      </c>
      <c r="BB29738" s="90" t="s">
        <v>3012</v>
      </c>
      <c r="BC29738" s="90" t="s">
        <v>21144</v>
      </c>
      <c r="BD29738" s="473" t="s">
        <v>1301</v>
      </c>
    </row>
    <row r="29739" spans="53:56" ht="15" x14ac:dyDescent="0.25">
      <c r="BA29739" s="91" t="s">
        <v>34214</v>
      </c>
      <c r="BB29739" s="91" t="s">
        <v>3012</v>
      </c>
      <c r="BC29739" s="91" t="s">
        <v>34166</v>
      </c>
      <c r="BD29739" s="473" t="s">
        <v>1301</v>
      </c>
    </row>
    <row r="29740" spans="53:56" ht="15" x14ac:dyDescent="0.25">
      <c r="BA29740" s="91" t="s">
        <v>34215</v>
      </c>
      <c r="BB29740" s="91" t="s">
        <v>3012</v>
      </c>
      <c r="BC29740" s="91" t="s">
        <v>5723</v>
      </c>
      <c r="BD29740" s="473" t="s">
        <v>1301</v>
      </c>
    </row>
    <row r="29741" spans="53:56" ht="15" x14ac:dyDescent="0.25">
      <c r="BA29741" s="90" t="s">
        <v>34216</v>
      </c>
      <c r="BB29741" s="90" t="s">
        <v>3012</v>
      </c>
      <c r="BC29741" s="90" t="s">
        <v>16565</v>
      </c>
      <c r="BD29741" s="473" t="s">
        <v>1301</v>
      </c>
    </row>
    <row r="29742" spans="53:56" ht="15" x14ac:dyDescent="0.25">
      <c r="BA29742" s="91" t="s">
        <v>34217</v>
      </c>
      <c r="BB29742" s="91" t="s">
        <v>3012</v>
      </c>
      <c r="BC29742" s="91" t="s">
        <v>14096</v>
      </c>
      <c r="BD29742" s="473" t="s">
        <v>1301</v>
      </c>
    </row>
    <row r="29743" spans="53:56" ht="15" x14ac:dyDescent="0.25">
      <c r="BA29743" s="90" t="s">
        <v>34218</v>
      </c>
      <c r="BB29743" s="90" t="s">
        <v>3012</v>
      </c>
      <c r="BC29743" s="90" t="s">
        <v>14096</v>
      </c>
      <c r="BD29743" s="473" t="s">
        <v>1301</v>
      </c>
    </row>
    <row r="29744" spans="53:56" ht="15" x14ac:dyDescent="0.25">
      <c r="BA29744" s="90" t="s">
        <v>34219</v>
      </c>
      <c r="BB29744" s="90" t="s">
        <v>3012</v>
      </c>
      <c r="BC29744" s="90" t="s">
        <v>34174</v>
      </c>
      <c r="BD29744" s="473" t="s">
        <v>1301</v>
      </c>
    </row>
    <row r="29745" spans="53:56" ht="15" x14ac:dyDescent="0.25">
      <c r="BA29745" s="91" t="s">
        <v>34220</v>
      </c>
      <c r="BB29745" s="91" t="s">
        <v>3012</v>
      </c>
      <c r="BC29745" s="91" t="s">
        <v>14774</v>
      </c>
      <c r="BD29745" s="473" t="s">
        <v>1301</v>
      </c>
    </row>
    <row r="29746" spans="53:56" ht="15" x14ac:dyDescent="0.25">
      <c r="BA29746" s="90" t="s">
        <v>34221</v>
      </c>
      <c r="BB29746" s="90" t="s">
        <v>3012</v>
      </c>
      <c r="BC29746" s="90" t="s">
        <v>18082</v>
      </c>
      <c r="BD29746" s="473" t="s">
        <v>1301</v>
      </c>
    </row>
    <row r="29747" spans="53:56" ht="15" x14ac:dyDescent="0.25">
      <c r="BA29747" s="91" t="s">
        <v>34222</v>
      </c>
      <c r="BB29747" s="91" t="s">
        <v>3012</v>
      </c>
      <c r="BC29747" s="91" t="s">
        <v>16565</v>
      </c>
      <c r="BD29747" s="473" t="s">
        <v>1301</v>
      </c>
    </row>
    <row r="29748" spans="53:56" ht="15" x14ac:dyDescent="0.25">
      <c r="BA29748" s="91" t="s">
        <v>34223</v>
      </c>
      <c r="BB29748" s="91" t="s">
        <v>3012</v>
      </c>
      <c r="BC29748" s="91" t="s">
        <v>14096</v>
      </c>
      <c r="BD29748" s="473" t="s">
        <v>1301</v>
      </c>
    </row>
    <row r="29749" spans="53:56" ht="15" x14ac:dyDescent="0.25">
      <c r="BA29749" s="90" t="s">
        <v>34224</v>
      </c>
      <c r="BB29749" s="90" t="s">
        <v>3012</v>
      </c>
      <c r="BC29749" s="90" t="s">
        <v>14774</v>
      </c>
      <c r="BD29749" s="473" t="s">
        <v>1301</v>
      </c>
    </row>
    <row r="29750" spans="53:56" ht="15" x14ac:dyDescent="0.25">
      <c r="BA29750" s="91" t="s">
        <v>34225</v>
      </c>
      <c r="BB29750" s="91" t="s">
        <v>3012</v>
      </c>
      <c r="BC29750" s="91" t="s">
        <v>18082</v>
      </c>
      <c r="BD29750" s="473" t="s">
        <v>1301</v>
      </c>
    </row>
    <row r="29751" spans="53:56" ht="15" x14ac:dyDescent="0.25">
      <c r="BA29751" s="90" t="s">
        <v>34226</v>
      </c>
      <c r="BB29751" s="90" t="s">
        <v>3012</v>
      </c>
      <c r="BC29751" s="90" t="s">
        <v>14096</v>
      </c>
      <c r="BD29751" s="473" t="s">
        <v>1301</v>
      </c>
    </row>
    <row r="29752" spans="53:56" ht="15" x14ac:dyDescent="0.25">
      <c r="BA29752" s="90" t="s">
        <v>34227</v>
      </c>
      <c r="BB29752" s="90" t="s">
        <v>3012</v>
      </c>
      <c r="BC29752" s="90" t="s">
        <v>21144</v>
      </c>
      <c r="BD29752" s="473" t="s">
        <v>1301</v>
      </c>
    </row>
    <row r="29753" spans="53:56" ht="15" x14ac:dyDescent="0.25">
      <c r="BA29753" s="91" t="s">
        <v>34228</v>
      </c>
      <c r="BB29753" s="91" t="s">
        <v>3012</v>
      </c>
      <c r="BC29753" s="91" t="s">
        <v>14774</v>
      </c>
      <c r="BD29753" s="473" t="s">
        <v>1301</v>
      </c>
    </row>
    <row r="29754" spans="53:56" ht="15" x14ac:dyDescent="0.25">
      <c r="BA29754" s="90" t="s">
        <v>34229</v>
      </c>
      <c r="BB29754" s="90" t="s">
        <v>3012</v>
      </c>
      <c r="BC29754" s="90" t="s">
        <v>14096</v>
      </c>
      <c r="BD29754" s="473" t="s">
        <v>1301</v>
      </c>
    </row>
    <row r="29755" spans="53:56" ht="15" x14ac:dyDescent="0.25">
      <c r="BA29755" s="91" t="s">
        <v>34230</v>
      </c>
      <c r="BB29755" s="91" t="s">
        <v>3012</v>
      </c>
      <c r="BC29755" s="91" t="s">
        <v>34174</v>
      </c>
      <c r="BD29755" s="473" t="s">
        <v>1301</v>
      </c>
    </row>
    <row r="29756" spans="53:56" ht="15" x14ac:dyDescent="0.25">
      <c r="BA29756" s="90" t="s">
        <v>34231</v>
      </c>
      <c r="BB29756" s="90" t="s">
        <v>3012</v>
      </c>
      <c r="BC29756" s="90" t="s">
        <v>23139</v>
      </c>
      <c r="BD29756" s="473" t="s">
        <v>1301</v>
      </c>
    </row>
    <row r="29757" spans="53:56" ht="15" x14ac:dyDescent="0.25">
      <c r="BA29757" s="91" t="s">
        <v>34232</v>
      </c>
      <c r="BB29757" s="91" t="s">
        <v>3012</v>
      </c>
      <c r="BC29757" s="91" t="s">
        <v>21862</v>
      </c>
      <c r="BD29757" s="473" t="s">
        <v>1301</v>
      </c>
    </row>
    <row r="29758" spans="53:56" ht="15" x14ac:dyDescent="0.25">
      <c r="BA29758" s="91" t="s">
        <v>34233</v>
      </c>
      <c r="BB29758" s="91" t="s">
        <v>3012</v>
      </c>
      <c r="BC29758" s="91" t="s">
        <v>1401</v>
      </c>
      <c r="BD29758" s="473" t="s">
        <v>1301</v>
      </c>
    </row>
    <row r="29759" spans="53:56" ht="15" x14ac:dyDescent="0.25">
      <c r="BA29759" s="91" t="s">
        <v>34234</v>
      </c>
      <c r="BB29759" s="91" t="s">
        <v>3012</v>
      </c>
      <c r="BC29759" s="91" t="s">
        <v>23139</v>
      </c>
      <c r="BD29759" s="473" t="s">
        <v>1301</v>
      </c>
    </row>
    <row r="29760" spans="53:56" ht="15" x14ac:dyDescent="0.25">
      <c r="BA29760" s="90" t="s">
        <v>34235</v>
      </c>
      <c r="BB29760" s="90" t="s">
        <v>3012</v>
      </c>
      <c r="BC29760" s="90" t="s">
        <v>18082</v>
      </c>
      <c r="BD29760" s="473" t="s">
        <v>1301</v>
      </c>
    </row>
    <row r="29761" spans="53:56" ht="15" x14ac:dyDescent="0.25">
      <c r="BA29761" s="90" t="s">
        <v>34236</v>
      </c>
      <c r="BB29761" s="90" t="s">
        <v>3012</v>
      </c>
      <c r="BC29761" s="90" t="s">
        <v>34174</v>
      </c>
      <c r="BD29761" s="473" t="s">
        <v>1301</v>
      </c>
    </row>
    <row r="29762" spans="53:56" ht="15" x14ac:dyDescent="0.25">
      <c r="BA29762" s="91" t="s">
        <v>34237</v>
      </c>
      <c r="BB29762" s="91" t="s">
        <v>3012</v>
      </c>
      <c r="BC29762" s="91" t="s">
        <v>16565</v>
      </c>
      <c r="BD29762" s="473" t="s">
        <v>1301</v>
      </c>
    </row>
    <row r="29763" spans="53:56" ht="15" x14ac:dyDescent="0.25">
      <c r="BA29763" s="90" t="s">
        <v>34238</v>
      </c>
      <c r="BB29763" s="90" t="s">
        <v>3012</v>
      </c>
      <c r="BC29763" s="90" t="s">
        <v>16565</v>
      </c>
      <c r="BD29763" s="473" t="s">
        <v>1301</v>
      </c>
    </row>
    <row r="29764" spans="53:56" ht="15" x14ac:dyDescent="0.25">
      <c r="BA29764" s="91" t="s">
        <v>34239</v>
      </c>
      <c r="BB29764" s="91" t="s">
        <v>3012</v>
      </c>
      <c r="BC29764" s="91" t="s">
        <v>18082</v>
      </c>
      <c r="BD29764" s="473" t="s">
        <v>1301</v>
      </c>
    </row>
    <row r="29765" spans="53:56" ht="15" x14ac:dyDescent="0.25">
      <c r="BA29765" s="90" t="s">
        <v>34240</v>
      </c>
      <c r="BB29765" s="90" t="s">
        <v>3012</v>
      </c>
      <c r="BC29765" s="90" t="s">
        <v>14096</v>
      </c>
      <c r="BD29765" s="473" t="s">
        <v>1301</v>
      </c>
    </row>
    <row r="29766" spans="53:56" ht="15" x14ac:dyDescent="0.25">
      <c r="BA29766" s="91" t="s">
        <v>34241</v>
      </c>
      <c r="BB29766" s="91" t="s">
        <v>3012</v>
      </c>
      <c r="BC29766" s="91" t="s">
        <v>16565</v>
      </c>
      <c r="BD29766" s="473" t="s">
        <v>1301</v>
      </c>
    </row>
    <row r="29767" spans="53:56" ht="15" x14ac:dyDescent="0.25">
      <c r="BA29767" s="91" t="s">
        <v>34242</v>
      </c>
      <c r="BB29767" s="91" t="s">
        <v>3012</v>
      </c>
      <c r="BC29767" s="91" t="s">
        <v>14774</v>
      </c>
      <c r="BD29767" s="473" t="s">
        <v>1301</v>
      </c>
    </row>
    <row r="29768" spans="53:56" ht="15" x14ac:dyDescent="0.25">
      <c r="BA29768" s="90" t="s">
        <v>34243</v>
      </c>
      <c r="BB29768" s="90" t="s">
        <v>3012</v>
      </c>
      <c r="BC29768" s="90" t="s">
        <v>18082</v>
      </c>
      <c r="BD29768" s="473" t="s">
        <v>1301</v>
      </c>
    </row>
    <row r="29769" spans="53:56" ht="15" x14ac:dyDescent="0.25">
      <c r="BA29769" s="91" t="s">
        <v>34244</v>
      </c>
      <c r="BB29769" s="91" t="s">
        <v>3012</v>
      </c>
      <c r="BC29769" s="91" t="s">
        <v>14096</v>
      </c>
      <c r="BD29769" s="473" t="s">
        <v>1301</v>
      </c>
    </row>
    <row r="29770" spans="53:56" ht="15" x14ac:dyDescent="0.25">
      <c r="BA29770" s="90" t="s">
        <v>34245</v>
      </c>
      <c r="BB29770" s="90" t="s">
        <v>3012</v>
      </c>
      <c r="BC29770" s="90" t="s">
        <v>10632</v>
      </c>
      <c r="BD29770" s="473" t="s">
        <v>1301</v>
      </c>
    </row>
    <row r="29771" spans="53:56" ht="15" x14ac:dyDescent="0.25">
      <c r="BA29771" s="90" t="s">
        <v>34246</v>
      </c>
      <c r="BB29771" s="90" t="s">
        <v>3012</v>
      </c>
      <c r="BC29771" s="90" t="s">
        <v>5723</v>
      </c>
      <c r="BD29771" s="473" t="s">
        <v>1301</v>
      </c>
    </row>
    <row r="29772" spans="53:56" ht="15" x14ac:dyDescent="0.25">
      <c r="BA29772" s="91" t="s">
        <v>34247</v>
      </c>
      <c r="BB29772" s="91" t="s">
        <v>3012</v>
      </c>
      <c r="BC29772" s="91" t="s">
        <v>1401</v>
      </c>
      <c r="BD29772" s="473" t="s">
        <v>1301</v>
      </c>
    </row>
    <row r="29773" spans="53:56" ht="15" x14ac:dyDescent="0.25">
      <c r="BA29773" s="90" t="s">
        <v>34248</v>
      </c>
      <c r="BB29773" s="90" t="s">
        <v>5081</v>
      </c>
      <c r="BC29773" s="90" t="s">
        <v>30330</v>
      </c>
      <c r="BD29773" s="473" t="s">
        <v>1301</v>
      </c>
    </row>
    <row r="29774" spans="53:56" ht="15" x14ac:dyDescent="0.25">
      <c r="BA29774" s="91" t="s">
        <v>34249</v>
      </c>
      <c r="BB29774" s="91" t="s">
        <v>5081</v>
      </c>
      <c r="BC29774" s="91" t="s">
        <v>30330</v>
      </c>
      <c r="BD29774" s="473" t="s">
        <v>1301</v>
      </c>
    </row>
    <row r="29775" spans="53:56" ht="15" x14ac:dyDescent="0.25">
      <c r="BA29775" s="91" t="s">
        <v>34250</v>
      </c>
      <c r="BB29775" s="91" t="s">
        <v>5081</v>
      </c>
      <c r="BC29775" s="91" t="s">
        <v>30330</v>
      </c>
      <c r="BD29775" s="473" t="s">
        <v>1301</v>
      </c>
    </row>
    <row r="29776" spans="53:56" ht="15" x14ac:dyDescent="0.25">
      <c r="BA29776" s="90" t="s">
        <v>34251</v>
      </c>
      <c r="BB29776" s="90" t="s">
        <v>5081</v>
      </c>
      <c r="BC29776" s="90" t="s">
        <v>8872</v>
      </c>
      <c r="BD29776" s="473" t="s">
        <v>1301</v>
      </c>
    </row>
    <row r="29777" spans="53:56" ht="15" x14ac:dyDescent="0.25">
      <c r="BA29777" s="91" t="s">
        <v>34252</v>
      </c>
      <c r="BB29777" s="91" t="s">
        <v>5081</v>
      </c>
      <c r="BC29777" s="91" t="s">
        <v>30330</v>
      </c>
      <c r="BD29777" s="473" t="s">
        <v>1301</v>
      </c>
    </row>
    <row r="29778" spans="53:56" ht="15" x14ac:dyDescent="0.25">
      <c r="BA29778" s="90" t="s">
        <v>34253</v>
      </c>
      <c r="BB29778" s="90" t="s">
        <v>5081</v>
      </c>
      <c r="BC29778" s="90" t="s">
        <v>8872</v>
      </c>
      <c r="BD29778" s="473" t="s">
        <v>1301</v>
      </c>
    </row>
    <row r="29779" spans="53:56" ht="15" x14ac:dyDescent="0.25">
      <c r="BA29779" s="90" t="s">
        <v>34254</v>
      </c>
      <c r="BB29779" s="90" t="s">
        <v>5081</v>
      </c>
      <c r="BC29779" s="90" t="s">
        <v>1401</v>
      </c>
      <c r="BD29779" s="473" t="s">
        <v>1301</v>
      </c>
    </row>
    <row r="29780" spans="53:56" ht="15" x14ac:dyDescent="0.25">
      <c r="BA29780" s="91" t="s">
        <v>34255</v>
      </c>
      <c r="BB29780" s="91" t="s">
        <v>5081</v>
      </c>
      <c r="BC29780" s="91" t="s">
        <v>1401</v>
      </c>
      <c r="BD29780" s="473" t="s">
        <v>1301</v>
      </c>
    </row>
    <row r="29781" spans="53:56" ht="15" x14ac:dyDescent="0.25">
      <c r="BA29781" s="90" t="s">
        <v>34256</v>
      </c>
      <c r="BB29781" s="90" t="s">
        <v>5081</v>
      </c>
      <c r="BC29781" s="90" t="s">
        <v>1401</v>
      </c>
      <c r="BD29781" s="473" t="s">
        <v>1301</v>
      </c>
    </row>
    <row r="29782" spans="53:56" ht="15" x14ac:dyDescent="0.25">
      <c r="BA29782" s="91" t="s">
        <v>34257</v>
      </c>
      <c r="BB29782" s="91" t="s">
        <v>5081</v>
      </c>
      <c r="BC29782" s="91" t="s">
        <v>8872</v>
      </c>
      <c r="BD29782" s="473" t="s">
        <v>1301</v>
      </c>
    </row>
    <row r="29783" spans="53:56" ht="15" x14ac:dyDescent="0.25">
      <c r="BA29783" s="91" t="s">
        <v>34258</v>
      </c>
      <c r="BB29783" s="91" t="s">
        <v>5081</v>
      </c>
      <c r="BC29783" s="91" t="s">
        <v>30330</v>
      </c>
      <c r="BD29783" s="473" t="s">
        <v>1301</v>
      </c>
    </row>
    <row r="29784" spans="53:56" ht="15" x14ac:dyDescent="0.25">
      <c r="BA29784" s="90" t="s">
        <v>34259</v>
      </c>
      <c r="BB29784" s="90" t="s">
        <v>5081</v>
      </c>
      <c r="BC29784" s="90" t="s">
        <v>8872</v>
      </c>
      <c r="BD29784" s="473" t="s">
        <v>1301</v>
      </c>
    </row>
    <row r="29785" spans="53:56" ht="15" x14ac:dyDescent="0.25">
      <c r="BA29785" s="91" t="s">
        <v>34260</v>
      </c>
      <c r="BB29785" s="91" t="s">
        <v>5081</v>
      </c>
      <c r="BC29785" s="91" t="s">
        <v>8872</v>
      </c>
      <c r="BD29785" s="473" t="s">
        <v>1301</v>
      </c>
    </row>
    <row r="29786" spans="53:56" ht="15" x14ac:dyDescent="0.25">
      <c r="BA29786" s="90" t="s">
        <v>34261</v>
      </c>
      <c r="BB29786" s="90" t="s">
        <v>5081</v>
      </c>
      <c r="BC29786" s="90" t="s">
        <v>30330</v>
      </c>
      <c r="BD29786" s="473" t="s">
        <v>1301</v>
      </c>
    </row>
    <row r="29787" spans="53:56" ht="15" x14ac:dyDescent="0.25">
      <c r="BA29787" s="91" t="s">
        <v>34262</v>
      </c>
      <c r="BB29787" s="91" t="s">
        <v>5081</v>
      </c>
      <c r="BC29787" s="91" t="s">
        <v>30330</v>
      </c>
      <c r="BD29787" s="473" t="s">
        <v>1301</v>
      </c>
    </row>
    <row r="29788" spans="53:56" ht="15" x14ac:dyDescent="0.25">
      <c r="BA29788" s="91" t="s">
        <v>34263</v>
      </c>
      <c r="BB29788" s="91" t="s">
        <v>5081</v>
      </c>
      <c r="BC29788" s="91" t="s">
        <v>8872</v>
      </c>
      <c r="BD29788" s="473" t="s">
        <v>1301</v>
      </c>
    </row>
    <row r="29789" spans="53:56" ht="15" x14ac:dyDescent="0.25">
      <c r="BA29789" s="91" t="s">
        <v>34264</v>
      </c>
      <c r="BB29789" s="91" t="s">
        <v>5081</v>
      </c>
      <c r="BC29789" s="91" t="s">
        <v>34265</v>
      </c>
      <c r="BD29789" s="473" t="s">
        <v>1301</v>
      </c>
    </row>
    <row r="29790" spans="53:56" ht="15" x14ac:dyDescent="0.25">
      <c r="BA29790" s="90" t="s">
        <v>34266</v>
      </c>
      <c r="BB29790" s="90" t="s">
        <v>5081</v>
      </c>
      <c r="BC29790" s="90" t="s">
        <v>30330</v>
      </c>
      <c r="BD29790" s="473" t="s">
        <v>1301</v>
      </c>
    </row>
    <row r="29791" spans="53:56" ht="15" x14ac:dyDescent="0.25">
      <c r="BA29791" s="91" t="s">
        <v>34267</v>
      </c>
      <c r="BB29791" s="91" t="s">
        <v>5081</v>
      </c>
      <c r="BC29791" s="91" t="s">
        <v>30330</v>
      </c>
      <c r="BD29791" s="473" t="s">
        <v>1301</v>
      </c>
    </row>
    <row r="29792" spans="53:56" ht="15" x14ac:dyDescent="0.25">
      <c r="BA29792" s="90" t="s">
        <v>34268</v>
      </c>
      <c r="BB29792" s="90" t="s">
        <v>5081</v>
      </c>
      <c r="BC29792" s="90" t="s">
        <v>8872</v>
      </c>
      <c r="BD29792" s="473" t="s">
        <v>1301</v>
      </c>
    </row>
    <row r="29793" spans="53:56" ht="15" x14ac:dyDescent="0.25">
      <c r="BA29793" s="91" t="s">
        <v>34269</v>
      </c>
      <c r="BB29793" s="91" t="s">
        <v>5081</v>
      </c>
      <c r="BC29793" s="91" t="s">
        <v>8872</v>
      </c>
      <c r="BD29793" s="473" t="s">
        <v>1301</v>
      </c>
    </row>
    <row r="29794" spans="53:56" ht="15" x14ac:dyDescent="0.25">
      <c r="BA29794" s="91" t="s">
        <v>34270</v>
      </c>
      <c r="BB29794" s="91" t="s">
        <v>5081</v>
      </c>
      <c r="BC29794" s="91" t="s">
        <v>30330</v>
      </c>
      <c r="BD29794" s="473" t="s">
        <v>1301</v>
      </c>
    </row>
    <row r="29795" spans="53:56" ht="15" x14ac:dyDescent="0.25">
      <c r="BA29795" s="90" t="s">
        <v>34271</v>
      </c>
      <c r="BB29795" s="90" t="s">
        <v>5081</v>
      </c>
      <c r="BC29795" s="90" t="s">
        <v>30330</v>
      </c>
      <c r="BD29795" s="473" t="s">
        <v>1301</v>
      </c>
    </row>
    <row r="29796" spans="53:56" ht="15" x14ac:dyDescent="0.25">
      <c r="BA29796" s="91" t="s">
        <v>34272</v>
      </c>
      <c r="BB29796" s="91" t="s">
        <v>5081</v>
      </c>
      <c r="BC29796" s="91" t="s">
        <v>30330</v>
      </c>
      <c r="BD29796" s="473" t="s">
        <v>1301</v>
      </c>
    </row>
    <row r="29797" spans="53:56" ht="15" x14ac:dyDescent="0.25">
      <c r="BA29797" s="90" t="s">
        <v>34273</v>
      </c>
      <c r="BB29797" s="90" t="s">
        <v>5081</v>
      </c>
      <c r="BC29797" s="90" t="s">
        <v>30330</v>
      </c>
      <c r="BD29797" s="473" t="s">
        <v>1301</v>
      </c>
    </row>
    <row r="29798" spans="53:56" ht="15" x14ac:dyDescent="0.25">
      <c r="BA29798" s="90" t="s">
        <v>34274</v>
      </c>
      <c r="BB29798" s="90" t="s">
        <v>5081</v>
      </c>
      <c r="BC29798" s="90" t="s">
        <v>34275</v>
      </c>
      <c r="BD29798" s="473" t="s">
        <v>1301</v>
      </c>
    </row>
    <row r="29799" spans="53:56" ht="15" x14ac:dyDescent="0.25">
      <c r="BA29799" s="91" t="s">
        <v>34276</v>
      </c>
      <c r="BB29799" s="91" t="s">
        <v>5081</v>
      </c>
      <c r="BC29799" s="91" t="s">
        <v>1401</v>
      </c>
      <c r="BD29799" s="473" t="s">
        <v>1301</v>
      </c>
    </row>
    <row r="29800" spans="53:56" ht="15" x14ac:dyDescent="0.25">
      <c r="BA29800" s="90" t="s">
        <v>34277</v>
      </c>
      <c r="BB29800" s="90" t="s">
        <v>5081</v>
      </c>
      <c r="BC29800" s="90" t="s">
        <v>30330</v>
      </c>
      <c r="BD29800" s="473" t="s">
        <v>1301</v>
      </c>
    </row>
    <row r="29801" spans="53:56" ht="15" x14ac:dyDescent="0.25">
      <c r="BA29801" s="91" t="s">
        <v>34278</v>
      </c>
      <c r="BB29801" s="91" t="s">
        <v>5081</v>
      </c>
      <c r="BC29801" s="91" t="s">
        <v>1401</v>
      </c>
      <c r="BD29801" s="473" t="s">
        <v>1301</v>
      </c>
    </row>
    <row r="29802" spans="53:56" ht="15" x14ac:dyDescent="0.25">
      <c r="BA29802" s="90" t="s">
        <v>34279</v>
      </c>
      <c r="BB29802" s="90" t="s">
        <v>5081</v>
      </c>
      <c r="BC29802" s="90" t="s">
        <v>30330</v>
      </c>
      <c r="BD29802" s="473" t="s">
        <v>1301</v>
      </c>
    </row>
    <row r="29803" spans="53:56" ht="15" x14ac:dyDescent="0.25">
      <c r="BA29803" s="91" t="s">
        <v>34280</v>
      </c>
      <c r="BB29803" s="91" t="s">
        <v>5081</v>
      </c>
      <c r="BC29803" s="91" t="s">
        <v>8872</v>
      </c>
      <c r="BD29803" s="473" t="s">
        <v>1301</v>
      </c>
    </row>
    <row r="29804" spans="53:56" ht="15" x14ac:dyDescent="0.25">
      <c r="BA29804" s="91" t="s">
        <v>34281</v>
      </c>
      <c r="BB29804" s="91" t="s">
        <v>5081</v>
      </c>
      <c r="BC29804" s="91" t="s">
        <v>30330</v>
      </c>
      <c r="BD29804" s="473" t="s">
        <v>1301</v>
      </c>
    </row>
    <row r="29805" spans="53:56" ht="15" x14ac:dyDescent="0.25">
      <c r="BA29805" s="90" t="s">
        <v>34282</v>
      </c>
      <c r="BB29805" s="90" t="s">
        <v>5081</v>
      </c>
      <c r="BC29805" s="90" t="s">
        <v>30330</v>
      </c>
      <c r="BD29805" s="473" t="s">
        <v>1301</v>
      </c>
    </row>
    <row r="29806" spans="53:56" ht="15" x14ac:dyDescent="0.25">
      <c r="BA29806" s="91" t="s">
        <v>34283</v>
      </c>
      <c r="BB29806" s="91" t="s">
        <v>5081</v>
      </c>
      <c r="BC29806" s="91" t="s">
        <v>30330</v>
      </c>
      <c r="BD29806" s="473" t="s">
        <v>1301</v>
      </c>
    </row>
    <row r="29807" spans="53:56" ht="15" x14ac:dyDescent="0.25">
      <c r="BA29807" s="90" t="s">
        <v>34284</v>
      </c>
      <c r="BB29807" s="90" t="s">
        <v>5081</v>
      </c>
      <c r="BC29807" s="90" t="s">
        <v>30330</v>
      </c>
      <c r="BD29807" s="473" t="s">
        <v>1301</v>
      </c>
    </row>
    <row r="29808" spans="53:56" ht="15" x14ac:dyDescent="0.25">
      <c r="BA29808" s="90" t="s">
        <v>34285</v>
      </c>
      <c r="BB29808" s="90" t="s">
        <v>5081</v>
      </c>
      <c r="BC29808" s="90" t="s">
        <v>8872</v>
      </c>
      <c r="BD29808" s="473" t="s">
        <v>1301</v>
      </c>
    </row>
    <row r="29809" spans="53:56" ht="15" x14ac:dyDescent="0.25">
      <c r="BA29809" s="91" t="s">
        <v>34286</v>
      </c>
      <c r="BB29809" s="91" t="s">
        <v>5081</v>
      </c>
      <c r="BC29809" s="91" t="s">
        <v>8872</v>
      </c>
      <c r="BD29809" s="473" t="s">
        <v>1301</v>
      </c>
    </row>
    <row r="29810" spans="53:56" ht="15" x14ac:dyDescent="0.25">
      <c r="BA29810" s="90" t="s">
        <v>34287</v>
      </c>
      <c r="BB29810" s="90" t="s">
        <v>5081</v>
      </c>
      <c r="BC29810" s="90" t="s">
        <v>8872</v>
      </c>
      <c r="BD29810" s="473" t="s">
        <v>1301</v>
      </c>
    </row>
    <row r="29811" spans="53:56" ht="15" x14ac:dyDescent="0.25">
      <c r="BA29811" s="91" t="s">
        <v>34288</v>
      </c>
      <c r="BB29811" s="91" t="s">
        <v>5081</v>
      </c>
      <c r="BC29811" s="91" t="s">
        <v>8872</v>
      </c>
      <c r="BD29811" s="473" t="s">
        <v>1301</v>
      </c>
    </row>
    <row r="29812" spans="53:56" ht="15" x14ac:dyDescent="0.25">
      <c r="BA29812" s="90" t="s">
        <v>34289</v>
      </c>
      <c r="BB29812" s="90" t="s">
        <v>5081</v>
      </c>
      <c r="BC29812" s="90" t="s">
        <v>8872</v>
      </c>
      <c r="BD29812" s="473" t="s">
        <v>1301</v>
      </c>
    </row>
    <row r="29813" spans="53:56" ht="15" x14ac:dyDescent="0.25">
      <c r="BA29813" s="91" t="s">
        <v>34290</v>
      </c>
      <c r="BB29813" s="91" t="s">
        <v>5081</v>
      </c>
      <c r="BC29813" s="91" t="s">
        <v>8872</v>
      </c>
      <c r="BD29813" s="473" t="s">
        <v>1301</v>
      </c>
    </row>
    <row r="29814" spans="53:56" ht="15" x14ac:dyDescent="0.25">
      <c r="BA29814" s="91" t="s">
        <v>34291</v>
      </c>
      <c r="BB29814" s="91" t="s">
        <v>5081</v>
      </c>
      <c r="BC29814" s="91" t="s">
        <v>8872</v>
      </c>
      <c r="BD29814" s="473" t="s">
        <v>1301</v>
      </c>
    </row>
    <row r="29815" spans="53:56" ht="15" x14ac:dyDescent="0.25">
      <c r="BA29815" s="90" t="s">
        <v>34292</v>
      </c>
      <c r="BB29815" s="90" t="s">
        <v>5081</v>
      </c>
      <c r="BC29815" s="90" t="s">
        <v>1401</v>
      </c>
      <c r="BD29815" s="473" t="s">
        <v>1301</v>
      </c>
    </row>
    <row r="29816" spans="53:56" ht="15" x14ac:dyDescent="0.25">
      <c r="BA29816" s="91" t="s">
        <v>34293</v>
      </c>
      <c r="BB29816" s="91" t="s">
        <v>5081</v>
      </c>
      <c r="BC29816" s="91" t="s">
        <v>1401</v>
      </c>
      <c r="BD29816" s="473" t="s">
        <v>1301</v>
      </c>
    </row>
    <row r="29817" spans="53:56" ht="15" x14ac:dyDescent="0.25">
      <c r="BA29817" s="90" t="s">
        <v>34294</v>
      </c>
      <c r="BB29817" s="90" t="s">
        <v>5081</v>
      </c>
      <c r="BC29817" s="90" t="s">
        <v>8872</v>
      </c>
      <c r="BD29817" s="473" t="s">
        <v>1301</v>
      </c>
    </row>
    <row r="29818" spans="53:56" ht="15" x14ac:dyDescent="0.25">
      <c r="BA29818" s="91" t="s">
        <v>34295</v>
      </c>
      <c r="BB29818" s="91" t="s">
        <v>5081</v>
      </c>
      <c r="BC29818" s="91" t="s">
        <v>1401</v>
      </c>
      <c r="BD29818" s="473" t="s">
        <v>1301</v>
      </c>
    </row>
    <row r="29819" spans="53:56" ht="15" x14ac:dyDescent="0.25">
      <c r="BA29819" s="90" t="s">
        <v>34296</v>
      </c>
      <c r="BB29819" s="90" t="s">
        <v>5081</v>
      </c>
      <c r="BC29819" s="90" t="s">
        <v>1401</v>
      </c>
      <c r="BD29819" s="473" t="s">
        <v>1301</v>
      </c>
    </row>
    <row r="29820" spans="53:56" ht="15" x14ac:dyDescent="0.25">
      <c r="BA29820" s="91" t="s">
        <v>34297</v>
      </c>
      <c r="BB29820" s="91" t="s">
        <v>5081</v>
      </c>
      <c r="BC29820" s="91" t="s">
        <v>8872</v>
      </c>
      <c r="BD29820" s="473" t="s">
        <v>1301</v>
      </c>
    </row>
    <row r="29821" spans="53:56" ht="15" x14ac:dyDescent="0.25">
      <c r="BA29821" s="90" t="s">
        <v>34298</v>
      </c>
      <c r="BB29821" s="90" t="s">
        <v>5081</v>
      </c>
      <c r="BC29821" s="90" t="s">
        <v>8872</v>
      </c>
      <c r="BD29821" s="473" t="s">
        <v>1301</v>
      </c>
    </row>
    <row r="29822" spans="53:56" ht="15" x14ac:dyDescent="0.25">
      <c r="BA29822" s="91" t="s">
        <v>34299</v>
      </c>
      <c r="BB29822" s="91" t="s">
        <v>5081</v>
      </c>
      <c r="BC29822" s="91" t="s">
        <v>1401</v>
      </c>
      <c r="BD29822" s="473" t="s">
        <v>1301</v>
      </c>
    </row>
    <row r="29823" spans="53:56" ht="15" x14ac:dyDescent="0.25">
      <c r="BA29823" s="90" t="s">
        <v>34300</v>
      </c>
      <c r="BB29823" s="90" t="s">
        <v>5081</v>
      </c>
      <c r="BC29823" s="90" t="s">
        <v>1401</v>
      </c>
      <c r="BD29823" s="473" t="s">
        <v>1301</v>
      </c>
    </row>
    <row r="29824" spans="53:56" ht="15" x14ac:dyDescent="0.25">
      <c r="BA29824" s="91" t="s">
        <v>34301</v>
      </c>
      <c r="BB29824" s="91" t="s">
        <v>5081</v>
      </c>
      <c r="BC29824" s="91" t="s">
        <v>8872</v>
      </c>
      <c r="BD29824" s="473" t="s">
        <v>1301</v>
      </c>
    </row>
    <row r="29825" spans="53:56" ht="15" x14ac:dyDescent="0.25">
      <c r="BA29825" s="90" t="s">
        <v>34302</v>
      </c>
      <c r="BB29825" s="90" t="s">
        <v>5081</v>
      </c>
      <c r="BC29825" s="90" t="s">
        <v>3225</v>
      </c>
      <c r="BD29825" s="473" t="s">
        <v>1301</v>
      </c>
    </row>
    <row r="29826" spans="53:56" ht="15" x14ac:dyDescent="0.25">
      <c r="BA29826" s="91" t="s">
        <v>34303</v>
      </c>
      <c r="BB29826" s="91" t="s">
        <v>5081</v>
      </c>
      <c r="BC29826" s="91" t="s">
        <v>1401</v>
      </c>
      <c r="BD29826" s="473" t="s">
        <v>1301</v>
      </c>
    </row>
    <row r="29827" spans="53:56" ht="15" x14ac:dyDescent="0.25">
      <c r="BA29827" s="90" t="s">
        <v>34304</v>
      </c>
      <c r="BB29827" s="90" t="s">
        <v>5081</v>
      </c>
      <c r="BC29827" s="90" t="s">
        <v>1401</v>
      </c>
      <c r="BD29827" s="473" t="s">
        <v>1301</v>
      </c>
    </row>
    <row r="29828" spans="53:56" ht="15" x14ac:dyDescent="0.25">
      <c r="BA29828" s="91" t="s">
        <v>34305</v>
      </c>
      <c r="BB29828" s="91" t="s">
        <v>5081</v>
      </c>
      <c r="BC29828" s="91" t="s">
        <v>30330</v>
      </c>
      <c r="BD29828" s="473" t="s">
        <v>1301</v>
      </c>
    </row>
    <row r="29829" spans="53:56" ht="15" x14ac:dyDescent="0.25">
      <c r="BA29829" s="90" t="s">
        <v>34306</v>
      </c>
      <c r="BB29829" s="90" t="s">
        <v>5081</v>
      </c>
      <c r="BC29829" s="90" t="s">
        <v>1401</v>
      </c>
      <c r="BD29829" s="473" t="s">
        <v>1301</v>
      </c>
    </row>
    <row r="29830" spans="53:56" ht="15" x14ac:dyDescent="0.25">
      <c r="BA29830" s="91" t="s">
        <v>34307</v>
      </c>
      <c r="BB29830" s="91" t="s">
        <v>5081</v>
      </c>
      <c r="BC29830" s="91" t="s">
        <v>1401</v>
      </c>
      <c r="BD29830" s="473" t="s">
        <v>1301</v>
      </c>
    </row>
    <row r="29831" spans="53:56" ht="15" x14ac:dyDescent="0.25">
      <c r="BA29831" s="90" t="s">
        <v>34308</v>
      </c>
      <c r="BB29831" s="90" t="s">
        <v>5081</v>
      </c>
      <c r="BC29831" s="90" t="s">
        <v>1401</v>
      </c>
      <c r="BD29831" s="473" t="s">
        <v>1301</v>
      </c>
    </row>
    <row r="29832" spans="53:56" ht="15" x14ac:dyDescent="0.25">
      <c r="BA29832" s="91" t="s">
        <v>34309</v>
      </c>
      <c r="BB29832" s="91" t="s">
        <v>5081</v>
      </c>
      <c r="BC29832" s="91" t="s">
        <v>8872</v>
      </c>
      <c r="BD29832" s="473" t="s">
        <v>1301</v>
      </c>
    </row>
    <row r="29833" spans="53:56" ht="15" x14ac:dyDescent="0.25">
      <c r="BA29833" s="90" t="s">
        <v>34310</v>
      </c>
      <c r="BB29833" s="90" t="s">
        <v>5081</v>
      </c>
      <c r="BC29833" s="90" t="s">
        <v>1401</v>
      </c>
      <c r="BD29833" s="473" t="s">
        <v>1301</v>
      </c>
    </row>
    <row r="29834" spans="53:56" ht="15" x14ac:dyDescent="0.25">
      <c r="BA29834" s="91" t="s">
        <v>34311</v>
      </c>
      <c r="BB29834" s="91" t="s">
        <v>5081</v>
      </c>
      <c r="BC29834" s="91" t="s">
        <v>8872</v>
      </c>
      <c r="BD29834" s="473" t="s">
        <v>1301</v>
      </c>
    </row>
    <row r="29835" spans="53:56" ht="15" x14ac:dyDescent="0.25">
      <c r="BA29835" s="90" t="s">
        <v>34312</v>
      </c>
      <c r="BB29835" s="90" t="s">
        <v>5081</v>
      </c>
      <c r="BC29835" s="90" t="s">
        <v>30330</v>
      </c>
      <c r="BD29835" s="473" t="s">
        <v>1301</v>
      </c>
    </row>
    <row r="29836" spans="53:56" ht="15" x14ac:dyDescent="0.25">
      <c r="BA29836" s="91" t="s">
        <v>34313</v>
      </c>
      <c r="BB29836" s="91" t="s">
        <v>5081</v>
      </c>
      <c r="BC29836" s="91" t="s">
        <v>1401</v>
      </c>
      <c r="BD29836" s="473" t="s">
        <v>1301</v>
      </c>
    </row>
    <row r="29837" spans="53:56" ht="15" x14ac:dyDescent="0.25">
      <c r="BA29837" s="90" t="s">
        <v>34314</v>
      </c>
      <c r="BB29837" s="90" t="s">
        <v>5081</v>
      </c>
      <c r="BC29837" s="90" t="s">
        <v>1401</v>
      </c>
      <c r="BD29837" s="473" t="s">
        <v>1301</v>
      </c>
    </row>
    <row r="29838" spans="53:56" ht="15" x14ac:dyDescent="0.25">
      <c r="BA29838" s="91" t="s">
        <v>34315</v>
      </c>
      <c r="BB29838" s="91" t="s">
        <v>5081</v>
      </c>
      <c r="BC29838" s="91" t="s">
        <v>34316</v>
      </c>
      <c r="BD29838" s="473" t="s">
        <v>1301</v>
      </c>
    </row>
    <row r="29839" spans="53:56" ht="15" x14ac:dyDescent="0.25">
      <c r="BA29839" s="90" t="s">
        <v>34317</v>
      </c>
      <c r="BB29839" s="90" t="s">
        <v>5081</v>
      </c>
      <c r="BC29839" s="90" t="s">
        <v>30330</v>
      </c>
      <c r="BD29839" s="473" t="s">
        <v>1301</v>
      </c>
    </row>
    <row r="29840" spans="53:56" ht="15" x14ac:dyDescent="0.25">
      <c r="BA29840" s="91" t="s">
        <v>34318</v>
      </c>
      <c r="BB29840" s="91" t="s">
        <v>5081</v>
      </c>
      <c r="BC29840" s="91" t="s">
        <v>34319</v>
      </c>
      <c r="BD29840" s="473" t="s">
        <v>1301</v>
      </c>
    </row>
    <row r="29841" spans="53:56" ht="15" x14ac:dyDescent="0.25">
      <c r="BA29841" s="90" t="s">
        <v>34320</v>
      </c>
      <c r="BB29841" s="90" t="s">
        <v>5081</v>
      </c>
      <c r="BC29841" s="90" t="s">
        <v>34319</v>
      </c>
      <c r="BD29841" s="473" t="s">
        <v>1301</v>
      </c>
    </row>
    <row r="29842" spans="53:56" ht="15" x14ac:dyDescent="0.25">
      <c r="BA29842" s="91" t="s">
        <v>34321</v>
      </c>
      <c r="BB29842" s="91" t="s">
        <v>5081</v>
      </c>
      <c r="BC29842" s="91" t="s">
        <v>34319</v>
      </c>
      <c r="BD29842" s="473" t="s">
        <v>1301</v>
      </c>
    </row>
    <row r="29843" spans="53:56" ht="15" x14ac:dyDescent="0.25">
      <c r="BA29843" s="91" t="s">
        <v>34321</v>
      </c>
      <c r="BB29843" s="91" t="s">
        <v>5081</v>
      </c>
      <c r="BC29843" s="91" t="s">
        <v>34322</v>
      </c>
      <c r="BD29843" s="473" t="s">
        <v>1301</v>
      </c>
    </row>
    <row r="29844" spans="53:56" ht="15" x14ac:dyDescent="0.25">
      <c r="BA29844" s="90" t="s">
        <v>34323</v>
      </c>
      <c r="BB29844" s="90" t="s">
        <v>5081</v>
      </c>
      <c r="BC29844" s="90" t="s">
        <v>34319</v>
      </c>
      <c r="BD29844" s="473" t="s">
        <v>1301</v>
      </c>
    </row>
    <row r="29845" spans="53:56" ht="15" x14ac:dyDescent="0.25">
      <c r="BA29845" s="91" t="s">
        <v>34324</v>
      </c>
      <c r="BB29845" s="91" t="s">
        <v>5081</v>
      </c>
      <c r="BC29845" s="91" t="s">
        <v>34319</v>
      </c>
      <c r="BD29845" s="473" t="s">
        <v>1301</v>
      </c>
    </row>
    <row r="29846" spans="53:56" ht="15" x14ac:dyDescent="0.25">
      <c r="BA29846" s="90" t="s">
        <v>34325</v>
      </c>
      <c r="BB29846" s="90" t="s">
        <v>5081</v>
      </c>
      <c r="BC29846" s="90" t="s">
        <v>30330</v>
      </c>
      <c r="BD29846" s="473" t="s">
        <v>1301</v>
      </c>
    </row>
    <row r="29847" spans="53:56" ht="15" x14ac:dyDescent="0.25">
      <c r="BA29847" s="90" t="s">
        <v>34325</v>
      </c>
      <c r="BB29847" s="90" t="s">
        <v>5081</v>
      </c>
      <c r="BC29847" s="90" t="s">
        <v>34322</v>
      </c>
      <c r="BD29847" s="473" t="s">
        <v>1301</v>
      </c>
    </row>
    <row r="29848" spans="53:56" ht="15" x14ac:dyDescent="0.25">
      <c r="BA29848" s="91" t="s">
        <v>34326</v>
      </c>
      <c r="BB29848" s="91" t="s">
        <v>5081</v>
      </c>
      <c r="BC29848" s="91" t="s">
        <v>34319</v>
      </c>
      <c r="BD29848" s="473" t="s">
        <v>1301</v>
      </c>
    </row>
    <row r="29849" spans="53:56" ht="15" x14ac:dyDescent="0.25">
      <c r="BA29849" s="91" t="s">
        <v>34326</v>
      </c>
      <c r="BB29849" s="91" t="s">
        <v>5081</v>
      </c>
      <c r="BC29849" s="91" t="s">
        <v>34322</v>
      </c>
      <c r="BD29849" s="473" t="s">
        <v>1301</v>
      </c>
    </row>
    <row r="29850" spans="53:56" ht="15" x14ac:dyDescent="0.25">
      <c r="BA29850" s="90" t="s">
        <v>34327</v>
      </c>
      <c r="BB29850" s="90" t="s">
        <v>5081</v>
      </c>
      <c r="BC29850" s="90" t="s">
        <v>34319</v>
      </c>
      <c r="BD29850" s="473" t="s">
        <v>1301</v>
      </c>
    </row>
    <row r="29851" spans="53:56" ht="15" x14ac:dyDescent="0.25">
      <c r="BA29851" s="91" t="s">
        <v>34328</v>
      </c>
      <c r="BB29851" s="91" t="s">
        <v>5081</v>
      </c>
      <c r="BC29851" s="91" t="s">
        <v>34319</v>
      </c>
      <c r="BD29851" s="473" t="s">
        <v>1301</v>
      </c>
    </row>
    <row r="29852" spans="53:56" ht="15" x14ac:dyDescent="0.25">
      <c r="BA29852" s="90" t="s">
        <v>34329</v>
      </c>
      <c r="BB29852" s="90" t="s">
        <v>5081</v>
      </c>
      <c r="BC29852" s="90" t="s">
        <v>34319</v>
      </c>
      <c r="BD29852" s="473" t="s">
        <v>1301</v>
      </c>
    </row>
    <row r="29853" spans="53:56" ht="15" x14ac:dyDescent="0.25">
      <c r="BA29853" s="91" t="s">
        <v>34329</v>
      </c>
      <c r="BB29853" s="91" t="s">
        <v>5081</v>
      </c>
      <c r="BC29853" s="91" t="s">
        <v>34322</v>
      </c>
      <c r="BD29853" s="473" t="s">
        <v>1301</v>
      </c>
    </row>
    <row r="29854" spans="53:56" ht="15" x14ac:dyDescent="0.25">
      <c r="BA29854" s="91" t="s">
        <v>34330</v>
      </c>
      <c r="BB29854" s="91" t="s">
        <v>5081</v>
      </c>
      <c r="BC29854" s="91" t="s">
        <v>34319</v>
      </c>
      <c r="BD29854" s="473" t="s">
        <v>1301</v>
      </c>
    </row>
    <row r="29855" spans="53:56" ht="15" x14ac:dyDescent="0.25">
      <c r="BA29855" s="91" t="s">
        <v>34330</v>
      </c>
      <c r="BB29855" s="91" t="s">
        <v>5081</v>
      </c>
      <c r="BC29855" s="91" t="s">
        <v>34322</v>
      </c>
      <c r="BD29855" s="473" t="s">
        <v>1301</v>
      </c>
    </row>
    <row r="29856" spans="53:56" ht="15" x14ac:dyDescent="0.25">
      <c r="BA29856" s="91" t="s">
        <v>34331</v>
      </c>
      <c r="BB29856" s="91" t="s">
        <v>5081</v>
      </c>
      <c r="BC29856" s="91" t="s">
        <v>34319</v>
      </c>
      <c r="BD29856" s="473" t="s">
        <v>1301</v>
      </c>
    </row>
    <row r="29857" spans="53:56" ht="15" x14ac:dyDescent="0.25">
      <c r="BA29857" s="90" t="s">
        <v>34331</v>
      </c>
      <c r="BB29857" s="90" t="s">
        <v>5081</v>
      </c>
      <c r="BC29857" s="90" t="s">
        <v>34322</v>
      </c>
      <c r="BD29857" s="473" t="s">
        <v>1301</v>
      </c>
    </row>
    <row r="29858" spans="53:56" ht="15" x14ac:dyDescent="0.25">
      <c r="BA29858" s="91" t="s">
        <v>34332</v>
      </c>
      <c r="BB29858" s="91" t="s">
        <v>5081</v>
      </c>
      <c r="BC29858" s="91" t="s">
        <v>34322</v>
      </c>
      <c r="BD29858" s="473" t="s">
        <v>1301</v>
      </c>
    </row>
    <row r="29859" spans="53:56" ht="15" x14ac:dyDescent="0.25">
      <c r="BA29859" s="90" t="s">
        <v>34333</v>
      </c>
      <c r="BB29859" s="90" t="s">
        <v>5081</v>
      </c>
      <c r="BC29859" s="90" t="s">
        <v>34319</v>
      </c>
      <c r="BD29859" s="473" t="s">
        <v>1301</v>
      </c>
    </row>
    <row r="29860" spans="53:56" ht="15" x14ac:dyDescent="0.25">
      <c r="BA29860" s="91" t="s">
        <v>34334</v>
      </c>
      <c r="BB29860" s="91" t="s">
        <v>5081</v>
      </c>
      <c r="BC29860" s="91" t="s">
        <v>30330</v>
      </c>
      <c r="BD29860" s="473" t="s">
        <v>1301</v>
      </c>
    </row>
    <row r="29861" spans="53:56" ht="15" x14ac:dyDescent="0.25">
      <c r="BA29861" s="91" t="s">
        <v>34334</v>
      </c>
      <c r="BB29861" s="91" t="s">
        <v>5081</v>
      </c>
      <c r="BC29861" s="91" t="s">
        <v>34322</v>
      </c>
      <c r="BD29861" s="473" t="s">
        <v>1301</v>
      </c>
    </row>
    <row r="29862" spans="53:56" ht="15" x14ac:dyDescent="0.25">
      <c r="BA29862" s="90" t="s">
        <v>34335</v>
      </c>
      <c r="BB29862" s="90" t="s">
        <v>5081</v>
      </c>
      <c r="BC29862" s="90" t="s">
        <v>34319</v>
      </c>
      <c r="BD29862" s="473" t="s">
        <v>1301</v>
      </c>
    </row>
    <row r="29863" spans="53:56" ht="15" x14ac:dyDescent="0.25">
      <c r="BA29863" s="91" t="s">
        <v>34336</v>
      </c>
      <c r="BB29863" s="91" t="s">
        <v>5081</v>
      </c>
      <c r="BC29863" s="91" t="s">
        <v>34319</v>
      </c>
      <c r="BD29863" s="473" t="s">
        <v>1301</v>
      </c>
    </row>
    <row r="29864" spans="53:56" ht="15" x14ac:dyDescent="0.25">
      <c r="BA29864" s="90" t="s">
        <v>34336</v>
      </c>
      <c r="BB29864" s="90" t="s">
        <v>5081</v>
      </c>
      <c r="BC29864" s="90" t="s">
        <v>34322</v>
      </c>
      <c r="BD29864" s="473" t="s">
        <v>1301</v>
      </c>
    </row>
    <row r="29865" spans="53:56" ht="15" x14ac:dyDescent="0.25">
      <c r="BA29865" s="90" t="s">
        <v>34337</v>
      </c>
      <c r="BB29865" s="90" t="s">
        <v>5081</v>
      </c>
      <c r="BC29865" s="90" t="s">
        <v>30330</v>
      </c>
      <c r="BD29865" s="473" t="s">
        <v>1301</v>
      </c>
    </row>
    <row r="29866" spans="53:56" ht="15" x14ac:dyDescent="0.25">
      <c r="BA29866" s="91" t="s">
        <v>34338</v>
      </c>
      <c r="BB29866" s="91" t="s">
        <v>5081</v>
      </c>
      <c r="BC29866" s="91" t="s">
        <v>34319</v>
      </c>
      <c r="BD29866" s="473" t="s">
        <v>1301</v>
      </c>
    </row>
    <row r="29867" spans="53:56" ht="15" x14ac:dyDescent="0.25">
      <c r="BA29867" s="91" t="s">
        <v>34338</v>
      </c>
      <c r="BB29867" s="91" t="s">
        <v>5081</v>
      </c>
      <c r="BC29867" s="91" t="s">
        <v>34322</v>
      </c>
      <c r="BD29867" s="473" t="s">
        <v>1301</v>
      </c>
    </row>
    <row r="29868" spans="53:56" ht="15" x14ac:dyDescent="0.25">
      <c r="BA29868" s="90" t="s">
        <v>34339</v>
      </c>
      <c r="BB29868" s="90" t="s">
        <v>5081</v>
      </c>
      <c r="BC29868" s="90" t="s">
        <v>30330</v>
      </c>
      <c r="BD29868" s="473" t="s">
        <v>1301</v>
      </c>
    </row>
    <row r="29869" spans="53:56" ht="15" x14ac:dyDescent="0.25">
      <c r="BA29869" s="90" t="s">
        <v>34339</v>
      </c>
      <c r="BB29869" s="90" t="s">
        <v>5081</v>
      </c>
      <c r="BC29869" s="90" t="s">
        <v>34322</v>
      </c>
      <c r="BD29869" s="473" t="s">
        <v>1301</v>
      </c>
    </row>
    <row r="29870" spans="53:56" ht="15" x14ac:dyDescent="0.25">
      <c r="BA29870" s="91" t="s">
        <v>34340</v>
      </c>
      <c r="BB29870" s="91" t="s">
        <v>5081</v>
      </c>
      <c r="BC29870" s="91" t="s">
        <v>34319</v>
      </c>
      <c r="BD29870" s="473" t="s">
        <v>1301</v>
      </c>
    </row>
    <row r="29871" spans="53:56" ht="15" x14ac:dyDescent="0.25">
      <c r="BA29871" s="90" t="s">
        <v>34341</v>
      </c>
      <c r="BB29871" s="90" t="s">
        <v>5081</v>
      </c>
      <c r="BC29871" s="90" t="s">
        <v>30330</v>
      </c>
      <c r="BD29871" s="473" t="s">
        <v>1301</v>
      </c>
    </row>
    <row r="29872" spans="53:56" ht="15" x14ac:dyDescent="0.25">
      <c r="BA29872" s="91" t="s">
        <v>34342</v>
      </c>
      <c r="BB29872" s="91" t="s">
        <v>5081</v>
      </c>
      <c r="BC29872" s="91" t="s">
        <v>30330</v>
      </c>
      <c r="BD29872" s="473" t="s">
        <v>1301</v>
      </c>
    </row>
    <row r="29873" spans="53:56" ht="15" x14ac:dyDescent="0.25">
      <c r="BA29873" s="90" t="s">
        <v>34343</v>
      </c>
      <c r="BB29873" s="90" t="s">
        <v>5081</v>
      </c>
      <c r="BC29873" s="90" t="s">
        <v>30330</v>
      </c>
      <c r="BD29873" s="473" t="s">
        <v>1301</v>
      </c>
    </row>
    <row r="29874" spans="53:56" ht="15" x14ac:dyDescent="0.25">
      <c r="BA29874" s="91" t="s">
        <v>34343</v>
      </c>
      <c r="BB29874" s="91" t="s">
        <v>5081</v>
      </c>
      <c r="BC29874" s="91" t="s">
        <v>34322</v>
      </c>
      <c r="BD29874" s="473" t="s">
        <v>1301</v>
      </c>
    </row>
    <row r="29875" spans="53:56" ht="15" x14ac:dyDescent="0.25">
      <c r="BA29875" s="91" t="s">
        <v>34344</v>
      </c>
      <c r="BB29875" s="91" t="s">
        <v>5081</v>
      </c>
      <c r="BC29875" s="91" t="s">
        <v>30330</v>
      </c>
      <c r="BD29875" s="473" t="s">
        <v>1301</v>
      </c>
    </row>
    <row r="29876" spans="53:56" ht="15" x14ac:dyDescent="0.25">
      <c r="BA29876" s="90" t="s">
        <v>34345</v>
      </c>
      <c r="BB29876" s="90" t="s">
        <v>5081</v>
      </c>
      <c r="BC29876" s="90" t="s">
        <v>30330</v>
      </c>
      <c r="BD29876" s="473" t="s">
        <v>1301</v>
      </c>
    </row>
    <row r="29877" spans="53:56" ht="15" x14ac:dyDescent="0.25">
      <c r="BA29877" s="91" t="s">
        <v>34346</v>
      </c>
      <c r="BB29877" s="91" t="s">
        <v>5081</v>
      </c>
      <c r="BC29877" s="91" t="s">
        <v>30330</v>
      </c>
      <c r="BD29877" s="473" t="s">
        <v>1301</v>
      </c>
    </row>
    <row r="29878" spans="53:56" ht="15" x14ac:dyDescent="0.25">
      <c r="BA29878" s="90" t="s">
        <v>34346</v>
      </c>
      <c r="BB29878" s="90" t="s">
        <v>5081</v>
      </c>
      <c r="BC29878" s="90" t="s">
        <v>34322</v>
      </c>
      <c r="BD29878" s="473" t="s">
        <v>1301</v>
      </c>
    </row>
    <row r="29879" spans="53:56" ht="15" x14ac:dyDescent="0.25">
      <c r="BA29879" s="90" t="s">
        <v>34347</v>
      </c>
      <c r="BB29879" s="90" t="s">
        <v>5081</v>
      </c>
      <c r="BC29879" s="90" t="s">
        <v>30330</v>
      </c>
      <c r="BD29879" s="473" t="s">
        <v>1301</v>
      </c>
    </row>
    <row r="29880" spans="53:56" ht="15" x14ac:dyDescent="0.25">
      <c r="BA29880" s="90" t="s">
        <v>34347</v>
      </c>
      <c r="BB29880" s="90" t="s">
        <v>5081</v>
      </c>
      <c r="BC29880" s="90" t="s">
        <v>34322</v>
      </c>
      <c r="BD29880" s="473" t="s">
        <v>1301</v>
      </c>
    </row>
    <row r="29881" spans="53:56" ht="15" x14ac:dyDescent="0.25">
      <c r="BA29881" s="91" t="s">
        <v>34348</v>
      </c>
      <c r="BB29881" s="91" t="s">
        <v>5081</v>
      </c>
      <c r="BC29881" s="91" t="s">
        <v>30330</v>
      </c>
      <c r="BD29881" s="473" t="s">
        <v>1301</v>
      </c>
    </row>
    <row r="29882" spans="53:56" ht="15" x14ac:dyDescent="0.25">
      <c r="BA29882" s="90" t="s">
        <v>34349</v>
      </c>
      <c r="BB29882" s="90" t="s">
        <v>5081</v>
      </c>
      <c r="BC29882" s="90" t="s">
        <v>30330</v>
      </c>
      <c r="BD29882" s="473" t="s">
        <v>1301</v>
      </c>
    </row>
    <row r="29883" spans="53:56" ht="15" x14ac:dyDescent="0.25">
      <c r="BA29883" s="91" t="s">
        <v>34350</v>
      </c>
      <c r="BB29883" s="91" t="s">
        <v>5081</v>
      </c>
      <c r="BC29883" s="91" t="s">
        <v>30330</v>
      </c>
      <c r="BD29883" s="473" t="s">
        <v>1301</v>
      </c>
    </row>
    <row r="29884" spans="53:56" ht="15" x14ac:dyDescent="0.25">
      <c r="BA29884" s="90" t="s">
        <v>34351</v>
      </c>
      <c r="BB29884" s="90" t="s">
        <v>5081</v>
      </c>
      <c r="BC29884" s="90" t="s">
        <v>30330</v>
      </c>
      <c r="BD29884" s="473" t="s">
        <v>1301</v>
      </c>
    </row>
    <row r="29885" spans="53:56" ht="15" x14ac:dyDescent="0.25">
      <c r="BA29885" s="90" t="s">
        <v>34351</v>
      </c>
      <c r="BB29885" s="90" t="s">
        <v>5081</v>
      </c>
      <c r="BC29885" s="90" t="s">
        <v>34322</v>
      </c>
      <c r="BD29885" s="473" t="s">
        <v>1301</v>
      </c>
    </row>
    <row r="29886" spans="53:56" ht="15" x14ac:dyDescent="0.25">
      <c r="BA29886" s="91" t="s">
        <v>34352</v>
      </c>
      <c r="BB29886" s="91" t="s">
        <v>5081</v>
      </c>
      <c r="BC29886" s="91" t="s">
        <v>30330</v>
      </c>
      <c r="BD29886" s="473" t="s">
        <v>1301</v>
      </c>
    </row>
    <row r="29887" spans="53:56" ht="15" x14ac:dyDescent="0.25">
      <c r="BA29887" s="91" t="s">
        <v>34352</v>
      </c>
      <c r="BB29887" s="91" t="s">
        <v>5081</v>
      </c>
      <c r="BC29887" s="91" t="s">
        <v>34322</v>
      </c>
      <c r="BD29887" s="473" t="s">
        <v>1301</v>
      </c>
    </row>
    <row r="29888" spans="53:56" ht="15" x14ac:dyDescent="0.25">
      <c r="BA29888" s="90" t="s">
        <v>34353</v>
      </c>
      <c r="BB29888" s="90" t="s">
        <v>5081</v>
      </c>
      <c r="BC29888" s="90" t="s">
        <v>30330</v>
      </c>
      <c r="BD29888" s="473" t="s">
        <v>1301</v>
      </c>
    </row>
    <row r="29889" spans="53:56" ht="15" x14ac:dyDescent="0.25">
      <c r="BA29889" s="91" t="s">
        <v>34354</v>
      </c>
      <c r="BB29889" s="91" t="s">
        <v>5081</v>
      </c>
      <c r="BC29889" s="91" t="s">
        <v>30330</v>
      </c>
      <c r="BD29889" s="473" t="s">
        <v>1301</v>
      </c>
    </row>
    <row r="29890" spans="53:56" ht="15" x14ac:dyDescent="0.25">
      <c r="BA29890" s="91" t="s">
        <v>34354</v>
      </c>
      <c r="BB29890" s="91" t="s">
        <v>5081</v>
      </c>
      <c r="BC29890" s="91" t="s">
        <v>34322</v>
      </c>
      <c r="BD29890" s="473" t="s">
        <v>1301</v>
      </c>
    </row>
    <row r="29891" spans="53:56" ht="15" x14ac:dyDescent="0.25">
      <c r="BA29891" s="90" t="s">
        <v>34355</v>
      </c>
      <c r="BB29891" s="90" t="s">
        <v>5081</v>
      </c>
      <c r="BC29891" s="90" t="s">
        <v>30330</v>
      </c>
      <c r="BD29891" s="473" t="s">
        <v>1301</v>
      </c>
    </row>
    <row r="29892" spans="53:56" ht="15" x14ac:dyDescent="0.25">
      <c r="BA29892" s="91" t="s">
        <v>34356</v>
      </c>
      <c r="BB29892" s="91" t="s">
        <v>5081</v>
      </c>
      <c r="BC29892" s="91" t="s">
        <v>30330</v>
      </c>
      <c r="BD29892" s="473" t="s">
        <v>1301</v>
      </c>
    </row>
    <row r="29893" spans="53:56" ht="15" x14ac:dyDescent="0.25">
      <c r="BA29893" s="90" t="s">
        <v>34357</v>
      </c>
      <c r="BB29893" s="90" t="s">
        <v>5081</v>
      </c>
      <c r="BC29893" s="90" t="s">
        <v>30330</v>
      </c>
      <c r="BD29893" s="473" t="s">
        <v>1301</v>
      </c>
    </row>
    <row r="29894" spans="53:56" ht="15" x14ac:dyDescent="0.25">
      <c r="BA29894" s="90" t="s">
        <v>34358</v>
      </c>
      <c r="BB29894" s="90" t="s">
        <v>5081</v>
      </c>
      <c r="BC29894" s="90" t="s">
        <v>30330</v>
      </c>
      <c r="BD29894" s="473" t="s">
        <v>1301</v>
      </c>
    </row>
    <row r="29895" spans="53:56" ht="15" x14ac:dyDescent="0.25">
      <c r="BA29895" s="91" t="s">
        <v>34358</v>
      </c>
      <c r="BB29895" s="91" t="s">
        <v>5081</v>
      </c>
      <c r="BC29895" s="91" t="s">
        <v>34322</v>
      </c>
      <c r="BD29895" s="473" t="s">
        <v>1301</v>
      </c>
    </row>
    <row r="29896" spans="53:56" ht="15" x14ac:dyDescent="0.25">
      <c r="BA29896" s="91" t="s">
        <v>34359</v>
      </c>
      <c r="BB29896" s="91" t="s">
        <v>5081</v>
      </c>
      <c r="BC29896" s="91" t="s">
        <v>34319</v>
      </c>
      <c r="BD29896" s="473" t="s">
        <v>1301</v>
      </c>
    </row>
    <row r="29897" spans="53:56" ht="15" x14ac:dyDescent="0.25">
      <c r="BA29897" s="91" t="s">
        <v>34359</v>
      </c>
      <c r="BB29897" s="91" t="s">
        <v>5081</v>
      </c>
      <c r="BC29897" s="91" t="s">
        <v>34322</v>
      </c>
      <c r="BD29897" s="473" t="s">
        <v>1301</v>
      </c>
    </row>
    <row r="29898" spans="53:56" ht="15" x14ac:dyDescent="0.25">
      <c r="BA29898" s="90" t="s">
        <v>34360</v>
      </c>
      <c r="BB29898" s="90" t="s">
        <v>5081</v>
      </c>
      <c r="BC29898" s="90" t="s">
        <v>30330</v>
      </c>
      <c r="BD29898" s="473" t="s">
        <v>1301</v>
      </c>
    </row>
    <row r="29899" spans="53:56" ht="15" x14ac:dyDescent="0.25">
      <c r="BA29899" s="91" t="s">
        <v>34361</v>
      </c>
      <c r="BB29899" s="91" t="s">
        <v>5081</v>
      </c>
      <c r="BC29899" s="91" t="s">
        <v>30330</v>
      </c>
      <c r="BD29899" s="473" t="s">
        <v>1301</v>
      </c>
    </row>
    <row r="29900" spans="53:56" ht="15" x14ac:dyDescent="0.25">
      <c r="BA29900" s="90" t="s">
        <v>34362</v>
      </c>
      <c r="BB29900" s="90" t="s">
        <v>5081</v>
      </c>
      <c r="BC29900" s="90" t="s">
        <v>30330</v>
      </c>
      <c r="BD29900" s="473" t="s">
        <v>1301</v>
      </c>
    </row>
    <row r="29901" spans="53:56" ht="15" x14ac:dyDescent="0.25">
      <c r="BA29901" s="91" t="s">
        <v>34363</v>
      </c>
      <c r="BB29901" s="91" t="s">
        <v>5081</v>
      </c>
      <c r="BC29901" s="91" t="s">
        <v>30330</v>
      </c>
      <c r="BD29901" s="473" t="s">
        <v>1301</v>
      </c>
    </row>
    <row r="29902" spans="53:56" ht="15" x14ac:dyDescent="0.25">
      <c r="BA29902" s="90" t="s">
        <v>34363</v>
      </c>
      <c r="BB29902" s="90" t="s">
        <v>5081</v>
      </c>
      <c r="BC29902" s="90" t="s">
        <v>34322</v>
      </c>
      <c r="BD29902" s="473" t="s">
        <v>1301</v>
      </c>
    </row>
    <row r="29903" spans="53:56" ht="15" x14ac:dyDescent="0.25">
      <c r="BA29903" s="90" t="s">
        <v>34364</v>
      </c>
      <c r="BB29903" s="90" t="s">
        <v>5081</v>
      </c>
      <c r="BC29903" s="90" t="s">
        <v>30330</v>
      </c>
      <c r="BD29903" s="473" t="s">
        <v>1301</v>
      </c>
    </row>
    <row r="29904" spans="53:56" ht="15" x14ac:dyDescent="0.25">
      <c r="BA29904" s="91" t="s">
        <v>34365</v>
      </c>
      <c r="BB29904" s="91" t="s">
        <v>5081</v>
      </c>
      <c r="BC29904" s="91" t="s">
        <v>30330</v>
      </c>
      <c r="BD29904" s="473" t="s">
        <v>1301</v>
      </c>
    </row>
    <row r="29905" spans="53:56" ht="15" x14ac:dyDescent="0.25">
      <c r="BA29905" s="90" t="s">
        <v>34366</v>
      </c>
      <c r="BB29905" s="90" t="s">
        <v>5081</v>
      </c>
      <c r="BC29905" s="90" t="s">
        <v>34319</v>
      </c>
      <c r="BD29905" s="473" t="s">
        <v>1301</v>
      </c>
    </row>
    <row r="29906" spans="53:56" ht="15" x14ac:dyDescent="0.25">
      <c r="BA29906" s="91" t="s">
        <v>34367</v>
      </c>
      <c r="BB29906" s="91" t="s">
        <v>5081</v>
      </c>
      <c r="BC29906" s="91" t="s">
        <v>34319</v>
      </c>
      <c r="BD29906" s="473" t="s">
        <v>1301</v>
      </c>
    </row>
    <row r="29907" spans="53:56" ht="15" x14ac:dyDescent="0.25">
      <c r="BA29907" s="90" t="s">
        <v>34368</v>
      </c>
      <c r="BB29907" s="90" t="s">
        <v>5081</v>
      </c>
      <c r="BC29907" s="90" t="s">
        <v>30330</v>
      </c>
      <c r="BD29907" s="473" t="s">
        <v>1301</v>
      </c>
    </row>
    <row r="29908" spans="53:56" ht="15" x14ac:dyDescent="0.25">
      <c r="BA29908" s="91" t="s">
        <v>34368</v>
      </c>
      <c r="BB29908" s="91" t="s">
        <v>5081</v>
      </c>
      <c r="BC29908" s="91" t="s">
        <v>34322</v>
      </c>
      <c r="BD29908" s="473" t="s">
        <v>1301</v>
      </c>
    </row>
    <row r="29909" spans="53:56" ht="15" x14ac:dyDescent="0.25">
      <c r="BA29909" s="90" t="s">
        <v>34369</v>
      </c>
      <c r="BB29909" s="90" t="s">
        <v>5081</v>
      </c>
      <c r="BC29909" s="90" t="s">
        <v>34319</v>
      </c>
      <c r="BD29909" s="473" t="s">
        <v>1301</v>
      </c>
    </row>
    <row r="29910" spans="53:56" ht="15" x14ac:dyDescent="0.25">
      <c r="BA29910" s="91" t="s">
        <v>34370</v>
      </c>
      <c r="BB29910" s="91" t="s">
        <v>5081</v>
      </c>
      <c r="BC29910" s="91" t="s">
        <v>34319</v>
      </c>
      <c r="BD29910" s="473" t="s">
        <v>1301</v>
      </c>
    </row>
    <row r="29911" spans="53:56" ht="15" x14ac:dyDescent="0.25">
      <c r="BA29911" s="90" t="s">
        <v>34371</v>
      </c>
      <c r="BB29911" s="90" t="s">
        <v>5081</v>
      </c>
      <c r="BC29911" s="90" t="s">
        <v>34319</v>
      </c>
      <c r="BD29911" s="473" t="s">
        <v>1301</v>
      </c>
    </row>
    <row r="29912" spans="53:56" ht="15" x14ac:dyDescent="0.25">
      <c r="BA29912" s="91" t="s">
        <v>34372</v>
      </c>
      <c r="BB29912" s="91" t="s">
        <v>5081</v>
      </c>
      <c r="BC29912" s="91" t="s">
        <v>34319</v>
      </c>
      <c r="BD29912" s="473" t="s">
        <v>1301</v>
      </c>
    </row>
    <row r="29913" spans="53:56" ht="15" x14ac:dyDescent="0.25">
      <c r="BA29913" s="90" t="s">
        <v>34373</v>
      </c>
      <c r="BB29913" s="90" t="s">
        <v>5081</v>
      </c>
      <c r="BC29913" s="90" t="s">
        <v>34319</v>
      </c>
      <c r="BD29913" s="473" t="s">
        <v>1301</v>
      </c>
    </row>
    <row r="29914" spans="53:56" ht="15" x14ac:dyDescent="0.25">
      <c r="BA29914" s="91" t="s">
        <v>34374</v>
      </c>
      <c r="BB29914" s="91" t="s">
        <v>5081</v>
      </c>
      <c r="BC29914" s="91" t="s">
        <v>34319</v>
      </c>
      <c r="BD29914" s="473" t="s">
        <v>1301</v>
      </c>
    </row>
    <row r="29915" spans="53:56" ht="15" x14ac:dyDescent="0.25">
      <c r="BA29915" s="91" t="s">
        <v>34375</v>
      </c>
      <c r="BB29915" s="91" t="s">
        <v>5081</v>
      </c>
      <c r="BC29915" s="91" t="s">
        <v>34319</v>
      </c>
      <c r="BD29915" s="473" t="s">
        <v>1301</v>
      </c>
    </row>
    <row r="29916" spans="53:56" ht="15" x14ac:dyDescent="0.25">
      <c r="BA29916" s="90" t="s">
        <v>34376</v>
      </c>
      <c r="BB29916" s="90" t="s">
        <v>5081</v>
      </c>
      <c r="BC29916" s="90" t="s">
        <v>34319</v>
      </c>
      <c r="BD29916" s="473" t="s">
        <v>1301</v>
      </c>
    </row>
    <row r="29917" spans="53:56" ht="15" x14ac:dyDescent="0.25">
      <c r="BA29917" s="91" t="s">
        <v>34377</v>
      </c>
      <c r="BB29917" s="91" t="s">
        <v>5081</v>
      </c>
      <c r="BC29917" s="91" t="s">
        <v>34319</v>
      </c>
      <c r="BD29917" s="473" t="s">
        <v>1301</v>
      </c>
    </row>
    <row r="29918" spans="53:56" ht="15" x14ac:dyDescent="0.25">
      <c r="BA29918" s="90" t="s">
        <v>34378</v>
      </c>
      <c r="BB29918" s="90" t="s">
        <v>5081</v>
      </c>
      <c r="BC29918" s="90" t="s">
        <v>30330</v>
      </c>
      <c r="BD29918" s="473" t="s">
        <v>1301</v>
      </c>
    </row>
    <row r="29919" spans="53:56" ht="15" x14ac:dyDescent="0.25">
      <c r="BA29919" s="90" t="s">
        <v>34379</v>
      </c>
      <c r="BB29919" s="90" t="s">
        <v>5081</v>
      </c>
      <c r="BC29919" s="90" t="s">
        <v>34319</v>
      </c>
      <c r="BD29919" s="473" t="s">
        <v>1301</v>
      </c>
    </row>
    <row r="29920" spans="53:56" ht="15" x14ac:dyDescent="0.25">
      <c r="BA29920" s="91" t="s">
        <v>34380</v>
      </c>
      <c r="BB29920" s="91" t="s">
        <v>5081</v>
      </c>
      <c r="BC29920" s="91" t="s">
        <v>34319</v>
      </c>
      <c r="BD29920" s="473" t="s">
        <v>1301</v>
      </c>
    </row>
    <row r="29921" spans="53:56" ht="15" x14ac:dyDescent="0.25">
      <c r="BA29921" s="90" t="s">
        <v>34381</v>
      </c>
      <c r="BB29921" s="90" t="s">
        <v>5081</v>
      </c>
      <c r="BC29921" s="90" t="s">
        <v>34319</v>
      </c>
      <c r="BD29921" s="473" t="s">
        <v>1301</v>
      </c>
    </row>
    <row r="29922" spans="53:56" ht="15" x14ac:dyDescent="0.25">
      <c r="BA29922" s="91" t="s">
        <v>34382</v>
      </c>
      <c r="BB29922" s="91" t="s">
        <v>5081</v>
      </c>
      <c r="BC29922" s="91" t="s">
        <v>34319</v>
      </c>
      <c r="BD29922" s="473" t="s">
        <v>1301</v>
      </c>
    </row>
    <row r="29923" spans="53:56" ht="15" x14ac:dyDescent="0.25">
      <c r="BA29923" s="90" t="s">
        <v>34382</v>
      </c>
      <c r="BB29923" s="90" t="s">
        <v>5081</v>
      </c>
      <c r="BC29923" s="90" t="s">
        <v>34322</v>
      </c>
      <c r="BD29923" s="473" t="s">
        <v>1301</v>
      </c>
    </row>
    <row r="29924" spans="53:56" ht="15" x14ac:dyDescent="0.25">
      <c r="BA29924" s="90" t="s">
        <v>34383</v>
      </c>
      <c r="BB29924" s="90" t="s">
        <v>5081</v>
      </c>
      <c r="BC29924" s="90" t="s">
        <v>34319</v>
      </c>
      <c r="BD29924" s="473" t="s">
        <v>1301</v>
      </c>
    </row>
    <row r="29925" spans="53:56" ht="15" x14ac:dyDescent="0.25">
      <c r="BA29925" s="91" t="s">
        <v>34384</v>
      </c>
      <c r="BB29925" s="91" t="s">
        <v>5081</v>
      </c>
      <c r="BC29925" s="91" t="s">
        <v>34319</v>
      </c>
      <c r="BD29925" s="473" t="s">
        <v>1301</v>
      </c>
    </row>
    <row r="29926" spans="53:56" ht="15" x14ac:dyDescent="0.25">
      <c r="BA29926" s="91" t="s">
        <v>34385</v>
      </c>
      <c r="BB29926" s="91" t="s">
        <v>5081</v>
      </c>
      <c r="BC29926" s="91" t="s">
        <v>34319</v>
      </c>
      <c r="BD29926" s="473" t="s">
        <v>1301</v>
      </c>
    </row>
    <row r="29927" spans="53:56" ht="15" x14ac:dyDescent="0.25">
      <c r="BA29927" s="90" t="s">
        <v>34386</v>
      </c>
      <c r="BB29927" s="90" t="s">
        <v>5081</v>
      </c>
      <c r="BC29927" s="90" t="s">
        <v>34319</v>
      </c>
      <c r="BD29927" s="473" t="s">
        <v>1301</v>
      </c>
    </row>
    <row r="29928" spans="53:56" ht="15" x14ac:dyDescent="0.25">
      <c r="BA29928" s="90" t="s">
        <v>34387</v>
      </c>
      <c r="BB29928" s="90" t="s">
        <v>5081</v>
      </c>
      <c r="BC29928" s="90" t="s">
        <v>34265</v>
      </c>
      <c r="BD29928" s="473" t="s">
        <v>1301</v>
      </c>
    </row>
    <row r="29929" spans="53:56" ht="15" x14ac:dyDescent="0.25">
      <c r="BA29929" s="91" t="s">
        <v>34388</v>
      </c>
      <c r="BB29929" s="91" t="s">
        <v>5081</v>
      </c>
      <c r="BC29929" s="91" t="s">
        <v>34319</v>
      </c>
      <c r="BD29929" s="473" t="s">
        <v>1301</v>
      </c>
    </row>
    <row r="29930" spans="53:56" ht="15" x14ac:dyDescent="0.25">
      <c r="BA29930" s="90" t="s">
        <v>34389</v>
      </c>
      <c r="BB29930" s="90" t="s">
        <v>5081</v>
      </c>
      <c r="BC29930" s="90" t="s">
        <v>34319</v>
      </c>
      <c r="BD29930" s="473" t="s">
        <v>1301</v>
      </c>
    </row>
    <row r="29931" spans="53:56" ht="15" x14ac:dyDescent="0.25">
      <c r="BA29931" s="91" t="s">
        <v>34390</v>
      </c>
      <c r="BB29931" s="91" t="s">
        <v>5081</v>
      </c>
      <c r="BC29931" s="91" t="s">
        <v>34319</v>
      </c>
      <c r="BD29931" s="473" t="s">
        <v>1301</v>
      </c>
    </row>
    <row r="29932" spans="53:56" ht="15" x14ac:dyDescent="0.25">
      <c r="BA29932" s="90" t="s">
        <v>34391</v>
      </c>
      <c r="BB29932" s="90" t="s">
        <v>5081</v>
      </c>
      <c r="BC29932" s="90" t="s">
        <v>30330</v>
      </c>
      <c r="BD29932" s="473" t="s">
        <v>1301</v>
      </c>
    </row>
    <row r="29933" spans="53:56" ht="15" x14ac:dyDescent="0.25">
      <c r="BA29933" s="90" t="s">
        <v>34392</v>
      </c>
      <c r="BB29933" s="90" t="s">
        <v>5081</v>
      </c>
      <c r="BC29933" s="90" t="s">
        <v>34319</v>
      </c>
      <c r="BD29933" s="473" t="s">
        <v>1301</v>
      </c>
    </row>
    <row r="29934" spans="53:56" ht="15" x14ac:dyDescent="0.25">
      <c r="BA29934" s="91" t="s">
        <v>34393</v>
      </c>
      <c r="BB29934" s="91" t="s">
        <v>5081</v>
      </c>
      <c r="BC29934" s="91" t="s">
        <v>34394</v>
      </c>
      <c r="BD29934" s="473" t="s">
        <v>1301</v>
      </c>
    </row>
    <row r="29935" spans="53:56" ht="15" x14ac:dyDescent="0.25">
      <c r="BA29935" s="90" t="s">
        <v>34395</v>
      </c>
      <c r="BB29935" s="90" t="s">
        <v>5081</v>
      </c>
      <c r="BC29935" s="90" t="s">
        <v>34394</v>
      </c>
      <c r="BD29935" s="473" t="s">
        <v>1301</v>
      </c>
    </row>
    <row r="29936" spans="53:56" ht="15" x14ac:dyDescent="0.25">
      <c r="BA29936" s="91" t="s">
        <v>34396</v>
      </c>
      <c r="BB29936" s="91" t="s">
        <v>5081</v>
      </c>
      <c r="BC29936" s="91" t="s">
        <v>34394</v>
      </c>
      <c r="BD29936" s="473" t="s">
        <v>1301</v>
      </c>
    </row>
    <row r="29937" spans="53:56" ht="15" x14ac:dyDescent="0.25">
      <c r="BA29937" s="91" t="s">
        <v>34397</v>
      </c>
      <c r="BB29937" s="91" t="s">
        <v>5081</v>
      </c>
      <c r="BC29937" s="91" t="s">
        <v>34394</v>
      </c>
      <c r="BD29937" s="473" t="s">
        <v>1301</v>
      </c>
    </row>
    <row r="29938" spans="53:56" ht="15" x14ac:dyDescent="0.25">
      <c r="BA29938" s="90" t="s">
        <v>34398</v>
      </c>
      <c r="BB29938" s="90" t="s">
        <v>5081</v>
      </c>
      <c r="BC29938" s="90" t="s">
        <v>11252</v>
      </c>
      <c r="BD29938" s="473" t="s">
        <v>1301</v>
      </c>
    </row>
    <row r="29939" spans="53:56" ht="15" x14ac:dyDescent="0.25">
      <c r="BA29939" s="90" t="s">
        <v>34399</v>
      </c>
      <c r="BB29939" s="90" t="s">
        <v>5081</v>
      </c>
      <c r="BC29939" s="90" t="s">
        <v>34394</v>
      </c>
      <c r="BD29939" s="473" t="s">
        <v>1301</v>
      </c>
    </row>
    <row r="29940" spans="53:56" ht="15" x14ac:dyDescent="0.25">
      <c r="BA29940" s="91" t="s">
        <v>34400</v>
      </c>
      <c r="BB29940" s="91" t="s">
        <v>5081</v>
      </c>
      <c r="BC29940" s="91" t="s">
        <v>7866</v>
      </c>
      <c r="BD29940" s="473" t="s">
        <v>1301</v>
      </c>
    </row>
    <row r="29941" spans="53:56" ht="15" x14ac:dyDescent="0.25">
      <c r="BA29941" s="90" t="s">
        <v>34401</v>
      </c>
      <c r="BB29941" s="90" t="s">
        <v>5081</v>
      </c>
      <c r="BC29941" s="90" t="s">
        <v>11252</v>
      </c>
      <c r="BD29941" s="473" t="s">
        <v>1301</v>
      </c>
    </row>
    <row r="29942" spans="53:56" ht="15" x14ac:dyDescent="0.25">
      <c r="BA29942" s="90" t="s">
        <v>34402</v>
      </c>
      <c r="BB29942" s="90" t="s">
        <v>5081</v>
      </c>
      <c r="BC29942" s="90" t="s">
        <v>11252</v>
      </c>
      <c r="BD29942" s="473" t="s">
        <v>1301</v>
      </c>
    </row>
    <row r="29943" spans="53:56" ht="15" x14ac:dyDescent="0.25">
      <c r="BA29943" s="91" t="s">
        <v>34403</v>
      </c>
      <c r="BB29943" s="91" t="s">
        <v>5081</v>
      </c>
      <c r="BC29943" s="91" t="s">
        <v>34394</v>
      </c>
      <c r="BD29943" s="473" t="s">
        <v>1301</v>
      </c>
    </row>
    <row r="29944" spans="53:56" ht="15" x14ac:dyDescent="0.25">
      <c r="BA29944" s="90" t="s">
        <v>34404</v>
      </c>
      <c r="BB29944" s="90" t="s">
        <v>5081</v>
      </c>
      <c r="BC29944" s="90" t="s">
        <v>11252</v>
      </c>
      <c r="BD29944" s="473" t="s">
        <v>1301</v>
      </c>
    </row>
    <row r="29945" spans="53:56" ht="15" x14ac:dyDescent="0.25">
      <c r="BA29945" s="91" t="s">
        <v>34405</v>
      </c>
      <c r="BB29945" s="91" t="s">
        <v>5081</v>
      </c>
      <c r="BC29945" s="91" t="s">
        <v>34394</v>
      </c>
      <c r="BD29945" s="473" t="s">
        <v>1301</v>
      </c>
    </row>
    <row r="29946" spans="53:56" ht="15" x14ac:dyDescent="0.25">
      <c r="BA29946" s="91" t="s">
        <v>34406</v>
      </c>
      <c r="BB29946" s="91" t="s">
        <v>5081</v>
      </c>
      <c r="BC29946" s="91" t="s">
        <v>6117</v>
      </c>
      <c r="BD29946" s="473" t="s">
        <v>1301</v>
      </c>
    </row>
    <row r="29947" spans="53:56" ht="15" x14ac:dyDescent="0.25">
      <c r="BA29947" s="90" t="s">
        <v>34407</v>
      </c>
      <c r="BB29947" s="90" t="s">
        <v>5081</v>
      </c>
      <c r="BC29947" s="90" t="s">
        <v>4061</v>
      </c>
      <c r="BD29947" s="473" t="s">
        <v>1301</v>
      </c>
    </row>
    <row r="29948" spans="53:56" ht="15" x14ac:dyDescent="0.25">
      <c r="BA29948" s="91" t="s">
        <v>34408</v>
      </c>
      <c r="BB29948" s="91" t="s">
        <v>5081</v>
      </c>
      <c r="BC29948" s="91" t="s">
        <v>11252</v>
      </c>
      <c r="BD29948" s="473" t="s">
        <v>1301</v>
      </c>
    </row>
    <row r="29949" spans="53:56" ht="15" x14ac:dyDescent="0.25">
      <c r="BA29949" s="90" t="s">
        <v>34409</v>
      </c>
      <c r="BB29949" s="90" t="s">
        <v>5081</v>
      </c>
      <c r="BC29949" s="90" t="s">
        <v>34410</v>
      </c>
      <c r="BD29949" s="473" t="s">
        <v>1301</v>
      </c>
    </row>
    <row r="29950" spans="53:56" ht="15" x14ac:dyDescent="0.25">
      <c r="BA29950" s="90" t="s">
        <v>34411</v>
      </c>
      <c r="BB29950" s="90" t="s">
        <v>5081</v>
      </c>
      <c r="BC29950" s="90" t="s">
        <v>34394</v>
      </c>
      <c r="BD29950" s="473" t="s">
        <v>1301</v>
      </c>
    </row>
    <row r="29951" spans="53:56" ht="15" x14ac:dyDescent="0.25">
      <c r="BA29951" s="91" t="s">
        <v>34412</v>
      </c>
      <c r="BB29951" s="91" t="s">
        <v>5081</v>
      </c>
      <c r="BC29951" s="91" t="s">
        <v>4061</v>
      </c>
      <c r="BD29951" s="473" t="s">
        <v>1301</v>
      </c>
    </row>
    <row r="29952" spans="53:56" ht="15" x14ac:dyDescent="0.25">
      <c r="BA29952" s="90" t="s">
        <v>34413</v>
      </c>
      <c r="BB29952" s="90" t="s">
        <v>5081</v>
      </c>
      <c r="BC29952" s="90" t="s">
        <v>34394</v>
      </c>
      <c r="BD29952" s="473" t="s">
        <v>1301</v>
      </c>
    </row>
    <row r="29953" spans="53:56" ht="15" x14ac:dyDescent="0.25">
      <c r="BA29953" s="91" t="s">
        <v>34414</v>
      </c>
      <c r="BB29953" s="91" t="s">
        <v>5081</v>
      </c>
      <c r="BC29953" s="91" t="s">
        <v>4061</v>
      </c>
      <c r="BD29953" s="473" t="s">
        <v>1301</v>
      </c>
    </row>
    <row r="29954" spans="53:56" ht="15" x14ac:dyDescent="0.25">
      <c r="BA29954" s="90" t="s">
        <v>34415</v>
      </c>
      <c r="BB29954" s="90" t="s">
        <v>5081</v>
      </c>
      <c r="BC29954" s="90" t="s">
        <v>7866</v>
      </c>
      <c r="BD29954" s="473" t="s">
        <v>1301</v>
      </c>
    </row>
    <row r="29955" spans="53:56" ht="15" x14ac:dyDescent="0.25">
      <c r="BA29955" s="91" t="s">
        <v>34416</v>
      </c>
      <c r="BB29955" s="91" t="s">
        <v>5081</v>
      </c>
      <c r="BC29955" s="91" t="s">
        <v>7866</v>
      </c>
      <c r="BD29955" s="473" t="s">
        <v>1301</v>
      </c>
    </row>
    <row r="29956" spans="53:56" ht="15" x14ac:dyDescent="0.25">
      <c r="BA29956" s="91" t="s">
        <v>34417</v>
      </c>
      <c r="BB29956" s="91" t="s">
        <v>5081</v>
      </c>
      <c r="BC29956" s="91" t="s">
        <v>34410</v>
      </c>
      <c r="BD29956" s="473" t="s">
        <v>1301</v>
      </c>
    </row>
    <row r="29957" spans="53:56" ht="15" x14ac:dyDescent="0.25">
      <c r="BA29957" s="90" t="s">
        <v>34418</v>
      </c>
      <c r="BB29957" s="90" t="s">
        <v>5081</v>
      </c>
      <c r="BC29957" s="90" t="s">
        <v>11252</v>
      </c>
      <c r="BD29957" s="473" t="s">
        <v>1301</v>
      </c>
    </row>
    <row r="29958" spans="53:56" ht="15" x14ac:dyDescent="0.25">
      <c r="BA29958" s="91" t="s">
        <v>34419</v>
      </c>
      <c r="BB29958" s="91" t="s">
        <v>5081</v>
      </c>
      <c r="BC29958" s="91" t="s">
        <v>6117</v>
      </c>
      <c r="BD29958" s="473" t="s">
        <v>1301</v>
      </c>
    </row>
    <row r="29959" spans="53:56" ht="15" x14ac:dyDescent="0.25">
      <c r="BA29959" s="90" t="s">
        <v>34420</v>
      </c>
      <c r="BB29959" s="90" t="s">
        <v>5081</v>
      </c>
      <c r="BC29959" s="90" t="s">
        <v>7866</v>
      </c>
      <c r="BD29959" s="473" t="s">
        <v>1301</v>
      </c>
    </row>
    <row r="29960" spans="53:56" ht="15" x14ac:dyDescent="0.25">
      <c r="BA29960" s="90" t="s">
        <v>34421</v>
      </c>
      <c r="BB29960" s="90" t="s">
        <v>5081</v>
      </c>
      <c r="BC29960" s="90" t="s">
        <v>7866</v>
      </c>
      <c r="BD29960" s="473" t="s">
        <v>1301</v>
      </c>
    </row>
    <row r="29961" spans="53:56" ht="15" x14ac:dyDescent="0.25">
      <c r="BA29961" s="91" t="s">
        <v>34422</v>
      </c>
      <c r="BB29961" s="91" t="s">
        <v>5081</v>
      </c>
      <c r="BC29961" s="91" t="s">
        <v>4061</v>
      </c>
      <c r="BD29961" s="473" t="s">
        <v>1301</v>
      </c>
    </row>
    <row r="29962" spans="53:56" ht="15" x14ac:dyDescent="0.25">
      <c r="BA29962" s="90" t="s">
        <v>34423</v>
      </c>
      <c r="BB29962" s="90" t="s">
        <v>5081</v>
      </c>
      <c r="BC29962" s="90" t="s">
        <v>7866</v>
      </c>
      <c r="BD29962" s="473" t="s">
        <v>1301</v>
      </c>
    </row>
    <row r="29963" spans="53:56" ht="15" x14ac:dyDescent="0.25">
      <c r="BA29963" s="91" t="s">
        <v>34424</v>
      </c>
      <c r="BB29963" s="91" t="s">
        <v>5081</v>
      </c>
      <c r="BC29963" s="91" t="s">
        <v>11252</v>
      </c>
      <c r="BD29963" s="473" t="s">
        <v>1301</v>
      </c>
    </row>
    <row r="29964" spans="53:56" ht="15" x14ac:dyDescent="0.25">
      <c r="BA29964" s="90" t="s">
        <v>34425</v>
      </c>
      <c r="BB29964" s="90" t="s">
        <v>5081</v>
      </c>
      <c r="BC29964" s="90" t="s">
        <v>34394</v>
      </c>
      <c r="BD29964" s="473" t="s">
        <v>1301</v>
      </c>
    </row>
    <row r="29965" spans="53:56" ht="15" x14ac:dyDescent="0.25">
      <c r="BA29965" s="91" t="s">
        <v>34426</v>
      </c>
      <c r="BB29965" s="91" t="s">
        <v>5081</v>
      </c>
      <c r="BC29965" s="91" t="s">
        <v>34394</v>
      </c>
      <c r="BD29965" s="473" t="s">
        <v>1301</v>
      </c>
    </row>
    <row r="29966" spans="53:56" ht="15" x14ac:dyDescent="0.25">
      <c r="BA29966" s="91" t="s">
        <v>34427</v>
      </c>
      <c r="BB29966" s="91" t="s">
        <v>5081</v>
      </c>
      <c r="BC29966" s="91" t="s">
        <v>34394</v>
      </c>
      <c r="BD29966" s="473" t="s">
        <v>1301</v>
      </c>
    </row>
    <row r="29967" spans="53:56" ht="15" x14ac:dyDescent="0.25">
      <c r="BA29967" s="90" t="s">
        <v>34428</v>
      </c>
      <c r="BB29967" s="90" t="s">
        <v>5081</v>
      </c>
      <c r="BC29967" s="90" t="s">
        <v>34394</v>
      </c>
      <c r="BD29967" s="473" t="s">
        <v>1301</v>
      </c>
    </row>
    <row r="29968" spans="53:56" ht="15" x14ac:dyDescent="0.25">
      <c r="BA29968" s="90" t="s">
        <v>34429</v>
      </c>
      <c r="BB29968" s="90" t="s">
        <v>5081</v>
      </c>
      <c r="BC29968" s="90" t="s">
        <v>4061</v>
      </c>
      <c r="BD29968" s="473" t="s">
        <v>1301</v>
      </c>
    </row>
    <row r="29969" spans="53:56" ht="15" x14ac:dyDescent="0.25">
      <c r="BA29969" s="91" t="s">
        <v>34430</v>
      </c>
      <c r="BB29969" s="91" t="s">
        <v>5081</v>
      </c>
      <c r="BC29969" s="91" t="s">
        <v>4061</v>
      </c>
      <c r="BD29969" s="473" t="s">
        <v>1301</v>
      </c>
    </row>
    <row r="29970" spans="53:56" ht="15" x14ac:dyDescent="0.25">
      <c r="BA29970" s="90" t="s">
        <v>34431</v>
      </c>
      <c r="BB29970" s="90" t="s">
        <v>5081</v>
      </c>
      <c r="BC29970" s="90" t="s">
        <v>11252</v>
      </c>
      <c r="BD29970" s="473" t="s">
        <v>1301</v>
      </c>
    </row>
    <row r="29971" spans="53:56" ht="15" x14ac:dyDescent="0.25">
      <c r="BA29971" s="90" t="s">
        <v>34432</v>
      </c>
      <c r="BB29971" s="90" t="s">
        <v>5081</v>
      </c>
      <c r="BC29971" s="90" t="s">
        <v>34394</v>
      </c>
      <c r="BD29971" s="473" t="s">
        <v>1301</v>
      </c>
    </row>
    <row r="29972" spans="53:56" ht="15" x14ac:dyDescent="0.25">
      <c r="BA29972" s="91" t="s">
        <v>34433</v>
      </c>
      <c r="BB29972" s="91" t="s">
        <v>5081</v>
      </c>
      <c r="BC29972" s="91" t="s">
        <v>34394</v>
      </c>
      <c r="BD29972" s="473" t="s">
        <v>1301</v>
      </c>
    </row>
    <row r="29973" spans="53:56" ht="15" x14ac:dyDescent="0.25">
      <c r="BA29973" s="90" t="s">
        <v>34434</v>
      </c>
      <c r="BB29973" s="90" t="s">
        <v>5081</v>
      </c>
      <c r="BC29973" s="90" t="s">
        <v>4061</v>
      </c>
      <c r="BD29973" s="473" t="s">
        <v>1301</v>
      </c>
    </row>
    <row r="29974" spans="53:56" ht="15" x14ac:dyDescent="0.25">
      <c r="BA29974" s="91" t="s">
        <v>34435</v>
      </c>
      <c r="BB29974" s="91" t="s">
        <v>5081</v>
      </c>
      <c r="BC29974" s="91" t="s">
        <v>6117</v>
      </c>
      <c r="BD29974" s="473" t="s">
        <v>1301</v>
      </c>
    </row>
    <row r="29975" spans="53:56" ht="15" x14ac:dyDescent="0.25">
      <c r="BA29975" s="91" t="s">
        <v>34436</v>
      </c>
      <c r="BB29975" s="91" t="s">
        <v>5081</v>
      </c>
      <c r="BC29975" s="91" t="s">
        <v>4061</v>
      </c>
      <c r="BD29975" s="473" t="s">
        <v>1301</v>
      </c>
    </row>
    <row r="29976" spans="53:56" ht="15" x14ac:dyDescent="0.25">
      <c r="BA29976" s="90" t="s">
        <v>34437</v>
      </c>
      <c r="BB29976" s="90" t="s">
        <v>5081</v>
      </c>
      <c r="BC29976" s="90" t="s">
        <v>4061</v>
      </c>
      <c r="BD29976" s="473" t="s">
        <v>1301</v>
      </c>
    </row>
    <row r="29977" spans="53:56" ht="15" x14ac:dyDescent="0.25">
      <c r="BA29977" s="91" t="s">
        <v>34438</v>
      </c>
      <c r="BB29977" s="91" t="s">
        <v>5081</v>
      </c>
      <c r="BC29977" s="91" t="s">
        <v>34410</v>
      </c>
      <c r="BD29977" s="473" t="s">
        <v>1301</v>
      </c>
    </row>
    <row r="29978" spans="53:56" ht="15" x14ac:dyDescent="0.25">
      <c r="BA29978" s="90" t="s">
        <v>34439</v>
      </c>
      <c r="BB29978" s="90" t="s">
        <v>5081</v>
      </c>
      <c r="BC29978" s="423" t="s">
        <v>2846</v>
      </c>
      <c r="BD29978" s="473" t="s">
        <v>1301</v>
      </c>
    </row>
    <row r="29979" spans="53:56" ht="15" x14ac:dyDescent="0.25">
      <c r="BA29979" s="91" t="s">
        <v>34440</v>
      </c>
      <c r="BB29979" s="91" t="s">
        <v>5081</v>
      </c>
      <c r="BC29979" s="91" t="s">
        <v>7866</v>
      </c>
      <c r="BD29979" s="473" t="s">
        <v>1301</v>
      </c>
    </row>
    <row r="29980" spans="53:56" ht="15" x14ac:dyDescent="0.25">
      <c r="BA29980" s="90" t="s">
        <v>34441</v>
      </c>
      <c r="BB29980" s="90" t="s">
        <v>5081</v>
      </c>
      <c r="BC29980" s="90" t="s">
        <v>34394</v>
      </c>
      <c r="BD29980" s="473" t="s">
        <v>1301</v>
      </c>
    </row>
    <row r="29981" spans="53:56" ht="15" x14ac:dyDescent="0.25">
      <c r="BA29981" s="91" t="s">
        <v>34442</v>
      </c>
      <c r="BB29981" s="91" t="s">
        <v>5081</v>
      </c>
      <c r="BC29981" s="91" t="s">
        <v>34394</v>
      </c>
      <c r="BD29981" s="473" t="s">
        <v>1301</v>
      </c>
    </row>
    <row r="29982" spans="53:56" ht="15" x14ac:dyDescent="0.25">
      <c r="BA29982" s="90" t="s">
        <v>34443</v>
      </c>
      <c r="BB29982" s="90" t="s">
        <v>5081</v>
      </c>
      <c r="BC29982" s="90" t="s">
        <v>4061</v>
      </c>
      <c r="BD29982" s="473" t="s">
        <v>1301</v>
      </c>
    </row>
    <row r="29983" spans="53:56" ht="15" x14ac:dyDescent="0.25">
      <c r="BA29983" s="91" t="s">
        <v>34444</v>
      </c>
      <c r="BB29983" s="91" t="s">
        <v>5081</v>
      </c>
      <c r="BC29983" s="91" t="s">
        <v>34445</v>
      </c>
      <c r="BD29983" s="473" t="s">
        <v>1301</v>
      </c>
    </row>
    <row r="29984" spans="53:56" ht="15" x14ac:dyDescent="0.25">
      <c r="BA29984" s="90" t="s">
        <v>34446</v>
      </c>
      <c r="BB29984" s="90" t="s">
        <v>5081</v>
      </c>
      <c r="BC29984" s="90" t="s">
        <v>4061</v>
      </c>
      <c r="BD29984" s="473" t="s">
        <v>1301</v>
      </c>
    </row>
    <row r="29985" spans="53:56" ht="15" x14ac:dyDescent="0.25">
      <c r="BA29985" s="90" t="s">
        <v>34447</v>
      </c>
      <c r="BB29985" s="90" t="s">
        <v>5081</v>
      </c>
      <c r="BC29985" s="90" t="s">
        <v>6117</v>
      </c>
      <c r="BD29985" s="473" t="s">
        <v>1301</v>
      </c>
    </row>
    <row r="29986" spans="53:56" ht="15" x14ac:dyDescent="0.25">
      <c r="BA29986" s="91" t="s">
        <v>34448</v>
      </c>
      <c r="BB29986" s="91" t="s">
        <v>5081</v>
      </c>
      <c r="BC29986" s="91" t="s">
        <v>34394</v>
      </c>
      <c r="BD29986" s="473" t="s">
        <v>1301</v>
      </c>
    </row>
    <row r="29987" spans="53:56" ht="15" x14ac:dyDescent="0.25">
      <c r="BA29987" s="90" t="s">
        <v>34449</v>
      </c>
      <c r="BB29987" s="90" t="s">
        <v>5081</v>
      </c>
      <c r="BC29987" s="90" t="s">
        <v>15419</v>
      </c>
      <c r="BD29987" s="473" t="s">
        <v>1301</v>
      </c>
    </row>
    <row r="29988" spans="53:56" ht="15" x14ac:dyDescent="0.25">
      <c r="BA29988" s="91" t="s">
        <v>34450</v>
      </c>
      <c r="BB29988" s="91" t="s">
        <v>5081</v>
      </c>
      <c r="BC29988" s="91" t="s">
        <v>22819</v>
      </c>
      <c r="BD29988" s="473" t="s">
        <v>1301</v>
      </c>
    </row>
    <row r="29989" spans="53:56" ht="15" x14ac:dyDescent="0.25">
      <c r="BA29989" s="90" t="s">
        <v>34451</v>
      </c>
      <c r="BB29989" s="90" t="s">
        <v>5081</v>
      </c>
      <c r="BC29989" s="90" t="s">
        <v>16634</v>
      </c>
      <c r="BD29989" s="473" t="s">
        <v>1301</v>
      </c>
    </row>
    <row r="29990" spans="53:56" ht="15" x14ac:dyDescent="0.25">
      <c r="BA29990" s="91" t="s">
        <v>34452</v>
      </c>
      <c r="BB29990" s="91" t="s">
        <v>5081</v>
      </c>
      <c r="BC29990" s="91" t="s">
        <v>16325</v>
      </c>
      <c r="BD29990" s="473" t="s">
        <v>1301</v>
      </c>
    </row>
    <row r="29991" spans="53:56" ht="15" x14ac:dyDescent="0.25">
      <c r="BA29991" s="90" t="s">
        <v>34453</v>
      </c>
      <c r="BB29991" s="90" t="s">
        <v>5081</v>
      </c>
      <c r="BC29991" s="90" t="s">
        <v>11252</v>
      </c>
      <c r="BD29991" s="473" t="s">
        <v>1301</v>
      </c>
    </row>
    <row r="29992" spans="53:56" ht="15" x14ac:dyDescent="0.25">
      <c r="BA29992" s="91" t="s">
        <v>34454</v>
      </c>
      <c r="BB29992" s="91" t="s">
        <v>5081</v>
      </c>
      <c r="BC29992" s="91" t="s">
        <v>20234</v>
      </c>
      <c r="BD29992" s="473" t="s">
        <v>1301</v>
      </c>
    </row>
    <row r="29993" spans="53:56" ht="15" x14ac:dyDescent="0.25">
      <c r="BA29993" s="90" t="s">
        <v>34455</v>
      </c>
      <c r="BB29993" s="90" t="s">
        <v>5081</v>
      </c>
      <c r="BC29993" s="90" t="s">
        <v>8736</v>
      </c>
      <c r="BD29993" s="473" t="s">
        <v>1301</v>
      </c>
    </row>
    <row r="29994" spans="53:56" ht="15" x14ac:dyDescent="0.25">
      <c r="BA29994" s="91" t="s">
        <v>34456</v>
      </c>
      <c r="BB29994" s="91" t="s">
        <v>5081</v>
      </c>
      <c r="BC29994" s="91" t="s">
        <v>34457</v>
      </c>
      <c r="BD29994" s="473" t="s">
        <v>1301</v>
      </c>
    </row>
    <row r="29995" spans="53:56" ht="15" x14ac:dyDescent="0.25">
      <c r="BA29995" s="90" t="s">
        <v>34458</v>
      </c>
      <c r="BB29995" s="90" t="s">
        <v>5081</v>
      </c>
      <c r="BC29995" s="90" t="s">
        <v>20234</v>
      </c>
      <c r="BD29995" s="473" t="s">
        <v>1301</v>
      </c>
    </row>
    <row r="29996" spans="53:56" ht="15" x14ac:dyDescent="0.25">
      <c r="BA29996" s="91" t="s">
        <v>34459</v>
      </c>
      <c r="BB29996" s="91" t="s">
        <v>5081</v>
      </c>
      <c r="BC29996" s="91" t="s">
        <v>8736</v>
      </c>
      <c r="BD29996" s="473" t="s">
        <v>1301</v>
      </c>
    </row>
    <row r="29997" spans="53:56" ht="15" x14ac:dyDescent="0.25">
      <c r="BA29997" s="90" t="s">
        <v>34460</v>
      </c>
      <c r="BB29997" s="90" t="s">
        <v>5081</v>
      </c>
      <c r="BC29997" s="90" t="s">
        <v>20234</v>
      </c>
      <c r="BD29997" s="473" t="s">
        <v>1301</v>
      </c>
    </row>
    <row r="29998" spans="53:56" ht="15" x14ac:dyDescent="0.25">
      <c r="BA29998" s="91" t="s">
        <v>34461</v>
      </c>
      <c r="BB29998" s="91" t="s">
        <v>5081</v>
      </c>
      <c r="BC29998" s="91" t="s">
        <v>8736</v>
      </c>
      <c r="BD29998" s="473" t="s">
        <v>1301</v>
      </c>
    </row>
    <row r="29999" spans="53:56" ht="15" x14ac:dyDescent="0.25">
      <c r="BA29999" s="90" t="s">
        <v>34462</v>
      </c>
      <c r="BB29999" s="90" t="s">
        <v>5081</v>
      </c>
      <c r="BC29999" s="90" t="s">
        <v>11252</v>
      </c>
      <c r="BD29999" s="473" t="s">
        <v>1301</v>
      </c>
    </row>
    <row r="30000" spans="53:56" ht="15" x14ac:dyDescent="0.25">
      <c r="BA30000" s="91" t="s">
        <v>34463</v>
      </c>
      <c r="BB30000" s="91" t="s">
        <v>5081</v>
      </c>
      <c r="BC30000" s="91" t="s">
        <v>16325</v>
      </c>
      <c r="BD30000" s="473" t="s">
        <v>1301</v>
      </c>
    </row>
    <row r="30001" spans="53:56" ht="15" x14ac:dyDescent="0.25">
      <c r="BA30001" s="90" t="s">
        <v>34464</v>
      </c>
      <c r="BB30001" s="90" t="s">
        <v>5081</v>
      </c>
      <c r="BC30001" s="90" t="s">
        <v>20234</v>
      </c>
      <c r="BD30001" s="473" t="s">
        <v>1301</v>
      </c>
    </row>
    <row r="30002" spans="53:56" ht="15" x14ac:dyDescent="0.25">
      <c r="BA30002" s="91" t="s">
        <v>34465</v>
      </c>
      <c r="BB30002" s="91" t="s">
        <v>5081</v>
      </c>
      <c r="BC30002" s="91" t="s">
        <v>22819</v>
      </c>
      <c r="BD30002" s="473" t="s">
        <v>1301</v>
      </c>
    </row>
    <row r="30003" spans="53:56" ht="15" x14ac:dyDescent="0.25">
      <c r="BA30003" s="90" t="s">
        <v>34466</v>
      </c>
      <c r="BB30003" s="90" t="s">
        <v>5081</v>
      </c>
      <c r="BC30003" s="90" t="s">
        <v>4199</v>
      </c>
      <c r="BD30003" s="473" t="s">
        <v>1301</v>
      </c>
    </row>
    <row r="30004" spans="53:56" ht="15" x14ac:dyDescent="0.25">
      <c r="BA30004" s="91" t="s">
        <v>34467</v>
      </c>
      <c r="BB30004" s="91" t="s">
        <v>5081</v>
      </c>
      <c r="BC30004" s="91" t="s">
        <v>8736</v>
      </c>
      <c r="BD30004" s="473" t="s">
        <v>1301</v>
      </c>
    </row>
    <row r="30005" spans="53:56" ht="15" x14ac:dyDescent="0.25">
      <c r="BA30005" s="90" t="s">
        <v>34468</v>
      </c>
      <c r="BB30005" s="90" t="s">
        <v>5081</v>
      </c>
      <c r="BC30005" s="90" t="s">
        <v>8736</v>
      </c>
      <c r="BD30005" s="473" t="s">
        <v>1301</v>
      </c>
    </row>
    <row r="30006" spans="53:56" ht="15" x14ac:dyDescent="0.25">
      <c r="BA30006" s="91" t="s">
        <v>34469</v>
      </c>
      <c r="BB30006" s="91" t="s">
        <v>5081</v>
      </c>
      <c r="BC30006" s="91" t="s">
        <v>20234</v>
      </c>
      <c r="BD30006" s="473" t="s">
        <v>1301</v>
      </c>
    </row>
    <row r="30007" spans="53:56" ht="15" x14ac:dyDescent="0.25">
      <c r="BA30007" s="90" t="s">
        <v>34470</v>
      </c>
      <c r="BB30007" s="90" t="s">
        <v>5081</v>
      </c>
      <c r="BC30007" s="90" t="s">
        <v>20234</v>
      </c>
      <c r="BD30007" s="473" t="s">
        <v>1301</v>
      </c>
    </row>
    <row r="30008" spans="53:56" ht="15" x14ac:dyDescent="0.25">
      <c r="BA30008" s="91" t="s">
        <v>34471</v>
      </c>
      <c r="BB30008" s="91" t="s">
        <v>5081</v>
      </c>
      <c r="BC30008" s="91" t="s">
        <v>8736</v>
      </c>
      <c r="BD30008" s="473" t="s">
        <v>1301</v>
      </c>
    </row>
    <row r="30009" spans="53:56" ht="15" x14ac:dyDescent="0.25">
      <c r="BA30009" s="90" t="s">
        <v>34472</v>
      </c>
      <c r="BB30009" s="90" t="s">
        <v>5081</v>
      </c>
      <c r="BC30009" s="90" t="s">
        <v>22819</v>
      </c>
      <c r="BD30009" s="473" t="s">
        <v>1301</v>
      </c>
    </row>
    <row r="30010" spans="53:56" ht="15" x14ac:dyDescent="0.25">
      <c r="BA30010" s="91" t="s">
        <v>34473</v>
      </c>
      <c r="BB30010" s="91" t="s">
        <v>5081</v>
      </c>
      <c r="BC30010" s="91" t="s">
        <v>15419</v>
      </c>
      <c r="BD30010" s="473" t="s">
        <v>1301</v>
      </c>
    </row>
    <row r="30011" spans="53:56" ht="15" x14ac:dyDescent="0.25">
      <c r="BA30011" s="90" t="s">
        <v>34474</v>
      </c>
      <c r="BB30011" s="90" t="s">
        <v>5081</v>
      </c>
      <c r="BC30011" s="90" t="s">
        <v>9234</v>
      </c>
      <c r="BD30011" s="473" t="s">
        <v>1301</v>
      </c>
    </row>
    <row r="30012" spans="53:56" ht="15" x14ac:dyDescent="0.25">
      <c r="BA30012" s="91" t="s">
        <v>34475</v>
      </c>
      <c r="BB30012" s="91" t="s">
        <v>5081</v>
      </c>
      <c r="BC30012" s="91" t="s">
        <v>8736</v>
      </c>
      <c r="BD30012" s="473" t="s">
        <v>1301</v>
      </c>
    </row>
    <row r="30013" spans="53:56" ht="15" x14ac:dyDescent="0.25">
      <c r="BA30013" s="90" t="s">
        <v>34476</v>
      </c>
      <c r="BB30013" s="90" t="s">
        <v>5081</v>
      </c>
      <c r="BC30013" s="90" t="s">
        <v>4199</v>
      </c>
      <c r="BD30013" s="473" t="s">
        <v>1301</v>
      </c>
    </row>
    <row r="30014" spans="53:56" ht="15" x14ac:dyDescent="0.25">
      <c r="BA30014" s="91" t="s">
        <v>34477</v>
      </c>
      <c r="BB30014" s="91" t="s">
        <v>5081</v>
      </c>
      <c r="BC30014" s="91" t="s">
        <v>34457</v>
      </c>
      <c r="BD30014" s="473" t="s">
        <v>1301</v>
      </c>
    </row>
    <row r="30015" spans="53:56" ht="15" x14ac:dyDescent="0.25">
      <c r="BA30015" s="90" t="s">
        <v>34478</v>
      </c>
      <c r="BB30015" s="90" t="s">
        <v>5081</v>
      </c>
      <c r="BC30015" s="90" t="s">
        <v>4199</v>
      </c>
      <c r="BD30015" s="473" t="s">
        <v>1301</v>
      </c>
    </row>
    <row r="30016" spans="53:56" ht="15" x14ac:dyDescent="0.25">
      <c r="BA30016" s="91" t="s">
        <v>34479</v>
      </c>
      <c r="BB30016" s="91" t="s">
        <v>5081</v>
      </c>
      <c r="BC30016" s="91" t="s">
        <v>15419</v>
      </c>
      <c r="BD30016" s="473" t="s">
        <v>1301</v>
      </c>
    </row>
    <row r="30017" spans="53:56" ht="15" x14ac:dyDescent="0.25">
      <c r="BA30017" s="90" t="s">
        <v>34480</v>
      </c>
      <c r="BB30017" s="90" t="s">
        <v>5081</v>
      </c>
      <c r="BC30017" s="90" t="s">
        <v>34457</v>
      </c>
      <c r="BD30017" s="473" t="s">
        <v>1301</v>
      </c>
    </row>
    <row r="30018" spans="53:56" ht="15" x14ac:dyDescent="0.25">
      <c r="BA30018" s="91" t="s">
        <v>34481</v>
      </c>
      <c r="BB30018" s="91" t="s">
        <v>5081</v>
      </c>
      <c r="BC30018" s="91" t="s">
        <v>15419</v>
      </c>
      <c r="BD30018" s="473" t="s">
        <v>1301</v>
      </c>
    </row>
    <row r="30019" spans="53:56" ht="15" x14ac:dyDescent="0.25">
      <c r="BA30019" s="90" t="s">
        <v>34482</v>
      </c>
      <c r="BB30019" s="90" t="s">
        <v>5081</v>
      </c>
      <c r="BC30019" s="90" t="s">
        <v>4199</v>
      </c>
      <c r="BD30019" s="473" t="s">
        <v>1301</v>
      </c>
    </row>
    <row r="30020" spans="53:56" ht="15" x14ac:dyDescent="0.25">
      <c r="BA30020" s="91" t="s">
        <v>34483</v>
      </c>
      <c r="BB30020" s="91" t="s">
        <v>5081</v>
      </c>
      <c r="BC30020" s="91" t="s">
        <v>22819</v>
      </c>
      <c r="BD30020" s="473" t="s">
        <v>1301</v>
      </c>
    </row>
    <row r="30021" spans="53:56" ht="15" x14ac:dyDescent="0.25">
      <c r="BA30021" s="91" t="s">
        <v>34484</v>
      </c>
      <c r="BB30021" s="91" t="s">
        <v>5081</v>
      </c>
      <c r="BC30021" s="91" t="s">
        <v>22819</v>
      </c>
      <c r="BD30021" s="473" t="s">
        <v>1301</v>
      </c>
    </row>
    <row r="30022" spans="53:56" ht="15" x14ac:dyDescent="0.25">
      <c r="BA30022" s="91" t="s">
        <v>34485</v>
      </c>
      <c r="BB30022" s="91" t="s">
        <v>5081</v>
      </c>
      <c r="BC30022" s="91" t="s">
        <v>34457</v>
      </c>
      <c r="BD30022" s="473" t="s">
        <v>1301</v>
      </c>
    </row>
    <row r="30023" spans="53:56" ht="15" x14ac:dyDescent="0.25">
      <c r="BA30023" s="90" t="s">
        <v>34486</v>
      </c>
      <c r="BB30023" s="90" t="s">
        <v>5081</v>
      </c>
      <c r="BC30023" s="90" t="s">
        <v>20234</v>
      </c>
      <c r="BD30023" s="473" t="s">
        <v>1301</v>
      </c>
    </row>
    <row r="30024" spans="53:56" ht="15" x14ac:dyDescent="0.25">
      <c r="BA30024" s="91" t="s">
        <v>34487</v>
      </c>
      <c r="BB30024" s="91" t="s">
        <v>5081</v>
      </c>
      <c r="BC30024" s="91" t="s">
        <v>20234</v>
      </c>
      <c r="BD30024" s="473" t="s">
        <v>1301</v>
      </c>
    </row>
    <row r="30025" spans="53:56" ht="15" x14ac:dyDescent="0.25">
      <c r="BA30025" s="90" t="s">
        <v>34488</v>
      </c>
      <c r="BB30025" s="90" t="s">
        <v>5081</v>
      </c>
      <c r="BC30025" s="90" t="s">
        <v>8736</v>
      </c>
      <c r="BD30025" s="473" t="s">
        <v>1301</v>
      </c>
    </row>
    <row r="30026" spans="53:56" ht="15" x14ac:dyDescent="0.25">
      <c r="BA30026" s="91" t="s">
        <v>34489</v>
      </c>
      <c r="BB30026" s="91" t="s">
        <v>5081</v>
      </c>
      <c r="BC30026" s="91" t="s">
        <v>15419</v>
      </c>
      <c r="BD30026" s="473" t="s">
        <v>1301</v>
      </c>
    </row>
    <row r="30027" spans="53:56" ht="15" x14ac:dyDescent="0.25">
      <c r="BA30027" s="90" t="s">
        <v>34490</v>
      </c>
      <c r="BB30027" s="90" t="s">
        <v>5081</v>
      </c>
      <c r="BC30027" s="90" t="s">
        <v>22819</v>
      </c>
      <c r="BD30027" s="473" t="s">
        <v>1301</v>
      </c>
    </row>
    <row r="30028" spans="53:56" ht="15" x14ac:dyDescent="0.25">
      <c r="BA30028" s="91" t="s">
        <v>34491</v>
      </c>
      <c r="BB30028" s="91" t="s">
        <v>5081</v>
      </c>
      <c r="BC30028" s="91" t="s">
        <v>8736</v>
      </c>
      <c r="BD30028" s="473" t="s">
        <v>1301</v>
      </c>
    </row>
    <row r="30029" spans="53:56" ht="15" x14ac:dyDescent="0.25">
      <c r="BA30029" s="90" t="s">
        <v>34492</v>
      </c>
      <c r="BB30029" s="90" t="s">
        <v>5081</v>
      </c>
      <c r="BC30029" s="90" t="s">
        <v>22819</v>
      </c>
      <c r="BD30029" s="473" t="s">
        <v>1301</v>
      </c>
    </row>
    <row r="30030" spans="53:56" ht="15" x14ac:dyDescent="0.25">
      <c r="BA30030" s="91" t="s">
        <v>34493</v>
      </c>
      <c r="BB30030" s="91" t="s">
        <v>5081</v>
      </c>
      <c r="BC30030" s="91" t="s">
        <v>23856</v>
      </c>
      <c r="BD30030" s="473" t="s">
        <v>1301</v>
      </c>
    </row>
    <row r="30031" spans="53:56" ht="15" x14ac:dyDescent="0.25">
      <c r="BA30031" s="90" t="s">
        <v>34494</v>
      </c>
      <c r="BB30031" s="90" t="s">
        <v>5081</v>
      </c>
      <c r="BC30031" s="90" t="s">
        <v>16634</v>
      </c>
      <c r="BD30031" s="473" t="s">
        <v>1301</v>
      </c>
    </row>
    <row r="30032" spans="53:56" ht="15" x14ac:dyDescent="0.25">
      <c r="BA30032" s="91" t="s">
        <v>34495</v>
      </c>
      <c r="BB30032" s="91" t="s">
        <v>5081</v>
      </c>
      <c r="BC30032" s="91" t="s">
        <v>4199</v>
      </c>
      <c r="BD30032" s="473" t="s">
        <v>1301</v>
      </c>
    </row>
    <row r="30033" spans="53:56" ht="15" x14ac:dyDescent="0.25">
      <c r="BA30033" s="90" t="s">
        <v>34496</v>
      </c>
      <c r="BB30033" s="90" t="s">
        <v>5081</v>
      </c>
      <c r="BC30033" s="90" t="s">
        <v>16634</v>
      </c>
      <c r="BD30033" s="473" t="s">
        <v>1301</v>
      </c>
    </row>
    <row r="30034" spans="53:56" ht="15" x14ac:dyDescent="0.25">
      <c r="BA30034" s="91" t="s">
        <v>34497</v>
      </c>
      <c r="BB30034" s="91" t="s">
        <v>5081</v>
      </c>
      <c r="BC30034" s="91" t="s">
        <v>23856</v>
      </c>
      <c r="BD30034" s="473" t="s">
        <v>1301</v>
      </c>
    </row>
    <row r="30035" spans="53:56" ht="15" x14ac:dyDescent="0.25">
      <c r="BA30035" s="90" t="s">
        <v>34498</v>
      </c>
      <c r="BB30035" s="90" t="s">
        <v>5081</v>
      </c>
      <c r="BC30035" s="90" t="s">
        <v>16634</v>
      </c>
      <c r="BD30035" s="473" t="s">
        <v>1301</v>
      </c>
    </row>
    <row r="30036" spans="53:56" ht="15" x14ac:dyDescent="0.25">
      <c r="BA30036" s="91" t="s">
        <v>34499</v>
      </c>
      <c r="BB30036" s="91" t="s">
        <v>5081</v>
      </c>
      <c r="BC30036" s="91" t="s">
        <v>9485</v>
      </c>
      <c r="BD30036" s="473" t="s">
        <v>1301</v>
      </c>
    </row>
    <row r="30037" spans="53:56" ht="15" x14ac:dyDescent="0.25">
      <c r="BA30037" s="90" t="s">
        <v>34500</v>
      </c>
      <c r="BB30037" s="90" t="s">
        <v>5081</v>
      </c>
      <c r="BC30037" s="90" t="s">
        <v>9485</v>
      </c>
      <c r="BD30037" s="473" t="s">
        <v>1301</v>
      </c>
    </row>
    <row r="30038" spans="53:56" ht="15" x14ac:dyDescent="0.25">
      <c r="BA30038" s="91" t="s">
        <v>34501</v>
      </c>
      <c r="BB30038" s="91" t="s">
        <v>5081</v>
      </c>
      <c r="BC30038" s="91" t="s">
        <v>4199</v>
      </c>
      <c r="BD30038" s="473" t="s">
        <v>1301</v>
      </c>
    </row>
    <row r="30039" spans="53:56" ht="15" x14ac:dyDescent="0.25">
      <c r="BA30039" s="90" t="s">
        <v>34502</v>
      </c>
      <c r="BB30039" s="90" t="s">
        <v>5081</v>
      </c>
      <c r="BC30039" s="90" t="s">
        <v>16634</v>
      </c>
      <c r="BD30039" s="473" t="s">
        <v>1301</v>
      </c>
    </row>
    <row r="30040" spans="53:56" ht="15" x14ac:dyDescent="0.25">
      <c r="BA30040" s="91" t="s">
        <v>34503</v>
      </c>
      <c r="BB30040" s="91" t="s">
        <v>5081</v>
      </c>
      <c r="BC30040" s="91" t="s">
        <v>16634</v>
      </c>
      <c r="BD30040" s="473" t="s">
        <v>1301</v>
      </c>
    </row>
    <row r="30041" spans="53:56" ht="15" x14ac:dyDescent="0.25">
      <c r="BA30041" s="90" t="s">
        <v>34504</v>
      </c>
      <c r="BB30041" s="90" t="s">
        <v>5081</v>
      </c>
      <c r="BC30041" s="90" t="s">
        <v>23856</v>
      </c>
      <c r="BD30041" s="473" t="s">
        <v>1301</v>
      </c>
    </row>
    <row r="30042" spans="53:56" ht="15" x14ac:dyDescent="0.25">
      <c r="BA30042" s="91" t="s">
        <v>34505</v>
      </c>
      <c r="BB30042" s="91" t="s">
        <v>5081</v>
      </c>
      <c r="BC30042" s="91" t="s">
        <v>9485</v>
      </c>
      <c r="BD30042" s="473" t="s">
        <v>1301</v>
      </c>
    </row>
    <row r="30043" spans="53:56" ht="15" x14ac:dyDescent="0.25">
      <c r="BA30043" s="90" t="s">
        <v>34506</v>
      </c>
      <c r="BB30043" s="90" t="s">
        <v>5081</v>
      </c>
      <c r="BC30043" s="90" t="s">
        <v>16325</v>
      </c>
      <c r="BD30043" s="473" t="s">
        <v>1301</v>
      </c>
    </row>
    <row r="30044" spans="53:56" ht="15" x14ac:dyDescent="0.25">
      <c r="BA30044" s="91" t="s">
        <v>34507</v>
      </c>
      <c r="BB30044" s="91" t="s">
        <v>5081</v>
      </c>
      <c r="BC30044" s="91" t="s">
        <v>3501</v>
      </c>
      <c r="BD30044" s="473" t="s">
        <v>1301</v>
      </c>
    </row>
    <row r="30045" spans="53:56" ht="15" x14ac:dyDescent="0.25">
      <c r="BA30045" s="90" t="s">
        <v>34508</v>
      </c>
      <c r="BB30045" s="90" t="s">
        <v>5081</v>
      </c>
      <c r="BC30045" s="90" t="s">
        <v>3501</v>
      </c>
      <c r="BD30045" s="473" t="s">
        <v>1301</v>
      </c>
    </row>
    <row r="30046" spans="53:56" ht="15" x14ac:dyDescent="0.25">
      <c r="BA30046" s="91" t="s">
        <v>34509</v>
      </c>
      <c r="BB30046" s="91" t="s">
        <v>5081</v>
      </c>
      <c r="BC30046" s="91" t="s">
        <v>23856</v>
      </c>
      <c r="BD30046" s="473" t="s">
        <v>1301</v>
      </c>
    </row>
    <row r="30047" spans="53:56" ht="15" x14ac:dyDescent="0.25">
      <c r="BA30047" s="90" t="s">
        <v>34510</v>
      </c>
      <c r="BB30047" s="90" t="s">
        <v>5081</v>
      </c>
      <c r="BC30047" s="90" t="s">
        <v>4199</v>
      </c>
      <c r="BD30047" s="473" t="s">
        <v>1301</v>
      </c>
    </row>
    <row r="30048" spans="53:56" ht="15" x14ac:dyDescent="0.25">
      <c r="BA30048" s="91" t="s">
        <v>34511</v>
      </c>
      <c r="BB30048" s="91" t="s">
        <v>5081</v>
      </c>
      <c r="BC30048" s="91" t="s">
        <v>9485</v>
      </c>
      <c r="BD30048" s="473" t="s">
        <v>1301</v>
      </c>
    </row>
    <row r="30049" spans="53:56" ht="15" x14ac:dyDescent="0.25">
      <c r="BA30049" s="90" t="s">
        <v>34512</v>
      </c>
      <c r="BB30049" s="90" t="s">
        <v>5081</v>
      </c>
      <c r="BC30049" s="90" t="s">
        <v>16634</v>
      </c>
      <c r="BD30049" s="473" t="s">
        <v>1301</v>
      </c>
    </row>
    <row r="30050" spans="53:56" ht="15" x14ac:dyDescent="0.25">
      <c r="BA30050" s="91" t="s">
        <v>34513</v>
      </c>
      <c r="BB30050" s="91" t="s">
        <v>5081</v>
      </c>
      <c r="BC30050" s="91" t="s">
        <v>7028</v>
      </c>
      <c r="BD30050" s="473" t="s">
        <v>1301</v>
      </c>
    </row>
    <row r="30051" spans="53:56" ht="15" x14ac:dyDescent="0.25">
      <c r="BA30051" s="90" t="s">
        <v>34514</v>
      </c>
      <c r="BB30051" s="90" t="s">
        <v>5081</v>
      </c>
      <c r="BC30051" s="90" t="s">
        <v>16634</v>
      </c>
      <c r="BD30051" s="473" t="s">
        <v>1301</v>
      </c>
    </row>
    <row r="30052" spans="53:56" ht="15" x14ac:dyDescent="0.25">
      <c r="BA30052" s="90" t="s">
        <v>34515</v>
      </c>
      <c r="BB30052" s="90" t="s">
        <v>5081</v>
      </c>
      <c r="BC30052" s="90" t="s">
        <v>16325</v>
      </c>
      <c r="BD30052" s="473" t="s">
        <v>1301</v>
      </c>
    </row>
    <row r="30053" spans="53:56" ht="15" x14ac:dyDescent="0.25">
      <c r="BA30053" s="91" t="s">
        <v>34516</v>
      </c>
      <c r="BB30053" s="91" t="s">
        <v>5081</v>
      </c>
      <c r="BC30053" s="91" t="s">
        <v>3501</v>
      </c>
      <c r="BD30053" s="473" t="s">
        <v>1301</v>
      </c>
    </row>
    <row r="30054" spans="53:56" ht="15" x14ac:dyDescent="0.25">
      <c r="BA30054" s="90" t="s">
        <v>34517</v>
      </c>
      <c r="BB30054" s="90" t="s">
        <v>5081</v>
      </c>
      <c r="BC30054" s="90" t="s">
        <v>28696</v>
      </c>
      <c r="BD30054" s="473" t="s">
        <v>1301</v>
      </c>
    </row>
    <row r="30055" spans="53:56" ht="15" x14ac:dyDescent="0.25">
      <c r="BA30055" s="91" t="s">
        <v>34518</v>
      </c>
      <c r="BB30055" s="91" t="s">
        <v>5081</v>
      </c>
      <c r="BC30055" s="91" t="s">
        <v>16634</v>
      </c>
      <c r="BD30055" s="473" t="s">
        <v>1301</v>
      </c>
    </row>
    <row r="30056" spans="53:56" ht="15" x14ac:dyDescent="0.25">
      <c r="BA30056" s="91" t="s">
        <v>34519</v>
      </c>
      <c r="BB30056" s="91" t="s">
        <v>5081</v>
      </c>
      <c r="BC30056" s="91" t="s">
        <v>23856</v>
      </c>
      <c r="BD30056" s="473" t="s">
        <v>1301</v>
      </c>
    </row>
    <row r="30057" spans="53:56" ht="15" x14ac:dyDescent="0.25">
      <c r="BA30057" s="90" t="s">
        <v>34520</v>
      </c>
      <c r="BB30057" s="90" t="s">
        <v>5081</v>
      </c>
      <c r="BC30057" s="90" t="s">
        <v>3501</v>
      </c>
      <c r="BD30057" s="473" t="s">
        <v>1301</v>
      </c>
    </row>
    <row r="30058" spans="53:56" ht="15" x14ac:dyDescent="0.25">
      <c r="BA30058" s="91" t="s">
        <v>34521</v>
      </c>
      <c r="BB30058" s="91" t="s">
        <v>5081</v>
      </c>
      <c r="BC30058" s="91" t="s">
        <v>9485</v>
      </c>
      <c r="BD30058" s="473" t="s">
        <v>1301</v>
      </c>
    </row>
    <row r="30059" spans="53:56" ht="15" x14ac:dyDescent="0.25">
      <c r="BA30059" s="90" t="s">
        <v>34522</v>
      </c>
      <c r="BB30059" s="90" t="s">
        <v>5081</v>
      </c>
      <c r="BC30059" s="90" t="s">
        <v>16325</v>
      </c>
      <c r="BD30059" s="473" t="s">
        <v>1301</v>
      </c>
    </row>
    <row r="30060" spans="53:56" ht="15" x14ac:dyDescent="0.25">
      <c r="BA30060" s="90" t="s">
        <v>34523</v>
      </c>
      <c r="BB30060" s="90" t="s">
        <v>5081</v>
      </c>
      <c r="BC30060" s="90" t="s">
        <v>7028</v>
      </c>
      <c r="BD30060" s="473" t="s">
        <v>1301</v>
      </c>
    </row>
    <row r="30061" spans="53:56" ht="15" x14ac:dyDescent="0.25">
      <c r="BA30061" s="91" t="s">
        <v>34524</v>
      </c>
      <c r="BB30061" s="91" t="s">
        <v>5081</v>
      </c>
      <c r="BC30061" s="91" t="s">
        <v>3501</v>
      </c>
      <c r="BD30061" s="473" t="s">
        <v>1301</v>
      </c>
    </row>
    <row r="30062" spans="53:56" ht="15" x14ac:dyDescent="0.25">
      <c r="BA30062" s="90" t="s">
        <v>34525</v>
      </c>
      <c r="BB30062" s="90" t="s">
        <v>5081</v>
      </c>
      <c r="BC30062" s="90" t="s">
        <v>7028</v>
      </c>
      <c r="BD30062" s="473" t="s">
        <v>1301</v>
      </c>
    </row>
    <row r="30063" spans="53:56" ht="15" x14ac:dyDescent="0.25">
      <c r="BA30063" s="91" t="s">
        <v>34526</v>
      </c>
      <c r="BB30063" s="91" t="s">
        <v>5081</v>
      </c>
      <c r="BC30063" s="91" t="s">
        <v>34275</v>
      </c>
      <c r="BD30063" s="473" t="s">
        <v>1301</v>
      </c>
    </row>
    <row r="30064" spans="53:56" ht="15" x14ac:dyDescent="0.25">
      <c r="BA30064" s="90" t="s">
        <v>34527</v>
      </c>
      <c r="BB30064" s="90" t="s">
        <v>5081</v>
      </c>
      <c r="BC30064" s="90" t="s">
        <v>27773</v>
      </c>
      <c r="BD30064" s="473" t="s">
        <v>1301</v>
      </c>
    </row>
    <row r="30065" spans="53:56" ht="15" x14ac:dyDescent="0.25">
      <c r="BA30065" s="91" t="s">
        <v>34528</v>
      </c>
      <c r="BB30065" s="91" t="s">
        <v>5081</v>
      </c>
      <c r="BC30065" s="91" t="s">
        <v>27773</v>
      </c>
      <c r="BD30065" s="473" t="s">
        <v>1301</v>
      </c>
    </row>
    <row r="30066" spans="53:56" ht="15" x14ac:dyDescent="0.25">
      <c r="BA30066" s="90" t="s">
        <v>34529</v>
      </c>
      <c r="BB30066" s="90" t="s">
        <v>5081</v>
      </c>
      <c r="BC30066" s="90" t="s">
        <v>3225</v>
      </c>
      <c r="BD30066" s="473" t="s">
        <v>1301</v>
      </c>
    </row>
    <row r="30067" spans="53:56" ht="15" x14ac:dyDescent="0.25">
      <c r="BA30067" s="91" t="s">
        <v>34530</v>
      </c>
      <c r="BB30067" s="91" t="s">
        <v>5081</v>
      </c>
      <c r="BC30067" s="91" t="s">
        <v>27773</v>
      </c>
      <c r="BD30067" s="473" t="s">
        <v>1301</v>
      </c>
    </row>
    <row r="30068" spans="53:56" ht="15" x14ac:dyDescent="0.25">
      <c r="BA30068" s="90" t="s">
        <v>34531</v>
      </c>
      <c r="BB30068" s="90" t="s">
        <v>5081</v>
      </c>
      <c r="BC30068" s="90" t="s">
        <v>34275</v>
      </c>
      <c r="BD30068" s="473" t="s">
        <v>1301</v>
      </c>
    </row>
    <row r="30069" spans="53:56" ht="15" x14ac:dyDescent="0.25">
      <c r="BA30069" s="90" t="s">
        <v>34532</v>
      </c>
      <c r="BB30069" s="90" t="s">
        <v>5081</v>
      </c>
      <c r="BC30069" s="90" t="s">
        <v>34533</v>
      </c>
      <c r="BD30069" s="473" t="s">
        <v>1301</v>
      </c>
    </row>
    <row r="30070" spans="53:56" ht="15" x14ac:dyDescent="0.25">
      <c r="BA30070" s="91" t="s">
        <v>34534</v>
      </c>
      <c r="BB30070" s="91" t="s">
        <v>5081</v>
      </c>
      <c r="BC30070" s="91" t="s">
        <v>34275</v>
      </c>
      <c r="BD30070" s="473" t="s">
        <v>1301</v>
      </c>
    </row>
    <row r="30071" spans="53:56" ht="15" x14ac:dyDescent="0.25">
      <c r="BA30071" s="90" t="s">
        <v>34535</v>
      </c>
      <c r="BB30071" s="90" t="s">
        <v>5081</v>
      </c>
      <c r="BC30071" s="90" t="s">
        <v>34536</v>
      </c>
      <c r="BD30071" s="473" t="s">
        <v>1301</v>
      </c>
    </row>
    <row r="30072" spans="53:56" ht="15" x14ac:dyDescent="0.25">
      <c r="BA30072" s="91" t="s">
        <v>34537</v>
      </c>
      <c r="BB30072" s="91" t="s">
        <v>5081</v>
      </c>
      <c r="BC30072" s="91" t="s">
        <v>34275</v>
      </c>
      <c r="BD30072" s="473" t="s">
        <v>1301</v>
      </c>
    </row>
    <row r="30073" spans="53:56" ht="15" x14ac:dyDescent="0.25">
      <c r="BA30073" s="91" t="s">
        <v>34537</v>
      </c>
      <c r="BB30073" s="91" t="s">
        <v>5081</v>
      </c>
      <c r="BC30073" s="91" t="s">
        <v>34538</v>
      </c>
      <c r="BD30073" s="473" t="s">
        <v>1301</v>
      </c>
    </row>
    <row r="30074" spans="53:56" ht="15" x14ac:dyDescent="0.25">
      <c r="BA30074" s="91" t="s">
        <v>34539</v>
      </c>
      <c r="BB30074" s="91" t="s">
        <v>5081</v>
      </c>
      <c r="BC30074" s="91" t="s">
        <v>34533</v>
      </c>
      <c r="BD30074" s="473" t="s">
        <v>1301</v>
      </c>
    </row>
    <row r="30075" spans="53:56" ht="15" x14ac:dyDescent="0.25">
      <c r="BA30075" s="90" t="s">
        <v>34540</v>
      </c>
      <c r="BB30075" s="90" t="s">
        <v>5081</v>
      </c>
      <c r="BC30075" s="90" t="s">
        <v>3225</v>
      </c>
      <c r="BD30075" s="473" t="s">
        <v>1301</v>
      </c>
    </row>
    <row r="30076" spans="53:56" ht="15" x14ac:dyDescent="0.25">
      <c r="BA30076" s="91" t="s">
        <v>34541</v>
      </c>
      <c r="BB30076" s="91" t="s">
        <v>5081</v>
      </c>
      <c r="BC30076" s="91" t="s">
        <v>3225</v>
      </c>
      <c r="BD30076" s="473" t="s">
        <v>1301</v>
      </c>
    </row>
    <row r="30077" spans="53:56" ht="15" x14ac:dyDescent="0.25">
      <c r="BA30077" s="90" t="s">
        <v>34542</v>
      </c>
      <c r="BB30077" s="90" t="s">
        <v>5081</v>
      </c>
      <c r="BC30077" s="90" t="s">
        <v>8678</v>
      </c>
      <c r="BD30077" s="473" t="s">
        <v>1301</v>
      </c>
    </row>
    <row r="30078" spans="53:56" ht="15" x14ac:dyDescent="0.25">
      <c r="BA30078" s="91" t="s">
        <v>34543</v>
      </c>
      <c r="BB30078" s="91" t="s">
        <v>5081</v>
      </c>
      <c r="BC30078" s="91" t="s">
        <v>34533</v>
      </c>
      <c r="BD30078" s="473" t="s">
        <v>1301</v>
      </c>
    </row>
    <row r="30079" spans="53:56" ht="15" x14ac:dyDescent="0.25">
      <c r="BA30079" s="90" t="s">
        <v>34544</v>
      </c>
      <c r="BB30079" s="90" t="s">
        <v>5081</v>
      </c>
      <c r="BC30079" s="90" t="s">
        <v>27773</v>
      </c>
      <c r="BD30079" s="473" t="s">
        <v>1301</v>
      </c>
    </row>
    <row r="30080" spans="53:56" ht="15" x14ac:dyDescent="0.25">
      <c r="BA30080" s="90" t="s">
        <v>34545</v>
      </c>
      <c r="BB30080" s="90" t="s">
        <v>5081</v>
      </c>
      <c r="BC30080" s="90" t="s">
        <v>34275</v>
      </c>
      <c r="BD30080" s="473" t="s">
        <v>1301</v>
      </c>
    </row>
    <row r="30081" spans="53:56" ht="15" x14ac:dyDescent="0.25">
      <c r="BA30081" s="91" t="s">
        <v>34546</v>
      </c>
      <c r="BB30081" s="91" t="s">
        <v>5081</v>
      </c>
      <c r="BC30081" s="91" t="s">
        <v>34533</v>
      </c>
      <c r="BD30081" s="473" t="s">
        <v>1301</v>
      </c>
    </row>
    <row r="30082" spans="53:56" ht="15" x14ac:dyDescent="0.25">
      <c r="BA30082" s="90" t="s">
        <v>34547</v>
      </c>
      <c r="BB30082" s="90" t="s">
        <v>5081</v>
      </c>
      <c r="BC30082" s="90" t="s">
        <v>34275</v>
      </c>
      <c r="BD30082" s="473" t="s">
        <v>1301</v>
      </c>
    </row>
    <row r="30083" spans="53:56" ht="15" x14ac:dyDescent="0.25">
      <c r="BA30083" s="91" t="s">
        <v>34548</v>
      </c>
      <c r="BB30083" s="91" t="s">
        <v>5081</v>
      </c>
      <c r="BC30083" s="91" t="s">
        <v>34275</v>
      </c>
      <c r="BD30083" s="473" t="s">
        <v>1301</v>
      </c>
    </row>
    <row r="30084" spans="53:56" ht="15" x14ac:dyDescent="0.25">
      <c r="BA30084" s="91" t="s">
        <v>34549</v>
      </c>
      <c r="BB30084" s="91" t="s">
        <v>5081</v>
      </c>
      <c r="BC30084" s="91" t="s">
        <v>8585</v>
      </c>
      <c r="BD30084" s="473" t="s">
        <v>1301</v>
      </c>
    </row>
    <row r="30085" spans="53:56" ht="15" x14ac:dyDescent="0.25">
      <c r="BA30085" s="90" t="s">
        <v>34550</v>
      </c>
      <c r="BB30085" s="90" t="s">
        <v>5081</v>
      </c>
      <c r="BC30085" s="90" t="s">
        <v>27773</v>
      </c>
      <c r="BD30085" s="473" t="s">
        <v>1301</v>
      </c>
    </row>
    <row r="30086" spans="53:56" ht="15" x14ac:dyDescent="0.25">
      <c r="BA30086" s="91" t="s">
        <v>34551</v>
      </c>
      <c r="BB30086" s="91" t="s">
        <v>5081</v>
      </c>
      <c r="BC30086" s="91" t="s">
        <v>3225</v>
      </c>
      <c r="BD30086" s="473" t="s">
        <v>1301</v>
      </c>
    </row>
    <row r="30087" spans="53:56" ht="15" x14ac:dyDescent="0.25">
      <c r="BA30087" s="90" t="s">
        <v>34552</v>
      </c>
      <c r="BB30087" s="90" t="s">
        <v>5081</v>
      </c>
      <c r="BC30087" s="90" t="s">
        <v>27773</v>
      </c>
      <c r="BD30087" s="473" t="s">
        <v>1301</v>
      </c>
    </row>
    <row r="30088" spans="53:56" ht="15" x14ac:dyDescent="0.25">
      <c r="BA30088" s="90" t="s">
        <v>34553</v>
      </c>
      <c r="BB30088" s="90" t="s">
        <v>5081</v>
      </c>
      <c r="BC30088" s="90" t="s">
        <v>34275</v>
      </c>
      <c r="BD30088" s="473" t="s">
        <v>1301</v>
      </c>
    </row>
    <row r="30089" spans="53:56" ht="15" x14ac:dyDescent="0.25">
      <c r="BA30089" s="91" t="s">
        <v>34554</v>
      </c>
      <c r="BB30089" s="91" t="s">
        <v>5081</v>
      </c>
      <c r="BC30089" s="91" t="s">
        <v>34275</v>
      </c>
      <c r="BD30089" s="473" t="s">
        <v>1301</v>
      </c>
    </row>
    <row r="30090" spans="53:56" ht="15" x14ac:dyDescent="0.25">
      <c r="BA30090" s="90" t="s">
        <v>34555</v>
      </c>
      <c r="BB30090" s="90" t="s">
        <v>5081</v>
      </c>
      <c r="BC30090" s="90" t="s">
        <v>34533</v>
      </c>
      <c r="BD30090" s="473" t="s">
        <v>1301</v>
      </c>
    </row>
    <row r="30091" spans="53:56" ht="15" x14ac:dyDescent="0.25">
      <c r="BA30091" s="91" t="s">
        <v>34556</v>
      </c>
      <c r="BB30091" s="91" t="s">
        <v>5081</v>
      </c>
      <c r="BC30091" s="91" t="s">
        <v>8585</v>
      </c>
      <c r="BD30091" s="473" t="s">
        <v>1301</v>
      </c>
    </row>
    <row r="30092" spans="53:56" ht="15" x14ac:dyDescent="0.25">
      <c r="BA30092" s="90" t="s">
        <v>34557</v>
      </c>
      <c r="BB30092" s="90" t="s">
        <v>5081</v>
      </c>
      <c r="BC30092" s="90" t="s">
        <v>27773</v>
      </c>
      <c r="BD30092" s="473" t="s">
        <v>1301</v>
      </c>
    </row>
    <row r="30093" spans="53:56" ht="15" x14ac:dyDescent="0.25">
      <c r="BA30093" s="91" t="s">
        <v>34558</v>
      </c>
      <c r="BB30093" s="91" t="s">
        <v>5081</v>
      </c>
      <c r="BC30093" s="91" t="s">
        <v>3225</v>
      </c>
      <c r="BD30093" s="473" t="s">
        <v>1301</v>
      </c>
    </row>
    <row r="30094" spans="53:56" ht="15" x14ac:dyDescent="0.25">
      <c r="BA30094" s="91" t="s">
        <v>34559</v>
      </c>
      <c r="BB30094" s="91" t="s">
        <v>5081</v>
      </c>
      <c r="BC30094" s="91" t="s">
        <v>34536</v>
      </c>
      <c r="BD30094" s="473" t="s">
        <v>1301</v>
      </c>
    </row>
    <row r="30095" spans="53:56" ht="15" x14ac:dyDescent="0.25">
      <c r="BA30095" s="90" t="s">
        <v>34560</v>
      </c>
      <c r="BB30095" s="90" t="s">
        <v>5081</v>
      </c>
      <c r="BC30095" s="90" t="s">
        <v>34561</v>
      </c>
      <c r="BD30095" s="473" t="s">
        <v>1301</v>
      </c>
    </row>
    <row r="30096" spans="53:56" ht="15" x14ac:dyDescent="0.25">
      <c r="BA30096" s="91" t="s">
        <v>34562</v>
      </c>
      <c r="BB30096" s="91" t="s">
        <v>5081</v>
      </c>
      <c r="BC30096" s="91" t="s">
        <v>27773</v>
      </c>
      <c r="BD30096" s="473" t="s">
        <v>1301</v>
      </c>
    </row>
    <row r="30097" spans="53:56" ht="15" x14ac:dyDescent="0.25">
      <c r="BA30097" s="90" t="s">
        <v>34563</v>
      </c>
      <c r="BB30097" s="90" t="s">
        <v>5081</v>
      </c>
      <c r="BC30097" s="90" t="s">
        <v>3225</v>
      </c>
      <c r="BD30097" s="473" t="s">
        <v>1301</v>
      </c>
    </row>
    <row r="30098" spans="53:56" ht="15" x14ac:dyDescent="0.25">
      <c r="BA30098" s="90" t="s">
        <v>34564</v>
      </c>
      <c r="BB30098" s="90" t="s">
        <v>5081</v>
      </c>
      <c r="BC30098" s="90" t="s">
        <v>34533</v>
      </c>
      <c r="BD30098" s="473" t="s">
        <v>1301</v>
      </c>
    </row>
    <row r="30099" spans="53:56" ht="15" x14ac:dyDescent="0.25">
      <c r="BA30099" s="91" t="s">
        <v>34565</v>
      </c>
      <c r="BB30099" s="91" t="s">
        <v>5081</v>
      </c>
      <c r="BC30099" s="91" t="s">
        <v>34533</v>
      </c>
      <c r="BD30099" s="473" t="s">
        <v>1301</v>
      </c>
    </row>
    <row r="30100" spans="53:56" ht="15" x14ac:dyDescent="0.25">
      <c r="BA30100" s="90" t="s">
        <v>34566</v>
      </c>
      <c r="BB30100" s="90" t="s">
        <v>5081</v>
      </c>
      <c r="BC30100" s="90" t="s">
        <v>34536</v>
      </c>
      <c r="BD30100" s="473" t="s">
        <v>1301</v>
      </c>
    </row>
    <row r="30101" spans="53:56" ht="15" x14ac:dyDescent="0.25">
      <c r="BA30101" s="91" t="s">
        <v>34567</v>
      </c>
      <c r="BB30101" s="91" t="s">
        <v>5081</v>
      </c>
      <c r="BC30101" s="91" t="s">
        <v>34536</v>
      </c>
      <c r="BD30101" s="473" t="s">
        <v>1301</v>
      </c>
    </row>
    <row r="30102" spans="53:56" ht="15" x14ac:dyDescent="0.25">
      <c r="BA30102" s="91" t="s">
        <v>34568</v>
      </c>
      <c r="BB30102" s="91" t="s">
        <v>5081</v>
      </c>
      <c r="BC30102" s="91" t="s">
        <v>3225</v>
      </c>
      <c r="BD30102" s="473" t="s">
        <v>1301</v>
      </c>
    </row>
    <row r="30103" spans="53:56" ht="15" x14ac:dyDescent="0.25">
      <c r="BA30103" s="90" t="s">
        <v>34569</v>
      </c>
      <c r="BB30103" s="90" t="s">
        <v>5081</v>
      </c>
      <c r="BC30103" s="90" t="s">
        <v>27773</v>
      </c>
      <c r="BD30103" s="473" t="s">
        <v>1301</v>
      </c>
    </row>
    <row r="30104" spans="53:56" ht="15" x14ac:dyDescent="0.25">
      <c r="BA30104" s="91" t="s">
        <v>34570</v>
      </c>
      <c r="BB30104" s="91" t="s">
        <v>5081</v>
      </c>
      <c r="BC30104" s="91" t="s">
        <v>34571</v>
      </c>
      <c r="BD30104" s="473" t="s">
        <v>1301</v>
      </c>
    </row>
    <row r="30105" spans="53:56" ht="15" x14ac:dyDescent="0.25">
      <c r="BA30105" s="90" t="s">
        <v>34572</v>
      </c>
      <c r="BB30105" s="90" t="s">
        <v>5081</v>
      </c>
      <c r="BC30105" s="90" t="s">
        <v>34571</v>
      </c>
      <c r="BD30105" s="473" t="s">
        <v>1301</v>
      </c>
    </row>
    <row r="30106" spans="53:56" ht="15" x14ac:dyDescent="0.25">
      <c r="BA30106" s="91" t="s">
        <v>34573</v>
      </c>
      <c r="BB30106" s="91" t="s">
        <v>5081</v>
      </c>
      <c r="BC30106" s="91" t="s">
        <v>34571</v>
      </c>
      <c r="BD30106" s="473" t="s">
        <v>1301</v>
      </c>
    </row>
    <row r="30107" spans="53:56" ht="15" x14ac:dyDescent="0.25">
      <c r="BA30107" s="90" t="s">
        <v>34574</v>
      </c>
      <c r="BB30107" s="90" t="s">
        <v>5081</v>
      </c>
      <c r="BC30107" s="90" t="s">
        <v>34571</v>
      </c>
      <c r="BD30107" s="473" t="s">
        <v>1301</v>
      </c>
    </row>
    <row r="30108" spans="53:56" ht="15" x14ac:dyDescent="0.25">
      <c r="BA30108" s="90" t="s">
        <v>34575</v>
      </c>
      <c r="BB30108" s="90" t="s">
        <v>5081</v>
      </c>
      <c r="BC30108" s="90" t="s">
        <v>34576</v>
      </c>
      <c r="BD30108" s="473" t="s">
        <v>1301</v>
      </c>
    </row>
    <row r="30109" spans="53:56" ht="15" x14ac:dyDescent="0.25">
      <c r="BA30109" s="91" t="s">
        <v>34577</v>
      </c>
      <c r="BB30109" s="91" t="s">
        <v>5081</v>
      </c>
      <c r="BC30109" s="91" t="s">
        <v>10632</v>
      </c>
      <c r="BD30109" s="473" t="s">
        <v>1301</v>
      </c>
    </row>
    <row r="30110" spans="53:56" ht="15" x14ac:dyDescent="0.25">
      <c r="BA30110" s="90" t="s">
        <v>34578</v>
      </c>
      <c r="BB30110" s="90" t="s">
        <v>5081</v>
      </c>
      <c r="BC30110" s="90" t="s">
        <v>34561</v>
      </c>
      <c r="BD30110" s="473" t="s">
        <v>1301</v>
      </c>
    </row>
    <row r="30111" spans="53:56" ht="15" x14ac:dyDescent="0.25">
      <c r="BA30111" s="91" t="s">
        <v>34579</v>
      </c>
      <c r="BB30111" s="91" t="s">
        <v>5081</v>
      </c>
      <c r="BC30111" s="91" t="s">
        <v>34576</v>
      </c>
      <c r="BD30111" s="473" t="s">
        <v>1301</v>
      </c>
    </row>
    <row r="30112" spans="53:56" ht="15" x14ac:dyDescent="0.25">
      <c r="BA30112" s="91" t="s">
        <v>34580</v>
      </c>
      <c r="BB30112" s="91" t="s">
        <v>5081</v>
      </c>
      <c r="BC30112" s="91" t="s">
        <v>14222</v>
      </c>
      <c r="BD30112" s="473" t="s">
        <v>1301</v>
      </c>
    </row>
    <row r="30113" spans="53:56" ht="15" x14ac:dyDescent="0.25">
      <c r="BA30113" s="90" t="s">
        <v>34581</v>
      </c>
      <c r="BB30113" s="90" t="s">
        <v>5081</v>
      </c>
      <c r="BC30113" s="90" t="s">
        <v>10632</v>
      </c>
      <c r="BD30113" s="473" t="s">
        <v>1301</v>
      </c>
    </row>
    <row r="30114" spans="53:56" ht="15" x14ac:dyDescent="0.25">
      <c r="BA30114" s="91" t="s">
        <v>34582</v>
      </c>
      <c r="BB30114" s="91" t="s">
        <v>5081</v>
      </c>
      <c r="BC30114" s="91" t="s">
        <v>34576</v>
      </c>
      <c r="BD30114" s="473" t="s">
        <v>1301</v>
      </c>
    </row>
    <row r="30115" spans="53:56" ht="15" x14ac:dyDescent="0.25">
      <c r="BA30115" s="90" t="s">
        <v>34583</v>
      </c>
      <c r="BB30115" s="90" t="s">
        <v>5081</v>
      </c>
      <c r="BC30115" s="90" t="s">
        <v>34571</v>
      </c>
      <c r="BD30115" s="473" t="s">
        <v>1301</v>
      </c>
    </row>
    <row r="30116" spans="53:56" ht="15" x14ac:dyDescent="0.25">
      <c r="BA30116" s="90" t="s">
        <v>34584</v>
      </c>
      <c r="BB30116" s="90" t="s">
        <v>5081</v>
      </c>
      <c r="BC30116" s="90" t="s">
        <v>14222</v>
      </c>
      <c r="BD30116" s="473" t="s">
        <v>1301</v>
      </c>
    </row>
    <row r="30117" spans="53:56" ht="15" x14ac:dyDescent="0.25">
      <c r="BA30117" s="91" t="s">
        <v>34585</v>
      </c>
      <c r="BB30117" s="91" t="s">
        <v>5081</v>
      </c>
      <c r="BC30117" s="91" t="s">
        <v>14222</v>
      </c>
      <c r="BD30117" s="473" t="s">
        <v>1301</v>
      </c>
    </row>
    <row r="30118" spans="53:56" ht="15" x14ac:dyDescent="0.25">
      <c r="BA30118" s="90" t="s">
        <v>34586</v>
      </c>
      <c r="BB30118" s="90" t="s">
        <v>5081</v>
      </c>
      <c r="BC30118" s="90" t="s">
        <v>34571</v>
      </c>
      <c r="BD30118" s="473" t="s">
        <v>1301</v>
      </c>
    </row>
    <row r="30119" spans="53:56" ht="15" x14ac:dyDescent="0.25">
      <c r="BA30119" s="91" t="s">
        <v>34587</v>
      </c>
      <c r="BB30119" s="91" t="s">
        <v>5081</v>
      </c>
      <c r="BC30119" s="91" t="s">
        <v>34571</v>
      </c>
      <c r="BD30119" s="473" t="s">
        <v>1301</v>
      </c>
    </row>
    <row r="30120" spans="53:56" ht="15" x14ac:dyDescent="0.25">
      <c r="BA30120" s="91" t="s">
        <v>34588</v>
      </c>
      <c r="BB30120" s="91" t="s">
        <v>5081</v>
      </c>
      <c r="BC30120" s="91" t="s">
        <v>34571</v>
      </c>
      <c r="BD30120" s="473" t="s">
        <v>1301</v>
      </c>
    </row>
    <row r="30121" spans="53:56" ht="15" x14ac:dyDescent="0.25">
      <c r="BA30121" s="90" t="s">
        <v>34589</v>
      </c>
      <c r="BB30121" s="90" t="s">
        <v>5081</v>
      </c>
      <c r="BC30121" s="90" t="s">
        <v>10632</v>
      </c>
      <c r="BD30121" s="473" t="s">
        <v>1301</v>
      </c>
    </row>
    <row r="30122" spans="53:56" ht="15" x14ac:dyDescent="0.25">
      <c r="BA30122" s="91" t="s">
        <v>34590</v>
      </c>
      <c r="BB30122" s="91" t="s">
        <v>5081</v>
      </c>
      <c r="BC30122" s="91" t="s">
        <v>34571</v>
      </c>
      <c r="BD30122" s="473" t="s">
        <v>1301</v>
      </c>
    </row>
    <row r="30123" spans="53:56" ht="15" x14ac:dyDescent="0.25">
      <c r="BA30123" s="90" t="s">
        <v>34591</v>
      </c>
      <c r="BB30123" s="90" t="s">
        <v>5081</v>
      </c>
      <c r="BC30123" s="90" t="s">
        <v>10632</v>
      </c>
      <c r="BD30123" s="473" t="s">
        <v>1301</v>
      </c>
    </row>
    <row r="30124" spans="53:56" ht="15" x14ac:dyDescent="0.25">
      <c r="BA30124" s="91" t="s">
        <v>34592</v>
      </c>
      <c r="BB30124" s="91" t="s">
        <v>5081</v>
      </c>
      <c r="BC30124" s="91" t="s">
        <v>34561</v>
      </c>
      <c r="BD30124" s="473" t="s">
        <v>1301</v>
      </c>
    </row>
    <row r="30125" spans="53:56" ht="15" x14ac:dyDescent="0.25">
      <c r="BA30125" s="91" t="s">
        <v>34593</v>
      </c>
      <c r="BB30125" s="91" t="s">
        <v>5081</v>
      </c>
      <c r="BC30125" s="91" t="s">
        <v>34561</v>
      </c>
      <c r="BD30125" s="473" t="s">
        <v>1301</v>
      </c>
    </row>
    <row r="30126" spans="53:56" ht="15" x14ac:dyDescent="0.25">
      <c r="BA30126" s="90" t="s">
        <v>34594</v>
      </c>
      <c r="BB30126" s="90" t="s">
        <v>5081</v>
      </c>
      <c r="BC30126" s="90" t="s">
        <v>34571</v>
      </c>
      <c r="BD30126" s="473" t="s">
        <v>1301</v>
      </c>
    </row>
    <row r="30127" spans="53:56" ht="15" x14ac:dyDescent="0.25">
      <c r="BA30127" s="91" t="s">
        <v>34595</v>
      </c>
      <c r="BB30127" s="91" t="s">
        <v>5081</v>
      </c>
      <c r="BC30127" s="91" t="s">
        <v>34561</v>
      </c>
      <c r="BD30127" s="473" t="s">
        <v>1301</v>
      </c>
    </row>
    <row r="30128" spans="53:56" ht="15" x14ac:dyDescent="0.25">
      <c r="BA30128" s="90" t="s">
        <v>34596</v>
      </c>
      <c r="BB30128" s="90" t="s">
        <v>5081</v>
      </c>
      <c r="BC30128" s="90" t="s">
        <v>34571</v>
      </c>
      <c r="BD30128" s="473" t="s">
        <v>1301</v>
      </c>
    </row>
    <row r="30129" spans="53:56" ht="15" x14ac:dyDescent="0.25">
      <c r="BA30129" s="91" t="s">
        <v>34597</v>
      </c>
      <c r="BB30129" s="91" t="s">
        <v>5081</v>
      </c>
      <c r="BC30129" s="91" t="s">
        <v>14222</v>
      </c>
      <c r="BD30129" s="473" t="s">
        <v>1301</v>
      </c>
    </row>
    <row r="30130" spans="53:56" ht="15" x14ac:dyDescent="0.25">
      <c r="BA30130" s="90" t="s">
        <v>34598</v>
      </c>
      <c r="BB30130" s="90" t="s">
        <v>5081</v>
      </c>
      <c r="BC30130" s="90" t="s">
        <v>34561</v>
      </c>
      <c r="BD30130" s="473" t="s">
        <v>1301</v>
      </c>
    </row>
    <row r="30131" spans="53:56" ht="15" x14ac:dyDescent="0.25">
      <c r="BA30131" s="90" t="s">
        <v>34599</v>
      </c>
      <c r="BB30131" s="90" t="s">
        <v>5081</v>
      </c>
      <c r="BC30131" s="90" t="s">
        <v>34561</v>
      </c>
      <c r="BD30131" s="473" t="s">
        <v>1301</v>
      </c>
    </row>
    <row r="30132" spans="53:56" ht="15" x14ac:dyDescent="0.25">
      <c r="BA30132" s="91" t="s">
        <v>34600</v>
      </c>
      <c r="BB30132" s="91" t="s">
        <v>5081</v>
      </c>
      <c r="BC30132" s="91" t="s">
        <v>8678</v>
      </c>
      <c r="BD30132" s="473" t="s">
        <v>1301</v>
      </c>
    </row>
    <row r="30133" spans="53:56" ht="15" x14ac:dyDescent="0.25">
      <c r="BA30133" s="90" t="s">
        <v>34601</v>
      </c>
      <c r="BB30133" s="90" t="s">
        <v>5081</v>
      </c>
      <c r="BC30133" s="90" t="s">
        <v>34561</v>
      </c>
      <c r="BD30133" s="473" t="s">
        <v>1301</v>
      </c>
    </row>
    <row r="30134" spans="53:56" ht="15" x14ac:dyDescent="0.25">
      <c r="BA30134" s="91" t="s">
        <v>34602</v>
      </c>
      <c r="BB30134" s="91" t="s">
        <v>5081</v>
      </c>
      <c r="BC30134" s="91" t="s">
        <v>10632</v>
      </c>
      <c r="BD30134" s="473" t="s">
        <v>1301</v>
      </c>
    </row>
    <row r="30135" spans="53:56" ht="15" x14ac:dyDescent="0.25">
      <c r="BA30135" s="90" t="s">
        <v>34603</v>
      </c>
      <c r="BB30135" s="90" t="s">
        <v>5081</v>
      </c>
      <c r="BC30135" s="90" t="s">
        <v>34571</v>
      </c>
      <c r="BD30135" s="473" t="s">
        <v>1301</v>
      </c>
    </row>
    <row r="30136" spans="53:56" ht="15" x14ac:dyDescent="0.25">
      <c r="BA30136" s="91" t="s">
        <v>34604</v>
      </c>
      <c r="BB30136" s="91" t="s">
        <v>5081</v>
      </c>
      <c r="BC30136" s="91" t="s">
        <v>14222</v>
      </c>
      <c r="BD30136" s="473" t="s">
        <v>1301</v>
      </c>
    </row>
    <row r="30137" spans="53:56" ht="15" x14ac:dyDescent="0.25">
      <c r="BA30137" s="90" t="s">
        <v>34605</v>
      </c>
      <c r="BB30137" s="90" t="s">
        <v>5081</v>
      </c>
      <c r="BC30137" s="90" t="s">
        <v>34571</v>
      </c>
      <c r="BD30137" s="473" t="s">
        <v>1301</v>
      </c>
    </row>
    <row r="30138" spans="53:56" ht="15" x14ac:dyDescent="0.25">
      <c r="BA30138" s="91" t="s">
        <v>34606</v>
      </c>
      <c r="BB30138" s="91" t="s">
        <v>5081</v>
      </c>
      <c r="BC30138" s="91" t="s">
        <v>34571</v>
      </c>
      <c r="BD30138" s="473" t="s">
        <v>1301</v>
      </c>
    </row>
    <row r="30139" spans="53:56" ht="15" x14ac:dyDescent="0.25">
      <c r="BA30139" s="90" t="s">
        <v>34607</v>
      </c>
      <c r="BB30139" s="90" t="s">
        <v>5081</v>
      </c>
      <c r="BC30139" s="90" t="s">
        <v>34571</v>
      </c>
      <c r="BD30139" s="473" t="s">
        <v>1301</v>
      </c>
    </row>
    <row r="30140" spans="53:56" ht="15" x14ac:dyDescent="0.25">
      <c r="BA30140" s="91" t="s">
        <v>34608</v>
      </c>
      <c r="BB30140" s="91" t="s">
        <v>5081</v>
      </c>
      <c r="BC30140" s="91" t="s">
        <v>14222</v>
      </c>
      <c r="BD30140" s="473" t="s">
        <v>1301</v>
      </c>
    </row>
    <row r="30141" spans="53:56" ht="15" x14ac:dyDescent="0.25">
      <c r="BA30141" s="90" t="s">
        <v>34609</v>
      </c>
      <c r="BB30141" s="90" t="s">
        <v>5081</v>
      </c>
      <c r="BC30141" s="90" t="s">
        <v>34576</v>
      </c>
      <c r="BD30141" s="473" t="s">
        <v>1301</v>
      </c>
    </row>
    <row r="30142" spans="53:56" ht="15" x14ac:dyDescent="0.25">
      <c r="BA30142" s="91" t="s">
        <v>34610</v>
      </c>
      <c r="BB30142" s="91" t="s">
        <v>5081</v>
      </c>
      <c r="BC30142" s="91" t="s">
        <v>14222</v>
      </c>
      <c r="BD30142" s="473" t="s">
        <v>1301</v>
      </c>
    </row>
    <row r="30143" spans="53:56" ht="15" x14ac:dyDescent="0.25">
      <c r="BA30143" s="90" t="s">
        <v>34611</v>
      </c>
      <c r="BB30143" s="90" t="s">
        <v>5081</v>
      </c>
      <c r="BC30143" s="90" t="s">
        <v>10632</v>
      </c>
      <c r="BD30143" s="473" t="s">
        <v>1301</v>
      </c>
    </row>
    <row r="30144" spans="53:56" ht="15" x14ac:dyDescent="0.25">
      <c r="BA30144" s="91" t="s">
        <v>34612</v>
      </c>
      <c r="BB30144" s="91" t="s">
        <v>5081</v>
      </c>
      <c r="BC30144" s="91" t="s">
        <v>10632</v>
      </c>
      <c r="BD30144" s="473" t="s">
        <v>1301</v>
      </c>
    </row>
    <row r="30145" spans="53:56" ht="15" x14ac:dyDescent="0.25">
      <c r="BA30145" s="90" t="s">
        <v>34613</v>
      </c>
      <c r="BB30145" s="90" t="s">
        <v>5081</v>
      </c>
      <c r="BC30145" s="90" t="s">
        <v>34571</v>
      </c>
      <c r="BD30145" s="473" t="s">
        <v>1301</v>
      </c>
    </row>
    <row r="30146" spans="53:56" ht="15" x14ac:dyDescent="0.25">
      <c r="BA30146" s="91" t="s">
        <v>34614</v>
      </c>
      <c r="BB30146" s="91" t="s">
        <v>5081</v>
      </c>
      <c r="BC30146" s="91" t="s">
        <v>14222</v>
      </c>
      <c r="BD30146" s="473" t="s">
        <v>1301</v>
      </c>
    </row>
    <row r="30147" spans="53:56" ht="15" x14ac:dyDescent="0.25">
      <c r="BA30147" s="90" t="s">
        <v>34615</v>
      </c>
      <c r="BB30147" s="90" t="s">
        <v>5081</v>
      </c>
      <c r="BC30147" s="90" t="s">
        <v>34561</v>
      </c>
      <c r="BD30147" s="473" t="s">
        <v>1301</v>
      </c>
    </row>
    <row r="30148" spans="53:56" ht="15" x14ac:dyDescent="0.25">
      <c r="BA30148" s="91" t="s">
        <v>34616</v>
      </c>
      <c r="BB30148" s="91" t="s">
        <v>5081</v>
      </c>
      <c r="BC30148" s="91" t="s">
        <v>34561</v>
      </c>
      <c r="BD30148" s="473" t="s">
        <v>1301</v>
      </c>
    </row>
    <row r="30149" spans="53:56" ht="15" x14ac:dyDescent="0.25">
      <c r="BA30149" s="90" t="s">
        <v>34617</v>
      </c>
      <c r="BB30149" s="90" t="s">
        <v>5081</v>
      </c>
      <c r="BC30149" s="90" t="s">
        <v>10632</v>
      </c>
      <c r="BD30149" s="473" t="s">
        <v>1301</v>
      </c>
    </row>
    <row r="30150" spans="53:56" ht="15" x14ac:dyDescent="0.25">
      <c r="BA30150" s="91" t="s">
        <v>34618</v>
      </c>
      <c r="BB30150" s="91" t="s">
        <v>5081</v>
      </c>
      <c r="BC30150" s="91" t="s">
        <v>14222</v>
      </c>
      <c r="BD30150" s="473" t="s">
        <v>1301</v>
      </c>
    </row>
    <row r="30151" spans="53:56" ht="15" x14ac:dyDescent="0.25">
      <c r="BA30151" s="90" t="s">
        <v>34619</v>
      </c>
      <c r="BB30151" s="90" t="s">
        <v>5081</v>
      </c>
      <c r="BC30151" s="90" t="s">
        <v>34571</v>
      </c>
      <c r="BD30151" s="473" t="s">
        <v>1301</v>
      </c>
    </row>
    <row r="30152" spans="53:56" ht="15" x14ac:dyDescent="0.25">
      <c r="BA30152" s="91" t="s">
        <v>34620</v>
      </c>
      <c r="BB30152" s="91" t="s">
        <v>5081</v>
      </c>
      <c r="BC30152" s="91" t="s">
        <v>10632</v>
      </c>
      <c r="BD30152" s="473" t="s">
        <v>1301</v>
      </c>
    </row>
    <row r="30153" spans="53:56" ht="15" x14ac:dyDescent="0.25">
      <c r="BA30153" s="90" t="s">
        <v>34621</v>
      </c>
      <c r="BB30153" s="90" t="s">
        <v>5081</v>
      </c>
      <c r="BC30153" s="90" t="s">
        <v>34561</v>
      </c>
      <c r="BD30153" s="473" t="s">
        <v>1301</v>
      </c>
    </row>
    <row r="30154" spans="53:56" ht="15" x14ac:dyDescent="0.25">
      <c r="BA30154" s="90" t="s">
        <v>34622</v>
      </c>
      <c r="BB30154" s="90" t="s">
        <v>5081</v>
      </c>
      <c r="BC30154" s="90" t="s">
        <v>34623</v>
      </c>
      <c r="BD30154" s="473" t="s">
        <v>1301</v>
      </c>
    </row>
    <row r="30155" spans="53:56" ht="15" x14ac:dyDescent="0.25">
      <c r="BA30155" s="91" t="s">
        <v>34622</v>
      </c>
      <c r="BB30155" s="91" t="s">
        <v>5081</v>
      </c>
      <c r="BC30155" s="91" t="s">
        <v>14222</v>
      </c>
      <c r="BD30155" s="473" t="s">
        <v>1301</v>
      </c>
    </row>
    <row r="30156" spans="53:56" ht="15" x14ac:dyDescent="0.25">
      <c r="BA30156" s="90" t="s">
        <v>34624</v>
      </c>
      <c r="BB30156" s="90" t="s">
        <v>5081</v>
      </c>
      <c r="BC30156" s="90" t="s">
        <v>34625</v>
      </c>
      <c r="BD30156" s="473" t="s">
        <v>1301</v>
      </c>
    </row>
    <row r="30157" spans="53:56" ht="15" x14ac:dyDescent="0.25">
      <c r="BA30157" s="91" t="s">
        <v>34626</v>
      </c>
      <c r="BB30157" s="91" t="s">
        <v>5081</v>
      </c>
      <c r="BC30157" s="91" t="s">
        <v>34627</v>
      </c>
      <c r="BD30157" s="473" t="s">
        <v>1301</v>
      </c>
    </row>
    <row r="30158" spans="53:56" ht="15" x14ac:dyDescent="0.25">
      <c r="BA30158" s="90" t="s">
        <v>34628</v>
      </c>
      <c r="BB30158" s="90" t="s">
        <v>5081</v>
      </c>
      <c r="BC30158" s="90" t="s">
        <v>34576</v>
      </c>
      <c r="BD30158" s="473" t="s">
        <v>1301</v>
      </c>
    </row>
    <row r="30159" spans="53:56" ht="15" x14ac:dyDescent="0.25">
      <c r="BA30159" s="91" t="s">
        <v>34629</v>
      </c>
      <c r="BB30159" s="91" t="s">
        <v>5081</v>
      </c>
      <c r="BC30159" s="91" t="s">
        <v>34625</v>
      </c>
      <c r="BD30159" s="473" t="s">
        <v>1301</v>
      </c>
    </row>
    <row r="30160" spans="53:56" ht="15" x14ac:dyDescent="0.25">
      <c r="BA30160" s="90" t="s">
        <v>34630</v>
      </c>
      <c r="BB30160" s="90" t="s">
        <v>5081</v>
      </c>
      <c r="BC30160" s="90" t="s">
        <v>14222</v>
      </c>
      <c r="BD30160" s="473" t="s">
        <v>1301</v>
      </c>
    </row>
    <row r="30161" spans="53:56" ht="15" x14ac:dyDescent="0.25">
      <c r="BA30161" s="91" t="s">
        <v>34631</v>
      </c>
      <c r="BB30161" s="91" t="s">
        <v>5081</v>
      </c>
      <c r="BC30161" s="91" t="s">
        <v>34576</v>
      </c>
      <c r="BD30161" s="473" t="s">
        <v>1301</v>
      </c>
    </row>
    <row r="30162" spans="53:56" ht="15" x14ac:dyDescent="0.25">
      <c r="BA30162" s="90" t="s">
        <v>34632</v>
      </c>
      <c r="BB30162" s="90" t="s">
        <v>5081</v>
      </c>
      <c r="BC30162" s="90" t="s">
        <v>34633</v>
      </c>
      <c r="BD30162" s="473" t="s">
        <v>1301</v>
      </c>
    </row>
    <row r="30163" spans="53:56" ht="15" x14ac:dyDescent="0.25">
      <c r="BA30163" s="91" t="s">
        <v>34634</v>
      </c>
      <c r="BB30163" s="91" t="s">
        <v>5081</v>
      </c>
      <c r="BC30163" s="91" t="s">
        <v>34633</v>
      </c>
      <c r="BD30163" s="473" t="s">
        <v>1301</v>
      </c>
    </row>
    <row r="30164" spans="53:56" ht="15" x14ac:dyDescent="0.25">
      <c r="BA30164" s="90" t="s">
        <v>34635</v>
      </c>
      <c r="BB30164" s="90" t="s">
        <v>5081</v>
      </c>
      <c r="BC30164" s="90" t="s">
        <v>34623</v>
      </c>
      <c r="BD30164" s="473" t="s">
        <v>1301</v>
      </c>
    </row>
    <row r="30165" spans="53:56" ht="15" x14ac:dyDescent="0.25">
      <c r="BA30165" s="91" t="s">
        <v>34636</v>
      </c>
      <c r="BB30165" s="91" t="s">
        <v>5081</v>
      </c>
      <c r="BC30165" s="91" t="s">
        <v>34627</v>
      </c>
      <c r="BD30165" s="473" t="s">
        <v>1301</v>
      </c>
    </row>
    <row r="30166" spans="53:56" ht="15" x14ac:dyDescent="0.25">
      <c r="BA30166" s="90" t="s">
        <v>34637</v>
      </c>
      <c r="BB30166" s="90" t="s">
        <v>5081</v>
      </c>
      <c r="BC30166" s="90" t="s">
        <v>34633</v>
      </c>
      <c r="BD30166" s="473" t="s">
        <v>1301</v>
      </c>
    </row>
    <row r="30167" spans="53:56" ht="15" x14ac:dyDescent="0.25">
      <c r="BA30167" s="91" t="s">
        <v>34638</v>
      </c>
      <c r="BB30167" s="91" t="s">
        <v>5081</v>
      </c>
      <c r="BC30167" s="91" t="s">
        <v>34623</v>
      </c>
      <c r="BD30167" s="473" t="s">
        <v>1301</v>
      </c>
    </row>
    <row r="30168" spans="53:56" ht="15" x14ac:dyDescent="0.25">
      <c r="BA30168" s="90" t="s">
        <v>34639</v>
      </c>
      <c r="BB30168" s="90" t="s">
        <v>5081</v>
      </c>
      <c r="BC30168" s="90" t="s">
        <v>34625</v>
      </c>
      <c r="BD30168" s="473" t="s">
        <v>1301</v>
      </c>
    </row>
    <row r="30169" spans="53:56" ht="15" x14ac:dyDescent="0.25">
      <c r="BA30169" s="91" t="s">
        <v>34640</v>
      </c>
      <c r="BB30169" s="91" t="s">
        <v>5081</v>
      </c>
      <c r="BC30169" s="91" t="s">
        <v>34627</v>
      </c>
      <c r="BD30169" s="473" t="s">
        <v>1301</v>
      </c>
    </row>
    <row r="30170" spans="53:56" ht="15" x14ac:dyDescent="0.25">
      <c r="BA30170" s="90" t="s">
        <v>34641</v>
      </c>
      <c r="BB30170" s="90" t="s">
        <v>5081</v>
      </c>
      <c r="BC30170" s="90" t="s">
        <v>34623</v>
      </c>
      <c r="BD30170" s="473" t="s">
        <v>1301</v>
      </c>
    </row>
    <row r="30171" spans="53:56" ht="15" x14ac:dyDescent="0.25">
      <c r="BA30171" s="91" t="s">
        <v>34642</v>
      </c>
      <c r="BB30171" s="91" t="s">
        <v>5081</v>
      </c>
      <c r="BC30171" s="91" t="s">
        <v>34633</v>
      </c>
      <c r="BD30171" s="473" t="s">
        <v>1301</v>
      </c>
    </row>
    <row r="30172" spans="53:56" ht="15" x14ac:dyDescent="0.25">
      <c r="BA30172" s="90" t="s">
        <v>34643</v>
      </c>
      <c r="BB30172" s="90" t="s">
        <v>5081</v>
      </c>
      <c r="BC30172" s="90" t="s">
        <v>34633</v>
      </c>
      <c r="BD30172" s="473" t="s">
        <v>1301</v>
      </c>
    </row>
    <row r="30173" spans="53:56" ht="15" x14ac:dyDescent="0.25">
      <c r="BA30173" s="91" t="s">
        <v>34644</v>
      </c>
      <c r="BB30173" s="91" t="s">
        <v>5081</v>
      </c>
      <c r="BC30173" s="91" t="s">
        <v>34576</v>
      </c>
      <c r="BD30173" s="473" t="s">
        <v>1301</v>
      </c>
    </row>
    <row r="30174" spans="53:56" ht="15" x14ac:dyDescent="0.25">
      <c r="BA30174" s="90" t="s">
        <v>34645</v>
      </c>
      <c r="BB30174" s="90" t="s">
        <v>5081</v>
      </c>
      <c r="BC30174" s="90" t="s">
        <v>34625</v>
      </c>
      <c r="BD30174" s="473" t="s">
        <v>1301</v>
      </c>
    </row>
    <row r="30175" spans="53:56" ht="15" x14ac:dyDescent="0.25">
      <c r="BA30175" s="91" t="s">
        <v>34646</v>
      </c>
      <c r="BB30175" s="91" t="s">
        <v>5081</v>
      </c>
      <c r="BC30175" s="91" t="s">
        <v>34576</v>
      </c>
      <c r="BD30175" s="473" t="s">
        <v>1301</v>
      </c>
    </row>
    <row r="30176" spans="53:56" ht="15" x14ac:dyDescent="0.25">
      <c r="BA30176" s="90" t="s">
        <v>34647</v>
      </c>
      <c r="BB30176" s="90" t="s">
        <v>5081</v>
      </c>
      <c r="BC30176" s="90" t="s">
        <v>34627</v>
      </c>
      <c r="BD30176" s="473" t="s">
        <v>1301</v>
      </c>
    </row>
    <row r="30177" spans="53:56" ht="15" x14ac:dyDescent="0.25">
      <c r="BA30177" s="91" t="s">
        <v>34648</v>
      </c>
      <c r="BB30177" s="91" t="s">
        <v>5081</v>
      </c>
      <c r="BC30177" s="91" t="s">
        <v>34623</v>
      </c>
      <c r="BD30177" s="473" t="s">
        <v>1301</v>
      </c>
    </row>
    <row r="30178" spans="53:56" ht="15" x14ac:dyDescent="0.25">
      <c r="BA30178" s="90" t="s">
        <v>34649</v>
      </c>
      <c r="BB30178" s="90" t="s">
        <v>5081</v>
      </c>
      <c r="BC30178" s="90" t="s">
        <v>34633</v>
      </c>
      <c r="BD30178" s="473" t="s">
        <v>1301</v>
      </c>
    </row>
    <row r="30179" spans="53:56" ht="15" x14ac:dyDescent="0.25">
      <c r="BA30179" s="91" t="s">
        <v>34650</v>
      </c>
      <c r="BB30179" s="91" t="s">
        <v>5081</v>
      </c>
      <c r="BC30179" s="91" t="s">
        <v>34576</v>
      </c>
      <c r="BD30179" s="473" t="s">
        <v>1301</v>
      </c>
    </row>
    <row r="30180" spans="53:56" ht="15" x14ac:dyDescent="0.25">
      <c r="BA30180" s="90" t="s">
        <v>34651</v>
      </c>
      <c r="BB30180" s="90" t="s">
        <v>5081</v>
      </c>
      <c r="BC30180" s="90" t="s">
        <v>34633</v>
      </c>
      <c r="BD30180" s="473" t="s">
        <v>1301</v>
      </c>
    </row>
    <row r="30181" spans="53:56" ht="15" x14ac:dyDescent="0.25">
      <c r="BA30181" s="91" t="s">
        <v>34652</v>
      </c>
      <c r="BB30181" s="91" t="s">
        <v>5081</v>
      </c>
      <c r="BC30181" s="91" t="s">
        <v>34627</v>
      </c>
      <c r="BD30181" s="473" t="s">
        <v>1301</v>
      </c>
    </row>
    <row r="30182" spans="53:56" ht="15" x14ac:dyDescent="0.25">
      <c r="BA30182" s="90" t="s">
        <v>34653</v>
      </c>
      <c r="BB30182" s="90" t="s">
        <v>5081</v>
      </c>
      <c r="BC30182" s="90" t="s">
        <v>34633</v>
      </c>
      <c r="BD30182" s="473" t="s">
        <v>1301</v>
      </c>
    </row>
    <row r="30183" spans="53:56" ht="15" x14ac:dyDescent="0.25">
      <c r="BA30183" s="91" t="s">
        <v>34654</v>
      </c>
      <c r="BB30183" s="91" t="s">
        <v>5081</v>
      </c>
      <c r="BC30183" s="91" t="s">
        <v>34627</v>
      </c>
      <c r="BD30183" s="473" t="s">
        <v>1301</v>
      </c>
    </row>
    <row r="30184" spans="53:56" ht="15" x14ac:dyDescent="0.25">
      <c r="BA30184" s="90" t="s">
        <v>34655</v>
      </c>
      <c r="BB30184" s="90" t="s">
        <v>5081</v>
      </c>
      <c r="BC30184" s="90" t="s">
        <v>34627</v>
      </c>
      <c r="BD30184" s="473" t="s">
        <v>1301</v>
      </c>
    </row>
    <row r="30185" spans="53:56" ht="15" x14ac:dyDescent="0.25">
      <c r="BA30185" s="91" t="s">
        <v>34656</v>
      </c>
      <c r="BB30185" s="91" t="s">
        <v>5081</v>
      </c>
      <c r="BC30185" s="91" t="s">
        <v>34623</v>
      </c>
      <c r="BD30185" s="473" t="s">
        <v>1301</v>
      </c>
    </row>
    <row r="30186" spans="53:56" ht="15" x14ac:dyDescent="0.25">
      <c r="BA30186" s="90" t="s">
        <v>34657</v>
      </c>
      <c r="BB30186" s="90" t="s">
        <v>5081</v>
      </c>
      <c r="BC30186" s="90" t="s">
        <v>34623</v>
      </c>
      <c r="BD30186" s="473" t="s">
        <v>1301</v>
      </c>
    </row>
    <row r="30187" spans="53:56" ht="15" x14ac:dyDescent="0.25">
      <c r="BA30187" s="91" t="s">
        <v>34658</v>
      </c>
      <c r="BB30187" s="91" t="s">
        <v>5081</v>
      </c>
      <c r="BC30187" s="91" t="s">
        <v>34627</v>
      </c>
      <c r="BD30187" s="473" t="s">
        <v>1301</v>
      </c>
    </row>
    <row r="30188" spans="53:56" ht="15" x14ac:dyDescent="0.25">
      <c r="BA30188" s="91" t="s">
        <v>34659</v>
      </c>
      <c r="BB30188" s="91" t="s">
        <v>5081</v>
      </c>
      <c r="BC30188" s="91" t="s">
        <v>34623</v>
      </c>
      <c r="BD30188" s="473" t="s">
        <v>1301</v>
      </c>
    </row>
    <row r="30189" spans="53:56" ht="15" x14ac:dyDescent="0.25">
      <c r="BA30189" s="91" t="s">
        <v>34660</v>
      </c>
      <c r="BB30189" s="91" t="s">
        <v>5081</v>
      </c>
      <c r="BC30189" s="91" t="s">
        <v>34623</v>
      </c>
      <c r="BD30189" s="473" t="s">
        <v>1301</v>
      </c>
    </row>
    <row r="30190" spans="53:56" ht="15" x14ac:dyDescent="0.25">
      <c r="BA30190" s="90" t="s">
        <v>34661</v>
      </c>
      <c r="BB30190" s="90" t="s">
        <v>5081</v>
      </c>
      <c r="BC30190" s="90" t="s">
        <v>34623</v>
      </c>
      <c r="BD30190" s="473" t="s">
        <v>1301</v>
      </c>
    </row>
    <row r="30191" spans="53:56" ht="15" x14ac:dyDescent="0.25">
      <c r="BA30191" s="91" t="s">
        <v>34662</v>
      </c>
      <c r="BB30191" s="91" t="s">
        <v>5081</v>
      </c>
      <c r="BC30191" s="91" t="s">
        <v>34623</v>
      </c>
      <c r="BD30191" s="473" t="s">
        <v>1301</v>
      </c>
    </row>
    <row r="30192" spans="53:56" ht="15" x14ac:dyDescent="0.25">
      <c r="BA30192" s="90" t="s">
        <v>34663</v>
      </c>
      <c r="BB30192" s="90" t="s">
        <v>5081</v>
      </c>
      <c r="BC30192" s="90" t="s">
        <v>34623</v>
      </c>
      <c r="BD30192" s="473" t="s">
        <v>1301</v>
      </c>
    </row>
    <row r="30193" spans="53:56" ht="15" x14ac:dyDescent="0.25">
      <c r="BA30193" s="91" t="s">
        <v>34664</v>
      </c>
      <c r="BB30193" s="91" t="s">
        <v>5081</v>
      </c>
      <c r="BC30193" s="91" t="s">
        <v>34633</v>
      </c>
      <c r="BD30193" s="473" t="s">
        <v>1301</v>
      </c>
    </row>
    <row r="30194" spans="53:56" ht="15" x14ac:dyDescent="0.25">
      <c r="BA30194" s="90" t="s">
        <v>34665</v>
      </c>
      <c r="BB30194" s="90" t="s">
        <v>5081</v>
      </c>
      <c r="BC30194" s="90" t="s">
        <v>34623</v>
      </c>
      <c r="BD30194" s="473" t="s">
        <v>1301</v>
      </c>
    </row>
    <row r="30195" spans="53:56" ht="15" x14ac:dyDescent="0.25">
      <c r="BA30195" s="91" t="s">
        <v>34666</v>
      </c>
      <c r="BB30195" s="91" t="s">
        <v>5081</v>
      </c>
      <c r="BC30195" s="91" t="s">
        <v>34623</v>
      </c>
      <c r="BD30195" s="473" t="s">
        <v>1301</v>
      </c>
    </row>
    <row r="30196" spans="53:56" ht="15" x14ac:dyDescent="0.25">
      <c r="BA30196" s="90" t="s">
        <v>34667</v>
      </c>
      <c r="BB30196" s="90" t="s">
        <v>5081</v>
      </c>
      <c r="BC30196" s="90" t="s">
        <v>34627</v>
      </c>
      <c r="BD30196" s="473" t="s">
        <v>1301</v>
      </c>
    </row>
    <row r="30197" spans="53:56" ht="15" x14ac:dyDescent="0.25">
      <c r="BA30197" s="91" t="s">
        <v>34668</v>
      </c>
      <c r="BB30197" s="91" t="s">
        <v>5081</v>
      </c>
      <c r="BC30197" s="91" t="s">
        <v>34627</v>
      </c>
      <c r="BD30197" s="473" t="s">
        <v>1301</v>
      </c>
    </row>
    <row r="30198" spans="53:56" ht="15" x14ac:dyDescent="0.25">
      <c r="BA30198" s="90" t="s">
        <v>34669</v>
      </c>
      <c r="BB30198" s="90" t="s">
        <v>5081</v>
      </c>
      <c r="BC30198" s="90" t="s">
        <v>34633</v>
      </c>
      <c r="BD30198" s="473" t="s">
        <v>1301</v>
      </c>
    </row>
    <row r="30199" spans="53:56" ht="15" x14ac:dyDescent="0.25">
      <c r="BA30199" s="91" t="s">
        <v>34670</v>
      </c>
      <c r="BB30199" s="91" t="s">
        <v>5081</v>
      </c>
      <c r="BC30199" s="91" t="s">
        <v>34623</v>
      </c>
      <c r="BD30199" s="473" t="s">
        <v>1301</v>
      </c>
    </row>
    <row r="30200" spans="53:56" ht="15" x14ac:dyDescent="0.25">
      <c r="BA30200" s="90" t="s">
        <v>34671</v>
      </c>
      <c r="BB30200" s="90" t="s">
        <v>5081</v>
      </c>
      <c r="BC30200" s="90" t="s">
        <v>34633</v>
      </c>
      <c r="BD30200" s="473" t="s">
        <v>1301</v>
      </c>
    </row>
    <row r="30201" spans="53:56" ht="15" x14ac:dyDescent="0.25">
      <c r="BA30201" s="91" t="s">
        <v>34672</v>
      </c>
      <c r="BB30201" s="91" t="s">
        <v>5081</v>
      </c>
      <c r="BC30201" s="91" t="s">
        <v>34627</v>
      </c>
      <c r="BD30201" s="473" t="s">
        <v>1301</v>
      </c>
    </row>
    <row r="30202" spans="53:56" ht="15" x14ac:dyDescent="0.25">
      <c r="BA30202" s="90" t="s">
        <v>34673</v>
      </c>
      <c r="BB30202" s="90" t="s">
        <v>5081</v>
      </c>
      <c r="BC30202" s="90" t="s">
        <v>34625</v>
      </c>
      <c r="BD30202" s="473" t="s">
        <v>1301</v>
      </c>
    </row>
    <row r="30203" spans="53:56" ht="15" x14ac:dyDescent="0.25">
      <c r="BA30203" s="91" t="s">
        <v>34674</v>
      </c>
      <c r="BB30203" s="91" t="s">
        <v>5081</v>
      </c>
      <c r="BC30203" s="91" t="s">
        <v>34625</v>
      </c>
      <c r="BD30203" s="473" t="s">
        <v>1301</v>
      </c>
    </row>
    <row r="30204" spans="53:56" ht="15" x14ac:dyDescent="0.25">
      <c r="BA30204" s="90" t="s">
        <v>34675</v>
      </c>
      <c r="BB30204" s="90" t="s">
        <v>5081</v>
      </c>
      <c r="BC30204" s="90" t="s">
        <v>10171</v>
      </c>
      <c r="BD30204" s="473" t="s">
        <v>1301</v>
      </c>
    </row>
    <row r="30205" spans="53:56" ht="15" x14ac:dyDescent="0.25">
      <c r="BA30205" s="91" t="s">
        <v>34676</v>
      </c>
      <c r="BB30205" s="91" t="s">
        <v>5081</v>
      </c>
      <c r="BC30205" s="91" t="s">
        <v>10171</v>
      </c>
      <c r="BD30205" s="473" t="s">
        <v>1301</v>
      </c>
    </row>
    <row r="30206" spans="53:56" ht="15" x14ac:dyDescent="0.25">
      <c r="BA30206" s="90" t="s">
        <v>34677</v>
      </c>
      <c r="BB30206" s="90" t="s">
        <v>5081</v>
      </c>
      <c r="BC30206" s="90" t="s">
        <v>26031</v>
      </c>
      <c r="BD30206" s="473" t="s">
        <v>1301</v>
      </c>
    </row>
    <row r="30207" spans="53:56" ht="15" x14ac:dyDescent="0.25">
      <c r="BA30207" s="91" t="s">
        <v>34678</v>
      </c>
      <c r="BB30207" s="91" t="s">
        <v>5081</v>
      </c>
      <c r="BC30207" s="91" t="s">
        <v>10171</v>
      </c>
      <c r="BD30207" s="473" t="s">
        <v>1301</v>
      </c>
    </row>
    <row r="30208" spans="53:56" ht="15" x14ac:dyDescent="0.25">
      <c r="BA30208" s="91" t="s">
        <v>34679</v>
      </c>
      <c r="BB30208" s="91" t="s">
        <v>5081</v>
      </c>
      <c r="BC30208" s="91" t="s">
        <v>34627</v>
      </c>
      <c r="BD30208" s="473" t="s">
        <v>1301</v>
      </c>
    </row>
    <row r="30209" spans="53:56" ht="15" x14ac:dyDescent="0.25">
      <c r="BA30209" s="90" t="s">
        <v>34680</v>
      </c>
      <c r="BB30209" s="90" t="s">
        <v>5081</v>
      </c>
      <c r="BC30209" s="90" t="s">
        <v>8678</v>
      </c>
      <c r="BD30209" s="473" t="s">
        <v>1301</v>
      </c>
    </row>
    <row r="30210" spans="53:56" ht="15" x14ac:dyDescent="0.25">
      <c r="BA30210" s="91" t="s">
        <v>34681</v>
      </c>
      <c r="BB30210" s="91" t="s">
        <v>5081</v>
      </c>
      <c r="BC30210" s="91" t="s">
        <v>26031</v>
      </c>
      <c r="BD30210" s="473" t="s">
        <v>1301</v>
      </c>
    </row>
    <row r="30211" spans="53:56" ht="15" x14ac:dyDescent="0.25">
      <c r="BA30211" s="90" t="s">
        <v>34682</v>
      </c>
      <c r="BB30211" s="90" t="s">
        <v>5081</v>
      </c>
      <c r="BC30211" s="90" t="s">
        <v>34576</v>
      </c>
      <c r="BD30211" s="473" t="s">
        <v>1301</v>
      </c>
    </row>
    <row r="30212" spans="53:56" ht="15" x14ac:dyDescent="0.25">
      <c r="BA30212" s="90" t="s">
        <v>34683</v>
      </c>
      <c r="BB30212" s="90" t="s">
        <v>5081</v>
      </c>
      <c r="BC30212" s="90" t="s">
        <v>21473</v>
      </c>
      <c r="BD30212" s="473" t="s">
        <v>1301</v>
      </c>
    </row>
    <row r="30213" spans="53:56" ht="15" x14ac:dyDescent="0.25">
      <c r="BA30213" s="91" t="s">
        <v>34684</v>
      </c>
      <c r="BB30213" s="91" t="s">
        <v>5081</v>
      </c>
      <c r="BC30213" s="91" t="s">
        <v>10171</v>
      </c>
      <c r="BD30213" s="473" t="s">
        <v>1301</v>
      </c>
    </row>
    <row r="30214" spans="53:56" ht="15" x14ac:dyDescent="0.25">
      <c r="BA30214" s="90" t="s">
        <v>34685</v>
      </c>
      <c r="BB30214" s="90" t="s">
        <v>5081</v>
      </c>
      <c r="BC30214" s="90" t="s">
        <v>26031</v>
      </c>
      <c r="BD30214" s="473" t="s">
        <v>1301</v>
      </c>
    </row>
    <row r="30215" spans="53:56" ht="15" x14ac:dyDescent="0.25">
      <c r="BA30215" s="91" t="s">
        <v>34686</v>
      </c>
      <c r="BB30215" s="91" t="s">
        <v>5081</v>
      </c>
      <c r="BC30215" s="91" t="s">
        <v>10171</v>
      </c>
      <c r="BD30215" s="473" t="s">
        <v>1301</v>
      </c>
    </row>
    <row r="30216" spans="53:56" ht="15" x14ac:dyDescent="0.25">
      <c r="BA30216" s="91" t="s">
        <v>34687</v>
      </c>
      <c r="BB30216" s="91" t="s">
        <v>5081</v>
      </c>
      <c r="BC30216" s="91" t="s">
        <v>21473</v>
      </c>
      <c r="BD30216" s="473" t="s">
        <v>1301</v>
      </c>
    </row>
    <row r="30217" spans="53:56" ht="15" x14ac:dyDescent="0.25">
      <c r="BA30217" s="90" t="s">
        <v>34688</v>
      </c>
      <c r="BB30217" s="90" t="s">
        <v>5081</v>
      </c>
      <c r="BC30217" s="90" t="s">
        <v>26031</v>
      </c>
      <c r="BD30217" s="473" t="s">
        <v>1301</v>
      </c>
    </row>
    <row r="30218" spans="53:56" ht="15" x14ac:dyDescent="0.25">
      <c r="BA30218" s="91" t="s">
        <v>34689</v>
      </c>
      <c r="BB30218" s="91" t="s">
        <v>5081</v>
      </c>
      <c r="BC30218" s="91" t="s">
        <v>21473</v>
      </c>
      <c r="BD30218" s="473" t="s">
        <v>1301</v>
      </c>
    </row>
    <row r="30219" spans="53:56" ht="15" x14ac:dyDescent="0.25">
      <c r="BA30219" s="90" t="s">
        <v>34690</v>
      </c>
      <c r="BB30219" s="90" t="s">
        <v>5081</v>
      </c>
      <c r="BC30219" s="90" t="s">
        <v>8678</v>
      </c>
      <c r="BD30219" s="473" t="s">
        <v>1301</v>
      </c>
    </row>
    <row r="30220" spans="53:56" ht="15" x14ac:dyDescent="0.25">
      <c r="BA30220" s="90" t="s">
        <v>34691</v>
      </c>
      <c r="BB30220" s="90" t="s">
        <v>5081</v>
      </c>
      <c r="BC30220" s="90" t="s">
        <v>10171</v>
      </c>
      <c r="BD30220" s="473" t="s">
        <v>1301</v>
      </c>
    </row>
    <row r="30221" spans="53:56" ht="15" x14ac:dyDescent="0.25">
      <c r="BA30221" s="91" t="s">
        <v>34692</v>
      </c>
      <c r="BB30221" s="91" t="s">
        <v>5081</v>
      </c>
      <c r="BC30221" s="91" t="s">
        <v>8678</v>
      </c>
      <c r="BD30221" s="473" t="s">
        <v>1301</v>
      </c>
    </row>
    <row r="30222" spans="53:56" ht="15" x14ac:dyDescent="0.25">
      <c r="BA30222" s="90" t="s">
        <v>34693</v>
      </c>
      <c r="BB30222" s="90" t="s">
        <v>5081</v>
      </c>
      <c r="BC30222" s="90" t="s">
        <v>8678</v>
      </c>
      <c r="BD30222" s="473" t="s">
        <v>1301</v>
      </c>
    </row>
    <row r="30223" spans="53:56" ht="15" x14ac:dyDescent="0.25">
      <c r="BA30223" s="91" t="s">
        <v>34694</v>
      </c>
      <c r="BB30223" s="91" t="s">
        <v>5081</v>
      </c>
      <c r="BC30223" s="91" t="s">
        <v>8678</v>
      </c>
      <c r="BD30223" s="473" t="s">
        <v>1301</v>
      </c>
    </row>
    <row r="30224" spans="53:56" ht="15" x14ac:dyDescent="0.25">
      <c r="BA30224" s="91" t="s">
        <v>34695</v>
      </c>
      <c r="BB30224" s="91" t="s">
        <v>5081</v>
      </c>
      <c r="BC30224" s="91" t="s">
        <v>8678</v>
      </c>
      <c r="BD30224" s="473" t="s">
        <v>1301</v>
      </c>
    </row>
    <row r="30225" spans="53:56" ht="15" x14ac:dyDescent="0.25">
      <c r="BA30225" s="90" t="s">
        <v>34696</v>
      </c>
      <c r="BB30225" s="90" t="s">
        <v>5081</v>
      </c>
      <c r="BC30225" s="90" t="s">
        <v>26031</v>
      </c>
      <c r="BD30225" s="473" t="s">
        <v>1301</v>
      </c>
    </row>
    <row r="30226" spans="53:56" ht="15" x14ac:dyDescent="0.25">
      <c r="BA30226" s="91" t="s">
        <v>34697</v>
      </c>
      <c r="BB30226" s="91" t="s">
        <v>5081</v>
      </c>
      <c r="BC30226" s="91" t="s">
        <v>10171</v>
      </c>
      <c r="BD30226" s="473" t="s">
        <v>1301</v>
      </c>
    </row>
    <row r="30227" spans="53:56" ht="15" x14ac:dyDescent="0.25">
      <c r="BA30227" s="90" t="s">
        <v>34698</v>
      </c>
      <c r="BB30227" s="90" t="s">
        <v>5081</v>
      </c>
      <c r="BC30227" s="90" t="s">
        <v>26031</v>
      </c>
      <c r="BD30227" s="473" t="s">
        <v>1301</v>
      </c>
    </row>
    <row r="30228" spans="53:56" ht="15" x14ac:dyDescent="0.25">
      <c r="BA30228" s="90" t="s">
        <v>34699</v>
      </c>
      <c r="BB30228" s="90" t="s">
        <v>5081</v>
      </c>
      <c r="BC30228" s="90" t="s">
        <v>8678</v>
      </c>
      <c r="BD30228" s="473" t="s">
        <v>1301</v>
      </c>
    </row>
    <row r="30229" spans="53:56" ht="15" x14ac:dyDescent="0.25">
      <c r="BA30229" s="91" t="s">
        <v>34700</v>
      </c>
      <c r="BB30229" s="91" t="s">
        <v>5081</v>
      </c>
      <c r="BC30229" s="91" t="s">
        <v>8678</v>
      </c>
      <c r="BD30229" s="473" t="s">
        <v>1301</v>
      </c>
    </row>
    <row r="30230" spans="53:56" ht="15" x14ac:dyDescent="0.25">
      <c r="BA30230" s="90" t="s">
        <v>34701</v>
      </c>
      <c r="BB30230" s="90" t="s">
        <v>5081</v>
      </c>
      <c r="BC30230" s="90" t="s">
        <v>26031</v>
      </c>
      <c r="BD30230" s="473" t="s">
        <v>1301</v>
      </c>
    </row>
    <row r="30231" spans="53:56" ht="15" x14ac:dyDescent="0.25">
      <c r="BA30231" s="90" t="s">
        <v>34702</v>
      </c>
      <c r="BB30231" s="90" t="s">
        <v>5081</v>
      </c>
      <c r="BC30231" s="90" t="s">
        <v>34576</v>
      </c>
      <c r="BD30231" s="473" t="s">
        <v>1301</v>
      </c>
    </row>
    <row r="30232" spans="53:56" ht="15" x14ac:dyDescent="0.25">
      <c r="BA30232" s="91" t="s">
        <v>34703</v>
      </c>
      <c r="BB30232" s="91" t="s">
        <v>5081</v>
      </c>
      <c r="BC30232" s="91" t="s">
        <v>10171</v>
      </c>
      <c r="BD30232" s="473" t="s">
        <v>1301</v>
      </c>
    </row>
    <row r="30233" spans="53:56" ht="15" x14ac:dyDescent="0.25">
      <c r="BA30233" s="91" t="s">
        <v>34704</v>
      </c>
      <c r="BB30233" s="91" t="s">
        <v>5081</v>
      </c>
      <c r="BC30233" s="91" t="s">
        <v>10171</v>
      </c>
      <c r="BD30233" s="473" t="s">
        <v>1301</v>
      </c>
    </row>
    <row r="30234" spans="53:56" ht="15" x14ac:dyDescent="0.25">
      <c r="BA30234" s="90" t="s">
        <v>34705</v>
      </c>
      <c r="BB30234" s="90" t="s">
        <v>5081</v>
      </c>
      <c r="BC30234" s="90" t="s">
        <v>8678</v>
      </c>
      <c r="BD30234" s="473" t="s">
        <v>1301</v>
      </c>
    </row>
    <row r="30235" spans="53:56" ht="15" x14ac:dyDescent="0.25">
      <c r="BA30235" s="91" t="s">
        <v>34706</v>
      </c>
      <c r="BB30235" s="91" t="s">
        <v>5081</v>
      </c>
      <c r="BC30235" s="91" t="s">
        <v>8678</v>
      </c>
      <c r="BD30235" s="473" t="s">
        <v>1301</v>
      </c>
    </row>
    <row r="30236" spans="53:56" ht="15" x14ac:dyDescent="0.25">
      <c r="BA30236" s="90" t="s">
        <v>34707</v>
      </c>
      <c r="BB30236" s="90" t="s">
        <v>5081</v>
      </c>
      <c r="BC30236" s="90" t="s">
        <v>21473</v>
      </c>
      <c r="BD30236" s="473" t="s">
        <v>1301</v>
      </c>
    </row>
    <row r="30237" spans="53:56" ht="15" x14ac:dyDescent="0.25">
      <c r="BA30237" s="90" t="s">
        <v>34708</v>
      </c>
      <c r="BB30237" s="90" t="s">
        <v>5081</v>
      </c>
      <c r="BC30237" s="90" t="s">
        <v>8678</v>
      </c>
      <c r="BD30237" s="473" t="s">
        <v>1301</v>
      </c>
    </row>
    <row r="30238" spans="53:56" ht="15" x14ac:dyDescent="0.25">
      <c r="BA30238" s="91" t="s">
        <v>34709</v>
      </c>
      <c r="BB30238" s="91" t="s">
        <v>5081</v>
      </c>
      <c r="BC30238" s="91" t="s">
        <v>8678</v>
      </c>
      <c r="BD30238" s="473" t="s">
        <v>1301</v>
      </c>
    </row>
    <row r="30239" spans="53:56" ht="15" x14ac:dyDescent="0.25">
      <c r="BA30239" s="90" t="s">
        <v>34710</v>
      </c>
      <c r="BB30239" s="90" t="s">
        <v>5081</v>
      </c>
      <c r="BC30239" s="90" t="s">
        <v>18516</v>
      </c>
      <c r="BD30239" s="473" t="s">
        <v>1301</v>
      </c>
    </row>
    <row r="30240" spans="53:56" ht="15" x14ac:dyDescent="0.25">
      <c r="BA30240" s="91" t="s">
        <v>34711</v>
      </c>
      <c r="BB30240" s="91" t="s">
        <v>5081</v>
      </c>
      <c r="BC30240" s="91" t="s">
        <v>18516</v>
      </c>
      <c r="BD30240" s="473" t="s">
        <v>1301</v>
      </c>
    </row>
    <row r="30241" spans="53:56" ht="15" x14ac:dyDescent="0.25">
      <c r="BA30241" s="91" t="s">
        <v>34712</v>
      </c>
      <c r="BB30241" s="91" t="s">
        <v>5081</v>
      </c>
      <c r="BC30241" s="91" t="s">
        <v>25975</v>
      </c>
      <c r="BD30241" s="473" t="s">
        <v>1301</v>
      </c>
    </row>
    <row r="30242" spans="53:56" ht="15" x14ac:dyDescent="0.25">
      <c r="BA30242" s="90" t="s">
        <v>34713</v>
      </c>
      <c r="BB30242" s="90" t="s">
        <v>5081</v>
      </c>
      <c r="BC30242" s="90" t="s">
        <v>14774</v>
      </c>
      <c r="BD30242" s="473" t="s">
        <v>1301</v>
      </c>
    </row>
    <row r="30243" spans="53:56" ht="15" x14ac:dyDescent="0.25">
      <c r="BA30243" s="91" t="s">
        <v>34714</v>
      </c>
      <c r="BB30243" s="91" t="s">
        <v>5081</v>
      </c>
      <c r="BC30243" s="91" t="s">
        <v>14774</v>
      </c>
      <c r="BD30243" s="473" t="s">
        <v>1301</v>
      </c>
    </row>
    <row r="30244" spans="53:56" ht="15" x14ac:dyDescent="0.25">
      <c r="BA30244" s="90" t="s">
        <v>34715</v>
      </c>
      <c r="BB30244" s="90" t="s">
        <v>5081</v>
      </c>
      <c r="BC30244" s="90" t="s">
        <v>14774</v>
      </c>
      <c r="BD30244" s="473" t="s">
        <v>1301</v>
      </c>
    </row>
    <row r="30245" spans="53:56" ht="15" x14ac:dyDescent="0.25">
      <c r="BA30245" s="90" t="s">
        <v>34716</v>
      </c>
      <c r="BB30245" s="90" t="s">
        <v>5081</v>
      </c>
      <c r="BC30245" s="90" t="s">
        <v>14774</v>
      </c>
      <c r="BD30245" s="473" t="s">
        <v>1301</v>
      </c>
    </row>
    <row r="30246" spans="53:56" ht="15" x14ac:dyDescent="0.25">
      <c r="BA30246" s="91" t="s">
        <v>34717</v>
      </c>
      <c r="BB30246" s="91" t="s">
        <v>5081</v>
      </c>
      <c r="BC30246" s="91" t="s">
        <v>34718</v>
      </c>
      <c r="BD30246" s="473" t="s">
        <v>1301</v>
      </c>
    </row>
    <row r="30247" spans="53:56" ht="15" x14ac:dyDescent="0.25">
      <c r="BA30247" s="90" t="s">
        <v>34719</v>
      </c>
      <c r="BB30247" s="90" t="s">
        <v>5081</v>
      </c>
      <c r="BC30247" s="90" t="s">
        <v>34720</v>
      </c>
      <c r="BD30247" s="473" t="s">
        <v>1301</v>
      </c>
    </row>
    <row r="30248" spans="53:56" ht="15" x14ac:dyDescent="0.25">
      <c r="BA30248" s="91" t="s">
        <v>34721</v>
      </c>
      <c r="BB30248" s="91" t="s">
        <v>5081</v>
      </c>
      <c r="BC30248" s="91" t="s">
        <v>18082</v>
      </c>
      <c r="BD30248" s="473" t="s">
        <v>1301</v>
      </c>
    </row>
    <row r="30249" spans="53:56" ht="15" x14ac:dyDescent="0.25">
      <c r="BA30249" s="91" t="s">
        <v>34722</v>
      </c>
      <c r="BB30249" s="91" t="s">
        <v>5081</v>
      </c>
      <c r="BC30249" s="91" t="s">
        <v>18516</v>
      </c>
      <c r="BD30249" s="473" t="s">
        <v>1301</v>
      </c>
    </row>
    <row r="30250" spans="53:56" ht="15" x14ac:dyDescent="0.25">
      <c r="BA30250" s="90" t="s">
        <v>34723</v>
      </c>
      <c r="BB30250" s="90" t="s">
        <v>5081</v>
      </c>
      <c r="BC30250" s="90" t="s">
        <v>18516</v>
      </c>
      <c r="BD30250" s="473" t="s">
        <v>1301</v>
      </c>
    </row>
    <row r="30251" spans="53:56" ht="15" x14ac:dyDescent="0.25">
      <c r="BA30251" s="91" t="s">
        <v>34724</v>
      </c>
      <c r="BB30251" s="91" t="s">
        <v>5081</v>
      </c>
      <c r="BC30251" s="91" t="s">
        <v>18516</v>
      </c>
      <c r="BD30251" s="473" t="s">
        <v>1301</v>
      </c>
    </row>
    <row r="30252" spans="53:56" ht="15" x14ac:dyDescent="0.25">
      <c r="BA30252" s="90" t="s">
        <v>34725</v>
      </c>
      <c r="BB30252" s="90" t="s">
        <v>5081</v>
      </c>
      <c r="BC30252" s="90" t="s">
        <v>14644</v>
      </c>
      <c r="BD30252" s="473" t="s">
        <v>1301</v>
      </c>
    </row>
    <row r="30253" spans="53:56" ht="15" x14ac:dyDescent="0.25">
      <c r="BA30253" s="91" t="s">
        <v>34726</v>
      </c>
      <c r="BB30253" s="91" t="s">
        <v>5081</v>
      </c>
      <c r="BC30253" s="91" t="s">
        <v>34720</v>
      </c>
      <c r="BD30253" s="473" t="s">
        <v>1301</v>
      </c>
    </row>
    <row r="30254" spans="53:56" ht="15" x14ac:dyDescent="0.25">
      <c r="BA30254" s="90" t="s">
        <v>34727</v>
      </c>
      <c r="BB30254" s="90" t="s">
        <v>5081</v>
      </c>
      <c r="BC30254" s="90" t="s">
        <v>14774</v>
      </c>
      <c r="BD30254" s="473" t="s">
        <v>1301</v>
      </c>
    </row>
    <row r="30255" spans="53:56" ht="15" x14ac:dyDescent="0.25">
      <c r="BA30255" s="90" t="s">
        <v>34728</v>
      </c>
      <c r="BB30255" s="90" t="s">
        <v>5081</v>
      </c>
      <c r="BC30255" s="90" t="s">
        <v>14774</v>
      </c>
      <c r="BD30255" s="473" t="s">
        <v>1301</v>
      </c>
    </row>
    <row r="30256" spans="53:56" ht="15" x14ac:dyDescent="0.25">
      <c r="BA30256" s="91" t="s">
        <v>34729</v>
      </c>
      <c r="BB30256" s="91" t="s">
        <v>5081</v>
      </c>
      <c r="BC30256" s="91" t="s">
        <v>14774</v>
      </c>
      <c r="BD30256" s="473" t="s">
        <v>1301</v>
      </c>
    </row>
    <row r="30257" spans="53:56" ht="15" x14ac:dyDescent="0.25">
      <c r="BA30257" s="90" t="s">
        <v>34730</v>
      </c>
      <c r="BB30257" s="90" t="s">
        <v>5081</v>
      </c>
      <c r="BC30257" s="90" t="s">
        <v>34718</v>
      </c>
      <c r="BD30257" s="473" t="s">
        <v>1301</v>
      </c>
    </row>
    <row r="30258" spans="53:56" ht="15" x14ac:dyDescent="0.25">
      <c r="BA30258" s="91" t="s">
        <v>34731</v>
      </c>
      <c r="BB30258" s="91" t="s">
        <v>5081</v>
      </c>
      <c r="BC30258" s="91" t="s">
        <v>34718</v>
      </c>
      <c r="BD30258" s="473" t="s">
        <v>1301</v>
      </c>
    </row>
    <row r="30259" spans="53:56" ht="15" x14ac:dyDescent="0.25">
      <c r="BA30259" s="91" t="s">
        <v>34732</v>
      </c>
      <c r="BB30259" s="91" t="s">
        <v>5081</v>
      </c>
      <c r="BC30259" s="91" t="s">
        <v>18516</v>
      </c>
      <c r="BD30259" s="473" t="s">
        <v>1301</v>
      </c>
    </row>
    <row r="30260" spans="53:56" ht="15" x14ac:dyDescent="0.25">
      <c r="BA30260" s="90" t="s">
        <v>34733</v>
      </c>
      <c r="BB30260" s="90" t="s">
        <v>5081</v>
      </c>
      <c r="BC30260" s="90" t="s">
        <v>18082</v>
      </c>
      <c r="BD30260" s="473" t="s">
        <v>1301</v>
      </c>
    </row>
    <row r="30261" spans="53:56" ht="15" x14ac:dyDescent="0.25">
      <c r="BA30261" s="91" t="s">
        <v>34734</v>
      </c>
      <c r="BB30261" s="91" t="s">
        <v>5081</v>
      </c>
      <c r="BC30261" s="91" t="s">
        <v>14644</v>
      </c>
      <c r="BD30261" s="473" t="s">
        <v>1301</v>
      </c>
    </row>
    <row r="30262" spans="53:56" ht="15" x14ac:dyDescent="0.25">
      <c r="BA30262" s="90" t="s">
        <v>34735</v>
      </c>
      <c r="BB30262" s="90" t="s">
        <v>5081</v>
      </c>
      <c r="BC30262" s="90" t="s">
        <v>14774</v>
      </c>
      <c r="BD30262" s="473" t="s">
        <v>1301</v>
      </c>
    </row>
    <row r="30263" spans="53:56" ht="15" x14ac:dyDescent="0.25">
      <c r="BA30263" s="90" t="s">
        <v>34736</v>
      </c>
      <c r="BB30263" s="90" t="s">
        <v>5081</v>
      </c>
      <c r="BC30263" s="90" t="s">
        <v>14774</v>
      </c>
      <c r="BD30263" s="473" t="s">
        <v>1301</v>
      </c>
    </row>
    <row r="30264" spans="53:56" ht="15" x14ac:dyDescent="0.25">
      <c r="BA30264" s="91" t="s">
        <v>34737</v>
      </c>
      <c r="BB30264" s="91" t="s">
        <v>5081</v>
      </c>
      <c r="BC30264" s="91" t="s">
        <v>14774</v>
      </c>
      <c r="BD30264" s="473" t="s">
        <v>1301</v>
      </c>
    </row>
    <row r="30265" spans="53:56" ht="15" x14ac:dyDescent="0.25">
      <c r="BA30265" s="90" t="s">
        <v>34738</v>
      </c>
      <c r="BB30265" s="90" t="s">
        <v>5081</v>
      </c>
      <c r="BC30265" s="90" t="s">
        <v>14774</v>
      </c>
      <c r="BD30265" s="473" t="s">
        <v>1301</v>
      </c>
    </row>
    <row r="30266" spans="53:56" ht="15" x14ac:dyDescent="0.25">
      <c r="BA30266" s="91" t="s">
        <v>34739</v>
      </c>
      <c r="BB30266" s="91" t="s">
        <v>5081</v>
      </c>
      <c r="BC30266" s="91" t="s">
        <v>14774</v>
      </c>
      <c r="BD30266" s="473" t="s">
        <v>1301</v>
      </c>
    </row>
    <row r="30267" spans="53:56" ht="15" x14ac:dyDescent="0.25">
      <c r="BA30267" s="91" t="s">
        <v>34740</v>
      </c>
      <c r="BB30267" s="91" t="s">
        <v>5081</v>
      </c>
      <c r="BC30267" s="91" t="s">
        <v>14774</v>
      </c>
      <c r="BD30267" s="473" t="s">
        <v>1301</v>
      </c>
    </row>
    <row r="30268" spans="53:56" ht="15" x14ac:dyDescent="0.25">
      <c r="BA30268" s="90" t="s">
        <v>34741</v>
      </c>
      <c r="BB30268" s="90" t="s">
        <v>5081</v>
      </c>
      <c r="BC30268" s="90" t="s">
        <v>14774</v>
      </c>
      <c r="BD30268" s="473" t="s">
        <v>1301</v>
      </c>
    </row>
    <row r="30269" spans="53:56" ht="15" x14ac:dyDescent="0.25">
      <c r="BA30269" s="91" t="s">
        <v>34742</v>
      </c>
      <c r="BB30269" s="91" t="s">
        <v>5081</v>
      </c>
      <c r="BC30269" s="91" t="s">
        <v>14774</v>
      </c>
      <c r="BD30269" s="473" t="s">
        <v>1301</v>
      </c>
    </row>
    <row r="30270" spans="53:56" ht="15" x14ac:dyDescent="0.25">
      <c r="BA30270" s="90" t="s">
        <v>34743</v>
      </c>
      <c r="BB30270" s="90" t="s">
        <v>5081</v>
      </c>
      <c r="BC30270" s="90" t="s">
        <v>14774</v>
      </c>
      <c r="BD30270" s="473" t="s">
        <v>1301</v>
      </c>
    </row>
    <row r="30271" spans="53:56" ht="15" x14ac:dyDescent="0.25">
      <c r="BA30271" s="90" t="s">
        <v>34744</v>
      </c>
      <c r="BB30271" s="90" t="s">
        <v>5081</v>
      </c>
      <c r="BC30271" s="90" t="s">
        <v>14644</v>
      </c>
      <c r="BD30271" s="473" t="s">
        <v>1301</v>
      </c>
    </row>
    <row r="30272" spans="53:56" ht="15" x14ac:dyDescent="0.25">
      <c r="BA30272" s="91" t="s">
        <v>34745</v>
      </c>
      <c r="BB30272" s="91" t="s">
        <v>5081</v>
      </c>
      <c r="BC30272" s="91" t="s">
        <v>18082</v>
      </c>
      <c r="BD30272" s="473" t="s">
        <v>1301</v>
      </c>
    </row>
    <row r="30273" spans="53:56" ht="15" x14ac:dyDescent="0.25">
      <c r="BA30273" s="90" t="s">
        <v>34746</v>
      </c>
      <c r="BB30273" s="90" t="s">
        <v>5081</v>
      </c>
      <c r="BC30273" s="90" t="s">
        <v>8489</v>
      </c>
      <c r="BD30273" s="473" t="s">
        <v>1301</v>
      </c>
    </row>
    <row r="30274" spans="53:56" ht="15" x14ac:dyDescent="0.25">
      <c r="BA30274" s="90" t="s">
        <v>34746</v>
      </c>
      <c r="BB30274" s="90" t="s">
        <v>5081</v>
      </c>
      <c r="BC30274" s="90" t="s">
        <v>34718</v>
      </c>
      <c r="BD30274" s="473" t="s">
        <v>1301</v>
      </c>
    </row>
    <row r="30275" spans="53:56" ht="15" x14ac:dyDescent="0.25">
      <c r="BA30275" s="91" t="s">
        <v>34747</v>
      </c>
      <c r="BB30275" s="91" t="s">
        <v>5081</v>
      </c>
      <c r="BC30275" s="91" t="s">
        <v>14774</v>
      </c>
      <c r="BD30275" s="473" t="s">
        <v>1301</v>
      </c>
    </row>
    <row r="30276" spans="53:56" ht="15" x14ac:dyDescent="0.25">
      <c r="BA30276" s="91" t="s">
        <v>34748</v>
      </c>
      <c r="BB30276" s="91" t="s">
        <v>5081</v>
      </c>
      <c r="BC30276" s="91" t="s">
        <v>14774</v>
      </c>
      <c r="BD30276" s="473" t="s">
        <v>1301</v>
      </c>
    </row>
    <row r="30277" spans="53:56" ht="15" x14ac:dyDescent="0.25">
      <c r="BA30277" s="90" t="s">
        <v>34749</v>
      </c>
      <c r="BB30277" s="90" t="s">
        <v>5081</v>
      </c>
      <c r="BC30277" s="90" t="s">
        <v>14774</v>
      </c>
      <c r="BD30277" s="473" t="s">
        <v>1301</v>
      </c>
    </row>
    <row r="30278" spans="53:56" ht="15" x14ac:dyDescent="0.25">
      <c r="BA30278" s="91" t="s">
        <v>34750</v>
      </c>
      <c r="BB30278" s="91" t="s">
        <v>5081</v>
      </c>
      <c r="BC30278" s="91" t="s">
        <v>14774</v>
      </c>
      <c r="BD30278" s="473" t="s">
        <v>1301</v>
      </c>
    </row>
    <row r="30279" spans="53:56" ht="15" x14ac:dyDescent="0.25">
      <c r="BA30279" s="90" t="s">
        <v>34751</v>
      </c>
      <c r="BB30279" s="90" t="s">
        <v>5081</v>
      </c>
      <c r="BC30279" s="90" t="s">
        <v>18516</v>
      </c>
      <c r="BD30279" s="473" t="s">
        <v>1301</v>
      </c>
    </row>
    <row r="30280" spans="53:56" ht="15" x14ac:dyDescent="0.25">
      <c r="BA30280" s="90" t="s">
        <v>34752</v>
      </c>
      <c r="BB30280" s="90" t="s">
        <v>5081</v>
      </c>
      <c r="BC30280" s="90" t="s">
        <v>14644</v>
      </c>
      <c r="BD30280" s="473" t="s">
        <v>1301</v>
      </c>
    </row>
    <row r="30281" spans="53:56" ht="15" x14ac:dyDescent="0.25">
      <c r="BA30281" s="90" t="s">
        <v>34753</v>
      </c>
      <c r="BB30281" s="90" t="s">
        <v>5081</v>
      </c>
      <c r="BC30281" s="90" t="s">
        <v>14644</v>
      </c>
      <c r="BD30281" s="473" t="s">
        <v>1301</v>
      </c>
    </row>
    <row r="30282" spans="53:56" ht="15" x14ac:dyDescent="0.25">
      <c r="BA30282" s="91" t="s">
        <v>34754</v>
      </c>
      <c r="BB30282" s="91" t="s">
        <v>5081</v>
      </c>
      <c r="BC30282" s="91" t="s">
        <v>14774</v>
      </c>
      <c r="BD30282" s="473" t="s">
        <v>1301</v>
      </c>
    </row>
    <row r="30283" spans="53:56" ht="15" x14ac:dyDescent="0.25">
      <c r="BA30283" s="91" t="s">
        <v>34755</v>
      </c>
      <c r="BB30283" s="91" t="s">
        <v>5081</v>
      </c>
      <c r="BC30283" s="91" t="s">
        <v>18516</v>
      </c>
      <c r="BD30283" s="473" t="s">
        <v>1301</v>
      </c>
    </row>
    <row r="30284" spans="53:56" ht="15" x14ac:dyDescent="0.25">
      <c r="BA30284" s="90" t="s">
        <v>34756</v>
      </c>
      <c r="BB30284" s="90" t="s">
        <v>5081</v>
      </c>
      <c r="BC30284" s="90" t="s">
        <v>14644</v>
      </c>
      <c r="BD30284" s="473" t="s">
        <v>1301</v>
      </c>
    </row>
    <row r="30285" spans="53:56" ht="15" x14ac:dyDescent="0.25">
      <c r="BA30285" s="91" t="s">
        <v>34757</v>
      </c>
      <c r="BB30285" s="91" t="s">
        <v>5081</v>
      </c>
      <c r="BC30285" s="91" t="s">
        <v>14644</v>
      </c>
      <c r="BD30285" s="473" t="s">
        <v>1301</v>
      </c>
    </row>
    <row r="30286" spans="53:56" ht="15" x14ac:dyDescent="0.25">
      <c r="BA30286" s="90" t="s">
        <v>34758</v>
      </c>
      <c r="BB30286" s="90" t="s">
        <v>5081</v>
      </c>
      <c r="BC30286" s="90" t="s">
        <v>18516</v>
      </c>
      <c r="BD30286" s="473" t="s">
        <v>1301</v>
      </c>
    </row>
    <row r="30287" spans="53:56" ht="15" x14ac:dyDescent="0.25">
      <c r="BA30287" s="91" t="s">
        <v>34759</v>
      </c>
      <c r="BB30287" s="91" t="s">
        <v>5081</v>
      </c>
      <c r="BC30287" s="91" t="s">
        <v>14774</v>
      </c>
      <c r="BD30287" s="473" t="s">
        <v>1301</v>
      </c>
    </row>
    <row r="30288" spans="53:56" ht="15" x14ac:dyDescent="0.25">
      <c r="BA30288" s="90" t="s">
        <v>34760</v>
      </c>
      <c r="BB30288" s="90" t="s">
        <v>5081</v>
      </c>
      <c r="BC30288" s="90" t="s">
        <v>18516</v>
      </c>
      <c r="BD30288" s="473" t="s">
        <v>1301</v>
      </c>
    </row>
    <row r="30289" spans="53:56" ht="15" x14ac:dyDescent="0.25">
      <c r="BA30289" s="91" t="s">
        <v>34761</v>
      </c>
      <c r="BB30289" s="91" t="s">
        <v>5081</v>
      </c>
      <c r="BC30289" s="91" t="s">
        <v>34718</v>
      </c>
      <c r="BD30289" s="473" t="s">
        <v>1301</v>
      </c>
    </row>
    <row r="30290" spans="53:56" ht="15" x14ac:dyDescent="0.25">
      <c r="BA30290" s="90" t="s">
        <v>34762</v>
      </c>
      <c r="BB30290" s="90" t="s">
        <v>5081</v>
      </c>
      <c r="BC30290" s="90" t="s">
        <v>25975</v>
      </c>
      <c r="BD30290" s="473" t="s">
        <v>1301</v>
      </c>
    </row>
    <row r="30291" spans="53:56" ht="15" x14ac:dyDescent="0.25">
      <c r="BA30291" s="91" t="s">
        <v>34763</v>
      </c>
      <c r="BB30291" s="91" t="s">
        <v>5081</v>
      </c>
      <c r="BC30291" s="91" t="s">
        <v>34720</v>
      </c>
      <c r="BD30291" s="473" t="s">
        <v>1301</v>
      </c>
    </row>
    <row r="30292" spans="53:56" ht="15" x14ac:dyDescent="0.25">
      <c r="BA30292" s="90" t="s">
        <v>34764</v>
      </c>
      <c r="BB30292" s="90" t="s">
        <v>5081</v>
      </c>
      <c r="BC30292" s="90" t="s">
        <v>25975</v>
      </c>
      <c r="BD30292" s="473" t="s">
        <v>1301</v>
      </c>
    </row>
    <row r="30293" spans="53:56" ht="15" x14ac:dyDescent="0.25">
      <c r="BA30293" s="91" t="s">
        <v>34765</v>
      </c>
      <c r="BB30293" s="91" t="s">
        <v>5081</v>
      </c>
      <c r="BC30293" s="91" t="s">
        <v>14774</v>
      </c>
      <c r="BD30293" s="473" t="s">
        <v>1301</v>
      </c>
    </row>
    <row r="30294" spans="53:56" ht="15" x14ac:dyDescent="0.25">
      <c r="BA30294" s="90" t="s">
        <v>34766</v>
      </c>
      <c r="BB30294" s="90" t="s">
        <v>5081</v>
      </c>
      <c r="BC30294" s="90" t="s">
        <v>14774</v>
      </c>
      <c r="BD30294" s="473" t="s">
        <v>1301</v>
      </c>
    </row>
    <row r="30295" spans="53:56" ht="15" x14ac:dyDescent="0.25">
      <c r="BA30295" s="91" t="s">
        <v>34767</v>
      </c>
      <c r="BB30295" s="91" t="s">
        <v>5081</v>
      </c>
      <c r="BC30295" s="91" t="s">
        <v>25975</v>
      </c>
      <c r="BD30295" s="473" t="s">
        <v>1301</v>
      </c>
    </row>
    <row r="30296" spans="53:56" ht="15" x14ac:dyDescent="0.25">
      <c r="BA30296" s="90" t="s">
        <v>34768</v>
      </c>
      <c r="BB30296" s="90" t="s">
        <v>5081</v>
      </c>
      <c r="BC30296" s="90" t="s">
        <v>34718</v>
      </c>
      <c r="BD30296" s="473" t="s">
        <v>1301</v>
      </c>
    </row>
    <row r="30297" spans="53:56" ht="15" x14ac:dyDescent="0.25">
      <c r="BA30297" s="91" t="s">
        <v>34769</v>
      </c>
      <c r="BB30297" s="91" t="s">
        <v>5081</v>
      </c>
      <c r="BC30297" s="91" t="s">
        <v>34718</v>
      </c>
      <c r="BD30297" s="473" t="s">
        <v>1301</v>
      </c>
    </row>
    <row r="30298" spans="53:56" ht="15" x14ac:dyDescent="0.25">
      <c r="BA30298" s="90" t="s">
        <v>34770</v>
      </c>
      <c r="BB30298" s="90" t="s">
        <v>5081</v>
      </c>
      <c r="BC30298" s="90" t="s">
        <v>14774</v>
      </c>
      <c r="BD30298" s="473" t="s">
        <v>1301</v>
      </c>
    </row>
    <row r="30299" spans="53:56" ht="15" x14ac:dyDescent="0.25">
      <c r="BA30299" s="91" t="s">
        <v>34771</v>
      </c>
      <c r="BB30299" s="91" t="s">
        <v>5081</v>
      </c>
      <c r="BC30299" s="91" t="s">
        <v>14644</v>
      </c>
      <c r="BD30299" s="473" t="s">
        <v>1301</v>
      </c>
    </row>
    <row r="30300" spans="53:56" ht="15" x14ac:dyDescent="0.25">
      <c r="BA30300" s="91" t="s">
        <v>34772</v>
      </c>
      <c r="BB30300" s="91" t="s">
        <v>5081</v>
      </c>
      <c r="BC30300" s="91" t="s">
        <v>14774</v>
      </c>
      <c r="BD30300" s="473" t="s">
        <v>1301</v>
      </c>
    </row>
    <row r="30301" spans="53:56" ht="15" x14ac:dyDescent="0.25">
      <c r="BA30301" s="90" t="s">
        <v>34773</v>
      </c>
      <c r="BB30301" s="90" t="s">
        <v>5081</v>
      </c>
      <c r="BC30301" s="90" t="s">
        <v>14644</v>
      </c>
      <c r="BD30301" s="473" t="s">
        <v>1301</v>
      </c>
    </row>
    <row r="30302" spans="53:56" ht="15" x14ac:dyDescent="0.25">
      <c r="BA30302" s="91" t="s">
        <v>34774</v>
      </c>
      <c r="BB30302" s="91" t="s">
        <v>5081</v>
      </c>
      <c r="BC30302" s="91" t="s">
        <v>25975</v>
      </c>
      <c r="BD30302" s="473" t="s">
        <v>1301</v>
      </c>
    </row>
    <row r="30303" spans="53:56" ht="15" x14ac:dyDescent="0.25">
      <c r="BA30303" s="90" t="s">
        <v>34775</v>
      </c>
      <c r="BB30303" s="90" t="s">
        <v>5081</v>
      </c>
      <c r="BC30303" s="90" t="s">
        <v>34720</v>
      </c>
      <c r="BD30303" s="473" t="s">
        <v>1301</v>
      </c>
    </row>
    <row r="30304" spans="53:56" ht="15" x14ac:dyDescent="0.25">
      <c r="BA30304" s="91" t="s">
        <v>34776</v>
      </c>
      <c r="BB30304" s="91" t="s">
        <v>5081</v>
      </c>
      <c r="BC30304" s="91" t="s">
        <v>18082</v>
      </c>
      <c r="BD30304" s="473" t="s">
        <v>1301</v>
      </c>
    </row>
    <row r="30305" spans="53:56" ht="15" x14ac:dyDescent="0.25">
      <c r="BA30305" s="90" t="s">
        <v>34777</v>
      </c>
      <c r="BB30305" s="90" t="s">
        <v>5081</v>
      </c>
      <c r="BC30305" s="90" t="s">
        <v>18516</v>
      </c>
      <c r="BD30305" s="473" t="s">
        <v>1301</v>
      </c>
    </row>
    <row r="30306" spans="53:56" ht="15" x14ac:dyDescent="0.25">
      <c r="BA30306" s="91" t="s">
        <v>34778</v>
      </c>
      <c r="BB30306" s="91" t="s">
        <v>5081</v>
      </c>
      <c r="BC30306" s="91" t="s">
        <v>18516</v>
      </c>
      <c r="BD30306" s="473" t="s">
        <v>1301</v>
      </c>
    </row>
    <row r="30307" spans="53:56" ht="15" x14ac:dyDescent="0.25">
      <c r="BA30307" s="90" t="s">
        <v>34779</v>
      </c>
      <c r="BB30307" s="90" t="s">
        <v>5081</v>
      </c>
      <c r="BC30307" s="90" t="s">
        <v>34720</v>
      </c>
      <c r="BD30307" s="473" t="s">
        <v>1301</v>
      </c>
    </row>
    <row r="30308" spans="53:56" ht="15" x14ac:dyDescent="0.25">
      <c r="BA30308" s="91" t="s">
        <v>34780</v>
      </c>
      <c r="BB30308" s="91" t="s">
        <v>5081</v>
      </c>
      <c r="BC30308" s="91" t="s">
        <v>14644</v>
      </c>
      <c r="BD30308" s="473" t="s">
        <v>1301</v>
      </c>
    </row>
    <row r="30309" spans="53:56" ht="15" x14ac:dyDescent="0.25">
      <c r="BA30309" s="90" t="s">
        <v>34781</v>
      </c>
      <c r="BB30309" s="90" t="s">
        <v>5081</v>
      </c>
      <c r="BC30309" s="90" t="s">
        <v>14774</v>
      </c>
      <c r="BD30309" s="473" t="s">
        <v>1301</v>
      </c>
    </row>
    <row r="30310" spans="53:56" ht="15" x14ac:dyDescent="0.25">
      <c r="BA30310" s="91" t="s">
        <v>34782</v>
      </c>
      <c r="BB30310" s="91" t="s">
        <v>5081</v>
      </c>
      <c r="BC30310" s="91" t="s">
        <v>14774</v>
      </c>
      <c r="BD30310" s="473" t="s">
        <v>1301</v>
      </c>
    </row>
    <row r="30311" spans="53:56" ht="15" x14ac:dyDescent="0.25">
      <c r="BA30311" s="90" t="s">
        <v>34783</v>
      </c>
      <c r="BB30311" s="90" t="s">
        <v>5081</v>
      </c>
      <c r="BC30311" s="90" t="s">
        <v>14774</v>
      </c>
      <c r="BD30311" s="473" t="s">
        <v>1301</v>
      </c>
    </row>
    <row r="30312" spans="53:56" ht="15" x14ac:dyDescent="0.25">
      <c r="BA30312" s="91" t="s">
        <v>34784</v>
      </c>
      <c r="BB30312" s="91" t="s">
        <v>5081</v>
      </c>
      <c r="BC30312" s="91" t="s">
        <v>14774</v>
      </c>
      <c r="BD30312" s="473" t="s">
        <v>1301</v>
      </c>
    </row>
    <row r="30313" spans="53:56" ht="15" x14ac:dyDescent="0.25">
      <c r="BA30313" s="90" t="s">
        <v>34785</v>
      </c>
      <c r="BB30313" s="90" t="s">
        <v>5081</v>
      </c>
      <c r="BC30313" s="90" t="s">
        <v>14774</v>
      </c>
      <c r="BD30313" s="473" t="s">
        <v>1301</v>
      </c>
    </row>
    <row r="30314" spans="53:56" ht="15" x14ac:dyDescent="0.25">
      <c r="BA30314" s="91" t="s">
        <v>34786</v>
      </c>
      <c r="BB30314" s="91" t="s">
        <v>5081</v>
      </c>
      <c r="BC30314" s="91" t="s">
        <v>14774</v>
      </c>
      <c r="BD30314" s="473" t="s">
        <v>1301</v>
      </c>
    </row>
    <row r="30315" spans="53:56" ht="15" x14ac:dyDescent="0.25">
      <c r="BA30315" s="90" t="s">
        <v>34787</v>
      </c>
      <c r="BB30315" s="90" t="s">
        <v>5081</v>
      </c>
      <c r="BC30315" s="90" t="s">
        <v>14774</v>
      </c>
      <c r="BD30315" s="473" t="s">
        <v>1301</v>
      </c>
    </row>
    <row r="30316" spans="53:56" ht="15" x14ac:dyDescent="0.25">
      <c r="BA30316" s="91" t="s">
        <v>34788</v>
      </c>
      <c r="BB30316" s="91" t="s">
        <v>5081</v>
      </c>
      <c r="BC30316" s="91" t="s">
        <v>14774</v>
      </c>
      <c r="BD30316" s="473" t="s">
        <v>1301</v>
      </c>
    </row>
    <row r="30317" spans="53:56" ht="15" x14ac:dyDescent="0.25">
      <c r="BA30317" s="90" t="s">
        <v>34789</v>
      </c>
      <c r="BB30317" s="90" t="s">
        <v>5081</v>
      </c>
      <c r="BC30317" s="90" t="s">
        <v>14774</v>
      </c>
      <c r="BD30317" s="473" t="s">
        <v>1301</v>
      </c>
    </row>
    <row r="30318" spans="53:56" ht="15" x14ac:dyDescent="0.25">
      <c r="BA30318" s="91" t="s">
        <v>34790</v>
      </c>
      <c r="BB30318" s="91" t="s">
        <v>5081</v>
      </c>
      <c r="BC30318" s="91" t="s">
        <v>14774</v>
      </c>
      <c r="BD30318" s="473" t="s">
        <v>1301</v>
      </c>
    </row>
    <row r="30319" spans="53:56" ht="15" x14ac:dyDescent="0.25">
      <c r="BA30319" s="90" t="s">
        <v>34791</v>
      </c>
      <c r="BB30319" s="90" t="s">
        <v>5081</v>
      </c>
      <c r="BC30319" s="90" t="s">
        <v>14774</v>
      </c>
      <c r="BD30319" s="473" t="s">
        <v>1301</v>
      </c>
    </row>
    <row r="30320" spans="53:56" ht="15" x14ac:dyDescent="0.25">
      <c r="BA30320" s="91" t="s">
        <v>34792</v>
      </c>
      <c r="BB30320" s="91" t="s">
        <v>5081</v>
      </c>
      <c r="BC30320" s="91" t="s">
        <v>14644</v>
      </c>
      <c r="BD30320" s="473" t="s">
        <v>1301</v>
      </c>
    </row>
    <row r="30321" spans="53:56" ht="15" x14ac:dyDescent="0.25">
      <c r="BA30321" s="90" t="s">
        <v>34793</v>
      </c>
      <c r="BB30321" s="90" t="s">
        <v>5081</v>
      </c>
      <c r="BC30321" s="90" t="s">
        <v>14644</v>
      </c>
      <c r="BD30321" s="473" t="s">
        <v>1301</v>
      </c>
    </row>
    <row r="30322" spans="53:56" ht="15" x14ac:dyDescent="0.25">
      <c r="BA30322" s="90" t="s">
        <v>34794</v>
      </c>
      <c r="BB30322" s="90" t="s">
        <v>5081</v>
      </c>
      <c r="BC30322" s="90" t="s">
        <v>14644</v>
      </c>
      <c r="BD30322" s="473" t="s">
        <v>1301</v>
      </c>
    </row>
    <row r="30323" spans="53:56" ht="15" x14ac:dyDescent="0.25">
      <c r="BA30323" s="91" t="s">
        <v>34795</v>
      </c>
      <c r="BB30323" s="91" t="s">
        <v>5081</v>
      </c>
      <c r="BC30323" s="91" t="s">
        <v>14644</v>
      </c>
      <c r="BD30323" s="473" t="s">
        <v>1301</v>
      </c>
    </row>
    <row r="30324" spans="53:56" ht="15" x14ac:dyDescent="0.25">
      <c r="BA30324" s="90" t="s">
        <v>34796</v>
      </c>
      <c r="BB30324" s="90" t="s">
        <v>5081</v>
      </c>
      <c r="BC30324" s="90" t="s">
        <v>14774</v>
      </c>
      <c r="BD30324" s="473" t="s">
        <v>1301</v>
      </c>
    </row>
    <row r="30325" spans="53:56" ht="15" x14ac:dyDescent="0.25">
      <c r="BA30325" s="90" t="s">
        <v>34797</v>
      </c>
      <c r="BB30325" s="90" t="s">
        <v>5081</v>
      </c>
      <c r="BC30325" s="90" t="s">
        <v>14774</v>
      </c>
      <c r="BD30325" s="473" t="s">
        <v>1301</v>
      </c>
    </row>
    <row r="30326" spans="53:56" ht="15" x14ac:dyDescent="0.25">
      <c r="BA30326" s="91" t="s">
        <v>34798</v>
      </c>
      <c r="BB30326" s="91" t="s">
        <v>5081</v>
      </c>
      <c r="BC30326" s="91" t="s">
        <v>14774</v>
      </c>
      <c r="BD30326" s="473" t="s">
        <v>1301</v>
      </c>
    </row>
    <row r="30327" spans="53:56" ht="15" x14ac:dyDescent="0.25">
      <c r="BA30327" s="90" t="s">
        <v>34799</v>
      </c>
      <c r="BB30327" s="90" t="s">
        <v>5081</v>
      </c>
      <c r="BC30327" s="90" t="s">
        <v>14774</v>
      </c>
      <c r="BD30327" s="473" t="s">
        <v>1301</v>
      </c>
    </row>
    <row r="30328" spans="53:56" ht="15" x14ac:dyDescent="0.25">
      <c r="BA30328" s="91" t="s">
        <v>34800</v>
      </c>
      <c r="BB30328" s="91" t="s">
        <v>5081</v>
      </c>
      <c r="BC30328" s="91" t="s">
        <v>14774</v>
      </c>
      <c r="BD30328" s="473" t="s">
        <v>1301</v>
      </c>
    </row>
    <row r="30329" spans="53:56" ht="15" x14ac:dyDescent="0.25">
      <c r="BA30329" s="90" t="s">
        <v>34801</v>
      </c>
      <c r="BB30329" s="90" t="s">
        <v>5081</v>
      </c>
      <c r="BC30329" s="90" t="s">
        <v>14774</v>
      </c>
      <c r="BD30329" s="473" t="s">
        <v>1301</v>
      </c>
    </row>
    <row r="30330" spans="53:56" ht="15" x14ac:dyDescent="0.25">
      <c r="BA30330" s="91" t="s">
        <v>34802</v>
      </c>
      <c r="BB30330" s="91" t="s">
        <v>5081</v>
      </c>
      <c r="BC30330" s="91" t="s">
        <v>14774</v>
      </c>
      <c r="BD30330" s="473" t="s">
        <v>1301</v>
      </c>
    </row>
    <row r="30331" spans="53:56" ht="15" x14ac:dyDescent="0.25">
      <c r="BA30331" s="90" t="s">
        <v>34803</v>
      </c>
      <c r="BB30331" s="90" t="s">
        <v>5081</v>
      </c>
      <c r="BC30331" s="90" t="s">
        <v>14774</v>
      </c>
      <c r="BD30331" s="473" t="s">
        <v>1301</v>
      </c>
    </row>
    <row r="30332" spans="53:56" ht="15" x14ac:dyDescent="0.25">
      <c r="BA30332" s="91" t="s">
        <v>34804</v>
      </c>
      <c r="BB30332" s="91" t="s">
        <v>5081</v>
      </c>
      <c r="BC30332" s="91" t="s">
        <v>14774</v>
      </c>
      <c r="BD30332" s="473" t="s">
        <v>1301</v>
      </c>
    </row>
    <row r="30333" spans="53:56" ht="15" x14ac:dyDescent="0.25">
      <c r="BA30333" s="90" t="s">
        <v>34805</v>
      </c>
      <c r="BB30333" s="90" t="s">
        <v>5081</v>
      </c>
      <c r="BC30333" s="90" t="s">
        <v>14774</v>
      </c>
      <c r="BD30333" s="473" t="s">
        <v>1301</v>
      </c>
    </row>
    <row r="30334" spans="53:56" ht="15" x14ac:dyDescent="0.25">
      <c r="BA30334" s="91" t="s">
        <v>34806</v>
      </c>
      <c r="BB30334" s="91" t="s">
        <v>5081</v>
      </c>
      <c r="BC30334" s="91" t="s">
        <v>14774</v>
      </c>
      <c r="BD30334" s="473" t="s">
        <v>1301</v>
      </c>
    </row>
    <row r="30335" spans="53:56" ht="15" x14ac:dyDescent="0.25">
      <c r="BA30335" s="90" t="s">
        <v>34807</v>
      </c>
      <c r="BB30335" s="90" t="s">
        <v>5081</v>
      </c>
      <c r="BC30335" s="90" t="s">
        <v>14774</v>
      </c>
      <c r="BD30335" s="473" t="s">
        <v>1301</v>
      </c>
    </row>
    <row r="30336" spans="53:56" ht="15" x14ac:dyDescent="0.25">
      <c r="BA30336" s="91" t="s">
        <v>34808</v>
      </c>
      <c r="BB30336" s="91" t="s">
        <v>5081</v>
      </c>
      <c r="BC30336" s="91" t="s">
        <v>14774</v>
      </c>
      <c r="BD30336" s="473" t="s">
        <v>1301</v>
      </c>
    </row>
    <row r="30337" spans="53:56" ht="15" x14ac:dyDescent="0.25">
      <c r="BA30337" s="90" t="s">
        <v>34809</v>
      </c>
      <c r="BB30337" s="90" t="s">
        <v>5081</v>
      </c>
      <c r="BC30337" s="90" t="s">
        <v>14774</v>
      </c>
      <c r="BD30337" s="473" t="s">
        <v>1301</v>
      </c>
    </row>
    <row r="30338" spans="53:56" ht="15" x14ac:dyDescent="0.25">
      <c r="BA30338" s="91" t="s">
        <v>34810</v>
      </c>
      <c r="BB30338" s="91" t="s">
        <v>5081</v>
      </c>
      <c r="BC30338" s="91" t="s">
        <v>14774</v>
      </c>
      <c r="BD30338" s="473" t="s">
        <v>1301</v>
      </c>
    </row>
    <row r="30339" spans="53:56" ht="15" x14ac:dyDescent="0.25">
      <c r="BA30339" s="90" t="s">
        <v>34811</v>
      </c>
      <c r="BB30339" s="90" t="s">
        <v>5081</v>
      </c>
      <c r="BC30339" s="90" t="s">
        <v>14774</v>
      </c>
      <c r="BD30339" s="473" t="s">
        <v>1301</v>
      </c>
    </row>
    <row r="30340" spans="53:56" ht="15" x14ac:dyDescent="0.25">
      <c r="BA30340" s="91" t="s">
        <v>34812</v>
      </c>
      <c r="BB30340" s="91" t="s">
        <v>5081</v>
      </c>
      <c r="BC30340" s="91" t="s">
        <v>14774</v>
      </c>
      <c r="BD30340" s="473" t="s">
        <v>1301</v>
      </c>
    </row>
    <row r="30341" spans="53:56" ht="15" x14ac:dyDescent="0.25">
      <c r="BA30341" s="90" t="s">
        <v>34813</v>
      </c>
      <c r="BB30341" s="90" t="s">
        <v>5081</v>
      </c>
      <c r="BC30341" s="90" t="s">
        <v>14774</v>
      </c>
      <c r="BD30341" s="473" t="s">
        <v>1301</v>
      </c>
    </row>
    <row r="30342" spans="53:56" ht="15" x14ac:dyDescent="0.25">
      <c r="BA30342" s="91" t="s">
        <v>34814</v>
      </c>
      <c r="BB30342" s="91" t="s">
        <v>5081</v>
      </c>
      <c r="BC30342" s="91" t="s">
        <v>14774</v>
      </c>
      <c r="BD30342" s="473" t="s">
        <v>1301</v>
      </c>
    </row>
    <row r="30343" spans="53:56" ht="15" x14ac:dyDescent="0.25">
      <c r="BA30343" s="90" t="s">
        <v>34815</v>
      </c>
      <c r="BB30343" s="90" t="s">
        <v>5081</v>
      </c>
      <c r="BC30343" s="90" t="s">
        <v>14774</v>
      </c>
      <c r="BD30343" s="473" t="s">
        <v>1301</v>
      </c>
    </row>
    <row r="30344" spans="53:56" ht="15" x14ac:dyDescent="0.25">
      <c r="BA30344" s="91" t="s">
        <v>34816</v>
      </c>
      <c r="BB30344" s="91" t="s">
        <v>5081</v>
      </c>
      <c r="BC30344" s="91" t="s">
        <v>14644</v>
      </c>
      <c r="BD30344" s="473" t="s">
        <v>1301</v>
      </c>
    </row>
    <row r="30345" spans="53:56" ht="15" x14ac:dyDescent="0.25">
      <c r="BA30345" s="90" t="s">
        <v>34817</v>
      </c>
      <c r="BB30345" s="90" t="s">
        <v>5081</v>
      </c>
      <c r="BC30345" s="90" t="s">
        <v>14774</v>
      </c>
      <c r="BD30345" s="473" t="s">
        <v>1301</v>
      </c>
    </row>
    <row r="30346" spans="53:56" ht="15" x14ac:dyDescent="0.25">
      <c r="BA30346" s="91" t="s">
        <v>34818</v>
      </c>
      <c r="BB30346" s="91" t="s">
        <v>5081</v>
      </c>
      <c r="BC30346" s="91" t="s">
        <v>14774</v>
      </c>
      <c r="BD30346" s="473" t="s">
        <v>1301</v>
      </c>
    </row>
    <row r="30347" spans="53:56" ht="15" x14ac:dyDescent="0.25">
      <c r="BA30347" s="90" t="s">
        <v>34819</v>
      </c>
      <c r="BB30347" s="90" t="s">
        <v>5081</v>
      </c>
      <c r="BC30347" s="90" t="s">
        <v>14774</v>
      </c>
      <c r="BD30347" s="473" t="s">
        <v>1301</v>
      </c>
    </row>
    <row r="30348" spans="53:56" ht="15" x14ac:dyDescent="0.25">
      <c r="BA30348" s="91" t="s">
        <v>34820</v>
      </c>
      <c r="BB30348" s="91" t="s">
        <v>5081</v>
      </c>
      <c r="BC30348" s="91" t="s">
        <v>14774</v>
      </c>
      <c r="BD30348" s="473" t="s">
        <v>1301</v>
      </c>
    </row>
    <row r="30349" spans="53:56" ht="15" x14ac:dyDescent="0.25">
      <c r="BA30349" s="90" t="s">
        <v>34821</v>
      </c>
      <c r="BB30349" s="90" t="s">
        <v>5081</v>
      </c>
      <c r="BC30349" s="90" t="s">
        <v>14774</v>
      </c>
      <c r="BD30349" s="473" t="s">
        <v>1301</v>
      </c>
    </row>
    <row r="30350" spans="53:56" ht="15" x14ac:dyDescent="0.25">
      <c r="BA30350" s="91" t="s">
        <v>34822</v>
      </c>
      <c r="BB30350" s="91" t="s">
        <v>5081</v>
      </c>
      <c r="BC30350" s="91" t="s">
        <v>34720</v>
      </c>
      <c r="BD30350" s="473" t="s">
        <v>1301</v>
      </c>
    </row>
    <row r="30351" spans="53:56" ht="15" x14ac:dyDescent="0.25">
      <c r="BA30351" s="90" t="s">
        <v>34823</v>
      </c>
      <c r="BB30351" s="90" t="s">
        <v>5081</v>
      </c>
      <c r="BC30351" s="90" t="s">
        <v>34720</v>
      </c>
      <c r="BD30351" s="473" t="s">
        <v>1301</v>
      </c>
    </row>
    <row r="30352" spans="53:56" ht="15" x14ac:dyDescent="0.25">
      <c r="BA30352" s="91" t="s">
        <v>34824</v>
      </c>
      <c r="BB30352" s="91" t="s">
        <v>5081</v>
      </c>
      <c r="BC30352" s="91" t="s">
        <v>34720</v>
      </c>
      <c r="BD30352" s="473" t="s">
        <v>1301</v>
      </c>
    </row>
    <row r="30353" spans="53:56" ht="15" x14ac:dyDescent="0.25">
      <c r="BA30353" s="90" t="s">
        <v>34825</v>
      </c>
      <c r="BB30353" s="90" t="s">
        <v>5081</v>
      </c>
      <c r="BC30353" s="90" t="s">
        <v>34720</v>
      </c>
      <c r="BD30353" s="473" t="s">
        <v>1301</v>
      </c>
    </row>
    <row r="30354" spans="53:56" ht="15" x14ac:dyDescent="0.25">
      <c r="BA30354" s="91" t="s">
        <v>34826</v>
      </c>
      <c r="BB30354" s="91" t="s">
        <v>5081</v>
      </c>
      <c r="BC30354" s="91" t="s">
        <v>34720</v>
      </c>
      <c r="BD30354" s="473" t="s">
        <v>1301</v>
      </c>
    </row>
    <row r="30355" spans="53:56" ht="15" x14ac:dyDescent="0.25">
      <c r="BA30355" s="90" t="s">
        <v>34827</v>
      </c>
      <c r="BB30355" s="90" t="s">
        <v>5081</v>
      </c>
      <c r="BC30355" s="90" t="s">
        <v>14644</v>
      </c>
      <c r="BD30355" s="473" t="s">
        <v>1301</v>
      </c>
    </row>
    <row r="30356" spans="53:56" ht="15" x14ac:dyDescent="0.25">
      <c r="BA30356" s="91" t="s">
        <v>34828</v>
      </c>
      <c r="BB30356" s="91" t="s">
        <v>5081</v>
      </c>
      <c r="BC30356" s="91" t="s">
        <v>14644</v>
      </c>
      <c r="BD30356" s="473" t="s">
        <v>1301</v>
      </c>
    </row>
    <row r="30357" spans="53:56" ht="15" x14ac:dyDescent="0.25">
      <c r="BA30357" s="91" t="s">
        <v>34829</v>
      </c>
      <c r="BB30357" s="91" t="s">
        <v>5081</v>
      </c>
      <c r="BC30357" s="91" t="s">
        <v>14644</v>
      </c>
      <c r="BD30357" s="473" t="s">
        <v>1301</v>
      </c>
    </row>
    <row r="30358" spans="53:56" ht="15" x14ac:dyDescent="0.25">
      <c r="BA30358" s="90" t="s">
        <v>34830</v>
      </c>
      <c r="BB30358" s="90" t="s">
        <v>5081</v>
      </c>
      <c r="BC30358" s="90" t="s">
        <v>14644</v>
      </c>
      <c r="BD30358" s="473" t="s">
        <v>1301</v>
      </c>
    </row>
    <row r="30359" spans="53:56" ht="15" x14ac:dyDescent="0.25">
      <c r="BA30359" s="91" t="s">
        <v>34831</v>
      </c>
      <c r="BB30359" s="91" t="s">
        <v>5081</v>
      </c>
      <c r="BC30359" s="91" t="s">
        <v>14644</v>
      </c>
      <c r="BD30359" s="473" t="s">
        <v>1301</v>
      </c>
    </row>
    <row r="30360" spans="53:56" ht="15" x14ac:dyDescent="0.25">
      <c r="BA30360" s="90" t="s">
        <v>34832</v>
      </c>
      <c r="BB30360" s="90" t="s">
        <v>5081</v>
      </c>
      <c r="BC30360" s="90" t="s">
        <v>14644</v>
      </c>
      <c r="BD30360" s="473" t="s">
        <v>1301</v>
      </c>
    </row>
    <row r="30361" spans="53:56" ht="15" x14ac:dyDescent="0.25">
      <c r="BA30361" s="90" t="s">
        <v>34833</v>
      </c>
      <c r="BB30361" s="90" t="s">
        <v>5081</v>
      </c>
      <c r="BC30361" s="90" t="s">
        <v>34720</v>
      </c>
      <c r="BD30361" s="473" t="s">
        <v>1301</v>
      </c>
    </row>
    <row r="30362" spans="53:56" ht="15" x14ac:dyDescent="0.25">
      <c r="BA30362" s="91" t="s">
        <v>34834</v>
      </c>
      <c r="BB30362" s="91" t="s">
        <v>5081</v>
      </c>
      <c r="BC30362" s="91" t="s">
        <v>34720</v>
      </c>
      <c r="BD30362" s="473" t="s">
        <v>1301</v>
      </c>
    </row>
    <row r="30363" spans="53:56" ht="15" x14ac:dyDescent="0.25">
      <c r="BA30363" s="90" t="s">
        <v>34835</v>
      </c>
      <c r="BB30363" s="90" t="s">
        <v>5081</v>
      </c>
      <c r="BC30363" s="90" t="s">
        <v>14644</v>
      </c>
      <c r="BD30363" s="473" t="s">
        <v>1301</v>
      </c>
    </row>
    <row r="30364" spans="53:56" ht="15" x14ac:dyDescent="0.25">
      <c r="BA30364" s="91" t="s">
        <v>34836</v>
      </c>
      <c r="BB30364" s="91" t="s">
        <v>5081</v>
      </c>
      <c r="BC30364" s="91" t="s">
        <v>14644</v>
      </c>
      <c r="BD30364" s="473" t="s">
        <v>1301</v>
      </c>
    </row>
    <row r="30365" spans="53:56" ht="15" x14ac:dyDescent="0.25">
      <c r="BA30365" s="90" t="s">
        <v>34837</v>
      </c>
      <c r="BB30365" s="90" t="s">
        <v>5081</v>
      </c>
      <c r="BC30365" s="90" t="s">
        <v>14644</v>
      </c>
      <c r="BD30365" s="473" t="s">
        <v>1301</v>
      </c>
    </row>
    <row r="30366" spans="53:56" ht="15" x14ac:dyDescent="0.25">
      <c r="BA30366" s="91" t="s">
        <v>34838</v>
      </c>
      <c r="BB30366" s="91" t="s">
        <v>5081</v>
      </c>
      <c r="BC30366" s="91" t="s">
        <v>34720</v>
      </c>
      <c r="BD30366" s="473" t="s">
        <v>1301</v>
      </c>
    </row>
    <row r="30367" spans="53:56" ht="15" x14ac:dyDescent="0.25">
      <c r="BA30367" s="91" t="s">
        <v>34839</v>
      </c>
      <c r="BB30367" s="91" t="s">
        <v>5081</v>
      </c>
      <c r="BC30367" s="91" t="s">
        <v>14774</v>
      </c>
      <c r="BD30367" s="473" t="s">
        <v>1301</v>
      </c>
    </row>
    <row r="30368" spans="53:56" ht="15" x14ac:dyDescent="0.25">
      <c r="BA30368" s="90" t="s">
        <v>34840</v>
      </c>
      <c r="BB30368" s="90" t="s">
        <v>5081</v>
      </c>
      <c r="BC30368" s="90" t="s">
        <v>14774</v>
      </c>
      <c r="BD30368" s="473" t="s">
        <v>1301</v>
      </c>
    </row>
    <row r="30369" spans="53:56" ht="15" x14ac:dyDescent="0.25">
      <c r="BA30369" s="91" t="s">
        <v>34841</v>
      </c>
      <c r="BB30369" s="91" t="s">
        <v>5081</v>
      </c>
      <c r="BC30369" s="91" t="s">
        <v>14774</v>
      </c>
      <c r="BD30369" s="473" t="s">
        <v>1301</v>
      </c>
    </row>
    <row r="30370" spans="53:56" ht="15" x14ac:dyDescent="0.25">
      <c r="BA30370" s="90" t="s">
        <v>34842</v>
      </c>
      <c r="BB30370" s="90" t="s">
        <v>5081</v>
      </c>
      <c r="BC30370" s="90" t="s">
        <v>14774</v>
      </c>
      <c r="BD30370" s="473" t="s">
        <v>1301</v>
      </c>
    </row>
    <row r="30371" spans="53:56" ht="15" x14ac:dyDescent="0.25">
      <c r="BA30371" s="90" t="s">
        <v>34843</v>
      </c>
      <c r="BB30371" s="90" t="s">
        <v>5081</v>
      </c>
      <c r="BC30371" s="90" t="s">
        <v>14774</v>
      </c>
      <c r="BD30371" s="473" t="s">
        <v>1301</v>
      </c>
    </row>
    <row r="30372" spans="53:56" ht="15" x14ac:dyDescent="0.25">
      <c r="BA30372" s="91" t="s">
        <v>34844</v>
      </c>
      <c r="BB30372" s="91" t="s">
        <v>5081</v>
      </c>
      <c r="BC30372" s="91" t="s">
        <v>14774</v>
      </c>
      <c r="BD30372" s="473" t="s">
        <v>1301</v>
      </c>
    </row>
    <row r="30373" spans="53:56" ht="15" x14ac:dyDescent="0.25">
      <c r="BA30373" s="90" t="s">
        <v>34845</v>
      </c>
      <c r="BB30373" s="90" t="s">
        <v>5081</v>
      </c>
      <c r="BC30373" s="90" t="s">
        <v>14774</v>
      </c>
      <c r="BD30373" s="473" t="s">
        <v>1301</v>
      </c>
    </row>
    <row r="30374" spans="53:56" ht="15" x14ac:dyDescent="0.25">
      <c r="BA30374" s="91" t="s">
        <v>34846</v>
      </c>
      <c r="BB30374" s="91" t="s">
        <v>5081</v>
      </c>
      <c r="BC30374" s="91" t="s">
        <v>14774</v>
      </c>
      <c r="BD30374" s="473" t="s">
        <v>1301</v>
      </c>
    </row>
    <row r="30375" spans="53:56" ht="15" x14ac:dyDescent="0.25">
      <c r="BA30375" s="91" t="s">
        <v>34847</v>
      </c>
      <c r="BB30375" s="91" t="s">
        <v>5081</v>
      </c>
      <c r="BC30375" s="91" t="s">
        <v>14774</v>
      </c>
      <c r="BD30375" s="473" t="s">
        <v>1301</v>
      </c>
    </row>
    <row r="30376" spans="53:56" ht="15" x14ac:dyDescent="0.25">
      <c r="BA30376" s="90" t="s">
        <v>34848</v>
      </c>
      <c r="BB30376" s="90" t="s">
        <v>5081</v>
      </c>
      <c r="BC30376" s="90" t="s">
        <v>14774</v>
      </c>
      <c r="BD30376" s="473" t="s">
        <v>1301</v>
      </c>
    </row>
    <row r="30377" spans="53:56" ht="15" x14ac:dyDescent="0.25">
      <c r="BA30377" s="91" t="s">
        <v>34849</v>
      </c>
      <c r="BB30377" s="91" t="s">
        <v>5081</v>
      </c>
      <c r="BC30377" s="91" t="s">
        <v>14774</v>
      </c>
      <c r="BD30377" s="473" t="s">
        <v>1301</v>
      </c>
    </row>
    <row r="30378" spans="53:56" ht="15" x14ac:dyDescent="0.25">
      <c r="BA30378" s="90" t="s">
        <v>34850</v>
      </c>
      <c r="BB30378" s="90" t="s">
        <v>5081</v>
      </c>
      <c r="BC30378" s="90" t="s">
        <v>14774</v>
      </c>
      <c r="BD30378" s="473" t="s">
        <v>1301</v>
      </c>
    </row>
    <row r="30379" spans="53:56" ht="15" x14ac:dyDescent="0.25">
      <c r="BA30379" s="90" t="s">
        <v>34851</v>
      </c>
      <c r="BB30379" s="90" t="s">
        <v>5081</v>
      </c>
      <c r="BC30379" s="90" t="s">
        <v>34720</v>
      </c>
      <c r="BD30379" s="473" t="s">
        <v>1301</v>
      </c>
    </row>
    <row r="30380" spans="53:56" ht="15" x14ac:dyDescent="0.25">
      <c r="BA30380" s="91" t="s">
        <v>34852</v>
      </c>
      <c r="BB30380" s="91" t="s">
        <v>5081</v>
      </c>
      <c r="BC30380" s="91" t="s">
        <v>14774</v>
      </c>
      <c r="BD30380" s="473" t="s">
        <v>1301</v>
      </c>
    </row>
    <row r="30381" spans="53:56" ht="15" x14ac:dyDescent="0.25">
      <c r="BA30381" s="90" t="s">
        <v>34853</v>
      </c>
      <c r="BB30381" s="90" t="s">
        <v>5081</v>
      </c>
      <c r="BC30381" s="90" t="s">
        <v>14774</v>
      </c>
      <c r="BD30381" s="473" t="s">
        <v>1301</v>
      </c>
    </row>
    <row r="30382" spans="53:56" ht="15" x14ac:dyDescent="0.25">
      <c r="BA30382" s="91" t="s">
        <v>34854</v>
      </c>
      <c r="BB30382" s="91" t="s">
        <v>5081</v>
      </c>
      <c r="BC30382" s="91" t="s">
        <v>14774</v>
      </c>
      <c r="BD30382" s="473" t="s">
        <v>1301</v>
      </c>
    </row>
    <row r="30383" spans="53:56" ht="15" x14ac:dyDescent="0.25">
      <c r="BA30383" s="91" t="s">
        <v>34855</v>
      </c>
      <c r="BB30383" s="91" t="s">
        <v>5081</v>
      </c>
      <c r="BC30383" s="91" t="s">
        <v>14774</v>
      </c>
      <c r="BD30383" s="473" t="s">
        <v>1301</v>
      </c>
    </row>
    <row r="30384" spans="53:56" ht="15" x14ac:dyDescent="0.25">
      <c r="BA30384" s="90" t="s">
        <v>34856</v>
      </c>
      <c r="BB30384" s="90" t="s">
        <v>5081</v>
      </c>
      <c r="BC30384" s="90" t="s">
        <v>34720</v>
      </c>
      <c r="BD30384" s="473" t="s">
        <v>1301</v>
      </c>
    </row>
    <row r="30385" spans="53:56" ht="15" x14ac:dyDescent="0.25">
      <c r="BA30385" s="91" t="s">
        <v>34857</v>
      </c>
      <c r="BB30385" s="91" t="s">
        <v>5081</v>
      </c>
      <c r="BC30385" s="91" t="s">
        <v>14774</v>
      </c>
      <c r="BD30385" s="473" t="s">
        <v>1301</v>
      </c>
    </row>
    <row r="30386" spans="53:56" ht="15" x14ac:dyDescent="0.25">
      <c r="BA30386" s="90" t="s">
        <v>34858</v>
      </c>
      <c r="BB30386" s="90" t="s">
        <v>5081</v>
      </c>
      <c r="BC30386" s="90" t="s">
        <v>14774</v>
      </c>
      <c r="BD30386" s="473" t="s">
        <v>1301</v>
      </c>
    </row>
    <row r="30387" spans="53:56" ht="15" x14ac:dyDescent="0.25">
      <c r="BA30387" s="90" t="s">
        <v>34859</v>
      </c>
      <c r="BB30387" s="90" t="s">
        <v>5081</v>
      </c>
      <c r="BC30387" s="90" t="s">
        <v>14774</v>
      </c>
      <c r="BD30387" s="473" t="s">
        <v>1301</v>
      </c>
    </row>
    <row r="30388" spans="53:56" ht="15" x14ac:dyDescent="0.25">
      <c r="BA30388" s="91" t="s">
        <v>34860</v>
      </c>
      <c r="BB30388" s="91" t="s">
        <v>5081</v>
      </c>
      <c r="BC30388" s="91" t="s">
        <v>14774</v>
      </c>
      <c r="BD30388" s="473" t="s">
        <v>1301</v>
      </c>
    </row>
    <row r="30389" spans="53:56" ht="15" x14ac:dyDescent="0.25">
      <c r="BA30389" s="90" t="s">
        <v>34861</v>
      </c>
      <c r="BB30389" s="90" t="s">
        <v>5081</v>
      </c>
      <c r="BC30389" s="90" t="s">
        <v>14219</v>
      </c>
      <c r="BD30389" s="473" t="s">
        <v>1301</v>
      </c>
    </row>
    <row r="30390" spans="53:56" ht="15" x14ac:dyDescent="0.25">
      <c r="BA30390" s="91" t="s">
        <v>34862</v>
      </c>
      <c r="BB30390" s="91" t="s">
        <v>5081</v>
      </c>
      <c r="BC30390" s="91" t="s">
        <v>34863</v>
      </c>
      <c r="BD30390" s="473" t="s">
        <v>1301</v>
      </c>
    </row>
    <row r="30391" spans="53:56" ht="15" x14ac:dyDescent="0.25">
      <c r="BA30391" s="90" t="s">
        <v>34864</v>
      </c>
      <c r="BB30391" s="90" t="s">
        <v>5081</v>
      </c>
      <c r="BC30391" s="90" t="s">
        <v>18428</v>
      </c>
      <c r="BD30391" s="473" t="s">
        <v>1301</v>
      </c>
    </row>
    <row r="30392" spans="53:56" ht="15" x14ac:dyDescent="0.25">
      <c r="BA30392" s="91" t="s">
        <v>34865</v>
      </c>
      <c r="BB30392" s="91" t="s">
        <v>5081</v>
      </c>
      <c r="BC30392" s="91" t="s">
        <v>34866</v>
      </c>
      <c r="BD30392" s="473" t="s">
        <v>1301</v>
      </c>
    </row>
    <row r="30393" spans="53:56" ht="15" x14ac:dyDescent="0.25">
      <c r="BA30393" s="91" t="s">
        <v>34867</v>
      </c>
      <c r="BB30393" s="91" t="s">
        <v>5081</v>
      </c>
      <c r="BC30393" s="91" t="s">
        <v>17343</v>
      </c>
      <c r="BD30393" s="473" t="s">
        <v>1301</v>
      </c>
    </row>
    <row r="30394" spans="53:56" ht="15" x14ac:dyDescent="0.25">
      <c r="BA30394" s="90" t="s">
        <v>34868</v>
      </c>
      <c r="BB30394" s="90" t="s">
        <v>5081</v>
      </c>
      <c r="BC30394" s="90" t="s">
        <v>34869</v>
      </c>
      <c r="BD30394" s="473" t="s">
        <v>1301</v>
      </c>
    </row>
    <row r="30395" spans="53:56" ht="15" x14ac:dyDescent="0.25">
      <c r="BA30395" s="91" t="s">
        <v>34870</v>
      </c>
      <c r="BB30395" s="91" t="s">
        <v>5081</v>
      </c>
      <c r="BC30395" s="91" t="s">
        <v>15303</v>
      </c>
      <c r="BD30395" s="473" t="s">
        <v>1301</v>
      </c>
    </row>
    <row r="30396" spans="53:56" ht="15" x14ac:dyDescent="0.25">
      <c r="BA30396" s="90" t="s">
        <v>34871</v>
      </c>
      <c r="BB30396" s="90" t="s">
        <v>5081</v>
      </c>
      <c r="BC30396" s="90" t="s">
        <v>34872</v>
      </c>
      <c r="BD30396" s="473" t="s">
        <v>1301</v>
      </c>
    </row>
    <row r="30397" spans="53:56" ht="15" x14ac:dyDescent="0.25">
      <c r="BA30397" s="90" t="s">
        <v>34873</v>
      </c>
      <c r="BB30397" s="90" t="s">
        <v>5081</v>
      </c>
      <c r="BC30397" s="90" t="s">
        <v>15303</v>
      </c>
      <c r="BD30397" s="473" t="s">
        <v>1301</v>
      </c>
    </row>
    <row r="30398" spans="53:56" ht="15" x14ac:dyDescent="0.25">
      <c r="BA30398" s="91" t="s">
        <v>34874</v>
      </c>
      <c r="BB30398" s="91" t="s">
        <v>5081</v>
      </c>
      <c r="BC30398" s="91" t="s">
        <v>34866</v>
      </c>
      <c r="BD30398" s="473" t="s">
        <v>1301</v>
      </c>
    </row>
    <row r="30399" spans="53:56" ht="15" x14ac:dyDescent="0.25">
      <c r="BA30399" s="90" t="s">
        <v>34875</v>
      </c>
      <c r="BB30399" s="90" t="s">
        <v>5081</v>
      </c>
      <c r="BC30399" s="90" t="s">
        <v>34869</v>
      </c>
      <c r="BD30399" s="473" t="s">
        <v>1301</v>
      </c>
    </row>
    <row r="30400" spans="53:56" ht="15" x14ac:dyDescent="0.25">
      <c r="BA30400" s="91" t="s">
        <v>34876</v>
      </c>
      <c r="BB30400" s="91" t="s">
        <v>5081</v>
      </c>
      <c r="BC30400" s="91" t="s">
        <v>8489</v>
      </c>
      <c r="BD30400" s="473" t="s">
        <v>1301</v>
      </c>
    </row>
    <row r="30401" spans="53:56" ht="15" x14ac:dyDescent="0.25">
      <c r="BA30401" s="91" t="s">
        <v>34877</v>
      </c>
      <c r="BB30401" s="91" t="s">
        <v>5081</v>
      </c>
      <c r="BC30401" s="91" t="s">
        <v>17343</v>
      </c>
      <c r="BD30401" s="473" t="s">
        <v>1301</v>
      </c>
    </row>
    <row r="30402" spans="53:56" ht="15" x14ac:dyDescent="0.25">
      <c r="BA30402" s="90" t="s">
        <v>34878</v>
      </c>
      <c r="BB30402" s="90" t="s">
        <v>5081</v>
      </c>
      <c r="BC30402" s="90" t="s">
        <v>34869</v>
      </c>
      <c r="BD30402" s="473" t="s">
        <v>1301</v>
      </c>
    </row>
    <row r="30403" spans="53:56" ht="15" x14ac:dyDescent="0.25">
      <c r="BA30403" s="91" t="s">
        <v>34879</v>
      </c>
      <c r="BB30403" s="91" t="s">
        <v>5081</v>
      </c>
      <c r="BC30403" s="91" t="s">
        <v>34869</v>
      </c>
      <c r="BD30403" s="473" t="s">
        <v>1301</v>
      </c>
    </row>
    <row r="30404" spans="53:56" ht="15" x14ac:dyDescent="0.25">
      <c r="BA30404" s="90" t="s">
        <v>34880</v>
      </c>
      <c r="BB30404" s="90" t="s">
        <v>5081</v>
      </c>
      <c r="BC30404" s="90" t="s">
        <v>34869</v>
      </c>
      <c r="BD30404" s="473" t="s">
        <v>1301</v>
      </c>
    </row>
    <row r="30405" spans="53:56" ht="15" x14ac:dyDescent="0.25">
      <c r="BA30405" s="90" t="s">
        <v>34881</v>
      </c>
      <c r="BB30405" s="90" t="s">
        <v>5081</v>
      </c>
      <c r="BC30405" s="90" t="s">
        <v>34869</v>
      </c>
      <c r="BD30405" s="473" t="s">
        <v>1301</v>
      </c>
    </row>
    <row r="30406" spans="53:56" ht="15" x14ac:dyDescent="0.25">
      <c r="BA30406" s="91" t="s">
        <v>34882</v>
      </c>
      <c r="BB30406" s="91" t="s">
        <v>5081</v>
      </c>
      <c r="BC30406" s="91" t="s">
        <v>34872</v>
      </c>
      <c r="BD30406" s="473" t="s">
        <v>1301</v>
      </c>
    </row>
    <row r="30407" spans="53:56" ht="15" x14ac:dyDescent="0.25">
      <c r="BA30407" s="90" t="s">
        <v>34883</v>
      </c>
      <c r="BB30407" s="90" t="s">
        <v>5081</v>
      </c>
      <c r="BC30407" s="90" t="s">
        <v>34866</v>
      </c>
      <c r="BD30407" s="473" t="s">
        <v>1301</v>
      </c>
    </row>
    <row r="30408" spans="53:56" ht="15" x14ac:dyDescent="0.25">
      <c r="BA30408" s="91" t="s">
        <v>34884</v>
      </c>
      <c r="BB30408" s="91" t="s">
        <v>5081</v>
      </c>
      <c r="BC30408" s="91" t="s">
        <v>34872</v>
      </c>
      <c r="BD30408" s="473" t="s">
        <v>1301</v>
      </c>
    </row>
    <row r="30409" spans="53:56" ht="15" x14ac:dyDescent="0.25">
      <c r="BA30409" s="91" t="s">
        <v>34885</v>
      </c>
      <c r="BB30409" s="91" t="s">
        <v>5081</v>
      </c>
      <c r="BC30409" s="91" t="s">
        <v>34863</v>
      </c>
      <c r="BD30409" s="473" t="s">
        <v>1301</v>
      </c>
    </row>
    <row r="30410" spans="53:56" ht="15" x14ac:dyDescent="0.25">
      <c r="BA30410" s="90" t="s">
        <v>34886</v>
      </c>
      <c r="BB30410" s="90" t="s">
        <v>5081</v>
      </c>
      <c r="BC30410" s="90" t="s">
        <v>34720</v>
      </c>
      <c r="BD30410" s="473" t="s">
        <v>1301</v>
      </c>
    </row>
    <row r="30411" spans="53:56" ht="15" x14ac:dyDescent="0.25">
      <c r="BA30411" s="91" t="s">
        <v>34887</v>
      </c>
      <c r="BB30411" s="91" t="s">
        <v>5081</v>
      </c>
      <c r="BC30411" s="91" t="s">
        <v>14219</v>
      </c>
      <c r="BD30411" s="473" t="s">
        <v>1301</v>
      </c>
    </row>
    <row r="30412" spans="53:56" ht="15" x14ac:dyDescent="0.25">
      <c r="BA30412" s="90" t="s">
        <v>34888</v>
      </c>
      <c r="BB30412" s="90" t="s">
        <v>5081</v>
      </c>
      <c r="BC30412" s="90" t="s">
        <v>18428</v>
      </c>
      <c r="BD30412" s="473" t="s">
        <v>1301</v>
      </c>
    </row>
    <row r="30413" spans="53:56" ht="15" x14ac:dyDescent="0.25">
      <c r="BA30413" s="90" t="s">
        <v>34889</v>
      </c>
      <c r="BB30413" s="90" t="s">
        <v>5081</v>
      </c>
      <c r="BC30413" s="90" t="s">
        <v>15303</v>
      </c>
      <c r="BD30413" s="473" t="s">
        <v>1301</v>
      </c>
    </row>
    <row r="30414" spans="53:56" ht="15" x14ac:dyDescent="0.25">
      <c r="BA30414" s="91" t="s">
        <v>34890</v>
      </c>
      <c r="BB30414" s="91" t="s">
        <v>5081</v>
      </c>
      <c r="BC30414" s="91" t="s">
        <v>14219</v>
      </c>
      <c r="BD30414" s="473" t="s">
        <v>1301</v>
      </c>
    </row>
    <row r="30415" spans="53:56" ht="15" x14ac:dyDescent="0.25">
      <c r="BA30415" s="90" t="s">
        <v>34891</v>
      </c>
      <c r="BB30415" s="90" t="s">
        <v>5081</v>
      </c>
      <c r="BC30415" s="90" t="s">
        <v>34720</v>
      </c>
      <c r="BD30415" s="473" t="s">
        <v>1301</v>
      </c>
    </row>
    <row r="30416" spans="53:56" ht="15" x14ac:dyDescent="0.25">
      <c r="BA30416" s="91" t="s">
        <v>34892</v>
      </c>
      <c r="BB30416" s="91" t="s">
        <v>5081</v>
      </c>
      <c r="BC30416" s="91" t="s">
        <v>34869</v>
      </c>
      <c r="BD30416" s="473" t="s">
        <v>1301</v>
      </c>
    </row>
    <row r="30417" spans="53:56" ht="15" x14ac:dyDescent="0.25">
      <c r="BA30417" s="90" t="s">
        <v>34893</v>
      </c>
      <c r="BB30417" s="90" t="s">
        <v>5081</v>
      </c>
      <c r="BC30417" s="90" t="s">
        <v>34894</v>
      </c>
      <c r="BD30417" s="473" t="s">
        <v>1301</v>
      </c>
    </row>
    <row r="30418" spans="53:56" ht="15" x14ac:dyDescent="0.25">
      <c r="BA30418" s="91" t="s">
        <v>34895</v>
      </c>
      <c r="BB30418" s="91" t="s">
        <v>5081</v>
      </c>
      <c r="BC30418" s="91" t="s">
        <v>17343</v>
      </c>
      <c r="BD30418" s="473" t="s">
        <v>1301</v>
      </c>
    </row>
    <row r="30419" spans="53:56" ht="15" x14ac:dyDescent="0.25">
      <c r="BA30419" s="91" t="s">
        <v>34896</v>
      </c>
      <c r="BB30419" s="91" t="s">
        <v>5081</v>
      </c>
      <c r="BC30419" s="91" t="s">
        <v>14219</v>
      </c>
      <c r="BD30419" s="473" t="s">
        <v>1301</v>
      </c>
    </row>
    <row r="30420" spans="53:56" ht="15" x14ac:dyDescent="0.25">
      <c r="BA30420" s="90" t="s">
        <v>34897</v>
      </c>
      <c r="BB30420" s="90" t="s">
        <v>5081</v>
      </c>
      <c r="BC30420" s="90" t="s">
        <v>34866</v>
      </c>
      <c r="BD30420" s="473" t="s">
        <v>1301</v>
      </c>
    </row>
    <row r="30421" spans="53:56" ht="15" x14ac:dyDescent="0.25">
      <c r="BA30421" s="91" t="s">
        <v>34898</v>
      </c>
      <c r="BB30421" s="91" t="s">
        <v>5081</v>
      </c>
      <c r="BC30421" s="91" t="s">
        <v>34872</v>
      </c>
      <c r="BD30421" s="473" t="s">
        <v>1301</v>
      </c>
    </row>
    <row r="30422" spans="53:56" ht="15" x14ac:dyDescent="0.25">
      <c r="BA30422" s="90" t="s">
        <v>34899</v>
      </c>
      <c r="BB30422" s="90" t="s">
        <v>5081</v>
      </c>
      <c r="BC30422" s="90" t="s">
        <v>34872</v>
      </c>
      <c r="BD30422" s="473" t="s">
        <v>1301</v>
      </c>
    </row>
    <row r="30423" spans="53:56" ht="15" x14ac:dyDescent="0.25">
      <c r="BA30423" s="90" t="s">
        <v>34900</v>
      </c>
      <c r="BB30423" s="90" t="s">
        <v>5081</v>
      </c>
      <c r="BC30423" s="90" t="s">
        <v>34863</v>
      </c>
      <c r="BD30423" s="473" t="s">
        <v>1301</v>
      </c>
    </row>
    <row r="30424" spans="53:56" ht="15" x14ac:dyDescent="0.25">
      <c r="BA30424" s="91" t="s">
        <v>34901</v>
      </c>
      <c r="BB30424" s="91" t="s">
        <v>5081</v>
      </c>
      <c r="BC30424" s="91" t="s">
        <v>8489</v>
      </c>
      <c r="BD30424" s="473" t="s">
        <v>1301</v>
      </c>
    </row>
    <row r="30425" spans="53:56" ht="15" x14ac:dyDescent="0.25">
      <c r="BA30425" s="90" t="s">
        <v>34902</v>
      </c>
      <c r="BB30425" s="90" t="s">
        <v>5081</v>
      </c>
      <c r="BC30425" s="90" t="s">
        <v>34869</v>
      </c>
      <c r="BD30425" s="473" t="s">
        <v>1301</v>
      </c>
    </row>
    <row r="30426" spans="53:56" ht="15" x14ac:dyDescent="0.25">
      <c r="BA30426" s="91" t="s">
        <v>34903</v>
      </c>
      <c r="BB30426" s="91" t="s">
        <v>5081</v>
      </c>
      <c r="BC30426" s="91" t="s">
        <v>18428</v>
      </c>
      <c r="BD30426" s="473" t="s">
        <v>1301</v>
      </c>
    </row>
    <row r="30427" spans="53:56" ht="15" x14ac:dyDescent="0.25">
      <c r="BA30427" s="91" t="s">
        <v>34904</v>
      </c>
      <c r="BB30427" s="91" t="s">
        <v>5081</v>
      </c>
      <c r="BC30427" s="91" t="s">
        <v>34869</v>
      </c>
      <c r="BD30427" s="473" t="s">
        <v>1301</v>
      </c>
    </row>
    <row r="30428" spans="53:56" ht="15" x14ac:dyDescent="0.25">
      <c r="BA30428" s="90" t="s">
        <v>34905</v>
      </c>
      <c r="BB30428" s="90" t="s">
        <v>5081</v>
      </c>
      <c r="BC30428" s="90" t="s">
        <v>15303</v>
      </c>
      <c r="BD30428" s="473" t="s">
        <v>1301</v>
      </c>
    </row>
    <row r="30429" spans="53:56" ht="15" x14ac:dyDescent="0.25">
      <c r="BA30429" s="91" t="s">
        <v>34906</v>
      </c>
      <c r="BB30429" s="91" t="s">
        <v>5081</v>
      </c>
      <c r="BC30429" s="91" t="s">
        <v>34866</v>
      </c>
      <c r="BD30429" s="473" t="s">
        <v>1301</v>
      </c>
    </row>
    <row r="30430" spans="53:56" ht="15" x14ac:dyDescent="0.25">
      <c r="BA30430" s="90" t="s">
        <v>34907</v>
      </c>
      <c r="BB30430" s="90" t="s">
        <v>5081</v>
      </c>
      <c r="BC30430" s="90" t="s">
        <v>34869</v>
      </c>
      <c r="BD30430" s="473" t="s">
        <v>1301</v>
      </c>
    </row>
    <row r="30431" spans="53:56" ht="15" x14ac:dyDescent="0.25">
      <c r="BA30431" s="90" t="s">
        <v>34908</v>
      </c>
      <c r="BB30431" s="90" t="s">
        <v>5081</v>
      </c>
      <c r="BC30431" s="90" t="s">
        <v>34863</v>
      </c>
      <c r="BD30431" s="473" t="s">
        <v>1301</v>
      </c>
    </row>
    <row r="30432" spans="53:56" ht="15" x14ac:dyDescent="0.25">
      <c r="BA30432" s="91" t="s">
        <v>34909</v>
      </c>
      <c r="BB30432" s="91" t="s">
        <v>5081</v>
      </c>
      <c r="BC30432" s="91" t="s">
        <v>8489</v>
      </c>
      <c r="BD30432" s="473" t="s">
        <v>1301</v>
      </c>
    </row>
    <row r="30433" spans="53:56" ht="15" x14ac:dyDescent="0.25">
      <c r="BA30433" s="90" t="s">
        <v>34910</v>
      </c>
      <c r="BB30433" s="90" t="s">
        <v>5081</v>
      </c>
      <c r="BC30433" s="90" t="s">
        <v>34872</v>
      </c>
      <c r="BD30433" s="473" t="s">
        <v>1301</v>
      </c>
    </row>
    <row r="30434" spans="53:56" ht="15" x14ac:dyDescent="0.25">
      <c r="BA30434" s="90" t="s">
        <v>34911</v>
      </c>
      <c r="BB30434" s="90" t="s">
        <v>5081</v>
      </c>
      <c r="BC30434" s="90" t="s">
        <v>15303</v>
      </c>
      <c r="BD30434" s="473" t="s">
        <v>1301</v>
      </c>
    </row>
    <row r="30435" spans="53:56" ht="15" x14ac:dyDescent="0.25">
      <c r="BA30435" s="91" t="s">
        <v>34912</v>
      </c>
      <c r="BB30435" s="91" t="s">
        <v>5081</v>
      </c>
      <c r="BC30435" s="91" t="s">
        <v>34869</v>
      </c>
      <c r="BD30435" s="473" t="s">
        <v>1301</v>
      </c>
    </row>
    <row r="30436" spans="53:56" ht="15" x14ac:dyDescent="0.25">
      <c r="BA30436" s="90" t="s">
        <v>34913</v>
      </c>
      <c r="BB30436" s="90" t="s">
        <v>5081</v>
      </c>
      <c r="BC30436" s="90" t="s">
        <v>17343</v>
      </c>
      <c r="BD30436" s="473" t="s">
        <v>1301</v>
      </c>
    </row>
    <row r="30437" spans="53:56" ht="15" x14ac:dyDescent="0.25">
      <c r="BA30437" s="91" t="s">
        <v>34914</v>
      </c>
      <c r="BB30437" s="91" t="s">
        <v>5081</v>
      </c>
      <c r="BC30437" s="91" t="s">
        <v>34872</v>
      </c>
      <c r="BD30437" s="473" t="s">
        <v>1301</v>
      </c>
    </row>
    <row r="30438" spans="53:56" ht="15" x14ac:dyDescent="0.25">
      <c r="BA30438" s="90" t="s">
        <v>34915</v>
      </c>
      <c r="BB30438" s="90" t="s">
        <v>5081</v>
      </c>
      <c r="BC30438" s="90" t="s">
        <v>15303</v>
      </c>
      <c r="BD30438" s="473" t="s">
        <v>1301</v>
      </c>
    </row>
    <row r="30439" spans="53:56" ht="15" x14ac:dyDescent="0.25">
      <c r="BA30439" s="91" t="s">
        <v>34916</v>
      </c>
      <c r="BB30439" s="91" t="s">
        <v>5081</v>
      </c>
      <c r="BC30439" s="91" t="s">
        <v>34872</v>
      </c>
      <c r="BD30439" s="473" t="s">
        <v>1301</v>
      </c>
    </row>
    <row r="30440" spans="53:56" ht="15" x14ac:dyDescent="0.25">
      <c r="BA30440" s="90" t="s">
        <v>34917</v>
      </c>
      <c r="BB30440" s="90" t="s">
        <v>5081</v>
      </c>
      <c r="BC30440" s="90" t="s">
        <v>20640</v>
      </c>
      <c r="BD30440" s="473" t="s">
        <v>1301</v>
      </c>
    </row>
    <row r="30441" spans="53:56" ht="15" x14ac:dyDescent="0.25">
      <c r="BA30441" s="90" t="s">
        <v>34917</v>
      </c>
      <c r="BB30441" s="90" t="s">
        <v>5081</v>
      </c>
      <c r="BC30441" s="90" t="s">
        <v>17343</v>
      </c>
      <c r="BD30441" s="473" t="s">
        <v>1301</v>
      </c>
    </row>
    <row r="30442" spans="53:56" ht="15" x14ac:dyDescent="0.25">
      <c r="BA30442" s="91" t="s">
        <v>34918</v>
      </c>
      <c r="BB30442" s="91" t="s">
        <v>5081</v>
      </c>
      <c r="BC30442" s="91" t="s">
        <v>34869</v>
      </c>
      <c r="BD30442" s="473" t="s">
        <v>1301</v>
      </c>
    </row>
    <row r="30443" spans="53:56" ht="15" x14ac:dyDescent="0.25">
      <c r="BA30443" s="90" t="s">
        <v>34919</v>
      </c>
      <c r="BB30443" s="90" t="s">
        <v>5081</v>
      </c>
      <c r="BC30443" s="90" t="s">
        <v>34869</v>
      </c>
      <c r="BD30443" s="473" t="s">
        <v>1301</v>
      </c>
    </row>
    <row r="30444" spans="53:56" ht="15" x14ac:dyDescent="0.25">
      <c r="BA30444" s="91" t="s">
        <v>34920</v>
      </c>
      <c r="BB30444" s="91" t="s">
        <v>5081</v>
      </c>
      <c r="BC30444" s="91" t="s">
        <v>8489</v>
      </c>
      <c r="BD30444" s="473" t="s">
        <v>1301</v>
      </c>
    </row>
    <row r="30445" spans="53:56" ht="15" x14ac:dyDescent="0.25">
      <c r="BA30445" s="90" t="s">
        <v>34921</v>
      </c>
      <c r="BB30445" s="90" t="s">
        <v>5081</v>
      </c>
      <c r="BC30445" s="90" t="s">
        <v>34869</v>
      </c>
      <c r="BD30445" s="473" t="s">
        <v>1301</v>
      </c>
    </row>
    <row r="30446" spans="53:56" ht="15" x14ac:dyDescent="0.25">
      <c r="BA30446" s="91" t="s">
        <v>34922</v>
      </c>
      <c r="BB30446" s="91" t="s">
        <v>5081</v>
      </c>
      <c r="BC30446" s="91" t="s">
        <v>34869</v>
      </c>
      <c r="BD30446" s="473" t="s">
        <v>1301</v>
      </c>
    </row>
    <row r="30447" spans="53:56" ht="15" x14ac:dyDescent="0.25">
      <c r="BA30447" s="90" t="s">
        <v>34923</v>
      </c>
      <c r="BB30447" s="90" t="s">
        <v>5081</v>
      </c>
      <c r="BC30447" s="90" t="s">
        <v>34866</v>
      </c>
      <c r="BD30447" s="473" t="s">
        <v>1301</v>
      </c>
    </row>
    <row r="30448" spans="53:56" ht="15" x14ac:dyDescent="0.25">
      <c r="BA30448" s="91" t="s">
        <v>34924</v>
      </c>
      <c r="BB30448" s="91" t="s">
        <v>5081</v>
      </c>
      <c r="BC30448" s="91" t="s">
        <v>15303</v>
      </c>
      <c r="BD30448" s="473" t="s">
        <v>1301</v>
      </c>
    </row>
    <row r="30449" spans="53:56" ht="15" x14ac:dyDescent="0.25">
      <c r="BA30449" s="90" t="s">
        <v>34925</v>
      </c>
      <c r="BB30449" s="90" t="s">
        <v>5081</v>
      </c>
      <c r="BC30449" s="90" t="s">
        <v>34894</v>
      </c>
      <c r="BD30449" s="473" t="s">
        <v>1301</v>
      </c>
    </row>
    <row r="30450" spans="53:56" ht="15" x14ac:dyDescent="0.25">
      <c r="BA30450" s="91" t="s">
        <v>34926</v>
      </c>
      <c r="BB30450" s="91" t="s">
        <v>5081</v>
      </c>
      <c r="BC30450" s="91" t="s">
        <v>34866</v>
      </c>
      <c r="BD30450" s="473" t="s">
        <v>1301</v>
      </c>
    </row>
    <row r="30451" spans="53:56" ht="15" x14ac:dyDescent="0.25">
      <c r="BA30451" s="90" t="s">
        <v>34927</v>
      </c>
      <c r="BB30451" s="90" t="s">
        <v>5081</v>
      </c>
      <c r="BC30451" s="90" t="s">
        <v>14219</v>
      </c>
      <c r="BD30451" s="473" t="s">
        <v>1301</v>
      </c>
    </row>
    <row r="30452" spans="53:56" ht="15" x14ac:dyDescent="0.25">
      <c r="BA30452" s="91" t="s">
        <v>34928</v>
      </c>
      <c r="BB30452" s="91" t="s">
        <v>5081</v>
      </c>
      <c r="BC30452" s="91" t="s">
        <v>34866</v>
      </c>
      <c r="BD30452" s="473" t="s">
        <v>1301</v>
      </c>
    </row>
    <row r="30453" spans="53:56" ht="15" x14ac:dyDescent="0.25">
      <c r="BA30453" s="90" t="s">
        <v>34929</v>
      </c>
      <c r="BB30453" s="90" t="s">
        <v>5081</v>
      </c>
      <c r="BC30453" s="90" t="s">
        <v>18428</v>
      </c>
      <c r="BD30453" s="473" t="s">
        <v>1301</v>
      </c>
    </row>
    <row r="30454" spans="53:56" ht="15" x14ac:dyDescent="0.25">
      <c r="BA30454" s="91" t="s">
        <v>34930</v>
      </c>
      <c r="BB30454" s="91" t="s">
        <v>5081</v>
      </c>
      <c r="BC30454" s="91" t="s">
        <v>34869</v>
      </c>
      <c r="BD30454" s="473" t="s">
        <v>1301</v>
      </c>
    </row>
    <row r="30455" spans="53:56" ht="15" x14ac:dyDescent="0.25">
      <c r="BA30455" s="90" t="s">
        <v>34931</v>
      </c>
      <c r="BB30455" s="90" t="s">
        <v>5081</v>
      </c>
      <c r="BC30455" s="90" t="s">
        <v>34863</v>
      </c>
      <c r="BD30455" s="473" t="s">
        <v>1301</v>
      </c>
    </row>
    <row r="30456" spans="53:56" ht="15" x14ac:dyDescent="0.25">
      <c r="BA30456" s="90" t="s">
        <v>34932</v>
      </c>
      <c r="BB30456" s="90" t="s">
        <v>5081</v>
      </c>
      <c r="BC30456" s="90" t="s">
        <v>20640</v>
      </c>
      <c r="BD30456" s="473" t="s">
        <v>1301</v>
      </c>
    </row>
    <row r="30457" spans="53:56" ht="15" x14ac:dyDescent="0.25">
      <c r="BA30457" s="91" t="s">
        <v>34933</v>
      </c>
      <c r="BB30457" s="91" t="s">
        <v>5081</v>
      </c>
      <c r="BC30457" s="91" t="s">
        <v>34894</v>
      </c>
      <c r="BD30457" s="473" t="s">
        <v>1301</v>
      </c>
    </row>
    <row r="30458" spans="53:56" ht="15" x14ac:dyDescent="0.25">
      <c r="BA30458" s="90" t="s">
        <v>34934</v>
      </c>
      <c r="BB30458" s="90" t="s">
        <v>5081</v>
      </c>
      <c r="BC30458" s="90" t="s">
        <v>8489</v>
      </c>
      <c r="BD30458" s="473" t="s">
        <v>1301</v>
      </c>
    </row>
    <row r="30459" spans="53:56" ht="15" x14ac:dyDescent="0.25">
      <c r="BA30459" s="91" t="s">
        <v>34935</v>
      </c>
      <c r="BB30459" s="91" t="s">
        <v>5081</v>
      </c>
      <c r="BC30459" s="91" t="s">
        <v>8489</v>
      </c>
      <c r="BD30459" s="473" t="s">
        <v>1301</v>
      </c>
    </row>
    <row r="30460" spans="53:56" ht="15" x14ac:dyDescent="0.25">
      <c r="BA30460" s="90" t="s">
        <v>34936</v>
      </c>
      <c r="BB30460" s="90" t="s">
        <v>5081</v>
      </c>
      <c r="BC30460" s="90" t="s">
        <v>17343</v>
      </c>
      <c r="BD30460" s="473" t="s">
        <v>1301</v>
      </c>
    </row>
    <row r="30461" spans="53:56" ht="15" x14ac:dyDescent="0.25">
      <c r="BA30461" s="91" t="s">
        <v>34937</v>
      </c>
      <c r="BB30461" s="91" t="s">
        <v>5081</v>
      </c>
      <c r="BC30461" s="91" t="s">
        <v>34894</v>
      </c>
      <c r="BD30461" s="473" t="s">
        <v>1301</v>
      </c>
    </row>
    <row r="30462" spans="53:56" ht="15" x14ac:dyDescent="0.25">
      <c r="BA30462" s="90" t="s">
        <v>34938</v>
      </c>
      <c r="BB30462" s="90" t="s">
        <v>5081</v>
      </c>
      <c r="BC30462" s="90" t="s">
        <v>17343</v>
      </c>
      <c r="BD30462" s="473" t="s">
        <v>1301</v>
      </c>
    </row>
    <row r="30463" spans="53:56" ht="15" x14ac:dyDescent="0.25">
      <c r="BA30463" s="91" t="s">
        <v>34939</v>
      </c>
      <c r="BB30463" s="91" t="s">
        <v>5081</v>
      </c>
      <c r="BC30463" s="91" t="s">
        <v>34894</v>
      </c>
      <c r="BD30463" s="473" t="s">
        <v>1301</v>
      </c>
    </row>
    <row r="30464" spans="53:56" ht="15" x14ac:dyDescent="0.25">
      <c r="BA30464" s="90" t="s">
        <v>34940</v>
      </c>
      <c r="BB30464" s="90" t="s">
        <v>5081</v>
      </c>
      <c r="BC30464" s="90" t="s">
        <v>18428</v>
      </c>
      <c r="BD30464" s="473" t="s">
        <v>1301</v>
      </c>
    </row>
    <row r="30465" spans="53:56" ht="15" x14ac:dyDescent="0.25">
      <c r="BA30465" s="91" t="s">
        <v>34941</v>
      </c>
      <c r="BB30465" s="91" t="s">
        <v>5081</v>
      </c>
      <c r="BC30465" s="91" t="s">
        <v>14219</v>
      </c>
      <c r="BD30465" s="473" t="s">
        <v>1301</v>
      </c>
    </row>
    <row r="30466" spans="53:56" ht="15" x14ac:dyDescent="0.25">
      <c r="BA30466" s="90" t="s">
        <v>34942</v>
      </c>
      <c r="BB30466" s="90" t="s">
        <v>5081</v>
      </c>
      <c r="BC30466" s="90" t="s">
        <v>14219</v>
      </c>
      <c r="BD30466" s="473" t="s">
        <v>1301</v>
      </c>
    </row>
    <row r="30467" spans="53:56" ht="15" x14ac:dyDescent="0.25">
      <c r="BA30467" s="91" t="s">
        <v>34943</v>
      </c>
      <c r="BB30467" s="91" t="s">
        <v>5081</v>
      </c>
      <c r="BC30467" s="91" t="s">
        <v>14219</v>
      </c>
      <c r="BD30467" s="473" t="s">
        <v>1301</v>
      </c>
    </row>
    <row r="30468" spans="53:56" ht="15" x14ac:dyDescent="0.25">
      <c r="BA30468" s="90" t="s">
        <v>34944</v>
      </c>
      <c r="BB30468" s="90" t="s">
        <v>5081</v>
      </c>
      <c r="BC30468" s="90" t="s">
        <v>14219</v>
      </c>
      <c r="BD30468" s="473" t="s">
        <v>1301</v>
      </c>
    </row>
    <row r="30469" spans="53:56" ht="15" x14ac:dyDescent="0.25">
      <c r="BA30469" s="91" t="s">
        <v>34945</v>
      </c>
      <c r="BB30469" s="91" t="s">
        <v>5081</v>
      </c>
      <c r="BC30469" s="91" t="s">
        <v>14219</v>
      </c>
      <c r="BD30469" s="473" t="s">
        <v>1301</v>
      </c>
    </row>
    <row r="30470" spans="53:56" ht="15" x14ac:dyDescent="0.25">
      <c r="BA30470" s="90" t="s">
        <v>34946</v>
      </c>
      <c r="BB30470" s="90" t="s">
        <v>5081</v>
      </c>
      <c r="BC30470" s="90" t="s">
        <v>34866</v>
      </c>
      <c r="BD30470" s="473" t="s">
        <v>1301</v>
      </c>
    </row>
    <row r="30471" spans="53:56" ht="15" x14ac:dyDescent="0.25">
      <c r="BA30471" s="91" t="s">
        <v>34947</v>
      </c>
      <c r="BB30471" s="91" t="s">
        <v>5081</v>
      </c>
      <c r="BC30471" s="91" t="s">
        <v>34866</v>
      </c>
      <c r="BD30471" s="473" t="s">
        <v>1301</v>
      </c>
    </row>
    <row r="30472" spans="53:56" ht="15" x14ac:dyDescent="0.25">
      <c r="BA30472" s="90" t="s">
        <v>34947</v>
      </c>
      <c r="BB30472" s="90" t="s">
        <v>5081</v>
      </c>
      <c r="BC30472" s="90" t="s">
        <v>14219</v>
      </c>
      <c r="BD30472" s="473" t="s">
        <v>1301</v>
      </c>
    </row>
    <row r="30473" spans="53:56" ht="15" x14ac:dyDescent="0.25">
      <c r="BA30473" s="90" t="s">
        <v>34948</v>
      </c>
      <c r="BB30473" s="90" t="s">
        <v>5081</v>
      </c>
      <c r="BC30473" s="90" t="s">
        <v>14219</v>
      </c>
      <c r="BD30473" s="473" t="s">
        <v>1301</v>
      </c>
    </row>
    <row r="30474" spans="53:56" ht="15" x14ac:dyDescent="0.25">
      <c r="BA30474" s="91" t="s">
        <v>34949</v>
      </c>
      <c r="BB30474" s="91" t="s">
        <v>5081</v>
      </c>
      <c r="BC30474" s="91" t="s">
        <v>14219</v>
      </c>
      <c r="BD30474" s="473" t="s">
        <v>1301</v>
      </c>
    </row>
    <row r="30475" spans="53:56" ht="15" x14ac:dyDescent="0.25">
      <c r="BA30475" s="90" t="s">
        <v>34950</v>
      </c>
      <c r="BB30475" s="90" t="s">
        <v>5081</v>
      </c>
      <c r="BC30475" s="90" t="s">
        <v>9238</v>
      </c>
      <c r="BD30475" s="473" t="s">
        <v>1301</v>
      </c>
    </row>
    <row r="30476" spans="53:56" ht="15" x14ac:dyDescent="0.25">
      <c r="BA30476" s="91" t="s">
        <v>34951</v>
      </c>
      <c r="BB30476" s="91" t="s">
        <v>5081</v>
      </c>
      <c r="BC30476" s="91" t="s">
        <v>23711</v>
      </c>
      <c r="BD30476" s="473" t="s">
        <v>1301</v>
      </c>
    </row>
    <row r="30477" spans="53:56" ht="15" x14ac:dyDescent="0.25">
      <c r="BA30477" s="90" t="s">
        <v>34952</v>
      </c>
      <c r="BB30477" s="90" t="s">
        <v>5081</v>
      </c>
      <c r="BC30477" s="90" t="s">
        <v>9238</v>
      </c>
      <c r="BD30477" s="473" t="s">
        <v>1301</v>
      </c>
    </row>
    <row r="30478" spans="53:56" ht="15" x14ac:dyDescent="0.25">
      <c r="BA30478" s="91" t="s">
        <v>34953</v>
      </c>
      <c r="BB30478" s="91" t="s">
        <v>5081</v>
      </c>
      <c r="BC30478" s="91" t="s">
        <v>3448</v>
      </c>
      <c r="BD30478" s="473" t="s">
        <v>1301</v>
      </c>
    </row>
    <row r="30479" spans="53:56" ht="15" x14ac:dyDescent="0.25">
      <c r="BA30479" s="90" t="s">
        <v>34954</v>
      </c>
      <c r="BB30479" s="90" t="s">
        <v>5081</v>
      </c>
      <c r="BC30479" s="90" t="s">
        <v>3448</v>
      </c>
      <c r="BD30479" s="473" t="s">
        <v>1301</v>
      </c>
    </row>
    <row r="30480" spans="53:56" ht="15" x14ac:dyDescent="0.25">
      <c r="BA30480" s="91" t="s">
        <v>34955</v>
      </c>
      <c r="BB30480" s="91" t="s">
        <v>5081</v>
      </c>
      <c r="BC30480" s="91" t="s">
        <v>16538</v>
      </c>
      <c r="BD30480" s="473" t="s">
        <v>1301</v>
      </c>
    </row>
    <row r="30481" spans="53:56" ht="15" x14ac:dyDescent="0.25">
      <c r="BA30481" s="90" t="s">
        <v>34956</v>
      </c>
      <c r="BB30481" s="90" t="s">
        <v>5081</v>
      </c>
      <c r="BC30481" s="90" t="s">
        <v>16538</v>
      </c>
      <c r="BD30481" s="473" t="s">
        <v>1301</v>
      </c>
    </row>
    <row r="30482" spans="53:56" ht="15" x14ac:dyDescent="0.25">
      <c r="BA30482" s="91" t="s">
        <v>34957</v>
      </c>
      <c r="BB30482" s="91" t="s">
        <v>5081</v>
      </c>
      <c r="BC30482" s="91" t="s">
        <v>28696</v>
      </c>
      <c r="BD30482" s="473" t="s">
        <v>1301</v>
      </c>
    </row>
    <row r="30483" spans="53:56" ht="15" x14ac:dyDescent="0.25">
      <c r="BA30483" s="90" t="s">
        <v>34958</v>
      </c>
      <c r="BB30483" s="90" t="s">
        <v>5081</v>
      </c>
      <c r="BC30483" s="90" t="s">
        <v>28696</v>
      </c>
      <c r="BD30483" s="473" t="s">
        <v>1301</v>
      </c>
    </row>
    <row r="30484" spans="53:56" ht="15" x14ac:dyDescent="0.25">
      <c r="BA30484" s="91" t="s">
        <v>34959</v>
      </c>
      <c r="BB30484" s="91" t="s">
        <v>5081</v>
      </c>
      <c r="BC30484" s="91" t="s">
        <v>28696</v>
      </c>
      <c r="BD30484" s="473" t="s">
        <v>1301</v>
      </c>
    </row>
    <row r="30485" spans="53:56" ht="15" x14ac:dyDescent="0.25">
      <c r="BA30485" s="90" t="s">
        <v>34960</v>
      </c>
      <c r="BB30485" s="90" t="s">
        <v>5081</v>
      </c>
      <c r="BC30485" s="90" t="s">
        <v>15303</v>
      </c>
      <c r="BD30485" s="473" t="s">
        <v>1301</v>
      </c>
    </row>
    <row r="30486" spans="53:56" ht="15" x14ac:dyDescent="0.25">
      <c r="BA30486" s="91" t="s">
        <v>34961</v>
      </c>
      <c r="BB30486" s="91" t="s">
        <v>5081</v>
      </c>
      <c r="BC30486" s="91" t="s">
        <v>3448</v>
      </c>
      <c r="BD30486" s="473" t="s">
        <v>1301</v>
      </c>
    </row>
    <row r="30487" spans="53:56" ht="15" x14ac:dyDescent="0.25">
      <c r="BA30487" s="90" t="s">
        <v>34962</v>
      </c>
      <c r="BB30487" s="90" t="s">
        <v>5081</v>
      </c>
      <c r="BC30487" s="90" t="s">
        <v>9238</v>
      </c>
      <c r="BD30487" s="473" t="s">
        <v>1301</v>
      </c>
    </row>
    <row r="30488" spans="53:56" ht="15" x14ac:dyDescent="0.25">
      <c r="BA30488" s="91" t="s">
        <v>34963</v>
      </c>
      <c r="BB30488" s="91" t="s">
        <v>5081</v>
      </c>
      <c r="BC30488" s="91" t="s">
        <v>23711</v>
      </c>
      <c r="BD30488" s="473" t="s">
        <v>1301</v>
      </c>
    </row>
    <row r="30489" spans="53:56" ht="15" x14ac:dyDescent="0.25">
      <c r="BA30489" s="90" t="s">
        <v>34964</v>
      </c>
      <c r="BB30489" s="90" t="s">
        <v>5081</v>
      </c>
      <c r="BC30489" s="90" t="s">
        <v>16538</v>
      </c>
      <c r="BD30489" s="473" t="s">
        <v>1301</v>
      </c>
    </row>
    <row r="30490" spans="53:56" ht="15" x14ac:dyDescent="0.25">
      <c r="BA30490" s="91" t="s">
        <v>34965</v>
      </c>
      <c r="BB30490" s="91" t="s">
        <v>5081</v>
      </c>
      <c r="BC30490" s="91" t="s">
        <v>9238</v>
      </c>
      <c r="BD30490" s="473" t="s">
        <v>1301</v>
      </c>
    </row>
    <row r="30491" spans="53:56" ht="15" x14ac:dyDescent="0.25">
      <c r="BA30491" s="90" t="s">
        <v>34966</v>
      </c>
      <c r="BB30491" s="90" t="s">
        <v>5081</v>
      </c>
      <c r="BC30491" s="90" t="s">
        <v>3448</v>
      </c>
      <c r="BD30491" s="473" t="s">
        <v>1301</v>
      </c>
    </row>
    <row r="30492" spans="53:56" ht="15" x14ac:dyDescent="0.25">
      <c r="BA30492" s="91" t="s">
        <v>34967</v>
      </c>
      <c r="BB30492" s="91" t="s">
        <v>5081</v>
      </c>
      <c r="BC30492" s="91" t="s">
        <v>23711</v>
      </c>
      <c r="BD30492" s="473" t="s">
        <v>1301</v>
      </c>
    </row>
    <row r="30493" spans="53:56" ht="15" x14ac:dyDescent="0.25">
      <c r="BA30493" s="90" t="s">
        <v>34968</v>
      </c>
      <c r="BB30493" s="90" t="s">
        <v>5081</v>
      </c>
      <c r="BC30493" s="90" t="s">
        <v>21333</v>
      </c>
      <c r="BD30493" s="473" t="s">
        <v>1301</v>
      </c>
    </row>
    <row r="30494" spans="53:56" ht="15" x14ac:dyDescent="0.25">
      <c r="BA30494" s="90" t="s">
        <v>34969</v>
      </c>
      <c r="BB30494" s="90" t="s">
        <v>5081</v>
      </c>
      <c r="BC30494" s="90" t="s">
        <v>23711</v>
      </c>
      <c r="BD30494" s="473" t="s">
        <v>1301</v>
      </c>
    </row>
    <row r="30495" spans="53:56" ht="15" x14ac:dyDescent="0.25">
      <c r="BA30495" s="91" t="s">
        <v>34970</v>
      </c>
      <c r="BB30495" s="91" t="s">
        <v>5081</v>
      </c>
      <c r="BC30495" s="91" t="s">
        <v>3448</v>
      </c>
      <c r="BD30495" s="473" t="s">
        <v>1301</v>
      </c>
    </row>
    <row r="30496" spans="53:56" ht="15" x14ac:dyDescent="0.25">
      <c r="BA30496" s="90" t="s">
        <v>34970</v>
      </c>
      <c r="BB30496" s="90" t="s">
        <v>5081</v>
      </c>
      <c r="BC30496" s="90" t="s">
        <v>9238</v>
      </c>
      <c r="BD30496" s="473" t="s">
        <v>1301</v>
      </c>
    </row>
    <row r="30497" spans="53:56" ht="15" x14ac:dyDescent="0.25">
      <c r="BA30497" s="91" t="s">
        <v>34971</v>
      </c>
      <c r="BB30497" s="91" t="s">
        <v>5081</v>
      </c>
      <c r="BC30497" s="91" t="s">
        <v>16538</v>
      </c>
      <c r="BD30497" s="473" t="s">
        <v>1301</v>
      </c>
    </row>
    <row r="30498" spans="53:56" ht="15" x14ac:dyDescent="0.25">
      <c r="BA30498" s="90" t="s">
        <v>34972</v>
      </c>
      <c r="BB30498" s="90" t="s">
        <v>5081</v>
      </c>
      <c r="BC30498" s="90" t="s">
        <v>3501</v>
      </c>
      <c r="BD30498" s="473" t="s">
        <v>1301</v>
      </c>
    </row>
    <row r="30499" spans="53:56" ht="15" x14ac:dyDescent="0.25">
      <c r="BA30499" s="91" t="s">
        <v>34973</v>
      </c>
      <c r="BB30499" s="91" t="s">
        <v>5081</v>
      </c>
      <c r="BC30499" s="91" t="s">
        <v>3501</v>
      </c>
      <c r="BD30499" s="473" t="s">
        <v>1301</v>
      </c>
    </row>
    <row r="30500" spans="53:56" ht="15" x14ac:dyDescent="0.25">
      <c r="BA30500" s="90" t="s">
        <v>34974</v>
      </c>
      <c r="BB30500" s="90" t="s">
        <v>5081</v>
      </c>
      <c r="BC30500" s="90" t="s">
        <v>23711</v>
      </c>
      <c r="BD30500" s="473" t="s">
        <v>1301</v>
      </c>
    </row>
    <row r="30501" spans="53:56" ht="15" x14ac:dyDescent="0.25">
      <c r="BA30501" s="91" t="s">
        <v>34975</v>
      </c>
      <c r="BB30501" s="91" t="s">
        <v>5081</v>
      </c>
      <c r="BC30501" s="91" t="s">
        <v>23711</v>
      </c>
      <c r="BD30501" s="473" t="s">
        <v>1301</v>
      </c>
    </row>
    <row r="30502" spans="53:56" ht="15" x14ac:dyDescent="0.25">
      <c r="BA30502" s="90" t="s">
        <v>34976</v>
      </c>
      <c r="BB30502" s="90" t="s">
        <v>5081</v>
      </c>
      <c r="BC30502" s="90" t="s">
        <v>16538</v>
      </c>
      <c r="BD30502" s="473" t="s">
        <v>1301</v>
      </c>
    </row>
    <row r="30503" spans="53:56" ht="15" x14ac:dyDescent="0.25">
      <c r="BA30503" s="91" t="s">
        <v>34977</v>
      </c>
      <c r="BB30503" s="91" t="s">
        <v>5081</v>
      </c>
      <c r="BC30503" s="91" t="s">
        <v>16538</v>
      </c>
      <c r="BD30503" s="473" t="s">
        <v>1301</v>
      </c>
    </row>
    <row r="30504" spans="53:56" ht="15" x14ac:dyDescent="0.25">
      <c r="BA30504" s="90" t="s">
        <v>34978</v>
      </c>
      <c r="BB30504" s="90" t="s">
        <v>5081</v>
      </c>
      <c r="BC30504" s="90" t="s">
        <v>28696</v>
      </c>
      <c r="BD30504" s="473" t="s">
        <v>1301</v>
      </c>
    </row>
    <row r="30505" spans="53:56" ht="15" x14ac:dyDescent="0.25">
      <c r="BA30505" s="91" t="s">
        <v>34979</v>
      </c>
      <c r="BB30505" s="91" t="s">
        <v>5081</v>
      </c>
      <c r="BC30505" s="91" t="s">
        <v>21333</v>
      </c>
      <c r="BD30505" s="473" t="s">
        <v>1301</v>
      </c>
    </row>
    <row r="30506" spans="53:56" ht="15" x14ac:dyDescent="0.25">
      <c r="BA30506" s="90" t="s">
        <v>34980</v>
      </c>
      <c r="BB30506" s="90" t="s">
        <v>5081</v>
      </c>
      <c r="BC30506" s="90" t="s">
        <v>28696</v>
      </c>
      <c r="BD30506" s="473" t="s">
        <v>1301</v>
      </c>
    </row>
    <row r="30507" spans="53:56" ht="15" x14ac:dyDescent="0.25">
      <c r="BA30507" s="91" t="s">
        <v>34981</v>
      </c>
      <c r="BB30507" s="91" t="s">
        <v>5081</v>
      </c>
      <c r="BC30507" s="91" t="s">
        <v>23711</v>
      </c>
      <c r="BD30507" s="473" t="s">
        <v>1301</v>
      </c>
    </row>
    <row r="30508" spans="53:56" ht="15" x14ac:dyDescent="0.25">
      <c r="BA30508" s="90" t="s">
        <v>34982</v>
      </c>
      <c r="BB30508" s="90" t="s">
        <v>5081</v>
      </c>
      <c r="BC30508" s="90" t="s">
        <v>7028</v>
      </c>
      <c r="BD30508" s="473" t="s">
        <v>1301</v>
      </c>
    </row>
    <row r="30509" spans="53:56" ht="15" x14ac:dyDescent="0.25">
      <c r="BA30509" s="91" t="s">
        <v>34983</v>
      </c>
      <c r="BB30509" s="91" t="s">
        <v>5081</v>
      </c>
      <c r="BC30509" s="91" t="s">
        <v>9238</v>
      </c>
      <c r="BD30509" s="473" t="s">
        <v>1301</v>
      </c>
    </row>
    <row r="30510" spans="53:56" ht="15" x14ac:dyDescent="0.25">
      <c r="BA30510" s="90" t="s">
        <v>34984</v>
      </c>
      <c r="BB30510" s="90" t="s">
        <v>5081</v>
      </c>
      <c r="BC30510" s="90" t="s">
        <v>34863</v>
      </c>
      <c r="BD30510" s="473" t="s">
        <v>1301</v>
      </c>
    </row>
    <row r="30511" spans="53:56" ht="15" x14ac:dyDescent="0.25">
      <c r="BA30511" s="91" t="s">
        <v>34985</v>
      </c>
      <c r="BB30511" s="91" t="s">
        <v>5081</v>
      </c>
      <c r="BC30511" s="91" t="s">
        <v>28696</v>
      </c>
      <c r="BD30511" s="473" t="s">
        <v>1301</v>
      </c>
    </row>
    <row r="30512" spans="53:56" ht="15" x14ac:dyDescent="0.25">
      <c r="BA30512" s="90" t="s">
        <v>34986</v>
      </c>
      <c r="BB30512" s="90" t="s">
        <v>5081</v>
      </c>
      <c r="BC30512" s="90" t="s">
        <v>28696</v>
      </c>
      <c r="BD30512" s="473" t="s">
        <v>1301</v>
      </c>
    </row>
    <row r="30513" spans="53:56" ht="15" x14ac:dyDescent="0.25">
      <c r="BA30513" s="91" t="s">
        <v>34987</v>
      </c>
      <c r="BB30513" s="91" t="s">
        <v>5081</v>
      </c>
      <c r="BC30513" s="91" t="s">
        <v>34988</v>
      </c>
      <c r="BD30513" s="473" t="s">
        <v>1301</v>
      </c>
    </row>
    <row r="30514" spans="53:56" ht="15" x14ac:dyDescent="0.25">
      <c r="BA30514" s="91" t="s">
        <v>34989</v>
      </c>
      <c r="BB30514" s="91" t="s">
        <v>5081</v>
      </c>
      <c r="BC30514" s="91" t="s">
        <v>6513</v>
      </c>
      <c r="BD30514" s="473" t="s">
        <v>1301</v>
      </c>
    </row>
    <row r="30515" spans="53:56" ht="15" x14ac:dyDescent="0.25">
      <c r="BA30515" s="90" t="s">
        <v>34990</v>
      </c>
      <c r="BB30515" s="90" t="s">
        <v>5081</v>
      </c>
      <c r="BC30515" s="90" t="s">
        <v>9238</v>
      </c>
      <c r="BD30515" s="473" t="s">
        <v>1301</v>
      </c>
    </row>
    <row r="30516" spans="53:56" ht="15" x14ac:dyDescent="0.25">
      <c r="BA30516" s="91" t="s">
        <v>34991</v>
      </c>
      <c r="BB30516" s="91" t="s">
        <v>5081</v>
      </c>
      <c r="BC30516" s="91" t="s">
        <v>15303</v>
      </c>
      <c r="BD30516" s="473" t="s">
        <v>1301</v>
      </c>
    </row>
    <row r="30517" spans="53:56" ht="15" x14ac:dyDescent="0.25">
      <c r="BA30517" s="90" t="s">
        <v>34992</v>
      </c>
      <c r="BB30517" s="90" t="s">
        <v>5081</v>
      </c>
      <c r="BC30517" s="90" t="s">
        <v>3501</v>
      </c>
      <c r="BD30517" s="473" t="s">
        <v>1301</v>
      </c>
    </row>
    <row r="30518" spans="53:56" ht="15" x14ac:dyDescent="0.25">
      <c r="BA30518" s="90" t="s">
        <v>34993</v>
      </c>
      <c r="BB30518" s="90" t="s">
        <v>5081</v>
      </c>
      <c r="BC30518" s="90" t="s">
        <v>3448</v>
      </c>
      <c r="BD30518" s="473" t="s">
        <v>1301</v>
      </c>
    </row>
    <row r="30519" spans="53:56" ht="15" x14ac:dyDescent="0.25">
      <c r="BA30519" s="91" t="s">
        <v>34993</v>
      </c>
      <c r="BB30519" s="91" t="s">
        <v>5081</v>
      </c>
      <c r="BC30519" s="91" t="s">
        <v>34718</v>
      </c>
      <c r="BD30519" s="473" t="s">
        <v>1301</v>
      </c>
    </row>
    <row r="30520" spans="53:56" ht="15" x14ac:dyDescent="0.25">
      <c r="BA30520" s="90" t="s">
        <v>34994</v>
      </c>
      <c r="BB30520" s="90" t="s">
        <v>5081</v>
      </c>
      <c r="BC30520" s="90" t="s">
        <v>23711</v>
      </c>
      <c r="BD30520" s="473" t="s">
        <v>1301</v>
      </c>
    </row>
    <row r="30521" spans="53:56" ht="15" x14ac:dyDescent="0.25">
      <c r="BA30521" s="91" t="s">
        <v>34995</v>
      </c>
      <c r="BB30521" s="91" t="s">
        <v>5081</v>
      </c>
      <c r="BC30521" s="91" t="s">
        <v>16538</v>
      </c>
      <c r="BD30521" s="473" t="s">
        <v>1301</v>
      </c>
    </row>
    <row r="30522" spans="53:56" ht="15" x14ac:dyDescent="0.25">
      <c r="BA30522" s="91" t="s">
        <v>34996</v>
      </c>
      <c r="BB30522" s="91" t="s">
        <v>5081</v>
      </c>
      <c r="BC30522" s="91" t="s">
        <v>7028</v>
      </c>
      <c r="BD30522" s="473" t="s">
        <v>1301</v>
      </c>
    </row>
    <row r="30523" spans="53:56" ht="15" x14ac:dyDescent="0.25">
      <c r="BA30523" s="90" t="s">
        <v>34997</v>
      </c>
      <c r="BB30523" s="90" t="s">
        <v>5081</v>
      </c>
      <c r="BC30523" s="90" t="s">
        <v>6513</v>
      </c>
      <c r="BD30523" s="473" t="s">
        <v>1301</v>
      </c>
    </row>
    <row r="30524" spans="53:56" ht="15" x14ac:dyDescent="0.25">
      <c r="BA30524" s="91" t="s">
        <v>34998</v>
      </c>
      <c r="BB30524" s="91" t="s">
        <v>5081</v>
      </c>
      <c r="BC30524" s="91" t="s">
        <v>28696</v>
      </c>
      <c r="BD30524" s="473" t="s">
        <v>1301</v>
      </c>
    </row>
    <row r="30525" spans="53:56" ht="15" x14ac:dyDescent="0.25">
      <c r="BA30525" s="90" t="s">
        <v>34999</v>
      </c>
      <c r="BB30525" s="90" t="s">
        <v>5081</v>
      </c>
      <c r="BC30525" s="90" t="s">
        <v>34988</v>
      </c>
      <c r="BD30525" s="473" t="s">
        <v>1301</v>
      </c>
    </row>
    <row r="30526" spans="53:56" ht="15" x14ac:dyDescent="0.25">
      <c r="BA30526" s="90" t="s">
        <v>35000</v>
      </c>
      <c r="BB30526" s="90" t="s">
        <v>5081</v>
      </c>
      <c r="BC30526" s="90" t="s">
        <v>28696</v>
      </c>
      <c r="BD30526" s="473" t="s">
        <v>1301</v>
      </c>
    </row>
    <row r="30527" spans="53:56" ht="15" x14ac:dyDescent="0.25">
      <c r="BA30527" s="91" t="s">
        <v>35001</v>
      </c>
      <c r="BB30527" s="91" t="s">
        <v>5081</v>
      </c>
      <c r="BC30527" s="91" t="s">
        <v>21333</v>
      </c>
      <c r="BD30527" s="473" t="s">
        <v>1301</v>
      </c>
    </row>
    <row r="30528" spans="53:56" ht="15" x14ac:dyDescent="0.25">
      <c r="BA30528" s="90" t="s">
        <v>35001</v>
      </c>
      <c r="BB30528" s="90" t="s">
        <v>5081</v>
      </c>
      <c r="BC30528" s="90" t="s">
        <v>6513</v>
      </c>
      <c r="BD30528" s="473" t="s">
        <v>1301</v>
      </c>
    </row>
    <row r="30529" spans="53:56" ht="15" x14ac:dyDescent="0.25">
      <c r="BA30529" s="91" t="s">
        <v>35002</v>
      </c>
      <c r="BB30529" s="91" t="s">
        <v>5081</v>
      </c>
      <c r="BC30529" s="91" t="s">
        <v>3448</v>
      </c>
      <c r="BD30529" s="473" t="s">
        <v>1301</v>
      </c>
    </row>
    <row r="30530" spans="53:56" ht="15" x14ac:dyDescent="0.25">
      <c r="BA30530" s="90" t="s">
        <v>35003</v>
      </c>
      <c r="BB30530" s="90" t="s">
        <v>5081</v>
      </c>
      <c r="BC30530" s="90" t="s">
        <v>34988</v>
      </c>
      <c r="BD30530" s="473" t="s">
        <v>1301</v>
      </c>
    </row>
    <row r="30531" spans="53:56" ht="15" x14ac:dyDescent="0.25">
      <c r="BA30531" s="91" t="s">
        <v>35004</v>
      </c>
      <c r="BB30531" s="91" t="s">
        <v>5081</v>
      </c>
      <c r="BC30531" s="91" t="s">
        <v>3448</v>
      </c>
      <c r="BD30531" s="473" t="s">
        <v>1301</v>
      </c>
    </row>
    <row r="30532" spans="53:56" ht="15" x14ac:dyDescent="0.25">
      <c r="BA30532" s="91" t="s">
        <v>35005</v>
      </c>
      <c r="BB30532" s="91" t="s">
        <v>5081</v>
      </c>
      <c r="BC30532" s="91" t="s">
        <v>21333</v>
      </c>
      <c r="BD30532" s="473" t="s">
        <v>1301</v>
      </c>
    </row>
    <row r="30533" spans="53:56" ht="15" x14ac:dyDescent="0.25">
      <c r="BA30533" s="90" t="s">
        <v>35006</v>
      </c>
      <c r="BB30533" s="90" t="s">
        <v>5081</v>
      </c>
      <c r="BC30533" s="90" t="s">
        <v>9238</v>
      </c>
      <c r="BD30533" s="473" t="s">
        <v>1301</v>
      </c>
    </row>
    <row r="30534" spans="53:56" ht="15" x14ac:dyDescent="0.25">
      <c r="BA30534" s="91" t="s">
        <v>35007</v>
      </c>
      <c r="BB30534" s="91" t="s">
        <v>5081</v>
      </c>
      <c r="BC30534" s="91" t="s">
        <v>3448</v>
      </c>
      <c r="BD30534" s="473" t="s">
        <v>1301</v>
      </c>
    </row>
    <row r="30535" spans="53:56" ht="15" x14ac:dyDescent="0.25">
      <c r="BA30535" s="90" t="s">
        <v>35008</v>
      </c>
      <c r="BB30535" s="90" t="s">
        <v>5081</v>
      </c>
      <c r="BC30535" s="90" t="s">
        <v>28696</v>
      </c>
      <c r="BD30535" s="473" t="s">
        <v>1301</v>
      </c>
    </row>
    <row r="30536" spans="53:56" ht="15" x14ac:dyDescent="0.25">
      <c r="BA30536" s="91" t="s">
        <v>35008</v>
      </c>
      <c r="BB30536" s="91" t="s">
        <v>5081</v>
      </c>
      <c r="BC30536" s="91" t="s">
        <v>9238</v>
      </c>
      <c r="BD30536" s="473" t="s">
        <v>1301</v>
      </c>
    </row>
    <row r="30537" spans="53:56" ht="15" x14ac:dyDescent="0.25">
      <c r="BA30537" s="90" t="s">
        <v>35009</v>
      </c>
      <c r="BB30537" s="90" t="s">
        <v>5081</v>
      </c>
      <c r="BC30537" s="90" t="s">
        <v>23711</v>
      </c>
      <c r="BD30537" s="473" t="s">
        <v>1301</v>
      </c>
    </row>
    <row r="30538" spans="53:56" ht="15" x14ac:dyDescent="0.25">
      <c r="BA30538" s="91" t="s">
        <v>35010</v>
      </c>
      <c r="BB30538" s="91" t="s">
        <v>5081</v>
      </c>
      <c r="BC30538" s="91" t="s">
        <v>25975</v>
      </c>
      <c r="BD30538" s="473" t="s">
        <v>1301</v>
      </c>
    </row>
    <row r="30539" spans="53:56" ht="15" x14ac:dyDescent="0.25">
      <c r="BA30539" s="91" t="s">
        <v>35011</v>
      </c>
      <c r="BB30539" s="91" t="s">
        <v>5081</v>
      </c>
      <c r="BC30539" s="91" t="s">
        <v>35012</v>
      </c>
      <c r="BD30539" s="473" t="s">
        <v>1301</v>
      </c>
    </row>
    <row r="30540" spans="53:56" ht="15" x14ac:dyDescent="0.25">
      <c r="BA30540" s="90" t="s">
        <v>35013</v>
      </c>
      <c r="BB30540" s="90" t="s">
        <v>5081</v>
      </c>
      <c r="BC30540" s="90" t="s">
        <v>35012</v>
      </c>
      <c r="BD30540" s="473" t="s">
        <v>1301</v>
      </c>
    </row>
    <row r="30541" spans="53:56" ht="15" x14ac:dyDescent="0.25">
      <c r="BA30541" s="91" t="s">
        <v>35014</v>
      </c>
      <c r="BB30541" s="91" t="s">
        <v>5081</v>
      </c>
      <c r="BC30541" s="91" t="s">
        <v>35012</v>
      </c>
      <c r="BD30541" s="473" t="s">
        <v>1301</v>
      </c>
    </row>
    <row r="30542" spans="53:56" ht="15" x14ac:dyDescent="0.25">
      <c r="BA30542" s="90" t="s">
        <v>35015</v>
      </c>
      <c r="BB30542" s="90" t="s">
        <v>5081</v>
      </c>
      <c r="BC30542" s="90" t="s">
        <v>20230</v>
      </c>
      <c r="BD30542" s="473" t="s">
        <v>1301</v>
      </c>
    </row>
    <row r="30543" spans="53:56" ht="15" x14ac:dyDescent="0.25">
      <c r="BA30543" s="90" t="s">
        <v>35016</v>
      </c>
      <c r="BB30543" s="90" t="s">
        <v>5081</v>
      </c>
      <c r="BC30543" s="90" t="s">
        <v>25975</v>
      </c>
      <c r="BD30543" s="473" t="s">
        <v>1301</v>
      </c>
    </row>
    <row r="30544" spans="53:56" ht="15" x14ac:dyDescent="0.25">
      <c r="BA30544" s="91" t="s">
        <v>35017</v>
      </c>
      <c r="BB30544" s="91" t="s">
        <v>5081</v>
      </c>
      <c r="BC30544" s="91" t="s">
        <v>14093</v>
      </c>
      <c r="BD30544" s="473" t="s">
        <v>1301</v>
      </c>
    </row>
    <row r="30545" spans="53:56" ht="15" x14ac:dyDescent="0.25">
      <c r="BA30545" s="90" t="s">
        <v>35018</v>
      </c>
      <c r="BB30545" s="90" t="s">
        <v>5081</v>
      </c>
      <c r="BC30545" s="90" t="s">
        <v>29709</v>
      </c>
      <c r="BD30545" s="473" t="s">
        <v>1301</v>
      </c>
    </row>
    <row r="30546" spans="53:56" ht="15" x14ac:dyDescent="0.25">
      <c r="BA30546" s="91" t="s">
        <v>35019</v>
      </c>
      <c r="BB30546" s="91" t="s">
        <v>5081</v>
      </c>
      <c r="BC30546" s="91" t="s">
        <v>35012</v>
      </c>
      <c r="BD30546" s="473" t="s">
        <v>1301</v>
      </c>
    </row>
    <row r="30547" spans="53:56" ht="15" x14ac:dyDescent="0.25">
      <c r="BA30547" s="91" t="s">
        <v>35020</v>
      </c>
      <c r="BB30547" s="91" t="s">
        <v>5081</v>
      </c>
      <c r="BC30547" s="91" t="s">
        <v>18082</v>
      </c>
      <c r="BD30547" s="473" t="s">
        <v>1301</v>
      </c>
    </row>
    <row r="30548" spans="53:56" ht="15" x14ac:dyDescent="0.25">
      <c r="BA30548" s="90" t="s">
        <v>35021</v>
      </c>
      <c r="BB30548" s="90" t="s">
        <v>5081</v>
      </c>
      <c r="BC30548" s="90" t="s">
        <v>25975</v>
      </c>
      <c r="BD30548" s="473" t="s">
        <v>1301</v>
      </c>
    </row>
    <row r="30549" spans="53:56" ht="15" x14ac:dyDescent="0.25">
      <c r="BA30549" s="91" t="s">
        <v>35022</v>
      </c>
      <c r="BB30549" s="91" t="s">
        <v>5081</v>
      </c>
      <c r="BC30549" s="91" t="s">
        <v>14093</v>
      </c>
      <c r="BD30549" s="473" t="s">
        <v>1301</v>
      </c>
    </row>
    <row r="30550" spans="53:56" ht="15" x14ac:dyDescent="0.25">
      <c r="BA30550" s="90" t="s">
        <v>35023</v>
      </c>
      <c r="BB30550" s="90" t="s">
        <v>5081</v>
      </c>
      <c r="BC30550" s="90" t="s">
        <v>20230</v>
      </c>
      <c r="BD30550" s="473" t="s">
        <v>1301</v>
      </c>
    </row>
    <row r="30551" spans="53:56" ht="15" x14ac:dyDescent="0.25">
      <c r="BA30551" s="91" t="s">
        <v>35024</v>
      </c>
      <c r="BB30551" s="91" t="s">
        <v>5081</v>
      </c>
      <c r="BC30551" s="91" t="s">
        <v>25975</v>
      </c>
      <c r="BD30551" s="473" t="s">
        <v>1301</v>
      </c>
    </row>
    <row r="30552" spans="53:56" ht="15" x14ac:dyDescent="0.25">
      <c r="BA30552" s="90" t="s">
        <v>35025</v>
      </c>
      <c r="BB30552" s="90" t="s">
        <v>5081</v>
      </c>
      <c r="BC30552" s="90" t="s">
        <v>14093</v>
      </c>
      <c r="BD30552" s="473" t="s">
        <v>1301</v>
      </c>
    </row>
    <row r="30553" spans="53:56" ht="15" x14ac:dyDescent="0.25">
      <c r="BA30553" s="90" t="s">
        <v>35026</v>
      </c>
      <c r="BB30553" s="90" t="s">
        <v>5081</v>
      </c>
      <c r="BC30553" s="90" t="s">
        <v>29709</v>
      </c>
      <c r="BD30553" s="473" t="s">
        <v>1301</v>
      </c>
    </row>
    <row r="30554" spans="53:56" ht="15" x14ac:dyDescent="0.25">
      <c r="BA30554" s="91" t="s">
        <v>35027</v>
      </c>
      <c r="BB30554" s="91" t="s">
        <v>5081</v>
      </c>
      <c r="BC30554" s="91" t="s">
        <v>35012</v>
      </c>
      <c r="BD30554" s="473" t="s">
        <v>1301</v>
      </c>
    </row>
    <row r="30555" spans="53:56" ht="15" x14ac:dyDescent="0.25">
      <c r="BA30555" s="90" t="s">
        <v>35028</v>
      </c>
      <c r="BB30555" s="90" t="s">
        <v>5081</v>
      </c>
      <c r="BC30555" s="90" t="s">
        <v>25975</v>
      </c>
      <c r="BD30555" s="473" t="s">
        <v>1301</v>
      </c>
    </row>
    <row r="30556" spans="53:56" ht="15" x14ac:dyDescent="0.25">
      <c r="BA30556" s="91" t="s">
        <v>35029</v>
      </c>
      <c r="BB30556" s="91" t="s">
        <v>5081</v>
      </c>
      <c r="BC30556" s="91" t="s">
        <v>28712</v>
      </c>
      <c r="BD30556" s="473" t="s">
        <v>1301</v>
      </c>
    </row>
    <row r="30557" spans="53:56" ht="15" x14ac:dyDescent="0.25">
      <c r="BA30557" s="91" t="s">
        <v>35030</v>
      </c>
      <c r="BB30557" s="91" t="s">
        <v>5081</v>
      </c>
      <c r="BC30557" s="91" t="s">
        <v>35012</v>
      </c>
      <c r="BD30557" s="473" t="s">
        <v>1301</v>
      </c>
    </row>
    <row r="30558" spans="53:56" ht="15" x14ac:dyDescent="0.25">
      <c r="BA30558" s="90" t="s">
        <v>35031</v>
      </c>
      <c r="BB30558" s="90" t="s">
        <v>5081</v>
      </c>
      <c r="BC30558" s="90" t="s">
        <v>25975</v>
      </c>
      <c r="BD30558" s="473" t="s">
        <v>1301</v>
      </c>
    </row>
    <row r="30559" spans="53:56" ht="15" x14ac:dyDescent="0.25">
      <c r="BA30559" s="91" t="s">
        <v>35032</v>
      </c>
      <c r="BB30559" s="91" t="s">
        <v>5081</v>
      </c>
      <c r="BC30559" s="91" t="s">
        <v>25975</v>
      </c>
      <c r="BD30559" s="473" t="s">
        <v>1301</v>
      </c>
    </row>
    <row r="30560" spans="53:56" ht="15" x14ac:dyDescent="0.25">
      <c r="BA30560" s="90" t="s">
        <v>35033</v>
      </c>
      <c r="BB30560" s="90" t="s">
        <v>5081</v>
      </c>
      <c r="BC30560" s="90" t="s">
        <v>35034</v>
      </c>
      <c r="BD30560" s="473" t="s">
        <v>1301</v>
      </c>
    </row>
    <row r="30561" spans="53:56" ht="15" x14ac:dyDescent="0.25">
      <c r="BA30561" s="90" t="s">
        <v>35033</v>
      </c>
      <c r="BB30561" s="90" t="s">
        <v>5081</v>
      </c>
      <c r="BC30561" s="90" t="s">
        <v>17964</v>
      </c>
      <c r="BD30561" s="473" t="s">
        <v>1301</v>
      </c>
    </row>
    <row r="30562" spans="53:56" ht="15" x14ac:dyDescent="0.25">
      <c r="BA30562" s="91" t="s">
        <v>35035</v>
      </c>
      <c r="BB30562" s="91" t="s">
        <v>5081</v>
      </c>
      <c r="BC30562" s="91" t="s">
        <v>29709</v>
      </c>
      <c r="BD30562" s="473" t="s">
        <v>1301</v>
      </c>
    </row>
    <row r="30563" spans="53:56" ht="15" x14ac:dyDescent="0.25">
      <c r="BA30563" s="90" t="s">
        <v>35036</v>
      </c>
      <c r="BB30563" s="90" t="s">
        <v>5081</v>
      </c>
      <c r="BC30563" s="90" t="s">
        <v>29709</v>
      </c>
      <c r="BD30563" s="473" t="s">
        <v>1301</v>
      </c>
    </row>
    <row r="30564" spans="53:56" ht="15" x14ac:dyDescent="0.25">
      <c r="BA30564" s="91" t="s">
        <v>35037</v>
      </c>
      <c r="BB30564" s="91" t="s">
        <v>5081</v>
      </c>
      <c r="BC30564" s="91" t="s">
        <v>35012</v>
      </c>
      <c r="BD30564" s="473" t="s">
        <v>1301</v>
      </c>
    </row>
    <row r="30565" spans="53:56" ht="15" x14ac:dyDescent="0.25">
      <c r="BA30565" s="91" t="s">
        <v>35038</v>
      </c>
      <c r="BB30565" s="91" t="s">
        <v>5081</v>
      </c>
      <c r="BC30565" s="91" t="s">
        <v>17310</v>
      </c>
      <c r="BD30565" s="473" t="s">
        <v>1301</v>
      </c>
    </row>
    <row r="30566" spans="53:56" ht="15" x14ac:dyDescent="0.25">
      <c r="BA30566" s="90" t="s">
        <v>35039</v>
      </c>
      <c r="BB30566" s="90" t="s">
        <v>5081</v>
      </c>
      <c r="BC30566" s="90" t="s">
        <v>28712</v>
      </c>
      <c r="BD30566" s="473" t="s">
        <v>1301</v>
      </c>
    </row>
    <row r="30567" spans="53:56" ht="15" x14ac:dyDescent="0.25">
      <c r="BA30567" s="91" t="s">
        <v>35040</v>
      </c>
      <c r="BB30567" s="91" t="s">
        <v>5081</v>
      </c>
      <c r="BC30567" s="91" t="s">
        <v>35034</v>
      </c>
      <c r="BD30567" s="473" t="s">
        <v>1301</v>
      </c>
    </row>
    <row r="30568" spans="53:56" ht="15" x14ac:dyDescent="0.25">
      <c r="BA30568" s="90" t="s">
        <v>35041</v>
      </c>
      <c r="BB30568" s="90" t="s">
        <v>5081</v>
      </c>
      <c r="BC30568" s="90" t="s">
        <v>25975</v>
      </c>
      <c r="BD30568" s="473" t="s">
        <v>1301</v>
      </c>
    </row>
    <row r="30569" spans="53:56" ht="15" x14ac:dyDescent="0.25">
      <c r="BA30569" s="90" t="s">
        <v>35042</v>
      </c>
      <c r="BB30569" s="90" t="s">
        <v>5081</v>
      </c>
      <c r="BC30569" s="90" t="s">
        <v>18082</v>
      </c>
      <c r="BD30569" s="473" t="s">
        <v>1301</v>
      </c>
    </row>
    <row r="30570" spans="53:56" ht="15" x14ac:dyDescent="0.25">
      <c r="BA30570" s="91" t="s">
        <v>35043</v>
      </c>
      <c r="BB30570" s="91" t="s">
        <v>5081</v>
      </c>
      <c r="BC30570" s="91" t="s">
        <v>35034</v>
      </c>
      <c r="BD30570" s="473" t="s">
        <v>1301</v>
      </c>
    </row>
    <row r="30571" spans="53:56" ht="15" x14ac:dyDescent="0.25">
      <c r="BA30571" s="90" t="s">
        <v>35044</v>
      </c>
      <c r="BB30571" s="90" t="s">
        <v>5081</v>
      </c>
      <c r="BC30571" s="90" t="s">
        <v>20230</v>
      </c>
      <c r="BD30571" s="473" t="s">
        <v>1301</v>
      </c>
    </row>
    <row r="30572" spans="53:56" ht="15" x14ac:dyDescent="0.25">
      <c r="BA30572" s="91" t="s">
        <v>35045</v>
      </c>
      <c r="BB30572" s="91" t="s">
        <v>5081</v>
      </c>
      <c r="BC30572" s="91" t="s">
        <v>29709</v>
      </c>
      <c r="BD30572" s="473" t="s">
        <v>1301</v>
      </c>
    </row>
    <row r="30573" spans="53:56" ht="15" x14ac:dyDescent="0.25">
      <c r="BA30573" s="91" t="s">
        <v>35046</v>
      </c>
      <c r="BB30573" s="91" t="s">
        <v>5081</v>
      </c>
      <c r="BC30573" s="91" t="s">
        <v>35034</v>
      </c>
      <c r="BD30573" s="473" t="s">
        <v>1301</v>
      </c>
    </row>
    <row r="30574" spans="53:56" ht="15" x14ac:dyDescent="0.25">
      <c r="BA30574" s="90" t="s">
        <v>35047</v>
      </c>
      <c r="BB30574" s="90" t="s">
        <v>5081</v>
      </c>
      <c r="BC30574" s="90" t="s">
        <v>29709</v>
      </c>
      <c r="BD30574" s="473" t="s">
        <v>1301</v>
      </c>
    </row>
    <row r="30575" spans="53:56" ht="15" x14ac:dyDescent="0.25">
      <c r="BA30575" s="91" t="s">
        <v>35048</v>
      </c>
      <c r="BB30575" s="91" t="s">
        <v>5081</v>
      </c>
      <c r="BC30575" s="91" t="s">
        <v>35034</v>
      </c>
      <c r="BD30575" s="473" t="s">
        <v>1301</v>
      </c>
    </row>
    <row r="30576" spans="53:56" ht="15" x14ac:dyDescent="0.25">
      <c r="BA30576" s="90" t="s">
        <v>35049</v>
      </c>
      <c r="BB30576" s="90" t="s">
        <v>5081</v>
      </c>
      <c r="BC30576" s="90" t="s">
        <v>14093</v>
      </c>
      <c r="BD30576" s="473" t="s">
        <v>1301</v>
      </c>
    </row>
    <row r="30577" spans="53:56" ht="15" x14ac:dyDescent="0.25">
      <c r="BA30577" s="90" t="s">
        <v>35050</v>
      </c>
      <c r="BB30577" s="90" t="s">
        <v>5081</v>
      </c>
      <c r="BC30577" s="90" t="s">
        <v>29709</v>
      </c>
      <c r="BD30577" s="473" t="s">
        <v>1301</v>
      </c>
    </row>
    <row r="30578" spans="53:56" ht="15" x14ac:dyDescent="0.25">
      <c r="BA30578" s="91" t="s">
        <v>35051</v>
      </c>
      <c r="BB30578" s="91" t="s">
        <v>5081</v>
      </c>
      <c r="BC30578" s="91" t="s">
        <v>29709</v>
      </c>
      <c r="BD30578" s="473" t="s">
        <v>1301</v>
      </c>
    </row>
    <row r="30579" spans="53:56" ht="15" x14ac:dyDescent="0.25">
      <c r="BA30579" s="90" t="s">
        <v>35052</v>
      </c>
      <c r="BB30579" s="90" t="s">
        <v>5081</v>
      </c>
      <c r="BC30579" s="90" t="s">
        <v>20230</v>
      </c>
      <c r="BD30579" s="473" t="s">
        <v>1301</v>
      </c>
    </row>
    <row r="30580" spans="53:56" ht="15" x14ac:dyDescent="0.25">
      <c r="BA30580" s="91" t="s">
        <v>35053</v>
      </c>
      <c r="BB30580" s="91" t="s">
        <v>5081</v>
      </c>
      <c r="BC30580" s="91" t="s">
        <v>35012</v>
      </c>
      <c r="BD30580" s="473" t="s">
        <v>1301</v>
      </c>
    </row>
    <row r="30581" spans="53:56" ht="15" x14ac:dyDescent="0.25">
      <c r="BA30581" s="91" t="s">
        <v>35054</v>
      </c>
      <c r="BB30581" s="91" t="s">
        <v>5081</v>
      </c>
      <c r="BC30581" s="91" t="s">
        <v>29709</v>
      </c>
      <c r="BD30581" s="473" t="s">
        <v>1301</v>
      </c>
    </row>
    <row r="30582" spans="53:56" ht="15" x14ac:dyDescent="0.25">
      <c r="BA30582" s="90" t="s">
        <v>35055</v>
      </c>
      <c r="BB30582" s="90" t="s">
        <v>5081</v>
      </c>
      <c r="BC30582" s="90" t="s">
        <v>35012</v>
      </c>
      <c r="BD30582" s="473" t="s">
        <v>1301</v>
      </c>
    </row>
    <row r="30583" spans="53:56" ht="15" x14ac:dyDescent="0.25">
      <c r="BA30583" s="91" t="s">
        <v>35055</v>
      </c>
      <c r="BB30583" s="91" t="s">
        <v>5081</v>
      </c>
      <c r="BC30583" s="91" t="s">
        <v>29709</v>
      </c>
      <c r="BD30583" s="473" t="s">
        <v>1301</v>
      </c>
    </row>
    <row r="30584" spans="53:56" ht="15" x14ac:dyDescent="0.25">
      <c r="BA30584" s="90" t="s">
        <v>35056</v>
      </c>
      <c r="BB30584" s="90" t="s">
        <v>5081</v>
      </c>
      <c r="BC30584" s="90" t="s">
        <v>35012</v>
      </c>
      <c r="BD30584" s="473" t="s">
        <v>1301</v>
      </c>
    </row>
    <row r="30585" spans="53:56" ht="15" x14ac:dyDescent="0.25">
      <c r="BA30585" s="90" t="s">
        <v>35057</v>
      </c>
      <c r="BB30585" s="90" t="s">
        <v>5081</v>
      </c>
      <c r="BC30585" s="90" t="s">
        <v>20230</v>
      </c>
      <c r="BD30585" s="473" t="s">
        <v>1301</v>
      </c>
    </row>
    <row r="30586" spans="53:56" ht="15" x14ac:dyDescent="0.25">
      <c r="BA30586" s="91" t="s">
        <v>35058</v>
      </c>
      <c r="BB30586" s="91" t="s">
        <v>5081</v>
      </c>
      <c r="BC30586" s="91" t="s">
        <v>29709</v>
      </c>
      <c r="BD30586" s="473" t="s">
        <v>1301</v>
      </c>
    </row>
    <row r="30587" spans="53:56" ht="15" x14ac:dyDescent="0.25">
      <c r="BA30587" s="91" t="s">
        <v>35059</v>
      </c>
      <c r="BB30587" s="91" t="s">
        <v>5081</v>
      </c>
      <c r="BC30587" s="91" t="s">
        <v>29709</v>
      </c>
      <c r="BD30587" s="473" t="s">
        <v>1301</v>
      </c>
    </row>
    <row r="30588" spans="53:56" ht="15" x14ac:dyDescent="0.25">
      <c r="BA30588" s="90" t="s">
        <v>35060</v>
      </c>
      <c r="BB30588" s="90" t="s">
        <v>5081</v>
      </c>
      <c r="BC30588" s="90" t="s">
        <v>14093</v>
      </c>
      <c r="BD30588" s="473" t="s">
        <v>1301</v>
      </c>
    </row>
    <row r="30589" spans="53:56" ht="15" x14ac:dyDescent="0.25">
      <c r="BA30589" s="91" t="s">
        <v>35061</v>
      </c>
      <c r="BB30589" s="91" t="s">
        <v>5081</v>
      </c>
      <c r="BC30589" s="91" t="s">
        <v>20230</v>
      </c>
      <c r="BD30589" s="473" t="s">
        <v>1301</v>
      </c>
    </row>
    <row r="30590" spans="53:56" ht="15" x14ac:dyDescent="0.25">
      <c r="BA30590" s="91" t="s">
        <v>35062</v>
      </c>
      <c r="BB30590" s="91" t="s">
        <v>5081</v>
      </c>
      <c r="BC30590" s="91" t="s">
        <v>29709</v>
      </c>
      <c r="BD30590" s="473" t="s">
        <v>1301</v>
      </c>
    </row>
    <row r="30591" spans="53:56" ht="15" x14ac:dyDescent="0.25">
      <c r="BA30591" s="90" t="s">
        <v>35063</v>
      </c>
      <c r="BB30591" s="90" t="s">
        <v>5081</v>
      </c>
      <c r="BC30591" s="90" t="s">
        <v>17310</v>
      </c>
      <c r="BD30591" s="473" t="s">
        <v>1301</v>
      </c>
    </row>
    <row r="30592" spans="53:56" ht="15" x14ac:dyDescent="0.25">
      <c r="BA30592" s="91" t="s">
        <v>35064</v>
      </c>
      <c r="BB30592" s="91" t="s">
        <v>5081</v>
      </c>
      <c r="BC30592" s="91" t="s">
        <v>17310</v>
      </c>
      <c r="BD30592" s="473" t="s">
        <v>1301</v>
      </c>
    </row>
    <row r="30593" spans="53:56" ht="15" x14ac:dyDescent="0.25">
      <c r="BA30593" s="90" t="s">
        <v>35065</v>
      </c>
      <c r="BB30593" s="90" t="s">
        <v>5081</v>
      </c>
      <c r="BC30593" s="90" t="s">
        <v>17310</v>
      </c>
      <c r="BD30593" s="473" t="s">
        <v>1301</v>
      </c>
    </row>
    <row r="30594" spans="53:56" ht="15" x14ac:dyDescent="0.25">
      <c r="BA30594" s="91" t="s">
        <v>35066</v>
      </c>
      <c r="BB30594" s="91" t="s">
        <v>5081</v>
      </c>
      <c r="BC30594" s="91" t="s">
        <v>17310</v>
      </c>
      <c r="BD30594" s="473" t="s">
        <v>1301</v>
      </c>
    </row>
    <row r="30595" spans="53:56" ht="15" x14ac:dyDescent="0.25">
      <c r="BA30595" s="90" t="s">
        <v>35067</v>
      </c>
      <c r="BB30595" s="90" t="s">
        <v>5081</v>
      </c>
      <c r="BC30595" s="90" t="s">
        <v>17310</v>
      </c>
      <c r="BD30595" s="473" t="s">
        <v>1301</v>
      </c>
    </row>
    <row r="30596" spans="53:56" ht="15" x14ac:dyDescent="0.25">
      <c r="BA30596" s="91" t="s">
        <v>35068</v>
      </c>
      <c r="BB30596" s="91" t="s">
        <v>5081</v>
      </c>
      <c r="BC30596" s="91" t="s">
        <v>35069</v>
      </c>
      <c r="BD30596" s="473" t="s">
        <v>1301</v>
      </c>
    </row>
    <row r="30597" spans="53:56" ht="15" x14ac:dyDescent="0.25">
      <c r="BA30597" s="90" t="s">
        <v>35070</v>
      </c>
      <c r="BB30597" s="90" t="s">
        <v>5081</v>
      </c>
      <c r="BC30597" s="90" t="s">
        <v>17310</v>
      </c>
      <c r="BD30597" s="473" t="s">
        <v>1301</v>
      </c>
    </row>
    <row r="30598" spans="53:56" ht="15" x14ac:dyDescent="0.25">
      <c r="BA30598" s="91" t="s">
        <v>35071</v>
      </c>
      <c r="BB30598" s="91" t="s">
        <v>5081</v>
      </c>
      <c r="BC30598" s="91" t="s">
        <v>17310</v>
      </c>
      <c r="BD30598" s="473" t="s">
        <v>1301</v>
      </c>
    </row>
    <row r="30599" spans="53:56" ht="15" x14ac:dyDescent="0.25">
      <c r="BA30599" s="90" t="s">
        <v>35072</v>
      </c>
      <c r="BB30599" s="90" t="s">
        <v>5081</v>
      </c>
      <c r="BC30599" s="90" t="s">
        <v>17310</v>
      </c>
      <c r="BD30599" s="473" t="s">
        <v>1301</v>
      </c>
    </row>
    <row r="30600" spans="53:56" ht="15" x14ac:dyDescent="0.25">
      <c r="BA30600" s="91" t="s">
        <v>35073</v>
      </c>
      <c r="BB30600" s="91" t="s">
        <v>5081</v>
      </c>
      <c r="BC30600" s="91" t="s">
        <v>17310</v>
      </c>
      <c r="BD30600" s="473" t="s">
        <v>1301</v>
      </c>
    </row>
    <row r="30601" spans="53:56" ht="15" x14ac:dyDescent="0.25">
      <c r="BA30601" s="90" t="s">
        <v>35074</v>
      </c>
      <c r="BB30601" s="90" t="s">
        <v>5081</v>
      </c>
      <c r="BC30601" s="90" t="s">
        <v>17310</v>
      </c>
      <c r="BD30601" s="473" t="s">
        <v>1301</v>
      </c>
    </row>
    <row r="30602" spans="53:56" ht="15" x14ac:dyDescent="0.25">
      <c r="BA30602" s="91" t="s">
        <v>35075</v>
      </c>
      <c r="BB30602" s="91" t="s">
        <v>5081</v>
      </c>
      <c r="BC30602" s="91" t="s">
        <v>17360</v>
      </c>
      <c r="BD30602" s="473" t="s">
        <v>1301</v>
      </c>
    </row>
    <row r="30603" spans="53:56" ht="15" x14ac:dyDescent="0.25">
      <c r="BA30603" s="90" t="s">
        <v>35076</v>
      </c>
      <c r="BB30603" s="90" t="s">
        <v>5081</v>
      </c>
      <c r="BC30603" s="90" t="s">
        <v>17310</v>
      </c>
      <c r="BD30603" s="473" t="s">
        <v>1301</v>
      </c>
    </row>
    <row r="30604" spans="53:56" ht="15" x14ac:dyDescent="0.25">
      <c r="BA30604" s="91" t="s">
        <v>35077</v>
      </c>
      <c r="BB30604" s="91" t="s">
        <v>5081</v>
      </c>
      <c r="BC30604" s="91" t="s">
        <v>17360</v>
      </c>
      <c r="BD30604" s="473" t="s">
        <v>1301</v>
      </c>
    </row>
    <row r="30605" spans="53:56" ht="15" x14ac:dyDescent="0.25">
      <c r="BA30605" s="90" t="s">
        <v>35078</v>
      </c>
      <c r="BB30605" s="90" t="s">
        <v>5081</v>
      </c>
      <c r="BC30605" s="90" t="s">
        <v>35069</v>
      </c>
      <c r="BD30605" s="473" t="s">
        <v>1301</v>
      </c>
    </row>
    <row r="30606" spans="53:56" ht="15" x14ac:dyDescent="0.25">
      <c r="BA30606" s="91" t="s">
        <v>35079</v>
      </c>
      <c r="BB30606" s="91" t="s">
        <v>5081</v>
      </c>
      <c r="BC30606" s="91" t="s">
        <v>17360</v>
      </c>
      <c r="BD30606" s="473" t="s">
        <v>1301</v>
      </c>
    </row>
    <row r="30607" spans="53:56" ht="15" x14ac:dyDescent="0.25">
      <c r="BA30607" s="90" t="s">
        <v>35080</v>
      </c>
      <c r="BB30607" s="90" t="s">
        <v>5081</v>
      </c>
      <c r="BC30607" s="90" t="s">
        <v>35069</v>
      </c>
      <c r="BD30607" s="473" t="s">
        <v>1301</v>
      </c>
    </row>
    <row r="30608" spans="53:56" ht="15" x14ac:dyDescent="0.25">
      <c r="BA30608" s="91" t="s">
        <v>35081</v>
      </c>
      <c r="BB30608" s="91" t="s">
        <v>5081</v>
      </c>
      <c r="BC30608" s="91" t="s">
        <v>17310</v>
      </c>
      <c r="BD30608" s="473" t="s">
        <v>1301</v>
      </c>
    </row>
    <row r="30609" spans="53:56" ht="15" x14ac:dyDescent="0.25">
      <c r="BA30609" s="90" t="s">
        <v>35082</v>
      </c>
      <c r="BB30609" s="90" t="s">
        <v>5081</v>
      </c>
      <c r="BC30609" s="90" t="s">
        <v>17310</v>
      </c>
      <c r="BD30609" s="473" t="s">
        <v>1301</v>
      </c>
    </row>
    <row r="30610" spans="53:56" ht="15" x14ac:dyDescent="0.25">
      <c r="BA30610" s="91" t="s">
        <v>35083</v>
      </c>
      <c r="BB30610" s="91" t="s">
        <v>5081</v>
      </c>
      <c r="BC30610" s="91" t="s">
        <v>17360</v>
      </c>
      <c r="BD30610" s="473" t="s">
        <v>1301</v>
      </c>
    </row>
    <row r="30611" spans="53:56" ht="15" x14ac:dyDescent="0.25">
      <c r="BA30611" s="90" t="s">
        <v>35084</v>
      </c>
      <c r="BB30611" s="90" t="s">
        <v>5081</v>
      </c>
      <c r="BC30611" s="90" t="s">
        <v>17360</v>
      </c>
      <c r="BD30611" s="473" t="s">
        <v>1301</v>
      </c>
    </row>
    <row r="30612" spans="53:56" ht="15" x14ac:dyDescent="0.25">
      <c r="BA30612" s="91" t="s">
        <v>35085</v>
      </c>
      <c r="BB30612" s="91" t="s">
        <v>5081</v>
      </c>
      <c r="BC30612" s="91" t="s">
        <v>35069</v>
      </c>
      <c r="BD30612" s="473" t="s">
        <v>1301</v>
      </c>
    </row>
    <row r="30613" spans="53:56" ht="15" x14ac:dyDescent="0.25">
      <c r="BA30613" s="90" t="s">
        <v>35086</v>
      </c>
      <c r="BB30613" s="90" t="s">
        <v>5081</v>
      </c>
      <c r="BC30613" s="90" t="s">
        <v>17310</v>
      </c>
      <c r="BD30613" s="473" t="s">
        <v>1301</v>
      </c>
    </row>
    <row r="30614" spans="53:56" ht="15" x14ac:dyDescent="0.25">
      <c r="BA30614" s="91" t="s">
        <v>35087</v>
      </c>
      <c r="BB30614" s="91" t="s">
        <v>5081</v>
      </c>
      <c r="BC30614" s="91" t="s">
        <v>35069</v>
      </c>
      <c r="BD30614" s="473" t="s">
        <v>1301</v>
      </c>
    </row>
    <row r="30615" spans="53:56" ht="15" x14ac:dyDescent="0.25">
      <c r="BA30615" s="90" t="s">
        <v>35088</v>
      </c>
      <c r="BB30615" s="90" t="s">
        <v>5081</v>
      </c>
      <c r="BC30615" s="90" t="s">
        <v>17310</v>
      </c>
      <c r="BD30615" s="473" t="s">
        <v>1301</v>
      </c>
    </row>
    <row r="30616" spans="53:56" ht="15" x14ac:dyDescent="0.25">
      <c r="BA30616" s="91" t="s">
        <v>35089</v>
      </c>
      <c r="BB30616" s="91" t="s">
        <v>5081</v>
      </c>
      <c r="BC30616" s="91" t="s">
        <v>17360</v>
      </c>
      <c r="BD30616" s="473" t="s">
        <v>1301</v>
      </c>
    </row>
    <row r="30617" spans="53:56" ht="15" x14ac:dyDescent="0.25">
      <c r="BA30617" s="90" t="s">
        <v>35090</v>
      </c>
      <c r="BB30617" s="90" t="s">
        <v>5081</v>
      </c>
      <c r="BC30617" s="90" t="s">
        <v>17310</v>
      </c>
      <c r="BD30617" s="473" t="s">
        <v>1301</v>
      </c>
    </row>
    <row r="30618" spans="53:56" ht="15" x14ac:dyDescent="0.25">
      <c r="BA30618" s="91" t="s">
        <v>35091</v>
      </c>
      <c r="BB30618" s="91" t="s">
        <v>5081</v>
      </c>
      <c r="BC30618" s="91" t="s">
        <v>35069</v>
      </c>
      <c r="BD30618" s="473" t="s">
        <v>1301</v>
      </c>
    </row>
    <row r="30619" spans="53:56" ht="15" x14ac:dyDescent="0.25">
      <c r="BA30619" s="90" t="s">
        <v>35092</v>
      </c>
      <c r="BB30619" s="90" t="s">
        <v>5081</v>
      </c>
      <c r="BC30619" s="90" t="s">
        <v>17310</v>
      </c>
      <c r="BD30619" s="473" t="s">
        <v>1301</v>
      </c>
    </row>
    <row r="30620" spans="53:56" ht="15" x14ac:dyDescent="0.25">
      <c r="BA30620" s="91" t="s">
        <v>35093</v>
      </c>
      <c r="BB30620" s="91" t="s">
        <v>5081</v>
      </c>
      <c r="BC30620" s="91" t="s">
        <v>35069</v>
      </c>
      <c r="BD30620" s="473" t="s">
        <v>1301</v>
      </c>
    </row>
    <row r="30621" spans="53:56" ht="15" x14ac:dyDescent="0.25">
      <c r="BA30621" s="90" t="s">
        <v>35094</v>
      </c>
      <c r="BB30621" s="90" t="s">
        <v>5081</v>
      </c>
      <c r="BC30621" s="90" t="s">
        <v>17360</v>
      </c>
      <c r="BD30621" s="473" t="s">
        <v>1301</v>
      </c>
    </row>
    <row r="30622" spans="53:56" ht="15" x14ac:dyDescent="0.25">
      <c r="BA30622" s="91" t="s">
        <v>35095</v>
      </c>
      <c r="BB30622" s="91" t="s">
        <v>5081</v>
      </c>
      <c r="BC30622" s="91" t="s">
        <v>17360</v>
      </c>
      <c r="BD30622" s="473" t="s">
        <v>1301</v>
      </c>
    </row>
    <row r="30623" spans="53:56" ht="15" x14ac:dyDescent="0.25">
      <c r="BA30623" s="90" t="s">
        <v>35096</v>
      </c>
      <c r="BB30623" s="90" t="s">
        <v>5081</v>
      </c>
      <c r="BC30623" s="90" t="s">
        <v>17360</v>
      </c>
      <c r="BD30623" s="473" t="s">
        <v>1301</v>
      </c>
    </row>
    <row r="30624" spans="53:56" ht="15" x14ac:dyDescent="0.25">
      <c r="BA30624" s="91" t="s">
        <v>35097</v>
      </c>
      <c r="BB30624" s="91" t="s">
        <v>5081</v>
      </c>
      <c r="BC30624" s="91" t="s">
        <v>17360</v>
      </c>
      <c r="BD30624" s="473" t="s">
        <v>1301</v>
      </c>
    </row>
    <row r="30625" spans="53:56" ht="15" x14ac:dyDescent="0.25">
      <c r="BA30625" s="90" t="s">
        <v>35098</v>
      </c>
      <c r="BB30625" s="90" t="s">
        <v>5081</v>
      </c>
      <c r="BC30625" s="90" t="s">
        <v>35069</v>
      </c>
      <c r="BD30625" s="473" t="s">
        <v>1301</v>
      </c>
    </row>
    <row r="30626" spans="53:56" ht="15" x14ac:dyDescent="0.25">
      <c r="BA30626" s="91" t="s">
        <v>35099</v>
      </c>
      <c r="BB30626" s="91" t="s">
        <v>5081</v>
      </c>
      <c r="BC30626" s="91" t="s">
        <v>17310</v>
      </c>
      <c r="BD30626" s="473" t="s">
        <v>1301</v>
      </c>
    </row>
    <row r="30627" spans="53:56" ht="15" x14ac:dyDescent="0.25">
      <c r="BA30627" s="90" t="s">
        <v>35100</v>
      </c>
      <c r="BB30627" s="90" t="s">
        <v>5081</v>
      </c>
      <c r="BC30627" s="90" t="s">
        <v>17310</v>
      </c>
      <c r="BD30627" s="473" t="s">
        <v>1301</v>
      </c>
    </row>
    <row r="30628" spans="53:56" ht="15" x14ac:dyDescent="0.25">
      <c r="BA30628" s="91" t="s">
        <v>35101</v>
      </c>
      <c r="BB30628" s="91" t="s">
        <v>5081</v>
      </c>
      <c r="BC30628" s="91" t="s">
        <v>17360</v>
      </c>
      <c r="BD30628" s="473" t="s">
        <v>1301</v>
      </c>
    </row>
    <row r="30629" spans="53:56" ht="15" x14ac:dyDescent="0.25">
      <c r="BA30629" s="90" t="s">
        <v>35102</v>
      </c>
      <c r="BB30629" s="90" t="s">
        <v>5081</v>
      </c>
      <c r="BC30629" s="90" t="s">
        <v>27169</v>
      </c>
      <c r="BD30629" s="473" t="s">
        <v>1301</v>
      </c>
    </row>
    <row r="30630" spans="53:56" ht="15" x14ac:dyDescent="0.25">
      <c r="BA30630" s="91" t="s">
        <v>35103</v>
      </c>
      <c r="BB30630" s="91" t="s">
        <v>5081</v>
      </c>
      <c r="BC30630" s="91" t="s">
        <v>14774</v>
      </c>
      <c r="BD30630" s="473" t="s">
        <v>1301</v>
      </c>
    </row>
    <row r="30631" spans="53:56" ht="15" x14ac:dyDescent="0.25">
      <c r="BA30631" s="90" t="s">
        <v>35104</v>
      </c>
      <c r="BB30631" s="90" t="s">
        <v>5081</v>
      </c>
      <c r="BC30631" s="90" t="s">
        <v>14774</v>
      </c>
      <c r="BD30631" s="473" t="s">
        <v>1301</v>
      </c>
    </row>
    <row r="30632" spans="53:56" ht="15" x14ac:dyDescent="0.25">
      <c r="BA30632" s="91" t="s">
        <v>35105</v>
      </c>
      <c r="BB30632" s="91" t="s">
        <v>5081</v>
      </c>
      <c r="BC30632" s="91" t="s">
        <v>35106</v>
      </c>
      <c r="BD30632" s="473" t="s">
        <v>1301</v>
      </c>
    </row>
    <row r="30633" spans="53:56" ht="15" x14ac:dyDescent="0.25">
      <c r="BA30633" s="90" t="s">
        <v>35107</v>
      </c>
      <c r="BB30633" s="90" t="s">
        <v>5081</v>
      </c>
      <c r="BC30633" s="90" t="s">
        <v>14636</v>
      </c>
      <c r="BD30633" s="473" t="s">
        <v>1301</v>
      </c>
    </row>
    <row r="30634" spans="53:56" ht="15" x14ac:dyDescent="0.25">
      <c r="BA30634" s="91" t="s">
        <v>35108</v>
      </c>
      <c r="BB30634" s="91" t="s">
        <v>5081</v>
      </c>
      <c r="BC30634" s="91" t="s">
        <v>14875</v>
      </c>
      <c r="BD30634" s="473" t="s">
        <v>1301</v>
      </c>
    </row>
    <row r="30635" spans="53:56" ht="15" x14ac:dyDescent="0.25">
      <c r="BA30635" s="90" t="s">
        <v>35109</v>
      </c>
      <c r="BB30635" s="90" t="s">
        <v>5081</v>
      </c>
      <c r="BC30635" s="90" t="s">
        <v>35110</v>
      </c>
      <c r="BD30635" s="473" t="s">
        <v>1301</v>
      </c>
    </row>
    <row r="30636" spans="53:56" ht="15" x14ac:dyDescent="0.25">
      <c r="BA30636" s="90" t="s">
        <v>35109</v>
      </c>
      <c r="BB30636" s="90" t="s">
        <v>5081</v>
      </c>
      <c r="BC30636" s="90" t="s">
        <v>35106</v>
      </c>
      <c r="BD30636" s="473" t="s">
        <v>1301</v>
      </c>
    </row>
    <row r="30637" spans="53:56" ht="15" x14ac:dyDescent="0.25">
      <c r="BA30637" s="91" t="s">
        <v>35111</v>
      </c>
      <c r="BB30637" s="91" t="s">
        <v>5081</v>
      </c>
      <c r="BC30637" s="91" t="s">
        <v>34316</v>
      </c>
      <c r="BD30637" s="473" t="s">
        <v>1301</v>
      </c>
    </row>
    <row r="30638" spans="53:56" ht="15" x14ac:dyDescent="0.25">
      <c r="BA30638" s="90" t="s">
        <v>35112</v>
      </c>
      <c r="BB30638" s="90" t="s">
        <v>5081</v>
      </c>
      <c r="BC30638" s="90" t="s">
        <v>35106</v>
      </c>
      <c r="BD30638" s="473" t="s">
        <v>1301</v>
      </c>
    </row>
    <row r="30639" spans="53:56" ht="15" x14ac:dyDescent="0.25">
      <c r="BA30639" s="91" t="s">
        <v>35113</v>
      </c>
      <c r="BB30639" s="91" t="s">
        <v>5081</v>
      </c>
      <c r="BC30639" s="91" t="s">
        <v>18389</v>
      </c>
      <c r="BD30639" s="473" t="s">
        <v>1301</v>
      </c>
    </row>
    <row r="30640" spans="53:56" ht="15" x14ac:dyDescent="0.25">
      <c r="BA30640" s="90" t="s">
        <v>35114</v>
      </c>
      <c r="BB30640" s="90" t="s">
        <v>5081</v>
      </c>
      <c r="BC30640" s="90" t="s">
        <v>35115</v>
      </c>
      <c r="BD30640" s="473" t="s">
        <v>1301</v>
      </c>
    </row>
    <row r="30641" spans="53:56" ht="15" x14ac:dyDescent="0.25">
      <c r="BA30641" s="91" t="s">
        <v>35116</v>
      </c>
      <c r="BB30641" s="91" t="s">
        <v>5081</v>
      </c>
      <c r="BC30641" s="91" t="s">
        <v>6224</v>
      </c>
      <c r="BD30641" s="473" t="s">
        <v>1301</v>
      </c>
    </row>
    <row r="30642" spans="53:56" ht="15" x14ac:dyDescent="0.25">
      <c r="BA30642" s="90" t="s">
        <v>35117</v>
      </c>
      <c r="BB30642" s="90" t="s">
        <v>5081</v>
      </c>
      <c r="BC30642" s="90" t="s">
        <v>34445</v>
      </c>
      <c r="BD30642" s="473" t="s">
        <v>1301</v>
      </c>
    </row>
    <row r="30643" spans="53:56" ht="15" x14ac:dyDescent="0.25">
      <c r="BA30643" s="91" t="s">
        <v>35118</v>
      </c>
      <c r="BB30643" s="91" t="s">
        <v>5081</v>
      </c>
      <c r="BC30643" s="91" t="s">
        <v>35119</v>
      </c>
      <c r="BD30643" s="473" t="s">
        <v>1301</v>
      </c>
    </row>
    <row r="30644" spans="53:56" ht="15" x14ac:dyDescent="0.25">
      <c r="BA30644" s="90" t="s">
        <v>35120</v>
      </c>
      <c r="BB30644" s="90" t="s">
        <v>5081</v>
      </c>
      <c r="BC30644" s="90" t="s">
        <v>35106</v>
      </c>
      <c r="BD30644" s="473" t="s">
        <v>1301</v>
      </c>
    </row>
    <row r="30645" spans="53:56" ht="15" x14ac:dyDescent="0.25">
      <c r="BA30645" s="91" t="s">
        <v>35121</v>
      </c>
      <c r="BB30645" s="91" t="s">
        <v>5081</v>
      </c>
      <c r="BC30645" s="91" t="s">
        <v>35115</v>
      </c>
      <c r="BD30645" s="473" t="s">
        <v>1301</v>
      </c>
    </row>
    <row r="30646" spans="53:56" ht="15" x14ac:dyDescent="0.25">
      <c r="BA30646" s="90" t="s">
        <v>35122</v>
      </c>
      <c r="BB30646" s="90" t="s">
        <v>5081</v>
      </c>
      <c r="BC30646" s="90" t="s">
        <v>18389</v>
      </c>
      <c r="BD30646" s="473" t="s">
        <v>1301</v>
      </c>
    </row>
    <row r="30647" spans="53:56" ht="15" x14ac:dyDescent="0.25">
      <c r="BA30647" s="91" t="s">
        <v>35123</v>
      </c>
      <c r="BB30647" s="91" t="s">
        <v>5081</v>
      </c>
      <c r="BC30647" s="91" t="s">
        <v>18389</v>
      </c>
      <c r="BD30647" s="473" t="s">
        <v>1301</v>
      </c>
    </row>
    <row r="30648" spans="53:56" ht="15" x14ac:dyDescent="0.25">
      <c r="BA30648" s="90" t="s">
        <v>35124</v>
      </c>
      <c r="BB30648" s="90" t="s">
        <v>5081</v>
      </c>
      <c r="BC30648" s="90" t="s">
        <v>35119</v>
      </c>
      <c r="BD30648" s="473" t="s">
        <v>1301</v>
      </c>
    </row>
    <row r="30649" spans="53:56" ht="15" x14ac:dyDescent="0.25">
      <c r="BA30649" s="91" t="s">
        <v>35125</v>
      </c>
      <c r="BB30649" s="91" t="s">
        <v>5081</v>
      </c>
      <c r="BC30649" s="91" t="s">
        <v>35115</v>
      </c>
      <c r="BD30649" s="473" t="s">
        <v>1301</v>
      </c>
    </row>
    <row r="30650" spans="53:56" ht="15" x14ac:dyDescent="0.25">
      <c r="BA30650" s="90" t="s">
        <v>35126</v>
      </c>
      <c r="BB30650" s="90" t="s">
        <v>5081</v>
      </c>
      <c r="BC30650" s="90" t="s">
        <v>35106</v>
      </c>
      <c r="BD30650" s="473" t="s">
        <v>1301</v>
      </c>
    </row>
    <row r="30651" spans="53:56" ht="15" x14ac:dyDescent="0.25">
      <c r="BA30651" s="91" t="s">
        <v>35127</v>
      </c>
      <c r="BB30651" s="91" t="s">
        <v>5081</v>
      </c>
      <c r="BC30651" s="91" t="s">
        <v>34316</v>
      </c>
      <c r="BD30651" s="473" t="s">
        <v>1301</v>
      </c>
    </row>
    <row r="30652" spans="53:56" ht="15" x14ac:dyDescent="0.25">
      <c r="BA30652" s="90" t="s">
        <v>35128</v>
      </c>
      <c r="BB30652" s="90" t="s">
        <v>5081</v>
      </c>
      <c r="BC30652" s="90" t="s">
        <v>14875</v>
      </c>
      <c r="BD30652" s="473" t="s">
        <v>1301</v>
      </c>
    </row>
    <row r="30653" spans="53:56" ht="15" x14ac:dyDescent="0.25">
      <c r="BA30653" s="91" t="s">
        <v>35129</v>
      </c>
      <c r="BB30653" s="91" t="s">
        <v>5081</v>
      </c>
      <c r="BC30653" s="91" t="s">
        <v>14875</v>
      </c>
      <c r="BD30653" s="473" t="s">
        <v>1301</v>
      </c>
    </row>
    <row r="30654" spans="53:56" ht="15" x14ac:dyDescent="0.25">
      <c r="BA30654" s="90" t="s">
        <v>35130</v>
      </c>
      <c r="BB30654" s="90" t="s">
        <v>5081</v>
      </c>
      <c r="BC30654" s="90" t="s">
        <v>14636</v>
      </c>
      <c r="BD30654" s="473" t="s">
        <v>1301</v>
      </c>
    </row>
    <row r="30655" spans="53:56" ht="15" x14ac:dyDescent="0.25">
      <c r="BA30655" s="91" t="s">
        <v>35131</v>
      </c>
      <c r="BB30655" s="91" t="s">
        <v>5081</v>
      </c>
      <c r="BC30655" s="91" t="s">
        <v>35119</v>
      </c>
      <c r="BD30655" s="473" t="s">
        <v>1301</v>
      </c>
    </row>
    <row r="30656" spans="53:56" ht="15" x14ac:dyDescent="0.25">
      <c r="BA30656" s="90" t="s">
        <v>35132</v>
      </c>
      <c r="BB30656" s="90" t="s">
        <v>5081</v>
      </c>
      <c r="BC30656" s="90" t="s">
        <v>34316</v>
      </c>
      <c r="BD30656" s="473" t="s">
        <v>1301</v>
      </c>
    </row>
    <row r="30657" spans="53:56" ht="15" x14ac:dyDescent="0.25">
      <c r="BA30657" s="91" t="s">
        <v>35133</v>
      </c>
      <c r="BB30657" s="91" t="s">
        <v>5081</v>
      </c>
      <c r="BC30657" s="91" t="s">
        <v>35115</v>
      </c>
      <c r="BD30657" s="473" t="s">
        <v>1301</v>
      </c>
    </row>
    <row r="30658" spans="53:56" ht="15" x14ac:dyDescent="0.25">
      <c r="BA30658" s="90" t="s">
        <v>35134</v>
      </c>
      <c r="BB30658" s="90" t="s">
        <v>5081</v>
      </c>
      <c r="BC30658" s="90" t="s">
        <v>34445</v>
      </c>
      <c r="BD30658" s="473" t="s">
        <v>1301</v>
      </c>
    </row>
    <row r="30659" spans="53:56" ht="15" x14ac:dyDescent="0.25">
      <c r="BA30659" s="91" t="s">
        <v>35135</v>
      </c>
      <c r="BB30659" s="91" t="s">
        <v>5081</v>
      </c>
      <c r="BC30659" s="91" t="s">
        <v>35115</v>
      </c>
      <c r="BD30659" s="473" t="s">
        <v>1301</v>
      </c>
    </row>
    <row r="30660" spans="53:56" ht="15" x14ac:dyDescent="0.25">
      <c r="BA30660" s="90" t="s">
        <v>35136</v>
      </c>
      <c r="BB30660" s="90" t="s">
        <v>5081</v>
      </c>
      <c r="BC30660" s="90" t="s">
        <v>18389</v>
      </c>
      <c r="BD30660" s="473" t="s">
        <v>1301</v>
      </c>
    </row>
    <row r="30661" spans="53:56" ht="15" x14ac:dyDescent="0.25">
      <c r="BA30661" s="91" t="s">
        <v>35137</v>
      </c>
      <c r="BB30661" s="91" t="s">
        <v>5081</v>
      </c>
      <c r="BC30661" s="91" t="s">
        <v>35106</v>
      </c>
      <c r="BD30661" s="473" t="s">
        <v>1301</v>
      </c>
    </row>
    <row r="30662" spans="53:56" ht="15" x14ac:dyDescent="0.25">
      <c r="BA30662" s="90" t="s">
        <v>35138</v>
      </c>
      <c r="BB30662" s="90" t="s">
        <v>5081</v>
      </c>
      <c r="BC30662" s="90" t="s">
        <v>6224</v>
      </c>
      <c r="BD30662" s="473" t="s">
        <v>1301</v>
      </c>
    </row>
    <row r="30663" spans="53:56" ht="15" x14ac:dyDescent="0.25">
      <c r="BA30663" s="90" t="s">
        <v>35138</v>
      </c>
      <c r="BB30663" s="90" t="s">
        <v>5081</v>
      </c>
      <c r="BC30663" s="90" t="s">
        <v>18389</v>
      </c>
      <c r="BD30663" s="473" t="s">
        <v>1301</v>
      </c>
    </row>
    <row r="30664" spans="53:56" ht="15" x14ac:dyDescent="0.25">
      <c r="BA30664" s="91" t="s">
        <v>35139</v>
      </c>
      <c r="BB30664" s="91" t="s">
        <v>5081</v>
      </c>
      <c r="BC30664" s="91" t="s">
        <v>35115</v>
      </c>
      <c r="BD30664" s="473" t="s">
        <v>1301</v>
      </c>
    </row>
    <row r="30665" spans="53:56" ht="15" x14ac:dyDescent="0.25">
      <c r="BA30665" s="91" t="s">
        <v>35140</v>
      </c>
      <c r="BB30665" s="91" t="s">
        <v>5081</v>
      </c>
      <c r="BC30665" s="91" t="s">
        <v>35106</v>
      </c>
      <c r="BD30665" s="473" t="s">
        <v>1301</v>
      </c>
    </row>
    <row r="30666" spans="53:56" ht="15" x14ac:dyDescent="0.25">
      <c r="BA30666" s="90" t="s">
        <v>35141</v>
      </c>
      <c r="BB30666" s="90" t="s">
        <v>5081</v>
      </c>
      <c r="BC30666" s="90" t="s">
        <v>6224</v>
      </c>
      <c r="BD30666" s="473" t="s">
        <v>1301</v>
      </c>
    </row>
    <row r="30667" spans="53:56" ht="15" x14ac:dyDescent="0.25">
      <c r="BA30667" s="91" t="s">
        <v>35142</v>
      </c>
      <c r="BB30667" s="91" t="s">
        <v>5081</v>
      </c>
      <c r="BC30667" s="91" t="s">
        <v>35119</v>
      </c>
      <c r="BD30667" s="473" t="s">
        <v>1301</v>
      </c>
    </row>
    <row r="30668" spans="53:56" ht="15" x14ac:dyDescent="0.25">
      <c r="BA30668" s="90" t="s">
        <v>35143</v>
      </c>
      <c r="BB30668" s="90" t="s">
        <v>5081</v>
      </c>
      <c r="BC30668" s="90" t="s">
        <v>35106</v>
      </c>
      <c r="BD30668" s="473" t="s">
        <v>1301</v>
      </c>
    </row>
    <row r="30669" spans="53:56" ht="15" x14ac:dyDescent="0.25">
      <c r="BA30669" s="90" t="s">
        <v>35144</v>
      </c>
      <c r="BB30669" s="90" t="s">
        <v>5081</v>
      </c>
      <c r="BC30669" s="90" t="s">
        <v>35115</v>
      </c>
      <c r="BD30669" s="473" t="s">
        <v>1301</v>
      </c>
    </row>
    <row r="30670" spans="53:56" ht="15" x14ac:dyDescent="0.25">
      <c r="BA30670" s="91" t="s">
        <v>35145</v>
      </c>
      <c r="BB30670" s="91" t="s">
        <v>5081</v>
      </c>
      <c r="BC30670" s="91" t="s">
        <v>7866</v>
      </c>
      <c r="BD30670" s="473" t="s">
        <v>1301</v>
      </c>
    </row>
    <row r="30671" spans="53:56" ht="15" x14ac:dyDescent="0.25">
      <c r="BA30671" s="90" t="s">
        <v>35146</v>
      </c>
      <c r="BB30671" s="90" t="s">
        <v>5081</v>
      </c>
      <c r="BC30671" s="90" t="s">
        <v>35106</v>
      </c>
      <c r="BD30671" s="473" t="s">
        <v>1301</v>
      </c>
    </row>
    <row r="30672" spans="53:56" ht="15" x14ac:dyDescent="0.25">
      <c r="BA30672" s="91" t="s">
        <v>35147</v>
      </c>
      <c r="BB30672" s="91" t="s">
        <v>5081</v>
      </c>
      <c r="BC30672" s="91" t="s">
        <v>34445</v>
      </c>
      <c r="BD30672" s="473" t="s">
        <v>1301</v>
      </c>
    </row>
    <row r="30673" spans="53:56" ht="15" x14ac:dyDescent="0.25">
      <c r="BA30673" s="91" t="s">
        <v>35148</v>
      </c>
      <c r="BB30673" s="91" t="s">
        <v>5081</v>
      </c>
      <c r="BC30673" s="91" t="s">
        <v>34316</v>
      </c>
      <c r="BD30673" s="473" t="s">
        <v>1301</v>
      </c>
    </row>
    <row r="30674" spans="53:56" ht="15" x14ac:dyDescent="0.25">
      <c r="BA30674" s="90" t="s">
        <v>35149</v>
      </c>
      <c r="BB30674" s="90" t="s">
        <v>5081</v>
      </c>
      <c r="BC30674" s="90" t="s">
        <v>34316</v>
      </c>
      <c r="BD30674" s="473" t="s">
        <v>1301</v>
      </c>
    </row>
    <row r="30675" spans="53:56" ht="15" x14ac:dyDescent="0.25">
      <c r="BA30675" s="91" t="s">
        <v>35150</v>
      </c>
      <c r="BB30675" s="91" t="s">
        <v>5081</v>
      </c>
      <c r="BC30675" s="91" t="s">
        <v>34445</v>
      </c>
      <c r="BD30675" s="473" t="s">
        <v>1301</v>
      </c>
    </row>
    <row r="30676" spans="53:56" ht="15" x14ac:dyDescent="0.25">
      <c r="BA30676" s="90" t="s">
        <v>35151</v>
      </c>
      <c r="BB30676" s="90" t="s">
        <v>5081</v>
      </c>
      <c r="BC30676" s="90" t="s">
        <v>18389</v>
      </c>
      <c r="BD30676" s="473" t="s">
        <v>1301</v>
      </c>
    </row>
    <row r="30677" spans="53:56" ht="15" x14ac:dyDescent="0.25">
      <c r="BA30677" s="90" t="s">
        <v>35152</v>
      </c>
      <c r="BB30677" s="90" t="s">
        <v>5081</v>
      </c>
      <c r="BC30677" s="90" t="s">
        <v>6224</v>
      </c>
      <c r="BD30677" s="473" t="s">
        <v>1301</v>
      </c>
    </row>
    <row r="30678" spans="53:56" ht="15" x14ac:dyDescent="0.25">
      <c r="BA30678" s="90" t="s">
        <v>35152</v>
      </c>
      <c r="BB30678" s="90" t="s">
        <v>5081</v>
      </c>
      <c r="BC30678" s="90" t="s">
        <v>18389</v>
      </c>
      <c r="BD30678" s="473" t="s">
        <v>1301</v>
      </c>
    </row>
    <row r="30679" spans="53:56" ht="15" x14ac:dyDescent="0.25">
      <c r="BA30679" s="91" t="s">
        <v>35153</v>
      </c>
      <c r="BB30679" s="91" t="s">
        <v>5081</v>
      </c>
      <c r="BC30679" s="91" t="s">
        <v>34316</v>
      </c>
      <c r="BD30679" s="473" t="s">
        <v>1301</v>
      </c>
    </row>
    <row r="30680" spans="53:56" ht="15" x14ac:dyDescent="0.25">
      <c r="BA30680" s="90" t="s">
        <v>35154</v>
      </c>
      <c r="BB30680" s="90" t="s">
        <v>5081</v>
      </c>
      <c r="BC30680" s="90" t="s">
        <v>34445</v>
      </c>
      <c r="BD30680" s="473" t="s">
        <v>1301</v>
      </c>
    </row>
    <row r="30681" spans="53:56" ht="15" x14ac:dyDescent="0.25">
      <c r="BA30681" s="91" t="s">
        <v>35155</v>
      </c>
      <c r="BB30681" s="91" t="s">
        <v>5081</v>
      </c>
      <c r="BC30681" s="91" t="s">
        <v>35156</v>
      </c>
      <c r="BD30681" s="473" t="s">
        <v>1301</v>
      </c>
    </row>
    <row r="30682" spans="53:56" ht="15" x14ac:dyDescent="0.25">
      <c r="BA30682" s="91" t="s">
        <v>35157</v>
      </c>
      <c r="BB30682" s="91" t="s">
        <v>5081</v>
      </c>
      <c r="BC30682" s="91" t="s">
        <v>7866</v>
      </c>
      <c r="BD30682" s="473" t="s">
        <v>1301</v>
      </c>
    </row>
    <row r="30683" spans="53:56" ht="15" x14ac:dyDescent="0.25">
      <c r="BA30683" s="90" t="s">
        <v>35158</v>
      </c>
      <c r="BB30683" s="90" t="s">
        <v>5081</v>
      </c>
      <c r="BC30683" s="90" t="s">
        <v>14875</v>
      </c>
      <c r="BD30683" s="473" t="s">
        <v>1301</v>
      </c>
    </row>
    <row r="30684" spans="53:56" ht="15" x14ac:dyDescent="0.25">
      <c r="BA30684" s="91" t="s">
        <v>35159</v>
      </c>
      <c r="BB30684" s="91" t="s">
        <v>5081</v>
      </c>
      <c r="BC30684" s="91" t="s">
        <v>35119</v>
      </c>
      <c r="BD30684" s="473" t="s">
        <v>1301</v>
      </c>
    </row>
    <row r="30685" spans="53:56" ht="15" x14ac:dyDescent="0.25">
      <c r="BA30685" s="90" t="s">
        <v>35160</v>
      </c>
      <c r="BB30685" s="90" t="s">
        <v>5081</v>
      </c>
      <c r="BC30685" s="90" t="s">
        <v>18389</v>
      </c>
      <c r="BD30685" s="473" t="s">
        <v>1301</v>
      </c>
    </row>
    <row r="30686" spans="53:56" ht="15" x14ac:dyDescent="0.25">
      <c r="BA30686" s="91" t="s">
        <v>35161</v>
      </c>
      <c r="BB30686" s="91" t="s">
        <v>5081</v>
      </c>
      <c r="BC30686" s="91" t="s">
        <v>35119</v>
      </c>
      <c r="BD30686" s="473" t="s">
        <v>1301</v>
      </c>
    </row>
    <row r="30687" spans="53:56" ht="15" x14ac:dyDescent="0.25">
      <c r="BA30687" s="90" t="s">
        <v>35162</v>
      </c>
      <c r="BB30687" s="90" t="s">
        <v>5081</v>
      </c>
      <c r="BC30687" s="90" t="s">
        <v>34445</v>
      </c>
      <c r="BD30687" s="473" t="s">
        <v>1301</v>
      </c>
    </row>
    <row r="30688" spans="53:56" ht="15" x14ac:dyDescent="0.25">
      <c r="BA30688" s="90" t="s">
        <v>35163</v>
      </c>
      <c r="BB30688" s="90" t="s">
        <v>5081</v>
      </c>
      <c r="BC30688" s="90" t="s">
        <v>14875</v>
      </c>
      <c r="BD30688" s="473" t="s">
        <v>1301</v>
      </c>
    </row>
    <row r="30689" spans="53:56" ht="15" x14ac:dyDescent="0.25">
      <c r="BA30689" s="91" t="s">
        <v>35164</v>
      </c>
      <c r="BB30689" s="91" t="s">
        <v>5081</v>
      </c>
      <c r="BC30689" s="91" t="s">
        <v>6224</v>
      </c>
      <c r="BD30689" s="473" t="s">
        <v>1301</v>
      </c>
    </row>
    <row r="30690" spans="53:56" ht="15" x14ac:dyDescent="0.25">
      <c r="BA30690" s="90" t="s">
        <v>35165</v>
      </c>
      <c r="BB30690" s="90" t="s">
        <v>5081</v>
      </c>
      <c r="BC30690" s="90" t="s">
        <v>34445</v>
      </c>
      <c r="BD30690" s="473" t="s">
        <v>1301</v>
      </c>
    </row>
    <row r="30691" spans="53:56" ht="15" x14ac:dyDescent="0.25">
      <c r="BA30691" s="91" t="s">
        <v>35166</v>
      </c>
      <c r="BB30691" s="91" t="s">
        <v>5081</v>
      </c>
      <c r="BC30691" s="91" t="s">
        <v>35115</v>
      </c>
      <c r="BD30691" s="473" t="s">
        <v>1301</v>
      </c>
    </row>
    <row r="30692" spans="53:56" ht="15" x14ac:dyDescent="0.25">
      <c r="BA30692" s="91" t="s">
        <v>35167</v>
      </c>
      <c r="BB30692" s="91" t="s">
        <v>5081</v>
      </c>
      <c r="BC30692" s="91" t="s">
        <v>18389</v>
      </c>
      <c r="BD30692" s="473" t="s">
        <v>1301</v>
      </c>
    </row>
    <row r="30693" spans="53:56" ht="15" x14ac:dyDescent="0.25">
      <c r="BA30693" s="90" t="s">
        <v>35168</v>
      </c>
      <c r="BB30693" s="90" t="s">
        <v>5081</v>
      </c>
      <c r="BC30693" s="90" t="s">
        <v>18389</v>
      </c>
      <c r="BD30693" s="473" t="s">
        <v>1301</v>
      </c>
    </row>
    <row r="30694" spans="53:56" ht="15" x14ac:dyDescent="0.25">
      <c r="BA30694" s="91" t="s">
        <v>35169</v>
      </c>
      <c r="BB30694" s="91" t="s">
        <v>5081</v>
      </c>
      <c r="BC30694" s="91" t="s">
        <v>14875</v>
      </c>
      <c r="BD30694" s="473" t="s">
        <v>1301</v>
      </c>
    </row>
    <row r="30695" spans="53:56" ht="15" x14ac:dyDescent="0.25">
      <c r="BA30695" s="90" t="s">
        <v>35170</v>
      </c>
      <c r="BB30695" s="90" t="s">
        <v>5081</v>
      </c>
      <c r="BC30695" s="90" t="s">
        <v>35106</v>
      </c>
      <c r="BD30695" s="473" t="s">
        <v>1301</v>
      </c>
    </row>
    <row r="30696" spans="53:56" ht="15" x14ac:dyDescent="0.25">
      <c r="BA30696" s="90" t="s">
        <v>35171</v>
      </c>
      <c r="BB30696" s="90" t="s">
        <v>5081</v>
      </c>
      <c r="BC30696" s="90" t="s">
        <v>35119</v>
      </c>
      <c r="BD30696" s="473" t="s">
        <v>1301</v>
      </c>
    </row>
    <row r="30697" spans="53:56" ht="15" x14ac:dyDescent="0.25">
      <c r="BA30697" s="91" t="s">
        <v>35172</v>
      </c>
      <c r="BB30697" s="91" t="s">
        <v>5081</v>
      </c>
      <c r="BC30697" s="91" t="s">
        <v>35119</v>
      </c>
      <c r="BD30697" s="473" t="s">
        <v>1301</v>
      </c>
    </row>
    <row r="30698" spans="53:56" ht="15" x14ac:dyDescent="0.25">
      <c r="BA30698" s="90" t="s">
        <v>35173</v>
      </c>
      <c r="BB30698" s="90" t="s">
        <v>5081</v>
      </c>
      <c r="BC30698" s="90" t="s">
        <v>35119</v>
      </c>
      <c r="BD30698" s="473" t="s">
        <v>1301</v>
      </c>
    </row>
    <row r="30699" spans="53:56" ht="15" x14ac:dyDescent="0.25">
      <c r="BA30699" s="91" t="s">
        <v>35174</v>
      </c>
      <c r="BB30699" s="91" t="s">
        <v>5081</v>
      </c>
      <c r="BC30699" s="91" t="s">
        <v>35119</v>
      </c>
      <c r="BD30699" s="473" t="s">
        <v>1301</v>
      </c>
    </row>
    <row r="30700" spans="53:56" ht="15" x14ac:dyDescent="0.25">
      <c r="BA30700" s="91" t="s">
        <v>35175</v>
      </c>
      <c r="BB30700" s="91" t="s">
        <v>5081</v>
      </c>
      <c r="BC30700" s="91" t="s">
        <v>35119</v>
      </c>
      <c r="BD30700" s="473" t="s">
        <v>1301</v>
      </c>
    </row>
    <row r="30701" spans="53:56" ht="15" x14ac:dyDescent="0.25">
      <c r="BA30701" s="90" t="s">
        <v>35176</v>
      </c>
      <c r="BB30701" s="90" t="s">
        <v>5081</v>
      </c>
      <c r="BC30701" s="90" t="s">
        <v>35119</v>
      </c>
      <c r="BD30701" s="473" t="s">
        <v>1301</v>
      </c>
    </row>
    <row r="30702" spans="53:56" ht="15" x14ac:dyDescent="0.25">
      <c r="BA30702" s="91" t="s">
        <v>35177</v>
      </c>
      <c r="BB30702" s="91" t="s">
        <v>5081</v>
      </c>
      <c r="BC30702" s="91" t="s">
        <v>35119</v>
      </c>
      <c r="BD30702" s="473" t="s">
        <v>1301</v>
      </c>
    </row>
    <row r="30703" spans="53:56" ht="15" x14ac:dyDescent="0.25">
      <c r="BA30703" s="90" t="s">
        <v>35178</v>
      </c>
      <c r="BB30703" s="90" t="s">
        <v>5081</v>
      </c>
      <c r="BC30703" s="90" t="s">
        <v>35119</v>
      </c>
      <c r="BD30703" s="473" t="s">
        <v>1301</v>
      </c>
    </row>
    <row r="30704" spans="53:56" ht="15" x14ac:dyDescent="0.25">
      <c r="BA30704" s="90" t="s">
        <v>35179</v>
      </c>
      <c r="BB30704" s="90" t="s">
        <v>5081</v>
      </c>
      <c r="BC30704" s="90" t="s">
        <v>35119</v>
      </c>
      <c r="BD30704" s="473" t="s">
        <v>1301</v>
      </c>
    </row>
    <row r="30705" spans="53:56" ht="15" x14ac:dyDescent="0.25">
      <c r="BA30705" s="91" t="s">
        <v>35180</v>
      </c>
      <c r="BB30705" s="91" t="s">
        <v>5081</v>
      </c>
      <c r="BC30705" s="91" t="s">
        <v>35119</v>
      </c>
      <c r="BD30705" s="473" t="s">
        <v>1301</v>
      </c>
    </row>
    <row r="30706" spans="53:56" ht="15" x14ac:dyDescent="0.25">
      <c r="BA30706" s="91" t="s">
        <v>35181</v>
      </c>
      <c r="BB30706" s="91" t="s">
        <v>5081</v>
      </c>
      <c r="BC30706" s="91" t="s">
        <v>35119</v>
      </c>
      <c r="BD30706" s="473" t="s">
        <v>1301</v>
      </c>
    </row>
    <row r="30707" spans="53:56" ht="15" x14ac:dyDescent="0.25">
      <c r="BA30707" s="90" t="s">
        <v>35182</v>
      </c>
      <c r="BB30707" s="90" t="s">
        <v>5081</v>
      </c>
      <c r="BC30707" s="90" t="s">
        <v>35119</v>
      </c>
      <c r="BD30707" s="473" t="s">
        <v>1301</v>
      </c>
    </row>
    <row r="30708" spans="53:56" ht="15" x14ac:dyDescent="0.25">
      <c r="BA30708" s="91" t="s">
        <v>35183</v>
      </c>
      <c r="BB30708" s="91" t="s">
        <v>5081</v>
      </c>
      <c r="BC30708" s="91" t="s">
        <v>14636</v>
      </c>
      <c r="BD30708" s="473" t="s">
        <v>1301</v>
      </c>
    </row>
    <row r="30709" spans="53:56" ht="15" x14ac:dyDescent="0.25">
      <c r="BA30709" s="91" t="s">
        <v>35184</v>
      </c>
      <c r="BB30709" s="91" t="s">
        <v>5081</v>
      </c>
      <c r="BC30709" s="91" t="s">
        <v>14636</v>
      </c>
      <c r="BD30709" s="473" t="s">
        <v>1301</v>
      </c>
    </row>
    <row r="30710" spans="53:56" ht="15" x14ac:dyDescent="0.25">
      <c r="BA30710" s="90" t="s">
        <v>35185</v>
      </c>
      <c r="BB30710" s="90" t="s">
        <v>5081</v>
      </c>
      <c r="BC30710" s="90" t="s">
        <v>14636</v>
      </c>
      <c r="BD30710" s="473" t="s">
        <v>1301</v>
      </c>
    </row>
    <row r="30711" spans="53:56" ht="15" x14ac:dyDescent="0.25">
      <c r="BA30711" s="91" t="s">
        <v>35186</v>
      </c>
      <c r="BB30711" s="91" t="s">
        <v>5081</v>
      </c>
      <c r="BC30711" s="91" t="s">
        <v>14636</v>
      </c>
      <c r="BD30711" s="473" t="s">
        <v>1301</v>
      </c>
    </row>
    <row r="30712" spans="53:56" ht="15" x14ac:dyDescent="0.25">
      <c r="BA30712" s="90" t="s">
        <v>35187</v>
      </c>
      <c r="BB30712" s="90" t="s">
        <v>5081</v>
      </c>
      <c r="BC30712" s="90" t="s">
        <v>14636</v>
      </c>
      <c r="BD30712" s="473" t="s">
        <v>1301</v>
      </c>
    </row>
    <row r="30713" spans="53:56" ht="15" x14ac:dyDescent="0.25">
      <c r="BA30713" s="90" t="s">
        <v>35188</v>
      </c>
      <c r="BB30713" s="90" t="s">
        <v>5081</v>
      </c>
      <c r="BC30713" s="90" t="s">
        <v>14636</v>
      </c>
      <c r="BD30713" s="473" t="s">
        <v>1301</v>
      </c>
    </row>
    <row r="30714" spans="53:56" ht="15" x14ac:dyDescent="0.25">
      <c r="BA30714" s="91" t="s">
        <v>35189</v>
      </c>
      <c r="BB30714" s="91" t="s">
        <v>5081</v>
      </c>
      <c r="BC30714" s="91" t="s">
        <v>14636</v>
      </c>
      <c r="BD30714" s="473" t="s">
        <v>1301</v>
      </c>
    </row>
    <row r="30715" spans="53:56" ht="15" x14ac:dyDescent="0.25">
      <c r="BA30715" s="90" t="s">
        <v>35190</v>
      </c>
      <c r="BB30715" s="90" t="s">
        <v>5081</v>
      </c>
      <c r="BC30715" s="90" t="s">
        <v>14636</v>
      </c>
      <c r="BD30715" s="473" t="s">
        <v>1301</v>
      </c>
    </row>
    <row r="30716" spans="53:56" ht="15" x14ac:dyDescent="0.25">
      <c r="BA30716" s="90" t="s">
        <v>35191</v>
      </c>
      <c r="BB30716" s="90" t="s">
        <v>5081</v>
      </c>
      <c r="BC30716" s="90" t="s">
        <v>14636</v>
      </c>
      <c r="BD30716" s="473" t="s">
        <v>1301</v>
      </c>
    </row>
    <row r="30717" spans="53:56" ht="15" x14ac:dyDescent="0.25">
      <c r="BA30717" s="91" t="s">
        <v>35192</v>
      </c>
      <c r="BB30717" s="91" t="s">
        <v>5081</v>
      </c>
      <c r="BC30717" s="91" t="s">
        <v>14636</v>
      </c>
      <c r="BD30717" s="473" t="s">
        <v>1301</v>
      </c>
    </row>
    <row r="30718" spans="53:56" ht="15" x14ac:dyDescent="0.25">
      <c r="BA30718" s="91" t="s">
        <v>35193</v>
      </c>
      <c r="BB30718" s="91" t="s">
        <v>5081</v>
      </c>
      <c r="BC30718" s="91" t="s">
        <v>12459</v>
      </c>
      <c r="BD30718" s="473" t="s">
        <v>1301</v>
      </c>
    </row>
    <row r="30719" spans="53:56" ht="15" x14ac:dyDescent="0.25">
      <c r="BA30719" s="90" t="s">
        <v>35194</v>
      </c>
      <c r="BB30719" s="90" t="s">
        <v>5081</v>
      </c>
      <c r="BC30719" s="90" t="s">
        <v>34445</v>
      </c>
      <c r="BD30719" s="473" t="s">
        <v>1301</v>
      </c>
    </row>
    <row r="30720" spans="53:56" ht="15" x14ac:dyDescent="0.25">
      <c r="BA30720" s="91" t="s">
        <v>35195</v>
      </c>
      <c r="BB30720" s="91" t="s">
        <v>5081</v>
      </c>
      <c r="BC30720" s="91" t="s">
        <v>34410</v>
      </c>
      <c r="BD30720" s="473" t="s">
        <v>1301</v>
      </c>
    </row>
    <row r="30721" spans="53:56" ht="15" x14ac:dyDescent="0.25">
      <c r="BA30721" s="90" t="s">
        <v>35196</v>
      </c>
      <c r="BB30721" s="90" t="s">
        <v>5081</v>
      </c>
      <c r="BC30721" s="90" t="s">
        <v>35156</v>
      </c>
      <c r="BD30721" s="473" t="s">
        <v>1301</v>
      </c>
    </row>
    <row r="30722" spans="53:56" ht="15" x14ac:dyDescent="0.25">
      <c r="BA30722" s="90" t="s">
        <v>35197</v>
      </c>
      <c r="BB30722" s="90" t="s">
        <v>5081</v>
      </c>
      <c r="BC30722" s="90" t="s">
        <v>34988</v>
      </c>
      <c r="BD30722" s="473" t="s">
        <v>1301</v>
      </c>
    </row>
    <row r="30723" spans="53:56" ht="15" x14ac:dyDescent="0.25">
      <c r="BA30723" s="91" t="s">
        <v>35198</v>
      </c>
      <c r="BB30723" s="91" t="s">
        <v>5081</v>
      </c>
      <c r="BC30723" s="91" t="s">
        <v>35156</v>
      </c>
      <c r="BD30723" s="473" t="s">
        <v>1301</v>
      </c>
    </row>
    <row r="30724" spans="53:56" ht="15" x14ac:dyDescent="0.25">
      <c r="BA30724" s="90" t="s">
        <v>35199</v>
      </c>
      <c r="BB30724" s="90" t="s">
        <v>5081</v>
      </c>
      <c r="BC30724" s="90" t="s">
        <v>15257</v>
      </c>
      <c r="BD30724" s="473" t="s">
        <v>1301</v>
      </c>
    </row>
    <row r="30725" spans="53:56" ht="15" x14ac:dyDescent="0.25">
      <c r="BA30725" s="91" t="s">
        <v>35200</v>
      </c>
      <c r="BB30725" s="91" t="s">
        <v>5081</v>
      </c>
      <c r="BC30725" s="91" t="s">
        <v>34410</v>
      </c>
      <c r="BD30725" s="473" t="s">
        <v>1301</v>
      </c>
    </row>
    <row r="30726" spans="53:56" ht="15" x14ac:dyDescent="0.25">
      <c r="BA30726" s="91" t="s">
        <v>35200</v>
      </c>
      <c r="BB30726" s="91" t="s">
        <v>5081</v>
      </c>
      <c r="BC30726" s="91" t="s">
        <v>14636</v>
      </c>
      <c r="BD30726" s="473" t="s">
        <v>1301</v>
      </c>
    </row>
    <row r="30727" spans="53:56" ht="15" x14ac:dyDescent="0.25">
      <c r="BA30727" s="91" t="s">
        <v>35201</v>
      </c>
      <c r="BB30727" s="91" t="s">
        <v>5081</v>
      </c>
      <c r="BC30727" s="91" t="s">
        <v>15257</v>
      </c>
      <c r="BD30727" s="473" t="s">
        <v>1301</v>
      </c>
    </row>
    <row r="30728" spans="53:56" ht="15" x14ac:dyDescent="0.25">
      <c r="BA30728" s="90" t="s">
        <v>35202</v>
      </c>
      <c r="BB30728" s="90" t="s">
        <v>5081</v>
      </c>
      <c r="BC30728" s="90" t="s">
        <v>15257</v>
      </c>
      <c r="BD30728" s="473" t="s">
        <v>1301</v>
      </c>
    </row>
    <row r="30729" spans="53:56" ht="15" x14ac:dyDescent="0.25">
      <c r="BA30729" s="91" t="s">
        <v>35203</v>
      </c>
      <c r="BB30729" s="91" t="s">
        <v>5081</v>
      </c>
      <c r="BC30729" s="91" t="s">
        <v>34988</v>
      </c>
      <c r="BD30729" s="473" t="s">
        <v>1301</v>
      </c>
    </row>
    <row r="30730" spans="53:56" ht="15" x14ac:dyDescent="0.25">
      <c r="BA30730" s="90" t="s">
        <v>35204</v>
      </c>
      <c r="BB30730" s="90" t="s">
        <v>5081</v>
      </c>
      <c r="BC30730" s="90" t="s">
        <v>16634</v>
      </c>
      <c r="BD30730" s="473" t="s">
        <v>1301</v>
      </c>
    </row>
    <row r="30731" spans="53:56" ht="15" x14ac:dyDescent="0.25">
      <c r="BA30731" s="90" t="s">
        <v>35205</v>
      </c>
      <c r="BB30731" s="90" t="s">
        <v>5081</v>
      </c>
      <c r="BC30731" s="90" t="s">
        <v>12459</v>
      </c>
      <c r="BD30731" s="473" t="s">
        <v>1301</v>
      </c>
    </row>
    <row r="30732" spans="53:56" ht="15" x14ac:dyDescent="0.25">
      <c r="BA30732" s="91" t="s">
        <v>35206</v>
      </c>
      <c r="BB30732" s="91" t="s">
        <v>5081</v>
      </c>
      <c r="BC30732" s="91" t="s">
        <v>12459</v>
      </c>
      <c r="BD30732" s="473" t="s">
        <v>1301</v>
      </c>
    </row>
    <row r="30733" spans="53:56" ht="15" x14ac:dyDescent="0.25">
      <c r="BA30733" s="90" t="s">
        <v>35207</v>
      </c>
      <c r="BB30733" s="90" t="s">
        <v>5081</v>
      </c>
      <c r="BC30733" s="90" t="s">
        <v>34445</v>
      </c>
      <c r="BD30733" s="473" t="s">
        <v>1301</v>
      </c>
    </row>
    <row r="30734" spans="53:56" ht="15" x14ac:dyDescent="0.25">
      <c r="BA30734" s="91" t="s">
        <v>35208</v>
      </c>
      <c r="BB30734" s="91" t="s">
        <v>5081</v>
      </c>
      <c r="BC30734" s="91" t="s">
        <v>12459</v>
      </c>
      <c r="BD30734" s="473" t="s">
        <v>1301</v>
      </c>
    </row>
    <row r="30735" spans="53:56" ht="15" x14ac:dyDescent="0.25">
      <c r="BA30735" s="91" t="s">
        <v>35209</v>
      </c>
      <c r="BB30735" s="91" t="s">
        <v>5081</v>
      </c>
      <c r="BC30735" s="91" t="s">
        <v>14636</v>
      </c>
      <c r="BD30735" s="473" t="s">
        <v>1301</v>
      </c>
    </row>
    <row r="30736" spans="53:56" ht="15" x14ac:dyDescent="0.25">
      <c r="BA30736" s="90" t="s">
        <v>35210</v>
      </c>
      <c r="BB30736" s="90" t="s">
        <v>5081</v>
      </c>
      <c r="BC30736" s="90" t="s">
        <v>14636</v>
      </c>
      <c r="BD30736" s="473" t="s">
        <v>1301</v>
      </c>
    </row>
    <row r="30737" spans="53:56" ht="15" x14ac:dyDescent="0.25">
      <c r="BA30737" s="91" t="s">
        <v>35211</v>
      </c>
      <c r="BB30737" s="91" t="s">
        <v>5081</v>
      </c>
      <c r="BC30737" s="91" t="s">
        <v>15257</v>
      </c>
      <c r="BD30737" s="473" t="s">
        <v>1301</v>
      </c>
    </row>
    <row r="30738" spans="53:56" ht="15" x14ac:dyDescent="0.25">
      <c r="BA30738" s="90" t="s">
        <v>35212</v>
      </c>
      <c r="BB30738" s="90" t="s">
        <v>5081</v>
      </c>
      <c r="BC30738" s="90" t="s">
        <v>9234</v>
      </c>
      <c r="BD30738" s="473" t="s">
        <v>1301</v>
      </c>
    </row>
    <row r="30739" spans="53:56" ht="15" x14ac:dyDescent="0.25">
      <c r="BA30739" s="91" t="s">
        <v>35213</v>
      </c>
      <c r="BB30739" s="91" t="s">
        <v>5081</v>
      </c>
      <c r="BC30739" s="91" t="s">
        <v>15257</v>
      </c>
      <c r="BD30739" s="473" t="s">
        <v>1301</v>
      </c>
    </row>
    <row r="30740" spans="53:56" ht="15" x14ac:dyDescent="0.25">
      <c r="BA30740" s="90" t="s">
        <v>35214</v>
      </c>
      <c r="BB30740" s="90" t="s">
        <v>5081</v>
      </c>
      <c r="BC30740" s="90" t="s">
        <v>15257</v>
      </c>
      <c r="BD30740" s="473" t="s">
        <v>1301</v>
      </c>
    </row>
    <row r="30741" spans="53:56" ht="15" x14ac:dyDescent="0.25">
      <c r="BA30741" s="90" t="s">
        <v>35215</v>
      </c>
      <c r="BB30741" s="90" t="s">
        <v>5081</v>
      </c>
      <c r="BC30741" s="90" t="s">
        <v>34988</v>
      </c>
      <c r="BD30741" s="473" t="s">
        <v>1301</v>
      </c>
    </row>
    <row r="30742" spans="53:56" ht="15" x14ac:dyDescent="0.25">
      <c r="BA30742" s="91" t="s">
        <v>35216</v>
      </c>
      <c r="BB30742" s="91" t="s">
        <v>5081</v>
      </c>
      <c r="BC30742" s="91" t="s">
        <v>34445</v>
      </c>
      <c r="BD30742" s="473" t="s">
        <v>1301</v>
      </c>
    </row>
    <row r="30743" spans="53:56" ht="15" x14ac:dyDescent="0.25">
      <c r="BA30743" s="90" t="s">
        <v>35217</v>
      </c>
      <c r="BB30743" s="90" t="s">
        <v>5081</v>
      </c>
      <c r="BC30743" s="90" t="s">
        <v>9234</v>
      </c>
      <c r="BD30743" s="473" t="s">
        <v>1301</v>
      </c>
    </row>
    <row r="30744" spans="53:56" ht="15" x14ac:dyDescent="0.25">
      <c r="BA30744" s="90" t="s">
        <v>35218</v>
      </c>
      <c r="BB30744" s="90" t="s">
        <v>5081</v>
      </c>
      <c r="BC30744" s="90" t="s">
        <v>34410</v>
      </c>
      <c r="BD30744" s="473" t="s">
        <v>1301</v>
      </c>
    </row>
    <row r="30745" spans="53:56" ht="15" x14ac:dyDescent="0.25">
      <c r="BA30745" s="91" t="s">
        <v>35219</v>
      </c>
      <c r="BB30745" s="91" t="s">
        <v>5081</v>
      </c>
      <c r="BC30745" s="91" t="s">
        <v>34410</v>
      </c>
      <c r="BD30745" s="473" t="s">
        <v>1301</v>
      </c>
    </row>
    <row r="30746" spans="53:56" ht="15" x14ac:dyDescent="0.25">
      <c r="BA30746" s="90" t="s">
        <v>35220</v>
      </c>
      <c r="BB30746" s="90" t="s">
        <v>5081</v>
      </c>
      <c r="BC30746" s="90" t="s">
        <v>15257</v>
      </c>
      <c r="BD30746" s="473" t="s">
        <v>1301</v>
      </c>
    </row>
    <row r="30747" spans="53:56" ht="15" x14ac:dyDescent="0.25">
      <c r="BA30747" s="91" t="s">
        <v>35221</v>
      </c>
      <c r="BB30747" s="91" t="s">
        <v>5081</v>
      </c>
      <c r="BC30747" s="91" t="s">
        <v>12459</v>
      </c>
      <c r="BD30747" s="473" t="s">
        <v>1301</v>
      </c>
    </row>
    <row r="30748" spans="53:56" ht="15" x14ac:dyDescent="0.25">
      <c r="BA30748" s="90" t="s">
        <v>35222</v>
      </c>
      <c r="BB30748" s="90" t="s">
        <v>5081</v>
      </c>
      <c r="BC30748" s="90" t="s">
        <v>9234</v>
      </c>
      <c r="BD30748" s="473" t="s">
        <v>1301</v>
      </c>
    </row>
    <row r="30749" spans="53:56" ht="15" x14ac:dyDescent="0.25">
      <c r="BA30749" s="90" t="s">
        <v>35223</v>
      </c>
      <c r="BB30749" s="90" t="s">
        <v>5081</v>
      </c>
      <c r="BC30749" s="90" t="s">
        <v>35156</v>
      </c>
      <c r="BD30749" s="473" t="s">
        <v>1301</v>
      </c>
    </row>
    <row r="30750" spans="53:56" ht="15" x14ac:dyDescent="0.25">
      <c r="BA30750" s="91" t="s">
        <v>35224</v>
      </c>
      <c r="BB30750" s="91" t="s">
        <v>5081</v>
      </c>
      <c r="BC30750" s="91" t="s">
        <v>15257</v>
      </c>
      <c r="BD30750" s="473" t="s">
        <v>1301</v>
      </c>
    </row>
    <row r="30751" spans="53:56" ht="15" x14ac:dyDescent="0.25">
      <c r="BA30751" s="90" t="s">
        <v>35225</v>
      </c>
      <c r="BB30751" s="90" t="s">
        <v>5081</v>
      </c>
      <c r="BC30751" s="90" t="s">
        <v>14636</v>
      </c>
      <c r="BD30751" s="473" t="s">
        <v>1301</v>
      </c>
    </row>
    <row r="30752" spans="53:56" ht="15" x14ac:dyDescent="0.25">
      <c r="BA30752" s="91" t="s">
        <v>35226</v>
      </c>
      <c r="BB30752" s="91" t="s">
        <v>5081</v>
      </c>
      <c r="BC30752" s="91" t="s">
        <v>34410</v>
      </c>
      <c r="BD30752" s="473" t="s">
        <v>1301</v>
      </c>
    </row>
    <row r="30753" spans="53:56" ht="15" x14ac:dyDescent="0.25">
      <c r="BA30753" s="90" t="s">
        <v>35227</v>
      </c>
      <c r="BB30753" s="90" t="s">
        <v>5081</v>
      </c>
      <c r="BC30753" s="90" t="s">
        <v>34988</v>
      </c>
      <c r="BD30753" s="473" t="s">
        <v>1301</v>
      </c>
    </row>
    <row r="30754" spans="53:56" ht="15" x14ac:dyDescent="0.25">
      <c r="BA30754" s="91" t="s">
        <v>35228</v>
      </c>
      <c r="BB30754" s="91" t="s">
        <v>5081</v>
      </c>
      <c r="BC30754" s="91" t="s">
        <v>9234</v>
      </c>
      <c r="BD30754" s="473" t="s">
        <v>1301</v>
      </c>
    </row>
    <row r="30755" spans="53:56" ht="15" x14ac:dyDescent="0.25">
      <c r="BA30755" s="90" t="s">
        <v>35229</v>
      </c>
      <c r="BB30755" s="90" t="s">
        <v>5081</v>
      </c>
      <c r="BC30755" s="90" t="s">
        <v>9234</v>
      </c>
      <c r="BD30755" s="473" t="s">
        <v>1301</v>
      </c>
    </row>
    <row r="30756" spans="53:56" ht="15" x14ac:dyDescent="0.25">
      <c r="BA30756" s="91" t="s">
        <v>35230</v>
      </c>
      <c r="BB30756" s="91" t="s">
        <v>5081</v>
      </c>
      <c r="BC30756" s="91" t="s">
        <v>14636</v>
      </c>
      <c r="BD30756" s="473" t="s">
        <v>1301</v>
      </c>
    </row>
    <row r="30757" spans="53:56" ht="15" x14ac:dyDescent="0.25">
      <c r="BA30757" s="90" t="s">
        <v>35231</v>
      </c>
      <c r="BB30757" s="90" t="s">
        <v>5081</v>
      </c>
      <c r="BC30757" s="90" t="s">
        <v>34410</v>
      </c>
      <c r="BD30757" s="473" t="s">
        <v>1301</v>
      </c>
    </row>
    <row r="30758" spans="53:56" ht="15" x14ac:dyDescent="0.25">
      <c r="BA30758" s="91" t="s">
        <v>35232</v>
      </c>
      <c r="BB30758" s="91" t="s">
        <v>5081</v>
      </c>
      <c r="BC30758" s="91" t="s">
        <v>34988</v>
      </c>
      <c r="BD30758" s="473" t="s">
        <v>1301</v>
      </c>
    </row>
    <row r="30759" spans="53:56" ht="15" x14ac:dyDescent="0.25">
      <c r="BA30759" s="90" t="s">
        <v>35233</v>
      </c>
      <c r="BB30759" s="90" t="s">
        <v>5081</v>
      </c>
      <c r="BC30759" s="90" t="s">
        <v>35156</v>
      </c>
      <c r="BD30759" s="473" t="s">
        <v>1301</v>
      </c>
    </row>
    <row r="30760" spans="53:56" ht="15" x14ac:dyDescent="0.25">
      <c r="BA30760" s="91" t="s">
        <v>35234</v>
      </c>
      <c r="BB30760" s="91" t="s">
        <v>5081</v>
      </c>
      <c r="BC30760" s="91" t="s">
        <v>14636</v>
      </c>
      <c r="BD30760" s="473" t="s">
        <v>1301</v>
      </c>
    </row>
    <row r="30761" spans="53:56" ht="15" x14ac:dyDescent="0.25">
      <c r="BA30761" s="90" t="s">
        <v>35235</v>
      </c>
      <c r="BB30761" s="90" t="s">
        <v>5081</v>
      </c>
      <c r="BC30761" s="90" t="s">
        <v>14636</v>
      </c>
      <c r="BD30761" s="473" t="s">
        <v>1301</v>
      </c>
    </row>
    <row r="30762" spans="53:56" ht="15" x14ac:dyDescent="0.25">
      <c r="BA30762" s="91" t="s">
        <v>35236</v>
      </c>
      <c r="BB30762" s="91" t="s">
        <v>5081</v>
      </c>
      <c r="BC30762" s="91" t="s">
        <v>35237</v>
      </c>
      <c r="BD30762" s="473" t="s">
        <v>1301</v>
      </c>
    </row>
    <row r="30763" spans="53:56" ht="15" x14ac:dyDescent="0.25">
      <c r="BA30763" s="90" t="s">
        <v>35238</v>
      </c>
      <c r="BB30763" s="90" t="s">
        <v>5081</v>
      </c>
      <c r="BC30763" s="90" t="s">
        <v>35237</v>
      </c>
      <c r="BD30763" s="473" t="s">
        <v>1301</v>
      </c>
    </row>
    <row r="30764" spans="53:56" ht="15" x14ac:dyDescent="0.25">
      <c r="BA30764" s="91" t="s">
        <v>35239</v>
      </c>
      <c r="BB30764" s="91" t="s">
        <v>5081</v>
      </c>
      <c r="BC30764" s="91" t="s">
        <v>18082</v>
      </c>
      <c r="BD30764" s="473" t="s">
        <v>1301</v>
      </c>
    </row>
    <row r="30765" spans="53:56" ht="15" x14ac:dyDescent="0.25">
      <c r="BA30765" s="90" t="s">
        <v>35240</v>
      </c>
      <c r="BB30765" s="90" t="s">
        <v>5081</v>
      </c>
      <c r="BC30765" s="90" t="s">
        <v>34174</v>
      </c>
      <c r="BD30765" s="473" t="s">
        <v>1301</v>
      </c>
    </row>
    <row r="30766" spans="53:56" ht="15" x14ac:dyDescent="0.25">
      <c r="BA30766" s="91" t="s">
        <v>35241</v>
      </c>
      <c r="BB30766" s="91" t="s">
        <v>5081</v>
      </c>
      <c r="BC30766" s="91" t="s">
        <v>34174</v>
      </c>
      <c r="BD30766" s="473" t="s">
        <v>1301</v>
      </c>
    </row>
    <row r="30767" spans="53:56" ht="15" x14ac:dyDescent="0.25">
      <c r="BA30767" s="90" t="s">
        <v>35242</v>
      </c>
      <c r="BB30767" s="90" t="s">
        <v>5081</v>
      </c>
      <c r="BC30767" s="90" t="s">
        <v>35156</v>
      </c>
      <c r="BD30767" s="473" t="s">
        <v>1301</v>
      </c>
    </row>
    <row r="30768" spans="53:56" ht="15" x14ac:dyDescent="0.25">
      <c r="BA30768" s="91" t="s">
        <v>35243</v>
      </c>
      <c r="BB30768" s="91" t="s">
        <v>5081</v>
      </c>
      <c r="BC30768" s="91" t="s">
        <v>14093</v>
      </c>
      <c r="BD30768" s="473" t="s">
        <v>1301</v>
      </c>
    </row>
    <row r="30769" spans="53:56" ht="15" x14ac:dyDescent="0.25">
      <c r="BA30769" s="90" t="s">
        <v>35244</v>
      </c>
      <c r="BB30769" s="90" t="s">
        <v>5081</v>
      </c>
      <c r="BC30769" s="90" t="s">
        <v>6224</v>
      </c>
      <c r="BD30769" s="473" t="s">
        <v>1301</v>
      </c>
    </row>
    <row r="30770" spans="53:56" ht="15" x14ac:dyDescent="0.25">
      <c r="BA30770" s="91" t="s">
        <v>35245</v>
      </c>
      <c r="BB30770" s="91" t="s">
        <v>5081</v>
      </c>
      <c r="BC30770" s="91" t="s">
        <v>21810</v>
      </c>
      <c r="BD30770" s="473" t="s">
        <v>1301</v>
      </c>
    </row>
    <row r="30771" spans="53:56" ht="15" x14ac:dyDescent="0.25">
      <c r="BA30771" s="90" t="s">
        <v>35246</v>
      </c>
      <c r="BB30771" s="90" t="s">
        <v>5081</v>
      </c>
      <c r="BC30771" s="90" t="s">
        <v>21810</v>
      </c>
      <c r="BD30771" s="473" t="s">
        <v>1301</v>
      </c>
    </row>
    <row r="30772" spans="53:56" ht="15" x14ac:dyDescent="0.25">
      <c r="BA30772" s="91" t="s">
        <v>35247</v>
      </c>
      <c r="BB30772" s="91" t="s">
        <v>5081</v>
      </c>
      <c r="BC30772" s="91" t="s">
        <v>18516</v>
      </c>
      <c r="BD30772" s="473" t="s">
        <v>1301</v>
      </c>
    </row>
    <row r="30773" spans="53:56" ht="15" x14ac:dyDescent="0.25">
      <c r="BA30773" s="90" t="s">
        <v>35248</v>
      </c>
      <c r="BB30773" s="90" t="s">
        <v>5081</v>
      </c>
      <c r="BC30773" s="90" t="s">
        <v>14875</v>
      </c>
      <c r="BD30773" s="473" t="s">
        <v>1301</v>
      </c>
    </row>
    <row r="30774" spans="53:56" ht="15" x14ac:dyDescent="0.25">
      <c r="BA30774" s="91" t="s">
        <v>35249</v>
      </c>
      <c r="BB30774" s="91" t="s">
        <v>5081</v>
      </c>
      <c r="BC30774" s="91" t="s">
        <v>34174</v>
      </c>
      <c r="BD30774" s="473" t="s">
        <v>1301</v>
      </c>
    </row>
    <row r="30775" spans="53:56" ht="15" x14ac:dyDescent="0.25">
      <c r="BA30775" s="90" t="s">
        <v>35250</v>
      </c>
      <c r="BB30775" s="90" t="s">
        <v>5081</v>
      </c>
      <c r="BC30775" s="90" t="s">
        <v>35237</v>
      </c>
      <c r="BD30775" s="473" t="s">
        <v>1301</v>
      </c>
    </row>
    <row r="30776" spans="53:56" ht="15" x14ac:dyDescent="0.25">
      <c r="BA30776" s="91" t="s">
        <v>35251</v>
      </c>
      <c r="BB30776" s="91" t="s">
        <v>5081</v>
      </c>
      <c r="BC30776" s="91" t="s">
        <v>35237</v>
      </c>
      <c r="BD30776" s="473" t="s">
        <v>1301</v>
      </c>
    </row>
    <row r="30777" spans="53:56" ht="15" x14ac:dyDescent="0.25">
      <c r="BA30777" s="90" t="s">
        <v>35252</v>
      </c>
      <c r="BB30777" s="90" t="s">
        <v>5081</v>
      </c>
      <c r="BC30777" s="90" t="s">
        <v>35237</v>
      </c>
      <c r="BD30777" s="473" t="s">
        <v>1301</v>
      </c>
    </row>
    <row r="30778" spans="53:56" ht="15" x14ac:dyDescent="0.25">
      <c r="BA30778" s="91" t="s">
        <v>35253</v>
      </c>
      <c r="BB30778" s="91" t="s">
        <v>5081</v>
      </c>
      <c r="BC30778" s="91" t="s">
        <v>21810</v>
      </c>
      <c r="BD30778" s="473" t="s">
        <v>1301</v>
      </c>
    </row>
    <row r="30779" spans="53:56" ht="15" x14ac:dyDescent="0.25">
      <c r="BA30779" s="90" t="s">
        <v>35254</v>
      </c>
      <c r="BB30779" s="90" t="s">
        <v>5081</v>
      </c>
      <c r="BC30779" s="90" t="s">
        <v>18082</v>
      </c>
      <c r="BD30779" s="473" t="s">
        <v>1301</v>
      </c>
    </row>
    <row r="30780" spans="53:56" ht="15" x14ac:dyDescent="0.25">
      <c r="BA30780" s="91" t="s">
        <v>35255</v>
      </c>
      <c r="BB30780" s="91" t="s">
        <v>5081</v>
      </c>
      <c r="BC30780" s="91" t="s">
        <v>35237</v>
      </c>
      <c r="BD30780" s="473" t="s">
        <v>1301</v>
      </c>
    </row>
    <row r="30781" spans="53:56" ht="15" x14ac:dyDescent="0.25">
      <c r="BA30781" s="90" t="s">
        <v>35256</v>
      </c>
      <c r="BB30781" s="90" t="s">
        <v>5081</v>
      </c>
      <c r="BC30781" s="90" t="s">
        <v>21810</v>
      </c>
      <c r="BD30781" s="473" t="s">
        <v>1301</v>
      </c>
    </row>
    <row r="30782" spans="53:56" ht="15" x14ac:dyDescent="0.25">
      <c r="BA30782" s="91" t="s">
        <v>35257</v>
      </c>
      <c r="BB30782" s="91" t="s">
        <v>5081</v>
      </c>
      <c r="BC30782" s="91" t="s">
        <v>34174</v>
      </c>
      <c r="BD30782" s="473" t="s">
        <v>1301</v>
      </c>
    </row>
    <row r="30783" spans="53:56" ht="15" x14ac:dyDescent="0.25">
      <c r="BA30783" s="90" t="s">
        <v>35258</v>
      </c>
      <c r="BB30783" s="90" t="s">
        <v>5081</v>
      </c>
      <c r="BC30783" s="90" t="s">
        <v>34174</v>
      </c>
      <c r="BD30783" s="473" t="s">
        <v>1301</v>
      </c>
    </row>
    <row r="30784" spans="53:56" ht="15" x14ac:dyDescent="0.25">
      <c r="BA30784" s="91" t="s">
        <v>35259</v>
      </c>
      <c r="BB30784" s="91" t="s">
        <v>5081</v>
      </c>
      <c r="BC30784" s="91" t="s">
        <v>34174</v>
      </c>
      <c r="BD30784" s="473" t="s">
        <v>1301</v>
      </c>
    </row>
    <row r="30785" spans="53:56" ht="15" x14ac:dyDescent="0.25">
      <c r="BA30785" s="90" t="s">
        <v>35260</v>
      </c>
      <c r="BB30785" s="90" t="s">
        <v>5081</v>
      </c>
      <c r="BC30785" s="90" t="s">
        <v>21810</v>
      </c>
      <c r="BD30785" s="473" t="s">
        <v>1301</v>
      </c>
    </row>
    <row r="30786" spans="53:56" ht="15" x14ac:dyDescent="0.25">
      <c r="BA30786" s="91" t="s">
        <v>35261</v>
      </c>
      <c r="BB30786" s="91" t="s">
        <v>5081</v>
      </c>
      <c r="BC30786" s="91" t="s">
        <v>34174</v>
      </c>
      <c r="BD30786" s="473" t="s">
        <v>1301</v>
      </c>
    </row>
    <row r="30787" spans="53:56" ht="15" x14ac:dyDescent="0.25">
      <c r="BA30787" s="90" t="s">
        <v>35262</v>
      </c>
      <c r="BB30787" s="90" t="s">
        <v>5081</v>
      </c>
      <c r="BC30787" s="90" t="s">
        <v>35156</v>
      </c>
      <c r="BD30787" s="473" t="s">
        <v>1301</v>
      </c>
    </row>
    <row r="30788" spans="53:56" ht="15" x14ac:dyDescent="0.25">
      <c r="BA30788" s="91" t="s">
        <v>35263</v>
      </c>
      <c r="BB30788" s="91" t="s">
        <v>5081</v>
      </c>
      <c r="BC30788" s="91" t="s">
        <v>34174</v>
      </c>
      <c r="BD30788" s="473" t="s">
        <v>1301</v>
      </c>
    </row>
    <row r="30789" spans="53:56" ht="15" x14ac:dyDescent="0.25">
      <c r="BA30789" s="90" t="s">
        <v>35264</v>
      </c>
      <c r="BB30789" s="90" t="s">
        <v>5081</v>
      </c>
      <c r="BC30789" s="90" t="s">
        <v>35237</v>
      </c>
      <c r="BD30789" s="473" t="s">
        <v>1301</v>
      </c>
    </row>
    <row r="30790" spans="53:56" ht="15" x14ac:dyDescent="0.25">
      <c r="BA30790" s="91" t="s">
        <v>35265</v>
      </c>
      <c r="BB30790" s="91" t="s">
        <v>5081</v>
      </c>
      <c r="BC30790" s="91" t="s">
        <v>34174</v>
      </c>
      <c r="BD30790" s="473" t="s">
        <v>1301</v>
      </c>
    </row>
    <row r="30791" spans="53:56" ht="15" x14ac:dyDescent="0.25">
      <c r="BA30791" s="90" t="s">
        <v>35266</v>
      </c>
      <c r="BB30791" s="90" t="s">
        <v>5081</v>
      </c>
      <c r="BC30791" s="90" t="s">
        <v>14875</v>
      </c>
      <c r="BD30791" s="473" t="s">
        <v>1301</v>
      </c>
    </row>
    <row r="30792" spans="53:56" ht="15" x14ac:dyDescent="0.25">
      <c r="BA30792" s="91" t="s">
        <v>35267</v>
      </c>
      <c r="BB30792" s="91" t="s">
        <v>5081</v>
      </c>
      <c r="BC30792" s="91" t="s">
        <v>21810</v>
      </c>
      <c r="BD30792" s="473" t="s">
        <v>1301</v>
      </c>
    </row>
    <row r="30793" spans="53:56" ht="15" x14ac:dyDescent="0.25">
      <c r="BA30793" s="90" t="s">
        <v>35268</v>
      </c>
      <c r="BB30793" s="90" t="s">
        <v>5081</v>
      </c>
      <c r="BC30793" s="90" t="s">
        <v>14093</v>
      </c>
      <c r="BD30793" s="473" t="s">
        <v>1301</v>
      </c>
    </row>
    <row r="30794" spans="53:56" ht="15" x14ac:dyDescent="0.25">
      <c r="BA30794" s="91" t="s">
        <v>35269</v>
      </c>
      <c r="BB30794" s="91" t="s">
        <v>5081</v>
      </c>
      <c r="BC30794" s="91" t="s">
        <v>35270</v>
      </c>
      <c r="BD30794" s="473" t="s">
        <v>1301</v>
      </c>
    </row>
    <row r="30795" spans="53:56" ht="15" x14ac:dyDescent="0.25">
      <c r="BA30795" s="90" t="s">
        <v>35271</v>
      </c>
      <c r="BB30795" s="90" t="s">
        <v>5081</v>
      </c>
      <c r="BC30795" s="90" t="s">
        <v>35270</v>
      </c>
      <c r="BD30795" s="473" t="s">
        <v>1301</v>
      </c>
    </row>
    <row r="30796" spans="53:56" ht="15" x14ac:dyDescent="0.25">
      <c r="BA30796" s="90" t="s">
        <v>35272</v>
      </c>
      <c r="BB30796" s="90" t="s">
        <v>5081</v>
      </c>
      <c r="BC30796" s="90" t="s">
        <v>35270</v>
      </c>
      <c r="BD30796" s="473" t="s">
        <v>1301</v>
      </c>
    </row>
    <row r="30797" spans="53:56" ht="15" x14ac:dyDescent="0.25">
      <c r="BA30797" s="90" t="s">
        <v>35273</v>
      </c>
      <c r="BB30797" s="90" t="s">
        <v>5081</v>
      </c>
      <c r="BC30797" s="90" t="s">
        <v>35274</v>
      </c>
      <c r="BD30797" s="473" t="s">
        <v>1301</v>
      </c>
    </row>
    <row r="30798" spans="53:56" ht="15" x14ac:dyDescent="0.25">
      <c r="BA30798" s="91" t="s">
        <v>35275</v>
      </c>
      <c r="BB30798" s="91" t="s">
        <v>5081</v>
      </c>
      <c r="BC30798" s="91" t="s">
        <v>35270</v>
      </c>
      <c r="BD30798" s="473" t="s">
        <v>1301</v>
      </c>
    </row>
    <row r="30799" spans="53:56" ht="15" x14ac:dyDescent="0.25">
      <c r="BA30799" s="90" t="s">
        <v>35276</v>
      </c>
      <c r="BB30799" s="90" t="s">
        <v>5081</v>
      </c>
      <c r="BC30799" s="90" t="s">
        <v>31545</v>
      </c>
      <c r="BD30799" s="473" t="s">
        <v>1301</v>
      </c>
    </row>
    <row r="30800" spans="53:56" ht="15" x14ac:dyDescent="0.25">
      <c r="BA30800" s="91" t="s">
        <v>35277</v>
      </c>
      <c r="BB30800" s="91" t="s">
        <v>5081</v>
      </c>
      <c r="BC30800" s="91" t="s">
        <v>27773</v>
      </c>
      <c r="BD30800" s="473" t="s">
        <v>1301</v>
      </c>
    </row>
    <row r="30801" spans="53:56" ht="15" x14ac:dyDescent="0.25">
      <c r="BA30801" s="90" t="s">
        <v>35278</v>
      </c>
      <c r="BB30801" s="90" t="s">
        <v>5081</v>
      </c>
      <c r="BC30801" s="90" t="s">
        <v>35279</v>
      </c>
      <c r="BD30801" s="473" t="s">
        <v>1301</v>
      </c>
    </row>
    <row r="30802" spans="53:56" ht="15" x14ac:dyDescent="0.25">
      <c r="BA30802" s="90" t="s">
        <v>35280</v>
      </c>
      <c r="BB30802" s="90" t="s">
        <v>5081</v>
      </c>
      <c r="BC30802" s="90" t="s">
        <v>10222</v>
      </c>
      <c r="BD30802" s="473" t="s">
        <v>1301</v>
      </c>
    </row>
    <row r="30803" spans="53:56" ht="15" x14ac:dyDescent="0.25">
      <c r="BA30803" s="91" t="s">
        <v>35281</v>
      </c>
      <c r="BB30803" s="91" t="s">
        <v>5081</v>
      </c>
      <c r="BC30803" s="91" t="s">
        <v>35110</v>
      </c>
      <c r="BD30803" s="473" t="s">
        <v>1301</v>
      </c>
    </row>
    <row r="30804" spans="53:56" ht="15" x14ac:dyDescent="0.25">
      <c r="BA30804" s="90" t="s">
        <v>35282</v>
      </c>
      <c r="BB30804" s="90" t="s">
        <v>5081</v>
      </c>
      <c r="BC30804" s="90" t="s">
        <v>35274</v>
      </c>
      <c r="BD30804" s="473" t="s">
        <v>1301</v>
      </c>
    </row>
    <row r="30805" spans="53:56" ht="15" x14ac:dyDescent="0.25">
      <c r="BA30805" s="91" t="s">
        <v>35283</v>
      </c>
      <c r="BB30805" s="91" t="s">
        <v>5081</v>
      </c>
      <c r="BC30805" s="91" t="s">
        <v>10222</v>
      </c>
      <c r="BD30805" s="473" t="s">
        <v>1301</v>
      </c>
    </row>
    <row r="30806" spans="53:56" ht="15" x14ac:dyDescent="0.25">
      <c r="BA30806" s="90" t="s">
        <v>35284</v>
      </c>
      <c r="BB30806" s="90" t="s">
        <v>5081</v>
      </c>
      <c r="BC30806" s="90" t="s">
        <v>10222</v>
      </c>
      <c r="BD30806" s="473" t="s">
        <v>1301</v>
      </c>
    </row>
    <row r="30807" spans="53:56" ht="15" x14ac:dyDescent="0.25">
      <c r="BA30807" s="91" t="s">
        <v>35285</v>
      </c>
      <c r="BB30807" s="91" t="s">
        <v>5081</v>
      </c>
      <c r="BC30807" s="91" t="s">
        <v>3225</v>
      </c>
      <c r="BD30807" s="473" t="s">
        <v>1301</v>
      </c>
    </row>
    <row r="30808" spans="53:56" ht="15" x14ac:dyDescent="0.25">
      <c r="BA30808" s="90" t="s">
        <v>35286</v>
      </c>
      <c r="BB30808" s="90" t="s">
        <v>5081</v>
      </c>
      <c r="BC30808" s="90" t="s">
        <v>14096</v>
      </c>
      <c r="BD30808" s="473" t="s">
        <v>1301</v>
      </c>
    </row>
    <row r="30809" spans="53:56" ht="15" x14ac:dyDescent="0.25">
      <c r="BA30809" s="91" t="s">
        <v>35287</v>
      </c>
      <c r="BB30809" s="91" t="s">
        <v>5081</v>
      </c>
      <c r="BC30809" s="91" t="s">
        <v>10222</v>
      </c>
      <c r="BD30809" s="473" t="s">
        <v>1301</v>
      </c>
    </row>
    <row r="30810" spans="53:56" ht="15" x14ac:dyDescent="0.25">
      <c r="BA30810" s="90" t="s">
        <v>35288</v>
      </c>
      <c r="BB30810" s="90" t="s">
        <v>5081</v>
      </c>
      <c r="BC30810" s="90" t="s">
        <v>10222</v>
      </c>
      <c r="BD30810" s="473" t="s">
        <v>1301</v>
      </c>
    </row>
    <row r="30811" spans="53:56" ht="15" x14ac:dyDescent="0.25">
      <c r="BA30811" s="91" t="s">
        <v>35289</v>
      </c>
      <c r="BB30811" s="91" t="s">
        <v>5081</v>
      </c>
      <c r="BC30811" s="91" t="s">
        <v>14096</v>
      </c>
      <c r="BD30811" s="473" t="s">
        <v>1301</v>
      </c>
    </row>
    <row r="30812" spans="53:56" ht="15" x14ac:dyDescent="0.25">
      <c r="BA30812" s="90" t="s">
        <v>35290</v>
      </c>
      <c r="BB30812" s="90" t="s">
        <v>5081</v>
      </c>
      <c r="BC30812" s="90" t="s">
        <v>14096</v>
      </c>
      <c r="BD30812" s="473" t="s">
        <v>1301</v>
      </c>
    </row>
    <row r="30813" spans="53:56" ht="15" x14ac:dyDescent="0.25">
      <c r="BA30813" s="91" t="s">
        <v>35291</v>
      </c>
      <c r="BB30813" s="91" t="s">
        <v>5081</v>
      </c>
      <c r="BC30813" s="91" t="s">
        <v>35270</v>
      </c>
      <c r="BD30813" s="473" t="s">
        <v>1301</v>
      </c>
    </row>
    <row r="30814" spans="53:56" ht="15" x14ac:dyDescent="0.25">
      <c r="BA30814" s="90" t="s">
        <v>35292</v>
      </c>
      <c r="BB30814" s="90" t="s">
        <v>5081</v>
      </c>
      <c r="BC30814" s="90" t="s">
        <v>35270</v>
      </c>
      <c r="BD30814" s="473" t="s">
        <v>1301</v>
      </c>
    </row>
    <row r="30815" spans="53:56" ht="15" x14ac:dyDescent="0.25">
      <c r="BA30815" s="91" t="s">
        <v>35293</v>
      </c>
      <c r="BB30815" s="91" t="s">
        <v>5081</v>
      </c>
      <c r="BC30815" s="91" t="s">
        <v>35294</v>
      </c>
      <c r="BD30815" s="473" t="s">
        <v>1301</v>
      </c>
    </row>
    <row r="30816" spans="53:56" ht="15" x14ac:dyDescent="0.25">
      <c r="BA30816" s="90" t="s">
        <v>35295</v>
      </c>
      <c r="BB30816" s="90" t="s">
        <v>5081</v>
      </c>
      <c r="BC30816" s="90" t="s">
        <v>35274</v>
      </c>
      <c r="BD30816" s="473" t="s">
        <v>1301</v>
      </c>
    </row>
    <row r="30817" spans="53:56" ht="15" x14ac:dyDescent="0.25">
      <c r="BA30817" s="91" t="s">
        <v>35296</v>
      </c>
      <c r="BB30817" s="91" t="s">
        <v>5081</v>
      </c>
      <c r="BC30817" s="91" t="s">
        <v>31545</v>
      </c>
      <c r="BD30817" s="473" t="s">
        <v>1301</v>
      </c>
    </row>
    <row r="30818" spans="53:56" ht="15" x14ac:dyDescent="0.25">
      <c r="BA30818" s="90" t="s">
        <v>35297</v>
      </c>
      <c r="BB30818" s="90" t="s">
        <v>5081</v>
      </c>
      <c r="BC30818" s="90" t="s">
        <v>35274</v>
      </c>
      <c r="BD30818" s="473" t="s">
        <v>1301</v>
      </c>
    </row>
    <row r="30819" spans="53:56" ht="15" x14ac:dyDescent="0.25">
      <c r="BA30819" s="91" t="s">
        <v>35298</v>
      </c>
      <c r="BB30819" s="91" t="s">
        <v>5081</v>
      </c>
      <c r="BC30819" s="91" t="s">
        <v>35294</v>
      </c>
      <c r="BD30819" s="473" t="s">
        <v>1301</v>
      </c>
    </row>
    <row r="30820" spans="53:56" ht="15" x14ac:dyDescent="0.25">
      <c r="BA30820" s="90" t="s">
        <v>35299</v>
      </c>
      <c r="BB30820" s="90" t="s">
        <v>5081</v>
      </c>
      <c r="BC30820" s="90" t="s">
        <v>14096</v>
      </c>
      <c r="BD30820" s="473" t="s">
        <v>1301</v>
      </c>
    </row>
    <row r="30821" spans="53:56" ht="15" x14ac:dyDescent="0.25">
      <c r="BA30821" s="91" t="s">
        <v>35300</v>
      </c>
      <c r="BB30821" s="91" t="s">
        <v>5081</v>
      </c>
      <c r="BC30821" s="91" t="s">
        <v>35274</v>
      </c>
      <c r="BD30821" s="473" t="s">
        <v>1301</v>
      </c>
    </row>
    <row r="30822" spans="53:56" ht="15" x14ac:dyDescent="0.25">
      <c r="BA30822" s="90" t="s">
        <v>35301</v>
      </c>
      <c r="BB30822" s="90" t="s">
        <v>5081</v>
      </c>
      <c r="BC30822" s="90" t="s">
        <v>35274</v>
      </c>
      <c r="BD30822" s="473" t="s">
        <v>1301</v>
      </c>
    </row>
    <row r="30823" spans="53:56" ht="15" x14ac:dyDescent="0.25">
      <c r="BA30823" s="91" t="s">
        <v>35302</v>
      </c>
      <c r="BB30823" s="91" t="s">
        <v>5081</v>
      </c>
      <c r="BC30823" s="91" t="s">
        <v>35274</v>
      </c>
      <c r="BD30823" s="473" t="s">
        <v>1301</v>
      </c>
    </row>
    <row r="30824" spans="53:56" ht="15" x14ac:dyDescent="0.25">
      <c r="BA30824" s="90" t="s">
        <v>35303</v>
      </c>
      <c r="BB30824" s="90" t="s">
        <v>5081</v>
      </c>
      <c r="BC30824" s="90" t="s">
        <v>18389</v>
      </c>
      <c r="BD30824" s="473" t="s">
        <v>1301</v>
      </c>
    </row>
    <row r="30825" spans="53:56" ht="15" x14ac:dyDescent="0.25">
      <c r="BA30825" s="91" t="s">
        <v>35304</v>
      </c>
      <c r="BB30825" s="91" t="s">
        <v>5081</v>
      </c>
      <c r="BC30825" s="91" t="s">
        <v>35279</v>
      </c>
      <c r="BD30825" s="473" t="s">
        <v>1301</v>
      </c>
    </row>
    <row r="30826" spans="53:56" ht="15" x14ac:dyDescent="0.25">
      <c r="BA30826" s="90" t="s">
        <v>35305</v>
      </c>
      <c r="BB30826" s="90" t="s">
        <v>5081</v>
      </c>
      <c r="BC30826" s="90" t="s">
        <v>35270</v>
      </c>
      <c r="BD30826" s="473" t="s">
        <v>1301</v>
      </c>
    </row>
    <row r="30827" spans="53:56" ht="15" x14ac:dyDescent="0.25">
      <c r="BA30827" s="91" t="s">
        <v>35306</v>
      </c>
      <c r="BB30827" s="91" t="s">
        <v>5081</v>
      </c>
      <c r="BC30827" s="91" t="s">
        <v>35279</v>
      </c>
      <c r="BD30827" s="473" t="s">
        <v>1301</v>
      </c>
    </row>
    <row r="30828" spans="53:56" ht="15" x14ac:dyDescent="0.25">
      <c r="BA30828" s="91" t="s">
        <v>35307</v>
      </c>
      <c r="BB30828" s="91" t="s">
        <v>5081</v>
      </c>
      <c r="BC30828" s="91" t="s">
        <v>14096</v>
      </c>
      <c r="BD30828" s="473" t="s">
        <v>1301</v>
      </c>
    </row>
    <row r="30829" spans="53:56" ht="15" x14ac:dyDescent="0.25">
      <c r="BA30829" s="90" t="s">
        <v>35308</v>
      </c>
      <c r="BB30829" s="90" t="s">
        <v>5081</v>
      </c>
      <c r="BC30829" s="90" t="s">
        <v>10222</v>
      </c>
      <c r="BD30829" s="473" t="s">
        <v>1301</v>
      </c>
    </row>
    <row r="30830" spans="53:56" ht="15" x14ac:dyDescent="0.25">
      <c r="BA30830" s="91" t="s">
        <v>35309</v>
      </c>
      <c r="BB30830" s="91" t="s">
        <v>5081</v>
      </c>
      <c r="BC30830" s="91" t="s">
        <v>35294</v>
      </c>
      <c r="BD30830" s="473" t="s">
        <v>1301</v>
      </c>
    </row>
    <row r="30831" spans="53:56" ht="15" x14ac:dyDescent="0.25">
      <c r="BA30831" s="90" t="s">
        <v>35310</v>
      </c>
      <c r="BB30831" s="90" t="s">
        <v>5081</v>
      </c>
      <c r="BC30831" s="90" t="s">
        <v>35279</v>
      </c>
      <c r="BD30831" s="473" t="s">
        <v>1301</v>
      </c>
    </row>
    <row r="30832" spans="53:56" ht="15" x14ac:dyDescent="0.25">
      <c r="BA30832" s="90" t="s">
        <v>35311</v>
      </c>
      <c r="BB30832" s="90" t="s">
        <v>5081</v>
      </c>
      <c r="BC30832" s="90" t="s">
        <v>35279</v>
      </c>
      <c r="BD30832" s="473" t="s">
        <v>1301</v>
      </c>
    </row>
    <row r="30833" spans="53:56" ht="15" x14ac:dyDescent="0.25">
      <c r="BA30833" s="91" t="s">
        <v>35312</v>
      </c>
      <c r="BB30833" s="91" t="s">
        <v>5081</v>
      </c>
      <c r="BC30833" s="91" t="s">
        <v>35274</v>
      </c>
      <c r="BD30833" s="473" t="s">
        <v>1301</v>
      </c>
    </row>
    <row r="30834" spans="53:56" ht="15" x14ac:dyDescent="0.25">
      <c r="BA30834" s="90" t="s">
        <v>35313</v>
      </c>
      <c r="BB30834" s="90" t="s">
        <v>5081</v>
      </c>
      <c r="BC30834" s="90" t="s">
        <v>35294</v>
      </c>
      <c r="BD30834" s="473" t="s">
        <v>1301</v>
      </c>
    </row>
    <row r="30835" spans="53:56" ht="15" x14ac:dyDescent="0.25">
      <c r="BA30835" s="91" t="s">
        <v>35314</v>
      </c>
      <c r="BB30835" s="91" t="s">
        <v>5081</v>
      </c>
      <c r="BC30835" s="91" t="s">
        <v>31545</v>
      </c>
      <c r="BD30835" s="473" t="s">
        <v>1301</v>
      </c>
    </row>
    <row r="30836" spans="53:56" ht="15" x14ac:dyDescent="0.25">
      <c r="BA30836" s="91" t="s">
        <v>35315</v>
      </c>
      <c r="BB30836" s="91" t="s">
        <v>5081</v>
      </c>
      <c r="BC30836" s="91" t="s">
        <v>35316</v>
      </c>
      <c r="BD30836" s="473" t="s">
        <v>1301</v>
      </c>
    </row>
    <row r="30837" spans="53:56" ht="15" x14ac:dyDescent="0.25">
      <c r="BA30837" s="90" t="s">
        <v>35317</v>
      </c>
      <c r="BB30837" s="90" t="s">
        <v>5081</v>
      </c>
      <c r="BC30837" s="90" t="s">
        <v>35270</v>
      </c>
      <c r="BD30837" s="473" t="s">
        <v>1301</v>
      </c>
    </row>
    <row r="30838" spans="53:56" ht="15" x14ac:dyDescent="0.25">
      <c r="BA30838" s="91" t="s">
        <v>35318</v>
      </c>
      <c r="BB30838" s="91" t="s">
        <v>5081</v>
      </c>
      <c r="BC30838" s="91" t="s">
        <v>35274</v>
      </c>
      <c r="BD30838" s="473" t="s">
        <v>1301</v>
      </c>
    </row>
    <row r="30839" spans="53:56" ht="15" x14ac:dyDescent="0.25">
      <c r="BA30839" s="90" t="s">
        <v>35319</v>
      </c>
      <c r="BB30839" s="90" t="s">
        <v>5081</v>
      </c>
      <c r="BC30839" s="90" t="s">
        <v>35274</v>
      </c>
      <c r="BD30839" s="473" t="s">
        <v>1301</v>
      </c>
    </row>
    <row r="30840" spans="53:56" ht="15" x14ac:dyDescent="0.25">
      <c r="BA30840" s="90" t="s">
        <v>35320</v>
      </c>
      <c r="BB30840" s="90" t="s">
        <v>5081</v>
      </c>
      <c r="BC30840" s="90" t="s">
        <v>14096</v>
      </c>
      <c r="BD30840" s="473" t="s">
        <v>1301</v>
      </c>
    </row>
    <row r="30841" spans="53:56" ht="15" x14ac:dyDescent="0.25">
      <c r="BA30841" s="91" t="s">
        <v>35321</v>
      </c>
      <c r="BB30841" s="91" t="s">
        <v>5081</v>
      </c>
      <c r="BC30841" s="91" t="s">
        <v>35274</v>
      </c>
      <c r="BD30841" s="473" t="s">
        <v>1301</v>
      </c>
    </row>
    <row r="30842" spans="53:56" ht="15" x14ac:dyDescent="0.25">
      <c r="BA30842" s="90" t="s">
        <v>35322</v>
      </c>
      <c r="BB30842" s="90" t="s">
        <v>5081</v>
      </c>
      <c r="BC30842" s="90" t="s">
        <v>35270</v>
      </c>
      <c r="BD30842" s="473" t="s">
        <v>1301</v>
      </c>
    </row>
    <row r="30843" spans="53:56" ht="15" x14ac:dyDescent="0.25">
      <c r="BA30843" s="91" t="s">
        <v>35323</v>
      </c>
      <c r="BB30843" s="91" t="s">
        <v>5081</v>
      </c>
      <c r="BC30843" s="91" t="s">
        <v>35279</v>
      </c>
      <c r="BD30843" s="473" t="s">
        <v>1301</v>
      </c>
    </row>
    <row r="30844" spans="53:56" ht="15" x14ac:dyDescent="0.25">
      <c r="BA30844" s="91" t="s">
        <v>35324</v>
      </c>
      <c r="BB30844" s="91" t="s">
        <v>5081</v>
      </c>
      <c r="BC30844" s="91" t="s">
        <v>35274</v>
      </c>
      <c r="BD30844" s="473" t="s">
        <v>1301</v>
      </c>
    </row>
    <row r="30845" spans="53:56" ht="15" x14ac:dyDescent="0.25">
      <c r="BA30845" s="91" t="s">
        <v>35325</v>
      </c>
      <c r="BB30845" s="91" t="s">
        <v>5081</v>
      </c>
      <c r="BC30845" s="91" t="s">
        <v>10222</v>
      </c>
      <c r="BD30845" s="473" t="s">
        <v>1301</v>
      </c>
    </row>
    <row r="30846" spans="53:56" ht="15" x14ac:dyDescent="0.25">
      <c r="BA30846" s="90" t="s">
        <v>35326</v>
      </c>
      <c r="BB30846" s="90" t="s">
        <v>5081</v>
      </c>
      <c r="BC30846" s="90" t="s">
        <v>27773</v>
      </c>
      <c r="BD30846" s="473" t="s">
        <v>1301</v>
      </c>
    </row>
    <row r="30847" spans="53:56" ht="15" x14ac:dyDescent="0.25">
      <c r="BA30847" s="91" t="s">
        <v>35327</v>
      </c>
      <c r="BB30847" s="91" t="s">
        <v>5081</v>
      </c>
      <c r="BC30847" s="91" t="s">
        <v>6224</v>
      </c>
      <c r="BD30847" s="473" t="s">
        <v>1301</v>
      </c>
    </row>
    <row r="30848" spans="53:56" ht="15" x14ac:dyDescent="0.25">
      <c r="BA30848" s="90" t="s">
        <v>35328</v>
      </c>
      <c r="BB30848" s="90" t="s">
        <v>5081</v>
      </c>
      <c r="BC30848" s="90" t="s">
        <v>35274</v>
      </c>
      <c r="BD30848" s="473" t="s">
        <v>1301</v>
      </c>
    </row>
    <row r="30849" spans="53:56" ht="15" x14ac:dyDescent="0.25">
      <c r="BA30849" s="90" t="s">
        <v>35329</v>
      </c>
      <c r="BB30849" s="90" t="s">
        <v>5081</v>
      </c>
      <c r="BC30849" s="90" t="s">
        <v>35274</v>
      </c>
      <c r="BD30849" s="473" t="s">
        <v>1301</v>
      </c>
    </row>
    <row r="30850" spans="53:56" ht="15" x14ac:dyDescent="0.25">
      <c r="BA30850" s="91" t="s">
        <v>35330</v>
      </c>
      <c r="BB30850" s="91" t="s">
        <v>5081</v>
      </c>
      <c r="BC30850" s="91" t="s">
        <v>14096</v>
      </c>
      <c r="BD30850" s="473" t="s">
        <v>1301</v>
      </c>
    </row>
    <row r="30851" spans="53:56" ht="15" x14ac:dyDescent="0.25">
      <c r="BA30851" s="90" t="s">
        <v>35331</v>
      </c>
      <c r="BB30851" s="90" t="s">
        <v>5081</v>
      </c>
      <c r="BC30851" s="90" t="s">
        <v>31545</v>
      </c>
      <c r="BD30851" s="473" t="s">
        <v>1301</v>
      </c>
    </row>
    <row r="30852" spans="53:56" ht="15" x14ac:dyDescent="0.25">
      <c r="BA30852" s="91" t="s">
        <v>35332</v>
      </c>
      <c r="BB30852" s="91" t="s">
        <v>5081</v>
      </c>
      <c r="BC30852" s="91" t="s">
        <v>35110</v>
      </c>
      <c r="BD30852" s="473" t="s">
        <v>1301</v>
      </c>
    </row>
    <row r="30853" spans="53:56" ht="15" x14ac:dyDescent="0.25">
      <c r="BA30853" s="91" t="s">
        <v>35333</v>
      </c>
      <c r="BB30853" s="91" t="s">
        <v>5081</v>
      </c>
      <c r="BC30853" s="91" t="s">
        <v>35110</v>
      </c>
      <c r="BD30853" s="473" t="s">
        <v>1301</v>
      </c>
    </row>
    <row r="30854" spans="53:56" ht="15" x14ac:dyDescent="0.25">
      <c r="BA30854" s="90" t="s">
        <v>35334</v>
      </c>
      <c r="BB30854" s="90" t="s">
        <v>5081</v>
      </c>
      <c r="BC30854" s="90" t="s">
        <v>14096</v>
      </c>
      <c r="BD30854" s="473" t="s">
        <v>1301</v>
      </c>
    </row>
    <row r="30855" spans="53:56" ht="15" x14ac:dyDescent="0.25">
      <c r="BA30855" s="90" t="s">
        <v>35335</v>
      </c>
      <c r="BB30855" s="90" t="s">
        <v>5081</v>
      </c>
      <c r="BC30855" s="90" t="s">
        <v>14096</v>
      </c>
      <c r="BD30855" s="473" t="s">
        <v>1301</v>
      </c>
    </row>
    <row r="30856" spans="53:56" ht="15" x14ac:dyDescent="0.25">
      <c r="BA30856" s="91" t="s">
        <v>35336</v>
      </c>
      <c r="BB30856" s="91" t="s">
        <v>5081</v>
      </c>
      <c r="BC30856" s="91" t="s">
        <v>10222</v>
      </c>
      <c r="BD30856" s="473" t="s">
        <v>1301</v>
      </c>
    </row>
    <row r="30857" spans="53:56" ht="15" x14ac:dyDescent="0.25">
      <c r="BA30857" s="90" t="s">
        <v>35337</v>
      </c>
      <c r="BB30857" s="90" t="s">
        <v>5081</v>
      </c>
      <c r="BC30857" s="90" t="s">
        <v>31545</v>
      </c>
      <c r="BD30857" s="473" t="s">
        <v>1301</v>
      </c>
    </row>
    <row r="30858" spans="53:56" ht="15" x14ac:dyDescent="0.25">
      <c r="BA30858" s="90" t="s">
        <v>35338</v>
      </c>
      <c r="BB30858" s="90" t="s">
        <v>5081</v>
      </c>
      <c r="BC30858" s="90" t="s">
        <v>35274</v>
      </c>
      <c r="BD30858" s="473" t="s">
        <v>1301</v>
      </c>
    </row>
    <row r="30859" spans="53:56" ht="15" x14ac:dyDescent="0.25">
      <c r="BA30859" s="91" t="s">
        <v>35339</v>
      </c>
      <c r="BB30859" s="91" t="s">
        <v>5081</v>
      </c>
      <c r="BC30859" s="91" t="s">
        <v>21032</v>
      </c>
      <c r="BD30859" s="473" t="s">
        <v>1301</v>
      </c>
    </row>
    <row r="30860" spans="53:56" ht="15" x14ac:dyDescent="0.25">
      <c r="BA30860" s="90" t="s">
        <v>35340</v>
      </c>
      <c r="BB30860" s="90" t="s">
        <v>5081</v>
      </c>
      <c r="BC30860" s="90" t="s">
        <v>6224</v>
      </c>
      <c r="BD30860" s="473" t="s">
        <v>1301</v>
      </c>
    </row>
    <row r="30861" spans="53:56" ht="15" x14ac:dyDescent="0.25">
      <c r="BA30861" s="91" t="s">
        <v>35341</v>
      </c>
      <c r="BB30861" s="91" t="s">
        <v>5081</v>
      </c>
      <c r="BC30861" s="91" t="s">
        <v>16659</v>
      </c>
      <c r="BD30861" s="473" t="s">
        <v>1301</v>
      </c>
    </row>
    <row r="30862" spans="53:56" ht="15" x14ac:dyDescent="0.25">
      <c r="BA30862" s="91" t="s">
        <v>35342</v>
      </c>
      <c r="BB30862" s="91" t="s">
        <v>5081</v>
      </c>
      <c r="BC30862" s="91" t="s">
        <v>17964</v>
      </c>
      <c r="BD30862" s="473" t="s">
        <v>1301</v>
      </c>
    </row>
    <row r="30863" spans="53:56" ht="15" x14ac:dyDescent="0.25">
      <c r="BA30863" s="90" t="s">
        <v>35343</v>
      </c>
      <c r="BB30863" s="90" t="s">
        <v>5081</v>
      </c>
      <c r="BC30863" s="90" t="s">
        <v>7868</v>
      </c>
      <c r="BD30863" s="473" t="s">
        <v>1301</v>
      </c>
    </row>
    <row r="30864" spans="53:56" ht="15" x14ac:dyDescent="0.25">
      <c r="BA30864" s="91" t="s">
        <v>35344</v>
      </c>
      <c r="BB30864" s="91" t="s">
        <v>5081</v>
      </c>
      <c r="BC30864" s="91" t="s">
        <v>10215</v>
      </c>
      <c r="BD30864" s="473" t="s">
        <v>1301</v>
      </c>
    </row>
    <row r="30865" spans="53:56" ht="15" x14ac:dyDescent="0.25">
      <c r="BA30865" s="90" t="s">
        <v>35345</v>
      </c>
      <c r="BB30865" s="90" t="s">
        <v>5081</v>
      </c>
      <c r="BC30865" s="90" t="s">
        <v>35346</v>
      </c>
      <c r="BD30865" s="473" t="s">
        <v>1301</v>
      </c>
    </row>
    <row r="30866" spans="53:56" ht="15" x14ac:dyDescent="0.25">
      <c r="BA30866" s="90" t="s">
        <v>35347</v>
      </c>
      <c r="BB30866" s="90" t="s">
        <v>5081</v>
      </c>
      <c r="BC30866" s="90" t="s">
        <v>28712</v>
      </c>
      <c r="BD30866" s="473" t="s">
        <v>1301</v>
      </c>
    </row>
    <row r="30867" spans="53:56" ht="15" x14ac:dyDescent="0.25">
      <c r="BA30867" s="91" t="s">
        <v>35348</v>
      </c>
      <c r="BB30867" s="91" t="s">
        <v>5081</v>
      </c>
      <c r="BC30867" s="91" t="s">
        <v>17404</v>
      </c>
      <c r="BD30867" s="473" t="s">
        <v>1301</v>
      </c>
    </row>
    <row r="30868" spans="53:56" ht="15" x14ac:dyDescent="0.25">
      <c r="BA30868" s="90" t="s">
        <v>35349</v>
      </c>
      <c r="BB30868" s="90" t="s">
        <v>5081</v>
      </c>
      <c r="BC30868" s="90" t="s">
        <v>35350</v>
      </c>
      <c r="BD30868" s="473" t="s">
        <v>1301</v>
      </c>
    </row>
    <row r="30869" spans="53:56" ht="15" x14ac:dyDescent="0.25">
      <c r="BA30869" s="91" t="s">
        <v>35351</v>
      </c>
      <c r="BB30869" s="91" t="s">
        <v>5081</v>
      </c>
      <c r="BC30869" s="91" t="s">
        <v>23672</v>
      </c>
      <c r="BD30869" s="473" t="s">
        <v>1301</v>
      </c>
    </row>
    <row r="30870" spans="53:56" ht="15" x14ac:dyDescent="0.25">
      <c r="BA30870" s="91" t="s">
        <v>35352</v>
      </c>
      <c r="BB30870" s="91" t="s">
        <v>5081</v>
      </c>
      <c r="BC30870" s="91" t="s">
        <v>22515</v>
      </c>
      <c r="BD30870" s="473" t="s">
        <v>1301</v>
      </c>
    </row>
    <row r="30871" spans="53:56" ht="15" x14ac:dyDescent="0.25">
      <c r="BA30871" s="90" t="s">
        <v>35353</v>
      </c>
      <c r="BB30871" s="90" t="s">
        <v>5081</v>
      </c>
      <c r="BC30871" s="90" t="s">
        <v>7868</v>
      </c>
      <c r="BD30871" s="473" t="s">
        <v>1301</v>
      </c>
    </row>
    <row r="30872" spans="53:56" ht="15" x14ac:dyDescent="0.25">
      <c r="BA30872" s="91" t="s">
        <v>35354</v>
      </c>
      <c r="BB30872" s="91" t="s">
        <v>5081</v>
      </c>
      <c r="BC30872" s="91" t="s">
        <v>16659</v>
      </c>
      <c r="BD30872" s="473" t="s">
        <v>1301</v>
      </c>
    </row>
    <row r="30873" spans="53:56" ht="15" x14ac:dyDescent="0.25">
      <c r="BA30873" s="90" t="s">
        <v>35355</v>
      </c>
      <c r="BB30873" s="90" t="s">
        <v>5081</v>
      </c>
      <c r="BC30873" s="90" t="s">
        <v>35356</v>
      </c>
      <c r="BD30873" s="473" t="s">
        <v>1301</v>
      </c>
    </row>
    <row r="30874" spans="53:56" ht="15" x14ac:dyDescent="0.25">
      <c r="BA30874" s="90" t="s">
        <v>35357</v>
      </c>
      <c r="BB30874" s="90" t="s">
        <v>5081</v>
      </c>
      <c r="BC30874" s="90" t="s">
        <v>35356</v>
      </c>
      <c r="BD30874" s="473" t="s">
        <v>1301</v>
      </c>
    </row>
    <row r="30875" spans="53:56" ht="15" x14ac:dyDescent="0.25">
      <c r="BA30875" s="91" t="s">
        <v>35358</v>
      </c>
      <c r="BB30875" s="91" t="s">
        <v>5081</v>
      </c>
      <c r="BC30875" s="91" t="s">
        <v>35356</v>
      </c>
      <c r="BD30875" s="473" t="s">
        <v>1301</v>
      </c>
    </row>
    <row r="30876" spans="53:56" ht="15" x14ac:dyDescent="0.25">
      <c r="BA30876" s="90" t="s">
        <v>35359</v>
      </c>
      <c r="BB30876" s="90" t="s">
        <v>5081</v>
      </c>
      <c r="BC30876" s="90" t="s">
        <v>16659</v>
      </c>
      <c r="BD30876" s="473" t="s">
        <v>1301</v>
      </c>
    </row>
    <row r="30877" spans="53:56" ht="15" x14ac:dyDescent="0.25">
      <c r="BA30877" s="91" t="s">
        <v>35360</v>
      </c>
      <c r="BB30877" s="91" t="s">
        <v>5081</v>
      </c>
      <c r="BC30877" s="91" t="s">
        <v>35350</v>
      </c>
      <c r="BD30877" s="473" t="s">
        <v>1301</v>
      </c>
    </row>
    <row r="30878" spans="53:56" ht="15" x14ac:dyDescent="0.25">
      <c r="BA30878" s="91" t="s">
        <v>35361</v>
      </c>
      <c r="BB30878" s="91" t="s">
        <v>5081</v>
      </c>
      <c r="BC30878" s="91" t="s">
        <v>7868</v>
      </c>
      <c r="BD30878" s="473" t="s">
        <v>1301</v>
      </c>
    </row>
    <row r="30879" spans="53:56" ht="15" x14ac:dyDescent="0.25">
      <c r="BA30879" s="90" t="s">
        <v>35362</v>
      </c>
      <c r="BB30879" s="90" t="s">
        <v>5081</v>
      </c>
      <c r="BC30879" s="90" t="s">
        <v>23672</v>
      </c>
      <c r="BD30879" s="473" t="s">
        <v>1301</v>
      </c>
    </row>
    <row r="30880" spans="53:56" ht="15" x14ac:dyDescent="0.25">
      <c r="BA30880" s="91" t="s">
        <v>35363</v>
      </c>
      <c r="BB30880" s="91" t="s">
        <v>5081</v>
      </c>
      <c r="BC30880" s="91" t="s">
        <v>21032</v>
      </c>
      <c r="BD30880" s="473" t="s">
        <v>1301</v>
      </c>
    </row>
    <row r="30881" spans="53:56" ht="15" x14ac:dyDescent="0.25">
      <c r="BA30881" s="90" t="s">
        <v>35364</v>
      </c>
      <c r="BB30881" s="90" t="s">
        <v>5081</v>
      </c>
      <c r="BC30881" s="90" t="s">
        <v>27169</v>
      </c>
      <c r="BD30881" s="473" t="s">
        <v>1301</v>
      </c>
    </row>
    <row r="30882" spans="53:56" ht="15" x14ac:dyDescent="0.25">
      <c r="BA30882" s="90" t="s">
        <v>35365</v>
      </c>
      <c r="BB30882" s="90" t="s">
        <v>5081</v>
      </c>
      <c r="BC30882" s="90" t="s">
        <v>22515</v>
      </c>
      <c r="BD30882" s="473" t="s">
        <v>1301</v>
      </c>
    </row>
    <row r="30883" spans="53:56" ht="15" x14ac:dyDescent="0.25">
      <c r="BA30883" s="91" t="s">
        <v>35366</v>
      </c>
      <c r="BB30883" s="91" t="s">
        <v>5081</v>
      </c>
      <c r="BC30883" s="91" t="s">
        <v>27169</v>
      </c>
      <c r="BD30883" s="473" t="s">
        <v>1301</v>
      </c>
    </row>
    <row r="30884" spans="53:56" ht="15" x14ac:dyDescent="0.25">
      <c r="BA30884" s="90" t="s">
        <v>35367</v>
      </c>
      <c r="BB30884" s="90" t="s">
        <v>5081</v>
      </c>
      <c r="BC30884" s="90" t="s">
        <v>35316</v>
      </c>
      <c r="BD30884" s="473" t="s">
        <v>1301</v>
      </c>
    </row>
    <row r="30885" spans="53:56" ht="15" x14ac:dyDescent="0.25">
      <c r="BA30885" s="91" t="s">
        <v>35368</v>
      </c>
      <c r="BB30885" s="91" t="s">
        <v>5081</v>
      </c>
      <c r="BC30885" s="91" t="s">
        <v>35356</v>
      </c>
      <c r="BD30885" s="473" t="s">
        <v>1301</v>
      </c>
    </row>
    <row r="30886" spans="53:56" ht="15" x14ac:dyDescent="0.25">
      <c r="BA30886" s="90" t="s">
        <v>35369</v>
      </c>
      <c r="BB30886" s="90" t="s">
        <v>5081</v>
      </c>
      <c r="BC30886" s="90" t="s">
        <v>23672</v>
      </c>
      <c r="BD30886" s="473" t="s">
        <v>1301</v>
      </c>
    </row>
    <row r="30887" spans="53:56" ht="15" x14ac:dyDescent="0.25">
      <c r="BA30887" s="91" t="s">
        <v>35370</v>
      </c>
      <c r="BB30887" s="91" t="s">
        <v>5081</v>
      </c>
      <c r="BC30887" s="91" t="s">
        <v>23672</v>
      </c>
      <c r="BD30887" s="473" t="s">
        <v>1301</v>
      </c>
    </row>
    <row r="30888" spans="53:56" ht="15" x14ac:dyDescent="0.25">
      <c r="BA30888" s="91" t="s">
        <v>35371</v>
      </c>
      <c r="BB30888" s="91" t="s">
        <v>5081</v>
      </c>
      <c r="BC30888" s="91" t="s">
        <v>23672</v>
      </c>
      <c r="BD30888" s="473" t="s">
        <v>1301</v>
      </c>
    </row>
    <row r="30889" spans="53:56" ht="15" x14ac:dyDescent="0.25">
      <c r="BA30889" s="90" t="s">
        <v>35372</v>
      </c>
      <c r="BB30889" s="90" t="s">
        <v>5081</v>
      </c>
      <c r="BC30889" s="90" t="s">
        <v>35294</v>
      </c>
      <c r="BD30889" s="473" t="s">
        <v>1301</v>
      </c>
    </row>
    <row r="30890" spans="53:56" ht="15" x14ac:dyDescent="0.25">
      <c r="BA30890" s="91" t="s">
        <v>35373</v>
      </c>
      <c r="BB30890" s="91" t="s">
        <v>5081</v>
      </c>
      <c r="BC30890" s="91" t="s">
        <v>22515</v>
      </c>
      <c r="BD30890" s="473" t="s">
        <v>1301</v>
      </c>
    </row>
    <row r="30891" spans="53:56" ht="15" x14ac:dyDescent="0.25">
      <c r="BA30891" s="90" t="s">
        <v>35374</v>
      </c>
      <c r="BB30891" s="90" t="s">
        <v>5081</v>
      </c>
      <c r="BC30891" s="90" t="s">
        <v>35375</v>
      </c>
      <c r="BD30891" s="473" t="s">
        <v>1301</v>
      </c>
    </row>
    <row r="30892" spans="53:56" ht="15" x14ac:dyDescent="0.25">
      <c r="BA30892" s="90" t="s">
        <v>35376</v>
      </c>
      <c r="BB30892" s="90" t="s">
        <v>5081</v>
      </c>
      <c r="BC30892" s="90" t="s">
        <v>17964</v>
      </c>
      <c r="BD30892" s="473" t="s">
        <v>1301</v>
      </c>
    </row>
    <row r="30893" spans="53:56" ht="15" x14ac:dyDescent="0.25">
      <c r="BA30893" s="91" t="s">
        <v>35377</v>
      </c>
      <c r="BB30893" s="91" t="s">
        <v>5081</v>
      </c>
      <c r="BC30893" s="91" t="s">
        <v>15241</v>
      </c>
      <c r="BD30893" s="473" t="s">
        <v>1301</v>
      </c>
    </row>
    <row r="30894" spans="53:56" ht="15" x14ac:dyDescent="0.25">
      <c r="BA30894" s="90" t="s">
        <v>35378</v>
      </c>
      <c r="BB30894" s="90" t="s">
        <v>5081</v>
      </c>
      <c r="BC30894" s="90" t="s">
        <v>35350</v>
      </c>
      <c r="BD30894" s="473" t="s">
        <v>1301</v>
      </c>
    </row>
    <row r="30895" spans="53:56" ht="15" x14ac:dyDescent="0.25">
      <c r="BA30895" s="91" t="s">
        <v>35379</v>
      </c>
      <c r="BB30895" s="91" t="s">
        <v>5081</v>
      </c>
      <c r="BC30895" s="91" t="s">
        <v>17404</v>
      </c>
      <c r="BD30895" s="473" t="s">
        <v>1301</v>
      </c>
    </row>
    <row r="30896" spans="53:56" ht="15" x14ac:dyDescent="0.25">
      <c r="BA30896" s="91" t="s">
        <v>35380</v>
      </c>
      <c r="BB30896" s="91" t="s">
        <v>5081</v>
      </c>
      <c r="BC30896" s="91" t="s">
        <v>16659</v>
      </c>
      <c r="BD30896" s="473" t="s">
        <v>1301</v>
      </c>
    </row>
    <row r="30897" spans="53:56" ht="15" x14ac:dyDescent="0.25">
      <c r="BA30897" s="90" t="s">
        <v>35381</v>
      </c>
      <c r="BB30897" s="90" t="s">
        <v>5081</v>
      </c>
      <c r="BC30897" s="90" t="s">
        <v>27169</v>
      </c>
      <c r="BD30897" s="473" t="s">
        <v>1301</v>
      </c>
    </row>
    <row r="30898" spans="53:56" ht="15" x14ac:dyDescent="0.25">
      <c r="BA30898" s="91" t="s">
        <v>35382</v>
      </c>
      <c r="BB30898" s="91" t="s">
        <v>5081</v>
      </c>
      <c r="BC30898" s="91" t="s">
        <v>15241</v>
      </c>
      <c r="BD30898" s="473" t="s">
        <v>1301</v>
      </c>
    </row>
    <row r="30899" spans="53:56" ht="15" x14ac:dyDescent="0.25">
      <c r="BA30899" s="90" t="s">
        <v>35383</v>
      </c>
      <c r="BB30899" s="90" t="s">
        <v>5081</v>
      </c>
      <c r="BC30899" s="90" t="s">
        <v>16659</v>
      </c>
      <c r="BD30899" s="473" t="s">
        <v>1301</v>
      </c>
    </row>
    <row r="30900" spans="53:56" ht="15" x14ac:dyDescent="0.25">
      <c r="BA30900" s="90" t="s">
        <v>35384</v>
      </c>
      <c r="BB30900" s="90" t="s">
        <v>5081</v>
      </c>
      <c r="BC30900" s="90" t="s">
        <v>17964</v>
      </c>
      <c r="BD30900" s="473" t="s">
        <v>1301</v>
      </c>
    </row>
    <row r="30901" spans="53:56" ht="15" x14ac:dyDescent="0.25">
      <c r="BA30901" s="91" t="s">
        <v>35385</v>
      </c>
      <c r="BB30901" s="91" t="s">
        <v>5081</v>
      </c>
      <c r="BC30901" s="91" t="s">
        <v>27169</v>
      </c>
      <c r="BD30901" s="473" t="s">
        <v>1301</v>
      </c>
    </row>
    <row r="30902" spans="53:56" ht="15" x14ac:dyDescent="0.25">
      <c r="BA30902" s="90" t="s">
        <v>35386</v>
      </c>
      <c r="BB30902" s="90" t="s">
        <v>5081</v>
      </c>
      <c r="BC30902" s="90" t="s">
        <v>7868</v>
      </c>
      <c r="BD30902" s="473" t="s">
        <v>1301</v>
      </c>
    </row>
    <row r="30903" spans="53:56" ht="15" x14ac:dyDescent="0.25">
      <c r="BA30903" s="91" t="s">
        <v>35387</v>
      </c>
      <c r="BB30903" s="91" t="s">
        <v>5081</v>
      </c>
      <c r="BC30903" s="91" t="s">
        <v>16659</v>
      </c>
      <c r="BD30903" s="473" t="s">
        <v>1301</v>
      </c>
    </row>
    <row r="30904" spans="53:56" ht="15" x14ac:dyDescent="0.25">
      <c r="BA30904" s="91" t="s">
        <v>35388</v>
      </c>
      <c r="BB30904" s="91" t="s">
        <v>5081</v>
      </c>
      <c r="BC30904" s="91" t="s">
        <v>16659</v>
      </c>
      <c r="BD30904" s="473" t="s">
        <v>1301</v>
      </c>
    </row>
    <row r="30905" spans="53:56" ht="15" x14ac:dyDescent="0.25">
      <c r="BA30905" s="90" t="s">
        <v>35389</v>
      </c>
      <c r="BB30905" s="90" t="s">
        <v>5081</v>
      </c>
      <c r="BC30905" s="90" t="s">
        <v>15241</v>
      </c>
      <c r="BD30905" s="473" t="s">
        <v>1301</v>
      </c>
    </row>
    <row r="30906" spans="53:56" ht="15" x14ac:dyDescent="0.25">
      <c r="BA30906" s="91" t="s">
        <v>35390</v>
      </c>
      <c r="BB30906" s="91" t="s">
        <v>5081</v>
      </c>
      <c r="BC30906" s="91" t="s">
        <v>35356</v>
      </c>
      <c r="BD30906" s="473" t="s">
        <v>1301</v>
      </c>
    </row>
    <row r="30907" spans="53:56" ht="15" x14ac:dyDescent="0.25">
      <c r="BA30907" s="90" t="s">
        <v>35391</v>
      </c>
      <c r="BB30907" s="90" t="s">
        <v>5081</v>
      </c>
      <c r="BC30907" s="90" t="s">
        <v>10215</v>
      </c>
      <c r="BD30907" s="473" t="s">
        <v>1301</v>
      </c>
    </row>
    <row r="30908" spans="53:56" ht="15" x14ac:dyDescent="0.25">
      <c r="BA30908" s="90" t="s">
        <v>35392</v>
      </c>
      <c r="BB30908" s="90" t="s">
        <v>5081</v>
      </c>
      <c r="BC30908" s="90" t="s">
        <v>35350</v>
      </c>
      <c r="BD30908" s="473" t="s">
        <v>1301</v>
      </c>
    </row>
    <row r="30909" spans="53:56" ht="15" x14ac:dyDescent="0.25">
      <c r="BA30909" s="91" t="s">
        <v>35393</v>
      </c>
      <c r="BB30909" s="91" t="s">
        <v>5081</v>
      </c>
      <c r="BC30909" s="91" t="s">
        <v>22515</v>
      </c>
      <c r="BD30909" s="473" t="s">
        <v>1301</v>
      </c>
    </row>
    <row r="30910" spans="53:56" ht="15" x14ac:dyDescent="0.25">
      <c r="BA30910" s="90" t="s">
        <v>35394</v>
      </c>
      <c r="BB30910" s="90" t="s">
        <v>5081</v>
      </c>
      <c r="BC30910" s="90" t="s">
        <v>23672</v>
      </c>
      <c r="BD30910" s="473" t="s">
        <v>1301</v>
      </c>
    </row>
    <row r="30911" spans="53:56" ht="15" x14ac:dyDescent="0.25">
      <c r="BA30911" s="91" t="s">
        <v>35395</v>
      </c>
      <c r="BB30911" s="91" t="s">
        <v>5081</v>
      </c>
      <c r="BC30911" s="91" t="s">
        <v>27169</v>
      </c>
      <c r="BD30911" s="473" t="s">
        <v>1301</v>
      </c>
    </row>
    <row r="30912" spans="53:56" ht="15" x14ac:dyDescent="0.25">
      <c r="BA30912" s="90" t="s">
        <v>35396</v>
      </c>
      <c r="BB30912" s="90" t="s">
        <v>5081</v>
      </c>
      <c r="BC30912" s="90" t="s">
        <v>16659</v>
      </c>
      <c r="BD30912" s="473" t="s">
        <v>1301</v>
      </c>
    </row>
    <row r="30913" spans="53:56" ht="15" x14ac:dyDescent="0.25">
      <c r="BA30913" s="91" t="s">
        <v>35397</v>
      </c>
      <c r="BB30913" s="91" t="s">
        <v>5081</v>
      </c>
      <c r="BC30913" s="91" t="s">
        <v>27894</v>
      </c>
      <c r="BD30913" s="473" t="s">
        <v>1301</v>
      </c>
    </row>
    <row r="30914" spans="53:56" ht="15" x14ac:dyDescent="0.25">
      <c r="BA30914" s="90" t="s">
        <v>35398</v>
      </c>
      <c r="BB30914" s="90" t="s">
        <v>5081</v>
      </c>
      <c r="BC30914" s="90" t="s">
        <v>17964</v>
      </c>
      <c r="BD30914" s="473" t="s">
        <v>1301</v>
      </c>
    </row>
    <row r="30915" spans="53:56" ht="15" x14ac:dyDescent="0.25">
      <c r="BA30915" s="91" t="s">
        <v>35399</v>
      </c>
      <c r="BB30915" s="91" t="s">
        <v>5081</v>
      </c>
      <c r="BC30915" s="91" t="s">
        <v>27894</v>
      </c>
      <c r="BD30915" s="473" t="s">
        <v>1301</v>
      </c>
    </row>
    <row r="30916" spans="53:56" ht="15" x14ac:dyDescent="0.25">
      <c r="BA30916" s="90" t="s">
        <v>35400</v>
      </c>
      <c r="BB30916" s="90" t="s">
        <v>5081</v>
      </c>
      <c r="BC30916" s="90" t="s">
        <v>16659</v>
      </c>
      <c r="BD30916" s="473" t="s">
        <v>1301</v>
      </c>
    </row>
    <row r="30917" spans="53:56" ht="15" x14ac:dyDescent="0.25">
      <c r="BA30917" s="91" t="s">
        <v>35401</v>
      </c>
      <c r="BB30917" s="91" t="s">
        <v>5081</v>
      </c>
      <c r="BC30917" s="91" t="s">
        <v>10215</v>
      </c>
      <c r="BD30917" s="473" t="s">
        <v>1301</v>
      </c>
    </row>
    <row r="30918" spans="53:56" ht="15" x14ac:dyDescent="0.25">
      <c r="BA30918" s="90" t="s">
        <v>35402</v>
      </c>
      <c r="BB30918" s="90" t="s">
        <v>5081</v>
      </c>
      <c r="BC30918" s="90" t="s">
        <v>35350</v>
      </c>
      <c r="BD30918" s="473" t="s">
        <v>1301</v>
      </c>
    </row>
    <row r="30919" spans="53:56" ht="15" x14ac:dyDescent="0.25">
      <c r="BA30919" s="91" t="s">
        <v>35403</v>
      </c>
      <c r="BB30919" s="91" t="s">
        <v>5081</v>
      </c>
      <c r="BC30919" s="91" t="s">
        <v>27894</v>
      </c>
      <c r="BD30919" s="473" t="s">
        <v>1301</v>
      </c>
    </row>
    <row r="30920" spans="53:56" ht="15" x14ac:dyDescent="0.25">
      <c r="BA30920" s="90" t="s">
        <v>35404</v>
      </c>
      <c r="BB30920" s="90" t="s">
        <v>5081</v>
      </c>
      <c r="BC30920" s="90" t="s">
        <v>35375</v>
      </c>
      <c r="BD30920" s="473" t="s">
        <v>1301</v>
      </c>
    </row>
    <row r="30921" spans="53:56" ht="15" x14ac:dyDescent="0.25">
      <c r="BA30921" s="91" t="s">
        <v>35405</v>
      </c>
      <c r="BB30921" s="91" t="s">
        <v>5081</v>
      </c>
      <c r="BC30921" s="91" t="s">
        <v>23672</v>
      </c>
      <c r="BD30921" s="473" t="s">
        <v>1301</v>
      </c>
    </row>
    <row r="30922" spans="53:56" ht="15" x14ac:dyDescent="0.25">
      <c r="BA30922" s="90" t="s">
        <v>35406</v>
      </c>
      <c r="BB30922" s="90" t="s">
        <v>5081</v>
      </c>
      <c r="BC30922" s="90" t="s">
        <v>35356</v>
      </c>
      <c r="BD30922" s="473" t="s">
        <v>1301</v>
      </c>
    </row>
    <row r="30923" spans="53:56" ht="15" x14ac:dyDescent="0.25">
      <c r="BA30923" s="91" t="s">
        <v>35407</v>
      </c>
      <c r="BB30923" s="91" t="s">
        <v>5081</v>
      </c>
      <c r="BC30923" s="91" t="s">
        <v>35356</v>
      </c>
      <c r="BD30923" s="473" t="s">
        <v>1301</v>
      </c>
    </row>
    <row r="30924" spans="53:56" ht="15" x14ac:dyDescent="0.25">
      <c r="BA30924" s="91" t="s">
        <v>35408</v>
      </c>
      <c r="BB30924" s="91" t="s">
        <v>5081</v>
      </c>
      <c r="BC30924" s="91" t="s">
        <v>16659</v>
      </c>
      <c r="BD30924" s="473" t="s">
        <v>1301</v>
      </c>
    </row>
    <row r="30925" spans="53:56" ht="15" x14ac:dyDescent="0.25">
      <c r="BA30925" s="90" t="s">
        <v>35409</v>
      </c>
      <c r="BB30925" s="90" t="s">
        <v>5081</v>
      </c>
      <c r="BC30925" s="90" t="s">
        <v>22515</v>
      </c>
      <c r="BD30925" s="473" t="s">
        <v>1301</v>
      </c>
    </row>
    <row r="30926" spans="53:56" ht="15" x14ac:dyDescent="0.25">
      <c r="BA30926" s="91" t="s">
        <v>35410</v>
      </c>
      <c r="BB30926" s="91" t="s">
        <v>5081</v>
      </c>
      <c r="BC30926" s="91" t="s">
        <v>35350</v>
      </c>
      <c r="BD30926" s="473" t="s">
        <v>1301</v>
      </c>
    </row>
    <row r="30927" spans="53:56" ht="15" x14ac:dyDescent="0.25">
      <c r="BA30927" s="90" t="s">
        <v>35411</v>
      </c>
      <c r="BB30927" s="90" t="s">
        <v>5081</v>
      </c>
      <c r="BC30927" s="90" t="s">
        <v>35356</v>
      </c>
      <c r="BD30927" s="473" t="s">
        <v>1301</v>
      </c>
    </row>
    <row r="30928" spans="53:56" ht="15" x14ac:dyDescent="0.25">
      <c r="BA30928" s="91" t="s">
        <v>35412</v>
      </c>
      <c r="BB30928" s="91" t="s">
        <v>5081</v>
      </c>
      <c r="BC30928" s="91" t="s">
        <v>35356</v>
      </c>
      <c r="BD30928" s="473" t="s">
        <v>1301</v>
      </c>
    </row>
    <row r="30929" spans="53:56" ht="15" x14ac:dyDescent="0.25">
      <c r="BA30929" s="90" t="s">
        <v>35413</v>
      </c>
      <c r="BB30929" s="90" t="s">
        <v>5081</v>
      </c>
      <c r="BC30929" s="90" t="s">
        <v>22515</v>
      </c>
      <c r="BD30929" s="473" t="s">
        <v>1301</v>
      </c>
    </row>
    <row r="30930" spans="53:56" ht="15" x14ac:dyDescent="0.25">
      <c r="BA30930" s="91" t="s">
        <v>35414</v>
      </c>
      <c r="BB30930" s="91" t="s">
        <v>5081</v>
      </c>
      <c r="BC30930" s="91" t="s">
        <v>17964</v>
      </c>
      <c r="BD30930" s="473" t="s">
        <v>1301</v>
      </c>
    </row>
    <row r="30931" spans="53:56" ht="15" x14ac:dyDescent="0.25">
      <c r="BA30931" s="90" t="s">
        <v>35415</v>
      </c>
      <c r="BB30931" s="90" t="s">
        <v>5081</v>
      </c>
      <c r="BC30931" s="90" t="s">
        <v>21032</v>
      </c>
      <c r="BD30931" s="473" t="s">
        <v>1301</v>
      </c>
    </row>
    <row r="30932" spans="53:56" ht="15" x14ac:dyDescent="0.25">
      <c r="BA30932" s="91" t="s">
        <v>35416</v>
      </c>
      <c r="BB30932" s="91" t="s">
        <v>5081</v>
      </c>
      <c r="BC30932" s="91" t="s">
        <v>22515</v>
      </c>
      <c r="BD30932" s="473" t="s">
        <v>1301</v>
      </c>
    </row>
    <row r="30933" spans="53:56" ht="15" x14ac:dyDescent="0.25">
      <c r="BA30933" s="90" t="s">
        <v>35417</v>
      </c>
      <c r="BB30933" s="90" t="s">
        <v>5081</v>
      </c>
      <c r="BC30933" s="90" t="s">
        <v>35316</v>
      </c>
      <c r="BD30933" s="473" t="s">
        <v>1301</v>
      </c>
    </row>
    <row r="30934" spans="53:56" ht="15" x14ac:dyDescent="0.25">
      <c r="BA30934" s="91" t="s">
        <v>35418</v>
      </c>
      <c r="BB30934" s="91" t="s">
        <v>5081</v>
      </c>
      <c r="BC30934" s="91" t="s">
        <v>35274</v>
      </c>
      <c r="BD30934" s="473" t="s">
        <v>1301</v>
      </c>
    </row>
    <row r="30935" spans="53:56" ht="15" x14ac:dyDescent="0.25">
      <c r="BA30935" s="90" t="s">
        <v>35419</v>
      </c>
      <c r="BB30935" s="90" t="s">
        <v>5081</v>
      </c>
      <c r="BC30935" s="90" t="s">
        <v>35346</v>
      </c>
      <c r="BD30935" s="473" t="s">
        <v>1301</v>
      </c>
    </row>
    <row r="30936" spans="53:56" ht="15" x14ac:dyDescent="0.25">
      <c r="BA30936" s="91" t="s">
        <v>35420</v>
      </c>
      <c r="BB30936" s="91" t="s">
        <v>5081</v>
      </c>
      <c r="BC30936" s="91" t="s">
        <v>35346</v>
      </c>
      <c r="BD30936" s="473" t="s">
        <v>1301</v>
      </c>
    </row>
    <row r="30937" spans="53:56" ht="15" x14ac:dyDescent="0.25">
      <c r="BA30937" s="90" t="s">
        <v>35421</v>
      </c>
      <c r="BB30937" s="90" t="s">
        <v>5081</v>
      </c>
      <c r="BC30937" s="90" t="s">
        <v>35356</v>
      </c>
      <c r="BD30937" s="473" t="s">
        <v>1301</v>
      </c>
    </row>
    <row r="30938" spans="53:56" ht="15" x14ac:dyDescent="0.25">
      <c r="BA30938" s="91" t="s">
        <v>35422</v>
      </c>
      <c r="BB30938" s="91" t="s">
        <v>5081</v>
      </c>
      <c r="BC30938" s="91" t="s">
        <v>27894</v>
      </c>
      <c r="BD30938" s="473" t="s">
        <v>1301</v>
      </c>
    </row>
    <row r="30939" spans="53:56" ht="15" x14ac:dyDescent="0.25">
      <c r="BA30939" s="90" t="s">
        <v>35423</v>
      </c>
      <c r="BB30939" s="90" t="s">
        <v>5081</v>
      </c>
      <c r="BC30939" s="90" t="s">
        <v>27894</v>
      </c>
      <c r="BD30939" s="473" t="s">
        <v>1301</v>
      </c>
    </row>
    <row r="30940" spans="53:56" ht="15" x14ac:dyDescent="0.25">
      <c r="BA30940" s="91" t="s">
        <v>35424</v>
      </c>
      <c r="BB30940" s="91" t="s">
        <v>5081</v>
      </c>
      <c r="BC30940" s="91" t="s">
        <v>10215</v>
      </c>
      <c r="BD30940" s="473" t="s">
        <v>1301</v>
      </c>
    </row>
    <row r="30941" spans="53:56" ht="15" x14ac:dyDescent="0.25">
      <c r="BA30941" s="90" t="s">
        <v>35425</v>
      </c>
      <c r="BB30941" s="90" t="s">
        <v>5081</v>
      </c>
      <c r="BC30941" s="90" t="s">
        <v>15241</v>
      </c>
      <c r="BD30941" s="473" t="s">
        <v>1301</v>
      </c>
    </row>
    <row r="30942" spans="53:56" ht="15" x14ac:dyDescent="0.25">
      <c r="BA30942" s="91" t="s">
        <v>35426</v>
      </c>
      <c r="BB30942" s="91" t="s">
        <v>5081</v>
      </c>
      <c r="BC30942" s="91" t="s">
        <v>10215</v>
      </c>
      <c r="BD30942" s="473" t="s">
        <v>1301</v>
      </c>
    </row>
    <row r="30943" spans="53:56" ht="15" x14ac:dyDescent="0.25">
      <c r="BA30943" s="90" t="s">
        <v>35427</v>
      </c>
      <c r="BB30943" s="90" t="s">
        <v>5081</v>
      </c>
      <c r="BC30943" s="90" t="s">
        <v>27169</v>
      </c>
      <c r="BD30943" s="473" t="s">
        <v>1301</v>
      </c>
    </row>
    <row r="30944" spans="53:56" ht="15" x14ac:dyDescent="0.25">
      <c r="BA30944" s="91" t="s">
        <v>35428</v>
      </c>
      <c r="BB30944" s="91" t="s">
        <v>5081</v>
      </c>
      <c r="BC30944" s="91" t="s">
        <v>16659</v>
      </c>
      <c r="BD30944" s="473" t="s">
        <v>1301</v>
      </c>
    </row>
    <row r="30945" spans="53:56" ht="15" x14ac:dyDescent="0.25">
      <c r="BA30945" s="90" t="s">
        <v>35429</v>
      </c>
      <c r="BB30945" s="90" t="s">
        <v>5081</v>
      </c>
      <c r="BC30945" s="90" t="s">
        <v>27894</v>
      </c>
      <c r="BD30945" s="473" t="s">
        <v>1301</v>
      </c>
    </row>
    <row r="30946" spans="53:56" ht="15" x14ac:dyDescent="0.25">
      <c r="BA30946" s="91" t="s">
        <v>35430</v>
      </c>
      <c r="BB30946" s="91" t="s">
        <v>5081</v>
      </c>
      <c r="BC30946" s="91" t="s">
        <v>10215</v>
      </c>
      <c r="BD30946" s="473" t="s">
        <v>1301</v>
      </c>
    </row>
    <row r="30947" spans="53:56" ht="15" x14ac:dyDescent="0.25">
      <c r="BA30947" s="90" t="s">
        <v>35431</v>
      </c>
      <c r="BB30947" s="90" t="s">
        <v>5081</v>
      </c>
      <c r="BC30947" s="90" t="s">
        <v>15241</v>
      </c>
      <c r="BD30947" s="473" t="s">
        <v>1301</v>
      </c>
    </row>
    <row r="30948" spans="53:56" ht="15" x14ac:dyDescent="0.25">
      <c r="BA30948" s="91" t="s">
        <v>35432</v>
      </c>
      <c r="BB30948" s="91" t="s">
        <v>5081</v>
      </c>
      <c r="BC30948" s="91" t="s">
        <v>23672</v>
      </c>
      <c r="BD30948" s="473" t="s">
        <v>1301</v>
      </c>
    </row>
    <row r="30949" spans="53:56" ht="15" x14ac:dyDescent="0.25">
      <c r="BA30949" s="90" t="s">
        <v>35433</v>
      </c>
      <c r="BB30949" s="90" t="s">
        <v>5081</v>
      </c>
      <c r="BC30949" s="90" t="s">
        <v>35350</v>
      </c>
      <c r="BD30949" s="473" t="s">
        <v>1301</v>
      </c>
    </row>
    <row r="30950" spans="53:56" ht="15" x14ac:dyDescent="0.25">
      <c r="BA30950" s="91" t="s">
        <v>35434</v>
      </c>
      <c r="BB30950" s="91" t="s">
        <v>5081</v>
      </c>
      <c r="BC30950" s="91" t="s">
        <v>27894</v>
      </c>
      <c r="BD30950" s="473" t="s">
        <v>1301</v>
      </c>
    </row>
    <row r="30951" spans="53:56" ht="15" x14ac:dyDescent="0.25">
      <c r="BA30951" s="90" t="s">
        <v>35435</v>
      </c>
      <c r="BB30951" s="90" t="s">
        <v>5081</v>
      </c>
      <c r="BC30951" s="90" t="s">
        <v>23672</v>
      </c>
      <c r="BD30951" s="473" t="s">
        <v>1301</v>
      </c>
    </row>
    <row r="30952" spans="53:56" ht="15" x14ac:dyDescent="0.25">
      <c r="BA30952" s="91" t="s">
        <v>35436</v>
      </c>
      <c r="BB30952" s="91" t="s">
        <v>5081</v>
      </c>
      <c r="BC30952" s="91" t="s">
        <v>23672</v>
      </c>
      <c r="BD30952" s="473" t="s">
        <v>1301</v>
      </c>
    </row>
    <row r="30953" spans="53:56" ht="15" x14ac:dyDescent="0.25">
      <c r="BA30953" s="90" t="s">
        <v>35437</v>
      </c>
      <c r="BB30953" s="90" t="s">
        <v>5081</v>
      </c>
      <c r="BC30953" s="90" t="s">
        <v>35294</v>
      </c>
      <c r="BD30953" s="473" t="s">
        <v>1301</v>
      </c>
    </row>
    <row r="30954" spans="53:56" ht="15" x14ac:dyDescent="0.25">
      <c r="BA30954" s="91" t="s">
        <v>35438</v>
      </c>
      <c r="BB30954" s="91" t="s">
        <v>5081</v>
      </c>
      <c r="BC30954" s="91" t="s">
        <v>10215</v>
      </c>
      <c r="BD30954" s="473" t="s">
        <v>1301</v>
      </c>
    </row>
    <row r="30955" spans="53:56" ht="15" x14ac:dyDescent="0.25">
      <c r="BA30955" s="90" t="s">
        <v>35439</v>
      </c>
      <c r="BB30955" s="90" t="s">
        <v>5081</v>
      </c>
      <c r="BC30955" s="90" t="s">
        <v>35375</v>
      </c>
      <c r="BD30955" s="473" t="s">
        <v>1301</v>
      </c>
    </row>
    <row r="30956" spans="53:56" ht="15" x14ac:dyDescent="0.25">
      <c r="BA30956" s="91" t="s">
        <v>35440</v>
      </c>
      <c r="BB30956" s="91" t="s">
        <v>5081</v>
      </c>
      <c r="BC30956" s="91" t="s">
        <v>16659</v>
      </c>
      <c r="BD30956" s="473" t="s">
        <v>1301</v>
      </c>
    </row>
    <row r="30957" spans="53:56" ht="15" x14ac:dyDescent="0.25">
      <c r="BA30957" s="90" t="s">
        <v>35441</v>
      </c>
      <c r="BB30957" s="90" t="s">
        <v>5081</v>
      </c>
      <c r="BC30957" s="90" t="s">
        <v>35356</v>
      </c>
      <c r="BD30957" s="473" t="s">
        <v>1301</v>
      </c>
    </row>
    <row r="30958" spans="53:56" ht="15" x14ac:dyDescent="0.25">
      <c r="BA30958" s="91" t="s">
        <v>35442</v>
      </c>
      <c r="BB30958" s="91" t="s">
        <v>5081</v>
      </c>
      <c r="BC30958" s="91" t="s">
        <v>16659</v>
      </c>
      <c r="BD30958" s="473" t="s">
        <v>1301</v>
      </c>
    </row>
    <row r="30959" spans="53:56" ht="15" x14ac:dyDescent="0.25">
      <c r="BA30959" s="90" t="s">
        <v>35443</v>
      </c>
      <c r="BB30959" s="90" t="s">
        <v>5081</v>
      </c>
      <c r="BC30959" s="90" t="s">
        <v>22515</v>
      </c>
      <c r="BD30959" s="473" t="s">
        <v>1301</v>
      </c>
    </row>
    <row r="30960" spans="53:56" ht="15" x14ac:dyDescent="0.25">
      <c r="BA30960" s="91" t="s">
        <v>35444</v>
      </c>
      <c r="BB30960" s="91" t="s">
        <v>5081</v>
      </c>
      <c r="BC30960" s="91" t="s">
        <v>35350</v>
      </c>
      <c r="BD30960" s="473" t="s">
        <v>1301</v>
      </c>
    </row>
    <row r="30961" spans="53:56" ht="15" x14ac:dyDescent="0.25">
      <c r="BA30961" s="90" t="s">
        <v>35445</v>
      </c>
      <c r="BB30961" s="90" t="s">
        <v>5081</v>
      </c>
      <c r="BC30961" s="90" t="s">
        <v>35069</v>
      </c>
      <c r="BD30961" s="473" t="s">
        <v>1301</v>
      </c>
    </row>
    <row r="30962" spans="53:56" ht="15" x14ac:dyDescent="0.25">
      <c r="BA30962" s="91" t="s">
        <v>35446</v>
      </c>
      <c r="BB30962" s="91" t="s">
        <v>5081</v>
      </c>
      <c r="BC30962" s="91" t="s">
        <v>35356</v>
      </c>
      <c r="BD30962" s="473" t="s">
        <v>1301</v>
      </c>
    </row>
    <row r="30963" spans="53:56" ht="15" x14ac:dyDescent="0.25">
      <c r="BA30963" s="90" t="s">
        <v>35447</v>
      </c>
      <c r="BB30963" s="90" t="s">
        <v>5081</v>
      </c>
      <c r="BC30963" s="90" t="s">
        <v>35375</v>
      </c>
      <c r="BD30963" s="473" t="s">
        <v>1301</v>
      </c>
    </row>
    <row r="30964" spans="53:56" ht="15" x14ac:dyDescent="0.25">
      <c r="BA30964" s="91" t="s">
        <v>35448</v>
      </c>
      <c r="BB30964" s="91" t="s">
        <v>5081</v>
      </c>
      <c r="BC30964" s="91" t="s">
        <v>35356</v>
      </c>
      <c r="BD30964" s="473" t="s">
        <v>1301</v>
      </c>
    </row>
    <row r="30965" spans="53:56" ht="15" x14ac:dyDescent="0.25">
      <c r="BA30965" s="90" t="s">
        <v>35449</v>
      </c>
      <c r="BB30965" s="90" t="s">
        <v>5081</v>
      </c>
      <c r="BC30965" s="90" t="s">
        <v>27169</v>
      </c>
      <c r="BD30965" s="473" t="s">
        <v>1301</v>
      </c>
    </row>
    <row r="30966" spans="53:56" ht="15" x14ac:dyDescent="0.25">
      <c r="BA30966" s="91" t="s">
        <v>35450</v>
      </c>
      <c r="BB30966" s="91" t="s">
        <v>5081</v>
      </c>
      <c r="BC30966" s="91" t="s">
        <v>35375</v>
      </c>
      <c r="BD30966" s="473" t="s">
        <v>1301</v>
      </c>
    </row>
    <row r="30967" spans="53:56" ht="15" x14ac:dyDescent="0.25">
      <c r="BA30967" s="90" t="s">
        <v>35451</v>
      </c>
      <c r="BB30967" s="90" t="s">
        <v>5081</v>
      </c>
      <c r="BC30967" s="90" t="s">
        <v>22515</v>
      </c>
      <c r="BD30967" s="473" t="s">
        <v>1301</v>
      </c>
    </row>
    <row r="30968" spans="53:56" ht="15" x14ac:dyDescent="0.25">
      <c r="BA30968" s="91" t="s">
        <v>35452</v>
      </c>
      <c r="BB30968" s="91" t="s">
        <v>5081</v>
      </c>
      <c r="BC30968" s="91" t="s">
        <v>7868</v>
      </c>
      <c r="BD30968" s="473" t="s">
        <v>1301</v>
      </c>
    </row>
    <row r="30969" spans="53:56" ht="15" x14ac:dyDescent="0.25">
      <c r="BA30969" s="90" t="s">
        <v>35453</v>
      </c>
      <c r="BB30969" s="90" t="s">
        <v>5081</v>
      </c>
      <c r="BC30969" s="90" t="s">
        <v>35356</v>
      </c>
      <c r="BD30969" s="473" t="s">
        <v>1301</v>
      </c>
    </row>
    <row r="30970" spans="53:56" ht="15" x14ac:dyDescent="0.25">
      <c r="BA30970" s="91" t="s">
        <v>35454</v>
      </c>
      <c r="BB30970" s="91" t="s">
        <v>5081</v>
      </c>
      <c r="BC30970" s="91" t="s">
        <v>35356</v>
      </c>
      <c r="BD30970" s="473" t="s">
        <v>1301</v>
      </c>
    </row>
    <row r="30971" spans="53:56" ht="15" x14ac:dyDescent="0.25">
      <c r="BA30971" s="90" t="s">
        <v>35455</v>
      </c>
      <c r="BB30971" s="90" t="s">
        <v>5081</v>
      </c>
      <c r="BC30971" s="90" t="s">
        <v>35350</v>
      </c>
      <c r="BD30971" s="473" t="s">
        <v>1301</v>
      </c>
    </row>
    <row r="30972" spans="53:56" ht="15" x14ac:dyDescent="0.25">
      <c r="BA30972" s="91" t="s">
        <v>35456</v>
      </c>
      <c r="BB30972" s="91" t="s">
        <v>5081</v>
      </c>
      <c r="BC30972" s="91" t="s">
        <v>15241</v>
      </c>
      <c r="BD30972" s="473" t="s">
        <v>1301</v>
      </c>
    </row>
    <row r="30973" spans="53:56" ht="15" x14ac:dyDescent="0.25">
      <c r="BA30973" s="90" t="s">
        <v>35457</v>
      </c>
      <c r="BB30973" s="90" t="s">
        <v>5081</v>
      </c>
      <c r="BC30973" s="90" t="s">
        <v>35356</v>
      </c>
      <c r="BD30973" s="473" t="s">
        <v>1301</v>
      </c>
    </row>
    <row r="30974" spans="53:56" ht="15" x14ac:dyDescent="0.25">
      <c r="BA30974" s="91" t="s">
        <v>35458</v>
      </c>
      <c r="BB30974" s="91" t="s">
        <v>5081</v>
      </c>
      <c r="BC30974" s="91" t="s">
        <v>27169</v>
      </c>
      <c r="BD30974" s="473" t="s">
        <v>1301</v>
      </c>
    </row>
    <row r="30975" spans="53:56" ht="15" x14ac:dyDescent="0.25">
      <c r="BA30975" s="91" t="s">
        <v>35459</v>
      </c>
      <c r="BB30975" s="91" t="s">
        <v>5081</v>
      </c>
      <c r="BC30975" s="91" t="s">
        <v>15241</v>
      </c>
      <c r="BD30975" s="473" t="s">
        <v>1301</v>
      </c>
    </row>
    <row r="30976" spans="53:56" ht="15" x14ac:dyDescent="0.25">
      <c r="BA30976" s="90" t="s">
        <v>35460</v>
      </c>
      <c r="BB30976" s="90" t="s">
        <v>5081</v>
      </c>
      <c r="BC30976" s="90" t="s">
        <v>27169</v>
      </c>
      <c r="BD30976" s="473" t="s">
        <v>1301</v>
      </c>
    </row>
    <row r="30977" spans="53:56" ht="15" x14ac:dyDescent="0.25">
      <c r="BA30977" s="91" t="s">
        <v>35461</v>
      </c>
      <c r="BB30977" s="91" t="s">
        <v>5081</v>
      </c>
      <c r="BC30977" s="91" t="s">
        <v>35350</v>
      </c>
      <c r="BD30977" s="473" t="s">
        <v>1301</v>
      </c>
    </row>
    <row r="30978" spans="53:56" ht="15" x14ac:dyDescent="0.25">
      <c r="BA30978" s="90" t="s">
        <v>35462</v>
      </c>
      <c r="BB30978" s="90" t="s">
        <v>5081</v>
      </c>
      <c r="BC30978" s="90" t="s">
        <v>17964</v>
      </c>
      <c r="BD30978" s="473" t="s">
        <v>1301</v>
      </c>
    </row>
    <row r="30979" spans="53:56" ht="15" x14ac:dyDescent="0.25">
      <c r="BA30979" s="91" t="s">
        <v>35463</v>
      </c>
      <c r="BB30979" s="91" t="s">
        <v>5081</v>
      </c>
      <c r="BC30979" s="91" t="s">
        <v>23672</v>
      </c>
      <c r="BD30979" s="473" t="s">
        <v>1301</v>
      </c>
    </row>
    <row r="30980" spans="53:56" ht="15" x14ac:dyDescent="0.25">
      <c r="BA30980" s="90" t="s">
        <v>35464</v>
      </c>
      <c r="BB30980" s="90" t="s">
        <v>5081</v>
      </c>
      <c r="BC30980" s="90" t="s">
        <v>23672</v>
      </c>
      <c r="BD30980" s="473" t="s">
        <v>1301</v>
      </c>
    </row>
    <row r="30981" spans="53:56" ht="15" x14ac:dyDescent="0.25">
      <c r="BA30981" s="91" t="s">
        <v>35465</v>
      </c>
      <c r="BB30981" s="91" t="s">
        <v>5081</v>
      </c>
      <c r="BC30981" s="91" t="s">
        <v>17404</v>
      </c>
      <c r="BD30981" s="473" t="s">
        <v>1301</v>
      </c>
    </row>
    <row r="30982" spans="53:56" ht="15" x14ac:dyDescent="0.25">
      <c r="BA30982" s="90" t="s">
        <v>35466</v>
      </c>
      <c r="BB30982" s="90" t="s">
        <v>5081</v>
      </c>
      <c r="BC30982" s="90" t="s">
        <v>10215</v>
      </c>
      <c r="BD30982" s="473" t="s">
        <v>1301</v>
      </c>
    </row>
    <row r="30983" spans="53:56" ht="15" x14ac:dyDescent="0.25">
      <c r="BA30983" s="91" t="s">
        <v>35467</v>
      </c>
      <c r="BB30983" s="91" t="s">
        <v>5081</v>
      </c>
      <c r="BC30983" s="91" t="s">
        <v>7868</v>
      </c>
      <c r="BD30983" s="473" t="s">
        <v>1301</v>
      </c>
    </row>
    <row r="30984" spans="53:56" ht="15" x14ac:dyDescent="0.25">
      <c r="BA30984" s="90" t="s">
        <v>35467</v>
      </c>
      <c r="BB30984" s="90" t="s">
        <v>5081</v>
      </c>
      <c r="BC30984" s="90" t="s">
        <v>15241</v>
      </c>
      <c r="BD30984" s="473" t="s">
        <v>1301</v>
      </c>
    </row>
    <row r="30985" spans="53:56" ht="15" x14ac:dyDescent="0.25">
      <c r="BA30985" s="91" t="s">
        <v>35468</v>
      </c>
      <c r="BB30985" s="91" t="s">
        <v>5081</v>
      </c>
      <c r="BC30985" s="91" t="s">
        <v>35350</v>
      </c>
      <c r="BD30985" s="473" t="s">
        <v>1301</v>
      </c>
    </row>
    <row r="30986" spans="53:56" ht="15" x14ac:dyDescent="0.25">
      <c r="BA30986" s="90" t="s">
        <v>35469</v>
      </c>
      <c r="BB30986" s="90" t="s">
        <v>5081</v>
      </c>
      <c r="BC30986" s="90" t="s">
        <v>35356</v>
      </c>
      <c r="BD30986" s="473" t="s">
        <v>1301</v>
      </c>
    </row>
    <row r="30987" spans="53:56" ht="15" x14ac:dyDescent="0.25">
      <c r="BA30987" s="91" t="s">
        <v>35470</v>
      </c>
      <c r="BB30987" s="91" t="s">
        <v>5081</v>
      </c>
      <c r="BC30987" s="91" t="s">
        <v>35350</v>
      </c>
      <c r="BD30987" s="473" t="s">
        <v>1301</v>
      </c>
    </row>
    <row r="30988" spans="53:56" ht="15" x14ac:dyDescent="0.25">
      <c r="BA30988" s="90" t="s">
        <v>35471</v>
      </c>
      <c r="BB30988" s="90" t="s">
        <v>5081</v>
      </c>
      <c r="BC30988" s="90" t="s">
        <v>35350</v>
      </c>
      <c r="BD30988" s="473" t="s">
        <v>1301</v>
      </c>
    </row>
    <row r="30989" spans="53:56" ht="15" x14ac:dyDescent="0.25">
      <c r="BA30989" s="90" t="s">
        <v>35472</v>
      </c>
      <c r="BB30989" s="90" t="s">
        <v>5081</v>
      </c>
      <c r="BC30989" s="90" t="s">
        <v>35350</v>
      </c>
      <c r="BD30989" s="473" t="s">
        <v>1301</v>
      </c>
    </row>
    <row r="30990" spans="53:56" ht="15" x14ac:dyDescent="0.25">
      <c r="BA30990" s="91" t="s">
        <v>35473</v>
      </c>
      <c r="BB30990" s="91" t="s">
        <v>5081</v>
      </c>
      <c r="BC30990" s="91" t="s">
        <v>21032</v>
      </c>
      <c r="BD30990" s="473" t="s">
        <v>1301</v>
      </c>
    </row>
    <row r="30991" spans="53:56" ht="15" x14ac:dyDescent="0.25">
      <c r="BA30991" s="90" t="s">
        <v>35474</v>
      </c>
      <c r="BB30991" s="90" t="s">
        <v>5081</v>
      </c>
      <c r="BC30991" s="90" t="s">
        <v>7868</v>
      </c>
      <c r="BD30991" s="473" t="s">
        <v>1301</v>
      </c>
    </row>
    <row r="30992" spans="53:56" ht="15" x14ac:dyDescent="0.25">
      <c r="BA30992" s="91" t="s">
        <v>35475</v>
      </c>
      <c r="BB30992" s="91" t="s">
        <v>5081</v>
      </c>
      <c r="BC30992" s="91" t="s">
        <v>35350</v>
      </c>
      <c r="BD30992" s="473" t="s">
        <v>1301</v>
      </c>
    </row>
    <row r="30993" spans="53:56" ht="15" x14ac:dyDescent="0.25">
      <c r="BA30993" s="91" t="s">
        <v>35476</v>
      </c>
      <c r="BB30993" s="91" t="s">
        <v>5081</v>
      </c>
      <c r="BC30993" s="91" t="s">
        <v>21032</v>
      </c>
      <c r="BD30993" s="473" t="s">
        <v>1301</v>
      </c>
    </row>
    <row r="30994" spans="53:56" ht="15" x14ac:dyDescent="0.25">
      <c r="BA30994" s="90" t="s">
        <v>35477</v>
      </c>
      <c r="BB30994" s="90" t="s">
        <v>5081</v>
      </c>
      <c r="BC30994" s="90" t="s">
        <v>17404</v>
      </c>
      <c r="BD30994" s="473" t="s">
        <v>1301</v>
      </c>
    </row>
    <row r="30995" spans="53:56" ht="15" x14ac:dyDescent="0.25">
      <c r="BA30995" s="91" t="s">
        <v>35478</v>
      </c>
      <c r="BB30995" s="91" t="s">
        <v>5081</v>
      </c>
      <c r="BC30995" s="91" t="s">
        <v>10215</v>
      </c>
      <c r="BD30995" s="473" t="s">
        <v>1301</v>
      </c>
    </row>
    <row r="30996" spans="53:56" ht="15" x14ac:dyDescent="0.25">
      <c r="BA30996" s="90" t="s">
        <v>35479</v>
      </c>
      <c r="BB30996" s="90" t="s">
        <v>5081</v>
      </c>
      <c r="BC30996" s="90" t="s">
        <v>7868</v>
      </c>
      <c r="BD30996" s="473" t="s">
        <v>1301</v>
      </c>
    </row>
    <row r="30997" spans="53:56" ht="15" x14ac:dyDescent="0.25">
      <c r="BA30997" s="91" t="s">
        <v>35480</v>
      </c>
      <c r="BB30997" s="91" t="s">
        <v>5081</v>
      </c>
      <c r="BC30997" s="91" t="s">
        <v>35356</v>
      </c>
      <c r="BD30997" s="473" t="s">
        <v>1301</v>
      </c>
    </row>
    <row r="30998" spans="53:56" ht="15" x14ac:dyDescent="0.25">
      <c r="BA30998" s="90" t="s">
        <v>35481</v>
      </c>
      <c r="BB30998" s="90" t="s">
        <v>5081</v>
      </c>
      <c r="BC30998" s="90" t="s">
        <v>27169</v>
      </c>
      <c r="BD30998" s="473" t="s">
        <v>1301</v>
      </c>
    </row>
    <row r="30999" spans="53:56" ht="15" x14ac:dyDescent="0.25">
      <c r="BA30999" s="90" t="s">
        <v>35482</v>
      </c>
      <c r="BB30999" s="90" t="s">
        <v>5081</v>
      </c>
      <c r="BC30999" s="90" t="s">
        <v>35350</v>
      </c>
      <c r="BD30999" s="473" t="s">
        <v>1301</v>
      </c>
    </row>
    <row r="31000" spans="53:56" ht="15" x14ac:dyDescent="0.25">
      <c r="BA31000" s="91" t="s">
        <v>35483</v>
      </c>
      <c r="BB31000" s="91" t="s">
        <v>5081</v>
      </c>
      <c r="BC31000" s="91" t="s">
        <v>35375</v>
      </c>
      <c r="BD31000" s="473" t="s">
        <v>1301</v>
      </c>
    </row>
    <row r="31001" spans="53:56" ht="15" x14ac:dyDescent="0.25">
      <c r="BA31001" s="90" t="s">
        <v>35484</v>
      </c>
      <c r="BB31001" s="90" t="s">
        <v>5081</v>
      </c>
      <c r="BC31001" s="90" t="s">
        <v>35316</v>
      </c>
      <c r="BD31001" s="473" t="s">
        <v>1301</v>
      </c>
    </row>
    <row r="31002" spans="53:56" ht="15" x14ac:dyDescent="0.25">
      <c r="BA31002" s="91" t="s">
        <v>35485</v>
      </c>
      <c r="BB31002" s="91" t="s">
        <v>5081</v>
      </c>
      <c r="BC31002" s="91" t="s">
        <v>35316</v>
      </c>
      <c r="BD31002" s="473" t="s">
        <v>1301</v>
      </c>
    </row>
    <row r="31003" spans="53:56" ht="15" x14ac:dyDescent="0.25">
      <c r="BA31003" s="91" t="s">
        <v>35486</v>
      </c>
      <c r="BB31003" s="91" t="s">
        <v>5081</v>
      </c>
      <c r="BC31003" s="91" t="s">
        <v>35316</v>
      </c>
      <c r="BD31003" s="473" t="s">
        <v>1301</v>
      </c>
    </row>
    <row r="31004" spans="53:56" ht="15" x14ac:dyDescent="0.25">
      <c r="BA31004" s="90" t="s">
        <v>35487</v>
      </c>
      <c r="BB31004" s="90" t="s">
        <v>5081</v>
      </c>
      <c r="BC31004" s="90" t="s">
        <v>35346</v>
      </c>
      <c r="BD31004" s="473" t="s">
        <v>1301</v>
      </c>
    </row>
    <row r="31005" spans="53:56" ht="15" x14ac:dyDescent="0.25">
      <c r="BA31005" s="91" t="s">
        <v>35488</v>
      </c>
      <c r="BB31005" s="91" t="s">
        <v>5081</v>
      </c>
      <c r="BC31005" s="91" t="s">
        <v>35375</v>
      </c>
      <c r="BD31005" s="473" t="s">
        <v>1301</v>
      </c>
    </row>
    <row r="31006" spans="53:56" ht="15" x14ac:dyDescent="0.25">
      <c r="BA31006" s="90" t="s">
        <v>35489</v>
      </c>
      <c r="BB31006" s="90" t="s">
        <v>5081</v>
      </c>
      <c r="BC31006" s="90" t="s">
        <v>7868</v>
      </c>
      <c r="BD31006" s="473" t="s">
        <v>1301</v>
      </c>
    </row>
    <row r="31007" spans="53:56" ht="15" x14ac:dyDescent="0.25">
      <c r="BA31007" s="90" t="s">
        <v>35490</v>
      </c>
      <c r="BB31007" s="90" t="s">
        <v>5081</v>
      </c>
      <c r="BC31007" s="90" t="s">
        <v>21032</v>
      </c>
      <c r="BD31007" s="473" t="s">
        <v>1301</v>
      </c>
    </row>
    <row r="31008" spans="53:56" ht="15" x14ac:dyDescent="0.25">
      <c r="BA31008" s="91" t="s">
        <v>35491</v>
      </c>
      <c r="BB31008" s="91" t="s">
        <v>5081</v>
      </c>
      <c r="BC31008" s="91" t="s">
        <v>35350</v>
      </c>
      <c r="BD31008" s="473" t="s">
        <v>1301</v>
      </c>
    </row>
    <row r="31009" spans="53:56" ht="15" x14ac:dyDescent="0.25">
      <c r="BA31009" s="90" t="s">
        <v>35492</v>
      </c>
      <c r="BB31009" s="90" t="s">
        <v>5081</v>
      </c>
      <c r="BC31009" s="90" t="s">
        <v>28712</v>
      </c>
      <c r="BD31009" s="473" t="s">
        <v>1301</v>
      </c>
    </row>
    <row r="31010" spans="53:56" ht="15" x14ac:dyDescent="0.25">
      <c r="BA31010" s="91" t="s">
        <v>35493</v>
      </c>
      <c r="BB31010" s="91" t="s">
        <v>5081</v>
      </c>
      <c r="BC31010" s="91" t="s">
        <v>6224</v>
      </c>
      <c r="BD31010" s="473" t="s">
        <v>1301</v>
      </c>
    </row>
    <row r="31011" spans="53:56" ht="15" x14ac:dyDescent="0.25">
      <c r="BA31011" s="91" t="s">
        <v>35494</v>
      </c>
      <c r="BB31011" s="91" t="s">
        <v>5081</v>
      </c>
      <c r="BC31011" s="91" t="s">
        <v>6224</v>
      </c>
      <c r="BD31011" s="473" t="s">
        <v>1301</v>
      </c>
    </row>
    <row r="31012" spans="53:56" ht="15" x14ac:dyDescent="0.25">
      <c r="BA31012" s="90" t="s">
        <v>35495</v>
      </c>
      <c r="BB31012" s="90" t="s">
        <v>5081</v>
      </c>
      <c r="BC31012" s="90" t="s">
        <v>35316</v>
      </c>
      <c r="BD31012" s="473" t="s">
        <v>1301</v>
      </c>
    </row>
    <row r="31013" spans="53:56" ht="15" x14ac:dyDescent="0.25">
      <c r="BA31013" s="91" t="s">
        <v>35496</v>
      </c>
      <c r="BB31013" s="91" t="s">
        <v>5081</v>
      </c>
      <c r="BC31013" s="91" t="s">
        <v>35316</v>
      </c>
      <c r="BD31013" s="473" t="s">
        <v>1301</v>
      </c>
    </row>
    <row r="31014" spans="53:56" ht="15" x14ac:dyDescent="0.25">
      <c r="BA31014" s="90" t="s">
        <v>35497</v>
      </c>
      <c r="BB31014" s="90" t="s">
        <v>5081</v>
      </c>
      <c r="BC31014" s="90" t="s">
        <v>35316</v>
      </c>
      <c r="BD31014" s="473" t="s">
        <v>1301</v>
      </c>
    </row>
    <row r="31015" spans="53:56" ht="15" x14ac:dyDescent="0.25">
      <c r="BA31015" s="90" t="s">
        <v>35498</v>
      </c>
      <c r="BB31015" s="90" t="s">
        <v>5081</v>
      </c>
      <c r="BC31015" s="90" t="s">
        <v>35346</v>
      </c>
      <c r="BD31015" s="473" t="s">
        <v>1301</v>
      </c>
    </row>
    <row r="31016" spans="53:56" ht="15" x14ac:dyDescent="0.25">
      <c r="BA31016" s="91" t="s">
        <v>35499</v>
      </c>
      <c r="BB31016" s="91" t="s">
        <v>5081</v>
      </c>
      <c r="BC31016" s="91" t="s">
        <v>35316</v>
      </c>
      <c r="BD31016" s="473" t="s">
        <v>1301</v>
      </c>
    </row>
    <row r="31017" spans="53:56" ht="15" x14ac:dyDescent="0.25">
      <c r="BA31017" s="90" t="s">
        <v>35500</v>
      </c>
      <c r="BB31017" s="90" t="s">
        <v>5081</v>
      </c>
      <c r="BC31017" s="90" t="s">
        <v>7868</v>
      </c>
      <c r="BD31017" s="473" t="s">
        <v>1301</v>
      </c>
    </row>
    <row r="31018" spans="53:56" ht="15" x14ac:dyDescent="0.25">
      <c r="BA31018" s="91" t="s">
        <v>35501</v>
      </c>
      <c r="BB31018" s="91" t="s">
        <v>5081</v>
      </c>
      <c r="BC31018" s="91" t="s">
        <v>7868</v>
      </c>
      <c r="BD31018" s="473" t="s">
        <v>1301</v>
      </c>
    </row>
    <row r="31019" spans="53:56" ht="15" x14ac:dyDescent="0.25">
      <c r="BA31019" s="91" t="s">
        <v>35502</v>
      </c>
      <c r="BB31019" s="91" t="s">
        <v>5081</v>
      </c>
      <c r="BC31019" s="91" t="s">
        <v>7868</v>
      </c>
      <c r="BD31019" s="473" t="s">
        <v>1301</v>
      </c>
    </row>
    <row r="31020" spans="53:56" ht="15" x14ac:dyDescent="0.25">
      <c r="BA31020" s="90" t="s">
        <v>35503</v>
      </c>
      <c r="BB31020" s="90" t="s">
        <v>5081</v>
      </c>
      <c r="BC31020" s="90" t="s">
        <v>7868</v>
      </c>
      <c r="BD31020" s="473" t="s">
        <v>1301</v>
      </c>
    </row>
    <row r="31021" spans="53:56" ht="15" x14ac:dyDescent="0.25">
      <c r="BA31021" s="91" t="s">
        <v>35504</v>
      </c>
      <c r="BB31021" s="91" t="s">
        <v>5081</v>
      </c>
      <c r="BC31021" s="91" t="s">
        <v>7868</v>
      </c>
      <c r="BD31021" s="473" t="s">
        <v>1301</v>
      </c>
    </row>
    <row r="31022" spans="53:56" ht="15" x14ac:dyDescent="0.25">
      <c r="BA31022" s="90" t="s">
        <v>35505</v>
      </c>
      <c r="BB31022" s="90" t="s">
        <v>5081</v>
      </c>
      <c r="BC31022" s="90" t="s">
        <v>7868</v>
      </c>
      <c r="BD31022" s="473" t="s">
        <v>1301</v>
      </c>
    </row>
    <row r="31023" spans="53:56" ht="15" x14ac:dyDescent="0.25">
      <c r="BA31023" s="90" t="s">
        <v>35506</v>
      </c>
      <c r="BB31023" s="90" t="s">
        <v>5081</v>
      </c>
      <c r="BC31023" s="90" t="s">
        <v>7868</v>
      </c>
      <c r="BD31023" s="473" t="s">
        <v>1301</v>
      </c>
    </row>
    <row r="31024" spans="53:56" ht="15" x14ac:dyDescent="0.25">
      <c r="BA31024" s="90" t="s">
        <v>35507</v>
      </c>
      <c r="BB31024" s="90" t="s">
        <v>5081</v>
      </c>
      <c r="BC31024" s="90" t="s">
        <v>7868</v>
      </c>
      <c r="BD31024" s="473" t="s">
        <v>1301</v>
      </c>
    </row>
    <row r="31025" spans="53:56" ht="15" x14ac:dyDescent="0.25">
      <c r="BA31025" s="91" t="s">
        <v>35508</v>
      </c>
      <c r="BB31025" s="91" t="s">
        <v>5081</v>
      </c>
      <c r="BC31025" s="91" t="s">
        <v>7868</v>
      </c>
      <c r="BD31025" s="473" t="s">
        <v>1301</v>
      </c>
    </row>
    <row r="31026" spans="53:56" ht="15" x14ac:dyDescent="0.25">
      <c r="BA31026" s="90" t="s">
        <v>35509</v>
      </c>
      <c r="BB31026" s="90" t="s">
        <v>5081</v>
      </c>
      <c r="BC31026" s="90" t="s">
        <v>7868</v>
      </c>
      <c r="BD31026" s="473" t="s">
        <v>1301</v>
      </c>
    </row>
    <row r="31027" spans="53:56" ht="15" x14ac:dyDescent="0.25">
      <c r="BA31027" s="91" t="s">
        <v>35510</v>
      </c>
      <c r="BB31027" s="91" t="s">
        <v>5081</v>
      </c>
      <c r="BC31027" s="91" t="s">
        <v>7868</v>
      </c>
      <c r="BD31027" s="473" t="s">
        <v>1301</v>
      </c>
    </row>
    <row r="31028" spans="53:56" ht="15" x14ac:dyDescent="0.25">
      <c r="BA31028" s="91" t="s">
        <v>35511</v>
      </c>
      <c r="BB31028" s="91" t="s">
        <v>5081</v>
      </c>
      <c r="BC31028" s="91" t="s">
        <v>7868</v>
      </c>
      <c r="BD31028" s="473" t="s">
        <v>1301</v>
      </c>
    </row>
    <row r="31029" spans="53:56" ht="15" x14ac:dyDescent="0.25">
      <c r="BA31029" s="91" t="s">
        <v>35512</v>
      </c>
      <c r="BB31029" s="91" t="s">
        <v>5081</v>
      </c>
      <c r="BC31029" s="91" t="s">
        <v>7868</v>
      </c>
      <c r="BD31029" s="473" t="s">
        <v>1301</v>
      </c>
    </row>
    <row r="31030" spans="53:56" ht="15" x14ac:dyDescent="0.25">
      <c r="BA31030" s="91" t="s">
        <v>35513</v>
      </c>
      <c r="BB31030" s="91" t="s">
        <v>5081</v>
      </c>
      <c r="BC31030" s="91" t="s">
        <v>7868</v>
      </c>
      <c r="BD31030" s="473" t="s">
        <v>1301</v>
      </c>
    </row>
    <row r="31031" spans="53:56" ht="15" x14ac:dyDescent="0.25">
      <c r="BA31031" s="90" t="s">
        <v>35514</v>
      </c>
      <c r="BB31031" s="90" t="s">
        <v>5081</v>
      </c>
      <c r="BC31031" s="90" t="s">
        <v>7868</v>
      </c>
      <c r="BD31031" s="473" t="s">
        <v>1301</v>
      </c>
    </row>
    <row r="31032" spans="53:56" ht="15" x14ac:dyDescent="0.25">
      <c r="BA31032" s="90" t="s">
        <v>35515</v>
      </c>
      <c r="BB31032" s="90" t="s">
        <v>5081</v>
      </c>
      <c r="BC31032" s="90" t="s">
        <v>7868</v>
      </c>
      <c r="BD31032" s="473" t="s">
        <v>1301</v>
      </c>
    </row>
    <row r="31033" spans="53:56" ht="15" x14ac:dyDescent="0.25">
      <c r="BA31033" s="91" t="s">
        <v>35516</v>
      </c>
      <c r="BB31033" s="91" t="s">
        <v>5081</v>
      </c>
      <c r="BC31033" s="91" t="s">
        <v>7868</v>
      </c>
      <c r="BD31033" s="473" t="s">
        <v>1301</v>
      </c>
    </row>
    <row r="31034" spans="53:56" ht="15" x14ac:dyDescent="0.25">
      <c r="BA31034" s="90" t="s">
        <v>35517</v>
      </c>
      <c r="BB31034" s="90" t="s">
        <v>3787</v>
      </c>
      <c r="BC31034" s="90" t="s">
        <v>34894</v>
      </c>
      <c r="BD31034" s="473" t="s">
        <v>1301</v>
      </c>
    </row>
    <row r="31035" spans="53:56" ht="15" x14ac:dyDescent="0.25">
      <c r="BA31035" s="90" t="s">
        <v>35518</v>
      </c>
      <c r="BB31035" s="90" t="s">
        <v>3787</v>
      </c>
      <c r="BC31035" s="90" t="s">
        <v>17404</v>
      </c>
      <c r="BD31035" s="473" t="s">
        <v>1301</v>
      </c>
    </row>
    <row r="31036" spans="53:56" ht="15" x14ac:dyDescent="0.25">
      <c r="BA31036" s="91" t="s">
        <v>35519</v>
      </c>
      <c r="BB31036" s="91" t="s">
        <v>3787</v>
      </c>
      <c r="BC31036" s="91" t="s">
        <v>35520</v>
      </c>
      <c r="BD31036" s="473" t="s">
        <v>1301</v>
      </c>
    </row>
    <row r="31037" spans="53:56" ht="15" x14ac:dyDescent="0.25">
      <c r="BA31037" s="90" t="s">
        <v>35521</v>
      </c>
      <c r="BB31037" s="90" t="s">
        <v>3787</v>
      </c>
      <c r="BC31037" s="90" t="s">
        <v>35522</v>
      </c>
      <c r="BD31037" s="473" t="s">
        <v>1301</v>
      </c>
    </row>
    <row r="31038" spans="53:56" ht="15" x14ac:dyDescent="0.25">
      <c r="BA31038" s="91" t="s">
        <v>35523</v>
      </c>
      <c r="BB31038" s="91" t="s">
        <v>3787</v>
      </c>
      <c r="BC31038" s="91" t="s">
        <v>28696</v>
      </c>
      <c r="BD31038" s="473" t="s">
        <v>1301</v>
      </c>
    </row>
    <row r="31039" spans="53:56" ht="15" x14ac:dyDescent="0.25">
      <c r="BA31039" s="91" t="s">
        <v>35524</v>
      </c>
      <c r="BB31039" s="91" t="s">
        <v>3787</v>
      </c>
      <c r="BC31039" s="91" t="s">
        <v>35525</v>
      </c>
      <c r="BD31039" s="473" t="s">
        <v>1301</v>
      </c>
    </row>
    <row r="31040" spans="53:56" ht="15" x14ac:dyDescent="0.25">
      <c r="BA31040" s="90" t="s">
        <v>35526</v>
      </c>
      <c r="BB31040" s="90" t="s">
        <v>3787</v>
      </c>
      <c r="BC31040" s="90" t="s">
        <v>25151</v>
      </c>
      <c r="BD31040" s="473" t="s">
        <v>1301</v>
      </c>
    </row>
    <row r="31041" spans="53:56" ht="15" x14ac:dyDescent="0.25">
      <c r="BA31041" s="91" t="s">
        <v>35527</v>
      </c>
      <c r="BB31041" s="91" t="s">
        <v>3787</v>
      </c>
      <c r="BC31041" s="91" t="s">
        <v>28696</v>
      </c>
      <c r="BD31041" s="473" t="s">
        <v>1301</v>
      </c>
    </row>
    <row r="31042" spans="53:56" ht="15" x14ac:dyDescent="0.25">
      <c r="BA31042" s="90" t="s">
        <v>35528</v>
      </c>
      <c r="BB31042" s="90" t="s">
        <v>3787</v>
      </c>
      <c r="BC31042" s="90" t="s">
        <v>17140</v>
      </c>
      <c r="BD31042" s="473" t="s">
        <v>1301</v>
      </c>
    </row>
    <row r="31043" spans="53:56" ht="15" x14ac:dyDescent="0.25">
      <c r="BA31043" s="91" t="s">
        <v>35529</v>
      </c>
      <c r="BB31043" s="91" t="s">
        <v>3787</v>
      </c>
      <c r="BC31043" s="91" t="s">
        <v>34894</v>
      </c>
      <c r="BD31043" s="473" t="s">
        <v>1301</v>
      </c>
    </row>
    <row r="31044" spans="53:56" ht="15" x14ac:dyDescent="0.25">
      <c r="BA31044" s="90" t="s">
        <v>35530</v>
      </c>
      <c r="BB31044" s="90" t="s">
        <v>3787</v>
      </c>
      <c r="BC31044" s="90" t="s">
        <v>35522</v>
      </c>
      <c r="BD31044" s="473" t="s">
        <v>1301</v>
      </c>
    </row>
    <row r="31045" spans="53:56" ht="15" x14ac:dyDescent="0.25">
      <c r="BA31045" s="90" t="s">
        <v>35531</v>
      </c>
      <c r="BB31045" s="90" t="s">
        <v>3787</v>
      </c>
      <c r="BC31045" s="90" t="s">
        <v>18082</v>
      </c>
      <c r="BD31045" s="473" t="s">
        <v>1301</v>
      </c>
    </row>
    <row r="31046" spans="53:56" ht="15" x14ac:dyDescent="0.25">
      <c r="BA31046" s="91" t="s">
        <v>35532</v>
      </c>
      <c r="BB31046" s="91" t="s">
        <v>3787</v>
      </c>
      <c r="BC31046" s="91" t="s">
        <v>18082</v>
      </c>
      <c r="BD31046" s="473" t="s">
        <v>1301</v>
      </c>
    </row>
    <row r="31047" spans="53:56" ht="15" x14ac:dyDescent="0.25">
      <c r="BA31047" s="90" t="s">
        <v>35533</v>
      </c>
      <c r="BB31047" s="90" t="s">
        <v>3787</v>
      </c>
      <c r="BC31047" s="90" t="s">
        <v>35520</v>
      </c>
      <c r="BD31047" s="473" t="s">
        <v>1301</v>
      </c>
    </row>
    <row r="31048" spans="53:56" ht="15" x14ac:dyDescent="0.25">
      <c r="BA31048" s="91" t="s">
        <v>35534</v>
      </c>
      <c r="BB31048" s="91" t="s">
        <v>3787</v>
      </c>
      <c r="BC31048" s="91" t="s">
        <v>18082</v>
      </c>
      <c r="BD31048" s="473" t="s">
        <v>1301</v>
      </c>
    </row>
    <row r="31049" spans="53:56" ht="15" x14ac:dyDescent="0.25">
      <c r="BA31049" s="91" t="s">
        <v>35535</v>
      </c>
      <c r="BB31049" s="91" t="s">
        <v>3787</v>
      </c>
      <c r="BC31049" s="91" t="s">
        <v>34894</v>
      </c>
      <c r="BD31049" s="473" t="s">
        <v>1301</v>
      </c>
    </row>
    <row r="31050" spans="53:56" ht="15" x14ac:dyDescent="0.25">
      <c r="BA31050" s="90" t="s">
        <v>35536</v>
      </c>
      <c r="BB31050" s="90" t="s">
        <v>3787</v>
      </c>
      <c r="BC31050" s="90" t="s">
        <v>35522</v>
      </c>
      <c r="BD31050" s="473" t="s">
        <v>1301</v>
      </c>
    </row>
    <row r="31051" spans="53:56" ht="15" x14ac:dyDescent="0.25">
      <c r="BA31051" s="91" t="s">
        <v>35537</v>
      </c>
      <c r="BB31051" s="91" t="s">
        <v>3787</v>
      </c>
      <c r="BC31051" s="91" t="s">
        <v>17404</v>
      </c>
      <c r="BD31051" s="473" t="s">
        <v>1301</v>
      </c>
    </row>
    <row r="31052" spans="53:56" ht="15" x14ac:dyDescent="0.25">
      <c r="BA31052" s="90" t="s">
        <v>35538</v>
      </c>
      <c r="BB31052" s="90" t="s">
        <v>3787</v>
      </c>
      <c r="BC31052" s="90" t="s">
        <v>25151</v>
      </c>
      <c r="BD31052" s="473" t="s">
        <v>1301</v>
      </c>
    </row>
    <row r="31053" spans="53:56" ht="15" x14ac:dyDescent="0.25">
      <c r="BA31053" s="91" t="s">
        <v>35539</v>
      </c>
      <c r="BB31053" s="91" t="s">
        <v>3787</v>
      </c>
      <c r="BC31053" s="91" t="s">
        <v>35520</v>
      </c>
      <c r="BD31053" s="473" t="s">
        <v>1301</v>
      </c>
    </row>
    <row r="31054" spans="53:56" ht="15" x14ac:dyDescent="0.25">
      <c r="BA31054" s="91" t="s">
        <v>35540</v>
      </c>
      <c r="BB31054" s="91" t="s">
        <v>3787</v>
      </c>
      <c r="BC31054" s="91" t="s">
        <v>18082</v>
      </c>
      <c r="BD31054" s="473" t="s">
        <v>1301</v>
      </c>
    </row>
    <row r="31055" spans="53:56" ht="15" x14ac:dyDescent="0.25">
      <c r="BA31055" s="90" t="s">
        <v>35541</v>
      </c>
      <c r="BB31055" s="90" t="s">
        <v>3787</v>
      </c>
      <c r="BC31055" s="90" t="s">
        <v>18082</v>
      </c>
      <c r="BD31055" s="473" t="s">
        <v>1301</v>
      </c>
    </row>
    <row r="31056" spans="53:56" ht="15" x14ac:dyDescent="0.25">
      <c r="BA31056" s="91" t="s">
        <v>35542</v>
      </c>
      <c r="BB31056" s="91" t="s">
        <v>3787</v>
      </c>
      <c r="BC31056" s="91" t="s">
        <v>17140</v>
      </c>
      <c r="BD31056" s="473" t="s">
        <v>1301</v>
      </c>
    </row>
    <row r="31057" spans="53:56" ht="15" x14ac:dyDescent="0.25">
      <c r="BA31057" s="91" t="s">
        <v>35543</v>
      </c>
      <c r="BB31057" s="91" t="s">
        <v>3787</v>
      </c>
      <c r="BC31057" s="91" t="s">
        <v>17140</v>
      </c>
      <c r="BD31057" s="473" t="s">
        <v>1301</v>
      </c>
    </row>
    <row r="31058" spans="53:56" ht="15" x14ac:dyDescent="0.25">
      <c r="BA31058" s="90" t="s">
        <v>35544</v>
      </c>
      <c r="BB31058" s="90" t="s">
        <v>3787</v>
      </c>
      <c r="BC31058" s="90" t="s">
        <v>35522</v>
      </c>
      <c r="BD31058" s="473" t="s">
        <v>1301</v>
      </c>
    </row>
    <row r="31059" spans="53:56" ht="15" x14ac:dyDescent="0.25">
      <c r="BA31059" s="91" t="s">
        <v>35545</v>
      </c>
      <c r="BB31059" s="91" t="s">
        <v>3787</v>
      </c>
      <c r="BC31059" s="91" t="s">
        <v>25151</v>
      </c>
      <c r="BD31059" s="473" t="s">
        <v>1301</v>
      </c>
    </row>
    <row r="31060" spans="53:56" ht="15" x14ac:dyDescent="0.25">
      <c r="BA31060" s="90" t="s">
        <v>35546</v>
      </c>
      <c r="BB31060" s="90" t="s">
        <v>3787</v>
      </c>
      <c r="BC31060" s="90" t="s">
        <v>34894</v>
      </c>
      <c r="BD31060" s="473" t="s">
        <v>1301</v>
      </c>
    </row>
    <row r="31061" spans="53:56" ht="15" x14ac:dyDescent="0.25">
      <c r="BA31061" s="91" t="s">
        <v>35547</v>
      </c>
      <c r="BB31061" s="91" t="s">
        <v>3787</v>
      </c>
      <c r="BC31061" s="91" t="s">
        <v>17140</v>
      </c>
      <c r="BD31061" s="473" t="s">
        <v>1301</v>
      </c>
    </row>
    <row r="31062" spans="53:56" ht="15" x14ac:dyDescent="0.25">
      <c r="BA31062" s="91" t="s">
        <v>35548</v>
      </c>
      <c r="BB31062" s="91" t="s">
        <v>3787</v>
      </c>
      <c r="BC31062" s="91" t="s">
        <v>28696</v>
      </c>
      <c r="BD31062" s="473" t="s">
        <v>1301</v>
      </c>
    </row>
    <row r="31063" spans="53:56" ht="15" x14ac:dyDescent="0.25">
      <c r="BA31063" s="90" t="s">
        <v>35549</v>
      </c>
      <c r="BB31063" s="90" t="s">
        <v>3787</v>
      </c>
      <c r="BC31063" s="90" t="s">
        <v>34894</v>
      </c>
      <c r="BD31063" s="473" t="s">
        <v>1301</v>
      </c>
    </row>
    <row r="31064" spans="53:56" ht="15" x14ac:dyDescent="0.25">
      <c r="BA31064" s="91" t="s">
        <v>35550</v>
      </c>
      <c r="BB31064" s="91" t="s">
        <v>3787</v>
      </c>
      <c r="BC31064" s="91" t="s">
        <v>1401</v>
      </c>
      <c r="BD31064" s="473" t="s">
        <v>1301</v>
      </c>
    </row>
    <row r="31065" spans="53:56" ht="15" x14ac:dyDescent="0.25">
      <c r="BA31065" s="90" t="s">
        <v>35551</v>
      </c>
      <c r="BB31065" s="90" t="s">
        <v>3787</v>
      </c>
      <c r="BC31065" s="90" t="s">
        <v>35520</v>
      </c>
      <c r="BD31065" s="473" t="s">
        <v>1301</v>
      </c>
    </row>
    <row r="31066" spans="53:56" ht="15" x14ac:dyDescent="0.25">
      <c r="BA31066" s="90" t="s">
        <v>35552</v>
      </c>
      <c r="BB31066" s="90" t="s">
        <v>3787</v>
      </c>
      <c r="BC31066" s="90" t="s">
        <v>17404</v>
      </c>
      <c r="BD31066" s="473" t="s">
        <v>1301</v>
      </c>
    </row>
    <row r="31067" spans="53:56" ht="15" x14ac:dyDescent="0.25">
      <c r="BA31067" s="91" t="s">
        <v>35553</v>
      </c>
      <c r="BB31067" s="91" t="s">
        <v>3787</v>
      </c>
      <c r="BC31067" s="91" t="s">
        <v>17404</v>
      </c>
      <c r="BD31067" s="473" t="s">
        <v>1301</v>
      </c>
    </row>
    <row r="31068" spans="53:56" ht="15" x14ac:dyDescent="0.25">
      <c r="BA31068" s="90" t="s">
        <v>35554</v>
      </c>
      <c r="BB31068" s="90" t="s">
        <v>3787</v>
      </c>
      <c r="BC31068" s="90" t="s">
        <v>17404</v>
      </c>
      <c r="BD31068" s="473" t="s">
        <v>1301</v>
      </c>
    </row>
    <row r="31069" spans="53:56" ht="15" x14ac:dyDescent="0.25">
      <c r="BA31069" s="91" t="s">
        <v>35555</v>
      </c>
      <c r="BB31069" s="91" t="s">
        <v>3787</v>
      </c>
      <c r="BC31069" s="91" t="s">
        <v>17404</v>
      </c>
      <c r="BD31069" s="473" t="s">
        <v>1301</v>
      </c>
    </row>
    <row r="31070" spans="53:56" ht="15" x14ac:dyDescent="0.25">
      <c r="BA31070" s="90" t="s">
        <v>35556</v>
      </c>
      <c r="BB31070" s="90" t="s">
        <v>3787</v>
      </c>
      <c r="BC31070" s="90" t="s">
        <v>35520</v>
      </c>
      <c r="BD31070" s="473" t="s">
        <v>1301</v>
      </c>
    </row>
    <row r="31071" spans="53:56" ht="15" x14ac:dyDescent="0.25">
      <c r="BA31071" s="91" t="s">
        <v>35557</v>
      </c>
      <c r="BB31071" s="91" t="s">
        <v>3787</v>
      </c>
      <c r="BC31071" s="91" t="s">
        <v>17404</v>
      </c>
      <c r="BD31071" s="473" t="s">
        <v>1301</v>
      </c>
    </row>
    <row r="31072" spans="53:56" ht="15" x14ac:dyDescent="0.25">
      <c r="BA31072" s="90" t="s">
        <v>35558</v>
      </c>
      <c r="BB31072" s="90" t="s">
        <v>3787</v>
      </c>
      <c r="BC31072" s="90" t="s">
        <v>17404</v>
      </c>
      <c r="BD31072" s="473" t="s">
        <v>1301</v>
      </c>
    </row>
    <row r="31073" spans="53:56" ht="15" x14ac:dyDescent="0.25">
      <c r="BA31073" s="91" t="s">
        <v>35559</v>
      </c>
      <c r="BB31073" s="91" t="s">
        <v>3787</v>
      </c>
      <c r="BC31073" s="91" t="s">
        <v>18082</v>
      </c>
      <c r="BD31073" s="473" t="s">
        <v>1301</v>
      </c>
    </row>
    <row r="31074" spans="53:56" ht="15" x14ac:dyDescent="0.25">
      <c r="BA31074" s="90" t="s">
        <v>35560</v>
      </c>
      <c r="BB31074" s="90" t="s">
        <v>3787</v>
      </c>
      <c r="BC31074" s="90" t="s">
        <v>35520</v>
      </c>
      <c r="BD31074" s="473" t="s">
        <v>1301</v>
      </c>
    </row>
    <row r="31075" spans="53:56" ht="15" x14ac:dyDescent="0.25">
      <c r="BA31075" s="91" t="s">
        <v>35561</v>
      </c>
      <c r="BB31075" s="91" t="s">
        <v>3787</v>
      </c>
      <c r="BC31075" s="91" t="s">
        <v>25151</v>
      </c>
      <c r="BD31075" s="473" t="s">
        <v>1301</v>
      </c>
    </row>
    <row r="31076" spans="53:56" ht="15" x14ac:dyDescent="0.25">
      <c r="BA31076" s="90" t="s">
        <v>35562</v>
      </c>
      <c r="BB31076" s="90" t="s">
        <v>3787</v>
      </c>
      <c r="BC31076" s="90" t="s">
        <v>8872</v>
      </c>
      <c r="BD31076" s="473" t="s">
        <v>1301</v>
      </c>
    </row>
    <row r="31077" spans="53:56" ht="15" x14ac:dyDescent="0.25">
      <c r="BA31077" s="91" t="s">
        <v>35563</v>
      </c>
      <c r="BB31077" s="91" t="s">
        <v>3787</v>
      </c>
      <c r="BC31077" s="91" t="s">
        <v>28696</v>
      </c>
      <c r="BD31077" s="473" t="s">
        <v>1301</v>
      </c>
    </row>
    <row r="31078" spans="53:56" ht="15" x14ac:dyDescent="0.25">
      <c r="BA31078" s="90" t="s">
        <v>35564</v>
      </c>
      <c r="BB31078" s="90" t="s">
        <v>3787</v>
      </c>
      <c r="BC31078" s="90" t="s">
        <v>34894</v>
      </c>
      <c r="BD31078" s="473" t="s">
        <v>1301</v>
      </c>
    </row>
    <row r="31079" spans="53:56" ht="15" x14ac:dyDescent="0.25">
      <c r="BA31079" s="91" t="s">
        <v>35565</v>
      </c>
      <c r="BB31079" s="91" t="s">
        <v>3787</v>
      </c>
      <c r="BC31079" s="91" t="s">
        <v>8872</v>
      </c>
      <c r="BD31079" s="473" t="s">
        <v>1301</v>
      </c>
    </row>
    <row r="31080" spans="53:56" ht="15" x14ac:dyDescent="0.25">
      <c r="BA31080" s="90" t="s">
        <v>35566</v>
      </c>
      <c r="BB31080" s="90" t="s">
        <v>3787</v>
      </c>
      <c r="BC31080" s="90" t="s">
        <v>18082</v>
      </c>
      <c r="BD31080" s="473" t="s">
        <v>1301</v>
      </c>
    </row>
    <row r="31081" spans="53:56" ht="15" x14ac:dyDescent="0.25">
      <c r="BA31081" s="91" t="s">
        <v>35567</v>
      </c>
      <c r="BB31081" s="91" t="s">
        <v>3787</v>
      </c>
      <c r="BC31081" s="91" t="s">
        <v>18082</v>
      </c>
      <c r="BD31081" s="473" t="s">
        <v>1301</v>
      </c>
    </row>
    <row r="31082" spans="53:56" ht="15" x14ac:dyDescent="0.25">
      <c r="BA31082" s="90" t="s">
        <v>35568</v>
      </c>
      <c r="BB31082" s="90" t="s">
        <v>3787</v>
      </c>
      <c r="BC31082" s="90" t="s">
        <v>18082</v>
      </c>
      <c r="BD31082" s="473" t="s">
        <v>1301</v>
      </c>
    </row>
    <row r="31083" spans="53:56" ht="15" x14ac:dyDescent="0.25">
      <c r="BA31083" s="91" t="s">
        <v>35569</v>
      </c>
      <c r="BB31083" s="91" t="s">
        <v>3787</v>
      </c>
      <c r="BC31083" s="91" t="s">
        <v>25151</v>
      </c>
      <c r="BD31083" s="473" t="s">
        <v>1301</v>
      </c>
    </row>
    <row r="31084" spans="53:56" ht="15" x14ac:dyDescent="0.25">
      <c r="BA31084" s="90" t="s">
        <v>35570</v>
      </c>
      <c r="BB31084" s="90" t="s">
        <v>3787</v>
      </c>
      <c r="BC31084" s="90" t="s">
        <v>8872</v>
      </c>
      <c r="BD31084" s="473" t="s">
        <v>1301</v>
      </c>
    </row>
    <row r="31085" spans="53:56" ht="15" x14ac:dyDescent="0.25">
      <c r="BA31085" s="91" t="s">
        <v>35571</v>
      </c>
      <c r="BB31085" s="91" t="s">
        <v>3787</v>
      </c>
      <c r="BC31085" s="91" t="s">
        <v>1401</v>
      </c>
      <c r="BD31085" s="473" t="s">
        <v>1301</v>
      </c>
    </row>
    <row r="31086" spans="53:56" ht="15" x14ac:dyDescent="0.25">
      <c r="BA31086" s="90" t="s">
        <v>35572</v>
      </c>
      <c r="BB31086" s="90" t="s">
        <v>3787</v>
      </c>
      <c r="BC31086" s="90" t="s">
        <v>8872</v>
      </c>
      <c r="BD31086" s="473" t="s">
        <v>1301</v>
      </c>
    </row>
    <row r="31087" spans="53:56" ht="15" x14ac:dyDescent="0.25">
      <c r="BA31087" s="91" t="s">
        <v>35573</v>
      </c>
      <c r="BB31087" s="91" t="s">
        <v>3787</v>
      </c>
      <c r="BC31087" s="91" t="s">
        <v>25151</v>
      </c>
      <c r="BD31087" s="473" t="s">
        <v>1301</v>
      </c>
    </row>
    <row r="31088" spans="53:56" ht="15" x14ac:dyDescent="0.25">
      <c r="BA31088" s="90" t="s">
        <v>35574</v>
      </c>
      <c r="BB31088" s="90" t="s">
        <v>3787</v>
      </c>
      <c r="BC31088" s="90" t="s">
        <v>28696</v>
      </c>
      <c r="BD31088" s="473" t="s">
        <v>1301</v>
      </c>
    </row>
    <row r="31089" spans="53:56" ht="15" x14ac:dyDescent="0.25">
      <c r="BA31089" s="91" t="s">
        <v>35575</v>
      </c>
      <c r="BB31089" s="91" t="s">
        <v>3787</v>
      </c>
      <c r="BC31089" s="91" t="s">
        <v>8872</v>
      </c>
      <c r="BD31089" s="473" t="s">
        <v>1301</v>
      </c>
    </row>
    <row r="31090" spans="53:56" ht="15" x14ac:dyDescent="0.25">
      <c r="BA31090" s="90" t="s">
        <v>35576</v>
      </c>
      <c r="BB31090" s="90" t="s">
        <v>3787</v>
      </c>
      <c r="BC31090" s="90" t="s">
        <v>28696</v>
      </c>
      <c r="BD31090" s="473" t="s">
        <v>1301</v>
      </c>
    </row>
    <row r="31091" spans="53:56" ht="15" x14ac:dyDescent="0.25">
      <c r="BA31091" s="91" t="s">
        <v>35577</v>
      </c>
      <c r="BB31091" s="91" t="s">
        <v>3787</v>
      </c>
      <c r="BC31091" s="91" t="s">
        <v>1401</v>
      </c>
      <c r="BD31091" s="473" t="s">
        <v>1301</v>
      </c>
    </row>
    <row r="31092" spans="53:56" ht="15" x14ac:dyDescent="0.25">
      <c r="BA31092" s="90" t="s">
        <v>35578</v>
      </c>
      <c r="BB31092" s="90" t="s">
        <v>3787</v>
      </c>
      <c r="BC31092" s="90" t="s">
        <v>34894</v>
      </c>
      <c r="BD31092" s="473" t="s">
        <v>1301</v>
      </c>
    </row>
    <row r="31093" spans="53:56" ht="15" x14ac:dyDescent="0.25">
      <c r="BA31093" s="91" t="s">
        <v>35579</v>
      </c>
      <c r="BB31093" s="91" t="s">
        <v>3787</v>
      </c>
      <c r="BC31093" s="91" t="s">
        <v>1401</v>
      </c>
      <c r="BD31093" s="473" t="s">
        <v>1301</v>
      </c>
    </row>
    <row r="31094" spans="53:56" ht="15" x14ac:dyDescent="0.25">
      <c r="BA31094" s="90" t="s">
        <v>35580</v>
      </c>
      <c r="BB31094" s="90" t="s">
        <v>3787</v>
      </c>
      <c r="BC31094" s="90" t="s">
        <v>1401</v>
      </c>
      <c r="BD31094" s="473" t="s">
        <v>1301</v>
      </c>
    </row>
    <row r="31095" spans="53:56" ht="15" x14ac:dyDescent="0.25">
      <c r="BA31095" s="91" t="s">
        <v>35581</v>
      </c>
      <c r="BB31095" s="91" t="s">
        <v>3787</v>
      </c>
      <c r="BC31095" s="91" t="s">
        <v>1401</v>
      </c>
      <c r="BD31095" s="473" t="s">
        <v>1301</v>
      </c>
    </row>
    <row r="31096" spans="53:56" ht="15" x14ac:dyDescent="0.25">
      <c r="BA31096" s="90" t="s">
        <v>35582</v>
      </c>
      <c r="BB31096" s="90" t="s">
        <v>3787</v>
      </c>
      <c r="BC31096" s="90" t="s">
        <v>35522</v>
      </c>
      <c r="BD31096" s="473" t="s">
        <v>1301</v>
      </c>
    </row>
    <row r="31097" spans="53:56" ht="15" x14ac:dyDescent="0.25">
      <c r="BA31097" s="91" t="s">
        <v>35583</v>
      </c>
      <c r="BB31097" s="91" t="s">
        <v>3787</v>
      </c>
      <c r="BC31097" s="91" t="s">
        <v>18082</v>
      </c>
      <c r="BD31097" s="473" t="s">
        <v>1301</v>
      </c>
    </row>
    <row r="31098" spans="53:56" ht="15" x14ac:dyDescent="0.25">
      <c r="BA31098" s="90" t="s">
        <v>35584</v>
      </c>
      <c r="BB31098" s="90" t="s">
        <v>3787</v>
      </c>
      <c r="BC31098" s="90" t="s">
        <v>18082</v>
      </c>
      <c r="BD31098" s="473" t="s">
        <v>1301</v>
      </c>
    </row>
    <row r="31099" spans="53:56" ht="15" x14ac:dyDescent="0.25">
      <c r="BA31099" s="91" t="s">
        <v>35585</v>
      </c>
      <c r="BB31099" s="91" t="s">
        <v>3787</v>
      </c>
      <c r="BC31099" s="91" t="s">
        <v>35520</v>
      </c>
      <c r="BD31099" s="473" t="s">
        <v>1301</v>
      </c>
    </row>
    <row r="31100" spans="53:56" ht="15" x14ac:dyDescent="0.25">
      <c r="BA31100" s="90" t="s">
        <v>35586</v>
      </c>
      <c r="BB31100" s="90" t="s">
        <v>3787</v>
      </c>
      <c r="BC31100" s="90" t="s">
        <v>35522</v>
      </c>
      <c r="BD31100" s="473" t="s">
        <v>1301</v>
      </c>
    </row>
    <row r="31101" spans="53:56" ht="15" x14ac:dyDescent="0.25">
      <c r="BA31101" s="91" t="s">
        <v>35587</v>
      </c>
      <c r="BB31101" s="91" t="s">
        <v>3787</v>
      </c>
      <c r="BC31101" s="91" t="s">
        <v>8872</v>
      </c>
      <c r="BD31101" s="473" t="s">
        <v>1301</v>
      </c>
    </row>
    <row r="31102" spans="53:56" ht="15" x14ac:dyDescent="0.25">
      <c r="BA31102" s="90" t="s">
        <v>35588</v>
      </c>
      <c r="BB31102" s="90" t="s">
        <v>3787</v>
      </c>
      <c r="BC31102" s="90" t="s">
        <v>35522</v>
      </c>
      <c r="BD31102" s="473" t="s">
        <v>1301</v>
      </c>
    </row>
    <row r="31103" spans="53:56" ht="15" x14ac:dyDescent="0.25">
      <c r="BA31103" s="91" t="s">
        <v>35589</v>
      </c>
      <c r="BB31103" s="91" t="s">
        <v>3787</v>
      </c>
      <c r="BC31103" s="91" t="s">
        <v>17140</v>
      </c>
      <c r="BD31103" s="473" t="s">
        <v>1301</v>
      </c>
    </row>
    <row r="31104" spans="53:56" ht="15" x14ac:dyDescent="0.25">
      <c r="BA31104" s="90" t="s">
        <v>35590</v>
      </c>
      <c r="BB31104" s="90" t="s">
        <v>3787</v>
      </c>
      <c r="BC31104" s="90" t="s">
        <v>1401</v>
      </c>
      <c r="BD31104" s="473" t="s">
        <v>1301</v>
      </c>
    </row>
    <row r="31105" spans="53:56" ht="15" x14ac:dyDescent="0.25">
      <c r="BA31105" s="91" t="s">
        <v>35591</v>
      </c>
      <c r="BB31105" s="91" t="s">
        <v>3787</v>
      </c>
      <c r="BC31105" s="91" t="s">
        <v>17140</v>
      </c>
      <c r="BD31105" s="473" t="s">
        <v>1301</v>
      </c>
    </row>
    <row r="31106" spans="53:56" ht="15" x14ac:dyDescent="0.25">
      <c r="BA31106" s="90" t="s">
        <v>35592</v>
      </c>
      <c r="BB31106" s="90" t="s">
        <v>3787</v>
      </c>
      <c r="BC31106" s="90" t="s">
        <v>35522</v>
      </c>
      <c r="BD31106" s="473" t="s">
        <v>1301</v>
      </c>
    </row>
    <row r="31107" spans="53:56" ht="15" x14ac:dyDescent="0.25">
      <c r="BA31107" s="91" t="s">
        <v>35593</v>
      </c>
      <c r="BB31107" s="91" t="s">
        <v>3787</v>
      </c>
      <c r="BC31107" s="91" t="s">
        <v>1401</v>
      </c>
      <c r="BD31107" s="473" t="s">
        <v>1301</v>
      </c>
    </row>
    <row r="31108" spans="53:56" ht="15" x14ac:dyDescent="0.25">
      <c r="BA31108" s="90" t="s">
        <v>35594</v>
      </c>
      <c r="BB31108" s="90" t="s">
        <v>3787</v>
      </c>
      <c r="BC31108" s="90" t="s">
        <v>8872</v>
      </c>
      <c r="BD31108" s="473" t="s">
        <v>1301</v>
      </c>
    </row>
    <row r="31109" spans="53:56" ht="15" x14ac:dyDescent="0.25">
      <c r="BA31109" s="91" t="s">
        <v>35595</v>
      </c>
      <c r="BB31109" s="91" t="s">
        <v>3787</v>
      </c>
      <c r="BC31109" s="91" t="s">
        <v>35525</v>
      </c>
      <c r="BD31109" s="473" t="s">
        <v>1301</v>
      </c>
    </row>
    <row r="31110" spans="53:56" ht="15" x14ac:dyDescent="0.25">
      <c r="BA31110" s="91" t="s">
        <v>35596</v>
      </c>
      <c r="BB31110" s="91" t="s">
        <v>3787</v>
      </c>
      <c r="BC31110" s="91" t="s">
        <v>35525</v>
      </c>
      <c r="BD31110" s="473" t="s">
        <v>1301</v>
      </c>
    </row>
    <row r="31111" spans="53:56" ht="15" x14ac:dyDescent="0.25">
      <c r="BA31111" s="90" t="s">
        <v>35597</v>
      </c>
      <c r="BB31111" s="90" t="s">
        <v>3787</v>
      </c>
      <c r="BC31111" s="90" t="s">
        <v>35525</v>
      </c>
      <c r="BD31111" s="473" t="s">
        <v>1301</v>
      </c>
    </row>
    <row r="31112" spans="53:56" ht="15" x14ac:dyDescent="0.25">
      <c r="BA31112" s="91" t="s">
        <v>35598</v>
      </c>
      <c r="BB31112" s="91" t="s">
        <v>3787</v>
      </c>
      <c r="BC31112" s="91" t="s">
        <v>35525</v>
      </c>
      <c r="BD31112" s="473" t="s">
        <v>1301</v>
      </c>
    </row>
    <row r="31113" spans="53:56" ht="15" x14ac:dyDescent="0.25">
      <c r="BA31113" s="90" t="s">
        <v>35599</v>
      </c>
      <c r="BB31113" s="90" t="s">
        <v>3787</v>
      </c>
      <c r="BC31113" s="90" t="s">
        <v>35525</v>
      </c>
      <c r="BD31113" s="473" t="s">
        <v>1301</v>
      </c>
    </row>
    <row r="31114" spans="53:56" ht="15" x14ac:dyDescent="0.25">
      <c r="BA31114" s="91" t="s">
        <v>35600</v>
      </c>
      <c r="BB31114" s="91" t="s">
        <v>3787</v>
      </c>
      <c r="BC31114" s="91" t="s">
        <v>35525</v>
      </c>
      <c r="BD31114" s="473" t="s">
        <v>1301</v>
      </c>
    </row>
    <row r="31115" spans="53:56" ht="15" x14ac:dyDescent="0.25">
      <c r="BA31115" s="90" t="s">
        <v>35601</v>
      </c>
      <c r="BB31115" s="90" t="s">
        <v>3787</v>
      </c>
      <c r="BC31115" s="90" t="s">
        <v>35525</v>
      </c>
      <c r="BD31115" s="473" t="s">
        <v>1301</v>
      </c>
    </row>
    <row r="31116" spans="53:56" ht="15" x14ac:dyDescent="0.25">
      <c r="BA31116" s="91" t="s">
        <v>35602</v>
      </c>
      <c r="BB31116" s="91" t="s">
        <v>3787</v>
      </c>
      <c r="BC31116" s="91" t="s">
        <v>35525</v>
      </c>
      <c r="BD31116" s="473" t="s">
        <v>1301</v>
      </c>
    </row>
    <row r="31117" spans="53:56" ht="15" x14ac:dyDescent="0.25">
      <c r="BA31117" s="90" t="s">
        <v>35603</v>
      </c>
      <c r="BB31117" s="90" t="s">
        <v>3787</v>
      </c>
      <c r="BC31117" s="90" t="s">
        <v>35525</v>
      </c>
      <c r="BD31117" s="473" t="s">
        <v>1301</v>
      </c>
    </row>
    <row r="31118" spans="53:56" ht="15" x14ac:dyDescent="0.25">
      <c r="BA31118" s="91" t="s">
        <v>35604</v>
      </c>
      <c r="BB31118" s="91" t="s">
        <v>3787</v>
      </c>
      <c r="BC31118" s="91" t="s">
        <v>35525</v>
      </c>
      <c r="BD31118" s="473" t="s">
        <v>1301</v>
      </c>
    </row>
    <row r="31119" spans="53:56" ht="15" x14ac:dyDescent="0.25">
      <c r="BA31119" s="90" t="s">
        <v>35605</v>
      </c>
      <c r="BB31119" s="90" t="s">
        <v>3787</v>
      </c>
      <c r="BC31119" s="90" t="s">
        <v>35525</v>
      </c>
      <c r="BD31119" s="473" t="s">
        <v>1301</v>
      </c>
    </row>
    <row r="31120" spans="53:56" ht="15" x14ac:dyDescent="0.25">
      <c r="BA31120" s="91" t="s">
        <v>35606</v>
      </c>
      <c r="BB31120" s="91" t="s">
        <v>3787</v>
      </c>
      <c r="BC31120" s="91" t="s">
        <v>35525</v>
      </c>
      <c r="BD31120" s="473" t="s">
        <v>1301</v>
      </c>
    </row>
    <row r="31121" spans="53:56" ht="15" x14ac:dyDescent="0.25">
      <c r="BA31121" s="90" t="s">
        <v>35607</v>
      </c>
      <c r="BB31121" s="90" t="s">
        <v>3787</v>
      </c>
      <c r="BC31121" s="90" t="s">
        <v>35525</v>
      </c>
      <c r="BD31121" s="473" t="s">
        <v>1301</v>
      </c>
    </row>
    <row r="31122" spans="53:56" ht="15" x14ac:dyDescent="0.25">
      <c r="BA31122" s="91" t="s">
        <v>35608</v>
      </c>
      <c r="BB31122" s="91" t="s">
        <v>3787</v>
      </c>
      <c r="BC31122" s="91" t="s">
        <v>35525</v>
      </c>
      <c r="BD31122" s="473" t="s">
        <v>1301</v>
      </c>
    </row>
    <row r="31123" spans="53:56" ht="15" x14ac:dyDescent="0.25">
      <c r="BA31123" s="90" t="s">
        <v>35609</v>
      </c>
      <c r="BB31123" s="90" t="s">
        <v>3787</v>
      </c>
      <c r="BC31123" s="90" t="s">
        <v>35525</v>
      </c>
      <c r="BD31123" s="473" t="s">
        <v>1301</v>
      </c>
    </row>
    <row r="31124" spans="53:56" ht="15" x14ac:dyDescent="0.25">
      <c r="BA31124" s="91" t="s">
        <v>35610</v>
      </c>
      <c r="BB31124" s="91" t="s">
        <v>3787</v>
      </c>
      <c r="BC31124" s="91" t="s">
        <v>35525</v>
      </c>
      <c r="BD31124" s="473" t="s">
        <v>1301</v>
      </c>
    </row>
    <row r="31125" spans="53:56" ht="15" x14ac:dyDescent="0.25">
      <c r="BA31125" s="90" t="s">
        <v>35611</v>
      </c>
      <c r="BB31125" s="90" t="s">
        <v>3787</v>
      </c>
      <c r="BC31125" s="90" t="s">
        <v>35525</v>
      </c>
      <c r="BD31125" s="473" t="s">
        <v>1301</v>
      </c>
    </row>
    <row r="31126" spans="53:56" ht="15" x14ac:dyDescent="0.25">
      <c r="BA31126" s="91" t="s">
        <v>35612</v>
      </c>
      <c r="BB31126" s="91" t="s">
        <v>3787</v>
      </c>
      <c r="BC31126" s="91" t="s">
        <v>18082</v>
      </c>
      <c r="BD31126" s="473" t="s">
        <v>1301</v>
      </c>
    </row>
    <row r="31127" spans="53:56" ht="15" x14ac:dyDescent="0.25">
      <c r="BA31127" s="90" t="s">
        <v>35613</v>
      </c>
      <c r="BB31127" s="90" t="s">
        <v>3787</v>
      </c>
      <c r="BC31127" s="90" t="s">
        <v>18082</v>
      </c>
      <c r="BD31127" s="473" t="s">
        <v>1301</v>
      </c>
    </row>
    <row r="31128" spans="53:56" ht="15" x14ac:dyDescent="0.25">
      <c r="BA31128" s="91" t="s">
        <v>35614</v>
      </c>
      <c r="BB31128" s="91" t="s">
        <v>3787</v>
      </c>
      <c r="BC31128" s="91" t="s">
        <v>18082</v>
      </c>
      <c r="BD31128" s="473" t="s">
        <v>1301</v>
      </c>
    </row>
    <row r="31129" spans="53:56" ht="15" x14ac:dyDescent="0.25">
      <c r="BA31129" s="90" t="s">
        <v>35615</v>
      </c>
      <c r="BB31129" s="90" t="s">
        <v>3787</v>
      </c>
      <c r="BC31129" s="90" t="s">
        <v>18082</v>
      </c>
      <c r="BD31129" s="473" t="s">
        <v>1301</v>
      </c>
    </row>
    <row r="31130" spans="53:56" ht="15" x14ac:dyDescent="0.25">
      <c r="BA31130" s="91" t="s">
        <v>35616</v>
      </c>
      <c r="BB31130" s="91" t="s">
        <v>3787</v>
      </c>
      <c r="BC31130" s="91" t="s">
        <v>18082</v>
      </c>
      <c r="BD31130" s="473" t="s">
        <v>1301</v>
      </c>
    </row>
    <row r="31131" spans="53:56" ht="15" x14ac:dyDescent="0.25">
      <c r="BA31131" s="90" t="s">
        <v>35617</v>
      </c>
      <c r="BB31131" s="90" t="s">
        <v>3787</v>
      </c>
      <c r="BC31131" s="90" t="s">
        <v>18082</v>
      </c>
      <c r="BD31131" s="473" t="s">
        <v>1301</v>
      </c>
    </row>
    <row r="31132" spans="53:56" ht="15" x14ac:dyDescent="0.25">
      <c r="BA31132" s="91" t="s">
        <v>35618</v>
      </c>
      <c r="BB31132" s="91" t="s">
        <v>3787</v>
      </c>
      <c r="BC31132" s="91" t="s">
        <v>18082</v>
      </c>
      <c r="BD31132" s="473" t="s">
        <v>1301</v>
      </c>
    </row>
    <row r="31133" spans="53:56" ht="15" x14ac:dyDescent="0.25">
      <c r="BA31133" s="90" t="s">
        <v>35619</v>
      </c>
      <c r="BB31133" s="90" t="s">
        <v>3787</v>
      </c>
      <c r="BC31133" s="90" t="s">
        <v>18082</v>
      </c>
      <c r="BD31133" s="473" t="s">
        <v>1301</v>
      </c>
    </row>
    <row r="31134" spans="53:56" ht="15" x14ac:dyDescent="0.25">
      <c r="BA31134" s="91" t="s">
        <v>35620</v>
      </c>
      <c r="BB31134" s="91" t="s">
        <v>3787</v>
      </c>
      <c r="BC31134" s="91" t="s">
        <v>18082</v>
      </c>
      <c r="BD31134" s="473" t="s">
        <v>1301</v>
      </c>
    </row>
    <row r="31135" spans="53:56" ht="15" x14ac:dyDescent="0.25">
      <c r="BA31135" s="90" t="s">
        <v>35621</v>
      </c>
      <c r="BB31135" s="90" t="s">
        <v>3787</v>
      </c>
      <c r="BC31135" s="90" t="s">
        <v>18082</v>
      </c>
      <c r="BD31135" s="473" t="s">
        <v>1301</v>
      </c>
    </row>
    <row r="31136" spans="53:56" ht="15" x14ac:dyDescent="0.25">
      <c r="BA31136" s="91" t="s">
        <v>35622</v>
      </c>
      <c r="BB31136" s="91" t="s">
        <v>3787</v>
      </c>
      <c r="BC31136" s="91" t="s">
        <v>18082</v>
      </c>
      <c r="BD31136" s="473" t="s">
        <v>1301</v>
      </c>
    </row>
    <row r="31137" spans="53:56" ht="15" x14ac:dyDescent="0.25">
      <c r="BA31137" s="90" t="s">
        <v>35623</v>
      </c>
      <c r="BB31137" s="90" t="s">
        <v>3787</v>
      </c>
      <c r="BC31137" s="90" t="s">
        <v>18082</v>
      </c>
      <c r="BD31137" s="473" t="s">
        <v>1301</v>
      </c>
    </row>
    <row r="31138" spans="53:56" ht="15" x14ac:dyDescent="0.25">
      <c r="BA31138" s="91" t="s">
        <v>35624</v>
      </c>
      <c r="BB31138" s="91" t="s">
        <v>3787</v>
      </c>
      <c r="BC31138" s="91" t="s">
        <v>18082</v>
      </c>
      <c r="BD31138" s="473" t="s">
        <v>1301</v>
      </c>
    </row>
    <row r="31139" spans="53:56" ht="15" x14ac:dyDescent="0.25">
      <c r="BA31139" s="90" t="s">
        <v>35625</v>
      </c>
      <c r="BB31139" s="90" t="s">
        <v>3787</v>
      </c>
      <c r="BC31139" s="90" t="s">
        <v>18082</v>
      </c>
      <c r="BD31139" s="473" t="s">
        <v>1301</v>
      </c>
    </row>
    <row r="31140" spans="53:56" ht="15" x14ac:dyDescent="0.25">
      <c r="BA31140" s="91" t="s">
        <v>35626</v>
      </c>
      <c r="BB31140" s="91" t="s">
        <v>3787</v>
      </c>
      <c r="BC31140" s="91" t="s">
        <v>18082</v>
      </c>
      <c r="BD31140" s="473" t="s">
        <v>1301</v>
      </c>
    </row>
    <row r="31141" spans="53:56" ht="15" x14ac:dyDescent="0.25">
      <c r="BA31141" s="90" t="s">
        <v>35627</v>
      </c>
      <c r="BB31141" s="90" t="s">
        <v>3787</v>
      </c>
      <c r="BC31141" s="90" t="s">
        <v>18082</v>
      </c>
      <c r="BD31141" s="473" t="s">
        <v>1301</v>
      </c>
    </row>
    <row r="31142" spans="53:56" ht="15" x14ac:dyDescent="0.25">
      <c r="BA31142" s="91" t="s">
        <v>35628</v>
      </c>
      <c r="BB31142" s="91" t="s">
        <v>3787</v>
      </c>
      <c r="BC31142" s="91" t="s">
        <v>18082</v>
      </c>
      <c r="BD31142" s="473" t="s">
        <v>1301</v>
      </c>
    </row>
    <row r="31143" spans="53:56" ht="15" x14ac:dyDescent="0.25">
      <c r="BA31143" s="91" t="s">
        <v>35629</v>
      </c>
      <c r="BB31143" s="91" t="s">
        <v>3787</v>
      </c>
      <c r="BC31143" s="91" t="s">
        <v>18082</v>
      </c>
      <c r="BD31143" s="473" t="s">
        <v>1301</v>
      </c>
    </row>
    <row r="31144" spans="53:56" ht="15" x14ac:dyDescent="0.25">
      <c r="BA31144" s="90" t="s">
        <v>35630</v>
      </c>
      <c r="BB31144" s="90" t="s">
        <v>3787</v>
      </c>
      <c r="BC31144" s="90" t="s">
        <v>18082</v>
      </c>
      <c r="BD31144" s="473" t="s">
        <v>1301</v>
      </c>
    </row>
    <row r="31145" spans="53:56" ht="15" x14ac:dyDescent="0.25">
      <c r="BA31145" s="91" t="s">
        <v>35631</v>
      </c>
      <c r="BB31145" s="91" t="s">
        <v>3787</v>
      </c>
      <c r="BC31145" s="91" t="s">
        <v>18082</v>
      </c>
      <c r="BD31145" s="473" t="s">
        <v>1301</v>
      </c>
    </row>
    <row r="31146" spans="53:56" ht="15" x14ac:dyDescent="0.25">
      <c r="BA31146" s="90" t="s">
        <v>35632</v>
      </c>
      <c r="BB31146" s="90" t="s">
        <v>3787</v>
      </c>
      <c r="BC31146" s="90" t="s">
        <v>18082</v>
      </c>
      <c r="BD31146" s="473" t="s">
        <v>1301</v>
      </c>
    </row>
    <row r="31147" spans="53:56" ht="15" x14ac:dyDescent="0.25">
      <c r="BA31147" s="90" t="s">
        <v>35633</v>
      </c>
      <c r="BB31147" s="90" t="s">
        <v>3787</v>
      </c>
      <c r="BC31147" s="90" t="s">
        <v>18082</v>
      </c>
      <c r="BD31147" s="473" t="s">
        <v>1301</v>
      </c>
    </row>
    <row r="31148" spans="53:56" ht="15" x14ac:dyDescent="0.25">
      <c r="BA31148" s="90" t="s">
        <v>35634</v>
      </c>
      <c r="BB31148" s="90" t="s">
        <v>3787</v>
      </c>
      <c r="BC31148" s="90" t="s">
        <v>18082</v>
      </c>
      <c r="BD31148" s="473" t="s">
        <v>1301</v>
      </c>
    </row>
    <row r="31149" spans="53:56" ht="15" x14ac:dyDescent="0.25">
      <c r="BA31149" s="91" t="s">
        <v>35635</v>
      </c>
      <c r="BB31149" s="91" t="s">
        <v>3787</v>
      </c>
      <c r="BC31149" s="91" t="s">
        <v>18082</v>
      </c>
      <c r="BD31149" s="473" t="s">
        <v>1301</v>
      </c>
    </row>
    <row r="31150" spans="53:56" ht="15" x14ac:dyDescent="0.25">
      <c r="BA31150" s="90" t="s">
        <v>35636</v>
      </c>
      <c r="BB31150" s="90" t="s">
        <v>3787</v>
      </c>
      <c r="BC31150" s="90" t="s">
        <v>18082</v>
      </c>
      <c r="BD31150" s="473" t="s">
        <v>1301</v>
      </c>
    </row>
    <row r="31151" spans="53:56" ht="15" x14ac:dyDescent="0.25">
      <c r="BA31151" s="91" t="s">
        <v>35637</v>
      </c>
      <c r="BB31151" s="91" t="s">
        <v>3787</v>
      </c>
      <c r="BC31151" s="91" t="s">
        <v>18082</v>
      </c>
      <c r="BD31151" s="473" t="s">
        <v>1301</v>
      </c>
    </row>
    <row r="31152" spans="53:56" ht="15" x14ac:dyDescent="0.25">
      <c r="BA31152" s="91" t="s">
        <v>35638</v>
      </c>
      <c r="BB31152" s="91" t="s">
        <v>3787</v>
      </c>
      <c r="BC31152" s="91" t="s">
        <v>18082</v>
      </c>
      <c r="BD31152" s="473" t="s">
        <v>1301</v>
      </c>
    </row>
    <row r="31153" spans="53:56" ht="15" x14ac:dyDescent="0.25">
      <c r="BA31153" s="90" t="s">
        <v>35639</v>
      </c>
      <c r="BB31153" s="90" t="s">
        <v>3787</v>
      </c>
      <c r="BC31153" s="90" t="s">
        <v>18082</v>
      </c>
      <c r="BD31153" s="473" t="s">
        <v>1301</v>
      </c>
    </row>
    <row r="31154" spans="53:56" ht="15" x14ac:dyDescent="0.25">
      <c r="BA31154" s="91" t="s">
        <v>35640</v>
      </c>
      <c r="BB31154" s="91" t="s">
        <v>3787</v>
      </c>
      <c r="BC31154" s="91" t="s">
        <v>18082</v>
      </c>
      <c r="BD31154" s="473" t="s">
        <v>1301</v>
      </c>
    </row>
    <row r="31155" spans="53:56" ht="15" x14ac:dyDescent="0.25">
      <c r="BA31155" s="91" t="s">
        <v>35641</v>
      </c>
      <c r="BB31155" s="91" t="s">
        <v>3787</v>
      </c>
      <c r="BC31155" s="91" t="s">
        <v>18082</v>
      </c>
      <c r="BD31155" s="473" t="s">
        <v>1301</v>
      </c>
    </row>
    <row r="31156" spans="53:56" ht="15" x14ac:dyDescent="0.25">
      <c r="BA31156" s="90" t="s">
        <v>35642</v>
      </c>
      <c r="BB31156" s="90" t="s">
        <v>3787</v>
      </c>
      <c r="BC31156" s="90" t="s">
        <v>18082</v>
      </c>
      <c r="BD31156" s="473" t="s">
        <v>1301</v>
      </c>
    </row>
    <row r="31157" spans="53:56" ht="15" x14ac:dyDescent="0.25">
      <c r="BA31157" s="90" t="s">
        <v>35643</v>
      </c>
      <c r="BB31157" s="90" t="s">
        <v>3787</v>
      </c>
      <c r="BC31157" s="90" t="s">
        <v>18082</v>
      </c>
      <c r="BD31157" s="473" t="s">
        <v>1301</v>
      </c>
    </row>
    <row r="31158" spans="53:56" ht="15" x14ac:dyDescent="0.25">
      <c r="BA31158" s="91" t="s">
        <v>35644</v>
      </c>
      <c r="BB31158" s="91" t="s">
        <v>3787</v>
      </c>
      <c r="BC31158" s="91" t="s">
        <v>18082</v>
      </c>
      <c r="BD31158" s="473" t="s">
        <v>1301</v>
      </c>
    </row>
    <row r="31159" spans="53:56" ht="15" x14ac:dyDescent="0.25">
      <c r="BA31159" s="90" t="s">
        <v>35645</v>
      </c>
      <c r="BB31159" s="90" t="s">
        <v>3787</v>
      </c>
      <c r="BC31159" s="90" t="s">
        <v>18082</v>
      </c>
      <c r="BD31159" s="473" t="s">
        <v>1301</v>
      </c>
    </row>
    <row r="31160" spans="53:56" ht="15" x14ac:dyDescent="0.25">
      <c r="BA31160" s="90" t="s">
        <v>35646</v>
      </c>
      <c r="BB31160" s="90" t="s">
        <v>3787</v>
      </c>
      <c r="BC31160" s="90" t="s">
        <v>18082</v>
      </c>
      <c r="BD31160" s="473" t="s">
        <v>1301</v>
      </c>
    </row>
    <row r="31161" spans="53:56" ht="15" x14ac:dyDescent="0.25">
      <c r="BA31161" s="91" t="s">
        <v>35647</v>
      </c>
      <c r="BB31161" s="91" t="s">
        <v>3787</v>
      </c>
      <c r="BC31161" s="91" t="s">
        <v>18082</v>
      </c>
      <c r="BD31161" s="473" t="s">
        <v>1301</v>
      </c>
    </row>
    <row r="31162" spans="53:56" ht="15" x14ac:dyDescent="0.25">
      <c r="BA31162" s="91" t="s">
        <v>35648</v>
      </c>
      <c r="BB31162" s="91" t="s">
        <v>3787</v>
      </c>
      <c r="BC31162" s="91" t="s">
        <v>18082</v>
      </c>
      <c r="BD31162" s="473" t="s">
        <v>1301</v>
      </c>
    </row>
    <row r="31163" spans="53:56" ht="15" x14ac:dyDescent="0.25">
      <c r="BA31163" s="91" t="s">
        <v>35649</v>
      </c>
      <c r="BB31163" s="91" t="s">
        <v>3787</v>
      </c>
      <c r="BC31163" s="91" t="s">
        <v>35650</v>
      </c>
      <c r="BD31163" s="473" t="s">
        <v>1301</v>
      </c>
    </row>
    <row r="31164" spans="53:56" ht="15" x14ac:dyDescent="0.25">
      <c r="BA31164" s="90" t="s">
        <v>35651</v>
      </c>
      <c r="BB31164" s="90" t="s">
        <v>3787</v>
      </c>
      <c r="BC31164" s="90" t="s">
        <v>35652</v>
      </c>
      <c r="BD31164" s="473" t="s">
        <v>1301</v>
      </c>
    </row>
    <row r="31165" spans="53:56" ht="15" x14ac:dyDescent="0.25">
      <c r="BA31165" s="91" t="s">
        <v>35653</v>
      </c>
      <c r="BB31165" s="91" t="s">
        <v>3787</v>
      </c>
      <c r="BC31165" s="91" t="s">
        <v>15158</v>
      </c>
      <c r="BD31165" s="473" t="s">
        <v>1301</v>
      </c>
    </row>
    <row r="31166" spans="53:56" ht="15" x14ac:dyDescent="0.25">
      <c r="BA31166" s="90" t="s">
        <v>35654</v>
      </c>
      <c r="BB31166" s="90" t="s">
        <v>3787</v>
      </c>
      <c r="BC31166" s="90" t="s">
        <v>35655</v>
      </c>
      <c r="BD31166" s="473" t="s">
        <v>1301</v>
      </c>
    </row>
    <row r="31167" spans="53:56" ht="15" x14ac:dyDescent="0.25">
      <c r="BA31167" s="91" t="s">
        <v>35656</v>
      </c>
      <c r="BB31167" s="91" t="s">
        <v>3787</v>
      </c>
      <c r="BC31167" s="91" t="s">
        <v>15158</v>
      </c>
      <c r="BD31167" s="473" t="s">
        <v>1301</v>
      </c>
    </row>
    <row r="31168" spans="53:56" ht="15" x14ac:dyDescent="0.25">
      <c r="BA31168" s="90" t="s">
        <v>35657</v>
      </c>
      <c r="BB31168" s="90" t="s">
        <v>3787</v>
      </c>
      <c r="BC31168" s="90" t="s">
        <v>35658</v>
      </c>
      <c r="BD31168" s="473" t="s">
        <v>1301</v>
      </c>
    </row>
    <row r="31169" spans="53:56" ht="15" x14ac:dyDescent="0.25">
      <c r="BA31169" s="90" t="s">
        <v>35659</v>
      </c>
      <c r="BB31169" s="90" t="s">
        <v>3787</v>
      </c>
      <c r="BC31169" s="90" t="s">
        <v>35655</v>
      </c>
      <c r="BD31169" s="473" t="s">
        <v>1301</v>
      </c>
    </row>
    <row r="31170" spans="53:56" ht="15" x14ac:dyDescent="0.25">
      <c r="BA31170" s="91" t="s">
        <v>35660</v>
      </c>
      <c r="BB31170" s="91" t="s">
        <v>3787</v>
      </c>
      <c r="BC31170" s="91" t="s">
        <v>35652</v>
      </c>
      <c r="BD31170" s="473" t="s">
        <v>1301</v>
      </c>
    </row>
    <row r="31171" spans="53:56" ht="15" x14ac:dyDescent="0.25">
      <c r="BA31171" s="90" t="s">
        <v>35661</v>
      </c>
      <c r="BB31171" s="90" t="s">
        <v>3787</v>
      </c>
      <c r="BC31171" s="90" t="s">
        <v>15158</v>
      </c>
      <c r="BD31171" s="473" t="s">
        <v>1301</v>
      </c>
    </row>
    <row r="31172" spans="53:56" ht="15" x14ac:dyDescent="0.25">
      <c r="BA31172" s="91" t="s">
        <v>35662</v>
      </c>
      <c r="BB31172" s="91" t="s">
        <v>3787</v>
      </c>
      <c r="BC31172" s="91" t="s">
        <v>15158</v>
      </c>
      <c r="BD31172" s="473" t="s">
        <v>1301</v>
      </c>
    </row>
    <row r="31173" spans="53:56" ht="15" x14ac:dyDescent="0.25">
      <c r="BA31173" s="91" t="s">
        <v>35663</v>
      </c>
      <c r="BB31173" s="91" t="s">
        <v>3787</v>
      </c>
      <c r="BC31173" s="91" t="s">
        <v>35106</v>
      </c>
      <c r="BD31173" s="473" t="s">
        <v>1301</v>
      </c>
    </row>
    <row r="31174" spans="53:56" ht="15" x14ac:dyDescent="0.25">
      <c r="BA31174" s="90" t="s">
        <v>35664</v>
      </c>
      <c r="BB31174" s="90" t="s">
        <v>3787</v>
      </c>
      <c r="BC31174" s="90" t="s">
        <v>35106</v>
      </c>
      <c r="BD31174" s="473" t="s">
        <v>1301</v>
      </c>
    </row>
    <row r="31175" spans="53:56" ht="15" x14ac:dyDescent="0.25">
      <c r="BA31175" s="91" t="s">
        <v>35665</v>
      </c>
      <c r="BB31175" s="91" t="s">
        <v>3787</v>
      </c>
      <c r="BC31175" s="91" t="s">
        <v>35655</v>
      </c>
      <c r="BD31175" s="473" t="s">
        <v>1301</v>
      </c>
    </row>
    <row r="31176" spans="53:56" ht="15" x14ac:dyDescent="0.25">
      <c r="BA31176" s="90" t="s">
        <v>35666</v>
      </c>
      <c r="BB31176" s="90" t="s">
        <v>3787</v>
      </c>
      <c r="BC31176" s="90" t="s">
        <v>14774</v>
      </c>
      <c r="BD31176" s="473" t="s">
        <v>1301</v>
      </c>
    </row>
    <row r="31177" spans="53:56" ht="15" x14ac:dyDescent="0.25">
      <c r="BA31177" s="90" t="s">
        <v>35667</v>
      </c>
      <c r="BB31177" s="90" t="s">
        <v>3787</v>
      </c>
      <c r="BC31177" s="90" t="s">
        <v>35655</v>
      </c>
      <c r="BD31177" s="473" t="s">
        <v>1301</v>
      </c>
    </row>
    <row r="31178" spans="53:56" ht="15" x14ac:dyDescent="0.25">
      <c r="BA31178" s="91" t="s">
        <v>35668</v>
      </c>
      <c r="BB31178" s="91" t="s">
        <v>3787</v>
      </c>
      <c r="BC31178" s="91" t="s">
        <v>14774</v>
      </c>
      <c r="BD31178" s="473" t="s">
        <v>1301</v>
      </c>
    </row>
    <row r="31179" spans="53:56" ht="15" x14ac:dyDescent="0.25">
      <c r="BA31179" s="90" t="s">
        <v>35669</v>
      </c>
      <c r="BB31179" s="90" t="s">
        <v>3787</v>
      </c>
      <c r="BC31179" s="90" t="s">
        <v>14774</v>
      </c>
      <c r="BD31179" s="473" t="s">
        <v>1301</v>
      </c>
    </row>
    <row r="31180" spans="53:56" ht="15" x14ac:dyDescent="0.25">
      <c r="BA31180" s="91" t="s">
        <v>35670</v>
      </c>
      <c r="BB31180" s="91" t="s">
        <v>3787</v>
      </c>
      <c r="BC31180" s="91" t="s">
        <v>35652</v>
      </c>
      <c r="BD31180" s="473" t="s">
        <v>1301</v>
      </c>
    </row>
    <row r="31181" spans="53:56" ht="15" x14ac:dyDescent="0.25">
      <c r="BA31181" s="91" t="s">
        <v>35671</v>
      </c>
      <c r="BB31181" s="91" t="s">
        <v>3787</v>
      </c>
      <c r="BC31181" s="91" t="s">
        <v>35658</v>
      </c>
      <c r="BD31181" s="473" t="s">
        <v>1301</v>
      </c>
    </row>
    <row r="31182" spans="53:56" ht="15" x14ac:dyDescent="0.25">
      <c r="BA31182" s="90" t="s">
        <v>35672</v>
      </c>
      <c r="BB31182" s="90" t="s">
        <v>3787</v>
      </c>
      <c r="BC31182" s="90" t="s">
        <v>35650</v>
      </c>
      <c r="BD31182" s="473" t="s">
        <v>1301</v>
      </c>
    </row>
    <row r="31183" spans="53:56" ht="15" x14ac:dyDescent="0.25">
      <c r="BA31183" s="91" t="s">
        <v>35673</v>
      </c>
      <c r="BB31183" s="91" t="s">
        <v>3787</v>
      </c>
      <c r="BC31183" s="91" t="s">
        <v>25015</v>
      </c>
      <c r="BD31183" s="473" t="s">
        <v>1301</v>
      </c>
    </row>
    <row r="31184" spans="53:56" ht="15" x14ac:dyDescent="0.25">
      <c r="BA31184" s="90" t="s">
        <v>35674</v>
      </c>
      <c r="BB31184" s="90" t="s">
        <v>3787</v>
      </c>
      <c r="BC31184" s="90" t="s">
        <v>25015</v>
      </c>
      <c r="BD31184" s="473" t="s">
        <v>1301</v>
      </c>
    </row>
    <row r="31185" spans="53:56" ht="15" x14ac:dyDescent="0.25">
      <c r="BA31185" s="91" t="s">
        <v>35675</v>
      </c>
      <c r="BB31185" s="91" t="s">
        <v>3787</v>
      </c>
      <c r="BC31185" s="91" t="s">
        <v>35658</v>
      </c>
      <c r="BD31185" s="473" t="s">
        <v>1301</v>
      </c>
    </row>
    <row r="31186" spans="53:56" ht="15" x14ac:dyDescent="0.25">
      <c r="BA31186" s="90" t="s">
        <v>35676</v>
      </c>
      <c r="BB31186" s="90" t="s">
        <v>3787</v>
      </c>
      <c r="BC31186" s="90" t="s">
        <v>15158</v>
      </c>
      <c r="BD31186" s="473" t="s">
        <v>1301</v>
      </c>
    </row>
    <row r="31187" spans="53:56" ht="15" x14ac:dyDescent="0.25">
      <c r="BA31187" s="90" t="s">
        <v>35677</v>
      </c>
      <c r="BB31187" s="90" t="s">
        <v>3787</v>
      </c>
      <c r="BC31187" s="90" t="s">
        <v>35655</v>
      </c>
      <c r="BD31187" s="473" t="s">
        <v>1301</v>
      </c>
    </row>
    <row r="31188" spans="53:56" ht="15" x14ac:dyDescent="0.25">
      <c r="BA31188" s="91" t="s">
        <v>35678</v>
      </c>
      <c r="BB31188" s="91" t="s">
        <v>3787</v>
      </c>
      <c r="BC31188" s="91" t="s">
        <v>8872</v>
      </c>
      <c r="BD31188" s="473" t="s">
        <v>1301</v>
      </c>
    </row>
    <row r="31189" spans="53:56" ht="15" x14ac:dyDescent="0.25">
      <c r="BA31189" s="90" t="s">
        <v>35679</v>
      </c>
      <c r="BB31189" s="90" t="s">
        <v>3787</v>
      </c>
      <c r="BC31189" s="90" t="s">
        <v>35650</v>
      </c>
      <c r="BD31189" s="473" t="s">
        <v>1301</v>
      </c>
    </row>
    <row r="31190" spans="53:56" ht="15" x14ac:dyDescent="0.25">
      <c r="BA31190" s="91" t="s">
        <v>35680</v>
      </c>
      <c r="BB31190" s="91" t="s">
        <v>3787</v>
      </c>
      <c r="BC31190" s="91" t="s">
        <v>35658</v>
      </c>
      <c r="BD31190" s="473" t="s">
        <v>1301</v>
      </c>
    </row>
    <row r="31191" spans="53:56" ht="15" x14ac:dyDescent="0.25">
      <c r="BA31191" s="91" t="s">
        <v>35681</v>
      </c>
      <c r="BB31191" s="91" t="s">
        <v>3787</v>
      </c>
      <c r="BC31191" s="91" t="s">
        <v>15158</v>
      </c>
      <c r="BD31191" s="473" t="s">
        <v>1301</v>
      </c>
    </row>
    <row r="31192" spans="53:56" ht="15" x14ac:dyDescent="0.25">
      <c r="BA31192" s="90" t="s">
        <v>35682</v>
      </c>
      <c r="BB31192" s="90" t="s">
        <v>3787</v>
      </c>
      <c r="BC31192" s="90" t="s">
        <v>25015</v>
      </c>
      <c r="BD31192" s="473" t="s">
        <v>1301</v>
      </c>
    </row>
    <row r="31193" spans="53:56" ht="15" x14ac:dyDescent="0.25">
      <c r="BA31193" s="91" t="s">
        <v>35683</v>
      </c>
      <c r="BB31193" s="91" t="s">
        <v>3787</v>
      </c>
      <c r="BC31193" s="91" t="s">
        <v>25015</v>
      </c>
      <c r="BD31193" s="473" t="s">
        <v>1301</v>
      </c>
    </row>
    <row r="31194" spans="53:56" ht="15" x14ac:dyDescent="0.25">
      <c r="BA31194" s="90" t="s">
        <v>35684</v>
      </c>
      <c r="BB31194" s="90" t="s">
        <v>3787</v>
      </c>
      <c r="BC31194" s="90" t="s">
        <v>14774</v>
      </c>
      <c r="BD31194" s="473" t="s">
        <v>1301</v>
      </c>
    </row>
    <row r="31195" spans="53:56" ht="15" x14ac:dyDescent="0.25">
      <c r="BA31195" s="90" t="s">
        <v>35685</v>
      </c>
      <c r="BB31195" s="90" t="s">
        <v>3787</v>
      </c>
      <c r="BC31195" s="90" t="s">
        <v>15158</v>
      </c>
      <c r="BD31195" s="473" t="s">
        <v>1301</v>
      </c>
    </row>
    <row r="31196" spans="53:56" ht="15" x14ac:dyDescent="0.25">
      <c r="BA31196" s="91" t="s">
        <v>35686</v>
      </c>
      <c r="BB31196" s="91" t="s">
        <v>3787</v>
      </c>
      <c r="BC31196" s="91" t="s">
        <v>25015</v>
      </c>
      <c r="BD31196" s="473" t="s">
        <v>1301</v>
      </c>
    </row>
    <row r="31197" spans="53:56" ht="15" x14ac:dyDescent="0.25">
      <c r="BA31197" s="90" t="s">
        <v>35687</v>
      </c>
      <c r="BB31197" s="90" t="s">
        <v>3787</v>
      </c>
      <c r="BC31197" s="90" t="s">
        <v>14774</v>
      </c>
      <c r="BD31197" s="473" t="s">
        <v>1301</v>
      </c>
    </row>
    <row r="31198" spans="53:56" ht="15" x14ac:dyDescent="0.25">
      <c r="BA31198" s="91" t="s">
        <v>35688</v>
      </c>
      <c r="BB31198" s="91" t="s">
        <v>3787</v>
      </c>
      <c r="BC31198" s="91" t="s">
        <v>35689</v>
      </c>
      <c r="BD31198" s="473" t="s">
        <v>1301</v>
      </c>
    </row>
    <row r="31199" spans="53:56" ht="15" x14ac:dyDescent="0.25">
      <c r="BA31199" s="90" t="s">
        <v>35690</v>
      </c>
      <c r="BB31199" s="90" t="s">
        <v>3787</v>
      </c>
      <c r="BC31199" s="90" t="s">
        <v>35689</v>
      </c>
      <c r="BD31199" s="473" t="s">
        <v>1301</v>
      </c>
    </row>
    <row r="31200" spans="53:56" ht="15" x14ac:dyDescent="0.25">
      <c r="BA31200" s="91" t="s">
        <v>35691</v>
      </c>
      <c r="BB31200" s="91" t="s">
        <v>3787</v>
      </c>
      <c r="BC31200" s="91" t="s">
        <v>35692</v>
      </c>
      <c r="BD31200" s="473" t="s">
        <v>1301</v>
      </c>
    </row>
    <row r="31201" spans="53:56" ht="15" x14ac:dyDescent="0.25">
      <c r="BA31201" s="91" t="s">
        <v>35693</v>
      </c>
      <c r="BB31201" s="91" t="s">
        <v>3787</v>
      </c>
      <c r="BC31201" s="91" t="s">
        <v>35658</v>
      </c>
      <c r="BD31201" s="473" t="s">
        <v>1301</v>
      </c>
    </row>
    <row r="31202" spans="53:56" ht="15" x14ac:dyDescent="0.25">
      <c r="BA31202" s="90" t="s">
        <v>35694</v>
      </c>
      <c r="BB31202" s="90" t="s">
        <v>3787</v>
      </c>
      <c r="BC31202" s="90" t="s">
        <v>35106</v>
      </c>
      <c r="BD31202" s="473" t="s">
        <v>1301</v>
      </c>
    </row>
    <row r="31203" spans="53:56" ht="15" x14ac:dyDescent="0.25">
      <c r="BA31203" s="91" t="s">
        <v>35695</v>
      </c>
      <c r="BB31203" s="91" t="s">
        <v>3787</v>
      </c>
      <c r="BC31203" s="91" t="s">
        <v>35650</v>
      </c>
      <c r="BD31203" s="473" t="s">
        <v>1301</v>
      </c>
    </row>
    <row r="31204" spans="53:56" ht="15" x14ac:dyDescent="0.25">
      <c r="BA31204" s="90" t="s">
        <v>35696</v>
      </c>
      <c r="BB31204" s="90" t="s">
        <v>3787</v>
      </c>
      <c r="BC31204" s="90" t="s">
        <v>35692</v>
      </c>
      <c r="BD31204" s="473" t="s">
        <v>1301</v>
      </c>
    </row>
    <row r="31205" spans="53:56" ht="15" x14ac:dyDescent="0.25">
      <c r="BA31205" s="90" t="s">
        <v>35697</v>
      </c>
      <c r="BB31205" s="90" t="s">
        <v>3787</v>
      </c>
      <c r="BC31205" s="90" t="s">
        <v>35692</v>
      </c>
      <c r="BD31205" s="473" t="s">
        <v>1301</v>
      </c>
    </row>
    <row r="31206" spans="53:56" ht="15" x14ac:dyDescent="0.25">
      <c r="BA31206" s="90" t="s">
        <v>35698</v>
      </c>
      <c r="BB31206" s="90" t="s">
        <v>3787</v>
      </c>
      <c r="BC31206" s="90" t="s">
        <v>35692</v>
      </c>
      <c r="BD31206" s="473" t="s">
        <v>1301</v>
      </c>
    </row>
    <row r="31207" spans="53:56" ht="15" x14ac:dyDescent="0.25">
      <c r="BA31207" s="90" t="s">
        <v>35699</v>
      </c>
      <c r="BB31207" s="90" t="s">
        <v>3787</v>
      </c>
      <c r="BC31207" s="90" t="s">
        <v>35692</v>
      </c>
      <c r="BD31207" s="473" t="s">
        <v>1301</v>
      </c>
    </row>
    <row r="31208" spans="53:56" ht="15" x14ac:dyDescent="0.25">
      <c r="BA31208" s="91" t="s">
        <v>35700</v>
      </c>
      <c r="BB31208" s="91" t="s">
        <v>3787</v>
      </c>
      <c r="BC31208" s="91" t="s">
        <v>35650</v>
      </c>
      <c r="BD31208" s="473" t="s">
        <v>1301</v>
      </c>
    </row>
    <row r="31209" spans="53:56" ht="15" x14ac:dyDescent="0.25">
      <c r="BA31209" s="90" t="s">
        <v>35701</v>
      </c>
      <c r="BB31209" s="90" t="s">
        <v>3787</v>
      </c>
      <c r="BC31209" s="90" t="s">
        <v>15158</v>
      </c>
      <c r="BD31209" s="473" t="s">
        <v>1301</v>
      </c>
    </row>
    <row r="31210" spans="53:56" ht="15" x14ac:dyDescent="0.25">
      <c r="BA31210" s="91" t="s">
        <v>35702</v>
      </c>
      <c r="BB31210" s="91" t="s">
        <v>3787</v>
      </c>
      <c r="BC31210" s="91" t="s">
        <v>14774</v>
      </c>
      <c r="BD31210" s="473" t="s">
        <v>1301</v>
      </c>
    </row>
    <row r="31211" spans="53:56" ht="15" x14ac:dyDescent="0.25">
      <c r="BA31211" s="91" t="s">
        <v>35703</v>
      </c>
      <c r="BB31211" s="91" t="s">
        <v>3787</v>
      </c>
      <c r="BC31211" s="91" t="s">
        <v>35106</v>
      </c>
      <c r="BD31211" s="473" t="s">
        <v>1301</v>
      </c>
    </row>
    <row r="31212" spans="53:56" ht="15" x14ac:dyDescent="0.25">
      <c r="BA31212" s="90" t="s">
        <v>35704</v>
      </c>
      <c r="BB31212" s="90" t="s">
        <v>3787</v>
      </c>
      <c r="BC31212" s="90" t="s">
        <v>8872</v>
      </c>
      <c r="BD31212" s="473" t="s">
        <v>1301</v>
      </c>
    </row>
    <row r="31213" spans="53:56" ht="15" x14ac:dyDescent="0.25">
      <c r="BA31213" s="91" t="s">
        <v>35705</v>
      </c>
      <c r="BB31213" s="91" t="s">
        <v>3787</v>
      </c>
      <c r="BC31213" s="91" t="s">
        <v>35689</v>
      </c>
      <c r="BD31213" s="473" t="s">
        <v>1301</v>
      </c>
    </row>
    <row r="31214" spans="53:56" ht="15" x14ac:dyDescent="0.25">
      <c r="BA31214" s="90" t="s">
        <v>35706</v>
      </c>
      <c r="BB31214" s="90" t="s">
        <v>3787</v>
      </c>
      <c r="BC31214" s="90" t="s">
        <v>25015</v>
      </c>
      <c r="BD31214" s="473" t="s">
        <v>1301</v>
      </c>
    </row>
    <row r="31215" spans="53:56" ht="15" x14ac:dyDescent="0.25">
      <c r="BA31215" s="90" t="s">
        <v>35707</v>
      </c>
      <c r="BB31215" s="90" t="s">
        <v>3787</v>
      </c>
      <c r="BC31215" s="90" t="s">
        <v>14774</v>
      </c>
      <c r="BD31215" s="473" t="s">
        <v>1301</v>
      </c>
    </row>
    <row r="31216" spans="53:56" ht="15" x14ac:dyDescent="0.25">
      <c r="BA31216" s="91" t="s">
        <v>35708</v>
      </c>
      <c r="BB31216" s="91" t="s">
        <v>3787</v>
      </c>
      <c r="BC31216" s="91" t="s">
        <v>35692</v>
      </c>
      <c r="BD31216" s="473" t="s">
        <v>1301</v>
      </c>
    </row>
    <row r="31217" spans="53:56" ht="15" x14ac:dyDescent="0.25">
      <c r="BA31217" s="90" t="s">
        <v>35709</v>
      </c>
      <c r="BB31217" s="90" t="s">
        <v>3787</v>
      </c>
      <c r="BC31217" s="90" t="s">
        <v>15158</v>
      </c>
      <c r="BD31217" s="473" t="s">
        <v>1301</v>
      </c>
    </row>
    <row r="31218" spans="53:56" ht="15" x14ac:dyDescent="0.25">
      <c r="BA31218" s="91" t="s">
        <v>35710</v>
      </c>
      <c r="BB31218" s="91" t="s">
        <v>3787</v>
      </c>
      <c r="BC31218" s="91" t="s">
        <v>35658</v>
      </c>
      <c r="BD31218" s="473" t="s">
        <v>1301</v>
      </c>
    </row>
    <row r="31219" spans="53:56" ht="15" x14ac:dyDescent="0.25">
      <c r="BA31219" s="91" t="s">
        <v>35711</v>
      </c>
      <c r="BB31219" s="91" t="s">
        <v>3787</v>
      </c>
      <c r="BC31219" s="91" t="s">
        <v>35658</v>
      </c>
      <c r="BD31219" s="473" t="s">
        <v>1301</v>
      </c>
    </row>
    <row r="31220" spans="53:56" ht="15" x14ac:dyDescent="0.25">
      <c r="BA31220" s="90" t="s">
        <v>35712</v>
      </c>
      <c r="BB31220" s="90" t="s">
        <v>3787</v>
      </c>
      <c r="BC31220" s="90" t="s">
        <v>35655</v>
      </c>
      <c r="BD31220" s="473" t="s">
        <v>1301</v>
      </c>
    </row>
    <row r="31221" spans="53:56" ht="15" x14ac:dyDescent="0.25">
      <c r="BA31221" s="91" t="s">
        <v>35713</v>
      </c>
      <c r="BB31221" s="91" t="s">
        <v>3787</v>
      </c>
      <c r="BC31221" s="91" t="s">
        <v>35106</v>
      </c>
      <c r="BD31221" s="473" t="s">
        <v>1301</v>
      </c>
    </row>
    <row r="31222" spans="53:56" ht="15" x14ac:dyDescent="0.25">
      <c r="BA31222" s="90" t="s">
        <v>35714</v>
      </c>
      <c r="BB31222" s="90" t="s">
        <v>3787</v>
      </c>
      <c r="BC31222" s="90" t="s">
        <v>35106</v>
      </c>
      <c r="BD31222" s="473" t="s">
        <v>1301</v>
      </c>
    </row>
    <row r="31223" spans="53:56" ht="15" x14ac:dyDescent="0.25">
      <c r="BA31223" s="91" t="s">
        <v>35715</v>
      </c>
      <c r="BB31223" s="91" t="s">
        <v>3787</v>
      </c>
      <c r="BC31223" s="91" t="s">
        <v>35650</v>
      </c>
      <c r="BD31223" s="473" t="s">
        <v>1301</v>
      </c>
    </row>
    <row r="31224" spans="53:56" ht="15" x14ac:dyDescent="0.25">
      <c r="BA31224" s="90" t="s">
        <v>35716</v>
      </c>
      <c r="BB31224" s="90" t="s">
        <v>3787</v>
      </c>
      <c r="BC31224" s="90" t="s">
        <v>25015</v>
      </c>
      <c r="BD31224" s="473" t="s">
        <v>1301</v>
      </c>
    </row>
    <row r="31225" spans="53:56" ht="15" x14ac:dyDescent="0.25">
      <c r="BA31225" s="91" t="s">
        <v>35717</v>
      </c>
      <c r="BB31225" s="91" t="s">
        <v>3787</v>
      </c>
      <c r="BC31225" s="91" t="s">
        <v>35106</v>
      </c>
      <c r="BD31225" s="473" t="s">
        <v>1301</v>
      </c>
    </row>
    <row r="31226" spans="53:56" ht="15" x14ac:dyDescent="0.25">
      <c r="BA31226" s="90" t="s">
        <v>35718</v>
      </c>
      <c r="BB31226" s="90" t="s">
        <v>3787</v>
      </c>
      <c r="BC31226" s="90" t="s">
        <v>35692</v>
      </c>
      <c r="BD31226" s="473" t="s">
        <v>1301</v>
      </c>
    </row>
    <row r="31227" spans="53:56" ht="15" x14ac:dyDescent="0.25">
      <c r="BA31227" s="91" t="s">
        <v>35719</v>
      </c>
      <c r="BB31227" s="91" t="s">
        <v>3787</v>
      </c>
      <c r="BC31227" s="91" t="s">
        <v>25015</v>
      </c>
      <c r="BD31227" s="473" t="s">
        <v>1301</v>
      </c>
    </row>
    <row r="31228" spans="53:56" ht="15" x14ac:dyDescent="0.25">
      <c r="BA31228" s="90" t="s">
        <v>35720</v>
      </c>
      <c r="BB31228" s="90" t="s">
        <v>3787</v>
      </c>
      <c r="BC31228" s="90" t="s">
        <v>35652</v>
      </c>
      <c r="BD31228" s="473" t="s">
        <v>1301</v>
      </c>
    </row>
    <row r="31229" spans="53:56" ht="15" x14ac:dyDescent="0.25">
      <c r="BA31229" s="91" t="s">
        <v>35721</v>
      </c>
      <c r="BB31229" s="91" t="s">
        <v>3787</v>
      </c>
      <c r="BC31229" s="91" t="s">
        <v>35655</v>
      </c>
      <c r="BD31229" s="473" t="s">
        <v>1301</v>
      </c>
    </row>
    <row r="31230" spans="53:56" ht="15" x14ac:dyDescent="0.25">
      <c r="BA31230" s="90" t="s">
        <v>35722</v>
      </c>
      <c r="BB31230" s="90" t="s">
        <v>3787</v>
      </c>
      <c r="BC31230" s="90" t="s">
        <v>35658</v>
      </c>
      <c r="BD31230" s="473" t="s">
        <v>1301</v>
      </c>
    </row>
    <row r="31231" spans="53:56" ht="15" x14ac:dyDescent="0.25">
      <c r="BA31231" s="91" t="s">
        <v>35723</v>
      </c>
      <c r="BB31231" s="91" t="s">
        <v>3787</v>
      </c>
      <c r="BC31231" s="91" t="s">
        <v>35658</v>
      </c>
      <c r="BD31231" s="473" t="s">
        <v>1301</v>
      </c>
    </row>
    <row r="31232" spans="53:56" ht="15" x14ac:dyDescent="0.25">
      <c r="BA31232" s="90" t="s">
        <v>35724</v>
      </c>
      <c r="BB31232" s="90" t="s">
        <v>3787</v>
      </c>
      <c r="BC31232" s="90" t="s">
        <v>35106</v>
      </c>
      <c r="BD31232" s="473" t="s">
        <v>1301</v>
      </c>
    </row>
    <row r="31233" spans="53:56" ht="15" x14ac:dyDescent="0.25">
      <c r="BA31233" s="91" t="s">
        <v>35725</v>
      </c>
      <c r="BB31233" s="91" t="s">
        <v>3787</v>
      </c>
      <c r="BC31233" s="91" t="s">
        <v>35655</v>
      </c>
      <c r="BD31233" s="473" t="s">
        <v>1301</v>
      </c>
    </row>
    <row r="31234" spans="53:56" ht="15" x14ac:dyDescent="0.25">
      <c r="BA31234" s="90" t="s">
        <v>35726</v>
      </c>
      <c r="BB31234" s="90" t="s">
        <v>3787</v>
      </c>
      <c r="BC31234" s="90" t="s">
        <v>35652</v>
      </c>
      <c r="BD31234" s="473" t="s">
        <v>1301</v>
      </c>
    </row>
    <row r="31235" spans="53:56" ht="15" x14ac:dyDescent="0.25">
      <c r="BA31235" s="91" t="s">
        <v>35727</v>
      </c>
      <c r="BB31235" s="91" t="s">
        <v>3787</v>
      </c>
      <c r="BC31235" s="91" t="s">
        <v>14774</v>
      </c>
      <c r="BD31235" s="473" t="s">
        <v>1301</v>
      </c>
    </row>
    <row r="31236" spans="53:56" ht="15" x14ac:dyDescent="0.25">
      <c r="BA31236" s="90" t="s">
        <v>35728</v>
      </c>
      <c r="BB31236" s="90" t="s">
        <v>3787</v>
      </c>
      <c r="BC31236" s="90" t="s">
        <v>15158</v>
      </c>
      <c r="BD31236" s="473" t="s">
        <v>1301</v>
      </c>
    </row>
    <row r="31237" spans="53:56" ht="15" x14ac:dyDescent="0.25">
      <c r="BA31237" s="91" t="s">
        <v>35729</v>
      </c>
      <c r="BB31237" s="91" t="s">
        <v>3787</v>
      </c>
      <c r="BC31237" s="91" t="s">
        <v>35652</v>
      </c>
      <c r="BD31237" s="473" t="s">
        <v>1301</v>
      </c>
    </row>
    <row r="31238" spans="53:56" ht="15" x14ac:dyDescent="0.25">
      <c r="BA31238" s="90" t="s">
        <v>35730</v>
      </c>
      <c r="BB31238" s="90" t="s">
        <v>3787</v>
      </c>
      <c r="BC31238" s="90" t="s">
        <v>35106</v>
      </c>
      <c r="BD31238" s="473" t="s">
        <v>1301</v>
      </c>
    </row>
    <row r="31239" spans="53:56" ht="15" x14ac:dyDescent="0.25">
      <c r="BA31239" s="91" t="s">
        <v>35731</v>
      </c>
      <c r="BB31239" s="91" t="s">
        <v>3787</v>
      </c>
      <c r="BC31239" s="91" t="s">
        <v>15158</v>
      </c>
      <c r="BD31239" s="473" t="s">
        <v>1301</v>
      </c>
    </row>
    <row r="31240" spans="53:56" ht="15" x14ac:dyDescent="0.25">
      <c r="BA31240" s="90" t="s">
        <v>35732</v>
      </c>
      <c r="BB31240" s="90" t="s">
        <v>3787</v>
      </c>
      <c r="BC31240" s="90" t="s">
        <v>15158</v>
      </c>
      <c r="BD31240" s="473" t="s">
        <v>1301</v>
      </c>
    </row>
    <row r="31241" spans="53:56" ht="15" x14ac:dyDescent="0.25">
      <c r="BA31241" s="91" t="s">
        <v>35733</v>
      </c>
      <c r="BB31241" s="91" t="s">
        <v>3787</v>
      </c>
      <c r="BC31241" s="91" t="s">
        <v>35652</v>
      </c>
      <c r="BD31241" s="473" t="s">
        <v>1301</v>
      </c>
    </row>
    <row r="31242" spans="53:56" ht="15" x14ac:dyDescent="0.25">
      <c r="BA31242" s="90" t="s">
        <v>35734</v>
      </c>
      <c r="BB31242" s="90" t="s">
        <v>3787</v>
      </c>
      <c r="BC31242" s="90" t="s">
        <v>35658</v>
      </c>
      <c r="BD31242" s="473" t="s">
        <v>1301</v>
      </c>
    </row>
    <row r="31243" spans="53:56" ht="15" x14ac:dyDescent="0.25">
      <c r="BA31243" s="91" t="s">
        <v>35735</v>
      </c>
      <c r="BB31243" s="91" t="s">
        <v>3787</v>
      </c>
      <c r="BC31243" s="91" t="s">
        <v>15158</v>
      </c>
      <c r="BD31243" s="473" t="s">
        <v>1301</v>
      </c>
    </row>
    <row r="31244" spans="53:56" ht="15" x14ac:dyDescent="0.25">
      <c r="BA31244" s="90" t="s">
        <v>35736</v>
      </c>
      <c r="BB31244" s="90" t="s">
        <v>3787</v>
      </c>
      <c r="BC31244" s="90" t="s">
        <v>35658</v>
      </c>
      <c r="BD31244" s="473" t="s">
        <v>1301</v>
      </c>
    </row>
    <row r="31245" spans="53:56" ht="15" x14ac:dyDescent="0.25">
      <c r="BA31245" s="91" t="s">
        <v>35737</v>
      </c>
      <c r="BB31245" s="91" t="s">
        <v>3787</v>
      </c>
      <c r="BC31245" s="91" t="s">
        <v>35655</v>
      </c>
      <c r="BD31245" s="473" t="s">
        <v>1301</v>
      </c>
    </row>
    <row r="31246" spans="53:56" ht="15" x14ac:dyDescent="0.25">
      <c r="BA31246" s="90" t="s">
        <v>35738</v>
      </c>
      <c r="BB31246" s="90" t="s">
        <v>3787</v>
      </c>
      <c r="BC31246" s="90" t="s">
        <v>35658</v>
      </c>
      <c r="BD31246" s="473" t="s">
        <v>1301</v>
      </c>
    </row>
    <row r="31247" spans="53:56" ht="15" x14ac:dyDescent="0.25">
      <c r="BA31247" s="91" t="s">
        <v>35739</v>
      </c>
      <c r="BB31247" s="91" t="s">
        <v>3787</v>
      </c>
      <c r="BC31247" s="91" t="s">
        <v>14774</v>
      </c>
      <c r="BD31247" s="473" t="s">
        <v>1301</v>
      </c>
    </row>
    <row r="31248" spans="53:56" ht="15" x14ac:dyDescent="0.25">
      <c r="BA31248" s="90" t="s">
        <v>35740</v>
      </c>
      <c r="BB31248" s="90" t="s">
        <v>3787</v>
      </c>
      <c r="BC31248" s="90" t="s">
        <v>35692</v>
      </c>
      <c r="BD31248" s="473" t="s">
        <v>1301</v>
      </c>
    </row>
    <row r="31249" spans="53:56" ht="15" x14ac:dyDescent="0.25">
      <c r="BA31249" s="91" t="s">
        <v>35741</v>
      </c>
      <c r="BB31249" s="91" t="s">
        <v>3787</v>
      </c>
      <c r="BC31249" s="91" t="s">
        <v>15158</v>
      </c>
      <c r="BD31249" s="473" t="s">
        <v>1301</v>
      </c>
    </row>
    <row r="31250" spans="53:56" ht="15" x14ac:dyDescent="0.25">
      <c r="BA31250" s="90" t="s">
        <v>35742</v>
      </c>
      <c r="BB31250" s="90" t="s">
        <v>3787</v>
      </c>
      <c r="BC31250" s="90" t="s">
        <v>35652</v>
      </c>
      <c r="BD31250" s="473" t="s">
        <v>1301</v>
      </c>
    </row>
    <row r="31251" spans="53:56" ht="15" x14ac:dyDescent="0.25">
      <c r="BA31251" s="91" t="s">
        <v>35743</v>
      </c>
      <c r="BB31251" s="91" t="s">
        <v>3787</v>
      </c>
      <c r="BC31251" s="91" t="s">
        <v>35652</v>
      </c>
      <c r="BD31251" s="473" t="s">
        <v>1301</v>
      </c>
    </row>
    <row r="31252" spans="53:56" ht="15" x14ac:dyDescent="0.25">
      <c r="BA31252" s="90" t="s">
        <v>35744</v>
      </c>
      <c r="BB31252" s="90" t="s">
        <v>3787</v>
      </c>
      <c r="BC31252" s="90" t="s">
        <v>35652</v>
      </c>
      <c r="BD31252" s="473" t="s">
        <v>1301</v>
      </c>
    </row>
    <row r="31253" spans="53:56" ht="15" x14ac:dyDescent="0.25">
      <c r="BA31253" s="91" t="s">
        <v>35745</v>
      </c>
      <c r="BB31253" s="91" t="s">
        <v>3787</v>
      </c>
      <c r="BC31253" s="91" t="s">
        <v>35652</v>
      </c>
      <c r="BD31253" s="473" t="s">
        <v>1301</v>
      </c>
    </row>
    <row r="31254" spans="53:56" ht="15" x14ac:dyDescent="0.25">
      <c r="BA31254" s="90" t="s">
        <v>35746</v>
      </c>
      <c r="BB31254" s="90" t="s">
        <v>3787</v>
      </c>
      <c r="BC31254" s="90" t="s">
        <v>35652</v>
      </c>
      <c r="BD31254" s="473" t="s">
        <v>1301</v>
      </c>
    </row>
    <row r="31255" spans="53:56" ht="15" x14ac:dyDescent="0.25">
      <c r="BA31255" s="91" t="s">
        <v>35747</v>
      </c>
      <c r="BB31255" s="91" t="s">
        <v>3787</v>
      </c>
      <c r="BC31255" s="91" t="s">
        <v>35652</v>
      </c>
      <c r="BD31255" s="473" t="s">
        <v>1301</v>
      </c>
    </row>
    <row r="31256" spans="53:56" ht="15" x14ac:dyDescent="0.25">
      <c r="BA31256" s="90" t="s">
        <v>35748</v>
      </c>
      <c r="BB31256" s="90" t="s">
        <v>3787</v>
      </c>
      <c r="BC31256" s="90" t="s">
        <v>35652</v>
      </c>
      <c r="BD31256" s="473" t="s">
        <v>1301</v>
      </c>
    </row>
    <row r="31257" spans="53:56" ht="15" x14ac:dyDescent="0.25">
      <c r="BA31257" s="91" t="s">
        <v>35749</v>
      </c>
      <c r="BB31257" s="91" t="s">
        <v>3787</v>
      </c>
      <c r="BC31257" s="91" t="s">
        <v>35652</v>
      </c>
      <c r="BD31257" s="473" t="s">
        <v>1301</v>
      </c>
    </row>
    <row r="31258" spans="53:56" ht="15" x14ac:dyDescent="0.25">
      <c r="BA31258" s="90" t="s">
        <v>35750</v>
      </c>
      <c r="BB31258" s="90" t="s">
        <v>3787</v>
      </c>
      <c r="BC31258" s="90" t="s">
        <v>35652</v>
      </c>
      <c r="BD31258" s="473" t="s">
        <v>1301</v>
      </c>
    </row>
    <row r="31259" spans="53:56" ht="15" x14ac:dyDescent="0.25">
      <c r="BA31259" s="91" t="s">
        <v>35751</v>
      </c>
      <c r="BB31259" s="91" t="s">
        <v>3787</v>
      </c>
      <c r="BC31259" s="91" t="s">
        <v>35652</v>
      </c>
      <c r="BD31259" s="473" t="s">
        <v>1301</v>
      </c>
    </row>
    <row r="31260" spans="53:56" ht="15" x14ac:dyDescent="0.25">
      <c r="BA31260" s="90" t="s">
        <v>35752</v>
      </c>
      <c r="BB31260" s="90" t="s">
        <v>3787</v>
      </c>
      <c r="BC31260" s="90" t="s">
        <v>35652</v>
      </c>
      <c r="BD31260" s="473" t="s">
        <v>1301</v>
      </c>
    </row>
    <row r="31261" spans="53:56" ht="15" x14ac:dyDescent="0.25">
      <c r="BA31261" s="91" t="s">
        <v>35753</v>
      </c>
      <c r="BB31261" s="91" t="s">
        <v>3787</v>
      </c>
      <c r="BC31261" s="91" t="s">
        <v>35652</v>
      </c>
      <c r="BD31261" s="473" t="s">
        <v>1301</v>
      </c>
    </row>
    <row r="31262" spans="53:56" ht="15" x14ac:dyDescent="0.25">
      <c r="BA31262" s="90" t="s">
        <v>35754</v>
      </c>
      <c r="BB31262" s="90" t="s">
        <v>3787</v>
      </c>
      <c r="BC31262" s="90" t="s">
        <v>35652</v>
      </c>
      <c r="BD31262" s="473" t="s">
        <v>1301</v>
      </c>
    </row>
    <row r="31263" spans="53:56" ht="15" x14ac:dyDescent="0.25">
      <c r="BA31263" s="91" t="s">
        <v>35755</v>
      </c>
      <c r="BB31263" s="91" t="s">
        <v>3787</v>
      </c>
      <c r="BC31263" s="91" t="s">
        <v>35652</v>
      </c>
      <c r="BD31263" s="473" t="s">
        <v>1301</v>
      </c>
    </row>
    <row r="31264" spans="53:56" ht="15" x14ac:dyDescent="0.25">
      <c r="BA31264" s="90" t="s">
        <v>35756</v>
      </c>
      <c r="BB31264" s="90" t="s">
        <v>3787</v>
      </c>
      <c r="BC31264" s="90" t="s">
        <v>35652</v>
      </c>
      <c r="BD31264" s="473" t="s">
        <v>1301</v>
      </c>
    </row>
    <row r="31265" spans="53:56" ht="15" x14ac:dyDescent="0.25">
      <c r="BA31265" s="91" t="s">
        <v>35757</v>
      </c>
      <c r="BB31265" s="91" t="s">
        <v>3787</v>
      </c>
      <c r="BC31265" s="91" t="s">
        <v>35652</v>
      </c>
      <c r="BD31265" s="473" t="s">
        <v>1301</v>
      </c>
    </row>
    <row r="31266" spans="53:56" ht="15" x14ac:dyDescent="0.25">
      <c r="BA31266" s="90" t="s">
        <v>35758</v>
      </c>
      <c r="BB31266" s="90" t="s">
        <v>3787</v>
      </c>
      <c r="BC31266" s="90" t="s">
        <v>35652</v>
      </c>
      <c r="BD31266" s="473" t="s">
        <v>1301</v>
      </c>
    </row>
    <row r="31267" spans="53:56" ht="15" x14ac:dyDescent="0.25">
      <c r="BA31267" s="91" t="s">
        <v>35759</v>
      </c>
      <c r="BB31267" s="91" t="s">
        <v>3787</v>
      </c>
      <c r="BC31267" s="91" t="s">
        <v>35652</v>
      </c>
      <c r="BD31267" s="473" t="s">
        <v>1301</v>
      </c>
    </row>
    <row r="31268" spans="53:56" ht="15" x14ac:dyDescent="0.25">
      <c r="BA31268" s="90" t="s">
        <v>35760</v>
      </c>
      <c r="BB31268" s="90" t="s">
        <v>3787</v>
      </c>
      <c r="BC31268" s="90" t="s">
        <v>35652</v>
      </c>
      <c r="BD31268" s="473" t="s">
        <v>1301</v>
      </c>
    </row>
    <row r="31269" spans="53:56" ht="15" x14ac:dyDescent="0.25">
      <c r="BA31269" s="91" t="s">
        <v>35761</v>
      </c>
      <c r="BB31269" s="91" t="s">
        <v>3787</v>
      </c>
      <c r="BC31269" s="91" t="s">
        <v>35652</v>
      </c>
      <c r="BD31269" s="473" t="s">
        <v>1301</v>
      </c>
    </row>
    <row r="31270" spans="53:56" ht="15" x14ac:dyDescent="0.25">
      <c r="BA31270" s="90" t="s">
        <v>35762</v>
      </c>
      <c r="BB31270" s="90" t="s">
        <v>3787</v>
      </c>
      <c r="BC31270" s="90" t="s">
        <v>35652</v>
      </c>
      <c r="BD31270" s="473" t="s">
        <v>1301</v>
      </c>
    </row>
    <row r="31271" spans="53:56" ht="15" x14ac:dyDescent="0.25">
      <c r="BA31271" s="91" t="s">
        <v>35763</v>
      </c>
      <c r="BB31271" s="91" t="s">
        <v>3787</v>
      </c>
      <c r="BC31271" s="91" t="s">
        <v>35652</v>
      </c>
      <c r="BD31271" s="473" t="s">
        <v>1301</v>
      </c>
    </row>
    <row r="31272" spans="53:56" ht="15" x14ac:dyDescent="0.25">
      <c r="BA31272" s="90" t="s">
        <v>35764</v>
      </c>
      <c r="BB31272" s="90" t="s">
        <v>3787</v>
      </c>
      <c r="BC31272" s="90" t="s">
        <v>35652</v>
      </c>
      <c r="BD31272" s="473" t="s">
        <v>1301</v>
      </c>
    </row>
    <row r="31273" spans="53:56" ht="15" x14ac:dyDescent="0.25">
      <c r="BA31273" s="91" t="s">
        <v>35765</v>
      </c>
      <c r="BB31273" s="91" t="s">
        <v>3787</v>
      </c>
      <c r="BC31273" s="91" t="s">
        <v>35652</v>
      </c>
      <c r="BD31273" s="473" t="s">
        <v>1301</v>
      </c>
    </row>
    <row r="31274" spans="53:56" ht="15" x14ac:dyDescent="0.25">
      <c r="BA31274" s="90" t="s">
        <v>35766</v>
      </c>
      <c r="BB31274" s="90" t="s">
        <v>3787</v>
      </c>
      <c r="BC31274" s="90" t="s">
        <v>35652</v>
      </c>
      <c r="BD31274" s="473" t="s">
        <v>1301</v>
      </c>
    </row>
    <row r="31275" spans="53:56" ht="15" x14ac:dyDescent="0.25">
      <c r="BA31275" s="91" t="s">
        <v>35767</v>
      </c>
      <c r="BB31275" s="91" t="s">
        <v>3787</v>
      </c>
      <c r="BC31275" s="91" t="s">
        <v>35652</v>
      </c>
      <c r="BD31275" s="473" t="s">
        <v>1301</v>
      </c>
    </row>
    <row r="31276" spans="53:56" ht="15" x14ac:dyDescent="0.25">
      <c r="BA31276" s="90" t="s">
        <v>35768</v>
      </c>
      <c r="BB31276" s="90" t="s">
        <v>3787</v>
      </c>
      <c r="BC31276" s="90" t="s">
        <v>35652</v>
      </c>
      <c r="BD31276" s="473" t="s">
        <v>1301</v>
      </c>
    </row>
    <row r="31277" spans="53:56" ht="15" x14ac:dyDescent="0.25">
      <c r="BA31277" s="91" t="s">
        <v>35769</v>
      </c>
      <c r="BB31277" s="91" t="s">
        <v>3787</v>
      </c>
      <c r="BC31277" s="91" t="s">
        <v>35652</v>
      </c>
      <c r="BD31277" s="473" t="s">
        <v>1301</v>
      </c>
    </row>
    <row r="31278" spans="53:56" ht="15" x14ac:dyDescent="0.25">
      <c r="BA31278" s="90" t="s">
        <v>35770</v>
      </c>
      <c r="BB31278" s="90" t="s">
        <v>3787</v>
      </c>
      <c r="BC31278" s="90" t="s">
        <v>35652</v>
      </c>
      <c r="BD31278" s="473" t="s">
        <v>1301</v>
      </c>
    </row>
    <row r="31279" spans="53:56" ht="15" x14ac:dyDescent="0.25">
      <c r="BA31279" s="91" t="s">
        <v>35771</v>
      </c>
      <c r="BB31279" s="91" t="s">
        <v>3787</v>
      </c>
      <c r="BC31279" s="91" t="s">
        <v>35652</v>
      </c>
      <c r="BD31279" s="473" t="s">
        <v>1301</v>
      </c>
    </row>
    <row r="31280" spans="53:56" ht="15" x14ac:dyDescent="0.25">
      <c r="BA31280" s="90" t="s">
        <v>35772</v>
      </c>
      <c r="BB31280" s="90" t="s">
        <v>3787</v>
      </c>
      <c r="BC31280" s="90" t="s">
        <v>35652</v>
      </c>
      <c r="BD31280" s="473" t="s">
        <v>1301</v>
      </c>
    </row>
    <row r="31281" spans="53:56" ht="15" x14ac:dyDescent="0.25">
      <c r="BA31281" s="91" t="s">
        <v>35773</v>
      </c>
      <c r="BB31281" s="91" t="s">
        <v>3787</v>
      </c>
      <c r="BC31281" s="91" t="s">
        <v>35652</v>
      </c>
      <c r="BD31281" s="473" t="s">
        <v>1301</v>
      </c>
    </row>
    <row r="31282" spans="53:56" ht="15" x14ac:dyDescent="0.25">
      <c r="BA31282" s="90" t="s">
        <v>35774</v>
      </c>
      <c r="BB31282" s="90" t="s">
        <v>3787</v>
      </c>
      <c r="BC31282" s="90" t="s">
        <v>35652</v>
      </c>
      <c r="BD31282" s="473" t="s">
        <v>1301</v>
      </c>
    </row>
    <row r="31283" spans="53:56" ht="15" x14ac:dyDescent="0.25">
      <c r="BA31283" s="91" t="s">
        <v>35775</v>
      </c>
      <c r="BB31283" s="91" t="s">
        <v>3787</v>
      </c>
      <c r="BC31283" s="91" t="s">
        <v>35652</v>
      </c>
      <c r="BD31283" s="473" t="s">
        <v>1301</v>
      </c>
    </row>
    <row r="31284" spans="53:56" ht="15" x14ac:dyDescent="0.25">
      <c r="BA31284" s="90" t="s">
        <v>35776</v>
      </c>
      <c r="BB31284" s="90" t="s">
        <v>3787</v>
      </c>
      <c r="BC31284" s="90" t="s">
        <v>35652</v>
      </c>
      <c r="BD31284" s="473" t="s">
        <v>1301</v>
      </c>
    </row>
    <row r="31285" spans="53:56" ht="15" x14ac:dyDescent="0.25">
      <c r="BA31285" s="91" t="s">
        <v>35777</v>
      </c>
      <c r="BB31285" s="91" t="s">
        <v>3787</v>
      </c>
      <c r="BC31285" s="91" t="s">
        <v>35652</v>
      </c>
      <c r="BD31285" s="473" t="s">
        <v>1301</v>
      </c>
    </row>
    <row r="31286" spans="53:56" ht="15" x14ac:dyDescent="0.25">
      <c r="BA31286" s="90" t="s">
        <v>35778</v>
      </c>
      <c r="BB31286" s="90" t="s">
        <v>3787</v>
      </c>
      <c r="BC31286" s="90" t="s">
        <v>35652</v>
      </c>
      <c r="BD31286" s="473" t="s">
        <v>1301</v>
      </c>
    </row>
    <row r="31287" spans="53:56" ht="15" x14ac:dyDescent="0.25">
      <c r="BA31287" s="91" t="s">
        <v>35779</v>
      </c>
      <c r="BB31287" s="91" t="s">
        <v>3787</v>
      </c>
      <c r="BC31287" s="91" t="s">
        <v>35652</v>
      </c>
      <c r="BD31287" s="473" t="s">
        <v>1301</v>
      </c>
    </row>
    <row r="31288" spans="53:56" ht="15" x14ac:dyDescent="0.25">
      <c r="BA31288" s="90" t="s">
        <v>35780</v>
      </c>
      <c r="BB31288" s="90" t="s">
        <v>3787</v>
      </c>
      <c r="BC31288" s="90" t="s">
        <v>35652</v>
      </c>
      <c r="BD31288" s="473" t="s">
        <v>1301</v>
      </c>
    </row>
    <row r="31289" spans="53:56" ht="15" x14ac:dyDescent="0.25">
      <c r="BA31289" s="91" t="s">
        <v>35781</v>
      </c>
      <c r="BB31289" s="91" t="s">
        <v>3787</v>
      </c>
      <c r="BC31289" s="91" t="s">
        <v>35652</v>
      </c>
      <c r="BD31289" s="473" t="s">
        <v>1301</v>
      </c>
    </row>
    <row r="31290" spans="53:56" ht="15" x14ac:dyDescent="0.25">
      <c r="BA31290" s="90" t="s">
        <v>35782</v>
      </c>
      <c r="BB31290" s="90" t="s">
        <v>3787</v>
      </c>
      <c r="BC31290" s="90" t="s">
        <v>35652</v>
      </c>
      <c r="BD31290" s="473" t="s">
        <v>1301</v>
      </c>
    </row>
    <row r="31291" spans="53:56" ht="15" x14ac:dyDescent="0.25">
      <c r="BA31291" s="91" t="s">
        <v>35783</v>
      </c>
      <c r="BB31291" s="91" t="s">
        <v>3787</v>
      </c>
      <c r="BC31291" s="91" t="s">
        <v>22842</v>
      </c>
      <c r="BD31291" s="473" t="s">
        <v>1301</v>
      </c>
    </row>
    <row r="31292" spans="53:56" ht="15" x14ac:dyDescent="0.25">
      <c r="BA31292" s="90" t="s">
        <v>35784</v>
      </c>
      <c r="BB31292" s="90" t="s">
        <v>3787</v>
      </c>
      <c r="BC31292" s="90" t="s">
        <v>15911</v>
      </c>
      <c r="BD31292" s="473" t="s">
        <v>1301</v>
      </c>
    </row>
    <row r="31293" spans="53:56" ht="15" x14ac:dyDescent="0.25">
      <c r="BA31293" s="91" t="s">
        <v>35785</v>
      </c>
      <c r="BB31293" s="91" t="s">
        <v>3787</v>
      </c>
      <c r="BC31293" s="91" t="s">
        <v>10222</v>
      </c>
      <c r="BD31293" s="473" t="s">
        <v>1301</v>
      </c>
    </row>
    <row r="31294" spans="53:56" ht="15" x14ac:dyDescent="0.25">
      <c r="BA31294" s="90" t="s">
        <v>35786</v>
      </c>
      <c r="BB31294" s="90" t="s">
        <v>3787</v>
      </c>
      <c r="BC31294" s="90" t="s">
        <v>10222</v>
      </c>
      <c r="BD31294" s="473" t="s">
        <v>1301</v>
      </c>
    </row>
    <row r="31295" spans="53:56" ht="15" x14ac:dyDescent="0.25">
      <c r="BA31295" s="91" t="s">
        <v>35787</v>
      </c>
      <c r="BB31295" s="91" t="s">
        <v>3787</v>
      </c>
      <c r="BC31295" s="91" t="s">
        <v>16717</v>
      </c>
      <c r="BD31295" s="473" t="s">
        <v>1301</v>
      </c>
    </row>
    <row r="31296" spans="53:56" ht="15" x14ac:dyDescent="0.25">
      <c r="BA31296" s="90" t="s">
        <v>35788</v>
      </c>
      <c r="BB31296" s="90" t="s">
        <v>3787</v>
      </c>
      <c r="BC31296" s="90" t="s">
        <v>15911</v>
      </c>
      <c r="BD31296" s="473" t="s">
        <v>1301</v>
      </c>
    </row>
    <row r="31297" spans="53:56" ht="15" x14ac:dyDescent="0.25">
      <c r="BA31297" s="91" t="s">
        <v>35789</v>
      </c>
      <c r="BB31297" s="91" t="s">
        <v>3787</v>
      </c>
      <c r="BC31297" s="91" t="s">
        <v>22842</v>
      </c>
      <c r="BD31297" s="473" t="s">
        <v>1301</v>
      </c>
    </row>
    <row r="31298" spans="53:56" ht="15" x14ac:dyDescent="0.25">
      <c r="BA31298" s="90" t="s">
        <v>35790</v>
      </c>
      <c r="BB31298" s="90" t="s">
        <v>3787</v>
      </c>
      <c r="BC31298" s="90" t="s">
        <v>15911</v>
      </c>
      <c r="BD31298" s="473" t="s">
        <v>1301</v>
      </c>
    </row>
    <row r="31299" spans="53:56" ht="15" x14ac:dyDescent="0.25">
      <c r="BA31299" s="90" t="s">
        <v>35791</v>
      </c>
      <c r="BB31299" s="90" t="s">
        <v>3787</v>
      </c>
      <c r="BC31299" s="90" t="s">
        <v>35792</v>
      </c>
      <c r="BD31299" s="473" t="s">
        <v>1301</v>
      </c>
    </row>
    <row r="31300" spans="53:56" ht="15" x14ac:dyDescent="0.25">
      <c r="BA31300" s="91" t="s">
        <v>35793</v>
      </c>
      <c r="BB31300" s="91" t="s">
        <v>3787</v>
      </c>
      <c r="BC31300" s="91" t="s">
        <v>10222</v>
      </c>
      <c r="BD31300" s="473" t="s">
        <v>1301</v>
      </c>
    </row>
    <row r="31301" spans="53:56" ht="15" x14ac:dyDescent="0.25">
      <c r="BA31301" s="90" t="s">
        <v>35794</v>
      </c>
      <c r="BB31301" s="90" t="s">
        <v>3787</v>
      </c>
      <c r="BC31301" s="90" t="s">
        <v>16717</v>
      </c>
      <c r="BD31301" s="473" t="s">
        <v>1301</v>
      </c>
    </row>
    <row r="31302" spans="53:56" ht="15" x14ac:dyDescent="0.25">
      <c r="BA31302" s="91" t="s">
        <v>35795</v>
      </c>
      <c r="BB31302" s="91" t="s">
        <v>3787</v>
      </c>
      <c r="BC31302" s="91" t="s">
        <v>15911</v>
      </c>
      <c r="BD31302" s="473" t="s">
        <v>1301</v>
      </c>
    </row>
    <row r="31303" spans="53:56" ht="15" x14ac:dyDescent="0.25">
      <c r="BA31303" s="91" t="s">
        <v>35796</v>
      </c>
      <c r="BB31303" s="91" t="s">
        <v>3787</v>
      </c>
      <c r="BC31303" s="91" t="s">
        <v>16717</v>
      </c>
      <c r="BD31303" s="473" t="s">
        <v>1301</v>
      </c>
    </row>
    <row r="31304" spans="53:56" ht="15" x14ac:dyDescent="0.25">
      <c r="BA31304" s="90" t="s">
        <v>35797</v>
      </c>
      <c r="BB31304" s="90" t="s">
        <v>3787</v>
      </c>
      <c r="BC31304" s="90" t="s">
        <v>23621</v>
      </c>
      <c r="BD31304" s="473" t="s">
        <v>1301</v>
      </c>
    </row>
    <row r="31305" spans="53:56" ht="15" x14ac:dyDescent="0.25">
      <c r="BA31305" s="91" t="s">
        <v>35798</v>
      </c>
      <c r="BB31305" s="91" t="s">
        <v>3787</v>
      </c>
      <c r="BC31305" s="91" t="s">
        <v>35792</v>
      </c>
      <c r="BD31305" s="473" t="s">
        <v>1301</v>
      </c>
    </row>
    <row r="31306" spans="53:56" ht="15" x14ac:dyDescent="0.25">
      <c r="BA31306" s="90" t="s">
        <v>35799</v>
      </c>
      <c r="BB31306" s="90" t="s">
        <v>3787</v>
      </c>
      <c r="BC31306" s="90" t="s">
        <v>10222</v>
      </c>
      <c r="BD31306" s="473" t="s">
        <v>1301</v>
      </c>
    </row>
    <row r="31307" spans="53:56" ht="15" x14ac:dyDescent="0.25">
      <c r="BA31307" s="90" t="s">
        <v>35800</v>
      </c>
      <c r="BB31307" s="90" t="s">
        <v>3787</v>
      </c>
      <c r="BC31307" s="90" t="s">
        <v>10222</v>
      </c>
      <c r="BD31307" s="473" t="s">
        <v>1301</v>
      </c>
    </row>
    <row r="31308" spans="53:56" ht="15" x14ac:dyDescent="0.25">
      <c r="BA31308" s="91" t="s">
        <v>35801</v>
      </c>
      <c r="BB31308" s="91" t="s">
        <v>3787</v>
      </c>
      <c r="BC31308" s="91" t="s">
        <v>15911</v>
      </c>
      <c r="BD31308" s="473" t="s">
        <v>1301</v>
      </c>
    </row>
    <row r="31309" spans="53:56" ht="15" x14ac:dyDescent="0.25">
      <c r="BA31309" s="90" t="s">
        <v>35802</v>
      </c>
      <c r="BB31309" s="90" t="s">
        <v>3787</v>
      </c>
      <c r="BC31309" s="90" t="s">
        <v>22842</v>
      </c>
      <c r="BD31309" s="473" t="s">
        <v>1301</v>
      </c>
    </row>
    <row r="31310" spans="53:56" ht="15" x14ac:dyDescent="0.25">
      <c r="BA31310" s="91" t="s">
        <v>35803</v>
      </c>
      <c r="BB31310" s="91" t="s">
        <v>3787</v>
      </c>
      <c r="BC31310" s="91" t="s">
        <v>16717</v>
      </c>
      <c r="BD31310" s="473" t="s">
        <v>1301</v>
      </c>
    </row>
    <row r="31311" spans="53:56" ht="15" x14ac:dyDescent="0.25">
      <c r="BA31311" s="91" t="s">
        <v>35804</v>
      </c>
      <c r="BB31311" s="91" t="s">
        <v>3787</v>
      </c>
      <c r="BC31311" s="91" t="s">
        <v>35792</v>
      </c>
      <c r="BD31311" s="473" t="s">
        <v>1301</v>
      </c>
    </row>
    <row r="31312" spans="53:56" ht="15" x14ac:dyDescent="0.25">
      <c r="BA31312" s="90" t="s">
        <v>35805</v>
      </c>
      <c r="BB31312" s="90" t="s">
        <v>3787</v>
      </c>
      <c r="BC31312" s="90" t="s">
        <v>22842</v>
      </c>
      <c r="BD31312" s="473" t="s">
        <v>1301</v>
      </c>
    </row>
    <row r="31313" spans="53:56" ht="15" x14ac:dyDescent="0.25">
      <c r="BA31313" s="91" t="s">
        <v>35806</v>
      </c>
      <c r="BB31313" s="91" t="s">
        <v>3787</v>
      </c>
      <c r="BC31313" s="91" t="s">
        <v>23621</v>
      </c>
      <c r="BD31313" s="473" t="s">
        <v>1301</v>
      </c>
    </row>
    <row r="31314" spans="53:56" ht="15" x14ac:dyDescent="0.25">
      <c r="BA31314" s="90" t="s">
        <v>35807</v>
      </c>
      <c r="BB31314" s="90" t="s">
        <v>3787</v>
      </c>
      <c r="BC31314" s="90" t="s">
        <v>10222</v>
      </c>
      <c r="BD31314" s="473" t="s">
        <v>1301</v>
      </c>
    </row>
    <row r="31315" spans="53:56" ht="15" x14ac:dyDescent="0.25">
      <c r="BA31315" s="90" t="s">
        <v>35808</v>
      </c>
      <c r="BB31315" s="90" t="s">
        <v>3787</v>
      </c>
      <c r="BC31315" s="90" t="s">
        <v>10222</v>
      </c>
      <c r="BD31315" s="473" t="s">
        <v>1301</v>
      </c>
    </row>
    <row r="31316" spans="53:56" ht="15" x14ac:dyDescent="0.25">
      <c r="BA31316" s="91" t="s">
        <v>35809</v>
      </c>
      <c r="BB31316" s="91" t="s">
        <v>3787</v>
      </c>
      <c r="BC31316" s="91" t="s">
        <v>23621</v>
      </c>
      <c r="BD31316" s="473" t="s">
        <v>1301</v>
      </c>
    </row>
    <row r="31317" spans="53:56" ht="15" x14ac:dyDescent="0.25">
      <c r="BA31317" s="90" t="s">
        <v>35810</v>
      </c>
      <c r="BB31317" s="90" t="s">
        <v>3787</v>
      </c>
      <c r="BC31317" s="90" t="s">
        <v>23621</v>
      </c>
      <c r="BD31317" s="473" t="s">
        <v>1301</v>
      </c>
    </row>
    <row r="31318" spans="53:56" ht="15" x14ac:dyDescent="0.25">
      <c r="BA31318" s="91" t="s">
        <v>35811</v>
      </c>
      <c r="BB31318" s="91" t="s">
        <v>3787</v>
      </c>
      <c r="BC31318" s="91" t="s">
        <v>15911</v>
      </c>
      <c r="BD31318" s="473" t="s">
        <v>1301</v>
      </c>
    </row>
    <row r="31319" spans="53:56" ht="15" x14ac:dyDescent="0.25">
      <c r="BA31319" s="90" t="s">
        <v>35812</v>
      </c>
      <c r="BB31319" s="90" t="s">
        <v>3787</v>
      </c>
      <c r="BC31319" s="90" t="s">
        <v>23621</v>
      </c>
      <c r="BD31319" s="473" t="s">
        <v>1301</v>
      </c>
    </row>
    <row r="31320" spans="53:56" ht="15" x14ac:dyDescent="0.25">
      <c r="BA31320" s="91" t="s">
        <v>35813</v>
      </c>
      <c r="BB31320" s="91" t="s">
        <v>3787</v>
      </c>
      <c r="BC31320" s="91" t="s">
        <v>10222</v>
      </c>
      <c r="BD31320" s="473" t="s">
        <v>1301</v>
      </c>
    </row>
    <row r="31321" spans="53:56" ht="15" x14ac:dyDescent="0.25">
      <c r="BA31321" s="91" t="s">
        <v>35814</v>
      </c>
      <c r="BB31321" s="91" t="s">
        <v>3787</v>
      </c>
      <c r="BC31321" s="91" t="s">
        <v>22842</v>
      </c>
      <c r="BD31321" s="473" t="s">
        <v>1301</v>
      </c>
    </row>
    <row r="31322" spans="53:56" ht="15" x14ac:dyDescent="0.25">
      <c r="BA31322" s="90" t="s">
        <v>35815</v>
      </c>
      <c r="BB31322" s="90" t="s">
        <v>3787</v>
      </c>
      <c r="BC31322" s="90" t="s">
        <v>23621</v>
      </c>
      <c r="BD31322" s="473" t="s">
        <v>1301</v>
      </c>
    </row>
    <row r="31323" spans="53:56" ht="15" x14ac:dyDescent="0.25">
      <c r="BA31323" s="91" t="s">
        <v>35816</v>
      </c>
      <c r="BB31323" s="91" t="s">
        <v>3787</v>
      </c>
      <c r="BC31323" s="91" t="s">
        <v>10222</v>
      </c>
      <c r="BD31323" s="473" t="s">
        <v>1301</v>
      </c>
    </row>
    <row r="31324" spans="53:56" ht="15" x14ac:dyDescent="0.25">
      <c r="BA31324" s="90" t="s">
        <v>35817</v>
      </c>
      <c r="BB31324" s="90" t="s">
        <v>3787</v>
      </c>
      <c r="BC31324" s="90" t="s">
        <v>15911</v>
      </c>
      <c r="BD31324" s="473" t="s">
        <v>1301</v>
      </c>
    </row>
    <row r="31325" spans="53:56" ht="15" x14ac:dyDescent="0.25">
      <c r="BA31325" s="90" t="s">
        <v>35818</v>
      </c>
      <c r="BB31325" s="90" t="s">
        <v>3787</v>
      </c>
      <c r="BC31325" s="90" t="s">
        <v>35819</v>
      </c>
      <c r="BD31325" s="473" t="s">
        <v>1301</v>
      </c>
    </row>
    <row r="31326" spans="53:56" ht="15" x14ac:dyDescent="0.25">
      <c r="BA31326" s="91" t="s">
        <v>35820</v>
      </c>
      <c r="BB31326" s="91" t="s">
        <v>3787</v>
      </c>
      <c r="BC31326" s="91" t="s">
        <v>15911</v>
      </c>
      <c r="BD31326" s="473" t="s">
        <v>1301</v>
      </c>
    </row>
    <row r="31327" spans="53:56" ht="15" x14ac:dyDescent="0.25">
      <c r="BA31327" s="90" t="s">
        <v>35821</v>
      </c>
      <c r="BB31327" s="90" t="s">
        <v>3787</v>
      </c>
      <c r="BC31327" s="90" t="s">
        <v>10222</v>
      </c>
      <c r="BD31327" s="473" t="s">
        <v>1301</v>
      </c>
    </row>
    <row r="31328" spans="53:56" ht="15" x14ac:dyDescent="0.25">
      <c r="BA31328" s="91" t="s">
        <v>35822</v>
      </c>
      <c r="BB31328" s="91" t="s">
        <v>3787</v>
      </c>
      <c r="BC31328" s="91" t="s">
        <v>35819</v>
      </c>
      <c r="BD31328" s="473" t="s">
        <v>1301</v>
      </c>
    </row>
    <row r="31329" spans="53:56" ht="15" x14ac:dyDescent="0.25">
      <c r="BA31329" s="91" t="s">
        <v>35823</v>
      </c>
      <c r="BB31329" s="91" t="s">
        <v>3787</v>
      </c>
      <c r="BC31329" s="91" t="s">
        <v>10222</v>
      </c>
      <c r="BD31329" s="473" t="s">
        <v>1301</v>
      </c>
    </row>
    <row r="31330" spans="53:56" ht="15" x14ac:dyDescent="0.25">
      <c r="BA31330" s="90" t="s">
        <v>35824</v>
      </c>
      <c r="BB31330" s="90" t="s">
        <v>3787</v>
      </c>
      <c r="BC31330" s="90" t="s">
        <v>10222</v>
      </c>
      <c r="BD31330" s="473" t="s">
        <v>1301</v>
      </c>
    </row>
    <row r="31331" spans="53:56" ht="15" x14ac:dyDescent="0.25">
      <c r="BA31331" s="91" t="s">
        <v>35825</v>
      </c>
      <c r="BB31331" s="91" t="s">
        <v>3787</v>
      </c>
      <c r="BC31331" s="91" t="s">
        <v>28696</v>
      </c>
      <c r="BD31331" s="473" t="s">
        <v>1301</v>
      </c>
    </row>
    <row r="31332" spans="53:56" ht="15" x14ac:dyDescent="0.25">
      <c r="BA31332" s="90" t="s">
        <v>35826</v>
      </c>
      <c r="BB31332" s="90" t="s">
        <v>3787</v>
      </c>
      <c r="BC31332" s="90" t="s">
        <v>22842</v>
      </c>
      <c r="BD31332" s="473" t="s">
        <v>1301</v>
      </c>
    </row>
    <row r="31333" spans="53:56" ht="15" x14ac:dyDescent="0.25">
      <c r="BA31333" s="90" t="s">
        <v>35827</v>
      </c>
      <c r="BB31333" s="90" t="s">
        <v>3787</v>
      </c>
      <c r="BC31333" s="90" t="s">
        <v>16717</v>
      </c>
      <c r="BD31333" s="473" t="s">
        <v>1301</v>
      </c>
    </row>
    <row r="31334" spans="53:56" ht="15" x14ac:dyDescent="0.25">
      <c r="BA31334" s="91" t="s">
        <v>35828</v>
      </c>
      <c r="BB31334" s="91" t="s">
        <v>3787</v>
      </c>
      <c r="BC31334" s="91" t="s">
        <v>35792</v>
      </c>
      <c r="BD31334" s="473" t="s">
        <v>1301</v>
      </c>
    </row>
    <row r="31335" spans="53:56" ht="15" x14ac:dyDescent="0.25">
      <c r="BA31335" s="90" t="s">
        <v>35829</v>
      </c>
      <c r="BB31335" s="90" t="s">
        <v>3787</v>
      </c>
      <c r="BC31335" s="90" t="s">
        <v>23621</v>
      </c>
      <c r="BD31335" s="473" t="s">
        <v>1301</v>
      </c>
    </row>
    <row r="31336" spans="53:56" ht="15" x14ac:dyDescent="0.25">
      <c r="BA31336" s="91" t="s">
        <v>35830</v>
      </c>
      <c r="BB31336" s="91" t="s">
        <v>3787</v>
      </c>
      <c r="BC31336" s="91" t="s">
        <v>16717</v>
      </c>
      <c r="BD31336" s="473" t="s">
        <v>1301</v>
      </c>
    </row>
    <row r="31337" spans="53:56" ht="15" x14ac:dyDescent="0.25">
      <c r="BA31337" s="91" t="s">
        <v>35831</v>
      </c>
      <c r="BB31337" s="91" t="s">
        <v>3787</v>
      </c>
      <c r="BC31337" s="91" t="s">
        <v>35792</v>
      </c>
      <c r="BD31337" s="473" t="s">
        <v>1301</v>
      </c>
    </row>
    <row r="31338" spans="53:56" ht="15" x14ac:dyDescent="0.25">
      <c r="BA31338" s="90" t="s">
        <v>35832</v>
      </c>
      <c r="BB31338" s="90" t="s">
        <v>3787</v>
      </c>
      <c r="BC31338" s="90" t="s">
        <v>35792</v>
      </c>
      <c r="BD31338" s="473" t="s">
        <v>1301</v>
      </c>
    </row>
    <row r="31339" spans="53:56" ht="15" x14ac:dyDescent="0.25">
      <c r="BA31339" s="91" t="s">
        <v>35833</v>
      </c>
      <c r="BB31339" s="91" t="s">
        <v>3787</v>
      </c>
      <c r="BC31339" s="91" t="s">
        <v>35819</v>
      </c>
      <c r="BD31339" s="473" t="s">
        <v>1301</v>
      </c>
    </row>
    <row r="31340" spans="53:56" ht="15" x14ac:dyDescent="0.25">
      <c r="BA31340" s="90" t="s">
        <v>35834</v>
      </c>
      <c r="BB31340" s="90" t="s">
        <v>3787</v>
      </c>
      <c r="BC31340" s="90" t="s">
        <v>16717</v>
      </c>
      <c r="BD31340" s="473" t="s">
        <v>1301</v>
      </c>
    </row>
    <row r="31341" spans="53:56" ht="15" x14ac:dyDescent="0.25">
      <c r="BA31341" s="91" t="s">
        <v>35835</v>
      </c>
      <c r="BB31341" s="91" t="s">
        <v>3787</v>
      </c>
      <c r="BC31341" s="91" t="s">
        <v>22842</v>
      </c>
      <c r="BD31341" s="473" t="s">
        <v>1301</v>
      </c>
    </row>
    <row r="31342" spans="53:56" ht="15" x14ac:dyDescent="0.25">
      <c r="BA31342" s="90" t="s">
        <v>35836</v>
      </c>
      <c r="BB31342" s="90" t="s">
        <v>3787</v>
      </c>
      <c r="BC31342" s="90" t="s">
        <v>10222</v>
      </c>
      <c r="BD31342" s="473" t="s">
        <v>1301</v>
      </c>
    </row>
    <row r="31343" spans="53:56" ht="15" x14ac:dyDescent="0.25">
      <c r="BA31343" s="90" t="s">
        <v>35837</v>
      </c>
      <c r="BB31343" s="90" t="s">
        <v>3787</v>
      </c>
      <c r="BC31343" s="90" t="s">
        <v>16717</v>
      </c>
      <c r="BD31343" s="473" t="s">
        <v>1301</v>
      </c>
    </row>
    <row r="31344" spans="53:56" ht="15" x14ac:dyDescent="0.25">
      <c r="BA31344" s="91" t="s">
        <v>35838</v>
      </c>
      <c r="BB31344" s="91" t="s">
        <v>3787</v>
      </c>
      <c r="BC31344" s="91" t="s">
        <v>16717</v>
      </c>
      <c r="BD31344" s="473" t="s">
        <v>1301</v>
      </c>
    </row>
    <row r="31345" spans="53:56" ht="15" x14ac:dyDescent="0.25">
      <c r="BA31345" s="90" t="s">
        <v>35839</v>
      </c>
      <c r="BB31345" s="90" t="s">
        <v>3787</v>
      </c>
      <c r="BC31345" s="90" t="s">
        <v>35819</v>
      </c>
      <c r="BD31345" s="473" t="s">
        <v>1301</v>
      </c>
    </row>
    <row r="31346" spans="53:56" ht="15" x14ac:dyDescent="0.25">
      <c r="BA31346" s="91" t="s">
        <v>35840</v>
      </c>
      <c r="BB31346" s="91" t="s">
        <v>3787</v>
      </c>
      <c r="BC31346" s="91" t="s">
        <v>23579</v>
      </c>
      <c r="BD31346" s="473" t="s">
        <v>1301</v>
      </c>
    </row>
    <row r="31347" spans="53:56" ht="15" x14ac:dyDescent="0.25">
      <c r="BA31347" s="91" t="s">
        <v>35841</v>
      </c>
      <c r="BB31347" s="91" t="s">
        <v>3787</v>
      </c>
      <c r="BC31347" s="91" t="s">
        <v>35520</v>
      </c>
      <c r="BD31347" s="473" t="s">
        <v>1301</v>
      </c>
    </row>
    <row r="31348" spans="53:56" ht="15" x14ac:dyDescent="0.25">
      <c r="BA31348" s="91" t="s">
        <v>35842</v>
      </c>
      <c r="BB31348" s="91" t="s">
        <v>3787</v>
      </c>
      <c r="BC31348" s="91" t="s">
        <v>23579</v>
      </c>
      <c r="BD31348" s="473" t="s">
        <v>1301</v>
      </c>
    </row>
    <row r="31349" spans="53:56" ht="15" x14ac:dyDescent="0.25">
      <c r="BA31349" s="90" t="s">
        <v>35843</v>
      </c>
      <c r="BB31349" s="90" t="s">
        <v>3787</v>
      </c>
      <c r="BC31349" s="90" t="s">
        <v>23579</v>
      </c>
      <c r="BD31349" s="473" t="s">
        <v>1301</v>
      </c>
    </row>
    <row r="31350" spans="53:56" ht="15" x14ac:dyDescent="0.25">
      <c r="BA31350" s="91" t="s">
        <v>35844</v>
      </c>
      <c r="BB31350" s="91" t="s">
        <v>3787</v>
      </c>
      <c r="BC31350" s="91" t="s">
        <v>35650</v>
      </c>
      <c r="BD31350" s="473" t="s">
        <v>1301</v>
      </c>
    </row>
    <row r="31351" spans="53:56" ht="15" x14ac:dyDescent="0.25">
      <c r="BA31351" s="90" t="s">
        <v>35845</v>
      </c>
      <c r="BB31351" s="90" t="s">
        <v>3787</v>
      </c>
      <c r="BC31351" s="90" t="s">
        <v>23579</v>
      </c>
      <c r="BD31351" s="473" t="s">
        <v>1301</v>
      </c>
    </row>
    <row r="31352" spans="53:56" ht="15" x14ac:dyDescent="0.25">
      <c r="BA31352" s="90" t="s">
        <v>35846</v>
      </c>
      <c r="BB31352" s="90" t="s">
        <v>3787</v>
      </c>
      <c r="BC31352" s="90" t="s">
        <v>5701</v>
      </c>
      <c r="BD31352" s="473" t="s">
        <v>1301</v>
      </c>
    </row>
    <row r="31353" spans="53:56" ht="15" x14ac:dyDescent="0.25">
      <c r="BA31353" s="91" t="s">
        <v>35847</v>
      </c>
      <c r="BB31353" s="91" t="s">
        <v>3787</v>
      </c>
      <c r="BC31353" s="91" t="s">
        <v>35848</v>
      </c>
      <c r="BD31353" s="473" t="s">
        <v>1301</v>
      </c>
    </row>
    <row r="31354" spans="53:56" ht="15" x14ac:dyDescent="0.25">
      <c r="BA31354" s="90" t="s">
        <v>35849</v>
      </c>
      <c r="BB31354" s="90" t="s">
        <v>3787</v>
      </c>
      <c r="BC31354" s="90" t="s">
        <v>15419</v>
      </c>
      <c r="BD31354" s="473" t="s">
        <v>1301</v>
      </c>
    </row>
    <row r="31355" spans="53:56" ht="15" x14ac:dyDescent="0.25">
      <c r="BA31355" s="91" t="s">
        <v>35850</v>
      </c>
      <c r="BB31355" s="91" t="s">
        <v>3787</v>
      </c>
      <c r="BC31355" s="91" t="s">
        <v>10171</v>
      </c>
      <c r="BD31355" s="473" t="s">
        <v>1301</v>
      </c>
    </row>
    <row r="31356" spans="53:56" ht="15" x14ac:dyDescent="0.25">
      <c r="BA31356" s="91" t="s">
        <v>35851</v>
      </c>
      <c r="BB31356" s="91" t="s">
        <v>3787</v>
      </c>
      <c r="BC31356" s="91" t="s">
        <v>35852</v>
      </c>
      <c r="BD31356" s="473" t="s">
        <v>1301</v>
      </c>
    </row>
    <row r="31357" spans="53:56" ht="15" x14ac:dyDescent="0.25">
      <c r="BA31357" s="90" t="s">
        <v>35853</v>
      </c>
      <c r="BB31357" s="90" t="s">
        <v>3787</v>
      </c>
      <c r="BC31357" s="90" t="s">
        <v>35852</v>
      </c>
      <c r="BD31357" s="473" t="s">
        <v>1301</v>
      </c>
    </row>
    <row r="31358" spans="53:56" ht="15" x14ac:dyDescent="0.25">
      <c r="BA31358" s="91" t="s">
        <v>35854</v>
      </c>
      <c r="BB31358" s="91" t="s">
        <v>3787</v>
      </c>
      <c r="BC31358" s="91" t="s">
        <v>5701</v>
      </c>
      <c r="BD31358" s="473" t="s">
        <v>1301</v>
      </c>
    </row>
    <row r="31359" spans="53:56" ht="15" x14ac:dyDescent="0.25">
      <c r="BA31359" s="90" t="s">
        <v>35855</v>
      </c>
      <c r="BB31359" s="90" t="s">
        <v>3787</v>
      </c>
      <c r="BC31359" s="90" t="s">
        <v>5701</v>
      </c>
      <c r="BD31359" s="473" t="s">
        <v>1301</v>
      </c>
    </row>
    <row r="31360" spans="53:56" ht="15" x14ac:dyDescent="0.25">
      <c r="BA31360" s="91" t="s">
        <v>35856</v>
      </c>
      <c r="BB31360" s="91" t="s">
        <v>5340</v>
      </c>
      <c r="BC31360" s="91" t="s">
        <v>29696</v>
      </c>
      <c r="BD31360" s="473" t="s">
        <v>1301</v>
      </c>
    </row>
    <row r="31361" spans="53:56" ht="15" x14ac:dyDescent="0.25">
      <c r="BA31361" s="90" t="s">
        <v>35857</v>
      </c>
      <c r="BB31361" s="90" t="s">
        <v>3787</v>
      </c>
      <c r="BC31361" s="90" t="s">
        <v>5701</v>
      </c>
      <c r="BD31361" s="473" t="s">
        <v>1301</v>
      </c>
    </row>
    <row r="31362" spans="53:56" ht="15" x14ac:dyDescent="0.25">
      <c r="BA31362" s="91" t="s">
        <v>35858</v>
      </c>
      <c r="BB31362" s="91" t="s">
        <v>3787</v>
      </c>
      <c r="BC31362" s="91" t="s">
        <v>35852</v>
      </c>
      <c r="BD31362" s="473" t="s">
        <v>1301</v>
      </c>
    </row>
    <row r="31363" spans="53:56" ht="15" x14ac:dyDescent="0.25">
      <c r="BA31363" s="90" t="s">
        <v>35859</v>
      </c>
      <c r="BB31363" s="90" t="s">
        <v>3787</v>
      </c>
      <c r="BC31363" s="90" t="s">
        <v>15419</v>
      </c>
      <c r="BD31363" s="473" t="s">
        <v>1301</v>
      </c>
    </row>
    <row r="31364" spans="53:56" ht="15" x14ac:dyDescent="0.25">
      <c r="BA31364" s="91" t="s">
        <v>35860</v>
      </c>
      <c r="BB31364" s="91" t="s">
        <v>3787</v>
      </c>
      <c r="BC31364" s="91" t="s">
        <v>35848</v>
      </c>
      <c r="BD31364" s="473" t="s">
        <v>1301</v>
      </c>
    </row>
    <row r="31365" spans="53:56" ht="15" x14ac:dyDescent="0.25">
      <c r="BA31365" s="90" t="s">
        <v>35861</v>
      </c>
      <c r="BB31365" s="90" t="s">
        <v>3787</v>
      </c>
      <c r="BC31365" s="90" t="s">
        <v>17166</v>
      </c>
      <c r="BD31365" s="473" t="s">
        <v>1301</v>
      </c>
    </row>
    <row r="31366" spans="53:56" ht="15" x14ac:dyDescent="0.25">
      <c r="BA31366" s="90" t="s">
        <v>35862</v>
      </c>
      <c r="BB31366" s="90" t="s">
        <v>3787</v>
      </c>
      <c r="BC31366" s="90" t="s">
        <v>23579</v>
      </c>
      <c r="BD31366" s="473" t="s">
        <v>1301</v>
      </c>
    </row>
    <row r="31367" spans="53:56" ht="15" x14ac:dyDescent="0.25">
      <c r="BA31367" s="91" t="s">
        <v>35863</v>
      </c>
      <c r="BB31367" s="91" t="s">
        <v>3787</v>
      </c>
      <c r="BC31367" s="91" t="s">
        <v>17166</v>
      </c>
      <c r="BD31367" s="473" t="s">
        <v>1301</v>
      </c>
    </row>
    <row r="31368" spans="53:56" ht="15" x14ac:dyDescent="0.25">
      <c r="BA31368" s="90" t="s">
        <v>35864</v>
      </c>
      <c r="BB31368" s="90" t="s">
        <v>3787</v>
      </c>
      <c r="BC31368" s="90" t="s">
        <v>35848</v>
      </c>
      <c r="BD31368" s="473" t="s">
        <v>1301</v>
      </c>
    </row>
    <row r="31369" spans="53:56" ht="15" x14ac:dyDescent="0.25">
      <c r="BA31369" s="90" t="s">
        <v>35865</v>
      </c>
      <c r="BB31369" s="90" t="s">
        <v>3787</v>
      </c>
      <c r="BC31369" s="90" t="s">
        <v>35848</v>
      </c>
      <c r="BD31369" s="473" t="s">
        <v>1301</v>
      </c>
    </row>
    <row r="31370" spans="53:56" ht="15" x14ac:dyDescent="0.25">
      <c r="BA31370" s="91" t="s">
        <v>35866</v>
      </c>
      <c r="BB31370" s="91" t="s">
        <v>3787</v>
      </c>
      <c r="BC31370" s="91" t="s">
        <v>15419</v>
      </c>
      <c r="BD31370" s="473" t="s">
        <v>1301</v>
      </c>
    </row>
    <row r="31371" spans="53:56" ht="15" x14ac:dyDescent="0.25">
      <c r="BA31371" s="90" t="s">
        <v>35867</v>
      </c>
      <c r="BB31371" s="90" t="s">
        <v>3787</v>
      </c>
      <c r="BC31371" s="90" t="s">
        <v>15419</v>
      </c>
      <c r="BD31371" s="473" t="s">
        <v>1301</v>
      </c>
    </row>
    <row r="31372" spans="53:56" ht="15" x14ac:dyDescent="0.25">
      <c r="BA31372" s="91" t="s">
        <v>35868</v>
      </c>
      <c r="BB31372" s="91" t="s">
        <v>3787</v>
      </c>
      <c r="BC31372" s="91" t="s">
        <v>17166</v>
      </c>
      <c r="BD31372" s="473" t="s">
        <v>1301</v>
      </c>
    </row>
    <row r="31373" spans="53:56" ht="15" x14ac:dyDescent="0.25">
      <c r="BA31373" s="90" t="s">
        <v>35868</v>
      </c>
      <c r="BB31373" s="90" t="s">
        <v>3787</v>
      </c>
      <c r="BC31373" s="90" t="s">
        <v>23579</v>
      </c>
      <c r="BD31373" s="473" t="s">
        <v>1301</v>
      </c>
    </row>
    <row r="31374" spans="53:56" ht="15" x14ac:dyDescent="0.25">
      <c r="BA31374" s="90" t="s">
        <v>35869</v>
      </c>
      <c r="BB31374" s="90" t="s">
        <v>3787</v>
      </c>
      <c r="BC31374" s="90" t="s">
        <v>15419</v>
      </c>
      <c r="BD31374" s="473" t="s">
        <v>1301</v>
      </c>
    </row>
    <row r="31375" spans="53:56" ht="15" x14ac:dyDescent="0.25">
      <c r="BA31375" s="91" t="s">
        <v>35870</v>
      </c>
      <c r="BB31375" s="91" t="s">
        <v>3787</v>
      </c>
      <c r="BC31375" s="91" t="s">
        <v>35852</v>
      </c>
      <c r="BD31375" s="473" t="s">
        <v>1301</v>
      </c>
    </row>
    <row r="31376" spans="53:56" ht="15" x14ac:dyDescent="0.25">
      <c r="BA31376" s="91" t="s">
        <v>35871</v>
      </c>
      <c r="BB31376" s="91" t="s">
        <v>3787</v>
      </c>
      <c r="BC31376" s="91" t="s">
        <v>17166</v>
      </c>
      <c r="BD31376" s="473" t="s">
        <v>1301</v>
      </c>
    </row>
    <row r="31377" spans="53:56" ht="15" x14ac:dyDescent="0.25">
      <c r="BA31377" s="90" t="s">
        <v>35872</v>
      </c>
      <c r="BB31377" s="90" t="s">
        <v>3787</v>
      </c>
      <c r="BC31377" s="90" t="s">
        <v>23579</v>
      </c>
      <c r="BD31377" s="473" t="s">
        <v>1301</v>
      </c>
    </row>
    <row r="31378" spans="53:56" ht="15" x14ac:dyDescent="0.25">
      <c r="BA31378" s="91" t="s">
        <v>35873</v>
      </c>
      <c r="BB31378" s="91" t="s">
        <v>3787</v>
      </c>
      <c r="BC31378" s="91" t="s">
        <v>23579</v>
      </c>
      <c r="BD31378" s="473" t="s">
        <v>1301</v>
      </c>
    </row>
    <row r="31379" spans="53:56" ht="15" x14ac:dyDescent="0.25">
      <c r="BA31379" s="90" t="s">
        <v>35874</v>
      </c>
      <c r="BB31379" s="90" t="s">
        <v>3787</v>
      </c>
      <c r="BC31379" s="90" t="s">
        <v>15419</v>
      </c>
      <c r="BD31379" s="473" t="s">
        <v>1301</v>
      </c>
    </row>
    <row r="31380" spans="53:56" ht="15" x14ac:dyDescent="0.25">
      <c r="BA31380" s="91" t="s">
        <v>35875</v>
      </c>
      <c r="BB31380" s="91" t="s">
        <v>3787</v>
      </c>
      <c r="BC31380" s="91" t="s">
        <v>23579</v>
      </c>
      <c r="BD31380" s="473" t="s">
        <v>1301</v>
      </c>
    </row>
    <row r="31381" spans="53:56" ht="15" x14ac:dyDescent="0.25">
      <c r="BA31381" s="90" t="s">
        <v>35876</v>
      </c>
      <c r="BB31381" s="90" t="s">
        <v>3787</v>
      </c>
      <c r="BC31381" s="90" t="s">
        <v>35852</v>
      </c>
      <c r="BD31381" s="473" t="s">
        <v>1301</v>
      </c>
    </row>
    <row r="31382" spans="53:56" ht="15" x14ac:dyDescent="0.25">
      <c r="BA31382" s="91" t="s">
        <v>35877</v>
      </c>
      <c r="BB31382" s="91" t="s">
        <v>3787</v>
      </c>
      <c r="BC31382" s="91" t="s">
        <v>17166</v>
      </c>
      <c r="BD31382" s="473" t="s">
        <v>1301</v>
      </c>
    </row>
    <row r="31383" spans="53:56" ht="15" x14ac:dyDescent="0.25">
      <c r="BA31383" s="90" t="s">
        <v>35878</v>
      </c>
      <c r="BB31383" s="90" t="s">
        <v>3787</v>
      </c>
      <c r="BC31383" s="90" t="s">
        <v>35848</v>
      </c>
      <c r="BD31383" s="473" t="s">
        <v>1301</v>
      </c>
    </row>
    <row r="31384" spans="53:56" ht="15" x14ac:dyDescent="0.25">
      <c r="BA31384" s="91" t="s">
        <v>35879</v>
      </c>
      <c r="BB31384" s="91" t="s">
        <v>3787</v>
      </c>
      <c r="BC31384" s="91" t="s">
        <v>5701</v>
      </c>
      <c r="BD31384" s="473" t="s">
        <v>1301</v>
      </c>
    </row>
    <row r="31385" spans="53:56" ht="15" x14ac:dyDescent="0.25">
      <c r="BA31385" s="90" t="s">
        <v>35880</v>
      </c>
      <c r="BB31385" s="90" t="s">
        <v>3787</v>
      </c>
      <c r="BC31385" s="90" t="s">
        <v>5701</v>
      </c>
      <c r="BD31385" s="473" t="s">
        <v>1301</v>
      </c>
    </row>
    <row r="31386" spans="53:56" ht="15" x14ac:dyDescent="0.25">
      <c r="BA31386" s="91" t="s">
        <v>35881</v>
      </c>
      <c r="BB31386" s="91" t="s">
        <v>3787</v>
      </c>
      <c r="BC31386" s="91" t="s">
        <v>35882</v>
      </c>
      <c r="BD31386" s="473" t="s">
        <v>1301</v>
      </c>
    </row>
    <row r="31387" spans="53:56" ht="15" x14ac:dyDescent="0.25">
      <c r="BA31387" s="90" t="s">
        <v>35883</v>
      </c>
      <c r="BB31387" s="90" t="s">
        <v>3787</v>
      </c>
      <c r="BC31387" s="90" t="s">
        <v>35884</v>
      </c>
      <c r="BD31387" s="473" t="s">
        <v>1301</v>
      </c>
    </row>
    <row r="31388" spans="53:56" ht="15" x14ac:dyDescent="0.25">
      <c r="BA31388" s="91" t="s">
        <v>35885</v>
      </c>
      <c r="BB31388" s="91" t="s">
        <v>3787</v>
      </c>
      <c r="BC31388" s="91" t="s">
        <v>35882</v>
      </c>
      <c r="BD31388" s="473" t="s">
        <v>1301</v>
      </c>
    </row>
    <row r="31389" spans="53:56" ht="15" x14ac:dyDescent="0.25">
      <c r="BA31389" s="90" t="s">
        <v>35886</v>
      </c>
      <c r="BB31389" s="90" t="s">
        <v>3787</v>
      </c>
      <c r="BC31389" s="90" t="s">
        <v>21164</v>
      </c>
      <c r="BD31389" s="473" t="s">
        <v>1301</v>
      </c>
    </row>
    <row r="31390" spans="53:56" ht="15" x14ac:dyDescent="0.25">
      <c r="BA31390" s="91" t="s">
        <v>35887</v>
      </c>
      <c r="BB31390" s="91" t="s">
        <v>3787</v>
      </c>
      <c r="BC31390" s="91" t="s">
        <v>3225</v>
      </c>
      <c r="BD31390" s="473" t="s">
        <v>1301</v>
      </c>
    </row>
    <row r="31391" spans="53:56" ht="15" x14ac:dyDescent="0.25">
      <c r="BA31391" s="90" t="s">
        <v>35888</v>
      </c>
      <c r="BB31391" s="90" t="s">
        <v>3787</v>
      </c>
      <c r="BC31391" s="90" t="s">
        <v>35884</v>
      </c>
      <c r="BD31391" s="473" t="s">
        <v>1301</v>
      </c>
    </row>
    <row r="31392" spans="53:56" ht="15" x14ac:dyDescent="0.25">
      <c r="BA31392" s="91" t="s">
        <v>35889</v>
      </c>
      <c r="BB31392" s="91" t="s">
        <v>3787</v>
      </c>
      <c r="BC31392" s="91" t="s">
        <v>35890</v>
      </c>
      <c r="BD31392" s="473" t="s">
        <v>1301</v>
      </c>
    </row>
    <row r="31393" spans="53:56" ht="15" x14ac:dyDescent="0.25">
      <c r="BA31393" s="90" t="s">
        <v>35891</v>
      </c>
      <c r="BB31393" s="90" t="s">
        <v>3787</v>
      </c>
      <c r="BC31393" s="90" t="s">
        <v>3225</v>
      </c>
      <c r="BD31393" s="473" t="s">
        <v>1301</v>
      </c>
    </row>
    <row r="31394" spans="53:56" ht="15" x14ac:dyDescent="0.25">
      <c r="BA31394" s="91" t="s">
        <v>35892</v>
      </c>
      <c r="BB31394" s="91" t="s">
        <v>3787</v>
      </c>
      <c r="BC31394" s="91" t="s">
        <v>35882</v>
      </c>
      <c r="BD31394" s="473" t="s">
        <v>1301</v>
      </c>
    </row>
    <row r="31395" spans="53:56" ht="15" x14ac:dyDescent="0.25">
      <c r="BA31395" s="90" t="s">
        <v>35893</v>
      </c>
      <c r="BB31395" s="90" t="s">
        <v>3787</v>
      </c>
      <c r="BC31395" s="90" t="s">
        <v>35884</v>
      </c>
      <c r="BD31395" s="473" t="s">
        <v>1301</v>
      </c>
    </row>
    <row r="31396" spans="53:56" ht="15" x14ac:dyDescent="0.25">
      <c r="BA31396" s="91" t="s">
        <v>35894</v>
      </c>
      <c r="BB31396" s="91" t="s">
        <v>3787</v>
      </c>
      <c r="BC31396" s="91" t="s">
        <v>35884</v>
      </c>
      <c r="BD31396" s="473" t="s">
        <v>1301</v>
      </c>
    </row>
    <row r="31397" spans="53:56" ht="15" x14ac:dyDescent="0.25">
      <c r="BA31397" s="90" t="s">
        <v>35895</v>
      </c>
      <c r="BB31397" s="90" t="s">
        <v>3787</v>
      </c>
      <c r="BC31397" s="90" t="s">
        <v>35890</v>
      </c>
      <c r="BD31397" s="473" t="s">
        <v>1301</v>
      </c>
    </row>
    <row r="31398" spans="53:56" ht="15" x14ac:dyDescent="0.25">
      <c r="BA31398" s="91" t="s">
        <v>35896</v>
      </c>
      <c r="BB31398" s="91" t="s">
        <v>3787</v>
      </c>
      <c r="BC31398" s="91" t="s">
        <v>35890</v>
      </c>
      <c r="BD31398" s="473" t="s">
        <v>1301</v>
      </c>
    </row>
    <row r="31399" spans="53:56" ht="15" x14ac:dyDescent="0.25">
      <c r="BA31399" s="90" t="s">
        <v>35897</v>
      </c>
      <c r="BB31399" s="90" t="s">
        <v>3787</v>
      </c>
      <c r="BC31399" s="90" t="s">
        <v>3225</v>
      </c>
      <c r="BD31399" s="473" t="s">
        <v>1301</v>
      </c>
    </row>
    <row r="31400" spans="53:56" ht="15" x14ac:dyDescent="0.25">
      <c r="BA31400" s="91" t="s">
        <v>35898</v>
      </c>
      <c r="BB31400" s="91" t="s">
        <v>3787</v>
      </c>
      <c r="BC31400" s="91" t="s">
        <v>3225</v>
      </c>
      <c r="BD31400" s="473" t="s">
        <v>1301</v>
      </c>
    </row>
    <row r="31401" spans="53:56" ht="15" x14ac:dyDescent="0.25">
      <c r="BA31401" s="90" t="s">
        <v>35899</v>
      </c>
      <c r="BB31401" s="90" t="s">
        <v>3787</v>
      </c>
      <c r="BC31401" s="90" t="s">
        <v>3225</v>
      </c>
      <c r="BD31401" s="473" t="s">
        <v>1301</v>
      </c>
    </row>
    <row r="31402" spans="53:56" ht="15" x14ac:dyDescent="0.25">
      <c r="BA31402" s="91" t="s">
        <v>35900</v>
      </c>
      <c r="BB31402" s="91" t="s">
        <v>3787</v>
      </c>
      <c r="BC31402" s="91" t="s">
        <v>3225</v>
      </c>
      <c r="BD31402" s="473" t="s">
        <v>1301</v>
      </c>
    </row>
    <row r="31403" spans="53:56" ht="15" x14ac:dyDescent="0.25">
      <c r="BA31403" s="90" t="s">
        <v>35901</v>
      </c>
      <c r="BB31403" s="90" t="s">
        <v>3787</v>
      </c>
      <c r="BC31403" s="90" t="s">
        <v>35882</v>
      </c>
      <c r="BD31403" s="473" t="s">
        <v>1301</v>
      </c>
    </row>
    <row r="31404" spans="53:56" ht="15" x14ac:dyDescent="0.25">
      <c r="BA31404" s="91" t="s">
        <v>35902</v>
      </c>
      <c r="BB31404" s="91" t="s">
        <v>3787</v>
      </c>
      <c r="BC31404" s="91" t="s">
        <v>35890</v>
      </c>
      <c r="BD31404" s="473" t="s">
        <v>1301</v>
      </c>
    </row>
    <row r="31405" spans="53:56" ht="15" x14ac:dyDescent="0.25">
      <c r="BA31405" s="90" t="s">
        <v>35903</v>
      </c>
      <c r="BB31405" s="90" t="s">
        <v>3787</v>
      </c>
      <c r="BC31405" s="90" t="s">
        <v>21164</v>
      </c>
      <c r="BD31405" s="473" t="s">
        <v>1301</v>
      </c>
    </row>
    <row r="31406" spans="53:56" ht="15" x14ac:dyDescent="0.25">
      <c r="BA31406" s="91" t="s">
        <v>35904</v>
      </c>
      <c r="BB31406" s="91" t="s">
        <v>3787</v>
      </c>
      <c r="BC31406" s="91" t="s">
        <v>21164</v>
      </c>
      <c r="BD31406" s="473" t="s">
        <v>1301</v>
      </c>
    </row>
    <row r="31407" spans="53:56" ht="15" x14ac:dyDescent="0.25">
      <c r="BA31407" s="90" t="s">
        <v>35905</v>
      </c>
      <c r="BB31407" s="90" t="s">
        <v>3787</v>
      </c>
      <c r="BC31407" s="90" t="s">
        <v>3225</v>
      </c>
      <c r="BD31407" s="473" t="s">
        <v>1301</v>
      </c>
    </row>
    <row r="31408" spans="53:56" ht="15" x14ac:dyDescent="0.25">
      <c r="BA31408" s="91" t="s">
        <v>35906</v>
      </c>
      <c r="BB31408" s="91" t="s">
        <v>3787</v>
      </c>
      <c r="BC31408" s="91" t="s">
        <v>3225</v>
      </c>
      <c r="BD31408" s="473" t="s">
        <v>1301</v>
      </c>
    </row>
    <row r="31409" spans="53:56" ht="15" x14ac:dyDescent="0.25">
      <c r="BA31409" s="90" t="s">
        <v>35907</v>
      </c>
      <c r="BB31409" s="90" t="s">
        <v>3787</v>
      </c>
      <c r="BC31409" s="90" t="s">
        <v>35890</v>
      </c>
      <c r="BD31409" s="473" t="s">
        <v>1301</v>
      </c>
    </row>
    <row r="31410" spans="53:56" ht="15" x14ac:dyDescent="0.25">
      <c r="BA31410" s="91" t="s">
        <v>35908</v>
      </c>
      <c r="BB31410" s="91" t="s">
        <v>3787</v>
      </c>
      <c r="BC31410" s="91" t="s">
        <v>3225</v>
      </c>
      <c r="BD31410" s="473" t="s">
        <v>1301</v>
      </c>
    </row>
    <row r="31411" spans="53:56" ht="15" x14ac:dyDescent="0.25">
      <c r="BA31411" s="90" t="s">
        <v>35909</v>
      </c>
      <c r="BB31411" s="90" t="s">
        <v>3787</v>
      </c>
      <c r="BC31411" s="90" t="s">
        <v>35884</v>
      </c>
      <c r="BD31411" s="473" t="s">
        <v>1301</v>
      </c>
    </row>
    <row r="31412" spans="53:56" ht="15" x14ac:dyDescent="0.25">
      <c r="BA31412" s="91" t="s">
        <v>35910</v>
      </c>
      <c r="BB31412" s="91" t="s">
        <v>3787</v>
      </c>
      <c r="BC31412" s="91" t="s">
        <v>35884</v>
      </c>
      <c r="BD31412" s="473" t="s">
        <v>1301</v>
      </c>
    </row>
    <row r="31413" spans="53:56" ht="15" x14ac:dyDescent="0.25">
      <c r="BA31413" s="90" t="s">
        <v>35911</v>
      </c>
      <c r="BB31413" s="90" t="s">
        <v>3787</v>
      </c>
      <c r="BC31413" s="90" t="s">
        <v>35884</v>
      </c>
      <c r="BD31413" s="473" t="s">
        <v>1301</v>
      </c>
    </row>
    <row r="31414" spans="53:56" ht="15" x14ac:dyDescent="0.25">
      <c r="BA31414" s="91" t="s">
        <v>35912</v>
      </c>
      <c r="BB31414" s="91" t="s">
        <v>3787</v>
      </c>
      <c r="BC31414" s="91" t="s">
        <v>3225</v>
      </c>
      <c r="BD31414" s="473" t="s">
        <v>1301</v>
      </c>
    </row>
    <row r="31415" spans="53:56" ht="15" x14ac:dyDescent="0.25">
      <c r="BA31415" s="90" t="s">
        <v>35913</v>
      </c>
      <c r="BB31415" s="90" t="s">
        <v>3787</v>
      </c>
      <c r="BC31415" s="90" t="s">
        <v>35890</v>
      </c>
      <c r="BD31415" s="473" t="s">
        <v>1301</v>
      </c>
    </row>
    <row r="31416" spans="53:56" ht="15" x14ac:dyDescent="0.25">
      <c r="BA31416" s="91" t="s">
        <v>35914</v>
      </c>
      <c r="BB31416" s="91" t="s">
        <v>3787</v>
      </c>
      <c r="BC31416" s="91" t="s">
        <v>35884</v>
      </c>
      <c r="BD31416" s="473" t="s">
        <v>1301</v>
      </c>
    </row>
    <row r="31417" spans="53:56" ht="15" x14ac:dyDescent="0.25">
      <c r="BA31417" s="90" t="s">
        <v>35915</v>
      </c>
      <c r="BB31417" s="90" t="s">
        <v>3787</v>
      </c>
      <c r="BC31417" s="90" t="s">
        <v>35884</v>
      </c>
      <c r="BD31417" s="473" t="s">
        <v>1301</v>
      </c>
    </row>
    <row r="31418" spans="53:56" ht="15" x14ac:dyDescent="0.25">
      <c r="BA31418" s="91" t="s">
        <v>35916</v>
      </c>
      <c r="BB31418" s="91" t="s">
        <v>3787</v>
      </c>
      <c r="BC31418" s="91" t="s">
        <v>21164</v>
      </c>
      <c r="BD31418" s="473" t="s">
        <v>1301</v>
      </c>
    </row>
    <row r="31419" spans="53:56" ht="15" x14ac:dyDescent="0.25">
      <c r="BA31419" s="90" t="s">
        <v>35917</v>
      </c>
      <c r="BB31419" s="90" t="s">
        <v>3787</v>
      </c>
      <c r="BC31419" s="90" t="s">
        <v>3225</v>
      </c>
      <c r="BD31419" s="473" t="s">
        <v>1301</v>
      </c>
    </row>
    <row r="31420" spans="53:56" ht="15" x14ac:dyDescent="0.25">
      <c r="BA31420" s="91" t="s">
        <v>35918</v>
      </c>
      <c r="BB31420" s="91" t="s">
        <v>3787</v>
      </c>
      <c r="BC31420" s="91" t="s">
        <v>35890</v>
      </c>
      <c r="BD31420" s="473" t="s">
        <v>1301</v>
      </c>
    </row>
    <row r="31421" spans="53:56" ht="15" x14ac:dyDescent="0.25">
      <c r="BA31421" s="90" t="s">
        <v>35919</v>
      </c>
      <c r="BB31421" s="90" t="s">
        <v>3787</v>
      </c>
      <c r="BC31421" s="90" t="s">
        <v>35920</v>
      </c>
      <c r="BD31421" s="473" t="s">
        <v>1301</v>
      </c>
    </row>
    <row r="31422" spans="53:56" ht="15" x14ac:dyDescent="0.25">
      <c r="BA31422" s="91" t="s">
        <v>35921</v>
      </c>
      <c r="BB31422" s="91" t="s">
        <v>3787</v>
      </c>
      <c r="BC31422" s="91" t="s">
        <v>10171</v>
      </c>
      <c r="BD31422" s="473" t="s">
        <v>1301</v>
      </c>
    </row>
    <row r="31423" spans="53:56" ht="15" x14ac:dyDescent="0.25">
      <c r="BA31423" s="90" t="s">
        <v>35922</v>
      </c>
      <c r="BB31423" s="90" t="s">
        <v>3787</v>
      </c>
      <c r="BC31423" s="90" t="s">
        <v>35923</v>
      </c>
      <c r="BD31423" s="473" t="s">
        <v>1301</v>
      </c>
    </row>
    <row r="31424" spans="53:56" ht="15" x14ac:dyDescent="0.25">
      <c r="BA31424" s="91" t="s">
        <v>35924</v>
      </c>
      <c r="BB31424" s="91" t="s">
        <v>3787</v>
      </c>
      <c r="BC31424" s="91" t="s">
        <v>21153</v>
      </c>
      <c r="BD31424" s="473" t="s">
        <v>1301</v>
      </c>
    </row>
    <row r="31425" spans="53:56" ht="15" x14ac:dyDescent="0.25">
      <c r="BA31425" s="90" t="s">
        <v>35925</v>
      </c>
      <c r="BB31425" s="90" t="s">
        <v>3787</v>
      </c>
      <c r="BC31425" s="90" t="s">
        <v>35926</v>
      </c>
      <c r="BD31425" s="473" t="s">
        <v>1301</v>
      </c>
    </row>
    <row r="31426" spans="53:56" ht="15" x14ac:dyDescent="0.25">
      <c r="BA31426" s="91" t="s">
        <v>35927</v>
      </c>
      <c r="BB31426" s="91" t="s">
        <v>3787</v>
      </c>
      <c r="BC31426" s="91" t="s">
        <v>35926</v>
      </c>
      <c r="BD31426" s="473" t="s">
        <v>1301</v>
      </c>
    </row>
    <row r="31427" spans="53:56" ht="15" x14ac:dyDescent="0.25">
      <c r="BA31427" s="90" t="s">
        <v>35928</v>
      </c>
      <c r="BB31427" s="90" t="s">
        <v>3787</v>
      </c>
      <c r="BC31427" s="90" t="s">
        <v>35923</v>
      </c>
      <c r="BD31427" s="473" t="s">
        <v>1301</v>
      </c>
    </row>
    <row r="31428" spans="53:56" ht="15" x14ac:dyDescent="0.25">
      <c r="BA31428" s="91" t="s">
        <v>35929</v>
      </c>
      <c r="BB31428" s="91" t="s">
        <v>3787</v>
      </c>
      <c r="BC31428" s="91" t="s">
        <v>10171</v>
      </c>
      <c r="BD31428" s="473" t="s">
        <v>1301</v>
      </c>
    </row>
    <row r="31429" spans="53:56" ht="15" x14ac:dyDescent="0.25">
      <c r="BA31429" s="90" t="s">
        <v>35930</v>
      </c>
      <c r="BB31429" s="90" t="s">
        <v>3787</v>
      </c>
      <c r="BC31429" s="90" t="s">
        <v>10171</v>
      </c>
      <c r="BD31429" s="473" t="s">
        <v>1301</v>
      </c>
    </row>
    <row r="31430" spans="53:56" ht="15" x14ac:dyDescent="0.25">
      <c r="BA31430" s="91" t="s">
        <v>35931</v>
      </c>
      <c r="BB31430" s="91" t="s">
        <v>3787</v>
      </c>
      <c r="BC31430" s="91" t="s">
        <v>21153</v>
      </c>
      <c r="BD31430" s="473" t="s">
        <v>1301</v>
      </c>
    </row>
    <row r="31431" spans="53:56" ht="15" x14ac:dyDescent="0.25">
      <c r="BA31431" s="90" t="s">
        <v>35932</v>
      </c>
      <c r="BB31431" s="90" t="s">
        <v>3787</v>
      </c>
      <c r="BC31431" s="90" t="s">
        <v>35933</v>
      </c>
      <c r="BD31431" s="473" t="s">
        <v>1301</v>
      </c>
    </row>
    <row r="31432" spans="53:56" ht="15" x14ac:dyDescent="0.25">
      <c r="BA31432" s="91" t="s">
        <v>35934</v>
      </c>
      <c r="BB31432" s="91" t="s">
        <v>3787</v>
      </c>
      <c r="BC31432" s="91" t="s">
        <v>35935</v>
      </c>
      <c r="BD31432" s="473" t="s">
        <v>1301</v>
      </c>
    </row>
    <row r="31433" spans="53:56" ht="15" x14ac:dyDescent="0.25">
      <c r="BA31433" s="90" t="s">
        <v>35936</v>
      </c>
      <c r="BB31433" s="90" t="s">
        <v>3787</v>
      </c>
      <c r="BC31433" s="90" t="s">
        <v>35920</v>
      </c>
      <c r="BD31433" s="473" t="s">
        <v>1301</v>
      </c>
    </row>
    <row r="31434" spans="53:56" ht="15" x14ac:dyDescent="0.25">
      <c r="BA31434" s="91" t="s">
        <v>35937</v>
      </c>
      <c r="BB31434" s="91" t="s">
        <v>3787</v>
      </c>
      <c r="BC31434" s="91" t="s">
        <v>10171</v>
      </c>
      <c r="BD31434" s="473" t="s">
        <v>1301</v>
      </c>
    </row>
    <row r="31435" spans="53:56" ht="15" x14ac:dyDescent="0.25">
      <c r="BA31435" s="90" t="s">
        <v>35938</v>
      </c>
      <c r="BB31435" s="90" t="s">
        <v>3787</v>
      </c>
      <c r="BC31435" s="90" t="s">
        <v>35923</v>
      </c>
      <c r="BD31435" s="473" t="s">
        <v>1301</v>
      </c>
    </row>
    <row r="31436" spans="53:56" ht="15" x14ac:dyDescent="0.25">
      <c r="BA31436" s="91" t="s">
        <v>35939</v>
      </c>
      <c r="BB31436" s="91" t="s">
        <v>3787</v>
      </c>
      <c r="BC31436" s="91" t="s">
        <v>35926</v>
      </c>
      <c r="BD31436" s="473" t="s">
        <v>1301</v>
      </c>
    </row>
    <row r="31437" spans="53:56" ht="15" x14ac:dyDescent="0.25">
      <c r="BA31437" s="90" t="s">
        <v>35940</v>
      </c>
      <c r="BB31437" s="90" t="s">
        <v>3787</v>
      </c>
      <c r="BC31437" s="90" t="s">
        <v>35941</v>
      </c>
      <c r="BD31437" s="473" t="s">
        <v>1301</v>
      </c>
    </row>
    <row r="31438" spans="53:56" ht="15" x14ac:dyDescent="0.25">
      <c r="BA31438" s="91" t="s">
        <v>35942</v>
      </c>
      <c r="BB31438" s="91" t="s">
        <v>3787</v>
      </c>
      <c r="BC31438" s="91" t="s">
        <v>35943</v>
      </c>
      <c r="BD31438" s="473" t="s">
        <v>1301</v>
      </c>
    </row>
    <row r="31439" spans="53:56" ht="15" x14ac:dyDescent="0.25">
      <c r="BA31439" s="90" t="s">
        <v>35944</v>
      </c>
      <c r="BB31439" s="90" t="s">
        <v>3787</v>
      </c>
      <c r="BC31439" s="90" t="s">
        <v>21153</v>
      </c>
      <c r="BD31439" s="473" t="s">
        <v>1301</v>
      </c>
    </row>
    <row r="31440" spans="53:56" ht="15" x14ac:dyDescent="0.25">
      <c r="BA31440" s="91" t="s">
        <v>35945</v>
      </c>
      <c r="BB31440" s="91" t="s">
        <v>3787</v>
      </c>
      <c r="BC31440" s="91" t="s">
        <v>35926</v>
      </c>
      <c r="BD31440" s="473" t="s">
        <v>1301</v>
      </c>
    </row>
    <row r="31441" spans="53:56" ht="15" x14ac:dyDescent="0.25">
      <c r="BA31441" s="90" t="s">
        <v>35946</v>
      </c>
      <c r="BB31441" s="90" t="s">
        <v>3787</v>
      </c>
      <c r="BC31441" s="90" t="s">
        <v>9106</v>
      </c>
      <c r="BD31441" s="473" t="s">
        <v>1301</v>
      </c>
    </row>
    <row r="31442" spans="53:56" ht="15" x14ac:dyDescent="0.25">
      <c r="BA31442" s="91" t="s">
        <v>35947</v>
      </c>
      <c r="BB31442" s="91" t="s">
        <v>3787</v>
      </c>
      <c r="BC31442" s="91" t="s">
        <v>35920</v>
      </c>
      <c r="BD31442" s="473" t="s">
        <v>1301</v>
      </c>
    </row>
    <row r="31443" spans="53:56" ht="15" x14ac:dyDescent="0.25">
      <c r="BA31443" s="90" t="s">
        <v>35948</v>
      </c>
      <c r="BB31443" s="90" t="s">
        <v>3787</v>
      </c>
      <c r="BC31443" s="90" t="s">
        <v>35920</v>
      </c>
      <c r="BD31443" s="473" t="s">
        <v>1301</v>
      </c>
    </row>
    <row r="31444" spans="53:56" ht="15" x14ac:dyDescent="0.25">
      <c r="BA31444" s="91" t="s">
        <v>35949</v>
      </c>
      <c r="BB31444" s="91" t="s">
        <v>3787</v>
      </c>
      <c r="BC31444" s="91" t="s">
        <v>35943</v>
      </c>
      <c r="BD31444" s="473" t="s">
        <v>1301</v>
      </c>
    </row>
    <row r="31445" spans="53:56" ht="15" x14ac:dyDescent="0.25">
      <c r="BA31445" s="90" t="s">
        <v>35950</v>
      </c>
      <c r="BB31445" s="90" t="s">
        <v>3787</v>
      </c>
      <c r="BC31445" s="90" t="s">
        <v>35951</v>
      </c>
      <c r="BD31445" s="473" t="s">
        <v>1301</v>
      </c>
    </row>
    <row r="31446" spans="53:56" ht="15" x14ac:dyDescent="0.25">
      <c r="BA31446" s="91" t="s">
        <v>35952</v>
      </c>
      <c r="BB31446" s="91" t="s">
        <v>3787</v>
      </c>
      <c r="BC31446" s="91" t="s">
        <v>35920</v>
      </c>
      <c r="BD31446" s="473" t="s">
        <v>1301</v>
      </c>
    </row>
    <row r="31447" spans="53:56" ht="15" x14ac:dyDescent="0.25">
      <c r="BA31447" s="90" t="s">
        <v>35953</v>
      </c>
      <c r="BB31447" s="90" t="s">
        <v>3787</v>
      </c>
      <c r="BC31447" s="90" t="s">
        <v>21153</v>
      </c>
      <c r="BD31447" s="473" t="s">
        <v>1301</v>
      </c>
    </row>
    <row r="31448" spans="53:56" ht="15" x14ac:dyDescent="0.25">
      <c r="BA31448" s="91" t="s">
        <v>35954</v>
      </c>
      <c r="BB31448" s="91" t="s">
        <v>3787</v>
      </c>
      <c r="BC31448" s="91" t="s">
        <v>21153</v>
      </c>
      <c r="BD31448" s="473" t="s">
        <v>1301</v>
      </c>
    </row>
    <row r="31449" spans="53:56" ht="15" x14ac:dyDescent="0.25">
      <c r="BA31449" s="90" t="s">
        <v>35955</v>
      </c>
      <c r="BB31449" s="90" t="s">
        <v>3787</v>
      </c>
      <c r="BC31449" s="90" t="s">
        <v>35933</v>
      </c>
      <c r="BD31449" s="473" t="s">
        <v>1301</v>
      </c>
    </row>
    <row r="31450" spans="53:56" ht="15" x14ac:dyDescent="0.25">
      <c r="BA31450" s="91" t="s">
        <v>35956</v>
      </c>
      <c r="BB31450" s="91" t="s">
        <v>3787</v>
      </c>
      <c r="BC31450" s="91" t="s">
        <v>35923</v>
      </c>
      <c r="BD31450" s="473" t="s">
        <v>1301</v>
      </c>
    </row>
    <row r="31451" spans="53:56" ht="15" x14ac:dyDescent="0.25">
      <c r="BA31451" s="90" t="s">
        <v>35957</v>
      </c>
      <c r="BB31451" s="90" t="s">
        <v>3787</v>
      </c>
      <c r="BC31451" s="90" t="s">
        <v>35920</v>
      </c>
      <c r="BD31451" s="473" t="s">
        <v>1301</v>
      </c>
    </row>
    <row r="31452" spans="53:56" ht="15" x14ac:dyDescent="0.25">
      <c r="BA31452" s="91" t="s">
        <v>35958</v>
      </c>
      <c r="BB31452" s="91" t="s">
        <v>3787</v>
      </c>
      <c r="BC31452" s="91" t="s">
        <v>35926</v>
      </c>
      <c r="BD31452" s="473" t="s">
        <v>1301</v>
      </c>
    </row>
    <row r="31453" spans="53:56" ht="15" x14ac:dyDescent="0.25">
      <c r="BA31453" s="90" t="s">
        <v>35959</v>
      </c>
      <c r="BB31453" s="90" t="s">
        <v>3787</v>
      </c>
      <c r="BC31453" s="90" t="s">
        <v>10171</v>
      </c>
      <c r="BD31453" s="473" t="s">
        <v>1301</v>
      </c>
    </row>
    <row r="31454" spans="53:56" ht="15" x14ac:dyDescent="0.25">
      <c r="BA31454" s="90" t="s">
        <v>35960</v>
      </c>
      <c r="BB31454" s="90" t="s">
        <v>3787</v>
      </c>
      <c r="BC31454" s="90" t="s">
        <v>10171</v>
      </c>
      <c r="BD31454" s="473" t="s">
        <v>1301</v>
      </c>
    </row>
    <row r="31455" spans="53:56" ht="15" x14ac:dyDescent="0.25">
      <c r="BA31455" s="91" t="s">
        <v>35961</v>
      </c>
      <c r="BB31455" s="91" t="s">
        <v>3787</v>
      </c>
      <c r="BC31455" s="91" t="s">
        <v>10171</v>
      </c>
      <c r="BD31455" s="473" t="s">
        <v>1301</v>
      </c>
    </row>
    <row r="31456" spans="53:56" ht="15" x14ac:dyDescent="0.25">
      <c r="BA31456" s="90" t="s">
        <v>35962</v>
      </c>
      <c r="BB31456" s="90" t="s">
        <v>3787</v>
      </c>
      <c r="BC31456" s="90" t="s">
        <v>17166</v>
      </c>
      <c r="BD31456" s="473" t="s">
        <v>1301</v>
      </c>
    </row>
    <row r="31457" spans="53:56" ht="15" x14ac:dyDescent="0.25">
      <c r="BA31457" s="91" t="s">
        <v>35963</v>
      </c>
      <c r="BB31457" s="91" t="s">
        <v>3787</v>
      </c>
      <c r="BC31457" s="91" t="s">
        <v>17166</v>
      </c>
      <c r="BD31457" s="473" t="s">
        <v>1301</v>
      </c>
    </row>
    <row r="31458" spans="53:56" ht="15" x14ac:dyDescent="0.25">
      <c r="BA31458" s="91" t="s">
        <v>35964</v>
      </c>
      <c r="BB31458" s="91" t="s">
        <v>3787</v>
      </c>
      <c r="BC31458" s="91" t="s">
        <v>35923</v>
      </c>
      <c r="BD31458" s="473" t="s">
        <v>1301</v>
      </c>
    </row>
    <row r="31459" spans="53:56" ht="15" x14ac:dyDescent="0.25">
      <c r="BA31459" s="90" t="s">
        <v>35965</v>
      </c>
      <c r="BB31459" s="90" t="s">
        <v>3787</v>
      </c>
      <c r="BC31459" s="90" t="s">
        <v>35920</v>
      </c>
      <c r="BD31459" s="473" t="s">
        <v>1301</v>
      </c>
    </row>
    <row r="31460" spans="53:56" ht="15" x14ac:dyDescent="0.25">
      <c r="BA31460" s="91" t="s">
        <v>35966</v>
      </c>
      <c r="BB31460" s="91" t="s">
        <v>3787</v>
      </c>
      <c r="BC31460" s="91" t="s">
        <v>21153</v>
      </c>
      <c r="BD31460" s="473" t="s">
        <v>1301</v>
      </c>
    </row>
    <row r="31461" spans="53:56" ht="15" x14ac:dyDescent="0.25">
      <c r="BA31461" s="90" t="s">
        <v>35967</v>
      </c>
      <c r="BB31461" s="90" t="s">
        <v>3787</v>
      </c>
      <c r="BC31461" s="90" t="s">
        <v>35920</v>
      </c>
      <c r="BD31461" s="473" t="s">
        <v>1301</v>
      </c>
    </row>
    <row r="31462" spans="53:56" ht="15" x14ac:dyDescent="0.25">
      <c r="BA31462" s="90" t="s">
        <v>35968</v>
      </c>
      <c r="BB31462" s="90" t="s">
        <v>3787</v>
      </c>
      <c r="BC31462" s="90" t="s">
        <v>15419</v>
      </c>
      <c r="BD31462" s="473" t="s">
        <v>1301</v>
      </c>
    </row>
    <row r="31463" spans="53:56" ht="15" x14ac:dyDescent="0.25">
      <c r="BA31463" s="91" t="s">
        <v>35969</v>
      </c>
      <c r="BB31463" s="91" t="s">
        <v>3787</v>
      </c>
      <c r="BC31463" s="91" t="s">
        <v>35935</v>
      </c>
      <c r="BD31463" s="473" t="s">
        <v>1301</v>
      </c>
    </row>
    <row r="31464" spans="53:56" ht="15" x14ac:dyDescent="0.25">
      <c r="BA31464" s="90" t="s">
        <v>35970</v>
      </c>
      <c r="BB31464" s="90" t="s">
        <v>3787</v>
      </c>
      <c r="BC31464" s="90" t="s">
        <v>35920</v>
      </c>
      <c r="BD31464" s="473" t="s">
        <v>1301</v>
      </c>
    </row>
    <row r="31465" spans="53:56" ht="15" x14ac:dyDescent="0.25">
      <c r="BA31465" s="91" t="s">
        <v>35971</v>
      </c>
      <c r="BB31465" s="91" t="s">
        <v>3787</v>
      </c>
      <c r="BC31465" s="91" t="s">
        <v>35941</v>
      </c>
      <c r="BD31465" s="473" t="s">
        <v>1301</v>
      </c>
    </row>
    <row r="31466" spans="53:56" ht="15" x14ac:dyDescent="0.25">
      <c r="BA31466" s="90" t="s">
        <v>35972</v>
      </c>
      <c r="BB31466" s="90" t="s">
        <v>3787</v>
      </c>
      <c r="BC31466" s="90" t="s">
        <v>35973</v>
      </c>
      <c r="BD31466" s="473" t="s">
        <v>1301</v>
      </c>
    </row>
    <row r="31467" spans="53:56" ht="15" x14ac:dyDescent="0.25">
      <c r="BA31467" s="91" t="s">
        <v>35974</v>
      </c>
      <c r="BB31467" s="91" t="s">
        <v>3787</v>
      </c>
      <c r="BC31467" s="91" t="s">
        <v>35923</v>
      </c>
      <c r="BD31467" s="473" t="s">
        <v>1301</v>
      </c>
    </row>
    <row r="31468" spans="53:56" ht="15" x14ac:dyDescent="0.25">
      <c r="BA31468" s="91" t="s">
        <v>35975</v>
      </c>
      <c r="BB31468" s="91" t="s">
        <v>3787</v>
      </c>
      <c r="BC31468" s="91" t="s">
        <v>35935</v>
      </c>
      <c r="BD31468" s="473" t="s">
        <v>1301</v>
      </c>
    </row>
    <row r="31469" spans="53:56" ht="15" x14ac:dyDescent="0.25">
      <c r="BA31469" s="90" t="s">
        <v>35976</v>
      </c>
      <c r="BB31469" s="90" t="s">
        <v>3787</v>
      </c>
      <c r="BC31469" s="90" t="s">
        <v>35920</v>
      </c>
      <c r="BD31469" s="473" t="s">
        <v>1301</v>
      </c>
    </row>
    <row r="31470" spans="53:56" ht="15" x14ac:dyDescent="0.25">
      <c r="BA31470" s="91" t="s">
        <v>35977</v>
      </c>
      <c r="BB31470" s="91" t="s">
        <v>3787</v>
      </c>
      <c r="BC31470" s="91" t="s">
        <v>35973</v>
      </c>
      <c r="BD31470" s="473" t="s">
        <v>1301</v>
      </c>
    </row>
    <row r="31471" spans="53:56" ht="15" x14ac:dyDescent="0.25">
      <c r="BA31471" s="90" t="s">
        <v>35978</v>
      </c>
      <c r="BB31471" s="90" t="s">
        <v>3787</v>
      </c>
      <c r="BC31471" s="90" t="s">
        <v>35941</v>
      </c>
      <c r="BD31471" s="473" t="s">
        <v>1301</v>
      </c>
    </row>
    <row r="31472" spans="53:56" ht="15" x14ac:dyDescent="0.25">
      <c r="BA31472" s="90" t="s">
        <v>35979</v>
      </c>
      <c r="BB31472" s="90" t="s">
        <v>3787</v>
      </c>
      <c r="BC31472" s="90" t="s">
        <v>15419</v>
      </c>
      <c r="BD31472" s="473" t="s">
        <v>1301</v>
      </c>
    </row>
    <row r="31473" spans="53:56" ht="15" x14ac:dyDescent="0.25">
      <c r="BA31473" s="91" t="s">
        <v>35980</v>
      </c>
      <c r="BB31473" s="91" t="s">
        <v>3787</v>
      </c>
      <c r="BC31473" s="91" t="s">
        <v>35973</v>
      </c>
      <c r="BD31473" s="473" t="s">
        <v>1301</v>
      </c>
    </row>
    <row r="31474" spans="53:56" ht="15" x14ac:dyDescent="0.25">
      <c r="BA31474" s="90" t="s">
        <v>35981</v>
      </c>
      <c r="BB31474" s="90" t="s">
        <v>3787</v>
      </c>
      <c r="BC31474" s="90" t="s">
        <v>35943</v>
      </c>
      <c r="BD31474" s="473" t="s">
        <v>1301</v>
      </c>
    </row>
    <row r="31475" spans="53:56" ht="15" x14ac:dyDescent="0.25">
      <c r="BA31475" s="91" t="s">
        <v>35982</v>
      </c>
      <c r="BB31475" s="91" t="s">
        <v>3787</v>
      </c>
      <c r="BC31475" s="91" t="s">
        <v>35920</v>
      </c>
      <c r="BD31475" s="473" t="s">
        <v>1301</v>
      </c>
    </row>
    <row r="31476" spans="53:56" ht="15" x14ac:dyDescent="0.25">
      <c r="BA31476" s="91" t="s">
        <v>35983</v>
      </c>
      <c r="BB31476" s="91" t="s">
        <v>3787</v>
      </c>
      <c r="BC31476" s="91" t="s">
        <v>35933</v>
      </c>
      <c r="BD31476" s="473" t="s">
        <v>1301</v>
      </c>
    </row>
    <row r="31477" spans="53:56" ht="15" x14ac:dyDescent="0.25">
      <c r="BA31477" s="90" t="s">
        <v>35984</v>
      </c>
      <c r="BB31477" s="90" t="s">
        <v>3787</v>
      </c>
      <c r="BC31477" s="90" t="s">
        <v>35973</v>
      </c>
      <c r="BD31477" s="473" t="s">
        <v>1301</v>
      </c>
    </row>
    <row r="31478" spans="53:56" ht="15" x14ac:dyDescent="0.25">
      <c r="BA31478" s="91" t="s">
        <v>35985</v>
      </c>
      <c r="BB31478" s="91" t="s">
        <v>3787</v>
      </c>
      <c r="BC31478" s="91" t="s">
        <v>35973</v>
      </c>
      <c r="BD31478" s="473" t="s">
        <v>1301</v>
      </c>
    </row>
    <row r="31479" spans="53:56" ht="15" x14ac:dyDescent="0.25">
      <c r="BA31479" s="90" t="s">
        <v>35986</v>
      </c>
      <c r="BB31479" s="90" t="s">
        <v>3787</v>
      </c>
      <c r="BC31479" s="90" t="s">
        <v>10171</v>
      </c>
      <c r="BD31479" s="473" t="s">
        <v>1301</v>
      </c>
    </row>
    <row r="31480" spans="53:56" ht="15" x14ac:dyDescent="0.25">
      <c r="BA31480" s="90" t="s">
        <v>35987</v>
      </c>
      <c r="BB31480" s="90" t="s">
        <v>3787</v>
      </c>
      <c r="BC31480" s="90" t="s">
        <v>15419</v>
      </c>
      <c r="BD31480" s="473" t="s">
        <v>1301</v>
      </c>
    </row>
    <row r="31481" spans="53:56" ht="15" x14ac:dyDescent="0.25">
      <c r="BA31481" s="91" t="s">
        <v>35988</v>
      </c>
      <c r="BB31481" s="91" t="s">
        <v>3787</v>
      </c>
      <c r="BC31481" s="91" t="s">
        <v>10171</v>
      </c>
      <c r="BD31481" s="473" t="s">
        <v>1301</v>
      </c>
    </row>
    <row r="31482" spans="53:56" ht="15" x14ac:dyDescent="0.25">
      <c r="BA31482" s="90" t="s">
        <v>35989</v>
      </c>
      <c r="BB31482" s="90" t="s">
        <v>3787</v>
      </c>
      <c r="BC31482" s="90" t="s">
        <v>35920</v>
      </c>
      <c r="BD31482" s="473" t="s">
        <v>1301</v>
      </c>
    </row>
    <row r="31483" spans="53:56" ht="15" x14ac:dyDescent="0.25">
      <c r="BA31483" s="91" t="s">
        <v>35990</v>
      </c>
      <c r="BB31483" s="91" t="s">
        <v>3787</v>
      </c>
      <c r="BC31483" s="91" t="s">
        <v>35926</v>
      </c>
      <c r="BD31483" s="473" t="s">
        <v>1301</v>
      </c>
    </row>
    <row r="31484" spans="53:56" ht="15" x14ac:dyDescent="0.25">
      <c r="BA31484" s="91" t="s">
        <v>35991</v>
      </c>
      <c r="BB31484" s="91" t="s">
        <v>3787</v>
      </c>
      <c r="BC31484" s="91" t="s">
        <v>21153</v>
      </c>
      <c r="BD31484" s="473" t="s">
        <v>1301</v>
      </c>
    </row>
    <row r="31485" spans="53:56" ht="15" x14ac:dyDescent="0.25">
      <c r="BA31485" s="90" t="s">
        <v>35992</v>
      </c>
      <c r="BB31485" s="90" t="s">
        <v>3787</v>
      </c>
      <c r="BC31485" s="90" t="s">
        <v>35973</v>
      </c>
      <c r="BD31485" s="473" t="s">
        <v>1301</v>
      </c>
    </row>
    <row r="31486" spans="53:56" ht="15" x14ac:dyDescent="0.25">
      <c r="BA31486" s="91" t="s">
        <v>35993</v>
      </c>
      <c r="BB31486" s="91" t="s">
        <v>3787</v>
      </c>
      <c r="BC31486" s="91" t="s">
        <v>21153</v>
      </c>
      <c r="BD31486" s="473" t="s">
        <v>1301</v>
      </c>
    </row>
    <row r="31487" spans="53:56" ht="15" x14ac:dyDescent="0.25">
      <c r="BA31487" s="90" t="s">
        <v>35994</v>
      </c>
      <c r="BB31487" s="90" t="s">
        <v>3787</v>
      </c>
      <c r="BC31487" s="90" t="s">
        <v>21153</v>
      </c>
      <c r="BD31487" s="473" t="s">
        <v>1301</v>
      </c>
    </row>
    <row r="31488" spans="53:56" ht="15" x14ac:dyDescent="0.25">
      <c r="BA31488" s="90" t="s">
        <v>35995</v>
      </c>
      <c r="BB31488" s="90" t="s">
        <v>3787</v>
      </c>
      <c r="BC31488" s="90" t="s">
        <v>31401</v>
      </c>
      <c r="BD31488" s="473" t="s">
        <v>1301</v>
      </c>
    </row>
    <row r="31489" spans="53:56" ht="15" x14ac:dyDescent="0.25">
      <c r="BA31489" s="91" t="s">
        <v>35996</v>
      </c>
      <c r="BB31489" s="91" t="s">
        <v>3787</v>
      </c>
      <c r="BC31489" s="91" t="s">
        <v>35920</v>
      </c>
      <c r="BD31489" s="473" t="s">
        <v>1301</v>
      </c>
    </row>
    <row r="31490" spans="53:56" ht="15" x14ac:dyDescent="0.25">
      <c r="BA31490" s="90" t="s">
        <v>35997</v>
      </c>
      <c r="BB31490" s="90" t="s">
        <v>3787</v>
      </c>
      <c r="BC31490" s="90" t="s">
        <v>35935</v>
      </c>
      <c r="BD31490" s="473" t="s">
        <v>1301</v>
      </c>
    </row>
    <row r="31491" spans="53:56" ht="15" x14ac:dyDescent="0.25">
      <c r="BA31491" s="91" t="s">
        <v>35998</v>
      </c>
      <c r="BB31491" s="91" t="s">
        <v>3787</v>
      </c>
      <c r="BC31491" s="91" t="s">
        <v>21153</v>
      </c>
      <c r="BD31491" s="473" t="s">
        <v>1301</v>
      </c>
    </row>
    <row r="31492" spans="53:56" ht="15" x14ac:dyDescent="0.25">
      <c r="BA31492" s="90" t="s">
        <v>35999</v>
      </c>
      <c r="BB31492" s="90" t="s">
        <v>3787</v>
      </c>
      <c r="BC31492" s="90" t="s">
        <v>35933</v>
      </c>
      <c r="BD31492" s="473" t="s">
        <v>1301</v>
      </c>
    </row>
    <row r="31493" spans="53:56" ht="15" x14ac:dyDescent="0.25">
      <c r="BA31493" s="91" t="s">
        <v>36000</v>
      </c>
      <c r="BB31493" s="91" t="s">
        <v>3787</v>
      </c>
      <c r="BC31493" s="91" t="s">
        <v>35933</v>
      </c>
      <c r="BD31493" s="473" t="s">
        <v>1301</v>
      </c>
    </row>
    <row r="31494" spans="53:56" ht="15" x14ac:dyDescent="0.25">
      <c r="BA31494" s="91" t="s">
        <v>36001</v>
      </c>
      <c r="BB31494" s="91" t="s">
        <v>3787</v>
      </c>
      <c r="BC31494" s="91" t="s">
        <v>35941</v>
      </c>
      <c r="BD31494" s="473" t="s">
        <v>1301</v>
      </c>
    </row>
    <row r="31495" spans="53:56" ht="15" x14ac:dyDescent="0.25">
      <c r="BA31495" s="90" t="s">
        <v>36002</v>
      </c>
      <c r="BB31495" s="90" t="s">
        <v>3787</v>
      </c>
      <c r="BC31495" s="90" t="s">
        <v>35941</v>
      </c>
      <c r="BD31495" s="473" t="s">
        <v>1301</v>
      </c>
    </row>
    <row r="31496" spans="53:56" ht="15" x14ac:dyDescent="0.25">
      <c r="BA31496" s="91" t="s">
        <v>36003</v>
      </c>
      <c r="BB31496" s="91" t="s">
        <v>3787</v>
      </c>
      <c r="BC31496" s="91" t="s">
        <v>35933</v>
      </c>
      <c r="BD31496" s="473" t="s">
        <v>1301</v>
      </c>
    </row>
    <row r="31497" spans="53:56" ht="15" x14ac:dyDescent="0.25">
      <c r="BA31497" s="90" t="s">
        <v>36004</v>
      </c>
      <c r="BB31497" s="90" t="s">
        <v>3787</v>
      </c>
      <c r="BC31497" s="90" t="s">
        <v>21153</v>
      </c>
      <c r="BD31497" s="473" t="s">
        <v>1301</v>
      </c>
    </row>
    <row r="31498" spans="53:56" ht="15" x14ac:dyDescent="0.25">
      <c r="BA31498" s="90" t="s">
        <v>36005</v>
      </c>
      <c r="BB31498" s="90" t="s">
        <v>3787</v>
      </c>
      <c r="BC31498" s="90" t="s">
        <v>35920</v>
      </c>
      <c r="BD31498" s="473" t="s">
        <v>1301</v>
      </c>
    </row>
    <row r="31499" spans="53:56" ht="15" x14ac:dyDescent="0.25">
      <c r="BA31499" s="91" t="s">
        <v>36006</v>
      </c>
      <c r="BB31499" s="91" t="s">
        <v>3787</v>
      </c>
      <c r="BC31499" s="91" t="s">
        <v>17166</v>
      </c>
      <c r="BD31499" s="473" t="s">
        <v>1301</v>
      </c>
    </row>
    <row r="31500" spans="53:56" ht="15" x14ac:dyDescent="0.25">
      <c r="BA31500" s="90" t="s">
        <v>36007</v>
      </c>
      <c r="BB31500" s="90" t="s">
        <v>3787</v>
      </c>
      <c r="BC31500" s="90" t="s">
        <v>10171</v>
      </c>
      <c r="BD31500" s="473" t="s">
        <v>1301</v>
      </c>
    </row>
    <row r="31501" spans="53:56" ht="15" x14ac:dyDescent="0.25">
      <c r="BA31501" s="91" t="s">
        <v>36008</v>
      </c>
      <c r="BB31501" s="91" t="s">
        <v>3787</v>
      </c>
      <c r="BC31501" s="91" t="s">
        <v>35943</v>
      </c>
      <c r="BD31501" s="473" t="s">
        <v>1301</v>
      </c>
    </row>
    <row r="31502" spans="53:56" ht="15" x14ac:dyDescent="0.25">
      <c r="BA31502" s="91" t="s">
        <v>36009</v>
      </c>
      <c r="BB31502" s="91" t="s">
        <v>3787</v>
      </c>
      <c r="BC31502" s="91" t="s">
        <v>35951</v>
      </c>
      <c r="BD31502" s="473" t="s">
        <v>1301</v>
      </c>
    </row>
    <row r="31503" spans="53:56" ht="15" x14ac:dyDescent="0.25">
      <c r="BA31503" s="90" t="s">
        <v>36010</v>
      </c>
      <c r="BB31503" s="90" t="s">
        <v>3787</v>
      </c>
      <c r="BC31503" s="90" t="s">
        <v>35933</v>
      </c>
      <c r="BD31503" s="473" t="s">
        <v>1301</v>
      </c>
    </row>
    <row r="31504" spans="53:56" ht="15" x14ac:dyDescent="0.25">
      <c r="BA31504" s="91" t="s">
        <v>36011</v>
      </c>
      <c r="BB31504" s="91" t="s">
        <v>3787</v>
      </c>
      <c r="BC31504" s="91" t="s">
        <v>35926</v>
      </c>
      <c r="BD31504" s="473" t="s">
        <v>1301</v>
      </c>
    </row>
    <row r="31505" spans="53:56" ht="15" x14ac:dyDescent="0.25">
      <c r="BA31505" s="90" t="s">
        <v>36012</v>
      </c>
      <c r="BB31505" s="90" t="s">
        <v>3787</v>
      </c>
      <c r="BC31505" s="90" t="s">
        <v>10171</v>
      </c>
      <c r="BD31505" s="473" t="s">
        <v>1301</v>
      </c>
    </row>
    <row r="31506" spans="53:56" ht="15" x14ac:dyDescent="0.25">
      <c r="BA31506" s="90" t="s">
        <v>36013</v>
      </c>
      <c r="BB31506" s="90" t="s">
        <v>3787</v>
      </c>
      <c r="BC31506" s="90" t="s">
        <v>10171</v>
      </c>
      <c r="BD31506" s="473" t="s">
        <v>1301</v>
      </c>
    </row>
    <row r="31507" spans="53:56" ht="15" x14ac:dyDescent="0.25">
      <c r="BA31507" s="91" t="s">
        <v>36014</v>
      </c>
      <c r="BB31507" s="91" t="s">
        <v>3787</v>
      </c>
      <c r="BC31507" s="91" t="s">
        <v>35943</v>
      </c>
      <c r="BD31507" s="473" t="s">
        <v>1301</v>
      </c>
    </row>
    <row r="31508" spans="53:56" ht="15" x14ac:dyDescent="0.25">
      <c r="BA31508" s="90" t="s">
        <v>36015</v>
      </c>
      <c r="BB31508" s="90" t="s">
        <v>3787</v>
      </c>
      <c r="BC31508" s="90" t="s">
        <v>35941</v>
      </c>
      <c r="BD31508" s="473" t="s">
        <v>1301</v>
      </c>
    </row>
    <row r="31509" spans="53:56" ht="15" x14ac:dyDescent="0.25">
      <c r="BA31509" s="91" t="s">
        <v>36016</v>
      </c>
      <c r="BB31509" s="91" t="s">
        <v>3787</v>
      </c>
      <c r="BC31509" s="91" t="s">
        <v>17166</v>
      </c>
      <c r="BD31509" s="473" t="s">
        <v>1301</v>
      </c>
    </row>
    <row r="31510" spans="53:56" ht="15" x14ac:dyDescent="0.25">
      <c r="BA31510" s="91" t="s">
        <v>36017</v>
      </c>
      <c r="BB31510" s="91" t="s">
        <v>3787</v>
      </c>
      <c r="BC31510" s="91" t="s">
        <v>35973</v>
      </c>
      <c r="BD31510" s="473" t="s">
        <v>1301</v>
      </c>
    </row>
    <row r="31511" spans="53:56" ht="15" x14ac:dyDescent="0.25">
      <c r="BA31511" s="90" t="s">
        <v>36018</v>
      </c>
      <c r="BB31511" s="90" t="s">
        <v>3787</v>
      </c>
      <c r="BC31511" s="90" t="s">
        <v>21153</v>
      </c>
      <c r="BD31511" s="473" t="s">
        <v>1301</v>
      </c>
    </row>
    <row r="31512" spans="53:56" ht="15" x14ac:dyDescent="0.25">
      <c r="BA31512" s="91" t="s">
        <v>36019</v>
      </c>
      <c r="BB31512" s="91" t="s">
        <v>3787</v>
      </c>
      <c r="BC31512" s="91" t="s">
        <v>35933</v>
      </c>
      <c r="BD31512" s="473" t="s">
        <v>1301</v>
      </c>
    </row>
    <row r="31513" spans="53:56" ht="15" x14ac:dyDescent="0.25">
      <c r="BA31513" s="90" t="s">
        <v>36020</v>
      </c>
      <c r="BB31513" s="90" t="s">
        <v>3787</v>
      </c>
      <c r="BC31513" s="90" t="s">
        <v>35973</v>
      </c>
      <c r="BD31513" s="473" t="s">
        <v>1301</v>
      </c>
    </row>
    <row r="31514" spans="53:56" ht="15" x14ac:dyDescent="0.25">
      <c r="BA31514" s="90" t="s">
        <v>36021</v>
      </c>
      <c r="BB31514" s="90" t="s">
        <v>3787</v>
      </c>
      <c r="BC31514" s="90" t="s">
        <v>10171</v>
      </c>
      <c r="BD31514" s="473" t="s">
        <v>1301</v>
      </c>
    </row>
    <row r="31515" spans="53:56" ht="15" x14ac:dyDescent="0.25">
      <c r="BA31515" s="91" t="s">
        <v>36022</v>
      </c>
      <c r="BB31515" s="91" t="s">
        <v>3787</v>
      </c>
      <c r="BC31515" s="91" t="s">
        <v>35926</v>
      </c>
      <c r="BD31515" s="473" t="s">
        <v>1301</v>
      </c>
    </row>
    <row r="31516" spans="53:56" ht="15" x14ac:dyDescent="0.25">
      <c r="BA31516" s="90" t="s">
        <v>36023</v>
      </c>
      <c r="BB31516" s="90" t="s">
        <v>3787</v>
      </c>
      <c r="BC31516" s="90" t="s">
        <v>35920</v>
      </c>
      <c r="BD31516" s="473" t="s">
        <v>1301</v>
      </c>
    </row>
    <row r="31517" spans="53:56" ht="15" x14ac:dyDescent="0.25">
      <c r="BA31517" s="91" t="s">
        <v>36024</v>
      </c>
      <c r="BB31517" s="91" t="s">
        <v>3787</v>
      </c>
      <c r="BC31517" s="91" t="s">
        <v>35920</v>
      </c>
      <c r="BD31517" s="473" t="s">
        <v>1301</v>
      </c>
    </row>
    <row r="31518" spans="53:56" ht="15" x14ac:dyDescent="0.25">
      <c r="BA31518" s="91" t="s">
        <v>36025</v>
      </c>
      <c r="BB31518" s="91" t="s">
        <v>3787</v>
      </c>
      <c r="BC31518" s="91" t="s">
        <v>35923</v>
      </c>
      <c r="BD31518" s="473" t="s">
        <v>1301</v>
      </c>
    </row>
    <row r="31519" spans="53:56" ht="15" x14ac:dyDescent="0.25">
      <c r="BA31519" s="90" t="s">
        <v>36026</v>
      </c>
      <c r="BB31519" s="90" t="s">
        <v>3787</v>
      </c>
      <c r="BC31519" s="90" t="s">
        <v>35941</v>
      </c>
      <c r="BD31519" s="473" t="s">
        <v>1301</v>
      </c>
    </row>
    <row r="31520" spans="53:56" ht="15" x14ac:dyDescent="0.25">
      <c r="BA31520" s="91" t="s">
        <v>36027</v>
      </c>
      <c r="BB31520" s="91" t="s">
        <v>3787</v>
      </c>
      <c r="BC31520" s="91" t="s">
        <v>21153</v>
      </c>
      <c r="BD31520" s="473" t="s">
        <v>1301</v>
      </c>
    </row>
    <row r="31521" spans="53:56" ht="15" x14ac:dyDescent="0.25">
      <c r="BA31521" s="90" t="s">
        <v>36028</v>
      </c>
      <c r="BB31521" s="90" t="s">
        <v>3787</v>
      </c>
      <c r="BC31521" s="90" t="s">
        <v>10171</v>
      </c>
      <c r="BD31521" s="473" t="s">
        <v>1301</v>
      </c>
    </row>
    <row r="31522" spans="53:56" ht="15" x14ac:dyDescent="0.25">
      <c r="BA31522" s="91" t="s">
        <v>36029</v>
      </c>
      <c r="BB31522" s="91" t="s">
        <v>3787</v>
      </c>
      <c r="BC31522" s="91" t="s">
        <v>35951</v>
      </c>
      <c r="BD31522" s="473" t="s">
        <v>1301</v>
      </c>
    </row>
    <row r="31523" spans="53:56" ht="15" x14ac:dyDescent="0.25">
      <c r="BA31523" s="90" t="s">
        <v>36030</v>
      </c>
      <c r="BB31523" s="90" t="s">
        <v>3787</v>
      </c>
      <c r="BC31523" s="90" t="s">
        <v>35926</v>
      </c>
      <c r="BD31523" s="473" t="s">
        <v>1301</v>
      </c>
    </row>
    <row r="31524" spans="53:56" ht="15" x14ac:dyDescent="0.25">
      <c r="BA31524" s="90" t="s">
        <v>36031</v>
      </c>
      <c r="BB31524" s="90" t="s">
        <v>3787</v>
      </c>
      <c r="BC31524" s="90" t="s">
        <v>35933</v>
      </c>
      <c r="BD31524" s="473" t="s">
        <v>1301</v>
      </c>
    </row>
    <row r="31525" spans="53:56" ht="15" x14ac:dyDescent="0.25">
      <c r="BA31525" s="91" t="s">
        <v>36032</v>
      </c>
      <c r="BB31525" s="91" t="s">
        <v>3787</v>
      </c>
      <c r="BC31525" s="91" t="s">
        <v>35920</v>
      </c>
      <c r="BD31525" s="473" t="s">
        <v>1301</v>
      </c>
    </row>
    <row r="31526" spans="53:56" ht="15" x14ac:dyDescent="0.25">
      <c r="BA31526" s="90" t="s">
        <v>36033</v>
      </c>
      <c r="BB31526" s="90" t="s">
        <v>3787</v>
      </c>
      <c r="BC31526" s="90" t="s">
        <v>35920</v>
      </c>
      <c r="BD31526" s="473" t="s">
        <v>1301</v>
      </c>
    </row>
    <row r="31527" spans="53:56" ht="15" x14ac:dyDescent="0.25">
      <c r="BA31527" s="91" t="s">
        <v>36034</v>
      </c>
      <c r="BB31527" s="91" t="s">
        <v>3787</v>
      </c>
      <c r="BC31527" s="91" t="s">
        <v>35920</v>
      </c>
      <c r="BD31527" s="473" t="s">
        <v>1301</v>
      </c>
    </row>
    <row r="31528" spans="53:56" ht="15" x14ac:dyDescent="0.25">
      <c r="BA31528" s="91" t="s">
        <v>36035</v>
      </c>
      <c r="BB31528" s="91" t="s">
        <v>3787</v>
      </c>
      <c r="BC31528" s="91" t="s">
        <v>35920</v>
      </c>
      <c r="BD31528" s="473" t="s">
        <v>1301</v>
      </c>
    </row>
    <row r="31529" spans="53:56" ht="15" x14ac:dyDescent="0.25">
      <c r="BA31529" s="90" t="s">
        <v>36036</v>
      </c>
      <c r="BB31529" s="90" t="s">
        <v>3787</v>
      </c>
      <c r="BC31529" s="90" t="s">
        <v>35920</v>
      </c>
      <c r="BD31529" s="473" t="s">
        <v>1301</v>
      </c>
    </row>
    <row r="31530" spans="53:56" ht="15" x14ac:dyDescent="0.25">
      <c r="BA31530" s="91" t="s">
        <v>36037</v>
      </c>
      <c r="BB31530" s="91" t="s">
        <v>3787</v>
      </c>
      <c r="BC31530" s="91" t="s">
        <v>35920</v>
      </c>
      <c r="BD31530" s="473" t="s">
        <v>1301</v>
      </c>
    </row>
    <row r="31531" spans="53:56" ht="15" x14ac:dyDescent="0.25">
      <c r="BA31531" s="90" t="s">
        <v>36038</v>
      </c>
      <c r="BB31531" s="90" t="s">
        <v>3787</v>
      </c>
      <c r="BC31531" s="90" t="s">
        <v>35920</v>
      </c>
      <c r="BD31531" s="473" t="s">
        <v>1301</v>
      </c>
    </row>
    <row r="31532" spans="53:56" ht="15" x14ac:dyDescent="0.25">
      <c r="BA31532" s="91" t="s">
        <v>36039</v>
      </c>
      <c r="BB31532" s="91" t="s">
        <v>3787</v>
      </c>
      <c r="BC31532" s="91" t="s">
        <v>35920</v>
      </c>
      <c r="BD31532" s="473" t="s">
        <v>1301</v>
      </c>
    </row>
    <row r="31533" spans="53:56" ht="15" x14ac:dyDescent="0.25">
      <c r="BA31533" s="90" t="s">
        <v>36040</v>
      </c>
      <c r="BB31533" s="90" t="s">
        <v>3787</v>
      </c>
      <c r="BC31533" s="90" t="s">
        <v>35920</v>
      </c>
      <c r="BD31533" s="473" t="s">
        <v>1301</v>
      </c>
    </row>
    <row r="31534" spans="53:56" ht="15" x14ac:dyDescent="0.25">
      <c r="BA31534" s="91" t="s">
        <v>36041</v>
      </c>
      <c r="BB31534" s="91" t="s">
        <v>3787</v>
      </c>
      <c r="BC31534" s="91" t="s">
        <v>35920</v>
      </c>
      <c r="BD31534" s="473" t="s">
        <v>1301</v>
      </c>
    </row>
    <row r="31535" spans="53:56" ht="15" x14ac:dyDescent="0.25">
      <c r="BA31535" s="90" t="s">
        <v>36042</v>
      </c>
      <c r="BB31535" s="90" t="s">
        <v>3787</v>
      </c>
      <c r="BC31535" s="90" t="s">
        <v>35920</v>
      </c>
      <c r="BD31535" s="473" t="s">
        <v>1301</v>
      </c>
    </row>
    <row r="31536" spans="53:56" ht="15" x14ac:dyDescent="0.25">
      <c r="BA31536" s="91" t="s">
        <v>36043</v>
      </c>
      <c r="BB31536" s="91" t="s">
        <v>3787</v>
      </c>
      <c r="BC31536" s="91" t="s">
        <v>35920</v>
      </c>
      <c r="BD31536" s="473" t="s">
        <v>1301</v>
      </c>
    </row>
    <row r="31537" spans="53:56" ht="15" x14ac:dyDescent="0.25">
      <c r="BA31537" s="90" t="s">
        <v>36044</v>
      </c>
      <c r="BB31537" s="90" t="s">
        <v>3787</v>
      </c>
      <c r="BC31537" s="90" t="s">
        <v>35920</v>
      </c>
      <c r="BD31537" s="473" t="s">
        <v>1301</v>
      </c>
    </row>
    <row r="31538" spans="53:56" ht="15" x14ac:dyDescent="0.25">
      <c r="BA31538" s="91" t="s">
        <v>36045</v>
      </c>
      <c r="BB31538" s="91" t="s">
        <v>3787</v>
      </c>
      <c r="BC31538" s="91" t="s">
        <v>35920</v>
      </c>
      <c r="BD31538" s="473" t="s">
        <v>1301</v>
      </c>
    </row>
    <row r="31539" spans="53:56" ht="15" x14ac:dyDescent="0.25">
      <c r="BA31539" s="90" t="s">
        <v>36046</v>
      </c>
      <c r="BB31539" s="90" t="s">
        <v>3787</v>
      </c>
      <c r="BC31539" s="90" t="s">
        <v>35920</v>
      </c>
      <c r="BD31539" s="473" t="s">
        <v>1301</v>
      </c>
    </row>
    <row r="31540" spans="53:56" ht="15" x14ac:dyDescent="0.25">
      <c r="BA31540" s="91" t="s">
        <v>36047</v>
      </c>
      <c r="BB31540" s="91" t="s">
        <v>3787</v>
      </c>
      <c r="BC31540" s="91" t="s">
        <v>35920</v>
      </c>
      <c r="BD31540" s="473" t="s">
        <v>1301</v>
      </c>
    </row>
    <row r="31541" spans="53:56" ht="15" x14ac:dyDescent="0.25">
      <c r="BA31541" s="90" t="s">
        <v>36048</v>
      </c>
      <c r="BB31541" s="90" t="s">
        <v>3787</v>
      </c>
      <c r="BC31541" s="90" t="s">
        <v>35920</v>
      </c>
      <c r="BD31541" s="473" t="s">
        <v>1301</v>
      </c>
    </row>
    <row r="31542" spans="53:56" ht="15" x14ac:dyDescent="0.25">
      <c r="BA31542" s="91" t="s">
        <v>36049</v>
      </c>
      <c r="BB31542" s="91" t="s">
        <v>3787</v>
      </c>
      <c r="BC31542" s="91" t="s">
        <v>35920</v>
      </c>
      <c r="BD31542" s="473" t="s">
        <v>1301</v>
      </c>
    </row>
    <row r="31543" spans="53:56" ht="15" x14ac:dyDescent="0.25">
      <c r="BA31543" s="90" t="s">
        <v>36050</v>
      </c>
      <c r="BB31543" s="90" t="s">
        <v>3787</v>
      </c>
      <c r="BC31543" s="90" t="s">
        <v>35920</v>
      </c>
      <c r="BD31543" s="473" t="s">
        <v>1301</v>
      </c>
    </row>
    <row r="31544" spans="53:56" ht="15" x14ac:dyDescent="0.25">
      <c r="BA31544" s="91" t="s">
        <v>36051</v>
      </c>
      <c r="BB31544" s="91" t="s">
        <v>3787</v>
      </c>
      <c r="BC31544" s="91" t="s">
        <v>35920</v>
      </c>
      <c r="BD31544" s="473" t="s">
        <v>1301</v>
      </c>
    </row>
    <row r="31545" spans="53:56" ht="15" x14ac:dyDescent="0.25">
      <c r="BA31545" s="90" t="s">
        <v>36052</v>
      </c>
      <c r="BB31545" s="90" t="s">
        <v>3787</v>
      </c>
      <c r="BC31545" s="90" t="s">
        <v>35920</v>
      </c>
      <c r="BD31545" s="473" t="s">
        <v>1301</v>
      </c>
    </row>
    <row r="31546" spans="53:56" ht="15" x14ac:dyDescent="0.25">
      <c r="BA31546" s="91" t="s">
        <v>36053</v>
      </c>
      <c r="BB31546" s="91" t="s">
        <v>3787</v>
      </c>
      <c r="BC31546" s="91" t="s">
        <v>35920</v>
      </c>
      <c r="BD31546" s="473" t="s">
        <v>1301</v>
      </c>
    </row>
    <row r="31547" spans="53:56" ht="15" x14ac:dyDescent="0.25">
      <c r="BA31547" s="90" t="s">
        <v>36054</v>
      </c>
      <c r="BB31547" s="90" t="s">
        <v>3787</v>
      </c>
      <c r="BC31547" s="90" t="s">
        <v>35920</v>
      </c>
      <c r="BD31547" s="473" t="s">
        <v>1301</v>
      </c>
    </row>
    <row r="31548" spans="53:56" ht="15" x14ac:dyDescent="0.25">
      <c r="BA31548" s="91" t="s">
        <v>36055</v>
      </c>
      <c r="BB31548" s="91" t="s">
        <v>3787</v>
      </c>
      <c r="BC31548" s="91" t="s">
        <v>35920</v>
      </c>
      <c r="BD31548" s="473" t="s">
        <v>1301</v>
      </c>
    </row>
    <row r="31549" spans="53:56" ht="15" x14ac:dyDescent="0.25">
      <c r="BA31549" s="90" t="s">
        <v>36056</v>
      </c>
      <c r="BB31549" s="90" t="s">
        <v>3787</v>
      </c>
      <c r="BC31549" s="90" t="s">
        <v>35920</v>
      </c>
      <c r="BD31549" s="473" t="s">
        <v>1301</v>
      </c>
    </row>
    <row r="31550" spans="53:56" ht="15" x14ac:dyDescent="0.25">
      <c r="BA31550" s="91" t="s">
        <v>36057</v>
      </c>
      <c r="BB31550" s="91" t="s">
        <v>3787</v>
      </c>
      <c r="BC31550" s="91" t="s">
        <v>35920</v>
      </c>
      <c r="BD31550" s="473" t="s">
        <v>1301</v>
      </c>
    </row>
    <row r="31551" spans="53:56" ht="15" x14ac:dyDescent="0.25">
      <c r="BA31551" s="90" t="s">
        <v>36058</v>
      </c>
      <c r="BB31551" s="90" t="s">
        <v>3787</v>
      </c>
      <c r="BC31551" s="90" t="s">
        <v>35920</v>
      </c>
      <c r="BD31551" s="473" t="s">
        <v>1301</v>
      </c>
    </row>
    <row r="31552" spans="53:56" ht="15" x14ac:dyDescent="0.25">
      <c r="BA31552" s="91" t="s">
        <v>36059</v>
      </c>
      <c r="BB31552" s="91" t="s">
        <v>3787</v>
      </c>
      <c r="BC31552" s="91" t="s">
        <v>35920</v>
      </c>
      <c r="BD31552" s="473" t="s">
        <v>1301</v>
      </c>
    </row>
    <row r="31553" spans="53:56" ht="15" x14ac:dyDescent="0.25">
      <c r="BA31553" s="90" t="s">
        <v>36060</v>
      </c>
      <c r="BB31553" s="90" t="s">
        <v>3787</v>
      </c>
      <c r="BC31553" s="90" t="s">
        <v>35920</v>
      </c>
      <c r="BD31553" s="473" t="s">
        <v>1301</v>
      </c>
    </row>
    <row r="31554" spans="53:56" ht="15" x14ac:dyDescent="0.25">
      <c r="BA31554" s="91" t="s">
        <v>36061</v>
      </c>
      <c r="BB31554" s="91" t="s">
        <v>3787</v>
      </c>
      <c r="BC31554" s="91" t="s">
        <v>35920</v>
      </c>
      <c r="BD31554" s="473" t="s">
        <v>1301</v>
      </c>
    </row>
    <row r="31555" spans="53:56" ht="15" x14ac:dyDescent="0.25">
      <c r="BA31555" s="90" t="s">
        <v>36062</v>
      </c>
      <c r="BB31555" s="90" t="s">
        <v>3787</v>
      </c>
      <c r="BC31555" s="90" t="s">
        <v>35920</v>
      </c>
      <c r="BD31555" s="473" t="s">
        <v>1301</v>
      </c>
    </row>
    <row r="31556" spans="53:56" ht="15" x14ac:dyDescent="0.25">
      <c r="BA31556" s="91" t="s">
        <v>36063</v>
      </c>
      <c r="BB31556" s="91" t="s">
        <v>3787</v>
      </c>
      <c r="BC31556" s="91" t="s">
        <v>35920</v>
      </c>
      <c r="BD31556" s="473" t="s">
        <v>1301</v>
      </c>
    </row>
    <row r="31557" spans="53:56" ht="15" x14ac:dyDescent="0.25">
      <c r="BA31557" s="90" t="s">
        <v>36064</v>
      </c>
      <c r="BB31557" s="90" t="s">
        <v>3787</v>
      </c>
      <c r="BC31557" s="90" t="s">
        <v>35920</v>
      </c>
      <c r="BD31557" s="473" t="s">
        <v>1301</v>
      </c>
    </row>
    <row r="31558" spans="53:56" ht="15" x14ac:dyDescent="0.25">
      <c r="BA31558" s="91" t="s">
        <v>36065</v>
      </c>
      <c r="BB31558" s="91" t="s">
        <v>3787</v>
      </c>
      <c r="BC31558" s="91" t="s">
        <v>35920</v>
      </c>
      <c r="BD31558" s="473" t="s">
        <v>1301</v>
      </c>
    </row>
    <row r="31559" spans="53:56" ht="15" x14ac:dyDescent="0.25">
      <c r="BA31559" s="90" t="s">
        <v>36066</v>
      </c>
      <c r="BB31559" s="90" t="s">
        <v>3787</v>
      </c>
      <c r="BC31559" s="90" t="s">
        <v>35920</v>
      </c>
      <c r="BD31559" s="473" t="s">
        <v>1301</v>
      </c>
    </row>
    <row r="31560" spans="53:56" ht="15" x14ac:dyDescent="0.25">
      <c r="BA31560" s="91" t="s">
        <v>36067</v>
      </c>
      <c r="BB31560" s="91" t="s">
        <v>3787</v>
      </c>
      <c r="BC31560" s="91" t="s">
        <v>35920</v>
      </c>
      <c r="BD31560" s="473" t="s">
        <v>1301</v>
      </c>
    </row>
    <row r="31561" spans="53:56" ht="15" x14ac:dyDescent="0.25">
      <c r="BA31561" s="90" t="s">
        <v>36068</v>
      </c>
      <c r="BB31561" s="90" t="s">
        <v>3787</v>
      </c>
      <c r="BC31561" s="90" t="s">
        <v>35920</v>
      </c>
      <c r="BD31561" s="473" t="s">
        <v>1301</v>
      </c>
    </row>
    <row r="31562" spans="53:56" ht="15" x14ac:dyDescent="0.25">
      <c r="BA31562" s="91" t="s">
        <v>36069</v>
      </c>
      <c r="BB31562" s="91" t="s">
        <v>3787</v>
      </c>
      <c r="BC31562" s="91" t="s">
        <v>35920</v>
      </c>
      <c r="BD31562" s="473" t="s">
        <v>1301</v>
      </c>
    </row>
    <row r="31563" spans="53:56" ht="15" x14ac:dyDescent="0.25">
      <c r="BA31563" s="90" t="s">
        <v>36070</v>
      </c>
      <c r="BB31563" s="90" t="s">
        <v>3787</v>
      </c>
      <c r="BC31563" s="90" t="s">
        <v>35920</v>
      </c>
      <c r="BD31563" s="473" t="s">
        <v>1301</v>
      </c>
    </row>
    <row r="31564" spans="53:56" ht="15" x14ac:dyDescent="0.25">
      <c r="BA31564" s="91" t="s">
        <v>36071</v>
      </c>
      <c r="BB31564" s="91" t="s">
        <v>3787</v>
      </c>
      <c r="BC31564" s="91" t="s">
        <v>35920</v>
      </c>
      <c r="BD31564" s="473" t="s">
        <v>1301</v>
      </c>
    </row>
    <row r="31565" spans="53:56" ht="15" x14ac:dyDescent="0.25">
      <c r="BA31565" s="90" t="s">
        <v>36072</v>
      </c>
      <c r="BB31565" s="90" t="s">
        <v>3787</v>
      </c>
      <c r="BC31565" s="90" t="s">
        <v>35920</v>
      </c>
      <c r="BD31565" s="473" t="s">
        <v>1301</v>
      </c>
    </row>
    <row r="31566" spans="53:56" ht="15" x14ac:dyDescent="0.25">
      <c r="BA31566" s="91" t="s">
        <v>36073</v>
      </c>
      <c r="BB31566" s="91" t="s">
        <v>3787</v>
      </c>
      <c r="BC31566" s="91" t="s">
        <v>35920</v>
      </c>
      <c r="BD31566" s="473" t="s">
        <v>1301</v>
      </c>
    </row>
    <row r="31567" spans="53:56" ht="15" x14ac:dyDescent="0.25">
      <c r="BA31567" s="90" t="s">
        <v>36074</v>
      </c>
      <c r="BB31567" s="90" t="s">
        <v>3787</v>
      </c>
      <c r="BC31567" s="90" t="s">
        <v>7866</v>
      </c>
      <c r="BD31567" s="473" t="s">
        <v>1301</v>
      </c>
    </row>
    <row r="31568" spans="53:56" ht="15" x14ac:dyDescent="0.25">
      <c r="BA31568" s="91" t="s">
        <v>36075</v>
      </c>
      <c r="BB31568" s="91" t="s">
        <v>3787</v>
      </c>
      <c r="BC31568" s="91" t="s">
        <v>36076</v>
      </c>
      <c r="BD31568" s="473" t="s">
        <v>1301</v>
      </c>
    </row>
    <row r="31569" spans="53:56" ht="15" x14ac:dyDescent="0.25">
      <c r="BA31569" s="90" t="s">
        <v>36077</v>
      </c>
      <c r="BB31569" s="90" t="s">
        <v>3787</v>
      </c>
      <c r="BC31569" s="90" t="s">
        <v>36076</v>
      </c>
      <c r="BD31569" s="473" t="s">
        <v>1301</v>
      </c>
    </row>
    <row r="31570" spans="53:56" ht="15" x14ac:dyDescent="0.25">
      <c r="BA31570" s="91" t="s">
        <v>36078</v>
      </c>
      <c r="BB31570" s="91" t="s">
        <v>3787</v>
      </c>
      <c r="BC31570" s="91" t="s">
        <v>7866</v>
      </c>
      <c r="BD31570" s="473" t="s">
        <v>1301</v>
      </c>
    </row>
    <row r="31571" spans="53:56" ht="15" x14ac:dyDescent="0.25">
      <c r="BA31571" s="90" t="s">
        <v>36079</v>
      </c>
      <c r="BB31571" s="90" t="s">
        <v>3787</v>
      </c>
      <c r="BC31571" s="90" t="s">
        <v>9106</v>
      </c>
      <c r="BD31571" s="473" t="s">
        <v>1301</v>
      </c>
    </row>
    <row r="31572" spans="53:56" ht="15" x14ac:dyDescent="0.25">
      <c r="BA31572" s="91" t="s">
        <v>36080</v>
      </c>
      <c r="BB31572" s="91" t="s">
        <v>3787</v>
      </c>
      <c r="BC31572" s="91" t="s">
        <v>7866</v>
      </c>
      <c r="BD31572" s="473" t="s">
        <v>1301</v>
      </c>
    </row>
    <row r="31573" spans="53:56" ht="15" x14ac:dyDescent="0.25">
      <c r="BA31573" s="90" t="s">
        <v>36081</v>
      </c>
      <c r="BB31573" s="90" t="s">
        <v>3787</v>
      </c>
      <c r="BC31573" s="90" t="s">
        <v>36076</v>
      </c>
      <c r="BD31573" s="473" t="s">
        <v>1301</v>
      </c>
    </row>
    <row r="31574" spans="53:56" ht="15" x14ac:dyDescent="0.25">
      <c r="BA31574" s="91" t="s">
        <v>36082</v>
      </c>
      <c r="BB31574" s="91" t="s">
        <v>3787</v>
      </c>
      <c r="BC31574" s="91" t="s">
        <v>7866</v>
      </c>
      <c r="BD31574" s="473" t="s">
        <v>1301</v>
      </c>
    </row>
    <row r="31575" spans="53:56" ht="15" x14ac:dyDescent="0.25">
      <c r="BA31575" s="90" t="s">
        <v>36083</v>
      </c>
      <c r="BB31575" s="90" t="s">
        <v>3787</v>
      </c>
      <c r="BC31575" s="90" t="s">
        <v>7866</v>
      </c>
      <c r="BD31575" s="473" t="s">
        <v>1301</v>
      </c>
    </row>
    <row r="31576" spans="53:56" ht="15" x14ac:dyDescent="0.25">
      <c r="BA31576" s="91" t="s">
        <v>36084</v>
      </c>
      <c r="BB31576" s="91" t="s">
        <v>3787</v>
      </c>
      <c r="BC31576" s="91" t="s">
        <v>36076</v>
      </c>
      <c r="BD31576" s="473" t="s">
        <v>1301</v>
      </c>
    </row>
    <row r="31577" spans="53:56" ht="15" x14ac:dyDescent="0.25">
      <c r="BA31577" s="90" t="s">
        <v>36085</v>
      </c>
      <c r="BB31577" s="90" t="s">
        <v>3787</v>
      </c>
      <c r="BC31577" s="90" t="s">
        <v>36076</v>
      </c>
      <c r="BD31577" s="473" t="s">
        <v>1301</v>
      </c>
    </row>
    <row r="31578" spans="53:56" ht="15" x14ac:dyDescent="0.25">
      <c r="BA31578" s="91" t="s">
        <v>36086</v>
      </c>
      <c r="BB31578" s="91" t="s">
        <v>3787</v>
      </c>
      <c r="BC31578" s="91" t="s">
        <v>7866</v>
      </c>
      <c r="BD31578" s="473" t="s">
        <v>1301</v>
      </c>
    </row>
    <row r="31579" spans="53:56" ht="15" x14ac:dyDescent="0.25">
      <c r="BA31579" s="90" t="s">
        <v>36087</v>
      </c>
      <c r="BB31579" s="90" t="s">
        <v>3787</v>
      </c>
      <c r="BC31579" s="90" t="s">
        <v>10092</v>
      </c>
      <c r="BD31579" s="473" t="s">
        <v>1301</v>
      </c>
    </row>
    <row r="31580" spans="53:56" ht="15" x14ac:dyDescent="0.25">
      <c r="BA31580" s="91" t="s">
        <v>36088</v>
      </c>
      <c r="BB31580" s="91" t="s">
        <v>3787</v>
      </c>
      <c r="BC31580" s="91" t="s">
        <v>10092</v>
      </c>
      <c r="BD31580" s="473" t="s">
        <v>1301</v>
      </c>
    </row>
    <row r="31581" spans="53:56" ht="15" x14ac:dyDescent="0.25">
      <c r="BA31581" s="90" t="s">
        <v>36089</v>
      </c>
      <c r="BB31581" s="90" t="s">
        <v>3787</v>
      </c>
      <c r="BC31581" s="90" t="s">
        <v>7866</v>
      </c>
      <c r="BD31581" s="473" t="s">
        <v>1301</v>
      </c>
    </row>
    <row r="31582" spans="53:56" ht="15" x14ac:dyDescent="0.25">
      <c r="BA31582" s="91" t="s">
        <v>36090</v>
      </c>
      <c r="BB31582" s="91" t="s">
        <v>3787</v>
      </c>
      <c r="BC31582" s="91" t="s">
        <v>10092</v>
      </c>
      <c r="BD31582" s="473" t="s">
        <v>1301</v>
      </c>
    </row>
    <row r="31583" spans="53:56" ht="15" x14ac:dyDescent="0.25">
      <c r="BA31583" s="90" t="s">
        <v>36091</v>
      </c>
      <c r="BB31583" s="90" t="s">
        <v>3787</v>
      </c>
      <c r="BC31583" s="90" t="s">
        <v>7866</v>
      </c>
      <c r="BD31583" s="473" t="s">
        <v>1301</v>
      </c>
    </row>
    <row r="31584" spans="53:56" ht="15" x14ac:dyDescent="0.25">
      <c r="BA31584" s="91" t="s">
        <v>36092</v>
      </c>
      <c r="BB31584" s="91" t="s">
        <v>3787</v>
      </c>
      <c r="BC31584" s="91" t="s">
        <v>10092</v>
      </c>
      <c r="BD31584" s="473" t="s">
        <v>1301</v>
      </c>
    </row>
    <row r="31585" spans="53:56" ht="15" x14ac:dyDescent="0.25">
      <c r="BA31585" s="90" t="s">
        <v>36093</v>
      </c>
      <c r="BB31585" s="90" t="s">
        <v>3787</v>
      </c>
      <c r="BC31585" s="90" t="s">
        <v>10092</v>
      </c>
      <c r="BD31585" s="473" t="s">
        <v>1301</v>
      </c>
    </row>
    <row r="31586" spans="53:56" ht="15" x14ac:dyDescent="0.25">
      <c r="BA31586" s="91" t="s">
        <v>36094</v>
      </c>
      <c r="BB31586" s="91" t="s">
        <v>3787</v>
      </c>
      <c r="BC31586" s="91" t="s">
        <v>36076</v>
      </c>
      <c r="BD31586" s="473" t="s">
        <v>1301</v>
      </c>
    </row>
    <row r="31587" spans="53:56" ht="15" x14ac:dyDescent="0.25">
      <c r="BA31587" s="90" t="s">
        <v>36095</v>
      </c>
      <c r="BB31587" s="90" t="s">
        <v>3787</v>
      </c>
      <c r="BC31587" s="90" t="s">
        <v>9106</v>
      </c>
      <c r="BD31587" s="473" t="s">
        <v>1301</v>
      </c>
    </row>
    <row r="31588" spans="53:56" ht="15" x14ac:dyDescent="0.25">
      <c r="BA31588" s="91" t="s">
        <v>36096</v>
      </c>
      <c r="BB31588" s="91" t="s">
        <v>3787</v>
      </c>
      <c r="BC31588" s="91" t="s">
        <v>36076</v>
      </c>
      <c r="BD31588" s="473" t="s">
        <v>1301</v>
      </c>
    </row>
    <row r="31589" spans="53:56" ht="15" x14ac:dyDescent="0.25">
      <c r="BA31589" s="90" t="s">
        <v>36097</v>
      </c>
      <c r="BB31589" s="90" t="s">
        <v>3787</v>
      </c>
      <c r="BC31589" s="90" t="s">
        <v>36076</v>
      </c>
      <c r="BD31589" s="473" t="s">
        <v>1301</v>
      </c>
    </row>
    <row r="31590" spans="53:56" ht="15" x14ac:dyDescent="0.25">
      <c r="BA31590" s="91" t="s">
        <v>36098</v>
      </c>
      <c r="BB31590" s="91" t="s">
        <v>3787</v>
      </c>
      <c r="BC31590" s="91" t="s">
        <v>9106</v>
      </c>
      <c r="BD31590" s="473" t="s">
        <v>1301</v>
      </c>
    </row>
    <row r="31591" spans="53:56" ht="15" x14ac:dyDescent="0.25">
      <c r="BA31591" s="90" t="s">
        <v>36099</v>
      </c>
      <c r="BB31591" s="90" t="s">
        <v>3787</v>
      </c>
      <c r="BC31591" s="90" t="s">
        <v>9106</v>
      </c>
      <c r="BD31591" s="473" t="s">
        <v>1301</v>
      </c>
    </row>
    <row r="31592" spans="53:56" ht="15" x14ac:dyDescent="0.25">
      <c r="BA31592" s="91" t="s">
        <v>36100</v>
      </c>
      <c r="BB31592" s="91" t="s">
        <v>3787</v>
      </c>
      <c r="BC31592" s="91" t="s">
        <v>7866</v>
      </c>
      <c r="BD31592" s="473" t="s">
        <v>1301</v>
      </c>
    </row>
    <row r="31593" spans="53:56" ht="15" x14ac:dyDescent="0.25">
      <c r="BA31593" s="90" t="s">
        <v>36101</v>
      </c>
      <c r="BB31593" s="90" t="s">
        <v>3787</v>
      </c>
      <c r="BC31593" s="90" t="s">
        <v>7866</v>
      </c>
      <c r="BD31593" s="473" t="s">
        <v>1301</v>
      </c>
    </row>
    <row r="31594" spans="53:56" ht="15" x14ac:dyDescent="0.25">
      <c r="BA31594" s="91" t="s">
        <v>36102</v>
      </c>
      <c r="BB31594" s="91" t="s">
        <v>3787</v>
      </c>
      <c r="BC31594" s="91" t="s">
        <v>34174</v>
      </c>
      <c r="BD31594" s="473" t="s">
        <v>1301</v>
      </c>
    </row>
    <row r="31595" spans="53:56" ht="15" x14ac:dyDescent="0.25">
      <c r="BA31595" s="90" t="s">
        <v>36103</v>
      </c>
      <c r="BB31595" s="90" t="s">
        <v>3787</v>
      </c>
      <c r="BC31595" s="90" t="s">
        <v>34174</v>
      </c>
      <c r="BD31595" s="473" t="s">
        <v>1301</v>
      </c>
    </row>
    <row r="31596" spans="53:56" ht="15" x14ac:dyDescent="0.25">
      <c r="BA31596" s="91" t="s">
        <v>36104</v>
      </c>
      <c r="BB31596" s="91" t="s">
        <v>3787</v>
      </c>
      <c r="BC31596" s="91" t="s">
        <v>27692</v>
      </c>
      <c r="BD31596" s="473" t="s">
        <v>1301</v>
      </c>
    </row>
    <row r="31597" spans="53:56" ht="15" x14ac:dyDescent="0.25">
      <c r="BA31597" s="90" t="s">
        <v>36105</v>
      </c>
      <c r="BB31597" s="90" t="s">
        <v>3787</v>
      </c>
      <c r="BC31597" s="90" t="s">
        <v>24147</v>
      </c>
      <c r="BD31597" s="473" t="s">
        <v>1301</v>
      </c>
    </row>
    <row r="31598" spans="53:56" ht="15" x14ac:dyDescent="0.25">
      <c r="BA31598" s="91" t="s">
        <v>36106</v>
      </c>
      <c r="BB31598" s="91" t="s">
        <v>3787</v>
      </c>
      <c r="BC31598" s="91" t="s">
        <v>34174</v>
      </c>
      <c r="BD31598" s="473" t="s">
        <v>1301</v>
      </c>
    </row>
    <row r="31599" spans="53:56" ht="15" x14ac:dyDescent="0.25">
      <c r="BA31599" s="90" t="s">
        <v>36107</v>
      </c>
      <c r="BB31599" s="90" t="s">
        <v>3787</v>
      </c>
      <c r="BC31599" s="90" t="s">
        <v>35882</v>
      </c>
      <c r="BD31599" s="473" t="s">
        <v>1301</v>
      </c>
    </row>
    <row r="31600" spans="53:56" ht="15" x14ac:dyDescent="0.25">
      <c r="BA31600" s="91" t="s">
        <v>36108</v>
      </c>
      <c r="BB31600" s="91" t="s">
        <v>3787</v>
      </c>
      <c r="BC31600" s="91" t="s">
        <v>4061</v>
      </c>
      <c r="BD31600" s="473" t="s">
        <v>1301</v>
      </c>
    </row>
    <row r="31601" spans="53:56" ht="15" x14ac:dyDescent="0.25">
      <c r="BA31601" s="90" t="s">
        <v>36109</v>
      </c>
      <c r="BB31601" s="90" t="s">
        <v>3787</v>
      </c>
      <c r="BC31601" s="90" t="s">
        <v>16637</v>
      </c>
      <c r="BD31601" s="473" t="s">
        <v>1301</v>
      </c>
    </row>
    <row r="31602" spans="53:56" ht="15" x14ac:dyDescent="0.25">
      <c r="BA31602" s="91" t="s">
        <v>36110</v>
      </c>
      <c r="BB31602" s="91" t="s">
        <v>3787</v>
      </c>
      <c r="BC31602" s="91" t="s">
        <v>24147</v>
      </c>
      <c r="BD31602" s="473" t="s">
        <v>1301</v>
      </c>
    </row>
    <row r="31603" spans="53:56" ht="15" x14ac:dyDescent="0.25">
      <c r="BA31603" s="90" t="s">
        <v>36111</v>
      </c>
      <c r="BB31603" s="90" t="s">
        <v>3787</v>
      </c>
      <c r="BC31603" s="90" t="s">
        <v>4061</v>
      </c>
      <c r="BD31603" s="473" t="s">
        <v>1301</v>
      </c>
    </row>
    <row r="31604" spans="53:56" ht="15" x14ac:dyDescent="0.25">
      <c r="BA31604" s="91" t="s">
        <v>36112</v>
      </c>
      <c r="BB31604" s="91" t="s">
        <v>3787</v>
      </c>
      <c r="BC31604" s="91" t="s">
        <v>34174</v>
      </c>
      <c r="BD31604" s="473" t="s">
        <v>1301</v>
      </c>
    </row>
    <row r="31605" spans="53:56" ht="15" x14ac:dyDescent="0.25">
      <c r="BA31605" s="90" t="s">
        <v>36113</v>
      </c>
      <c r="BB31605" s="90" t="s">
        <v>3787</v>
      </c>
      <c r="BC31605" s="90" t="s">
        <v>29981</v>
      </c>
      <c r="BD31605" s="473" t="s">
        <v>1301</v>
      </c>
    </row>
    <row r="31606" spans="53:56" ht="15" x14ac:dyDescent="0.25">
      <c r="BA31606" s="90" t="s">
        <v>36114</v>
      </c>
      <c r="BB31606" s="90" t="s">
        <v>3787</v>
      </c>
      <c r="BC31606" s="90" t="s">
        <v>31401</v>
      </c>
      <c r="BD31606" s="473" t="s">
        <v>1301</v>
      </c>
    </row>
    <row r="31607" spans="53:56" ht="15" x14ac:dyDescent="0.25">
      <c r="BA31607" s="91" t="s">
        <v>36115</v>
      </c>
      <c r="BB31607" s="91" t="s">
        <v>3787</v>
      </c>
      <c r="BC31607" s="91" t="s">
        <v>27692</v>
      </c>
      <c r="BD31607" s="473" t="s">
        <v>1301</v>
      </c>
    </row>
    <row r="31608" spans="53:56" ht="15" x14ac:dyDescent="0.25">
      <c r="BA31608" s="90" t="s">
        <v>36116</v>
      </c>
      <c r="BB31608" s="90" t="s">
        <v>3787</v>
      </c>
      <c r="BC31608" s="90" t="s">
        <v>16637</v>
      </c>
      <c r="BD31608" s="473" t="s">
        <v>1301</v>
      </c>
    </row>
    <row r="31609" spans="53:56" ht="15" x14ac:dyDescent="0.25">
      <c r="BA31609" s="91" t="s">
        <v>36117</v>
      </c>
      <c r="BB31609" s="91" t="s">
        <v>3787</v>
      </c>
      <c r="BC31609" s="91" t="s">
        <v>27692</v>
      </c>
      <c r="BD31609" s="473" t="s">
        <v>1301</v>
      </c>
    </row>
    <row r="31610" spans="53:56" ht="15" x14ac:dyDescent="0.25">
      <c r="BA31610" s="90" t="s">
        <v>36118</v>
      </c>
      <c r="BB31610" s="90" t="s">
        <v>3787</v>
      </c>
      <c r="BC31610" s="90" t="s">
        <v>14644</v>
      </c>
      <c r="BD31610" s="473" t="s">
        <v>1301</v>
      </c>
    </row>
    <row r="31611" spans="53:56" ht="15" x14ac:dyDescent="0.25">
      <c r="BA31611" s="91" t="s">
        <v>36119</v>
      </c>
      <c r="BB31611" s="91" t="s">
        <v>3787</v>
      </c>
      <c r="BC31611" s="91" t="s">
        <v>24147</v>
      </c>
      <c r="BD31611" s="473" t="s">
        <v>1301</v>
      </c>
    </row>
    <row r="31612" spans="53:56" ht="15" x14ac:dyDescent="0.25">
      <c r="BA31612" s="91" t="s">
        <v>36120</v>
      </c>
      <c r="BB31612" s="91" t="s">
        <v>3787</v>
      </c>
      <c r="BC31612" s="91" t="s">
        <v>36121</v>
      </c>
      <c r="BD31612" s="473" t="s">
        <v>1301</v>
      </c>
    </row>
    <row r="31613" spans="53:56" ht="15" x14ac:dyDescent="0.25">
      <c r="BA31613" s="90" t="s">
        <v>36122</v>
      </c>
      <c r="BB31613" s="90" t="s">
        <v>3787</v>
      </c>
      <c r="BC31613" s="90" t="s">
        <v>15419</v>
      </c>
      <c r="BD31613" s="473" t="s">
        <v>1301</v>
      </c>
    </row>
    <row r="31614" spans="53:56" ht="15" x14ac:dyDescent="0.25">
      <c r="BA31614" s="91" t="s">
        <v>36123</v>
      </c>
      <c r="BB31614" s="91" t="s">
        <v>3787</v>
      </c>
      <c r="BC31614" s="91" t="s">
        <v>36124</v>
      </c>
      <c r="BD31614" s="473" t="s">
        <v>1301</v>
      </c>
    </row>
    <row r="31615" spans="53:56" ht="15" x14ac:dyDescent="0.25">
      <c r="BA31615" s="90" t="s">
        <v>36125</v>
      </c>
      <c r="BB31615" s="90" t="s">
        <v>3787</v>
      </c>
      <c r="BC31615" s="90" t="s">
        <v>27692</v>
      </c>
      <c r="BD31615" s="473" t="s">
        <v>1301</v>
      </c>
    </row>
    <row r="31616" spans="53:56" ht="15" x14ac:dyDescent="0.25">
      <c r="BA31616" s="90" t="s">
        <v>36126</v>
      </c>
      <c r="BB31616" s="90" t="s">
        <v>3787</v>
      </c>
      <c r="BC31616" s="90" t="s">
        <v>34174</v>
      </c>
      <c r="BD31616" s="473" t="s">
        <v>1301</v>
      </c>
    </row>
    <row r="31617" spans="53:56" ht="15" x14ac:dyDescent="0.25">
      <c r="BA31617" s="91" t="s">
        <v>36127</v>
      </c>
      <c r="BB31617" s="91" t="s">
        <v>3787</v>
      </c>
      <c r="BC31617" s="91" t="s">
        <v>31401</v>
      </c>
      <c r="BD31617" s="473" t="s">
        <v>1301</v>
      </c>
    </row>
    <row r="31618" spans="53:56" ht="15" x14ac:dyDescent="0.25">
      <c r="BA31618" s="90" t="s">
        <v>36128</v>
      </c>
      <c r="BB31618" s="90" t="s">
        <v>3787</v>
      </c>
      <c r="BC31618" s="90" t="s">
        <v>29981</v>
      </c>
      <c r="BD31618" s="473" t="s">
        <v>1301</v>
      </c>
    </row>
    <row r="31619" spans="53:56" ht="15" x14ac:dyDescent="0.25">
      <c r="BA31619" s="91" t="s">
        <v>36129</v>
      </c>
      <c r="BB31619" s="91" t="s">
        <v>3787</v>
      </c>
      <c r="BC31619" s="91" t="s">
        <v>35882</v>
      </c>
      <c r="BD31619" s="473" t="s">
        <v>1301</v>
      </c>
    </row>
    <row r="31620" spans="53:56" ht="15" x14ac:dyDescent="0.25">
      <c r="BA31620" s="91" t="s">
        <v>36130</v>
      </c>
      <c r="BB31620" s="91" t="s">
        <v>3787</v>
      </c>
      <c r="BC31620" s="91" t="s">
        <v>16637</v>
      </c>
      <c r="BD31620" s="473" t="s">
        <v>1301</v>
      </c>
    </row>
    <row r="31621" spans="53:56" ht="15" x14ac:dyDescent="0.25">
      <c r="BA31621" s="91" t="s">
        <v>36131</v>
      </c>
      <c r="BB31621" s="91" t="s">
        <v>3787</v>
      </c>
      <c r="BC31621" s="91" t="s">
        <v>14644</v>
      </c>
      <c r="BD31621" s="473" t="s">
        <v>1301</v>
      </c>
    </row>
    <row r="31622" spans="53:56" ht="15" x14ac:dyDescent="0.25">
      <c r="BA31622" s="90" t="s">
        <v>36132</v>
      </c>
      <c r="BB31622" s="90" t="s">
        <v>3787</v>
      </c>
      <c r="BC31622" s="90" t="s">
        <v>34174</v>
      </c>
      <c r="BD31622" s="473" t="s">
        <v>1301</v>
      </c>
    </row>
    <row r="31623" spans="53:56" ht="15" x14ac:dyDescent="0.25">
      <c r="BA31623" s="91" t="s">
        <v>36133</v>
      </c>
      <c r="BB31623" s="91" t="s">
        <v>3787</v>
      </c>
      <c r="BC31623" s="91" t="s">
        <v>27692</v>
      </c>
      <c r="BD31623" s="473" t="s">
        <v>1301</v>
      </c>
    </row>
    <row r="31624" spans="53:56" ht="15" x14ac:dyDescent="0.25">
      <c r="BA31624" s="90" t="s">
        <v>36134</v>
      </c>
      <c r="BB31624" s="90" t="s">
        <v>3787</v>
      </c>
      <c r="BC31624" s="90" t="s">
        <v>36124</v>
      </c>
      <c r="BD31624" s="473" t="s">
        <v>1301</v>
      </c>
    </row>
    <row r="31625" spans="53:56" ht="15" x14ac:dyDescent="0.25">
      <c r="BA31625" s="90" t="s">
        <v>36135</v>
      </c>
      <c r="BB31625" s="90" t="s">
        <v>3787</v>
      </c>
      <c r="BC31625" s="90" t="s">
        <v>27692</v>
      </c>
      <c r="BD31625" s="473" t="s">
        <v>1301</v>
      </c>
    </row>
    <row r="31626" spans="53:56" ht="15" x14ac:dyDescent="0.25">
      <c r="BA31626" s="91" t="s">
        <v>36136</v>
      </c>
      <c r="BB31626" s="91" t="s">
        <v>3787</v>
      </c>
      <c r="BC31626" s="91" t="s">
        <v>16637</v>
      </c>
      <c r="BD31626" s="473" t="s">
        <v>1301</v>
      </c>
    </row>
    <row r="31627" spans="53:56" ht="15" x14ac:dyDescent="0.25">
      <c r="BA31627" s="90" t="s">
        <v>36137</v>
      </c>
      <c r="BB31627" s="90" t="s">
        <v>3787</v>
      </c>
      <c r="BC31627" s="90" t="s">
        <v>36124</v>
      </c>
      <c r="BD31627" s="473" t="s">
        <v>1301</v>
      </c>
    </row>
    <row r="31628" spans="53:56" ht="15" x14ac:dyDescent="0.25">
      <c r="BA31628" s="91" t="s">
        <v>36138</v>
      </c>
      <c r="BB31628" s="91" t="s">
        <v>3787</v>
      </c>
      <c r="BC31628" s="91" t="s">
        <v>4061</v>
      </c>
      <c r="BD31628" s="473" t="s">
        <v>1301</v>
      </c>
    </row>
    <row r="31629" spans="53:56" ht="15" x14ac:dyDescent="0.25">
      <c r="BA31629" s="91" t="s">
        <v>36139</v>
      </c>
      <c r="BB31629" s="91" t="s">
        <v>3787</v>
      </c>
      <c r="BC31629" s="91" t="s">
        <v>31401</v>
      </c>
      <c r="BD31629" s="473" t="s">
        <v>1301</v>
      </c>
    </row>
    <row r="31630" spans="53:56" ht="15" x14ac:dyDescent="0.25">
      <c r="BA31630" s="90" t="s">
        <v>36140</v>
      </c>
      <c r="BB31630" s="90" t="s">
        <v>3787</v>
      </c>
      <c r="BC31630" s="90" t="s">
        <v>29981</v>
      </c>
      <c r="BD31630" s="473" t="s">
        <v>1301</v>
      </c>
    </row>
    <row r="31631" spans="53:56" ht="15" x14ac:dyDescent="0.25">
      <c r="BA31631" s="91" t="s">
        <v>36141</v>
      </c>
      <c r="BB31631" s="91" t="s">
        <v>3787</v>
      </c>
      <c r="BC31631" s="91" t="s">
        <v>14644</v>
      </c>
      <c r="BD31631" s="473" t="s">
        <v>1301</v>
      </c>
    </row>
    <row r="31632" spans="53:56" ht="15" x14ac:dyDescent="0.25">
      <c r="BA31632" s="90" t="s">
        <v>36142</v>
      </c>
      <c r="BB31632" s="90" t="s">
        <v>3787</v>
      </c>
      <c r="BC31632" s="90" t="s">
        <v>36124</v>
      </c>
      <c r="BD31632" s="473" t="s">
        <v>1301</v>
      </c>
    </row>
    <row r="31633" spans="53:56" ht="15" x14ac:dyDescent="0.25">
      <c r="BA31633" s="90" t="s">
        <v>36143</v>
      </c>
      <c r="BB31633" s="90" t="s">
        <v>3787</v>
      </c>
      <c r="BC31633" s="90" t="s">
        <v>31401</v>
      </c>
      <c r="BD31633" s="473" t="s">
        <v>1301</v>
      </c>
    </row>
    <row r="31634" spans="53:56" ht="15" x14ac:dyDescent="0.25">
      <c r="BA31634" s="91" t="s">
        <v>36144</v>
      </c>
      <c r="BB31634" s="91" t="s">
        <v>3787</v>
      </c>
      <c r="BC31634" s="91" t="s">
        <v>27692</v>
      </c>
      <c r="BD31634" s="473" t="s">
        <v>1301</v>
      </c>
    </row>
    <row r="31635" spans="53:56" ht="15" x14ac:dyDescent="0.25">
      <c r="BA31635" s="90" t="s">
        <v>36145</v>
      </c>
      <c r="BB31635" s="90" t="s">
        <v>3787</v>
      </c>
      <c r="BC31635" s="90" t="s">
        <v>31401</v>
      </c>
      <c r="BD31635" s="473" t="s">
        <v>1301</v>
      </c>
    </row>
    <row r="31636" spans="53:56" ht="15" x14ac:dyDescent="0.25">
      <c r="BA31636" s="91" t="s">
        <v>36146</v>
      </c>
      <c r="BB31636" s="91" t="s">
        <v>3787</v>
      </c>
      <c r="BC31636" s="91" t="s">
        <v>34174</v>
      </c>
      <c r="BD31636" s="473" t="s">
        <v>1301</v>
      </c>
    </row>
    <row r="31637" spans="53:56" ht="15" x14ac:dyDescent="0.25">
      <c r="BA31637" s="90" t="s">
        <v>36147</v>
      </c>
      <c r="BB31637" s="90" t="s">
        <v>3787</v>
      </c>
      <c r="BC31637" s="90" t="s">
        <v>35882</v>
      </c>
      <c r="BD31637" s="473" t="s">
        <v>1301</v>
      </c>
    </row>
    <row r="31638" spans="53:56" ht="15" x14ac:dyDescent="0.25">
      <c r="BA31638" s="91" t="s">
        <v>36148</v>
      </c>
      <c r="BB31638" s="91" t="s">
        <v>3787</v>
      </c>
      <c r="BC31638" s="91" t="s">
        <v>24147</v>
      </c>
      <c r="BD31638" s="473" t="s">
        <v>1301</v>
      </c>
    </row>
    <row r="31639" spans="53:56" ht="15" x14ac:dyDescent="0.25">
      <c r="BA31639" s="91" t="s">
        <v>36149</v>
      </c>
      <c r="BB31639" s="91" t="s">
        <v>3787</v>
      </c>
      <c r="BC31639" s="91" t="s">
        <v>14644</v>
      </c>
      <c r="BD31639" s="473" t="s">
        <v>1301</v>
      </c>
    </row>
    <row r="31640" spans="53:56" ht="15" x14ac:dyDescent="0.25">
      <c r="BA31640" s="90" t="s">
        <v>36150</v>
      </c>
      <c r="BB31640" s="90" t="s">
        <v>3787</v>
      </c>
      <c r="BC31640" s="90" t="s">
        <v>27692</v>
      </c>
      <c r="BD31640" s="473" t="s">
        <v>1301</v>
      </c>
    </row>
    <row r="31641" spans="53:56" ht="15" x14ac:dyDescent="0.25">
      <c r="BA31641" s="91" t="s">
        <v>36151</v>
      </c>
      <c r="BB31641" s="91" t="s">
        <v>3787</v>
      </c>
      <c r="BC31641" s="91" t="s">
        <v>34174</v>
      </c>
      <c r="BD31641" s="473" t="s">
        <v>1301</v>
      </c>
    </row>
    <row r="31642" spans="53:56" ht="15" x14ac:dyDescent="0.25">
      <c r="BA31642" s="90" t="s">
        <v>36152</v>
      </c>
      <c r="BB31642" s="90" t="s">
        <v>3787</v>
      </c>
      <c r="BC31642" s="90" t="s">
        <v>14644</v>
      </c>
      <c r="BD31642" s="473" t="s">
        <v>1301</v>
      </c>
    </row>
    <row r="31643" spans="53:56" ht="15" x14ac:dyDescent="0.25">
      <c r="BA31643" s="90" t="s">
        <v>36153</v>
      </c>
      <c r="BB31643" s="90" t="s">
        <v>3787</v>
      </c>
      <c r="BC31643" s="90" t="s">
        <v>36121</v>
      </c>
      <c r="BD31643" s="473" t="s">
        <v>1301</v>
      </c>
    </row>
    <row r="31644" spans="53:56" ht="15" x14ac:dyDescent="0.25">
      <c r="BA31644" s="91" t="s">
        <v>36154</v>
      </c>
      <c r="BB31644" s="91" t="s">
        <v>3787</v>
      </c>
      <c r="BC31644" s="91" t="s">
        <v>36121</v>
      </c>
      <c r="BD31644" s="473" t="s">
        <v>1301</v>
      </c>
    </row>
    <row r="31645" spans="53:56" ht="15" x14ac:dyDescent="0.25">
      <c r="BA31645" s="90" t="s">
        <v>36155</v>
      </c>
      <c r="BB31645" s="90" t="s">
        <v>3787</v>
      </c>
      <c r="BC31645" s="90" t="s">
        <v>15419</v>
      </c>
      <c r="BD31645" s="473" t="s">
        <v>1301</v>
      </c>
    </row>
    <row r="31646" spans="53:56" ht="15" x14ac:dyDescent="0.25">
      <c r="BA31646" s="91" t="s">
        <v>36156</v>
      </c>
      <c r="BB31646" s="91" t="s">
        <v>3787</v>
      </c>
      <c r="BC31646" s="91" t="s">
        <v>31401</v>
      </c>
      <c r="BD31646" s="473" t="s">
        <v>1301</v>
      </c>
    </row>
    <row r="31647" spans="53:56" ht="15" x14ac:dyDescent="0.25">
      <c r="BA31647" s="91" t="s">
        <v>36157</v>
      </c>
      <c r="BB31647" s="91" t="s">
        <v>3787</v>
      </c>
      <c r="BC31647" s="91" t="s">
        <v>16637</v>
      </c>
      <c r="BD31647" s="473" t="s">
        <v>1301</v>
      </c>
    </row>
    <row r="31648" spans="53:56" ht="15" x14ac:dyDescent="0.25">
      <c r="BA31648" s="90" t="s">
        <v>36158</v>
      </c>
      <c r="BB31648" s="90" t="s">
        <v>3787</v>
      </c>
      <c r="BC31648" s="90" t="s">
        <v>34174</v>
      </c>
      <c r="BD31648" s="473" t="s">
        <v>1301</v>
      </c>
    </row>
    <row r="31649" spans="53:56" ht="15" x14ac:dyDescent="0.25">
      <c r="BA31649" s="91" t="s">
        <v>36159</v>
      </c>
      <c r="BB31649" s="91" t="s">
        <v>3787</v>
      </c>
      <c r="BC31649" s="91" t="s">
        <v>27692</v>
      </c>
      <c r="BD31649" s="473" t="s">
        <v>1301</v>
      </c>
    </row>
    <row r="31650" spans="53:56" ht="15" x14ac:dyDescent="0.25">
      <c r="BA31650" s="90" t="s">
        <v>36160</v>
      </c>
      <c r="BB31650" s="90" t="s">
        <v>3787</v>
      </c>
      <c r="BC31650" s="90" t="s">
        <v>4061</v>
      </c>
      <c r="BD31650" s="473" t="s">
        <v>1301</v>
      </c>
    </row>
    <row r="31651" spans="53:56" ht="15" x14ac:dyDescent="0.25">
      <c r="BA31651" s="90" t="s">
        <v>36161</v>
      </c>
      <c r="BB31651" s="90" t="s">
        <v>3787</v>
      </c>
      <c r="BC31651" s="90" t="s">
        <v>27692</v>
      </c>
      <c r="BD31651" s="473" t="s">
        <v>1301</v>
      </c>
    </row>
    <row r="31652" spans="53:56" ht="15" x14ac:dyDescent="0.25">
      <c r="BA31652" s="91" t="s">
        <v>36162</v>
      </c>
      <c r="BB31652" s="91" t="s">
        <v>3787</v>
      </c>
      <c r="BC31652" s="91" t="s">
        <v>15419</v>
      </c>
      <c r="BD31652" s="473" t="s">
        <v>1301</v>
      </c>
    </row>
    <row r="31653" spans="53:56" ht="15" x14ac:dyDescent="0.25">
      <c r="BA31653" s="90" t="s">
        <v>36163</v>
      </c>
      <c r="BB31653" s="90" t="s">
        <v>3787</v>
      </c>
      <c r="BC31653" s="90" t="s">
        <v>24147</v>
      </c>
      <c r="BD31653" s="473" t="s">
        <v>1301</v>
      </c>
    </row>
    <row r="31654" spans="53:56" ht="15" x14ac:dyDescent="0.25">
      <c r="BA31654" s="91" t="s">
        <v>36164</v>
      </c>
      <c r="BB31654" s="91" t="s">
        <v>3787</v>
      </c>
      <c r="BC31654" s="91" t="s">
        <v>16637</v>
      </c>
      <c r="BD31654" s="473" t="s">
        <v>1301</v>
      </c>
    </row>
    <row r="31655" spans="53:56" ht="15" x14ac:dyDescent="0.25">
      <c r="BA31655" s="91" t="s">
        <v>36165</v>
      </c>
      <c r="BB31655" s="91" t="s">
        <v>3787</v>
      </c>
      <c r="BC31655" s="91" t="s">
        <v>14644</v>
      </c>
      <c r="BD31655" s="473" t="s">
        <v>1301</v>
      </c>
    </row>
    <row r="31656" spans="53:56" ht="15" x14ac:dyDescent="0.25">
      <c r="BA31656" s="90" t="s">
        <v>36166</v>
      </c>
      <c r="BB31656" s="90" t="s">
        <v>3787</v>
      </c>
      <c r="BC31656" s="90" t="s">
        <v>24147</v>
      </c>
      <c r="BD31656" s="473" t="s">
        <v>1301</v>
      </c>
    </row>
    <row r="31657" spans="53:56" ht="15" x14ac:dyDescent="0.25">
      <c r="BA31657" s="91" t="s">
        <v>36167</v>
      </c>
      <c r="BB31657" s="91" t="s">
        <v>3787</v>
      </c>
      <c r="BC31657" s="91" t="s">
        <v>36124</v>
      </c>
      <c r="BD31657" s="473" t="s">
        <v>1301</v>
      </c>
    </row>
    <row r="31658" spans="53:56" ht="15" x14ac:dyDescent="0.25">
      <c r="BA31658" s="90" t="s">
        <v>36168</v>
      </c>
      <c r="BB31658" s="90" t="s">
        <v>3787</v>
      </c>
      <c r="BC31658" s="90" t="s">
        <v>31401</v>
      </c>
      <c r="BD31658" s="473" t="s">
        <v>1301</v>
      </c>
    </row>
    <row r="31659" spans="53:56" ht="15" x14ac:dyDescent="0.25">
      <c r="BA31659" s="90" t="s">
        <v>36169</v>
      </c>
      <c r="BB31659" s="90" t="s">
        <v>3787</v>
      </c>
      <c r="BC31659" s="90" t="s">
        <v>27692</v>
      </c>
      <c r="BD31659" s="473" t="s">
        <v>1301</v>
      </c>
    </row>
    <row r="31660" spans="53:56" ht="15" x14ac:dyDescent="0.25">
      <c r="BA31660" s="91" t="s">
        <v>36170</v>
      </c>
      <c r="BB31660" s="91" t="s">
        <v>3787</v>
      </c>
      <c r="BC31660" s="91" t="s">
        <v>36171</v>
      </c>
      <c r="BD31660" s="473" t="s">
        <v>1301</v>
      </c>
    </row>
    <row r="31661" spans="53:56" ht="15" x14ac:dyDescent="0.25">
      <c r="BA31661" s="90" t="s">
        <v>36172</v>
      </c>
      <c r="BB31661" s="90" t="s">
        <v>3787</v>
      </c>
      <c r="BC31661" s="90" t="s">
        <v>36171</v>
      </c>
      <c r="BD31661" s="473" t="s">
        <v>1301</v>
      </c>
    </row>
    <row r="31662" spans="53:56" ht="15" x14ac:dyDescent="0.25">
      <c r="BA31662" s="91" t="s">
        <v>36173</v>
      </c>
      <c r="BB31662" s="91" t="s">
        <v>3787</v>
      </c>
      <c r="BC31662" s="91" t="s">
        <v>36171</v>
      </c>
      <c r="BD31662" s="473" t="s">
        <v>1301</v>
      </c>
    </row>
    <row r="31663" spans="53:56" ht="15" x14ac:dyDescent="0.25">
      <c r="BA31663" s="90" t="s">
        <v>36174</v>
      </c>
      <c r="BB31663" s="90" t="s">
        <v>3787</v>
      </c>
      <c r="BC31663" s="90" t="s">
        <v>36171</v>
      </c>
      <c r="BD31663" s="473" t="s">
        <v>1301</v>
      </c>
    </row>
    <row r="31664" spans="53:56" ht="15" x14ac:dyDescent="0.25">
      <c r="BA31664" s="91" t="s">
        <v>36175</v>
      </c>
      <c r="BB31664" s="91" t="s">
        <v>3787</v>
      </c>
      <c r="BC31664" s="91" t="s">
        <v>36171</v>
      </c>
      <c r="BD31664" s="473" t="s">
        <v>1301</v>
      </c>
    </row>
    <row r="31665" spans="53:56" ht="15" x14ac:dyDescent="0.25">
      <c r="BA31665" s="91" t="s">
        <v>36176</v>
      </c>
      <c r="BB31665" s="91" t="s">
        <v>3787</v>
      </c>
      <c r="BC31665" s="91" t="s">
        <v>35034</v>
      </c>
      <c r="BD31665" s="473" t="s">
        <v>1301</v>
      </c>
    </row>
    <row r="31666" spans="53:56" ht="15" x14ac:dyDescent="0.25">
      <c r="BA31666" s="90" t="s">
        <v>36177</v>
      </c>
      <c r="BB31666" s="90" t="s">
        <v>3787</v>
      </c>
      <c r="BC31666" s="90" t="s">
        <v>29981</v>
      </c>
      <c r="BD31666" s="473" t="s">
        <v>1301</v>
      </c>
    </row>
    <row r="31667" spans="53:56" ht="15" x14ac:dyDescent="0.25">
      <c r="BA31667" s="91" t="s">
        <v>36178</v>
      </c>
      <c r="BB31667" s="91" t="s">
        <v>3787</v>
      </c>
      <c r="BC31667" s="91" t="s">
        <v>25558</v>
      </c>
      <c r="BD31667" s="473" t="s">
        <v>1301</v>
      </c>
    </row>
    <row r="31668" spans="53:56" ht="15" x14ac:dyDescent="0.25">
      <c r="BA31668" s="90" t="s">
        <v>36179</v>
      </c>
      <c r="BB31668" s="90" t="s">
        <v>3787</v>
      </c>
      <c r="BC31668" s="90" t="s">
        <v>36171</v>
      </c>
      <c r="BD31668" s="473" t="s">
        <v>1301</v>
      </c>
    </row>
    <row r="31669" spans="53:56" ht="15" x14ac:dyDescent="0.25">
      <c r="BA31669" s="90" t="s">
        <v>36180</v>
      </c>
      <c r="BB31669" s="90" t="s">
        <v>3787</v>
      </c>
      <c r="BC31669" s="90" t="s">
        <v>36181</v>
      </c>
      <c r="BD31669" s="473" t="s">
        <v>1301</v>
      </c>
    </row>
    <row r="31670" spans="53:56" ht="15" x14ac:dyDescent="0.25">
      <c r="BA31670" s="91" t="s">
        <v>36182</v>
      </c>
      <c r="BB31670" s="91" t="s">
        <v>3787</v>
      </c>
      <c r="BC31670" s="91" t="s">
        <v>36181</v>
      </c>
      <c r="BD31670" s="473" t="s">
        <v>1301</v>
      </c>
    </row>
    <row r="31671" spans="53:56" ht="15" x14ac:dyDescent="0.25">
      <c r="BA31671" s="90" t="s">
        <v>36183</v>
      </c>
      <c r="BB31671" s="90" t="s">
        <v>3787</v>
      </c>
      <c r="BC31671" s="90" t="s">
        <v>35034</v>
      </c>
      <c r="BD31671" s="473" t="s">
        <v>1301</v>
      </c>
    </row>
    <row r="31672" spans="53:56" ht="15" x14ac:dyDescent="0.25">
      <c r="BA31672" s="91" t="s">
        <v>36184</v>
      </c>
      <c r="BB31672" s="91" t="s">
        <v>3787</v>
      </c>
      <c r="BC31672" s="91" t="s">
        <v>36181</v>
      </c>
      <c r="BD31672" s="473" t="s">
        <v>1301</v>
      </c>
    </row>
    <row r="31673" spans="53:56" ht="15" x14ac:dyDescent="0.25">
      <c r="BA31673" s="91" t="s">
        <v>36185</v>
      </c>
      <c r="BB31673" s="91" t="s">
        <v>3787</v>
      </c>
      <c r="BC31673" s="91" t="s">
        <v>33891</v>
      </c>
      <c r="BD31673" s="473" t="s">
        <v>1301</v>
      </c>
    </row>
    <row r="31674" spans="53:56" ht="15" x14ac:dyDescent="0.25">
      <c r="BA31674" s="90" t="s">
        <v>36186</v>
      </c>
      <c r="BB31674" s="90" t="s">
        <v>3787</v>
      </c>
      <c r="BC31674" s="90" t="s">
        <v>25558</v>
      </c>
      <c r="BD31674" s="473" t="s">
        <v>1301</v>
      </c>
    </row>
    <row r="31675" spans="53:56" ht="15" x14ac:dyDescent="0.25">
      <c r="BA31675" s="91" t="s">
        <v>36187</v>
      </c>
      <c r="BB31675" s="91" t="s">
        <v>3787</v>
      </c>
      <c r="BC31675" s="91" t="s">
        <v>36181</v>
      </c>
      <c r="BD31675" s="473" t="s">
        <v>1301</v>
      </c>
    </row>
    <row r="31676" spans="53:56" ht="15" x14ac:dyDescent="0.25">
      <c r="BA31676" s="90" t="s">
        <v>36188</v>
      </c>
      <c r="BB31676" s="90" t="s">
        <v>3787</v>
      </c>
      <c r="BC31676" s="90" t="s">
        <v>36171</v>
      </c>
      <c r="BD31676" s="473" t="s">
        <v>1301</v>
      </c>
    </row>
    <row r="31677" spans="53:56" ht="15" x14ac:dyDescent="0.25">
      <c r="BA31677" s="90" t="s">
        <v>36189</v>
      </c>
      <c r="BB31677" s="90" t="s">
        <v>3787</v>
      </c>
      <c r="BC31677" s="90" t="s">
        <v>36190</v>
      </c>
      <c r="BD31677" s="473" t="s">
        <v>1301</v>
      </c>
    </row>
    <row r="31678" spans="53:56" ht="15" x14ac:dyDescent="0.25">
      <c r="BA31678" s="91" t="s">
        <v>36191</v>
      </c>
      <c r="BB31678" s="91" t="s">
        <v>3787</v>
      </c>
      <c r="BC31678" s="91" t="s">
        <v>29981</v>
      </c>
      <c r="BD31678" s="473" t="s">
        <v>1301</v>
      </c>
    </row>
    <row r="31679" spans="53:56" ht="15" x14ac:dyDescent="0.25">
      <c r="BA31679" s="90" t="s">
        <v>36192</v>
      </c>
      <c r="BB31679" s="90" t="s">
        <v>3787</v>
      </c>
      <c r="BC31679" s="90" t="s">
        <v>35034</v>
      </c>
      <c r="BD31679" s="473" t="s">
        <v>1301</v>
      </c>
    </row>
    <row r="31680" spans="53:56" ht="15" x14ac:dyDescent="0.25">
      <c r="BA31680" s="91" t="s">
        <v>36193</v>
      </c>
      <c r="BB31680" s="91" t="s">
        <v>3787</v>
      </c>
      <c r="BC31680" s="91" t="s">
        <v>35034</v>
      </c>
      <c r="BD31680" s="473" t="s">
        <v>1301</v>
      </c>
    </row>
    <row r="31681" spans="53:56" ht="15" x14ac:dyDescent="0.25">
      <c r="BA31681" s="91" t="s">
        <v>36194</v>
      </c>
      <c r="BB31681" s="91" t="s">
        <v>3787</v>
      </c>
      <c r="BC31681" s="91" t="s">
        <v>36190</v>
      </c>
      <c r="BD31681" s="473" t="s">
        <v>1301</v>
      </c>
    </row>
    <row r="31682" spans="53:56" ht="15" x14ac:dyDescent="0.25">
      <c r="BA31682" s="90" t="s">
        <v>36195</v>
      </c>
      <c r="BB31682" s="90" t="s">
        <v>3787</v>
      </c>
      <c r="BC31682" s="90" t="s">
        <v>35034</v>
      </c>
      <c r="BD31682" s="473" t="s">
        <v>1301</v>
      </c>
    </row>
    <row r="31683" spans="53:56" ht="15" x14ac:dyDescent="0.25">
      <c r="BA31683" s="91" t="s">
        <v>36196</v>
      </c>
      <c r="BB31683" s="91" t="s">
        <v>3787</v>
      </c>
      <c r="BC31683" s="91" t="s">
        <v>36171</v>
      </c>
      <c r="BD31683" s="473" t="s">
        <v>1301</v>
      </c>
    </row>
    <row r="31684" spans="53:56" ht="15" x14ac:dyDescent="0.25">
      <c r="BA31684" s="90" t="s">
        <v>36197</v>
      </c>
      <c r="BB31684" s="90" t="s">
        <v>3787</v>
      </c>
      <c r="BC31684" s="90" t="s">
        <v>35034</v>
      </c>
      <c r="BD31684" s="473" t="s">
        <v>1301</v>
      </c>
    </row>
    <row r="31685" spans="53:56" ht="15" x14ac:dyDescent="0.25">
      <c r="BA31685" s="91" t="s">
        <v>36198</v>
      </c>
      <c r="BB31685" s="91" t="s">
        <v>3787</v>
      </c>
      <c r="BC31685" s="91" t="s">
        <v>13240</v>
      </c>
      <c r="BD31685" s="473" t="s">
        <v>1301</v>
      </c>
    </row>
    <row r="31686" spans="53:56" ht="15" x14ac:dyDescent="0.25">
      <c r="BA31686" s="90" t="s">
        <v>36199</v>
      </c>
      <c r="BB31686" s="90" t="s">
        <v>3787</v>
      </c>
      <c r="BC31686" s="90" t="s">
        <v>31401</v>
      </c>
      <c r="BD31686" s="473" t="s">
        <v>1301</v>
      </c>
    </row>
    <row r="31687" spans="53:56" ht="15" x14ac:dyDescent="0.25">
      <c r="BA31687" s="91" t="s">
        <v>36200</v>
      </c>
      <c r="BB31687" s="91" t="s">
        <v>3787</v>
      </c>
      <c r="BC31687" s="91" t="s">
        <v>33891</v>
      </c>
      <c r="BD31687" s="473" t="s">
        <v>1301</v>
      </c>
    </row>
    <row r="31688" spans="53:56" ht="15" x14ac:dyDescent="0.25">
      <c r="BA31688" s="90" t="s">
        <v>36201</v>
      </c>
      <c r="BB31688" s="90" t="s">
        <v>3787</v>
      </c>
      <c r="BC31688" s="90" t="s">
        <v>25558</v>
      </c>
      <c r="BD31688" s="473" t="s">
        <v>1301</v>
      </c>
    </row>
    <row r="31689" spans="53:56" ht="15" x14ac:dyDescent="0.25">
      <c r="BA31689" s="91" t="s">
        <v>36202</v>
      </c>
      <c r="BB31689" s="91" t="s">
        <v>3787</v>
      </c>
      <c r="BC31689" s="91" t="s">
        <v>36171</v>
      </c>
      <c r="BD31689" s="473" t="s">
        <v>1301</v>
      </c>
    </row>
    <row r="31690" spans="53:56" ht="15" x14ac:dyDescent="0.25">
      <c r="BA31690" s="90" t="s">
        <v>36203</v>
      </c>
      <c r="BB31690" s="90" t="s">
        <v>3787</v>
      </c>
      <c r="BC31690" s="90" t="s">
        <v>36190</v>
      </c>
      <c r="BD31690" s="473" t="s">
        <v>1301</v>
      </c>
    </row>
    <row r="31691" spans="53:56" ht="15" x14ac:dyDescent="0.25">
      <c r="BA31691" s="91" t="s">
        <v>36204</v>
      </c>
      <c r="BB31691" s="91" t="s">
        <v>3787</v>
      </c>
      <c r="BC31691" s="91" t="s">
        <v>33891</v>
      </c>
      <c r="BD31691" s="473" t="s">
        <v>1301</v>
      </c>
    </row>
    <row r="31692" spans="53:56" ht="15" x14ac:dyDescent="0.25">
      <c r="BA31692" s="90" t="s">
        <v>36205</v>
      </c>
      <c r="BB31692" s="90" t="s">
        <v>3787</v>
      </c>
      <c r="BC31692" s="90" t="s">
        <v>25558</v>
      </c>
      <c r="BD31692" s="473" t="s">
        <v>1301</v>
      </c>
    </row>
    <row r="31693" spans="53:56" ht="15" x14ac:dyDescent="0.25">
      <c r="BA31693" s="91" t="s">
        <v>36206</v>
      </c>
      <c r="BB31693" s="91" t="s">
        <v>3787</v>
      </c>
      <c r="BC31693" s="91" t="s">
        <v>29981</v>
      </c>
      <c r="BD31693" s="473" t="s">
        <v>1301</v>
      </c>
    </row>
    <row r="31694" spans="53:56" ht="15" x14ac:dyDescent="0.25">
      <c r="BA31694" s="90" t="s">
        <v>36207</v>
      </c>
      <c r="BB31694" s="90" t="s">
        <v>3787</v>
      </c>
      <c r="BC31694" s="90" t="s">
        <v>25558</v>
      </c>
      <c r="BD31694" s="473" t="s">
        <v>1301</v>
      </c>
    </row>
    <row r="31695" spans="53:56" ht="15" x14ac:dyDescent="0.25">
      <c r="BA31695" s="91" t="s">
        <v>36208</v>
      </c>
      <c r="BB31695" s="91" t="s">
        <v>3787</v>
      </c>
      <c r="BC31695" s="91" t="s">
        <v>13240</v>
      </c>
      <c r="BD31695" s="473" t="s">
        <v>1301</v>
      </c>
    </row>
    <row r="31696" spans="53:56" ht="15" x14ac:dyDescent="0.25">
      <c r="BA31696" s="90" t="s">
        <v>36209</v>
      </c>
      <c r="BB31696" s="90" t="s">
        <v>3787</v>
      </c>
      <c r="BC31696" s="90" t="s">
        <v>25558</v>
      </c>
      <c r="BD31696" s="473" t="s">
        <v>1301</v>
      </c>
    </row>
    <row r="31697" spans="53:56" ht="15" x14ac:dyDescent="0.25">
      <c r="BA31697" s="91" t="s">
        <v>36210</v>
      </c>
      <c r="BB31697" s="91" t="s">
        <v>3787</v>
      </c>
      <c r="BC31697" s="91" t="s">
        <v>36181</v>
      </c>
      <c r="BD31697" s="473" t="s">
        <v>1301</v>
      </c>
    </row>
    <row r="31698" spans="53:56" ht="15" x14ac:dyDescent="0.25">
      <c r="BA31698" s="90" t="s">
        <v>36211</v>
      </c>
      <c r="BB31698" s="90" t="s">
        <v>3787</v>
      </c>
      <c r="BC31698" s="90" t="s">
        <v>36171</v>
      </c>
      <c r="BD31698" s="473" t="s">
        <v>1301</v>
      </c>
    </row>
    <row r="31699" spans="53:56" ht="15" x14ac:dyDescent="0.25">
      <c r="BA31699" s="91" t="s">
        <v>36212</v>
      </c>
      <c r="BB31699" s="91" t="s">
        <v>3787</v>
      </c>
      <c r="BC31699" s="91" t="s">
        <v>35034</v>
      </c>
      <c r="BD31699" s="473" t="s">
        <v>1301</v>
      </c>
    </row>
    <row r="31700" spans="53:56" ht="15" x14ac:dyDescent="0.25">
      <c r="BA31700" s="90" t="s">
        <v>36213</v>
      </c>
      <c r="BB31700" s="90" t="s">
        <v>3787</v>
      </c>
      <c r="BC31700" s="90" t="s">
        <v>33891</v>
      </c>
      <c r="BD31700" s="473" t="s">
        <v>1301</v>
      </c>
    </row>
    <row r="31701" spans="53:56" ht="15" x14ac:dyDescent="0.25">
      <c r="BA31701" s="91" t="s">
        <v>36214</v>
      </c>
      <c r="BB31701" s="91" t="s">
        <v>3787</v>
      </c>
      <c r="BC31701" s="91" t="s">
        <v>35034</v>
      </c>
      <c r="BD31701" s="473" t="s">
        <v>1301</v>
      </c>
    </row>
    <row r="31702" spans="53:56" ht="15" x14ac:dyDescent="0.25">
      <c r="BA31702" s="90" t="s">
        <v>36215</v>
      </c>
      <c r="BB31702" s="90" t="s">
        <v>3787</v>
      </c>
      <c r="BC31702" s="90" t="s">
        <v>25558</v>
      </c>
      <c r="BD31702" s="473" t="s">
        <v>1301</v>
      </c>
    </row>
    <row r="31703" spans="53:56" ht="15" x14ac:dyDescent="0.25">
      <c r="BA31703" s="91" t="s">
        <v>36216</v>
      </c>
      <c r="BB31703" s="91" t="s">
        <v>3787</v>
      </c>
      <c r="BC31703" s="91" t="s">
        <v>36171</v>
      </c>
      <c r="BD31703" s="473" t="s">
        <v>1301</v>
      </c>
    </row>
    <row r="31704" spans="53:56" ht="15" x14ac:dyDescent="0.25">
      <c r="BA31704" s="90" t="s">
        <v>36217</v>
      </c>
      <c r="BB31704" s="90" t="s">
        <v>3787</v>
      </c>
      <c r="BC31704" s="90" t="s">
        <v>35034</v>
      </c>
      <c r="BD31704" s="473" t="s">
        <v>1301</v>
      </c>
    </row>
    <row r="31705" spans="53:56" ht="15" x14ac:dyDescent="0.25">
      <c r="BA31705" s="91" t="s">
        <v>36218</v>
      </c>
      <c r="BB31705" s="91" t="s">
        <v>3787</v>
      </c>
      <c r="BC31705" s="91" t="s">
        <v>36171</v>
      </c>
      <c r="BD31705" s="473" t="s">
        <v>1301</v>
      </c>
    </row>
    <row r="31706" spans="53:56" ht="15" x14ac:dyDescent="0.25">
      <c r="BA31706" s="90" t="s">
        <v>36219</v>
      </c>
      <c r="BB31706" s="90" t="s">
        <v>3787</v>
      </c>
      <c r="BC31706" s="90" t="s">
        <v>35943</v>
      </c>
      <c r="BD31706" s="473" t="s">
        <v>1301</v>
      </c>
    </row>
    <row r="31707" spans="53:56" ht="15" x14ac:dyDescent="0.25">
      <c r="BA31707" s="91" t="s">
        <v>36220</v>
      </c>
      <c r="BB31707" s="91" t="s">
        <v>3787</v>
      </c>
      <c r="BC31707" s="91" t="s">
        <v>36171</v>
      </c>
      <c r="BD31707" s="473" t="s">
        <v>1301</v>
      </c>
    </row>
    <row r="31708" spans="53:56" ht="15" x14ac:dyDescent="0.25">
      <c r="BA31708" s="90" t="s">
        <v>36221</v>
      </c>
      <c r="BB31708" s="90" t="s">
        <v>3787</v>
      </c>
      <c r="BC31708" s="90" t="s">
        <v>36181</v>
      </c>
      <c r="BD31708" s="473" t="s">
        <v>1301</v>
      </c>
    </row>
    <row r="31709" spans="53:56" ht="15" x14ac:dyDescent="0.25">
      <c r="BA31709" s="91" t="s">
        <v>36222</v>
      </c>
      <c r="BB31709" s="91" t="s">
        <v>3787</v>
      </c>
      <c r="BC31709" s="91" t="s">
        <v>29981</v>
      </c>
      <c r="BD31709" s="473" t="s">
        <v>1301</v>
      </c>
    </row>
    <row r="31710" spans="53:56" ht="15" x14ac:dyDescent="0.25">
      <c r="BA31710" s="90" t="s">
        <v>36223</v>
      </c>
      <c r="BB31710" s="90" t="s">
        <v>3787</v>
      </c>
      <c r="BC31710" s="90" t="s">
        <v>36190</v>
      </c>
      <c r="BD31710" s="473" t="s">
        <v>1301</v>
      </c>
    </row>
    <row r="31711" spans="53:56" ht="15" x14ac:dyDescent="0.25">
      <c r="BA31711" s="91" t="s">
        <v>36224</v>
      </c>
      <c r="BB31711" s="91" t="s">
        <v>3787</v>
      </c>
      <c r="BC31711" s="91" t="s">
        <v>25558</v>
      </c>
      <c r="BD31711" s="473" t="s">
        <v>1301</v>
      </c>
    </row>
    <row r="31712" spans="53:56" ht="15" x14ac:dyDescent="0.25">
      <c r="BA31712" s="90" t="s">
        <v>36225</v>
      </c>
      <c r="BB31712" s="90" t="s">
        <v>3787</v>
      </c>
      <c r="BC31712" s="90" t="s">
        <v>13240</v>
      </c>
      <c r="BD31712" s="473" t="s">
        <v>1301</v>
      </c>
    </row>
    <row r="31713" spans="53:56" ht="15" x14ac:dyDescent="0.25">
      <c r="BA31713" s="91" t="s">
        <v>36226</v>
      </c>
      <c r="BB31713" s="91" t="s">
        <v>3787</v>
      </c>
      <c r="BC31713" s="91" t="s">
        <v>13240</v>
      </c>
      <c r="BD31713" s="473" t="s">
        <v>1301</v>
      </c>
    </row>
    <row r="31714" spans="53:56" ht="15" x14ac:dyDescent="0.25">
      <c r="BA31714" s="90" t="s">
        <v>36227</v>
      </c>
      <c r="BB31714" s="90" t="s">
        <v>3787</v>
      </c>
      <c r="BC31714" s="90" t="s">
        <v>13240</v>
      </c>
      <c r="BD31714" s="473" t="s">
        <v>1301</v>
      </c>
    </row>
    <row r="31715" spans="53:56" ht="15" x14ac:dyDescent="0.25">
      <c r="BA31715" s="91" t="s">
        <v>36228</v>
      </c>
      <c r="BB31715" s="91" t="s">
        <v>3787</v>
      </c>
      <c r="BC31715" s="91" t="s">
        <v>29981</v>
      </c>
      <c r="BD31715" s="473" t="s">
        <v>1301</v>
      </c>
    </row>
    <row r="31716" spans="53:56" ht="15" x14ac:dyDescent="0.25">
      <c r="BA31716" s="90" t="s">
        <v>36229</v>
      </c>
      <c r="BB31716" s="90" t="s">
        <v>3787</v>
      </c>
      <c r="BC31716" s="90" t="s">
        <v>35034</v>
      </c>
      <c r="BD31716" s="473" t="s">
        <v>1301</v>
      </c>
    </row>
    <row r="31717" spans="53:56" ht="15" x14ac:dyDescent="0.25">
      <c r="BA31717" s="91" t="s">
        <v>36230</v>
      </c>
      <c r="BB31717" s="91" t="s">
        <v>3787</v>
      </c>
      <c r="BC31717" s="91" t="s">
        <v>36171</v>
      </c>
      <c r="BD31717" s="473" t="s">
        <v>1301</v>
      </c>
    </row>
    <row r="31718" spans="53:56" ht="15" x14ac:dyDescent="0.25">
      <c r="BA31718" s="90" t="s">
        <v>36231</v>
      </c>
      <c r="BB31718" s="90" t="s">
        <v>3787</v>
      </c>
      <c r="BC31718" s="90" t="s">
        <v>25558</v>
      </c>
      <c r="BD31718" s="473" t="s">
        <v>1301</v>
      </c>
    </row>
    <row r="31719" spans="53:56" ht="15" x14ac:dyDescent="0.25">
      <c r="BA31719" s="91" t="s">
        <v>36232</v>
      </c>
      <c r="BB31719" s="91" t="s">
        <v>3787</v>
      </c>
      <c r="BC31719" s="91" t="s">
        <v>36171</v>
      </c>
      <c r="BD31719" s="473" t="s">
        <v>1301</v>
      </c>
    </row>
    <row r="31720" spans="53:56" ht="15" x14ac:dyDescent="0.25">
      <c r="BA31720" s="90" t="s">
        <v>36233</v>
      </c>
      <c r="BB31720" s="90" t="s">
        <v>3787</v>
      </c>
      <c r="BC31720" s="90" t="s">
        <v>36181</v>
      </c>
      <c r="BD31720" s="473" t="s">
        <v>1301</v>
      </c>
    </row>
    <row r="31721" spans="53:56" ht="15" x14ac:dyDescent="0.25">
      <c r="BA31721" s="91" t="s">
        <v>36234</v>
      </c>
      <c r="BB31721" s="91" t="s">
        <v>3787</v>
      </c>
      <c r="BC31721" s="91" t="s">
        <v>36171</v>
      </c>
      <c r="BD31721" s="473" t="s">
        <v>1301</v>
      </c>
    </row>
    <row r="31722" spans="53:56" ht="15" x14ac:dyDescent="0.25">
      <c r="BA31722" s="90" t="s">
        <v>36235</v>
      </c>
      <c r="BB31722" s="90" t="s">
        <v>3787</v>
      </c>
      <c r="BC31722" s="90" t="s">
        <v>36236</v>
      </c>
      <c r="BD31722" s="473" t="s">
        <v>1301</v>
      </c>
    </row>
    <row r="31723" spans="53:56" ht="15" x14ac:dyDescent="0.25">
      <c r="BA31723" s="91" t="s">
        <v>36237</v>
      </c>
      <c r="BB31723" s="91" t="s">
        <v>3787</v>
      </c>
      <c r="BC31723" s="91" t="s">
        <v>32240</v>
      </c>
      <c r="BD31723" s="473" t="s">
        <v>1301</v>
      </c>
    </row>
    <row r="31724" spans="53:56" ht="15" x14ac:dyDescent="0.25">
      <c r="BA31724" s="90" t="s">
        <v>36238</v>
      </c>
      <c r="BB31724" s="90" t="s">
        <v>3787</v>
      </c>
      <c r="BC31724" s="90" t="s">
        <v>36239</v>
      </c>
      <c r="BD31724" s="473" t="s">
        <v>1301</v>
      </c>
    </row>
    <row r="31725" spans="53:56" ht="15" x14ac:dyDescent="0.25">
      <c r="BA31725" s="91" t="s">
        <v>36240</v>
      </c>
      <c r="BB31725" s="91" t="s">
        <v>3787</v>
      </c>
      <c r="BC31725" s="91" t="s">
        <v>36121</v>
      </c>
      <c r="BD31725" s="473" t="s">
        <v>1301</v>
      </c>
    </row>
    <row r="31726" spans="53:56" ht="15" x14ac:dyDescent="0.25">
      <c r="BA31726" s="90" t="s">
        <v>36241</v>
      </c>
      <c r="BB31726" s="90" t="s">
        <v>3787</v>
      </c>
      <c r="BC31726" s="90" t="s">
        <v>16671</v>
      </c>
      <c r="BD31726" s="473" t="s">
        <v>1301</v>
      </c>
    </row>
    <row r="31727" spans="53:56" ht="15" x14ac:dyDescent="0.25">
      <c r="BA31727" s="91" t="s">
        <v>36242</v>
      </c>
      <c r="BB31727" s="91" t="s">
        <v>3787</v>
      </c>
      <c r="BC31727" s="91" t="s">
        <v>14211</v>
      </c>
      <c r="BD31727" s="473" t="s">
        <v>1301</v>
      </c>
    </row>
    <row r="31728" spans="53:56" ht="15" x14ac:dyDescent="0.25">
      <c r="BA31728" s="90" t="s">
        <v>36243</v>
      </c>
      <c r="BB31728" s="90" t="s">
        <v>3787</v>
      </c>
      <c r="BC31728" s="90" t="s">
        <v>36236</v>
      </c>
      <c r="BD31728" s="473" t="s">
        <v>1301</v>
      </c>
    </row>
    <row r="31729" spans="53:56" ht="15" x14ac:dyDescent="0.25">
      <c r="BA31729" s="91" t="s">
        <v>36244</v>
      </c>
      <c r="BB31729" s="91" t="s">
        <v>3787</v>
      </c>
      <c r="BC31729" s="91" t="s">
        <v>21164</v>
      </c>
      <c r="BD31729" s="473" t="s">
        <v>1301</v>
      </c>
    </row>
    <row r="31730" spans="53:56" ht="15" x14ac:dyDescent="0.25">
      <c r="BA31730" s="90" t="s">
        <v>36245</v>
      </c>
      <c r="BB31730" s="90" t="s">
        <v>3787</v>
      </c>
      <c r="BC31730" s="90" t="s">
        <v>36239</v>
      </c>
      <c r="BD31730" s="473" t="s">
        <v>1301</v>
      </c>
    </row>
    <row r="31731" spans="53:56" ht="15" x14ac:dyDescent="0.25">
      <c r="BA31731" s="91" t="s">
        <v>36246</v>
      </c>
      <c r="BB31731" s="91" t="s">
        <v>3787</v>
      </c>
      <c r="BC31731" s="91" t="s">
        <v>36247</v>
      </c>
      <c r="BD31731" s="473" t="s">
        <v>1301</v>
      </c>
    </row>
    <row r="31732" spans="53:56" ht="15" x14ac:dyDescent="0.25">
      <c r="BA31732" s="90" t="s">
        <v>36248</v>
      </c>
      <c r="BB31732" s="90" t="s">
        <v>3787</v>
      </c>
      <c r="BC31732" s="90" t="s">
        <v>36249</v>
      </c>
      <c r="BD31732" s="473" t="s">
        <v>1301</v>
      </c>
    </row>
    <row r="31733" spans="53:56" ht="15" x14ac:dyDescent="0.25">
      <c r="BA31733" s="91" t="s">
        <v>36250</v>
      </c>
      <c r="BB31733" s="91" t="s">
        <v>3787</v>
      </c>
      <c r="BC31733" s="91" t="s">
        <v>36247</v>
      </c>
      <c r="BD31733" s="473" t="s">
        <v>1301</v>
      </c>
    </row>
    <row r="31734" spans="53:56" ht="15" x14ac:dyDescent="0.25">
      <c r="BA31734" s="90" t="s">
        <v>36251</v>
      </c>
      <c r="BB31734" s="90" t="s">
        <v>3787</v>
      </c>
      <c r="BC31734" s="90" t="s">
        <v>36239</v>
      </c>
      <c r="BD31734" s="473" t="s">
        <v>1301</v>
      </c>
    </row>
    <row r="31735" spans="53:56" ht="15" x14ac:dyDescent="0.25">
      <c r="BA31735" s="91" t="s">
        <v>36252</v>
      </c>
      <c r="BB31735" s="91" t="s">
        <v>3787</v>
      </c>
      <c r="BC31735" s="91" t="s">
        <v>14211</v>
      </c>
      <c r="BD31735" s="473" t="s">
        <v>1301</v>
      </c>
    </row>
    <row r="31736" spans="53:56" ht="15" x14ac:dyDescent="0.25">
      <c r="BA31736" s="90" t="s">
        <v>36253</v>
      </c>
      <c r="BB31736" s="90" t="s">
        <v>3787</v>
      </c>
      <c r="BC31736" s="90" t="s">
        <v>18363</v>
      </c>
      <c r="BD31736" s="473" t="s">
        <v>1301</v>
      </c>
    </row>
    <row r="31737" spans="53:56" ht="15" x14ac:dyDescent="0.25">
      <c r="BA31737" s="91" t="s">
        <v>36254</v>
      </c>
      <c r="BB31737" s="91" t="s">
        <v>3787</v>
      </c>
      <c r="BC31737" s="91" t="s">
        <v>36239</v>
      </c>
      <c r="BD31737" s="473" t="s">
        <v>1301</v>
      </c>
    </row>
    <row r="31738" spans="53:56" ht="15" x14ac:dyDescent="0.25">
      <c r="BA31738" s="90" t="s">
        <v>36255</v>
      </c>
      <c r="BB31738" s="90" t="s">
        <v>3787</v>
      </c>
      <c r="BC31738" s="90" t="s">
        <v>36236</v>
      </c>
      <c r="BD31738" s="473" t="s">
        <v>1301</v>
      </c>
    </row>
    <row r="31739" spans="53:56" ht="15" x14ac:dyDescent="0.25">
      <c r="BA31739" s="91" t="s">
        <v>36256</v>
      </c>
      <c r="BB31739" s="91" t="s">
        <v>3787</v>
      </c>
      <c r="BC31739" s="91" t="s">
        <v>21164</v>
      </c>
      <c r="BD31739" s="473" t="s">
        <v>1301</v>
      </c>
    </row>
    <row r="31740" spans="53:56" ht="15" x14ac:dyDescent="0.25">
      <c r="BA31740" s="90" t="s">
        <v>36257</v>
      </c>
      <c r="BB31740" s="90" t="s">
        <v>3787</v>
      </c>
      <c r="BC31740" s="90" t="s">
        <v>32240</v>
      </c>
      <c r="BD31740" s="473" t="s">
        <v>1301</v>
      </c>
    </row>
    <row r="31741" spans="53:56" ht="15" x14ac:dyDescent="0.25">
      <c r="BA31741" s="91" t="s">
        <v>36258</v>
      </c>
      <c r="BB31741" s="91" t="s">
        <v>3787</v>
      </c>
      <c r="BC31741" s="91" t="s">
        <v>14211</v>
      </c>
      <c r="BD31741" s="473" t="s">
        <v>1301</v>
      </c>
    </row>
    <row r="31742" spans="53:56" ht="15" x14ac:dyDescent="0.25">
      <c r="BA31742" s="90" t="s">
        <v>36259</v>
      </c>
      <c r="BB31742" s="90" t="s">
        <v>3787</v>
      </c>
      <c r="BC31742" s="90" t="s">
        <v>21164</v>
      </c>
      <c r="BD31742" s="473" t="s">
        <v>1301</v>
      </c>
    </row>
    <row r="31743" spans="53:56" ht="15" x14ac:dyDescent="0.25">
      <c r="BA31743" s="91" t="s">
        <v>36260</v>
      </c>
      <c r="BB31743" s="91" t="s">
        <v>3787</v>
      </c>
      <c r="BC31743" s="91" t="s">
        <v>16671</v>
      </c>
      <c r="BD31743" s="473" t="s">
        <v>1301</v>
      </c>
    </row>
    <row r="31744" spans="53:56" ht="15" x14ac:dyDescent="0.25">
      <c r="BA31744" s="90" t="s">
        <v>36261</v>
      </c>
      <c r="BB31744" s="90" t="s">
        <v>3787</v>
      </c>
      <c r="BC31744" s="90" t="s">
        <v>18363</v>
      </c>
      <c r="BD31744" s="473" t="s">
        <v>1301</v>
      </c>
    </row>
    <row r="31745" spans="53:56" ht="15" x14ac:dyDescent="0.25">
      <c r="BA31745" s="91" t="s">
        <v>36262</v>
      </c>
      <c r="BB31745" s="91" t="s">
        <v>3787</v>
      </c>
      <c r="BC31745" s="91" t="s">
        <v>32240</v>
      </c>
      <c r="BD31745" s="473" t="s">
        <v>1301</v>
      </c>
    </row>
    <row r="31746" spans="53:56" ht="15" x14ac:dyDescent="0.25">
      <c r="BA31746" s="90" t="s">
        <v>36263</v>
      </c>
      <c r="BB31746" s="90" t="s">
        <v>3787</v>
      </c>
      <c r="BC31746" s="90" t="s">
        <v>36239</v>
      </c>
      <c r="BD31746" s="473" t="s">
        <v>1301</v>
      </c>
    </row>
    <row r="31747" spans="53:56" ht="15" x14ac:dyDescent="0.25">
      <c r="BA31747" s="91" t="s">
        <v>36264</v>
      </c>
      <c r="BB31747" s="91" t="s">
        <v>3787</v>
      </c>
      <c r="BC31747" s="91" t="s">
        <v>32240</v>
      </c>
      <c r="BD31747" s="473" t="s">
        <v>1301</v>
      </c>
    </row>
    <row r="31748" spans="53:56" ht="15" x14ac:dyDescent="0.25">
      <c r="BA31748" s="90" t="s">
        <v>36265</v>
      </c>
      <c r="BB31748" s="90" t="s">
        <v>3787</v>
      </c>
      <c r="BC31748" s="90" t="s">
        <v>32240</v>
      </c>
      <c r="BD31748" s="473" t="s">
        <v>1301</v>
      </c>
    </row>
    <row r="31749" spans="53:56" ht="15" x14ac:dyDescent="0.25">
      <c r="BA31749" s="91" t="s">
        <v>36266</v>
      </c>
      <c r="BB31749" s="91" t="s">
        <v>3787</v>
      </c>
      <c r="BC31749" s="91" t="s">
        <v>14211</v>
      </c>
      <c r="BD31749" s="473" t="s">
        <v>1301</v>
      </c>
    </row>
    <row r="31750" spans="53:56" ht="15" x14ac:dyDescent="0.25">
      <c r="BA31750" s="90" t="s">
        <v>36267</v>
      </c>
      <c r="BB31750" s="90" t="s">
        <v>3787</v>
      </c>
      <c r="BC31750" s="90" t="s">
        <v>14211</v>
      </c>
      <c r="BD31750" s="473" t="s">
        <v>1301</v>
      </c>
    </row>
    <row r="31751" spans="53:56" ht="15" x14ac:dyDescent="0.25">
      <c r="BA31751" s="91" t="s">
        <v>36268</v>
      </c>
      <c r="BB31751" s="91" t="s">
        <v>3787</v>
      </c>
      <c r="BC31751" s="91" t="s">
        <v>16671</v>
      </c>
      <c r="BD31751" s="473" t="s">
        <v>1301</v>
      </c>
    </row>
    <row r="31752" spans="53:56" ht="15" x14ac:dyDescent="0.25">
      <c r="BA31752" s="90" t="s">
        <v>36269</v>
      </c>
      <c r="BB31752" s="90" t="s">
        <v>3787</v>
      </c>
      <c r="BC31752" s="90" t="s">
        <v>36121</v>
      </c>
      <c r="BD31752" s="473" t="s">
        <v>1301</v>
      </c>
    </row>
    <row r="31753" spans="53:56" ht="15" x14ac:dyDescent="0.25">
      <c r="BA31753" s="91" t="s">
        <v>36270</v>
      </c>
      <c r="BB31753" s="91" t="s">
        <v>3787</v>
      </c>
      <c r="BC31753" s="91" t="s">
        <v>36239</v>
      </c>
      <c r="BD31753" s="473" t="s">
        <v>1301</v>
      </c>
    </row>
    <row r="31754" spans="53:56" ht="15" x14ac:dyDescent="0.25">
      <c r="BA31754" s="90" t="s">
        <v>36271</v>
      </c>
      <c r="BB31754" s="90" t="s">
        <v>3787</v>
      </c>
      <c r="BC31754" s="90" t="s">
        <v>18363</v>
      </c>
      <c r="BD31754" s="473" t="s">
        <v>1301</v>
      </c>
    </row>
    <row r="31755" spans="53:56" ht="15" x14ac:dyDescent="0.25">
      <c r="BA31755" s="91" t="s">
        <v>36272</v>
      </c>
      <c r="BB31755" s="91" t="s">
        <v>3787</v>
      </c>
      <c r="BC31755" s="91" t="s">
        <v>36239</v>
      </c>
      <c r="BD31755" s="473" t="s">
        <v>1301</v>
      </c>
    </row>
    <row r="31756" spans="53:56" ht="15" x14ac:dyDescent="0.25">
      <c r="BA31756" s="90" t="s">
        <v>36273</v>
      </c>
      <c r="BB31756" s="90" t="s">
        <v>3787</v>
      </c>
      <c r="BC31756" s="90" t="s">
        <v>36249</v>
      </c>
      <c r="BD31756" s="473" t="s">
        <v>1301</v>
      </c>
    </row>
    <row r="31757" spans="53:56" ht="15" x14ac:dyDescent="0.25">
      <c r="BA31757" s="91" t="s">
        <v>36274</v>
      </c>
      <c r="BB31757" s="91" t="s">
        <v>3787</v>
      </c>
      <c r="BC31757" s="91" t="s">
        <v>36247</v>
      </c>
      <c r="BD31757" s="473" t="s">
        <v>1301</v>
      </c>
    </row>
    <row r="31758" spans="53:56" ht="15" x14ac:dyDescent="0.25">
      <c r="BA31758" s="91" t="s">
        <v>36275</v>
      </c>
      <c r="BB31758" s="91" t="s">
        <v>3787</v>
      </c>
      <c r="BC31758" s="91" t="s">
        <v>14211</v>
      </c>
      <c r="BD31758" s="473" t="s">
        <v>1301</v>
      </c>
    </row>
    <row r="31759" spans="53:56" ht="15" x14ac:dyDescent="0.25">
      <c r="BA31759" s="90" t="s">
        <v>36276</v>
      </c>
      <c r="BB31759" s="90" t="s">
        <v>3787</v>
      </c>
      <c r="BC31759" s="90" t="s">
        <v>16671</v>
      </c>
      <c r="BD31759" s="473" t="s">
        <v>1301</v>
      </c>
    </row>
    <row r="31760" spans="53:56" ht="15" x14ac:dyDescent="0.25">
      <c r="BA31760" s="91" t="s">
        <v>36277</v>
      </c>
      <c r="BB31760" s="91" t="s">
        <v>3787</v>
      </c>
      <c r="BC31760" s="91" t="s">
        <v>36236</v>
      </c>
      <c r="BD31760" s="473" t="s">
        <v>1301</v>
      </c>
    </row>
    <row r="31761" spans="53:56" ht="15" x14ac:dyDescent="0.25">
      <c r="BA31761" s="90" t="s">
        <v>36278</v>
      </c>
      <c r="BB31761" s="90" t="s">
        <v>3787</v>
      </c>
      <c r="BC31761" s="90" t="s">
        <v>32240</v>
      </c>
      <c r="BD31761" s="473" t="s">
        <v>1301</v>
      </c>
    </row>
    <row r="31762" spans="53:56" ht="15" x14ac:dyDescent="0.25">
      <c r="BA31762" s="90" t="s">
        <v>36279</v>
      </c>
      <c r="BB31762" s="90" t="s">
        <v>3787</v>
      </c>
      <c r="BC31762" s="90" t="s">
        <v>36247</v>
      </c>
      <c r="BD31762" s="473" t="s">
        <v>1301</v>
      </c>
    </row>
    <row r="31763" spans="53:56" ht="15" x14ac:dyDescent="0.25">
      <c r="BA31763" s="91" t="s">
        <v>36280</v>
      </c>
      <c r="BB31763" s="91" t="s">
        <v>3787</v>
      </c>
      <c r="BC31763" s="91" t="s">
        <v>32240</v>
      </c>
      <c r="BD31763" s="473" t="s">
        <v>1301</v>
      </c>
    </row>
    <row r="31764" spans="53:56" ht="15" x14ac:dyDescent="0.25">
      <c r="BA31764" s="90" t="s">
        <v>36281</v>
      </c>
      <c r="BB31764" s="90" t="s">
        <v>3787</v>
      </c>
      <c r="BC31764" s="90" t="s">
        <v>14211</v>
      </c>
      <c r="BD31764" s="473" t="s">
        <v>1301</v>
      </c>
    </row>
    <row r="31765" spans="53:56" ht="15" x14ac:dyDescent="0.25">
      <c r="BA31765" s="91" t="s">
        <v>36282</v>
      </c>
      <c r="BB31765" s="91" t="s">
        <v>3787</v>
      </c>
      <c r="BC31765" s="91" t="s">
        <v>36236</v>
      </c>
      <c r="BD31765" s="473" t="s">
        <v>1301</v>
      </c>
    </row>
    <row r="31766" spans="53:56" ht="15" x14ac:dyDescent="0.25">
      <c r="BA31766" s="91" t="s">
        <v>36283</v>
      </c>
      <c r="BB31766" s="91" t="s">
        <v>3787</v>
      </c>
      <c r="BC31766" s="91" t="s">
        <v>36247</v>
      </c>
      <c r="BD31766" s="473" t="s">
        <v>1301</v>
      </c>
    </row>
    <row r="31767" spans="53:56" ht="15" x14ac:dyDescent="0.25">
      <c r="BA31767" s="90" t="s">
        <v>36284</v>
      </c>
      <c r="BB31767" s="90" t="s">
        <v>3787</v>
      </c>
      <c r="BC31767" s="90" t="s">
        <v>32240</v>
      </c>
      <c r="BD31767" s="473" t="s">
        <v>1301</v>
      </c>
    </row>
    <row r="31768" spans="53:56" ht="15" x14ac:dyDescent="0.25">
      <c r="BA31768" s="91" t="s">
        <v>36285</v>
      </c>
      <c r="BB31768" s="91" t="s">
        <v>3787</v>
      </c>
      <c r="BC31768" s="91" t="s">
        <v>36236</v>
      </c>
      <c r="BD31768" s="473" t="s">
        <v>1301</v>
      </c>
    </row>
    <row r="31769" spans="53:56" ht="15" x14ac:dyDescent="0.25">
      <c r="BA31769" s="90" t="s">
        <v>36286</v>
      </c>
      <c r="BB31769" s="90" t="s">
        <v>3787</v>
      </c>
      <c r="BC31769" s="90" t="s">
        <v>36249</v>
      </c>
      <c r="BD31769" s="473" t="s">
        <v>1301</v>
      </c>
    </row>
    <row r="31770" spans="53:56" ht="15" x14ac:dyDescent="0.25">
      <c r="BA31770" s="90" t="s">
        <v>36287</v>
      </c>
      <c r="BB31770" s="90" t="s">
        <v>3787</v>
      </c>
      <c r="BC31770" s="90" t="s">
        <v>14211</v>
      </c>
      <c r="BD31770" s="473" t="s">
        <v>1301</v>
      </c>
    </row>
    <row r="31771" spans="53:56" ht="15" x14ac:dyDescent="0.25">
      <c r="BA31771" s="91" t="s">
        <v>36288</v>
      </c>
      <c r="BB31771" s="91" t="s">
        <v>3787</v>
      </c>
      <c r="BC31771" s="91" t="s">
        <v>36236</v>
      </c>
      <c r="BD31771" s="473" t="s">
        <v>1301</v>
      </c>
    </row>
    <row r="31772" spans="53:56" ht="15" x14ac:dyDescent="0.25">
      <c r="BA31772" s="90" t="s">
        <v>36289</v>
      </c>
      <c r="BB31772" s="90" t="s">
        <v>3787</v>
      </c>
      <c r="BC31772" s="90" t="s">
        <v>36247</v>
      </c>
      <c r="BD31772" s="473" t="s">
        <v>1301</v>
      </c>
    </row>
    <row r="31773" spans="53:56" ht="15" x14ac:dyDescent="0.25">
      <c r="BA31773" s="91" t="s">
        <v>36290</v>
      </c>
      <c r="BB31773" s="91" t="s">
        <v>3787</v>
      </c>
      <c r="BC31773" s="91" t="s">
        <v>36247</v>
      </c>
      <c r="BD31773" s="473" t="s">
        <v>1301</v>
      </c>
    </row>
    <row r="31774" spans="53:56" ht="15" x14ac:dyDescent="0.25">
      <c r="BA31774" s="90" t="s">
        <v>36291</v>
      </c>
      <c r="BB31774" s="90" t="s">
        <v>3787</v>
      </c>
      <c r="BC31774" s="90" t="s">
        <v>18319</v>
      </c>
      <c r="BD31774" s="473" t="s">
        <v>1301</v>
      </c>
    </row>
    <row r="31775" spans="53:56" ht="15" x14ac:dyDescent="0.25">
      <c r="BA31775" s="91" t="s">
        <v>36292</v>
      </c>
      <c r="BB31775" s="91" t="s">
        <v>3787</v>
      </c>
      <c r="BC31775" s="91" t="s">
        <v>36293</v>
      </c>
      <c r="BD31775" s="473" t="s">
        <v>1301</v>
      </c>
    </row>
    <row r="31776" spans="53:56" ht="15" x14ac:dyDescent="0.25">
      <c r="BA31776" s="91" t="s">
        <v>36294</v>
      </c>
      <c r="BB31776" s="91" t="s">
        <v>3787</v>
      </c>
      <c r="BC31776" s="91" t="s">
        <v>36295</v>
      </c>
      <c r="BD31776" s="473" t="s">
        <v>1301</v>
      </c>
    </row>
    <row r="31777" spans="53:56" ht="15" x14ac:dyDescent="0.25">
      <c r="BA31777" s="90" t="s">
        <v>36296</v>
      </c>
      <c r="BB31777" s="90" t="s">
        <v>3787</v>
      </c>
      <c r="BC31777" s="90" t="s">
        <v>18319</v>
      </c>
      <c r="BD31777" s="473" t="s">
        <v>1301</v>
      </c>
    </row>
    <row r="31778" spans="53:56" ht="15" x14ac:dyDescent="0.25">
      <c r="BA31778" s="91" t="s">
        <v>36297</v>
      </c>
      <c r="BB31778" s="91" t="s">
        <v>3787</v>
      </c>
      <c r="BC31778" s="91" t="s">
        <v>36298</v>
      </c>
      <c r="BD31778" s="473" t="s">
        <v>1301</v>
      </c>
    </row>
    <row r="31779" spans="53:56" ht="15" x14ac:dyDescent="0.25">
      <c r="BA31779" s="90" t="s">
        <v>36299</v>
      </c>
      <c r="BB31779" s="90" t="s">
        <v>3787</v>
      </c>
      <c r="BC31779" s="90" t="s">
        <v>18319</v>
      </c>
      <c r="BD31779" s="473" t="s">
        <v>1301</v>
      </c>
    </row>
    <row r="31780" spans="53:56" ht="15" x14ac:dyDescent="0.25">
      <c r="BA31780" s="90" t="s">
        <v>36300</v>
      </c>
      <c r="BB31780" s="90" t="s">
        <v>3787</v>
      </c>
      <c r="BC31780" s="90" t="s">
        <v>36298</v>
      </c>
      <c r="BD31780" s="473" t="s">
        <v>1301</v>
      </c>
    </row>
    <row r="31781" spans="53:56" ht="15" x14ac:dyDescent="0.25">
      <c r="BA31781" s="91" t="s">
        <v>36301</v>
      </c>
      <c r="BB31781" s="91" t="s">
        <v>3787</v>
      </c>
      <c r="BC31781" s="91" t="s">
        <v>36302</v>
      </c>
      <c r="BD31781" s="473" t="s">
        <v>1301</v>
      </c>
    </row>
    <row r="31782" spans="53:56" ht="15" x14ac:dyDescent="0.25">
      <c r="BA31782" s="90" t="s">
        <v>36303</v>
      </c>
      <c r="BB31782" s="90" t="s">
        <v>3787</v>
      </c>
      <c r="BC31782" s="90" t="s">
        <v>36302</v>
      </c>
      <c r="BD31782" s="473" t="s">
        <v>1301</v>
      </c>
    </row>
    <row r="31783" spans="53:56" ht="15" x14ac:dyDescent="0.25">
      <c r="BA31783" s="91" t="s">
        <v>36304</v>
      </c>
      <c r="BB31783" s="91" t="s">
        <v>3787</v>
      </c>
      <c r="BC31783" s="91" t="s">
        <v>36302</v>
      </c>
      <c r="BD31783" s="473" t="s">
        <v>1301</v>
      </c>
    </row>
    <row r="31784" spans="53:56" ht="15" x14ac:dyDescent="0.25">
      <c r="BA31784" s="91" t="s">
        <v>36305</v>
      </c>
      <c r="BB31784" s="91" t="s">
        <v>3787</v>
      </c>
      <c r="BC31784" s="91" t="s">
        <v>36293</v>
      </c>
      <c r="BD31784" s="473" t="s">
        <v>1301</v>
      </c>
    </row>
    <row r="31785" spans="53:56" ht="15" x14ac:dyDescent="0.25">
      <c r="BA31785" s="90" t="s">
        <v>36306</v>
      </c>
      <c r="BB31785" s="90" t="s">
        <v>3787</v>
      </c>
      <c r="BC31785" s="90" t="s">
        <v>31852</v>
      </c>
      <c r="BD31785" s="473" t="s">
        <v>1301</v>
      </c>
    </row>
    <row r="31786" spans="53:56" ht="15" x14ac:dyDescent="0.25">
      <c r="BA31786" s="91" t="s">
        <v>36307</v>
      </c>
      <c r="BB31786" s="91" t="s">
        <v>3787</v>
      </c>
      <c r="BC31786" s="91" t="s">
        <v>36298</v>
      </c>
      <c r="BD31786" s="473" t="s">
        <v>1301</v>
      </c>
    </row>
    <row r="31787" spans="53:56" ht="15" x14ac:dyDescent="0.25">
      <c r="BA31787" s="90" t="s">
        <v>36308</v>
      </c>
      <c r="BB31787" s="90" t="s">
        <v>3787</v>
      </c>
      <c r="BC31787" s="90" t="s">
        <v>18319</v>
      </c>
      <c r="BD31787" s="473" t="s">
        <v>1301</v>
      </c>
    </row>
    <row r="31788" spans="53:56" ht="15" x14ac:dyDescent="0.25">
      <c r="BA31788" s="90" t="s">
        <v>36309</v>
      </c>
      <c r="BB31788" s="90" t="s">
        <v>3787</v>
      </c>
      <c r="BC31788" s="90" t="s">
        <v>36293</v>
      </c>
      <c r="BD31788" s="473" t="s">
        <v>1301</v>
      </c>
    </row>
    <row r="31789" spans="53:56" ht="15" x14ac:dyDescent="0.25">
      <c r="BA31789" s="91" t="s">
        <v>36310</v>
      </c>
      <c r="BB31789" s="91" t="s">
        <v>3787</v>
      </c>
      <c r="BC31789" s="91" t="s">
        <v>36293</v>
      </c>
      <c r="BD31789" s="473" t="s">
        <v>1301</v>
      </c>
    </row>
    <row r="31790" spans="53:56" ht="15" x14ac:dyDescent="0.25">
      <c r="BA31790" s="90" t="s">
        <v>36311</v>
      </c>
      <c r="BB31790" s="90" t="s">
        <v>3787</v>
      </c>
      <c r="BC31790" s="90" t="s">
        <v>18319</v>
      </c>
      <c r="BD31790" s="473" t="s">
        <v>1301</v>
      </c>
    </row>
    <row r="31791" spans="53:56" ht="15" x14ac:dyDescent="0.25">
      <c r="BA31791" s="91" t="s">
        <v>36312</v>
      </c>
      <c r="BB31791" s="91" t="s">
        <v>3787</v>
      </c>
      <c r="BC31791" s="91" t="s">
        <v>14648</v>
      </c>
      <c r="BD31791" s="473" t="s">
        <v>1301</v>
      </c>
    </row>
    <row r="31792" spans="53:56" ht="15" x14ac:dyDescent="0.25">
      <c r="BA31792" s="91" t="s">
        <v>36313</v>
      </c>
      <c r="BB31792" s="91" t="s">
        <v>3787</v>
      </c>
      <c r="BC31792" s="91" t="s">
        <v>14648</v>
      </c>
      <c r="BD31792" s="473" t="s">
        <v>1301</v>
      </c>
    </row>
    <row r="31793" spans="53:56" ht="15" x14ac:dyDescent="0.25">
      <c r="BA31793" s="90" t="s">
        <v>36314</v>
      </c>
      <c r="BB31793" s="90" t="s">
        <v>3787</v>
      </c>
      <c r="BC31793" s="90" t="s">
        <v>18363</v>
      </c>
      <c r="BD31793" s="473" t="s">
        <v>1301</v>
      </c>
    </row>
    <row r="31794" spans="53:56" ht="15" x14ac:dyDescent="0.25">
      <c r="BA31794" s="91" t="s">
        <v>36315</v>
      </c>
      <c r="BB31794" s="91" t="s">
        <v>3787</v>
      </c>
      <c r="BC31794" s="91" t="s">
        <v>36302</v>
      </c>
      <c r="BD31794" s="473" t="s">
        <v>1301</v>
      </c>
    </row>
    <row r="31795" spans="53:56" ht="15" x14ac:dyDescent="0.25">
      <c r="BA31795" s="90" t="s">
        <v>36316</v>
      </c>
      <c r="BB31795" s="90" t="s">
        <v>3787</v>
      </c>
      <c r="BC31795" s="90" t="s">
        <v>36302</v>
      </c>
      <c r="BD31795" s="473" t="s">
        <v>1301</v>
      </c>
    </row>
    <row r="31796" spans="53:56" ht="15" x14ac:dyDescent="0.25">
      <c r="BA31796" s="90" t="s">
        <v>36317</v>
      </c>
      <c r="BB31796" s="90" t="s">
        <v>3787</v>
      </c>
      <c r="BC31796" s="90" t="s">
        <v>18319</v>
      </c>
      <c r="BD31796" s="473" t="s">
        <v>1301</v>
      </c>
    </row>
    <row r="31797" spans="53:56" ht="15" x14ac:dyDescent="0.25">
      <c r="BA31797" s="91" t="s">
        <v>36318</v>
      </c>
      <c r="BB31797" s="91" t="s">
        <v>3787</v>
      </c>
      <c r="BC31797" s="91" t="s">
        <v>14648</v>
      </c>
      <c r="BD31797" s="473" t="s">
        <v>1301</v>
      </c>
    </row>
    <row r="31798" spans="53:56" ht="15" x14ac:dyDescent="0.25">
      <c r="BA31798" s="90" t="s">
        <v>36319</v>
      </c>
      <c r="BB31798" s="90" t="s">
        <v>3787</v>
      </c>
      <c r="BC31798" s="90" t="s">
        <v>36295</v>
      </c>
      <c r="BD31798" s="473" t="s">
        <v>1301</v>
      </c>
    </row>
    <row r="31799" spans="53:56" ht="15" x14ac:dyDescent="0.25">
      <c r="BA31799" s="90" t="s">
        <v>36320</v>
      </c>
      <c r="BB31799" s="90" t="s">
        <v>3787</v>
      </c>
      <c r="BC31799" s="90" t="s">
        <v>18363</v>
      </c>
      <c r="BD31799" s="473" t="s">
        <v>1301</v>
      </c>
    </row>
    <row r="31800" spans="53:56" ht="15" x14ac:dyDescent="0.25">
      <c r="BA31800" s="91" t="s">
        <v>36320</v>
      </c>
      <c r="BB31800" s="91" t="s">
        <v>3787</v>
      </c>
      <c r="BC31800" s="91" t="s">
        <v>31852</v>
      </c>
      <c r="BD31800" s="473" t="s">
        <v>1301</v>
      </c>
    </row>
    <row r="31801" spans="53:56" ht="15" x14ac:dyDescent="0.25">
      <c r="BA31801" s="91" t="s">
        <v>36321</v>
      </c>
      <c r="BB31801" s="91" t="s">
        <v>3787</v>
      </c>
      <c r="BC31801" s="91" t="s">
        <v>36322</v>
      </c>
      <c r="BD31801" s="473" t="s">
        <v>1301</v>
      </c>
    </row>
    <row r="31802" spans="53:56" ht="15" x14ac:dyDescent="0.25">
      <c r="BA31802" s="90" t="s">
        <v>36323</v>
      </c>
      <c r="BB31802" s="90" t="s">
        <v>3787</v>
      </c>
      <c r="BC31802" s="90" t="s">
        <v>31852</v>
      </c>
      <c r="BD31802" s="473" t="s">
        <v>1301</v>
      </c>
    </row>
    <row r="31803" spans="53:56" ht="15" x14ac:dyDescent="0.25">
      <c r="BA31803" s="91" t="s">
        <v>36324</v>
      </c>
      <c r="BB31803" s="91" t="s">
        <v>3787</v>
      </c>
      <c r="BC31803" s="91" t="s">
        <v>36322</v>
      </c>
      <c r="BD31803" s="473" t="s">
        <v>1301</v>
      </c>
    </row>
    <row r="31804" spans="53:56" ht="15" x14ac:dyDescent="0.25">
      <c r="BA31804" s="90" t="s">
        <v>36325</v>
      </c>
      <c r="BB31804" s="90" t="s">
        <v>3787</v>
      </c>
      <c r="BC31804" s="90" t="s">
        <v>36322</v>
      </c>
      <c r="BD31804" s="473" t="s">
        <v>1301</v>
      </c>
    </row>
    <row r="31805" spans="53:56" ht="15" x14ac:dyDescent="0.25">
      <c r="BA31805" s="90" t="s">
        <v>36326</v>
      </c>
      <c r="BB31805" s="90" t="s">
        <v>3787</v>
      </c>
      <c r="BC31805" s="90" t="s">
        <v>14648</v>
      </c>
      <c r="BD31805" s="473" t="s">
        <v>1301</v>
      </c>
    </row>
    <row r="31806" spans="53:56" ht="15" x14ac:dyDescent="0.25">
      <c r="BA31806" s="91" t="s">
        <v>36327</v>
      </c>
      <c r="BB31806" s="91" t="s">
        <v>3787</v>
      </c>
      <c r="BC31806" s="91" t="s">
        <v>33032</v>
      </c>
      <c r="BD31806" s="473" t="s">
        <v>1301</v>
      </c>
    </row>
    <row r="31807" spans="53:56" ht="15" x14ac:dyDescent="0.25">
      <c r="BA31807" s="90" t="s">
        <v>36328</v>
      </c>
      <c r="BB31807" s="90" t="s">
        <v>3787</v>
      </c>
      <c r="BC31807" s="90" t="s">
        <v>36329</v>
      </c>
      <c r="BD31807" s="473" t="s">
        <v>1301</v>
      </c>
    </row>
    <row r="31808" spans="53:56" ht="15" x14ac:dyDescent="0.25">
      <c r="BA31808" s="91" t="s">
        <v>36330</v>
      </c>
      <c r="BB31808" s="91" t="s">
        <v>3787</v>
      </c>
      <c r="BC31808" s="91" t="s">
        <v>22819</v>
      </c>
      <c r="BD31808" s="473" t="s">
        <v>1301</v>
      </c>
    </row>
    <row r="31809" spans="53:56" ht="15" x14ac:dyDescent="0.25">
      <c r="BA31809" s="90" t="s">
        <v>36331</v>
      </c>
      <c r="BB31809" s="90" t="s">
        <v>3787</v>
      </c>
      <c r="BC31809" s="90" t="s">
        <v>33032</v>
      </c>
      <c r="BD31809" s="473" t="s">
        <v>1301</v>
      </c>
    </row>
    <row r="31810" spans="53:56" ht="15" x14ac:dyDescent="0.25">
      <c r="BA31810" s="91" t="s">
        <v>36332</v>
      </c>
      <c r="BB31810" s="91" t="s">
        <v>3787</v>
      </c>
      <c r="BC31810" s="91" t="s">
        <v>33032</v>
      </c>
      <c r="BD31810" s="473" t="s">
        <v>1301</v>
      </c>
    </row>
    <row r="31811" spans="53:56" ht="15" x14ac:dyDescent="0.25">
      <c r="BA31811" s="91" t="s">
        <v>36333</v>
      </c>
      <c r="BB31811" s="91" t="s">
        <v>3787</v>
      </c>
      <c r="BC31811" s="91" t="s">
        <v>36334</v>
      </c>
      <c r="BD31811" s="473" t="s">
        <v>1301</v>
      </c>
    </row>
    <row r="31812" spans="53:56" ht="15" x14ac:dyDescent="0.25">
      <c r="BA31812" s="90" t="s">
        <v>36335</v>
      </c>
      <c r="BB31812" s="90" t="s">
        <v>3787</v>
      </c>
      <c r="BC31812" s="90" t="s">
        <v>7967</v>
      </c>
      <c r="BD31812" s="473" t="s">
        <v>1301</v>
      </c>
    </row>
    <row r="31813" spans="53:56" ht="15" x14ac:dyDescent="0.25">
      <c r="BA31813" s="91" t="s">
        <v>36336</v>
      </c>
      <c r="BB31813" s="91" t="s">
        <v>3787</v>
      </c>
      <c r="BC31813" s="91" t="s">
        <v>36334</v>
      </c>
      <c r="BD31813" s="473" t="s">
        <v>1301</v>
      </c>
    </row>
    <row r="31814" spans="53:56" ht="15" x14ac:dyDescent="0.25">
      <c r="BA31814" s="90" t="s">
        <v>36337</v>
      </c>
      <c r="BB31814" s="90" t="s">
        <v>3787</v>
      </c>
      <c r="BC31814" s="90" t="s">
        <v>36338</v>
      </c>
      <c r="BD31814" s="473" t="s">
        <v>1301</v>
      </c>
    </row>
    <row r="31815" spans="53:56" ht="15" x14ac:dyDescent="0.25">
      <c r="BA31815" s="90" t="s">
        <v>36339</v>
      </c>
      <c r="BB31815" s="90" t="s">
        <v>3787</v>
      </c>
      <c r="BC31815" s="90" t="s">
        <v>36329</v>
      </c>
      <c r="BD31815" s="473" t="s">
        <v>1301</v>
      </c>
    </row>
    <row r="31816" spans="53:56" ht="15" x14ac:dyDescent="0.25">
      <c r="BA31816" s="91" t="s">
        <v>36340</v>
      </c>
      <c r="BB31816" s="91" t="s">
        <v>3787</v>
      </c>
      <c r="BC31816" s="91" t="s">
        <v>22819</v>
      </c>
      <c r="BD31816" s="473" t="s">
        <v>1301</v>
      </c>
    </row>
    <row r="31817" spans="53:56" ht="15" x14ac:dyDescent="0.25">
      <c r="BA31817" s="90" t="s">
        <v>36341</v>
      </c>
      <c r="BB31817" s="90" t="s">
        <v>3787</v>
      </c>
      <c r="BC31817" s="90" t="s">
        <v>36334</v>
      </c>
      <c r="BD31817" s="473" t="s">
        <v>1301</v>
      </c>
    </row>
    <row r="31818" spans="53:56" ht="15" x14ac:dyDescent="0.25">
      <c r="BA31818" s="91" t="s">
        <v>36342</v>
      </c>
      <c r="BB31818" s="91" t="s">
        <v>3787</v>
      </c>
      <c r="BC31818" s="91" t="s">
        <v>33032</v>
      </c>
      <c r="BD31818" s="473" t="s">
        <v>1301</v>
      </c>
    </row>
    <row r="31819" spans="53:56" ht="15" x14ac:dyDescent="0.25">
      <c r="BA31819" s="91" t="s">
        <v>36343</v>
      </c>
      <c r="BB31819" s="91" t="s">
        <v>3787</v>
      </c>
      <c r="BC31819" s="91" t="s">
        <v>33032</v>
      </c>
      <c r="BD31819" s="473" t="s">
        <v>1301</v>
      </c>
    </row>
    <row r="31820" spans="53:56" ht="15" x14ac:dyDescent="0.25">
      <c r="BA31820" s="90" t="s">
        <v>36344</v>
      </c>
      <c r="BB31820" s="90" t="s">
        <v>3787</v>
      </c>
      <c r="BC31820" s="90" t="s">
        <v>22701</v>
      </c>
      <c r="BD31820" s="473" t="s">
        <v>1301</v>
      </c>
    </row>
    <row r="31821" spans="53:56" ht="15" x14ac:dyDescent="0.25">
      <c r="BA31821" s="91" t="s">
        <v>36345</v>
      </c>
      <c r="BB31821" s="91" t="s">
        <v>3787</v>
      </c>
      <c r="BC31821" s="91" t="s">
        <v>36346</v>
      </c>
      <c r="BD31821" s="473" t="s">
        <v>1301</v>
      </c>
    </row>
    <row r="31822" spans="53:56" ht="15" x14ac:dyDescent="0.25">
      <c r="BA31822" s="90" t="s">
        <v>36347</v>
      </c>
      <c r="BB31822" s="90" t="s">
        <v>3787</v>
      </c>
      <c r="BC31822" s="90" t="s">
        <v>36346</v>
      </c>
      <c r="BD31822" s="473" t="s">
        <v>1301</v>
      </c>
    </row>
    <row r="31823" spans="53:56" ht="15" x14ac:dyDescent="0.25">
      <c r="BA31823" s="90" t="s">
        <v>36348</v>
      </c>
      <c r="BB31823" s="90" t="s">
        <v>3787</v>
      </c>
      <c r="BC31823" s="90" t="s">
        <v>36349</v>
      </c>
      <c r="BD31823" s="473" t="s">
        <v>1301</v>
      </c>
    </row>
    <row r="31824" spans="53:56" ht="15" x14ac:dyDescent="0.25">
      <c r="BA31824" s="91" t="s">
        <v>36350</v>
      </c>
      <c r="BB31824" s="91" t="s">
        <v>3787</v>
      </c>
      <c r="BC31824" s="91" t="s">
        <v>36329</v>
      </c>
      <c r="BD31824" s="473" t="s">
        <v>1301</v>
      </c>
    </row>
    <row r="31825" spans="53:56" ht="15" x14ac:dyDescent="0.25">
      <c r="BA31825" s="90" t="s">
        <v>36351</v>
      </c>
      <c r="BB31825" s="90" t="s">
        <v>3787</v>
      </c>
      <c r="BC31825" s="90" t="s">
        <v>36346</v>
      </c>
      <c r="BD31825" s="473" t="s">
        <v>1301</v>
      </c>
    </row>
    <row r="31826" spans="53:56" ht="15" x14ac:dyDescent="0.25">
      <c r="BA31826" s="91" t="s">
        <v>36352</v>
      </c>
      <c r="BB31826" s="91" t="s">
        <v>3787</v>
      </c>
      <c r="BC31826" s="91" t="s">
        <v>36334</v>
      </c>
      <c r="BD31826" s="473" t="s">
        <v>1301</v>
      </c>
    </row>
    <row r="31827" spans="53:56" ht="15" x14ac:dyDescent="0.25">
      <c r="BA31827" s="91" t="s">
        <v>36353</v>
      </c>
      <c r="BB31827" s="91" t="s">
        <v>3787</v>
      </c>
      <c r="BC31827" s="91" t="s">
        <v>36349</v>
      </c>
      <c r="BD31827" s="473" t="s">
        <v>1301</v>
      </c>
    </row>
    <row r="31828" spans="53:56" ht="15" x14ac:dyDescent="0.25">
      <c r="BA31828" s="90" t="s">
        <v>36354</v>
      </c>
      <c r="BB31828" s="90" t="s">
        <v>3787</v>
      </c>
      <c r="BC31828" s="90" t="s">
        <v>36355</v>
      </c>
      <c r="BD31828" s="473" t="s">
        <v>1301</v>
      </c>
    </row>
    <row r="31829" spans="53:56" ht="15" x14ac:dyDescent="0.25">
      <c r="BA31829" s="91" t="s">
        <v>36356</v>
      </c>
      <c r="BB31829" s="91" t="s">
        <v>3787</v>
      </c>
      <c r="BC31829" s="91" t="s">
        <v>36346</v>
      </c>
      <c r="BD31829" s="473" t="s">
        <v>1301</v>
      </c>
    </row>
    <row r="31830" spans="53:56" ht="15" x14ac:dyDescent="0.25">
      <c r="BA31830" s="90" t="s">
        <v>36357</v>
      </c>
      <c r="BB31830" s="90" t="s">
        <v>3787</v>
      </c>
      <c r="BC31830" s="90" t="s">
        <v>7967</v>
      </c>
      <c r="BD31830" s="473" t="s">
        <v>1301</v>
      </c>
    </row>
    <row r="31831" spans="53:56" ht="15" x14ac:dyDescent="0.25">
      <c r="BA31831" s="90" t="s">
        <v>36358</v>
      </c>
      <c r="BB31831" s="90" t="s">
        <v>3787</v>
      </c>
      <c r="BC31831" s="90" t="s">
        <v>33032</v>
      </c>
      <c r="BD31831" s="473" t="s">
        <v>1301</v>
      </c>
    </row>
    <row r="31832" spans="53:56" ht="15" x14ac:dyDescent="0.25">
      <c r="BA31832" s="91" t="s">
        <v>36359</v>
      </c>
      <c r="BB31832" s="91" t="s">
        <v>3787</v>
      </c>
      <c r="BC31832" s="91" t="s">
        <v>36360</v>
      </c>
      <c r="BD31832" s="473" t="s">
        <v>1301</v>
      </c>
    </row>
    <row r="31833" spans="53:56" ht="15" x14ac:dyDescent="0.25">
      <c r="BA31833" s="90" t="s">
        <v>36361</v>
      </c>
      <c r="BB31833" s="90" t="s">
        <v>3787</v>
      </c>
      <c r="BC31833" s="90" t="s">
        <v>36338</v>
      </c>
      <c r="BD31833" s="473" t="s">
        <v>1301</v>
      </c>
    </row>
    <row r="31834" spans="53:56" ht="15" x14ac:dyDescent="0.25">
      <c r="BA31834" s="91" t="s">
        <v>36362</v>
      </c>
      <c r="BB31834" s="91" t="s">
        <v>3787</v>
      </c>
      <c r="BC31834" s="91" t="s">
        <v>36363</v>
      </c>
      <c r="BD31834" s="473" t="s">
        <v>1301</v>
      </c>
    </row>
    <row r="31835" spans="53:56" ht="15" x14ac:dyDescent="0.25">
      <c r="BA31835" s="91" t="s">
        <v>36364</v>
      </c>
      <c r="BB31835" s="91" t="s">
        <v>3787</v>
      </c>
      <c r="BC31835" s="91" t="s">
        <v>36355</v>
      </c>
      <c r="BD31835" s="473" t="s">
        <v>1301</v>
      </c>
    </row>
    <row r="31836" spans="53:56" ht="15" x14ac:dyDescent="0.25">
      <c r="BA31836" s="90" t="s">
        <v>36365</v>
      </c>
      <c r="BB31836" s="90" t="s">
        <v>3787</v>
      </c>
      <c r="BC31836" s="90" t="s">
        <v>36363</v>
      </c>
      <c r="BD31836" s="473" t="s">
        <v>1301</v>
      </c>
    </row>
    <row r="31837" spans="53:56" ht="15" x14ac:dyDescent="0.25">
      <c r="BA31837" s="91" t="s">
        <v>36366</v>
      </c>
      <c r="BB31837" s="91" t="s">
        <v>3787</v>
      </c>
      <c r="BC31837" s="91" t="s">
        <v>22701</v>
      </c>
      <c r="BD31837" s="473" t="s">
        <v>1301</v>
      </c>
    </row>
    <row r="31838" spans="53:56" ht="15" x14ac:dyDescent="0.25">
      <c r="BA31838" s="90" t="s">
        <v>36367</v>
      </c>
      <c r="BB31838" s="90" t="s">
        <v>3787</v>
      </c>
      <c r="BC31838" s="90" t="s">
        <v>22819</v>
      </c>
      <c r="BD31838" s="473" t="s">
        <v>1301</v>
      </c>
    </row>
    <row r="31839" spans="53:56" ht="15" x14ac:dyDescent="0.25">
      <c r="BA31839" s="91" t="s">
        <v>36368</v>
      </c>
      <c r="BB31839" s="91" t="s">
        <v>3787</v>
      </c>
      <c r="BC31839" s="91" t="s">
        <v>14222</v>
      </c>
      <c r="BD31839" s="473" t="s">
        <v>1301</v>
      </c>
    </row>
    <row r="31840" spans="53:56" ht="15" x14ac:dyDescent="0.25">
      <c r="BA31840" s="90" t="s">
        <v>36369</v>
      </c>
      <c r="BB31840" s="90" t="s">
        <v>3787</v>
      </c>
      <c r="BC31840" s="90" t="s">
        <v>36334</v>
      </c>
      <c r="BD31840" s="473" t="s">
        <v>1301</v>
      </c>
    </row>
    <row r="31841" spans="53:56" ht="15" x14ac:dyDescent="0.25">
      <c r="BA31841" s="91" t="s">
        <v>36370</v>
      </c>
      <c r="BB31841" s="91" t="s">
        <v>3787</v>
      </c>
      <c r="BC31841" s="91" t="s">
        <v>36346</v>
      </c>
      <c r="BD31841" s="473" t="s">
        <v>1301</v>
      </c>
    </row>
    <row r="31842" spans="53:56" ht="15" x14ac:dyDescent="0.25">
      <c r="BA31842" s="90" t="s">
        <v>36371</v>
      </c>
      <c r="BB31842" s="90" t="s">
        <v>3787</v>
      </c>
      <c r="BC31842" s="90" t="s">
        <v>22701</v>
      </c>
      <c r="BD31842" s="473" t="s">
        <v>1301</v>
      </c>
    </row>
    <row r="31843" spans="53:56" ht="15" x14ac:dyDescent="0.25">
      <c r="BA31843" s="91" t="s">
        <v>36372</v>
      </c>
      <c r="BB31843" s="91" t="s">
        <v>3787</v>
      </c>
      <c r="BC31843" s="91" t="s">
        <v>36373</v>
      </c>
      <c r="BD31843" s="473" t="s">
        <v>1301</v>
      </c>
    </row>
    <row r="31844" spans="53:56" ht="15" x14ac:dyDescent="0.25">
      <c r="BA31844" s="90" t="s">
        <v>36374</v>
      </c>
      <c r="BB31844" s="90" t="s">
        <v>3787</v>
      </c>
      <c r="BC31844" s="90" t="s">
        <v>14222</v>
      </c>
      <c r="BD31844" s="473" t="s">
        <v>1301</v>
      </c>
    </row>
    <row r="31845" spans="53:56" ht="15" x14ac:dyDescent="0.25">
      <c r="BA31845" s="90" t="s">
        <v>36375</v>
      </c>
      <c r="BB31845" s="90" t="s">
        <v>3787</v>
      </c>
      <c r="BC31845" s="90" t="s">
        <v>36329</v>
      </c>
      <c r="BD31845" s="473" t="s">
        <v>1301</v>
      </c>
    </row>
    <row r="31846" spans="53:56" ht="15" x14ac:dyDescent="0.25">
      <c r="BA31846" s="91" t="s">
        <v>36376</v>
      </c>
      <c r="BB31846" s="91" t="s">
        <v>3787</v>
      </c>
      <c r="BC31846" s="91" t="s">
        <v>33032</v>
      </c>
      <c r="BD31846" s="473" t="s">
        <v>1301</v>
      </c>
    </row>
    <row r="31847" spans="53:56" ht="15" x14ac:dyDescent="0.25">
      <c r="BA31847" s="90" t="s">
        <v>36377</v>
      </c>
      <c r="BB31847" s="90" t="s">
        <v>3787</v>
      </c>
      <c r="BC31847" s="90" t="s">
        <v>36373</v>
      </c>
      <c r="BD31847" s="473" t="s">
        <v>1301</v>
      </c>
    </row>
    <row r="31848" spans="53:56" ht="15" x14ac:dyDescent="0.25">
      <c r="BA31848" s="91" t="s">
        <v>36378</v>
      </c>
      <c r="BB31848" s="91" t="s">
        <v>3787</v>
      </c>
      <c r="BC31848" s="91" t="s">
        <v>7967</v>
      </c>
      <c r="BD31848" s="473" t="s">
        <v>1301</v>
      </c>
    </row>
    <row r="31849" spans="53:56" ht="15" x14ac:dyDescent="0.25">
      <c r="BA31849" s="90" t="s">
        <v>36379</v>
      </c>
      <c r="BB31849" s="90" t="s">
        <v>3787</v>
      </c>
      <c r="BC31849" s="90" t="s">
        <v>36380</v>
      </c>
      <c r="BD31849" s="473" t="s">
        <v>1301</v>
      </c>
    </row>
    <row r="31850" spans="53:56" ht="15" x14ac:dyDescent="0.25">
      <c r="BA31850" s="91" t="s">
        <v>36381</v>
      </c>
      <c r="BB31850" s="91" t="s">
        <v>3787</v>
      </c>
      <c r="BC31850" s="91" t="s">
        <v>15486</v>
      </c>
      <c r="BD31850" s="473" t="s">
        <v>1301</v>
      </c>
    </row>
    <row r="31851" spans="53:56" ht="15" x14ac:dyDescent="0.25">
      <c r="BA31851" s="90" t="s">
        <v>36382</v>
      </c>
      <c r="BB31851" s="90" t="s">
        <v>3787</v>
      </c>
      <c r="BC31851" s="90" t="s">
        <v>33032</v>
      </c>
      <c r="BD31851" s="473" t="s">
        <v>1301</v>
      </c>
    </row>
    <row r="31852" spans="53:56" ht="15" x14ac:dyDescent="0.25">
      <c r="BA31852" s="91" t="s">
        <v>36383</v>
      </c>
      <c r="BB31852" s="91" t="s">
        <v>3787</v>
      </c>
      <c r="BC31852" s="91" t="s">
        <v>36360</v>
      </c>
      <c r="BD31852" s="473" t="s">
        <v>1301</v>
      </c>
    </row>
    <row r="31853" spans="53:56" ht="15" x14ac:dyDescent="0.25">
      <c r="BA31853" s="90" t="s">
        <v>36384</v>
      </c>
      <c r="BB31853" s="90" t="s">
        <v>3787</v>
      </c>
      <c r="BC31853" s="90" t="s">
        <v>36360</v>
      </c>
      <c r="BD31853" s="473" t="s">
        <v>1301</v>
      </c>
    </row>
    <row r="31854" spans="53:56" ht="15" x14ac:dyDescent="0.25">
      <c r="BA31854" s="91" t="s">
        <v>36385</v>
      </c>
      <c r="BB31854" s="91" t="s">
        <v>3787</v>
      </c>
      <c r="BC31854" s="91" t="s">
        <v>31915</v>
      </c>
      <c r="BD31854" s="473" t="s">
        <v>1301</v>
      </c>
    </row>
    <row r="31855" spans="53:56" ht="15" x14ac:dyDescent="0.25">
      <c r="BA31855" s="90" t="s">
        <v>36386</v>
      </c>
      <c r="BB31855" s="90" t="s">
        <v>3787</v>
      </c>
      <c r="BC31855" s="90" t="s">
        <v>30703</v>
      </c>
      <c r="BD31855" s="473" t="s">
        <v>1301</v>
      </c>
    </row>
    <row r="31856" spans="53:56" ht="15" x14ac:dyDescent="0.25">
      <c r="BA31856" s="91" t="s">
        <v>36387</v>
      </c>
      <c r="BB31856" s="91" t="s">
        <v>3787</v>
      </c>
      <c r="BC31856" s="91" t="s">
        <v>30703</v>
      </c>
      <c r="BD31856" s="473" t="s">
        <v>1301</v>
      </c>
    </row>
    <row r="31857" spans="53:56" ht="15" x14ac:dyDescent="0.25">
      <c r="BA31857" s="90" t="s">
        <v>36388</v>
      </c>
      <c r="BB31857" s="90" t="s">
        <v>3787</v>
      </c>
      <c r="BC31857" s="90" t="s">
        <v>31915</v>
      </c>
      <c r="BD31857" s="473" t="s">
        <v>1301</v>
      </c>
    </row>
    <row r="31858" spans="53:56" ht="15" x14ac:dyDescent="0.25">
      <c r="BA31858" s="91" t="s">
        <v>36389</v>
      </c>
      <c r="BB31858" s="91" t="s">
        <v>3787</v>
      </c>
      <c r="BC31858" s="91" t="s">
        <v>31915</v>
      </c>
      <c r="BD31858" s="473" t="s">
        <v>1301</v>
      </c>
    </row>
    <row r="31859" spans="53:56" ht="15" x14ac:dyDescent="0.25">
      <c r="BA31859" s="90" t="s">
        <v>36390</v>
      </c>
      <c r="BB31859" s="90" t="s">
        <v>5340</v>
      </c>
      <c r="BC31859" s="90" t="s">
        <v>10171</v>
      </c>
      <c r="BD31859" s="473" t="s">
        <v>1301</v>
      </c>
    </row>
    <row r="31860" spans="53:56" ht="15" x14ac:dyDescent="0.25">
      <c r="BA31860" s="91" t="s">
        <v>36391</v>
      </c>
      <c r="BB31860" s="91" t="s">
        <v>5340</v>
      </c>
      <c r="BC31860" s="91" t="s">
        <v>3225</v>
      </c>
      <c r="BD31860" s="473" t="s">
        <v>1301</v>
      </c>
    </row>
    <row r="31861" spans="53:56" ht="15" x14ac:dyDescent="0.25">
      <c r="BA31861" s="90" t="s">
        <v>36392</v>
      </c>
      <c r="BB31861" s="90" t="s">
        <v>5340</v>
      </c>
      <c r="BC31861" s="90" t="s">
        <v>36393</v>
      </c>
      <c r="BD31861" s="473" t="s">
        <v>1301</v>
      </c>
    </row>
    <row r="31862" spans="53:56" ht="15" x14ac:dyDescent="0.25">
      <c r="BA31862" s="91" t="s">
        <v>36394</v>
      </c>
      <c r="BB31862" s="91" t="s">
        <v>5340</v>
      </c>
      <c r="BC31862" s="91" t="s">
        <v>36395</v>
      </c>
      <c r="BD31862" s="473" t="s">
        <v>1301</v>
      </c>
    </row>
    <row r="31863" spans="53:56" ht="15" x14ac:dyDescent="0.25">
      <c r="BA31863" s="90" t="s">
        <v>36396</v>
      </c>
      <c r="BB31863" s="90" t="s">
        <v>5340</v>
      </c>
      <c r="BC31863" s="90" t="s">
        <v>36397</v>
      </c>
      <c r="BD31863" s="473" t="s">
        <v>1301</v>
      </c>
    </row>
    <row r="31864" spans="53:56" ht="15" x14ac:dyDescent="0.25">
      <c r="BA31864" s="91" t="s">
        <v>36398</v>
      </c>
      <c r="BB31864" s="91" t="s">
        <v>5340</v>
      </c>
      <c r="BC31864" s="91" t="s">
        <v>17404</v>
      </c>
      <c r="BD31864" s="473" t="s">
        <v>1301</v>
      </c>
    </row>
    <row r="31865" spans="53:56" ht="15" x14ac:dyDescent="0.25">
      <c r="BA31865" s="90" t="s">
        <v>36399</v>
      </c>
      <c r="BB31865" s="90" t="s">
        <v>5340</v>
      </c>
      <c r="BC31865" s="90" t="s">
        <v>3225</v>
      </c>
      <c r="BD31865" s="473" t="s">
        <v>1301</v>
      </c>
    </row>
    <row r="31866" spans="53:56" ht="15" x14ac:dyDescent="0.25">
      <c r="BA31866" s="91" t="s">
        <v>36400</v>
      </c>
      <c r="BB31866" s="91" t="s">
        <v>5340</v>
      </c>
      <c r="BC31866" s="91" t="s">
        <v>3225</v>
      </c>
      <c r="BD31866" s="473" t="s">
        <v>1301</v>
      </c>
    </row>
    <row r="31867" spans="53:56" ht="15" x14ac:dyDescent="0.25">
      <c r="BA31867" s="90" t="s">
        <v>36401</v>
      </c>
      <c r="BB31867" s="90" t="s">
        <v>5340</v>
      </c>
      <c r="BC31867" s="90" t="s">
        <v>17404</v>
      </c>
      <c r="BD31867" s="473" t="s">
        <v>1301</v>
      </c>
    </row>
    <row r="31868" spans="53:56" ht="15" x14ac:dyDescent="0.25">
      <c r="BA31868" s="91" t="s">
        <v>36402</v>
      </c>
      <c r="BB31868" s="91" t="s">
        <v>5340</v>
      </c>
      <c r="BC31868" s="91" t="s">
        <v>10171</v>
      </c>
      <c r="BD31868" s="473" t="s">
        <v>1301</v>
      </c>
    </row>
    <row r="31869" spans="53:56" ht="15" x14ac:dyDescent="0.25">
      <c r="BA31869" s="90" t="s">
        <v>36403</v>
      </c>
      <c r="BB31869" s="90" t="s">
        <v>5340</v>
      </c>
      <c r="BC31869" s="90" t="s">
        <v>36393</v>
      </c>
      <c r="BD31869" s="473" t="s">
        <v>1301</v>
      </c>
    </row>
    <row r="31870" spans="53:56" ht="15" x14ac:dyDescent="0.25">
      <c r="BA31870" s="91" t="s">
        <v>36404</v>
      </c>
      <c r="BB31870" s="91" t="s">
        <v>5340</v>
      </c>
      <c r="BC31870" s="91" t="s">
        <v>25975</v>
      </c>
      <c r="BD31870" s="473" t="s">
        <v>1301</v>
      </c>
    </row>
    <row r="31871" spans="53:56" ht="15" x14ac:dyDescent="0.25">
      <c r="BA31871" s="90" t="s">
        <v>36405</v>
      </c>
      <c r="BB31871" s="90" t="s">
        <v>5340</v>
      </c>
      <c r="BC31871" s="90" t="s">
        <v>36393</v>
      </c>
      <c r="BD31871" s="473" t="s">
        <v>1301</v>
      </c>
    </row>
    <row r="31872" spans="53:56" ht="15" x14ac:dyDescent="0.25">
      <c r="BA31872" s="91" t="s">
        <v>36406</v>
      </c>
      <c r="BB31872" s="91" t="s">
        <v>5340</v>
      </c>
      <c r="BC31872" s="91" t="s">
        <v>36393</v>
      </c>
      <c r="BD31872" s="473" t="s">
        <v>1301</v>
      </c>
    </row>
    <row r="31873" spans="53:56" ht="15" x14ac:dyDescent="0.25">
      <c r="BA31873" s="90" t="s">
        <v>36407</v>
      </c>
      <c r="BB31873" s="90" t="s">
        <v>5340</v>
      </c>
      <c r="BC31873" s="90" t="s">
        <v>36408</v>
      </c>
      <c r="BD31873" s="473" t="s">
        <v>1301</v>
      </c>
    </row>
    <row r="31874" spans="53:56" ht="15" x14ac:dyDescent="0.25">
      <c r="BA31874" s="91" t="s">
        <v>36409</v>
      </c>
      <c r="BB31874" s="91" t="s">
        <v>5340</v>
      </c>
      <c r="BC31874" s="91" t="s">
        <v>36408</v>
      </c>
      <c r="BD31874" s="473" t="s">
        <v>1301</v>
      </c>
    </row>
    <row r="31875" spans="53:56" ht="15" x14ac:dyDescent="0.25">
      <c r="BA31875" s="90" t="s">
        <v>36410</v>
      </c>
      <c r="BB31875" s="90" t="s">
        <v>5340</v>
      </c>
      <c r="BC31875" s="90" t="s">
        <v>17404</v>
      </c>
      <c r="BD31875" s="473" t="s">
        <v>1301</v>
      </c>
    </row>
    <row r="31876" spans="53:56" ht="15" x14ac:dyDescent="0.25">
      <c r="BA31876" s="91" t="s">
        <v>36411</v>
      </c>
      <c r="BB31876" s="91" t="s">
        <v>5340</v>
      </c>
      <c r="BC31876" s="91" t="s">
        <v>3225</v>
      </c>
      <c r="BD31876" s="473" t="s">
        <v>1301</v>
      </c>
    </row>
    <row r="31877" spans="53:56" ht="15" x14ac:dyDescent="0.25">
      <c r="BA31877" s="90" t="s">
        <v>36412</v>
      </c>
      <c r="BB31877" s="90" t="s">
        <v>5340</v>
      </c>
      <c r="BC31877" s="90" t="s">
        <v>18025</v>
      </c>
      <c r="BD31877" s="473" t="s">
        <v>1301</v>
      </c>
    </row>
    <row r="31878" spans="53:56" ht="15" x14ac:dyDescent="0.25">
      <c r="BA31878" s="91" t="s">
        <v>36413</v>
      </c>
      <c r="BB31878" s="91" t="s">
        <v>5340</v>
      </c>
      <c r="BC31878" s="91" t="s">
        <v>18025</v>
      </c>
      <c r="BD31878" s="473" t="s">
        <v>1301</v>
      </c>
    </row>
    <row r="31879" spans="53:56" ht="15" x14ac:dyDescent="0.25">
      <c r="BA31879" s="91" t="s">
        <v>36414</v>
      </c>
      <c r="BB31879" s="91" t="s">
        <v>5340</v>
      </c>
      <c r="BC31879" s="91" t="s">
        <v>36397</v>
      </c>
      <c r="BD31879" s="473" t="s">
        <v>1301</v>
      </c>
    </row>
    <row r="31880" spans="53:56" ht="15" x14ac:dyDescent="0.25">
      <c r="BA31880" s="90" t="s">
        <v>36415</v>
      </c>
      <c r="BB31880" s="90" t="s">
        <v>5340</v>
      </c>
      <c r="BC31880" s="90" t="s">
        <v>3225</v>
      </c>
      <c r="BD31880" s="473" t="s">
        <v>1301</v>
      </c>
    </row>
    <row r="31881" spans="53:56" ht="15" x14ac:dyDescent="0.25">
      <c r="BA31881" s="91" t="s">
        <v>36416</v>
      </c>
      <c r="BB31881" s="91" t="s">
        <v>5340</v>
      </c>
      <c r="BC31881" s="91" t="s">
        <v>29972</v>
      </c>
      <c r="BD31881" s="473" t="s">
        <v>1301</v>
      </c>
    </row>
    <row r="31882" spans="53:56" ht="15" x14ac:dyDescent="0.25">
      <c r="BA31882" s="90" t="s">
        <v>36417</v>
      </c>
      <c r="BB31882" s="90" t="s">
        <v>5340</v>
      </c>
      <c r="BC31882" s="90" t="s">
        <v>18025</v>
      </c>
      <c r="BD31882" s="473" t="s">
        <v>1301</v>
      </c>
    </row>
    <row r="31883" spans="53:56" ht="15" x14ac:dyDescent="0.25">
      <c r="BA31883" s="90" t="s">
        <v>36418</v>
      </c>
      <c r="BB31883" s="90" t="s">
        <v>5340</v>
      </c>
      <c r="BC31883" s="90" t="s">
        <v>36393</v>
      </c>
      <c r="BD31883" s="473" t="s">
        <v>1301</v>
      </c>
    </row>
    <row r="31884" spans="53:56" ht="15" x14ac:dyDescent="0.25">
      <c r="BA31884" s="90" t="s">
        <v>36419</v>
      </c>
      <c r="BB31884" s="90" t="s">
        <v>5340</v>
      </c>
      <c r="BC31884" s="90" t="s">
        <v>3225</v>
      </c>
      <c r="BD31884" s="473" t="s">
        <v>1301</v>
      </c>
    </row>
    <row r="31885" spans="53:56" ht="15" x14ac:dyDescent="0.25">
      <c r="BA31885" s="91" t="s">
        <v>36420</v>
      </c>
      <c r="BB31885" s="91" t="s">
        <v>5340</v>
      </c>
      <c r="BC31885" s="91" t="s">
        <v>36393</v>
      </c>
      <c r="BD31885" s="473" t="s">
        <v>1301</v>
      </c>
    </row>
    <row r="31886" spans="53:56" ht="15" x14ac:dyDescent="0.25">
      <c r="BA31886" s="90" t="s">
        <v>36421</v>
      </c>
      <c r="BB31886" s="90" t="s">
        <v>5340</v>
      </c>
      <c r="BC31886" s="90" t="s">
        <v>10171</v>
      </c>
      <c r="BD31886" s="473" t="s">
        <v>1301</v>
      </c>
    </row>
    <row r="31887" spans="53:56" ht="15" x14ac:dyDescent="0.25">
      <c r="BA31887" s="91" t="s">
        <v>36422</v>
      </c>
      <c r="BB31887" s="91" t="s">
        <v>5340</v>
      </c>
      <c r="BC31887" s="91" t="s">
        <v>25975</v>
      </c>
      <c r="BD31887" s="473" t="s">
        <v>1301</v>
      </c>
    </row>
    <row r="31888" spans="53:56" ht="15" x14ac:dyDescent="0.25">
      <c r="BA31888" s="90" t="s">
        <v>36423</v>
      </c>
      <c r="BB31888" s="90" t="s">
        <v>5340</v>
      </c>
      <c r="BC31888" s="90" t="s">
        <v>36408</v>
      </c>
      <c r="BD31888" s="473" t="s">
        <v>1301</v>
      </c>
    </row>
    <row r="31889" spans="53:56" ht="15" x14ac:dyDescent="0.25">
      <c r="BA31889" s="91" t="s">
        <v>36424</v>
      </c>
      <c r="BB31889" s="91" t="s">
        <v>5340</v>
      </c>
      <c r="BC31889" s="91" t="s">
        <v>36425</v>
      </c>
      <c r="BD31889" s="473" t="s">
        <v>1301</v>
      </c>
    </row>
    <row r="31890" spans="53:56" ht="15" x14ac:dyDescent="0.25">
      <c r="BA31890" s="90" t="s">
        <v>36426</v>
      </c>
      <c r="BB31890" s="90" t="s">
        <v>5340</v>
      </c>
      <c r="BC31890" s="90" t="s">
        <v>36393</v>
      </c>
      <c r="BD31890" s="473" t="s">
        <v>1301</v>
      </c>
    </row>
    <row r="31891" spans="53:56" ht="15" x14ac:dyDescent="0.25">
      <c r="BA31891" s="91" t="s">
        <v>36427</v>
      </c>
      <c r="BB31891" s="91" t="s">
        <v>5340</v>
      </c>
      <c r="BC31891" s="91" t="s">
        <v>36393</v>
      </c>
      <c r="BD31891" s="473" t="s">
        <v>1301</v>
      </c>
    </row>
    <row r="31892" spans="53:56" ht="15" x14ac:dyDescent="0.25">
      <c r="BA31892" s="90" t="s">
        <v>36428</v>
      </c>
      <c r="BB31892" s="90" t="s">
        <v>5340</v>
      </c>
      <c r="BC31892" s="90" t="s">
        <v>36393</v>
      </c>
      <c r="BD31892" s="473" t="s">
        <v>1301</v>
      </c>
    </row>
    <row r="31893" spans="53:56" ht="15" x14ac:dyDescent="0.25">
      <c r="BA31893" s="91" t="s">
        <v>36429</v>
      </c>
      <c r="BB31893" s="91" t="s">
        <v>5340</v>
      </c>
      <c r="BC31893" s="91" t="s">
        <v>18025</v>
      </c>
      <c r="BD31893" s="473" t="s">
        <v>1301</v>
      </c>
    </row>
    <row r="31894" spans="53:56" ht="15" x14ac:dyDescent="0.25">
      <c r="BA31894" s="90" t="s">
        <v>36430</v>
      </c>
      <c r="BB31894" s="90" t="s">
        <v>5340</v>
      </c>
      <c r="BC31894" s="90" t="s">
        <v>36408</v>
      </c>
      <c r="BD31894" s="473" t="s">
        <v>1301</v>
      </c>
    </row>
    <row r="31895" spans="53:56" ht="15" x14ac:dyDescent="0.25">
      <c r="BA31895" s="91" t="s">
        <v>36431</v>
      </c>
      <c r="BB31895" s="91" t="s">
        <v>5340</v>
      </c>
      <c r="BC31895" s="91" t="s">
        <v>36397</v>
      </c>
      <c r="BD31895" s="473" t="s">
        <v>1301</v>
      </c>
    </row>
    <row r="31896" spans="53:56" ht="15" x14ac:dyDescent="0.25">
      <c r="BA31896" s="90" t="s">
        <v>36432</v>
      </c>
      <c r="BB31896" s="90" t="s">
        <v>5340</v>
      </c>
      <c r="BC31896" s="90" t="s">
        <v>36425</v>
      </c>
      <c r="BD31896" s="473" t="s">
        <v>1301</v>
      </c>
    </row>
    <row r="31897" spans="53:56" ht="15" x14ac:dyDescent="0.25">
      <c r="BA31897" s="91" t="s">
        <v>36433</v>
      </c>
      <c r="BB31897" s="91" t="s">
        <v>5340</v>
      </c>
      <c r="BC31897" s="91" t="s">
        <v>25975</v>
      </c>
      <c r="BD31897" s="473" t="s">
        <v>1301</v>
      </c>
    </row>
    <row r="31898" spans="53:56" ht="15" x14ac:dyDescent="0.25">
      <c r="BA31898" s="90" t="s">
        <v>36434</v>
      </c>
      <c r="BB31898" s="90" t="s">
        <v>5340</v>
      </c>
      <c r="BC31898" s="90" t="s">
        <v>36393</v>
      </c>
      <c r="BD31898" s="473" t="s">
        <v>1301</v>
      </c>
    </row>
    <row r="31899" spans="53:56" ht="15" x14ac:dyDescent="0.25">
      <c r="BA31899" s="91" t="s">
        <v>36435</v>
      </c>
      <c r="BB31899" s="91" t="s">
        <v>5340</v>
      </c>
      <c r="BC31899" s="91" t="s">
        <v>36397</v>
      </c>
      <c r="BD31899" s="473" t="s">
        <v>1301</v>
      </c>
    </row>
    <row r="31900" spans="53:56" ht="15" x14ac:dyDescent="0.25">
      <c r="BA31900" s="90" t="s">
        <v>36436</v>
      </c>
      <c r="BB31900" s="90" t="s">
        <v>5340</v>
      </c>
      <c r="BC31900" s="90" t="s">
        <v>36425</v>
      </c>
      <c r="BD31900" s="473" t="s">
        <v>1301</v>
      </c>
    </row>
    <row r="31901" spans="53:56" ht="15" x14ac:dyDescent="0.25">
      <c r="BA31901" s="91" t="s">
        <v>36437</v>
      </c>
      <c r="BB31901" s="91" t="s">
        <v>5340</v>
      </c>
      <c r="BC31901" s="91" t="s">
        <v>36397</v>
      </c>
      <c r="BD31901" s="473" t="s">
        <v>1301</v>
      </c>
    </row>
    <row r="31902" spans="53:56" ht="15" x14ac:dyDescent="0.25">
      <c r="BA31902" s="90" t="s">
        <v>36438</v>
      </c>
      <c r="BB31902" s="90" t="s">
        <v>5340</v>
      </c>
      <c r="BC31902" s="90" t="s">
        <v>18025</v>
      </c>
      <c r="BD31902" s="473" t="s">
        <v>1301</v>
      </c>
    </row>
    <row r="31903" spans="53:56" ht="15" x14ac:dyDescent="0.25">
      <c r="BA31903" s="91" t="s">
        <v>36439</v>
      </c>
      <c r="BB31903" s="91" t="s">
        <v>5340</v>
      </c>
      <c r="BC31903" s="91" t="s">
        <v>25975</v>
      </c>
      <c r="BD31903" s="473" t="s">
        <v>1301</v>
      </c>
    </row>
    <row r="31904" spans="53:56" ht="15" x14ac:dyDescent="0.25">
      <c r="BA31904" s="90" t="s">
        <v>36440</v>
      </c>
      <c r="BB31904" s="90" t="s">
        <v>5340</v>
      </c>
      <c r="BC31904" s="90" t="s">
        <v>36397</v>
      </c>
      <c r="BD31904" s="473" t="s">
        <v>1301</v>
      </c>
    </row>
    <row r="31905" spans="53:56" ht="15" x14ac:dyDescent="0.25">
      <c r="BA31905" s="91" t="s">
        <v>36441</v>
      </c>
      <c r="BB31905" s="91" t="s">
        <v>5340</v>
      </c>
      <c r="BC31905" s="91" t="s">
        <v>36408</v>
      </c>
      <c r="BD31905" s="473" t="s">
        <v>1301</v>
      </c>
    </row>
    <row r="31906" spans="53:56" ht="15" x14ac:dyDescent="0.25">
      <c r="BA31906" s="90" t="s">
        <v>36442</v>
      </c>
      <c r="BB31906" s="90" t="s">
        <v>5340</v>
      </c>
      <c r="BC31906" s="90" t="s">
        <v>36425</v>
      </c>
      <c r="BD31906" s="473" t="s">
        <v>1301</v>
      </c>
    </row>
    <row r="31907" spans="53:56" ht="15" x14ac:dyDescent="0.25">
      <c r="BA31907" s="91" t="s">
        <v>36443</v>
      </c>
      <c r="BB31907" s="91" t="s">
        <v>5340</v>
      </c>
      <c r="BC31907" s="91" t="s">
        <v>18025</v>
      </c>
      <c r="BD31907" s="473" t="s">
        <v>1301</v>
      </c>
    </row>
    <row r="31908" spans="53:56" ht="15" x14ac:dyDescent="0.25">
      <c r="BA31908" s="90" t="s">
        <v>36444</v>
      </c>
      <c r="BB31908" s="90" t="s">
        <v>5340</v>
      </c>
      <c r="BC31908" s="90" t="s">
        <v>17404</v>
      </c>
      <c r="BD31908" s="473" t="s">
        <v>1301</v>
      </c>
    </row>
    <row r="31909" spans="53:56" ht="15" x14ac:dyDescent="0.25">
      <c r="BA31909" s="91" t="s">
        <v>36445</v>
      </c>
      <c r="BB31909" s="91" t="s">
        <v>5340</v>
      </c>
      <c r="BC31909" s="91" t="s">
        <v>36393</v>
      </c>
      <c r="BD31909" s="473" t="s">
        <v>1301</v>
      </c>
    </row>
    <row r="31910" spans="53:56" ht="15" x14ac:dyDescent="0.25">
      <c r="BA31910" s="90" t="s">
        <v>36446</v>
      </c>
      <c r="BB31910" s="90" t="s">
        <v>5340</v>
      </c>
      <c r="BC31910" s="90" t="s">
        <v>36393</v>
      </c>
      <c r="BD31910" s="473" t="s">
        <v>1301</v>
      </c>
    </row>
    <row r="31911" spans="53:56" ht="15" x14ac:dyDescent="0.25">
      <c r="BA31911" s="91" t="s">
        <v>36447</v>
      </c>
      <c r="BB31911" s="91" t="s">
        <v>5340</v>
      </c>
      <c r="BC31911" s="91" t="s">
        <v>36425</v>
      </c>
      <c r="BD31911" s="473" t="s">
        <v>1301</v>
      </c>
    </row>
    <row r="31912" spans="53:56" ht="15" x14ac:dyDescent="0.25">
      <c r="BA31912" s="90" t="s">
        <v>36448</v>
      </c>
      <c r="BB31912" s="90" t="s">
        <v>5340</v>
      </c>
      <c r="BC31912" s="90" t="s">
        <v>3225</v>
      </c>
      <c r="BD31912" s="473" t="s">
        <v>1301</v>
      </c>
    </row>
    <row r="31913" spans="53:56" ht="15" x14ac:dyDescent="0.25">
      <c r="BA31913" s="91" t="s">
        <v>36449</v>
      </c>
      <c r="BB31913" s="91" t="s">
        <v>5340</v>
      </c>
      <c r="BC31913" s="91" t="s">
        <v>17404</v>
      </c>
      <c r="BD31913" s="473" t="s">
        <v>1301</v>
      </c>
    </row>
    <row r="31914" spans="53:56" ht="15" x14ac:dyDescent="0.25">
      <c r="BA31914" s="90" t="s">
        <v>36450</v>
      </c>
      <c r="BB31914" s="90" t="s">
        <v>5340</v>
      </c>
      <c r="BC31914" s="90" t="s">
        <v>36393</v>
      </c>
      <c r="BD31914" s="473" t="s">
        <v>1301</v>
      </c>
    </row>
    <row r="31915" spans="53:56" ht="15" x14ac:dyDescent="0.25">
      <c r="BA31915" s="90" t="s">
        <v>36451</v>
      </c>
      <c r="BB31915" s="90" t="s">
        <v>5340</v>
      </c>
      <c r="BC31915" s="90" t="s">
        <v>36425</v>
      </c>
      <c r="BD31915" s="473" t="s">
        <v>1301</v>
      </c>
    </row>
    <row r="31916" spans="53:56" ht="15" x14ac:dyDescent="0.25">
      <c r="BA31916" s="91" t="s">
        <v>36452</v>
      </c>
      <c r="BB31916" s="91" t="s">
        <v>5340</v>
      </c>
      <c r="BC31916" s="91" t="s">
        <v>18025</v>
      </c>
      <c r="BD31916" s="473" t="s">
        <v>1301</v>
      </c>
    </row>
    <row r="31917" spans="53:56" ht="15" x14ac:dyDescent="0.25">
      <c r="BA31917" s="90" t="s">
        <v>36453</v>
      </c>
      <c r="BB31917" s="90" t="s">
        <v>5340</v>
      </c>
      <c r="BC31917" s="90" t="s">
        <v>36393</v>
      </c>
      <c r="BD31917" s="473" t="s">
        <v>1301</v>
      </c>
    </row>
    <row r="31918" spans="53:56" ht="15" x14ac:dyDescent="0.25">
      <c r="BA31918" s="91" t="s">
        <v>36454</v>
      </c>
      <c r="BB31918" s="91" t="s">
        <v>5340</v>
      </c>
      <c r="BC31918" s="91" t="s">
        <v>17404</v>
      </c>
      <c r="BD31918" s="473" t="s">
        <v>1301</v>
      </c>
    </row>
    <row r="31919" spans="53:56" ht="15" x14ac:dyDescent="0.25">
      <c r="BA31919" s="90" t="s">
        <v>36455</v>
      </c>
      <c r="BB31919" s="90" t="s">
        <v>5340</v>
      </c>
      <c r="BC31919" s="90" t="s">
        <v>17404</v>
      </c>
      <c r="BD31919" s="473" t="s">
        <v>1301</v>
      </c>
    </row>
    <row r="31920" spans="53:56" ht="15" x14ac:dyDescent="0.25">
      <c r="BA31920" s="91" t="s">
        <v>36456</v>
      </c>
      <c r="BB31920" s="91" t="s">
        <v>5340</v>
      </c>
      <c r="BC31920" s="91" t="s">
        <v>17404</v>
      </c>
      <c r="BD31920" s="473" t="s">
        <v>1301</v>
      </c>
    </row>
    <row r="31921" spans="53:56" ht="15" x14ac:dyDescent="0.25">
      <c r="BA31921" s="91" t="s">
        <v>36457</v>
      </c>
      <c r="BB31921" s="91" t="s">
        <v>5340</v>
      </c>
      <c r="BC31921" s="91" t="s">
        <v>17404</v>
      </c>
      <c r="BD31921" s="473" t="s">
        <v>1301</v>
      </c>
    </row>
    <row r="31922" spans="53:56" ht="15" x14ac:dyDescent="0.25">
      <c r="BA31922" s="91" t="s">
        <v>36458</v>
      </c>
      <c r="BB31922" s="91" t="s">
        <v>5340</v>
      </c>
      <c r="BC31922" s="91" t="s">
        <v>17404</v>
      </c>
      <c r="BD31922" s="473" t="s">
        <v>1301</v>
      </c>
    </row>
    <row r="31923" spans="53:56" ht="15" x14ac:dyDescent="0.25">
      <c r="BA31923" s="91" t="s">
        <v>36459</v>
      </c>
      <c r="BB31923" s="91" t="s">
        <v>5340</v>
      </c>
      <c r="BC31923" s="91" t="s">
        <v>17404</v>
      </c>
      <c r="BD31923" s="473" t="s">
        <v>1301</v>
      </c>
    </row>
    <row r="31924" spans="53:56" ht="15" x14ac:dyDescent="0.25">
      <c r="BA31924" s="90" t="s">
        <v>36460</v>
      </c>
      <c r="BB31924" s="90" t="s">
        <v>5340</v>
      </c>
      <c r="BC31924" s="90" t="s">
        <v>17404</v>
      </c>
      <c r="BD31924" s="473" t="s">
        <v>1301</v>
      </c>
    </row>
    <row r="31925" spans="53:56" ht="15" x14ac:dyDescent="0.25">
      <c r="BA31925" s="90" t="s">
        <v>36461</v>
      </c>
      <c r="BB31925" s="90" t="s">
        <v>5340</v>
      </c>
      <c r="BC31925" s="90" t="s">
        <v>17404</v>
      </c>
      <c r="BD31925" s="473" t="s">
        <v>1301</v>
      </c>
    </row>
    <row r="31926" spans="53:56" ht="15" x14ac:dyDescent="0.25">
      <c r="BA31926" s="91" t="s">
        <v>36462</v>
      </c>
      <c r="BB31926" s="91" t="s">
        <v>5340</v>
      </c>
      <c r="BC31926" s="91" t="s">
        <v>17404</v>
      </c>
      <c r="BD31926" s="473" t="s">
        <v>1301</v>
      </c>
    </row>
    <row r="31927" spans="53:56" ht="15" x14ac:dyDescent="0.25">
      <c r="BA31927" s="90" t="s">
        <v>36463</v>
      </c>
      <c r="BB31927" s="90" t="s">
        <v>5340</v>
      </c>
      <c r="BC31927" s="90" t="s">
        <v>17404</v>
      </c>
      <c r="BD31927" s="473" t="s">
        <v>1301</v>
      </c>
    </row>
    <row r="31928" spans="53:56" ht="15" x14ac:dyDescent="0.25">
      <c r="BA31928" s="91" t="s">
        <v>36464</v>
      </c>
      <c r="BB31928" s="91" t="s">
        <v>5340</v>
      </c>
      <c r="BC31928" s="91" t="s">
        <v>17404</v>
      </c>
      <c r="BD31928" s="473" t="s">
        <v>1301</v>
      </c>
    </row>
    <row r="31929" spans="53:56" ht="15" x14ac:dyDescent="0.25">
      <c r="BA31929" s="91" t="s">
        <v>36465</v>
      </c>
      <c r="BB31929" s="91" t="s">
        <v>5340</v>
      </c>
      <c r="BC31929" s="91" t="s">
        <v>17404</v>
      </c>
      <c r="BD31929" s="473" t="s">
        <v>1301</v>
      </c>
    </row>
    <row r="31930" spans="53:56" ht="15" x14ac:dyDescent="0.25">
      <c r="BA31930" s="90" t="s">
        <v>36466</v>
      </c>
      <c r="BB31930" s="90" t="s">
        <v>5340</v>
      </c>
      <c r="BC31930" s="90" t="s">
        <v>17404</v>
      </c>
      <c r="BD31930" s="473" t="s">
        <v>1301</v>
      </c>
    </row>
    <row r="31931" spans="53:56" ht="15" x14ac:dyDescent="0.25">
      <c r="BA31931" s="91" t="s">
        <v>36467</v>
      </c>
      <c r="BB31931" s="91" t="s">
        <v>5340</v>
      </c>
      <c r="BC31931" s="91" t="s">
        <v>36397</v>
      </c>
      <c r="BD31931" s="473" t="s">
        <v>1301</v>
      </c>
    </row>
    <row r="31932" spans="53:56" ht="15" x14ac:dyDescent="0.25">
      <c r="BA31932" s="90" t="s">
        <v>36468</v>
      </c>
      <c r="BB31932" s="90" t="s">
        <v>5340</v>
      </c>
      <c r="BC31932" s="90" t="s">
        <v>17404</v>
      </c>
      <c r="BD31932" s="473" t="s">
        <v>1301</v>
      </c>
    </row>
    <row r="31933" spans="53:56" ht="15" x14ac:dyDescent="0.25">
      <c r="BA31933" s="90" t="s">
        <v>36469</v>
      </c>
      <c r="BB31933" s="90" t="s">
        <v>5340</v>
      </c>
      <c r="BC31933" s="90" t="s">
        <v>17404</v>
      </c>
      <c r="BD31933" s="473" t="s">
        <v>1301</v>
      </c>
    </row>
    <row r="31934" spans="53:56" ht="15" x14ac:dyDescent="0.25">
      <c r="BA31934" s="91" t="s">
        <v>36470</v>
      </c>
      <c r="BB31934" s="91" t="s">
        <v>5340</v>
      </c>
      <c r="BC31934" s="91" t="s">
        <v>17404</v>
      </c>
      <c r="BD31934" s="473" t="s">
        <v>1301</v>
      </c>
    </row>
    <row r="31935" spans="53:56" ht="15" x14ac:dyDescent="0.25">
      <c r="BA31935" s="90" t="s">
        <v>36471</v>
      </c>
      <c r="BB31935" s="90" t="s">
        <v>5340</v>
      </c>
      <c r="BC31935" s="90" t="s">
        <v>17404</v>
      </c>
      <c r="BD31935" s="473" t="s">
        <v>1301</v>
      </c>
    </row>
    <row r="31936" spans="53:56" ht="15" x14ac:dyDescent="0.25">
      <c r="BA31936" s="91" t="s">
        <v>36472</v>
      </c>
      <c r="BB31936" s="91" t="s">
        <v>5340</v>
      </c>
      <c r="BC31936" s="91" t="s">
        <v>17404</v>
      </c>
      <c r="BD31936" s="473" t="s">
        <v>1301</v>
      </c>
    </row>
    <row r="31937" spans="53:56" ht="15" x14ac:dyDescent="0.25">
      <c r="BA31937" s="91" t="s">
        <v>36473</v>
      </c>
      <c r="BB31937" s="91" t="s">
        <v>5340</v>
      </c>
      <c r="BC31937" s="91" t="s">
        <v>17404</v>
      </c>
      <c r="BD31937" s="473" t="s">
        <v>1301</v>
      </c>
    </row>
    <row r="31938" spans="53:56" ht="15" x14ac:dyDescent="0.25">
      <c r="BA31938" s="90" t="s">
        <v>36474</v>
      </c>
      <c r="BB31938" s="90" t="s">
        <v>5340</v>
      </c>
      <c r="BC31938" s="90" t="s">
        <v>17404</v>
      </c>
      <c r="BD31938" s="473" t="s">
        <v>1301</v>
      </c>
    </row>
    <row r="31939" spans="53:56" ht="15" x14ac:dyDescent="0.25">
      <c r="BA31939" s="90" t="s">
        <v>36474</v>
      </c>
      <c r="BB31939" s="90" t="s">
        <v>5340</v>
      </c>
      <c r="BC31939" s="90" t="s">
        <v>3225</v>
      </c>
      <c r="BD31939" s="473" t="s">
        <v>1301</v>
      </c>
    </row>
    <row r="31940" spans="53:56" ht="15" x14ac:dyDescent="0.25">
      <c r="BA31940" s="90" t="s">
        <v>36475</v>
      </c>
      <c r="BB31940" s="90" t="s">
        <v>5340</v>
      </c>
      <c r="BC31940" s="90" t="s">
        <v>17404</v>
      </c>
      <c r="BD31940" s="473" t="s">
        <v>1301</v>
      </c>
    </row>
    <row r="31941" spans="53:56" ht="15" x14ac:dyDescent="0.25">
      <c r="BA31941" s="91" t="s">
        <v>36475</v>
      </c>
      <c r="BB31941" s="91" t="s">
        <v>5340</v>
      </c>
      <c r="BC31941" s="91" t="s">
        <v>36397</v>
      </c>
      <c r="BD31941" s="473" t="s">
        <v>1301</v>
      </c>
    </row>
    <row r="31942" spans="53:56" ht="15" x14ac:dyDescent="0.25">
      <c r="BA31942" s="90" t="s">
        <v>36476</v>
      </c>
      <c r="BB31942" s="90" t="s">
        <v>5340</v>
      </c>
      <c r="BC31942" s="90" t="s">
        <v>17404</v>
      </c>
      <c r="BD31942" s="473" t="s">
        <v>1301</v>
      </c>
    </row>
    <row r="31943" spans="53:56" ht="15" x14ac:dyDescent="0.25">
      <c r="BA31943" s="91" t="s">
        <v>36477</v>
      </c>
      <c r="BB31943" s="91" t="s">
        <v>5340</v>
      </c>
      <c r="BC31943" s="91" t="s">
        <v>17404</v>
      </c>
      <c r="BD31943" s="473" t="s">
        <v>1301</v>
      </c>
    </row>
    <row r="31944" spans="53:56" ht="15" x14ac:dyDescent="0.25">
      <c r="BA31944" s="91" t="s">
        <v>36478</v>
      </c>
      <c r="BB31944" s="91" t="s">
        <v>5340</v>
      </c>
      <c r="BC31944" s="91" t="s">
        <v>17404</v>
      </c>
      <c r="BD31944" s="473" t="s">
        <v>1301</v>
      </c>
    </row>
    <row r="31945" spans="53:56" ht="15" x14ac:dyDescent="0.25">
      <c r="BA31945" s="90" t="s">
        <v>36478</v>
      </c>
      <c r="BB31945" s="90" t="s">
        <v>5340</v>
      </c>
      <c r="BC31945" s="90" t="s">
        <v>36397</v>
      </c>
      <c r="BD31945" s="473" t="s">
        <v>1301</v>
      </c>
    </row>
    <row r="31946" spans="53:56" ht="15" x14ac:dyDescent="0.25">
      <c r="BA31946" s="90" t="s">
        <v>36479</v>
      </c>
      <c r="BB31946" s="90" t="s">
        <v>5340</v>
      </c>
      <c r="BC31946" s="90" t="s">
        <v>17404</v>
      </c>
      <c r="BD31946" s="473" t="s">
        <v>1301</v>
      </c>
    </row>
    <row r="31947" spans="53:56" ht="15" x14ac:dyDescent="0.25">
      <c r="BA31947" s="91" t="s">
        <v>36480</v>
      </c>
      <c r="BB31947" s="91" t="s">
        <v>5340</v>
      </c>
      <c r="BC31947" s="91" t="s">
        <v>17404</v>
      </c>
      <c r="BD31947" s="473" t="s">
        <v>1301</v>
      </c>
    </row>
    <row r="31948" spans="53:56" ht="15" x14ac:dyDescent="0.25">
      <c r="BA31948" s="90" t="s">
        <v>36481</v>
      </c>
      <c r="BB31948" s="90" t="s">
        <v>5340</v>
      </c>
      <c r="BC31948" s="90" t="s">
        <v>17404</v>
      </c>
      <c r="BD31948" s="473" t="s">
        <v>1301</v>
      </c>
    </row>
    <row r="31949" spans="53:56" ht="15" x14ac:dyDescent="0.25">
      <c r="BA31949" s="90" t="s">
        <v>36482</v>
      </c>
      <c r="BB31949" s="90" t="s">
        <v>5340</v>
      </c>
      <c r="BC31949" s="90" t="s">
        <v>17404</v>
      </c>
      <c r="BD31949" s="473" t="s">
        <v>1301</v>
      </c>
    </row>
    <row r="31950" spans="53:56" ht="15" x14ac:dyDescent="0.25">
      <c r="BA31950" s="91" t="s">
        <v>36482</v>
      </c>
      <c r="BB31950" s="91" t="s">
        <v>5340</v>
      </c>
      <c r="BC31950" s="91" t="s">
        <v>36397</v>
      </c>
      <c r="BD31950" s="473" t="s">
        <v>1301</v>
      </c>
    </row>
    <row r="31951" spans="53:56" ht="15" x14ac:dyDescent="0.25">
      <c r="BA31951" s="91" t="s">
        <v>36483</v>
      </c>
      <c r="BB31951" s="91" t="s">
        <v>5340</v>
      </c>
      <c r="BC31951" s="91" t="s">
        <v>17404</v>
      </c>
      <c r="BD31951" s="473" t="s">
        <v>1301</v>
      </c>
    </row>
    <row r="31952" spans="53:56" ht="15" x14ac:dyDescent="0.25">
      <c r="BA31952" s="90" t="s">
        <v>36484</v>
      </c>
      <c r="BB31952" s="90" t="s">
        <v>5340</v>
      </c>
      <c r="BC31952" s="90" t="s">
        <v>17404</v>
      </c>
      <c r="BD31952" s="473" t="s">
        <v>1301</v>
      </c>
    </row>
    <row r="31953" spans="53:56" ht="15" x14ac:dyDescent="0.25">
      <c r="BA31953" s="91" t="s">
        <v>36484</v>
      </c>
      <c r="BB31953" s="91" t="s">
        <v>5340</v>
      </c>
      <c r="BC31953" s="91" t="s">
        <v>36397</v>
      </c>
      <c r="BD31953" s="473" t="s">
        <v>1301</v>
      </c>
    </row>
    <row r="31954" spans="53:56" ht="15" x14ac:dyDescent="0.25">
      <c r="BA31954" s="91" t="s">
        <v>36485</v>
      </c>
      <c r="BB31954" s="91" t="s">
        <v>5340</v>
      </c>
      <c r="BC31954" s="91" t="s">
        <v>17404</v>
      </c>
      <c r="BD31954" s="473" t="s">
        <v>1301</v>
      </c>
    </row>
    <row r="31955" spans="53:56" ht="15" x14ac:dyDescent="0.25">
      <c r="BA31955" s="90" t="s">
        <v>36485</v>
      </c>
      <c r="BB31955" s="90" t="s">
        <v>5340</v>
      </c>
      <c r="BC31955" s="90" t="s">
        <v>36397</v>
      </c>
      <c r="BD31955" s="473" t="s">
        <v>1301</v>
      </c>
    </row>
    <row r="31956" spans="53:56" ht="15" x14ac:dyDescent="0.25">
      <c r="BA31956" s="90" t="s">
        <v>36486</v>
      </c>
      <c r="BB31956" s="90" t="s">
        <v>5340</v>
      </c>
      <c r="BC31956" s="90" t="s">
        <v>17404</v>
      </c>
      <c r="BD31956" s="473" t="s">
        <v>1301</v>
      </c>
    </row>
    <row r="31957" spans="53:56" ht="15" x14ac:dyDescent="0.25">
      <c r="BA31957" s="90" t="s">
        <v>36487</v>
      </c>
      <c r="BB31957" s="90" t="s">
        <v>5340</v>
      </c>
      <c r="BC31957" s="90" t="s">
        <v>17404</v>
      </c>
      <c r="BD31957" s="473" t="s">
        <v>1301</v>
      </c>
    </row>
    <row r="31958" spans="53:56" ht="15" x14ac:dyDescent="0.25">
      <c r="BA31958" s="91" t="s">
        <v>36487</v>
      </c>
      <c r="BB31958" s="91" t="s">
        <v>5340</v>
      </c>
      <c r="BC31958" s="91" t="s">
        <v>36397</v>
      </c>
      <c r="BD31958" s="473" t="s">
        <v>1301</v>
      </c>
    </row>
    <row r="31959" spans="53:56" ht="15" x14ac:dyDescent="0.25">
      <c r="BA31959" s="91" t="s">
        <v>36488</v>
      </c>
      <c r="BB31959" s="91" t="s">
        <v>5340</v>
      </c>
      <c r="BC31959" s="91" t="s">
        <v>17404</v>
      </c>
      <c r="BD31959" s="473" t="s">
        <v>1301</v>
      </c>
    </row>
    <row r="31960" spans="53:56" ht="15" x14ac:dyDescent="0.25">
      <c r="BA31960" s="90" t="s">
        <v>36489</v>
      </c>
      <c r="BB31960" s="90" t="s">
        <v>5340</v>
      </c>
      <c r="BC31960" s="90" t="s">
        <v>17404</v>
      </c>
      <c r="BD31960" s="473" t="s">
        <v>1301</v>
      </c>
    </row>
    <row r="31961" spans="53:56" ht="15" x14ac:dyDescent="0.25">
      <c r="BA31961" s="91" t="s">
        <v>36490</v>
      </c>
      <c r="BB31961" s="91" t="s">
        <v>5340</v>
      </c>
      <c r="BC31961" s="91" t="s">
        <v>17404</v>
      </c>
      <c r="BD31961" s="473" t="s">
        <v>1301</v>
      </c>
    </row>
    <row r="31962" spans="53:56" ht="15" x14ac:dyDescent="0.25">
      <c r="BA31962" s="90" t="s">
        <v>36491</v>
      </c>
      <c r="BB31962" s="90" t="s">
        <v>5340</v>
      </c>
      <c r="BC31962" s="90" t="s">
        <v>17404</v>
      </c>
      <c r="BD31962" s="473" t="s">
        <v>1301</v>
      </c>
    </row>
    <row r="31963" spans="53:56" ht="15" x14ac:dyDescent="0.25">
      <c r="BA31963" s="91" t="s">
        <v>36492</v>
      </c>
      <c r="BB31963" s="91" t="s">
        <v>5340</v>
      </c>
      <c r="BC31963" s="91" t="s">
        <v>36397</v>
      </c>
      <c r="BD31963" s="473" t="s">
        <v>1301</v>
      </c>
    </row>
    <row r="31964" spans="53:56" ht="15" x14ac:dyDescent="0.25">
      <c r="BA31964" s="90" t="s">
        <v>36493</v>
      </c>
      <c r="BB31964" s="90" t="s">
        <v>5340</v>
      </c>
      <c r="BC31964" s="90" t="s">
        <v>17404</v>
      </c>
      <c r="BD31964" s="473" t="s">
        <v>1301</v>
      </c>
    </row>
    <row r="31965" spans="53:56" ht="15" x14ac:dyDescent="0.25">
      <c r="BA31965" s="91" t="s">
        <v>36494</v>
      </c>
      <c r="BB31965" s="91" t="s">
        <v>5340</v>
      </c>
      <c r="BC31965" s="91" t="s">
        <v>17404</v>
      </c>
      <c r="BD31965" s="473" t="s">
        <v>1301</v>
      </c>
    </row>
    <row r="31966" spans="53:56" ht="15" x14ac:dyDescent="0.25">
      <c r="BA31966" s="90" t="s">
        <v>36495</v>
      </c>
      <c r="BB31966" s="90" t="s">
        <v>5340</v>
      </c>
      <c r="BC31966" s="90" t="s">
        <v>17404</v>
      </c>
      <c r="BD31966" s="473" t="s">
        <v>1301</v>
      </c>
    </row>
    <row r="31967" spans="53:56" ht="15" x14ac:dyDescent="0.25">
      <c r="BA31967" s="90" t="s">
        <v>36496</v>
      </c>
      <c r="BB31967" s="90" t="s">
        <v>5340</v>
      </c>
      <c r="BC31967" s="90" t="s">
        <v>36397</v>
      </c>
      <c r="BD31967" s="473" t="s">
        <v>1301</v>
      </c>
    </row>
    <row r="31968" spans="53:56" ht="15" x14ac:dyDescent="0.25">
      <c r="BA31968" s="91" t="s">
        <v>36497</v>
      </c>
      <c r="BB31968" s="91" t="s">
        <v>5340</v>
      </c>
      <c r="BC31968" s="91" t="s">
        <v>17404</v>
      </c>
      <c r="BD31968" s="473" t="s">
        <v>1301</v>
      </c>
    </row>
    <row r="31969" spans="53:56" ht="15" x14ac:dyDescent="0.25">
      <c r="BA31969" s="90" t="s">
        <v>36498</v>
      </c>
      <c r="BB31969" s="90" t="s">
        <v>5340</v>
      </c>
      <c r="BC31969" s="90" t="s">
        <v>17404</v>
      </c>
      <c r="BD31969" s="473" t="s">
        <v>1301</v>
      </c>
    </row>
    <row r="31970" spans="53:56" ht="15" x14ac:dyDescent="0.25">
      <c r="BA31970" s="91" t="s">
        <v>36499</v>
      </c>
      <c r="BB31970" s="91" t="s">
        <v>5340</v>
      </c>
      <c r="BC31970" s="91" t="s">
        <v>17404</v>
      </c>
      <c r="BD31970" s="473" t="s">
        <v>1301</v>
      </c>
    </row>
    <row r="31971" spans="53:56" ht="15" x14ac:dyDescent="0.25">
      <c r="BA31971" s="91" t="s">
        <v>36500</v>
      </c>
      <c r="BB31971" s="91" t="s">
        <v>5340</v>
      </c>
      <c r="BC31971" s="91" t="s">
        <v>17404</v>
      </c>
      <c r="BD31971" s="473" t="s">
        <v>1301</v>
      </c>
    </row>
    <row r="31972" spans="53:56" ht="15" x14ac:dyDescent="0.25">
      <c r="BA31972" s="90" t="s">
        <v>36501</v>
      </c>
      <c r="BB31972" s="90" t="s">
        <v>5340</v>
      </c>
      <c r="BC31972" s="90" t="s">
        <v>17404</v>
      </c>
      <c r="BD31972" s="473" t="s">
        <v>1301</v>
      </c>
    </row>
    <row r="31973" spans="53:56" ht="15" x14ac:dyDescent="0.25">
      <c r="BA31973" s="91" t="s">
        <v>36502</v>
      </c>
      <c r="BB31973" s="91" t="s">
        <v>5340</v>
      </c>
      <c r="BC31973" s="91" t="s">
        <v>17404</v>
      </c>
      <c r="BD31973" s="473" t="s">
        <v>1301</v>
      </c>
    </row>
    <row r="31974" spans="53:56" ht="15" x14ac:dyDescent="0.25">
      <c r="BA31974" s="90" t="s">
        <v>36503</v>
      </c>
      <c r="BB31974" s="90" t="s">
        <v>5340</v>
      </c>
      <c r="BC31974" s="90" t="s">
        <v>17404</v>
      </c>
      <c r="BD31974" s="473" t="s">
        <v>1301</v>
      </c>
    </row>
    <row r="31975" spans="53:56" ht="15" x14ac:dyDescent="0.25">
      <c r="BA31975" s="90" t="s">
        <v>36504</v>
      </c>
      <c r="BB31975" s="90" t="s">
        <v>5340</v>
      </c>
      <c r="BC31975" s="90" t="s">
        <v>17404</v>
      </c>
      <c r="BD31975" s="473" t="s">
        <v>1301</v>
      </c>
    </row>
    <row r="31976" spans="53:56" ht="15" x14ac:dyDescent="0.25">
      <c r="BA31976" s="91" t="s">
        <v>36505</v>
      </c>
      <c r="BB31976" s="91" t="s">
        <v>5340</v>
      </c>
      <c r="BC31976" s="91" t="s">
        <v>17404</v>
      </c>
      <c r="BD31976" s="473" t="s">
        <v>1301</v>
      </c>
    </row>
    <row r="31977" spans="53:56" ht="15" x14ac:dyDescent="0.25">
      <c r="BA31977" s="90" t="s">
        <v>36506</v>
      </c>
      <c r="BB31977" s="90" t="s">
        <v>5340</v>
      </c>
      <c r="BC31977" s="90" t="s">
        <v>17404</v>
      </c>
      <c r="BD31977" s="473" t="s">
        <v>1301</v>
      </c>
    </row>
    <row r="31978" spans="53:56" ht="15" x14ac:dyDescent="0.25">
      <c r="BA31978" s="90" t="s">
        <v>36507</v>
      </c>
      <c r="BB31978" s="90" t="s">
        <v>5340</v>
      </c>
      <c r="BC31978" s="90" t="s">
        <v>17404</v>
      </c>
      <c r="BD31978" s="473" t="s">
        <v>1301</v>
      </c>
    </row>
    <row r="31979" spans="53:56" ht="15" x14ac:dyDescent="0.25">
      <c r="BA31979" s="91" t="s">
        <v>36508</v>
      </c>
      <c r="BB31979" s="91" t="s">
        <v>5340</v>
      </c>
      <c r="BC31979" s="91" t="s">
        <v>17404</v>
      </c>
      <c r="BD31979" s="473" t="s">
        <v>1301</v>
      </c>
    </row>
    <row r="31980" spans="53:56" ht="15" x14ac:dyDescent="0.25">
      <c r="BA31980" s="91" t="s">
        <v>36509</v>
      </c>
      <c r="BB31980" s="91" t="s">
        <v>5340</v>
      </c>
      <c r="BC31980" s="91" t="s">
        <v>36510</v>
      </c>
      <c r="BD31980" s="473" t="s">
        <v>1301</v>
      </c>
    </row>
    <row r="31981" spans="53:56" ht="15" x14ac:dyDescent="0.25">
      <c r="BA31981" s="91" t="s">
        <v>36511</v>
      </c>
      <c r="BB31981" s="91" t="s">
        <v>5340</v>
      </c>
      <c r="BC31981" s="91" t="s">
        <v>36512</v>
      </c>
      <c r="BD31981" s="473" t="s">
        <v>1301</v>
      </c>
    </row>
    <row r="31982" spans="53:56" ht="15" x14ac:dyDescent="0.25">
      <c r="BA31982" s="90" t="s">
        <v>36513</v>
      </c>
      <c r="BB31982" s="90" t="s">
        <v>5340</v>
      </c>
      <c r="BC31982" s="90" t="s">
        <v>25975</v>
      </c>
      <c r="BD31982" s="473" t="s">
        <v>1301</v>
      </c>
    </row>
    <row r="31983" spans="53:56" ht="15" x14ac:dyDescent="0.25">
      <c r="BA31983" s="91" t="s">
        <v>36514</v>
      </c>
      <c r="BB31983" s="91" t="s">
        <v>5340</v>
      </c>
      <c r="BC31983" s="91" t="s">
        <v>35655</v>
      </c>
      <c r="BD31983" s="473" t="s">
        <v>1301</v>
      </c>
    </row>
    <row r="31984" spans="53:56" ht="15" x14ac:dyDescent="0.25">
      <c r="BA31984" s="90" t="s">
        <v>36515</v>
      </c>
      <c r="BB31984" s="90" t="s">
        <v>5340</v>
      </c>
      <c r="BC31984" s="90" t="s">
        <v>25975</v>
      </c>
      <c r="BD31984" s="473" t="s">
        <v>1301</v>
      </c>
    </row>
    <row r="31985" spans="53:56" ht="15" x14ac:dyDescent="0.25">
      <c r="BA31985" s="90" t="s">
        <v>36516</v>
      </c>
      <c r="BB31985" s="90" t="s">
        <v>5340</v>
      </c>
      <c r="BC31985" s="90" t="s">
        <v>36510</v>
      </c>
      <c r="BD31985" s="473" t="s">
        <v>1301</v>
      </c>
    </row>
    <row r="31986" spans="53:56" ht="15" x14ac:dyDescent="0.25">
      <c r="BA31986" s="91" t="s">
        <v>36517</v>
      </c>
      <c r="BB31986" s="91" t="s">
        <v>5340</v>
      </c>
      <c r="BC31986" s="91" t="s">
        <v>36510</v>
      </c>
      <c r="BD31986" s="473" t="s">
        <v>1301</v>
      </c>
    </row>
    <row r="31987" spans="53:56" ht="15" x14ac:dyDescent="0.25">
      <c r="BA31987" s="90" t="s">
        <v>36518</v>
      </c>
      <c r="BB31987" s="90" t="s">
        <v>5340</v>
      </c>
      <c r="BC31987" s="90" t="s">
        <v>36360</v>
      </c>
      <c r="BD31987" s="473" t="s">
        <v>1301</v>
      </c>
    </row>
    <row r="31988" spans="53:56" ht="15" x14ac:dyDescent="0.25">
      <c r="BA31988" s="91" t="s">
        <v>36519</v>
      </c>
      <c r="BB31988" s="91" t="s">
        <v>5340</v>
      </c>
      <c r="BC31988" s="91" t="s">
        <v>36360</v>
      </c>
      <c r="BD31988" s="473" t="s">
        <v>1301</v>
      </c>
    </row>
    <row r="31989" spans="53:56" ht="15" x14ac:dyDescent="0.25">
      <c r="BA31989" s="91" t="s">
        <v>36520</v>
      </c>
      <c r="BB31989" s="91" t="s">
        <v>5340</v>
      </c>
      <c r="BC31989" s="91" t="s">
        <v>36512</v>
      </c>
      <c r="BD31989" s="473" t="s">
        <v>1301</v>
      </c>
    </row>
    <row r="31990" spans="53:56" ht="15" x14ac:dyDescent="0.25">
      <c r="BA31990" s="90" t="s">
        <v>36521</v>
      </c>
      <c r="BB31990" s="90" t="s">
        <v>5340</v>
      </c>
      <c r="BC31990" s="90" t="s">
        <v>3768</v>
      </c>
      <c r="BD31990" s="473" t="s">
        <v>1301</v>
      </c>
    </row>
    <row r="31991" spans="53:56" ht="15" x14ac:dyDescent="0.25">
      <c r="BA31991" s="91" t="s">
        <v>36522</v>
      </c>
      <c r="BB31991" s="91" t="s">
        <v>5340</v>
      </c>
      <c r="BC31991" s="91" t="s">
        <v>10651</v>
      </c>
      <c r="BD31991" s="473" t="s">
        <v>1301</v>
      </c>
    </row>
    <row r="31992" spans="53:56" ht="15" x14ac:dyDescent="0.25">
      <c r="BA31992" s="90" t="s">
        <v>36523</v>
      </c>
      <c r="BB31992" s="90" t="s">
        <v>5340</v>
      </c>
      <c r="BC31992" s="90" t="s">
        <v>36510</v>
      </c>
      <c r="BD31992" s="473" t="s">
        <v>1301</v>
      </c>
    </row>
    <row r="31993" spans="53:56" ht="15" x14ac:dyDescent="0.25">
      <c r="BA31993" s="90" t="s">
        <v>36524</v>
      </c>
      <c r="BB31993" s="90" t="s">
        <v>5340</v>
      </c>
      <c r="BC31993" s="90" t="s">
        <v>3768</v>
      </c>
      <c r="BD31993" s="473" t="s">
        <v>1301</v>
      </c>
    </row>
    <row r="31994" spans="53:56" ht="15" x14ac:dyDescent="0.25">
      <c r="BA31994" s="91" t="s">
        <v>36525</v>
      </c>
      <c r="BB31994" s="91" t="s">
        <v>5340</v>
      </c>
      <c r="BC31994" s="91" t="s">
        <v>35655</v>
      </c>
      <c r="BD31994" s="473" t="s">
        <v>1301</v>
      </c>
    </row>
    <row r="31995" spans="53:56" ht="15" x14ac:dyDescent="0.25">
      <c r="BA31995" s="90" t="s">
        <v>36526</v>
      </c>
      <c r="BB31995" s="90" t="s">
        <v>5340</v>
      </c>
      <c r="BC31995" s="90" t="s">
        <v>35655</v>
      </c>
      <c r="BD31995" s="473" t="s">
        <v>1301</v>
      </c>
    </row>
    <row r="31996" spans="53:56" ht="15" x14ac:dyDescent="0.25">
      <c r="BA31996" s="91" t="s">
        <v>36527</v>
      </c>
      <c r="BB31996" s="91" t="s">
        <v>5340</v>
      </c>
      <c r="BC31996" s="91" t="s">
        <v>36512</v>
      </c>
      <c r="BD31996" s="473" t="s">
        <v>1301</v>
      </c>
    </row>
    <row r="31997" spans="53:56" ht="15" x14ac:dyDescent="0.25">
      <c r="BA31997" s="91" t="s">
        <v>36528</v>
      </c>
      <c r="BB31997" s="91" t="s">
        <v>5340</v>
      </c>
      <c r="BC31997" s="91" t="s">
        <v>36190</v>
      </c>
      <c r="BD31997" s="473" t="s">
        <v>1301</v>
      </c>
    </row>
    <row r="31998" spans="53:56" ht="15" x14ac:dyDescent="0.25">
      <c r="BA31998" s="90" t="s">
        <v>36529</v>
      </c>
      <c r="BB31998" s="90" t="s">
        <v>5340</v>
      </c>
      <c r="BC31998" s="90" t="s">
        <v>36530</v>
      </c>
      <c r="BD31998" s="473" t="s">
        <v>1301</v>
      </c>
    </row>
    <row r="31999" spans="53:56" ht="15" x14ac:dyDescent="0.25">
      <c r="BA31999" s="91" t="s">
        <v>36531</v>
      </c>
      <c r="BB31999" s="91" t="s">
        <v>5340</v>
      </c>
      <c r="BC31999" s="91" t="s">
        <v>36512</v>
      </c>
      <c r="BD31999" s="473" t="s">
        <v>1301</v>
      </c>
    </row>
    <row r="32000" spans="53:56" ht="15" x14ac:dyDescent="0.25">
      <c r="BA32000" s="90" t="s">
        <v>36532</v>
      </c>
      <c r="BB32000" s="90" t="s">
        <v>5340</v>
      </c>
      <c r="BC32000" s="90" t="s">
        <v>36512</v>
      </c>
      <c r="BD32000" s="473" t="s">
        <v>1301</v>
      </c>
    </row>
    <row r="32001" spans="53:56" ht="15" x14ac:dyDescent="0.25">
      <c r="BA32001" s="91" t="s">
        <v>36533</v>
      </c>
      <c r="BB32001" s="91" t="s">
        <v>5340</v>
      </c>
      <c r="BC32001" s="91" t="s">
        <v>36512</v>
      </c>
      <c r="BD32001" s="473" t="s">
        <v>1301</v>
      </c>
    </row>
    <row r="32002" spans="53:56" ht="15" x14ac:dyDescent="0.25">
      <c r="BA32002" s="90" t="s">
        <v>36534</v>
      </c>
      <c r="BB32002" s="90" t="s">
        <v>5340</v>
      </c>
      <c r="BC32002" s="90" t="s">
        <v>36510</v>
      </c>
      <c r="BD32002" s="473" t="s">
        <v>1301</v>
      </c>
    </row>
    <row r="32003" spans="53:56" ht="15" x14ac:dyDescent="0.25">
      <c r="BA32003" s="91" t="s">
        <v>36535</v>
      </c>
      <c r="BB32003" s="91" t="s">
        <v>5340</v>
      </c>
      <c r="BC32003" s="91" t="s">
        <v>18082</v>
      </c>
      <c r="BD32003" s="473" t="s">
        <v>1301</v>
      </c>
    </row>
    <row r="32004" spans="53:56" ht="15" x14ac:dyDescent="0.25">
      <c r="BA32004" s="90" t="s">
        <v>36536</v>
      </c>
      <c r="BB32004" s="90" t="s">
        <v>5340</v>
      </c>
      <c r="BC32004" s="90" t="s">
        <v>36360</v>
      </c>
      <c r="BD32004" s="473" t="s">
        <v>1301</v>
      </c>
    </row>
    <row r="32005" spans="53:56" ht="15" x14ac:dyDescent="0.25">
      <c r="BA32005" s="91" t="s">
        <v>36537</v>
      </c>
      <c r="BB32005" s="91" t="s">
        <v>5340</v>
      </c>
      <c r="BC32005" s="91" t="s">
        <v>36510</v>
      </c>
      <c r="BD32005" s="473" t="s">
        <v>1301</v>
      </c>
    </row>
    <row r="32006" spans="53:56" ht="15" x14ac:dyDescent="0.25">
      <c r="BA32006" s="90" t="s">
        <v>36538</v>
      </c>
      <c r="BB32006" s="90" t="s">
        <v>5340</v>
      </c>
      <c r="BC32006" s="90" t="s">
        <v>18082</v>
      </c>
      <c r="BD32006" s="473" t="s">
        <v>1301</v>
      </c>
    </row>
    <row r="32007" spans="53:56" ht="15" x14ac:dyDescent="0.25">
      <c r="BA32007" s="91" t="s">
        <v>36539</v>
      </c>
      <c r="BB32007" s="91" t="s">
        <v>5340</v>
      </c>
      <c r="BC32007" s="91" t="s">
        <v>34174</v>
      </c>
      <c r="BD32007" s="473" t="s">
        <v>1301</v>
      </c>
    </row>
    <row r="32008" spans="53:56" ht="15" x14ac:dyDescent="0.25">
      <c r="BA32008" s="90" t="s">
        <v>36540</v>
      </c>
      <c r="BB32008" s="90" t="s">
        <v>5340</v>
      </c>
      <c r="BC32008" s="90" t="s">
        <v>36512</v>
      </c>
      <c r="BD32008" s="473" t="s">
        <v>1301</v>
      </c>
    </row>
    <row r="32009" spans="53:56" ht="15" x14ac:dyDescent="0.25">
      <c r="BA32009" s="91" t="s">
        <v>36541</v>
      </c>
      <c r="BB32009" s="91" t="s">
        <v>5340</v>
      </c>
      <c r="BC32009" s="91" t="s">
        <v>10651</v>
      </c>
      <c r="BD32009" s="473" t="s">
        <v>1301</v>
      </c>
    </row>
    <row r="32010" spans="53:56" ht="15" x14ac:dyDescent="0.25">
      <c r="BA32010" s="90" t="s">
        <v>36542</v>
      </c>
      <c r="BB32010" s="90" t="s">
        <v>5340</v>
      </c>
      <c r="BC32010" s="90" t="s">
        <v>36543</v>
      </c>
      <c r="BD32010" s="473" t="s">
        <v>1301</v>
      </c>
    </row>
    <row r="32011" spans="53:56" ht="15" x14ac:dyDescent="0.25">
      <c r="BA32011" s="91" t="s">
        <v>36544</v>
      </c>
      <c r="BB32011" s="91" t="s">
        <v>5340</v>
      </c>
      <c r="BC32011" s="91" t="s">
        <v>8872</v>
      </c>
      <c r="BD32011" s="473" t="s">
        <v>1301</v>
      </c>
    </row>
    <row r="32012" spans="53:56" ht="15" x14ac:dyDescent="0.25">
      <c r="BA32012" s="90" t="s">
        <v>36545</v>
      </c>
      <c r="BB32012" s="90" t="s">
        <v>5340</v>
      </c>
      <c r="BC32012" s="90" t="s">
        <v>10651</v>
      </c>
      <c r="BD32012" s="473" t="s">
        <v>1301</v>
      </c>
    </row>
    <row r="32013" spans="53:56" ht="15" x14ac:dyDescent="0.25">
      <c r="BA32013" s="91" t="s">
        <v>36546</v>
      </c>
      <c r="BB32013" s="91" t="s">
        <v>5340</v>
      </c>
      <c r="BC32013" s="91" t="s">
        <v>36512</v>
      </c>
      <c r="BD32013" s="473" t="s">
        <v>1301</v>
      </c>
    </row>
    <row r="32014" spans="53:56" ht="15" x14ac:dyDescent="0.25">
      <c r="BA32014" s="90" t="s">
        <v>36547</v>
      </c>
      <c r="BB32014" s="90" t="s">
        <v>5340</v>
      </c>
      <c r="BC32014" s="90" t="s">
        <v>34174</v>
      </c>
      <c r="BD32014" s="473" t="s">
        <v>1301</v>
      </c>
    </row>
    <row r="32015" spans="53:56" ht="15" x14ac:dyDescent="0.25">
      <c r="BA32015" s="91" t="s">
        <v>36548</v>
      </c>
      <c r="BB32015" s="91" t="s">
        <v>5340</v>
      </c>
      <c r="BC32015" s="91" t="s">
        <v>8872</v>
      </c>
      <c r="BD32015" s="473" t="s">
        <v>1301</v>
      </c>
    </row>
    <row r="32016" spans="53:56" ht="15" x14ac:dyDescent="0.25">
      <c r="BA32016" s="90" t="s">
        <v>36549</v>
      </c>
      <c r="BB32016" s="90" t="s">
        <v>5340</v>
      </c>
      <c r="BC32016" s="90" t="s">
        <v>34174</v>
      </c>
      <c r="BD32016" s="473" t="s">
        <v>1301</v>
      </c>
    </row>
    <row r="32017" spans="53:56" ht="15" x14ac:dyDescent="0.25">
      <c r="BA32017" s="91" t="s">
        <v>36550</v>
      </c>
      <c r="BB32017" s="91" t="s">
        <v>5340</v>
      </c>
      <c r="BC32017" s="91" t="s">
        <v>36530</v>
      </c>
      <c r="BD32017" s="473" t="s">
        <v>1301</v>
      </c>
    </row>
    <row r="32018" spans="53:56" ht="15" x14ac:dyDescent="0.25">
      <c r="BA32018" s="90" t="s">
        <v>36551</v>
      </c>
      <c r="BB32018" s="90" t="s">
        <v>5340</v>
      </c>
      <c r="BC32018" s="90" t="s">
        <v>36190</v>
      </c>
      <c r="BD32018" s="473" t="s">
        <v>1301</v>
      </c>
    </row>
    <row r="32019" spans="53:56" ht="15" x14ac:dyDescent="0.25">
      <c r="BA32019" s="91" t="s">
        <v>36552</v>
      </c>
      <c r="BB32019" s="91" t="s">
        <v>5340</v>
      </c>
      <c r="BC32019" s="91" t="s">
        <v>36530</v>
      </c>
      <c r="BD32019" s="473" t="s">
        <v>1301</v>
      </c>
    </row>
    <row r="32020" spans="53:56" ht="15" x14ac:dyDescent="0.25">
      <c r="BA32020" s="90" t="s">
        <v>36553</v>
      </c>
      <c r="BB32020" s="90" t="s">
        <v>5340</v>
      </c>
      <c r="BC32020" s="90" t="s">
        <v>25975</v>
      </c>
      <c r="BD32020" s="473" t="s">
        <v>1301</v>
      </c>
    </row>
    <row r="32021" spans="53:56" ht="15" x14ac:dyDescent="0.25">
      <c r="BA32021" s="91" t="s">
        <v>36554</v>
      </c>
      <c r="BB32021" s="91" t="s">
        <v>5340</v>
      </c>
      <c r="BC32021" s="91" t="s">
        <v>18082</v>
      </c>
      <c r="BD32021" s="473" t="s">
        <v>1301</v>
      </c>
    </row>
    <row r="32022" spans="53:56" ht="15" x14ac:dyDescent="0.25">
      <c r="BA32022" s="90" t="s">
        <v>36555</v>
      </c>
      <c r="BB32022" s="90" t="s">
        <v>5340</v>
      </c>
      <c r="BC32022" s="90" t="s">
        <v>25975</v>
      </c>
      <c r="BD32022" s="473" t="s">
        <v>1301</v>
      </c>
    </row>
    <row r="32023" spans="53:56" ht="15" x14ac:dyDescent="0.25">
      <c r="BA32023" s="91" t="s">
        <v>36556</v>
      </c>
      <c r="BB32023" s="91" t="s">
        <v>5340</v>
      </c>
      <c r="BC32023" s="91" t="s">
        <v>8872</v>
      </c>
      <c r="BD32023" s="473" t="s">
        <v>1301</v>
      </c>
    </row>
    <row r="32024" spans="53:56" ht="15" x14ac:dyDescent="0.25">
      <c r="BA32024" s="90" t="s">
        <v>36557</v>
      </c>
      <c r="BB32024" s="90" t="s">
        <v>5340</v>
      </c>
      <c r="BC32024" s="90" t="s">
        <v>30468</v>
      </c>
      <c r="BD32024" s="473" t="s">
        <v>1301</v>
      </c>
    </row>
    <row r="32025" spans="53:56" ht="15" x14ac:dyDescent="0.25">
      <c r="BA32025" s="91" t="s">
        <v>36558</v>
      </c>
      <c r="BB32025" s="91" t="s">
        <v>5340</v>
      </c>
      <c r="BC32025" s="91" t="s">
        <v>8872</v>
      </c>
      <c r="BD32025" s="473" t="s">
        <v>1301</v>
      </c>
    </row>
    <row r="32026" spans="53:56" ht="15" x14ac:dyDescent="0.25">
      <c r="BA32026" s="90" t="s">
        <v>36559</v>
      </c>
      <c r="BB32026" s="90" t="s">
        <v>5340</v>
      </c>
      <c r="BC32026" s="90" t="s">
        <v>30468</v>
      </c>
      <c r="BD32026" s="473" t="s">
        <v>1301</v>
      </c>
    </row>
    <row r="32027" spans="53:56" ht="15" x14ac:dyDescent="0.25">
      <c r="BA32027" s="91" t="s">
        <v>36560</v>
      </c>
      <c r="BB32027" s="91" t="s">
        <v>5340</v>
      </c>
      <c r="BC32027" s="91" t="s">
        <v>36543</v>
      </c>
      <c r="BD32027" s="473" t="s">
        <v>1301</v>
      </c>
    </row>
    <row r="32028" spans="53:56" ht="15" x14ac:dyDescent="0.25">
      <c r="BA32028" s="90" t="s">
        <v>36561</v>
      </c>
      <c r="BB32028" s="90" t="s">
        <v>5340</v>
      </c>
      <c r="BC32028" s="90" t="s">
        <v>36510</v>
      </c>
      <c r="BD32028" s="473" t="s">
        <v>1301</v>
      </c>
    </row>
    <row r="32029" spans="53:56" ht="15" x14ac:dyDescent="0.25">
      <c r="BA32029" s="91" t="s">
        <v>36562</v>
      </c>
      <c r="BB32029" s="91" t="s">
        <v>5340</v>
      </c>
      <c r="BC32029" s="91" t="s">
        <v>10651</v>
      </c>
      <c r="BD32029" s="473" t="s">
        <v>1301</v>
      </c>
    </row>
    <row r="32030" spans="53:56" ht="15" x14ac:dyDescent="0.25">
      <c r="BA32030" s="90" t="s">
        <v>36563</v>
      </c>
      <c r="BB32030" s="90" t="s">
        <v>5340</v>
      </c>
      <c r="BC32030" s="90" t="s">
        <v>34174</v>
      </c>
      <c r="BD32030" s="473" t="s">
        <v>1301</v>
      </c>
    </row>
    <row r="32031" spans="53:56" ht="15" x14ac:dyDescent="0.25">
      <c r="BA32031" s="91" t="s">
        <v>36564</v>
      </c>
      <c r="BB32031" s="91" t="s">
        <v>5340</v>
      </c>
      <c r="BC32031" s="91" t="s">
        <v>36360</v>
      </c>
      <c r="BD32031" s="473" t="s">
        <v>1301</v>
      </c>
    </row>
    <row r="32032" spans="53:56" ht="15" x14ac:dyDescent="0.25">
      <c r="BA32032" s="90" t="s">
        <v>36565</v>
      </c>
      <c r="BB32032" s="90" t="s">
        <v>5340</v>
      </c>
      <c r="BC32032" s="90" t="s">
        <v>30468</v>
      </c>
      <c r="BD32032" s="473" t="s">
        <v>1301</v>
      </c>
    </row>
    <row r="32033" spans="53:56" ht="15" x14ac:dyDescent="0.25">
      <c r="BA32033" s="91" t="s">
        <v>36566</v>
      </c>
      <c r="BB32033" s="91" t="s">
        <v>5340</v>
      </c>
      <c r="BC32033" s="91" t="s">
        <v>36512</v>
      </c>
      <c r="BD32033" s="473" t="s">
        <v>1301</v>
      </c>
    </row>
    <row r="32034" spans="53:56" ht="15" x14ac:dyDescent="0.25">
      <c r="BA32034" s="90" t="s">
        <v>36567</v>
      </c>
      <c r="BB32034" s="90" t="s">
        <v>5340</v>
      </c>
      <c r="BC32034" s="90" t="s">
        <v>36360</v>
      </c>
      <c r="BD32034" s="473" t="s">
        <v>1301</v>
      </c>
    </row>
    <row r="32035" spans="53:56" ht="15" x14ac:dyDescent="0.25">
      <c r="BA32035" s="91" t="s">
        <v>36568</v>
      </c>
      <c r="BB32035" s="91" t="s">
        <v>5340</v>
      </c>
      <c r="BC32035" s="91" t="s">
        <v>30468</v>
      </c>
      <c r="BD32035" s="473" t="s">
        <v>1301</v>
      </c>
    </row>
    <row r="32036" spans="53:56" ht="15" x14ac:dyDescent="0.25">
      <c r="BA32036" s="90" t="s">
        <v>36569</v>
      </c>
      <c r="BB32036" s="90" t="s">
        <v>5340</v>
      </c>
      <c r="BC32036" s="90" t="s">
        <v>25975</v>
      </c>
      <c r="BD32036" s="473" t="s">
        <v>1301</v>
      </c>
    </row>
    <row r="32037" spans="53:56" ht="15" x14ac:dyDescent="0.25">
      <c r="BA32037" s="91" t="s">
        <v>36570</v>
      </c>
      <c r="BB32037" s="91" t="s">
        <v>5340</v>
      </c>
      <c r="BC32037" s="91" t="s">
        <v>3768</v>
      </c>
      <c r="BD32037" s="473" t="s">
        <v>1301</v>
      </c>
    </row>
    <row r="32038" spans="53:56" ht="15" x14ac:dyDescent="0.25">
      <c r="BA32038" s="90" t="s">
        <v>36571</v>
      </c>
      <c r="BB32038" s="90" t="s">
        <v>5340</v>
      </c>
      <c r="BC32038" s="90" t="s">
        <v>10651</v>
      </c>
      <c r="BD32038" s="473" t="s">
        <v>1301</v>
      </c>
    </row>
    <row r="32039" spans="53:56" ht="15" x14ac:dyDescent="0.25">
      <c r="BA32039" s="91" t="s">
        <v>36572</v>
      </c>
      <c r="BB32039" s="91" t="s">
        <v>5340</v>
      </c>
      <c r="BC32039" s="91" t="s">
        <v>36512</v>
      </c>
      <c r="BD32039" s="473" t="s">
        <v>1301</v>
      </c>
    </row>
    <row r="32040" spans="53:56" ht="15" x14ac:dyDescent="0.25">
      <c r="BA32040" s="90" t="s">
        <v>36573</v>
      </c>
      <c r="BB32040" s="90" t="s">
        <v>5340</v>
      </c>
      <c r="BC32040" s="90" t="s">
        <v>3768</v>
      </c>
      <c r="BD32040" s="473" t="s">
        <v>1301</v>
      </c>
    </row>
    <row r="32041" spans="53:56" ht="15" x14ac:dyDescent="0.25">
      <c r="BA32041" s="91" t="s">
        <v>36574</v>
      </c>
      <c r="BB32041" s="91" t="s">
        <v>5340</v>
      </c>
      <c r="BC32041" s="91" t="s">
        <v>10651</v>
      </c>
      <c r="BD32041" s="473" t="s">
        <v>1301</v>
      </c>
    </row>
    <row r="32042" spans="53:56" ht="15" x14ac:dyDescent="0.25">
      <c r="BA32042" s="90" t="s">
        <v>36575</v>
      </c>
      <c r="BB32042" s="90" t="s">
        <v>5340</v>
      </c>
      <c r="BC32042" s="90" t="s">
        <v>36510</v>
      </c>
      <c r="BD32042" s="473" t="s">
        <v>1301</v>
      </c>
    </row>
    <row r="32043" spans="53:56" ht="15" x14ac:dyDescent="0.25">
      <c r="BA32043" s="91" t="s">
        <v>36576</v>
      </c>
      <c r="BB32043" s="91" t="s">
        <v>5340</v>
      </c>
      <c r="BC32043" s="91" t="s">
        <v>36512</v>
      </c>
      <c r="BD32043" s="473" t="s">
        <v>1301</v>
      </c>
    </row>
    <row r="32044" spans="53:56" ht="15" x14ac:dyDescent="0.25">
      <c r="BA32044" s="90" t="s">
        <v>36577</v>
      </c>
      <c r="BB32044" s="90" t="s">
        <v>5340</v>
      </c>
      <c r="BC32044" s="90" t="s">
        <v>36543</v>
      </c>
      <c r="BD32044" s="473" t="s">
        <v>1301</v>
      </c>
    </row>
    <row r="32045" spans="53:56" ht="15" x14ac:dyDescent="0.25">
      <c r="BA32045" s="91" t="s">
        <v>36578</v>
      </c>
      <c r="BB32045" s="91" t="s">
        <v>5340</v>
      </c>
      <c r="BC32045" s="91" t="s">
        <v>8872</v>
      </c>
      <c r="BD32045" s="473" t="s">
        <v>1301</v>
      </c>
    </row>
    <row r="32046" spans="53:56" ht="15" x14ac:dyDescent="0.25">
      <c r="BA32046" s="90" t="s">
        <v>36579</v>
      </c>
      <c r="BB32046" s="90" t="s">
        <v>5340</v>
      </c>
      <c r="BC32046" s="90" t="s">
        <v>35655</v>
      </c>
      <c r="BD32046" s="473" t="s">
        <v>1301</v>
      </c>
    </row>
    <row r="32047" spans="53:56" ht="15" x14ac:dyDescent="0.25">
      <c r="BA32047" s="91" t="s">
        <v>36580</v>
      </c>
      <c r="BB32047" s="91" t="s">
        <v>5340</v>
      </c>
      <c r="BC32047" s="91" t="s">
        <v>35655</v>
      </c>
      <c r="BD32047" s="473" t="s">
        <v>1301</v>
      </c>
    </row>
    <row r="32048" spans="53:56" ht="15" x14ac:dyDescent="0.25">
      <c r="BA32048" s="90" t="s">
        <v>36581</v>
      </c>
      <c r="BB32048" s="90" t="s">
        <v>5340</v>
      </c>
      <c r="BC32048" s="90" t="s">
        <v>36190</v>
      </c>
      <c r="BD32048" s="473" t="s">
        <v>1301</v>
      </c>
    </row>
    <row r="32049" spans="53:56" ht="15" x14ac:dyDescent="0.25">
      <c r="BA32049" s="91" t="s">
        <v>36582</v>
      </c>
      <c r="BB32049" s="91" t="s">
        <v>5340</v>
      </c>
      <c r="BC32049" s="91" t="s">
        <v>36510</v>
      </c>
      <c r="BD32049" s="473" t="s">
        <v>1301</v>
      </c>
    </row>
    <row r="32050" spans="53:56" ht="15" x14ac:dyDescent="0.25">
      <c r="BA32050" s="90" t="s">
        <v>36583</v>
      </c>
      <c r="BB32050" s="90" t="s">
        <v>5340</v>
      </c>
      <c r="BC32050" s="90" t="s">
        <v>36530</v>
      </c>
      <c r="BD32050" s="473" t="s">
        <v>1301</v>
      </c>
    </row>
    <row r="32051" spans="53:56" ht="15" x14ac:dyDescent="0.25">
      <c r="BA32051" s="91" t="s">
        <v>36584</v>
      </c>
      <c r="BB32051" s="91" t="s">
        <v>5340</v>
      </c>
      <c r="BC32051" s="91" t="s">
        <v>3768</v>
      </c>
      <c r="BD32051" s="473" t="s">
        <v>1301</v>
      </c>
    </row>
    <row r="32052" spans="53:56" ht="15" x14ac:dyDescent="0.25">
      <c r="BA32052" s="90" t="s">
        <v>36585</v>
      </c>
      <c r="BB32052" s="90" t="s">
        <v>5340</v>
      </c>
      <c r="BC32052" s="90" t="s">
        <v>10651</v>
      </c>
      <c r="BD32052" s="473" t="s">
        <v>1301</v>
      </c>
    </row>
    <row r="32053" spans="53:56" ht="15" x14ac:dyDescent="0.25">
      <c r="BA32053" s="91" t="s">
        <v>36586</v>
      </c>
      <c r="BB32053" s="91" t="s">
        <v>5340</v>
      </c>
      <c r="BC32053" s="91" t="s">
        <v>25975</v>
      </c>
      <c r="BD32053" s="473" t="s">
        <v>1301</v>
      </c>
    </row>
    <row r="32054" spans="53:56" ht="15" x14ac:dyDescent="0.25">
      <c r="BA32054" s="90" t="s">
        <v>36587</v>
      </c>
      <c r="BB32054" s="90" t="s">
        <v>5340</v>
      </c>
      <c r="BC32054" s="90" t="s">
        <v>10651</v>
      </c>
      <c r="BD32054" s="473" t="s">
        <v>1301</v>
      </c>
    </row>
    <row r="32055" spans="53:56" ht="15" x14ac:dyDescent="0.25">
      <c r="BA32055" s="91" t="s">
        <v>36588</v>
      </c>
      <c r="BB32055" s="91" t="s">
        <v>5340</v>
      </c>
      <c r="BC32055" s="91" t="s">
        <v>36360</v>
      </c>
      <c r="BD32055" s="473" t="s">
        <v>1301</v>
      </c>
    </row>
    <row r="32056" spans="53:56" ht="15" x14ac:dyDescent="0.25">
      <c r="BA32056" s="90" t="s">
        <v>36589</v>
      </c>
      <c r="BB32056" s="90" t="s">
        <v>5340</v>
      </c>
      <c r="BC32056" s="90" t="s">
        <v>30468</v>
      </c>
      <c r="BD32056" s="473" t="s">
        <v>1301</v>
      </c>
    </row>
    <row r="32057" spans="53:56" ht="15" x14ac:dyDescent="0.25">
      <c r="BA32057" s="91" t="s">
        <v>36590</v>
      </c>
      <c r="BB32057" s="91" t="s">
        <v>5340</v>
      </c>
      <c r="BC32057" s="91" t="s">
        <v>25975</v>
      </c>
      <c r="BD32057" s="473" t="s">
        <v>1301</v>
      </c>
    </row>
    <row r="32058" spans="53:56" ht="15" x14ac:dyDescent="0.25">
      <c r="BA32058" s="90" t="s">
        <v>36591</v>
      </c>
      <c r="BB32058" s="90" t="s">
        <v>5340</v>
      </c>
      <c r="BC32058" s="90" t="s">
        <v>25975</v>
      </c>
      <c r="BD32058" s="473" t="s">
        <v>1301</v>
      </c>
    </row>
    <row r="32059" spans="53:56" ht="15" x14ac:dyDescent="0.25">
      <c r="BA32059" s="91" t="s">
        <v>36592</v>
      </c>
      <c r="BB32059" s="91" t="s">
        <v>5340</v>
      </c>
      <c r="BC32059" s="91" t="s">
        <v>36530</v>
      </c>
      <c r="BD32059" s="473" t="s">
        <v>1301</v>
      </c>
    </row>
    <row r="32060" spans="53:56" ht="15" x14ac:dyDescent="0.25">
      <c r="BA32060" s="90" t="s">
        <v>36593</v>
      </c>
      <c r="BB32060" s="90" t="s">
        <v>5340</v>
      </c>
      <c r="BC32060" s="90" t="s">
        <v>25975</v>
      </c>
      <c r="BD32060" s="473" t="s">
        <v>1301</v>
      </c>
    </row>
    <row r="32061" spans="53:56" ht="15" x14ac:dyDescent="0.25">
      <c r="BA32061" s="90" t="s">
        <v>36594</v>
      </c>
      <c r="BB32061" s="90" t="s">
        <v>5340</v>
      </c>
      <c r="BC32061" s="90" t="s">
        <v>35655</v>
      </c>
      <c r="BD32061" s="473" t="s">
        <v>1301</v>
      </c>
    </row>
    <row r="32062" spans="53:56" ht="15" x14ac:dyDescent="0.25">
      <c r="BA32062" s="91" t="s">
        <v>36595</v>
      </c>
      <c r="BB32062" s="91" t="s">
        <v>5340</v>
      </c>
      <c r="BC32062" s="91" t="s">
        <v>36510</v>
      </c>
      <c r="BD32062" s="473" t="s">
        <v>1301</v>
      </c>
    </row>
    <row r="32063" spans="53:56" ht="15" x14ac:dyDescent="0.25">
      <c r="BA32063" s="90" t="s">
        <v>36596</v>
      </c>
      <c r="BB32063" s="90" t="s">
        <v>5340</v>
      </c>
      <c r="BC32063" s="90" t="s">
        <v>30468</v>
      </c>
      <c r="BD32063" s="473" t="s">
        <v>1301</v>
      </c>
    </row>
    <row r="32064" spans="53:56" ht="15" x14ac:dyDescent="0.25">
      <c r="BA32064" s="91" t="s">
        <v>36597</v>
      </c>
      <c r="BB32064" s="91" t="s">
        <v>5340</v>
      </c>
      <c r="BC32064" s="91" t="s">
        <v>36530</v>
      </c>
      <c r="BD32064" s="473" t="s">
        <v>1301</v>
      </c>
    </row>
    <row r="32065" spans="53:56" ht="15" x14ac:dyDescent="0.25">
      <c r="BA32065" s="90" t="s">
        <v>36598</v>
      </c>
      <c r="BB32065" s="90" t="s">
        <v>5340</v>
      </c>
      <c r="BC32065" s="90" t="s">
        <v>36530</v>
      </c>
      <c r="BD32065" s="473" t="s">
        <v>1301</v>
      </c>
    </row>
    <row r="32066" spans="53:56" ht="15" x14ac:dyDescent="0.25">
      <c r="BA32066" s="91" t="s">
        <v>36599</v>
      </c>
      <c r="BB32066" s="91" t="s">
        <v>5340</v>
      </c>
      <c r="BC32066" s="91" t="s">
        <v>10651</v>
      </c>
      <c r="BD32066" s="473" t="s">
        <v>1301</v>
      </c>
    </row>
    <row r="32067" spans="53:56" ht="15" x14ac:dyDescent="0.25">
      <c r="BA32067" s="90" t="s">
        <v>36600</v>
      </c>
      <c r="BB32067" s="90" t="s">
        <v>5340</v>
      </c>
      <c r="BC32067" s="90" t="s">
        <v>36190</v>
      </c>
      <c r="BD32067" s="473" t="s">
        <v>1301</v>
      </c>
    </row>
    <row r="32068" spans="53:56" ht="15" x14ac:dyDescent="0.25">
      <c r="BA32068" s="91" t="s">
        <v>36601</v>
      </c>
      <c r="BB32068" s="91" t="s">
        <v>5340</v>
      </c>
      <c r="BC32068" s="91" t="s">
        <v>35655</v>
      </c>
      <c r="BD32068" s="473" t="s">
        <v>1301</v>
      </c>
    </row>
    <row r="32069" spans="53:56" ht="15" x14ac:dyDescent="0.25">
      <c r="BA32069" s="90" t="s">
        <v>36602</v>
      </c>
      <c r="BB32069" s="90" t="s">
        <v>5340</v>
      </c>
      <c r="BC32069" s="90" t="s">
        <v>36510</v>
      </c>
      <c r="BD32069" s="473" t="s">
        <v>1301</v>
      </c>
    </row>
    <row r="32070" spans="53:56" ht="15" x14ac:dyDescent="0.25">
      <c r="BA32070" s="91" t="s">
        <v>36603</v>
      </c>
      <c r="BB32070" s="91" t="s">
        <v>5340</v>
      </c>
      <c r="BC32070" s="91" t="s">
        <v>36360</v>
      </c>
      <c r="BD32070" s="473" t="s">
        <v>1301</v>
      </c>
    </row>
    <row r="32071" spans="53:56" ht="15" x14ac:dyDescent="0.25">
      <c r="BA32071" s="90" t="s">
        <v>36604</v>
      </c>
      <c r="BB32071" s="90" t="s">
        <v>5340</v>
      </c>
      <c r="BC32071" s="90" t="s">
        <v>8872</v>
      </c>
      <c r="BD32071" s="473" t="s">
        <v>1301</v>
      </c>
    </row>
    <row r="32072" spans="53:56" ht="15" x14ac:dyDescent="0.25">
      <c r="BA32072" s="91" t="s">
        <v>36605</v>
      </c>
      <c r="BB32072" s="91" t="s">
        <v>5340</v>
      </c>
      <c r="BC32072" s="91" t="s">
        <v>10651</v>
      </c>
      <c r="BD32072" s="473" t="s">
        <v>1301</v>
      </c>
    </row>
    <row r="32073" spans="53:56" ht="15" x14ac:dyDescent="0.25">
      <c r="BA32073" s="90" t="s">
        <v>36606</v>
      </c>
      <c r="BB32073" s="90" t="s">
        <v>5340</v>
      </c>
      <c r="BC32073" s="90" t="s">
        <v>8872</v>
      </c>
      <c r="BD32073" s="473" t="s">
        <v>1301</v>
      </c>
    </row>
    <row r="32074" spans="53:56" ht="15" x14ac:dyDescent="0.25">
      <c r="BA32074" s="90" t="s">
        <v>36607</v>
      </c>
      <c r="BB32074" s="90" t="s">
        <v>5340</v>
      </c>
      <c r="BC32074" s="90" t="s">
        <v>10651</v>
      </c>
      <c r="BD32074" s="473" t="s">
        <v>1301</v>
      </c>
    </row>
    <row r="32075" spans="53:56" ht="15" x14ac:dyDescent="0.25">
      <c r="BA32075" s="91" t="s">
        <v>36608</v>
      </c>
      <c r="BB32075" s="91" t="s">
        <v>5340</v>
      </c>
      <c r="BC32075" s="91" t="s">
        <v>36543</v>
      </c>
      <c r="BD32075" s="473" t="s">
        <v>1301</v>
      </c>
    </row>
    <row r="32076" spans="53:56" ht="15" x14ac:dyDescent="0.25">
      <c r="BA32076" s="90" t="s">
        <v>36609</v>
      </c>
      <c r="BB32076" s="90" t="s">
        <v>5340</v>
      </c>
      <c r="BC32076" s="90" t="s">
        <v>18082</v>
      </c>
      <c r="BD32076" s="473" t="s">
        <v>1301</v>
      </c>
    </row>
    <row r="32077" spans="53:56" ht="15" x14ac:dyDescent="0.25">
      <c r="BA32077" s="91" t="s">
        <v>36610</v>
      </c>
      <c r="BB32077" s="91" t="s">
        <v>5340</v>
      </c>
      <c r="BC32077" s="91" t="s">
        <v>36543</v>
      </c>
      <c r="BD32077" s="473" t="s">
        <v>1301</v>
      </c>
    </row>
    <row r="32078" spans="53:56" ht="15" x14ac:dyDescent="0.25">
      <c r="BA32078" s="90" t="s">
        <v>36611</v>
      </c>
      <c r="BB32078" s="90" t="s">
        <v>5340</v>
      </c>
      <c r="BC32078" s="90" t="s">
        <v>36360</v>
      </c>
      <c r="BD32078" s="473" t="s">
        <v>1301</v>
      </c>
    </row>
    <row r="32079" spans="53:56" ht="15" x14ac:dyDescent="0.25">
      <c r="BA32079" s="90" t="s">
        <v>36612</v>
      </c>
      <c r="BB32079" s="90" t="s">
        <v>5340</v>
      </c>
      <c r="BC32079" s="90" t="s">
        <v>30468</v>
      </c>
      <c r="BD32079" s="473" t="s">
        <v>1301</v>
      </c>
    </row>
    <row r="32080" spans="53:56" ht="15" x14ac:dyDescent="0.25">
      <c r="BA32080" s="91" t="s">
        <v>36613</v>
      </c>
      <c r="BB32080" s="91" t="s">
        <v>5340</v>
      </c>
      <c r="BC32080" s="91" t="s">
        <v>36543</v>
      </c>
      <c r="BD32080" s="473" t="s">
        <v>1301</v>
      </c>
    </row>
    <row r="32081" spans="53:56" ht="15" x14ac:dyDescent="0.25">
      <c r="BA32081" s="90" t="s">
        <v>36614</v>
      </c>
      <c r="BB32081" s="90" t="s">
        <v>5340</v>
      </c>
      <c r="BC32081" s="90" t="s">
        <v>10651</v>
      </c>
      <c r="BD32081" s="473" t="s">
        <v>1301</v>
      </c>
    </row>
    <row r="32082" spans="53:56" ht="15" x14ac:dyDescent="0.25">
      <c r="BA32082" s="91" t="s">
        <v>36615</v>
      </c>
      <c r="BB32082" s="91" t="s">
        <v>5340</v>
      </c>
      <c r="BC32082" s="91" t="s">
        <v>36360</v>
      </c>
      <c r="BD32082" s="473" t="s">
        <v>1301</v>
      </c>
    </row>
    <row r="32083" spans="53:56" ht="15" x14ac:dyDescent="0.25">
      <c r="BA32083" s="91" t="s">
        <v>36616</v>
      </c>
      <c r="BB32083" s="91" t="s">
        <v>5340</v>
      </c>
      <c r="BC32083" s="91" t="s">
        <v>8872</v>
      </c>
      <c r="BD32083" s="473" t="s">
        <v>1301</v>
      </c>
    </row>
    <row r="32084" spans="53:56" ht="15" x14ac:dyDescent="0.25">
      <c r="BA32084" s="90" t="s">
        <v>36617</v>
      </c>
      <c r="BB32084" s="90" t="s">
        <v>5340</v>
      </c>
      <c r="BC32084" s="90" t="s">
        <v>36190</v>
      </c>
      <c r="BD32084" s="473" t="s">
        <v>1301</v>
      </c>
    </row>
    <row r="32085" spans="53:56" ht="15" x14ac:dyDescent="0.25">
      <c r="BA32085" s="91" t="s">
        <v>36618</v>
      </c>
      <c r="BB32085" s="91" t="s">
        <v>5340</v>
      </c>
      <c r="BC32085" s="91" t="s">
        <v>36543</v>
      </c>
      <c r="BD32085" s="473" t="s">
        <v>1301</v>
      </c>
    </row>
    <row r="32086" spans="53:56" ht="15" x14ac:dyDescent="0.25">
      <c r="BA32086" s="90" t="s">
        <v>36619</v>
      </c>
      <c r="BB32086" s="90" t="s">
        <v>5340</v>
      </c>
      <c r="BC32086" s="90" t="s">
        <v>18082</v>
      </c>
      <c r="BD32086" s="473" t="s">
        <v>1301</v>
      </c>
    </row>
    <row r="32087" spans="53:56" ht="15" x14ac:dyDescent="0.25">
      <c r="BA32087" s="90" t="s">
        <v>36620</v>
      </c>
      <c r="BB32087" s="90" t="s">
        <v>5340</v>
      </c>
      <c r="BC32087" s="90" t="s">
        <v>30468</v>
      </c>
      <c r="BD32087" s="473" t="s">
        <v>1301</v>
      </c>
    </row>
    <row r="32088" spans="53:56" ht="15" x14ac:dyDescent="0.25">
      <c r="BA32088" s="91" t="s">
        <v>36621</v>
      </c>
      <c r="BB32088" s="91" t="s">
        <v>5340</v>
      </c>
      <c r="BC32088" s="91" t="s">
        <v>34174</v>
      </c>
      <c r="BD32088" s="473" t="s">
        <v>1301</v>
      </c>
    </row>
    <row r="32089" spans="53:56" ht="15" x14ac:dyDescent="0.25">
      <c r="BA32089" s="90" t="s">
        <v>36622</v>
      </c>
      <c r="BB32089" s="90" t="s">
        <v>5340</v>
      </c>
      <c r="BC32089" s="90" t="s">
        <v>36530</v>
      </c>
      <c r="BD32089" s="473" t="s">
        <v>1301</v>
      </c>
    </row>
    <row r="32090" spans="53:56" ht="15" x14ac:dyDescent="0.25">
      <c r="BA32090" s="91" t="s">
        <v>36623</v>
      </c>
      <c r="BB32090" s="91" t="s">
        <v>5340</v>
      </c>
      <c r="BC32090" s="91" t="s">
        <v>36190</v>
      </c>
      <c r="BD32090" s="473" t="s">
        <v>1301</v>
      </c>
    </row>
    <row r="32091" spans="53:56" ht="15" x14ac:dyDescent="0.25">
      <c r="BA32091" s="91" t="s">
        <v>36624</v>
      </c>
      <c r="BB32091" s="91" t="s">
        <v>5340</v>
      </c>
      <c r="BC32091" s="91" t="s">
        <v>36530</v>
      </c>
      <c r="BD32091" s="473" t="s">
        <v>1301</v>
      </c>
    </row>
    <row r="32092" spans="53:56" ht="15" x14ac:dyDescent="0.25">
      <c r="BA32092" s="90" t="s">
        <v>36625</v>
      </c>
      <c r="BB32092" s="90" t="s">
        <v>5340</v>
      </c>
      <c r="BC32092" s="90" t="s">
        <v>18082</v>
      </c>
      <c r="BD32092" s="473" t="s">
        <v>1301</v>
      </c>
    </row>
    <row r="32093" spans="53:56" ht="15" x14ac:dyDescent="0.25">
      <c r="BA32093" s="91" t="s">
        <v>36626</v>
      </c>
      <c r="BB32093" s="91" t="s">
        <v>5340</v>
      </c>
      <c r="BC32093" s="91" t="s">
        <v>14644</v>
      </c>
      <c r="BD32093" s="473" t="s">
        <v>1301</v>
      </c>
    </row>
    <row r="32094" spans="53:56" ht="15" x14ac:dyDescent="0.25">
      <c r="BA32094" s="90" t="s">
        <v>36627</v>
      </c>
      <c r="BB32094" s="90" t="s">
        <v>5340</v>
      </c>
      <c r="BC32094" s="90" t="s">
        <v>34174</v>
      </c>
      <c r="BD32094" s="473" t="s">
        <v>1301</v>
      </c>
    </row>
    <row r="32095" spans="53:56" ht="15" x14ac:dyDescent="0.25">
      <c r="BA32095" s="91" t="s">
        <v>36628</v>
      </c>
      <c r="BB32095" s="91" t="s">
        <v>5340</v>
      </c>
      <c r="BC32095" s="91" t="s">
        <v>25975</v>
      </c>
      <c r="BD32095" s="473" t="s">
        <v>1301</v>
      </c>
    </row>
    <row r="32096" spans="53:56" ht="15" x14ac:dyDescent="0.25">
      <c r="BA32096" s="90" t="s">
        <v>36628</v>
      </c>
      <c r="BB32096" s="90" t="s">
        <v>5340</v>
      </c>
      <c r="BC32096" s="90" t="s">
        <v>36530</v>
      </c>
      <c r="BD32096" s="473" t="s">
        <v>1301</v>
      </c>
    </row>
    <row r="32097" spans="53:56" ht="15" x14ac:dyDescent="0.25">
      <c r="BA32097" s="91" t="s">
        <v>36629</v>
      </c>
      <c r="BB32097" s="91" t="s">
        <v>5340</v>
      </c>
      <c r="BC32097" s="91" t="s">
        <v>25975</v>
      </c>
      <c r="BD32097" s="473" t="s">
        <v>1301</v>
      </c>
    </row>
    <row r="32098" spans="53:56" ht="15" x14ac:dyDescent="0.25">
      <c r="BA32098" s="90" t="s">
        <v>36630</v>
      </c>
      <c r="BB32098" s="90" t="s">
        <v>5340</v>
      </c>
      <c r="BC32098" s="90" t="s">
        <v>36360</v>
      </c>
      <c r="BD32098" s="473" t="s">
        <v>1301</v>
      </c>
    </row>
    <row r="32099" spans="53:56" ht="15" x14ac:dyDescent="0.25">
      <c r="BA32099" s="91" t="s">
        <v>36631</v>
      </c>
      <c r="BB32099" s="91" t="s">
        <v>5340</v>
      </c>
      <c r="BC32099" s="91" t="s">
        <v>36543</v>
      </c>
      <c r="BD32099" s="473" t="s">
        <v>1301</v>
      </c>
    </row>
    <row r="32100" spans="53:56" ht="15" x14ac:dyDescent="0.25">
      <c r="BA32100" s="91" t="s">
        <v>36632</v>
      </c>
      <c r="BB32100" s="91" t="s">
        <v>5340</v>
      </c>
      <c r="BC32100" s="91" t="s">
        <v>36510</v>
      </c>
      <c r="BD32100" s="473" t="s">
        <v>1301</v>
      </c>
    </row>
    <row r="32101" spans="53:56" ht="15" x14ac:dyDescent="0.25">
      <c r="BA32101" s="90" t="s">
        <v>36633</v>
      </c>
      <c r="BB32101" s="90" t="s">
        <v>5340</v>
      </c>
      <c r="BC32101" s="90" t="s">
        <v>3768</v>
      </c>
      <c r="BD32101" s="473" t="s">
        <v>1301</v>
      </c>
    </row>
    <row r="32102" spans="53:56" ht="15" x14ac:dyDescent="0.25">
      <c r="BA32102" s="91" t="s">
        <v>36634</v>
      </c>
      <c r="BB32102" s="91" t="s">
        <v>5340</v>
      </c>
      <c r="BC32102" s="91" t="s">
        <v>10651</v>
      </c>
      <c r="BD32102" s="473" t="s">
        <v>1301</v>
      </c>
    </row>
    <row r="32103" spans="53:56" ht="15" x14ac:dyDescent="0.25">
      <c r="BA32103" s="90" t="s">
        <v>36635</v>
      </c>
      <c r="BB32103" s="90" t="s">
        <v>5340</v>
      </c>
      <c r="BC32103" s="90" t="s">
        <v>10651</v>
      </c>
      <c r="BD32103" s="473" t="s">
        <v>1301</v>
      </c>
    </row>
    <row r="32104" spans="53:56" ht="15" x14ac:dyDescent="0.25">
      <c r="BA32104" s="90" t="s">
        <v>36636</v>
      </c>
      <c r="BB32104" s="90" t="s">
        <v>5340</v>
      </c>
      <c r="BC32104" s="90" t="s">
        <v>25975</v>
      </c>
      <c r="BD32104" s="473" t="s">
        <v>1301</v>
      </c>
    </row>
    <row r="32105" spans="53:56" ht="15" x14ac:dyDescent="0.25">
      <c r="BA32105" s="91" t="s">
        <v>36637</v>
      </c>
      <c r="BB32105" s="91" t="s">
        <v>5340</v>
      </c>
      <c r="BC32105" s="91" t="s">
        <v>34174</v>
      </c>
      <c r="BD32105" s="473" t="s">
        <v>1301</v>
      </c>
    </row>
    <row r="32106" spans="53:56" ht="15" x14ac:dyDescent="0.25">
      <c r="BA32106" s="90" t="s">
        <v>36638</v>
      </c>
      <c r="BB32106" s="90" t="s">
        <v>5340</v>
      </c>
      <c r="BC32106" s="90" t="s">
        <v>34174</v>
      </c>
      <c r="BD32106" s="473" t="s">
        <v>1301</v>
      </c>
    </row>
    <row r="32107" spans="53:56" ht="15" x14ac:dyDescent="0.25">
      <c r="BA32107" s="91" t="s">
        <v>36639</v>
      </c>
      <c r="BB32107" s="91" t="s">
        <v>5340</v>
      </c>
      <c r="BC32107" s="91" t="s">
        <v>36510</v>
      </c>
      <c r="BD32107" s="473" t="s">
        <v>1301</v>
      </c>
    </row>
    <row r="32108" spans="53:56" ht="15" x14ac:dyDescent="0.25">
      <c r="BA32108" s="91" t="s">
        <v>36640</v>
      </c>
      <c r="BB32108" s="91" t="s">
        <v>5340</v>
      </c>
      <c r="BC32108" s="91" t="s">
        <v>3768</v>
      </c>
      <c r="BD32108" s="473" t="s">
        <v>1301</v>
      </c>
    </row>
    <row r="32109" spans="53:56" ht="15" x14ac:dyDescent="0.25">
      <c r="BA32109" s="90" t="s">
        <v>36641</v>
      </c>
      <c r="BB32109" s="90" t="s">
        <v>5340</v>
      </c>
      <c r="BC32109" s="90" t="s">
        <v>10651</v>
      </c>
      <c r="BD32109" s="473" t="s">
        <v>1301</v>
      </c>
    </row>
    <row r="32110" spans="53:56" ht="15" x14ac:dyDescent="0.25">
      <c r="BA32110" s="91" t="s">
        <v>36642</v>
      </c>
      <c r="BB32110" s="91" t="s">
        <v>5340</v>
      </c>
      <c r="BC32110" s="91" t="s">
        <v>10651</v>
      </c>
      <c r="BD32110" s="473" t="s">
        <v>1301</v>
      </c>
    </row>
    <row r="32111" spans="53:56" ht="15" x14ac:dyDescent="0.25">
      <c r="BA32111" s="90" t="s">
        <v>36643</v>
      </c>
      <c r="BB32111" s="90" t="s">
        <v>5340</v>
      </c>
      <c r="BC32111" s="90" t="s">
        <v>10651</v>
      </c>
      <c r="BD32111" s="473" t="s">
        <v>1301</v>
      </c>
    </row>
    <row r="32112" spans="53:56" ht="15" x14ac:dyDescent="0.25">
      <c r="BA32112" s="91" t="s">
        <v>36644</v>
      </c>
      <c r="BB32112" s="91" t="s">
        <v>5340</v>
      </c>
      <c r="BC32112" s="91" t="s">
        <v>10651</v>
      </c>
      <c r="BD32112" s="473" t="s">
        <v>1301</v>
      </c>
    </row>
    <row r="32113" spans="53:56" ht="15" x14ac:dyDescent="0.25">
      <c r="BA32113" s="90" t="s">
        <v>36645</v>
      </c>
      <c r="BB32113" s="90" t="s">
        <v>5340</v>
      </c>
      <c r="BC32113" s="90" t="s">
        <v>10651</v>
      </c>
      <c r="BD32113" s="473" t="s">
        <v>1301</v>
      </c>
    </row>
    <row r="32114" spans="53:56" ht="15" x14ac:dyDescent="0.25">
      <c r="BA32114" s="90" t="s">
        <v>36646</v>
      </c>
      <c r="BB32114" s="90" t="s">
        <v>5340</v>
      </c>
      <c r="BC32114" s="90" t="s">
        <v>10651</v>
      </c>
      <c r="BD32114" s="473" t="s">
        <v>1301</v>
      </c>
    </row>
    <row r="32115" spans="53:56" ht="15" x14ac:dyDescent="0.25">
      <c r="BA32115" s="91" t="s">
        <v>36647</v>
      </c>
      <c r="BB32115" s="91" t="s">
        <v>5340</v>
      </c>
      <c r="BC32115" s="91" t="s">
        <v>10651</v>
      </c>
      <c r="BD32115" s="473" t="s">
        <v>1301</v>
      </c>
    </row>
    <row r="32116" spans="53:56" ht="15" x14ac:dyDescent="0.25">
      <c r="BA32116" s="90" t="s">
        <v>36648</v>
      </c>
      <c r="BB32116" s="90" t="s">
        <v>5340</v>
      </c>
      <c r="BC32116" s="90" t="s">
        <v>10651</v>
      </c>
      <c r="BD32116" s="473" t="s">
        <v>1301</v>
      </c>
    </row>
    <row r="32117" spans="53:56" ht="15" x14ac:dyDescent="0.25">
      <c r="BA32117" s="91" t="s">
        <v>36649</v>
      </c>
      <c r="BB32117" s="91" t="s">
        <v>5340</v>
      </c>
      <c r="BC32117" s="91" t="s">
        <v>10651</v>
      </c>
      <c r="BD32117" s="473" t="s">
        <v>1301</v>
      </c>
    </row>
    <row r="32118" spans="53:56" ht="15" x14ac:dyDescent="0.25">
      <c r="BA32118" s="91" t="s">
        <v>36650</v>
      </c>
      <c r="BB32118" s="91" t="s">
        <v>5340</v>
      </c>
      <c r="BC32118" s="91" t="s">
        <v>10651</v>
      </c>
      <c r="BD32118" s="473" t="s">
        <v>1301</v>
      </c>
    </row>
    <row r="32119" spans="53:56" ht="15" x14ac:dyDescent="0.25">
      <c r="BA32119" s="90" t="s">
        <v>36651</v>
      </c>
      <c r="BB32119" s="90" t="s">
        <v>5340</v>
      </c>
      <c r="BC32119" s="90" t="s">
        <v>10651</v>
      </c>
      <c r="BD32119" s="473" t="s">
        <v>1301</v>
      </c>
    </row>
    <row r="32120" spans="53:56" ht="15" x14ac:dyDescent="0.25">
      <c r="BA32120" s="91" t="s">
        <v>36652</v>
      </c>
      <c r="BB32120" s="91" t="s">
        <v>5340</v>
      </c>
      <c r="BC32120" s="91" t="s">
        <v>10651</v>
      </c>
      <c r="BD32120" s="473" t="s">
        <v>1301</v>
      </c>
    </row>
    <row r="32121" spans="53:56" ht="15" x14ac:dyDescent="0.25">
      <c r="BA32121" s="90" t="s">
        <v>36653</v>
      </c>
      <c r="BB32121" s="90" t="s">
        <v>5340</v>
      </c>
      <c r="BC32121" s="90" t="s">
        <v>10651</v>
      </c>
      <c r="BD32121" s="473" t="s">
        <v>1301</v>
      </c>
    </row>
    <row r="32122" spans="53:56" ht="15" x14ac:dyDescent="0.25">
      <c r="BA32122" s="90" t="s">
        <v>36654</v>
      </c>
      <c r="BB32122" s="90" t="s">
        <v>5340</v>
      </c>
      <c r="BC32122" s="90" t="s">
        <v>10651</v>
      </c>
      <c r="BD32122" s="473" t="s">
        <v>1301</v>
      </c>
    </row>
    <row r="32123" spans="53:56" ht="15" x14ac:dyDescent="0.25">
      <c r="BA32123" s="91" t="s">
        <v>36655</v>
      </c>
      <c r="BB32123" s="91" t="s">
        <v>5340</v>
      </c>
      <c r="BC32123" s="91" t="s">
        <v>10651</v>
      </c>
      <c r="BD32123" s="473" t="s">
        <v>1301</v>
      </c>
    </row>
    <row r="32124" spans="53:56" ht="15" x14ac:dyDescent="0.25">
      <c r="BA32124" s="90" t="s">
        <v>36656</v>
      </c>
      <c r="BB32124" s="90" t="s">
        <v>5340</v>
      </c>
      <c r="BC32124" s="90" t="s">
        <v>10651</v>
      </c>
      <c r="BD32124" s="473" t="s">
        <v>1301</v>
      </c>
    </row>
    <row r="32125" spans="53:56" ht="15" x14ac:dyDescent="0.25">
      <c r="BA32125" s="91" t="s">
        <v>36657</v>
      </c>
      <c r="BB32125" s="91" t="s">
        <v>5340</v>
      </c>
      <c r="BC32125" s="91" t="s">
        <v>10651</v>
      </c>
      <c r="BD32125" s="473" t="s">
        <v>1301</v>
      </c>
    </row>
    <row r="32126" spans="53:56" ht="15" x14ac:dyDescent="0.25">
      <c r="BA32126" s="91" t="s">
        <v>36658</v>
      </c>
      <c r="BB32126" s="91" t="s">
        <v>5340</v>
      </c>
      <c r="BC32126" s="91" t="s">
        <v>10651</v>
      </c>
      <c r="BD32126" s="473" t="s">
        <v>1301</v>
      </c>
    </row>
    <row r="32127" spans="53:56" ht="15" x14ac:dyDescent="0.25">
      <c r="BA32127" s="90" t="s">
        <v>36659</v>
      </c>
      <c r="BB32127" s="90" t="s">
        <v>5340</v>
      </c>
      <c r="BC32127" s="90" t="s">
        <v>10651</v>
      </c>
      <c r="BD32127" s="473" t="s">
        <v>1301</v>
      </c>
    </row>
    <row r="32128" spans="53:56" ht="15" x14ac:dyDescent="0.25">
      <c r="BA32128" s="91" t="s">
        <v>36660</v>
      </c>
      <c r="BB32128" s="91" t="s">
        <v>5340</v>
      </c>
      <c r="BC32128" s="91" t="s">
        <v>10651</v>
      </c>
      <c r="BD32128" s="473" t="s">
        <v>1301</v>
      </c>
    </row>
    <row r="32129" spans="53:56" ht="15" x14ac:dyDescent="0.25">
      <c r="BA32129" s="90" t="s">
        <v>36661</v>
      </c>
      <c r="BB32129" s="90" t="s">
        <v>5340</v>
      </c>
      <c r="BC32129" s="90" t="s">
        <v>10651</v>
      </c>
      <c r="BD32129" s="473" t="s">
        <v>1301</v>
      </c>
    </row>
    <row r="32130" spans="53:56" ht="15" x14ac:dyDescent="0.25">
      <c r="BA32130" s="91" t="s">
        <v>36662</v>
      </c>
      <c r="BB32130" s="91" t="s">
        <v>5340</v>
      </c>
      <c r="BC32130" s="91" t="s">
        <v>10651</v>
      </c>
      <c r="BD32130" s="473" t="s">
        <v>1301</v>
      </c>
    </row>
    <row r="32131" spans="53:56" ht="15" x14ac:dyDescent="0.25">
      <c r="BA32131" s="90" t="s">
        <v>36663</v>
      </c>
      <c r="BB32131" s="90" t="s">
        <v>5340</v>
      </c>
      <c r="BC32131" s="90" t="s">
        <v>10651</v>
      </c>
      <c r="BD32131" s="473" t="s">
        <v>1301</v>
      </c>
    </row>
    <row r="32132" spans="53:56" ht="15" x14ac:dyDescent="0.25">
      <c r="BA32132" s="90" t="s">
        <v>36664</v>
      </c>
      <c r="BB32132" s="90" t="s">
        <v>5340</v>
      </c>
      <c r="BC32132" s="90" t="s">
        <v>10651</v>
      </c>
      <c r="BD32132" s="473" t="s">
        <v>1301</v>
      </c>
    </row>
    <row r="32133" spans="53:56" ht="15" x14ac:dyDescent="0.25">
      <c r="BA32133" s="91" t="s">
        <v>36665</v>
      </c>
      <c r="BB32133" s="91" t="s">
        <v>5340</v>
      </c>
      <c r="BC32133" s="91" t="s">
        <v>10651</v>
      </c>
      <c r="BD32133" s="473" t="s">
        <v>1301</v>
      </c>
    </row>
    <row r="32134" spans="53:56" ht="15" x14ac:dyDescent="0.25">
      <c r="BA32134" s="90" t="s">
        <v>36666</v>
      </c>
      <c r="BB32134" s="90" t="s">
        <v>5340</v>
      </c>
      <c r="BC32134" s="90" t="s">
        <v>10651</v>
      </c>
      <c r="BD32134" s="473" t="s">
        <v>1301</v>
      </c>
    </row>
    <row r="32135" spans="53:56" ht="15" x14ac:dyDescent="0.25">
      <c r="BA32135" s="91" t="s">
        <v>36667</v>
      </c>
      <c r="BB32135" s="91" t="s">
        <v>5340</v>
      </c>
      <c r="BC32135" s="91" t="s">
        <v>10651</v>
      </c>
      <c r="BD32135" s="473" t="s">
        <v>1301</v>
      </c>
    </row>
    <row r="32136" spans="53:56" ht="15" x14ac:dyDescent="0.25">
      <c r="BA32136" s="91" t="s">
        <v>36668</v>
      </c>
      <c r="BB32136" s="91" t="s">
        <v>5340</v>
      </c>
      <c r="BC32136" s="91" t="s">
        <v>10651</v>
      </c>
      <c r="BD32136" s="473" t="s">
        <v>1301</v>
      </c>
    </row>
    <row r="32137" spans="53:56" ht="15" x14ac:dyDescent="0.25">
      <c r="BA32137" s="90" t="s">
        <v>36669</v>
      </c>
      <c r="BB32137" s="90" t="s">
        <v>5340</v>
      </c>
      <c r="BC32137" s="90" t="s">
        <v>10651</v>
      </c>
      <c r="BD32137" s="473" t="s">
        <v>1301</v>
      </c>
    </row>
    <row r="32138" spans="53:56" ht="15" x14ac:dyDescent="0.25">
      <c r="BA32138" s="91" t="s">
        <v>36670</v>
      </c>
      <c r="BB32138" s="91" t="s">
        <v>5340</v>
      </c>
      <c r="BC32138" s="91" t="s">
        <v>10651</v>
      </c>
      <c r="BD32138" s="473" t="s">
        <v>1301</v>
      </c>
    </row>
    <row r="32139" spans="53:56" ht="15" x14ac:dyDescent="0.25">
      <c r="BA32139" s="90" t="s">
        <v>36671</v>
      </c>
      <c r="BB32139" s="90" t="s">
        <v>5340</v>
      </c>
      <c r="BC32139" s="90" t="s">
        <v>10651</v>
      </c>
      <c r="BD32139" s="473" t="s">
        <v>1301</v>
      </c>
    </row>
    <row r="32140" spans="53:56" ht="15" x14ac:dyDescent="0.25">
      <c r="BA32140" s="90" t="s">
        <v>36672</v>
      </c>
      <c r="BB32140" s="90" t="s">
        <v>5340</v>
      </c>
      <c r="BC32140" s="90" t="s">
        <v>10651</v>
      </c>
      <c r="BD32140" s="473" t="s">
        <v>1301</v>
      </c>
    </row>
    <row r="32141" spans="53:56" ht="15" x14ac:dyDescent="0.25">
      <c r="BA32141" s="91" t="s">
        <v>36673</v>
      </c>
      <c r="BB32141" s="91" t="s">
        <v>5340</v>
      </c>
      <c r="BC32141" s="91" t="s">
        <v>34720</v>
      </c>
      <c r="BD32141" s="473" t="s">
        <v>1301</v>
      </c>
    </row>
    <row r="32142" spans="53:56" ht="15" x14ac:dyDescent="0.25">
      <c r="BA32142" s="90" t="s">
        <v>36674</v>
      </c>
      <c r="BB32142" s="90" t="s">
        <v>5340</v>
      </c>
      <c r="BC32142" s="90" t="s">
        <v>34720</v>
      </c>
      <c r="BD32142" s="473" t="s">
        <v>1301</v>
      </c>
    </row>
    <row r="32143" spans="53:56" ht="15" x14ac:dyDescent="0.25">
      <c r="BA32143" s="91" t="s">
        <v>36675</v>
      </c>
      <c r="BB32143" s="91" t="s">
        <v>5340</v>
      </c>
      <c r="BC32143" s="91" t="s">
        <v>14636</v>
      </c>
      <c r="BD32143" s="473" t="s">
        <v>1301</v>
      </c>
    </row>
    <row r="32144" spans="53:56" ht="15" x14ac:dyDescent="0.25">
      <c r="BA32144" s="91" t="s">
        <v>36676</v>
      </c>
      <c r="BB32144" s="91" t="s">
        <v>5340</v>
      </c>
      <c r="BC32144" s="91" t="s">
        <v>18025</v>
      </c>
      <c r="BD32144" s="473" t="s">
        <v>1301</v>
      </c>
    </row>
    <row r="32145" spans="53:56" ht="15" x14ac:dyDescent="0.25">
      <c r="BA32145" s="90" t="s">
        <v>36677</v>
      </c>
      <c r="BB32145" s="90" t="s">
        <v>5340</v>
      </c>
      <c r="BC32145" s="90" t="s">
        <v>17740</v>
      </c>
      <c r="BD32145" s="473" t="s">
        <v>1301</v>
      </c>
    </row>
    <row r="32146" spans="53:56" ht="15" x14ac:dyDescent="0.25">
      <c r="BA32146" s="91" t="s">
        <v>36678</v>
      </c>
      <c r="BB32146" s="91" t="s">
        <v>5340</v>
      </c>
      <c r="BC32146" s="91" t="s">
        <v>36679</v>
      </c>
      <c r="BD32146" s="473" t="s">
        <v>1301</v>
      </c>
    </row>
    <row r="32147" spans="53:56" ht="15" x14ac:dyDescent="0.25">
      <c r="BA32147" s="90" t="s">
        <v>36680</v>
      </c>
      <c r="BB32147" s="90" t="s">
        <v>5340</v>
      </c>
      <c r="BC32147" s="90" t="s">
        <v>10171</v>
      </c>
      <c r="BD32147" s="473" t="s">
        <v>1301</v>
      </c>
    </row>
    <row r="32148" spans="53:56" ht="15" x14ac:dyDescent="0.25">
      <c r="BA32148" s="91" t="s">
        <v>36681</v>
      </c>
      <c r="BB32148" s="91" t="s">
        <v>5340</v>
      </c>
      <c r="BC32148" s="91" t="s">
        <v>14636</v>
      </c>
      <c r="BD32148" s="473" t="s">
        <v>1301</v>
      </c>
    </row>
    <row r="32149" spans="53:56" ht="15" x14ac:dyDescent="0.25">
      <c r="BA32149" s="90" t="s">
        <v>36682</v>
      </c>
      <c r="BB32149" s="90" t="s">
        <v>5340</v>
      </c>
      <c r="BC32149" s="90" t="s">
        <v>10171</v>
      </c>
      <c r="BD32149" s="473" t="s">
        <v>1301</v>
      </c>
    </row>
    <row r="32150" spans="53:56" ht="15" x14ac:dyDescent="0.25">
      <c r="BA32150" s="90" t="s">
        <v>36683</v>
      </c>
      <c r="BB32150" s="90" t="s">
        <v>5340</v>
      </c>
      <c r="BC32150" s="90" t="s">
        <v>14636</v>
      </c>
      <c r="BD32150" s="473" t="s">
        <v>1301</v>
      </c>
    </row>
    <row r="32151" spans="53:56" ht="15" x14ac:dyDescent="0.25">
      <c r="BA32151" s="91" t="s">
        <v>36684</v>
      </c>
      <c r="BB32151" s="91" t="s">
        <v>5340</v>
      </c>
      <c r="BC32151" s="91" t="s">
        <v>36685</v>
      </c>
      <c r="BD32151" s="473" t="s">
        <v>1301</v>
      </c>
    </row>
    <row r="32152" spans="53:56" ht="15" x14ac:dyDescent="0.25">
      <c r="BA32152" s="90" t="s">
        <v>36686</v>
      </c>
      <c r="BB32152" s="90" t="s">
        <v>5340</v>
      </c>
      <c r="BC32152" s="90" t="s">
        <v>36687</v>
      </c>
      <c r="BD32152" s="473" t="s">
        <v>1301</v>
      </c>
    </row>
    <row r="32153" spans="53:56" ht="15" x14ac:dyDescent="0.25">
      <c r="BA32153" s="91" t="s">
        <v>36688</v>
      </c>
      <c r="BB32153" s="91" t="s">
        <v>5340</v>
      </c>
      <c r="BC32153" s="91" t="s">
        <v>34720</v>
      </c>
      <c r="BD32153" s="473" t="s">
        <v>1301</v>
      </c>
    </row>
    <row r="32154" spans="53:56" ht="15" x14ac:dyDescent="0.25">
      <c r="BA32154" s="91" t="s">
        <v>36689</v>
      </c>
      <c r="BB32154" s="91" t="s">
        <v>5340</v>
      </c>
      <c r="BC32154" s="91" t="s">
        <v>34720</v>
      </c>
      <c r="BD32154" s="473" t="s">
        <v>1301</v>
      </c>
    </row>
    <row r="32155" spans="53:56" ht="15" x14ac:dyDescent="0.25">
      <c r="BA32155" s="90" t="s">
        <v>36690</v>
      </c>
      <c r="BB32155" s="90" t="s">
        <v>5340</v>
      </c>
      <c r="BC32155" s="90" t="s">
        <v>10171</v>
      </c>
      <c r="BD32155" s="473" t="s">
        <v>1301</v>
      </c>
    </row>
    <row r="32156" spans="53:56" ht="15" x14ac:dyDescent="0.25">
      <c r="BA32156" s="91" t="s">
        <v>36691</v>
      </c>
      <c r="BB32156" s="91" t="s">
        <v>5340</v>
      </c>
      <c r="BC32156" s="91" t="s">
        <v>18025</v>
      </c>
      <c r="BD32156" s="473" t="s">
        <v>1301</v>
      </c>
    </row>
    <row r="32157" spans="53:56" ht="15" x14ac:dyDescent="0.25">
      <c r="BA32157" s="90" t="s">
        <v>36692</v>
      </c>
      <c r="BB32157" s="90" t="s">
        <v>5340</v>
      </c>
      <c r="BC32157" s="90" t="s">
        <v>34720</v>
      </c>
      <c r="BD32157" s="473" t="s">
        <v>1301</v>
      </c>
    </row>
    <row r="32158" spans="53:56" ht="15" x14ac:dyDescent="0.25">
      <c r="BA32158" s="91" t="s">
        <v>36693</v>
      </c>
      <c r="BB32158" s="91" t="s">
        <v>5340</v>
      </c>
      <c r="BC32158" s="91" t="s">
        <v>10171</v>
      </c>
      <c r="BD32158" s="473" t="s">
        <v>1301</v>
      </c>
    </row>
    <row r="32159" spans="53:56" ht="15" x14ac:dyDescent="0.25">
      <c r="BA32159" s="90" t="s">
        <v>36694</v>
      </c>
      <c r="BB32159" s="90" t="s">
        <v>5340</v>
      </c>
      <c r="BC32159" s="90" t="s">
        <v>36695</v>
      </c>
      <c r="BD32159" s="473" t="s">
        <v>1301</v>
      </c>
    </row>
    <row r="32160" spans="53:56" ht="15" x14ac:dyDescent="0.25">
      <c r="BA32160" s="91" t="s">
        <v>36696</v>
      </c>
      <c r="BB32160" s="91" t="s">
        <v>5340</v>
      </c>
      <c r="BC32160" s="91" t="s">
        <v>17740</v>
      </c>
      <c r="BD32160" s="473" t="s">
        <v>1301</v>
      </c>
    </row>
    <row r="32161" spans="53:56" ht="15" x14ac:dyDescent="0.25">
      <c r="BA32161" s="90" t="s">
        <v>36697</v>
      </c>
      <c r="BB32161" s="90" t="s">
        <v>5340</v>
      </c>
      <c r="BC32161" s="90" t="s">
        <v>36679</v>
      </c>
      <c r="BD32161" s="473" t="s">
        <v>1301</v>
      </c>
    </row>
    <row r="32162" spans="53:56" ht="15" x14ac:dyDescent="0.25">
      <c r="BA32162" s="91" t="s">
        <v>36698</v>
      </c>
      <c r="BB32162" s="91" t="s">
        <v>5340</v>
      </c>
      <c r="BC32162" s="91" t="s">
        <v>36679</v>
      </c>
      <c r="BD32162" s="473" t="s">
        <v>1301</v>
      </c>
    </row>
    <row r="32163" spans="53:56" ht="15" x14ac:dyDescent="0.25">
      <c r="BA32163" s="90" t="s">
        <v>36699</v>
      </c>
      <c r="BB32163" s="90" t="s">
        <v>5340</v>
      </c>
      <c r="BC32163" s="90" t="s">
        <v>36687</v>
      </c>
      <c r="BD32163" s="473" t="s">
        <v>1301</v>
      </c>
    </row>
    <row r="32164" spans="53:56" ht="15" x14ac:dyDescent="0.25">
      <c r="BA32164" s="91" t="s">
        <v>36700</v>
      </c>
      <c r="BB32164" s="91" t="s">
        <v>5340</v>
      </c>
      <c r="BC32164" s="91" t="s">
        <v>34720</v>
      </c>
      <c r="BD32164" s="473" t="s">
        <v>1301</v>
      </c>
    </row>
    <row r="32165" spans="53:56" ht="15" x14ac:dyDescent="0.25">
      <c r="BA32165" s="90" t="s">
        <v>36701</v>
      </c>
      <c r="BB32165" s="90" t="s">
        <v>5340</v>
      </c>
      <c r="BC32165" s="90" t="s">
        <v>36687</v>
      </c>
      <c r="BD32165" s="473" t="s">
        <v>1301</v>
      </c>
    </row>
    <row r="32166" spans="53:56" ht="15" x14ac:dyDescent="0.25">
      <c r="BA32166" s="91" t="s">
        <v>36702</v>
      </c>
      <c r="BB32166" s="91" t="s">
        <v>5340</v>
      </c>
      <c r="BC32166" s="91" t="s">
        <v>34720</v>
      </c>
      <c r="BD32166" s="473" t="s">
        <v>1301</v>
      </c>
    </row>
    <row r="32167" spans="53:56" ht="15" x14ac:dyDescent="0.25">
      <c r="BA32167" s="90" t="s">
        <v>36703</v>
      </c>
      <c r="BB32167" s="90" t="s">
        <v>5340</v>
      </c>
      <c r="BC32167" s="90" t="s">
        <v>34720</v>
      </c>
      <c r="BD32167" s="473" t="s">
        <v>1301</v>
      </c>
    </row>
    <row r="32168" spans="53:56" ht="15" x14ac:dyDescent="0.25">
      <c r="BA32168" s="91" t="s">
        <v>36704</v>
      </c>
      <c r="BB32168" s="91" t="s">
        <v>5340</v>
      </c>
      <c r="BC32168" s="91" t="s">
        <v>36393</v>
      </c>
      <c r="BD32168" s="473" t="s">
        <v>1301</v>
      </c>
    </row>
    <row r="32169" spans="53:56" ht="15" x14ac:dyDescent="0.25">
      <c r="BA32169" s="90" t="s">
        <v>36705</v>
      </c>
      <c r="BB32169" s="90" t="s">
        <v>5340</v>
      </c>
      <c r="BC32169" s="90" t="s">
        <v>18025</v>
      </c>
      <c r="BD32169" s="473" t="s">
        <v>1301</v>
      </c>
    </row>
    <row r="32170" spans="53:56" ht="15" x14ac:dyDescent="0.25">
      <c r="BA32170" s="91" t="s">
        <v>36706</v>
      </c>
      <c r="BB32170" s="91" t="s">
        <v>5340</v>
      </c>
      <c r="BC32170" s="91" t="s">
        <v>10171</v>
      </c>
      <c r="BD32170" s="473" t="s">
        <v>1301</v>
      </c>
    </row>
    <row r="32171" spans="53:56" ht="15" x14ac:dyDescent="0.25">
      <c r="BA32171" s="90" t="s">
        <v>36707</v>
      </c>
      <c r="BB32171" s="90" t="s">
        <v>5340</v>
      </c>
      <c r="BC32171" s="90" t="s">
        <v>16659</v>
      </c>
      <c r="BD32171" s="473" t="s">
        <v>1301</v>
      </c>
    </row>
    <row r="32172" spans="53:56" ht="15" x14ac:dyDescent="0.25">
      <c r="BA32172" s="91" t="s">
        <v>36708</v>
      </c>
      <c r="BB32172" s="91" t="s">
        <v>5340</v>
      </c>
      <c r="BC32172" s="91" t="s">
        <v>14636</v>
      </c>
      <c r="BD32172" s="473" t="s">
        <v>1301</v>
      </c>
    </row>
    <row r="32173" spans="53:56" ht="15" x14ac:dyDescent="0.25">
      <c r="BA32173" s="90" t="s">
        <v>36709</v>
      </c>
      <c r="BB32173" s="90" t="s">
        <v>5340</v>
      </c>
      <c r="BC32173" s="90" t="s">
        <v>34720</v>
      </c>
      <c r="BD32173" s="473" t="s">
        <v>1301</v>
      </c>
    </row>
    <row r="32174" spans="53:56" ht="15" x14ac:dyDescent="0.25">
      <c r="BA32174" s="91" t="s">
        <v>36710</v>
      </c>
      <c r="BB32174" s="91" t="s">
        <v>5340</v>
      </c>
      <c r="BC32174" s="91" t="s">
        <v>16659</v>
      </c>
      <c r="BD32174" s="473" t="s">
        <v>1301</v>
      </c>
    </row>
    <row r="32175" spans="53:56" ht="15" x14ac:dyDescent="0.25">
      <c r="BA32175" s="90" t="s">
        <v>36711</v>
      </c>
      <c r="BB32175" s="90" t="s">
        <v>5340</v>
      </c>
      <c r="BC32175" s="90" t="s">
        <v>14636</v>
      </c>
      <c r="BD32175" s="473" t="s">
        <v>1301</v>
      </c>
    </row>
    <row r="32176" spans="53:56" ht="15" x14ac:dyDescent="0.25">
      <c r="BA32176" s="91" t="s">
        <v>36712</v>
      </c>
      <c r="BB32176" s="91" t="s">
        <v>5340</v>
      </c>
      <c r="BC32176" s="91" t="s">
        <v>10171</v>
      </c>
      <c r="BD32176" s="473" t="s">
        <v>1301</v>
      </c>
    </row>
    <row r="32177" spans="53:56" ht="15" x14ac:dyDescent="0.25">
      <c r="BA32177" s="90" t="s">
        <v>36713</v>
      </c>
      <c r="BB32177" s="90" t="s">
        <v>5340</v>
      </c>
      <c r="BC32177" s="90" t="s">
        <v>36687</v>
      </c>
      <c r="BD32177" s="473" t="s">
        <v>1301</v>
      </c>
    </row>
    <row r="32178" spans="53:56" ht="15" x14ac:dyDescent="0.25">
      <c r="BA32178" s="91" t="s">
        <v>36714</v>
      </c>
      <c r="BB32178" s="91" t="s">
        <v>5340</v>
      </c>
      <c r="BC32178" s="91" t="s">
        <v>14636</v>
      </c>
      <c r="BD32178" s="473" t="s">
        <v>1301</v>
      </c>
    </row>
    <row r="32179" spans="53:56" ht="15" x14ac:dyDescent="0.25">
      <c r="BA32179" s="90" t="s">
        <v>36715</v>
      </c>
      <c r="BB32179" s="90" t="s">
        <v>5340</v>
      </c>
      <c r="BC32179" s="90" t="s">
        <v>36687</v>
      </c>
      <c r="BD32179" s="473" t="s">
        <v>1301</v>
      </c>
    </row>
    <row r="32180" spans="53:56" ht="15" x14ac:dyDescent="0.25">
      <c r="BA32180" s="91" t="s">
        <v>36716</v>
      </c>
      <c r="BB32180" s="91" t="s">
        <v>5340</v>
      </c>
      <c r="BC32180" s="91" t="s">
        <v>16659</v>
      </c>
      <c r="BD32180" s="473" t="s">
        <v>1301</v>
      </c>
    </row>
    <row r="32181" spans="53:56" ht="15" x14ac:dyDescent="0.25">
      <c r="BA32181" s="90" t="s">
        <v>36717</v>
      </c>
      <c r="BB32181" s="90" t="s">
        <v>5340</v>
      </c>
      <c r="BC32181" s="90" t="s">
        <v>36685</v>
      </c>
      <c r="BD32181" s="473" t="s">
        <v>1301</v>
      </c>
    </row>
    <row r="32182" spans="53:56" ht="15" x14ac:dyDescent="0.25">
      <c r="BA32182" s="91" t="s">
        <v>36718</v>
      </c>
      <c r="BB32182" s="91" t="s">
        <v>5340</v>
      </c>
      <c r="BC32182" s="91" t="s">
        <v>18025</v>
      </c>
      <c r="BD32182" s="473" t="s">
        <v>1301</v>
      </c>
    </row>
    <row r="32183" spans="53:56" ht="15" x14ac:dyDescent="0.25">
      <c r="BA32183" s="90" t="s">
        <v>36719</v>
      </c>
      <c r="BB32183" s="90" t="s">
        <v>5340</v>
      </c>
      <c r="BC32183" s="90" t="s">
        <v>36380</v>
      </c>
      <c r="BD32183" s="473" t="s">
        <v>1301</v>
      </c>
    </row>
    <row r="32184" spans="53:56" ht="15" x14ac:dyDescent="0.25">
      <c r="BA32184" s="91" t="s">
        <v>36720</v>
      </c>
      <c r="BB32184" s="91" t="s">
        <v>5340</v>
      </c>
      <c r="BC32184" s="91" t="s">
        <v>16659</v>
      </c>
      <c r="BD32184" s="473" t="s">
        <v>1301</v>
      </c>
    </row>
    <row r="32185" spans="53:56" ht="15" x14ac:dyDescent="0.25">
      <c r="BA32185" s="90" t="s">
        <v>36721</v>
      </c>
      <c r="BB32185" s="90" t="s">
        <v>5340</v>
      </c>
      <c r="BC32185" s="90" t="s">
        <v>10171</v>
      </c>
      <c r="BD32185" s="473" t="s">
        <v>1301</v>
      </c>
    </row>
    <row r="32186" spans="53:56" ht="15" x14ac:dyDescent="0.25">
      <c r="BA32186" s="91" t="s">
        <v>36722</v>
      </c>
      <c r="BB32186" s="91" t="s">
        <v>5340</v>
      </c>
      <c r="BC32186" s="91" t="s">
        <v>10171</v>
      </c>
      <c r="BD32186" s="473" t="s">
        <v>1301</v>
      </c>
    </row>
    <row r="32187" spans="53:56" ht="15" x14ac:dyDescent="0.25">
      <c r="BA32187" s="90" t="s">
        <v>36723</v>
      </c>
      <c r="BB32187" s="90" t="s">
        <v>5340</v>
      </c>
      <c r="BC32187" s="90" t="s">
        <v>8585</v>
      </c>
      <c r="BD32187" s="473" t="s">
        <v>1301</v>
      </c>
    </row>
    <row r="32188" spans="53:56" ht="15" x14ac:dyDescent="0.25">
      <c r="BA32188" s="91" t="s">
        <v>36724</v>
      </c>
      <c r="BB32188" s="91" t="s">
        <v>5340</v>
      </c>
      <c r="BC32188" s="91" t="s">
        <v>8585</v>
      </c>
      <c r="BD32188" s="473" t="s">
        <v>1301</v>
      </c>
    </row>
    <row r="32189" spans="53:56" ht="15" x14ac:dyDescent="0.25">
      <c r="BA32189" s="90" t="s">
        <v>36725</v>
      </c>
      <c r="BB32189" s="90" t="s">
        <v>5340</v>
      </c>
      <c r="BC32189" s="90" t="s">
        <v>36726</v>
      </c>
      <c r="BD32189" s="473" t="s">
        <v>1301</v>
      </c>
    </row>
    <row r="32190" spans="53:56" ht="15" x14ac:dyDescent="0.25">
      <c r="BA32190" s="91" t="s">
        <v>36727</v>
      </c>
      <c r="BB32190" s="91" t="s">
        <v>5340</v>
      </c>
      <c r="BC32190" s="91" t="s">
        <v>34872</v>
      </c>
      <c r="BD32190" s="473" t="s">
        <v>1301</v>
      </c>
    </row>
    <row r="32191" spans="53:56" ht="15" x14ac:dyDescent="0.25">
      <c r="BA32191" s="90" t="s">
        <v>36728</v>
      </c>
      <c r="BB32191" s="90" t="s">
        <v>5340</v>
      </c>
      <c r="BC32191" s="90" t="s">
        <v>34872</v>
      </c>
      <c r="BD32191" s="473" t="s">
        <v>1301</v>
      </c>
    </row>
    <row r="32192" spans="53:56" ht="15" x14ac:dyDescent="0.25">
      <c r="BA32192" s="91" t="s">
        <v>36729</v>
      </c>
      <c r="BB32192" s="91" t="s">
        <v>5340</v>
      </c>
      <c r="BC32192" s="91" t="s">
        <v>29200</v>
      </c>
      <c r="BD32192" s="473" t="s">
        <v>1301</v>
      </c>
    </row>
    <row r="32193" spans="53:56" ht="15" x14ac:dyDescent="0.25">
      <c r="BA32193" s="90" t="s">
        <v>36730</v>
      </c>
      <c r="BB32193" s="90" t="s">
        <v>5340</v>
      </c>
      <c r="BC32193" s="90" t="s">
        <v>8585</v>
      </c>
      <c r="BD32193" s="473" t="s">
        <v>1301</v>
      </c>
    </row>
    <row r="32194" spans="53:56" ht="15" x14ac:dyDescent="0.25">
      <c r="BA32194" s="91" t="s">
        <v>36731</v>
      </c>
      <c r="BB32194" s="91" t="s">
        <v>5340</v>
      </c>
      <c r="BC32194" s="91" t="s">
        <v>36395</v>
      </c>
      <c r="BD32194" s="473" t="s">
        <v>1301</v>
      </c>
    </row>
    <row r="32195" spans="53:56" ht="15" x14ac:dyDescent="0.25">
      <c r="BA32195" s="90" t="s">
        <v>36732</v>
      </c>
      <c r="BB32195" s="90" t="s">
        <v>5340</v>
      </c>
      <c r="BC32195" s="90" t="s">
        <v>28712</v>
      </c>
      <c r="BD32195" s="473" t="s">
        <v>1301</v>
      </c>
    </row>
    <row r="32196" spans="53:56" ht="15" x14ac:dyDescent="0.25">
      <c r="BA32196" s="91" t="s">
        <v>36733</v>
      </c>
      <c r="BB32196" s="91" t="s">
        <v>5340</v>
      </c>
      <c r="BC32196" s="91" t="s">
        <v>4199</v>
      </c>
      <c r="BD32196" s="473" t="s">
        <v>1301</v>
      </c>
    </row>
    <row r="32197" spans="53:56" ht="15" x14ac:dyDescent="0.25">
      <c r="BA32197" s="90" t="s">
        <v>36734</v>
      </c>
      <c r="BB32197" s="90" t="s">
        <v>5340</v>
      </c>
      <c r="BC32197" s="90" t="s">
        <v>23175</v>
      </c>
      <c r="BD32197" s="473" t="s">
        <v>1301</v>
      </c>
    </row>
    <row r="32198" spans="53:56" ht="15" x14ac:dyDescent="0.25">
      <c r="BA32198" s="91" t="s">
        <v>36735</v>
      </c>
      <c r="BB32198" s="91" t="s">
        <v>5340</v>
      </c>
      <c r="BC32198" s="91" t="s">
        <v>36695</v>
      </c>
      <c r="BD32198" s="473" t="s">
        <v>1301</v>
      </c>
    </row>
    <row r="32199" spans="53:56" ht="15" x14ac:dyDescent="0.25">
      <c r="BA32199" s="90" t="s">
        <v>36736</v>
      </c>
      <c r="BB32199" s="90" t="s">
        <v>5340</v>
      </c>
      <c r="BC32199" s="90" t="s">
        <v>23175</v>
      </c>
      <c r="BD32199" s="473" t="s">
        <v>1301</v>
      </c>
    </row>
    <row r="32200" spans="53:56" ht="15" x14ac:dyDescent="0.25">
      <c r="BA32200" s="91" t="s">
        <v>36737</v>
      </c>
      <c r="BB32200" s="91" t="s">
        <v>5340</v>
      </c>
      <c r="BC32200" s="91" t="s">
        <v>8678</v>
      </c>
      <c r="BD32200" s="473" t="s">
        <v>1301</v>
      </c>
    </row>
    <row r="32201" spans="53:56" ht="15" x14ac:dyDescent="0.25">
      <c r="BA32201" s="90" t="s">
        <v>36738</v>
      </c>
      <c r="BB32201" s="90" t="s">
        <v>5340</v>
      </c>
      <c r="BC32201" s="90" t="s">
        <v>4199</v>
      </c>
      <c r="BD32201" s="473" t="s">
        <v>1301</v>
      </c>
    </row>
    <row r="32202" spans="53:56" ht="15" x14ac:dyDescent="0.25">
      <c r="BA32202" s="91" t="s">
        <v>36739</v>
      </c>
      <c r="BB32202" s="91" t="s">
        <v>5340</v>
      </c>
      <c r="BC32202" s="91" t="s">
        <v>34872</v>
      </c>
      <c r="BD32202" s="473" t="s">
        <v>1301</v>
      </c>
    </row>
    <row r="32203" spans="53:56" ht="15" x14ac:dyDescent="0.25">
      <c r="BA32203" s="90" t="s">
        <v>36740</v>
      </c>
      <c r="BB32203" s="90" t="s">
        <v>5340</v>
      </c>
      <c r="BC32203" s="90" t="s">
        <v>36695</v>
      </c>
      <c r="BD32203" s="473" t="s">
        <v>1301</v>
      </c>
    </row>
    <row r="32204" spans="53:56" ht="15" x14ac:dyDescent="0.25">
      <c r="BA32204" s="91" t="s">
        <v>36741</v>
      </c>
      <c r="BB32204" s="91" t="s">
        <v>5340</v>
      </c>
      <c r="BC32204" s="91" t="s">
        <v>28712</v>
      </c>
      <c r="BD32204" s="473" t="s">
        <v>1301</v>
      </c>
    </row>
    <row r="32205" spans="53:56" ht="15" x14ac:dyDescent="0.25">
      <c r="BA32205" s="90" t="s">
        <v>36742</v>
      </c>
      <c r="BB32205" s="90" t="s">
        <v>5340</v>
      </c>
      <c r="BC32205" s="90" t="s">
        <v>36726</v>
      </c>
      <c r="BD32205" s="473" t="s">
        <v>1301</v>
      </c>
    </row>
    <row r="32206" spans="53:56" ht="15" x14ac:dyDescent="0.25">
      <c r="BA32206" s="91" t="s">
        <v>36743</v>
      </c>
      <c r="BB32206" s="91" t="s">
        <v>5340</v>
      </c>
      <c r="BC32206" s="91" t="s">
        <v>4199</v>
      </c>
      <c r="BD32206" s="473" t="s">
        <v>1301</v>
      </c>
    </row>
    <row r="32207" spans="53:56" ht="15" x14ac:dyDescent="0.25">
      <c r="BA32207" s="90" t="s">
        <v>36744</v>
      </c>
      <c r="BB32207" s="90" t="s">
        <v>5340</v>
      </c>
      <c r="BC32207" s="90" t="s">
        <v>28712</v>
      </c>
      <c r="BD32207" s="473" t="s">
        <v>1301</v>
      </c>
    </row>
    <row r="32208" spans="53:56" ht="15" x14ac:dyDescent="0.25">
      <c r="BA32208" s="91" t="s">
        <v>36744</v>
      </c>
      <c r="BB32208" s="91" t="s">
        <v>5340</v>
      </c>
      <c r="BC32208" s="91" t="s">
        <v>4199</v>
      </c>
      <c r="BD32208" s="473" t="s">
        <v>1301</v>
      </c>
    </row>
    <row r="32209" spans="53:56" ht="15" x14ac:dyDescent="0.25">
      <c r="BA32209" s="90" t="s">
        <v>36745</v>
      </c>
      <c r="BB32209" s="90" t="s">
        <v>5340</v>
      </c>
      <c r="BC32209" s="90" t="s">
        <v>29972</v>
      </c>
      <c r="BD32209" s="473" t="s">
        <v>1301</v>
      </c>
    </row>
    <row r="32210" spans="53:56" ht="15" x14ac:dyDescent="0.25">
      <c r="BA32210" s="91" t="s">
        <v>36746</v>
      </c>
      <c r="BB32210" s="91" t="s">
        <v>5340</v>
      </c>
      <c r="BC32210" s="91" t="s">
        <v>36726</v>
      </c>
      <c r="BD32210" s="473" t="s">
        <v>1301</v>
      </c>
    </row>
    <row r="32211" spans="53:56" ht="15" x14ac:dyDescent="0.25">
      <c r="BA32211" s="90" t="s">
        <v>36747</v>
      </c>
      <c r="BB32211" s="90" t="s">
        <v>5340</v>
      </c>
      <c r="BC32211" s="90" t="s">
        <v>29972</v>
      </c>
      <c r="BD32211" s="473" t="s">
        <v>1301</v>
      </c>
    </row>
    <row r="32212" spans="53:56" ht="15" x14ac:dyDescent="0.25">
      <c r="BA32212" s="91" t="s">
        <v>36748</v>
      </c>
      <c r="BB32212" s="91" t="s">
        <v>5340</v>
      </c>
      <c r="BC32212" s="91" t="s">
        <v>34872</v>
      </c>
      <c r="BD32212" s="473" t="s">
        <v>1301</v>
      </c>
    </row>
    <row r="32213" spans="53:56" ht="15" x14ac:dyDescent="0.25">
      <c r="BA32213" s="90" t="s">
        <v>36749</v>
      </c>
      <c r="BB32213" s="90" t="s">
        <v>5340</v>
      </c>
      <c r="BC32213" s="90" t="s">
        <v>34872</v>
      </c>
      <c r="BD32213" s="473" t="s">
        <v>1301</v>
      </c>
    </row>
    <row r="32214" spans="53:56" ht="15" x14ac:dyDescent="0.25">
      <c r="BA32214" s="91" t="s">
        <v>36750</v>
      </c>
      <c r="BB32214" s="91" t="s">
        <v>5340</v>
      </c>
      <c r="BC32214" s="91" t="s">
        <v>28712</v>
      </c>
      <c r="BD32214" s="473" t="s">
        <v>1301</v>
      </c>
    </row>
    <row r="32215" spans="53:56" ht="15" x14ac:dyDescent="0.25">
      <c r="BA32215" s="90" t="s">
        <v>36751</v>
      </c>
      <c r="BB32215" s="90" t="s">
        <v>5340</v>
      </c>
      <c r="BC32215" s="90" t="s">
        <v>18252</v>
      </c>
      <c r="BD32215" s="473" t="s">
        <v>1301</v>
      </c>
    </row>
    <row r="32216" spans="53:56" ht="15" x14ac:dyDescent="0.25">
      <c r="BA32216" s="91" t="s">
        <v>36752</v>
      </c>
      <c r="BB32216" s="91" t="s">
        <v>5340</v>
      </c>
      <c r="BC32216" s="91" t="s">
        <v>18252</v>
      </c>
      <c r="BD32216" s="473" t="s">
        <v>1301</v>
      </c>
    </row>
    <row r="32217" spans="53:56" ht="15" x14ac:dyDescent="0.25">
      <c r="BA32217" s="90" t="s">
        <v>36753</v>
      </c>
      <c r="BB32217" s="90" t="s">
        <v>5340</v>
      </c>
      <c r="BC32217" s="90" t="s">
        <v>28712</v>
      </c>
      <c r="BD32217" s="473" t="s">
        <v>1301</v>
      </c>
    </row>
    <row r="32218" spans="53:56" ht="15" x14ac:dyDescent="0.25">
      <c r="BA32218" s="91" t="s">
        <v>36754</v>
      </c>
      <c r="BB32218" s="91" t="s">
        <v>5340</v>
      </c>
      <c r="BC32218" s="91" t="s">
        <v>8678</v>
      </c>
      <c r="BD32218" s="473" t="s">
        <v>1301</v>
      </c>
    </row>
    <row r="32219" spans="53:56" ht="15" x14ac:dyDescent="0.25">
      <c r="BA32219" s="90" t="s">
        <v>36755</v>
      </c>
      <c r="BB32219" s="90" t="s">
        <v>5340</v>
      </c>
      <c r="BC32219" s="90" t="s">
        <v>29972</v>
      </c>
      <c r="BD32219" s="473" t="s">
        <v>1301</v>
      </c>
    </row>
    <row r="32220" spans="53:56" ht="15" x14ac:dyDescent="0.25">
      <c r="BA32220" s="91" t="s">
        <v>36756</v>
      </c>
      <c r="BB32220" s="91" t="s">
        <v>5340</v>
      </c>
      <c r="BC32220" s="91" t="s">
        <v>34872</v>
      </c>
      <c r="BD32220" s="473" t="s">
        <v>1301</v>
      </c>
    </row>
    <row r="32221" spans="53:56" ht="15" x14ac:dyDescent="0.25">
      <c r="BA32221" s="90" t="s">
        <v>36757</v>
      </c>
      <c r="BB32221" s="90" t="s">
        <v>5340</v>
      </c>
      <c r="BC32221" s="90" t="s">
        <v>29972</v>
      </c>
      <c r="BD32221" s="473" t="s">
        <v>1301</v>
      </c>
    </row>
    <row r="32222" spans="53:56" ht="15" x14ac:dyDescent="0.25">
      <c r="BA32222" s="91" t="s">
        <v>36758</v>
      </c>
      <c r="BB32222" s="91" t="s">
        <v>5340</v>
      </c>
      <c r="BC32222" s="91" t="s">
        <v>28712</v>
      </c>
      <c r="BD32222" s="473" t="s">
        <v>1301</v>
      </c>
    </row>
    <row r="32223" spans="53:56" ht="15" x14ac:dyDescent="0.25">
      <c r="BA32223" s="90" t="s">
        <v>36759</v>
      </c>
      <c r="BB32223" s="90" t="s">
        <v>5340</v>
      </c>
      <c r="BC32223" s="90" t="s">
        <v>23175</v>
      </c>
      <c r="BD32223" s="473" t="s">
        <v>1301</v>
      </c>
    </row>
    <row r="32224" spans="53:56" ht="15" x14ac:dyDescent="0.25">
      <c r="BA32224" s="91" t="s">
        <v>36760</v>
      </c>
      <c r="BB32224" s="91" t="s">
        <v>5340</v>
      </c>
      <c r="BC32224" s="91" t="s">
        <v>18252</v>
      </c>
      <c r="BD32224" s="473" t="s">
        <v>1301</v>
      </c>
    </row>
    <row r="32225" spans="53:56" ht="15" x14ac:dyDescent="0.25">
      <c r="BA32225" s="90" t="s">
        <v>36761</v>
      </c>
      <c r="BB32225" s="90" t="s">
        <v>5340</v>
      </c>
      <c r="BC32225" s="90" t="s">
        <v>8585</v>
      </c>
      <c r="BD32225" s="473" t="s">
        <v>1301</v>
      </c>
    </row>
    <row r="32226" spans="53:56" ht="15" x14ac:dyDescent="0.25">
      <c r="BA32226" s="91" t="s">
        <v>36762</v>
      </c>
      <c r="BB32226" s="91" t="s">
        <v>5340</v>
      </c>
      <c r="BC32226" s="91" t="s">
        <v>28712</v>
      </c>
      <c r="BD32226" s="473" t="s">
        <v>1301</v>
      </c>
    </row>
    <row r="32227" spans="53:56" ht="15" x14ac:dyDescent="0.25">
      <c r="BA32227" s="90" t="s">
        <v>36763</v>
      </c>
      <c r="BB32227" s="90" t="s">
        <v>5340</v>
      </c>
      <c r="BC32227" s="90" t="s">
        <v>36726</v>
      </c>
      <c r="BD32227" s="473" t="s">
        <v>1301</v>
      </c>
    </row>
    <row r="32228" spans="53:56" ht="15" x14ac:dyDescent="0.25">
      <c r="BA32228" s="91" t="s">
        <v>36764</v>
      </c>
      <c r="BB32228" s="91" t="s">
        <v>5340</v>
      </c>
      <c r="BC32228" s="91" t="s">
        <v>8585</v>
      </c>
      <c r="BD32228" s="473" t="s">
        <v>1301</v>
      </c>
    </row>
    <row r="32229" spans="53:56" ht="15" x14ac:dyDescent="0.25">
      <c r="BA32229" s="90" t="s">
        <v>36765</v>
      </c>
      <c r="BB32229" s="90" t="s">
        <v>5340</v>
      </c>
      <c r="BC32229" s="90" t="s">
        <v>36766</v>
      </c>
      <c r="BD32229" s="473" t="s">
        <v>1301</v>
      </c>
    </row>
    <row r="32230" spans="53:56" ht="15" x14ac:dyDescent="0.25">
      <c r="BA32230" s="91" t="s">
        <v>36767</v>
      </c>
      <c r="BB32230" s="91" t="s">
        <v>5340</v>
      </c>
      <c r="BC32230" s="91" t="s">
        <v>23175</v>
      </c>
      <c r="BD32230" s="473" t="s">
        <v>1301</v>
      </c>
    </row>
    <row r="32231" spans="53:56" ht="15" x14ac:dyDescent="0.25">
      <c r="BA32231" s="91" t="s">
        <v>36768</v>
      </c>
      <c r="BB32231" s="91" t="s">
        <v>5340</v>
      </c>
      <c r="BC32231" s="91" t="s">
        <v>36695</v>
      </c>
      <c r="BD32231" s="473" t="s">
        <v>1301</v>
      </c>
    </row>
    <row r="32232" spans="53:56" ht="15" x14ac:dyDescent="0.25">
      <c r="BA32232" s="90" t="s">
        <v>36769</v>
      </c>
      <c r="BB32232" s="90" t="s">
        <v>5340</v>
      </c>
      <c r="BC32232" s="90" t="s">
        <v>36726</v>
      </c>
      <c r="BD32232" s="473" t="s">
        <v>1301</v>
      </c>
    </row>
    <row r="32233" spans="53:56" ht="15" x14ac:dyDescent="0.25">
      <c r="BA32233" s="91" t="s">
        <v>36770</v>
      </c>
      <c r="BB32233" s="91" t="s">
        <v>5340</v>
      </c>
      <c r="BC32233" s="91" t="s">
        <v>8585</v>
      </c>
      <c r="BD32233" s="473" t="s">
        <v>1301</v>
      </c>
    </row>
    <row r="32234" spans="53:56" ht="15" x14ac:dyDescent="0.25">
      <c r="BA32234" s="90" t="s">
        <v>36771</v>
      </c>
      <c r="BB32234" s="90" t="s">
        <v>5340</v>
      </c>
      <c r="BC32234" s="90" t="s">
        <v>36766</v>
      </c>
      <c r="BD32234" s="473" t="s">
        <v>1301</v>
      </c>
    </row>
    <row r="32235" spans="53:56" ht="15" x14ac:dyDescent="0.25">
      <c r="BA32235" s="90" t="s">
        <v>36772</v>
      </c>
      <c r="BB32235" s="90" t="s">
        <v>5340</v>
      </c>
      <c r="BC32235" s="90" t="s">
        <v>4199</v>
      </c>
      <c r="BD32235" s="473" t="s">
        <v>1301</v>
      </c>
    </row>
    <row r="32236" spans="53:56" ht="15" x14ac:dyDescent="0.25">
      <c r="BA32236" s="91" t="s">
        <v>36773</v>
      </c>
      <c r="BB32236" s="91" t="s">
        <v>5340</v>
      </c>
      <c r="BC32236" s="91" t="s">
        <v>36695</v>
      </c>
      <c r="BD32236" s="473" t="s">
        <v>1301</v>
      </c>
    </row>
    <row r="32237" spans="53:56" ht="15" x14ac:dyDescent="0.25">
      <c r="BA32237" s="90" t="s">
        <v>36774</v>
      </c>
      <c r="BB32237" s="90" t="s">
        <v>5340</v>
      </c>
      <c r="BC32237" s="90" t="s">
        <v>28712</v>
      </c>
      <c r="BD32237" s="473" t="s">
        <v>1301</v>
      </c>
    </row>
    <row r="32238" spans="53:56" ht="15" x14ac:dyDescent="0.25">
      <c r="BA32238" s="91" t="s">
        <v>36775</v>
      </c>
      <c r="BB32238" s="91" t="s">
        <v>5340</v>
      </c>
      <c r="BC32238" s="91" t="s">
        <v>34872</v>
      </c>
      <c r="BD32238" s="473" t="s">
        <v>1301</v>
      </c>
    </row>
    <row r="32239" spans="53:56" ht="15" x14ac:dyDescent="0.25">
      <c r="BA32239" s="91" t="s">
        <v>36776</v>
      </c>
      <c r="BB32239" s="91" t="s">
        <v>5340</v>
      </c>
      <c r="BC32239" s="91" t="s">
        <v>36695</v>
      </c>
      <c r="BD32239" s="473" t="s">
        <v>1301</v>
      </c>
    </row>
    <row r="32240" spans="53:56" ht="15" x14ac:dyDescent="0.25">
      <c r="BA32240" s="90" t="s">
        <v>36777</v>
      </c>
      <c r="BB32240" s="90" t="s">
        <v>5340</v>
      </c>
      <c r="BC32240" s="90" t="s">
        <v>18252</v>
      </c>
      <c r="BD32240" s="473" t="s">
        <v>1301</v>
      </c>
    </row>
    <row r="32241" spans="53:56" ht="15" x14ac:dyDescent="0.25">
      <c r="BA32241" s="91" t="s">
        <v>36778</v>
      </c>
      <c r="BB32241" s="91" t="s">
        <v>5340</v>
      </c>
      <c r="BC32241" s="91" t="s">
        <v>34872</v>
      </c>
      <c r="BD32241" s="473" t="s">
        <v>1301</v>
      </c>
    </row>
    <row r="32242" spans="53:56" ht="15" x14ac:dyDescent="0.25">
      <c r="BA32242" s="90" t="s">
        <v>36779</v>
      </c>
      <c r="BB32242" s="90" t="s">
        <v>5340</v>
      </c>
      <c r="BC32242" s="90" t="s">
        <v>18252</v>
      </c>
      <c r="BD32242" s="473" t="s">
        <v>1301</v>
      </c>
    </row>
    <row r="32243" spans="53:56" ht="15" x14ac:dyDescent="0.25">
      <c r="BA32243" s="90" t="s">
        <v>36780</v>
      </c>
      <c r="BB32243" s="90" t="s">
        <v>5340</v>
      </c>
      <c r="BC32243" s="90" t="s">
        <v>36355</v>
      </c>
      <c r="BD32243" s="473" t="s">
        <v>1301</v>
      </c>
    </row>
    <row r="32244" spans="53:56" ht="15" x14ac:dyDescent="0.25">
      <c r="BA32244" s="91" t="s">
        <v>36781</v>
      </c>
      <c r="BB32244" s="91" t="s">
        <v>5340</v>
      </c>
      <c r="BC32244" s="91" t="s">
        <v>36695</v>
      </c>
      <c r="BD32244" s="473" t="s">
        <v>1301</v>
      </c>
    </row>
    <row r="32245" spans="53:56" ht="15" x14ac:dyDescent="0.25">
      <c r="BA32245" s="90" t="s">
        <v>36781</v>
      </c>
      <c r="BB32245" s="90" t="s">
        <v>5340</v>
      </c>
      <c r="BC32245" s="90" t="s">
        <v>18252</v>
      </c>
      <c r="BD32245" s="473" t="s">
        <v>1301</v>
      </c>
    </row>
    <row r="32246" spans="53:56" ht="15" x14ac:dyDescent="0.25">
      <c r="BA32246" s="91" t="s">
        <v>36782</v>
      </c>
      <c r="BB32246" s="91" t="s">
        <v>5340</v>
      </c>
      <c r="BC32246" s="91" t="s">
        <v>36726</v>
      </c>
      <c r="BD32246" s="473" t="s">
        <v>1301</v>
      </c>
    </row>
    <row r="32247" spans="53:56" ht="15" x14ac:dyDescent="0.25">
      <c r="BA32247" s="90" t="s">
        <v>36783</v>
      </c>
      <c r="BB32247" s="90" t="s">
        <v>5340</v>
      </c>
      <c r="BC32247" s="90" t="s">
        <v>28712</v>
      </c>
      <c r="BD32247" s="473" t="s">
        <v>1301</v>
      </c>
    </row>
    <row r="32248" spans="53:56" ht="15" x14ac:dyDescent="0.25">
      <c r="BA32248" s="91" t="s">
        <v>36784</v>
      </c>
      <c r="BB32248" s="91" t="s">
        <v>5340</v>
      </c>
      <c r="BC32248" s="91" t="s">
        <v>29200</v>
      </c>
      <c r="BD32248" s="473" t="s">
        <v>1301</v>
      </c>
    </row>
    <row r="32249" spans="53:56" ht="15" x14ac:dyDescent="0.25">
      <c r="BA32249" s="91" t="s">
        <v>36785</v>
      </c>
      <c r="BB32249" s="91" t="s">
        <v>5340</v>
      </c>
      <c r="BC32249" s="91" t="s">
        <v>36695</v>
      </c>
      <c r="BD32249" s="473" t="s">
        <v>1301</v>
      </c>
    </row>
    <row r="32250" spans="53:56" ht="15" x14ac:dyDescent="0.25">
      <c r="BA32250" s="90" t="s">
        <v>36786</v>
      </c>
      <c r="BB32250" s="90" t="s">
        <v>5340</v>
      </c>
      <c r="BC32250" s="90" t="s">
        <v>28712</v>
      </c>
      <c r="BD32250" s="473" t="s">
        <v>1301</v>
      </c>
    </row>
    <row r="32251" spans="53:56" ht="15" x14ac:dyDescent="0.25">
      <c r="BA32251" s="91" t="s">
        <v>36787</v>
      </c>
      <c r="BB32251" s="91" t="s">
        <v>5340</v>
      </c>
      <c r="BC32251" s="91" t="s">
        <v>29972</v>
      </c>
      <c r="BD32251" s="473" t="s">
        <v>1301</v>
      </c>
    </row>
    <row r="32252" spans="53:56" ht="15" x14ac:dyDescent="0.25">
      <c r="BA32252" s="90" t="s">
        <v>36788</v>
      </c>
      <c r="BB32252" s="90" t="s">
        <v>5340</v>
      </c>
      <c r="BC32252" s="90" t="s">
        <v>23175</v>
      </c>
      <c r="BD32252" s="473" t="s">
        <v>1301</v>
      </c>
    </row>
    <row r="32253" spans="53:56" ht="15" x14ac:dyDescent="0.25">
      <c r="BA32253" s="90" t="s">
        <v>36789</v>
      </c>
      <c r="BB32253" s="90" t="s">
        <v>5340</v>
      </c>
      <c r="BC32253" s="90" t="s">
        <v>36766</v>
      </c>
      <c r="BD32253" s="473" t="s">
        <v>1301</v>
      </c>
    </row>
    <row r="32254" spans="53:56" ht="15" x14ac:dyDescent="0.25">
      <c r="BA32254" s="91" t="s">
        <v>36790</v>
      </c>
      <c r="BB32254" s="91" t="s">
        <v>5340</v>
      </c>
      <c r="BC32254" s="91" t="s">
        <v>36355</v>
      </c>
      <c r="BD32254" s="473" t="s">
        <v>1301</v>
      </c>
    </row>
    <row r="32255" spans="53:56" ht="15" x14ac:dyDescent="0.25">
      <c r="BA32255" s="90" t="s">
        <v>36791</v>
      </c>
      <c r="BB32255" s="90" t="s">
        <v>5340</v>
      </c>
      <c r="BC32255" s="90" t="s">
        <v>34872</v>
      </c>
      <c r="BD32255" s="473" t="s">
        <v>1301</v>
      </c>
    </row>
    <row r="32256" spans="53:56" ht="15" x14ac:dyDescent="0.25">
      <c r="BA32256" s="91" t="s">
        <v>36792</v>
      </c>
      <c r="BB32256" s="91" t="s">
        <v>5340</v>
      </c>
      <c r="BC32256" s="91" t="s">
        <v>36695</v>
      </c>
      <c r="BD32256" s="473" t="s">
        <v>1301</v>
      </c>
    </row>
    <row r="32257" spans="53:56" ht="15" x14ac:dyDescent="0.25">
      <c r="BA32257" s="91" t="s">
        <v>36792</v>
      </c>
      <c r="BB32257" s="91" t="s">
        <v>5340</v>
      </c>
      <c r="BC32257" s="91" t="s">
        <v>8585</v>
      </c>
      <c r="BD32257" s="473" t="s">
        <v>1301</v>
      </c>
    </row>
    <row r="32258" spans="53:56" ht="15" x14ac:dyDescent="0.25">
      <c r="BA32258" s="90" t="s">
        <v>36793</v>
      </c>
      <c r="BB32258" s="90" t="s">
        <v>5340</v>
      </c>
      <c r="BC32258" s="90" t="s">
        <v>4199</v>
      </c>
      <c r="BD32258" s="473" t="s">
        <v>1301</v>
      </c>
    </row>
    <row r="32259" spans="53:56" ht="15" x14ac:dyDescent="0.25">
      <c r="BA32259" s="91" t="s">
        <v>36794</v>
      </c>
      <c r="BB32259" s="91" t="s">
        <v>5340</v>
      </c>
      <c r="BC32259" s="91" t="s">
        <v>4199</v>
      </c>
      <c r="BD32259" s="473" t="s">
        <v>1301</v>
      </c>
    </row>
    <row r="32260" spans="53:56" ht="15" x14ac:dyDescent="0.25">
      <c r="BA32260" s="90" t="s">
        <v>36795</v>
      </c>
      <c r="BB32260" s="90" t="s">
        <v>5340</v>
      </c>
      <c r="BC32260" s="90" t="s">
        <v>36726</v>
      </c>
      <c r="BD32260" s="473" t="s">
        <v>1301</v>
      </c>
    </row>
    <row r="32261" spans="53:56" ht="15" x14ac:dyDescent="0.25">
      <c r="BA32261" s="90" t="s">
        <v>36796</v>
      </c>
      <c r="BB32261" s="90" t="s">
        <v>5340</v>
      </c>
      <c r="BC32261" s="90" t="s">
        <v>36726</v>
      </c>
      <c r="BD32261" s="473" t="s">
        <v>1301</v>
      </c>
    </row>
    <row r="32262" spans="53:56" ht="15" x14ac:dyDescent="0.25">
      <c r="BA32262" s="91" t="s">
        <v>36797</v>
      </c>
      <c r="BB32262" s="91" t="s">
        <v>5340</v>
      </c>
      <c r="BC32262" s="91" t="s">
        <v>4199</v>
      </c>
      <c r="BD32262" s="473" t="s">
        <v>1301</v>
      </c>
    </row>
    <row r="32263" spans="53:56" ht="15" x14ac:dyDescent="0.25">
      <c r="BA32263" s="90" t="s">
        <v>36798</v>
      </c>
      <c r="BB32263" s="90" t="s">
        <v>5340</v>
      </c>
      <c r="BC32263" s="90" t="s">
        <v>8678</v>
      </c>
      <c r="BD32263" s="473" t="s">
        <v>1301</v>
      </c>
    </row>
    <row r="32264" spans="53:56" ht="15" x14ac:dyDescent="0.25">
      <c r="BA32264" s="91" t="s">
        <v>36799</v>
      </c>
      <c r="BB32264" s="91" t="s">
        <v>5340</v>
      </c>
      <c r="BC32264" s="91" t="s">
        <v>36395</v>
      </c>
      <c r="BD32264" s="473" t="s">
        <v>1301</v>
      </c>
    </row>
    <row r="32265" spans="53:56" ht="15" x14ac:dyDescent="0.25">
      <c r="BA32265" s="91" t="s">
        <v>36800</v>
      </c>
      <c r="BB32265" s="91" t="s">
        <v>5340</v>
      </c>
      <c r="BC32265" s="91" t="s">
        <v>4199</v>
      </c>
      <c r="BD32265" s="473" t="s">
        <v>1301</v>
      </c>
    </row>
    <row r="32266" spans="53:56" ht="15" x14ac:dyDescent="0.25">
      <c r="BA32266" s="90" t="s">
        <v>36801</v>
      </c>
      <c r="BB32266" s="90" t="s">
        <v>5340</v>
      </c>
      <c r="BC32266" s="90" t="s">
        <v>8678</v>
      </c>
      <c r="BD32266" s="473" t="s">
        <v>1301</v>
      </c>
    </row>
    <row r="32267" spans="53:56" ht="15" x14ac:dyDescent="0.25">
      <c r="BA32267" s="91" t="s">
        <v>36802</v>
      </c>
      <c r="BB32267" s="91" t="s">
        <v>5340</v>
      </c>
      <c r="BC32267" s="91" t="s">
        <v>36395</v>
      </c>
      <c r="BD32267" s="473" t="s">
        <v>1301</v>
      </c>
    </row>
    <row r="32268" spans="53:56" ht="15" x14ac:dyDescent="0.25">
      <c r="BA32268" s="90" t="s">
        <v>36803</v>
      </c>
      <c r="BB32268" s="90" t="s">
        <v>5340</v>
      </c>
      <c r="BC32268" s="90" t="s">
        <v>28712</v>
      </c>
      <c r="BD32268" s="473" t="s">
        <v>1301</v>
      </c>
    </row>
    <row r="32269" spans="53:56" ht="15" x14ac:dyDescent="0.25">
      <c r="BA32269" s="90" t="s">
        <v>36804</v>
      </c>
      <c r="BB32269" s="90" t="s">
        <v>5340</v>
      </c>
      <c r="BC32269" s="90" t="s">
        <v>17797</v>
      </c>
      <c r="BD32269" s="473" t="s">
        <v>1301</v>
      </c>
    </row>
    <row r="32270" spans="53:56" ht="15" x14ac:dyDescent="0.25">
      <c r="BA32270" s="91" t="s">
        <v>36805</v>
      </c>
      <c r="BB32270" s="91" t="s">
        <v>5340</v>
      </c>
      <c r="BC32270" s="91" t="s">
        <v>17797</v>
      </c>
      <c r="BD32270" s="473" t="s">
        <v>1301</v>
      </c>
    </row>
    <row r="32271" spans="53:56" ht="15" x14ac:dyDescent="0.25">
      <c r="BA32271" s="90" t="s">
        <v>36806</v>
      </c>
      <c r="BB32271" s="90" t="s">
        <v>5340</v>
      </c>
      <c r="BC32271" s="90" t="s">
        <v>17797</v>
      </c>
      <c r="BD32271" s="473" t="s">
        <v>1301</v>
      </c>
    </row>
    <row r="32272" spans="53:56" ht="15" x14ac:dyDescent="0.25">
      <c r="BA32272" s="90" t="s">
        <v>36807</v>
      </c>
      <c r="BB32272" s="90" t="s">
        <v>5340</v>
      </c>
      <c r="BC32272" s="90" t="s">
        <v>3225</v>
      </c>
      <c r="BD32272" s="473" t="s">
        <v>1301</v>
      </c>
    </row>
    <row r="32273" spans="53:56" ht="15" x14ac:dyDescent="0.25">
      <c r="BA32273" s="91" t="s">
        <v>36808</v>
      </c>
      <c r="BB32273" s="91" t="s">
        <v>5340</v>
      </c>
      <c r="BC32273" s="91" t="s">
        <v>17797</v>
      </c>
      <c r="BD32273" s="473" t="s">
        <v>1301</v>
      </c>
    </row>
    <row r="32274" spans="53:56" ht="15" x14ac:dyDescent="0.25">
      <c r="BA32274" s="91" t="s">
        <v>36809</v>
      </c>
      <c r="BB32274" s="91" t="s">
        <v>5340</v>
      </c>
      <c r="BC32274" s="91" t="s">
        <v>29696</v>
      </c>
      <c r="BD32274" s="473" t="s">
        <v>1301</v>
      </c>
    </row>
    <row r="32275" spans="53:56" ht="15" x14ac:dyDescent="0.25">
      <c r="BA32275" s="90" t="s">
        <v>36810</v>
      </c>
      <c r="BB32275" s="90" t="s">
        <v>5340</v>
      </c>
      <c r="BC32275" s="90" t="s">
        <v>31552</v>
      </c>
      <c r="BD32275" s="473" t="s">
        <v>1301</v>
      </c>
    </row>
    <row r="32276" spans="53:56" ht="15" x14ac:dyDescent="0.25">
      <c r="BA32276" s="91" t="s">
        <v>36811</v>
      </c>
      <c r="BB32276" s="91" t="s">
        <v>5340</v>
      </c>
      <c r="BC32276" s="91" t="s">
        <v>31552</v>
      </c>
      <c r="BD32276" s="473" t="s">
        <v>1301</v>
      </c>
    </row>
    <row r="32277" spans="53:56" ht="15" x14ac:dyDescent="0.25">
      <c r="BA32277" s="90" t="s">
        <v>36812</v>
      </c>
      <c r="BB32277" s="90" t="s">
        <v>5340</v>
      </c>
      <c r="BC32277" s="90" t="s">
        <v>32215</v>
      </c>
      <c r="BD32277" s="473" t="s">
        <v>1301</v>
      </c>
    </row>
    <row r="32278" spans="53:56" ht="15" x14ac:dyDescent="0.25">
      <c r="BA32278" s="90" t="s">
        <v>36813</v>
      </c>
      <c r="BB32278" s="90" t="s">
        <v>5340</v>
      </c>
      <c r="BC32278" s="90" t="s">
        <v>36685</v>
      </c>
      <c r="BD32278" s="473" t="s">
        <v>1301</v>
      </c>
    </row>
    <row r="32279" spans="53:56" ht="15" x14ac:dyDescent="0.25">
      <c r="BA32279" s="91" t="s">
        <v>36814</v>
      </c>
      <c r="BB32279" s="91" t="s">
        <v>5340</v>
      </c>
      <c r="BC32279" s="91" t="s">
        <v>36298</v>
      </c>
      <c r="BD32279" s="473" t="s">
        <v>1301</v>
      </c>
    </row>
    <row r="32280" spans="53:56" ht="15" x14ac:dyDescent="0.25">
      <c r="BA32280" s="90" t="s">
        <v>36815</v>
      </c>
      <c r="BB32280" s="90" t="s">
        <v>5340</v>
      </c>
      <c r="BC32280" s="90" t="s">
        <v>7967</v>
      </c>
      <c r="BD32280" s="473" t="s">
        <v>1301</v>
      </c>
    </row>
    <row r="32281" spans="53:56" ht="15" x14ac:dyDescent="0.25">
      <c r="BA32281" s="91" t="s">
        <v>36816</v>
      </c>
      <c r="BB32281" s="91" t="s">
        <v>5340</v>
      </c>
      <c r="BC32281" s="91" t="s">
        <v>31552</v>
      </c>
      <c r="BD32281" s="473" t="s">
        <v>1301</v>
      </c>
    </row>
    <row r="32282" spans="53:56" ht="15" x14ac:dyDescent="0.25">
      <c r="BA32282" s="91" t="s">
        <v>36817</v>
      </c>
      <c r="BB32282" s="91" t="s">
        <v>5340</v>
      </c>
      <c r="BC32282" s="91" t="s">
        <v>12459</v>
      </c>
      <c r="BD32282" s="473" t="s">
        <v>1301</v>
      </c>
    </row>
    <row r="32283" spans="53:56" ht="15" x14ac:dyDescent="0.25">
      <c r="BA32283" s="90" t="s">
        <v>36818</v>
      </c>
      <c r="BB32283" s="90" t="s">
        <v>5340</v>
      </c>
      <c r="BC32283" s="90" t="s">
        <v>32365</v>
      </c>
      <c r="BD32283" s="473" t="s">
        <v>1301</v>
      </c>
    </row>
    <row r="32284" spans="53:56" ht="15" x14ac:dyDescent="0.25">
      <c r="BA32284" s="91" t="s">
        <v>36819</v>
      </c>
      <c r="BB32284" s="91" t="s">
        <v>5340</v>
      </c>
      <c r="BC32284" s="91" t="s">
        <v>31552</v>
      </c>
      <c r="BD32284" s="473" t="s">
        <v>1301</v>
      </c>
    </row>
    <row r="32285" spans="53:56" ht="15" x14ac:dyDescent="0.25">
      <c r="BA32285" s="90" t="s">
        <v>36820</v>
      </c>
      <c r="BB32285" s="90" t="s">
        <v>5340</v>
      </c>
      <c r="BC32285" s="90" t="s">
        <v>32153</v>
      </c>
      <c r="BD32285" s="423" t="s">
        <v>1301</v>
      </c>
    </row>
    <row r="32286" spans="53:56" ht="15" x14ac:dyDescent="0.25">
      <c r="BA32286" s="91" t="s">
        <v>36821</v>
      </c>
      <c r="BB32286" s="91" t="s">
        <v>5340</v>
      </c>
      <c r="BC32286" s="91" t="s">
        <v>17797</v>
      </c>
      <c r="BD32286" s="423" t="s">
        <v>1301</v>
      </c>
    </row>
    <row r="32287" spans="53:56" ht="15" x14ac:dyDescent="0.25">
      <c r="BA32287" s="90" t="s">
        <v>36822</v>
      </c>
      <c r="BB32287" s="90" t="s">
        <v>5340</v>
      </c>
      <c r="BC32287" s="90" t="s">
        <v>31552</v>
      </c>
      <c r="BD32287" s="423" t="s">
        <v>1301</v>
      </c>
    </row>
    <row r="32288" spans="53:56" ht="15" x14ac:dyDescent="0.25">
      <c r="BA32288" s="90" t="s">
        <v>36823</v>
      </c>
      <c r="BB32288" s="90" t="s">
        <v>5340</v>
      </c>
      <c r="BC32288" s="90" t="s">
        <v>36685</v>
      </c>
      <c r="BD32288" s="423" t="s">
        <v>1301</v>
      </c>
    </row>
    <row r="32289" spans="53:56" ht="15" x14ac:dyDescent="0.25">
      <c r="BA32289" s="91" t="s">
        <v>36824</v>
      </c>
      <c r="BB32289" s="91" t="s">
        <v>5340</v>
      </c>
      <c r="BC32289" s="91" t="s">
        <v>36685</v>
      </c>
      <c r="BD32289" s="423" t="s">
        <v>1301</v>
      </c>
    </row>
    <row r="32290" spans="53:56" ht="15" x14ac:dyDescent="0.25">
      <c r="BA32290" s="90" t="s">
        <v>36825</v>
      </c>
      <c r="BB32290" s="90" t="s">
        <v>5340</v>
      </c>
      <c r="BC32290" s="90" t="s">
        <v>31552</v>
      </c>
      <c r="BD32290" s="423" t="s">
        <v>1301</v>
      </c>
    </row>
    <row r="32291" spans="53:56" ht="15" x14ac:dyDescent="0.25">
      <c r="BA32291" s="91" t="s">
        <v>36826</v>
      </c>
      <c r="BB32291" s="91" t="s">
        <v>5340</v>
      </c>
      <c r="BC32291" s="91" t="s">
        <v>12459</v>
      </c>
      <c r="BD32291" s="423" t="s">
        <v>1301</v>
      </c>
    </row>
    <row r="32292" spans="53:56" ht="15" x14ac:dyDescent="0.25">
      <c r="BA32292" s="91" t="s">
        <v>36827</v>
      </c>
      <c r="BB32292" s="91" t="s">
        <v>5340</v>
      </c>
      <c r="BC32292" s="91" t="s">
        <v>12459</v>
      </c>
      <c r="BD32292" s="423" t="s">
        <v>1301</v>
      </c>
    </row>
    <row r="32293" spans="53:56" ht="15" x14ac:dyDescent="0.25">
      <c r="BA32293" s="90" t="s">
        <v>36828</v>
      </c>
      <c r="BB32293" s="90" t="s">
        <v>5340</v>
      </c>
      <c r="BC32293" s="90" t="s">
        <v>17797</v>
      </c>
      <c r="BD32293" s="423" t="s">
        <v>1301</v>
      </c>
    </row>
    <row r="32294" spans="53:56" ht="15" x14ac:dyDescent="0.25">
      <c r="BA32294" s="91" t="s">
        <v>36829</v>
      </c>
      <c r="BB32294" s="91" t="s">
        <v>5340</v>
      </c>
      <c r="BC32294" s="91" t="s">
        <v>32365</v>
      </c>
      <c r="BD32294" s="423" t="s">
        <v>1301</v>
      </c>
    </row>
    <row r="32295" spans="53:56" ht="15" x14ac:dyDescent="0.25">
      <c r="BA32295" s="90" t="s">
        <v>36830</v>
      </c>
      <c r="BB32295" s="90" t="s">
        <v>5340</v>
      </c>
      <c r="BC32295" s="90" t="s">
        <v>17833</v>
      </c>
      <c r="BD32295" s="423" t="s">
        <v>1301</v>
      </c>
    </row>
    <row r="32296" spans="53:56" ht="15" x14ac:dyDescent="0.25">
      <c r="BA32296" s="90" t="s">
        <v>36831</v>
      </c>
      <c r="BB32296" s="90" t="s">
        <v>5340</v>
      </c>
      <c r="BC32296" s="90" t="s">
        <v>12459</v>
      </c>
      <c r="BD32296" s="423" t="s">
        <v>1301</v>
      </c>
    </row>
    <row r="32297" spans="53:56" ht="15" x14ac:dyDescent="0.25">
      <c r="BA32297" s="91" t="s">
        <v>36832</v>
      </c>
      <c r="BB32297" s="91" t="s">
        <v>5340</v>
      </c>
      <c r="BC32297" s="91" t="s">
        <v>29696</v>
      </c>
      <c r="BD32297" s="423" t="s">
        <v>1301</v>
      </c>
    </row>
    <row r="32298" spans="53:56" ht="15" x14ac:dyDescent="0.25">
      <c r="BA32298" s="90" t="s">
        <v>36833</v>
      </c>
      <c r="BB32298" s="90" t="s">
        <v>5340</v>
      </c>
      <c r="BC32298" s="90" t="s">
        <v>32215</v>
      </c>
      <c r="BD32298" s="423" t="s">
        <v>1301</v>
      </c>
    </row>
    <row r="32299" spans="53:56" ht="15" x14ac:dyDescent="0.25">
      <c r="BA32299" s="91" t="s">
        <v>36834</v>
      </c>
      <c r="BB32299" s="91" t="s">
        <v>5340</v>
      </c>
      <c r="BC32299" s="91" t="s">
        <v>12459</v>
      </c>
      <c r="BD32299" s="423" t="s">
        <v>1301</v>
      </c>
    </row>
    <row r="32300" spans="53:56" ht="15" x14ac:dyDescent="0.25">
      <c r="BA32300" s="91" t="s">
        <v>36835</v>
      </c>
      <c r="BB32300" s="91" t="s">
        <v>5340</v>
      </c>
      <c r="BC32300" s="91" t="s">
        <v>29696</v>
      </c>
      <c r="BD32300" s="423" t="s">
        <v>1301</v>
      </c>
    </row>
    <row r="32301" spans="53:56" ht="15" x14ac:dyDescent="0.25">
      <c r="BA32301" s="90" t="s">
        <v>36836</v>
      </c>
      <c r="BB32301" s="90" t="s">
        <v>5340</v>
      </c>
      <c r="BC32301" s="90" t="s">
        <v>7967</v>
      </c>
      <c r="BD32301" s="423" t="s">
        <v>1301</v>
      </c>
    </row>
    <row r="32302" spans="53:56" ht="15" x14ac:dyDescent="0.25">
      <c r="BA32302" s="91" t="s">
        <v>36837</v>
      </c>
      <c r="BB32302" s="91" t="s">
        <v>5340</v>
      </c>
      <c r="BC32302" s="91" t="s">
        <v>36380</v>
      </c>
      <c r="BD32302" s="423" t="s">
        <v>1301</v>
      </c>
    </row>
    <row r="32303" spans="53:56" ht="15" x14ac:dyDescent="0.25">
      <c r="BA32303" s="90" t="s">
        <v>36838</v>
      </c>
      <c r="BB32303" s="90" t="s">
        <v>5340</v>
      </c>
      <c r="BC32303" s="90" t="s">
        <v>7967</v>
      </c>
      <c r="BD32303" s="423" t="s">
        <v>1301</v>
      </c>
    </row>
    <row r="32304" spans="53:56" ht="15" x14ac:dyDescent="0.25">
      <c r="BA32304" s="90" t="s">
        <v>36839</v>
      </c>
      <c r="BB32304" s="90" t="s">
        <v>5340</v>
      </c>
      <c r="BC32304" s="90" t="s">
        <v>36298</v>
      </c>
      <c r="BD32304" s="423" t="s">
        <v>1301</v>
      </c>
    </row>
    <row r="32305" spans="53:56" ht="15" x14ac:dyDescent="0.25">
      <c r="BA32305" s="91" t="s">
        <v>36840</v>
      </c>
      <c r="BB32305" s="91" t="s">
        <v>5340</v>
      </c>
      <c r="BC32305" s="91" t="s">
        <v>29696</v>
      </c>
      <c r="BD32305" s="423" t="s">
        <v>1301</v>
      </c>
    </row>
    <row r="32306" spans="53:56" ht="15" x14ac:dyDescent="0.25">
      <c r="BA32306" s="91" t="s">
        <v>36841</v>
      </c>
      <c r="BB32306" s="91" t="s">
        <v>5340</v>
      </c>
      <c r="BC32306" s="91" t="s">
        <v>7967</v>
      </c>
      <c r="BD32306" s="423" t="s">
        <v>1301</v>
      </c>
    </row>
    <row r="32307" spans="53:56" ht="15" x14ac:dyDescent="0.25">
      <c r="BA32307" s="90" t="s">
        <v>36842</v>
      </c>
      <c r="BB32307" s="90" t="s">
        <v>5340</v>
      </c>
      <c r="BC32307" s="90" t="s">
        <v>29696</v>
      </c>
      <c r="BD32307" s="423" t="s">
        <v>1301</v>
      </c>
    </row>
    <row r="32308" spans="53:56" ht="15" x14ac:dyDescent="0.25">
      <c r="BA32308" s="91" t="s">
        <v>36843</v>
      </c>
      <c r="BB32308" s="91" t="s">
        <v>5340</v>
      </c>
      <c r="BC32308" s="91" t="s">
        <v>29696</v>
      </c>
      <c r="BD32308" s="423" t="s">
        <v>1301</v>
      </c>
    </row>
    <row r="32309" spans="53:56" ht="15" x14ac:dyDescent="0.25">
      <c r="BA32309" s="91" t="s">
        <v>36844</v>
      </c>
      <c r="BB32309" s="91" t="s">
        <v>5340</v>
      </c>
      <c r="BC32309" s="91" t="s">
        <v>29696</v>
      </c>
      <c r="BD32309" s="423" t="s">
        <v>1301</v>
      </c>
    </row>
    <row r="32310" spans="53:56" ht="15" x14ac:dyDescent="0.25">
      <c r="BA32310" s="90" t="s">
        <v>36845</v>
      </c>
      <c r="BB32310" s="90" t="s">
        <v>5340</v>
      </c>
      <c r="BC32310" s="90" t="s">
        <v>17833</v>
      </c>
      <c r="BD32310" s="423" t="s">
        <v>1301</v>
      </c>
    </row>
    <row r="32311" spans="53:56" ht="15" x14ac:dyDescent="0.25">
      <c r="BA32311" s="91" t="s">
        <v>36846</v>
      </c>
      <c r="BB32311" s="91" t="s">
        <v>5340</v>
      </c>
      <c r="BC32311" s="91" t="s">
        <v>36298</v>
      </c>
      <c r="BD32311" s="423" t="s">
        <v>1301</v>
      </c>
    </row>
    <row r="32312" spans="53:56" ht="15" x14ac:dyDescent="0.25">
      <c r="BA32312" s="90" t="s">
        <v>36847</v>
      </c>
      <c r="BB32312" s="90" t="s">
        <v>5340</v>
      </c>
      <c r="BC32312" s="90" t="s">
        <v>36298</v>
      </c>
      <c r="BD32312" s="423" t="s">
        <v>1301</v>
      </c>
    </row>
    <row r="32313" spans="53:56" ht="15" x14ac:dyDescent="0.25">
      <c r="BA32313" s="91" t="s">
        <v>36848</v>
      </c>
      <c r="BB32313" s="91" t="s">
        <v>5340</v>
      </c>
      <c r="BC32313" s="91" t="s">
        <v>7967</v>
      </c>
      <c r="BD32313" s="423" t="s">
        <v>1301</v>
      </c>
    </row>
    <row r="32314" spans="53:56" ht="15" x14ac:dyDescent="0.25">
      <c r="BA32314" s="90" t="s">
        <v>36849</v>
      </c>
      <c r="BB32314" s="90" t="s">
        <v>5340</v>
      </c>
      <c r="BC32314" s="90" t="s">
        <v>31552</v>
      </c>
      <c r="BD32314" s="423" t="s">
        <v>1301</v>
      </c>
    </row>
    <row r="32315" spans="53:56" ht="15" x14ac:dyDescent="0.25">
      <c r="BA32315" s="91" t="s">
        <v>36850</v>
      </c>
      <c r="BB32315" s="91" t="s">
        <v>5340</v>
      </c>
      <c r="BC32315" s="91" t="s">
        <v>31552</v>
      </c>
      <c r="BD32315" s="423" t="s">
        <v>1301</v>
      </c>
    </row>
    <row r="32316" spans="53:56" ht="15" x14ac:dyDescent="0.25">
      <c r="BA32316" s="90" t="s">
        <v>36851</v>
      </c>
      <c r="BB32316" s="90" t="s">
        <v>5340</v>
      </c>
      <c r="BC32316" s="90" t="s">
        <v>29696</v>
      </c>
      <c r="BD32316" s="423" t="s">
        <v>1301</v>
      </c>
    </row>
    <row r="32317" spans="53:56" ht="15" x14ac:dyDescent="0.25">
      <c r="BA32317" s="91" t="s">
        <v>36852</v>
      </c>
      <c r="BB32317" s="91" t="s">
        <v>5340</v>
      </c>
      <c r="BC32317" s="91" t="s">
        <v>32215</v>
      </c>
      <c r="BD32317" s="423" t="s">
        <v>1301</v>
      </c>
    </row>
    <row r="32318" spans="53:56" ht="15" x14ac:dyDescent="0.25">
      <c r="BA32318" s="90" t="s">
        <v>36853</v>
      </c>
      <c r="BB32318" s="90" t="s">
        <v>5340</v>
      </c>
      <c r="BC32318" s="90" t="s">
        <v>31552</v>
      </c>
      <c r="BD32318" s="423" t="s">
        <v>1301</v>
      </c>
    </row>
    <row r="32319" spans="53:56" ht="15" x14ac:dyDescent="0.25">
      <c r="BA32319" s="91" t="s">
        <v>36854</v>
      </c>
      <c r="BB32319" s="91" t="s">
        <v>5340</v>
      </c>
      <c r="BC32319" s="91" t="s">
        <v>29696</v>
      </c>
      <c r="BD32319" s="423" t="s">
        <v>1301</v>
      </c>
    </row>
    <row r="32320" spans="53:56" ht="15" x14ac:dyDescent="0.25">
      <c r="BA32320" s="90" t="s">
        <v>36855</v>
      </c>
      <c r="BB32320" s="90" t="s">
        <v>5340</v>
      </c>
      <c r="BC32320" s="90" t="s">
        <v>32215</v>
      </c>
      <c r="BD32320" s="423" t="s">
        <v>1301</v>
      </c>
    </row>
    <row r="32321" spans="53:56" ht="15" x14ac:dyDescent="0.25">
      <c r="BA32321" s="91" t="s">
        <v>36856</v>
      </c>
      <c r="BB32321" s="91" t="s">
        <v>5340</v>
      </c>
      <c r="BC32321" s="91" t="s">
        <v>17833</v>
      </c>
      <c r="BD32321" s="423" t="s">
        <v>1301</v>
      </c>
    </row>
    <row r="32322" spans="53:56" ht="15" x14ac:dyDescent="0.25">
      <c r="BA32322" s="90" t="s">
        <v>36857</v>
      </c>
      <c r="BB32322" s="90" t="s">
        <v>5340</v>
      </c>
      <c r="BC32322" s="90" t="s">
        <v>36685</v>
      </c>
      <c r="BD32322" s="423" t="s">
        <v>1301</v>
      </c>
    </row>
    <row r="32323" spans="53:56" ht="15" x14ac:dyDescent="0.25">
      <c r="BA32323" s="91" t="s">
        <v>36858</v>
      </c>
      <c r="BB32323" s="91" t="s">
        <v>5340</v>
      </c>
      <c r="BC32323" s="91" t="s">
        <v>7967</v>
      </c>
      <c r="BD32323" s="423" t="s">
        <v>1301</v>
      </c>
    </row>
    <row r="32324" spans="53:56" ht="15" x14ac:dyDescent="0.25">
      <c r="BA32324" s="90" t="s">
        <v>36859</v>
      </c>
      <c r="BB32324" s="90" t="s">
        <v>5340</v>
      </c>
      <c r="BC32324" s="90" t="s">
        <v>29696</v>
      </c>
      <c r="BD32324" s="423" t="s">
        <v>1301</v>
      </c>
    </row>
    <row r="32325" spans="53:56" ht="15" x14ac:dyDescent="0.25">
      <c r="BA32325" s="91" t="s">
        <v>36860</v>
      </c>
      <c r="BB32325" s="91" t="s">
        <v>5340</v>
      </c>
      <c r="BC32325" s="91" t="s">
        <v>10809</v>
      </c>
      <c r="BD32325" s="423" t="s">
        <v>1301</v>
      </c>
    </row>
    <row r="32326" spans="53:56" ht="15" x14ac:dyDescent="0.25">
      <c r="BA32326" s="90" t="s">
        <v>36861</v>
      </c>
      <c r="BB32326" s="90" t="s">
        <v>5340</v>
      </c>
      <c r="BC32326" s="90" t="s">
        <v>29696</v>
      </c>
      <c r="BD32326" s="423" t="s">
        <v>1301</v>
      </c>
    </row>
    <row r="32327" spans="53:56" ht="15" x14ac:dyDescent="0.25">
      <c r="BA32327" s="90" t="s">
        <v>36862</v>
      </c>
      <c r="BB32327" s="90" t="s">
        <v>5340</v>
      </c>
      <c r="BC32327" s="90" t="s">
        <v>29696</v>
      </c>
      <c r="BD32327" s="423" t="s">
        <v>1301</v>
      </c>
    </row>
    <row r="32328" spans="53:56" ht="15" x14ac:dyDescent="0.25">
      <c r="BA32328" s="91" t="s">
        <v>36863</v>
      </c>
      <c r="BB32328" s="91" t="s">
        <v>5340</v>
      </c>
      <c r="BC32328" s="91" t="s">
        <v>36298</v>
      </c>
      <c r="BD32328" s="423" t="s">
        <v>1301</v>
      </c>
    </row>
    <row r="32329" spans="53:56" ht="15" x14ac:dyDescent="0.25">
      <c r="BA32329" s="90" t="s">
        <v>36864</v>
      </c>
      <c r="BB32329" s="90" t="s">
        <v>5340</v>
      </c>
      <c r="BC32329" s="90" t="s">
        <v>12459</v>
      </c>
      <c r="BD32329" s="423" t="s">
        <v>1301</v>
      </c>
    </row>
    <row r="32330" spans="53:56" ht="15" x14ac:dyDescent="0.25">
      <c r="BA32330" s="91" t="s">
        <v>36865</v>
      </c>
      <c r="BB32330" s="91" t="s">
        <v>5340</v>
      </c>
      <c r="BC32330" s="91" t="s">
        <v>12459</v>
      </c>
      <c r="BD32330" s="423" t="s">
        <v>1301</v>
      </c>
    </row>
    <row r="32331" spans="53:56" ht="15" x14ac:dyDescent="0.25">
      <c r="BA32331" s="90" t="s">
        <v>36866</v>
      </c>
      <c r="BB32331" s="90" t="s">
        <v>5340</v>
      </c>
      <c r="BC32331" s="90" t="s">
        <v>31552</v>
      </c>
      <c r="BD32331" s="423" t="s">
        <v>1301</v>
      </c>
    </row>
    <row r="32332" spans="53:56" ht="15" x14ac:dyDescent="0.25">
      <c r="BA32332" s="91" t="s">
        <v>36867</v>
      </c>
      <c r="BB32332" s="91" t="s">
        <v>5340</v>
      </c>
      <c r="BC32332" s="91" t="s">
        <v>36380</v>
      </c>
      <c r="BD32332" s="423" t="s">
        <v>1301</v>
      </c>
    </row>
    <row r="32333" spans="53:56" ht="15" x14ac:dyDescent="0.25">
      <c r="BA32333" s="90" t="s">
        <v>36868</v>
      </c>
      <c r="BB32333" s="90" t="s">
        <v>5340</v>
      </c>
      <c r="BC32333" s="90" t="s">
        <v>29696</v>
      </c>
      <c r="BD32333" s="423" t="s">
        <v>1301</v>
      </c>
    </row>
    <row r="32334" spans="53:56" ht="15" x14ac:dyDescent="0.25">
      <c r="BA32334" s="91" t="s">
        <v>36869</v>
      </c>
      <c r="BB32334" s="91" t="s">
        <v>5340</v>
      </c>
      <c r="BC32334" s="91" t="s">
        <v>17833</v>
      </c>
      <c r="BD32334" s="423" t="s">
        <v>1301</v>
      </c>
    </row>
    <row r="32335" spans="53:56" ht="15" x14ac:dyDescent="0.25">
      <c r="BA32335" s="90" t="s">
        <v>36870</v>
      </c>
      <c r="BB32335" s="90" t="s">
        <v>5340</v>
      </c>
      <c r="BC32335" s="90" t="s">
        <v>36871</v>
      </c>
      <c r="BD32335" s="423" t="s">
        <v>1301</v>
      </c>
    </row>
    <row r="32336" spans="53:56" ht="15" x14ac:dyDescent="0.25">
      <c r="BA32336" s="91" t="s">
        <v>36872</v>
      </c>
      <c r="BB32336" s="91" t="s">
        <v>5340</v>
      </c>
      <c r="BC32336" s="91" t="s">
        <v>31552</v>
      </c>
      <c r="BD32336" s="423" t="s">
        <v>1301</v>
      </c>
    </row>
    <row r="32337" spans="53:56" ht="15" x14ac:dyDescent="0.25">
      <c r="BA32337" s="90" t="s">
        <v>36873</v>
      </c>
      <c r="BB32337" s="90" t="s">
        <v>5340</v>
      </c>
      <c r="BC32337" s="90" t="s">
        <v>31552</v>
      </c>
      <c r="BD32337" s="423" t="s">
        <v>1301</v>
      </c>
    </row>
    <row r="32338" spans="53:56" ht="15" x14ac:dyDescent="0.25">
      <c r="BA32338" s="91" t="s">
        <v>36874</v>
      </c>
      <c r="BB32338" s="91" t="s">
        <v>5340</v>
      </c>
      <c r="BC32338" s="91" t="s">
        <v>36380</v>
      </c>
      <c r="BD32338" s="423" t="s">
        <v>1301</v>
      </c>
    </row>
    <row r="32339" spans="53:56" ht="15" x14ac:dyDescent="0.25">
      <c r="BA32339" s="90" t="s">
        <v>36875</v>
      </c>
      <c r="BB32339" s="90" t="s">
        <v>5340</v>
      </c>
      <c r="BC32339" s="90" t="s">
        <v>17797</v>
      </c>
      <c r="BD32339" s="423" t="s">
        <v>1301</v>
      </c>
    </row>
    <row r="32340" spans="53:56" ht="15" x14ac:dyDescent="0.25">
      <c r="BA32340" s="91" t="s">
        <v>36876</v>
      </c>
      <c r="BB32340" s="91" t="s">
        <v>5340</v>
      </c>
      <c r="BC32340" s="91" t="s">
        <v>10809</v>
      </c>
      <c r="BD32340" s="423" t="s">
        <v>1301</v>
      </c>
    </row>
    <row r="32341" spans="53:56" ht="15" x14ac:dyDescent="0.25">
      <c r="BA32341" s="90" t="s">
        <v>36877</v>
      </c>
      <c r="BB32341" s="90" t="s">
        <v>5340</v>
      </c>
      <c r="BC32341" s="90" t="s">
        <v>10809</v>
      </c>
      <c r="BD32341" s="423" t="s">
        <v>1301</v>
      </c>
    </row>
    <row r="32342" spans="53:56" ht="15" x14ac:dyDescent="0.25">
      <c r="BA32342" s="91" t="s">
        <v>36878</v>
      </c>
      <c r="BB32342" s="91" t="s">
        <v>5340</v>
      </c>
      <c r="BC32342" s="91" t="s">
        <v>23013</v>
      </c>
      <c r="BD32342" s="423" t="s">
        <v>1301</v>
      </c>
    </row>
    <row r="32343" spans="53:56" ht="15" x14ac:dyDescent="0.25">
      <c r="BA32343" s="90" t="s">
        <v>36879</v>
      </c>
      <c r="BB32343" s="90" t="s">
        <v>5340</v>
      </c>
      <c r="BC32343" s="90" t="s">
        <v>36880</v>
      </c>
      <c r="BD32343" s="423" t="s">
        <v>1301</v>
      </c>
    </row>
    <row r="32344" spans="53:56" ht="15" x14ac:dyDescent="0.25">
      <c r="BA32344" s="91" t="s">
        <v>36881</v>
      </c>
      <c r="BB32344" s="91" t="s">
        <v>5340</v>
      </c>
      <c r="BC32344" s="91" t="s">
        <v>35270</v>
      </c>
      <c r="BD32344" s="423" t="s">
        <v>1301</v>
      </c>
    </row>
    <row r="32345" spans="53:56" ht="15" x14ac:dyDescent="0.25">
      <c r="BA32345" s="90" t="s">
        <v>36882</v>
      </c>
      <c r="BB32345" s="90" t="s">
        <v>5340</v>
      </c>
      <c r="BC32345" s="90" t="s">
        <v>36883</v>
      </c>
      <c r="BD32345" s="423" t="s">
        <v>1301</v>
      </c>
    </row>
    <row r="32346" spans="53:56" ht="15" x14ac:dyDescent="0.25">
      <c r="BA32346" s="91" t="s">
        <v>36884</v>
      </c>
      <c r="BB32346" s="91" t="s">
        <v>5340</v>
      </c>
      <c r="BC32346" s="91" t="s">
        <v>10809</v>
      </c>
      <c r="BD32346" s="423" t="s">
        <v>1301</v>
      </c>
    </row>
    <row r="32347" spans="53:56" ht="15" x14ac:dyDescent="0.25">
      <c r="BA32347" s="90" t="s">
        <v>36885</v>
      </c>
      <c r="BB32347" s="90" t="s">
        <v>5340</v>
      </c>
      <c r="BC32347" s="90" t="s">
        <v>36880</v>
      </c>
      <c r="BD32347" s="423" t="s">
        <v>1301</v>
      </c>
    </row>
    <row r="32348" spans="53:56" ht="15" x14ac:dyDescent="0.25">
      <c r="BA32348" s="91" t="s">
        <v>36886</v>
      </c>
      <c r="BB32348" s="91" t="s">
        <v>5340</v>
      </c>
      <c r="BC32348" s="91" t="s">
        <v>35270</v>
      </c>
      <c r="BD32348" s="423" t="s">
        <v>1301</v>
      </c>
    </row>
    <row r="32349" spans="53:56" ht="15" x14ac:dyDescent="0.25">
      <c r="BA32349" s="90" t="s">
        <v>36887</v>
      </c>
      <c r="BB32349" s="90" t="s">
        <v>5340</v>
      </c>
      <c r="BC32349" s="90" t="s">
        <v>15241</v>
      </c>
      <c r="BD32349" s="423" t="s">
        <v>1301</v>
      </c>
    </row>
    <row r="32350" spans="53:56" ht="15" x14ac:dyDescent="0.25">
      <c r="BA32350" s="91" t="s">
        <v>36888</v>
      </c>
      <c r="BB32350" s="91" t="s">
        <v>5340</v>
      </c>
      <c r="BC32350" s="91" t="s">
        <v>1401</v>
      </c>
      <c r="BD32350" s="423" t="s">
        <v>1301</v>
      </c>
    </row>
    <row r="32351" spans="53:56" ht="15" x14ac:dyDescent="0.25">
      <c r="BA32351" s="90" t="s">
        <v>36889</v>
      </c>
      <c r="BB32351" s="90" t="s">
        <v>5340</v>
      </c>
      <c r="BC32351" s="90" t="s">
        <v>15241</v>
      </c>
      <c r="BD32351" s="423" t="s">
        <v>1301</v>
      </c>
    </row>
    <row r="32352" spans="53:56" ht="15" x14ac:dyDescent="0.25">
      <c r="BA32352" s="91" t="s">
        <v>36890</v>
      </c>
      <c r="BB32352" s="91" t="s">
        <v>5340</v>
      </c>
      <c r="BC32352" s="91" t="s">
        <v>1401</v>
      </c>
      <c r="BD32352" s="423" t="s">
        <v>1301</v>
      </c>
    </row>
    <row r="32353" spans="53:56" ht="15" x14ac:dyDescent="0.25">
      <c r="BA32353" s="90" t="s">
        <v>36891</v>
      </c>
      <c r="BB32353" s="90" t="s">
        <v>5340</v>
      </c>
      <c r="BC32353" s="90" t="s">
        <v>14644</v>
      </c>
      <c r="BD32353" s="423" t="s">
        <v>1301</v>
      </c>
    </row>
    <row r="32354" spans="53:56" ht="15" x14ac:dyDescent="0.25">
      <c r="BA32354" s="91" t="s">
        <v>36892</v>
      </c>
      <c r="BB32354" s="91" t="s">
        <v>5340</v>
      </c>
      <c r="BC32354" s="91" t="s">
        <v>14644</v>
      </c>
      <c r="BD32354" s="423" t="s">
        <v>1301</v>
      </c>
    </row>
    <row r="32355" spans="53:56" ht="15" x14ac:dyDescent="0.25">
      <c r="BA32355" s="90" t="s">
        <v>36893</v>
      </c>
      <c r="BB32355" s="90" t="s">
        <v>5340</v>
      </c>
      <c r="BC32355" s="90" t="s">
        <v>14644</v>
      </c>
      <c r="BD32355" s="423" t="s">
        <v>1301</v>
      </c>
    </row>
    <row r="32356" spans="53:56" ht="15" x14ac:dyDescent="0.25">
      <c r="BA32356" s="91" t="s">
        <v>36894</v>
      </c>
      <c r="BB32356" s="91" t="s">
        <v>5340</v>
      </c>
      <c r="BC32356" s="91" t="s">
        <v>36880</v>
      </c>
      <c r="BD32356" s="423" t="s">
        <v>1301</v>
      </c>
    </row>
    <row r="32357" spans="53:56" ht="15" x14ac:dyDescent="0.25">
      <c r="BA32357" s="90" t="s">
        <v>36895</v>
      </c>
      <c r="BB32357" s="90" t="s">
        <v>5340</v>
      </c>
      <c r="BC32357" s="90" t="s">
        <v>36896</v>
      </c>
      <c r="BD32357" s="423" t="s">
        <v>1301</v>
      </c>
    </row>
    <row r="32358" spans="53:56" ht="15" x14ac:dyDescent="0.25">
      <c r="BA32358" s="91" t="s">
        <v>36897</v>
      </c>
      <c r="BB32358" s="91" t="s">
        <v>5340</v>
      </c>
      <c r="BC32358" s="91" t="s">
        <v>14644</v>
      </c>
      <c r="BD32358" s="423" t="s">
        <v>1301</v>
      </c>
    </row>
    <row r="32359" spans="53:56" ht="15" x14ac:dyDescent="0.25">
      <c r="BA32359" s="90" t="s">
        <v>36898</v>
      </c>
      <c r="BB32359" s="90" t="s">
        <v>5340</v>
      </c>
      <c r="BC32359" s="90" t="s">
        <v>1401</v>
      </c>
      <c r="BD32359" s="423" t="s">
        <v>1301</v>
      </c>
    </row>
    <row r="32360" spans="53:56" ht="15" x14ac:dyDescent="0.25">
      <c r="BA32360" s="91" t="s">
        <v>36899</v>
      </c>
      <c r="BB32360" s="91" t="s">
        <v>5340</v>
      </c>
      <c r="BC32360" s="91" t="s">
        <v>35270</v>
      </c>
      <c r="BD32360" s="423" t="s">
        <v>1301</v>
      </c>
    </row>
    <row r="32361" spans="53:56" ht="15" x14ac:dyDescent="0.25">
      <c r="BA32361" s="90" t="s">
        <v>36900</v>
      </c>
      <c r="BB32361" s="90" t="s">
        <v>5340</v>
      </c>
      <c r="BC32361" s="90" t="s">
        <v>14644</v>
      </c>
      <c r="BD32361" s="423" t="s">
        <v>1301</v>
      </c>
    </row>
    <row r="32362" spans="53:56" ht="15" x14ac:dyDescent="0.25">
      <c r="BA32362" s="91" t="s">
        <v>36901</v>
      </c>
      <c r="BB32362" s="91" t="s">
        <v>5340</v>
      </c>
      <c r="BC32362" s="91" t="s">
        <v>15241</v>
      </c>
      <c r="BD32362" s="423" t="s">
        <v>1301</v>
      </c>
    </row>
    <row r="32363" spans="53:56" ht="15" x14ac:dyDescent="0.25">
      <c r="BA32363" s="90" t="s">
        <v>36902</v>
      </c>
      <c r="BB32363" s="90" t="s">
        <v>5340</v>
      </c>
      <c r="BC32363" s="90" t="s">
        <v>36903</v>
      </c>
      <c r="BD32363" s="423" t="s">
        <v>1301</v>
      </c>
    </row>
    <row r="32364" spans="53:56" ht="15" x14ac:dyDescent="0.25">
      <c r="BA32364" s="91" t="s">
        <v>36904</v>
      </c>
      <c r="BB32364" s="91" t="s">
        <v>5340</v>
      </c>
      <c r="BC32364" s="91" t="s">
        <v>14644</v>
      </c>
      <c r="BD32364" s="423" t="s">
        <v>1301</v>
      </c>
    </row>
    <row r="32365" spans="53:56" ht="15" x14ac:dyDescent="0.25">
      <c r="BA32365" s="90" t="s">
        <v>36905</v>
      </c>
      <c r="BB32365" s="90" t="s">
        <v>5340</v>
      </c>
      <c r="BC32365" s="90" t="s">
        <v>36883</v>
      </c>
      <c r="BD32365" s="423" t="s">
        <v>1301</v>
      </c>
    </row>
    <row r="32366" spans="53:56" ht="15" x14ac:dyDescent="0.25">
      <c r="BA32366" s="91" t="s">
        <v>36906</v>
      </c>
      <c r="BB32366" s="91" t="s">
        <v>5340</v>
      </c>
      <c r="BC32366" s="91" t="s">
        <v>36880</v>
      </c>
      <c r="BD32366" s="423" t="s">
        <v>1301</v>
      </c>
    </row>
    <row r="32367" spans="53:56" ht="15" x14ac:dyDescent="0.25">
      <c r="BA32367" s="90" t="s">
        <v>36907</v>
      </c>
      <c r="BB32367" s="90" t="s">
        <v>5340</v>
      </c>
      <c r="BC32367" s="90" t="s">
        <v>1401</v>
      </c>
      <c r="BD32367" s="423" t="s">
        <v>1301</v>
      </c>
    </row>
    <row r="32368" spans="53:56" ht="15" x14ac:dyDescent="0.25">
      <c r="BA32368" s="91" t="s">
        <v>36908</v>
      </c>
      <c r="BB32368" s="91" t="s">
        <v>5340</v>
      </c>
      <c r="BC32368" s="91" t="s">
        <v>36880</v>
      </c>
      <c r="BD32368" s="423" t="s">
        <v>1301</v>
      </c>
    </row>
    <row r="32369" spans="53:56" ht="15" x14ac:dyDescent="0.25">
      <c r="BA32369" s="90" t="s">
        <v>36909</v>
      </c>
      <c r="BB32369" s="90" t="s">
        <v>5340</v>
      </c>
      <c r="BC32369" s="90" t="s">
        <v>35270</v>
      </c>
      <c r="BD32369" s="423" t="s">
        <v>1301</v>
      </c>
    </row>
    <row r="32370" spans="53:56" ht="15" x14ac:dyDescent="0.25">
      <c r="BA32370" s="91" t="s">
        <v>36910</v>
      </c>
      <c r="BB32370" s="91" t="s">
        <v>5340</v>
      </c>
      <c r="BC32370" s="91" t="s">
        <v>10809</v>
      </c>
      <c r="BD32370" s="423" t="s">
        <v>1301</v>
      </c>
    </row>
    <row r="32371" spans="53:56" ht="15" x14ac:dyDescent="0.25">
      <c r="BA32371" s="90" t="s">
        <v>36911</v>
      </c>
      <c r="BB32371" s="90" t="s">
        <v>5340</v>
      </c>
      <c r="BC32371" s="90" t="s">
        <v>23013</v>
      </c>
      <c r="BD32371" s="423" t="s">
        <v>1301</v>
      </c>
    </row>
    <row r="32372" spans="53:56" ht="15" x14ac:dyDescent="0.25">
      <c r="BA32372" s="91" t="s">
        <v>36912</v>
      </c>
      <c r="BB32372" s="91" t="s">
        <v>5340</v>
      </c>
      <c r="BC32372" s="91" t="s">
        <v>15241</v>
      </c>
      <c r="BD32372" s="423" t="s">
        <v>1301</v>
      </c>
    </row>
    <row r="32373" spans="53:56" ht="15" x14ac:dyDescent="0.25">
      <c r="BA32373" s="90" t="s">
        <v>36913</v>
      </c>
      <c r="BB32373" s="90" t="s">
        <v>5340</v>
      </c>
      <c r="BC32373" s="90" t="s">
        <v>14644</v>
      </c>
      <c r="BD32373" s="423" t="s">
        <v>1301</v>
      </c>
    </row>
    <row r="32374" spans="53:56" ht="15" x14ac:dyDescent="0.25">
      <c r="BA32374" s="91" t="s">
        <v>36914</v>
      </c>
      <c r="BB32374" s="91" t="s">
        <v>5340</v>
      </c>
      <c r="BC32374" s="91" t="s">
        <v>10809</v>
      </c>
      <c r="BD32374" s="423" t="s">
        <v>1301</v>
      </c>
    </row>
    <row r="32375" spans="53:56" ht="15" x14ac:dyDescent="0.25">
      <c r="BA32375" s="90" t="s">
        <v>36915</v>
      </c>
      <c r="BB32375" s="90" t="s">
        <v>5340</v>
      </c>
      <c r="BC32375" s="90" t="s">
        <v>10809</v>
      </c>
      <c r="BD32375" s="423" t="s">
        <v>1301</v>
      </c>
    </row>
    <row r="32376" spans="53:56" ht="15" x14ac:dyDescent="0.25">
      <c r="BA32376" s="91" t="s">
        <v>36916</v>
      </c>
      <c r="BB32376" s="91" t="s">
        <v>5340</v>
      </c>
      <c r="BC32376" s="91" t="s">
        <v>36903</v>
      </c>
      <c r="BD32376" s="423" t="s">
        <v>1301</v>
      </c>
    </row>
    <row r="32377" spans="53:56" ht="15" x14ac:dyDescent="0.25">
      <c r="BA32377" s="90" t="s">
        <v>36917</v>
      </c>
      <c r="BB32377" s="90" t="s">
        <v>5340</v>
      </c>
      <c r="BC32377" s="90" t="s">
        <v>35270</v>
      </c>
      <c r="BD32377" s="423" t="s">
        <v>1301</v>
      </c>
    </row>
    <row r="32378" spans="53:56" ht="15" x14ac:dyDescent="0.25">
      <c r="BA32378" s="91" t="s">
        <v>36918</v>
      </c>
      <c r="BB32378" s="91" t="s">
        <v>5340</v>
      </c>
      <c r="BC32378" s="91" t="s">
        <v>36883</v>
      </c>
      <c r="BD32378" s="423" t="s">
        <v>1301</v>
      </c>
    </row>
    <row r="32379" spans="53:56" ht="15" x14ac:dyDescent="0.25">
      <c r="BA32379" s="90" t="s">
        <v>36919</v>
      </c>
      <c r="BB32379" s="90" t="s">
        <v>5340</v>
      </c>
      <c r="BC32379" s="90" t="s">
        <v>1401</v>
      </c>
      <c r="BD32379" s="423" t="s">
        <v>1301</v>
      </c>
    </row>
    <row r="32380" spans="53:56" ht="15" x14ac:dyDescent="0.25">
      <c r="BA32380" s="91" t="s">
        <v>36920</v>
      </c>
      <c r="BB32380" s="91" t="s">
        <v>5340</v>
      </c>
      <c r="BC32380" s="91" t="s">
        <v>36903</v>
      </c>
      <c r="BD32380" s="423" t="s">
        <v>1301</v>
      </c>
    </row>
    <row r="32381" spans="53:56" ht="15" x14ac:dyDescent="0.25">
      <c r="BA32381" s="90" t="s">
        <v>36921</v>
      </c>
      <c r="BB32381" s="90" t="s">
        <v>5340</v>
      </c>
      <c r="BC32381" s="90" t="s">
        <v>36883</v>
      </c>
      <c r="BD32381" s="423" t="s">
        <v>1301</v>
      </c>
    </row>
    <row r="32382" spans="53:56" ht="15" x14ac:dyDescent="0.25">
      <c r="BA32382" s="91" t="s">
        <v>36922</v>
      </c>
      <c r="BB32382" s="91" t="s">
        <v>5340</v>
      </c>
      <c r="BC32382" s="91" t="s">
        <v>36903</v>
      </c>
      <c r="BD32382" s="423" t="s">
        <v>1301</v>
      </c>
    </row>
    <row r="32383" spans="53:56" ht="15" x14ac:dyDescent="0.25">
      <c r="BA32383" s="90" t="s">
        <v>36923</v>
      </c>
      <c r="BB32383" s="90" t="s">
        <v>5340</v>
      </c>
      <c r="BC32383" s="90" t="s">
        <v>23013</v>
      </c>
      <c r="BD32383" s="423" t="s">
        <v>1301</v>
      </c>
    </row>
    <row r="32384" spans="53:56" ht="15" x14ac:dyDescent="0.25">
      <c r="BA32384" s="91" t="s">
        <v>36924</v>
      </c>
      <c r="BB32384" s="91" t="s">
        <v>5340</v>
      </c>
      <c r="BC32384" s="91" t="s">
        <v>36880</v>
      </c>
      <c r="BD32384" s="423" t="s">
        <v>1301</v>
      </c>
    </row>
    <row r="32385" spans="53:56" ht="15" x14ac:dyDescent="0.25">
      <c r="BA32385" s="90" t="s">
        <v>36925</v>
      </c>
      <c r="BB32385" s="90" t="s">
        <v>5340</v>
      </c>
      <c r="BC32385" s="90" t="s">
        <v>23013</v>
      </c>
      <c r="BD32385" s="423" t="s">
        <v>1301</v>
      </c>
    </row>
    <row r="32386" spans="53:56" ht="15" x14ac:dyDescent="0.25">
      <c r="BA32386" s="90" t="s">
        <v>36926</v>
      </c>
      <c r="BB32386" s="90" t="s">
        <v>5340</v>
      </c>
      <c r="BC32386" s="90" t="s">
        <v>15241</v>
      </c>
      <c r="BD32386" s="423" t="s">
        <v>1301</v>
      </c>
    </row>
    <row r="32387" spans="53:56" ht="15" x14ac:dyDescent="0.25">
      <c r="BA32387" s="91" t="s">
        <v>36927</v>
      </c>
      <c r="BB32387" s="91" t="s">
        <v>5340</v>
      </c>
      <c r="BC32387" s="91" t="s">
        <v>23013</v>
      </c>
      <c r="BD32387" s="423" t="s">
        <v>1301</v>
      </c>
    </row>
    <row r="32388" spans="53:56" ht="15" x14ac:dyDescent="0.25">
      <c r="BA32388" s="90" t="s">
        <v>36928</v>
      </c>
      <c r="BB32388" s="90" t="s">
        <v>5340</v>
      </c>
      <c r="BC32388" s="90" t="s">
        <v>1401</v>
      </c>
      <c r="BD32388" s="423" t="s">
        <v>1301</v>
      </c>
    </row>
    <row r="32389" spans="53:56" ht="15" x14ac:dyDescent="0.25">
      <c r="BA32389" s="91" t="s">
        <v>36929</v>
      </c>
      <c r="BB32389" s="91" t="s">
        <v>5340</v>
      </c>
      <c r="BC32389" s="91" t="s">
        <v>10809</v>
      </c>
      <c r="BD32389" s="423" t="s">
        <v>1301</v>
      </c>
    </row>
    <row r="32390" spans="53:56" ht="15" x14ac:dyDescent="0.25">
      <c r="BA32390" s="90" t="s">
        <v>36930</v>
      </c>
      <c r="BB32390" s="90" t="s">
        <v>5340</v>
      </c>
      <c r="BC32390" s="90" t="s">
        <v>36903</v>
      </c>
      <c r="BD32390" s="423" t="s">
        <v>1301</v>
      </c>
    </row>
    <row r="32391" spans="53:56" ht="15" x14ac:dyDescent="0.25">
      <c r="BA32391" s="91" t="s">
        <v>36931</v>
      </c>
      <c r="BB32391" s="91" t="s">
        <v>5340</v>
      </c>
      <c r="BC32391" s="91" t="s">
        <v>14644</v>
      </c>
      <c r="BD32391" s="423" t="s">
        <v>1301</v>
      </c>
    </row>
    <row r="32392" spans="53:56" ht="15" x14ac:dyDescent="0.25">
      <c r="BA32392" s="91" t="s">
        <v>36932</v>
      </c>
      <c r="BB32392" s="91" t="s">
        <v>5340</v>
      </c>
      <c r="BC32392" s="91" t="s">
        <v>36896</v>
      </c>
      <c r="BD32392" s="423" t="s">
        <v>1301</v>
      </c>
    </row>
    <row r="32393" spans="53:56" ht="15" x14ac:dyDescent="0.25">
      <c r="BA32393" s="90" t="s">
        <v>36933</v>
      </c>
      <c r="BB32393" s="90" t="s">
        <v>5340</v>
      </c>
      <c r="BC32393" s="90" t="s">
        <v>23013</v>
      </c>
      <c r="BD32393" s="423" t="s">
        <v>1301</v>
      </c>
    </row>
    <row r="32394" spans="53:56" ht="15" x14ac:dyDescent="0.25">
      <c r="BA32394" s="91" t="s">
        <v>36934</v>
      </c>
      <c r="BB32394" s="91" t="s">
        <v>5340</v>
      </c>
      <c r="BC32394" s="91" t="s">
        <v>36903</v>
      </c>
      <c r="BD32394" s="423" t="s">
        <v>1301</v>
      </c>
    </row>
    <row r="32395" spans="53:56" ht="15" x14ac:dyDescent="0.25">
      <c r="BA32395" s="91" t="s">
        <v>36935</v>
      </c>
      <c r="BB32395" s="91" t="s">
        <v>5340</v>
      </c>
      <c r="BC32395" s="91" t="s">
        <v>14644</v>
      </c>
      <c r="BD32395" s="423" t="s">
        <v>1301</v>
      </c>
    </row>
    <row r="32396" spans="53:56" ht="15" x14ac:dyDescent="0.25">
      <c r="BA32396" s="90" t="s">
        <v>36936</v>
      </c>
      <c r="BB32396" s="90" t="s">
        <v>5340</v>
      </c>
      <c r="BC32396" s="90" t="s">
        <v>14644</v>
      </c>
      <c r="BD32396" s="423" t="s">
        <v>1301</v>
      </c>
    </row>
    <row r="32397" spans="53:56" ht="15" x14ac:dyDescent="0.25">
      <c r="BA32397" s="91" t="s">
        <v>36937</v>
      </c>
      <c r="BB32397" s="91" t="s">
        <v>5340</v>
      </c>
      <c r="BC32397" s="91" t="s">
        <v>1401</v>
      </c>
      <c r="BD32397" s="423" t="s">
        <v>1301</v>
      </c>
    </row>
    <row r="32398" spans="53:56" ht="15" x14ac:dyDescent="0.25">
      <c r="BA32398" s="90" t="s">
        <v>36938</v>
      </c>
      <c r="BB32398" s="90" t="s">
        <v>5340</v>
      </c>
      <c r="BC32398" s="90" t="s">
        <v>36883</v>
      </c>
      <c r="BD32398" s="423" t="s">
        <v>1301</v>
      </c>
    </row>
    <row r="32399" spans="53:56" ht="15" x14ac:dyDescent="0.25">
      <c r="BA32399" s="90" t="s">
        <v>36939</v>
      </c>
      <c r="BB32399" s="90" t="s">
        <v>5340</v>
      </c>
      <c r="BC32399" s="90" t="s">
        <v>36940</v>
      </c>
      <c r="BD32399" s="423" t="s">
        <v>1301</v>
      </c>
    </row>
    <row r="32400" spans="53:56" ht="15" x14ac:dyDescent="0.25">
      <c r="BA32400" s="91" t="s">
        <v>36941</v>
      </c>
      <c r="BB32400" s="91" t="s">
        <v>5340</v>
      </c>
      <c r="BC32400" s="91" t="s">
        <v>36940</v>
      </c>
      <c r="BD32400" s="423" t="s">
        <v>1301</v>
      </c>
    </row>
    <row r="32401" spans="53:56" ht="15" x14ac:dyDescent="0.25">
      <c r="BA32401" s="90" t="s">
        <v>36942</v>
      </c>
      <c r="BB32401" s="90" t="s">
        <v>5340</v>
      </c>
      <c r="BC32401" s="90" t="s">
        <v>36943</v>
      </c>
      <c r="BD32401" s="423" t="s">
        <v>1301</v>
      </c>
    </row>
    <row r="32402" spans="53:56" ht="15" x14ac:dyDescent="0.25">
      <c r="BA32402" s="91" t="s">
        <v>36944</v>
      </c>
      <c r="BB32402" s="91" t="s">
        <v>5340</v>
      </c>
      <c r="BC32402" s="91" t="s">
        <v>36880</v>
      </c>
      <c r="BD32402" s="423" t="s">
        <v>1301</v>
      </c>
    </row>
    <row r="32403" spans="53:56" ht="15" x14ac:dyDescent="0.25">
      <c r="BA32403" s="91" t="s">
        <v>36945</v>
      </c>
      <c r="BB32403" s="91" t="s">
        <v>5340</v>
      </c>
      <c r="BC32403" s="91" t="s">
        <v>35852</v>
      </c>
      <c r="BD32403" s="423" t="s">
        <v>1301</v>
      </c>
    </row>
    <row r="32404" spans="53:56" ht="15" x14ac:dyDescent="0.25">
      <c r="BA32404" s="90" t="s">
        <v>36946</v>
      </c>
      <c r="BB32404" s="90" t="s">
        <v>5340</v>
      </c>
      <c r="BC32404" s="90" t="s">
        <v>36947</v>
      </c>
      <c r="BD32404" s="423" t="s">
        <v>1301</v>
      </c>
    </row>
    <row r="32405" spans="53:56" ht="15" x14ac:dyDescent="0.25">
      <c r="BA32405" s="91" t="s">
        <v>36948</v>
      </c>
      <c r="BB32405" s="91" t="s">
        <v>5340</v>
      </c>
      <c r="BC32405" s="91" t="s">
        <v>36949</v>
      </c>
      <c r="BD32405" s="423" t="s">
        <v>1301</v>
      </c>
    </row>
    <row r="32406" spans="53:56" ht="15" x14ac:dyDescent="0.25">
      <c r="BA32406" s="90" t="s">
        <v>36950</v>
      </c>
      <c r="BB32406" s="90" t="s">
        <v>5340</v>
      </c>
      <c r="BC32406" s="90" t="s">
        <v>36940</v>
      </c>
      <c r="BD32406" s="423" t="s">
        <v>1301</v>
      </c>
    </row>
    <row r="32407" spans="53:56" ht="15" x14ac:dyDescent="0.25">
      <c r="BA32407" s="91" t="s">
        <v>36951</v>
      </c>
      <c r="BB32407" s="91" t="s">
        <v>5340</v>
      </c>
      <c r="BC32407" s="91" t="s">
        <v>35852</v>
      </c>
      <c r="BD32407" s="423" t="s">
        <v>1301</v>
      </c>
    </row>
    <row r="32408" spans="53:56" ht="15" x14ac:dyDescent="0.25">
      <c r="BA32408" s="90" t="s">
        <v>36952</v>
      </c>
      <c r="BB32408" s="90" t="s">
        <v>5340</v>
      </c>
      <c r="BC32408" s="90" t="s">
        <v>36949</v>
      </c>
      <c r="BD32408" s="423" t="s">
        <v>1301</v>
      </c>
    </row>
    <row r="32409" spans="53:56" ht="15" x14ac:dyDescent="0.25">
      <c r="BA32409" s="90" t="s">
        <v>36953</v>
      </c>
      <c r="BB32409" s="90" t="s">
        <v>5340</v>
      </c>
      <c r="BC32409" s="90" t="s">
        <v>17833</v>
      </c>
      <c r="BD32409" s="423" t="s">
        <v>1301</v>
      </c>
    </row>
    <row r="32410" spans="53:56" ht="15" x14ac:dyDescent="0.25">
      <c r="BA32410" s="91" t="s">
        <v>36954</v>
      </c>
      <c r="BB32410" s="91" t="s">
        <v>5340</v>
      </c>
      <c r="BC32410" s="91" t="s">
        <v>36943</v>
      </c>
      <c r="BD32410" s="423" t="s">
        <v>1301</v>
      </c>
    </row>
    <row r="32411" spans="53:56" ht="15" x14ac:dyDescent="0.25">
      <c r="BA32411" s="90" t="s">
        <v>36955</v>
      </c>
      <c r="BB32411" s="90" t="s">
        <v>5340</v>
      </c>
      <c r="BC32411" s="90" t="s">
        <v>36956</v>
      </c>
      <c r="BD32411" s="423" t="s">
        <v>1301</v>
      </c>
    </row>
    <row r="32412" spans="53:56" ht="15" x14ac:dyDescent="0.25">
      <c r="BA32412" s="91" t="s">
        <v>36957</v>
      </c>
      <c r="BB32412" s="91" t="s">
        <v>5340</v>
      </c>
      <c r="BC32412" s="91" t="s">
        <v>36956</v>
      </c>
      <c r="BD32412" s="423" t="s">
        <v>1301</v>
      </c>
    </row>
    <row r="32413" spans="53:56" ht="15" x14ac:dyDescent="0.25">
      <c r="BA32413" s="91" t="s">
        <v>36958</v>
      </c>
      <c r="BB32413" s="91" t="s">
        <v>5340</v>
      </c>
      <c r="BC32413" s="91" t="s">
        <v>35852</v>
      </c>
      <c r="BD32413" s="423" t="s">
        <v>1301</v>
      </c>
    </row>
    <row r="32414" spans="53:56" ht="15" x14ac:dyDescent="0.25">
      <c r="BA32414" s="90" t="s">
        <v>36959</v>
      </c>
      <c r="BB32414" s="90" t="s">
        <v>5340</v>
      </c>
      <c r="BC32414" s="90" t="s">
        <v>36940</v>
      </c>
      <c r="BD32414" s="423" t="s">
        <v>1301</v>
      </c>
    </row>
    <row r="32415" spans="53:56" ht="15" x14ac:dyDescent="0.25">
      <c r="BA32415" s="91" t="s">
        <v>36960</v>
      </c>
      <c r="BB32415" s="91" t="s">
        <v>5340</v>
      </c>
      <c r="BC32415" s="91" t="s">
        <v>35852</v>
      </c>
      <c r="BD32415" s="423" t="s">
        <v>1301</v>
      </c>
    </row>
    <row r="32416" spans="53:56" ht="15" x14ac:dyDescent="0.25">
      <c r="BA32416" s="90" t="s">
        <v>36961</v>
      </c>
      <c r="BB32416" s="90" t="s">
        <v>5340</v>
      </c>
      <c r="BC32416" s="90" t="s">
        <v>36940</v>
      </c>
      <c r="BD32416" s="423" t="s">
        <v>1301</v>
      </c>
    </row>
    <row r="32417" spans="53:56" ht="15" x14ac:dyDescent="0.25">
      <c r="BA32417" s="90" t="s">
        <v>36962</v>
      </c>
      <c r="BB32417" s="90" t="s">
        <v>5340</v>
      </c>
      <c r="BC32417" s="90" t="s">
        <v>36943</v>
      </c>
      <c r="BD32417" s="423" t="s">
        <v>1301</v>
      </c>
    </row>
    <row r="32418" spans="53:56" ht="15" x14ac:dyDescent="0.25">
      <c r="BA32418" s="91" t="s">
        <v>36963</v>
      </c>
      <c r="BB32418" s="91" t="s">
        <v>5340</v>
      </c>
      <c r="BC32418" s="91" t="s">
        <v>36949</v>
      </c>
      <c r="BD32418" s="423" t="s">
        <v>1301</v>
      </c>
    </row>
    <row r="32419" spans="53:56" ht="15" x14ac:dyDescent="0.25">
      <c r="BA32419" s="90" t="s">
        <v>36964</v>
      </c>
      <c r="BB32419" s="90" t="s">
        <v>5340</v>
      </c>
      <c r="BC32419" s="90" t="s">
        <v>36949</v>
      </c>
      <c r="BD32419" s="423" t="s">
        <v>1301</v>
      </c>
    </row>
    <row r="32420" spans="53:56" ht="15" x14ac:dyDescent="0.25">
      <c r="BA32420" s="91" t="s">
        <v>36965</v>
      </c>
      <c r="BB32420" s="91" t="s">
        <v>5340</v>
      </c>
      <c r="BC32420" s="91" t="s">
        <v>36947</v>
      </c>
      <c r="BD32420" s="423" t="s">
        <v>1301</v>
      </c>
    </row>
    <row r="32421" spans="53:56" ht="15" x14ac:dyDescent="0.25">
      <c r="BA32421" s="91" t="s">
        <v>36966</v>
      </c>
      <c r="BB32421" s="91" t="s">
        <v>5340</v>
      </c>
      <c r="BC32421" s="91" t="s">
        <v>36943</v>
      </c>
      <c r="BD32421" s="423" t="s">
        <v>1301</v>
      </c>
    </row>
    <row r="32422" spans="53:56" ht="15" x14ac:dyDescent="0.25">
      <c r="BA32422" s="90" t="s">
        <v>36967</v>
      </c>
      <c r="BB32422" s="90" t="s">
        <v>5340</v>
      </c>
      <c r="BC32422" s="90" t="s">
        <v>36949</v>
      </c>
      <c r="BD32422" s="423" t="s">
        <v>1301</v>
      </c>
    </row>
    <row r="32423" spans="53:56" ht="15" x14ac:dyDescent="0.25">
      <c r="BA32423" s="91" t="s">
        <v>213</v>
      </c>
      <c r="BB32423" s="91" t="s">
        <v>5340</v>
      </c>
      <c r="BC32423" s="91" t="s">
        <v>36947</v>
      </c>
      <c r="BD32423" s="423" t="s">
        <v>1301</v>
      </c>
    </row>
    <row r="32424" spans="53:56" ht="15" x14ac:dyDescent="0.25">
      <c r="BA32424" s="90" t="s">
        <v>36968</v>
      </c>
      <c r="BB32424" s="90" t="s">
        <v>5340</v>
      </c>
      <c r="BC32424" s="90" t="s">
        <v>36947</v>
      </c>
      <c r="BD32424" s="423" t="s">
        <v>1301</v>
      </c>
    </row>
    <row r="32425" spans="53:56" ht="15" x14ac:dyDescent="0.25">
      <c r="BA32425" s="90" t="s">
        <v>36969</v>
      </c>
      <c r="BB32425" s="90" t="s">
        <v>5340</v>
      </c>
      <c r="BC32425" s="90" t="s">
        <v>35852</v>
      </c>
      <c r="BD32425" s="423" t="s">
        <v>1301</v>
      </c>
    </row>
    <row r="32426" spans="53:56" ht="15" x14ac:dyDescent="0.25">
      <c r="BA32426" s="91" t="s">
        <v>36970</v>
      </c>
      <c r="BB32426" s="91" t="s">
        <v>5340</v>
      </c>
      <c r="BC32426" s="91" t="s">
        <v>36880</v>
      </c>
      <c r="BD32426" s="423" t="s">
        <v>1301</v>
      </c>
    </row>
    <row r="32427" spans="53:56" ht="15" x14ac:dyDescent="0.25">
      <c r="BA32427" s="90" t="s">
        <v>36971</v>
      </c>
      <c r="BB32427" s="90" t="s">
        <v>5340</v>
      </c>
      <c r="BC32427" s="90" t="s">
        <v>4061</v>
      </c>
      <c r="BD32427" s="423" t="s">
        <v>1301</v>
      </c>
    </row>
    <row r="32428" spans="53:56" ht="15" x14ac:dyDescent="0.25">
      <c r="BA32428" s="91" t="s">
        <v>36972</v>
      </c>
      <c r="BB32428" s="91" t="s">
        <v>5340</v>
      </c>
      <c r="BC32428" s="91" t="s">
        <v>4061</v>
      </c>
      <c r="BD32428" s="423" t="s">
        <v>1301</v>
      </c>
    </row>
    <row r="32429" spans="53:56" ht="15" x14ac:dyDescent="0.25">
      <c r="BA32429" s="91" t="s">
        <v>36973</v>
      </c>
      <c r="BB32429" s="91" t="s">
        <v>5340</v>
      </c>
      <c r="BC32429" s="91" t="s">
        <v>35852</v>
      </c>
      <c r="BD32429" s="423" t="s">
        <v>1301</v>
      </c>
    </row>
    <row r="32430" spans="53:56" ht="15" x14ac:dyDescent="0.25">
      <c r="BA32430" s="91" t="s">
        <v>36974</v>
      </c>
      <c r="BB32430" s="91" t="s">
        <v>5340</v>
      </c>
      <c r="BC32430" s="91" t="s">
        <v>4061</v>
      </c>
      <c r="BD32430" s="423" t="s">
        <v>1301</v>
      </c>
    </row>
    <row r="32431" spans="53:56" ht="15" x14ac:dyDescent="0.25">
      <c r="BA32431" s="91" t="s">
        <v>36975</v>
      </c>
      <c r="BB32431" s="91" t="s">
        <v>5340</v>
      </c>
      <c r="BC32431" s="91" t="s">
        <v>31552</v>
      </c>
      <c r="BD32431" s="423" t="s">
        <v>1301</v>
      </c>
    </row>
    <row r="32432" spans="53:56" ht="15" x14ac:dyDescent="0.25">
      <c r="BA32432" s="90" t="s">
        <v>36976</v>
      </c>
      <c r="BB32432" s="90" t="s">
        <v>5340</v>
      </c>
      <c r="BC32432" s="90" t="s">
        <v>36977</v>
      </c>
      <c r="BD32432" s="423" t="s">
        <v>1301</v>
      </c>
    </row>
    <row r="32433" spans="53:56" ht="15" x14ac:dyDescent="0.25">
      <c r="BA32433" s="91" t="s">
        <v>36978</v>
      </c>
      <c r="BB32433" s="91" t="s">
        <v>5340</v>
      </c>
      <c r="BC32433" s="91" t="s">
        <v>31241</v>
      </c>
      <c r="BD32433" s="423" t="s">
        <v>1301</v>
      </c>
    </row>
    <row r="32434" spans="53:56" ht="15" x14ac:dyDescent="0.25">
      <c r="BA32434" s="90" t="s">
        <v>36979</v>
      </c>
      <c r="BB32434" s="90" t="s">
        <v>5340</v>
      </c>
      <c r="BC32434" s="90" t="s">
        <v>4061</v>
      </c>
      <c r="BD32434" s="423" t="s">
        <v>1301</v>
      </c>
    </row>
    <row r="32435" spans="53:56" ht="15" x14ac:dyDescent="0.25">
      <c r="BA32435" s="91" t="s">
        <v>36980</v>
      </c>
      <c r="BB32435" s="91" t="s">
        <v>5340</v>
      </c>
      <c r="BC32435" s="91" t="s">
        <v>36981</v>
      </c>
      <c r="BD32435" s="423" t="s">
        <v>1301</v>
      </c>
    </row>
    <row r="32436" spans="53:56" ht="15" x14ac:dyDescent="0.25">
      <c r="BA32436" s="90" t="s">
        <v>36982</v>
      </c>
      <c r="BB32436" s="90" t="s">
        <v>5340</v>
      </c>
      <c r="BC32436" s="90" t="s">
        <v>36983</v>
      </c>
      <c r="BD32436" s="423" t="s">
        <v>1301</v>
      </c>
    </row>
    <row r="32437" spans="53:56" ht="15" x14ac:dyDescent="0.25">
      <c r="BA32437" s="90" t="s">
        <v>36984</v>
      </c>
      <c r="BB32437" s="90" t="s">
        <v>5340</v>
      </c>
      <c r="BC32437" s="90" t="s">
        <v>36985</v>
      </c>
      <c r="BD32437" s="423" t="s">
        <v>1301</v>
      </c>
    </row>
    <row r="32438" spans="53:56" ht="15" x14ac:dyDescent="0.25">
      <c r="BA32438" s="91" t="s">
        <v>36986</v>
      </c>
      <c r="BB32438" s="91" t="s">
        <v>5340</v>
      </c>
      <c r="BC32438" s="91" t="s">
        <v>31241</v>
      </c>
      <c r="BD32438" s="423" t="s">
        <v>1301</v>
      </c>
    </row>
    <row r="32439" spans="53:56" ht="15" x14ac:dyDescent="0.25">
      <c r="BA32439" s="90" t="s">
        <v>36987</v>
      </c>
      <c r="BB32439" s="90" t="s">
        <v>5340</v>
      </c>
      <c r="BC32439" s="90" t="s">
        <v>17833</v>
      </c>
      <c r="BD32439" s="423" t="s">
        <v>1301</v>
      </c>
    </row>
    <row r="32440" spans="53:56" ht="15" x14ac:dyDescent="0.25">
      <c r="BA32440" s="91" t="s">
        <v>36988</v>
      </c>
      <c r="BB32440" s="91" t="s">
        <v>5340</v>
      </c>
      <c r="BC32440" s="91" t="s">
        <v>36295</v>
      </c>
      <c r="BD32440" s="423" t="s">
        <v>1301</v>
      </c>
    </row>
    <row r="32441" spans="53:56" ht="15" x14ac:dyDescent="0.25">
      <c r="BA32441" s="91" t="s">
        <v>36989</v>
      </c>
      <c r="BB32441" s="91" t="s">
        <v>5340</v>
      </c>
      <c r="BC32441" s="91" t="s">
        <v>4061</v>
      </c>
      <c r="BD32441" s="423" t="s">
        <v>1301</v>
      </c>
    </row>
    <row r="32442" spans="53:56" ht="15" x14ac:dyDescent="0.25">
      <c r="BA32442" s="90" t="s">
        <v>36990</v>
      </c>
      <c r="BB32442" s="90" t="s">
        <v>5340</v>
      </c>
      <c r="BC32442" s="90" t="s">
        <v>36985</v>
      </c>
      <c r="BD32442" s="423" t="s">
        <v>1301</v>
      </c>
    </row>
    <row r="32443" spans="53:56" ht="15" x14ac:dyDescent="0.25">
      <c r="BA32443" s="91" t="s">
        <v>36991</v>
      </c>
      <c r="BB32443" s="91" t="s">
        <v>5340</v>
      </c>
      <c r="BC32443" s="91" t="s">
        <v>31495</v>
      </c>
      <c r="BD32443" s="423" t="s">
        <v>1301</v>
      </c>
    </row>
    <row r="32444" spans="53:56" ht="15" x14ac:dyDescent="0.25">
      <c r="BA32444" s="90" t="s">
        <v>36992</v>
      </c>
      <c r="BB32444" s="90" t="s">
        <v>5340</v>
      </c>
      <c r="BC32444" s="90" t="s">
        <v>36993</v>
      </c>
      <c r="BD32444" s="423" t="s">
        <v>1301</v>
      </c>
    </row>
    <row r="32445" spans="53:56" ht="15" x14ac:dyDescent="0.25">
      <c r="BA32445" s="90" t="s">
        <v>36994</v>
      </c>
      <c r="BB32445" s="90" t="s">
        <v>5340</v>
      </c>
      <c r="BC32445" s="90" t="s">
        <v>17833</v>
      </c>
      <c r="BD32445" s="423" t="s">
        <v>1301</v>
      </c>
    </row>
    <row r="32446" spans="53:56" ht="15" x14ac:dyDescent="0.25">
      <c r="BA32446" s="91" t="s">
        <v>36995</v>
      </c>
      <c r="BB32446" s="91" t="s">
        <v>5340</v>
      </c>
      <c r="BC32446" s="91" t="s">
        <v>31495</v>
      </c>
      <c r="BD32446" s="423" t="s">
        <v>1301</v>
      </c>
    </row>
    <row r="32447" spans="53:56" ht="15" x14ac:dyDescent="0.25">
      <c r="BA32447" s="90" t="s">
        <v>36996</v>
      </c>
      <c r="BB32447" s="90" t="s">
        <v>5340</v>
      </c>
      <c r="BC32447" s="90" t="s">
        <v>36295</v>
      </c>
      <c r="BD32447" s="423" t="s">
        <v>1301</v>
      </c>
    </row>
    <row r="32448" spans="53:56" ht="15" x14ac:dyDescent="0.25">
      <c r="BA32448" s="91" t="s">
        <v>36997</v>
      </c>
      <c r="BB32448" s="91" t="s">
        <v>5340</v>
      </c>
      <c r="BC32448" s="91" t="s">
        <v>18319</v>
      </c>
      <c r="BD32448" s="423" t="s">
        <v>1301</v>
      </c>
    </row>
    <row r="32449" spans="53:56" ht="15" x14ac:dyDescent="0.25">
      <c r="BA32449" s="91" t="s">
        <v>36998</v>
      </c>
      <c r="BB32449" s="91" t="s">
        <v>5340</v>
      </c>
      <c r="BC32449" s="91" t="s">
        <v>4061</v>
      </c>
      <c r="BD32449" s="423" t="s">
        <v>1301</v>
      </c>
    </row>
    <row r="32450" spans="53:56" ht="15" x14ac:dyDescent="0.25">
      <c r="BA32450" s="90" t="s">
        <v>36999</v>
      </c>
      <c r="BB32450" s="90" t="s">
        <v>5340</v>
      </c>
      <c r="BC32450" s="90" t="s">
        <v>36983</v>
      </c>
      <c r="BD32450" s="423" t="s">
        <v>1301</v>
      </c>
    </row>
    <row r="32451" spans="53:56" ht="15" x14ac:dyDescent="0.25">
      <c r="BA32451" s="91" t="s">
        <v>37000</v>
      </c>
      <c r="BB32451" s="91" t="s">
        <v>5340</v>
      </c>
      <c r="BC32451" s="91" t="s">
        <v>36985</v>
      </c>
      <c r="BD32451" s="423" t="s">
        <v>1301</v>
      </c>
    </row>
    <row r="32452" spans="53:56" ht="15" x14ac:dyDescent="0.25">
      <c r="BA32452" s="90" t="s">
        <v>37001</v>
      </c>
      <c r="BB32452" s="90" t="s">
        <v>5340</v>
      </c>
      <c r="BC32452" s="90" t="s">
        <v>36983</v>
      </c>
      <c r="BD32452" s="423" t="s">
        <v>1301</v>
      </c>
    </row>
    <row r="32453" spans="53:56" ht="15" x14ac:dyDescent="0.25">
      <c r="BA32453" s="90" t="s">
        <v>37002</v>
      </c>
      <c r="BB32453" s="90" t="s">
        <v>5340</v>
      </c>
      <c r="BC32453" s="90" t="s">
        <v>37003</v>
      </c>
      <c r="BD32453" s="423" t="s">
        <v>1301</v>
      </c>
    </row>
    <row r="32454" spans="53:56" ht="15" x14ac:dyDescent="0.25">
      <c r="BA32454" s="91" t="s">
        <v>37004</v>
      </c>
      <c r="BB32454" s="91" t="s">
        <v>5340</v>
      </c>
      <c r="BC32454" s="91" t="s">
        <v>37003</v>
      </c>
      <c r="BD32454" s="423" t="s">
        <v>1301</v>
      </c>
    </row>
    <row r="32455" spans="53:56" ht="15" x14ac:dyDescent="0.25">
      <c r="BA32455" s="90" t="s">
        <v>37005</v>
      </c>
      <c r="BB32455" s="90" t="s">
        <v>5340</v>
      </c>
      <c r="BC32455" s="90" t="s">
        <v>36295</v>
      </c>
      <c r="BD32455" s="423" t="s">
        <v>1301</v>
      </c>
    </row>
    <row r="32456" spans="53:56" ht="15" x14ac:dyDescent="0.25">
      <c r="BA32456" s="91" t="s">
        <v>37006</v>
      </c>
      <c r="BB32456" s="91" t="s">
        <v>5340</v>
      </c>
      <c r="BC32456" s="91" t="s">
        <v>31495</v>
      </c>
      <c r="BD32456" s="423" t="s">
        <v>1301</v>
      </c>
    </row>
    <row r="32457" spans="53:56" ht="15" x14ac:dyDescent="0.25">
      <c r="BA32457" s="91" t="s">
        <v>37007</v>
      </c>
      <c r="BB32457" s="91" t="s">
        <v>5340</v>
      </c>
      <c r="BC32457" s="91" t="s">
        <v>4061</v>
      </c>
      <c r="BD32457" s="423" t="s">
        <v>1301</v>
      </c>
    </row>
    <row r="32458" spans="53:56" ht="15" x14ac:dyDescent="0.25">
      <c r="BA32458" s="90" t="s">
        <v>37008</v>
      </c>
      <c r="BB32458" s="90" t="s">
        <v>5340</v>
      </c>
      <c r="BC32458" s="90" t="s">
        <v>37009</v>
      </c>
      <c r="BD32458" s="423" t="s">
        <v>1301</v>
      </c>
    </row>
    <row r="32459" spans="53:56" ht="15" x14ac:dyDescent="0.25">
      <c r="BA32459" s="91" t="s">
        <v>37010</v>
      </c>
      <c r="BB32459" s="91" t="s">
        <v>5340</v>
      </c>
      <c r="BC32459" s="91" t="s">
        <v>36983</v>
      </c>
      <c r="BD32459" s="423" t="s">
        <v>1301</v>
      </c>
    </row>
    <row r="32460" spans="53:56" ht="15" x14ac:dyDescent="0.25">
      <c r="BA32460" s="90" t="s">
        <v>37011</v>
      </c>
      <c r="BB32460" s="90" t="s">
        <v>5340</v>
      </c>
      <c r="BC32460" s="90" t="s">
        <v>37003</v>
      </c>
      <c r="BD32460" s="423" t="s">
        <v>1301</v>
      </c>
    </row>
    <row r="32461" spans="53:56" ht="15" x14ac:dyDescent="0.25">
      <c r="BA32461" s="90" t="s">
        <v>37012</v>
      </c>
      <c r="BB32461" s="90" t="s">
        <v>5340</v>
      </c>
      <c r="BC32461" s="90" t="s">
        <v>36983</v>
      </c>
      <c r="BD32461" s="423" t="s">
        <v>1301</v>
      </c>
    </row>
    <row r="32462" spans="53:56" ht="15" x14ac:dyDescent="0.25">
      <c r="BA32462" s="91" t="s">
        <v>37013</v>
      </c>
      <c r="BB32462" s="91" t="s">
        <v>5340</v>
      </c>
      <c r="BC32462" s="91" t="s">
        <v>36295</v>
      </c>
      <c r="BD32462" s="423" t="s">
        <v>1301</v>
      </c>
    </row>
    <row r="32463" spans="53:56" ht="15" x14ac:dyDescent="0.25">
      <c r="BA32463" s="90" t="s">
        <v>37014</v>
      </c>
      <c r="BB32463" s="90" t="s">
        <v>5340</v>
      </c>
      <c r="BC32463" s="90" t="s">
        <v>32365</v>
      </c>
      <c r="BD32463" s="423" t="s">
        <v>1301</v>
      </c>
    </row>
    <row r="32464" spans="53:56" ht="15" x14ac:dyDescent="0.25">
      <c r="BA32464" s="91" t="s">
        <v>37015</v>
      </c>
      <c r="BB32464" s="91" t="s">
        <v>5340</v>
      </c>
      <c r="BC32464" s="91" t="s">
        <v>36295</v>
      </c>
      <c r="BD32464" s="423" t="s">
        <v>1301</v>
      </c>
    </row>
    <row r="32465" spans="53:56" ht="15" x14ac:dyDescent="0.25">
      <c r="BA32465" s="90" t="s">
        <v>37016</v>
      </c>
      <c r="BB32465" s="90" t="s">
        <v>5340</v>
      </c>
      <c r="BC32465" s="90" t="s">
        <v>18319</v>
      </c>
      <c r="BD32465" s="423" t="s">
        <v>1301</v>
      </c>
    </row>
    <row r="32466" spans="53:56" ht="15" x14ac:dyDescent="0.25">
      <c r="BA32466" s="91" t="s">
        <v>37017</v>
      </c>
      <c r="BB32466" s="91" t="s">
        <v>5340</v>
      </c>
      <c r="BC32466" s="91" t="s">
        <v>36295</v>
      </c>
      <c r="BD32466" s="423" t="s">
        <v>1301</v>
      </c>
    </row>
    <row r="32467" spans="53:56" ht="15" x14ac:dyDescent="0.25">
      <c r="BA32467" s="90" t="s">
        <v>37018</v>
      </c>
      <c r="BB32467" s="90" t="s">
        <v>5340</v>
      </c>
      <c r="BC32467" s="90" t="s">
        <v>14648</v>
      </c>
      <c r="BD32467" s="423" t="s">
        <v>1301</v>
      </c>
    </row>
    <row r="32468" spans="53:56" ht="15" x14ac:dyDescent="0.25">
      <c r="BA32468" s="91" t="s">
        <v>37019</v>
      </c>
      <c r="BB32468" s="91" t="s">
        <v>5340</v>
      </c>
      <c r="BC32468" s="91" t="s">
        <v>4061</v>
      </c>
      <c r="BD32468" s="423" t="s">
        <v>1301</v>
      </c>
    </row>
    <row r="32469" spans="53:56" ht="15" x14ac:dyDescent="0.25">
      <c r="BA32469" s="90" t="s">
        <v>37020</v>
      </c>
      <c r="BB32469" s="90" t="s">
        <v>5340</v>
      </c>
      <c r="BC32469" s="90" t="s">
        <v>18319</v>
      </c>
      <c r="BD32469" s="423" t="s">
        <v>1301</v>
      </c>
    </row>
    <row r="32470" spans="53:56" ht="15" x14ac:dyDescent="0.25">
      <c r="BA32470" s="91" t="s">
        <v>37021</v>
      </c>
      <c r="BB32470" s="91" t="s">
        <v>5340</v>
      </c>
      <c r="BC32470" s="91" t="s">
        <v>31401</v>
      </c>
      <c r="BD32470" s="423" t="s">
        <v>1301</v>
      </c>
    </row>
    <row r="32471" spans="53:56" ht="15" x14ac:dyDescent="0.25">
      <c r="BA32471" s="90" t="s">
        <v>37022</v>
      </c>
      <c r="BB32471" s="90" t="s">
        <v>5340</v>
      </c>
      <c r="BC32471" s="90" t="s">
        <v>31495</v>
      </c>
      <c r="BD32471" s="423" t="s">
        <v>1301</v>
      </c>
    </row>
    <row r="32472" spans="53:56" ht="15" x14ac:dyDescent="0.25">
      <c r="BA32472" s="91" t="s">
        <v>37023</v>
      </c>
      <c r="BB32472" s="91" t="s">
        <v>5340</v>
      </c>
      <c r="BC32472" s="91" t="s">
        <v>4061</v>
      </c>
      <c r="BD32472" s="423" t="s">
        <v>1301</v>
      </c>
    </row>
    <row r="32473" spans="53:56" ht="15" x14ac:dyDescent="0.25">
      <c r="BA32473" s="90" t="s">
        <v>37024</v>
      </c>
      <c r="BB32473" s="90" t="s">
        <v>5340</v>
      </c>
      <c r="BC32473" s="90" t="s">
        <v>4061</v>
      </c>
      <c r="BD32473" s="423" t="s">
        <v>1301</v>
      </c>
    </row>
    <row r="32474" spans="53:56" ht="15" x14ac:dyDescent="0.25">
      <c r="BA32474" s="91" t="s">
        <v>37025</v>
      </c>
      <c r="BB32474" s="91" t="s">
        <v>5340</v>
      </c>
      <c r="BC32474" s="91" t="s">
        <v>17833</v>
      </c>
      <c r="BD32474" s="423" t="s">
        <v>1301</v>
      </c>
    </row>
    <row r="32475" spans="53:56" ht="15" x14ac:dyDescent="0.25">
      <c r="BA32475" s="91" t="s">
        <v>37026</v>
      </c>
      <c r="BB32475" s="91" t="s">
        <v>5340</v>
      </c>
      <c r="BC32475" s="91" t="s">
        <v>37003</v>
      </c>
      <c r="BD32475" s="423" t="s">
        <v>1301</v>
      </c>
    </row>
    <row r="32476" spans="53:56" ht="15" x14ac:dyDescent="0.25">
      <c r="BA32476" s="90" t="s">
        <v>37027</v>
      </c>
      <c r="BB32476" s="90" t="s">
        <v>5340</v>
      </c>
      <c r="BC32476" s="90" t="s">
        <v>36993</v>
      </c>
      <c r="BD32476" s="423" t="s">
        <v>1301</v>
      </c>
    </row>
    <row r="32477" spans="53:56" ht="15" x14ac:dyDescent="0.25">
      <c r="BA32477" s="91" t="s">
        <v>37028</v>
      </c>
      <c r="BB32477" s="91" t="s">
        <v>5340</v>
      </c>
      <c r="BC32477" s="91" t="s">
        <v>25015</v>
      </c>
      <c r="BD32477" s="423" t="s">
        <v>1301</v>
      </c>
    </row>
    <row r="32478" spans="53:56" ht="15" x14ac:dyDescent="0.25">
      <c r="BA32478" s="90" t="s">
        <v>37029</v>
      </c>
      <c r="BB32478" s="90" t="s">
        <v>5340</v>
      </c>
      <c r="BC32478" s="90" t="s">
        <v>36993</v>
      </c>
      <c r="BD32478" s="423" t="s">
        <v>1301</v>
      </c>
    </row>
    <row r="32479" spans="53:56" ht="15" x14ac:dyDescent="0.25">
      <c r="BA32479" s="91" t="s">
        <v>37030</v>
      </c>
      <c r="BB32479" s="91" t="s">
        <v>5340</v>
      </c>
      <c r="BC32479" s="91" t="s">
        <v>36993</v>
      </c>
      <c r="BD32479" s="423" t="s">
        <v>1301</v>
      </c>
    </row>
    <row r="32480" spans="53:56" ht="15" x14ac:dyDescent="0.25">
      <c r="BA32480" s="90" t="s">
        <v>37031</v>
      </c>
      <c r="BB32480" s="90" t="s">
        <v>5340</v>
      </c>
      <c r="BC32480" s="90" t="s">
        <v>25015</v>
      </c>
      <c r="BD32480" s="423" t="s">
        <v>1301</v>
      </c>
    </row>
    <row r="32481" spans="53:56" ht="15" x14ac:dyDescent="0.25">
      <c r="BA32481" s="91" t="s">
        <v>37032</v>
      </c>
      <c r="BB32481" s="91" t="s">
        <v>5340</v>
      </c>
      <c r="BC32481" s="91" t="s">
        <v>36993</v>
      </c>
      <c r="BD32481" s="423" t="s">
        <v>1301</v>
      </c>
    </row>
    <row r="32482" spans="53:56" ht="15" x14ac:dyDescent="0.25">
      <c r="BA32482" s="90" t="s">
        <v>37033</v>
      </c>
      <c r="BB32482" s="90" t="s">
        <v>5340</v>
      </c>
      <c r="BC32482" s="90" t="s">
        <v>25015</v>
      </c>
      <c r="BD32482" s="423" t="s">
        <v>1301</v>
      </c>
    </row>
    <row r="32483" spans="53:56" ht="15" x14ac:dyDescent="0.25">
      <c r="BA32483" s="91" t="s">
        <v>37034</v>
      </c>
      <c r="BB32483" s="91" t="s">
        <v>5340</v>
      </c>
      <c r="BC32483" s="91" t="s">
        <v>36993</v>
      </c>
      <c r="BD32483" s="423" t="s">
        <v>1301</v>
      </c>
    </row>
    <row r="32484" spans="53:56" ht="15" x14ac:dyDescent="0.25">
      <c r="BA32484" s="90" t="s">
        <v>37035</v>
      </c>
      <c r="BB32484" s="90" t="s">
        <v>5340</v>
      </c>
      <c r="BC32484" s="90" t="s">
        <v>36993</v>
      </c>
      <c r="BD32484" s="423" t="s">
        <v>1301</v>
      </c>
    </row>
    <row r="32485" spans="53:56" ht="15" x14ac:dyDescent="0.25">
      <c r="BA32485" s="91" t="s">
        <v>37036</v>
      </c>
      <c r="BB32485" s="91" t="s">
        <v>5340</v>
      </c>
      <c r="BC32485" s="91" t="s">
        <v>36993</v>
      </c>
      <c r="BD32485" s="423" t="s">
        <v>1301</v>
      </c>
    </row>
    <row r="32486" spans="53:56" ht="15" x14ac:dyDescent="0.25">
      <c r="BA32486" s="90" t="s">
        <v>37037</v>
      </c>
      <c r="BB32486" s="90" t="s">
        <v>5340</v>
      </c>
      <c r="BC32486" s="90" t="s">
        <v>36993</v>
      </c>
      <c r="BD32486" s="423" t="s">
        <v>1301</v>
      </c>
    </row>
    <row r="32487" spans="53:56" ht="15" x14ac:dyDescent="0.25">
      <c r="BA32487" s="91" t="s">
        <v>37038</v>
      </c>
      <c r="BB32487" s="91" t="s">
        <v>5340</v>
      </c>
      <c r="BC32487" s="91" t="s">
        <v>37039</v>
      </c>
      <c r="BD32487" s="423" t="s">
        <v>1301</v>
      </c>
    </row>
    <row r="32488" spans="53:56" ht="15" x14ac:dyDescent="0.25">
      <c r="BA32488" s="90" t="s">
        <v>37040</v>
      </c>
      <c r="BB32488" s="90" t="s">
        <v>5340</v>
      </c>
      <c r="BC32488" s="90" t="s">
        <v>36981</v>
      </c>
      <c r="BD32488" s="423" t="s">
        <v>1301</v>
      </c>
    </row>
    <row r="32489" spans="53:56" ht="15" x14ac:dyDescent="0.25">
      <c r="BA32489" s="91" t="s">
        <v>37041</v>
      </c>
      <c r="BB32489" s="91" t="s">
        <v>5340</v>
      </c>
      <c r="BC32489" s="91" t="s">
        <v>15486</v>
      </c>
      <c r="BD32489" s="423" t="s">
        <v>1301</v>
      </c>
    </row>
    <row r="32490" spans="53:56" ht="15" x14ac:dyDescent="0.25">
      <c r="BA32490" s="90" t="s">
        <v>37042</v>
      </c>
      <c r="BB32490" s="90" t="s">
        <v>5340</v>
      </c>
      <c r="BC32490" s="90" t="s">
        <v>36981</v>
      </c>
      <c r="BD32490" s="423" t="s">
        <v>1301</v>
      </c>
    </row>
    <row r="32491" spans="53:56" ht="15" x14ac:dyDescent="0.25">
      <c r="BA32491" s="91" t="s">
        <v>37043</v>
      </c>
      <c r="BB32491" s="91" t="s">
        <v>5340</v>
      </c>
      <c r="BC32491" s="91" t="s">
        <v>31852</v>
      </c>
      <c r="BD32491" s="423" t="s">
        <v>1301</v>
      </c>
    </row>
    <row r="32492" spans="53:56" ht="15" x14ac:dyDescent="0.25">
      <c r="BA32492" s="90" t="s">
        <v>37044</v>
      </c>
      <c r="BB32492" s="90" t="s">
        <v>5340</v>
      </c>
      <c r="BC32492" s="90" t="s">
        <v>36981</v>
      </c>
      <c r="BD32492" s="423" t="s">
        <v>1301</v>
      </c>
    </row>
    <row r="32493" spans="53:56" ht="15" x14ac:dyDescent="0.25">
      <c r="BA32493" s="91" t="s">
        <v>37045</v>
      </c>
      <c r="BB32493" s="91" t="s">
        <v>5340</v>
      </c>
      <c r="BC32493" s="91" t="s">
        <v>37046</v>
      </c>
      <c r="BD32493" s="423" t="s">
        <v>1301</v>
      </c>
    </row>
    <row r="32494" spans="53:56" ht="15" x14ac:dyDescent="0.25">
      <c r="BA32494" s="90" t="s">
        <v>37047</v>
      </c>
      <c r="BB32494" s="90" t="s">
        <v>5340</v>
      </c>
      <c r="BC32494" s="90" t="s">
        <v>37046</v>
      </c>
      <c r="BD32494" s="423" t="s">
        <v>1301</v>
      </c>
    </row>
    <row r="32495" spans="53:56" ht="15" x14ac:dyDescent="0.25">
      <c r="BA32495" s="91" t="s">
        <v>37048</v>
      </c>
      <c r="BB32495" s="91" t="s">
        <v>5340</v>
      </c>
      <c r="BC32495" s="91" t="s">
        <v>31852</v>
      </c>
      <c r="BD32495" s="423" t="s">
        <v>1301</v>
      </c>
    </row>
    <row r="32496" spans="53:56" ht="15" x14ac:dyDescent="0.25">
      <c r="BA32496" s="90" t="s">
        <v>37049</v>
      </c>
      <c r="BB32496" s="90" t="s">
        <v>5340</v>
      </c>
      <c r="BC32496" s="90" t="s">
        <v>37050</v>
      </c>
      <c r="BD32496" s="423" t="s">
        <v>1301</v>
      </c>
    </row>
    <row r="32497" spans="53:56" ht="15" x14ac:dyDescent="0.25">
      <c r="BA32497" s="91" t="s">
        <v>37051</v>
      </c>
      <c r="BB32497" s="91" t="s">
        <v>5340</v>
      </c>
      <c r="BC32497" s="91" t="s">
        <v>31852</v>
      </c>
      <c r="BD32497" s="423" t="s">
        <v>1301</v>
      </c>
    </row>
    <row r="32498" spans="53:56" ht="15" x14ac:dyDescent="0.25">
      <c r="BA32498" s="90" t="s">
        <v>37052</v>
      </c>
      <c r="BB32498" s="90" t="s">
        <v>5340</v>
      </c>
      <c r="BC32498" s="90" t="s">
        <v>37053</v>
      </c>
      <c r="BD32498" s="423" t="s">
        <v>1301</v>
      </c>
    </row>
    <row r="32499" spans="53:56" ht="15" x14ac:dyDescent="0.25">
      <c r="BA32499" s="91" t="s">
        <v>37054</v>
      </c>
      <c r="BB32499" s="91" t="s">
        <v>5340</v>
      </c>
      <c r="BC32499" s="91" t="s">
        <v>28370</v>
      </c>
      <c r="BD32499" s="423" t="s">
        <v>1301</v>
      </c>
    </row>
    <row r="32500" spans="53:56" ht="15" x14ac:dyDescent="0.25">
      <c r="BA32500" s="90" t="s">
        <v>37055</v>
      </c>
      <c r="BB32500" s="90" t="s">
        <v>5340</v>
      </c>
      <c r="BC32500" s="90" t="s">
        <v>31852</v>
      </c>
      <c r="BD32500" s="423" t="s">
        <v>1301</v>
      </c>
    </row>
    <row r="32501" spans="53:56" ht="15" x14ac:dyDescent="0.25">
      <c r="BA32501" s="91" t="s">
        <v>37056</v>
      </c>
      <c r="BB32501" s="91" t="s">
        <v>5340</v>
      </c>
      <c r="BC32501" s="91" t="s">
        <v>37039</v>
      </c>
      <c r="BD32501" s="423" t="s">
        <v>1301</v>
      </c>
    </row>
    <row r="32502" spans="53:56" ht="15" x14ac:dyDescent="0.25">
      <c r="BA32502" s="90" t="s">
        <v>37057</v>
      </c>
      <c r="BB32502" s="90" t="s">
        <v>5340</v>
      </c>
      <c r="BC32502" s="90" t="s">
        <v>37050</v>
      </c>
      <c r="BD32502" s="423" t="s">
        <v>1301</v>
      </c>
    </row>
    <row r="32503" spans="53:56" ht="15" x14ac:dyDescent="0.25">
      <c r="BA32503" s="91" t="s">
        <v>37058</v>
      </c>
      <c r="BB32503" s="91" t="s">
        <v>5340</v>
      </c>
      <c r="BC32503" s="91" t="s">
        <v>15486</v>
      </c>
      <c r="BD32503" s="423" t="s">
        <v>1301</v>
      </c>
    </row>
    <row r="32504" spans="53:56" ht="15" x14ac:dyDescent="0.25">
      <c r="BA32504" s="90" t="s">
        <v>37059</v>
      </c>
      <c r="BB32504" s="90" t="s">
        <v>5340</v>
      </c>
      <c r="BC32504" s="90" t="s">
        <v>31852</v>
      </c>
      <c r="BD32504" s="423" t="s">
        <v>1301</v>
      </c>
    </row>
    <row r="32505" spans="53:56" ht="15" x14ac:dyDescent="0.25">
      <c r="BA32505" s="91" t="s">
        <v>37060</v>
      </c>
      <c r="BB32505" s="91" t="s">
        <v>5340</v>
      </c>
      <c r="BC32505" s="91" t="s">
        <v>37050</v>
      </c>
      <c r="BD32505" s="423" t="s">
        <v>1301</v>
      </c>
    </row>
    <row r="32506" spans="53:56" ht="15" x14ac:dyDescent="0.25">
      <c r="BA32506" s="90" t="s">
        <v>37061</v>
      </c>
      <c r="BB32506" s="90" t="s">
        <v>5340</v>
      </c>
      <c r="BC32506" s="90" t="s">
        <v>37050</v>
      </c>
      <c r="BD32506" s="423" t="s">
        <v>1301</v>
      </c>
    </row>
    <row r="32507" spans="53:56" ht="15" x14ac:dyDescent="0.25">
      <c r="BA32507" s="91" t="s">
        <v>37062</v>
      </c>
      <c r="BB32507" s="91" t="s">
        <v>5340</v>
      </c>
      <c r="BC32507" s="91" t="s">
        <v>37046</v>
      </c>
      <c r="BD32507" s="423" t="s">
        <v>1301</v>
      </c>
    </row>
    <row r="32508" spans="53:56" ht="15" x14ac:dyDescent="0.25">
      <c r="BA32508" s="90" t="s">
        <v>37063</v>
      </c>
      <c r="BB32508" s="90" t="s">
        <v>5340</v>
      </c>
      <c r="BC32508" s="90" t="s">
        <v>37050</v>
      </c>
      <c r="BD32508" s="423" t="s">
        <v>1301</v>
      </c>
    </row>
    <row r="32509" spans="53:56" ht="15" x14ac:dyDescent="0.25">
      <c r="BA32509" s="91" t="s">
        <v>37064</v>
      </c>
      <c r="BB32509" s="91" t="s">
        <v>5340</v>
      </c>
      <c r="BC32509" s="91" t="s">
        <v>37050</v>
      </c>
      <c r="BD32509" s="423" t="s">
        <v>1301</v>
      </c>
    </row>
    <row r="32510" spans="53:56" ht="15" x14ac:dyDescent="0.25">
      <c r="BA32510" s="90" t="s">
        <v>37065</v>
      </c>
      <c r="BB32510" s="90" t="s">
        <v>5340</v>
      </c>
      <c r="BC32510" s="90" t="s">
        <v>37050</v>
      </c>
      <c r="BD32510" s="423" t="s">
        <v>1301</v>
      </c>
    </row>
    <row r="32511" spans="53:56" ht="15" x14ac:dyDescent="0.25">
      <c r="BA32511" s="91" t="s">
        <v>37066</v>
      </c>
      <c r="BB32511" s="91" t="s">
        <v>5340</v>
      </c>
      <c r="BC32511" s="91" t="s">
        <v>37050</v>
      </c>
      <c r="BD32511" s="423" t="s">
        <v>1301</v>
      </c>
    </row>
    <row r="32512" spans="53:56" ht="15" x14ac:dyDescent="0.25">
      <c r="BA32512" s="90" t="s">
        <v>37067</v>
      </c>
      <c r="BB32512" s="90" t="s">
        <v>5340</v>
      </c>
      <c r="BC32512" s="90" t="s">
        <v>31852</v>
      </c>
      <c r="BD32512" s="423" t="s">
        <v>1301</v>
      </c>
    </row>
    <row r="32513" spans="53:56" ht="15" x14ac:dyDescent="0.25">
      <c r="BA32513" s="91" t="s">
        <v>37068</v>
      </c>
      <c r="BB32513" s="91" t="s">
        <v>5340</v>
      </c>
      <c r="BC32513" s="91" t="s">
        <v>37050</v>
      </c>
      <c r="BD32513" s="423" t="s">
        <v>1301</v>
      </c>
    </row>
    <row r="32514" spans="53:56" ht="15" x14ac:dyDescent="0.25">
      <c r="BA32514" s="90" t="s">
        <v>37069</v>
      </c>
      <c r="BB32514" s="90" t="s">
        <v>5340</v>
      </c>
      <c r="BC32514" s="90" t="s">
        <v>37050</v>
      </c>
      <c r="BD32514" s="423" t="s">
        <v>1301</v>
      </c>
    </row>
    <row r="32515" spans="53:56" ht="15" x14ac:dyDescent="0.25">
      <c r="BA32515" s="91" t="s">
        <v>37070</v>
      </c>
      <c r="BB32515" s="91" t="s">
        <v>5340</v>
      </c>
      <c r="BC32515" s="91" t="s">
        <v>31852</v>
      </c>
      <c r="BD32515" s="423" t="s">
        <v>1301</v>
      </c>
    </row>
    <row r="32516" spans="53:56" ht="15" x14ac:dyDescent="0.25">
      <c r="BA32516" s="90" t="s">
        <v>37071</v>
      </c>
      <c r="BB32516" s="90" t="s">
        <v>5340</v>
      </c>
      <c r="BC32516" s="90" t="s">
        <v>15486</v>
      </c>
      <c r="BD32516" s="423" t="s">
        <v>1301</v>
      </c>
    </row>
    <row r="32517" spans="53:56" ht="15" x14ac:dyDescent="0.25">
      <c r="BA32517" s="91" t="s">
        <v>37072</v>
      </c>
      <c r="BB32517" s="91" t="s">
        <v>5340</v>
      </c>
      <c r="BC32517" s="91" t="s">
        <v>37046</v>
      </c>
      <c r="BD32517" s="423" t="s">
        <v>1301</v>
      </c>
    </row>
    <row r="32518" spans="53:56" ht="15" x14ac:dyDescent="0.25">
      <c r="BA32518" s="90" t="s">
        <v>37073</v>
      </c>
      <c r="BB32518" s="90" t="s">
        <v>4286</v>
      </c>
      <c r="BC32518" s="90" t="s">
        <v>8872</v>
      </c>
      <c r="BD32518" s="423"/>
    </row>
    <row r="32519" spans="53:56" ht="15" x14ac:dyDescent="0.25">
      <c r="BA32519" s="91" t="s">
        <v>37074</v>
      </c>
      <c r="BB32519" s="91" t="s">
        <v>4286</v>
      </c>
      <c r="BC32519" s="91" t="s">
        <v>8872</v>
      </c>
      <c r="BD32519" s="423"/>
    </row>
    <row r="32520" spans="53:56" ht="15" x14ac:dyDescent="0.25">
      <c r="BA32520" s="90" t="s">
        <v>37075</v>
      </c>
      <c r="BB32520" s="90" t="s">
        <v>4286</v>
      </c>
      <c r="BC32520" s="90" t="s">
        <v>8872</v>
      </c>
      <c r="BD32520" s="423"/>
    </row>
    <row r="32521" spans="53:56" ht="15" x14ac:dyDescent="0.25">
      <c r="BA32521" s="91" t="s">
        <v>37076</v>
      </c>
      <c r="BB32521" s="91" t="s">
        <v>4286</v>
      </c>
      <c r="BC32521" s="91" t="s">
        <v>8872</v>
      </c>
      <c r="BD32521" s="423"/>
    </row>
    <row r="32522" spans="53:56" ht="15" x14ac:dyDescent="0.25">
      <c r="BA32522" s="90" t="s">
        <v>37077</v>
      </c>
      <c r="BB32522" s="90" t="s">
        <v>4286</v>
      </c>
      <c r="BC32522" s="90" t="s">
        <v>8872</v>
      </c>
      <c r="BD32522" s="423"/>
    </row>
    <row r="32523" spans="53:56" ht="15" x14ac:dyDescent="0.25">
      <c r="BA32523" s="91" t="s">
        <v>37078</v>
      </c>
      <c r="BB32523" s="91" t="s">
        <v>4286</v>
      </c>
      <c r="BC32523" s="91" t="s">
        <v>8872</v>
      </c>
      <c r="BD32523" s="423"/>
    </row>
    <row r="32524" spans="53:56" ht="15" x14ac:dyDescent="0.25">
      <c r="BA32524" s="90" t="s">
        <v>37079</v>
      </c>
      <c r="BB32524" s="90" t="s">
        <v>4286</v>
      </c>
      <c r="BC32524" s="90" t="s">
        <v>8872</v>
      </c>
      <c r="BD32524" s="423"/>
    </row>
    <row r="32525" spans="53:56" ht="15" x14ac:dyDescent="0.25">
      <c r="BA32525" s="91" t="s">
        <v>37080</v>
      </c>
      <c r="BB32525" s="91" t="s">
        <v>4286</v>
      </c>
      <c r="BC32525" s="91" t="s">
        <v>8872</v>
      </c>
      <c r="BD32525" s="423"/>
    </row>
    <row r="32526" spans="53:56" ht="15" x14ac:dyDescent="0.25">
      <c r="BA32526" s="90" t="s">
        <v>37081</v>
      </c>
      <c r="BB32526" s="90" t="s">
        <v>4286</v>
      </c>
      <c r="BC32526" s="90" t="s">
        <v>8872</v>
      </c>
      <c r="BD32526" s="423"/>
    </row>
    <row r="32527" spans="53:56" ht="15" x14ac:dyDescent="0.25">
      <c r="BA32527" s="91" t="s">
        <v>37082</v>
      </c>
      <c r="BB32527" s="91" t="s">
        <v>4286</v>
      </c>
      <c r="BC32527" s="91" t="s">
        <v>34394</v>
      </c>
      <c r="BD32527" s="423"/>
    </row>
    <row r="32528" spans="53:56" ht="15" x14ac:dyDescent="0.25">
      <c r="BA32528" s="90" t="s">
        <v>37083</v>
      </c>
      <c r="BB32528" s="90" t="s">
        <v>4286</v>
      </c>
      <c r="BC32528" s="90" t="s">
        <v>34394</v>
      </c>
      <c r="BD32528" s="423"/>
    </row>
    <row r="32529" spans="53:56" ht="15" x14ac:dyDescent="0.25">
      <c r="BA32529" s="91" t="s">
        <v>37084</v>
      </c>
      <c r="BB32529" s="91" t="s">
        <v>4286</v>
      </c>
      <c r="BC32529" s="91" t="s">
        <v>37085</v>
      </c>
      <c r="BD32529" s="423"/>
    </row>
    <row r="32530" spans="53:56" ht="15" x14ac:dyDescent="0.25">
      <c r="BA32530" s="90" t="s">
        <v>37086</v>
      </c>
      <c r="BB32530" s="90" t="s">
        <v>4286</v>
      </c>
      <c r="BC32530" s="90" t="s">
        <v>8872</v>
      </c>
      <c r="BD32530" s="423"/>
    </row>
    <row r="32531" spans="53:56" ht="15" x14ac:dyDescent="0.25">
      <c r="BA32531" s="91" t="s">
        <v>37087</v>
      </c>
      <c r="BB32531" s="91" t="s">
        <v>4286</v>
      </c>
      <c r="BC32531" s="91" t="s">
        <v>8872</v>
      </c>
      <c r="BD32531" s="423"/>
    </row>
    <row r="32532" spans="53:56" ht="15" x14ac:dyDescent="0.25">
      <c r="BA32532" s="90" t="s">
        <v>37088</v>
      </c>
      <c r="BB32532" s="90" t="s">
        <v>4286</v>
      </c>
      <c r="BC32532" s="90" t="s">
        <v>37089</v>
      </c>
      <c r="BD32532" s="423"/>
    </row>
    <row r="32533" spans="53:56" ht="15" x14ac:dyDescent="0.25">
      <c r="BA32533" s="91" t="s">
        <v>37090</v>
      </c>
      <c r="BB32533" s="91" t="s">
        <v>4286</v>
      </c>
      <c r="BC32533" s="91" t="s">
        <v>37089</v>
      </c>
      <c r="BD32533" s="423"/>
    </row>
    <row r="32534" spans="53:56" ht="15" x14ac:dyDescent="0.25">
      <c r="BA32534" s="91" t="s">
        <v>37091</v>
      </c>
      <c r="BB32534" s="91" t="s">
        <v>4286</v>
      </c>
      <c r="BC32534" s="91" t="s">
        <v>34394</v>
      </c>
      <c r="BD32534" s="423"/>
    </row>
    <row r="32535" spans="53:56" ht="15" x14ac:dyDescent="0.25">
      <c r="BA32535" s="90" t="s">
        <v>37092</v>
      </c>
      <c r="BB32535" s="90" t="s">
        <v>4286</v>
      </c>
      <c r="BC32535" s="90" t="s">
        <v>37089</v>
      </c>
      <c r="BD32535" s="423"/>
    </row>
    <row r="32536" spans="53:56" ht="15" x14ac:dyDescent="0.25">
      <c r="BA32536" s="91" t="s">
        <v>37093</v>
      </c>
      <c r="BB32536" s="91" t="s">
        <v>4286</v>
      </c>
      <c r="BC32536" s="91" t="s">
        <v>37089</v>
      </c>
      <c r="BD32536" s="423"/>
    </row>
    <row r="32537" spans="53:56" ht="15" x14ac:dyDescent="0.25">
      <c r="BA32537" s="90" t="s">
        <v>37094</v>
      </c>
      <c r="BB32537" s="90" t="s">
        <v>4286</v>
      </c>
      <c r="BC32537" s="90" t="s">
        <v>37089</v>
      </c>
      <c r="BD32537" s="423"/>
    </row>
    <row r="32538" spans="53:56" ht="15" x14ac:dyDescent="0.25">
      <c r="BA32538" s="91" t="s">
        <v>37095</v>
      </c>
      <c r="BB32538" s="91" t="s">
        <v>4286</v>
      </c>
      <c r="BC32538" s="91" t="s">
        <v>37085</v>
      </c>
      <c r="BD32538" s="423"/>
    </row>
    <row r="32539" spans="53:56" ht="15" x14ac:dyDescent="0.25">
      <c r="BA32539" s="90" t="s">
        <v>37096</v>
      </c>
      <c r="BB32539" s="90" t="s">
        <v>4286</v>
      </c>
      <c r="BC32539" s="90" t="s">
        <v>37085</v>
      </c>
      <c r="BD32539" s="423"/>
    </row>
    <row r="32540" spans="53:56" ht="15" x14ac:dyDescent="0.25">
      <c r="BA32540" s="91" t="s">
        <v>37097</v>
      </c>
      <c r="BB32540" s="91" t="s">
        <v>4286</v>
      </c>
      <c r="BC32540" s="91" t="s">
        <v>37089</v>
      </c>
      <c r="BD32540" s="423"/>
    </row>
    <row r="32541" spans="53:56" ht="15" x14ac:dyDescent="0.25">
      <c r="BA32541" s="91" t="s">
        <v>37098</v>
      </c>
      <c r="BB32541" s="91" t="s">
        <v>4286</v>
      </c>
      <c r="BC32541" s="91" t="s">
        <v>34394</v>
      </c>
      <c r="BD32541" s="423"/>
    </row>
    <row r="32542" spans="53:56" ht="15" x14ac:dyDescent="0.25">
      <c r="BA32542" s="90" t="s">
        <v>37099</v>
      </c>
      <c r="BB32542" s="90" t="s">
        <v>4286</v>
      </c>
      <c r="BC32542" s="90" t="s">
        <v>37100</v>
      </c>
      <c r="BD32542" s="423"/>
    </row>
    <row r="32543" spans="53:56" ht="15" x14ac:dyDescent="0.25">
      <c r="BA32543" s="91" t="s">
        <v>37101</v>
      </c>
      <c r="BB32543" s="91" t="s">
        <v>4286</v>
      </c>
      <c r="BC32543" s="91" t="s">
        <v>37089</v>
      </c>
      <c r="BD32543" s="423"/>
    </row>
    <row r="32544" spans="53:56" ht="15" x14ac:dyDescent="0.25">
      <c r="BA32544" s="90" t="s">
        <v>37102</v>
      </c>
      <c r="BB32544" s="90" t="s">
        <v>4286</v>
      </c>
      <c r="BC32544" s="90" t="s">
        <v>37100</v>
      </c>
      <c r="BD32544" s="423"/>
    </row>
    <row r="32545" spans="53:56" ht="15" x14ac:dyDescent="0.25">
      <c r="BA32545" s="90" t="s">
        <v>37103</v>
      </c>
      <c r="BB32545" s="90" t="s">
        <v>4286</v>
      </c>
      <c r="BC32545" s="90" t="s">
        <v>37104</v>
      </c>
      <c r="BD32545" s="423"/>
    </row>
    <row r="32546" spans="53:56" ht="15" x14ac:dyDescent="0.25">
      <c r="BA32546" s="91" t="s">
        <v>37105</v>
      </c>
      <c r="BB32546" s="91" t="s">
        <v>4286</v>
      </c>
      <c r="BC32546" s="91" t="s">
        <v>8872</v>
      </c>
      <c r="BD32546" s="423"/>
    </row>
    <row r="32547" spans="53:56" ht="15" x14ac:dyDescent="0.25">
      <c r="BA32547" s="90" t="s">
        <v>37106</v>
      </c>
      <c r="BB32547" s="90" t="s">
        <v>4286</v>
      </c>
      <c r="BC32547" s="90" t="s">
        <v>8872</v>
      </c>
      <c r="BD32547" s="423"/>
    </row>
    <row r="32548" spans="53:56" ht="15" x14ac:dyDescent="0.25">
      <c r="BA32548" s="91" t="s">
        <v>37107</v>
      </c>
      <c r="BB32548" s="91" t="s">
        <v>4286</v>
      </c>
      <c r="BC32548" s="91" t="s">
        <v>8872</v>
      </c>
      <c r="BD32548" s="423"/>
    </row>
    <row r="32549" spans="53:56" ht="15" x14ac:dyDescent="0.25">
      <c r="BA32549" s="90" t="s">
        <v>37108</v>
      </c>
      <c r="BB32549" s="90" t="s">
        <v>4286</v>
      </c>
      <c r="BC32549" s="90" t="s">
        <v>8872</v>
      </c>
      <c r="BD32549" s="423"/>
    </row>
    <row r="32550" spans="53:56" ht="15" x14ac:dyDescent="0.25">
      <c r="BA32550" s="91" t="s">
        <v>37109</v>
      </c>
      <c r="BB32550" s="91" t="s">
        <v>4286</v>
      </c>
      <c r="BC32550" s="91" t="s">
        <v>34394</v>
      </c>
      <c r="BD32550" s="423"/>
    </row>
    <row r="32551" spans="53:56" ht="15" x14ac:dyDescent="0.25">
      <c r="BA32551" s="91" t="s">
        <v>37110</v>
      </c>
      <c r="BB32551" s="91" t="s">
        <v>4286</v>
      </c>
      <c r="BC32551" s="91" t="s">
        <v>8872</v>
      </c>
      <c r="BD32551" s="423"/>
    </row>
    <row r="32552" spans="53:56" ht="15" x14ac:dyDescent="0.25">
      <c r="BA32552" s="90" t="s">
        <v>37111</v>
      </c>
      <c r="BB32552" s="90" t="s">
        <v>4286</v>
      </c>
      <c r="BC32552" s="90" t="s">
        <v>8872</v>
      </c>
      <c r="BD32552" s="423"/>
    </row>
    <row r="32553" spans="53:56" ht="15" x14ac:dyDescent="0.25">
      <c r="BA32553" s="91" t="s">
        <v>37112</v>
      </c>
      <c r="BB32553" s="91" t="s">
        <v>4286</v>
      </c>
      <c r="BC32553" s="91" t="s">
        <v>8872</v>
      </c>
      <c r="BD32553" s="423"/>
    </row>
    <row r="32554" spans="53:56" ht="15" x14ac:dyDescent="0.25">
      <c r="BA32554" s="90" t="s">
        <v>37113</v>
      </c>
      <c r="BB32554" s="90" t="s">
        <v>4286</v>
      </c>
      <c r="BC32554" s="90" t="s">
        <v>8872</v>
      </c>
      <c r="BD32554" s="423"/>
    </row>
    <row r="32555" spans="53:56" ht="15" x14ac:dyDescent="0.25">
      <c r="BA32555" s="90" t="s">
        <v>37114</v>
      </c>
      <c r="BB32555" s="90" t="s">
        <v>4286</v>
      </c>
      <c r="BC32555" s="90" t="s">
        <v>8872</v>
      </c>
      <c r="BD32555" s="423"/>
    </row>
    <row r="32556" spans="53:56" ht="15" x14ac:dyDescent="0.25">
      <c r="BA32556" s="91" t="s">
        <v>37115</v>
      </c>
      <c r="BB32556" s="91" t="s">
        <v>4286</v>
      </c>
      <c r="BC32556" s="91" t="s">
        <v>8872</v>
      </c>
      <c r="BD32556" s="423"/>
    </row>
    <row r="32557" spans="53:56" ht="15" x14ac:dyDescent="0.25">
      <c r="BA32557" s="90" t="s">
        <v>37116</v>
      </c>
      <c r="BB32557" s="90" t="s">
        <v>4286</v>
      </c>
      <c r="BC32557" s="90" t="s">
        <v>8872</v>
      </c>
      <c r="BD32557" s="423"/>
    </row>
    <row r="32558" spans="53:56" ht="15" x14ac:dyDescent="0.25">
      <c r="BA32558" s="91" t="s">
        <v>37117</v>
      </c>
      <c r="BB32558" s="91" t="s">
        <v>4286</v>
      </c>
      <c r="BC32558" s="91" t="s">
        <v>34394</v>
      </c>
      <c r="BD32558" s="423"/>
    </row>
    <row r="32559" spans="53:56" ht="15" x14ac:dyDescent="0.25">
      <c r="BA32559" s="91" t="s">
        <v>37118</v>
      </c>
      <c r="BB32559" s="91" t="s">
        <v>4286</v>
      </c>
      <c r="BC32559" s="91" t="s">
        <v>8872</v>
      </c>
      <c r="BD32559" s="423"/>
    </row>
    <row r="32560" spans="53:56" ht="15" x14ac:dyDescent="0.25">
      <c r="BA32560" s="90" t="s">
        <v>37119</v>
      </c>
      <c r="BB32560" s="90" t="s">
        <v>4286</v>
      </c>
      <c r="BC32560" s="90" t="s">
        <v>37100</v>
      </c>
      <c r="BD32560" s="423"/>
    </row>
    <row r="32561" spans="53:56" ht="15" x14ac:dyDescent="0.25">
      <c r="BA32561" s="91" t="s">
        <v>37119</v>
      </c>
      <c r="BB32561" s="91" t="s">
        <v>4286</v>
      </c>
      <c r="BC32561" s="91" t="s">
        <v>37120</v>
      </c>
      <c r="BD32561" s="423"/>
    </row>
    <row r="32562" spans="53:56" ht="15" x14ac:dyDescent="0.25">
      <c r="BA32562" s="91" t="s">
        <v>37121</v>
      </c>
      <c r="BB32562" s="91" t="s">
        <v>4286</v>
      </c>
      <c r="BC32562" s="91" t="s">
        <v>37100</v>
      </c>
      <c r="BD32562" s="423"/>
    </row>
    <row r="32563" spans="53:56" ht="15" x14ac:dyDescent="0.25">
      <c r="BA32563" s="91" t="s">
        <v>37121</v>
      </c>
      <c r="BB32563" s="91" t="s">
        <v>4286</v>
      </c>
      <c r="BC32563" s="91" t="s">
        <v>37120</v>
      </c>
      <c r="BD32563" s="423"/>
    </row>
    <row r="32564" spans="53:56" ht="15" x14ac:dyDescent="0.25">
      <c r="BA32564" s="90" t="s">
        <v>37122</v>
      </c>
      <c r="BB32564" s="90" t="s">
        <v>4286</v>
      </c>
      <c r="BC32564" s="90" t="s">
        <v>34394</v>
      </c>
      <c r="BD32564" s="423"/>
    </row>
    <row r="32565" spans="53:56" ht="15" x14ac:dyDescent="0.25">
      <c r="BA32565" s="91" t="s">
        <v>37123</v>
      </c>
      <c r="BB32565" s="91" t="s">
        <v>4286</v>
      </c>
      <c r="BC32565" s="91" t="s">
        <v>37104</v>
      </c>
      <c r="BD32565" s="423"/>
    </row>
    <row r="32566" spans="53:56" ht="15" x14ac:dyDescent="0.25">
      <c r="BA32566" s="90" t="s">
        <v>37124</v>
      </c>
      <c r="BB32566" s="90" t="s">
        <v>4286</v>
      </c>
      <c r="BC32566" s="90" t="s">
        <v>8872</v>
      </c>
      <c r="BD32566" s="423"/>
    </row>
    <row r="32567" spans="53:56" ht="15" x14ac:dyDescent="0.25">
      <c r="BA32567" s="90" t="s">
        <v>37125</v>
      </c>
      <c r="BB32567" s="90" t="s">
        <v>4286</v>
      </c>
      <c r="BC32567" s="90" t="s">
        <v>8872</v>
      </c>
      <c r="BD32567" s="423"/>
    </row>
    <row r="32568" spans="53:56" ht="15" x14ac:dyDescent="0.25">
      <c r="BA32568" s="91" t="s">
        <v>37126</v>
      </c>
      <c r="BB32568" s="91" t="s">
        <v>4286</v>
      </c>
      <c r="BC32568" s="91" t="s">
        <v>37085</v>
      </c>
      <c r="BD32568" s="423"/>
    </row>
    <row r="32569" spans="53:56" ht="15" x14ac:dyDescent="0.25">
      <c r="BA32569" s="90" t="s">
        <v>37127</v>
      </c>
      <c r="BB32569" s="90" t="s">
        <v>4286</v>
      </c>
      <c r="BC32569" s="90" t="s">
        <v>37100</v>
      </c>
      <c r="BD32569" s="423"/>
    </row>
    <row r="32570" spans="53:56" ht="15" x14ac:dyDescent="0.25">
      <c r="BA32570" s="91" t="s">
        <v>37128</v>
      </c>
      <c r="BB32570" s="91" t="s">
        <v>4286</v>
      </c>
      <c r="BC32570" s="91" t="s">
        <v>34394</v>
      </c>
      <c r="BD32570" s="423"/>
    </row>
    <row r="32571" spans="53:56" ht="15" x14ac:dyDescent="0.25">
      <c r="BA32571" s="91" t="s">
        <v>37129</v>
      </c>
      <c r="BB32571" s="91" t="s">
        <v>4286</v>
      </c>
      <c r="BC32571" s="91" t="s">
        <v>34394</v>
      </c>
      <c r="BD32571" s="423"/>
    </row>
    <row r="32572" spans="53:56" ht="15" x14ac:dyDescent="0.25">
      <c r="BA32572" s="90" t="s">
        <v>37130</v>
      </c>
      <c r="BB32572" s="90" t="s">
        <v>4286</v>
      </c>
      <c r="BC32572" s="90" t="s">
        <v>34394</v>
      </c>
      <c r="BD32572" s="423"/>
    </row>
    <row r="32573" spans="53:56" ht="15" x14ac:dyDescent="0.25">
      <c r="BA32573" s="91" t="s">
        <v>37131</v>
      </c>
      <c r="BB32573" s="91" t="s">
        <v>4286</v>
      </c>
      <c r="BC32573" s="91" t="s">
        <v>37089</v>
      </c>
      <c r="BD32573" s="423"/>
    </row>
    <row r="32574" spans="53:56" ht="15" x14ac:dyDescent="0.25">
      <c r="BA32574" s="90" t="s">
        <v>37132</v>
      </c>
      <c r="BB32574" s="90" t="s">
        <v>4286</v>
      </c>
      <c r="BC32574" s="90" t="s">
        <v>37089</v>
      </c>
      <c r="BD32574" s="423"/>
    </row>
    <row r="32575" spans="53:56" ht="15" x14ac:dyDescent="0.25">
      <c r="BA32575" s="90" t="s">
        <v>37133</v>
      </c>
      <c r="BB32575" s="90" t="s">
        <v>4286</v>
      </c>
      <c r="BC32575" s="90" t="s">
        <v>37089</v>
      </c>
      <c r="BD32575" s="423"/>
    </row>
    <row r="32576" spans="53:56" ht="15" x14ac:dyDescent="0.25">
      <c r="BA32576" s="91" t="s">
        <v>37134</v>
      </c>
      <c r="BB32576" s="91" t="s">
        <v>4286</v>
      </c>
      <c r="BC32576" s="91" t="s">
        <v>37100</v>
      </c>
      <c r="BD32576" s="423"/>
    </row>
    <row r="32577" spans="53:56" ht="15" x14ac:dyDescent="0.25">
      <c r="BA32577" s="90" t="s">
        <v>37135</v>
      </c>
      <c r="BB32577" s="90" t="s">
        <v>4286</v>
      </c>
      <c r="BC32577" s="90" t="s">
        <v>37085</v>
      </c>
      <c r="BD32577" s="423"/>
    </row>
    <row r="32578" spans="53:56" ht="15" x14ac:dyDescent="0.25">
      <c r="BA32578" s="91" t="s">
        <v>37136</v>
      </c>
      <c r="BB32578" s="91" t="s">
        <v>4286</v>
      </c>
      <c r="BC32578" s="91" t="s">
        <v>37104</v>
      </c>
      <c r="BD32578" s="423"/>
    </row>
    <row r="32579" spans="53:56" ht="15" x14ac:dyDescent="0.25">
      <c r="BA32579" s="90" t="s">
        <v>37137</v>
      </c>
      <c r="BB32579" s="90" t="s">
        <v>4286</v>
      </c>
      <c r="BC32579" s="90" t="s">
        <v>34394</v>
      </c>
      <c r="BD32579" s="423"/>
    </row>
    <row r="32580" spans="53:56" ht="15" x14ac:dyDescent="0.25">
      <c r="BA32580" s="91" t="s">
        <v>37138</v>
      </c>
      <c r="BB32580" s="91" t="s">
        <v>4286</v>
      </c>
      <c r="BC32580" s="91" t="s">
        <v>37104</v>
      </c>
      <c r="BD32580" s="423"/>
    </row>
    <row r="32581" spans="53:56" ht="15" x14ac:dyDescent="0.25">
      <c r="BA32581" s="91" t="s">
        <v>37139</v>
      </c>
      <c r="BB32581" s="91" t="s">
        <v>4286</v>
      </c>
      <c r="BC32581" s="91" t="s">
        <v>37089</v>
      </c>
      <c r="BD32581" s="423"/>
    </row>
    <row r="32582" spans="53:56" ht="15" x14ac:dyDescent="0.25">
      <c r="BA32582" s="90" t="s">
        <v>37140</v>
      </c>
      <c r="BB32582" s="90" t="s">
        <v>4286</v>
      </c>
      <c r="BC32582" s="90" t="s">
        <v>37085</v>
      </c>
      <c r="BD32582" s="423"/>
    </row>
    <row r="32583" spans="53:56" ht="15" x14ac:dyDescent="0.25">
      <c r="BA32583" s="90" t="s">
        <v>37141</v>
      </c>
      <c r="BB32583" s="90" t="s">
        <v>4286</v>
      </c>
      <c r="BC32583" s="90" t="s">
        <v>37089</v>
      </c>
      <c r="BD32583" s="423"/>
    </row>
    <row r="32584" spans="53:56" ht="15" x14ac:dyDescent="0.25">
      <c r="BA32584" s="91" t="s">
        <v>37142</v>
      </c>
      <c r="BB32584" s="91" t="s">
        <v>4286</v>
      </c>
      <c r="BC32584" s="91" t="s">
        <v>8872</v>
      </c>
      <c r="BD32584" s="423"/>
    </row>
    <row r="32585" spans="53:56" ht="15" x14ac:dyDescent="0.25">
      <c r="BA32585" s="90" t="s">
        <v>37143</v>
      </c>
      <c r="BB32585" s="90" t="s">
        <v>4286</v>
      </c>
      <c r="BC32585" s="90" t="s">
        <v>8872</v>
      </c>
      <c r="BD32585" s="423"/>
    </row>
    <row r="32586" spans="53:56" ht="15" x14ac:dyDescent="0.25">
      <c r="BA32586" s="91" t="s">
        <v>37144</v>
      </c>
      <c r="BB32586" s="91" t="s">
        <v>4286</v>
      </c>
      <c r="BC32586" s="91" t="s">
        <v>8872</v>
      </c>
      <c r="BD32586" s="423"/>
    </row>
    <row r="32587" spans="53:56" ht="15" x14ac:dyDescent="0.25">
      <c r="BA32587" s="90" t="s">
        <v>37145</v>
      </c>
      <c r="BB32587" s="90" t="s">
        <v>4286</v>
      </c>
      <c r="BC32587" s="90" t="s">
        <v>4951</v>
      </c>
      <c r="BD32587" s="423"/>
    </row>
    <row r="32588" spans="53:56" ht="15" x14ac:dyDescent="0.25">
      <c r="BA32588" s="91" t="s">
        <v>37146</v>
      </c>
      <c r="BB32588" s="91" t="s">
        <v>4286</v>
      </c>
      <c r="BC32588" s="91" t="s">
        <v>4951</v>
      </c>
      <c r="BD32588" s="423"/>
    </row>
    <row r="32589" spans="53:56" ht="15" x14ac:dyDescent="0.25">
      <c r="BA32589" s="90" t="s">
        <v>37147</v>
      </c>
      <c r="BB32589" s="90" t="s">
        <v>4286</v>
      </c>
      <c r="BC32589" s="90" t="s">
        <v>4951</v>
      </c>
      <c r="BD32589" s="423"/>
    </row>
    <row r="32590" spans="53:56" ht="15" x14ac:dyDescent="0.25">
      <c r="BA32590" s="91" t="s">
        <v>37148</v>
      </c>
      <c r="BB32590" s="91" t="s">
        <v>4286</v>
      </c>
      <c r="BC32590" s="91" t="s">
        <v>4951</v>
      </c>
      <c r="BD32590" s="423"/>
    </row>
    <row r="32591" spans="53:56" ht="15" x14ac:dyDescent="0.25">
      <c r="BA32591" s="91" t="s">
        <v>37149</v>
      </c>
      <c r="BB32591" s="91" t="s">
        <v>4286</v>
      </c>
      <c r="BC32591" s="91" t="s">
        <v>4951</v>
      </c>
      <c r="BD32591" s="423"/>
    </row>
    <row r="32592" spans="53:56" ht="15" x14ac:dyDescent="0.25">
      <c r="BA32592" s="90" t="s">
        <v>37150</v>
      </c>
      <c r="BB32592" s="90" t="s">
        <v>4286</v>
      </c>
      <c r="BC32592" s="90" t="s">
        <v>4951</v>
      </c>
      <c r="BD32592" s="423"/>
    </row>
    <row r="32593" spans="53:56" ht="15" x14ac:dyDescent="0.25">
      <c r="BA32593" s="91" t="s">
        <v>37151</v>
      </c>
      <c r="BB32593" s="91" t="s">
        <v>4286</v>
      </c>
      <c r="BC32593" s="91" t="s">
        <v>4951</v>
      </c>
      <c r="BD32593" s="423"/>
    </row>
    <row r="32594" spans="53:56" ht="15" x14ac:dyDescent="0.25">
      <c r="BA32594" s="90" t="s">
        <v>37152</v>
      </c>
      <c r="BB32594" s="90" t="s">
        <v>4286</v>
      </c>
      <c r="BC32594" s="90" t="s">
        <v>4951</v>
      </c>
      <c r="BD32594" s="423"/>
    </row>
    <row r="32595" spans="53:56" ht="15" x14ac:dyDescent="0.25">
      <c r="BA32595" s="91" t="s">
        <v>37153</v>
      </c>
      <c r="BB32595" s="91" t="s">
        <v>4286</v>
      </c>
      <c r="BC32595" s="91" t="s">
        <v>4951</v>
      </c>
      <c r="BD32595" s="423"/>
    </row>
    <row r="32596" spans="53:56" ht="15" x14ac:dyDescent="0.25">
      <c r="BA32596" s="90" t="s">
        <v>37154</v>
      </c>
      <c r="BB32596" s="90" t="s">
        <v>4286</v>
      </c>
      <c r="BC32596" s="90" t="s">
        <v>8872</v>
      </c>
      <c r="BD32596" s="423"/>
    </row>
    <row r="32597" spans="53:56" ht="15" x14ac:dyDescent="0.25">
      <c r="BA32597" s="91" t="s">
        <v>37154</v>
      </c>
      <c r="BB32597" s="91" t="s">
        <v>4286</v>
      </c>
      <c r="BC32597" s="91" t="s">
        <v>4951</v>
      </c>
      <c r="BD32597" s="423"/>
    </row>
    <row r="32598" spans="53:56" ht="15" x14ac:dyDescent="0.25">
      <c r="BA32598" s="90" t="s">
        <v>37155</v>
      </c>
      <c r="BB32598" s="90" t="s">
        <v>4286</v>
      </c>
      <c r="BC32598" s="90" t="s">
        <v>4951</v>
      </c>
      <c r="BD32598" s="423"/>
    </row>
    <row r="32599" spans="53:56" ht="15" x14ac:dyDescent="0.25">
      <c r="BA32599" s="91" t="s">
        <v>37156</v>
      </c>
      <c r="BB32599" s="91" t="s">
        <v>4286</v>
      </c>
      <c r="BC32599" s="91" t="s">
        <v>8872</v>
      </c>
      <c r="BD32599" s="423"/>
    </row>
    <row r="32600" spans="53:56" ht="15" x14ac:dyDescent="0.25">
      <c r="BA32600" s="90" t="s">
        <v>37156</v>
      </c>
      <c r="BB32600" s="90" t="s">
        <v>4286</v>
      </c>
      <c r="BC32600" s="90" t="s">
        <v>4951</v>
      </c>
      <c r="BD32600" s="423"/>
    </row>
    <row r="32601" spans="53:56" ht="15" x14ac:dyDescent="0.25">
      <c r="BA32601" s="90" t="s">
        <v>37157</v>
      </c>
      <c r="BB32601" s="90" t="s">
        <v>4286</v>
      </c>
      <c r="BC32601" s="90" t="s">
        <v>4951</v>
      </c>
      <c r="BD32601" s="423"/>
    </row>
    <row r="32602" spans="53:56" ht="15" x14ac:dyDescent="0.25">
      <c r="BA32602" s="91" t="s">
        <v>37158</v>
      </c>
      <c r="BB32602" s="91" t="s">
        <v>4286</v>
      </c>
      <c r="BC32602" s="91" t="s">
        <v>4951</v>
      </c>
      <c r="BD32602" s="423"/>
    </row>
    <row r="32603" spans="53:56" ht="15" x14ac:dyDescent="0.25">
      <c r="BA32603" s="91" t="s">
        <v>37159</v>
      </c>
      <c r="BB32603" s="91" t="s">
        <v>4286</v>
      </c>
      <c r="BC32603" s="91" t="s">
        <v>4951</v>
      </c>
      <c r="BD32603" s="423"/>
    </row>
    <row r="32604" spans="53:56" ht="15" x14ac:dyDescent="0.25">
      <c r="BA32604" s="90" t="s">
        <v>37160</v>
      </c>
      <c r="BB32604" s="90" t="s">
        <v>4286</v>
      </c>
      <c r="BC32604" s="90" t="s">
        <v>4951</v>
      </c>
      <c r="BD32604" s="423"/>
    </row>
    <row r="32605" spans="53:56" ht="15" x14ac:dyDescent="0.25">
      <c r="BA32605" s="91" t="s">
        <v>37161</v>
      </c>
      <c r="BB32605" s="91" t="s">
        <v>4286</v>
      </c>
      <c r="BC32605" s="91" t="s">
        <v>4951</v>
      </c>
      <c r="BD32605" s="423"/>
    </row>
    <row r="32606" spans="53:56" ht="15" x14ac:dyDescent="0.25">
      <c r="BA32606" s="90" t="s">
        <v>37162</v>
      </c>
      <c r="BB32606" s="90" t="s">
        <v>4286</v>
      </c>
      <c r="BC32606" s="90" t="s">
        <v>4951</v>
      </c>
      <c r="BD32606" s="423"/>
    </row>
    <row r="32607" spans="53:56" ht="15" x14ac:dyDescent="0.25">
      <c r="BA32607" s="90" t="s">
        <v>37163</v>
      </c>
      <c r="BB32607" s="90" t="s">
        <v>4286</v>
      </c>
      <c r="BC32607" s="90" t="s">
        <v>4951</v>
      </c>
      <c r="BD32607" s="423"/>
    </row>
    <row r="32608" spans="53:56" ht="15" x14ac:dyDescent="0.25">
      <c r="BA32608" s="91" t="s">
        <v>37164</v>
      </c>
      <c r="BB32608" s="91" t="s">
        <v>4286</v>
      </c>
      <c r="BC32608" s="91" t="s">
        <v>4951</v>
      </c>
      <c r="BD32608" s="423"/>
    </row>
    <row r="32609" spans="53:56" ht="15" x14ac:dyDescent="0.25">
      <c r="BA32609" s="90" t="s">
        <v>37165</v>
      </c>
      <c r="BB32609" s="90" t="s">
        <v>4286</v>
      </c>
      <c r="BC32609" s="90" t="s">
        <v>4951</v>
      </c>
      <c r="BD32609" s="423"/>
    </row>
    <row r="32610" spans="53:56" ht="15" x14ac:dyDescent="0.25">
      <c r="BA32610" s="91" t="s">
        <v>37166</v>
      </c>
      <c r="BB32610" s="91" t="s">
        <v>4286</v>
      </c>
      <c r="BC32610" s="91" t="s">
        <v>4951</v>
      </c>
      <c r="BD32610" s="423"/>
    </row>
    <row r="32611" spans="53:56" ht="15" x14ac:dyDescent="0.25">
      <c r="BA32611" s="91" t="s">
        <v>37167</v>
      </c>
      <c r="BB32611" s="91" t="s">
        <v>4286</v>
      </c>
      <c r="BC32611" s="91" t="s">
        <v>8872</v>
      </c>
      <c r="BD32611" s="423"/>
    </row>
    <row r="32612" spans="53:56" ht="15" x14ac:dyDescent="0.25">
      <c r="BA32612" s="90" t="s">
        <v>37168</v>
      </c>
      <c r="BB32612" s="90" t="s">
        <v>4286</v>
      </c>
      <c r="BC32612" s="90" t="s">
        <v>4951</v>
      </c>
      <c r="BD32612" s="423"/>
    </row>
    <row r="32613" spans="53:56" ht="15" x14ac:dyDescent="0.25">
      <c r="BA32613" s="91" t="s">
        <v>37169</v>
      </c>
      <c r="BB32613" s="91" t="s">
        <v>4286</v>
      </c>
      <c r="BC32613" s="91" t="s">
        <v>4951</v>
      </c>
      <c r="BD32613" s="423"/>
    </row>
    <row r="32614" spans="53:56" ht="15" x14ac:dyDescent="0.25">
      <c r="BA32614" s="90" t="s">
        <v>37170</v>
      </c>
      <c r="BB32614" s="90" t="s">
        <v>4286</v>
      </c>
      <c r="BC32614" s="90" t="s">
        <v>4951</v>
      </c>
      <c r="BD32614" s="423"/>
    </row>
    <row r="32615" spans="53:56" ht="15" x14ac:dyDescent="0.25">
      <c r="BA32615" s="90" t="s">
        <v>37171</v>
      </c>
      <c r="BB32615" s="90" t="s">
        <v>4286</v>
      </c>
      <c r="BC32615" s="90" t="s">
        <v>37089</v>
      </c>
      <c r="BD32615" s="423"/>
    </row>
    <row r="32616" spans="53:56" ht="15" x14ac:dyDescent="0.25">
      <c r="BA32616" s="91" t="s">
        <v>37172</v>
      </c>
      <c r="BB32616" s="91" t="s">
        <v>4286</v>
      </c>
      <c r="BC32616" s="91" t="s">
        <v>4951</v>
      </c>
      <c r="BD32616" s="423"/>
    </row>
    <row r="32617" spans="53:56" ht="15" x14ac:dyDescent="0.25">
      <c r="BA32617" s="90" t="s">
        <v>37173</v>
      </c>
      <c r="BB32617" s="90" t="s">
        <v>4286</v>
      </c>
      <c r="BC32617" s="90" t="s">
        <v>4951</v>
      </c>
      <c r="BD32617" s="423"/>
    </row>
    <row r="32618" spans="53:56" ht="15" x14ac:dyDescent="0.25">
      <c r="BA32618" s="91" t="s">
        <v>37174</v>
      </c>
      <c r="BB32618" s="91" t="s">
        <v>4286</v>
      </c>
      <c r="BC32618" s="91" t="s">
        <v>4951</v>
      </c>
      <c r="BD32618" s="423"/>
    </row>
    <row r="32619" spans="53:56" ht="15" x14ac:dyDescent="0.25">
      <c r="BA32619" s="90" t="s">
        <v>37175</v>
      </c>
      <c r="BB32619" s="90" t="s">
        <v>4286</v>
      </c>
      <c r="BC32619" s="90" t="s">
        <v>4951</v>
      </c>
      <c r="BD32619" s="423"/>
    </row>
    <row r="32620" spans="53:56" ht="15" x14ac:dyDescent="0.25">
      <c r="BA32620" s="91" t="s">
        <v>37176</v>
      </c>
      <c r="BB32620" s="91" t="s">
        <v>4286</v>
      </c>
      <c r="BC32620" s="91" t="s">
        <v>4951</v>
      </c>
      <c r="BD32620" s="423"/>
    </row>
    <row r="32621" spans="53:56" ht="15" x14ac:dyDescent="0.25">
      <c r="BA32621" s="90" t="s">
        <v>37177</v>
      </c>
      <c r="BB32621" s="90" t="s">
        <v>4286</v>
      </c>
      <c r="BC32621" s="90" t="s">
        <v>4951</v>
      </c>
      <c r="BD32621" s="423"/>
    </row>
    <row r="32622" spans="53:56" ht="15" x14ac:dyDescent="0.25">
      <c r="BA32622" s="91" t="s">
        <v>37178</v>
      </c>
      <c r="BB32622" s="91" t="s">
        <v>4286</v>
      </c>
      <c r="BC32622" s="91" t="s">
        <v>4951</v>
      </c>
      <c r="BD32622" s="423"/>
    </row>
    <row r="32623" spans="53:56" ht="15" x14ac:dyDescent="0.25">
      <c r="BA32623" s="90" t="s">
        <v>37179</v>
      </c>
      <c r="BB32623" s="90" t="s">
        <v>4286</v>
      </c>
      <c r="BC32623" s="90" t="s">
        <v>4951</v>
      </c>
      <c r="BD32623" s="423"/>
    </row>
    <row r="32624" spans="53:56" ht="15" x14ac:dyDescent="0.25">
      <c r="BA32624" s="91" t="s">
        <v>37180</v>
      </c>
      <c r="BB32624" s="91" t="s">
        <v>4286</v>
      </c>
      <c r="BC32624" s="91" t="s">
        <v>4951</v>
      </c>
      <c r="BD32624" s="423"/>
    </row>
    <row r="32625" spans="53:56" ht="15" x14ac:dyDescent="0.25">
      <c r="BA32625" s="90" t="s">
        <v>37181</v>
      </c>
      <c r="BB32625" s="90" t="s">
        <v>4286</v>
      </c>
      <c r="BC32625" s="90" t="s">
        <v>4951</v>
      </c>
      <c r="BD32625" s="423"/>
    </row>
    <row r="32626" spans="53:56" ht="15" x14ac:dyDescent="0.25">
      <c r="BA32626" s="90" t="s">
        <v>37182</v>
      </c>
      <c r="BB32626" s="90" t="s">
        <v>4286</v>
      </c>
      <c r="BC32626" s="90" t="s">
        <v>4951</v>
      </c>
      <c r="BD32626" s="423"/>
    </row>
    <row r="32627" spans="53:56" ht="15" x14ac:dyDescent="0.25">
      <c r="BA32627" s="90" t="s">
        <v>37183</v>
      </c>
      <c r="BB32627" s="90" t="s">
        <v>4286</v>
      </c>
      <c r="BC32627" s="90" t="s">
        <v>4951</v>
      </c>
      <c r="BD32627" s="423"/>
    </row>
    <row r="32628" spans="53:56" ht="15" x14ac:dyDescent="0.25">
      <c r="BA32628" s="91" t="s">
        <v>37184</v>
      </c>
      <c r="BB32628" s="91" t="s">
        <v>4286</v>
      </c>
      <c r="BC32628" s="91" t="s">
        <v>4951</v>
      </c>
      <c r="BD32628" s="423"/>
    </row>
    <row r="32629" spans="53:56" ht="15" x14ac:dyDescent="0.25">
      <c r="BA32629" s="90" t="s">
        <v>37185</v>
      </c>
      <c r="BB32629" s="90" t="s">
        <v>4286</v>
      </c>
      <c r="BC32629" s="90" t="s">
        <v>4951</v>
      </c>
      <c r="BD32629" s="423"/>
    </row>
    <row r="32630" spans="53:56" ht="15" x14ac:dyDescent="0.25">
      <c r="BA32630" s="91" t="s">
        <v>37186</v>
      </c>
      <c r="BB32630" s="91" t="s">
        <v>4286</v>
      </c>
      <c r="BC32630" s="91" t="s">
        <v>4951</v>
      </c>
      <c r="BD32630" s="423"/>
    </row>
    <row r="32631" spans="53:56" ht="15" x14ac:dyDescent="0.25">
      <c r="BA32631" s="90" t="s">
        <v>37187</v>
      </c>
      <c r="BB32631" s="90" t="s">
        <v>4286</v>
      </c>
      <c r="BC32631" s="90" t="s">
        <v>4951</v>
      </c>
      <c r="BD32631" s="423"/>
    </row>
    <row r="32632" spans="53:56" ht="15" x14ac:dyDescent="0.25">
      <c r="BA32632" s="91" t="s">
        <v>37188</v>
      </c>
      <c r="BB32632" s="91" t="s">
        <v>4286</v>
      </c>
      <c r="BC32632" s="91" t="s">
        <v>4951</v>
      </c>
      <c r="BD32632" s="423"/>
    </row>
    <row r="32633" spans="53:56" ht="15" x14ac:dyDescent="0.25">
      <c r="BA32633" s="90" t="s">
        <v>37189</v>
      </c>
      <c r="BB32633" s="90" t="s">
        <v>4286</v>
      </c>
      <c r="BC32633" s="90" t="s">
        <v>4951</v>
      </c>
      <c r="BD32633" s="423"/>
    </row>
    <row r="32634" spans="53:56" ht="15" x14ac:dyDescent="0.25">
      <c r="BA32634" s="91" t="s">
        <v>37190</v>
      </c>
      <c r="BB32634" s="91" t="s">
        <v>4286</v>
      </c>
      <c r="BC32634" s="91" t="s">
        <v>4951</v>
      </c>
      <c r="BD32634" s="423"/>
    </row>
    <row r="32635" spans="53:56" ht="15" x14ac:dyDescent="0.25">
      <c r="BA32635" s="90" t="s">
        <v>37191</v>
      </c>
      <c r="BB32635" s="90" t="s">
        <v>4286</v>
      </c>
      <c r="BC32635" s="90" t="s">
        <v>4951</v>
      </c>
      <c r="BD32635" s="423"/>
    </row>
    <row r="32636" spans="53:56" ht="15" x14ac:dyDescent="0.25">
      <c r="BA32636" s="91" t="s">
        <v>37192</v>
      </c>
      <c r="BB32636" s="91" t="s">
        <v>4286</v>
      </c>
      <c r="BC32636" s="91" t="s">
        <v>4951</v>
      </c>
      <c r="BD32636" s="423"/>
    </row>
    <row r="32637" spans="53:56" ht="15" x14ac:dyDescent="0.25">
      <c r="BA32637" s="90" t="s">
        <v>37193</v>
      </c>
      <c r="BB32637" s="90" t="s">
        <v>4286</v>
      </c>
      <c r="BC32637" s="90" t="s">
        <v>4951</v>
      </c>
      <c r="BD32637" s="423"/>
    </row>
    <row r="32638" spans="53:56" ht="15" x14ac:dyDescent="0.25">
      <c r="BA32638" s="91" t="s">
        <v>37194</v>
      </c>
      <c r="BB32638" s="91" t="s">
        <v>4286</v>
      </c>
      <c r="BC32638" s="91" t="s">
        <v>4951</v>
      </c>
      <c r="BD32638" s="423"/>
    </row>
    <row r="32639" spans="53:56" ht="15" x14ac:dyDescent="0.25">
      <c r="BA32639" s="90" t="s">
        <v>37195</v>
      </c>
      <c r="BB32639" s="90" t="s">
        <v>4286</v>
      </c>
      <c r="BC32639" s="90" t="s">
        <v>4951</v>
      </c>
      <c r="BD32639" s="423"/>
    </row>
    <row r="32640" spans="53:56" ht="15" x14ac:dyDescent="0.25">
      <c r="BA32640" s="91" t="s">
        <v>37196</v>
      </c>
      <c r="BB32640" s="91" t="s">
        <v>4286</v>
      </c>
      <c r="BC32640" s="91" t="s">
        <v>4951</v>
      </c>
      <c r="BD32640" s="423"/>
    </row>
    <row r="32641" spans="53:56" ht="15" x14ac:dyDescent="0.25">
      <c r="BA32641" s="90" t="s">
        <v>37197</v>
      </c>
      <c r="BB32641" s="90" t="s">
        <v>4286</v>
      </c>
      <c r="BC32641" s="90" t="s">
        <v>4951</v>
      </c>
      <c r="BD32641" s="423"/>
    </row>
    <row r="32642" spans="53:56" ht="15" x14ac:dyDescent="0.25">
      <c r="BA32642" s="91" t="s">
        <v>37198</v>
      </c>
      <c r="BB32642" s="91" t="s">
        <v>4286</v>
      </c>
      <c r="BC32642" s="91" t="s">
        <v>4951</v>
      </c>
      <c r="BD32642" s="423"/>
    </row>
    <row r="32643" spans="53:56" ht="15" x14ac:dyDescent="0.25">
      <c r="BA32643" s="90" t="s">
        <v>37199</v>
      </c>
      <c r="BB32643" s="90" t="s">
        <v>4286</v>
      </c>
      <c r="BC32643" s="90" t="s">
        <v>8872</v>
      </c>
      <c r="BD32643" s="423"/>
    </row>
    <row r="32644" spans="53:56" ht="15" x14ac:dyDescent="0.25">
      <c r="BA32644" s="91" t="s">
        <v>37200</v>
      </c>
      <c r="BB32644" s="91" t="s">
        <v>4286</v>
      </c>
      <c r="BC32644" s="91" t="s">
        <v>4951</v>
      </c>
      <c r="BD32644" s="423"/>
    </row>
    <row r="32645" spans="53:56" ht="15" x14ac:dyDescent="0.25">
      <c r="BA32645" s="90" t="s">
        <v>37201</v>
      </c>
      <c r="BB32645" s="90" t="s">
        <v>4286</v>
      </c>
      <c r="BC32645" s="90" t="s">
        <v>8872</v>
      </c>
      <c r="BD32645" s="423"/>
    </row>
    <row r="32646" spans="53:56" ht="15" x14ac:dyDescent="0.25">
      <c r="BA32646" s="91" t="s">
        <v>37202</v>
      </c>
      <c r="BB32646" s="91" t="s">
        <v>4286</v>
      </c>
      <c r="BC32646" s="91" t="s">
        <v>4951</v>
      </c>
      <c r="BD32646" s="423"/>
    </row>
    <row r="32647" spans="53:56" ht="15" x14ac:dyDescent="0.25">
      <c r="BA32647" s="90" t="s">
        <v>37203</v>
      </c>
      <c r="BB32647" s="90" t="s">
        <v>4286</v>
      </c>
      <c r="BC32647" s="90" t="s">
        <v>4951</v>
      </c>
      <c r="BD32647" s="423"/>
    </row>
    <row r="32648" spans="53:56" ht="15" x14ac:dyDescent="0.25">
      <c r="BA32648" s="91" t="s">
        <v>37204</v>
      </c>
      <c r="BB32648" s="91" t="s">
        <v>4286</v>
      </c>
      <c r="BC32648" s="91" t="s">
        <v>4951</v>
      </c>
      <c r="BD32648" s="423"/>
    </row>
    <row r="32649" spans="53:56" ht="15" x14ac:dyDescent="0.25">
      <c r="BA32649" s="90" t="s">
        <v>37205</v>
      </c>
      <c r="BB32649" s="90" t="s">
        <v>4286</v>
      </c>
      <c r="BC32649" s="90" t="s">
        <v>4951</v>
      </c>
      <c r="BD32649" s="423"/>
    </row>
    <row r="32650" spans="53:56" ht="15" x14ac:dyDescent="0.25">
      <c r="BA32650" s="91" t="s">
        <v>37206</v>
      </c>
      <c r="BB32650" s="91" t="s">
        <v>4286</v>
      </c>
      <c r="BC32650" s="91" t="s">
        <v>4951</v>
      </c>
      <c r="BD32650" s="423"/>
    </row>
    <row r="32651" spans="53:56" ht="15" x14ac:dyDescent="0.25">
      <c r="BA32651" s="90" t="s">
        <v>37207</v>
      </c>
      <c r="BB32651" s="90" t="s">
        <v>4286</v>
      </c>
      <c r="BC32651" s="90" t="s">
        <v>4951</v>
      </c>
      <c r="BD32651" s="423"/>
    </row>
    <row r="32652" spans="53:56" ht="15" x14ac:dyDescent="0.25">
      <c r="BA32652" s="91" t="s">
        <v>37208</v>
      </c>
      <c r="BB32652" s="91" t="s">
        <v>4286</v>
      </c>
      <c r="BC32652" s="91" t="s">
        <v>4951</v>
      </c>
      <c r="BD32652" s="423"/>
    </row>
    <row r="32653" spans="53:56" ht="15" x14ac:dyDescent="0.25">
      <c r="BA32653" s="90" t="s">
        <v>37209</v>
      </c>
      <c r="BB32653" s="90" t="s">
        <v>5238</v>
      </c>
      <c r="BC32653" s="90" t="s">
        <v>37210</v>
      </c>
      <c r="BD32653" s="423"/>
    </row>
    <row r="32654" spans="53:56" ht="15" x14ac:dyDescent="0.25">
      <c r="BA32654" s="90" t="s">
        <v>37211</v>
      </c>
      <c r="BB32654" s="90" t="s">
        <v>4286</v>
      </c>
      <c r="BC32654" s="90" t="s">
        <v>37212</v>
      </c>
      <c r="BD32654" s="423"/>
    </row>
    <row r="32655" spans="53:56" ht="15" x14ac:dyDescent="0.25">
      <c r="BA32655" s="91" t="s">
        <v>37213</v>
      </c>
      <c r="BB32655" s="91" t="s">
        <v>4286</v>
      </c>
      <c r="BC32655" s="91" t="s">
        <v>37212</v>
      </c>
      <c r="BD32655" s="423"/>
    </row>
    <row r="32656" spans="53:56" ht="15" x14ac:dyDescent="0.25">
      <c r="BA32656" s="90" t="s">
        <v>37214</v>
      </c>
      <c r="BB32656" s="90" t="s">
        <v>4286</v>
      </c>
      <c r="BC32656" s="90" t="s">
        <v>37212</v>
      </c>
      <c r="BD32656" s="423"/>
    </row>
    <row r="32657" spans="53:56" ht="15" x14ac:dyDescent="0.25">
      <c r="BA32657" s="91" t="s">
        <v>37215</v>
      </c>
      <c r="BB32657" s="91" t="s">
        <v>4286</v>
      </c>
      <c r="BC32657" s="91" t="s">
        <v>37216</v>
      </c>
      <c r="BD32657" s="423"/>
    </row>
    <row r="32658" spans="53:56" ht="15" x14ac:dyDescent="0.25">
      <c r="BA32658" s="90" t="s">
        <v>37217</v>
      </c>
      <c r="BB32658" s="90" t="s">
        <v>4286</v>
      </c>
      <c r="BC32658" s="90" t="s">
        <v>37218</v>
      </c>
      <c r="BD32658" s="423"/>
    </row>
    <row r="32659" spans="53:56" ht="15" x14ac:dyDescent="0.25">
      <c r="BA32659" s="91" t="s">
        <v>37219</v>
      </c>
      <c r="BB32659" s="91" t="s">
        <v>4286</v>
      </c>
      <c r="BC32659" s="91" t="s">
        <v>37216</v>
      </c>
      <c r="BD32659" s="423"/>
    </row>
    <row r="32660" spans="53:56" ht="15" x14ac:dyDescent="0.25">
      <c r="BA32660" s="90" t="s">
        <v>37220</v>
      </c>
      <c r="BB32660" s="90" t="s">
        <v>4286</v>
      </c>
      <c r="BC32660" s="90" t="s">
        <v>37218</v>
      </c>
      <c r="BD32660" s="423"/>
    </row>
    <row r="32661" spans="53:56" ht="15" x14ac:dyDescent="0.25">
      <c r="BA32661" s="91" t="s">
        <v>37221</v>
      </c>
      <c r="BB32661" s="91" t="s">
        <v>4286</v>
      </c>
      <c r="BC32661" s="91" t="s">
        <v>37222</v>
      </c>
      <c r="BD32661" s="423"/>
    </row>
    <row r="32662" spans="53:56" ht="15" x14ac:dyDescent="0.25">
      <c r="BA32662" s="90" t="s">
        <v>37223</v>
      </c>
      <c r="BB32662" s="90" t="s">
        <v>4286</v>
      </c>
      <c r="BC32662" s="90" t="s">
        <v>37222</v>
      </c>
      <c r="BD32662" s="423"/>
    </row>
    <row r="32663" spans="53:56" ht="15" x14ac:dyDescent="0.25">
      <c r="BA32663" s="91" t="s">
        <v>37224</v>
      </c>
      <c r="BB32663" s="91" t="s">
        <v>4286</v>
      </c>
      <c r="BC32663" s="91" t="s">
        <v>37212</v>
      </c>
      <c r="BD32663" s="423"/>
    </row>
    <row r="32664" spans="53:56" ht="15" x14ac:dyDescent="0.25">
      <c r="BA32664" s="90" t="s">
        <v>37225</v>
      </c>
      <c r="BB32664" s="90" t="s">
        <v>4286</v>
      </c>
      <c r="BC32664" s="90" t="s">
        <v>37226</v>
      </c>
      <c r="BD32664" s="423"/>
    </row>
    <row r="32665" spans="53:56" ht="15" x14ac:dyDescent="0.25">
      <c r="BA32665" s="90" t="s">
        <v>37225</v>
      </c>
      <c r="BB32665" s="90" t="s">
        <v>4286</v>
      </c>
      <c r="BC32665" s="90" t="s">
        <v>37226</v>
      </c>
      <c r="BD32665" s="423"/>
    </row>
    <row r="32666" spans="53:56" ht="15" x14ac:dyDescent="0.25">
      <c r="BA32666" s="91" t="s">
        <v>37227</v>
      </c>
      <c r="BB32666" s="91" t="s">
        <v>4286</v>
      </c>
      <c r="BC32666" s="91" t="s">
        <v>37222</v>
      </c>
      <c r="BD32666" s="423"/>
    </row>
    <row r="32667" spans="53:56" ht="15" x14ac:dyDescent="0.25">
      <c r="BA32667" s="90" t="s">
        <v>37228</v>
      </c>
      <c r="BB32667" s="90" t="s">
        <v>4286</v>
      </c>
      <c r="BC32667" s="90" t="s">
        <v>37222</v>
      </c>
      <c r="BD32667" s="423"/>
    </row>
    <row r="32668" spans="53:56" ht="15" x14ac:dyDescent="0.25">
      <c r="BA32668" s="91" t="s">
        <v>37229</v>
      </c>
      <c r="BB32668" s="91" t="s">
        <v>4286</v>
      </c>
      <c r="BC32668" s="91" t="s">
        <v>37212</v>
      </c>
      <c r="BD32668" s="423"/>
    </row>
    <row r="32669" spans="53:56" ht="15" x14ac:dyDescent="0.25">
      <c r="BA32669" s="90" t="s">
        <v>37230</v>
      </c>
      <c r="BB32669" s="90" t="s">
        <v>4286</v>
      </c>
      <c r="BC32669" s="90" t="s">
        <v>37212</v>
      </c>
      <c r="BD32669" s="423"/>
    </row>
    <row r="32670" spans="53:56" ht="15" x14ac:dyDescent="0.25">
      <c r="BA32670" s="91" t="s">
        <v>37231</v>
      </c>
      <c r="BB32670" s="91" t="s">
        <v>4286</v>
      </c>
      <c r="BC32670" s="91" t="s">
        <v>37222</v>
      </c>
      <c r="BD32670" s="423"/>
    </row>
    <row r="32671" spans="53:56" ht="15" x14ac:dyDescent="0.25">
      <c r="BA32671" s="90" t="s">
        <v>37232</v>
      </c>
      <c r="BB32671" s="90" t="s">
        <v>4286</v>
      </c>
      <c r="BC32671" s="90" t="s">
        <v>37212</v>
      </c>
      <c r="BD32671" s="423"/>
    </row>
    <row r="32672" spans="53:56" ht="15" x14ac:dyDescent="0.25">
      <c r="BA32672" s="91" t="s">
        <v>37233</v>
      </c>
      <c r="BB32672" s="91" t="s">
        <v>4286</v>
      </c>
      <c r="BC32672" s="91" t="s">
        <v>8872</v>
      </c>
      <c r="BD32672" s="423"/>
    </row>
    <row r="32673" spans="53:56" ht="15" x14ac:dyDescent="0.25">
      <c r="BA32673" s="90" t="s">
        <v>37234</v>
      </c>
      <c r="BB32673" s="90" t="s">
        <v>4286</v>
      </c>
      <c r="BC32673" s="90" t="s">
        <v>37222</v>
      </c>
      <c r="BD32673" s="423"/>
    </row>
    <row r="32674" spans="53:56" ht="15" x14ac:dyDescent="0.25">
      <c r="BA32674" s="91" t="s">
        <v>37235</v>
      </c>
      <c r="BB32674" s="91" t="s">
        <v>4286</v>
      </c>
      <c r="BC32674" s="91" t="s">
        <v>37222</v>
      </c>
      <c r="BD32674" s="423"/>
    </row>
    <row r="32675" spans="53:56" ht="15" x14ac:dyDescent="0.25">
      <c r="BA32675" s="90" t="s">
        <v>37236</v>
      </c>
      <c r="BB32675" s="90" t="s">
        <v>4286</v>
      </c>
      <c r="BC32675" s="90" t="s">
        <v>37222</v>
      </c>
      <c r="BD32675" s="423"/>
    </row>
    <row r="32676" spans="53:56" ht="15" x14ac:dyDescent="0.25">
      <c r="BA32676" s="91" t="s">
        <v>37237</v>
      </c>
      <c r="BB32676" s="91" t="s">
        <v>4286</v>
      </c>
      <c r="BC32676" s="91" t="s">
        <v>37222</v>
      </c>
      <c r="BD32676" s="423"/>
    </row>
    <row r="32677" spans="53:56" ht="15" x14ac:dyDescent="0.25">
      <c r="BA32677" s="90" t="s">
        <v>37238</v>
      </c>
      <c r="BB32677" s="90" t="s">
        <v>4286</v>
      </c>
      <c r="BC32677" s="90" t="s">
        <v>37212</v>
      </c>
      <c r="BD32677" s="423"/>
    </row>
    <row r="32678" spans="53:56" ht="15" x14ac:dyDescent="0.25">
      <c r="BA32678" s="90" t="s">
        <v>37238</v>
      </c>
      <c r="BB32678" s="90" t="s">
        <v>4286</v>
      </c>
      <c r="BC32678" s="90" t="s">
        <v>37222</v>
      </c>
      <c r="BD32678" s="423"/>
    </row>
    <row r="32679" spans="53:56" ht="15" x14ac:dyDescent="0.25">
      <c r="BA32679" s="91" t="s">
        <v>37239</v>
      </c>
      <c r="BB32679" s="91" t="s">
        <v>4286</v>
      </c>
      <c r="BC32679" s="91" t="s">
        <v>37212</v>
      </c>
      <c r="BD32679" s="423"/>
    </row>
    <row r="32680" spans="53:56" ht="15" x14ac:dyDescent="0.25">
      <c r="BA32680" s="90" t="s">
        <v>37240</v>
      </c>
      <c r="BB32680" s="90" t="s">
        <v>4286</v>
      </c>
      <c r="BC32680" s="90" t="s">
        <v>37216</v>
      </c>
      <c r="BD32680" s="423"/>
    </row>
    <row r="32681" spans="53:56" ht="15" x14ac:dyDescent="0.25">
      <c r="BA32681" s="91" t="s">
        <v>37241</v>
      </c>
      <c r="BB32681" s="91" t="s">
        <v>4286</v>
      </c>
      <c r="BC32681" s="91" t="s">
        <v>37212</v>
      </c>
      <c r="BD32681" s="423"/>
    </row>
    <row r="32682" spans="53:56" ht="15" x14ac:dyDescent="0.25">
      <c r="BA32682" s="90" t="s">
        <v>37242</v>
      </c>
      <c r="BB32682" s="90" t="s">
        <v>4286</v>
      </c>
      <c r="BC32682" s="90" t="s">
        <v>37212</v>
      </c>
      <c r="BD32682" s="423"/>
    </row>
    <row r="32683" spans="53:56" ht="15" x14ac:dyDescent="0.25">
      <c r="BA32683" s="91" t="s">
        <v>37243</v>
      </c>
      <c r="BB32683" s="91" t="s">
        <v>4286</v>
      </c>
      <c r="BC32683" s="91" t="s">
        <v>37212</v>
      </c>
      <c r="BD32683" s="423"/>
    </row>
    <row r="32684" spans="53:56" ht="15" x14ac:dyDescent="0.25">
      <c r="BA32684" s="90" t="s">
        <v>37244</v>
      </c>
      <c r="BB32684" s="90" t="s">
        <v>4286</v>
      </c>
      <c r="BC32684" s="90" t="s">
        <v>37226</v>
      </c>
      <c r="BD32684" s="423"/>
    </row>
    <row r="32685" spans="53:56" ht="15" x14ac:dyDescent="0.25">
      <c r="BA32685" s="91" t="s">
        <v>37245</v>
      </c>
      <c r="BB32685" s="91" t="s">
        <v>4286</v>
      </c>
      <c r="BC32685" s="91" t="s">
        <v>37222</v>
      </c>
      <c r="BD32685" s="423"/>
    </row>
    <row r="32686" spans="53:56" ht="15" x14ac:dyDescent="0.25">
      <c r="BA32686" s="90" t="s">
        <v>37246</v>
      </c>
      <c r="BB32686" s="90" t="s">
        <v>4286</v>
      </c>
      <c r="BC32686" s="90" t="s">
        <v>37218</v>
      </c>
      <c r="BD32686" s="423"/>
    </row>
    <row r="32687" spans="53:56" ht="15" x14ac:dyDescent="0.25">
      <c r="BA32687" s="91" t="s">
        <v>37247</v>
      </c>
      <c r="BB32687" s="91" t="s">
        <v>4286</v>
      </c>
      <c r="BC32687" s="91" t="s">
        <v>37218</v>
      </c>
      <c r="BD32687" s="423"/>
    </row>
    <row r="32688" spans="53:56" ht="15" x14ac:dyDescent="0.25">
      <c r="BA32688" s="90" t="s">
        <v>37248</v>
      </c>
      <c r="BB32688" s="90" t="s">
        <v>4286</v>
      </c>
      <c r="BC32688" s="90" t="s">
        <v>37216</v>
      </c>
      <c r="BD32688" s="423"/>
    </row>
    <row r="32689" spans="53:56" ht="15" x14ac:dyDescent="0.25">
      <c r="BA32689" s="91" t="s">
        <v>37249</v>
      </c>
      <c r="BB32689" s="91" t="s">
        <v>4286</v>
      </c>
      <c r="BC32689" s="91" t="s">
        <v>37216</v>
      </c>
      <c r="BD32689" s="423"/>
    </row>
    <row r="32690" spans="53:56" ht="15" x14ac:dyDescent="0.25">
      <c r="BA32690" s="90" t="s">
        <v>37250</v>
      </c>
      <c r="BB32690" s="90" t="s">
        <v>4286</v>
      </c>
      <c r="BC32690" s="90" t="s">
        <v>37218</v>
      </c>
      <c r="BD32690" s="423"/>
    </row>
    <row r="32691" spans="53:56" ht="15" x14ac:dyDescent="0.25">
      <c r="BA32691" s="91" t="s">
        <v>37251</v>
      </c>
      <c r="BB32691" s="91" t="s">
        <v>4286</v>
      </c>
      <c r="BC32691" s="91" t="s">
        <v>37216</v>
      </c>
      <c r="BD32691" s="423"/>
    </row>
    <row r="32692" spans="53:56" ht="15" x14ac:dyDescent="0.25">
      <c r="BA32692" s="90" t="s">
        <v>37252</v>
      </c>
      <c r="BB32692" s="90" t="s">
        <v>4286</v>
      </c>
      <c r="BC32692" s="90" t="s">
        <v>37212</v>
      </c>
      <c r="BD32692" s="423"/>
    </row>
    <row r="32693" spans="53:56" ht="15" x14ac:dyDescent="0.25">
      <c r="BA32693" s="91" t="s">
        <v>37253</v>
      </c>
      <c r="BB32693" s="91" t="s">
        <v>4286</v>
      </c>
      <c r="BC32693" s="91" t="s">
        <v>37222</v>
      </c>
      <c r="BD32693" s="423"/>
    </row>
    <row r="32694" spans="53:56" ht="15" x14ac:dyDescent="0.25">
      <c r="BA32694" s="91" t="s">
        <v>37254</v>
      </c>
      <c r="BB32694" s="91" t="s">
        <v>4286</v>
      </c>
      <c r="BC32694" s="91" t="s">
        <v>37222</v>
      </c>
      <c r="BD32694" s="423"/>
    </row>
    <row r="32695" spans="53:56" ht="15" x14ac:dyDescent="0.25">
      <c r="BA32695" s="90" t="s">
        <v>37255</v>
      </c>
      <c r="BB32695" s="90" t="s">
        <v>4286</v>
      </c>
      <c r="BC32695" s="90" t="s">
        <v>37256</v>
      </c>
      <c r="BD32695" s="423"/>
    </row>
    <row r="32696" spans="53:56" ht="15" x14ac:dyDescent="0.25">
      <c r="BA32696" s="91" t="s">
        <v>37257</v>
      </c>
      <c r="BB32696" s="91" t="s">
        <v>4286</v>
      </c>
      <c r="BC32696" s="91" t="s">
        <v>37256</v>
      </c>
      <c r="BD32696" s="423"/>
    </row>
    <row r="32697" spans="53:56" ht="15" x14ac:dyDescent="0.25">
      <c r="BA32697" s="91" t="s">
        <v>37258</v>
      </c>
      <c r="BB32697" s="91" t="s">
        <v>4286</v>
      </c>
      <c r="BC32697" s="91" t="s">
        <v>9238</v>
      </c>
      <c r="BD32697" s="423"/>
    </row>
    <row r="32698" spans="53:56" ht="15" x14ac:dyDescent="0.25">
      <c r="BA32698" s="90" t="s">
        <v>37258</v>
      </c>
      <c r="BB32698" s="90" t="s">
        <v>4286</v>
      </c>
      <c r="BC32698" s="90" t="s">
        <v>37256</v>
      </c>
      <c r="BD32698" s="423"/>
    </row>
    <row r="32699" spans="53:56" ht="15" x14ac:dyDescent="0.25">
      <c r="BA32699" s="91" t="s">
        <v>37259</v>
      </c>
      <c r="BB32699" s="91" t="s">
        <v>4286</v>
      </c>
      <c r="BC32699" s="91" t="s">
        <v>37256</v>
      </c>
      <c r="BD32699" s="423"/>
    </row>
    <row r="32700" spans="53:56" ht="15" x14ac:dyDescent="0.25">
      <c r="BA32700" s="90" t="s">
        <v>37260</v>
      </c>
      <c r="BB32700" s="90" t="s">
        <v>4286</v>
      </c>
      <c r="BC32700" s="90" t="s">
        <v>37261</v>
      </c>
      <c r="BD32700" s="423"/>
    </row>
    <row r="32701" spans="53:56" ht="15" x14ac:dyDescent="0.25">
      <c r="BA32701" s="90" t="s">
        <v>37262</v>
      </c>
      <c r="BB32701" s="90" t="s">
        <v>4286</v>
      </c>
      <c r="BC32701" s="90" t="s">
        <v>37256</v>
      </c>
      <c r="BD32701" s="423"/>
    </row>
    <row r="32702" spans="53:56" ht="15" x14ac:dyDescent="0.25">
      <c r="BA32702" s="91" t="s">
        <v>37263</v>
      </c>
      <c r="BB32702" s="91" t="s">
        <v>4286</v>
      </c>
      <c r="BC32702" s="91" t="s">
        <v>37256</v>
      </c>
      <c r="BD32702" s="423"/>
    </row>
    <row r="32703" spans="53:56" ht="15" x14ac:dyDescent="0.25">
      <c r="BA32703" s="90" t="s">
        <v>37264</v>
      </c>
      <c r="BB32703" s="90" t="s">
        <v>4286</v>
      </c>
      <c r="BC32703" s="90" t="s">
        <v>3225</v>
      </c>
      <c r="BD32703" s="423"/>
    </row>
    <row r="32704" spans="53:56" ht="15" x14ac:dyDescent="0.25">
      <c r="BA32704" s="91" t="s">
        <v>37265</v>
      </c>
      <c r="BB32704" s="91" t="s">
        <v>4286</v>
      </c>
      <c r="BC32704" s="91" t="s">
        <v>3225</v>
      </c>
      <c r="BD32704" s="423"/>
    </row>
    <row r="32705" spans="53:56" ht="15" x14ac:dyDescent="0.25">
      <c r="BA32705" s="91" t="s">
        <v>37266</v>
      </c>
      <c r="BB32705" s="91" t="s">
        <v>4286</v>
      </c>
      <c r="BC32705" s="91" t="s">
        <v>3225</v>
      </c>
      <c r="BD32705" s="423"/>
    </row>
    <row r="32706" spans="53:56" ht="15" x14ac:dyDescent="0.25">
      <c r="BA32706" s="90" t="s">
        <v>37267</v>
      </c>
      <c r="BB32706" s="90" t="s">
        <v>4286</v>
      </c>
      <c r="BC32706" s="90" t="s">
        <v>37261</v>
      </c>
      <c r="BD32706" s="423"/>
    </row>
    <row r="32707" spans="53:56" ht="15" x14ac:dyDescent="0.25">
      <c r="BA32707" s="91" t="s">
        <v>37268</v>
      </c>
      <c r="BB32707" s="91" t="s">
        <v>4286</v>
      </c>
      <c r="BC32707" s="91" t="s">
        <v>37261</v>
      </c>
      <c r="BD32707" s="423"/>
    </row>
    <row r="32708" spans="53:56" ht="15" x14ac:dyDescent="0.25">
      <c r="BA32708" s="90" t="s">
        <v>37269</v>
      </c>
      <c r="BB32708" s="90" t="s">
        <v>4286</v>
      </c>
      <c r="BC32708" s="90" t="s">
        <v>37261</v>
      </c>
      <c r="BD32708" s="423"/>
    </row>
    <row r="32709" spans="53:56" ht="15" x14ac:dyDescent="0.25">
      <c r="BA32709" s="91" t="s">
        <v>37270</v>
      </c>
      <c r="BB32709" s="91" t="s">
        <v>4286</v>
      </c>
      <c r="BC32709" s="91" t="s">
        <v>37261</v>
      </c>
      <c r="BD32709" s="423"/>
    </row>
    <row r="32710" spans="53:56" ht="15" x14ac:dyDescent="0.25">
      <c r="BA32710" s="90" t="s">
        <v>37271</v>
      </c>
      <c r="BB32710" s="90" t="s">
        <v>4286</v>
      </c>
      <c r="BC32710" s="90" t="s">
        <v>37256</v>
      </c>
      <c r="BD32710" s="423"/>
    </row>
    <row r="32711" spans="53:56" ht="15" x14ac:dyDescent="0.25">
      <c r="BA32711" s="90" t="s">
        <v>37272</v>
      </c>
      <c r="BB32711" s="90" t="s">
        <v>4286</v>
      </c>
      <c r="BC32711" s="90" t="s">
        <v>37261</v>
      </c>
      <c r="BD32711" s="423"/>
    </row>
    <row r="32712" spans="53:56" ht="15" x14ac:dyDescent="0.25">
      <c r="BA32712" s="91" t="s">
        <v>37273</v>
      </c>
      <c r="BB32712" s="91" t="s">
        <v>4286</v>
      </c>
      <c r="BC32712" s="91" t="s">
        <v>3225</v>
      </c>
      <c r="BD32712" s="423"/>
    </row>
    <row r="32713" spans="53:56" ht="15" x14ac:dyDescent="0.25">
      <c r="BA32713" s="90" t="s">
        <v>37274</v>
      </c>
      <c r="BB32713" s="90" t="s">
        <v>4286</v>
      </c>
      <c r="BC32713" s="90" t="s">
        <v>37275</v>
      </c>
      <c r="BD32713" s="423"/>
    </row>
    <row r="32714" spans="53:56" ht="15" x14ac:dyDescent="0.25">
      <c r="BA32714" s="90" t="s">
        <v>37276</v>
      </c>
      <c r="BB32714" s="90" t="s">
        <v>4286</v>
      </c>
      <c r="BC32714" s="90" t="s">
        <v>37256</v>
      </c>
      <c r="BD32714" s="423"/>
    </row>
    <row r="32715" spans="53:56" ht="15" x14ac:dyDescent="0.25">
      <c r="BA32715" s="91" t="s">
        <v>37277</v>
      </c>
      <c r="BB32715" s="91" t="s">
        <v>4286</v>
      </c>
      <c r="BC32715" s="91" t="s">
        <v>37275</v>
      </c>
      <c r="BD32715" s="423"/>
    </row>
    <row r="32716" spans="53:56" ht="15" x14ac:dyDescent="0.25">
      <c r="BA32716" s="90" t="s">
        <v>37277</v>
      </c>
      <c r="BB32716" s="90" t="s">
        <v>4286</v>
      </c>
      <c r="BC32716" s="90" t="s">
        <v>37256</v>
      </c>
      <c r="BD32716" s="423"/>
    </row>
    <row r="32717" spans="53:56" ht="15" x14ac:dyDescent="0.25">
      <c r="BA32717" s="90" t="s">
        <v>37278</v>
      </c>
      <c r="BB32717" s="90" t="s">
        <v>4286</v>
      </c>
      <c r="BC32717" s="90" t="s">
        <v>37256</v>
      </c>
      <c r="BD32717" s="423"/>
    </row>
    <row r="32718" spans="53:56" ht="15" x14ac:dyDescent="0.25">
      <c r="BA32718" s="91" t="s">
        <v>37279</v>
      </c>
      <c r="BB32718" s="91" t="s">
        <v>4286</v>
      </c>
      <c r="BC32718" s="91" t="s">
        <v>37261</v>
      </c>
      <c r="BD32718" s="423"/>
    </row>
    <row r="32719" spans="53:56" ht="15" x14ac:dyDescent="0.25">
      <c r="BA32719" s="90" t="s">
        <v>37280</v>
      </c>
      <c r="BB32719" s="90" t="s">
        <v>4286</v>
      </c>
      <c r="BC32719" s="90" t="s">
        <v>37256</v>
      </c>
      <c r="BD32719" s="423"/>
    </row>
    <row r="32720" spans="53:56" ht="15" x14ac:dyDescent="0.25">
      <c r="BA32720" s="91" t="s">
        <v>37281</v>
      </c>
      <c r="BB32720" s="91" t="s">
        <v>4286</v>
      </c>
      <c r="BC32720" s="91" t="s">
        <v>37261</v>
      </c>
      <c r="BD32720" s="423"/>
    </row>
    <row r="32721" spans="53:56" ht="15" x14ac:dyDescent="0.25">
      <c r="BA32721" s="91" t="s">
        <v>37282</v>
      </c>
      <c r="BB32721" s="91" t="s">
        <v>4286</v>
      </c>
      <c r="BC32721" s="91" t="s">
        <v>37261</v>
      </c>
      <c r="BD32721" s="423"/>
    </row>
    <row r="32722" spans="53:56" ht="15" x14ac:dyDescent="0.25">
      <c r="BA32722" s="90" t="s">
        <v>37283</v>
      </c>
      <c r="BB32722" s="90" t="s">
        <v>4286</v>
      </c>
      <c r="BC32722" s="90" t="s">
        <v>9238</v>
      </c>
      <c r="BD32722" s="423"/>
    </row>
    <row r="32723" spans="53:56" ht="15" x14ac:dyDescent="0.25">
      <c r="BA32723" s="91" t="s">
        <v>37284</v>
      </c>
      <c r="BB32723" s="91" t="s">
        <v>4286</v>
      </c>
      <c r="BC32723" s="91" t="s">
        <v>3225</v>
      </c>
      <c r="BD32723" s="423"/>
    </row>
    <row r="32724" spans="53:56" ht="15" x14ac:dyDescent="0.25">
      <c r="BA32724" s="90" t="s">
        <v>37285</v>
      </c>
      <c r="BB32724" s="90" t="s">
        <v>4286</v>
      </c>
      <c r="BC32724" s="90" t="s">
        <v>37256</v>
      </c>
      <c r="BD32724" s="423"/>
    </row>
    <row r="32725" spans="53:56" ht="15" x14ac:dyDescent="0.25">
      <c r="BA32725" s="90" t="s">
        <v>37286</v>
      </c>
      <c r="BB32725" s="90" t="s">
        <v>4286</v>
      </c>
      <c r="BC32725" s="90" t="s">
        <v>37261</v>
      </c>
      <c r="BD32725" s="423"/>
    </row>
    <row r="32726" spans="53:56" ht="15" x14ac:dyDescent="0.25">
      <c r="BA32726" s="91" t="s">
        <v>37287</v>
      </c>
      <c r="BB32726" s="91" t="s">
        <v>4286</v>
      </c>
      <c r="BC32726" s="91" t="s">
        <v>37275</v>
      </c>
      <c r="BD32726" s="423"/>
    </row>
    <row r="32727" spans="53:56" ht="15" x14ac:dyDescent="0.25">
      <c r="BA32727" s="90" t="s">
        <v>37288</v>
      </c>
      <c r="BB32727" s="90" t="s">
        <v>4286</v>
      </c>
      <c r="BC32727" s="90" t="s">
        <v>37256</v>
      </c>
      <c r="BD32727" s="423"/>
    </row>
    <row r="32728" spans="53:56" ht="15" x14ac:dyDescent="0.25">
      <c r="BA32728" s="91" t="s">
        <v>37289</v>
      </c>
      <c r="BB32728" s="91" t="s">
        <v>4286</v>
      </c>
      <c r="BC32728" s="91" t="s">
        <v>37256</v>
      </c>
      <c r="BD32728" s="423"/>
    </row>
    <row r="32729" spans="53:56" ht="15" x14ac:dyDescent="0.25">
      <c r="BA32729" s="90" t="s">
        <v>37290</v>
      </c>
      <c r="BB32729" s="90" t="s">
        <v>4286</v>
      </c>
      <c r="BC32729" s="90" t="s">
        <v>37256</v>
      </c>
      <c r="BD32729" s="423"/>
    </row>
    <row r="32730" spans="53:56" ht="15" x14ac:dyDescent="0.25">
      <c r="BA32730" s="91" t="s">
        <v>37291</v>
      </c>
      <c r="BB32730" s="91" t="s">
        <v>4286</v>
      </c>
      <c r="BC32730" s="91" t="s">
        <v>37261</v>
      </c>
      <c r="BD32730" s="423"/>
    </row>
    <row r="32731" spans="53:56" ht="15" x14ac:dyDescent="0.25">
      <c r="BA32731" s="91" t="s">
        <v>37292</v>
      </c>
      <c r="BB32731" s="91" t="s">
        <v>4286</v>
      </c>
      <c r="BC32731" s="91" t="s">
        <v>37261</v>
      </c>
      <c r="BD32731" s="423"/>
    </row>
    <row r="32732" spans="53:56" ht="15" x14ac:dyDescent="0.25">
      <c r="BA32732" s="90" t="s">
        <v>37293</v>
      </c>
      <c r="BB32732" s="90" t="s">
        <v>4286</v>
      </c>
      <c r="BC32732" s="90" t="s">
        <v>37261</v>
      </c>
      <c r="BD32732" s="423"/>
    </row>
    <row r="32733" spans="53:56" ht="15" x14ac:dyDescent="0.25">
      <c r="BA32733" s="91" t="s">
        <v>37294</v>
      </c>
      <c r="BB32733" s="91" t="s">
        <v>4286</v>
      </c>
      <c r="BC32733" s="91" t="s">
        <v>37261</v>
      </c>
      <c r="BD32733" s="423"/>
    </row>
    <row r="32734" spans="53:56" ht="15" x14ac:dyDescent="0.25">
      <c r="BA32734" s="90" t="s">
        <v>37295</v>
      </c>
      <c r="BB32734" s="90" t="s">
        <v>4286</v>
      </c>
      <c r="BC32734" s="90" t="s">
        <v>37261</v>
      </c>
      <c r="BD32734" s="423"/>
    </row>
    <row r="32735" spans="53:56" ht="15" x14ac:dyDescent="0.25">
      <c r="BA32735" s="90" t="s">
        <v>37296</v>
      </c>
      <c r="BB32735" s="90" t="s">
        <v>4286</v>
      </c>
      <c r="BC32735" s="90" t="s">
        <v>9238</v>
      </c>
      <c r="BD32735" s="423"/>
    </row>
    <row r="32736" spans="53:56" ht="15" x14ac:dyDescent="0.25">
      <c r="BA32736" s="91" t="s">
        <v>37297</v>
      </c>
      <c r="BB32736" s="91" t="s">
        <v>4286</v>
      </c>
      <c r="BC32736" s="91" t="s">
        <v>37261</v>
      </c>
      <c r="BD32736" s="423"/>
    </row>
    <row r="32737" spans="53:56" ht="15" x14ac:dyDescent="0.25">
      <c r="BA32737" s="90" t="s">
        <v>37298</v>
      </c>
      <c r="BB32737" s="90" t="s">
        <v>4286</v>
      </c>
      <c r="BC32737" s="90" t="s">
        <v>37261</v>
      </c>
      <c r="BD32737" s="423"/>
    </row>
    <row r="32738" spans="53:56" ht="15" x14ac:dyDescent="0.25">
      <c r="BA32738" s="91" t="s">
        <v>37299</v>
      </c>
      <c r="BB32738" s="91" t="s">
        <v>4286</v>
      </c>
      <c r="BC32738" s="91" t="s">
        <v>37256</v>
      </c>
      <c r="BD32738" s="423"/>
    </row>
    <row r="32739" spans="53:56" ht="15" x14ac:dyDescent="0.25">
      <c r="BA32739" s="91" t="s">
        <v>37300</v>
      </c>
      <c r="BB32739" s="91" t="s">
        <v>4286</v>
      </c>
      <c r="BC32739" s="91" t="s">
        <v>37256</v>
      </c>
      <c r="BD32739" s="423"/>
    </row>
    <row r="32740" spans="53:56" ht="15" x14ac:dyDescent="0.25">
      <c r="BA32740" s="90" t="s">
        <v>37301</v>
      </c>
      <c r="BB32740" s="90" t="s">
        <v>4286</v>
      </c>
      <c r="BC32740" s="90" t="s">
        <v>3225</v>
      </c>
      <c r="BD32740" s="423"/>
    </row>
    <row r="32741" spans="53:56" ht="15" x14ac:dyDescent="0.25">
      <c r="BA32741" s="91" t="s">
        <v>37302</v>
      </c>
      <c r="BB32741" s="91" t="s">
        <v>4286</v>
      </c>
      <c r="BC32741" s="91" t="s">
        <v>37261</v>
      </c>
      <c r="BD32741" s="423"/>
    </row>
    <row r="32742" spans="53:56" ht="15" x14ac:dyDescent="0.25">
      <c r="BA32742" s="90" t="s">
        <v>37303</v>
      </c>
      <c r="BB32742" s="90" t="s">
        <v>4286</v>
      </c>
      <c r="BC32742" s="90" t="s">
        <v>37261</v>
      </c>
      <c r="BD32742" s="423"/>
    </row>
    <row r="32743" spans="53:56" ht="15" x14ac:dyDescent="0.25">
      <c r="BA32743" s="91" t="s">
        <v>37304</v>
      </c>
      <c r="BB32743" s="91" t="s">
        <v>4286</v>
      </c>
      <c r="BC32743" s="91" t="s">
        <v>37261</v>
      </c>
      <c r="BD32743" s="423"/>
    </row>
    <row r="32744" spans="53:56" ht="15" x14ac:dyDescent="0.25">
      <c r="BA32744" s="90" t="s">
        <v>37305</v>
      </c>
      <c r="BB32744" s="90" t="s">
        <v>4286</v>
      </c>
      <c r="BC32744" s="90" t="s">
        <v>18516</v>
      </c>
      <c r="BD32744" s="423" t="s">
        <v>1301</v>
      </c>
    </row>
    <row r="32745" spans="53:56" ht="15" x14ac:dyDescent="0.25">
      <c r="BA32745" s="90" t="s">
        <v>37306</v>
      </c>
      <c r="BB32745" s="90" t="s">
        <v>4286</v>
      </c>
      <c r="BC32745" s="90" t="s">
        <v>18516</v>
      </c>
      <c r="BD32745" s="423" t="s">
        <v>1301</v>
      </c>
    </row>
    <row r="32746" spans="53:56" ht="15" x14ac:dyDescent="0.25">
      <c r="BA32746" s="91" t="s">
        <v>37307</v>
      </c>
      <c r="BB32746" s="91" t="s">
        <v>4286</v>
      </c>
      <c r="BC32746" s="91" t="s">
        <v>18516</v>
      </c>
      <c r="BD32746" s="423" t="s">
        <v>1301</v>
      </c>
    </row>
    <row r="32747" spans="53:56" ht="15" x14ac:dyDescent="0.25">
      <c r="BA32747" s="90" t="s">
        <v>37308</v>
      </c>
      <c r="BB32747" s="90" t="s">
        <v>4286</v>
      </c>
      <c r="BC32747" s="90" t="s">
        <v>18516</v>
      </c>
      <c r="BD32747" s="423" t="s">
        <v>1301</v>
      </c>
    </row>
    <row r="32748" spans="53:56" ht="15" x14ac:dyDescent="0.25">
      <c r="BA32748" s="91" t="s">
        <v>37309</v>
      </c>
      <c r="BB32748" s="91" t="s">
        <v>4286</v>
      </c>
      <c r="BC32748" s="91" t="s">
        <v>18516</v>
      </c>
      <c r="BD32748" s="423" t="s">
        <v>1301</v>
      </c>
    </row>
    <row r="32749" spans="53:56" ht="15" x14ac:dyDescent="0.25">
      <c r="BA32749" s="91" t="s">
        <v>37310</v>
      </c>
      <c r="BB32749" s="91" t="s">
        <v>4286</v>
      </c>
      <c r="BC32749" s="91" t="s">
        <v>18516</v>
      </c>
      <c r="BD32749" s="423" t="s">
        <v>1301</v>
      </c>
    </row>
    <row r="32750" spans="53:56" ht="15" x14ac:dyDescent="0.25">
      <c r="BA32750" s="91" t="s">
        <v>37311</v>
      </c>
      <c r="BB32750" s="91" t="s">
        <v>4286</v>
      </c>
      <c r="BC32750" s="91" t="s">
        <v>18516</v>
      </c>
      <c r="BD32750" s="423" t="s">
        <v>1301</v>
      </c>
    </row>
    <row r="32751" spans="53:56" ht="15" x14ac:dyDescent="0.25">
      <c r="BA32751" s="90" t="s">
        <v>37312</v>
      </c>
      <c r="BB32751" s="90" t="s">
        <v>4286</v>
      </c>
      <c r="BC32751" s="90" t="s">
        <v>18516</v>
      </c>
      <c r="BD32751" s="423" t="s">
        <v>1301</v>
      </c>
    </row>
    <row r="32752" spans="53:56" ht="15" x14ac:dyDescent="0.25">
      <c r="BA32752" s="91" t="s">
        <v>37313</v>
      </c>
      <c r="BB32752" s="91" t="s">
        <v>4286</v>
      </c>
      <c r="BC32752" s="91" t="s">
        <v>18516</v>
      </c>
      <c r="BD32752" s="423" t="s">
        <v>1301</v>
      </c>
    </row>
    <row r="32753" spans="53:56" ht="15" x14ac:dyDescent="0.25">
      <c r="BA32753" s="90" t="s">
        <v>37314</v>
      </c>
      <c r="BB32753" s="90" t="s">
        <v>4286</v>
      </c>
      <c r="BC32753" s="90" t="s">
        <v>33044</v>
      </c>
      <c r="BD32753" s="423" t="s">
        <v>1301</v>
      </c>
    </row>
    <row r="32754" spans="53:56" ht="15" x14ac:dyDescent="0.25">
      <c r="BA32754" s="90" t="s">
        <v>37315</v>
      </c>
      <c r="BB32754" s="90" t="s">
        <v>4286</v>
      </c>
      <c r="BC32754" s="90" t="s">
        <v>33044</v>
      </c>
      <c r="BD32754" s="423" t="s">
        <v>1301</v>
      </c>
    </row>
    <row r="32755" spans="53:56" ht="15" x14ac:dyDescent="0.25">
      <c r="BA32755" s="91" t="s">
        <v>37316</v>
      </c>
      <c r="BB32755" s="91" t="s">
        <v>4286</v>
      </c>
      <c r="BC32755" s="91" t="s">
        <v>37317</v>
      </c>
      <c r="BD32755" s="423" t="s">
        <v>1301</v>
      </c>
    </row>
    <row r="32756" spans="53:56" ht="15" x14ac:dyDescent="0.25">
      <c r="BA32756" s="91" t="s">
        <v>37316</v>
      </c>
      <c r="BB32756" s="91" t="s">
        <v>4286</v>
      </c>
      <c r="BC32756" s="91" t="s">
        <v>37318</v>
      </c>
      <c r="BD32756" s="423"/>
    </row>
    <row r="32757" spans="53:56" ht="15" x14ac:dyDescent="0.25">
      <c r="BA32757" s="90" t="s">
        <v>37319</v>
      </c>
      <c r="BB32757" s="90" t="s">
        <v>4286</v>
      </c>
      <c r="BC32757" s="90" t="s">
        <v>37320</v>
      </c>
      <c r="BD32757" s="423"/>
    </row>
    <row r="32758" spans="53:56" ht="15" x14ac:dyDescent="0.25">
      <c r="BA32758" s="91" t="s">
        <v>37321</v>
      </c>
      <c r="BB32758" s="91" t="s">
        <v>4286</v>
      </c>
      <c r="BC32758" s="91" t="s">
        <v>37218</v>
      </c>
      <c r="BD32758" s="423"/>
    </row>
    <row r="32759" spans="53:56" ht="15" x14ac:dyDescent="0.25">
      <c r="BA32759" s="91" t="s">
        <v>37322</v>
      </c>
      <c r="BB32759" s="91" t="s">
        <v>4286</v>
      </c>
      <c r="BC32759" s="91" t="s">
        <v>37323</v>
      </c>
      <c r="BD32759" s="423" t="s">
        <v>1301</v>
      </c>
    </row>
    <row r="32760" spans="53:56" ht="15" x14ac:dyDescent="0.25">
      <c r="BA32760" s="90" t="s">
        <v>37324</v>
      </c>
      <c r="BB32760" s="90" t="s">
        <v>4286</v>
      </c>
      <c r="BC32760" s="90" t="s">
        <v>37325</v>
      </c>
      <c r="BD32760" s="423" t="s">
        <v>1301</v>
      </c>
    </row>
    <row r="32761" spans="53:56" ht="15" x14ac:dyDescent="0.25">
      <c r="BA32761" s="91" t="s">
        <v>37326</v>
      </c>
      <c r="BB32761" s="91" t="s">
        <v>4286</v>
      </c>
      <c r="BC32761" s="91" t="s">
        <v>37318</v>
      </c>
      <c r="BD32761" s="423"/>
    </row>
    <row r="32762" spans="53:56" ht="15" x14ac:dyDescent="0.25">
      <c r="BA32762" s="91" t="s">
        <v>37326</v>
      </c>
      <c r="BB32762" s="91" t="s">
        <v>4286</v>
      </c>
      <c r="BC32762" s="91" t="s">
        <v>37327</v>
      </c>
      <c r="BD32762" s="423"/>
    </row>
    <row r="32763" spans="53:56" ht="15" x14ac:dyDescent="0.25">
      <c r="BA32763" s="90" t="s">
        <v>37328</v>
      </c>
      <c r="BB32763" s="90" t="s">
        <v>4286</v>
      </c>
      <c r="BC32763" s="90" t="s">
        <v>18516</v>
      </c>
      <c r="BD32763" s="423"/>
    </row>
    <row r="32764" spans="53:56" ht="15" x14ac:dyDescent="0.25">
      <c r="BA32764" s="91" t="s">
        <v>37328</v>
      </c>
      <c r="BB32764" s="91" t="s">
        <v>4286</v>
      </c>
      <c r="BC32764" s="91" t="s">
        <v>37318</v>
      </c>
      <c r="BD32764" s="423"/>
    </row>
    <row r="32765" spans="53:56" ht="15" x14ac:dyDescent="0.25">
      <c r="BA32765" s="90" t="s">
        <v>37329</v>
      </c>
      <c r="BB32765" s="90" t="s">
        <v>4286</v>
      </c>
      <c r="BC32765" s="90" t="s">
        <v>37318</v>
      </c>
      <c r="BD32765" s="423"/>
    </row>
    <row r="32766" spans="53:56" ht="15" x14ac:dyDescent="0.25">
      <c r="BA32766" s="91" t="s">
        <v>37330</v>
      </c>
      <c r="BB32766" s="91" t="s">
        <v>4286</v>
      </c>
      <c r="BC32766" s="91" t="s">
        <v>18516</v>
      </c>
      <c r="BD32766" s="423"/>
    </row>
    <row r="32767" spans="53:56" ht="15" x14ac:dyDescent="0.25">
      <c r="BA32767" s="90" t="s">
        <v>37331</v>
      </c>
      <c r="BB32767" s="90" t="s">
        <v>4286</v>
      </c>
      <c r="BC32767" s="90" t="s">
        <v>37318</v>
      </c>
      <c r="BD32767" s="423"/>
    </row>
    <row r="32768" spans="53:56" ht="15" x14ac:dyDescent="0.25">
      <c r="BA32768" s="91" t="s">
        <v>37332</v>
      </c>
      <c r="BB32768" s="91" t="s">
        <v>4286</v>
      </c>
      <c r="BC32768" s="91" t="s">
        <v>37218</v>
      </c>
      <c r="BD32768" s="423"/>
    </row>
    <row r="32769" spans="53:56" ht="15" x14ac:dyDescent="0.25">
      <c r="BA32769" s="90" t="s">
        <v>37333</v>
      </c>
      <c r="BB32769" s="90" t="s">
        <v>4286</v>
      </c>
      <c r="BC32769" s="90" t="s">
        <v>37218</v>
      </c>
      <c r="BD32769" s="423"/>
    </row>
    <row r="32770" spans="53:56" ht="15" x14ac:dyDescent="0.25">
      <c r="BA32770" s="91" t="s">
        <v>37334</v>
      </c>
      <c r="BB32770" s="91" t="s">
        <v>4286</v>
      </c>
      <c r="BC32770" s="91" t="s">
        <v>37323</v>
      </c>
      <c r="BD32770" s="423"/>
    </row>
    <row r="32771" spans="53:56" ht="15" x14ac:dyDescent="0.25">
      <c r="BA32771" s="90" t="s">
        <v>37335</v>
      </c>
      <c r="BB32771" s="90" t="s">
        <v>4286</v>
      </c>
      <c r="BC32771" s="90" t="s">
        <v>37325</v>
      </c>
      <c r="BD32771" s="423" t="s">
        <v>1301</v>
      </c>
    </row>
    <row r="32772" spans="53:56" ht="15" x14ac:dyDescent="0.25">
      <c r="BA32772" s="91" t="s">
        <v>37336</v>
      </c>
      <c r="BB32772" s="91" t="s">
        <v>4286</v>
      </c>
      <c r="BC32772" s="91" t="s">
        <v>37325</v>
      </c>
      <c r="BD32772" s="423" t="s">
        <v>1301</v>
      </c>
    </row>
    <row r="32773" spans="53:56" ht="15" x14ac:dyDescent="0.25">
      <c r="BA32773" s="90" t="s">
        <v>37337</v>
      </c>
      <c r="BB32773" s="90" t="s">
        <v>4286</v>
      </c>
      <c r="BC32773" s="90" t="s">
        <v>37325</v>
      </c>
      <c r="BD32773" s="423" t="s">
        <v>1301</v>
      </c>
    </row>
    <row r="32774" spans="53:56" ht="15" x14ac:dyDescent="0.25">
      <c r="BA32774" s="91" t="s">
        <v>37338</v>
      </c>
      <c r="BB32774" s="91" t="s">
        <v>4286</v>
      </c>
      <c r="BC32774" s="91" t="s">
        <v>33044</v>
      </c>
      <c r="BD32774" s="423" t="s">
        <v>1301</v>
      </c>
    </row>
    <row r="32775" spans="53:56" ht="15" x14ac:dyDescent="0.25">
      <c r="BA32775" s="90" t="s">
        <v>37339</v>
      </c>
      <c r="BB32775" s="90" t="s">
        <v>4286</v>
      </c>
      <c r="BC32775" s="90" t="s">
        <v>18516</v>
      </c>
      <c r="BD32775" s="423"/>
    </row>
    <row r="32776" spans="53:56" ht="15" x14ac:dyDescent="0.25">
      <c r="BA32776" s="91" t="s">
        <v>37340</v>
      </c>
      <c r="BB32776" s="91" t="s">
        <v>4286</v>
      </c>
      <c r="BC32776" s="91" t="s">
        <v>37325</v>
      </c>
      <c r="BD32776" s="423" t="s">
        <v>1301</v>
      </c>
    </row>
    <row r="32777" spans="53:56" ht="15" x14ac:dyDescent="0.25">
      <c r="BA32777" s="90" t="s">
        <v>37341</v>
      </c>
      <c r="BB32777" s="90" t="s">
        <v>4286</v>
      </c>
      <c r="BC32777" s="90" t="s">
        <v>22446</v>
      </c>
      <c r="BD32777" s="423" t="s">
        <v>1301</v>
      </c>
    </row>
    <row r="32778" spans="53:56" ht="15" x14ac:dyDescent="0.25">
      <c r="BA32778" s="91" t="s">
        <v>37342</v>
      </c>
      <c r="BB32778" s="91" t="s">
        <v>4286</v>
      </c>
      <c r="BC32778" s="91" t="s">
        <v>33044</v>
      </c>
      <c r="BD32778" s="423" t="s">
        <v>1301</v>
      </c>
    </row>
    <row r="32779" spans="53:56" ht="15" x14ac:dyDescent="0.25">
      <c r="BA32779" s="90" t="s">
        <v>37343</v>
      </c>
      <c r="BB32779" s="90" t="s">
        <v>4286</v>
      </c>
      <c r="BC32779" s="90" t="s">
        <v>37325</v>
      </c>
      <c r="BD32779" s="423" t="s">
        <v>1301</v>
      </c>
    </row>
    <row r="32780" spans="53:56" ht="15" x14ac:dyDescent="0.25">
      <c r="BA32780" s="91" t="s">
        <v>37344</v>
      </c>
      <c r="BB32780" s="91" t="s">
        <v>4286</v>
      </c>
      <c r="BC32780" s="91" t="s">
        <v>37317</v>
      </c>
      <c r="BD32780" s="423" t="s">
        <v>1301</v>
      </c>
    </row>
    <row r="32781" spans="53:56" ht="15" x14ac:dyDescent="0.25">
      <c r="BA32781" s="90" t="s">
        <v>37345</v>
      </c>
      <c r="BB32781" s="90" t="s">
        <v>4286</v>
      </c>
      <c r="BC32781" s="90" t="s">
        <v>37325</v>
      </c>
      <c r="BD32781" s="423" t="s">
        <v>1301</v>
      </c>
    </row>
    <row r="32782" spans="53:56" ht="15" x14ac:dyDescent="0.25">
      <c r="BA32782" s="91" t="s">
        <v>37346</v>
      </c>
      <c r="BB32782" s="91" t="s">
        <v>4286</v>
      </c>
      <c r="BC32782" s="91" t="s">
        <v>37218</v>
      </c>
      <c r="BD32782" s="423"/>
    </row>
    <row r="32783" spans="53:56" ht="15" x14ac:dyDescent="0.25">
      <c r="BA32783" s="90" t="s">
        <v>37347</v>
      </c>
      <c r="BB32783" s="90" t="s">
        <v>4286</v>
      </c>
      <c r="BC32783" s="90" t="s">
        <v>37218</v>
      </c>
      <c r="BD32783" s="423"/>
    </row>
    <row r="32784" spans="53:56" ht="15" x14ac:dyDescent="0.25">
      <c r="BA32784" s="91" t="s">
        <v>37348</v>
      </c>
      <c r="BB32784" s="91" t="s">
        <v>4286</v>
      </c>
      <c r="BC32784" s="91" t="s">
        <v>37317</v>
      </c>
      <c r="BD32784" s="423" t="s">
        <v>1301</v>
      </c>
    </row>
    <row r="32785" spans="53:56" ht="15" x14ac:dyDescent="0.25">
      <c r="BA32785" s="90" t="s">
        <v>37349</v>
      </c>
      <c r="BB32785" s="90" t="s">
        <v>4286</v>
      </c>
      <c r="BC32785" s="90" t="s">
        <v>33044</v>
      </c>
      <c r="BD32785" s="423" t="s">
        <v>1301</v>
      </c>
    </row>
    <row r="32786" spans="53:56" ht="15" x14ac:dyDescent="0.25">
      <c r="BA32786" s="91" t="s">
        <v>37350</v>
      </c>
      <c r="BB32786" s="91" t="s">
        <v>4286</v>
      </c>
      <c r="BC32786" s="91" t="s">
        <v>37325</v>
      </c>
      <c r="BD32786" s="423" t="s">
        <v>1301</v>
      </c>
    </row>
    <row r="32787" spans="53:56" ht="15" x14ac:dyDescent="0.25">
      <c r="BA32787" s="90" t="s">
        <v>37351</v>
      </c>
      <c r="BB32787" s="90" t="s">
        <v>4286</v>
      </c>
      <c r="BC32787" s="90" t="s">
        <v>37320</v>
      </c>
      <c r="BD32787" s="423"/>
    </row>
    <row r="32788" spans="53:56" ht="15" x14ac:dyDescent="0.25">
      <c r="BA32788" s="91" t="s">
        <v>37352</v>
      </c>
      <c r="BB32788" s="91" t="s">
        <v>4286</v>
      </c>
      <c r="BC32788" s="91" t="s">
        <v>22446</v>
      </c>
      <c r="BD32788" s="423" t="s">
        <v>1301</v>
      </c>
    </row>
    <row r="32789" spans="53:56" ht="15" x14ac:dyDescent="0.25">
      <c r="BA32789" s="90" t="s">
        <v>37353</v>
      </c>
      <c r="BB32789" s="90" t="s">
        <v>4286</v>
      </c>
      <c r="BC32789" s="90" t="s">
        <v>33044</v>
      </c>
      <c r="BD32789" s="423" t="s">
        <v>1301</v>
      </c>
    </row>
    <row r="32790" spans="53:56" ht="15" x14ac:dyDescent="0.25">
      <c r="BA32790" s="91" t="s">
        <v>37354</v>
      </c>
      <c r="BB32790" s="91" t="s">
        <v>4286</v>
      </c>
      <c r="BC32790" s="91" t="s">
        <v>22446</v>
      </c>
      <c r="BD32790" s="423" t="s">
        <v>1301</v>
      </c>
    </row>
    <row r="32791" spans="53:56" ht="15" x14ac:dyDescent="0.25">
      <c r="BA32791" s="90" t="s">
        <v>37355</v>
      </c>
      <c r="BB32791" s="90" t="s">
        <v>4286</v>
      </c>
      <c r="BC32791" s="90" t="s">
        <v>37317</v>
      </c>
      <c r="BD32791" s="423" t="s">
        <v>1301</v>
      </c>
    </row>
    <row r="32792" spans="53:56" ht="15" x14ac:dyDescent="0.25">
      <c r="BA32792" s="91" t="s">
        <v>37356</v>
      </c>
      <c r="BB32792" s="91" t="s">
        <v>4286</v>
      </c>
      <c r="BC32792" s="91" t="s">
        <v>37317</v>
      </c>
      <c r="BD32792" s="423" t="s">
        <v>1301</v>
      </c>
    </row>
    <row r="32793" spans="53:56" ht="15" x14ac:dyDescent="0.25">
      <c r="BA32793" s="90" t="s">
        <v>37357</v>
      </c>
      <c r="BB32793" s="90" t="s">
        <v>4286</v>
      </c>
      <c r="BC32793" s="90" t="s">
        <v>37320</v>
      </c>
      <c r="BD32793" s="423"/>
    </row>
    <row r="32794" spans="53:56" ht="15" x14ac:dyDescent="0.25">
      <c r="BA32794" s="91" t="s">
        <v>37358</v>
      </c>
      <c r="BB32794" s="91" t="s">
        <v>4286</v>
      </c>
      <c r="BC32794" s="91" t="s">
        <v>37323</v>
      </c>
      <c r="BD32794" s="423" t="s">
        <v>1301</v>
      </c>
    </row>
    <row r="32795" spans="53:56" ht="15" x14ac:dyDescent="0.25">
      <c r="BA32795" s="90" t="s">
        <v>37359</v>
      </c>
      <c r="BB32795" s="90" t="s">
        <v>4286</v>
      </c>
      <c r="BC32795" s="90" t="s">
        <v>33044</v>
      </c>
      <c r="BD32795" s="423" t="s">
        <v>1301</v>
      </c>
    </row>
    <row r="32796" spans="53:56" ht="15" x14ac:dyDescent="0.25">
      <c r="BA32796" s="91" t="s">
        <v>37360</v>
      </c>
      <c r="BB32796" s="91" t="s">
        <v>4286</v>
      </c>
      <c r="BC32796" s="91" t="s">
        <v>37325</v>
      </c>
      <c r="BD32796" s="423" t="s">
        <v>1301</v>
      </c>
    </row>
    <row r="32797" spans="53:56" ht="15" x14ac:dyDescent="0.25">
      <c r="BA32797" s="90" t="s">
        <v>37361</v>
      </c>
      <c r="BB32797" s="90" t="s">
        <v>4286</v>
      </c>
      <c r="BC32797" s="90" t="s">
        <v>37325</v>
      </c>
      <c r="BD32797" s="423" t="s">
        <v>1301</v>
      </c>
    </row>
    <row r="32798" spans="53:56" ht="15" x14ac:dyDescent="0.25">
      <c r="BA32798" s="91" t="s">
        <v>37362</v>
      </c>
      <c r="BB32798" s="91" t="s">
        <v>4286</v>
      </c>
      <c r="BC32798" s="91" t="s">
        <v>18516</v>
      </c>
      <c r="BD32798" s="423" t="s">
        <v>1301</v>
      </c>
    </row>
    <row r="32799" spans="53:56" ht="15" x14ac:dyDescent="0.25">
      <c r="BA32799" s="90" t="s">
        <v>37363</v>
      </c>
      <c r="BB32799" s="90" t="s">
        <v>4286</v>
      </c>
      <c r="BC32799" s="90" t="s">
        <v>37325</v>
      </c>
      <c r="BD32799" s="423" t="s">
        <v>1301</v>
      </c>
    </row>
    <row r="32800" spans="53:56" ht="15" x14ac:dyDescent="0.25">
      <c r="BA32800" s="91" t="s">
        <v>37364</v>
      </c>
      <c r="BB32800" s="91" t="s">
        <v>4286</v>
      </c>
      <c r="BC32800" s="91" t="s">
        <v>37320</v>
      </c>
      <c r="BD32800" s="423"/>
    </row>
    <row r="32801" spans="53:56" ht="15" x14ac:dyDescent="0.25">
      <c r="BA32801" s="90" t="s">
        <v>37365</v>
      </c>
      <c r="BB32801" s="90" t="s">
        <v>4286</v>
      </c>
      <c r="BC32801" s="90" t="s">
        <v>37320</v>
      </c>
      <c r="BD32801" s="423"/>
    </row>
    <row r="32802" spans="53:56" ht="15" x14ac:dyDescent="0.25">
      <c r="BA32802" s="91" t="s">
        <v>37366</v>
      </c>
      <c r="BB32802" s="91" t="s">
        <v>4286</v>
      </c>
      <c r="BC32802" s="91" t="s">
        <v>37320</v>
      </c>
      <c r="BD32802" s="423"/>
    </row>
    <row r="32803" spans="53:56" ht="15" x14ac:dyDescent="0.25">
      <c r="BA32803" s="91" t="s">
        <v>37367</v>
      </c>
      <c r="BB32803" s="91" t="s">
        <v>4286</v>
      </c>
      <c r="BC32803" s="91" t="s">
        <v>37320</v>
      </c>
      <c r="BD32803" s="423"/>
    </row>
    <row r="32804" spans="53:56" ht="15" x14ac:dyDescent="0.25">
      <c r="BA32804" s="90" t="s">
        <v>37368</v>
      </c>
      <c r="BB32804" s="90" t="s">
        <v>4286</v>
      </c>
      <c r="BC32804" s="90" t="s">
        <v>37317</v>
      </c>
      <c r="BD32804" s="423" t="s">
        <v>1301</v>
      </c>
    </row>
    <row r="32805" spans="53:56" ht="15" x14ac:dyDescent="0.25">
      <c r="BA32805" s="91" t="s">
        <v>37369</v>
      </c>
      <c r="BB32805" s="91" t="s">
        <v>4286</v>
      </c>
      <c r="BC32805" s="91" t="s">
        <v>37317</v>
      </c>
      <c r="BD32805" s="423" t="s">
        <v>1301</v>
      </c>
    </row>
    <row r="32806" spans="53:56" ht="15" x14ac:dyDescent="0.25">
      <c r="BA32806" s="90" t="s">
        <v>37370</v>
      </c>
      <c r="BB32806" s="90" t="s">
        <v>4286</v>
      </c>
      <c r="BC32806" s="90" t="s">
        <v>33044</v>
      </c>
      <c r="BD32806" s="423" t="s">
        <v>1301</v>
      </c>
    </row>
    <row r="32807" spans="53:56" ht="15" x14ac:dyDescent="0.25">
      <c r="BA32807" s="91" t="s">
        <v>37371</v>
      </c>
      <c r="BB32807" s="91" t="s">
        <v>4286</v>
      </c>
      <c r="BC32807" s="91" t="s">
        <v>37323</v>
      </c>
      <c r="BD32807" s="423" t="s">
        <v>1301</v>
      </c>
    </row>
    <row r="32808" spans="53:56" ht="15" x14ac:dyDescent="0.25">
      <c r="BA32808" s="90" t="s">
        <v>37372</v>
      </c>
      <c r="BB32808" s="90" t="s">
        <v>4286</v>
      </c>
      <c r="BC32808" s="90" t="s">
        <v>37317</v>
      </c>
      <c r="BD32808" s="423" t="s">
        <v>1301</v>
      </c>
    </row>
    <row r="32809" spans="53:56" ht="15" x14ac:dyDescent="0.25">
      <c r="BA32809" s="91" t="s">
        <v>37373</v>
      </c>
      <c r="BB32809" s="91" t="s">
        <v>4286</v>
      </c>
      <c r="BC32809" s="91" t="s">
        <v>37325</v>
      </c>
      <c r="BD32809" s="423" t="s">
        <v>1301</v>
      </c>
    </row>
    <row r="32810" spans="53:56" ht="15" x14ac:dyDescent="0.25">
      <c r="BA32810" s="90" t="s">
        <v>37374</v>
      </c>
      <c r="BB32810" s="90" t="s">
        <v>4286</v>
      </c>
      <c r="BC32810" s="90" t="s">
        <v>37323</v>
      </c>
      <c r="BD32810" s="423" t="s">
        <v>1301</v>
      </c>
    </row>
    <row r="32811" spans="53:56" ht="15" x14ac:dyDescent="0.25">
      <c r="BA32811" s="91" t="s">
        <v>37375</v>
      </c>
      <c r="BB32811" s="91" t="s">
        <v>4286</v>
      </c>
      <c r="BC32811" s="91" t="s">
        <v>22446</v>
      </c>
      <c r="BD32811" s="423" t="s">
        <v>1301</v>
      </c>
    </row>
    <row r="32812" spans="53:56" ht="15" x14ac:dyDescent="0.25">
      <c r="BA32812" s="90" t="s">
        <v>37376</v>
      </c>
      <c r="BB32812" s="90" t="s">
        <v>4286</v>
      </c>
      <c r="BC32812" s="90" t="s">
        <v>37318</v>
      </c>
      <c r="BD32812" s="423" t="s">
        <v>1301</v>
      </c>
    </row>
    <row r="32813" spans="53:56" ht="15" x14ac:dyDescent="0.25">
      <c r="BA32813" s="91" t="s">
        <v>37377</v>
      </c>
      <c r="BB32813" s="91" t="s">
        <v>4286</v>
      </c>
      <c r="BC32813" s="91" t="s">
        <v>18516</v>
      </c>
      <c r="BD32813" s="423" t="s">
        <v>1301</v>
      </c>
    </row>
    <row r="32814" spans="53:56" ht="15" x14ac:dyDescent="0.25">
      <c r="BA32814" s="90" t="s">
        <v>37378</v>
      </c>
      <c r="BB32814" s="90" t="s">
        <v>4286</v>
      </c>
      <c r="BC32814" s="90" t="s">
        <v>37317</v>
      </c>
      <c r="BD32814" s="423" t="s">
        <v>1301</v>
      </c>
    </row>
    <row r="32815" spans="53:56" ht="15" x14ac:dyDescent="0.25">
      <c r="BA32815" s="91" t="s">
        <v>37379</v>
      </c>
      <c r="BB32815" s="91" t="s">
        <v>4286</v>
      </c>
      <c r="BC32815" s="91" t="s">
        <v>37323</v>
      </c>
      <c r="BD32815" s="423" t="s">
        <v>1301</v>
      </c>
    </row>
    <row r="32816" spans="53:56" ht="15" x14ac:dyDescent="0.25">
      <c r="BA32816" s="90" t="s">
        <v>37380</v>
      </c>
      <c r="BB32816" s="90" t="s">
        <v>4286</v>
      </c>
      <c r="BC32816" s="90" t="s">
        <v>37323</v>
      </c>
      <c r="BD32816" s="423" t="s">
        <v>1301</v>
      </c>
    </row>
    <row r="32817" spans="53:56" ht="15" x14ac:dyDescent="0.25">
      <c r="BA32817" s="91" t="s">
        <v>37381</v>
      </c>
      <c r="BB32817" s="91" t="s">
        <v>4286</v>
      </c>
      <c r="BC32817" s="91" t="s">
        <v>37317</v>
      </c>
      <c r="BD32817" s="423" t="s">
        <v>1301</v>
      </c>
    </row>
    <row r="32818" spans="53:56" ht="15" x14ac:dyDescent="0.25">
      <c r="BA32818" s="90" t="s">
        <v>37382</v>
      </c>
      <c r="BB32818" s="90" t="s">
        <v>4286</v>
      </c>
      <c r="BC32818" s="90" t="s">
        <v>22446</v>
      </c>
      <c r="BD32818" s="423" t="s">
        <v>1301</v>
      </c>
    </row>
    <row r="32819" spans="53:56" ht="15" x14ac:dyDescent="0.25">
      <c r="BA32819" s="91" t="s">
        <v>37383</v>
      </c>
      <c r="BB32819" s="91" t="s">
        <v>4286</v>
      </c>
      <c r="BC32819" s="91" t="s">
        <v>18516</v>
      </c>
      <c r="BD32819" s="423" t="s">
        <v>1301</v>
      </c>
    </row>
    <row r="32820" spans="53:56" ht="15" x14ac:dyDescent="0.25">
      <c r="BA32820" s="90" t="s">
        <v>37384</v>
      </c>
      <c r="BB32820" s="90" t="s">
        <v>4286</v>
      </c>
      <c r="BC32820" s="90" t="s">
        <v>18516</v>
      </c>
      <c r="BD32820" s="423" t="s">
        <v>1301</v>
      </c>
    </row>
    <row r="32821" spans="53:56" ht="15" x14ac:dyDescent="0.25">
      <c r="BA32821" s="90" t="s">
        <v>37385</v>
      </c>
      <c r="BB32821" s="90" t="s">
        <v>4286</v>
      </c>
      <c r="BC32821" s="90" t="s">
        <v>18516</v>
      </c>
      <c r="BD32821" s="423" t="s">
        <v>1301</v>
      </c>
    </row>
    <row r="32822" spans="53:56" ht="15" x14ac:dyDescent="0.25">
      <c r="BA32822" s="91" t="s">
        <v>37386</v>
      </c>
      <c r="BB32822" s="91" t="s">
        <v>4286</v>
      </c>
      <c r="BC32822" s="91" t="s">
        <v>18516</v>
      </c>
      <c r="BD32822" s="423" t="s">
        <v>1301</v>
      </c>
    </row>
    <row r="32823" spans="53:56" ht="15" x14ac:dyDescent="0.25">
      <c r="BA32823" s="91" t="s">
        <v>37387</v>
      </c>
      <c r="BB32823" s="91" t="s">
        <v>4286</v>
      </c>
      <c r="BC32823" s="91" t="s">
        <v>18516</v>
      </c>
      <c r="BD32823" s="423" t="s">
        <v>1301</v>
      </c>
    </row>
    <row r="32824" spans="53:56" ht="15" x14ac:dyDescent="0.25">
      <c r="BA32824" s="90" t="s">
        <v>37388</v>
      </c>
      <c r="BB32824" s="90" t="s">
        <v>4286</v>
      </c>
      <c r="BC32824" s="90" t="s">
        <v>37389</v>
      </c>
      <c r="BD32824" s="423" t="s">
        <v>1301</v>
      </c>
    </row>
    <row r="32825" spans="53:56" ht="15" x14ac:dyDescent="0.25">
      <c r="BA32825" s="91" t="s">
        <v>37390</v>
      </c>
      <c r="BB32825" s="91" t="s">
        <v>4286</v>
      </c>
      <c r="BC32825" s="91" t="s">
        <v>37389</v>
      </c>
      <c r="BD32825" s="423" t="s">
        <v>1301</v>
      </c>
    </row>
    <row r="32826" spans="53:56" ht="15" x14ac:dyDescent="0.25">
      <c r="BA32826" s="90" t="s">
        <v>37391</v>
      </c>
      <c r="BB32826" s="90" t="s">
        <v>4286</v>
      </c>
      <c r="BC32826" s="90" t="s">
        <v>37389</v>
      </c>
      <c r="BD32826" s="423" t="s">
        <v>1301</v>
      </c>
    </row>
    <row r="32827" spans="53:56" ht="15" x14ac:dyDescent="0.25">
      <c r="BA32827" s="91" t="s">
        <v>37392</v>
      </c>
      <c r="BB32827" s="91" t="s">
        <v>4286</v>
      </c>
      <c r="BC32827" s="91" t="s">
        <v>37389</v>
      </c>
      <c r="BD32827" s="423" t="s">
        <v>1301</v>
      </c>
    </row>
    <row r="32828" spans="53:56" ht="15" x14ac:dyDescent="0.25">
      <c r="BA32828" s="90" t="s">
        <v>37393</v>
      </c>
      <c r="BB32828" s="90" t="s">
        <v>4286</v>
      </c>
      <c r="BC32828" s="90" t="s">
        <v>37389</v>
      </c>
      <c r="BD32828" s="423" t="s">
        <v>1301</v>
      </c>
    </row>
    <row r="32829" spans="53:56" ht="15" x14ac:dyDescent="0.25">
      <c r="BA32829" s="91" t="s">
        <v>37393</v>
      </c>
      <c r="BB32829" s="91" t="s">
        <v>4286</v>
      </c>
      <c r="BC32829" s="91" t="s">
        <v>10103</v>
      </c>
      <c r="BD32829" s="423" t="s">
        <v>1301</v>
      </c>
    </row>
    <row r="32830" spans="53:56" ht="15" x14ac:dyDescent="0.25">
      <c r="BA32830" s="90" t="s">
        <v>37394</v>
      </c>
      <c r="BB32830" s="90" t="s">
        <v>4286</v>
      </c>
      <c r="BC32830" s="90" t="s">
        <v>37389</v>
      </c>
      <c r="BD32830" s="423" t="s">
        <v>1301</v>
      </c>
    </row>
    <row r="32831" spans="53:56" ht="15" x14ac:dyDescent="0.25">
      <c r="BA32831" s="91" t="s">
        <v>37395</v>
      </c>
      <c r="BB32831" s="91" t="s">
        <v>4286</v>
      </c>
      <c r="BC32831" s="91" t="s">
        <v>37389</v>
      </c>
      <c r="BD32831" s="423" t="s">
        <v>1301</v>
      </c>
    </row>
    <row r="32832" spans="53:56" ht="15" x14ac:dyDescent="0.25">
      <c r="BA32832" s="90" t="s">
        <v>37396</v>
      </c>
      <c r="BB32832" s="90" t="s">
        <v>4286</v>
      </c>
      <c r="BC32832" s="90" t="s">
        <v>37389</v>
      </c>
      <c r="BD32832" s="423" t="s">
        <v>1301</v>
      </c>
    </row>
    <row r="32833" spans="53:56" ht="15" x14ac:dyDescent="0.25">
      <c r="BA32833" s="90" t="s">
        <v>37397</v>
      </c>
      <c r="BB32833" s="90" t="s">
        <v>4286</v>
      </c>
      <c r="BC32833" s="90" t="s">
        <v>37389</v>
      </c>
      <c r="BD32833" s="423" t="s">
        <v>1301</v>
      </c>
    </row>
    <row r="32834" spans="53:56" ht="15" x14ac:dyDescent="0.25">
      <c r="BA32834" s="91" t="s">
        <v>37398</v>
      </c>
      <c r="BB32834" s="91" t="s">
        <v>4286</v>
      </c>
      <c r="BC32834" s="91" t="s">
        <v>37389</v>
      </c>
      <c r="BD32834" s="423" t="s">
        <v>1301</v>
      </c>
    </row>
    <row r="32835" spans="53:56" ht="15" x14ac:dyDescent="0.25">
      <c r="BA32835" s="90" t="s">
        <v>37399</v>
      </c>
      <c r="BB32835" s="90" t="s">
        <v>4286</v>
      </c>
      <c r="BC32835" s="90" t="s">
        <v>37389</v>
      </c>
      <c r="BD32835" s="423" t="s">
        <v>1301</v>
      </c>
    </row>
    <row r="32836" spans="53:56" ht="15" x14ac:dyDescent="0.25">
      <c r="BA32836" s="91" t="s">
        <v>37400</v>
      </c>
      <c r="BB32836" s="91" t="s">
        <v>4286</v>
      </c>
      <c r="BC32836" s="91" t="s">
        <v>37389</v>
      </c>
      <c r="BD32836" s="423" t="s">
        <v>1301</v>
      </c>
    </row>
    <row r="32837" spans="53:56" ht="15" x14ac:dyDescent="0.25">
      <c r="BA32837" s="90" t="s">
        <v>37401</v>
      </c>
      <c r="BB32837" s="90" t="s">
        <v>4286</v>
      </c>
      <c r="BC32837" s="90" t="s">
        <v>10103</v>
      </c>
      <c r="BD32837" s="423" t="s">
        <v>1301</v>
      </c>
    </row>
    <row r="32838" spans="53:56" ht="15" x14ac:dyDescent="0.25">
      <c r="BA32838" s="91" t="s">
        <v>37402</v>
      </c>
      <c r="BB32838" s="91" t="s">
        <v>4286</v>
      </c>
      <c r="BC32838" s="91" t="s">
        <v>10103</v>
      </c>
      <c r="BD32838" s="423" t="s">
        <v>1301</v>
      </c>
    </row>
    <row r="32839" spans="53:56" ht="15" x14ac:dyDescent="0.25">
      <c r="BA32839" s="90" t="s">
        <v>37403</v>
      </c>
      <c r="BB32839" s="90" t="s">
        <v>4286</v>
      </c>
      <c r="BC32839" s="90" t="s">
        <v>37389</v>
      </c>
      <c r="BD32839" s="423" t="s">
        <v>1301</v>
      </c>
    </row>
    <row r="32840" spans="53:56" ht="15" x14ac:dyDescent="0.25">
      <c r="BA32840" s="91" t="s">
        <v>37404</v>
      </c>
      <c r="BB32840" s="91" t="s">
        <v>4286</v>
      </c>
      <c r="BC32840" s="91" t="s">
        <v>37405</v>
      </c>
      <c r="BD32840" s="423" t="s">
        <v>1301</v>
      </c>
    </row>
    <row r="32841" spans="53:56" ht="15" x14ac:dyDescent="0.25">
      <c r="BA32841" s="90" t="s">
        <v>37406</v>
      </c>
      <c r="BB32841" s="90" t="s">
        <v>4286</v>
      </c>
      <c r="BC32841" s="90" t="s">
        <v>37405</v>
      </c>
      <c r="BD32841" s="423" t="s">
        <v>1301</v>
      </c>
    </row>
    <row r="32842" spans="53:56" ht="15" x14ac:dyDescent="0.25">
      <c r="BA32842" s="91" t="s">
        <v>37407</v>
      </c>
      <c r="BB32842" s="91" t="s">
        <v>4286</v>
      </c>
      <c r="BC32842" s="91" t="s">
        <v>23621</v>
      </c>
      <c r="BD32842" s="423" t="s">
        <v>1301</v>
      </c>
    </row>
    <row r="32843" spans="53:56" ht="15" x14ac:dyDescent="0.25">
      <c r="BA32843" s="90" t="s">
        <v>37408</v>
      </c>
      <c r="BB32843" s="90" t="s">
        <v>4286</v>
      </c>
      <c r="BC32843" s="90" t="s">
        <v>29709</v>
      </c>
      <c r="BD32843" s="423" t="s">
        <v>1301</v>
      </c>
    </row>
    <row r="32844" spans="53:56" ht="15" x14ac:dyDescent="0.25">
      <c r="BA32844" s="91" t="s">
        <v>37409</v>
      </c>
      <c r="BB32844" s="91" t="s">
        <v>4286</v>
      </c>
      <c r="BC32844" s="91" t="s">
        <v>22446</v>
      </c>
      <c r="BD32844" s="423" t="s">
        <v>1301</v>
      </c>
    </row>
    <row r="32845" spans="53:56" ht="15" x14ac:dyDescent="0.25">
      <c r="BA32845" s="90" t="s">
        <v>37410</v>
      </c>
      <c r="BB32845" s="90" t="s">
        <v>4286</v>
      </c>
      <c r="BC32845" s="90" t="s">
        <v>29709</v>
      </c>
      <c r="BD32845" s="423" t="s">
        <v>1301</v>
      </c>
    </row>
    <row r="32846" spans="53:56" ht="15" x14ac:dyDescent="0.25">
      <c r="BA32846" s="91" t="s">
        <v>37411</v>
      </c>
      <c r="BB32846" s="91" t="s">
        <v>4286</v>
      </c>
      <c r="BC32846" s="91" t="s">
        <v>10103</v>
      </c>
      <c r="BD32846" s="423" t="s">
        <v>1301</v>
      </c>
    </row>
    <row r="32847" spans="53:56" ht="15" x14ac:dyDescent="0.25">
      <c r="BA32847" s="90" t="s">
        <v>37412</v>
      </c>
      <c r="BB32847" s="90" t="s">
        <v>4286</v>
      </c>
      <c r="BC32847" s="90" t="s">
        <v>23621</v>
      </c>
      <c r="BD32847" s="423" t="s">
        <v>1301</v>
      </c>
    </row>
    <row r="32848" spans="53:56" ht="15" x14ac:dyDescent="0.25">
      <c r="BA32848" s="90" t="s">
        <v>37413</v>
      </c>
      <c r="BB32848" s="90" t="s">
        <v>4286</v>
      </c>
      <c r="BC32848" s="90" t="s">
        <v>10103</v>
      </c>
      <c r="BD32848" s="423" t="s">
        <v>1301</v>
      </c>
    </row>
    <row r="32849" spans="53:56" ht="15" x14ac:dyDescent="0.25">
      <c r="BA32849" s="91" t="s">
        <v>37414</v>
      </c>
      <c r="BB32849" s="91" t="s">
        <v>4286</v>
      </c>
      <c r="BC32849" s="91" t="s">
        <v>37389</v>
      </c>
      <c r="BD32849" s="423" t="s">
        <v>1301</v>
      </c>
    </row>
    <row r="32850" spans="53:56" ht="15" x14ac:dyDescent="0.25">
      <c r="BA32850" s="90" t="s">
        <v>37415</v>
      </c>
      <c r="BB32850" s="90" t="s">
        <v>4286</v>
      </c>
      <c r="BC32850" s="90" t="s">
        <v>37389</v>
      </c>
      <c r="BD32850" s="423" t="s">
        <v>1301</v>
      </c>
    </row>
    <row r="32851" spans="53:56" ht="15" x14ac:dyDescent="0.25">
      <c r="BA32851" s="91" t="s">
        <v>37416</v>
      </c>
      <c r="BB32851" s="91" t="s">
        <v>4286</v>
      </c>
      <c r="BC32851" s="91" t="s">
        <v>23621</v>
      </c>
      <c r="BD32851" s="423" t="s">
        <v>1301</v>
      </c>
    </row>
    <row r="32852" spans="53:56" ht="15" x14ac:dyDescent="0.25">
      <c r="BA32852" s="91" t="s">
        <v>37417</v>
      </c>
      <c r="BB32852" s="91" t="s">
        <v>4286</v>
      </c>
      <c r="BC32852" s="91" t="s">
        <v>22446</v>
      </c>
      <c r="BD32852" s="423" t="s">
        <v>1301</v>
      </c>
    </row>
    <row r="32853" spans="53:56" ht="15" x14ac:dyDescent="0.25">
      <c r="BA32853" s="90" t="s">
        <v>37418</v>
      </c>
      <c r="BB32853" s="90" t="s">
        <v>4286</v>
      </c>
      <c r="BC32853" s="90" t="s">
        <v>23621</v>
      </c>
      <c r="BD32853" s="423" t="s">
        <v>1301</v>
      </c>
    </row>
    <row r="32854" spans="53:56" ht="15" x14ac:dyDescent="0.25">
      <c r="BA32854" s="91" t="s">
        <v>37419</v>
      </c>
      <c r="BB32854" s="91" t="s">
        <v>4286</v>
      </c>
      <c r="BC32854" s="91" t="s">
        <v>37405</v>
      </c>
      <c r="BD32854" s="423" t="s">
        <v>1301</v>
      </c>
    </row>
    <row r="32855" spans="53:56" ht="15" x14ac:dyDescent="0.25">
      <c r="BA32855" s="90" t="s">
        <v>37420</v>
      </c>
      <c r="BB32855" s="90" t="s">
        <v>4286</v>
      </c>
      <c r="BC32855" s="90" t="s">
        <v>37405</v>
      </c>
      <c r="BD32855" s="423" t="s">
        <v>1301</v>
      </c>
    </row>
    <row r="32856" spans="53:56" ht="15" x14ac:dyDescent="0.25">
      <c r="BA32856" s="91" t="s">
        <v>37421</v>
      </c>
      <c r="BB32856" s="91" t="s">
        <v>4286</v>
      </c>
      <c r="BC32856" s="91" t="s">
        <v>23621</v>
      </c>
      <c r="BD32856" s="423" t="s">
        <v>1301</v>
      </c>
    </row>
    <row r="32857" spans="53:56" ht="15" x14ac:dyDescent="0.25">
      <c r="BA32857" s="90" t="s">
        <v>37422</v>
      </c>
      <c r="BB32857" s="90" t="s">
        <v>4286</v>
      </c>
      <c r="BC32857" s="90" t="s">
        <v>23621</v>
      </c>
      <c r="BD32857" s="423" t="s">
        <v>1301</v>
      </c>
    </row>
    <row r="32858" spans="53:56" ht="15" x14ac:dyDescent="0.25">
      <c r="BA32858" s="90" t="s">
        <v>37423</v>
      </c>
      <c r="BB32858" s="90" t="s">
        <v>4286</v>
      </c>
      <c r="BC32858" s="90" t="s">
        <v>29709</v>
      </c>
      <c r="BD32858" s="423" t="s">
        <v>1301</v>
      </c>
    </row>
    <row r="32859" spans="53:56" ht="15" x14ac:dyDescent="0.25">
      <c r="BA32859" s="91" t="s">
        <v>37424</v>
      </c>
      <c r="BB32859" s="91" t="s">
        <v>4286</v>
      </c>
      <c r="BC32859" s="91" t="s">
        <v>37405</v>
      </c>
      <c r="BD32859" s="423" t="s">
        <v>1301</v>
      </c>
    </row>
    <row r="32860" spans="53:56" ht="15" x14ac:dyDescent="0.25">
      <c r="BA32860" s="90" t="s">
        <v>37425</v>
      </c>
      <c r="BB32860" s="90" t="s">
        <v>4286</v>
      </c>
      <c r="BC32860" s="90" t="s">
        <v>23621</v>
      </c>
      <c r="BD32860" s="423" t="s">
        <v>1301</v>
      </c>
    </row>
    <row r="32861" spans="53:56" ht="15" x14ac:dyDescent="0.25">
      <c r="BA32861" s="91" t="s">
        <v>37426</v>
      </c>
      <c r="BB32861" s="91" t="s">
        <v>4286</v>
      </c>
      <c r="BC32861" s="91" t="s">
        <v>29709</v>
      </c>
      <c r="BD32861" s="423" t="s">
        <v>1301</v>
      </c>
    </row>
    <row r="32862" spans="53:56" ht="15" x14ac:dyDescent="0.25">
      <c r="BA32862" s="91" t="s">
        <v>37427</v>
      </c>
      <c r="BB32862" s="91" t="s">
        <v>4286</v>
      </c>
      <c r="BC32862" s="91" t="s">
        <v>37405</v>
      </c>
      <c r="BD32862" s="423" t="s">
        <v>1301</v>
      </c>
    </row>
    <row r="32863" spans="53:56" ht="15" x14ac:dyDescent="0.25">
      <c r="BA32863" s="90" t="s">
        <v>37428</v>
      </c>
      <c r="BB32863" s="90" t="s">
        <v>4286</v>
      </c>
      <c r="BC32863" s="90" t="s">
        <v>37389</v>
      </c>
      <c r="BD32863" s="423" t="s">
        <v>1301</v>
      </c>
    </row>
    <row r="32864" spans="53:56" ht="15" x14ac:dyDescent="0.25">
      <c r="BA32864" s="91" t="s">
        <v>37429</v>
      </c>
      <c r="BB32864" s="91" t="s">
        <v>4286</v>
      </c>
      <c r="BC32864" s="91" t="s">
        <v>37405</v>
      </c>
      <c r="BD32864" s="423" t="s">
        <v>1301</v>
      </c>
    </row>
    <row r="32865" spans="53:56" ht="15" x14ac:dyDescent="0.25">
      <c r="BA32865" s="90" t="s">
        <v>37430</v>
      </c>
      <c r="BB32865" s="90" t="s">
        <v>4286</v>
      </c>
      <c r="BC32865" s="90" t="s">
        <v>37389</v>
      </c>
      <c r="BD32865" s="423" t="s">
        <v>1301</v>
      </c>
    </row>
    <row r="32866" spans="53:56" ht="15" x14ac:dyDescent="0.25">
      <c r="BA32866" s="90" t="s">
        <v>37431</v>
      </c>
      <c r="BB32866" s="90" t="s">
        <v>4286</v>
      </c>
      <c r="BC32866" s="90" t="s">
        <v>37389</v>
      </c>
      <c r="BD32866" s="423" t="s">
        <v>1301</v>
      </c>
    </row>
    <row r="32867" spans="53:56" ht="15" x14ac:dyDescent="0.25">
      <c r="BA32867" s="90" t="s">
        <v>37432</v>
      </c>
      <c r="BB32867" s="90" t="s">
        <v>4286</v>
      </c>
      <c r="BC32867" s="90" t="s">
        <v>37389</v>
      </c>
      <c r="BD32867" s="423" t="s">
        <v>1301</v>
      </c>
    </row>
    <row r="32868" spans="53:56" ht="15" x14ac:dyDescent="0.25">
      <c r="BA32868" s="91" t="s">
        <v>37433</v>
      </c>
      <c r="BB32868" s="91" t="s">
        <v>4286</v>
      </c>
      <c r="BC32868" s="91" t="s">
        <v>37389</v>
      </c>
      <c r="BD32868" s="423" t="s">
        <v>1301</v>
      </c>
    </row>
    <row r="32869" spans="53:56" ht="15" x14ac:dyDescent="0.25">
      <c r="BA32869" s="90" t="s">
        <v>37434</v>
      </c>
      <c r="BB32869" s="90" t="s">
        <v>4286</v>
      </c>
      <c r="BC32869" s="90" t="s">
        <v>37389</v>
      </c>
      <c r="BD32869" s="423" t="s">
        <v>1301</v>
      </c>
    </row>
    <row r="32870" spans="53:56" ht="15" x14ac:dyDescent="0.25">
      <c r="BA32870" s="91" t="s">
        <v>37435</v>
      </c>
      <c r="BB32870" s="91" t="s">
        <v>4286</v>
      </c>
      <c r="BC32870" s="91" t="s">
        <v>37436</v>
      </c>
      <c r="BD32870" s="423" t="s">
        <v>1301</v>
      </c>
    </row>
    <row r="32871" spans="53:56" ht="15" x14ac:dyDescent="0.25">
      <c r="BA32871" s="91" t="s">
        <v>37437</v>
      </c>
      <c r="BB32871" s="91" t="s">
        <v>5238</v>
      </c>
      <c r="BC32871" s="91" t="s">
        <v>26968</v>
      </c>
      <c r="BD32871" s="423" t="s">
        <v>1301</v>
      </c>
    </row>
    <row r="32872" spans="53:56" ht="15" x14ac:dyDescent="0.25">
      <c r="BA32872" s="91" t="s">
        <v>37438</v>
      </c>
      <c r="BB32872" s="91" t="s">
        <v>4286</v>
      </c>
      <c r="BC32872" s="91" t="s">
        <v>9238</v>
      </c>
      <c r="BD32872" s="423" t="s">
        <v>1301</v>
      </c>
    </row>
    <row r="32873" spans="53:56" ht="15" x14ac:dyDescent="0.25">
      <c r="BA32873" s="91" t="s">
        <v>37439</v>
      </c>
      <c r="BB32873" s="91" t="s">
        <v>4286</v>
      </c>
      <c r="BC32873" s="91" t="s">
        <v>37226</v>
      </c>
      <c r="BD32873" s="423" t="s">
        <v>1301</v>
      </c>
    </row>
    <row r="32874" spans="53:56" ht="15" x14ac:dyDescent="0.25">
      <c r="BA32874" s="90" t="s">
        <v>37440</v>
      </c>
      <c r="BB32874" s="90" t="s">
        <v>4286</v>
      </c>
      <c r="BC32874" s="90" t="s">
        <v>37441</v>
      </c>
      <c r="BD32874" s="423" t="s">
        <v>1301</v>
      </c>
    </row>
    <row r="32875" spans="53:56" ht="15" x14ac:dyDescent="0.25">
      <c r="BA32875" s="91" t="s">
        <v>37442</v>
      </c>
      <c r="BB32875" s="91" t="s">
        <v>4286</v>
      </c>
      <c r="BC32875" s="91" t="s">
        <v>9238</v>
      </c>
      <c r="BD32875" s="423" t="s">
        <v>1301</v>
      </c>
    </row>
    <row r="32876" spans="53:56" ht="15" x14ac:dyDescent="0.25">
      <c r="BA32876" s="90" t="s">
        <v>37443</v>
      </c>
      <c r="BB32876" s="90" t="s">
        <v>4286</v>
      </c>
      <c r="BC32876" s="90" t="s">
        <v>37444</v>
      </c>
      <c r="BD32876" s="423" t="s">
        <v>1301</v>
      </c>
    </row>
    <row r="32877" spans="53:56" ht="15" x14ac:dyDescent="0.25">
      <c r="BA32877" s="91" t="s">
        <v>37445</v>
      </c>
      <c r="BB32877" s="91" t="s">
        <v>4286</v>
      </c>
      <c r="BC32877" s="91" t="s">
        <v>37436</v>
      </c>
      <c r="BD32877" s="423" t="s">
        <v>1301</v>
      </c>
    </row>
    <row r="32878" spans="53:56" ht="15" x14ac:dyDescent="0.25">
      <c r="BA32878" s="90" t="s">
        <v>37446</v>
      </c>
      <c r="BB32878" s="90" t="s">
        <v>4286</v>
      </c>
      <c r="BC32878" s="90" t="s">
        <v>37447</v>
      </c>
      <c r="BD32878" s="423" t="s">
        <v>1301</v>
      </c>
    </row>
    <row r="32879" spans="53:56" ht="15" x14ac:dyDescent="0.25">
      <c r="BA32879" s="90" t="s">
        <v>37448</v>
      </c>
      <c r="BB32879" s="90" t="s">
        <v>4286</v>
      </c>
      <c r="BC32879" s="90" t="s">
        <v>37449</v>
      </c>
      <c r="BD32879" s="423"/>
    </row>
    <row r="32880" spans="53:56" ht="15" x14ac:dyDescent="0.25">
      <c r="BA32880" s="91" t="s">
        <v>37450</v>
      </c>
      <c r="BB32880" s="91" t="s">
        <v>4286</v>
      </c>
      <c r="BC32880" s="91" t="s">
        <v>37447</v>
      </c>
      <c r="BD32880" s="423"/>
    </row>
    <row r="32881" spans="53:56" ht="15" x14ac:dyDescent="0.25">
      <c r="BA32881" s="90" t="s">
        <v>37451</v>
      </c>
      <c r="BB32881" s="90" t="s">
        <v>4286</v>
      </c>
      <c r="BC32881" s="90" t="s">
        <v>37226</v>
      </c>
      <c r="BD32881" s="423"/>
    </row>
    <row r="32882" spans="53:56" ht="15" x14ac:dyDescent="0.25">
      <c r="BA32882" s="91" t="s">
        <v>37452</v>
      </c>
      <c r="BB32882" s="91" t="s">
        <v>4286</v>
      </c>
      <c r="BC32882" s="91" t="s">
        <v>37441</v>
      </c>
      <c r="BD32882" s="423"/>
    </row>
    <row r="32883" spans="53:56" ht="15" x14ac:dyDescent="0.25">
      <c r="BA32883" s="91" t="s">
        <v>37453</v>
      </c>
      <c r="BB32883" s="91" t="s">
        <v>4286</v>
      </c>
      <c r="BC32883" s="91" t="s">
        <v>37441</v>
      </c>
      <c r="BD32883" s="423"/>
    </row>
    <row r="32884" spans="53:56" ht="15" x14ac:dyDescent="0.25">
      <c r="BA32884" s="90" t="s">
        <v>37454</v>
      </c>
      <c r="BB32884" s="90" t="s">
        <v>4286</v>
      </c>
      <c r="BC32884" s="90" t="s">
        <v>37449</v>
      </c>
      <c r="BD32884" s="423"/>
    </row>
    <row r="32885" spans="53:56" ht="15" x14ac:dyDescent="0.25">
      <c r="BA32885" s="91" t="s">
        <v>37455</v>
      </c>
      <c r="BB32885" s="91" t="s">
        <v>4286</v>
      </c>
      <c r="BC32885" s="91" t="s">
        <v>37456</v>
      </c>
      <c r="BD32885" s="423"/>
    </row>
    <row r="32886" spans="53:56" ht="15" x14ac:dyDescent="0.25">
      <c r="BA32886" s="90" t="s">
        <v>37457</v>
      </c>
      <c r="BB32886" s="90" t="s">
        <v>4286</v>
      </c>
      <c r="BC32886" s="90" t="s">
        <v>37104</v>
      </c>
      <c r="BD32886" s="423"/>
    </row>
    <row r="32887" spans="53:56" ht="15" x14ac:dyDescent="0.25">
      <c r="BA32887" s="91" t="s">
        <v>37458</v>
      </c>
      <c r="BB32887" s="91" t="s">
        <v>4286</v>
      </c>
      <c r="BC32887" s="91" t="s">
        <v>37226</v>
      </c>
      <c r="BD32887" s="423"/>
    </row>
    <row r="32888" spans="53:56" ht="15" x14ac:dyDescent="0.25">
      <c r="BA32888" s="90" t="s">
        <v>37459</v>
      </c>
      <c r="BB32888" s="90" t="s">
        <v>4286</v>
      </c>
      <c r="BC32888" s="90" t="s">
        <v>9238</v>
      </c>
      <c r="BD32888" s="423"/>
    </row>
    <row r="32889" spans="53:56" ht="15" x14ac:dyDescent="0.25">
      <c r="BA32889" s="90" t="s">
        <v>37460</v>
      </c>
      <c r="BB32889" s="90" t="s">
        <v>4286</v>
      </c>
      <c r="BC32889" s="90" t="s">
        <v>9238</v>
      </c>
      <c r="BD32889" s="423"/>
    </row>
    <row r="32890" spans="53:56" ht="15" x14ac:dyDescent="0.25">
      <c r="BA32890" s="91" t="s">
        <v>37461</v>
      </c>
      <c r="BB32890" s="91" t="s">
        <v>4286</v>
      </c>
      <c r="BC32890" s="91" t="s">
        <v>37226</v>
      </c>
      <c r="BD32890" s="423"/>
    </row>
    <row r="32891" spans="53:56" ht="15" x14ac:dyDescent="0.25">
      <c r="BA32891" s="90" t="s">
        <v>37462</v>
      </c>
      <c r="BB32891" s="90" t="s">
        <v>4286</v>
      </c>
      <c r="BC32891" s="90" t="s">
        <v>37441</v>
      </c>
      <c r="BD32891" s="423"/>
    </row>
    <row r="32892" spans="53:56" ht="15" x14ac:dyDescent="0.25">
      <c r="BA32892" s="91" t="s">
        <v>37463</v>
      </c>
      <c r="BB32892" s="91" t="s">
        <v>4286</v>
      </c>
      <c r="BC32892" s="91" t="s">
        <v>37456</v>
      </c>
      <c r="BD32892" s="423"/>
    </row>
    <row r="32893" spans="53:56" ht="15" x14ac:dyDescent="0.25">
      <c r="BA32893" s="91" t="s">
        <v>37464</v>
      </c>
      <c r="BB32893" s="91" t="s">
        <v>4286</v>
      </c>
      <c r="BC32893" s="91" t="s">
        <v>37447</v>
      </c>
      <c r="BD32893" s="423"/>
    </row>
    <row r="32894" spans="53:56" ht="15" x14ac:dyDescent="0.25">
      <c r="BA32894" s="90" t="s">
        <v>37465</v>
      </c>
      <c r="BB32894" s="90" t="s">
        <v>4286</v>
      </c>
      <c r="BC32894" s="90" t="s">
        <v>9238</v>
      </c>
      <c r="BD32894" s="423"/>
    </row>
    <row r="32895" spans="53:56" ht="15" x14ac:dyDescent="0.25">
      <c r="BA32895" s="91" t="s">
        <v>37466</v>
      </c>
      <c r="BB32895" s="91" t="s">
        <v>4286</v>
      </c>
      <c r="BC32895" s="91" t="s">
        <v>37226</v>
      </c>
      <c r="BD32895" s="423"/>
    </row>
    <row r="32896" spans="53:56" ht="15" x14ac:dyDescent="0.25">
      <c r="BA32896" s="91" t="s">
        <v>37466</v>
      </c>
      <c r="BB32896" s="91" t="s">
        <v>4286</v>
      </c>
      <c r="BC32896" s="91" t="s">
        <v>37226</v>
      </c>
      <c r="BD32896" s="423"/>
    </row>
    <row r="32897" spans="53:56" ht="15" x14ac:dyDescent="0.25">
      <c r="BA32897" s="90" t="s">
        <v>37467</v>
      </c>
      <c r="BB32897" s="90" t="s">
        <v>4286</v>
      </c>
      <c r="BC32897" s="90" t="s">
        <v>37447</v>
      </c>
      <c r="BD32897" s="423"/>
    </row>
    <row r="32898" spans="53:56" ht="15" x14ac:dyDescent="0.25">
      <c r="BA32898" s="90" t="s">
        <v>37468</v>
      </c>
      <c r="BB32898" s="90" t="s">
        <v>4286</v>
      </c>
      <c r="BC32898" s="90" t="s">
        <v>37226</v>
      </c>
      <c r="BD32898" s="423"/>
    </row>
    <row r="32899" spans="53:56" ht="15" x14ac:dyDescent="0.25">
      <c r="BA32899" s="90" t="s">
        <v>37468</v>
      </c>
      <c r="BB32899" s="90" t="s">
        <v>4286</v>
      </c>
      <c r="BC32899" s="90" t="s">
        <v>37226</v>
      </c>
      <c r="BD32899" s="423"/>
    </row>
    <row r="32900" spans="53:56" ht="15" x14ac:dyDescent="0.25">
      <c r="BA32900" s="91" t="s">
        <v>37469</v>
      </c>
      <c r="BB32900" s="91" t="s">
        <v>4286</v>
      </c>
      <c r="BC32900" s="91" t="s">
        <v>37226</v>
      </c>
      <c r="BD32900" s="423"/>
    </row>
    <row r="32901" spans="53:56" ht="15" x14ac:dyDescent="0.25">
      <c r="BA32901" s="91" t="s">
        <v>37470</v>
      </c>
      <c r="BB32901" s="91" t="s">
        <v>4286</v>
      </c>
      <c r="BC32901" s="91" t="s">
        <v>37436</v>
      </c>
      <c r="BD32901" s="423"/>
    </row>
    <row r="32902" spans="53:56" ht="15" x14ac:dyDescent="0.25">
      <c r="BA32902" s="90" t="s">
        <v>37471</v>
      </c>
      <c r="BB32902" s="90" t="s">
        <v>4286</v>
      </c>
      <c r="BC32902" s="90" t="s">
        <v>37449</v>
      </c>
      <c r="BD32902" s="423"/>
    </row>
    <row r="32903" spans="53:56" ht="15" x14ac:dyDescent="0.25">
      <c r="BA32903" s="91" t="s">
        <v>37472</v>
      </c>
      <c r="BB32903" s="91" t="s">
        <v>4286</v>
      </c>
      <c r="BC32903" s="91" t="s">
        <v>37104</v>
      </c>
      <c r="BD32903" s="423"/>
    </row>
    <row r="32904" spans="53:56" ht="15" x14ac:dyDescent="0.25">
      <c r="BA32904" s="91" t="s">
        <v>37473</v>
      </c>
      <c r="BB32904" s="91" t="s">
        <v>4286</v>
      </c>
      <c r="BC32904" s="91" t="s">
        <v>9238</v>
      </c>
      <c r="BD32904" s="423"/>
    </row>
    <row r="32905" spans="53:56" ht="15" x14ac:dyDescent="0.25">
      <c r="BA32905" s="90" t="s">
        <v>37474</v>
      </c>
      <c r="BB32905" s="90" t="s">
        <v>4286</v>
      </c>
      <c r="BC32905" s="90" t="s">
        <v>37447</v>
      </c>
      <c r="BD32905" s="423"/>
    </row>
    <row r="32906" spans="53:56" ht="15" x14ac:dyDescent="0.25">
      <c r="BA32906" s="91" t="s">
        <v>37475</v>
      </c>
      <c r="BB32906" s="91" t="s">
        <v>4286</v>
      </c>
      <c r="BC32906" s="91" t="s">
        <v>37456</v>
      </c>
      <c r="BD32906" s="423"/>
    </row>
    <row r="32907" spans="53:56" ht="15" x14ac:dyDescent="0.25">
      <c r="BA32907" s="90" t="s">
        <v>37476</v>
      </c>
      <c r="BB32907" s="90" t="s">
        <v>4286</v>
      </c>
      <c r="BC32907" s="90" t="s">
        <v>37447</v>
      </c>
      <c r="BD32907" s="423"/>
    </row>
    <row r="32908" spans="53:56" ht="15" x14ac:dyDescent="0.25">
      <c r="BA32908" s="91" t="s">
        <v>37477</v>
      </c>
      <c r="BB32908" s="91" t="s">
        <v>4286</v>
      </c>
      <c r="BC32908" s="91" t="s">
        <v>37317</v>
      </c>
      <c r="BD32908" s="423" t="s">
        <v>1301</v>
      </c>
    </row>
    <row r="32909" spans="53:56" ht="15" x14ac:dyDescent="0.25">
      <c r="BA32909" s="90" t="s">
        <v>37478</v>
      </c>
      <c r="BB32909" s="90" t="s">
        <v>4286</v>
      </c>
      <c r="BC32909" s="90" t="s">
        <v>37447</v>
      </c>
      <c r="BD32909" s="423"/>
    </row>
    <row r="32910" spans="53:56" ht="15" x14ac:dyDescent="0.25">
      <c r="BA32910" s="90" t="s">
        <v>37479</v>
      </c>
      <c r="BB32910" s="90" t="s">
        <v>4286</v>
      </c>
      <c r="BC32910" s="90" t="s">
        <v>37447</v>
      </c>
      <c r="BD32910" s="423"/>
    </row>
    <row r="32911" spans="53:56" ht="15" x14ac:dyDescent="0.25">
      <c r="BA32911" s="91" t="s">
        <v>37480</v>
      </c>
      <c r="BB32911" s="91" t="s">
        <v>4286</v>
      </c>
      <c r="BC32911" s="91" t="s">
        <v>37447</v>
      </c>
      <c r="BD32911" s="423"/>
    </row>
    <row r="32912" spans="53:56" ht="15" x14ac:dyDescent="0.25">
      <c r="BA32912" s="90" t="s">
        <v>37481</v>
      </c>
      <c r="BB32912" s="90" t="s">
        <v>4286</v>
      </c>
      <c r="BC32912" s="90" t="s">
        <v>9238</v>
      </c>
      <c r="BD32912" s="423"/>
    </row>
    <row r="32913" spans="53:56" ht="15" x14ac:dyDescent="0.25">
      <c r="BA32913" s="91" t="s">
        <v>37482</v>
      </c>
      <c r="BB32913" s="91" t="s">
        <v>4286</v>
      </c>
      <c r="BC32913" s="91" t="s">
        <v>37447</v>
      </c>
      <c r="BD32913" s="423"/>
    </row>
    <row r="32914" spans="53:56" ht="15" x14ac:dyDescent="0.25">
      <c r="BA32914" s="91" t="s">
        <v>37483</v>
      </c>
      <c r="BB32914" s="91" t="s">
        <v>4286</v>
      </c>
      <c r="BC32914" s="91" t="s">
        <v>37447</v>
      </c>
      <c r="BD32914" s="423"/>
    </row>
    <row r="32915" spans="53:56" ht="15" x14ac:dyDescent="0.25">
      <c r="BA32915" s="90" t="s">
        <v>37484</v>
      </c>
      <c r="BB32915" s="90" t="s">
        <v>4286</v>
      </c>
      <c r="BC32915" s="90" t="s">
        <v>37449</v>
      </c>
      <c r="BD32915" s="423"/>
    </row>
    <row r="32916" spans="53:56" ht="15" x14ac:dyDescent="0.25">
      <c r="BA32916" s="91" t="s">
        <v>37485</v>
      </c>
      <c r="BB32916" s="91" t="s">
        <v>4286</v>
      </c>
      <c r="BC32916" s="91" t="s">
        <v>37447</v>
      </c>
      <c r="BD32916" s="423"/>
    </row>
    <row r="32917" spans="53:56" ht="15" x14ac:dyDescent="0.25">
      <c r="BA32917" s="90" t="s">
        <v>37486</v>
      </c>
      <c r="BB32917" s="90" t="s">
        <v>4286</v>
      </c>
      <c r="BC32917" s="90" t="s">
        <v>37447</v>
      </c>
      <c r="BD32917" s="423"/>
    </row>
    <row r="32918" spans="53:56" ht="15" x14ac:dyDescent="0.25">
      <c r="BA32918" s="90" t="s">
        <v>37487</v>
      </c>
      <c r="BB32918" s="90" t="s">
        <v>4286</v>
      </c>
      <c r="BC32918" s="90" t="s">
        <v>37456</v>
      </c>
      <c r="BD32918" s="423"/>
    </row>
    <row r="32919" spans="53:56" ht="15" x14ac:dyDescent="0.25">
      <c r="BA32919" s="91" t="s">
        <v>37488</v>
      </c>
      <c r="BB32919" s="91" t="s">
        <v>4286</v>
      </c>
      <c r="BC32919" s="91" t="s">
        <v>37447</v>
      </c>
      <c r="BD32919" s="423"/>
    </row>
    <row r="32920" spans="53:56" ht="15" x14ac:dyDescent="0.25">
      <c r="BA32920" s="90" t="s">
        <v>37489</v>
      </c>
      <c r="BB32920" s="90" t="s">
        <v>4286</v>
      </c>
      <c r="BC32920" s="90" t="s">
        <v>37104</v>
      </c>
      <c r="BD32920" s="423"/>
    </row>
    <row r="32921" spans="53:56" ht="15" x14ac:dyDescent="0.25">
      <c r="BA32921" s="91" t="s">
        <v>37490</v>
      </c>
      <c r="BB32921" s="91" t="s">
        <v>4286</v>
      </c>
      <c r="BC32921" s="91" t="s">
        <v>37449</v>
      </c>
      <c r="BD32921" s="423"/>
    </row>
    <row r="32922" spans="53:56" ht="15" x14ac:dyDescent="0.25">
      <c r="BA32922" s="90" t="s">
        <v>37491</v>
      </c>
      <c r="BB32922" s="90" t="s">
        <v>4286</v>
      </c>
      <c r="BC32922" s="90" t="s">
        <v>37449</v>
      </c>
      <c r="BD32922" s="423"/>
    </row>
    <row r="32923" spans="53:56" ht="15" x14ac:dyDescent="0.25">
      <c r="BA32923" s="91" t="s">
        <v>37492</v>
      </c>
      <c r="BB32923" s="91" t="s">
        <v>4286</v>
      </c>
      <c r="BC32923" s="91" t="s">
        <v>37441</v>
      </c>
      <c r="BD32923" s="423"/>
    </row>
    <row r="32924" spans="53:56" ht="15" x14ac:dyDescent="0.25">
      <c r="BA32924" s="90" t="s">
        <v>37493</v>
      </c>
      <c r="BB32924" s="90" t="s">
        <v>4286</v>
      </c>
      <c r="BC32924" s="90" t="s">
        <v>37226</v>
      </c>
      <c r="BD32924" s="423"/>
    </row>
    <row r="32925" spans="53:56" ht="15" x14ac:dyDescent="0.25">
      <c r="BA32925" s="91" t="s">
        <v>37493</v>
      </c>
      <c r="BB32925" s="91" t="s">
        <v>4286</v>
      </c>
      <c r="BC32925" s="91" t="s">
        <v>37226</v>
      </c>
      <c r="BD32925" s="423"/>
    </row>
    <row r="32926" spans="53:56" ht="15" x14ac:dyDescent="0.25">
      <c r="BA32926" s="90" t="s">
        <v>37494</v>
      </c>
      <c r="BB32926" s="90" t="s">
        <v>4286</v>
      </c>
      <c r="BC32926" s="90" t="s">
        <v>37436</v>
      </c>
      <c r="BD32926" s="423"/>
    </row>
    <row r="32927" spans="53:56" ht="15" x14ac:dyDescent="0.25">
      <c r="BA32927" s="91" t="s">
        <v>37495</v>
      </c>
      <c r="BB32927" s="91" t="s">
        <v>4286</v>
      </c>
      <c r="BC32927" s="91" t="s">
        <v>37449</v>
      </c>
      <c r="BD32927" s="423"/>
    </row>
    <row r="32928" spans="53:56" ht="15" x14ac:dyDescent="0.25">
      <c r="BA32928" s="90" t="s">
        <v>37496</v>
      </c>
      <c r="BB32928" s="90" t="s">
        <v>4286</v>
      </c>
      <c r="BC32928" s="90" t="s">
        <v>37447</v>
      </c>
      <c r="BD32928" s="423"/>
    </row>
    <row r="32929" spans="53:56" ht="15" x14ac:dyDescent="0.25">
      <c r="BA32929" s="91" t="s">
        <v>37497</v>
      </c>
      <c r="BB32929" s="91" t="s">
        <v>4286</v>
      </c>
      <c r="BC32929" s="91" t="s">
        <v>37226</v>
      </c>
      <c r="BD32929" s="423"/>
    </row>
    <row r="32930" spans="53:56" ht="15" x14ac:dyDescent="0.25">
      <c r="BA32930" s="91" t="s">
        <v>37497</v>
      </c>
      <c r="BB32930" s="91" t="s">
        <v>4286</v>
      </c>
      <c r="BC32930" s="91" t="s">
        <v>37226</v>
      </c>
      <c r="BD32930" s="423"/>
    </row>
    <row r="32931" spans="53:56" ht="15" x14ac:dyDescent="0.25">
      <c r="BA32931" s="90" t="s">
        <v>37498</v>
      </c>
      <c r="BB32931" s="90" t="s">
        <v>4286</v>
      </c>
      <c r="BC32931" s="90" t="s">
        <v>37444</v>
      </c>
      <c r="BD32931" s="423"/>
    </row>
    <row r="32932" spans="53:56" ht="15" x14ac:dyDescent="0.25">
      <c r="BA32932" s="91" t="s">
        <v>37499</v>
      </c>
      <c r="BB32932" s="91" t="s">
        <v>4286</v>
      </c>
      <c r="BC32932" s="91" t="s">
        <v>37449</v>
      </c>
      <c r="BD32932" s="423"/>
    </row>
    <row r="32933" spans="53:56" ht="15" x14ac:dyDescent="0.25">
      <c r="BA32933" s="90" t="s">
        <v>37500</v>
      </c>
      <c r="BB32933" s="90" t="s">
        <v>4286</v>
      </c>
      <c r="BC32933" s="90" t="s">
        <v>37456</v>
      </c>
      <c r="BD32933" s="423"/>
    </row>
    <row r="32934" spans="53:56" ht="15" x14ac:dyDescent="0.25">
      <c r="BA32934" s="91" t="s">
        <v>37501</v>
      </c>
      <c r="BB32934" s="91" t="s">
        <v>4286</v>
      </c>
      <c r="BC32934" s="473" t="s">
        <v>37226</v>
      </c>
      <c r="BD32934" s="423"/>
    </row>
    <row r="32935" spans="53:56" ht="15" x14ac:dyDescent="0.25">
      <c r="BA32935" s="90" t="s">
        <v>37502</v>
      </c>
      <c r="BB32935" s="90" t="s">
        <v>4286</v>
      </c>
      <c r="BC32935" s="90" t="s">
        <v>37449</v>
      </c>
      <c r="BD32935" s="423"/>
    </row>
    <row r="32936" spans="53:56" ht="15" x14ac:dyDescent="0.25">
      <c r="BA32936" s="91" t="s">
        <v>37503</v>
      </c>
      <c r="BB32936" s="91" t="s">
        <v>4286</v>
      </c>
      <c r="BC32936" s="91" t="s">
        <v>37447</v>
      </c>
      <c r="BD32936" s="423"/>
    </row>
    <row r="32937" spans="53:56" ht="15" x14ac:dyDescent="0.25">
      <c r="BA32937" s="90" t="s">
        <v>37504</v>
      </c>
      <c r="BB32937" s="90" t="s">
        <v>4286</v>
      </c>
      <c r="BC32937" s="90" t="s">
        <v>37444</v>
      </c>
      <c r="BD32937" s="423"/>
    </row>
    <row r="32938" spans="53:56" ht="15" x14ac:dyDescent="0.25">
      <c r="BA32938" s="91" t="s">
        <v>37505</v>
      </c>
      <c r="BB32938" s="91" t="s">
        <v>4286</v>
      </c>
      <c r="BC32938" s="91" t="s">
        <v>37447</v>
      </c>
      <c r="BD32938" s="423"/>
    </row>
    <row r="32939" spans="53:56" ht="15" x14ac:dyDescent="0.25">
      <c r="BA32939" s="90" t="s">
        <v>37506</v>
      </c>
      <c r="BB32939" s="90" t="s">
        <v>4286</v>
      </c>
      <c r="BC32939" s="90" t="s">
        <v>37444</v>
      </c>
      <c r="BD32939" s="423"/>
    </row>
    <row r="32940" spans="53:56" ht="15" x14ac:dyDescent="0.25">
      <c r="BA32940" s="91" t="s">
        <v>37507</v>
      </c>
      <c r="BB32940" s="91" t="s">
        <v>4286</v>
      </c>
      <c r="BC32940" s="91" t="s">
        <v>9238</v>
      </c>
      <c r="BD32940" s="423"/>
    </row>
    <row r="32941" spans="53:56" ht="15" x14ac:dyDescent="0.25">
      <c r="BA32941" s="90" t="s">
        <v>37508</v>
      </c>
      <c r="BB32941" s="90" t="s">
        <v>4286</v>
      </c>
      <c r="BC32941" s="90" t="s">
        <v>9238</v>
      </c>
      <c r="BD32941" s="423"/>
    </row>
    <row r="32942" spans="53:56" ht="15" x14ac:dyDescent="0.25">
      <c r="BA32942" s="91" t="s">
        <v>37509</v>
      </c>
      <c r="BB32942" s="91" t="s">
        <v>4286</v>
      </c>
      <c r="BC32942" s="91" t="s">
        <v>37444</v>
      </c>
      <c r="BD32942" s="423"/>
    </row>
    <row r="32943" spans="53:56" ht="15" x14ac:dyDescent="0.25">
      <c r="BA32943" s="90" t="s">
        <v>37510</v>
      </c>
      <c r="BB32943" s="90" t="s">
        <v>4286</v>
      </c>
      <c r="BC32943" s="90" t="s">
        <v>37449</v>
      </c>
      <c r="BD32943" s="423"/>
    </row>
    <row r="32944" spans="53:56" ht="15" x14ac:dyDescent="0.25">
      <c r="BA32944" s="91" t="s">
        <v>37511</v>
      </c>
      <c r="BB32944" s="91" t="s">
        <v>4286</v>
      </c>
      <c r="BC32944" s="91" t="s">
        <v>37456</v>
      </c>
      <c r="BD32944" s="423"/>
    </row>
    <row r="32945" spans="53:56" ht="15" x14ac:dyDescent="0.25">
      <c r="BA32945" s="90" t="s">
        <v>37512</v>
      </c>
      <c r="BB32945" s="90" t="s">
        <v>4286</v>
      </c>
      <c r="BC32945" s="90" t="s">
        <v>37436</v>
      </c>
      <c r="BD32945" s="423"/>
    </row>
    <row r="32946" spans="53:56" ht="15" x14ac:dyDescent="0.25">
      <c r="BA32946" s="91" t="s">
        <v>37513</v>
      </c>
      <c r="BB32946" s="91" t="s">
        <v>4286</v>
      </c>
      <c r="BC32946" s="91" t="s">
        <v>37104</v>
      </c>
      <c r="BD32946" s="423"/>
    </row>
    <row r="32947" spans="53:56" ht="15" x14ac:dyDescent="0.25">
      <c r="BA32947" s="90" t="s">
        <v>37514</v>
      </c>
      <c r="BB32947" s="90" t="s">
        <v>4286</v>
      </c>
      <c r="BC32947" s="90" t="s">
        <v>37436</v>
      </c>
      <c r="BD32947" s="423"/>
    </row>
    <row r="32948" spans="53:56" ht="15" x14ac:dyDescent="0.25">
      <c r="BA32948" s="91" t="s">
        <v>37515</v>
      </c>
      <c r="BB32948" s="91" t="s">
        <v>4286</v>
      </c>
      <c r="BC32948" s="91" t="s">
        <v>37436</v>
      </c>
      <c r="BD32948" s="423"/>
    </row>
    <row r="32949" spans="53:56" ht="15" x14ac:dyDescent="0.25">
      <c r="BA32949" s="90" t="s">
        <v>37516</v>
      </c>
      <c r="BB32949" s="90" t="s">
        <v>4286</v>
      </c>
      <c r="BC32949" s="90" t="s">
        <v>37436</v>
      </c>
      <c r="BD32949" s="423"/>
    </row>
    <row r="32950" spans="53:56" ht="15" x14ac:dyDescent="0.25">
      <c r="BA32950" s="91" t="s">
        <v>37517</v>
      </c>
      <c r="BB32950" s="91" t="s">
        <v>4286</v>
      </c>
      <c r="BC32950" s="91" t="s">
        <v>37436</v>
      </c>
      <c r="BD32950" s="423"/>
    </row>
    <row r="32951" spans="53:56" ht="15" x14ac:dyDescent="0.25">
      <c r="BA32951" s="90" t="s">
        <v>37518</v>
      </c>
      <c r="BB32951" s="90" t="s">
        <v>4286</v>
      </c>
      <c r="BC32951" s="90" t="s">
        <v>37436</v>
      </c>
      <c r="BD32951" s="423"/>
    </row>
    <row r="32952" spans="53:56" ht="15" x14ac:dyDescent="0.25">
      <c r="BA32952" s="91" t="s">
        <v>37519</v>
      </c>
      <c r="BB32952" s="91" t="s">
        <v>4286</v>
      </c>
      <c r="BC32952" s="91" t="s">
        <v>37436</v>
      </c>
      <c r="BD32952" s="423"/>
    </row>
    <row r="32953" spans="53:56" ht="15" x14ac:dyDescent="0.25">
      <c r="BA32953" s="90" t="s">
        <v>37520</v>
      </c>
      <c r="BB32953" s="90" t="s">
        <v>4286</v>
      </c>
      <c r="BC32953" s="90" t="s">
        <v>37436</v>
      </c>
      <c r="BD32953" s="423"/>
    </row>
    <row r="32954" spans="53:56" ht="15" x14ac:dyDescent="0.25">
      <c r="BA32954" s="91" t="s">
        <v>37521</v>
      </c>
      <c r="BB32954" s="91" t="s">
        <v>4286</v>
      </c>
      <c r="BC32954" s="91" t="s">
        <v>37436</v>
      </c>
      <c r="BD32954" s="423"/>
    </row>
    <row r="32955" spans="53:56" ht="15" x14ac:dyDescent="0.25">
      <c r="BA32955" s="90" t="s">
        <v>37522</v>
      </c>
      <c r="BB32955" s="90" t="s">
        <v>4286</v>
      </c>
      <c r="BC32955" s="90" t="s">
        <v>37436</v>
      </c>
      <c r="BD32955" s="423"/>
    </row>
    <row r="32956" spans="53:56" ht="15" x14ac:dyDescent="0.25">
      <c r="BA32956" s="91" t="s">
        <v>37523</v>
      </c>
      <c r="BB32956" s="91" t="s">
        <v>4286</v>
      </c>
      <c r="BC32956" s="91" t="s">
        <v>37436</v>
      </c>
      <c r="BD32956" s="423"/>
    </row>
    <row r="32957" spans="53:56" ht="15" x14ac:dyDescent="0.25">
      <c r="BA32957" s="90" t="s">
        <v>37524</v>
      </c>
      <c r="BB32957" s="90" t="s">
        <v>4286</v>
      </c>
      <c r="BC32957" s="90" t="s">
        <v>37436</v>
      </c>
      <c r="BD32957" s="423"/>
    </row>
    <row r="32958" spans="53:56" ht="15" x14ac:dyDescent="0.25">
      <c r="BA32958" s="91" t="s">
        <v>37525</v>
      </c>
      <c r="BB32958" s="91" t="s">
        <v>4286</v>
      </c>
      <c r="BC32958" s="91" t="s">
        <v>37436</v>
      </c>
      <c r="BD32958" s="423"/>
    </row>
    <row r="32959" spans="53:56" ht="15" x14ac:dyDescent="0.25">
      <c r="BA32959" s="90" t="s">
        <v>37526</v>
      </c>
      <c r="BB32959" s="90" t="s">
        <v>4286</v>
      </c>
      <c r="BC32959" s="90" t="s">
        <v>37436</v>
      </c>
      <c r="BD32959" s="423"/>
    </row>
    <row r="32960" spans="53:56" ht="15" x14ac:dyDescent="0.25">
      <c r="BA32960" s="91" t="s">
        <v>37527</v>
      </c>
      <c r="BB32960" s="91" t="s">
        <v>4286</v>
      </c>
      <c r="BC32960" s="91" t="s">
        <v>37436</v>
      </c>
      <c r="BD32960" s="423"/>
    </row>
    <row r="32961" spans="53:56" ht="15" x14ac:dyDescent="0.25">
      <c r="BA32961" s="90" t="s">
        <v>37528</v>
      </c>
      <c r="BB32961" s="90" t="s">
        <v>4286</v>
      </c>
      <c r="BC32961" s="90" t="s">
        <v>37436</v>
      </c>
      <c r="BD32961" s="423"/>
    </row>
    <row r="32962" spans="53:56" ht="15" x14ac:dyDescent="0.25">
      <c r="BA32962" s="91" t="s">
        <v>37529</v>
      </c>
      <c r="BB32962" s="91" t="s">
        <v>4286</v>
      </c>
      <c r="BC32962" s="91" t="s">
        <v>37436</v>
      </c>
      <c r="BD32962" s="423"/>
    </row>
    <row r="32963" spans="53:56" ht="15" x14ac:dyDescent="0.25">
      <c r="BA32963" s="90" t="s">
        <v>37530</v>
      </c>
      <c r="BB32963" s="90" t="s">
        <v>4286</v>
      </c>
      <c r="BC32963" s="90" t="s">
        <v>37436</v>
      </c>
      <c r="BD32963" s="423"/>
    </row>
    <row r="32964" spans="53:56" ht="15" x14ac:dyDescent="0.25">
      <c r="BA32964" s="91" t="s">
        <v>37531</v>
      </c>
      <c r="BB32964" s="91" t="s">
        <v>4286</v>
      </c>
      <c r="BC32964" s="91" t="s">
        <v>37436</v>
      </c>
      <c r="BD32964" s="423"/>
    </row>
    <row r="32965" spans="53:56" ht="15" x14ac:dyDescent="0.25">
      <c r="BA32965" s="90" t="s">
        <v>37532</v>
      </c>
      <c r="BB32965" s="90" t="s">
        <v>4286</v>
      </c>
      <c r="BC32965" s="90" t="s">
        <v>37436</v>
      </c>
      <c r="BD32965" s="423"/>
    </row>
    <row r="32966" spans="53:56" ht="15" x14ac:dyDescent="0.25">
      <c r="BA32966" s="91" t="s">
        <v>37533</v>
      </c>
      <c r="BB32966" s="91" t="s">
        <v>4286</v>
      </c>
      <c r="BC32966" s="91" t="s">
        <v>37436</v>
      </c>
      <c r="BD32966" s="423"/>
    </row>
    <row r="32967" spans="53:56" ht="15" x14ac:dyDescent="0.25">
      <c r="BA32967" s="90" t="s">
        <v>37534</v>
      </c>
      <c r="BB32967" s="90" t="s">
        <v>4286</v>
      </c>
      <c r="BC32967" s="90" t="s">
        <v>37436</v>
      </c>
      <c r="BD32967" s="423"/>
    </row>
    <row r="32968" spans="53:56" ht="15" x14ac:dyDescent="0.25">
      <c r="BA32968" s="91" t="s">
        <v>37535</v>
      </c>
      <c r="BB32968" s="91" t="s">
        <v>4286</v>
      </c>
      <c r="BC32968" s="91" t="s">
        <v>37436</v>
      </c>
      <c r="BD32968" s="423"/>
    </row>
    <row r="32969" spans="53:56" ht="15" x14ac:dyDescent="0.25">
      <c r="BA32969" s="90" t="s">
        <v>37536</v>
      </c>
      <c r="BB32969" s="90" t="s">
        <v>4286</v>
      </c>
      <c r="BC32969" s="90" t="s">
        <v>37436</v>
      </c>
      <c r="BD32969" s="423"/>
    </row>
    <row r="32970" spans="53:56" ht="15" x14ac:dyDescent="0.25">
      <c r="BA32970" s="91" t="s">
        <v>37537</v>
      </c>
      <c r="BB32970" s="91" t="s">
        <v>4286</v>
      </c>
      <c r="BC32970" s="91" t="s">
        <v>37436</v>
      </c>
      <c r="BD32970" s="423"/>
    </row>
    <row r="32971" spans="53:56" ht="15" x14ac:dyDescent="0.25">
      <c r="BA32971" s="90" t="s">
        <v>37538</v>
      </c>
      <c r="BB32971" s="90" t="s">
        <v>4286</v>
      </c>
      <c r="BC32971" s="90" t="s">
        <v>37436</v>
      </c>
      <c r="BD32971" s="423"/>
    </row>
    <row r="32972" spans="53:56" ht="15" x14ac:dyDescent="0.25">
      <c r="BA32972" s="91" t="s">
        <v>37539</v>
      </c>
      <c r="BB32972" s="91" t="s">
        <v>4286</v>
      </c>
      <c r="BC32972" s="91" t="s">
        <v>37436</v>
      </c>
      <c r="BD32972" s="423"/>
    </row>
    <row r="32973" spans="53:56" ht="15" x14ac:dyDescent="0.25">
      <c r="BA32973" s="90" t="s">
        <v>37540</v>
      </c>
      <c r="BB32973" s="90" t="s">
        <v>4286</v>
      </c>
      <c r="BC32973" s="90" t="s">
        <v>37436</v>
      </c>
      <c r="BD32973" s="423"/>
    </row>
    <row r="32974" spans="53:56" ht="15" x14ac:dyDescent="0.25">
      <c r="BA32974" s="91" t="s">
        <v>37541</v>
      </c>
      <c r="BB32974" s="91" t="s">
        <v>4286</v>
      </c>
      <c r="BC32974" s="91" t="s">
        <v>37436</v>
      </c>
      <c r="BD32974" s="423"/>
    </row>
    <row r="32975" spans="53:56" ht="15" x14ac:dyDescent="0.25">
      <c r="BA32975" s="90" t="s">
        <v>37542</v>
      </c>
      <c r="BB32975" s="90" t="s">
        <v>4286</v>
      </c>
      <c r="BC32975" s="90" t="s">
        <v>37436</v>
      </c>
      <c r="BD32975" s="423"/>
    </row>
    <row r="32976" spans="53:56" ht="15" x14ac:dyDescent="0.25">
      <c r="BA32976" s="91" t="s">
        <v>37543</v>
      </c>
      <c r="BB32976" s="91" t="s">
        <v>4286</v>
      </c>
      <c r="BC32976" s="91" t="s">
        <v>37436</v>
      </c>
      <c r="BD32976" s="423"/>
    </row>
    <row r="32977" spans="53:56" ht="15" x14ac:dyDescent="0.25">
      <c r="BA32977" s="90" t="s">
        <v>37544</v>
      </c>
      <c r="BB32977" s="90" t="s">
        <v>4286</v>
      </c>
      <c r="BC32977" s="90" t="s">
        <v>37436</v>
      </c>
      <c r="BD32977" s="423"/>
    </row>
    <row r="32978" spans="53:56" ht="15" x14ac:dyDescent="0.25">
      <c r="BA32978" s="91" t="s">
        <v>37545</v>
      </c>
      <c r="BB32978" s="91" t="s">
        <v>4286</v>
      </c>
      <c r="BC32978" s="91" t="s">
        <v>37436</v>
      </c>
      <c r="BD32978" s="423"/>
    </row>
    <row r="32979" spans="53:56" ht="15" x14ac:dyDescent="0.25">
      <c r="BA32979" s="90" t="s">
        <v>37546</v>
      </c>
      <c r="BB32979" s="90" t="s">
        <v>4286</v>
      </c>
      <c r="BC32979" s="90" t="s">
        <v>37436</v>
      </c>
      <c r="BD32979" s="423"/>
    </row>
    <row r="32980" spans="53:56" ht="15" x14ac:dyDescent="0.25">
      <c r="BA32980" s="91" t="s">
        <v>37547</v>
      </c>
      <c r="BB32980" s="91" t="s">
        <v>4286</v>
      </c>
      <c r="BC32980" s="91" t="s">
        <v>37436</v>
      </c>
      <c r="BD32980" s="423"/>
    </row>
    <row r="32981" spans="53:56" ht="15" x14ac:dyDescent="0.25">
      <c r="BA32981" s="91" t="s">
        <v>37548</v>
      </c>
      <c r="BB32981" s="91" t="s">
        <v>4286</v>
      </c>
      <c r="BC32981" s="91" t="s">
        <v>37436</v>
      </c>
      <c r="BD32981" s="423"/>
    </row>
    <row r="32982" spans="53:56" ht="15" x14ac:dyDescent="0.25">
      <c r="BA32982" s="90" t="s">
        <v>37549</v>
      </c>
      <c r="BB32982" s="90" t="s">
        <v>4286</v>
      </c>
      <c r="BC32982" s="90" t="s">
        <v>37436</v>
      </c>
      <c r="BD32982" s="423"/>
    </row>
    <row r="32983" spans="53:56" ht="15" x14ac:dyDescent="0.25">
      <c r="BA32983" s="91" t="s">
        <v>37550</v>
      </c>
      <c r="BB32983" s="91" t="s">
        <v>4286</v>
      </c>
      <c r="BC32983" s="91" t="s">
        <v>37436</v>
      </c>
      <c r="BD32983" s="423"/>
    </row>
    <row r="32984" spans="53:56" ht="15" x14ac:dyDescent="0.25">
      <c r="BA32984" s="90" t="s">
        <v>37551</v>
      </c>
      <c r="BB32984" s="90" t="s">
        <v>4286</v>
      </c>
      <c r="BC32984" s="90" t="s">
        <v>37436</v>
      </c>
      <c r="BD32984" s="423"/>
    </row>
    <row r="32985" spans="53:56" ht="15" x14ac:dyDescent="0.25">
      <c r="BA32985" s="90" t="s">
        <v>37552</v>
      </c>
      <c r="BB32985" s="90" t="s">
        <v>4286</v>
      </c>
      <c r="BC32985" s="90" t="s">
        <v>37436</v>
      </c>
      <c r="BD32985" s="423"/>
    </row>
    <row r="32986" spans="53:56" ht="15" x14ac:dyDescent="0.25">
      <c r="BA32986" s="91" t="s">
        <v>37553</v>
      </c>
      <c r="BB32986" s="91" t="s">
        <v>4286</v>
      </c>
      <c r="BC32986" s="91" t="s">
        <v>37436</v>
      </c>
      <c r="BD32986" s="423"/>
    </row>
    <row r="32987" spans="53:56" ht="15" x14ac:dyDescent="0.25">
      <c r="BA32987" s="90" t="s">
        <v>37554</v>
      </c>
      <c r="BB32987" s="90" t="s">
        <v>4286</v>
      </c>
      <c r="BC32987" s="90" t="s">
        <v>37436</v>
      </c>
      <c r="BD32987" s="423"/>
    </row>
    <row r="32988" spans="53:56" ht="15" x14ac:dyDescent="0.25">
      <c r="BA32988" s="91" t="s">
        <v>37555</v>
      </c>
      <c r="BB32988" s="91" t="s">
        <v>4286</v>
      </c>
      <c r="BC32988" s="91" t="s">
        <v>37436</v>
      </c>
      <c r="BD32988" s="423"/>
    </row>
    <row r="32989" spans="53:56" ht="15" x14ac:dyDescent="0.25">
      <c r="BA32989" s="90" t="s">
        <v>37556</v>
      </c>
      <c r="BB32989" s="90" t="s">
        <v>4286</v>
      </c>
      <c r="BC32989" s="90" t="s">
        <v>37436</v>
      </c>
      <c r="BD32989" s="423"/>
    </row>
    <row r="32990" spans="53:56" ht="15" x14ac:dyDescent="0.25">
      <c r="BA32990" s="91" t="s">
        <v>37557</v>
      </c>
      <c r="BB32990" s="91" t="s">
        <v>4286</v>
      </c>
      <c r="BC32990" s="91" t="s">
        <v>37436</v>
      </c>
      <c r="BD32990" s="423"/>
    </row>
    <row r="32991" spans="53:56" ht="15" x14ac:dyDescent="0.25">
      <c r="BA32991" s="90" t="s">
        <v>37558</v>
      </c>
      <c r="BB32991" s="90" t="s">
        <v>4286</v>
      </c>
      <c r="BC32991" s="90" t="s">
        <v>37436</v>
      </c>
      <c r="BD32991" s="423"/>
    </row>
    <row r="32992" spans="53:56" ht="15" x14ac:dyDescent="0.25">
      <c r="BA32992" s="91" t="s">
        <v>37559</v>
      </c>
      <c r="BB32992" s="91" t="s">
        <v>4286</v>
      </c>
      <c r="BC32992" s="91" t="s">
        <v>37560</v>
      </c>
      <c r="BD32992" s="423" t="s">
        <v>1301</v>
      </c>
    </row>
    <row r="32993" spans="53:56" ht="15" x14ac:dyDescent="0.25">
      <c r="BA32993" s="90" t="s">
        <v>37561</v>
      </c>
      <c r="BB32993" s="90" t="s">
        <v>4286</v>
      </c>
      <c r="BC32993" s="90" t="s">
        <v>37562</v>
      </c>
      <c r="BD32993" s="423" t="s">
        <v>1301</v>
      </c>
    </row>
    <row r="32994" spans="53:56" ht="15" x14ac:dyDescent="0.25">
      <c r="BA32994" s="91" t="s">
        <v>37563</v>
      </c>
      <c r="BB32994" s="91" t="s">
        <v>4286</v>
      </c>
      <c r="BC32994" s="91" t="s">
        <v>21504</v>
      </c>
      <c r="BD32994" s="423" t="s">
        <v>1301</v>
      </c>
    </row>
    <row r="32995" spans="53:56" ht="15" x14ac:dyDescent="0.25">
      <c r="BA32995" s="90" t="s">
        <v>37564</v>
      </c>
      <c r="BB32995" s="90" t="s">
        <v>4286</v>
      </c>
      <c r="BC32995" s="90" t="s">
        <v>37565</v>
      </c>
      <c r="BD32995" s="423" t="s">
        <v>1301</v>
      </c>
    </row>
    <row r="32996" spans="53:56" ht="15" x14ac:dyDescent="0.25">
      <c r="BA32996" s="91" t="s">
        <v>37566</v>
      </c>
      <c r="BB32996" s="91" t="s">
        <v>4286</v>
      </c>
      <c r="BC32996" s="91" t="s">
        <v>37567</v>
      </c>
      <c r="BD32996" s="423" t="s">
        <v>1301</v>
      </c>
    </row>
    <row r="32997" spans="53:56" ht="15" x14ac:dyDescent="0.25">
      <c r="BA32997" s="90" t="s">
        <v>37568</v>
      </c>
      <c r="BB32997" s="90" t="s">
        <v>4286</v>
      </c>
      <c r="BC32997" s="90" t="s">
        <v>37565</v>
      </c>
      <c r="BD32997" s="423" t="s">
        <v>1301</v>
      </c>
    </row>
    <row r="32998" spans="53:56" ht="15" x14ac:dyDescent="0.25">
      <c r="BA32998" s="91" t="s">
        <v>37569</v>
      </c>
      <c r="BB32998" s="91" t="s">
        <v>4286</v>
      </c>
      <c r="BC32998" s="91" t="s">
        <v>37560</v>
      </c>
      <c r="BD32998" s="423" t="s">
        <v>1301</v>
      </c>
    </row>
    <row r="32999" spans="53:56" ht="15" x14ac:dyDescent="0.25">
      <c r="BA32999" s="90" t="s">
        <v>37570</v>
      </c>
      <c r="BB32999" s="90" t="s">
        <v>4286</v>
      </c>
      <c r="BC32999" s="90" t="s">
        <v>37565</v>
      </c>
      <c r="BD32999" s="423" t="s">
        <v>1301</v>
      </c>
    </row>
    <row r="33000" spans="53:56" ht="15" x14ac:dyDescent="0.25">
      <c r="BA33000" s="91" t="s">
        <v>37571</v>
      </c>
      <c r="BB33000" s="91" t="s">
        <v>4286</v>
      </c>
      <c r="BC33000" s="91" t="s">
        <v>37560</v>
      </c>
      <c r="BD33000" s="423" t="s">
        <v>1301</v>
      </c>
    </row>
    <row r="33001" spans="53:56" ht="15" x14ac:dyDescent="0.25">
      <c r="BA33001" s="91" t="s">
        <v>37572</v>
      </c>
      <c r="BB33001" s="91" t="s">
        <v>4286</v>
      </c>
      <c r="BC33001" s="91" t="s">
        <v>37560</v>
      </c>
      <c r="BD33001" s="423" t="s">
        <v>1301</v>
      </c>
    </row>
    <row r="33002" spans="53:56" ht="15" x14ac:dyDescent="0.25">
      <c r="BA33002" s="90" t="s">
        <v>37573</v>
      </c>
      <c r="BB33002" s="90" t="s">
        <v>4286</v>
      </c>
      <c r="BC33002" s="90" t="s">
        <v>15241</v>
      </c>
      <c r="BD33002" s="423" t="s">
        <v>1301</v>
      </c>
    </row>
    <row r="33003" spans="53:56" ht="15" x14ac:dyDescent="0.25">
      <c r="BA33003" s="91" t="s">
        <v>37574</v>
      </c>
      <c r="BB33003" s="91" t="s">
        <v>4286</v>
      </c>
      <c r="BC33003" s="91" t="s">
        <v>37575</v>
      </c>
      <c r="BD33003" s="423" t="s">
        <v>1301</v>
      </c>
    </row>
    <row r="33004" spans="53:56" ht="15" x14ac:dyDescent="0.25">
      <c r="BA33004" s="90" t="s">
        <v>37576</v>
      </c>
      <c r="BB33004" s="90" t="s">
        <v>4286</v>
      </c>
      <c r="BC33004" s="90" t="s">
        <v>37562</v>
      </c>
      <c r="BD33004" s="423" t="s">
        <v>1301</v>
      </c>
    </row>
    <row r="33005" spans="53:56" ht="15" x14ac:dyDescent="0.25">
      <c r="BA33005" s="90" t="s">
        <v>37577</v>
      </c>
      <c r="BB33005" s="90" t="s">
        <v>4286</v>
      </c>
      <c r="BC33005" s="90" t="s">
        <v>15241</v>
      </c>
      <c r="BD33005" s="423" t="s">
        <v>1301</v>
      </c>
    </row>
    <row r="33006" spans="53:56" ht="15" x14ac:dyDescent="0.25">
      <c r="BA33006" s="91" t="s">
        <v>37578</v>
      </c>
      <c r="BB33006" s="91" t="s">
        <v>4286</v>
      </c>
      <c r="BC33006" s="91" t="s">
        <v>15241</v>
      </c>
      <c r="BD33006" s="423" t="s">
        <v>1301</v>
      </c>
    </row>
    <row r="33007" spans="53:56" ht="15" x14ac:dyDescent="0.25">
      <c r="BA33007" s="90" t="s">
        <v>37579</v>
      </c>
      <c r="BB33007" s="90" t="s">
        <v>4286</v>
      </c>
      <c r="BC33007" s="90" t="s">
        <v>15241</v>
      </c>
      <c r="BD33007" s="423" t="s">
        <v>1301</v>
      </c>
    </row>
    <row r="33008" spans="53:56" ht="15" x14ac:dyDescent="0.25">
      <c r="BA33008" s="91" t="s">
        <v>37580</v>
      </c>
      <c r="BB33008" s="91" t="s">
        <v>4286</v>
      </c>
      <c r="BC33008" s="91" t="s">
        <v>37575</v>
      </c>
      <c r="BD33008" s="423" t="s">
        <v>1301</v>
      </c>
    </row>
    <row r="33009" spans="53:56" ht="15" x14ac:dyDescent="0.25">
      <c r="BA33009" s="91" t="s">
        <v>37581</v>
      </c>
      <c r="BB33009" s="91" t="s">
        <v>4286</v>
      </c>
      <c r="BC33009" s="91" t="s">
        <v>19730</v>
      </c>
      <c r="BD33009" s="423" t="s">
        <v>1301</v>
      </c>
    </row>
    <row r="33010" spans="53:56" ht="15" x14ac:dyDescent="0.25">
      <c r="BA33010" s="90" t="s">
        <v>37582</v>
      </c>
      <c r="BB33010" s="90" t="s">
        <v>4286</v>
      </c>
      <c r="BC33010" s="90" t="s">
        <v>37560</v>
      </c>
      <c r="BD33010" s="423" t="s">
        <v>1301</v>
      </c>
    </row>
    <row r="33011" spans="53:56" ht="15" x14ac:dyDescent="0.25">
      <c r="BA33011" s="91" t="s">
        <v>37583</v>
      </c>
      <c r="BB33011" s="91" t="s">
        <v>4286</v>
      </c>
      <c r="BC33011" s="91" t="s">
        <v>37565</v>
      </c>
      <c r="BD33011" s="423" t="s">
        <v>1301</v>
      </c>
    </row>
    <row r="33012" spans="53:56" ht="15" x14ac:dyDescent="0.25">
      <c r="BA33012" s="90" t="s">
        <v>37584</v>
      </c>
      <c r="BB33012" s="90" t="s">
        <v>4286</v>
      </c>
      <c r="BC33012" s="90" t="s">
        <v>19730</v>
      </c>
      <c r="BD33012" s="423" t="s">
        <v>1301</v>
      </c>
    </row>
    <row r="33013" spans="53:56" ht="15" x14ac:dyDescent="0.25">
      <c r="BA33013" s="91" t="s">
        <v>37585</v>
      </c>
      <c r="BB33013" s="91" t="s">
        <v>4286</v>
      </c>
      <c r="BC33013" s="91" t="s">
        <v>37562</v>
      </c>
      <c r="BD33013" s="423" t="s">
        <v>1301</v>
      </c>
    </row>
    <row r="33014" spans="53:56" ht="15" x14ac:dyDescent="0.25">
      <c r="BA33014" s="91" t="s">
        <v>37586</v>
      </c>
      <c r="BB33014" s="91" t="s">
        <v>4286</v>
      </c>
      <c r="BC33014" s="91" t="s">
        <v>19730</v>
      </c>
      <c r="BD33014" s="423" t="s">
        <v>1301</v>
      </c>
    </row>
    <row r="33015" spans="53:56" ht="15" x14ac:dyDescent="0.25">
      <c r="BA33015" s="90" t="s">
        <v>37586</v>
      </c>
      <c r="BB33015" s="90" t="s">
        <v>4286</v>
      </c>
      <c r="BC33015" s="90" t="s">
        <v>20002</v>
      </c>
      <c r="BD33015" s="423" t="s">
        <v>1301</v>
      </c>
    </row>
    <row r="33016" spans="53:56" ht="15" x14ac:dyDescent="0.25">
      <c r="BA33016" s="90" t="s">
        <v>37587</v>
      </c>
      <c r="BB33016" s="90" t="s">
        <v>4286</v>
      </c>
      <c r="BC33016" s="90" t="s">
        <v>37565</v>
      </c>
      <c r="BD33016" s="423" t="s">
        <v>1301</v>
      </c>
    </row>
    <row r="33017" spans="53:56" ht="15" x14ac:dyDescent="0.25">
      <c r="BA33017" s="91" t="s">
        <v>37588</v>
      </c>
      <c r="BB33017" s="91" t="s">
        <v>4286</v>
      </c>
      <c r="BC33017" s="91" t="s">
        <v>37575</v>
      </c>
      <c r="BD33017" s="423" t="s">
        <v>1301</v>
      </c>
    </row>
    <row r="33018" spans="53:56" ht="15" x14ac:dyDescent="0.25">
      <c r="BA33018" s="90" t="s">
        <v>37589</v>
      </c>
      <c r="BB33018" s="90" t="s">
        <v>4286</v>
      </c>
      <c r="BC33018" s="90" t="s">
        <v>37575</v>
      </c>
      <c r="BD33018" s="423" t="s">
        <v>1301</v>
      </c>
    </row>
    <row r="33019" spans="53:56" ht="15" x14ac:dyDescent="0.25">
      <c r="BA33019" s="91" t="s">
        <v>37590</v>
      </c>
      <c r="BB33019" s="91" t="s">
        <v>4286</v>
      </c>
      <c r="BC33019" s="91" t="s">
        <v>37567</v>
      </c>
      <c r="BD33019" s="423" t="s">
        <v>1301</v>
      </c>
    </row>
    <row r="33020" spans="53:56" ht="15" x14ac:dyDescent="0.25">
      <c r="BA33020" s="91" t="s">
        <v>37591</v>
      </c>
      <c r="BB33020" s="91" t="s">
        <v>4286</v>
      </c>
      <c r="BC33020" s="91" t="s">
        <v>21504</v>
      </c>
      <c r="BD33020" s="423" t="s">
        <v>1301</v>
      </c>
    </row>
    <row r="33021" spans="53:56" ht="15" x14ac:dyDescent="0.25">
      <c r="BA33021" s="90" t="s">
        <v>37592</v>
      </c>
      <c r="BB33021" s="90" t="s">
        <v>4286</v>
      </c>
      <c r="BC33021" s="90" t="s">
        <v>15241</v>
      </c>
      <c r="BD33021" s="423" t="s">
        <v>1301</v>
      </c>
    </row>
    <row r="33022" spans="53:56" ht="15" x14ac:dyDescent="0.25">
      <c r="BA33022" s="91" t="s">
        <v>37593</v>
      </c>
      <c r="BB33022" s="91" t="s">
        <v>4286</v>
      </c>
      <c r="BC33022" s="91" t="s">
        <v>21504</v>
      </c>
      <c r="BD33022" s="423" t="s">
        <v>1301</v>
      </c>
    </row>
    <row r="33023" spans="53:56" ht="15" x14ac:dyDescent="0.25">
      <c r="BA33023" s="90" t="s">
        <v>37594</v>
      </c>
      <c r="BB33023" s="90" t="s">
        <v>4286</v>
      </c>
      <c r="BC33023" s="90" t="s">
        <v>37565</v>
      </c>
      <c r="BD33023" s="423" t="s">
        <v>1301</v>
      </c>
    </row>
    <row r="33024" spans="53:56" ht="15" x14ac:dyDescent="0.25">
      <c r="BA33024" s="90" t="s">
        <v>37595</v>
      </c>
      <c r="BB33024" s="90" t="s">
        <v>4286</v>
      </c>
      <c r="BC33024" s="90" t="s">
        <v>37565</v>
      </c>
      <c r="BD33024" s="423" t="s">
        <v>1301</v>
      </c>
    </row>
    <row r="33025" spans="53:56" ht="15" x14ac:dyDescent="0.25">
      <c r="BA33025" s="91" t="s">
        <v>37596</v>
      </c>
      <c r="BB33025" s="91" t="s">
        <v>4286</v>
      </c>
      <c r="BC33025" s="91" t="s">
        <v>37560</v>
      </c>
      <c r="BD33025" s="423" t="s">
        <v>1301</v>
      </c>
    </row>
    <row r="33026" spans="53:56" ht="15" x14ac:dyDescent="0.25">
      <c r="BA33026" s="90" t="s">
        <v>37597</v>
      </c>
      <c r="BB33026" s="90" t="s">
        <v>4286</v>
      </c>
      <c r="BC33026" s="90" t="s">
        <v>19730</v>
      </c>
      <c r="BD33026" s="423" t="s">
        <v>1301</v>
      </c>
    </row>
    <row r="33027" spans="53:56" ht="15" x14ac:dyDescent="0.25">
      <c r="BA33027" s="91" t="s">
        <v>37598</v>
      </c>
      <c r="BB33027" s="91" t="s">
        <v>4286</v>
      </c>
      <c r="BC33027" s="91" t="s">
        <v>37565</v>
      </c>
      <c r="BD33027" s="423" t="s">
        <v>1301</v>
      </c>
    </row>
    <row r="33028" spans="53:56" ht="15" x14ac:dyDescent="0.25">
      <c r="BA33028" s="91" t="s">
        <v>37599</v>
      </c>
      <c r="BB33028" s="91" t="s">
        <v>4286</v>
      </c>
      <c r="BC33028" s="91" t="s">
        <v>21504</v>
      </c>
      <c r="BD33028" s="423" t="s">
        <v>1301</v>
      </c>
    </row>
    <row r="33029" spans="53:56" ht="15" x14ac:dyDescent="0.25">
      <c r="BA33029" s="90" t="s">
        <v>37600</v>
      </c>
      <c r="BB33029" s="90" t="s">
        <v>4286</v>
      </c>
      <c r="BC33029" s="90" t="s">
        <v>20002</v>
      </c>
      <c r="BD33029" s="423" t="s">
        <v>1301</v>
      </c>
    </row>
    <row r="33030" spans="53:56" ht="15" x14ac:dyDescent="0.25">
      <c r="BA33030" s="91" t="s">
        <v>37601</v>
      </c>
      <c r="BB33030" s="91" t="s">
        <v>4286</v>
      </c>
      <c r="BC33030" s="91" t="s">
        <v>19730</v>
      </c>
      <c r="BD33030" s="423" t="s">
        <v>1301</v>
      </c>
    </row>
    <row r="33031" spans="53:56" ht="15" x14ac:dyDescent="0.25">
      <c r="BA33031" s="90" t="s">
        <v>37602</v>
      </c>
      <c r="BB33031" s="90" t="s">
        <v>4286</v>
      </c>
      <c r="BC33031" s="90" t="s">
        <v>37567</v>
      </c>
      <c r="BD33031" s="423" t="s">
        <v>1301</v>
      </c>
    </row>
    <row r="33032" spans="53:56" ht="15" x14ac:dyDescent="0.25">
      <c r="BA33032" s="90" t="s">
        <v>37603</v>
      </c>
      <c r="BB33032" s="90" t="s">
        <v>4286</v>
      </c>
      <c r="BC33032" s="90" t="s">
        <v>19730</v>
      </c>
      <c r="BD33032" s="423" t="s">
        <v>1301</v>
      </c>
    </row>
    <row r="33033" spans="53:56" ht="15" x14ac:dyDescent="0.25">
      <c r="BA33033" s="91" t="s">
        <v>37604</v>
      </c>
      <c r="BB33033" s="91" t="s">
        <v>4286</v>
      </c>
      <c r="BC33033" s="91" t="s">
        <v>15241</v>
      </c>
      <c r="BD33033" s="423" t="s">
        <v>1301</v>
      </c>
    </row>
    <row r="33034" spans="53:56" ht="15" x14ac:dyDescent="0.25">
      <c r="BA33034" s="90" t="s">
        <v>37605</v>
      </c>
      <c r="BB33034" s="90" t="s">
        <v>4286</v>
      </c>
      <c r="BC33034" s="90" t="s">
        <v>15241</v>
      </c>
      <c r="BD33034" s="423" t="s">
        <v>1301</v>
      </c>
    </row>
    <row r="33035" spans="53:56" ht="15" x14ac:dyDescent="0.25">
      <c r="BA33035" s="91" t="s">
        <v>37606</v>
      </c>
      <c r="BB33035" s="91" t="s">
        <v>4286</v>
      </c>
      <c r="BC33035" s="91" t="s">
        <v>37565</v>
      </c>
      <c r="BD33035" s="423" t="s">
        <v>1301</v>
      </c>
    </row>
    <row r="33036" spans="53:56" ht="15" x14ac:dyDescent="0.25">
      <c r="BA33036" s="90" t="s">
        <v>37607</v>
      </c>
      <c r="BB33036" s="90" t="s">
        <v>4286</v>
      </c>
      <c r="BC33036" s="90" t="s">
        <v>37565</v>
      </c>
      <c r="BD33036" s="423" t="s">
        <v>1301</v>
      </c>
    </row>
    <row r="33037" spans="53:56" ht="15" x14ac:dyDescent="0.25">
      <c r="BA33037" s="91" t="s">
        <v>37608</v>
      </c>
      <c r="BB33037" s="91" t="s">
        <v>4286</v>
      </c>
      <c r="BC33037" s="91" t="s">
        <v>37565</v>
      </c>
      <c r="BD33037" s="423" t="s">
        <v>1301</v>
      </c>
    </row>
    <row r="33038" spans="53:56" ht="15" x14ac:dyDescent="0.25">
      <c r="BA33038" s="91" t="s">
        <v>37609</v>
      </c>
      <c r="BB33038" s="91" t="s">
        <v>4286</v>
      </c>
      <c r="BC33038" s="91" t="s">
        <v>19730</v>
      </c>
      <c r="BD33038" s="423" t="s">
        <v>1301</v>
      </c>
    </row>
    <row r="33039" spans="53:56" ht="15" x14ac:dyDescent="0.25">
      <c r="BA33039" s="90" t="s">
        <v>37610</v>
      </c>
      <c r="BB33039" s="90" t="s">
        <v>4286</v>
      </c>
      <c r="BC33039" s="90" t="s">
        <v>37567</v>
      </c>
      <c r="BD33039" s="423" t="s">
        <v>1301</v>
      </c>
    </row>
    <row r="33040" spans="53:56" ht="15" x14ac:dyDescent="0.25">
      <c r="BA33040" s="91" t="s">
        <v>37611</v>
      </c>
      <c r="BB33040" s="91" t="s">
        <v>4286</v>
      </c>
      <c r="BC33040" s="91" t="s">
        <v>37612</v>
      </c>
      <c r="BD33040" s="423" t="s">
        <v>1301</v>
      </c>
    </row>
    <row r="33041" spans="53:56" ht="15" x14ac:dyDescent="0.25">
      <c r="BA33041" s="90" t="s">
        <v>37613</v>
      </c>
      <c r="BB33041" s="90" t="s">
        <v>4286</v>
      </c>
      <c r="BC33041" s="90" t="s">
        <v>37562</v>
      </c>
      <c r="BD33041" s="423" t="s">
        <v>1301</v>
      </c>
    </row>
    <row r="33042" spans="53:56" ht="15" x14ac:dyDescent="0.25">
      <c r="BA33042" s="90" t="s">
        <v>37614</v>
      </c>
      <c r="BB33042" s="90" t="s">
        <v>4286</v>
      </c>
      <c r="BC33042" s="90" t="s">
        <v>37567</v>
      </c>
      <c r="BD33042" s="423" t="s">
        <v>1301</v>
      </c>
    </row>
    <row r="33043" spans="53:56" ht="15" x14ac:dyDescent="0.25">
      <c r="BA33043" s="90" t="s">
        <v>37615</v>
      </c>
      <c r="BB33043" s="90" t="s">
        <v>4286</v>
      </c>
      <c r="BC33043" s="90" t="s">
        <v>37560</v>
      </c>
      <c r="BD33043" s="423" t="s">
        <v>1301</v>
      </c>
    </row>
    <row r="33044" spans="53:56" ht="15" x14ac:dyDescent="0.25">
      <c r="BA33044" s="91" t="s">
        <v>37616</v>
      </c>
      <c r="BB33044" s="91" t="s">
        <v>4286</v>
      </c>
      <c r="BC33044" s="91" t="s">
        <v>37565</v>
      </c>
      <c r="BD33044" s="423" t="s">
        <v>1301</v>
      </c>
    </row>
    <row r="33045" spans="53:56" ht="15" x14ac:dyDescent="0.25">
      <c r="BA33045" s="90" t="s">
        <v>37617</v>
      </c>
      <c r="BB33045" s="90" t="s">
        <v>4286</v>
      </c>
      <c r="BC33045" s="90" t="s">
        <v>37560</v>
      </c>
      <c r="BD33045" s="423" t="s">
        <v>1301</v>
      </c>
    </row>
    <row r="33046" spans="53:56" ht="15" x14ac:dyDescent="0.25">
      <c r="BA33046" s="91" t="s">
        <v>37618</v>
      </c>
      <c r="BB33046" s="91" t="s">
        <v>4286</v>
      </c>
      <c r="BC33046" s="91" t="s">
        <v>15241</v>
      </c>
      <c r="BD33046" s="423" t="s">
        <v>1301</v>
      </c>
    </row>
    <row r="33047" spans="53:56" ht="15" x14ac:dyDescent="0.25">
      <c r="BA33047" s="91" t="s">
        <v>37619</v>
      </c>
      <c r="BB33047" s="91" t="s">
        <v>4286</v>
      </c>
      <c r="BC33047" s="91" t="s">
        <v>15241</v>
      </c>
      <c r="BD33047" s="423" t="s">
        <v>1301</v>
      </c>
    </row>
    <row r="33048" spans="53:56" ht="15" x14ac:dyDescent="0.25">
      <c r="BA33048" s="90" t="s">
        <v>37620</v>
      </c>
      <c r="BB33048" s="90" t="s">
        <v>4286</v>
      </c>
      <c r="BC33048" s="90" t="s">
        <v>15241</v>
      </c>
      <c r="BD33048" s="423" t="s">
        <v>1301</v>
      </c>
    </row>
    <row r="33049" spans="53:56" ht="15" x14ac:dyDescent="0.25">
      <c r="BA33049" s="91" t="s">
        <v>37621</v>
      </c>
      <c r="BB33049" s="91" t="s">
        <v>4286</v>
      </c>
      <c r="BC33049" s="91" t="s">
        <v>15241</v>
      </c>
      <c r="BD33049" s="423" t="s">
        <v>1301</v>
      </c>
    </row>
    <row r="33050" spans="53:56" ht="15" x14ac:dyDescent="0.25">
      <c r="BA33050" s="90" t="s">
        <v>37622</v>
      </c>
      <c r="BB33050" s="90" t="s">
        <v>4286</v>
      </c>
      <c r="BC33050" s="90" t="s">
        <v>19730</v>
      </c>
      <c r="BD33050" s="423" t="s">
        <v>1301</v>
      </c>
    </row>
    <row r="33051" spans="53:56" ht="15" x14ac:dyDescent="0.25">
      <c r="BA33051" s="90" t="s">
        <v>37623</v>
      </c>
      <c r="BB33051" s="90" t="s">
        <v>4286</v>
      </c>
      <c r="BC33051" s="90" t="s">
        <v>21504</v>
      </c>
      <c r="BD33051" s="423" t="s">
        <v>1301</v>
      </c>
    </row>
    <row r="33052" spans="53:56" ht="15" x14ac:dyDescent="0.25">
      <c r="BA33052" s="91" t="s">
        <v>37624</v>
      </c>
      <c r="BB33052" s="91" t="s">
        <v>4286</v>
      </c>
      <c r="BC33052" s="91" t="s">
        <v>37560</v>
      </c>
      <c r="BD33052" s="423" t="s">
        <v>1301</v>
      </c>
    </row>
    <row r="33053" spans="53:56" ht="15" x14ac:dyDescent="0.25">
      <c r="BA33053" s="90" t="s">
        <v>37625</v>
      </c>
      <c r="BB33053" s="90" t="s">
        <v>4286</v>
      </c>
      <c r="BC33053" s="90" t="s">
        <v>37565</v>
      </c>
      <c r="BD33053" s="423" t="s">
        <v>1301</v>
      </c>
    </row>
    <row r="33054" spans="53:56" ht="15" x14ac:dyDescent="0.25">
      <c r="BA33054" s="91" t="s">
        <v>37626</v>
      </c>
      <c r="BB33054" s="91" t="s">
        <v>4286</v>
      </c>
      <c r="BC33054" s="91" t="s">
        <v>37565</v>
      </c>
      <c r="BD33054" s="423" t="s">
        <v>1301</v>
      </c>
    </row>
    <row r="33055" spans="53:56" ht="15" x14ac:dyDescent="0.25">
      <c r="BA33055" s="91" t="s">
        <v>37627</v>
      </c>
      <c r="BB33055" s="91" t="s">
        <v>4286</v>
      </c>
      <c r="BC33055" s="91" t="s">
        <v>37565</v>
      </c>
      <c r="BD33055" s="423" t="s">
        <v>1301</v>
      </c>
    </row>
    <row r="33056" spans="53:56" ht="15" x14ac:dyDescent="0.25">
      <c r="BA33056" s="90" t="s">
        <v>37628</v>
      </c>
      <c r="BB33056" s="90" t="s">
        <v>4286</v>
      </c>
      <c r="BC33056" s="90" t="s">
        <v>37565</v>
      </c>
      <c r="BD33056" s="423" t="s">
        <v>1301</v>
      </c>
    </row>
    <row r="33057" spans="53:56" ht="15" x14ac:dyDescent="0.25">
      <c r="BA33057" s="91" t="s">
        <v>37629</v>
      </c>
      <c r="BB33057" s="91" t="s">
        <v>4286</v>
      </c>
      <c r="BC33057" s="91" t="s">
        <v>37565</v>
      </c>
      <c r="BD33057" s="423" t="s">
        <v>1301</v>
      </c>
    </row>
    <row r="33058" spans="53:56" ht="15" x14ac:dyDescent="0.25">
      <c r="BA33058" s="91" t="s">
        <v>37630</v>
      </c>
      <c r="BB33058" s="91" t="s">
        <v>4286</v>
      </c>
      <c r="BC33058" s="91" t="s">
        <v>37567</v>
      </c>
      <c r="BD33058" s="423" t="s">
        <v>1301</v>
      </c>
    </row>
    <row r="33059" spans="53:56" ht="15" x14ac:dyDescent="0.25">
      <c r="BA33059" s="90" t="s">
        <v>37630</v>
      </c>
      <c r="BB33059" s="90" t="s">
        <v>4286</v>
      </c>
      <c r="BC33059" s="90" t="s">
        <v>37565</v>
      </c>
      <c r="BD33059" s="423" t="s">
        <v>1301</v>
      </c>
    </row>
    <row r="33060" spans="53:56" ht="15" x14ac:dyDescent="0.25">
      <c r="BA33060" s="90" t="s">
        <v>37631</v>
      </c>
      <c r="BB33060" s="90" t="s">
        <v>4286</v>
      </c>
      <c r="BC33060" s="90" t="s">
        <v>37565</v>
      </c>
      <c r="BD33060" s="423" t="s">
        <v>1301</v>
      </c>
    </row>
    <row r="33061" spans="53:56" ht="15" x14ac:dyDescent="0.25">
      <c r="BA33061" s="90" t="s">
        <v>37632</v>
      </c>
      <c r="BB33061" s="90" t="s">
        <v>4286</v>
      </c>
      <c r="BC33061" s="90" t="s">
        <v>37567</v>
      </c>
      <c r="BD33061" s="423" t="s">
        <v>1301</v>
      </c>
    </row>
    <row r="33062" spans="53:56" ht="15" x14ac:dyDescent="0.25">
      <c r="BA33062" s="91" t="s">
        <v>37632</v>
      </c>
      <c r="BB33062" s="91" t="s">
        <v>4286</v>
      </c>
      <c r="BC33062" s="91" t="s">
        <v>37565</v>
      </c>
      <c r="BD33062" s="423" t="s">
        <v>1301</v>
      </c>
    </row>
    <row r="33063" spans="53:56" ht="15" x14ac:dyDescent="0.25">
      <c r="BA33063" s="90" t="s">
        <v>37633</v>
      </c>
      <c r="BB33063" s="90" t="s">
        <v>4286</v>
      </c>
      <c r="BC33063" s="90" t="s">
        <v>37565</v>
      </c>
      <c r="BD33063" s="423" t="s">
        <v>1301</v>
      </c>
    </row>
    <row r="33064" spans="53:56" ht="15" x14ac:dyDescent="0.25">
      <c r="BA33064" s="91" t="s">
        <v>37634</v>
      </c>
      <c r="BB33064" s="91" t="s">
        <v>4286</v>
      </c>
      <c r="BC33064" s="91" t="s">
        <v>37565</v>
      </c>
      <c r="BD33064" s="423" t="s">
        <v>1301</v>
      </c>
    </row>
    <row r="33065" spans="53:56" ht="15" x14ac:dyDescent="0.25">
      <c r="BA33065" s="91" t="s">
        <v>37635</v>
      </c>
      <c r="BB33065" s="91" t="s">
        <v>4286</v>
      </c>
      <c r="BC33065" s="91" t="s">
        <v>37567</v>
      </c>
      <c r="BD33065" s="423" t="s">
        <v>1301</v>
      </c>
    </row>
    <row r="33066" spans="53:56" ht="15" x14ac:dyDescent="0.25">
      <c r="BA33066" s="90" t="s">
        <v>37636</v>
      </c>
      <c r="BB33066" s="90" t="s">
        <v>4286</v>
      </c>
      <c r="BC33066" s="90" t="s">
        <v>37567</v>
      </c>
      <c r="BD33066" s="423" t="s">
        <v>1301</v>
      </c>
    </row>
    <row r="33067" spans="53:56" ht="15" x14ac:dyDescent="0.25">
      <c r="BA33067" s="91" t="s">
        <v>37637</v>
      </c>
      <c r="BB33067" s="91" t="s">
        <v>4286</v>
      </c>
      <c r="BC33067" s="91" t="s">
        <v>37567</v>
      </c>
      <c r="BD33067" s="423" t="s">
        <v>1301</v>
      </c>
    </row>
    <row r="33068" spans="53:56" ht="15" x14ac:dyDescent="0.25">
      <c r="BA33068" s="90" t="s">
        <v>37638</v>
      </c>
      <c r="BB33068" s="90" t="s">
        <v>4286</v>
      </c>
      <c r="BC33068" s="90" t="s">
        <v>37567</v>
      </c>
      <c r="BD33068" s="423" t="s">
        <v>1301</v>
      </c>
    </row>
    <row r="33069" spans="53:56" ht="15" x14ac:dyDescent="0.25">
      <c r="BA33069" s="90" t="s">
        <v>37639</v>
      </c>
      <c r="BB33069" s="90" t="s">
        <v>4286</v>
      </c>
      <c r="BC33069" s="90" t="s">
        <v>37565</v>
      </c>
      <c r="BD33069" s="423" t="s">
        <v>1301</v>
      </c>
    </row>
    <row r="33070" spans="53:56" ht="15" x14ac:dyDescent="0.25">
      <c r="BA33070" s="91" t="s">
        <v>37640</v>
      </c>
      <c r="BB33070" s="91" t="s">
        <v>4286</v>
      </c>
      <c r="BC33070" s="91" t="s">
        <v>37565</v>
      </c>
      <c r="BD33070" s="423" t="s">
        <v>1301</v>
      </c>
    </row>
    <row r="33071" spans="53:56" ht="15" x14ac:dyDescent="0.25">
      <c r="BA33071" s="90" t="s">
        <v>37641</v>
      </c>
      <c r="BB33071" s="90" t="s">
        <v>4286</v>
      </c>
      <c r="BC33071" s="90" t="s">
        <v>37565</v>
      </c>
      <c r="BD33071" s="423" t="s">
        <v>1301</v>
      </c>
    </row>
    <row r="33072" spans="53:56" ht="15" x14ac:dyDescent="0.25">
      <c r="BA33072" s="91" t="s">
        <v>37642</v>
      </c>
      <c r="BB33072" s="91" t="s">
        <v>4286</v>
      </c>
      <c r="BC33072" s="91" t="s">
        <v>37565</v>
      </c>
      <c r="BD33072" s="423" t="s">
        <v>1301</v>
      </c>
    </row>
    <row r="33073" spans="53:56" ht="15" x14ac:dyDescent="0.25">
      <c r="BA33073" s="90" t="s">
        <v>37643</v>
      </c>
      <c r="BB33073" s="90" t="s">
        <v>4286</v>
      </c>
      <c r="BC33073" s="90" t="s">
        <v>37565</v>
      </c>
      <c r="BD33073" s="423" t="s">
        <v>1301</v>
      </c>
    </row>
    <row r="33074" spans="53:56" ht="15" x14ac:dyDescent="0.25">
      <c r="BA33074" s="91" t="s">
        <v>37644</v>
      </c>
      <c r="BB33074" s="91" t="s">
        <v>4286</v>
      </c>
      <c r="BC33074" s="91" t="s">
        <v>37565</v>
      </c>
      <c r="BD33074" s="423" t="s">
        <v>1301</v>
      </c>
    </row>
    <row r="33075" spans="53:56" ht="15" x14ac:dyDescent="0.25">
      <c r="BA33075" s="90" t="s">
        <v>37645</v>
      </c>
      <c r="BB33075" s="90" t="s">
        <v>4286</v>
      </c>
      <c r="BC33075" s="90" t="s">
        <v>37565</v>
      </c>
      <c r="BD33075" s="423" t="s">
        <v>1301</v>
      </c>
    </row>
    <row r="33076" spans="53:56" ht="15" x14ac:dyDescent="0.25">
      <c r="BA33076" s="91" t="s">
        <v>37646</v>
      </c>
      <c r="BB33076" s="91" t="s">
        <v>4286</v>
      </c>
      <c r="BC33076" s="91" t="s">
        <v>37565</v>
      </c>
      <c r="BD33076" s="423" t="s">
        <v>1301</v>
      </c>
    </row>
    <row r="33077" spans="53:56" ht="15" x14ac:dyDescent="0.25">
      <c r="BA33077" s="90" t="s">
        <v>37647</v>
      </c>
      <c r="BB33077" s="90" t="s">
        <v>4286</v>
      </c>
      <c r="BC33077" s="90" t="s">
        <v>37565</v>
      </c>
      <c r="BD33077" s="423" t="s">
        <v>1301</v>
      </c>
    </row>
    <row r="33078" spans="53:56" ht="15" x14ac:dyDescent="0.25">
      <c r="BA33078" s="91" t="s">
        <v>37648</v>
      </c>
      <c r="BB33078" s="91" t="s">
        <v>4286</v>
      </c>
      <c r="BC33078" s="91" t="s">
        <v>37565</v>
      </c>
      <c r="BD33078" s="423" t="s">
        <v>1301</v>
      </c>
    </row>
    <row r="33079" spans="53:56" ht="15" x14ac:dyDescent="0.25">
      <c r="BA33079" s="90" t="s">
        <v>37649</v>
      </c>
      <c r="BB33079" s="90" t="s">
        <v>4286</v>
      </c>
      <c r="BC33079" s="90" t="s">
        <v>37565</v>
      </c>
      <c r="BD33079" s="423" t="s">
        <v>1301</v>
      </c>
    </row>
    <row r="33080" spans="53:56" ht="15" x14ac:dyDescent="0.25">
      <c r="BA33080" s="91" t="s">
        <v>37650</v>
      </c>
      <c r="BB33080" s="91" t="s">
        <v>4286</v>
      </c>
      <c r="BC33080" s="91" t="s">
        <v>37565</v>
      </c>
      <c r="BD33080" s="423" t="s">
        <v>1301</v>
      </c>
    </row>
    <row r="33081" spans="53:56" ht="15" x14ac:dyDescent="0.25">
      <c r="BA33081" s="90" t="s">
        <v>37651</v>
      </c>
      <c r="BB33081" s="90" t="s">
        <v>4286</v>
      </c>
      <c r="BC33081" s="90" t="s">
        <v>37565</v>
      </c>
      <c r="BD33081" s="423" t="s">
        <v>1301</v>
      </c>
    </row>
    <row r="33082" spans="53:56" ht="15" x14ac:dyDescent="0.25">
      <c r="BA33082" s="91" t="s">
        <v>37652</v>
      </c>
      <c r="BB33082" s="91" t="s">
        <v>4286</v>
      </c>
      <c r="BC33082" s="91" t="s">
        <v>37565</v>
      </c>
      <c r="BD33082" s="423" t="s">
        <v>1301</v>
      </c>
    </row>
    <row r="33083" spans="53:56" ht="15" x14ac:dyDescent="0.25">
      <c r="BA33083" s="90" t="s">
        <v>37653</v>
      </c>
      <c r="BB33083" s="90" t="s">
        <v>4286</v>
      </c>
      <c r="BC33083" s="90" t="s">
        <v>37565</v>
      </c>
      <c r="BD33083" s="423" t="s">
        <v>1301</v>
      </c>
    </row>
    <row r="33084" spans="53:56" ht="15" x14ac:dyDescent="0.25">
      <c r="BA33084" s="91" t="s">
        <v>37654</v>
      </c>
      <c r="BB33084" s="91" t="s">
        <v>4286</v>
      </c>
      <c r="BC33084" s="91" t="s">
        <v>37565</v>
      </c>
      <c r="BD33084" s="423" t="s">
        <v>1301</v>
      </c>
    </row>
    <row r="33085" spans="53:56" ht="15" x14ac:dyDescent="0.25">
      <c r="BA33085" s="91" t="s">
        <v>37655</v>
      </c>
      <c r="BB33085" s="91" t="s">
        <v>4286</v>
      </c>
      <c r="BC33085" s="91" t="s">
        <v>37565</v>
      </c>
      <c r="BD33085" s="423" t="s">
        <v>1301</v>
      </c>
    </row>
    <row r="33086" spans="53:56" ht="15" x14ac:dyDescent="0.25">
      <c r="BA33086" s="90" t="s">
        <v>37656</v>
      </c>
      <c r="BB33086" s="90" t="s">
        <v>4286</v>
      </c>
      <c r="BC33086" s="90" t="s">
        <v>37565</v>
      </c>
      <c r="BD33086" s="423" t="s">
        <v>1301</v>
      </c>
    </row>
    <row r="33087" spans="53:56" ht="15" x14ac:dyDescent="0.25">
      <c r="BA33087" s="91" t="s">
        <v>37657</v>
      </c>
      <c r="BB33087" s="91" t="s">
        <v>4286</v>
      </c>
      <c r="BC33087" s="91" t="s">
        <v>37565</v>
      </c>
      <c r="BD33087" s="423" t="s">
        <v>1301</v>
      </c>
    </row>
    <row r="33088" spans="53:56" ht="15" x14ac:dyDescent="0.25">
      <c r="BA33088" s="90" t="s">
        <v>37658</v>
      </c>
      <c r="BB33088" s="90" t="s">
        <v>4286</v>
      </c>
      <c r="BC33088" s="90" t="s">
        <v>37565</v>
      </c>
      <c r="BD33088" s="423" t="s">
        <v>1301</v>
      </c>
    </row>
    <row r="33089" spans="53:56" ht="15" x14ac:dyDescent="0.25">
      <c r="BA33089" s="91" t="s">
        <v>37659</v>
      </c>
      <c r="BB33089" s="91" t="s">
        <v>4286</v>
      </c>
      <c r="BC33089" s="91" t="s">
        <v>37565</v>
      </c>
      <c r="BD33089" s="423" t="s">
        <v>1301</v>
      </c>
    </row>
    <row r="33090" spans="53:56" ht="15" x14ac:dyDescent="0.25">
      <c r="BA33090" s="91" t="s">
        <v>37660</v>
      </c>
      <c r="BB33090" s="91" t="s">
        <v>4286</v>
      </c>
      <c r="BC33090" s="91" t="s">
        <v>37565</v>
      </c>
      <c r="BD33090" s="423" t="s">
        <v>1301</v>
      </c>
    </row>
    <row r="33091" spans="53:56" ht="15" x14ac:dyDescent="0.25">
      <c r="BA33091" s="90" t="s">
        <v>37661</v>
      </c>
      <c r="BB33091" s="90" t="s">
        <v>4286</v>
      </c>
      <c r="BC33091" s="90" t="s">
        <v>37565</v>
      </c>
      <c r="BD33091" s="423" t="s">
        <v>1301</v>
      </c>
    </row>
    <row r="33092" spans="53:56" ht="15" x14ac:dyDescent="0.25">
      <c r="BA33092" s="91" t="s">
        <v>37662</v>
      </c>
      <c r="BB33092" s="91" t="s">
        <v>4286</v>
      </c>
      <c r="BC33092" s="91" t="s">
        <v>37565</v>
      </c>
      <c r="BD33092" s="423" t="s">
        <v>1301</v>
      </c>
    </row>
    <row r="33093" spans="53:56" ht="15" x14ac:dyDescent="0.25">
      <c r="BA33093" s="90" t="s">
        <v>37663</v>
      </c>
      <c r="BB33093" s="90" t="s">
        <v>4286</v>
      </c>
      <c r="BC33093" s="90" t="s">
        <v>37565</v>
      </c>
      <c r="BD33093" s="423" t="s">
        <v>1301</v>
      </c>
    </row>
    <row r="33094" spans="53:56" ht="15" x14ac:dyDescent="0.25">
      <c r="BA33094" s="91" t="s">
        <v>37664</v>
      </c>
      <c r="BB33094" s="91" t="s">
        <v>4286</v>
      </c>
      <c r="BC33094" s="91" t="s">
        <v>37565</v>
      </c>
      <c r="BD33094" s="423" t="s">
        <v>1301</v>
      </c>
    </row>
    <row r="33095" spans="53:56" ht="15" x14ac:dyDescent="0.25">
      <c r="BA33095" s="90" t="s">
        <v>37665</v>
      </c>
      <c r="BB33095" s="90" t="s">
        <v>4286</v>
      </c>
      <c r="BC33095" s="90" t="s">
        <v>37565</v>
      </c>
      <c r="BD33095" s="423" t="s">
        <v>1301</v>
      </c>
    </row>
    <row r="33096" spans="53:56" ht="15" x14ac:dyDescent="0.25">
      <c r="BA33096" s="91" t="s">
        <v>37666</v>
      </c>
      <c r="BB33096" s="91" t="s">
        <v>4286</v>
      </c>
      <c r="BC33096" s="91" t="s">
        <v>37567</v>
      </c>
      <c r="BD33096" s="423" t="s">
        <v>1301</v>
      </c>
    </row>
    <row r="33097" spans="53:56" ht="15" x14ac:dyDescent="0.25">
      <c r="BA33097" s="90" t="s">
        <v>37667</v>
      </c>
      <c r="BB33097" s="90" t="s">
        <v>4286</v>
      </c>
      <c r="BC33097" s="90" t="s">
        <v>37567</v>
      </c>
      <c r="BD33097" s="423" t="s">
        <v>1301</v>
      </c>
    </row>
    <row r="33098" spans="53:56" ht="15" x14ac:dyDescent="0.25">
      <c r="BA33098" s="91" t="s">
        <v>37668</v>
      </c>
      <c r="BB33098" s="91" t="s">
        <v>4286</v>
      </c>
      <c r="BC33098" s="91" t="s">
        <v>37669</v>
      </c>
      <c r="BD33098" s="423" t="s">
        <v>1301</v>
      </c>
    </row>
    <row r="33099" spans="53:56" ht="15" x14ac:dyDescent="0.25">
      <c r="BA33099" s="90" t="s">
        <v>37670</v>
      </c>
      <c r="BB33099" s="90" t="s">
        <v>4286</v>
      </c>
      <c r="BC33099" s="90" t="s">
        <v>37669</v>
      </c>
      <c r="BD33099" s="423" t="s">
        <v>1301</v>
      </c>
    </row>
    <row r="33100" spans="53:56" ht="15" x14ac:dyDescent="0.25">
      <c r="BA33100" s="91" t="s">
        <v>37671</v>
      </c>
      <c r="BB33100" s="91" t="s">
        <v>4286</v>
      </c>
      <c r="BC33100" s="91" t="s">
        <v>37669</v>
      </c>
      <c r="BD33100" s="423" t="s">
        <v>1301</v>
      </c>
    </row>
    <row r="33101" spans="53:56" ht="15" x14ac:dyDescent="0.25">
      <c r="BA33101" s="90" t="s">
        <v>37672</v>
      </c>
      <c r="BB33101" s="90" t="s">
        <v>4286</v>
      </c>
      <c r="BC33101" s="90" t="s">
        <v>37669</v>
      </c>
      <c r="BD33101" s="423" t="s">
        <v>1301</v>
      </c>
    </row>
    <row r="33102" spans="53:56" ht="15" x14ac:dyDescent="0.25">
      <c r="BA33102" s="91" t="s">
        <v>37673</v>
      </c>
      <c r="BB33102" s="91" t="s">
        <v>4286</v>
      </c>
      <c r="BC33102" s="91" t="s">
        <v>37669</v>
      </c>
      <c r="BD33102" s="423" t="s">
        <v>1301</v>
      </c>
    </row>
    <row r="33103" spans="53:56" ht="15" x14ac:dyDescent="0.25">
      <c r="BA33103" s="90" t="s">
        <v>37674</v>
      </c>
      <c r="BB33103" s="90" t="s">
        <v>4286</v>
      </c>
      <c r="BC33103" s="90" t="s">
        <v>37669</v>
      </c>
      <c r="BD33103" s="423" t="s">
        <v>1301</v>
      </c>
    </row>
    <row r="33104" spans="53:56" ht="15" x14ac:dyDescent="0.25">
      <c r="BA33104" s="91" t="s">
        <v>37675</v>
      </c>
      <c r="BB33104" s="91" t="s">
        <v>4286</v>
      </c>
      <c r="BC33104" s="91" t="s">
        <v>37669</v>
      </c>
      <c r="BD33104" s="423" t="s">
        <v>1301</v>
      </c>
    </row>
    <row r="33105" spans="53:56" ht="15" x14ac:dyDescent="0.25">
      <c r="BA33105" s="90" t="s">
        <v>37676</v>
      </c>
      <c r="BB33105" s="90" t="s">
        <v>4286</v>
      </c>
      <c r="BC33105" s="90" t="s">
        <v>37669</v>
      </c>
      <c r="BD33105" s="423" t="s">
        <v>1301</v>
      </c>
    </row>
    <row r="33106" spans="53:56" ht="15" x14ac:dyDescent="0.25">
      <c r="BA33106" s="91" t="s">
        <v>37677</v>
      </c>
      <c r="BB33106" s="91" t="s">
        <v>4286</v>
      </c>
      <c r="BC33106" s="91" t="s">
        <v>37669</v>
      </c>
      <c r="BD33106" s="423" t="s">
        <v>1301</v>
      </c>
    </row>
    <row r="33107" spans="53:56" ht="15" x14ac:dyDescent="0.25">
      <c r="BA33107" s="90" t="s">
        <v>37678</v>
      </c>
      <c r="BB33107" s="90" t="s">
        <v>4286</v>
      </c>
      <c r="BC33107" s="90" t="s">
        <v>37669</v>
      </c>
      <c r="BD33107" s="423" t="s">
        <v>1301</v>
      </c>
    </row>
    <row r="33108" spans="53:56" ht="15" x14ac:dyDescent="0.25">
      <c r="BA33108" s="90" t="s">
        <v>37679</v>
      </c>
      <c r="BB33108" s="90" t="s">
        <v>4286</v>
      </c>
      <c r="BC33108" s="90" t="s">
        <v>37669</v>
      </c>
      <c r="BD33108" s="423" t="s">
        <v>1301</v>
      </c>
    </row>
    <row r="33109" spans="53:56" ht="15" x14ac:dyDescent="0.25">
      <c r="BA33109" s="91" t="s">
        <v>37680</v>
      </c>
      <c r="BB33109" s="91" t="s">
        <v>4286</v>
      </c>
      <c r="BC33109" s="91" t="s">
        <v>16752</v>
      </c>
      <c r="BD33109" s="423" t="s">
        <v>1301</v>
      </c>
    </row>
    <row r="33110" spans="53:56" ht="15" x14ac:dyDescent="0.25">
      <c r="BA33110" s="90" t="s">
        <v>37681</v>
      </c>
      <c r="BB33110" s="90" t="s">
        <v>4286</v>
      </c>
      <c r="BC33110" s="90" t="s">
        <v>1401</v>
      </c>
      <c r="BD33110" s="423" t="s">
        <v>1301</v>
      </c>
    </row>
    <row r="33111" spans="53:56" ht="15" x14ac:dyDescent="0.25">
      <c r="BA33111" s="91" t="s">
        <v>37682</v>
      </c>
      <c r="BB33111" s="91" t="s">
        <v>4286</v>
      </c>
      <c r="BC33111" s="91" t="s">
        <v>37683</v>
      </c>
      <c r="BD33111" s="423" t="s">
        <v>1301</v>
      </c>
    </row>
    <row r="33112" spans="53:56" ht="15" x14ac:dyDescent="0.25">
      <c r="BA33112" s="90" t="s">
        <v>37684</v>
      </c>
      <c r="BB33112" s="90" t="s">
        <v>4286</v>
      </c>
      <c r="BC33112" s="90" t="s">
        <v>37683</v>
      </c>
      <c r="BD33112" s="423" t="s">
        <v>1301</v>
      </c>
    </row>
    <row r="33113" spans="53:56" ht="15" x14ac:dyDescent="0.25">
      <c r="BA33113" s="91" t="s">
        <v>37685</v>
      </c>
      <c r="BB33113" s="91" t="s">
        <v>4286</v>
      </c>
      <c r="BC33113" s="91" t="s">
        <v>5723</v>
      </c>
      <c r="BD33113" s="423" t="s">
        <v>1301</v>
      </c>
    </row>
    <row r="33114" spans="53:56" ht="15" x14ac:dyDescent="0.25">
      <c r="BA33114" s="90" t="s">
        <v>37686</v>
      </c>
      <c r="BB33114" s="90" t="s">
        <v>4286</v>
      </c>
      <c r="BC33114" s="90" t="s">
        <v>37683</v>
      </c>
      <c r="BD33114" s="423" t="s">
        <v>1301</v>
      </c>
    </row>
    <row r="33115" spans="53:56" ht="15" x14ac:dyDescent="0.25">
      <c r="BA33115" s="91" t="s">
        <v>37687</v>
      </c>
      <c r="BB33115" s="91" t="s">
        <v>4286</v>
      </c>
      <c r="BC33115" s="91" t="s">
        <v>37669</v>
      </c>
      <c r="BD33115" s="423" t="s">
        <v>1301</v>
      </c>
    </row>
    <row r="33116" spans="53:56" ht="15" x14ac:dyDescent="0.25">
      <c r="BA33116" s="90" t="s">
        <v>37688</v>
      </c>
      <c r="BB33116" s="90" t="s">
        <v>4286</v>
      </c>
      <c r="BC33116" s="90" t="s">
        <v>14774</v>
      </c>
      <c r="BD33116" s="423" t="s">
        <v>1301</v>
      </c>
    </row>
    <row r="33117" spans="53:56" ht="15" x14ac:dyDescent="0.25">
      <c r="BA33117" s="91" t="s">
        <v>37689</v>
      </c>
      <c r="BB33117" s="91" t="s">
        <v>4286</v>
      </c>
      <c r="BC33117" s="91" t="s">
        <v>4061</v>
      </c>
      <c r="BD33117" s="423" t="s">
        <v>1301</v>
      </c>
    </row>
    <row r="33118" spans="53:56" ht="15" x14ac:dyDescent="0.25">
      <c r="BA33118" s="90" t="s">
        <v>37690</v>
      </c>
      <c r="BB33118" s="90" t="s">
        <v>4286</v>
      </c>
      <c r="BC33118" s="90" t="s">
        <v>37683</v>
      </c>
      <c r="BD33118" s="423" t="s">
        <v>1301</v>
      </c>
    </row>
    <row r="33119" spans="53:56" ht="15" x14ac:dyDescent="0.25">
      <c r="BA33119" s="91" t="s">
        <v>37691</v>
      </c>
      <c r="BB33119" s="91" t="s">
        <v>4286</v>
      </c>
      <c r="BC33119" s="91" t="s">
        <v>1401</v>
      </c>
      <c r="BD33119" s="423" t="s">
        <v>1301</v>
      </c>
    </row>
    <row r="33120" spans="53:56" ht="15" x14ac:dyDescent="0.25">
      <c r="BA33120" s="90" t="s">
        <v>37692</v>
      </c>
      <c r="BB33120" s="90" t="s">
        <v>4286</v>
      </c>
      <c r="BC33120" s="90" t="s">
        <v>16752</v>
      </c>
      <c r="BD33120" s="423" t="s">
        <v>1301</v>
      </c>
    </row>
    <row r="33121" spans="53:56" ht="15" x14ac:dyDescent="0.25">
      <c r="BA33121" s="91" t="s">
        <v>37693</v>
      </c>
      <c r="BB33121" s="91" t="s">
        <v>4286</v>
      </c>
      <c r="BC33121" s="91" t="s">
        <v>8585</v>
      </c>
      <c r="BD33121" s="423" t="s">
        <v>1301</v>
      </c>
    </row>
    <row r="33122" spans="53:56" ht="15" x14ac:dyDescent="0.25">
      <c r="BA33122" s="90" t="s">
        <v>37694</v>
      </c>
      <c r="BB33122" s="90" t="s">
        <v>4286</v>
      </c>
      <c r="BC33122" s="90" t="s">
        <v>5723</v>
      </c>
      <c r="BD33122" s="423" t="s">
        <v>1301</v>
      </c>
    </row>
    <row r="33123" spans="53:56" ht="15" x14ac:dyDescent="0.25">
      <c r="BA33123" s="91" t="s">
        <v>37695</v>
      </c>
      <c r="BB33123" s="91" t="s">
        <v>4286</v>
      </c>
      <c r="BC33123" s="91" t="s">
        <v>4061</v>
      </c>
      <c r="BD33123" s="423" t="s">
        <v>1301</v>
      </c>
    </row>
    <row r="33124" spans="53:56" ht="15" x14ac:dyDescent="0.25">
      <c r="BA33124" s="90" t="s">
        <v>37696</v>
      </c>
      <c r="BB33124" s="90" t="s">
        <v>4286</v>
      </c>
      <c r="BC33124" s="90" t="s">
        <v>37697</v>
      </c>
      <c r="BD33124" s="423" t="s">
        <v>1301</v>
      </c>
    </row>
    <row r="33125" spans="53:56" ht="15" x14ac:dyDescent="0.25">
      <c r="BA33125" s="91" t="s">
        <v>37698</v>
      </c>
      <c r="BB33125" s="91" t="s">
        <v>4286</v>
      </c>
      <c r="BC33125" s="91" t="s">
        <v>14774</v>
      </c>
      <c r="BD33125" s="423" t="s">
        <v>1301</v>
      </c>
    </row>
    <row r="33126" spans="53:56" ht="15" x14ac:dyDescent="0.25">
      <c r="BA33126" s="90" t="s">
        <v>37699</v>
      </c>
      <c r="BB33126" s="90" t="s">
        <v>4286</v>
      </c>
      <c r="BC33126" s="90" t="s">
        <v>1401</v>
      </c>
      <c r="BD33126" s="423" t="s">
        <v>1301</v>
      </c>
    </row>
    <row r="33127" spans="53:56" ht="15" x14ac:dyDescent="0.25">
      <c r="BA33127" s="91" t="s">
        <v>37700</v>
      </c>
      <c r="BB33127" s="91" t="s">
        <v>4286</v>
      </c>
      <c r="BC33127" s="91" t="s">
        <v>37669</v>
      </c>
      <c r="BD33127" s="423" t="s">
        <v>1301</v>
      </c>
    </row>
    <row r="33128" spans="53:56" ht="15" x14ac:dyDescent="0.25">
      <c r="BA33128" s="91" t="s">
        <v>37701</v>
      </c>
      <c r="BB33128" s="91" t="s">
        <v>4286</v>
      </c>
      <c r="BC33128" s="91" t="s">
        <v>5723</v>
      </c>
      <c r="BD33128" s="423" t="s">
        <v>1301</v>
      </c>
    </row>
    <row r="33129" spans="53:56" ht="15" x14ac:dyDescent="0.25">
      <c r="BA33129" s="90" t="s">
        <v>37702</v>
      </c>
      <c r="BB33129" s="90" t="s">
        <v>4286</v>
      </c>
      <c r="BC33129" s="90" t="s">
        <v>37697</v>
      </c>
      <c r="BD33129" s="423" t="s">
        <v>1301</v>
      </c>
    </row>
    <row r="33130" spans="53:56" ht="15" x14ac:dyDescent="0.25">
      <c r="BA33130" s="91" t="s">
        <v>37703</v>
      </c>
      <c r="BB33130" s="91" t="s">
        <v>4286</v>
      </c>
      <c r="BC33130" s="91" t="s">
        <v>1401</v>
      </c>
      <c r="BD33130" s="423" t="s">
        <v>1301</v>
      </c>
    </row>
    <row r="33131" spans="53:56" ht="15" x14ac:dyDescent="0.25">
      <c r="BA33131" s="90" t="s">
        <v>37704</v>
      </c>
      <c r="BB33131" s="90" t="s">
        <v>4286</v>
      </c>
      <c r="BC33131" s="90" t="s">
        <v>4061</v>
      </c>
      <c r="BD33131" s="423" t="s">
        <v>1301</v>
      </c>
    </row>
    <row r="33132" spans="53:56" ht="15" x14ac:dyDescent="0.25">
      <c r="BA33132" s="91" t="s">
        <v>37705</v>
      </c>
      <c r="BB33132" s="91" t="s">
        <v>4286</v>
      </c>
      <c r="BC33132" s="91" t="s">
        <v>14774</v>
      </c>
      <c r="BD33132" s="423" t="s">
        <v>1301</v>
      </c>
    </row>
    <row r="33133" spans="53:56" ht="15" x14ac:dyDescent="0.25">
      <c r="BA33133" s="90" t="s">
        <v>37706</v>
      </c>
      <c r="BB33133" s="90" t="s">
        <v>4286</v>
      </c>
      <c r="BC33133" s="90" t="s">
        <v>1401</v>
      </c>
      <c r="BD33133" s="423" t="s">
        <v>1301</v>
      </c>
    </row>
    <row r="33134" spans="53:56" ht="15" x14ac:dyDescent="0.25">
      <c r="BA33134" s="91" t="s">
        <v>37707</v>
      </c>
      <c r="BB33134" s="91" t="s">
        <v>4286</v>
      </c>
      <c r="BC33134" s="91" t="s">
        <v>37683</v>
      </c>
      <c r="BD33134" s="423" t="s">
        <v>1301</v>
      </c>
    </row>
    <row r="33135" spans="53:56" ht="15" x14ac:dyDescent="0.25">
      <c r="BA33135" s="90" t="s">
        <v>37708</v>
      </c>
      <c r="BB33135" s="90" t="s">
        <v>4286</v>
      </c>
      <c r="BC33135" s="90" t="s">
        <v>14774</v>
      </c>
      <c r="BD33135" s="423" t="s">
        <v>1301</v>
      </c>
    </row>
    <row r="33136" spans="53:56" ht="15" x14ac:dyDescent="0.25">
      <c r="BA33136" s="91" t="s">
        <v>37709</v>
      </c>
      <c r="BB33136" s="91" t="s">
        <v>4286</v>
      </c>
      <c r="BC33136" s="91" t="s">
        <v>37697</v>
      </c>
      <c r="BD33136" s="423" t="s">
        <v>1301</v>
      </c>
    </row>
    <row r="33137" spans="53:56" ht="15" x14ac:dyDescent="0.25">
      <c r="BA33137" s="90" t="s">
        <v>37710</v>
      </c>
      <c r="BB33137" s="90" t="s">
        <v>4286</v>
      </c>
      <c r="BC33137" s="90" t="s">
        <v>37711</v>
      </c>
      <c r="BD33137" s="423" t="s">
        <v>1301</v>
      </c>
    </row>
    <row r="33138" spans="53:56" ht="15" x14ac:dyDescent="0.25">
      <c r="BA33138" s="91" t="s">
        <v>37712</v>
      </c>
      <c r="BB33138" s="91" t="s">
        <v>4286</v>
      </c>
      <c r="BC33138" s="91" t="s">
        <v>5723</v>
      </c>
      <c r="BD33138" s="423" t="s">
        <v>1301</v>
      </c>
    </row>
    <row r="33139" spans="53:56" ht="15" x14ac:dyDescent="0.25">
      <c r="BA33139" s="90" t="s">
        <v>37713</v>
      </c>
      <c r="BB33139" s="90" t="s">
        <v>4286</v>
      </c>
      <c r="BC33139" s="90" t="s">
        <v>16752</v>
      </c>
      <c r="BD33139" s="423" t="s">
        <v>1301</v>
      </c>
    </row>
    <row r="33140" spans="53:56" ht="15" x14ac:dyDescent="0.25">
      <c r="BA33140" s="91" t="s">
        <v>37714</v>
      </c>
      <c r="BB33140" s="91" t="s">
        <v>4286</v>
      </c>
      <c r="BC33140" s="91" t="s">
        <v>5723</v>
      </c>
      <c r="BD33140" s="423" t="s">
        <v>1301</v>
      </c>
    </row>
    <row r="33141" spans="53:56" ht="15" x14ac:dyDescent="0.25">
      <c r="BA33141" s="90" t="s">
        <v>37715</v>
      </c>
      <c r="BB33141" s="90" t="s">
        <v>4286</v>
      </c>
      <c r="BC33141" s="90" t="s">
        <v>37683</v>
      </c>
      <c r="BD33141" s="423" t="s">
        <v>1301</v>
      </c>
    </row>
    <row r="33142" spans="53:56" ht="15" x14ac:dyDescent="0.25">
      <c r="BA33142" s="91" t="s">
        <v>37716</v>
      </c>
      <c r="BB33142" s="91" t="s">
        <v>4286</v>
      </c>
      <c r="BC33142" s="91" t="s">
        <v>37697</v>
      </c>
      <c r="BD33142" s="423" t="s">
        <v>1301</v>
      </c>
    </row>
    <row r="33143" spans="53:56" ht="15" x14ac:dyDescent="0.25">
      <c r="BA33143" s="90" t="s">
        <v>37717</v>
      </c>
      <c r="BB33143" s="90" t="s">
        <v>4286</v>
      </c>
      <c r="BC33143" s="90" t="s">
        <v>37683</v>
      </c>
      <c r="BD33143" s="423" t="s">
        <v>1301</v>
      </c>
    </row>
    <row r="33144" spans="53:56" ht="15" x14ac:dyDescent="0.25">
      <c r="BA33144" s="91" t="s">
        <v>37718</v>
      </c>
      <c r="BB33144" s="91" t="s">
        <v>4286</v>
      </c>
      <c r="BC33144" s="91" t="s">
        <v>37697</v>
      </c>
      <c r="BD33144" s="423" t="s">
        <v>1301</v>
      </c>
    </row>
    <row r="33145" spans="53:56" ht="15" x14ac:dyDescent="0.25">
      <c r="BA33145" s="90" t="s">
        <v>37719</v>
      </c>
      <c r="BB33145" s="90" t="s">
        <v>4286</v>
      </c>
      <c r="BC33145" s="90" t="s">
        <v>14774</v>
      </c>
      <c r="BD33145" s="423" t="s">
        <v>1301</v>
      </c>
    </row>
    <row r="33146" spans="53:56" ht="15" x14ac:dyDescent="0.25">
      <c r="BA33146" s="91" t="s">
        <v>37720</v>
      </c>
      <c r="BB33146" s="91" t="s">
        <v>4286</v>
      </c>
      <c r="BC33146" s="91" t="s">
        <v>16752</v>
      </c>
      <c r="BD33146" s="423" t="s">
        <v>1301</v>
      </c>
    </row>
    <row r="33147" spans="53:56" ht="15" x14ac:dyDescent="0.25">
      <c r="BA33147" s="90" t="s">
        <v>37721</v>
      </c>
      <c r="BB33147" s="90" t="s">
        <v>4286</v>
      </c>
      <c r="BC33147" s="90" t="s">
        <v>4061</v>
      </c>
      <c r="BD33147" s="423" t="s">
        <v>1301</v>
      </c>
    </row>
    <row r="33148" spans="53:56" ht="15" x14ac:dyDescent="0.25">
      <c r="BA33148" s="91" t="s">
        <v>37722</v>
      </c>
      <c r="BB33148" s="91" t="s">
        <v>4286</v>
      </c>
      <c r="BC33148" s="91" t="s">
        <v>4061</v>
      </c>
      <c r="BD33148" s="423" t="s">
        <v>1301</v>
      </c>
    </row>
    <row r="33149" spans="53:56" ht="15" x14ac:dyDescent="0.25">
      <c r="BA33149" s="91" t="s">
        <v>37723</v>
      </c>
      <c r="BB33149" s="91" t="s">
        <v>4286</v>
      </c>
      <c r="BC33149" s="91" t="s">
        <v>4061</v>
      </c>
      <c r="BD33149" s="423" t="s">
        <v>1301</v>
      </c>
    </row>
    <row r="33150" spans="53:56" ht="15" x14ac:dyDescent="0.25">
      <c r="BA33150" s="90" t="s">
        <v>37724</v>
      </c>
      <c r="BB33150" s="90" t="s">
        <v>4286</v>
      </c>
      <c r="BC33150" s="90" t="s">
        <v>4061</v>
      </c>
      <c r="BD33150" s="423" t="s">
        <v>1301</v>
      </c>
    </row>
    <row r="33151" spans="53:56" ht="15" x14ac:dyDescent="0.25">
      <c r="BA33151" s="91" t="s">
        <v>37725</v>
      </c>
      <c r="BB33151" s="91" t="s">
        <v>4286</v>
      </c>
      <c r="BC33151" s="91" t="s">
        <v>37711</v>
      </c>
      <c r="BD33151" s="423" t="s">
        <v>1301</v>
      </c>
    </row>
    <row r="33152" spans="53:56" ht="15" x14ac:dyDescent="0.25">
      <c r="BA33152" s="90" t="s">
        <v>37726</v>
      </c>
      <c r="BB33152" s="90" t="s">
        <v>4286</v>
      </c>
      <c r="BC33152" s="90" t="s">
        <v>5723</v>
      </c>
      <c r="BD33152" s="423" t="s">
        <v>1301</v>
      </c>
    </row>
    <row r="33153" spans="53:56" ht="15" x14ac:dyDescent="0.25">
      <c r="BA33153" s="90" t="s">
        <v>37727</v>
      </c>
      <c r="BB33153" s="90" t="s">
        <v>4286</v>
      </c>
      <c r="BC33153" s="90" t="s">
        <v>16752</v>
      </c>
      <c r="BD33153" s="423" t="s">
        <v>1301</v>
      </c>
    </row>
    <row r="33154" spans="53:56" ht="15" x14ac:dyDescent="0.25">
      <c r="BA33154" s="91" t="s">
        <v>37728</v>
      </c>
      <c r="BB33154" s="91" t="s">
        <v>4286</v>
      </c>
      <c r="BC33154" s="91" t="s">
        <v>37669</v>
      </c>
      <c r="BD33154" s="423" t="s">
        <v>1301</v>
      </c>
    </row>
    <row r="33155" spans="53:56" ht="15" x14ac:dyDescent="0.25">
      <c r="BA33155" s="90" t="s">
        <v>37729</v>
      </c>
      <c r="BB33155" s="90" t="s">
        <v>4286</v>
      </c>
      <c r="BC33155" s="90" t="s">
        <v>37669</v>
      </c>
      <c r="BD33155" s="423" t="s">
        <v>1301</v>
      </c>
    </row>
    <row r="33156" spans="53:56" ht="15" x14ac:dyDescent="0.25">
      <c r="BA33156" s="91" t="s">
        <v>37730</v>
      </c>
      <c r="BB33156" s="91" t="s">
        <v>4286</v>
      </c>
      <c r="BC33156" s="91" t="s">
        <v>8585</v>
      </c>
      <c r="BD33156" s="423" t="s">
        <v>1301</v>
      </c>
    </row>
    <row r="33157" spans="53:56" ht="15" x14ac:dyDescent="0.25">
      <c r="BA33157" s="91" t="s">
        <v>37731</v>
      </c>
      <c r="BB33157" s="91" t="s">
        <v>4286</v>
      </c>
      <c r="BC33157" s="91" t="s">
        <v>8585</v>
      </c>
      <c r="BD33157" s="423" t="s">
        <v>1301</v>
      </c>
    </row>
    <row r="33158" spans="53:56" ht="15" x14ac:dyDescent="0.25">
      <c r="BA33158" s="90" t="s">
        <v>37732</v>
      </c>
      <c r="BB33158" s="90" t="s">
        <v>4286</v>
      </c>
      <c r="BC33158" s="90" t="s">
        <v>37711</v>
      </c>
      <c r="BD33158" s="423" t="s">
        <v>1301</v>
      </c>
    </row>
    <row r="33159" spans="53:56" ht="15" x14ac:dyDescent="0.25">
      <c r="BA33159" s="91" t="s">
        <v>37733</v>
      </c>
      <c r="BB33159" s="91" t="s">
        <v>4286</v>
      </c>
      <c r="BC33159" s="91" t="s">
        <v>37669</v>
      </c>
      <c r="BD33159" s="423" t="s">
        <v>1301</v>
      </c>
    </row>
    <row r="33160" spans="53:56" ht="15" x14ac:dyDescent="0.25">
      <c r="BA33160" s="90" t="s">
        <v>37734</v>
      </c>
      <c r="BB33160" s="90" t="s">
        <v>4286</v>
      </c>
      <c r="BC33160" s="90" t="s">
        <v>37669</v>
      </c>
      <c r="BD33160" s="423" t="s">
        <v>1301</v>
      </c>
    </row>
    <row r="33161" spans="53:56" ht="15" x14ac:dyDescent="0.25">
      <c r="BA33161" s="90" t="s">
        <v>37735</v>
      </c>
      <c r="BB33161" s="90" t="s">
        <v>4286</v>
      </c>
      <c r="BC33161" s="90" t="s">
        <v>37669</v>
      </c>
      <c r="BD33161" s="423" t="s">
        <v>1301</v>
      </c>
    </row>
    <row r="33162" spans="53:56" ht="15" x14ac:dyDescent="0.25">
      <c r="BA33162" s="91" t="s">
        <v>37736</v>
      </c>
      <c r="BB33162" s="91" t="s">
        <v>4286</v>
      </c>
      <c r="BC33162" s="91" t="s">
        <v>1401</v>
      </c>
      <c r="BD33162" s="423" t="s">
        <v>1301</v>
      </c>
    </row>
    <row r="33163" spans="53:56" ht="15" x14ac:dyDescent="0.25">
      <c r="BA33163" s="90" t="s">
        <v>37737</v>
      </c>
      <c r="BB33163" s="90" t="s">
        <v>4286</v>
      </c>
      <c r="BC33163" s="90" t="s">
        <v>37738</v>
      </c>
      <c r="BD33163" s="423" t="s">
        <v>1301</v>
      </c>
    </row>
    <row r="33164" spans="53:56" ht="15" x14ac:dyDescent="0.25">
      <c r="BA33164" s="91" t="s">
        <v>37739</v>
      </c>
      <c r="BB33164" s="91" t="s">
        <v>4286</v>
      </c>
      <c r="BC33164" s="91" t="s">
        <v>37738</v>
      </c>
      <c r="BD33164" s="423" t="s">
        <v>1301</v>
      </c>
    </row>
    <row r="33165" spans="53:56" ht="15" x14ac:dyDescent="0.25">
      <c r="BA33165" s="91" t="s">
        <v>37740</v>
      </c>
      <c r="BB33165" s="91" t="s">
        <v>4286</v>
      </c>
      <c r="BC33165" s="91" t="s">
        <v>37738</v>
      </c>
      <c r="BD33165" s="423" t="s">
        <v>1301</v>
      </c>
    </row>
    <row r="33166" spans="53:56" ht="15" x14ac:dyDescent="0.25">
      <c r="BA33166" s="90" t="s">
        <v>37741</v>
      </c>
      <c r="BB33166" s="90" t="s">
        <v>4286</v>
      </c>
      <c r="BC33166" s="90" t="s">
        <v>37738</v>
      </c>
      <c r="BD33166" s="423" t="s">
        <v>1301</v>
      </c>
    </row>
    <row r="33167" spans="53:56" ht="15" x14ac:dyDescent="0.25">
      <c r="BA33167" s="91" t="s">
        <v>37742</v>
      </c>
      <c r="BB33167" s="91" t="s">
        <v>4286</v>
      </c>
      <c r="BC33167" s="91" t="s">
        <v>37738</v>
      </c>
      <c r="BD33167" s="423" t="s">
        <v>1301</v>
      </c>
    </row>
    <row r="33168" spans="53:56" ht="15" x14ac:dyDescent="0.25">
      <c r="BA33168" s="90" t="s">
        <v>37743</v>
      </c>
      <c r="BB33168" s="90" t="s">
        <v>4286</v>
      </c>
      <c r="BC33168" s="90" t="s">
        <v>37738</v>
      </c>
      <c r="BD33168" s="423" t="s">
        <v>1301</v>
      </c>
    </row>
    <row r="33169" spans="53:56" ht="15" x14ac:dyDescent="0.25">
      <c r="BA33169" s="91" t="s">
        <v>37744</v>
      </c>
      <c r="BB33169" s="91" t="s">
        <v>4286</v>
      </c>
      <c r="BC33169" s="91" t="s">
        <v>37738</v>
      </c>
      <c r="BD33169" s="423" t="s">
        <v>1301</v>
      </c>
    </row>
    <row r="33170" spans="53:56" ht="15" x14ac:dyDescent="0.25">
      <c r="BA33170" s="90" t="s">
        <v>37745</v>
      </c>
      <c r="BB33170" s="90" t="s">
        <v>4286</v>
      </c>
      <c r="BC33170" s="90" t="s">
        <v>37738</v>
      </c>
      <c r="BD33170" s="423" t="s">
        <v>1301</v>
      </c>
    </row>
    <row r="33171" spans="53:56" ht="15" x14ac:dyDescent="0.25">
      <c r="BA33171" s="90" t="s">
        <v>37746</v>
      </c>
      <c r="BB33171" s="90" t="s">
        <v>4286</v>
      </c>
      <c r="BC33171" s="90" t="s">
        <v>37747</v>
      </c>
      <c r="BD33171" s="423" t="s">
        <v>1301</v>
      </c>
    </row>
    <row r="33172" spans="53:56" ht="15" x14ac:dyDescent="0.25">
      <c r="BA33172" s="91" t="s">
        <v>37748</v>
      </c>
      <c r="BB33172" s="91" t="s">
        <v>4286</v>
      </c>
      <c r="BC33172" s="91" t="s">
        <v>37749</v>
      </c>
      <c r="BD33172" s="423" t="s">
        <v>1301</v>
      </c>
    </row>
    <row r="33173" spans="53:56" ht="15" x14ac:dyDescent="0.25">
      <c r="BA33173" s="90" t="s">
        <v>37750</v>
      </c>
      <c r="BB33173" s="90" t="s">
        <v>4286</v>
      </c>
      <c r="BC33173" s="90" t="s">
        <v>37749</v>
      </c>
      <c r="BD33173" s="423" t="s">
        <v>1301</v>
      </c>
    </row>
    <row r="33174" spans="53:56" ht="15" x14ac:dyDescent="0.25">
      <c r="BA33174" s="91" t="s">
        <v>37751</v>
      </c>
      <c r="BB33174" s="91" t="s">
        <v>4286</v>
      </c>
      <c r="BC33174" s="91" t="s">
        <v>37738</v>
      </c>
      <c r="BD33174" s="423" t="s">
        <v>1301</v>
      </c>
    </row>
    <row r="33175" spans="53:56" ht="15" x14ac:dyDescent="0.25">
      <c r="BA33175" s="91" t="s">
        <v>37752</v>
      </c>
      <c r="BB33175" s="91" t="s">
        <v>4286</v>
      </c>
      <c r="BC33175" s="91" t="s">
        <v>37749</v>
      </c>
      <c r="BD33175" s="423" t="s">
        <v>1301</v>
      </c>
    </row>
    <row r="33176" spans="53:56" ht="15" x14ac:dyDescent="0.25">
      <c r="BA33176" s="90" t="s">
        <v>37753</v>
      </c>
      <c r="BB33176" s="90" t="s">
        <v>4286</v>
      </c>
      <c r="BC33176" s="90" t="s">
        <v>37749</v>
      </c>
      <c r="BD33176" s="423" t="s">
        <v>1301</v>
      </c>
    </row>
    <row r="33177" spans="53:56" ht="15" x14ac:dyDescent="0.25">
      <c r="BA33177" s="91" t="s">
        <v>37754</v>
      </c>
      <c r="BB33177" s="91" t="s">
        <v>4286</v>
      </c>
      <c r="BC33177" s="91" t="s">
        <v>1401</v>
      </c>
      <c r="BD33177" s="423" t="s">
        <v>1301</v>
      </c>
    </row>
    <row r="33178" spans="53:56" ht="15" x14ac:dyDescent="0.25">
      <c r="BA33178" s="90" t="s">
        <v>37755</v>
      </c>
      <c r="BB33178" s="90" t="s">
        <v>4286</v>
      </c>
      <c r="BC33178" s="90" t="s">
        <v>37738</v>
      </c>
      <c r="BD33178" s="423" t="s">
        <v>1301</v>
      </c>
    </row>
    <row r="33179" spans="53:56" ht="15" x14ac:dyDescent="0.25">
      <c r="BA33179" s="90" t="s">
        <v>37756</v>
      </c>
      <c r="BB33179" s="90" t="s">
        <v>4286</v>
      </c>
      <c r="BC33179" s="90" t="s">
        <v>37747</v>
      </c>
      <c r="BD33179" s="423" t="s">
        <v>1301</v>
      </c>
    </row>
    <row r="33180" spans="53:56" ht="15" x14ac:dyDescent="0.25">
      <c r="BA33180" s="91" t="s">
        <v>37757</v>
      </c>
      <c r="BB33180" s="91" t="s">
        <v>4286</v>
      </c>
      <c r="BC33180" s="91" t="s">
        <v>37749</v>
      </c>
      <c r="BD33180" s="423" t="s">
        <v>1301</v>
      </c>
    </row>
    <row r="33181" spans="53:56" ht="15" x14ac:dyDescent="0.25">
      <c r="BA33181" s="90" t="s">
        <v>37758</v>
      </c>
      <c r="BB33181" s="90" t="s">
        <v>4286</v>
      </c>
      <c r="BC33181" s="90" t="s">
        <v>37738</v>
      </c>
      <c r="BD33181" s="423" t="s">
        <v>1301</v>
      </c>
    </row>
    <row r="33182" spans="53:56" ht="15" x14ac:dyDescent="0.25">
      <c r="BA33182" s="91" t="s">
        <v>37759</v>
      </c>
      <c r="BB33182" s="91" t="s">
        <v>4286</v>
      </c>
      <c r="BC33182" s="91" t="s">
        <v>37749</v>
      </c>
      <c r="BD33182" s="423" t="s">
        <v>1301</v>
      </c>
    </row>
    <row r="33183" spans="53:56" ht="15" x14ac:dyDescent="0.25">
      <c r="BA33183" s="91" t="s">
        <v>37760</v>
      </c>
      <c r="BB33183" s="91" t="s">
        <v>4286</v>
      </c>
      <c r="BC33183" s="91" t="s">
        <v>37738</v>
      </c>
      <c r="BD33183" s="423" t="s">
        <v>1301</v>
      </c>
    </row>
    <row r="33184" spans="53:56" ht="15" x14ac:dyDescent="0.25">
      <c r="BA33184" s="90" t="s">
        <v>37761</v>
      </c>
      <c r="BB33184" s="90" t="s">
        <v>4286</v>
      </c>
      <c r="BC33184" s="90" t="s">
        <v>37749</v>
      </c>
      <c r="BD33184" s="423" t="s">
        <v>1301</v>
      </c>
    </row>
    <row r="33185" spans="53:56" ht="15" x14ac:dyDescent="0.25">
      <c r="BA33185" s="91" t="s">
        <v>37762</v>
      </c>
      <c r="BB33185" s="91" t="s">
        <v>4286</v>
      </c>
      <c r="BC33185" s="91" t="s">
        <v>37749</v>
      </c>
      <c r="BD33185" s="423" t="s">
        <v>1301</v>
      </c>
    </row>
    <row r="33186" spans="53:56" ht="15" x14ac:dyDescent="0.25">
      <c r="BA33186" s="90" t="s">
        <v>37763</v>
      </c>
      <c r="BB33186" s="90" t="s">
        <v>4286</v>
      </c>
      <c r="BC33186" s="90" t="s">
        <v>37747</v>
      </c>
      <c r="BD33186" s="423" t="s">
        <v>1301</v>
      </c>
    </row>
    <row r="33187" spans="53:56" ht="15" x14ac:dyDescent="0.25">
      <c r="BA33187" s="90" t="s">
        <v>37764</v>
      </c>
      <c r="BB33187" s="90" t="s">
        <v>4286</v>
      </c>
      <c r="BC33187" s="90" t="s">
        <v>37747</v>
      </c>
      <c r="BD33187" s="423" t="s">
        <v>1301</v>
      </c>
    </row>
    <row r="33188" spans="53:56" ht="15" x14ac:dyDescent="0.25">
      <c r="BA33188" s="91" t="s">
        <v>37765</v>
      </c>
      <c r="BB33188" s="91" t="s">
        <v>4286</v>
      </c>
      <c r="BC33188" s="91" t="s">
        <v>1401</v>
      </c>
      <c r="BD33188" s="423" t="s">
        <v>1301</v>
      </c>
    </row>
    <row r="33189" spans="53:56" ht="15" x14ac:dyDescent="0.25">
      <c r="BA33189" s="90" t="s">
        <v>37766</v>
      </c>
      <c r="BB33189" s="90" t="s">
        <v>4286</v>
      </c>
      <c r="BC33189" s="90" t="s">
        <v>37749</v>
      </c>
      <c r="BD33189" s="423" t="s">
        <v>1301</v>
      </c>
    </row>
    <row r="33190" spans="53:56" ht="15" x14ac:dyDescent="0.25">
      <c r="BA33190" s="91" t="s">
        <v>37767</v>
      </c>
      <c r="BB33190" s="91" t="s">
        <v>4286</v>
      </c>
      <c r="BC33190" s="91" t="s">
        <v>37749</v>
      </c>
      <c r="BD33190" s="423" t="s">
        <v>1301</v>
      </c>
    </row>
    <row r="33191" spans="53:56" ht="15" x14ac:dyDescent="0.25">
      <c r="BA33191" s="90" t="s">
        <v>37768</v>
      </c>
      <c r="BB33191" s="90" t="s">
        <v>4286</v>
      </c>
      <c r="BC33191" s="90" t="s">
        <v>37769</v>
      </c>
      <c r="BD33191" s="423" t="s">
        <v>1301</v>
      </c>
    </row>
    <row r="33192" spans="53:56" ht="15" x14ac:dyDescent="0.25">
      <c r="BA33192" s="91" t="s">
        <v>37770</v>
      </c>
      <c r="BB33192" s="91" t="s">
        <v>4286</v>
      </c>
      <c r="BC33192" s="91" t="s">
        <v>37749</v>
      </c>
      <c r="BD33192" s="423" t="s">
        <v>1301</v>
      </c>
    </row>
    <row r="33193" spans="53:56" ht="15" x14ac:dyDescent="0.25">
      <c r="BA33193" s="91" t="s">
        <v>37771</v>
      </c>
      <c r="BB33193" s="91" t="s">
        <v>4286</v>
      </c>
      <c r="BC33193" s="91" t="s">
        <v>32827</v>
      </c>
      <c r="BD33193" s="423" t="s">
        <v>1301</v>
      </c>
    </row>
    <row r="33194" spans="53:56" ht="15" x14ac:dyDescent="0.25">
      <c r="BA33194" s="90" t="s">
        <v>37772</v>
      </c>
      <c r="BB33194" s="90" t="s">
        <v>4286</v>
      </c>
      <c r="BC33194" s="90" t="s">
        <v>37769</v>
      </c>
      <c r="BD33194" s="423" t="s">
        <v>1301</v>
      </c>
    </row>
    <row r="33195" spans="53:56" ht="15" x14ac:dyDescent="0.25">
      <c r="BA33195" s="91" t="s">
        <v>37773</v>
      </c>
      <c r="BB33195" s="91" t="s">
        <v>4286</v>
      </c>
      <c r="BC33195" s="91" t="s">
        <v>37769</v>
      </c>
      <c r="BD33195" s="423" t="s">
        <v>1301</v>
      </c>
    </row>
    <row r="33196" spans="53:56" ht="15" x14ac:dyDescent="0.25">
      <c r="BA33196" s="90" t="s">
        <v>37774</v>
      </c>
      <c r="BB33196" s="90" t="s">
        <v>4286</v>
      </c>
      <c r="BC33196" s="90" t="s">
        <v>37317</v>
      </c>
      <c r="BD33196" s="423" t="s">
        <v>1301</v>
      </c>
    </row>
    <row r="33197" spans="53:56" ht="15" x14ac:dyDescent="0.25">
      <c r="BA33197" s="90" t="s">
        <v>37775</v>
      </c>
      <c r="BB33197" s="90" t="s">
        <v>4286</v>
      </c>
      <c r="BC33197" s="90" t="s">
        <v>37738</v>
      </c>
      <c r="BD33197" s="423" t="s">
        <v>1301</v>
      </c>
    </row>
    <row r="33198" spans="53:56" ht="15" x14ac:dyDescent="0.25">
      <c r="BA33198" s="91" t="s">
        <v>37776</v>
      </c>
      <c r="BB33198" s="91" t="s">
        <v>4286</v>
      </c>
      <c r="BC33198" s="91" t="s">
        <v>37317</v>
      </c>
      <c r="BD33198" s="423" t="s">
        <v>1301</v>
      </c>
    </row>
    <row r="33199" spans="53:56" ht="15" x14ac:dyDescent="0.25">
      <c r="BA33199" s="90" t="s">
        <v>37777</v>
      </c>
      <c r="BB33199" s="90" t="s">
        <v>4286</v>
      </c>
      <c r="BC33199" s="90" t="s">
        <v>37738</v>
      </c>
      <c r="BD33199" s="423" t="s">
        <v>1301</v>
      </c>
    </row>
    <row r="33200" spans="53:56" ht="15" x14ac:dyDescent="0.25">
      <c r="BA33200" s="91" t="s">
        <v>37778</v>
      </c>
      <c r="BB33200" s="91" t="s">
        <v>4286</v>
      </c>
      <c r="BC33200" s="91" t="s">
        <v>37749</v>
      </c>
      <c r="BD33200" s="423" t="s">
        <v>1301</v>
      </c>
    </row>
    <row r="33201" spans="53:56" ht="15" x14ac:dyDescent="0.25">
      <c r="BA33201" s="91" t="s">
        <v>37779</v>
      </c>
      <c r="BB33201" s="91" t="s">
        <v>4286</v>
      </c>
      <c r="BC33201" s="91" t="s">
        <v>37749</v>
      </c>
      <c r="BD33201" s="423" t="s">
        <v>1301</v>
      </c>
    </row>
    <row r="33202" spans="53:56" ht="15" x14ac:dyDescent="0.25">
      <c r="BA33202" s="90" t="s">
        <v>37780</v>
      </c>
      <c r="BB33202" s="90" t="s">
        <v>4286</v>
      </c>
      <c r="BC33202" s="90" t="s">
        <v>37317</v>
      </c>
      <c r="BD33202" s="423" t="s">
        <v>1301</v>
      </c>
    </row>
    <row r="33203" spans="53:56" ht="15" x14ac:dyDescent="0.25">
      <c r="BA33203" s="91" t="s">
        <v>37781</v>
      </c>
      <c r="BB33203" s="91" t="s">
        <v>4286</v>
      </c>
      <c r="BC33203" s="91" t="s">
        <v>37747</v>
      </c>
      <c r="BD33203" s="423" t="s">
        <v>1301</v>
      </c>
    </row>
    <row r="33204" spans="53:56" ht="15" x14ac:dyDescent="0.25">
      <c r="BA33204" s="90" t="s">
        <v>37782</v>
      </c>
      <c r="BB33204" s="90" t="s">
        <v>4286</v>
      </c>
      <c r="BC33204" s="90" t="s">
        <v>37749</v>
      </c>
      <c r="BD33204" s="423" t="s">
        <v>1301</v>
      </c>
    </row>
    <row r="33205" spans="53:56" ht="15" x14ac:dyDescent="0.25">
      <c r="BA33205" s="91" t="s">
        <v>37783</v>
      </c>
      <c r="BB33205" s="91" t="s">
        <v>4286</v>
      </c>
      <c r="BC33205" s="91" t="s">
        <v>37317</v>
      </c>
      <c r="BD33205" s="423" t="s">
        <v>1301</v>
      </c>
    </row>
    <row r="33206" spans="53:56" ht="15" x14ac:dyDescent="0.25">
      <c r="BA33206" s="90" t="s">
        <v>37784</v>
      </c>
      <c r="BB33206" s="90" t="s">
        <v>4286</v>
      </c>
      <c r="BC33206" s="90" t="s">
        <v>37785</v>
      </c>
      <c r="BD33206" s="423" t="s">
        <v>1301</v>
      </c>
    </row>
    <row r="33207" spans="53:56" ht="15" x14ac:dyDescent="0.25">
      <c r="BA33207" s="90" t="s">
        <v>37786</v>
      </c>
      <c r="BB33207" s="90" t="s">
        <v>4286</v>
      </c>
      <c r="BC33207" s="90" t="s">
        <v>37317</v>
      </c>
      <c r="BD33207" s="423" t="s">
        <v>1301</v>
      </c>
    </row>
    <row r="33208" spans="53:56" ht="15" x14ac:dyDescent="0.25">
      <c r="BA33208" s="91" t="s">
        <v>37787</v>
      </c>
      <c r="BB33208" s="91" t="s">
        <v>4286</v>
      </c>
      <c r="BC33208" s="91" t="s">
        <v>37738</v>
      </c>
      <c r="BD33208" s="423" t="s">
        <v>1301</v>
      </c>
    </row>
    <row r="33209" spans="53:56" ht="15" x14ac:dyDescent="0.25">
      <c r="BA33209" s="90" t="s">
        <v>37788</v>
      </c>
      <c r="BB33209" s="90" t="s">
        <v>4286</v>
      </c>
      <c r="BC33209" s="90" t="s">
        <v>37738</v>
      </c>
      <c r="BD33209" s="423" t="s">
        <v>1301</v>
      </c>
    </row>
    <row r="33210" spans="53:56" ht="15" x14ac:dyDescent="0.25">
      <c r="BA33210" s="91" t="s">
        <v>37789</v>
      </c>
      <c r="BB33210" s="91" t="s">
        <v>4286</v>
      </c>
      <c r="BC33210" s="91" t="s">
        <v>37738</v>
      </c>
      <c r="BD33210" s="423" t="s">
        <v>1301</v>
      </c>
    </row>
    <row r="33211" spans="53:56" ht="15" x14ac:dyDescent="0.25">
      <c r="BA33211" s="91" t="s">
        <v>37790</v>
      </c>
      <c r="BB33211" s="91" t="s">
        <v>4286</v>
      </c>
      <c r="BC33211" s="91" t="s">
        <v>37749</v>
      </c>
      <c r="BD33211" s="423" t="s">
        <v>1301</v>
      </c>
    </row>
    <row r="33212" spans="53:56" ht="15" x14ac:dyDescent="0.25">
      <c r="BA33212" s="90" t="s">
        <v>37791</v>
      </c>
      <c r="BB33212" s="90" t="s">
        <v>4286</v>
      </c>
      <c r="BC33212" s="90" t="s">
        <v>37769</v>
      </c>
      <c r="BD33212" s="423" t="s">
        <v>1301</v>
      </c>
    </row>
    <row r="33213" spans="53:56" ht="15" x14ac:dyDescent="0.25">
      <c r="BA33213" s="91" t="s">
        <v>37792</v>
      </c>
      <c r="BB33213" s="91" t="s">
        <v>4286</v>
      </c>
      <c r="BC33213" s="91" t="s">
        <v>37317</v>
      </c>
      <c r="BD33213" s="423" t="s">
        <v>1301</v>
      </c>
    </row>
    <row r="33214" spans="53:56" ht="15" x14ac:dyDescent="0.25">
      <c r="BA33214" s="90" t="s">
        <v>37793</v>
      </c>
      <c r="BB33214" s="90" t="s">
        <v>4286</v>
      </c>
      <c r="BC33214" s="90" t="s">
        <v>37738</v>
      </c>
      <c r="BD33214" s="423" t="s">
        <v>1301</v>
      </c>
    </row>
    <row r="33215" spans="53:56" ht="15" x14ac:dyDescent="0.25">
      <c r="BA33215" s="90" t="s">
        <v>37794</v>
      </c>
      <c r="BB33215" s="90" t="s">
        <v>4286</v>
      </c>
      <c r="BC33215" s="90" t="s">
        <v>37785</v>
      </c>
      <c r="BD33215" s="423" t="s">
        <v>1301</v>
      </c>
    </row>
    <row r="33216" spans="53:56" ht="15" x14ac:dyDescent="0.25">
      <c r="BA33216" s="90" t="s">
        <v>37795</v>
      </c>
      <c r="BB33216" s="90" t="s">
        <v>4286</v>
      </c>
      <c r="BC33216" s="90" t="s">
        <v>37323</v>
      </c>
      <c r="BD33216" s="423" t="s">
        <v>1301</v>
      </c>
    </row>
    <row r="33217" spans="53:56" ht="15" x14ac:dyDescent="0.25">
      <c r="BA33217" s="91" t="s">
        <v>37796</v>
      </c>
      <c r="BB33217" s="91" t="s">
        <v>4286</v>
      </c>
      <c r="BC33217" s="91" t="s">
        <v>37769</v>
      </c>
      <c r="BD33217" s="423" t="s">
        <v>1301</v>
      </c>
    </row>
    <row r="33218" spans="53:56" ht="15" x14ac:dyDescent="0.25">
      <c r="BA33218" s="90" t="s">
        <v>37797</v>
      </c>
      <c r="BB33218" s="90" t="s">
        <v>4286</v>
      </c>
      <c r="BC33218" s="90" t="s">
        <v>37749</v>
      </c>
      <c r="BD33218" s="423" t="s">
        <v>1301</v>
      </c>
    </row>
    <row r="33219" spans="53:56" ht="15" x14ac:dyDescent="0.25">
      <c r="BA33219" s="91" t="s">
        <v>37798</v>
      </c>
      <c r="BB33219" s="91" t="s">
        <v>4286</v>
      </c>
      <c r="BC33219" s="91" t="s">
        <v>32827</v>
      </c>
      <c r="BD33219" s="423" t="s">
        <v>1301</v>
      </c>
    </row>
    <row r="33220" spans="53:56" ht="15" x14ac:dyDescent="0.25">
      <c r="BA33220" s="91" t="s">
        <v>37799</v>
      </c>
      <c r="BB33220" s="91" t="s">
        <v>4286</v>
      </c>
      <c r="BC33220" s="91" t="s">
        <v>37749</v>
      </c>
      <c r="BD33220" s="423" t="s">
        <v>1301</v>
      </c>
    </row>
    <row r="33221" spans="53:56" ht="15" x14ac:dyDescent="0.25">
      <c r="BA33221" s="90" t="s">
        <v>37800</v>
      </c>
      <c r="BB33221" s="90" t="s">
        <v>4286</v>
      </c>
      <c r="BC33221" s="90" t="s">
        <v>37747</v>
      </c>
      <c r="BD33221" s="423" t="s">
        <v>1301</v>
      </c>
    </row>
    <row r="33222" spans="53:56" ht="15" x14ac:dyDescent="0.25">
      <c r="BA33222" s="91" t="s">
        <v>37801</v>
      </c>
      <c r="BB33222" s="91" t="s">
        <v>4286</v>
      </c>
      <c r="BC33222" s="91" t="s">
        <v>37785</v>
      </c>
      <c r="BD33222" s="423" t="s">
        <v>1301</v>
      </c>
    </row>
    <row r="33223" spans="53:56" ht="15" x14ac:dyDescent="0.25">
      <c r="BA33223" s="90" t="s">
        <v>37802</v>
      </c>
      <c r="BB33223" s="90" t="s">
        <v>4286</v>
      </c>
      <c r="BC33223" s="90" t="s">
        <v>37747</v>
      </c>
      <c r="BD33223" s="423" t="s">
        <v>1301</v>
      </c>
    </row>
    <row r="33224" spans="53:56" ht="15" x14ac:dyDescent="0.25">
      <c r="BA33224" s="91" t="s">
        <v>37803</v>
      </c>
      <c r="BB33224" s="91" t="s">
        <v>4286</v>
      </c>
      <c r="BC33224" s="91" t="s">
        <v>1401</v>
      </c>
      <c r="BD33224" s="423" t="s">
        <v>1301</v>
      </c>
    </row>
    <row r="33225" spans="53:56" ht="15" x14ac:dyDescent="0.25">
      <c r="BA33225" s="90" t="s">
        <v>37804</v>
      </c>
      <c r="BB33225" s="90" t="s">
        <v>4286</v>
      </c>
      <c r="BC33225" s="90" t="s">
        <v>37769</v>
      </c>
      <c r="BD33225" s="423" t="s">
        <v>1301</v>
      </c>
    </row>
    <row r="33226" spans="53:56" ht="15" x14ac:dyDescent="0.25">
      <c r="BA33226" s="91" t="s">
        <v>37805</v>
      </c>
      <c r="BB33226" s="91" t="s">
        <v>4286</v>
      </c>
      <c r="BC33226" s="91" t="s">
        <v>29709</v>
      </c>
      <c r="BD33226" s="423" t="s">
        <v>1301</v>
      </c>
    </row>
    <row r="33227" spans="53:56" ht="15" x14ac:dyDescent="0.25">
      <c r="BA33227" s="90" t="s">
        <v>37806</v>
      </c>
      <c r="BB33227" s="90" t="s">
        <v>4286</v>
      </c>
      <c r="BC33227" s="90" t="s">
        <v>37807</v>
      </c>
      <c r="BD33227" s="423" t="s">
        <v>1301</v>
      </c>
    </row>
    <row r="33228" spans="53:56" ht="15" x14ac:dyDescent="0.25">
      <c r="BA33228" s="91" t="s">
        <v>37808</v>
      </c>
      <c r="BB33228" s="91" t="s">
        <v>4286</v>
      </c>
      <c r="BC33228" s="91" t="s">
        <v>37738</v>
      </c>
      <c r="BD33228" s="423" t="s">
        <v>1301</v>
      </c>
    </row>
    <row r="33229" spans="53:56" ht="15" x14ac:dyDescent="0.25">
      <c r="BA33229" s="90" t="s">
        <v>37809</v>
      </c>
      <c r="BB33229" s="90" t="s">
        <v>4286</v>
      </c>
      <c r="BC33229" s="90" t="s">
        <v>37612</v>
      </c>
      <c r="BD33229" s="423" t="s">
        <v>1301</v>
      </c>
    </row>
    <row r="33230" spans="53:56" ht="15" x14ac:dyDescent="0.25">
      <c r="BA33230" s="91" t="s">
        <v>37810</v>
      </c>
      <c r="BB33230" s="91" t="s">
        <v>4286</v>
      </c>
      <c r="BC33230" s="91" t="s">
        <v>15486</v>
      </c>
      <c r="BD33230" s="423" t="s">
        <v>1301</v>
      </c>
    </row>
    <row r="33231" spans="53:56" ht="15" x14ac:dyDescent="0.25">
      <c r="BA33231" s="90" t="s">
        <v>37811</v>
      </c>
      <c r="BB33231" s="90" t="s">
        <v>4286</v>
      </c>
      <c r="BC33231" s="90" t="s">
        <v>37738</v>
      </c>
      <c r="BD33231" s="423" t="s">
        <v>1301</v>
      </c>
    </row>
    <row r="33232" spans="53:56" ht="15" x14ac:dyDescent="0.25">
      <c r="BA33232" s="91" t="s">
        <v>37812</v>
      </c>
      <c r="BB33232" s="91" t="s">
        <v>4286</v>
      </c>
      <c r="BC33232" s="91" t="s">
        <v>37807</v>
      </c>
      <c r="BD33232" s="423" t="s">
        <v>1301</v>
      </c>
    </row>
    <row r="33233" spans="53:56" ht="15" x14ac:dyDescent="0.25">
      <c r="BA33233" s="90" t="s">
        <v>37813</v>
      </c>
      <c r="BB33233" s="90" t="s">
        <v>4286</v>
      </c>
      <c r="BC33233" s="90" t="s">
        <v>37562</v>
      </c>
      <c r="BD33233" s="423" t="s">
        <v>1301</v>
      </c>
    </row>
    <row r="33234" spans="53:56" ht="15" x14ac:dyDescent="0.25">
      <c r="BA33234" s="91" t="s">
        <v>37814</v>
      </c>
      <c r="BB33234" s="91" t="s">
        <v>4286</v>
      </c>
      <c r="BC33234" s="91" t="s">
        <v>37562</v>
      </c>
      <c r="BD33234" s="423" t="s">
        <v>1301</v>
      </c>
    </row>
    <row r="33235" spans="53:56" ht="15" x14ac:dyDescent="0.25">
      <c r="BA33235" s="90" t="s">
        <v>37815</v>
      </c>
      <c r="BB33235" s="90" t="s">
        <v>4286</v>
      </c>
      <c r="BC33235" s="90" t="s">
        <v>37562</v>
      </c>
      <c r="BD33235" s="423" t="s">
        <v>1301</v>
      </c>
    </row>
    <row r="33236" spans="53:56" ht="15" x14ac:dyDescent="0.25">
      <c r="BA33236" s="91" t="s">
        <v>37816</v>
      </c>
      <c r="BB33236" s="91" t="s">
        <v>4286</v>
      </c>
      <c r="BC33236" s="91" t="s">
        <v>16538</v>
      </c>
      <c r="BD33236" s="423" t="s">
        <v>1301</v>
      </c>
    </row>
    <row r="33237" spans="53:56" ht="15" x14ac:dyDescent="0.25">
      <c r="BA33237" s="90" t="s">
        <v>37817</v>
      </c>
      <c r="BB33237" s="90" t="s">
        <v>4286</v>
      </c>
      <c r="BC33237" s="90" t="s">
        <v>37562</v>
      </c>
      <c r="BD33237" s="423" t="s">
        <v>1301</v>
      </c>
    </row>
    <row r="33238" spans="53:56" ht="15" x14ac:dyDescent="0.25">
      <c r="BA33238" s="91" t="s">
        <v>37818</v>
      </c>
      <c r="BB33238" s="91" t="s">
        <v>4286</v>
      </c>
      <c r="BC33238" s="91" t="s">
        <v>15486</v>
      </c>
      <c r="BD33238" s="423" t="s">
        <v>1301</v>
      </c>
    </row>
    <row r="33239" spans="53:56" ht="15" x14ac:dyDescent="0.25">
      <c r="BA33239" s="90" t="s">
        <v>37819</v>
      </c>
      <c r="BB33239" s="90" t="s">
        <v>4286</v>
      </c>
      <c r="BC33239" s="90" t="s">
        <v>16538</v>
      </c>
      <c r="BD33239" s="423" t="s">
        <v>1301</v>
      </c>
    </row>
    <row r="33240" spans="53:56" ht="15" x14ac:dyDescent="0.25">
      <c r="BA33240" s="91" t="s">
        <v>37820</v>
      </c>
      <c r="BB33240" s="91" t="s">
        <v>4286</v>
      </c>
      <c r="BC33240" s="91" t="s">
        <v>37612</v>
      </c>
      <c r="BD33240" s="423" t="s">
        <v>1301</v>
      </c>
    </row>
    <row r="33241" spans="53:56" ht="15" x14ac:dyDescent="0.25">
      <c r="BA33241" s="90" t="s">
        <v>37821</v>
      </c>
      <c r="BB33241" s="90" t="s">
        <v>4286</v>
      </c>
      <c r="BC33241" s="90" t="s">
        <v>37562</v>
      </c>
      <c r="BD33241" s="423" t="s">
        <v>1301</v>
      </c>
    </row>
    <row r="33242" spans="53:56" ht="15" x14ac:dyDescent="0.25">
      <c r="BA33242" s="91" t="s">
        <v>37822</v>
      </c>
      <c r="BB33242" s="91" t="s">
        <v>4286</v>
      </c>
      <c r="BC33242" s="91" t="s">
        <v>37562</v>
      </c>
      <c r="BD33242" s="423" t="s">
        <v>1301</v>
      </c>
    </row>
    <row r="33243" spans="53:56" ht="15" x14ac:dyDescent="0.25">
      <c r="BA33243" s="90" t="s">
        <v>37823</v>
      </c>
      <c r="BB33243" s="90" t="s">
        <v>4286</v>
      </c>
      <c r="BC33243" s="90" t="s">
        <v>37807</v>
      </c>
      <c r="BD33243" s="423" t="s">
        <v>1301</v>
      </c>
    </row>
    <row r="33244" spans="53:56" ht="15" x14ac:dyDescent="0.25">
      <c r="BA33244" s="91" t="s">
        <v>37824</v>
      </c>
      <c r="BB33244" s="91" t="s">
        <v>4286</v>
      </c>
      <c r="BC33244" s="91" t="s">
        <v>15486</v>
      </c>
      <c r="BD33244" s="423" t="s">
        <v>1301</v>
      </c>
    </row>
    <row r="33245" spans="53:56" ht="15" x14ac:dyDescent="0.25">
      <c r="BA33245" s="90" t="s">
        <v>37825</v>
      </c>
      <c r="BB33245" s="90" t="s">
        <v>4286</v>
      </c>
      <c r="BC33245" s="90" t="s">
        <v>37738</v>
      </c>
      <c r="BD33245" s="423" t="s">
        <v>1301</v>
      </c>
    </row>
    <row r="33246" spans="53:56" ht="15" x14ac:dyDescent="0.25">
      <c r="BA33246" s="91" t="s">
        <v>37826</v>
      </c>
      <c r="BB33246" s="91" t="s">
        <v>4286</v>
      </c>
      <c r="BC33246" s="91" t="s">
        <v>37769</v>
      </c>
      <c r="BD33246" s="423" t="s">
        <v>1301</v>
      </c>
    </row>
    <row r="33247" spans="53:56" ht="15" x14ac:dyDescent="0.25">
      <c r="BA33247" s="90" t="s">
        <v>37827</v>
      </c>
      <c r="BB33247" s="90" t="s">
        <v>4286</v>
      </c>
      <c r="BC33247" s="90" t="s">
        <v>37612</v>
      </c>
      <c r="BD33247" s="423" t="s">
        <v>1301</v>
      </c>
    </row>
    <row r="33248" spans="53:56" ht="15" x14ac:dyDescent="0.25">
      <c r="BA33248" s="91" t="s">
        <v>37828</v>
      </c>
      <c r="BB33248" s="91" t="s">
        <v>4286</v>
      </c>
      <c r="BC33248" s="91" t="s">
        <v>37738</v>
      </c>
      <c r="BD33248" s="423" t="s">
        <v>1301</v>
      </c>
    </row>
    <row r="33249" spans="53:56" ht="15" x14ac:dyDescent="0.25">
      <c r="BA33249" s="90" t="s">
        <v>37829</v>
      </c>
      <c r="BB33249" s="90" t="s">
        <v>4286</v>
      </c>
      <c r="BC33249" s="90" t="s">
        <v>37562</v>
      </c>
      <c r="BD33249" s="423" t="s">
        <v>1301</v>
      </c>
    </row>
    <row r="33250" spans="53:56" ht="15" x14ac:dyDescent="0.25">
      <c r="BA33250" s="91" t="s">
        <v>37830</v>
      </c>
      <c r="BB33250" s="91" t="s">
        <v>4286</v>
      </c>
      <c r="BC33250" s="91" t="s">
        <v>37612</v>
      </c>
      <c r="BD33250" s="423" t="s">
        <v>1301</v>
      </c>
    </row>
    <row r="33251" spans="53:56" ht="15" x14ac:dyDescent="0.25">
      <c r="BA33251" s="90" t="s">
        <v>37831</v>
      </c>
      <c r="BB33251" s="90" t="s">
        <v>4286</v>
      </c>
      <c r="BC33251" s="90" t="s">
        <v>37738</v>
      </c>
      <c r="BD33251" s="423" t="s">
        <v>1301</v>
      </c>
    </row>
    <row r="33252" spans="53:56" ht="15" x14ac:dyDescent="0.25">
      <c r="BA33252" s="91" t="s">
        <v>37832</v>
      </c>
      <c r="BB33252" s="91" t="s">
        <v>4286</v>
      </c>
      <c r="BC33252" s="91" t="s">
        <v>37738</v>
      </c>
      <c r="BD33252" s="423" t="s">
        <v>1301</v>
      </c>
    </row>
    <row r="33253" spans="53:56" ht="15" x14ac:dyDescent="0.25">
      <c r="BA33253" s="90" t="s">
        <v>37833</v>
      </c>
      <c r="BB33253" s="90" t="s">
        <v>4286</v>
      </c>
      <c r="BC33253" s="90" t="s">
        <v>15486</v>
      </c>
      <c r="BD33253" s="423" t="s">
        <v>1301</v>
      </c>
    </row>
    <row r="33254" spans="53:56" ht="15" x14ac:dyDescent="0.25">
      <c r="BA33254" s="91" t="s">
        <v>37834</v>
      </c>
      <c r="BB33254" s="91" t="s">
        <v>4286</v>
      </c>
      <c r="BC33254" s="91" t="s">
        <v>37738</v>
      </c>
      <c r="BD33254" s="423" t="s">
        <v>1301</v>
      </c>
    </row>
    <row r="33255" spans="53:56" ht="15" x14ac:dyDescent="0.25">
      <c r="BA33255" s="90" t="s">
        <v>37835</v>
      </c>
      <c r="BB33255" s="90" t="s">
        <v>4286</v>
      </c>
      <c r="BC33255" s="90" t="s">
        <v>37562</v>
      </c>
      <c r="BD33255" s="423" t="s">
        <v>1301</v>
      </c>
    </row>
    <row r="33256" spans="53:56" ht="15" x14ac:dyDescent="0.25">
      <c r="BA33256" s="91" t="s">
        <v>37836</v>
      </c>
      <c r="BB33256" s="91" t="s">
        <v>4286</v>
      </c>
      <c r="BC33256" s="91" t="s">
        <v>16538</v>
      </c>
      <c r="BD33256" s="423" t="s">
        <v>1301</v>
      </c>
    </row>
    <row r="33257" spans="53:56" ht="15" x14ac:dyDescent="0.25">
      <c r="BA33257" s="90" t="s">
        <v>37837</v>
      </c>
      <c r="BB33257" s="90" t="s">
        <v>4286</v>
      </c>
      <c r="BC33257" s="90" t="s">
        <v>16538</v>
      </c>
      <c r="BD33257" s="423" t="s">
        <v>1301</v>
      </c>
    </row>
    <row r="33258" spans="53:56" ht="15" x14ac:dyDescent="0.25">
      <c r="BA33258" s="91" t="s">
        <v>37838</v>
      </c>
      <c r="BB33258" s="91" t="s">
        <v>4286</v>
      </c>
      <c r="BC33258" s="91" t="s">
        <v>29709</v>
      </c>
      <c r="BD33258" s="423" t="s">
        <v>1301</v>
      </c>
    </row>
    <row r="33259" spans="53:56" ht="15" x14ac:dyDescent="0.25">
      <c r="BA33259" s="90" t="s">
        <v>37839</v>
      </c>
      <c r="BB33259" s="90" t="s">
        <v>4286</v>
      </c>
      <c r="BC33259" s="90" t="s">
        <v>37738</v>
      </c>
      <c r="BD33259" s="423" t="s">
        <v>1301</v>
      </c>
    </row>
    <row r="33260" spans="53:56" ht="15" x14ac:dyDescent="0.25">
      <c r="BA33260" s="91" t="s">
        <v>37840</v>
      </c>
      <c r="BB33260" s="91" t="s">
        <v>4286</v>
      </c>
      <c r="BC33260" s="91" t="s">
        <v>29709</v>
      </c>
      <c r="BD33260" s="423" t="s">
        <v>1301</v>
      </c>
    </row>
    <row r="33261" spans="53:56" ht="15" x14ac:dyDescent="0.25">
      <c r="BA33261" s="90" t="s">
        <v>37841</v>
      </c>
      <c r="BB33261" s="90" t="s">
        <v>4286</v>
      </c>
      <c r="BC33261" s="90" t="s">
        <v>37807</v>
      </c>
      <c r="BD33261" s="423" t="s">
        <v>1301</v>
      </c>
    </row>
    <row r="33262" spans="53:56" ht="15" x14ac:dyDescent="0.25">
      <c r="BA33262" s="91" t="s">
        <v>37842</v>
      </c>
      <c r="BB33262" s="91" t="s">
        <v>4286</v>
      </c>
      <c r="BC33262" s="91" t="s">
        <v>16538</v>
      </c>
      <c r="BD33262" s="423" t="s">
        <v>1301</v>
      </c>
    </row>
    <row r="33263" spans="53:56" ht="15" x14ac:dyDescent="0.25">
      <c r="BA33263" s="90" t="s">
        <v>37843</v>
      </c>
      <c r="BB33263" s="90" t="s">
        <v>4286</v>
      </c>
      <c r="BC33263" s="90" t="s">
        <v>29709</v>
      </c>
      <c r="BD33263" s="423" t="s">
        <v>1301</v>
      </c>
    </row>
    <row r="33264" spans="53:56" ht="15" x14ac:dyDescent="0.25">
      <c r="BA33264" s="91" t="s">
        <v>37844</v>
      </c>
      <c r="BB33264" s="91" t="s">
        <v>4286</v>
      </c>
      <c r="BC33264" s="91" t="s">
        <v>29709</v>
      </c>
      <c r="BD33264" s="423" t="s">
        <v>1301</v>
      </c>
    </row>
    <row r="33265" spans="53:56" ht="15" x14ac:dyDescent="0.25">
      <c r="BA33265" s="90" t="s">
        <v>37845</v>
      </c>
      <c r="BB33265" s="90" t="s">
        <v>4286</v>
      </c>
      <c r="BC33265" s="90" t="s">
        <v>29709</v>
      </c>
      <c r="BD33265" s="423" t="s">
        <v>1301</v>
      </c>
    </row>
    <row r="33266" spans="53:56" ht="15" x14ac:dyDescent="0.25">
      <c r="BA33266" s="91" t="s">
        <v>37846</v>
      </c>
      <c r="BB33266" s="91" t="s">
        <v>4286</v>
      </c>
      <c r="BC33266" s="91" t="s">
        <v>29709</v>
      </c>
      <c r="BD33266" s="423" t="s">
        <v>1301</v>
      </c>
    </row>
    <row r="33267" spans="53:56" ht="15" x14ac:dyDescent="0.25">
      <c r="BA33267" s="90" t="s">
        <v>37847</v>
      </c>
      <c r="BB33267" s="90" t="s">
        <v>4286</v>
      </c>
      <c r="BC33267" s="90" t="s">
        <v>37738</v>
      </c>
      <c r="BD33267" s="423" t="s">
        <v>1301</v>
      </c>
    </row>
    <row r="33268" spans="53:56" ht="15" x14ac:dyDescent="0.25">
      <c r="BA33268" s="91" t="s">
        <v>37848</v>
      </c>
      <c r="BB33268" s="91" t="s">
        <v>4286</v>
      </c>
      <c r="BC33268" s="91" t="s">
        <v>37738</v>
      </c>
      <c r="BD33268" s="423" t="s">
        <v>1301</v>
      </c>
    </row>
    <row r="33269" spans="53:56" ht="15" x14ac:dyDescent="0.25">
      <c r="BA33269" s="90" t="s">
        <v>37849</v>
      </c>
      <c r="BB33269" s="90" t="s">
        <v>4286</v>
      </c>
      <c r="BC33269" s="90" t="s">
        <v>37612</v>
      </c>
      <c r="BD33269" s="423" t="s">
        <v>1301</v>
      </c>
    </row>
    <row r="33270" spans="53:56" ht="15" x14ac:dyDescent="0.25">
      <c r="BA33270" s="91" t="s">
        <v>37850</v>
      </c>
      <c r="BB33270" s="91" t="s">
        <v>4286</v>
      </c>
      <c r="BC33270" s="91" t="s">
        <v>37562</v>
      </c>
      <c r="BD33270" s="423" t="s">
        <v>1301</v>
      </c>
    </row>
    <row r="33271" spans="53:56" ht="15" x14ac:dyDescent="0.25">
      <c r="BA33271" s="90" t="s">
        <v>37851</v>
      </c>
      <c r="BB33271" s="90" t="s">
        <v>4286</v>
      </c>
      <c r="BC33271" s="90" t="s">
        <v>37738</v>
      </c>
      <c r="BD33271" s="423" t="s">
        <v>1301</v>
      </c>
    </row>
    <row r="33272" spans="53:56" ht="15" x14ac:dyDescent="0.25">
      <c r="BA33272" s="91" t="s">
        <v>37852</v>
      </c>
      <c r="BB33272" s="91" t="s">
        <v>4286</v>
      </c>
      <c r="BC33272" s="91" t="s">
        <v>37562</v>
      </c>
      <c r="BD33272" s="423" t="s">
        <v>1301</v>
      </c>
    </row>
    <row r="33273" spans="53:56" ht="15" x14ac:dyDescent="0.25">
      <c r="BA33273" s="90" t="s">
        <v>37853</v>
      </c>
      <c r="BB33273" s="90" t="s">
        <v>4286</v>
      </c>
      <c r="BC33273" s="90" t="s">
        <v>15486</v>
      </c>
      <c r="BD33273" s="423" t="s">
        <v>1301</v>
      </c>
    </row>
    <row r="33274" spans="53:56" ht="15" x14ac:dyDescent="0.25">
      <c r="BA33274" s="91" t="s">
        <v>37854</v>
      </c>
      <c r="BB33274" s="91" t="s">
        <v>4286</v>
      </c>
      <c r="BC33274" s="91" t="s">
        <v>37562</v>
      </c>
      <c r="BD33274" s="423" t="s">
        <v>1301</v>
      </c>
    </row>
    <row r="33275" spans="53:56" ht="15" x14ac:dyDescent="0.25">
      <c r="BA33275" s="90" t="s">
        <v>37855</v>
      </c>
      <c r="BB33275" s="90" t="s">
        <v>4286</v>
      </c>
      <c r="BC33275" s="90" t="s">
        <v>37562</v>
      </c>
      <c r="BD33275" s="423" t="s">
        <v>1301</v>
      </c>
    </row>
    <row r="33276" spans="53:56" ht="15" x14ac:dyDescent="0.25">
      <c r="BA33276" s="91" t="s">
        <v>37856</v>
      </c>
      <c r="BB33276" s="91" t="s">
        <v>4286</v>
      </c>
      <c r="BC33276" s="91" t="s">
        <v>37562</v>
      </c>
      <c r="BD33276" s="423" t="s">
        <v>1301</v>
      </c>
    </row>
    <row r="33277" spans="53:56" ht="15" x14ac:dyDescent="0.25">
      <c r="BA33277" s="90" t="s">
        <v>37857</v>
      </c>
      <c r="BB33277" s="90" t="s">
        <v>4286</v>
      </c>
      <c r="BC33277" s="90" t="s">
        <v>37562</v>
      </c>
      <c r="BD33277" s="423" t="s">
        <v>1301</v>
      </c>
    </row>
    <row r="33278" spans="53:56" ht="15" x14ac:dyDescent="0.25">
      <c r="BA33278" s="91" t="s">
        <v>37858</v>
      </c>
      <c r="BB33278" s="91" t="s">
        <v>4286</v>
      </c>
      <c r="BC33278" s="91" t="s">
        <v>29709</v>
      </c>
      <c r="BD33278" s="423" t="s">
        <v>1301</v>
      </c>
    </row>
    <row r="33279" spans="53:56" ht="15" x14ac:dyDescent="0.25">
      <c r="BA33279" s="90" t="s">
        <v>37859</v>
      </c>
      <c r="BB33279" s="90" t="s">
        <v>4286</v>
      </c>
      <c r="BC33279" s="90" t="s">
        <v>37612</v>
      </c>
      <c r="BD33279" s="423" t="s">
        <v>1301</v>
      </c>
    </row>
    <row r="33280" spans="53:56" ht="15" x14ac:dyDescent="0.25">
      <c r="BA33280" s="91" t="s">
        <v>37860</v>
      </c>
      <c r="BB33280" s="91" t="s">
        <v>4286</v>
      </c>
      <c r="BC33280" s="91" t="s">
        <v>29709</v>
      </c>
      <c r="BD33280" s="423" t="s">
        <v>1301</v>
      </c>
    </row>
    <row r="33281" spans="53:56" ht="15" x14ac:dyDescent="0.25">
      <c r="BA33281" s="90" t="s">
        <v>37861</v>
      </c>
      <c r="BB33281" s="90" t="s">
        <v>4286</v>
      </c>
      <c r="BC33281" s="90" t="s">
        <v>37612</v>
      </c>
      <c r="BD33281" s="423" t="s">
        <v>1301</v>
      </c>
    </row>
    <row r="33282" spans="53:56" ht="15" x14ac:dyDescent="0.25">
      <c r="BA33282" s="91" t="s">
        <v>37862</v>
      </c>
      <c r="BB33282" s="91" t="s">
        <v>4286</v>
      </c>
      <c r="BC33282" s="91" t="s">
        <v>23621</v>
      </c>
      <c r="BD33282" s="423" t="s">
        <v>1301</v>
      </c>
    </row>
    <row r="33283" spans="53:56" ht="15" x14ac:dyDescent="0.25">
      <c r="BA33283" s="90" t="s">
        <v>37863</v>
      </c>
      <c r="BB33283" s="90" t="s">
        <v>4286</v>
      </c>
      <c r="BC33283" s="90" t="s">
        <v>32827</v>
      </c>
      <c r="BD33283" s="423" t="s">
        <v>1301</v>
      </c>
    </row>
    <row r="33284" spans="53:56" ht="15" x14ac:dyDescent="0.25">
      <c r="BA33284" s="91" t="s">
        <v>37864</v>
      </c>
      <c r="BB33284" s="91" t="s">
        <v>4286</v>
      </c>
      <c r="BC33284" s="91" t="s">
        <v>37738</v>
      </c>
      <c r="BD33284" s="423" t="s">
        <v>1301</v>
      </c>
    </row>
    <row r="33285" spans="53:56" ht="15" x14ac:dyDescent="0.25">
      <c r="BA33285" s="90" t="s">
        <v>37865</v>
      </c>
      <c r="BB33285" s="90" t="s">
        <v>4286</v>
      </c>
      <c r="BC33285" s="90" t="s">
        <v>15486</v>
      </c>
      <c r="BD33285" s="423" t="s">
        <v>1301</v>
      </c>
    </row>
    <row r="33286" spans="53:56" ht="15" x14ac:dyDescent="0.25">
      <c r="BA33286" s="91" t="s">
        <v>37866</v>
      </c>
      <c r="BB33286" s="91" t="s">
        <v>4286</v>
      </c>
      <c r="BC33286" s="91" t="s">
        <v>37562</v>
      </c>
      <c r="BD33286" s="423" t="s">
        <v>1301</v>
      </c>
    </row>
    <row r="33287" spans="53:56" ht="15" x14ac:dyDescent="0.25">
      <c r="BA33287" s="90" t="s">
        <v>37867</v>
      </c>
      <c r="BB33287" s="90" t="s">
        <v>4286</v>
      </c>
      <c r="BC33287" s="90" t="s">
        <v>37562</v>
      </c>
      <c r="BD33287" s="423" t="s">
        <v>1301</v>
      </c>
    </row>
    <row r="33288" spans="53:56" ht="15" x14ac:dyDescent="0.25">
      <c r="BA33288" s="91" t="s">
        <v>37868</v>
      </c>
      <c r="BB33288" s="91" t="s">
        <v>4286</v>
      </c>
      <c r="BC33288" s="91" t="s">
        <v>37807</v>
      </c>
      <c r="BD33288" s="423" t="s">
        <v>1301</v>
      </c>
    </row>
    <row r="33289" spans="53:56" ht="15" x14ac:dyDescent="0.25">
      <c r="BA33289" s="90" t="s">
        <v>37869</v>
      </c>
      <c r="BB33289" s="90" t="s">
        <v>4286</v>
      </c>
      <c r="BC33289" s="90" t="s">
        <v>37738</v>
      </c>
      <c r="BD33289" s="423" t="s">
        <v>1301</v>
      </c>
    </row>
    <row r="33290" spans="53:56" ht="15" x14ac:dyDescent="0.25">
      <c r="BA33290" s="91" t="s">
        <v>37870</v>
      </c>
      <c r="BB33290" s="91" t="s">
        <v>4286</v>
      </c>
      <c r="BC33290" s="91" t="s">
        <v>37807</v>
      </c>
      <c r="BD33290" s="423" t="s">
        <v>1301</v>
      </c>
    </row>
    <row r="33291" spans="53:56" ht="15" x14ac:dyDescent="0.25">
      <c r="BA33291" s="90" t="s">
        <v>37871</v>
      </c>
      <c r="BB33291" s="90" t="s">
        <v>4286</v>
      </c>
      <c r="BC33291" s="90" t="s">
        <v>29709</v>
      </c>
      <c r="BD33291" s="423" t="s">
        <v>1301</v>
      </c>
    </row>
    <row r="33292" spans="53:56" ht="15" x14ac:dyDescent="0.25">
      <c r="BA33292" s="91" t="s">
        <v>37872</v>
      </c>
      <c r="BB33292" s="91" t="s">
        <v>4286</v>
      </c>
      <c r="BC33292" s="91" t="s">
        <v>29709</v>
      </c>
      <c r="BD33292" s="423" t="s">
        <v>1301</v>
      </c>
    </row>
    <row r="33293" spans="53:56" ht="15" x14ac:dyDescent="0.25">
      <c r="BA33293" s="90" t="s">
        <v>37873</v>
      </c>
      <c r="BB33293" s="90" t="s">
        <v>4286</v>
      </c>
      <c r="BC33293" s="90" t="s">
        <v>37738</v>
      </c>
      <c r="BD33293" s="423" t="s">
        <v>1301</v>
      </c>
    </row>
    <row r="33294" spans="53:56" ht="15" x14ac:dyDescent="0.25">
      <c r="BA33294" s="90" t="s">
        <v>37874</v>
      </c>
      <c r="BB33294" s="90" t="s">
        <v>4286</v>
      </c>
      <c r="BC33294" s="90" t="s">
        <v>32827</v>
      </c>
      <c r="BD33294" s="423" t="s">
        <v>1301</v>
      </c>
    </row>
    <row r="33295" spans="53:56" ht="15" x14ac:dyDescent="0.25">
      <c r="BA33295" s="91" t="s">
        <v>37875</v>
      </c>
      <c r="BB33295" s="91" t="s">
        <v>4286</v>
      </c>
      <c r="BC33295" s="91" t="s">
        <v>32827</v>
      </c>
      <c r="BD33295" s="423" t="s">
        <v>1301</v>
      </c>
    </row>
    <row r="33296" spans="53:56" ht="15" x14ac:dyDescent="0.25">
      <c r="BA33296" s="90" t="s">
        <v>37876</v>
      </c>
      <c r="BB33296" s="90" t="s">
        <v>4286</v>
      </c>
      <c r="BC33296" s="90" t="s">
        <v>15486</v>
      </c>
      <c r="BD33296" s="423" t="s">
        <v>1301</v>
      </c>
    </row>
    <row r="33297" spans="53:56" ht="15" x14ac:dyDescent="0.25">
      <c r="BA33297" s="91" t="s">
        <v>37877</v>
      </c>
      <c r="BB33297" s="91" t="s">
        <v>4286</v>
      </c>
      <c r="BC33297" s="91" t="s">
        <v>37807</v>
      </c>
      <c r="BD33297" s="423" t="s">
        <v>1301</v>
      </c>
    </row>
    <row r="33298" spans="53:56" ht="15" x14ac:dyDescent="0.25">
      <c r="BA33298" s="90" t="s">
        <v>37878</v>
      </c>
      <c r="BB33298" s="90" t="s">
        <v>4286</v>
      </c>
      <c r="BC33298" s="90" t="s">
        <v>37738</v>
      </c>
      <c r="BD33298" s="423" t="s">
        <v>1301</v>
      </c>
    </row>
    <row r="33299" spans="53:56" ht="15" x14ac:dyDescent="0.25">
      <c r="BA33299" s="91" t="s">
        <v>37879</v>
      </c>
      <c r="BB33299" s="91" t="s">
        <v>4286</v>
      </c>
      <c r="BC33299" s="91" t="s">
        <v>37612</v>
      </c>
      <c r="BD33299" s="423" t="s">
        <v>1301</v>
      </c>
    </row>
    <row r="33300" spans="53:56" ht="15" x14ac:dyDescent="0.25">
      <c r="BA33300" s="91" t="s">
        <v>37880</v>
      </c>
      <c r="BB33300" s="91" t="s">
        <v>4286</v>
      </c>
      <c r="BC33300" s="91" t="s">
        <v>29709</v>
      </c>
      <c r="BD33300" s="423" t="s">
        <v>1301</v>
      </c>
    </row>
    <row r="33301" spans="53:56" ht="15" x14ac:dyDescent="0.25">
      <c r="BA33301" s="90" t="s">
        <v>37881</v>
      </c>
      <c r="BB33301" s="90" t="s">
        <v>4286</v>
      </c>
      <c r="BC33301" s="90" t="s">
        <v>37562</v>
      </c>
      <c r="BD33301" s="423" t="s">
        <v>1301</v>
      </c>
    </row>
    <row r="33302" spans="53:56" ht="15" x14ac:dyDescent="0.25">
      <c r="BA33302" s="91" t="s">
        <v>37882</v>
      </c>
      <c r="BB33302" s="91" t="s">
        <v>1178</v>
      </c>
      <c r="BC33302" s="91" t="s">
        <v>8872</v>
      </c>
      <c r="BD33302" s="473" t="s">
        <v>1301</v>
      </c>
    </row>
    <row r="33303" spans="53:56" ht="15" x14ac:dyDescent="0.25">
      <c r="BA33303" s="90" t="s">
        <v>37883</v>
      </c>
      <c r="BB33303" s="91" t="s">
        <v>1178</v>
      </c>
      <c r="BC33303" s="90" t="s">
        <v>8872</v>
      </c>
      <c r="BD33303" s="473" t="s">
        <v>1301</v>
      </c>
    </row>
    <row r="33304" spans="53:56" ht="15" x14ac:dyDescent="0.25">
      <c r="BA33304" s="90" t="s">
        <v>37884</v>
      </c>
      <c r="BB33304" s="91" t="s">
        <v>1178</v>
      </c>
      <c r="BC33304" s="90" t="s">
        <v>8872</v>
      </c>
      <c r="BD33304" s="473" t="s">
        <v>1301</v>
      </c>
    </row>
    <row r="33305" spans="53:56" ht="15" x14ac:dyDescent="0.25">
      <c r="BA33305" s="91" t="s">
        <v>37885</v>
      </c>
      <c r="BB33305" s="91" t="s">
        <v>1178</v>
      </c>
      <c r="BC33305" s="91" t="s">
        <v>8872</v>
      </c>
      <c r="BD33305" s="473" t="s">
        <v>1301</v>
      </c>
    </row>
    <row r="33306" spans="53:56" ht="15" x14ac:dyDescent="0.25">
      <c r="BA33306" s="91" t="s">
        <v>37886</v>
      </c>
      <c r="BB33306" s="91" t="s">
        <v>1178</v>
      </c>
      <c r="BC33306" s="91" t="s">
        <v>8872</v>
      </c>
      <c r="BD33306" s="473" t="s">
        <v>1301</v>
      </c>
    </row>
    <row r="33307" spans="53:56" ht="15" x14ac:dyDescent="0.25">
      <c r="BA33307" s="90" t="s">
        <v>37887</v>
      </c>
      <c r="BB33307" s="91" t="s">
        <v>1178</v>
      </c>
      <c r="BC33307" s="90" t="s">
        <v>8872</v>
      </c>
      <c r="BD33307" s="473" t="s">
        <v>1301</v>
      </c>
    </row>
    <row r="33308" spans="53:56" ht="15" x14ac:dyDescent="0.25">
      <c r="BA33308" s="91" t="s">
        <v>37888</v>
      </c>
      <c r="BB33308" s="91" t="s">
        <v>1178</v>
      </c>
      <c r="BC33308" s="91" t="s">
        <v>37889</v>
      </c>
      <c r="BD33308" s="473" t="s">
        <v>1301</v>
      </c>
    </row>
    <row r="33309" spans="53:56" ht="15" x14ac:dyDescent="0.25">
      <c r="BA33309" s="91" t="s">
        <v>37890</v>
      </c>
      <c r="BB33309" s="91" t="s">
        <v>1178</v>
      </c>
      <c r="BC33309" s="91" t="s">
        <v>21344</v>
      </c>
      <c r="BD33309" s="473" t="s">
        <v>1301</v>
      </c>
    </row>
    <row r="33310" spans="53:56" ht="15" x14ac:dyDescent="0.25">
      <c r="BA33310" s="90" t="s">
        <v>37891</v>
      </c>
      <c r="BB33310" s="91" t="s">
        <v>1178</v>
      </c>
      <c r="BC33310" s="90" t="s">
        <v>37892</v>
      </c>
      <c r="BD33310" s="473" t="s">
        <v>1301</v>
      </c>
    </row>
    <row r="33311" spans="53:56" ht="15" x14ac:dyDescent="0.25">
      <c r="BA33311" s="91" t="s">
        <v>37893</v>
      </c>
      <c r="BB33311" s="91" t="s">
        <v>1178</v>
      </c>
      <c r="BC33311" s="91" t="s">
        <v>37894</v>
      </c>
      <c r="BD33311" s="473" t="s">
        <v>1301</v>
      </c>
    </row>
    <row r="33312" spans="53:56" ht="15" x14ac:dyDescent="0.25">
      <c r="BA33312" s="90" t="s">
        <v>37895</v>
      </c>
      <c r="BB33312" s="91" t="s">
        <v>1178</v>
      </c>
      <c r="BC33312" s="90" t="s">
        <v>37896</v>
      </c>
      <c r="BD33312" s="473" t="s">
        <v>1301</v>
      </c>
    </row>
    <row r="33313" spans="53:56" ht="15" x14ac:dyDescent="0.25">
      <c r="BA33313" s="91" t="s">
        <v>37897</v>
      </c>
      <c r="BB33313" s="91" t="s">
        <v>1178</v>
      </c>
      <c r="BC33313" s="91" t="s">
        <v>37889</v>
      </c>
      <c r="BD33313" s="473" t="s">
        <v>1301</v>
      </c>
    </row>
    <row r="33314" spans="53:56" ht="15" x14ac:dyDescent="0.25">
      <c r="BA33314" s="90" t="s">
        <v>37898</v>
      </c>
      <c r="BB33314" s="91" t="s">
        <v>1178</v>
      </c>
      <c r="BC33314" s="90" t="s">
        <v>37896</v>
      </c>
      <c r="BD33314" s="473" t="s">
        <v>1301</v>
      </c>
    </row>
    <row r="33315" spans="53:56" ht="15" x14ac:dyDescent="0.25">
      <c r="BA33315" s="91" t="s">
        <v>37899</v>
      </c>
      <c r="BB33315" s="91" t="s">
        <v>1178</v>
      </c>
      <c r="BC33315" s="91" t="s">
        <v>37894</v>
      </c>
      <c r="BD33315" s="473" t="s">
        <v>1301</v>
      </c>
    </row>
    <row r="33316" spans="53:56" ht="15" x14ac:dyDescent="0.25">
      <c r="BA33316" s="90" t="s">
        <v>37900</v>
      </c>
      <c r="BB33316" s="91" t="s">
        <v>1178</v>
      </c>
      <c r="BC33316" s="90" t="s">
        <v>4061</v>
      </c>
      <c r="BD33316" s="473" t="s">
        <v>1301</v>
      </c>
    </row>
    <row r="33317" spans="53:56" ht="15" x14ac:dyDescent="0.25">
      <c r="BA33317" s="91" t="s">
        <v>37901</v>
      </c>
      <c r="BB33317" s="91" t="s">
        <v>1178</v>
      </c>
      <c r="BC33317" s="91" t="s">
        <v>4061</v>
      </c>
      <c r="BD33317" s="473" t="s">
        <v>1301</v>
      </c>
    </row>
    <row r="33318" spans="53:56" ht="15" x14ac:dyDescent="0.25">
      <c r="BA33318" s="90" t="s">
        <v>37902</v>
      </c>
      <c r="BB33318" s="91" t="s">
        <v>1178</v>
      </c>
      <c r="BC33318" s="90" t="s">
        <v>37894</v>
      </c>
      <c r="BD33318" s="473" t="s">
        <v>1301</v>
      </c>
    </row>
    <row r="33319" spans="53:56" ht="15" x14ac:dyDescent="0.25">
      <c r="BA33319" s="91" t="s">
        <v>37903</v>
      </c>
      <c r="BB33319" s="91" t="s">
        <v>1178</v>
      </c>
      <c r="BC33319" s="91" t="s">
        <v>21344</v>
      </c>
      <c r="BD33319" s="473" t="s">
        <v>1301</v>
      </c>
    </row>
    <row r="33320" spans="53:56" ht="15" x14ac:dyDescent="0.25">
      <c r="BA33320" s="90" t="s">
        <v>37904</v>
      </c>
      <c r="BB33320" s="91" t="s">
        <v>1178</v>
      </c>
      <c r="BC33320" s="90" t="s">
        <v>37896</v>
      </c>
      <c r="BD33320" s="473" t="s">
        <v>1301</v>
      </c>
    </row>
    <row r="33321" spans="53:56" ht="15" x14ac:dyDescent="0.25">
      <c r="BA33321" s="90" t="s">
        <v>37905</v>
      </c>
      <c r="BB33321" s="91" t="s">
        <v>1178</v>
      </c>
      <c r="BC33321" s="90" t="s">
        <v>37892</v>
      </c>
      <c r="BD33321" s="473" t="s">
        <v>1301</v>
      </c>
    </row>
    <row r="33322" spans="53:56" ht="15" x14ac:dyDescent="0.25">
      <c r="BA33322" s="91" t="s">
        <v>37906</v>
      </c>
      <c r="BB33322" s="91" t="s">
        <v>1178</v>
      </c>
      <c r="BC33322" s="91" t="s">
        <v>21344</v>
      </c>
      <c r="BD33322" s="473" t="s">
        <v>1301</v>
      </c>
    </row>
    <row r="33323" spans="53:56" ht="15" x14ac:dyDescent="0.25">
      <c r="BA33323" s="90" t="s">
        <v>37907</v>
      </c>
      <c r="BB33323" s="91" t="s">
        <v>1178</v>
      </c>
      <c r="BC33323" s="90" t="s">
        <v>16093</v>
      </c>
      <c r="BD33323" s="473" t="s">
        <v>1301</v>
      </c>
    </row>
    <row r="33324" spans="53:56" ht="15" x14ac:dyDescent="0.25">
      <c r="BA33324" s="91" t="s">
        <v>37908</v>
      </c>
      <c r="BB33324" s="91" t="s">
        <v>1178</v>
      </c>
      <c r="BC33324" s="91" t="s">
        <v>37896</v>
      </c>
      <c r="BD33324" s="473" t="s">
        <v>1301</v>
      </c>
    </row>
    <row r="33325" spans="53:56" ht="15" x14ac:dyDescent="0.25">
      <c r="BA33325" s="90" t="s">
        <v>37909</v>
      </c>
      <c r="BB33325" s="91" t="s">
        <v>1178</v>
      </c>
      <c r="BC33325" s="90" t="s">
        <v>37889</v>
      </c>
      <c r="BD33325" s="473" t="s">
        <v>1301</v>
      </c>
    </row>
    <row r="33326" spans="53:56" ht="15" x14ac:dyDescent="0.25">
      <c r="BA33326" s="91" t="s">
        <v>37910</v>
      </c>
      <c r="BB33326" s="91" t="s">
        <v>1178</v>
      </c>
      <c r="BC33326" s="91" t="s">
        <v>37892</v>
      </c>
      <c r="BD33326" s="473" t="s">
        <v>1301</v>
      </c>
    </row>
    <row r="33327" spans="53:56" ht="15" x14ac:dyDescent="0.25">
      <c r="BA33327" s="90" t="s">
        <v>37911</v>
      </c>
      <c r="BB33327" s="91" t="s">
        <v>1178</v>
      </c>
      <c r="BC33327" s="90" t="s">
        <v>37892</v>
      </c>
      <c r="BD33327" s="473" t="s">
        <v>1301</v>
      </c>
    </row>
    <row r="33328" spans="53:56" ht="15" x14ac:dyDescent="0.25">
      <c r="BA33328" s="90" t="s">
        <v>37912</v>
      </c>
      <c r="BB33328" s="91" t="s">
        <v>1178</v>
      </c>
      <c r="BC33328" s="90" t="s">
        <v>37892</v>
      </c>
      <c r="BD33328" s="473" t="s">
        <v>1301</v>
      </c>
    </row>
    <row r="33329" spans="53:56" ht="15" x14ac:dyDescent="0.25">
      <c r="BA33329" s="91" t="s">
        <v>37913</v>
      </c>
      <c r="BB33329" s="91" t="s">
        <v>1178</v>
      </c>
      <c r="BC33329" s="91" t="s">
        <v>37894</v>
      </c>
      <c r="BD33329" s="473" t="s">
        <v>1301</v>
      </c>
    </row>
    <row r="33330" spans="53:56" ht="15" x14ac:dyDescent="0.25">
      <c r="BA33330" s="91" t="s">
        <v>37914</v>
      </c>
      <c r="BB33330" s="91" t="s">
        <v>1178</v>
      </c>
      <c r="BC33330" s="91" t="s">
        <v>8872</v>
      </c>
      <c r="BD33330" s="473" t="s">
        <v>1301</v>
      </c>
    </row>
    <row r="33331" spans="53:56" ht="15" x14ac:dyDescent="0.25">
      <c r="BA33331" s="90" t="s">
        <v>37915</v>
      </c>
      <c r="BB33331" s="91" t="s">
        <v>1178</v>
      </c>
      <c r="BC33331" s="90" t="s">
        <v>16093</v>
      </c>
      <c r="BD33331" s="473" t="s">
        <v>1301</v>
      </c>
    </row>
    <row r="33332" spans="53:56" ht="15" x14ac:dyDescent="0.25">
      <c r="BA33332" s="91" t="s">
        <v>37916</v>
      </c>
      <c r="BB33332" s="91" t="s">
        <v>1178</v>
      </c>
      <c r="BC33332" s="91" t="s">
        <v>37894</v>
      </c>
      <c r="BD33332" s="473" t="s">
        <v>1301</v>
      </c>
    </row>
    <row r="33333" spans="53:56" ht="15" x14ac:dyDescent="0.25">
      <c r="BA33333" s="90" t="s">
        <v>37917</v>
      </c>
      <c r="BB33333" s="91" t="s">
        <v>1178</v>
      </c>
      <c r="BC33333" s="90" t="s">
        <v>37889</v>
      </c>
      <c r="BD33333" s="473" t="s">
        <v>1301</v>
      </c>
    </row>
    <row r="33334" spans="53:56" ht="15" x14ac:dyDescent="0.25">
      <c r="BA33334" s="91" t="s">
        <v>37918</v>
      </c>
      <c r="BB33334" s="91" t="s">
        <v>1178</v>
      </c>
      <c r="BC33334" s="91" t="s">
        <v>37894</v>
      </c>
      <c r="BD33334" s="473" t="s">
        <v>1301</v>
      </c>
    </row>
    <row r="33335" spans="53:56" ht="15" x14ac:dyDescent="0.25">
      <c r="BA33335" s="90" t="s">
        <v>37919</v>
      </c>
      <c r="BB33335" s="91" t="s">
        <v>1178</v>
      </c>
      <c r="BC33335" s="90" t="s">
        <v>16093</v>
      </c>
      <c r="BD33335" s="473" t="s">
        <v>1301</v>
      </c>
    </row>
    <row r="33336" spans="53:56" ht="15" x14ac:dyDescent="0.25">
      <c r="BA33336" s="91" t="s">
        <v>37920</v>
      </c>
      <c r="BB33336" s="91" t="s">
        <v>1178</v>
      </c>
      <c r="BC33336" s="91" t="s">
        <v>37889</v>
      </c>
      <c r="BD33336" s="473" t="s">
        <v>1301</v>
      </c>
    </row>
    <row r="33337" spans="53:56" ht="15" x14ac:dyDescent="0.25">
      <c r="BA33337" s="90" t="s">
        <v>37921</v>
      </c>
      <c r="BB33337" s="91" t="s">
        <v>1178</v>
      </c>
      <c r="BC33337" s="90" t="s">
        <v>4061</v>
      </c>
      <c r="BD33337" s="473" t="s">
        <v>1301</v>
      </c>
    </row>
    <row r="33338" spans="53:56" ht="15" x14ac:dyDescent="0.25">
      <c r="BA33338" s="90" t="s">
        <v>37922</v>
      </c>
      <c r="BB33338" s="91" t="s">
        <v>1178</v>
      </c>
      <c r="BC33338" s="90" t="s">
        <v>37889</v>
      </c>
      <c r="BD33338" s="473" t="s">
        <v>1301</v>
      </c>
    </row>
    <row r="33339" spans="53:56" ht="15" x14ac:dyDescent="0.25">
      <c r="BA33339" s="91" t="s">
        <v>37923</v>
      </c>
      <c r="BB33339" s="91" t="s">
        <v>1178</v>
      </c>
      <c r="BC33339" s="91" t="s">
        <v>21344</v>
      </c>
      <c r="BD33339" s="473" t="s">
        <v>1301</v>
      </c>
    </row>
    <row r="33340" spans="53:56" ht="15" x14ac:dyDescent="0.25">
      <c r="BA33340" s="90" t="s">
        <v>37924</v>
      </c>
      <c r="BB33340" s="91" t="s">
        <v>1178</v>
      </c>
      <c r="BC33340" s="90" t="s">
        <v>37889</v>
      </c>
      <c r="BD33340" s="473" t="s">
        <v>1301</v>
      </c>
    </row>
    <row r="33341" spans="53:56" ht="15" x14ac:dyDescent="0.25">
      <c r="BA33341" s="91" t="s">
        <v>37925</v>
      </c>
      <c r="BB33341" s="91" t="s">
        <v>1178</v>
      </c>
      <c r="BC33341" s="91" t="s">
        <v>37892</v>
      </c>
      <c r="BD33341" s="473" t="s">
        <v>1301</v>
      </c>
    </row>
    <row r="33342" spans="53:56" ht="15" x14ac:dyDescent="0.25">
      <c r="BA33342" s="90" t="s">
        <v>37926</v>
      </c>
      <c r="BB33342" s="91" t="s">
        <v>1178</v>
      </c>
      <c r="BC33342" s="90" t="s">
        <v>37894</v>
      </c>
      <c r="BD33342" s="473" t="s">
        <v>1301</v>
      </c>
    </row>
    <row r="33343" spans="53:56" ht="15" x14ac:dyDescent="0.25">
      <c r="BA33343" s="91" t="s">
        <v>37927</v>
      </c>
      <c r="BB33343" s="91" t="s">
        <v>1178</v>
      </c>
      <c r="BC33343" s="91" t="s">
        <v>37892</v>
      </c>
      <c r="BD33343" s="473" t="s">
        <v>1301</v>
      </c>
    </row>
    <row r="33344" spans="53:56" ht="15" x14ac:dyDescent="0.25">
      <c r="BA33344" s="91" t="s">
        <v>37928</v>
      </c>
      <c r="BB33344" s="91" t="s">
        <v>1178</v>
      </c>
      <c r="BC33344" s="91" t="s">
        <v>4061</v>
      </c>
      <c r="BD33344" s="473" t="s">
        <v>1301</v>
      </c>
    </row>
    <row r="33345" spans="53:56" ht="15" x14ac:dyDescent="0.25">
      <c r="BA33345" s="90" t="s">
        <v>37929</v>
      </c>
      <c r="BB33345" s="91" t="s">
        <v>1178</v>
      </c>
      <c r="BC33345" s="90" t="s">
        <v>37669</v>
      </c>
      <c r="BD33345" s="473" t="s">
        <v>1301</v>
      </c>
    </row>
    <row r="33346" spans="53:56" ht="15" x14ac:dyDescent="0.25">
      <c r="BA33346" s="91" t="s">
        <v>37930</v>
      </c>
      <c r="BB33346" s="91" t="s">
        <v>1178</v>
      </c>
      <c r="BC33346" s="91" t="s">
        <v>37669</v>
      </c>
      <c r="BD33346" s="473" t="s">
        <v>1301</v>
      </c>
    </row>
    <row r="33347" spans="53:56" ht="15" x14ac:dyDescent="0.25">
      <c r="BA33347" s="91" t="s">
        <v>37931</v>
      </c>
      <c r="BB33347" s="91" t="s">
        <v>1178</v>
      </c>
      <c r="BC33347" s="91" t="s">
        <v>37669</v>
      </c>
      <c r="BD33347" s="473" t="s">
        <v>1301</v>
      </c>
    </row>
    <row r="33348" spans="53:56" ht="15" x14ac:dyDescent="0.25">
      <c r="BA33348" s="90" t="s">
        <v>37932</v>
      </c>
      <c r="BB33348" s="91" t="s">
        <v>1178</v>
      </c>
      <c r="BC33348" s="90" t="s">
        <v>22819</v>
      </c>
      <c r="BD33348" s="473" t="s">
        <v>1301</v>
      </c>
    </row>
    <row r="33349" spans="53:56" ht="15" x14ac:dyDescent="0.25">
      <c r="BA33349" s="91" t="s">
        <v>37933</v>
      </c>
      <c r="BB33349" s="91" t="s">
        <v>1178</v>
      </c>
      <c r="BC33349" s="91" t="s">
        <v>37934</v>
      </c>
      <c r="BD33349" s="473" t="s">
        <v>1301</v>
      </c>
    </row>
    <row r="33350" spans="53:56" ht="15" x14ac:dyDescent="0.25">
      <c r="BA33350" s="90" t="s">
        <v>37935</v>
      </c>
      <c r="BB33350" s="91" t="s">
        <v>1178</v>
      </c>
      <c r="BC33350" s="90" t="s">
        <v>5723</v>
      </c>
      <c r="BD33350" s="473" t="s">
        <v>1301</v>
      </c>
    </row>
    <row r="33351" spans="53:56" ht="15" x14ac:dyDescent="0.25">
      <c r="BA33351" s="91" t="s">
        <v>37936</v>
      </c>
      <c r="BB33351" s="91" t="s">
        <v>1178</v>
      </c>
      <c r="BC33351" s="91" t="s">
        <v>21032</v>
      </c>
      <c r="BD33351" s="473" t="s">
        <v>1301</v>
      </c>
    </row>
    <row r="33352" spans="53:56" ht="15" x14ac:dyDescent="0.25">
      <c r="BA33352" s="90" t="s">
        <v>37937</v>
      </c>
      <c r="BB33352" s="91" t="s">
        <v>1178</v>
      </c>
      <c r="BC33352" s="90" t="s">
        <v>37669</v>
      </c>
      <c r="BD33352" s="473" t="s">
        <v>1301</v>
      </c>
    </row>
    <row r="33353" spans="53:56" ht="15" x14ac:dyDescent="0.25">
      <c r="BA33353" s="90" t="s">
        <v>37938</v>
      </c>
      <c r="BB33353" s="91" t="s">
        <v>1178</v>
      </c>
      <c r="BC33353" s="90" t="s">
        <v>22819</v>
      </c>
      <c r="BD33353" s="473" t="s">
        <v>1301</v>
      </c>
    </row>
    <row r="33354" spans="53:56" ht="15" x14ac:dyDescent="0.25">
      <c r="BA33354" s="91" t="s">
        <v>37939</v>
      </c>
      <c r="BB33354" s="91" t="s">
        <v>1178</v>
      </c>
      <c r="BC33354" s="91" t="s">
        <v>5723</v>
      </c>
      <c r="BD33354" s="473" t="s">
        <v>1301</v>
      </c>
    </row>
    <row r="33355" spans="53:56" ht="15" x14ac:dyDescent="0.25">
      <c r="BA33355" s="90" t="s">
        <v>37940</v>
      </c>
      <c r="BB33355" s="91" t="s">
        <v>1178</v>
      </c>
      <c r="BC33355" s="90" t="s">
        <v>5723</v>
      </c>
      <c r="BD33355" s="473" t="s">
        <v>1301</v>
      </c>
    </row>
    <row r="33356" spans="53:56" ht="15" x14ac:dyDescent="0.25">
      <c r="BA33356" s="91" t="s">
        <v>37941</v>
      </c>
      <c r="BB33356" s="91" t="s">
        <v>1178</v>
      </c>
      <c r="BC33356" s="91" t="s">
        <v>7871</v>
      </c>
      <c r="BD33356" s="473" t="s">
        <v>1301</v>
      </c>
    </row>
    <row r="33357" spans="53:56" ht="15" x14ac:dyDescent="0.25">
      <c r="BA33357" s="90" t="s">
        <v>37942</v>
      </c>
      <c r="BB33357" s="91" t="s">
        <v>1178</v>
      </c>
      <c r="BC33357" s="90" t="s">
        <v>21032</v>
      </c>
      <c r="BD33357" s="473" t="s">
        <v>1301</v>
      </c>
    </row>
    <row r="33358" spans="53:56" ht="15" x14ac:dyDescent="0.25">
      <c r="BA33358" s="91" t="s">
        <v>37943</v>
      </c>
      <c r="BB33358" s="91" t="s">
        <v>1178</v>
      </c>
      <c r="BC33358" s="91" t="s">
        <v>22819</v>
      </c>
      <c r="BD33358" s="473" t="s">
        <v>1301</v>
      </c>
    </row>
    <row r="33359" spans="53:56" ht="15" x14ac:dyDescent="0.25">
      <c r="BA33359" s="90" t="s">
        <v>37944</v>
      </c>
      <c r="BB33359" s="91" t="s">
        <v>1178</v>
      </c>
      <c r="BC33359" s="90" t="s">
        <v>14776</v>
      </c>
      <c r="BD33359" s="473" t="s">
        <v>1301</v>
      </c>
    </row>
    <row r="33360" spans="53:56" ht="15" x14ac:dyDescent="0.25">
      <c r="BA33360" s="91" t="s">
        <v>37945</v>
      </c>
      <c r="BB33360" s="91" t="s">
        <v>1178</v>
      </c>
      <c r="BC33360" s="91" t="s">
        <v>14776</v>
      </c>
      <c r="BD33360" s="473" t="s">
        <v>1301</v>
      </c>
    </row>
    <row r="33361" spans="53:56" ht="15" x14ac:dyDescent="0.25">
      <c r="BA33361" s="90" t="s">
        <v>37946</v>
      </c>
      <c r="BB33361" s="91" t="s">
        <v>1178</v>
      </c>
      <c r="BC33361" s="90" t="s">
        <v>5723</v>
      </c>
      <c r="BD33361" s="473" t="s">
        <v>1301</v>
      </c>
    </row>
    <row r="33362" spans="53:56" ht="15" x14ac:dyDescent="0.25">
      <c r="BA33362" s="91" t="s">
        <v>37947</v>
      </c>
      <c r="BB33362" s="91" t="s">
        <v>1178</v>
      </c>
      <c r="BC33362" s="91" t="s">
        <v>21032</v>
      </c>
      <c r="BD33362" s="473" t="s">
        <v>1301</v>
      </c>
    </row>
    <row r="33363" spans="53:56" ht="15" x14ac:dyDescent="0.25">
      <c r="BA33363" s="91" t="s">
        <v>37948</v>
      </c>
      <c r="BB33363" s="91" t="s">
        <v>1178</v>
      </c>
      <c r="BC33363" s="91" t="s">
        <v>5723</v>
      </c>
      <c r="BD33363" s="473" t="s">
        <v>1301</v>
      </c>
    </row>
    <row r="33364" spans="53:56" ht="15" x14ac:dyDescent="0.25">
      <c r="BA33364" s="90" t="s">
        <v>37949</v>
      </c>
      <c r="BB33364" s="91" t="s">
        <v>1178</v>
      </c>
      <c r="BC33364" s="90" t="s">
        <v>5723</v>
      </c>
      <c r="BD33364" s="473" t="s">
        <v>1301</v>
      </c>
    </row>
    <row r="33365" spans="53:56" ht="15" x14ac:dyDescent="0.25">
      <c r="BA33365" s="91" t="s">
        <v>37950</v>
      </c>
      <c r="BB33365" s="91" t="s">
        <v>1178</v>
      </c>
      <c r="BC33365" s="91" t="s">
        <v>37669</v>
      </c>
      <c r="BD33365" s="473" t="s">
        <v>1301</v>
      </c>
    </row>
    <row r="33366" spans="53:56" ht="15" x14ac:dyDescent="0.25">
      <c r="BA33366" s="90" t="s">
        <v>37951</v>
      </c>
      <c r="BB33366" s="91" t="s">
        <v>1178</v>
      </c>
      <c r="BC33366" s="90" t="s">
        <v>7871</v>
      </c>
      <c r="BD33366" s="473" t="s">
        <v>1301</v>
      </c>
    </row>
    <row r="33367" spans="53:56" ht="15" x14ac:dyDescent="0.25">
      <c r="BA33367" s="91" t="s">
        <v>37952</v>
      </c>
      <c r="BB33367" s="91" t="s">
        <v>1178</v>
      </c>
      <c r="BC33367" s="91" t="s">
        <v>7871</v>
      </c>
      <c r="BD33367" s="473" t="s">
        <v>1301</v>
      </c>
    </row>
    <row r="33368" spans="53:56" ht="15" x14ac:dyDescent="0.25">
      <c r="BA33368" s="90" t="s">
        <v>37953</v>
      </c>
      <c r="BB33368" s="91" t="s">
        <v>1178</v>
      </c>
      <c r="BC33368" s="90" t="s">
        <v>7871</v>
      </c>
      <c r="BD33368" s="473" t="s">
        <v>1301</v>
      </c>
    </row>
    <row r="33369" spans="53:56" ht="15" x14ac:dyDescent="0.25">
      <c r="BA33369" s="90" t="s">
        <v>37954</v>
      </c>
      <c r="BB33369" s="91" t="s">
        <v>1178</v>
      </c>
      <c r="BC33369" s="90" t="s">
        <v>5723</v>
      </c>
      <c r="BD33369" s="473" t="s">
        <v>1301</v>
      </c>
    </row>
    <row r="33370" spans="53:56" ht="15" x14ac:dyDescent="0.25">
      <c r="BA33370" s="90" t="s">
        <v>37955</v>
      </c>
      <c r="BB33370" s="91" t="s">
        <v>1178</v>
      </c>
      <c r="BC33370" s="90" t="s">
        <v>5723</v>
      </c>
      <c r="BD33370" s="473" t="s">
        <v>1301</v>
      </c>
    </row>
    <row r="33371" spans="53:56" ht="15" x14ac:dyDescent="0.25">
      <c r="BA33371" s="91" t="s">
        <v>37956</v>
      </c>
      <c r="BB33371" s="91" t="s">
        <v>1178</v>
      </c>
      <c r="BC33371" s="91" t="s">
        <v>5723</v>
      </c>
      <c r="BD33371" s="473" t="s">
        <v>1301</v>
      </c>
    </row>
    <row r="33372" spans="53:56" ht="15" x14ac:dyDescent="0.25">
      <c r="BA33372" s="90" t="s">
        <v>37957</v>
      </c>
      <c r="BB33372" s="91" t="s">
        <v>1178</v>
      </c>
      <c r="BC33372" s="90" t="s">
        <v>21032</v>
      </c>
      <c r="BD33372" s="473" t="s">
        <v>1301</v>
      </c>
    </row>
    <row r="33373" spans="53:56" ht="15" x14ac:dyDescent="0.25">
      <c r="BA33373" s="91" t="s">
        <v>37958</v>
      </c>
      <c r="BB33373" s="91" t="s">
        <v>1178</v>
      </c>
      <c r="BC33373" s="91" t="s">
        <v>37669</v>
      </c>
      <c r="BD33373" s="473" t="s">
        <v>1301</v>
      </c>
    </row>
    <row r="33374" spans="53:56" ht="15" x14ac:dyDescent="0.25">
      <c r="BA33374" s="90" t="s">
        <v>37959</v>
      </c>
      <c r="BB33374" s="91" t="s">
        <v>1178</v>
      </c>
      <c r="BC33374" s="90" t="s">
        <v>5723</v>
      </c>
      <c r="BD33374" s="473" t="s">
        <v>1301</v>
      </c>
    </row>
    <row r="33375" spans="53:56" ht="15" x14ac:dyDescent="0.25">
      <c r="BA33375" s="91" t="s">
        <v>37960</v>
      </c>
      <c r="BB33375" s="91" t="s">
        <v>1178</v>
      </c>
      <c r="BC33375" s="91" t="s">
        <v>14776</v>
      </c>
      <c r="BD33375" s="473" t="s">
        <v>1301</v>
      </c>
    </row>
    <row r="33376" spans="53:56" ht="15" x14ac:dyDescent="0.25">
      <c r="BA33376" s="90" t="s">
        <v>37961</v>
      </c>
      <c r="BB33376" s="91" t="s">
        <v>1178</v>
      </c>
      <c r="BC33376" s="90" t="s">
        <v>14776</v>
      </c>
      <c r="BD33376" s="473" t="s">
        <v>1301</v>
      </c>
    </row>
    <row r="33377" spans="53:56" ht="15" x14ac:dyDescent="0.25">
      <c r="BA33377" s="91" t="s">
        <v>37962</v>
      </c>
      <c r="BB33377" s="91" t="s">
        <v>1178</v>
      </c>
      <c r="BC33377" s="91" t="s">
        <v>5723</v>
      </c>
      <c r="BD33377" s="473" t="s">
        <v>1301</v>
      </c>
    </row>
    <row r="33378" spans="53:56" ht="15" x14ac:dyDescent="0.25">
      <c r="BA33378" s="90" t="s">
        <v>37963</v>
      </c>
      <c r="BB33378" s="91" t="s">
        <v>1178</v>
      </c>
      <c r="BC33378" s="90" t="s">
        <v>7871</v>
      </c>
      <c r="BD33378" s="473" t="s">
        <v>1301</v>
      </c>
    </row>
    <row r="33379" spans="53:56" ht="15" x14ac:dyDescent="0.25">
      <c r="BA33379" s="91" t="s">
        <v>37964</v>
      </c>
      <c r="BB33379" s="91" t="s">
        <v>1178</v>
      </c>
      <c r="BC33379" s="91" t="s">
        <v>7871</v>
      </c>
      <c r="BD33379" s="473" t="s">
        <v>1301</v>
      </c>
    </row>
    <row r="33380" spans="53:56" ht="15" x14ac:dyDescent="0.25">
      <c r="BA33380" s="90" t="s">
        <v>37965</v>
      </c>
      <c r="BB33380" s="91" t="s">
        <v>1178</v>
      </c>
      <c r="BC33380" s="90" t="s">
        <v>22819</v>
      </c>
      <c r="BD33380" s="473" t="s">
        <v>1301</v>
      </c>
    </row>
    <row r="33381" spans="53:56" ht="15" x14ac:dyDescent="0.25">
      <c r="BA33381" s="91" t="s">
        <v>37966</v>
      </c>
      <c r="BB33381" s="91" t="s">
        <v>1178</v>
      </c>
      <c r="BC33381" s="91" t="s">
        <v>37967</v>
      </c>
      <c r="BD33381" s="473" t="s">
        <v>1301</v>
      </c>
    </row>
    <row r="33382" spans="53:56" ht="15" x14ac:dyDescent="0.25">
      <c r="BA33382" s="90" t="s">
        <v>37968</v>
      </c>
      <c r="BB33382" s="91" t="s">
        <v>1178</v>
      </c>
      <c r="BC33382" s="90" t="s">
        <v>37967</v>
      </c>
      <c r="BD33382" s="473" t="s">
        <v>1301</v>
      </c>
    </row>
    <row r="33383" spans="53:56" ht="15" x14ac:dyDescent="0.25">
      <c r="BA33383" s="91" t="s">
        <v>37969</v>
      </c>
      <c r="BB33383" s="91" t="s">
        <v>1178</v>
      </c>
      <c r="BC33383" s="91" t="s">
        <v>37970</v>
      </c>
      <c r="BD33383" s="473" t="s">
        <v>1301</v>
      </c>
    </row>
    <row r="33384" spans="53:56" ht="15" x14ac:dyDescent="0.25">
      <c r="BA33384" s="90" t="s">
        <v>37971</v>
      </c>
      <c r="BB33384" s="91" t="s">
        <v>1178</v>
      </c>
      <c r="BC33384" s="90" t="s">
        <v>37970</v>
      </c>
      <c r="BD33384" s="473" t="s">
        <v>1301</v>
      </c>
    </row>
    <row r="33385" spans="53:56" ht="15" x14ac:dyDescent="0.25">
      <c r="BA33385" s="91" t="s">
        <v>37972</v>
      </c>
      <c r="BB33385" s="91" t="s">
        <v>1178</v>
      </c>
      <c r="BC33385" s="91" t="s">
        <v>21531</v>
      </c>
      <c r="BD33385" s="473" t="s">
        <v>1301</v>
      </c>
    </row>
    <row r="33386" spans="53:56" ht="15" x14ac:dyDescent="0.25">
      <c r="BA33386" s="90" t="s">
        <v>37973</v>
      </c>
      <c r="BB33386" s="91" t="s">
        <v>1178</v>
      </c>
      <c r="BC33386" s="90" t="s">
        <v>37967</v>
      </c>
      <c r="BD33386" s="473" t="s">
        <v>1301</v>
      </c>
    </row>
    <row r="33387" spans="53:56" ht="15" x14ac:dyDescent="0.25">
      <c r="BA33387" s="91" t="s">
        <v>37974</v>
      </c>
      <c r="BB33387" s="91" t="s">
        <v>1178</v>
      </c>
      <c r="BC33387" s="91" t="s">
        <v>18516</v>
      </c>
      <c r="BD33387" s="473" t="s">
        <v>1301</v>
      </c>
    </row>
    <row r="33388" spans="53:56" ht="15" x14ac:dyDescent="0.25">
      <c r="BA33388" s="90" t="s">
        <v>37975</v>
      </c>
      <c r="BB33388" s="91" t="s">
        <v>1178</v>
      </c>
      <c r="BC33388" s="90" t="s">
        <v>18516</v>
      </c>
      <c r="BD33388" s="473" t="s">
        <v>1301</v>
      </c>
    </row>
    <row r="33389" spans="53:56" ht="15" x14ac:dyDescent="0.25">
      <c r="BA33389" s="91" t="s">
        <v>37976</v>
      </c>
      <c r="BB33389" s="91" t="s">
        <v>1178</v>
      </c>
      <c r="BC33389" s="91" t="s">
        <v>37934</v>
      </c>
      <c r="BD33389" s="473" t="s">
        <v>1301</v>
      </c>
    </row>
    <row r="33390" spans="53:56" ht="15" x14ac:dyDescent="0.25">
      <c r="BA33390" s="90" t="s">
        <v>37977</v>
      </c>
      <c r="BB33390" s="91" t="s">
        <v>1178</v>
      </c>
      <c r="BC33390" s="90" t="s">
        <v>37967</v>
      </c>
      <c r="BD33390" s="473" t="s">
        <v>1301</v>
      </c>
    </row>
    <row r="33391" spans="53:56" ht="15" x14ac:dyDescent="0.25">
      <c r="BA33391" s="91" t="s">
        <v>37978</v>
      </c>
      <c r="BB33391" s="91" t="s">
        <v>1178</v>
      </c>
      <c r="BC33391" s="91" t="s">
        <v>21531</v>
      </c>
      <c r="BD33391" s="473" t="s">
        <v>1301</v>
      </c>
    </row>
    <row r="33392" spans="53:56" ht="15" x14ac:dyDescent="0.25">
      <c r="BA33392" s="91" t="s">
        <v>37979</v>
      </c>
      <c r="BB33392" s="91" t="s">
        <v>1178</v>
      </c>
      <c r="BC33392" s="91" t="s">
        <v>12459</v>
      </c>
      <c r="BD33392" s="473" t="s">
        <v>1301</v>
      </c>
    </row>
    <row r="33393" spans="53:56" ht="15" x14ac:dyDescent="0.25">
      <c r="BA33393" s="90" t="s">
        <v>37980</v>
      </c>
      <c r="BB33393" s="91" t="s">
        <v>1178</v>
      </c>
      <c r="BC33393" s="90" t="s">
        <v>18389</v>
      </c>
      <c r="BD33393" s="473" t="s">
        <v>1301</v>
      </c>
    </row>
    <row r="33394" spans="53:56" ht="15" x14ac:dyDescent="0.25">
      <c r="BA33394" s="91" t="s">
        <v>37981</v>
      </c>
      <c r="BB33394" s="91" t="s">
        <v>1178</v>
      </c>
      <c r="BC33394" s="91" t="s">
        <v>37934</v>
      </c>
      <c r="BD33394" s="473" t="s">
        <v>1301</v>
      </c>
    </row>
    <row r="33395" spans="53:56" ht="15" x14ac:dyDescent="0.25">
      <c r="BA33395" s="90" t="s">
        <v>37982</v>
      </c>
      <c r="BB33395" s="91" t="s">
        <v>1178</v>
      </c>
      <c r="BC33395" s="90" t="s">
        <v>37970</v>
      </c>
      <c r="BD33395" s="473" t="s">
        <v>1301</v>
      </c>
    </row>
    <row r="33396" spans="53:56" ht="15" x14ac:dyDescent="0.25">
      <c r="BA33396" s="91" t="s">
        <v>37983</v>
      </c>
      <c r="BB33396" s="91" t="s">
        <v>1178</v>
      </c>
      <c r="BC33396" s="91" t="s">
        <v>18389</v>
      </c>
      <c r="BD33396" s="473" t="s">
        <v>1301</v>
      </c>
    </row>
    <row r="33397" spans="53:56" ht="15" x14ac:dyDescent="0.25">
      <c r="BA33397" s="90" t="s">
        <v>37984</v>
      </c>
      <c r="BB33397" s="91" t="s">
        <v>1178</v>
      </c>
      <c r="BC33397" s="90" t="s">
        <v>37967</v>
      </c>
      <c r="BD33397" s="473" t="s">
        <v>1301</v>
      </c>
    </row>
    <row r="33398" spans="53:56" ht="15" x14ac:dyDescent="0.25">
      <c r="BA33398" s="91" t="s">
        <v>37985</v>
      </c>
      <c r="BB33398" s="91" t="s">
        <v>1178</v>
      </c>
      <c r="BC33398" s="91" t="s">
        <v>18516</v>
      </c>
      <c r="BD33398" s="473" t="s">
        <v>1301</v>
      </c>
    </row>
    <row r="33399" spans="53:56" ht="15" x14ac:dyDescent="0.25">
      <c r="BA33399" s="90" t="s">
        <v>37986</v>
      </c>
      <c r="BB33399" s="91" t="s">
        <v>1178</v>
      </c>
      <c r="BC33399" s="90" t="s">
        <v>18389</v>
      </c>
      <c r="BD33399" s="473" t="s">
        <v>1301</v>
      </c>
    </row>
    <row r="33400" spans="53:56" ht="15" x14ac:dyDescent="0.25">
      <c r="BA33400" s="91" t="s">
        <v>37987</v>
      </c>
      <c r="BB33400" s="91" t="s">
        <v>1178</v>
      </c>
      <c r="BC33400" s="91" t="s">
        <v>21531</v>
      </c>
      <c r="BD33400" s="473" t="s">
        <v>1301</v>
      </c>
    </row>
    <row r="33401" spans="53:56" ht="15" x14ac:dyDescent="0.25">
      <c r="BA33401" s="90" t="s">
        <v>37988</v>
      </c>
      <c r="BB33401" s="91" t="s">
        <v>1178</v>
      </c>
      <c r="BC33401" s="90" t="s">
        <v>21531</v>
      </c>
      <c r="BD33401" s="473" t="s">
        <v>1301</v>
      </c>
    </row>
    <row r="33402" spans="53:56" ht="15" x14ac:dyDescent="0.25">
      <c r="BA33402" s="91" t="s">
        <v>37989</v>
      </c>
      <c r="BB33402" s="91" t="s">
        <v>1178</v>
      </c>
      <c r="BC33402" s="91" t="s">
        <v>37934</v>
      </c>
      <c r="BD33402" s="473" t="s">
        <v>1301</v>
      </c>
    </row>
    <row r="33403" spans="53:56" ht="15" x14ac:dyDescent="0.25">
      <c r="BA33403" s="90" t="s">
        <v>37990</v>
      </c>
      <c r="BB33403" s="91" t="s">
        <v>1178</v>
      </c>
      <c r="BC33403" s="90" t="s">
        <v>18516</v>
      </c>
      <c r="BD33403" s="473" t="s">
        <v>1301</v>
      </c>
    </row>
    <row r="33404" spans="53:56" ht="15" x14ac:dyDescent="0.25">
      <c r="BA33404" s="91" t="s">
        <v>37991</v>
      </c>
      <c r="BB33404" s="91" t="s">
        <v>1178</v>
      </c>
      <c r="BC33404" s="91" t="s">
        <v>21531</v>
      </c>
      <c r="BD33404" s="473" t="s">
        <v>1301</v>
      </c>
    </row>
    <row r="33405" spans="53:56" ht="15" x14ac:dyDescent="0.25">
      <c r="BA33405" s="90" t="s">
        <v>37992</v>
      </c>
      <c r="BB33405" s="91" t="s">
        <v>1178</v>
      </c>
      <c r="BC33405" s="90" t="s">
        <v>37967</v>
      </c>
      <c r="BD33405" s="473" t="s">
        <v>1301</v>
      </c>
    </row>
    <row r="33406" spans="53:56" ht="15" x14ac:dyDescent="0.25">
      <c r="BA33406" s="91" t="s">
        <v>37993</v>
      </c>
      <c r="BB33406" s="91" t="s">
        <v>1178</v>
      </c>
      <c r="BC33406" s="91" t="s">
        <v>12459</v>
      </c>
      <c r="BD33406" s="473" t="s">
        <v>1301</v>
      </c>
    </row>
    <row r="33407" spans="53:56" ht="15" x14ac:dyDescent="0.25">
      <c r="BA33407" s="90" t="s">
        <v>37994</v>
      </c>
      <c r="BB33407" s="91" t="s">
        <v>1178</v>
      </c>
      <c r="BC33407" s="90" t="s">
        <v>12459</v>
      </c>
      <c r="BD33407" s="473" t="s">
        <v>1301</v>
      </c>
    </row>
    <row r="33408" spans="53:56" ht="15" x14ac:dyDescent="0.25">
      <c r="BA33408" s="91" t="s">
        <v>37995</v>
      </c>
      <c r="BB33408" s="91" t="s">
        <v>1178</v>
      </c>
      <c r="BC33408" s="91" t="s">
        <v>37970</v>
      </c>
      <c r="BD33408" s="473" t="s">
        <v>1301</v>
      </c>
    </row>
    <row r="33409" spans="53:56" ht="15" x14ac:dyDescent="0.25">
      <c r="BA33409" s="91" t="s">
        <v>37996</v>
      </c>
      <c r="BB33409" s="91" t="s">
        <v>1178</v>
      </c>
      <c r="BC33409" s="91" t="s">
        <v>18389</v>
      </c>
      <c r="BD33409" s="473" t="s">
        <v>1301</v>
      </c>
    </row>
    <row r="33410" spans="53:56" ht="15" x14ac:dyDescent="0.25">
      <c r="BA33410" s="90" t="s">
        <v>37997</v>
      </c>
      <c r="BB33410" s="91" t="s">
        <v>1178</v>
      </c>
      <c r="BC33410" s="90" t="s">
        <v>37967</v>
      </c>
      <c r="BD33410" s="473" t="s">
        <v>1301</v>
      </c>
    </row>
    <row r="33411" spans="53:56" ht="15" x14ac:dyDescent="0.25">
      <c r="BA33411" s="91" t="s">
        <v>37998</v>
      </c>
      <c r="BB33411" s="91" t="s">
        <v>1178</v>
      </c>
      <c r="BC33411" s="91" t="s">
        <v>37934</v>
      </c>
      <c r="BD33411" s="473" t="s">
        <v>1301</v>
      </c>
    </row>
    <row r="33412" spans="53:56" ht="15" x14ac:dyDescent="0.25">
      <c r="BA33412" s="90" t="s">
        <v>37999</v>
      </c>
      <c r="BB33412" s="91" t="s">
        <v>1178</v>
      </c>
      <c r="BC33412" s="90" t="s">
        <v>37934</v>
      </c>
      <c r="BD33412" s="473" t="s">
        <v>1301</v>
      </c>
    </row>
    <row r="33413" spans="53:56" ht="15" x14ac:dyDescent="0.25">
      <c r="BA33413" s="91" t="s">
        <v>38000</v>
      </c>
      <c r="BB33413" s="91" t="s">
        <v>1178</v>
      </c>
      <c r="BC33413" s="91" t="s">
        <v>12459</v>
      </c>
      <c r="BD33413" s="473" t="s">
        <v>1301</v>
      </c>
    </row>
    <row r="33414" spans="53:56" ht="15" x14ac:dyDescent="0.25">
      <c r="BA33414" s="90" t="s">
        <v>38001</v>
      </c>
      <c r="BB33414" s="91" t="s">
        <v>1178</v>
      </c>
      <c r="BC33414" s="90" t="s">
        <v>7871</v>
      </c>
      <c r="BD33414" s="473" t="s">
        <v>1301</v>
      </c>
    </row>
    <row r="33415" spans="53:56" ht="15" x14ac:dyDescent="0.25">
      <c r="BA33415" s="91" t="s">
        <v>38001</v>
      </c>
      <c r="BB33415" s="91" t="s">
        <v>1178</v>
      </c>
      <c r="BC33415" s="91" t="s">
        <v>18516</v>
      </c>
      <c r="BD33415" s="473" t="s">
        <v>1301</v>
      </c>
    </row>
    <row r="33416" spans="53:56" ht="15" x14ac:dyDescent="0.25">
      <c r="BA33416" s="91" t="s">
        <v>38002</v>
      </c>
      <c r="BB33416" s="91" t="s">
        <v>1178</v>
      </c>
      <c r="BC33416" s="91" t="s">
        <v>7871</v>
      </c>
      <c r="BD33416" s="473" t="s">
        <v>1301</v>
      </c>
    </row>
    <row r="33417" spans="53:56" ht="15" x14ac:dyDescent="0.25">
      <c r="BA33417" s="90" t="s">
        <v>38003</v>
      </c>
      <c r="BB33417" s="91" t="s">
        <v>1178</v>
      </c>
      <c r="BC33417" s="90" t="s">
        <v>37967</v>
      </c>
      <c r="BD33417" s="473" t="s">
        <v>1301</v>
      </c>
    </row>
    <row r="33418" spans="53:56" ht="15" x14ac:dyDescent="0.25">
      <c r="BA33418" s="91" t="s">
        <v>38004</v>
      </c>
      <c r="BB33418" s="91" t="s">
        <v>1178</v>
      </c>
      <c r="BC33418" s="91" t="s">
        <v>37934</v>
      </c>
      <c r="BD33418" s="473" t="s">
        <v>1301</v>
      </c>
    </row>
    <row r="33419" spans="53:56" ht="15" x14ac:dyDescent="0.25">
      <c r="BA33419" s="90" t="s">
        <v>38005</v>
      </c>
      <c r="BB33419" s="91" t="s">
        <v>1178</v>
      </c>
      <c r="BC33419" s="90" t="s">
        <v>37970</v>
      </c>
      <c r="BD33419" s="473" t="s">
        <v>1301</v>
      </c>
    </row>
    <row r="33420" spans="53:56" ht="15" x14ac:dyDescent="0.25">
      <c r="BA33420" s="91" t="s">
        <v>38006</v>
      </c>
      <c r="BB33420" s="91" t="s">
        <v>1178</v>
      </c>
      <c r="BC33420" s="91" t="s">
        <v>37970</v>
      </c>
      <c r="BD33420" s="473" t="s">
        <v>1301</v>
      </c>
    </row>
    <row r="33421" spans="53:56" ht="15" x14ac:dyDescent="0.25">
      <c r="BA33421" s="90" t="s">
        <v>38007</v>
      </c>
      <c r="BB33421" s="91" t="s">
        <v>1178</v>
      </c>
      <c r="BC33421" s="90" t="s">
        <v>38008</v>
      </c>
      <c r="BD33421" s="473" t="s">
        <v>1301</v>
      </c>
    </row>
    <row r="33422" spans="53:56" ht="15" x14ac:dyDescent="0.25">
      <c r="BA33422" s="91" t="s">
        <v>38009</v>
      </c>
      <c r="BB33422" s="91" t="s">
        <v>1178</v>
      </c>
      <c r="BC33422" s="91" t="s">
        <v>38008</v>
      </c>
      <c r="BD33422" s="473" t="s">
        <v>1301</v>
      </c>
    </row>
    <row r="33423" spans="53:56" ht="15" x14ac:dyDescent="0.25">
      <c r="BA33423" s="91" t="s">
        <v>38010</v>
      </c>
      <c r="BB33423" s="91" t="s">
        <v>1178</v>
      </c>
      <c r="BC33423" s="91" t="s">
        <v>38008</v>
      </c>
      <c r="BD33423" s="473" t="s">
        <v>1301</v>
      </c>
    </row>
    <row r="33424" spans="53:56" ht="15" x14ac:dyDescent="0.25">
      <c r="BA33424" s="90" t="s">
        <v>38011</v>
      </c>
      <c r="BB33424" s="91" t="s">
        <v>1178</v>
      </c>
      <c r="BC33424" s="90" t="s">
        <v>38008</v>
      </c>
      <c r="BD33424" s="473" t="s">
        <v>1301</v>
      </c>
    </row>
    <row r="33425" spans="53:56" ht="15" x14ac:dyDescent="0.25">
      <c r="BA33425" s="91" t="s">
        <v>38012</v>
      </c>
      <c r="BB33425" s="91" t="s">
        <v>1178</v>
      </c>
      <c r="BC33425" s="91" t="s">
        <v>38008</v>
      </c>
      <c r="BD33425" s="473" t="s">
        <v>1301</v>
      </c>
    </row>
    <row r="33426" spans="53:56" ht="15" x14ac:dyDescent="0.25">
      <c r="BA33426" s="91" t="s">
        <v>38013</v>
      </c>
      <c r="BB33426" s="91" t="s">
        <v>1178</v>
      </c>
      <c r="BC33426" s="91" t="s">
        <v>38008</v>
      </c>
      <c r="BD33426" s="473" t="s">
        <v>1301</v>
      </c>
    </row>
    <row r="33427" spans="53:56" ht="15" x14ac:dyDescent="0.25">
      <c r="BA33427" s="90" t="s">
        <v>38014</v>
      </c>
      <c r="BB33427" s="91" t="s">
        <v>1178</v>
      </c>
      <c r="BC33427" s="90" t="s">
        <v>38008</v>
      </c>
      <c r="BD33427" s="473" t="s">
        <v>1301</v>
      </c>
    </row>
    <row r="33428" spans="53:56" ht="15" x14ac:dyDescent="0.25">
      <c r="BA33428" s="91" t="s">
        <v>38015</v>
      </c>
      <c r="BB33428" s="91" t="s">
        <v>1178</v>
      </c>
      <c r="BC33428" s="91" t="s">
        <v>22819</v>
      </c>
      <c r="BD33428" s="473" t="s">
        <v>1301</v>
      </c>
    </row>
    <row r="33429" spans="53:56" ht="15" x14ac:dyDescent="0.25">
      <c r="BA33429" s="90" t="s">
        <v>38016</v>
      </c>
      <c r="BB33429" s="91" t="s">
        <v>1178</v>
      </c>
      <c r="BC33429" s="90" t="s">
        <v>22819</v>
      </c>
      <c r="BD33429" s="473" t="s">
        <v>1301</v>
      </c>
    </row>
    <row r="33430" spans="53:56" ht="15" x14ac:dyDescent="0.25">
      <c r="BA33430" s="91" t="s">
        <v>38017</v>
      </c>
      <c r="BB33430" s="91" t="s">
        <v>1178</v>
      </c>
      <c r="BC33430" s="91" t="s">
        <v>11252</v>
      </c>
      <c r="BD33430" s="473" t="s">
        <v>1301</v>
      </c>
    </row>
    <row r="33431" spans="53:56" ht="15" x14ac:dyDescent="0.25">
      <c r="BA33431" s="90" t="s">
        <v>38018</v>
      </c>
      <c r="BB33431" s="91" t="s">
        <v>1178</v>
      </c>
      <c r="BC33431" s="90" t="s">
        <v>22819</v>
      </c>
      <c r="BD33431" s="473" t="s">
        <v>1301</v>
      </c>
    </row>
    <row r="33432" spans="53:56" ht="15" x14ac:dyDescent="0.25">
      <c r="BA33432" s="91" t="s">
        <v>38019</v>
      </c>
      <c r="BB33432" s="91" t="s">
        <v>1178</v>
      </c>
      <c r="BC33432" s="91" t="s">
        <v>38020</v>
      </c>
      <c r="BD33432" s="473" t="s">
        <v>1301</v>
      </c>
    </row>
    <row r="33433" spans="53:56" ht="15" x14ac:dyDescent="0.25">
      <c r="BA33433" s="90" t="s">
        <v>38021</v>
      </c>
      <c r="BB33433" s="91" t="s">
        <v>1178</v>
      </c>
      <c r="BC33433" s="90" t="s">
        <v>38008</v>
      </c>
      <c r="BD33433" s="473" t="s">
        <v>1301</v>
      </c>
    </row>
    <row r="33434" spans="53:56" ht="15" x14ac:dyDescent="0.25">
      <c r="BA33434" s="91" t="s">
        <v>38022</v>
      </c>
      <c r="BB33434" s="91" t="s">
        <v>1178</v>
      </c>
      <c r="BC33434" s="91" t="s">
        <v>16659</v>
      </c>
      <c r="BD33434" s="473" t="s">
        <v>1301</v>
      </c>
    </row>
    <row r="33435" spans="53:56" ht="15" x14ac:dyDescent="0.25">
      <c r="BA33435" s="90" t="s">
        <v>38023</v>
      </c>
      <c r="BB33435" s="91" t="s">
        <v>1178</v>
      </c>
      <c r="BC33435" s="90" t="s">
        <v>38020</v>
      </c>
      <c r="BD33435" s="473" t="s">
        <v>1301</v>
      </c>
    </row>
    <row r="33436" spans="53:56" ht="15" x14ac:dyDescent="0.25">
      <c r="BA33436" s="91" t="s">
        <v>38024</v>
      </c>
      <c r="BB33436" s="91" t="s">
        <v>1178</v>
      </c>
      <c r="BC33436" s="91" t="s">
        <v>38008</v>
      </c>
      <c r="BD33436" s="473" t="s">
        <v>1301</v>
      </c>
    </row>
    <row r="33437" spans="53:56" ht="15" x14ac:dyDescent="0.25">
      <c r="BA33437" s="90" t="s">
        <v>38025</v>
      </c>
      <c r="BB33437" s="91" t="s">
        <v>1178</v>
      </c>
      <c r="BC33437" s="90" t="s">
        <v>7866</v>
      </c>
      <c r="BD33437" s="473" t="s">
        <v>1301</v>
      </c>
    </row>
    <row r="33438" spans="53:56" ht="15" x14ac:dyDescent="0.25">
      <c r="BA33438" s="91" t="s">
        <v>38026</v>
      </c>
      <c r="BB33438" s="91" t="s">
        <v>1178</v>
      </c>
      <c r="BC33438" s="91" t="s">
        <v>16659</v>
      </c>
      <c r="BD33438" s="473" t="s">
        <v>1301</v>
      </c>
    </row>
    <row r="33439" spans="53:56" ht="15" x14ac:dyDescent="0.25">
      <c r="BA33439" s="90" t="s">
        <v>38027</v>
      </c>
      <c r="BB33439" s="91" t="s">
        <v>1178</v>
      </c>
      <c r="BC33439" s="90" t="s">
        <v>11252</v>
      </c>
      <c r="BD33439" s="473" t="s">
        <v>1301</v>
      </c>
    </row>
    <row r="33440" spans="53:56" ht="15" x14ac:dyDescent="0.25">
      <c r="BA33440" s="91" t="s">
        <v>38028</v>
      </c>
      <c r="BB33440" s="91" t="s">
        <v>1178</v>
      </c>
      <c r="BC33440" s="91" t="s">
        <v>38020</v>
      </c>
      <c r="BD33440" s="473" t="s">
        <v>1301</v>
      </c>
    </row>
    <row r="33441" spans="53:56" ht="15" x14ac:dyDescent="0.25">
      <c r="BA33441" s="90" t="s">
        <v>38029</v>
      </c>
      <c r="BB33441" s="91" t="s">
        <v>1178</v>
      </c>
      <c r="BC33441" s="90" t="s">
        <v>38020</v>
      </c>
      <c r="BD33441" s="473" t="s">
        <v>1301</v>
      </c>
    </row>
    <row r="33442" spans="53:56" ht="15" x14ac:dyDescent="0.25">
      <c r="BA33442" s="91" t="s">
        <v>38030</v>
      </c>
      <c r="BB33442" s="91" t="s">
        <v>1178</v>
      </c>
      <c r="BC33442" s="91" t="s">
        <v>11252</v>
      </c>
      <c r="BD33442" s="473" t="s">
        <v>1301</v>
      </c>
    </row>
    <row r="33443" spans="53:56" ht="15" x14ac:dyDescent="0.25">
      <c r="BA33443" s="90" t="s">
        <v>38031</v>
      </c>
      <c r="BB33443" s="91" t="s">
        <v>1178</v>
      </c>
      <c r="BC33443" s="90" t="s">
        <v>16659</v>
      </c>
      <c r="BD33443" s="473" t="s">
        <v>1301</v>
      </c>
    </row>
    <row r="33444" spans="53:56" ht="15" x14ac:dyDescent="0.25">
      <c r="BA33444" s="91" t="s">
        <v>38032</v>
      </c>
      <c r="BB33444" s="91" t="s">
        <v>1178</v>
      </c>
      <c r="BC33444" s="91" t="s">
        <v>16659</v>
      </c>
      <c r="BD33444" s="473" t="s">
        <v>1301</v>
      </c>
    </row>
    <row r="33445" spans="53:56" ht="15" x14ac:dyDescent="0.25">
      <c r="BA33445" s="90" t="s">
        <v>38033</v>
      </c>
      <c r="BB33445" s="91" t="s">
        <v>1178</v>
      </c>
      <c r="BC33445" s="90" t="s">
        <v>16659</v>
      </c>
      <c r="BD33445" s="473" t="s">
        <v>1301</v>
      </c>
    </row>
    <row r="33446" spans="53:56" ht="15" x14ac:dyDescent="0.25">
      <c r="BA33446" s="91" t="s">
        <v>38034</v>
      </c>
      <c r="BB33446" s="91" t="s">
        <v>1178</v>
      </c>
      <c r="BC33446" s="91" t="s">
        <v>38008</v>
      </c>
      <c r="BD33446" s="473" t="s">
        <v>1301</v>
      </c>
    </row>
    <row r="33447" spans="53:56" ht="15" x14ac:dyDescent="0.25">
      <c r="BA33447" s="90" t="s">
        <v>38035</v>
      </c>
      <c r="BB33447" s="91" t="s">
        <v>1178</v>
      </c>
      <c r="BC33447" s="90" t="s">
        <v>11252</v>
      </c>
      <c r="BD33447" s="473" t="s">
        <v>1301</v>
      </c>
    </row>
    <row r="33448" spans="53:56" ht="15" x14ac:dyDescent="0.25">
      <c r="BA33448" s="91" t="s">
        <v>38036</v>
      </c>
      <c r="BB33448" s="91" t="s">
        <v>1178</v>
      </c>
      <c r="BC33448" s="91" t="s">
        <v>38008</v>
      </c>
      <c r="BD33448" s="473" t="s">
        <v>1301</v>
      </c>
    </row>
    <row r="33449" spans="53:56" ht="15" x14ac:dyDescent="0.25">
      <c r="BA33449" s="90" t="s">
        <v>38037</v>
      </c>
      <c r="BB33449" s="91" t="s">
        <v>1178</v>
      </c>
      <c r="BC33449" s="90" t="s">
        <v>11252</v>
      </c>
      <c r="BD33449" s="473" t="s">
        <v>1301</v>
      </c>
    </row>
    <row r="33450" spans="53:56" ht="15" x14ac:dyDescent="0.25">
      <c r="BA33450" s="91" t="s">
        <v>38038</v>
      </c>
      <c r="BB33450" s="91" t="s">
        <v>1178</v>
      </c>
      <c r="BC33450" s="91" t="s">
        <v>16659</v>
      </c>
      <c r="BD33450" s="473" t="s">
        <v>1301</v>
      </c>
    </row>
    <row r="33451" spans="53:56" ht="15" x14ac:dyDescent="0.25">
      <c r="BA33451" s="90" t="s">
        <v>38039</v>
      </c>
      <c r="BB33451" s="91" t="s">
        <v>1178</v>
      </c>
      <c r="BC33451" s="90" t="s">
        <v>38008</v>
      </c>
      <c r="BD33451" s="473" t="s">
        <v>1301</v>
      </c>
    </row>
    <row r="33452" spans="53:56" ht="15" x14ac:dyDescent="0.25">
      <c r="BA33452" s="91" t="s">
        <v>38040</v>
      </c>
      <c r="BB33452" s="91" t="s">
        <v>1178</v>
      </c>
      <c r="BC33452" s="91" t="s">
        <v>7866</v>
      </c>
      <c r="BD33452" s="473" t="s">
        <v>1301</v>
      </c>
    </row>
    <row r="33453" spans="53:56" ht="15" x14ac:dyDescent="0.25">
      <c r="BA33453" s="90" t="s">
        <v>38041</v>
      </c>
      <c r="BB33453" s="91" t="s">
        <v>1178</v>
      </c>
      <c r="BC33453" s="90" t="s">
        <v>11252</v>
      </c>
      <c r="BD33453" s="473" t="s">
        <v>1301</v>
      </c>
    </row>
    <row r="33454" spans="53:56" ht="15" x14ac:dyDescent="0.25">
      <c r="BA33454" s="91" t="s">
        <v>38042</v>
      </c>
      <c r="BB33454" s="91" t="s">
        <v>1178</v>
      </c>
      <c r="BC33454" s="91" t="s">
        <v>11252</v>
      </c>
      <c r="BD33454" s="473" t="s">
        <v>1301</v>
      </c>
    </row>
    <row r="33455" spans="53:56" ht="15" x14ac:dyDescent="0.25">
      <c r="BA33455" s="90" t="s">
        <v>38043</v>
      </c>
      <c r="BB33455" s="91" t="s">
        <v>1178</v>
      </c>
      <c r="BC33455" s="90" t="s">
        <v>7866</v>
      </c>
      <c r="BD33455" s="473" t="s">
        <v>1301</v>
      </c>
    </row>
    <row r="33456" spans="53:56" ht="15" x14ac:dyDescent="0.25">
      <c r="BA33456" s="91" t="s">
        <v>38044</v>
      </c>
      <c r="BB33456" s="91" t="s">
        <v>1178</v>
      </c>
      <c r="BC33456" s="91" t="s">
        <v>7866</v>
      </c>
      <c r="BD33456" s="473" t="s">
        <v>1301</v>
      </c>
    </row>
    <row r="33457" spans="53:56" ht="15" x14ac:dyDescent="0.25">
      <c r="BA33457" s="90" t="s">
        <v>38045</v>
      </c>
      <c r="BB33457" s="91" t="s">
        <v>1178</v>
      </c>
      <c r="BC33457" s="90" t="s">
        <v>22819</v>
      </c>
      <c r="BD33457" s="473" t="s">
        <v>1301</v>
      </c>
    </row>
    <row r="33458" spans="53:56" ht="15" x14ac:dyDescent="0.25">
      <c r="BA33458" s="91" t="s">
        <v>38046</v>
      </c>
      <c r="BB33458" s="91" t="s">
        <v>1178</v>
      </c>
      <c r="BC33458" s="91" t="s">
        <v>38008</v>
      </c>
      <c r="BD33458" s="473" t="s">
        <v>1301</v>
      </c>
    </row>
    <row r="33459" spans="53:56" ht="15" x14ac:dyDescent="0.25">
      <c r="BA33459" s="90" t="s">
        <v>38047</v>
      </c>
      <c r="BB33459" s="91" t="s">
        <v>1178</v>
      </c>
      <c r="BC33459" s="90" t="s">
        <v>7866</v>
      </c>
      <c r="BD33459" s="473" t="s">
        <v>1301</v>
      </c>
    </row>
    <row r="33460" spans="53:56" ht="15" x14ac:dyDescent="0.25">
      <c r="BA33460" s="91" t="s">
        <v>38048</v>
      </c>
      <c r="BB33460" s="91" t="s">
        <v>1178</v>
      </c>
      <c r="BC33460" s="91" t="s">
        <v>7866</v>
      </c>
      <c r="BD33460" s="473" t="s">
        <v>1301</v>
      </c>
    </row>
    <row r="33461" spans="53:56" ht="15" x14ac:dyDescent="0.25">
      <c r="BA33461" s="90" t="s">
        <v>38049</v>
      </c>
      <c r="BB33461" s="91" t="s">
        <v>1178</v>
      </c>
      <c r="BC33461" s="90" t="s">
        <v>38008</v>
      </c>
      <c r="BD33461" s="473" t="s">
        <v>1301</v>
      </c>
    </row>
    <row r="33462" spans="53:56" ht="15" x14ac:dyDescent="0.25">
      <c r="BA33462" s="91" t="s">
        <v>38050</v>
      </c>
      <c r="BB33462" s="91" t="s">
        <v>1178</v>
      </c>
      <c r="BC33462" s="91" t="s">
        <v>7866</v>
      </c>
      <c r="BD33462" s="473" t="s">
        <v>1301</v>
      </c>
    </row>
    <row r="33463" spans="53:56" ht="15" x14ac:dyDescent="0.25">
      <c r="BA33463" s="90" t="s">
        <v>38051</v>
      </c>
      <c r="BB33463" s="91" t="s">
        <v>1178</v>
      </c>
      <c r="BC33463" s="90" t="s">
        <v>7866</v>
      </c>
      <c r="BD33463" s="473" t="s">
        <v>1301</v>
      </c>
    </row>
    <row r="33464" spans="53:56" ht="15" x14ac:dyDescent="0.25">
      <c r="BA33464" s="91" t="s">
        <v>38052</v>
      </c>
      <c r="BB33464" s="91" t="s">
        <v>1178</v>
      </c>
      <c r="BC33464" s="91" t="s">
        <v>12459</v>
      </c>
      <c r="BD33464" s="473" t="s">
        <v>1301</v>
      </c>
    </row>
    <row r="33465" spans="53:56" ht="15" x14ac:dyDescent="0.25">
      <c r="BA33465" s="90" t="s">
        <v>38053</v>
      </c>
      <c r="BB33465" s="91" t="s">
        <v>1178</v>
      </c>
      <c r="BC33465" s="90" t="s">
        <v>16659</v>
      </c>
      <c r="BD33465" s="473" t="s">
        <v>1301</v>
      </c>
    </row>
    <row r="33466" spans="53:56" ht="15" x14ac:dyDescent="0.25">
      <c r="BA33466" s="91" t="s">
        <v>38054</v>
      </c>
      <c r="BB33466" s="91" t="s">
        <v>1178</v>
      </c>
      <c r="BC33466" s="91" t="s">
        <v>16659</v>
      </c>
      <c r="BD33466" s="473" t="s">
        <v>1301</v>
      </c>
    </row>
    <row r="33467" spans="53:56" ht="15" x14ac:dyDescent="0.25">
      <c r="BA33467" s="90" t="s">
        <v>38055</v>
      </c>
      <c r="BB33467" s="91" t="s">
        <v>1178</v>
      </c>
      <c r="BC33467" s="90" t="s">
        <v>22819</v>
      </c>
      <c r="BD33467" s="473" t="s">
        <v>1301</v>
      </c>
    </row>
    <row r="33468" spans="53:56" ht="15" x14ac:dyDescent="0.25">
      <c r="BA33468" s="91" t="s">
        <v>38056</v>
      </c>
      <c r="BB33468" s="91" t="s">
        <v>1178</v>
      </c>
      <c r="BC33468" s="91" t="s">
        <v>22819</v>
      </c>
      <c r="BD33468" s="473" t="s">
        <v>1301</v>
      </c>
    </row>
    <row r="33469" spans="53:56" ht="15" x14ac:dyDescent="0.25">
      <c r="BA33469" s="91" t="s">
        <v>38057</v>
      </c>
      <c r="BB33469" s="91" t="s">
        <v>1178</v>
      </c>
      <c r="BC33469" s="91" t="s">
        <v>10632</v>
      </c>
      <c r="BD33469" s="473" t="s">
        <v>1301</v>
      </c>
    </row>
    <row r="33470" spans="53:56" ht="15" x14ac:dyDescent="0.25">
      <c r="BA33470" s="90" t="s">
        <v>38058</v>
      </c>
      <c r="BB33470" s="91" t="s">
        <v>1178</v>
      </c>
      <c r="BC33470" s="90" t="s">
        <v>14096</v>
      </c>
      <c r="BD33470" s="473" t="s">
        <v>1301</v>
      </c>
    </row>
    <row r="33471" spans="53:56" ht="15" x14ac:dyDescent="0.25">
      <c r="BA33471" s="91" t="s">
        <v>38059</v>
      </c>
      <c r="BB33471" s="91" t="s">
        <v>1178</v>
      </c>
      <c r="BC33471" s="91" t="s">
        <v>38060</v>
      </c>
      <c r="BD33471" s="473" t="s">
        <v>1301</v>
      </c>
    </row>
    <row r="33472" spans="53:56" ht="15" x14ac:dyDescent="0.25">
      <c r="BA33472" s="90" t="s">
        <v>38061</v>
      </c>
      <c r="BB33472" s="91" t="s">
        <v>1178</v>
      </c>
      <c r="BC33472" s="90" t="s">
        <v>8872</v>
      </c>
      <c r="BD33472" s="473" t="s">
        <v>1301</v>
      </c>
    </row>
    <row r="33473" spans="53:56" ht="15" x14ac:dyDescent="0.25">
      <c r="BA33473" s="90" t="s">
        <v>38062</v>
      </c>
      <c r="BB33473" s="91" t="s">
        <v>1178</v>
      </c>
      <c r="BC33473" s="90" t="s">
        <v>14774</v>
      </c>
      <c r="BD33473" s="473" t="s">
        <v>1301</v>
      </c>
    </row>
    <row r="33474" spans="53:56" ht="15" x14ac:dyDescent="0.25">
      <c r="BA33474" s="90" t="s">
        <v>38063</v>
      </c>
      <c r="BB33474" s="91" t="s">
        <v>1178</v>
      </c>
      <c r="BC33474" s="90" t="s">
        <v>38064</v>
      </c>
      <c r="BD33474" s="473" t="s">
        <v>1301</v>
      </c>
    </row>
    <row r="33475" spans="53:56" ht="15" x14ac:dyDescent="0.25">
      <c r="BA33475" s="90" t="s">
        <v>38065</v>
      </c>
      <c r="BB33475" s="91" t="s">
        <v>1178</v>
      </c>
      <c r="BC33475" s="90" t="s">
        <v>38066</v>
      </c>
      <c r="BD33475" s="473" t="s">
        <v>1301</v>
      </c>
    </row>
    <row r="33476" spans="53:56" ht="15" x14ac:dyDescent="0.25">
      <c r="BA33476" s="91" t="s">
        <v>38067</v>
      </c>
      <c r="BB33476" s="91" t="s">
        <v>1178</v>
      </c>
      <c r="BC33476" s="91" t="s">
        <v>14774</v>
      </c>
      <c r="BD33476" s="473" t="s">
        <v>1301</v>
      </c>
    </row>
    <row r="33477" spans="53:56" ht="15" x14ac:dyDescent="0.25">
      <c r="BA33477" s="90" t="s">
        <v>38068</v>
      </c>
      <c r="BB33477" s="91" t="s">
        <v>1178</v>
      </c>
      <c r="BC33477" s="90" t="s">
        <v>17826</v>
      </c>
      <c r="BD33477" s="473" t="s">
        <v>1301</v>
      </c>
    </row>
    <row r="33478" spans="53:56" ht="15" x14ac:dyDescent="0.25">
      <c r="BA33478" s="91" t="s">
        <v>38069</v>
      </c>
      <c r="BB33478" s="91" t="s">
        <v>1178</v>
      </c>
      <c r="BC33478" s="91" t="s">
        <v>15486</v>
      </c>
      <c r="BD33478" s="473" t="s">
        <v>1301</v>
      </c>
    </row>
    <row r="33479" spans="53:56" ht="15" x14ac:dyDescent="0.25">
      <c r="BA33479" s="91" t="s">
        <v>38069</v>
      </c>
      <c r="BB33479" s="91" t="s">
        <v>1178</v>
      </c>
      <c r="BC33479" s="91" t="s">
        <v>34174</v>
      </c>
      <c r="BD33479" s="473" t="s">
        <v>1301</v>
      </c>
    </row>
    <row r="33480" spans="53:56" ht="15" x14ac:dyDescent="0.25">
      <c r="BA33480" s="91" t="s">
        <v>38070</v>
      </c>
      <c r="BB33480" s="91" t="s">
        <v>1178</v>
      </c>
      <c r="BC33480" s="91" t="s">
        <v>17826</v>
      </c>
      <c r="BD33480" s="473" t="s">
        <v>1301</v>
      </c>
    </row>
    <row r="33481" spans="53:56" ht="15" x14ac:dyDescent="0.25">
      <c r="BA33481" s="90" t="s">
        <v>38071</v>
      </c>
      <c r="BB33481" s="91" t="s">
        <v>1178</v>
      </c>
      <c r="BC33481" s="90" t="s">
        <v>22002</v>
      </c>
      <c r="BD33481" s="473" t="s">
        <v>1301</v>
      </c>
    </row>
    <row r="33482" spans="53:56" ht="15" x14ac:dyDescent="0.25">
      <c r="BA33482" s="91" t="s">
        <v>38072</v>
      </c>
      <c r="BB33482" s="91" t="s">
        <v>1178</v>
      </c>
      <c r="BC33482" s="91" t="s">
        <v>14774</v>
      </c>
      <c r="BD33482" s="473" t="s">
        <v>1301</v>
      </c>
    </row>
    <row r="33483" spans="53:56" ht="15" x14ac:dyDescent="0.25">
      <c r="BA33483" s="90" t="s">
        <v>38073</v>
      </c>
      <c r="BB33483" s="91" t="s">
        <v>1178</v>
      </c>
      <c r="BC33483" s="90" t="s">
        <v>34174</v>
      </c>
      <c r="BD33483" s="473" t="s">
        <v>1301</v>
      </c>
    </row>
    <row r="33484" spans="53:56" ht="15" x14ac:dyDescent="0.25">
      <c r="BA33484" s="90" t="s">
        <v>38074</v>
      </c>
      <c r="BB33484" s="91" t="s">
        <v>1178</v>
      </c>
      <c r="BC33484" s="90" t="s">
        <v>10632</v>
      </c>
      <c r="BD33484" s="473" t="s">
        <v>1301</v>
      </c>
    </row>
    <row r="33485" spans="53:56" ht="15" x14ac:dyDescent="0.25">
      <c r="BA33485" s="91" t="s">
        <v>38075</v>
      </c>
      <c r="BB33485" s="91" t="s">
        <v>1178</v>
      </c>
      <c r="BC33485" s="91" t="s">
        <v>32263</v>
      </c>
      <c r="BD33485" s="473" t="s">
        <v>1301</v>
      </c>
    </row>
    <row r="33486" spans="53:56" ht="15" x14ac:dyDescent="0.25">
      <c r="BA33486" s="90" t="s">
        <v>38076</v>
      </c>
      <c r="BB33486" s="91" t="s">
        <v>1178</v>
      </c>
      <c r="BC33486" s="90" t="s">
        <v>34174</v>
      </c>
      <c r="BD33486" s="473" t="s">
        <v>1301</v>
      </c>
    </row>
    <row r="33487" spans="53:56" ht="15" x14ac:dyDescent="0.25">
      <c r="BA33487" s="90" t="s">
        <v>38077</v>
      </c>
      <c r="BB33487" s="91" t="s">
        <v>1178</v>
      </c>
      <c r="BC33487" s="90" t="s">
        <v>34174</v>
      </c>
      <c r="BD33487" s="473" t="s">
        <v>1301</v>
      </c>
    </row>
    <row r="33488" spans="53:56" ht="15" x14ac:dyDescent="0.25">
      <c r="BA33488" s="91" t="s">
        <v>38078</v>
      </c>
      <c r="BB33488" s="91" t="s">
        <v>1178</v>
      </c>
      <c r="BC33488" s="91" t="s">
        <v>17826</v>
      </c>
      <c r="BD33488" s="473" t="s">
        <v>1301</v>
      </c>
    </row>
    <row r="33489" spans="53:56" ht="15" x14ac:dyDescent="0.25">
      <c r="BA33489" s="91" t="s">
        <v>38079</v>
      </c>
      <c r="BB33489" s="91" t="s">
        <v>1178</v>
      </c>
      <c r="BC33489" s="91" t="s">
        <v>9234</v>
      </c>
      <c r="BD33489" s="473" t="s">
        <v>1301</v>
      </c>
    </row>
    <row r="33490" spans="53:56" ht="15" x14ac:dyDescent="0.25">
      <c r="BA33490" s="90" t="s">
        <v>38080</v>
      </c>
      <c r="BB33490" s="91" t="s">
        <v>1178</v>
      </c>
      <c r="BC33490" s="90" t="s">
        <v>34174</v>
      </c>
      <c r="BD33490" s="473" t="s">
        <v>1301</v>
      </c>
    </row>
    <row r="33491" spans="53:56" ht="15" x14ac:dyDescent="0.25">
      <c r="BA33491" s="91" t="s">
        <v>38081</v>
      </c>
      <c r="BB33491" s="91" t="s">
        <v>1178</v>
      </c>
      <c r="BC33491" s="91" t="s">
        <v>38066</v>
      </c>
      <c r="BD33491" s="473" t="s">
        <v>1301</v>
      </c>
    </row>
    <row r="33492" spans="53:56" ht="15" x14ac:dyDescent="0.25">
      <c r="BA33492" s="90" t="s">
        <v>38082</v>
      </c>
      <c r="BB33492" s="91" t="s">
        <v>1178</v>
      </c>
      <c r="BC33492" s="90" t="s">
        <v>38066</v>
      </c>
      <c r="BD33492" s="473" t="s">
        <v>1301</v>
      </c>
    </row>
    <row r="33493" spans="53:56" ht="15" x14ac:dyDescent="0.25">
      <c r="BA33493" s="90" t="s">
        <v>38083</v>
      </c>
      <c r="BB33493" s="91" t="s">
        <v>1178</v>
      </c>
      <c r="BC33493" s="90" t="s">
        <v>10632</v>
      </c>
      <c r="BD33493" s="473" t="s">
        <v>1301</v>
      </c>
    </row>
    <row r="33494" spans="53:56" ht="15" x14ac:dyDescent="0.25">
      <c r="BA33494" s="91" t="s">
        <v>38084</v>
      </c>
      <c r="BB33494" s="91" t="s">
        <v>1178</v>
      </c>
      <c r="BC33494" s="91" t="s">
        <v>38060</v>
      </c>
      <c r="BD33494" s="473" t="s">
        <v>1301</v>
      </c>
    </row>
    <row r="33495" spans="53:56" ht="15" x14ac:dyDescent="0.25">
      <c r="BA33495" s="90" t="s">
        <v>38085</v>
      </c>
      <c r="BB33495" s="91" t="s">
        <v>1178</v>
      </c>
      <c r="BC33495" s="90" t="s">
        <v>38086</v>
      </c>
      <c r="BD33495" s="473" t="s">
        <v>1301</v>
      </c>
    </row>
    <row r="33496" spans="53:56" ht="15" x14ac:dyDescent="0.25">
      <c r="BA33496" s="91" t="s">
        <v>38087</v>
      </c>
      <c r="BB33496" s="91" t="s">
        <v>1178</v>
      </c>
      <c r="BC33496" s="91" t="s">
        <v>22002</v>
      </c>
      <c r="BD33496" s="473" t="s">
        <v>1301</v>
      </c>
    </row>
    <row r="33497" spans="53:56" ht="15" x14ac:dyDescent="0.25">
      <c r="BA33497" s="90" t="s">
        <v>38088</v>
      </c>
      <c r="BB33497" s="91" t="s">
        <v>1178</v>
      </c>
      <c r="BC33497" s="90" t="s">
        <v>9234</v>
      </c>
      <c r="BD33497" s="473" t="s">
        <v>1301</v>
      </c>
    </row>
    <row r="33498" spans="53:56" ht="15" x14ac:dyDescent="0.25">
      <c r="BA33498" s="91" t="s">
        <v>38089</v>
      </c>
      <c r="BB33498" s="91" t="s">
        <v>1178</v>
      </c>
      <c r="BC33498" s="91" t="s">
        <v>38086</v>
      </c>
      <c r="BD33498" s="473" t="s">
        <v>1301</v>
      </c>
    </row>
    <row r="33499" spans="53:56" ht="15" x14ac:dyDescent="0.25">
      <c r="BA33499" s="90" t="s">
        <v>38090</v>
      </c>
      <c r="BB33499" s="91" t="s">
        <v>1178</v>
      </c>
      <c r="BC33499" s="90" t="s">
        <v>22002</v>
      </c>
      <c r="BD33499" s="473" t="s">
        <v>1301</v>
      </c>
    </row>
    <row r="33500" spans="53:56" ht="15" x14ac:dyDescent="0.25">
      <c r="BA33500" s="91" t="s">
        <v>38091</v>
      </c>
      <c r="BB33500" s="91" t="s">
        <v>1178</v>
      </c>
      <c r="BC33500" s="91" t="s">
        <v>38092</v>
      </c>
      <c r="BD33500" s="473" t="s">
        <v>1301</v>
      </c>
    </row>
    <row r="33501" spans="53:56" ht="15" x14ac:dyDescent="0.25">
      <c r="BA33501" s="91" t="s">
        <v>38093</v>
      </c>
      <c r="BB33501" s="91" t="s">
        <v>1178</v>
      </c>
      <c r="BC33501" s="91" t="s">
        <v>38092</v>
      </c>
      <c r="BD33501" s="473" t="s">
        <v>1301</v>
      </c>
    </row>
    <row r="33502" spans="53:56" ht="15" x14ac:dyDescent="0.25">
      <c r="BA33502" s="91" t="s">
        <v>38094</v>
      </c>
      <c r="BB33502" s="91" t="s">
        <v>1178</v>
      </c>
      <c r="BC33502" s="91" t="s">
        <v>38092</v>
      </c>
      <c r="BD33502" s="473" t="s">
        <v>1301</v>
      </c>
    </row>
    <row r="33503" spans="53:56" ht="15" x14ac:dyDescent="0.25">
      <c r="BA33503" s="90" t="s">
        <v>38095</v>
      </c>
      <c r="BB33503" s="91" t="s">
        <v>1178</v>
      </c>
      <c r="BC33503" s="90" t="s">
        <v>38092</v>
      </c>
      <c r="BD33503" s="473" t="s">
        <v>1301</v>
      </c>
    </row>
    <row r="33504" spans="53:56" ht="15" x14ac:dyDescent="0.25">
      <c r="BA33504" s="91" t="s">
        <v>38096</v>
      </c>
      <c r="BB33504" s="91" t="s">
        <v>1178</v>
      </c>
      <c r="BC33504" s="91" t="s">
        <v>38064</v>
      </c>
      <c r="BD33504" s="473" t="s">
        <v>1301</v>
      </c>
    </row>
    <row r="33505" spans="53:56" ht="15" x14ac:dyDescent="0.25">
      <c r="BA33505" s="90" t="s">
        <v>38097</v>
      </c>
      <c r="BB33505" s="91" t="s">
        <v>1178</v>
      </c>
      <c r="BC33505" s="90" t="s">
        <v>38066</v>
      </c>
      <c r="BD33505" s="473" t="s">
        <v>1301</v>
      </c>
    </row>
    <row r="33506" spans="53:56" ht="15" x14ac:dyDescent="0.25">
      <c r="BA33506" s="91" t="s">
        <v>38098</v>
      </c>
      <c r="BB33506" s="91" t="s">
        <v>1178</v>
      </c>
      <c r="BC33506" s="91" t="s">
        <v>38060</v>
      </c>
      <c r="BD33506" s="473" t="s">
        <v>1301</v>
      </c>
    </row>
    <row r="33507" spans="53:56" ht="15" x14ac:dyDescent="0.25">
      <c r="BA33507" s="90" t="s">
        <v>38099</v>
      </c>
      <c r="BB33507" s="91" t="s">
        <v>1178</v>
      </c>
      <c r="BC33507" s="90" t="s">
        <v>38092</v>
      </c>
      <c r="BD33507" s="473" t="s">
        <v>1301</v>
      </c>
    </row>
    <row r="33508" spans="53:56" ht="15" x14ac:dyDescent="0.25">
      <c r="BA33508" s="90" t="s">
        <v>38100</v>
      </c>
      <c r="BB33508" s="91" t="s">
        <v>1178</v>
      </c>
      <c r="BC33508" s="90" t="s">
        <v>32263</v>
      </c>
      <c r="BD33508" s="473" t="s">
        <v>1301</v>
      </c>
    </row>
    <row r="33509" spans="53:56" ht="15" x14ac:dyDescent="0.25">
      <c r="BA33509" s="91" t="s">
        <v>38101</v>
      </c>
      <c r="BB33509" s="91" t="s">
        <v>1178</v>
      </c>
      <c r="BC33509" s="91" t="s">
        <v>32263</v>
      </c>
      <c r="BD33509" s="473" t="s">
        <v>1301</v>
      </c>
    </row>
    <row r="33510" spans="53:56" ht="15" x14ac:dyDescent="0.25">
      <c r="BA33510" s="90" t="s">
        <v>38102</v>
      </c>
      <c r="BB33510" s="91" t="s">
        <v>1178</v>
      </c>
      <c r="BC33510" s="90" t="s">
        <v>38060</v>
      </c>
      <c r="BD33510" s="473" t="s">
        <v>1301</v>
      </c>
    </row>
    <row r="33511" spans="53:56" ht="15" x14ac:dyDescent="0.25">
      <c r="BA33511" s="91" t="s">
        <v>38103</v>
      </c>
      <c r="BB33511" s="91" t="s">
        <v>1178</v>
      </c>
      <c r="BC33511" s="91" t="s">
        <v>14774</v>
      </c>
      <c r="BD33511" s="473" t="s">
        <v>1301</v>
      </c>
    </row>
    <row r="33512" spans="53:56" ht="15" x14ac:dyDescent="0.25">
      <c r="BA33512" s="90" t="s">
        <v>38104</v>
      </c>
      <c r="BB33512" s="91" t="s">
        <v>1178</v>
      </c>
      <c r="BC33512" s="90" t="s">
        <v>20809</v>
      </c>
      <c r="BD33512" s="473" t="s">
        <v>1301</v>
      </c>
    </row>
    <row r="33513" spans="53:56" ht="15" x14ac:dyDescent="0.25">
      <c r="BA33513" s="91" t="s">
        <v>38105</v>
      </c>
      <c r="BB33513" s="91" t="s">
        <v>1178</v>
      </c>
      <c r="BC33513" s="91" t="s">
        <v>17826</v>
      </c>
      <c r="BD33513" s="473" t="s">
        <v>1301</v>
      </c>
    </row>
    <row r="33514" spans="53:56" ht="15" x14ac:dyDescent="0.25">
      <c r="BA33514" s="91" t="s">
        <v>38106</v>
      </c>
      <c r="BB33514" s="91" t="s">
        <v>1178</v>
      </c>
      <c r="BC33514" s="91" t="s">
        <v>38066</v>
      </c>
      <c r="BD33514" s="473" t="s">
        <v>1301</v>
      </c>
    </row>
    <row r="33515" spans="53:56" ht="15" x14ac:dyDescent="0.25">
      <c r="BA33515" s="90" t="s">
        <v>38107</v>
      </c>
      <c r="BB33515" s="91" t="s">
        <v>1178</v>
      </c>
      <c r="BC33515" s="90" t="s">
        <v>38092</v>
      </c>
      <c r="BD33515" s="473" t="s">
        <v>1301</v>
      </c>
    </row>
    <row r="33516" spans="53:56" ht="15" x14ac:dyDescent="0.25">
      <c r="BA33516" s="91" t="s">
        <v>38108</v>
      </c>
      <c r="BB33516" s="91" t="s">
        <v>1178</v>
      </c>
      <c r="BC33516" s="91" t="s">
        <v>38060</v>
      </c>
      <c r="BD33516" s="473" t="s">
        <v>1301</v>
      </c>
    </row>
    <row r="33517" spans="53:56" ht="15" x14ac:dyDescent="0.25">
      <c r="BA33517" s="90" t="s">
        <v>38109</v>
      </c>
      <c r="BB33517" s="91" t="s">
        <v>1178</v>
      </c>
      <c r="BC33517" s="90" t="s">
        <v>22515</v>
      </c>
      <c r="BD33517" s="473" t="s">
        <v>1301</v>
      </c>
    </row>
    <row r="33518" spans="53:56" ht="15" x14ac:dyDescent="0.25">
      <c r="BA33518" s="91" t="s">
        <v>38110</v>
      </c>
      <c r="BB33518" s="91" t="s">
        <v>1178</v>
      </c>
      <c r="BC33518" s="91" t="s">
        <v>17826</v>
      </c>
      <c r="BD33518" s="473" t="s">
        <v>1301</v>
      </c>
    </row>
    <row r="33519" spans="53:56" ht="15" x14ac:dyDescent="0.25">
      <c r="BA33519" s="90" t="s">
        <v>38111</v>
      </c>
      <c r="BB33519" s="91" t="s">
        <v>1178</v>
      </c>
      <c r="BC33519" s="90" t="s">
        <v>14096</v>
      </c>
      <c r="BD33519" s="473" t="s">
        <v>1301</v>
      </c>
    </row>
    <row r="33520" spans="53:56" ht="15" x14ac:dyDescent="0.25">
      <c r="BA33520" s="90" t="s">
        <v>38112</v>
      </c>
      <c r="BB33520" s="91" t="s">
        <v>1178</v>
      </c>
      <c r="BC33520" s="90" t="s">
        <v>38060</v>
      </c>
      <c r="BD33520" s="473" t="s">
        <v>1301</v>
      </c>
    </row>
    <row r="33521" spans="53:56" ht="15" x14ac:dyDescent="0.25">
      <c r="BA33521" s="91" t="s">
        <v>38113</v>
      </c>
      <c r="BB33521" s="91" t="s">
        <v>1178</v>
      </c>
      <c r="BC33521" s="91" t="s">
        <v>15486</v>
      </c>
      <c r="BD33521" s="473" t="s">
        <v>1301</v>
      </c>
    </row>
    <row r="33522" spans="53:56" ht="15" x14ac:dyDescent="0.25">
      <c r="BA33522" s="90" t="s">
        <v>38114</v>
      </c>
      <c r="BB33522" s="91" t="s">
        <v>1178</v>
      </c>
      <c r="BC33522" s="90" t="s">
        <v>38092</v>
      </c>
      <c r="BD33522" s="473" t="s">
        <v>1301</v>
      </c>
    </row>
    <row r="33523" spans="53:56" ht="15" x14ac:dyDescent="0.25">
      <c r="BA33523" s="91" t="s">
        <v>38115</v>
      </c>
      <c r="BB33523" s="91" t="s">
        <v>1178</v>
      </c>
      <c r="BC33523" s="91" t="s">
        <v>38064</v>
      </c>
      <c r="BD33523" s="473" t="s">
        <v>1301</v>
      </c>
    </row>
    <row r="33524" spans="53:56" ht="15" x14ac:dyDescent="0.25">
      <c r="BA33524" s="91" t="s">
        <v>38116</v>
      </c>
      <c r="BB33524" s="91" t="s">
        <v>1178</v>
      </c>
      <c r="BC33524" s="91" t="s">
        <v>17826</v>
      </c>
      <c r="BD33524" s="473" t="s">
        <v>1301</v>
      </c>
    </row>
    <row r="33525" spans="53:56" ht="15" x14ac:dyDescent="0.25">
      <c r="BA33525" s="90" t="s">
        <v>38117</v>
      </c>
      <c r="BB33525" s="91" t="s">
        <v>1178</v>
      </c>
      <c r="BC33525" s="90" t="s">
        <v>38092</v>
      </c>
      <c r="BD33525" s="473" t="s">
        <v>1301</v>
      </c>
    </row>
    <row r="33526" spans="53:56" ht="15" x14ac:dyDescent="0.25">
      <c r="BA33526" s="91" t="s">
        <v>38118</v>
      </c>
      <c r="BB33526" s="91" t="s">
        <v>1178</v>
      </c>
      <c r="BC33526" s="91" t="s">
        <v>38086</v>
      </c>
      <c r="BD33526" s="473" t="s">
        <v>1301</v>
      </c>
    </row>
    <row r="33527" spans="53:56" ht="15" x14ac:dyDescent="0.25">
      <c r="BA33527" s="91" t="s">
        <v>38119</v>
      </c>
      <c r="BB33527" s="91" t="s">
        <v>1178</v>
      </c>
      <c r="BC33527" s="91" t="s">
        <v>32263</v>
      </c>
      <c r="BD33527" s="473" t="s">
        <v>1301</v>
      </c>
    </row>
    <row r="33528" spans="53:56" ht="15" x14ac:dyDescent="0.25">
      <c r="BA33528" s="91" t="s">
        <v>38120</v>
      </c>
      <c r="BB33528" s="91" t="s">
        <v>1178</v>
      </c>
      <c r="BC33528" s="91" t="s">
        <v>14096</v>
      </c>
      <c r="BD33528" s="473" t="s">
        <v>1301</v>
      </c>
    </row>
    <row r="33529" spans="53:56" ht="15" x14ac:dyDescent="0.25">
      <c r="BA33529" s="90" t="s">
        <v>38121</v>
      </c>
      <c r="BB33529" s="91" t="s">
        <v>1178</v>
      </c>
      <c r="BC33529" s="90" t="s">
        <v>32263</v>
      </c>
      <c r="BD33529" s="473" t="s">
        <v>1301</v>
      </c>
    </row>
    <row r="33530" spans="53:56" ht="15" x14ac:dyDescent="0.25">
      <c r="BA33530" s="90" t="s">
        <v>38122</v>
      </c>
      <c r="BB33530" s="91" t="s">
        <v>1178</v>
      </c>
      <c r="BC33530" s="90" t="s">
        <v>20809</v>
      </c>
      <c r="BD33530" s="473" t="s">
        <v>1301</v>
      </c>
    </row>
    <row r="33531" spans="53:56" ht="15" x14ac:dyDescent="0.25">
      <c r="BA33531" s="91" t="s">
        <v>38123</v>
      </c>
      <c r="BB33531" s="91" t="s">
        <v>1178</v>
      </c>
      <c r="BC33531" s="91" t="s">
        <v>17826</v>
      </c>
      <c r="BD33531" s="473" t="s">
        <v>1301</v>
      </c>
    </row>
    <row r="33532" spans="53:56" ht="15" x14ac:dyDescent="0.25">
      <c r="BA33532" s="90" t="s">
        <v>38124</v>
      </c>
      <c r="BB33532" s="91" t="s">
        <v>1178</v>
      </c>
      <c r="BC33532" s="90" t="s">
        <v>9234</v>
      </c>
      <c r="BD33532" s="473" t="s">
        <v>1301</v>
      </c>
    </row>
    <row r="33533" spans="53:56" ht="15" x14ac:dyDescent="0.25">
      <c r="BA33533" s="91" t="s">
        <v>38125</v>
      </c>
      <c r="BB33533" s="91" t="s">
        <v>1178</v>
      </c>
      <c r="BC33533" s="91" t="s">
        <v>10632</v>
      </c>
      <c r="BD33533" s="473" t="s">
        <v>1301</v>
      </c>
    </row>
    <row r="33534" spans="53:56" ht="15" x14ac:dyDescent="0.25">
      <c r="BA33534" s="90" t="s">
        <v>38126</v>
      </c>
      <c r="BB33534" s="91" t="s">
        <v>1178</v>
      </c>
      <c r="BC33534" s="90" t="s">
        <v>38064</v>
      </c>
      <c r="BD33534" s="473" t="s">
        <v>1301</v>
      </c>
    </row>
    <row r="33535" spans="53:56" ht="15" x14ac:dyDescent="0.25">
      <c r="BA33535" s="91" t="s">
        <v>38127</v>
      </c>
      <c r="BB33535" s="91" t="s">
        <v>1178</v>
      </c>
      <c r="BC33535" s="91" t="s">
        <v>38066</v>
      </c>
      <c r="BD33535" s="473" t="s">
        <v>1301</v>
      </c>
    </row>
    <row r="33536" spans="53:56" ht="15" x14ac:dyDescent="0.25">
      <c r="BA33536" s="90" t="s">
        <v>38128</v>
      </c>
      <c r="BB33536" s="91" t="s">
        <v>1178</v>
      </c>
      <c r="BC33536" s="90" t="s">
        <v>38060</v>
      </c>
      <c r="BD33536" s="473" t="s">
        <v>1301</v>
      </c>
    </row>
    <row r="33537" spans="53:56" ht="15" x14ac:dyDescent="0.25">
      <c r="BA33537" s="91" t="s">
        <v>38129</v>
      </c>
      <c r="BB33537" s="91" t="s">
        <v>1178</v>
      </c>
      <c r="BC33537" s="91" t="s">
        <v>38064</v>
      </c>
      <c r="BD33537" s="473" t="s">
        <v>1301</v>
      </c>
    </row>
    <row r="33538" spans="53:56" ht="15" x14ac:dyDescent="0.25">
      <c r="BA33538" s="90" t="s">
        <v>38130</v>
      </c>
      <c r="BB33538" s="91" t="s">
        <v>1178</v>
      </c>
      <c r="BC33538" s="90" t="s">
        <v>14774</v>
      </c>
      <c r="BD33538" s="473" t="s">
        <v>1301</v>
      </c>
    </row>
    <row r="33539" spans="53:56" ht="15" x14ac:dyDescent="0.25">
      <c r="BA33539" s="91" t="s">
        <v>38131</v>
      </c>
      <c r="BB33539" s="91" t="s">
        <v>1178</v>
      </c>
      <c r="BC33539" s="91" t="s">
        <v>14096</v>
      </c>
      <c r="BD33539" s="473" t="s">
        <v>1301</v>
      </c>
    </row>
    <row r="33540" spans="53:56" ht="15" x14ac:dyDescent="0.25">
      <c r="BA33540" s="90" t="s">
        <v>38132</v>
      </c>
      <c r="BB33540" s="91" t="s">
        <v>1178</v>
      </c>
      <c r="BC33540" s="90" t="s">
        <v>14096</v>
      </c>
      <c r="BD33540" s="473" t="s">
        <v>1301</v>
      </c>
    </row>
    <row r="33541" spans="53:56" ht="15" x14ac:dyDescent="0.25">
      <c r="BA33541" s="91" t="s">
        <v>38133</v>
      </c>
      <c r="BB33541" s="91" t="s">
        <v>1178</v>
      </c>
      <c r="BC33541" s="91" t="s">
        <v>8872</v>
      </c>
      <c r="BD33541" s="473" t="s">
        <v>1301</v>
      </c>
    </row>
    <row r="33542" spans="53:56" ht="15" x14ac:dyDescent="0.25">
      <c r="BA33542" s="90" t="s">
        <v>38134</v>
      </c>
      <c r="BB33542" s="91" t="s">
        <v>1178</v>
      </c>
      <c r="BC33542" s="90" t="s">
        <v>38086</v>
      </c>
      <c r="BD33542" s="473" t="s">
        <v>1301</v>
      </c>
    </row>
    <row r="33543" spans="53:56" ht="15" x14ac:dyDescent="0.25">
      <c r="BA33543" s="91" t="s">
        <v>38135</v>
      </c>
      <c r="BB33543" s="91" t="s">
        <v>1178</v>
      </c>
      <c r="BC33543" s="91" t="s">
        <v>17826</v>
      </c>
      <c r="BD33543" s="473" t="s">
        <v>1301</v>
      </c>
    </row>
    <row r="33544" spans="53:56" ht="15" x14ac:dyDescent="0.25">
      <c r="BA33544" s="90" t="s">
        <v>38136</v>
      </c>
      <c r="BB33544" s="91" t="s">
        <v>1178</v>
      </c>
      <c r="BC33544" s="90" t="s">
        <v>17826</v>
      </c>
      <c r="BD33544" s="473" t="s">
        <v>1301</v>
      </c>
    </row>
    <row r="33545" spans="53:56" ht="15" x14ac:dyDescent="0.25">
      <c r="BA33545" s="91" t="s">
        <v>38137</v>
      </c>
      <c r="BB33545" s="91" t="s">
        <v>1178</v>
      </c>
      <c r="BC33545" s="91" t="s">
        <v>38066</v>
      </c>
      <c r="BD33545" s="473" t="s">
        <v>1301</v>
      </c>
    </row>
    <row r="33546" spans="53:56" ht="15" x14ac:dyDescent="0.25">
      <c r="BA33546" s="90" t="s">
        <v>38138</v>
      </c>
      <c r="BB33546" s="91" t="s">
        <v>1178</v>
      </c>
      <c r="BC33546" s="90" t="s">
        <v>15486</v>
      </c>
      <c r="BD33546" s="473" t="s">
        <v>1301</v>
      </c>
    </row>
    <row r="33547" spans="53:56" ht="15" x14ac:dyDescent="0.25">
      <c r="BA33547" s="91" t="s">
        <v>38139</v>
      </c>
      <c r="BB33547" s="91" t="s">
        <v>1178</v>
      </c>
      <c r="BC33547" s="91" t="s">
        <v>17826</v>
      </c>
      <c r="BD33547" s="473" t="s">
        <v>1301</v>
      </c>
    </row>
    <row r="33548" spans="53:56" ht="15" x14ac:dyDescent="0.25">
      <c r="BA33548" s="90" t="s">
        <v>38140</v>
      </c>
      <c r="BB33548" s="91" t="s">
        <v>1178</v>
      </c>
      <c r="BC33548" s="90" t="s">
        <v>38066</v>
      </c>
      <c r="BD33548" s="473" t="s">
        <v>1301</v>
      </c>
    </row>
    <row r="33549" spans="53:56" ht="15" x14ac:dyDescent="0.25">
      <c r="BA33549" s="91" t="s">
        <v>38141</v>
      </c>
      <c r="BB33549" s="91" t="s">
        <v>1178</v>
      </c>
      <c r="BC33549" s="91" t="s">
        <v>38008</v>
      </c>
      <c r="BD33549" s="473" t="s">
        <v>1301</v>
      </c>
    </row>
    <row r="33550" spans="53:56" ht="15" x14ac:dyDescent="0.25">
      <c r="BA33550" s="90" t="s">
        <v>38142</v>
      </c>
      <c r="BB33550" s="91" t="s">
        <v>1178</v>
      </c>
      <c r="BC33550" s="90" t="s">
        <v>22002</v>
      </c>
      <c r="BD33550" s="473" t="s">
        <v>1301</v>
      </c>
    </row>
    <row r="33551" spans="53:56" ht="15" x14ac:dyDescent="0.25">
      <c r="BA33551" s="91" t="s">
        <v>38143</v>
      </c>
      <c r="BB33551" s="91" t="s">
        <v>1178</v>
      </c>
      <c r="BC33551" s="91" t="s">
        <v>34174</v>
      </c>
      <c r="BD33551" s="473" t="s">
        <v>1301</v>
      </c>
    </row>
    <row r="33552" spans="53:56" ht="15" x14ac:dyDescent="0.25">
      <c r="BA33552" s="90" t="s">
        <v>38144</v>
      </c>
      <c r="BB33552" s="91" t="s">
        <v>1178</v>
      </c>
      <c r="BC33552" s="90" t="s">
        <v>14096</v>
      </c>
      <c r="BD33552" s="473" t="s">
        <v>1301</v>
      </c>
    </row>
    <row r="33553" spans="53:56" ht="15" x14ac:dyDescent="0.25">
      <c r="BA33553" s="91" t="s">
        <v>38145</v>
      </c>
      <c r="BB33553" s="91" t="s">
        <v>1178</v>
      </c>
      <c r="BC33553" s="91" t="s">
        <v>14096</v>
      </c>
      <c r="BD33553" s="473" t="s">
        <v>1301</v>
      </c>
    </row>
    <row r="33554" spans="53:56" ht="15" x14ac:dyDescent="0.25">
      <c r="BA33554" s="90" t="s">
        <v>38146</v>
      </c>
      <c r="BB33554" s="91" t="s">
        <v>1178</v>
      </c>
      <c r="BC33554" s="90" t="s">
        <v>38064</v>
      </c>
      <c r="BD33554" s="473" t="s">
        <v>1301</v>
      </c>
    </row>
    <row r="33555" spans="53:56" ht="15" x14ac:dyDescent="0.25">
      <c r="BA33555" s="91" t="s">
        <v>38147</v>
      </c>
      <c r="BB33555" s="91" t="s">
        <v>1178</v>
      </c>
      <c r="BC33555" s="91" t="s">
        <v>17826</v>
      </c>
      <c r="BD33555" s="473" t="s">
        <v>1301</v>
      </c>
    </row>
    <row r="33556" spans="53:56" ht="15" x14ac:dyDescent="0.25">
      <c r="BA33556" s="90" t="s">
        <v>38148</v>
      </c>
      <c r="BB33556" s="91" t="s">
        <v>1178</v>
      </c>
      <c r="BC33556" s="90" t="s">
        <v>14096</v>
      </c>
      <c r="BD33556" s="473" t="s">
        <v>1301</v>
      </c>
    </row>
    <row r="33557" spans="53:56" ht="15" x14ac:dyDescent="0.25">
      <c r="BA33557" s="91" t="s">
        <v>38149</v>
      </c>
      <c r="BB33557" s="91" t="s">
        <v>1178</v>
      </c>
      <c r="BC33557" s="91" t="s">
        <v>38020</v>
      </c>
      <c r="BD33557" s="473" t="s">
        <v>1301</v>
      </c>
    </row>
    <row r="33558" spans="53:56" ht="15" x14ac:dyDescent="0.25">
      <c r="BA33558" s="90" t="s">
        <v>38150</v>
      </c>
      <c r="BB33558" s="91" t="s">
        <v>1178</v>
      </c>
      <c r="BC33558" s="90" t="s">
        <v>38020</v>
      </c>
      <c r="BD33558" s="473" t="s">
        <v>1301</v>
      </c>
    </row>
    <row r="33559" spans="53:56" ht="15" x14ac:dyDescent="0.25">
      <c r="BA33559" s="91" t="s">
        <v>38151</v>
      </c>
      <c r="BB33559" s="91" t="s">
        <v>1178</v>
      </c>
      <c r="BC33559" s="91" t="s">
        <v>38092</v>
      </c>
      <c r="BD33559" s="473" t="s">
        <v>1301</v>
      </c>
    </row>
    <row r="33560" spans="53:56" ht="15" x14ac:dyDescent="0.25">
      <c r="BA33560" s="90" t="s">
        <v>38152</v>
      </c>
      <c r="BB33560" s="91" t="s">
        <v>1178</v>
      </c>
      <c r="BC33560" s="90" t="s">
        <v>38086</v>
      </c>
      <c r="BD33560" s="473" t="s">
        <v>1301</v>
      </c>
    </row>
    <row r="33561" spans="53:56" ht="15" x14ac:dyDescent="0.25">
      <c r="BA33561" s="91" t="s">
        <v>38153</v>
      </c>
      <c r="BB33561" s="91" t="s">
        <v>1178</v>
      </c>
      <c r="BC33561" s="91" t="s">
        <v>9234</v>
      </c>
      <c r="BD33561" s="473" t="s">
        <v>1301</v>
      </c>
    </row>
    <row r="33562" spans="53:56" ht="15" x14ac:dyDescent="0.25">
      <c r="BA33562" s="90" t="s">
        <v>38154</v>
      </c>
      <c r="BB33562" s="91" t="s">
        <v>1178</v>
      </c>
      <c r="BC33562" s="90" t="s">
        <v>38086</v>
      </c>
      <c r="BD33562" s="473" t="s">
        <v>1301</v>
      </c>
    </row>
    <row r="33563" spans="53:56" ht="15" x14ac:dyDescent="0.25">
      <c r="BA33563" s="91" t="s">
        <v>38155</v>
      </c>
      <c r="BB33563" s="91" t="s">
        <v>1178</v>
      </c>
      <c r="BC33563" s="91" t="s">
        <v>38092</v>
      </c>
      <c r="BD33563" s="473" t="s">
        <v>1301</v>
      </c>
    </row>
    <row r="33564" spans="53:56" ht="15" x14ac:dyDescent="0.25">
      <c r="BA33564" s="90" t="s">
        <v>38156</v>
      </c>
      <c r="BB33564" s="91" t="s">
        <v>1178</v>
      </c>
      <c r="BC33564" s="90" t="s">
        <v>14774</v>
      </c>
      <c r="BD33564" s="473" t="s">
        <v>1301</v>
      </c>
    </row>
    <row r="33565" spans="53:56" ht="15" x14ac:dyDescent="0.25">
      <c r="BA33565" s="91" t="s">
        <v>38157</v>
      </c>
      <c r="BB33565" s="91" t="s">
        <v>1178</v>
      </c>
      <c r="BC33565" s="91" t="s">
        <v>14096</v>
      </c>
      <c r="BD33565" s="473" t="s">
        <v>1301</v>
      </c>
    </row>
    <row r="33566" spans="53:56" ht="15" x14ac:dyDescent="0.25">
      <c r="BA33566" s="90" t="s">
        <v>38158</v>
      </c>
      <c r="BB33566" s="91" t="s">
        <v>1178</v>
      </c>
      <c r="BC33566" s="90" t="s">
        <v>14096</v>
      </c>
      <c r="BD33566" s="473" t="s">
        <v>1301</v>
      </c>
    </row>
    <row r="33567" spans="53:56" ht="15" x14ac:dyDescent="0.25">
      <c r="BA33567" s="90" t="s">
        <v>38159</v>
      </c>
      <c r="BB33567" s="91" t="s">
        <v>1178</v>
      </c>
      <c r="BC33567" s="90" t="s">
        <v>14096</v>
      </c>
      <c r="BD33567" s="473" t="s">
        <v>1301</v>
      </c>
    </row>
    <row r="33568" spans="53:56" ht="15" x14ac:dyDescent="0.25">
      <c r="BA33568" s="91" t="s">
        <v>38160</v>
      </c>
      <c r="BB33568" s="91" t="s">
        <v>1178</v>
      </c>
      <c r="BC33568" s="91" t="s">
        <v>14096</v>
      </c>
      <c r="BD33568" s="473" t="s">
        <v>1301</v>
      </c>
    </row>
    <row r="33569" spans="53:56" ht="15" x14ac:dyDescent="0.25">
      <c r="BA33569" s="90" t="s">
        <v>38161</v>
      </c>
      <c r="BB33569" s="91" t="s">
        <v>1178</v>
      </c>
      <c r="BC33569" s="90" t="s">
        <v>14096</v>
      </c>
      <c r="BD33569" s="473" t="s">
        <v>1301</v>
      </c>
    </row>
    <row r="33570" spans="53:56" ht="15" x14ac:dyDescent="0.25">
      <c r="BA33570" s="91" t="s">
        <v>38162</v>
      </c>
      <c r="BB33570" s="91" t="s">
        <v>1178</v>
      </c>
      <c r="BC33570" s="91" t="s">
        <v>14096</v>
      </c>
      <c r="BD33570" s="473" t="s">
        <v>1301</v>
      </c>
    </row>
    <row r="33571" spans="53:56" ht="15" x14ac:dyDescent="0.25">
      <c r="BA33571" s="90" t="s">
        <v>38163</v>
      </c>
      <c r="BB33571" s="91" t="s">
        <v>1178</v>
      </c>
      <c r="BC33571" s="90" t="s">
        <v>14096</v>
      </c>
      <c r="BD33571" s="473" t="s">
        <v>1301</v>
      </c>
    </row>
    <row r="33572" spans="53:56" ht="15" x14ac:dyDescent="0.25">
      <c r="BA33572" s="91" t="s">
        <v>38164</v>
      </c>
      <c r="BB33572" s="91" t="s">
        <v>1178</v>
      </c>
      <c r="BC33572" s="91" t="s">
        <v>14096</v>
      </c>
      <c r="BD33572" s="473" t="s">
        <v>1301</v>
      </c>
    </row>
    <row r="33573" spans="53:56" ht="15" x14ac:dyDescent="0.25">
      <c r="BA33573" s="90" t="s">
        <v>38165</v>
      </c>
      <c r="BB33573" s="91" t="s">
        <v>1178</v>
      </c>
      <c r="BC33573" s="90" t="s">
        <v>17826</v>
      </c>
      <c r="BD33573" s="473" t="s">
        <v>1301</v>
      </c>
    </row>
    <row r="33574" spans="53:56" ht="15" x14ac:dyDescent="0.25">
      <c r="BA33574" s="91" t="s">
        <v>38166</v>
      </c>
      <c r="BB33574" s="91" t="s">
        <v>1178</v>
      </c>
      <c r="BC33574" s="91" t="s">
        <v>34174</v>
      </c>
      <c r="BD33574" s="473" t="s">
        <v>1301</v>
      </c>
    </row>
    <row r="33575" spans="53:56" ht="15" x14ac:dyDescent="0.25">
      <c r="BA33575" s="90" t="s">
        <v>38167</v>
      </c>
      <c r="BB33575" s="91" t="s">
        <v>1178</v>
      </c>
      <c r="BC33575" s="90" t="s">
        <v>38064</v>
      </c>
      <c r="BD33575" s="473" t="s">
        <v>1301</v>
      </c>
    </row>
    <row r="33576" spans="53:56" ht="15" x14ac:dyDescent="0.25">
      <c r="BA33576" s="91" t="s">
        <v>38168</v>
      </c>
      <c r="BB33576" s="91" t="s">
        <v>1178</v>
      </c>
      <c r="BC33576" s="91" t="s">
        <v>14096</v>
      </c>
      <c r="BD33576" s="473" t="s">
        <v>1301</v>
      </c>
    </row>
    <row r="33577" spans="53:56" ht="15" x14ac:dyDescent="0.25">
      <c r="BA33577" s="90" t="s">
        <v>38169</v>
      </c>
      <c r="BB33577" s="91" t="s">
        <v>1178</v>
      </c>
      <c r="BC33577" s="90" t="s">
        <v>10632</v>
      </c>
      <c r="BD33577" s="473" t="s">
        <v>1301</v>
      </c>
    </row>
    <row r="33578" spans="53:56" ht="15" x14ac:dyDescent="0.25">
      <c r="BA33578" s="91" t="s">
        <v>38170</v>
      </c>
      <c r="BB33578" s="91" t="s">
        <v>1178</v>
      </c>
      <c r="BC33578" s="91" t="s">
        <v>10632</v>
      </c>
      <c r="BD33578" s="473" t="s">
        <v>1301</v>
      </c>
    </row>
    <row r="33579" spans="53:56" ht="15" x14ac:dyDescent="0.25">
      <c r="BA33579" s="90" t="s">
        <v>38171</v>
      </c>
      <c r="BB33579" s="91" t="s">
        <v>1178</v>
      </c>
      <c r="BC33579" s="90" t="s">
        <v>38086</v>
      </c>
      <c r="BD33579" s="473" t="s">
        <v>1301</v>
      </c>
    </row>
    <row r="33580" spans="53:56" ht="15" x14ac:dyDescent="0.25">
      <c r="BA33580" s="91" t="s">
        <v>38172</v>
      </c>
      <c r="BB33580" s="91" t="s">
        <v>1178</v>
      </c>
      <c r="BC33580" s="91" t="s">
        <v>15486</v>
      </c>
      <c r="BD33580" s="473" t="s">
        <v>1301</v>
      </c>
    </row>
    <row r="33581" spans="53:56" ht="15" x14ac:dyDescent="0.25">
      <c r="BA33581" s="90" t="s">
        <v>38173</v>
      </c>
      <c r="BB33581" s="91" t="s">
        <v>1178</v>
      </c>
      <c r="BC33581" s="90" t="s">
        <v>15486</v>
      </c>
      <c r="BD33581" s="473" t="s">
        <v>1301</v>
      </c>
    </row>
    <row r="33582" spans="53:56" ht="15" x14ac:dyDescent="0.25">
      <c r="BA33582" s="91" t="s">
        <v>38174</v>
      </c>
      <c r="BB33582" s="91" t="s">
        <v>1178</v>
      </c>
      <c r="BC33582" s="91" t="s">
        <v>20809</v>
      </c>
      <c r="BD33582" s="473" t="s">
        <v>1301</v>
      </c>
    </row>
    <row r="33583" spans="53:56" ht="15" x14ac:dyDescent="0.25">
      <c r="BA33583" s="90" t="s">
        <v>38175</v>
      </c>
      <c r="BB33583" s="91" t="s">
        <v>1178</v>
      </c>
      <c r="BC33583" s="90" t="s">
        <v>20809</v>
      </c>
      <c r="BD33583" s="473" t="s">
        <v>1301</v>
      </c>
    </row>
    <row r="33584" spans="53:56" ht="15" x14ac:dyDescent="0.25">
      <c r="BA33584" s="91" t="s">
        <v>38176</v>
      </c>
      <c r="BB33584" s="91" t="s">
        <v>1178</v>
      </c>
      <c r="BC33584" s="91" t="s">
        <v>8872</v>
      </c>
      <c r="BD33584" s="473" t="s">
        <v>1301</v>
      </c>
    </row>
    <row r="33585" spans="53:56" ht="15" x14ac:dyDescent="0.25">
      <c r="BA33585" s="90" t="s">
        <v>38177</v>
      </c>
      <c r="BB33585" s="91" t="s">
        <v>1178</v>
      </c>
      <c r="BC33585" s="90" t="s">
        <v>8872</v>
      </c>
      <c r="BD33585" s="473" t="s">
        <v>1301</v>
      </c>
    </row>
    <row r="33586" spans="53:56" ht="15" x14ac:dyDescent="0.25">
      <c r="BA33586" s="91" t="s">
        <v>38178</v>
      </c>
      <c r="BB33586" s="91" t="s">
        <v>1178</v>
      </c>
      <c r="BC33586" s="91" t="s">
        <v>9234</v>
      </c>
      <c r="BD33586" s="473" t="s">
        <v>1301</v>
      </c>
    </row>
    <row r="33587" spans="53:56" ht="15" x14ac:dyDescent="0.25">
      <c r="BA33587" s="90" t="s">
        <v>38179</v>
      </c>
      <c r="BB33587" s="91" t="s">
        <v>1178</v>
      </c>
      <c r="BC33587" s="90" t="s">
        <v>14096</v>
      </c>
      <c r="BD33587" s="473" t="s">
        <v>1301</v>
      </c>
    </row>
    <row r="33588" spans="53:56" ht="15" x14ac:dyDescent="0.25">
      <c r="BA33588" s="91" t="s">
        <v>38180</v>
      </c>
      <c r="BB33588" s="91" t="s">
        <v>1178</v>
      </c>
      <c r="BC33588" s="91" t="s">
        <v>17826</v>
      </c>
      <c r="BD33588" s="473" t="s">
        <v>1301</v>
      </c>
    </row>
    <row r="33589" spans="53:56" ht="15" x14ac:dyDescent="0.25">
      <c r="BA33589" s="90" t="s">
        <v>38181</v>
      </c>
      <c r="BB33589" s="91" t="s">
        <v>1178</v>
      </c>
      <c r="BC33589" s="90" t="s">
        <v>17826</v>
      </c>
      <c r="BD33589" s="473" t="s">
        <v>1301</v>
      </c>
    </row>
    <row r="33590" spans="53:56" ht="15" x14ac:dyDescent="0.25">
      <c r="BA33590" s="91" t="s">
        <v>38182</v>
      </c>
      <c r="BB33590" s="91" t="s">
        <v>1178</v>
      </c>
      <c r="BC33590" s="91" t="s">
        <v>17826</v>
      </c>
      <c r="BD33590" s="473" t="s">
        <v>1301</v>
      </c>
    </row>
    <row r="33591" spans="53:56" ht="15" x14ac:dyDescent="0.25">
      <c r="BA33591" s="90" t="s">
        <v>38183</v>
      </c>
      <c r="BB33591" s="91" t="s">
        <v>1178</v>
      </c>
      <c r="BC33591" s="90" t="s">
        <v>38060</v>
      </c>
      <c r="BD33591" s="473" t="s">
        <v>1301</v>
      </c>
    </row>
    <row r="33592" spans="53:56" ht="15" x14ac:dyDescent="0.25">
      <c r="BA33592" s="91" t="s">
        <v>38184</v>
      </c>
      <c r="BB33592" s="91" t="s">
        <v>1178</v>
      </c>
      <c r="BC33592" s="91" t="s">
        <v>22002</v>
      </c>
      <c r="BD33592" s="473" t="s">
        <v>1301</v>
      </c>
    </row>
    <row r="33593" spans="53:56" ht="15" x14ac:dyDescent="0.25">
      <c r="BA33593" s="90" t="s">
        <v>38185</v>
      </c>
      <c r="BB33593" s="91" t="s">
        <v>1178</v>
      </c>
      <c r="BC33593" s="90" t="s">
        <v>38066</v>
      </c>
      <c r="BD33593" s="473" t="s">
        <v>1301</v>
      </c>
    </row>
    <row r="33594" spans="53:56" ht="15" x14ac:dyDescent="0.25">
      <c r="BA33594" s="91" t="s">
        <v>38185</v>
      </c>
      <c r="BB33594" s="91" t="s">
        <v>1178</v>
      </c>
      <c r="BC33594" s="91" t="s">
        <v>14096</v>
      </c>
      <c r="BD33594" s="473" t="s">
        <v>1301</v>
      </c>
    </row>
    <row r="33595" spans="53:56" ht="15" x14ac:dyDescent="0.25">
      <c r="BA33595" s="90" t="s">
        <v>38186</v>
      </c>
      <c r="BB33595" s="91" t="s">
        <v>1178</v>
      </c>
      <c r="BC33595" s="90" t="s">
        <v>17826</v>
      </c>
      <c r="BD33595" s="473" t="s">
        <v>1301</v>
      </c>
    </row>
    <row r="33596" spans="53:56" ht="15" x14ac:dyDescent="0.25">
      <c r="BA33596" s="91" t="s">
        <v>38187</v>
      </c>
      <c r="BB33596" s="91" t="s">
        <v>1178</v>
      </c>
      <c r="BC33596" s="91" t="s">
        <v>17826</v>
      </c>
      <c r="BD33596" s="473" t="s">
        <v>1301</v>
      </c>
    </row>
    <row r="33597" spans="53:56" ht="15" x14ac:dyDescent="0.25">
      <c r="BA33597" s="90" t="s">
        <v>38188</v>
      </c>
      <c r="BB33597" s="91" t="s">
        <v>1178</v>
      </c>
      <c r="BC33597" s="90" t="s">
        <v>17826</v>
      </c>
      <c r="BD33597" s="473" t="s">
        <v>1301</v>
      </c>
    </row>
    <row r="33598" spans="53:56" ht="15" x14ac:dyDescent="0.25">
      <c r="BA33598" s="91" t="s">
        <v>38189</v>
      </c>
      <c r="BB33598" s="91" t="s">
        <v>1178</v>
      </c>
      <c r="BC33598" s="91" t="s">
        <v>15486</v>
      </c>
      <c r="BD33598" s="473" t="s">
        <v>1301</v>
      </c>
    </row>
    <row r="33599" spans="53:56" ht="15" x14ac:dyDescent="0.25">
      <c r="BA33599" s="90" t="s">
        <v>38190</v>
      </c>
      <c r="BB33599" s="91" t="s">
        <v>1178</v>
      </c>
      <c r="BC33599" s="90" t="s">
        <v>8872</v>
      </c>
      <c r="BD33599" s="473" t="s">
        <v>1301</v>
      </c>
    </row>
    <row r="33600" spans="53:56" ht="15" x14ac:dyDescent="0.25">
      <c r="BA33600" s="91" t="s">
        <v>38191</v>
      </c>
      <c r="BB33600" s="91" t="s">
        <v>1178</v>
      </c>
      <c r="BC33600" s="91" t="s">
        <v>22002</v>
      </c>
      <c r="BD33600" s="473" t="s">
        <v>1301</v>
      </c>
    </row>
    <row r="33601" spans="53:56" ht="15" x14ac:dyDescent="0.25">
      <c r="BA33601" s="90" t="s">
        <v>38192</v>
      </c>
      <c r="BB33601" s="91" t="s">
        <v>1178</v>
      </c>
      <c r="BC33601" s="90" t="s">
        <v>38086</v>
      </c>
      <c r="BD33601" s="473" t="s">
        <v>1301</v>
      </c>
    </row>
    <row r="33602" spans="53:56" ht="15" x14ac:dyDescent="0.25">
      <c r="BA33602" s="91" t="s">
        <v>38193</v>
      </c>
      <c r="BB33602" s="91" t="s">
        <v>1178</v>
      </c>
      <c r="BC33602" s="91" t="s">
        <v>38086</v>
      </c>
      <c r="BD33602" s="473" t="s">
        <v>1301</v>
      </c>
    </row>
    <row r="33603" spans="53:56" ht="15" x14ac:dyDescent="0.25">
      <c r="BA33603" s="90" t="s">
        <v>38194</v>
      </c>
      <c r="BB33603" s="91" t="s">
        <v>1178</v>
      </c>
      <c r="BC33603" s="90" t="s">
        <v>34174</v>
      </c>
      <c r="BD33603" s="473" t="s">
        <v>1301</v>
      </c>
    </row>
    <row r="33604" spans="53:56" ht="15" x14ac:dyDescent="0.25">
      <c r="BA33604" s="91" t="s">
        <v>38195</v>
      </c>
      <c r="BB33604" s="91" t="s">
        <v>1178</v>
      </c>
      <c r="BC33604" s="91" t="s">
        <v>17826</v>
      </c>
      <c r="BD33604" s="473" t="s">
        <v>1301</v>
      </c>
    </row>
    <row r="33605" spans="53:56" ht="15" x14ac:dyDescent="0.25">
      <c r="BA33605" s="90" t="s">
        <v>38196</v>
      </c>
      <c r="BB33605" s="91" t="s">
        <v>1178</v>
      </c>
      <c r="BC33605" s="90" t="s">
        <v>38060</v>
      </c>
      <c r="BD33605" s="473" t="s">
        <v>1301</v>
      </c>
    </row>
    <row r="33606" spans="53:56" ht="15" x14ac:dyDescent="0.25">
      <c r="BA33606" s="91" t="s">
        <v>38197</v>
      </c>
      <c r="BB33606" s="91" t="s">
        <v>1178</v>
      </c>
      <c r="BC33606" s="91" t="s">
        <v>14096</v>
      </c>
      <c r="BD33606" s="473" t="s">
        <v>1301</v>
      </c>
    </row>
    <row r="33607" spans="53:56" ht="15" x14ac:dyDescent="0.25">
      <c r="BA33607" s="91" t="s">
        <v>38198</v>
      </c>
      <c r="BB33607" s="91" t="s">
        <v>1178</v>
      </c>
      <c r="BC33607" s="91" t="s">
        <v>38199</v>
      </c>
      <c r="BD33607" s="473" t="s">
        <v>1301</v>
      </c>
    </row>
    <row r="33608" spans="53:56" ht="15" x14ac:dyDescent="0.25">
      <c r="BA33608" s="90" t="s">
        <v>38200</v>
      </c>
      <c r="BB33608" s="91" t="s">
        <v>1178</v>
      </c>
      <c r="BC33608" s="90" t="s">
        <v>38060</v>
      </c>
      <c r="BD33608" s="473" t="s">
        <v>1301</v>
      </c>
    </row>
    <row r="33609" spans="53:56" ht="15" x14ac:dyDescent="0.25">
      <c r="BA33609" s="91" t="s">
        <v>38201</v>
      </c>
      <c r="BB33609" s="91" t="s">
        <v>1178</v>
      </c>
      <c r="BC33609" s="91" t="s">
        <v>15486</v>
      </c>
      <c r="BD33609" s="473" t="s">
        <v>1301</v>
      </c>
    </row>
    <row r="33610" spans="53:56" ht="15" x14ac:dyDescent="0.25">
      <c r="BA33610" s="90" t="s">
        <v>38202</v>
      </c>
      <c r="BB33610" s="91" t="s">
        <v>1178</v>
      </c>
      <c r="BC33610" s="90" t="s">
        <v>8872</v>
      </c>
      <c r="BD33610" s="473" t="s">
        <v>1301</v>
      </c>
    </row>
    <row r="33611" spans="53:56" ht="15" x14ac:dyDescent="0.25">
      <c r="BA33611" s="91" t="s">
        <v>38203</v>
      </c>
      <c r="BB33611" s="91" t="s">
        <v>1178</v>
      </c>
      <c r="BC33611" s="91" t="s">
        <v>14774</v>
      </c>
      <c r="BD33611" s="473" t="s">
        <v>1301</v>
      </c>
    </row>
    <row r="33612" spans="53:56" ht="15" x14ac:dyDescent="0.25">
      <c r="BA33612" s="90" t="s">
        <v>38204</v>
      </c>
      <c r="BB33612" s="91" t="s">
        <v>1178</v>
      </c>
      <c r="BC33612" s="90" t="s">
        <v>32263</v>
      </c>
      <c r="BD33612" s="473" t="s">
        <v>1301</v>
      </c>
    </row>
    <row r="33613" spans="53:56" ht="15" x14ac:dyDescent="0.25">
      <c r="BA33613" s="91" t="s">
        <v>38205</v>
      </c>
      <c r="BB33613" s="91" t="s">
        <v>1178</v>
      </c>
      <c r="BC33613" s="91" t="s">
        <v>38092</v>
      </c>
      <c r="BD33613" s="473" t="s">
        <v>1301</v>
      </c>
    </row>
    <row r="33614" spans="53:56" ht="15" x14ac:dyDescent="0.25">
      <c r="BA33614" s="90" t="s">
        <v>38206</v>
      </c>
      <c r="BB33614" s="91" t="s">
        <v>1178</v>
      </c>
      <c r="BC33614" s="90" t="s">
        <v>8872</v>
      </c>
      <c r="BD33614" s="473" t="s">
        <v>1301</v>
      </c>
    </row>
    <row r="33615" spans="53:56" ht="15" x14ac:dyDescent="0.25">
      <c r="BA33615" s="91" t="s">
        <v>38207</v>
      </c>
      <c r="BB33615" s="91" t="s">
        <v>1178</v>
      </c>
      <c r="BC33615" s="91" t="s">
        <v>38066</v>
      </c>
      <c r="BD33615" s="473" t="s">
        <v>1301</v>
      </c>
    </row>
    <row r="33616" spans="53:56" ht="15" x14ac:dyDescent="0.25">
      <c r="BA33616" s="90" t="s">
        <v>38208</v>
      </c>
      <c r="BB33616" s="91" t="s">
        <v>1178</v>
      </c>
      <c r="BC33616" s="90" t="s">
        <v>17826</v>
      </c>
      <c r="BD33616" s="473" t="s">
        <v>1301</v>
      </c>
    </row>
    <row r="33617" spans="53:56" ht="15" x14ac:dyDescent="0.25">
      <c r="BA33617" s="91" t="s">
        <v>38209</v>
      </c>
      <c r="BB33617" s="91" t="s">
        <v>1178</v>
      </c>
      <c r="BC33617" s="91" t="s">
        <v>20809</v>
      </c>
      <c r="BD33617" s="473" t="s">
        <v>1301</v>
      </c>
    </row>
    <row r="33618" spans="53:56" ht="15" x14ac:dyDescent="0.25">
      <c r="BA33618" s="90" t="s">
        <v>38210</v>
      </c>
      <c r="BB33618" s="91" t="s">
        <v>1178</v>
      </c>
      <c r="BC33618" s="90" t="s">
        <v>14096</v>
      </c>
      <c r="BD33618" s="473" t="s">
        <v>1301</v>
      </c>
    </row>
    <row r="33619" spans="53:56" ht="15" x14ac:dyDescent="0.25">
      <c r="BA33619" s="91" t="s">
        <v>38211</v>
      </c>
      <c r="BB33619" s="91" t="s">
        <v>1178</v>
      </c>
      <c r="BC33619" s="91" t="s">
        <v>38092</v>
      </c>
      <c r="BD33619" s="473" t="s">
        <v>1301</v>
      </c>
    </row>
    <row r="33620" spans="53:56" ht="15" x14ac:dyDescent="0.25">
      <c r="BA33620" s="90" t="s">
        <v>38212</v>
      </c>
      <c r="BB33620" s="91" t="s">
        <v>1178</v>
      </c>
      <c r="BC33620" s="90" t="s">
        <v>8872</v>
      </c>
      <c r="BD33620" s="473" t="s">
        <v>1301</v>
      </c>
    </row>
    <row r="33621" spans="53:56" ht="15" x14ac:dyDescent="0.25">
      <c r="BA33621" s="91" t="s">
        <v>38213</v>
      </c>
      <c r="BB33621" s="91" t="s">
        <v>1178</v>
      </c>
      <c r="BC33621" s="91" t="s">
        <v>14096</v>
      </c>
      <c r="BD33621" s="473" t="s">
        <v>1301</v>
      </c>
    </row>
    <row r="33622" spans="53:56" ht="15" x14ac:dyDescent="0.25">
      <c r="BA33622" s="91" t="s">
        <v>38214</v>
      </c>
      <c r="BB33622" s="91" t="s">
        <v>1178</v>
      </c>
      <c r="BC33622" s="91" t="s">
        <v>38064</v>
      </c>
      <c r="BD33622" s="473" t="s">
        <v>1301</v>
      </c>
    </row>
    <row r="33623" spans="53:56" ht="15" x14ac:dyDescent="0.25">
      <c r="BA33623" s="90" t="s">
        <v>38215</v>
      </c>
      <c r="BB33623" s="91" t="s">
        <v>1178</v>
      </c>
      <c r="BC33623" s="90" t="s">
        <v>14096</v>
      </c>
      <c r="BD33623" s="473" t="s">
        <v>1301</v>
      </c>
    </row>
    <row r="33624" spans="53:56" ht="15" x14ac:dyDescent="0.25">
      <c r="BA33624" s="91" t="s">
        <v>38216</v>
      </c>
      <c r="BB33624" s="91" t="s">
        <v>1178</v>
      </c>
      <c r="BC33624" s="91" t="s">
        <v>14096</v>
      </c>
      <c r="BD33624" s="473" t="s">
        <v>1301</v>
      </c>
    </row>
    <row r="33625" spans="53:56" ht="15" x14ac:dyDescent="0.25">
      <c r="BA33625" s="90" t="s">
        <v>38217</v>
      </c>
      <c r="BB33625" s="91" t="s">
        <v>1178</v>
      </c>
      <c r="BC33625" s="90" t="s">
        <v>14096</v>
      </c>
      <c r="BD33625" s="473" t="s">
        <v>1301</v>
      </c>
    </row>
    <row r="33626" spans="53:56" ht="15" x14ac:dyDescent="0.25">
      <c r="BA33626" s="91" t="s">
        <v>38218</v>
      </c>
      <c r="BB33626" s="91" t="s">
        <v>1178</v>
      </c>
      <c r="BC33626" s="91" t="s">
        <v>14096</v>
      </c>
      <c r="BD33626" s="473" t="s">
        <v>1301</v>
      </c>
    </row>
    <row r="33627" spans="53:56" ht="15" x14ac:dyDescent="0.25">
      <c r="BA33627" s="90" t="s">
        <v>38219</v>
      </c>
      <c r="BB33627" s="91" t="s">
        <v>1178</v>
      </c>
      <c r="BC33627" s="90" t="s">
        <v>14096</v>
      </c>
      <c r="BD33627" s="473" t="s">
        <v>1301</v>
      </c>
    </row>
    <row r="33628" spans="53:56" ht="15" x14ac:dyDescent="0.25">
      <c r="BA33628" s="91" t="s">
        <v>38220</v>
      </c>
      <c r="BB33628" s="91" t="s">
        <v>1178</v>
      </c>
      <c r="BC33628" s="91" t="s">
        <v>14096</v>
      </c>
      <c r="BD33628" s="473" t="s">
        <v>1301</v>
      </c>
    </row>
    <row r="33629" spans="53:56" ht="15" x14ac:dyDescent="0.25">
      <c r="BA33629" s="90" t="s">
        <v>38221</v>
      </c>
      <c r="BB33629" s="91" t="s">
        <v>1178</v>
      </c>
      <c r="BC33629" s="90" t="s">
        <v>14096</v>
      </c>
      <c r="BD33629" s="473" t="s">
        <v>1301</v>
      </c>
    </row>
    <row r="33630" spans="53:56" ht="15" x14ac:dyDescent="0.25">
      <c r="BA33630" s="90" t="s">
        <v>38222</v>
      </c>
      <c r="BB33630" s="91" t="s">
        <v>1178</v>
      </c>
      <c r="BC33630" s="90" t="s">
        <v>14096</v>
      </c>
      <c r="BD33630" s="473" t="s">
        <v>1301</v>
      </c>
    </row>
    <row r="33631" spans="53:56" ht="15" x14ac:dyDescent="0.25">
      <c r="BA33631" s="91" t="s">
        <v>38223</v>
      </c>
      <c r="BB33631" s="91" t="s">
        <v>1178</v>
      </c>
      <c r="BC33631" s="91" t="s">
        <v>14096</v>
      </c>
      <c r="BD33631" s="473" t="s">
        <v>1301</v>
      </c>
    </row>
    <row r="33632" spans="53:56" ht="15" x14ac:dyDescent="0.25">
      <c r="BA33632" s="90" t="s">
        <v>38224</v>
      </c>
      <c r="BB33632" s="91" t="s">
        <v>1178</v>
      </c>
      <c r="BC33632" s="90" t="s">
        <v>14096</v>
      </c>
      <c r="BD33632" s="473" t="s">
        <v>1301</v>
      </c>
    </row>
    <row r="33633" spans="53:56" ht="15" x14ac:dyDescent="0.25">
      <c r="BA33633" s="91" t="s">
        <v>38225</v>
      </c>
      <c r="BB33633" s="91" t="s">
        <v>1178</v>
      </c>
      <c r="BC33633" s="91" t="s">
        <v>14096</v>
      </c>
      <c r="BD33633" s="473" t="s">
        <v>1301</v>
      </c>
    </row>
    <row r="33634" spans="53:56" ht="15" x14ac:dyDescent="0.25">
      <c r="BA33634" s="91" t="s">
        <v>38226</v>
      </c>
      <c r="BB33634" s="91" t="s">
        <v>1178</v>
      </c>
      <c r="BC33634" s="91" t="s">
        <v>14096</v>
      </c>
      <c r="BD33634" s="473" t="s">
        <v>1301</v>
      </c>
    </row>
    <row r="33635" spans="53:56" ht="15" x14ac:dyDescent="0.25">
      <c r="BA33635" s="90" t="s">
        <v>38227</v>
      </c>
      <c r="BB33635" s="91" t="s">
        <v>1178</v>
      </c>
      <c r="BC33635" s="90" t="s">
        <v>14096</v>
      </c>
      <c r="BD33635" s="473" t="s">
        <v>1301</v>
      </c>
    </row>
    <row r="33636" spans="53:56" ht="15" x14ac:dyDescent="0.25">
      <c r="BA33636" s="91" t="s">
        <v>38228</v>
      </c>
      <c r="BB33636" s="91" t="s">
        <v>1178</v>
      </c>
      <c r="BC33636" s="91" t="s">
        <v>14096</v>
      </c>
      <c r="BD33636" s="473" t="s">
        <v>1301</v>
      </c>
    </row>
    <row r="33637" spans="53:56" ht="15" x14ac:dyDescent="0.25">
      <c r="BA33637" s="90" t="s">
        <v>38229</v>
      </c>
      <c r="BB33637" s="91" t="s">
        <v>1178</v>
      </c>
      <c r="BC33637" s="90" t="s">
        <v>14096</v>
      </c>
      <c r="BD33637" s="473" t="s">
        <v>1301</v>
      </c>
    </row>
    <row r="33638" spans="53:56" ht="15" x14ac:dyDescent="0.25">
      <c r="BA33638" s="90" t="s">
        <v>38230</v>
      </c>
      <c r="BB33638" s="91" t="s">
        <v>1178</v>
      </c>
      <c r="BC33638" s="90" t="s">
        <v>14096</v>
      </c>
      <c r="BD33638" s="473" t="s">
        <v>1301</v>
      </c>
    </row>
    <row r="33639" spans="53:56" ht="15" x14ac:dyDescent="0.25">
      <c r="BA33639" s="91" t="s">
        <v>38231</v>
      </c>
      <c r="BB33639" s="91" t="s">
        <v>1178</v>
      </c>
      <c r="BC33639" s="91" t="s">
        <v>14096</v>
      </c>
      <c r="BD33639" s="473" t="s">
        <v>1301</v>
      </c>
    </row>
    <row r="33640" spans="53:56" ht="15" x14ac:dyDescent="0.25">
      <c r="BA33640" s="90" t="s">
        <v>38232</v>
      </c>
      <c r="BB33640" s="91" t="s">
        <v>1178</v>
      </c>
      <c r="BC33640" s="90" t="s">
        <v>14096</v>
      </c>
      <c r="BD33640" s="473" t="s">
        <v>1301</v>
      </c>
    </row>
    <row r="33641" spans="53:56" ht="15" x14ac:dyDescent="0.25">
      <c r="BA33641" s="91" t="s">
        <v>38233</v>
      </c>
      <c r="BB33641" s="91" t="s">
        <v>1178</v>
      </c>
      <c r="BC33641" s="91" t="s">
        <v>14096</v>
      </c>
      <c r="BD33641" s="473" t="s">
        <v>1301</v>
      </c>
    </row>
    <row r="33642" spans="53:56" ht="15" x14ac:dyDescent="0.25">
      <c r="BA33642" s="91" t="s">
        <v>38234</v>
      </c>
      <c r="BB33642" s="91" t="s">
        <v>1178</v>
      </c>
      <c r="BC33642" s="91" t="s">
        <v>14096</v>
      </c>
      <c r="BD33642" s="473" t="s">
        <v>1301</v>
      </c>
    </row>
    <row r="33643" spans="53:56" ht="15" x14ac:dyDescent="0.25">
      <c r="BA33643" s="90" t="s">
        <v>38235</v>
      </c>
      <c r="BB33643" s="91" t="s">
        <v>1178</v>
      </c>
      <c r="BC33643" s="90" t="s">
        <v>14096</v>
      </c>
      <c r="BD33643" s="473" t="s">
        <v>1301</v>
      </c>
    </row>
    <row r="33644" spans="53:56" ht="15" x14ac:dyDescent="0.25">
      <c r="BA33644" s="91" t="s">
        <v>38236</v>
      </c>
      <c r="BB33644" s="91" t="s">
        <v>1178</v>
      </c>
      <c r="BC33644" s="91" t="s">
        <v>14096</v>
      </c>
      <c r="BD33644" s="473" t="s">
        <v>1301</v>
      </c>
    </row>
    <row r="33645" spans="53:56" ht="15" x14ac:dyDescent="0.25">
      <c r="BA33645" s="91" t="s">
        <v>38237</v>
      </c>
      <c r="BB33645" s="91" t="s">
        <v>1178</v>
      </c>
      <c r="BC33645" s="91" t="s">
        <v>14096</v>
      </c>
      <c r="BD33645" s="473" t="s">
        <v>1301</v>
      </c>
    </row>
    <row r="33646" spans="53:56" ht="15" x14ac:dyDescent="0.25">
      <c r="BA33646" s="90" t="s">
        <v>38238</v>
      </c>
      <c r="BB33646" s="91" t="s">
        <v>1178</v>
      </c>
      <c r="BC33646" s="90" t="s">
        <v>14096</v>
      </c>
      <c r="BD33646" s="473" t="s">
        <v>1301</v>
      </c>
    </row>
    <row r="33647" spans="53:56" ht="15" x14ac:dyDescent="0.25">
      <c r="BA33647" s="91" t="s">
        <v>38239</v>
      </c>
      <c r="BB33647" s="91" t="s">
        <v>1178</v>
      </c>
      <c r="BC33647" s="91" t="s">
        <v>14096</v>
      </c>
      <c r="BD33647" s="473" t="s">
        <v>1301</v>
      </c>
    </row>
    <row r="33648" spans="53:56" ht="15" x14ac:dyDescent="0.25">
      <c r="BA33648" s="90" t="s">
        <v>38240</v>
      </c>
      <c r="BB33648" s="91" t="s">
        <v>1178</v>
      </c>
      <c r="BC33648" s="90" t="s">
        <v>14096</v>
      </c>
      <c r="BD33648" s="473" t="s">
        <v>1301</v>
      </c>
    </row>
    <row r="33649" spans="53:56" ht="15" x14ac:dyDescent="0.25">
      <c r="BA33649" s="90" t="s">
        <v>38241</v>
      </c>
      <c r="BB33649" s="91" t="s">
        <v>1178</v>
      </c>
      <c r="BC33649" s="90" t="s">
        <v>14096</v>
      </c>
      <c r="BD33649" s="473" t="s">
        <v>1301</v>
      </c>
    </row>
    <row r="33650" spans="53:56" ht="15" x14ac:dyDescent="0.25">
      <c r="BA33650" s="91" t="s">
        <v>38242</v>
      </c>
      <c r="BB33650" s="91" t="s">
        <v>1178</v>
      </c>
      <c r="BC33650" s="91" t="s">
        <v>14096</v>
      </c>
      <c r="BD33650" s="473" t="s">
        <v>1301</v>
      </c>
    </row>
    <row r="33651" spans="53:56" ht="15" x14ac:dyDescent="0.25">
      <c r="BA33651" s="91" t="s">
        <v>38243</v>
      </c>
      <c r="BB33651" s="91" t="s">
        <v>1178</v>
      </c>
      <c r="BC33651" s="91" t="s">
        <v>14096</v>
      </c>
      <c r="BD33651" s="473" t="s">
        <v>1301</v>
      </c>
    </row>
    <row r="33652" spans="53:56" ht="15" x14ac:dyDescent="0.25">
      <c r="BA33652" s="90" t="s">
        <v>38244</v>
      </c>
      <c r="BB33652" s="91" t="s">
        <v>1178</v>
      </c>
      <c r="BC33652" s="90" t="s">
        <v>14096</v>
      </c>
      <c r="BD33652" s="473" t="s">
        <v>1301</v>
      </c>
    </row>
    <row r="33653" spans="53:56" ht="15" x14ac:dyDescent="0.25">
      <c r="BA33653" s="91" t="s">
        <v>38245</v>
      </c>
      <c r="BB33653" s="91" t="s">
        <v>1178</v>
      </c>
      <c r="BC33653" s="91" t="s">
        <v>14096</v>
      </c>
      <c r="BD33653" s="473" t="s">
        <v>1301</v>
      </c>
    </row>
    <row r="33654" spans="53:56" ht="15" x14ac:dyDescent="0.25">
      <c r="BA33654" s="90" t="s">
        <v>38246</v>
      </c>
      <c r="BB33654" s="91" t="s">
        <v>1178</v>
      </c>
      <c r="BC33654" s="90" t="s">
        <v>23574</v>
      </c>
      <c r="BD33654" s="473" t="s">
        <v>1301</v>
      </c>
    </row>
    <row r="33655" spans="53:56" ht="15" x14ac:dyDescent="0.25">
      <c r="BA33655" s="91" t="s">
        <v>38247</v>
      </c>
      <c r="BB33655" s="91" t="s">
        <v>1178</v>
      </c>
      <c r="BC33655" s="91" t="s">
        <v>23574</v>
      </c>
      <c r="BD33655" s="473" t="s">
        <v>1301</v>
      </c>
    </row>
    <row r="33656" spans="53:56" ht="15" x14ac:dyDescent="0.25">
      <c r="BA33656" s="90" t="s">
        <v>38248</v>
      </c>
      <c r="BB33656" s="91" t="s">
        <v>1178</v>
      </c>
      <c r="BC33656" s="90" t="s">
        <v>34625</v>
      </c>
      <c r="BD33656" s="473" t="s">
        <v>1301</v>
      </c>
    </row>
    <row r="33657" spans="53:56" ht="15" x14ac:dyDescent="0.25">
      <c r="BA33657" s="91" t="s">
        <v>38249</v>
      </c>
      <c r="BB33657" s="91" t="s">
        <v>1178</v>
      </c>
      <c r="BC33657" s="91" t="s">
        <v>14206</v>
      </c>
      <c r="BD33657" s="473" t="s">
        <v>1301</v>
      </c>
    </row>
    <row r="33658" spans="53:56" ht="15" x14ac:dyDescent="0.25">
      <c r="BA33658" s="90" t="s">
        <v>38250</v>
      </c>
      <c r="BB33658" s="91" t="s">
        <v>1178</v>
      </c>
      <c r="BC33658" s="90" t="s">
        <v>32240</v>
      </c>
      <c r="BD33658" s="473" t="s">
        <v>1301</v>
      </c>
    </row>
    <row r="33659" spans="53:56" ht="15" x14ac:dyDescent="0.25">
      <c r="BA33659" s="91" t="s">
        <v>38251</v>
      </c>
      <c r="BB33659" s="91" t="s">
        <v>1178</v>
      </c>
      <c r="BC33659" s="91" t="s">
        <v>34625</v>
      </c>
      <c r="BD33659" s="473" t="s">
        <v>1301</v>
      </c>
    </row>
    <row r="33660" spans="53:56" ht="15" x14ac:dyDescent="0.25">
      <c r="BA33660" s="90" t="s">
        <v>38252</v>
      </c>
      <c r="BB33660" s="91" t="s">
        <v>1178</v>
      </c>
      <c r="BC33660" s="90" t="s">
        <v>38253</v>
      </c>
      <c r="BD33660" s="473" t="s">
        <v>1301</v>
      </c>
    </row>
    <row r="33661" spans="53:56" ht="15" x14ac:dyDescent="0.25">
      <c r="BA33661" s="91" t="s">
        <v>38254</v>
      </c>
      <c r="BB33661" s="91" t="s">
        <v>1178</v>
      </c>
      <c r="BC33661" s="91" t="s">
        <v>34625</v>
      </c>
      <c r="BD33661" s="473" t="s">
        <v>1301</v>
      </c>
    </row>
    <row r="33662" spans="53:56" ht="15" x14ac:dyDescent="0.25">
      <c r="BA33662" s="90" t="s">
        <v>38255</v>
      </c>
      <c r="BB33662" s="91" t="s">
        <v>1178</v>
      </c>
      <c r="BC33662" s="90" t="s">
        <v>34625</v>
      </c>
      <c r="BD33662" s="473" t="s">
        <v>1301</v>
      </c>
    </row>
    <row r="33663" spans="53:56" ht="15" x14ac:dyDescent="0.25">
      <c r="BA33663" s="90" t="s">
        <v>38256</v>
      </c>
      <c r="BB33663" s="91" t="s">
        <v>1178</v>
      </c>
      <c r="BC33663" s="90" t="s">
        <v>34625</v>
      </c>
      <c r="BD33663" s="473" t="s">
        <v>1301</v>
      </c>
    </row>
    <row r="33664" spans="53:56" ht="15" x14ac:dyDescent="0.25">
      <c r="BA33664" s="91" t="s">
        <v>38257</v>
      </c>
      <c r="BB33664" s="91" t="s">
        <v>1178</v>
      </c>
      <c r="BC33664" s="91" t="s">
        <v>34625</v>
      </c>
      <c r="BD33664" s="473" t="s">
        <v>1301</v>
      </c>
    </row>
    <row r="33665" spans="53:56" ht="15" x14ac:dyDescent="0.25">
      <c r="BA33665" s="90" t="s">
        <v>38258</v>
      </c>
      <c r="BB33665" s="91" t="s">
        <v>1178</v>
      </c>
      <c r="BC33665" s="90" t="s">
        <v>14206</v>
      </c>
      <c r="BD33665" s="473" t="s">
        <v>1301</v>
      </c>
    </row>
    <row r="33666" spans="53:56" ht="15" x14ac:dyDescent="0.25">
      <c r="BA33666" s="91" t="s">
        <v>38259</v>
      </c>
      <c r="BB33666" s="91" t="s">
        <v>1178</v>
      </c>
      <c r="BC33666" s="91" t="s">
        <v>34625</v>
      </c>
      <c r="BD33666" s="473" t="s">
        <v>1301</v>
      </c>
    </row>
    <row r="33667" spans="53:56" ht="15" x14ac:dyDescent="0.25">
      <c r="BA33667" s="91" t="s">
        <v>38260</v>
      </c>
      <c r="BB33667" s="91" t="s">
        <v>1178</v>
      </c>
      <c r="BC33667" s="91" t="s">
        <v>38261</v>
      </c>
      <c r="BD33667" s="473" t="s">
        <v>1301</v>
      </c>
    </row>
    <row r="33668" spans="53:56" ht="15" x14ac:dyDescent="0.25">
      <c r="BA33668" s="90" t="s">
        <v>38262</v>
      </c>
      <c r="BB33668" s="91" t="s">
        <v>1178</v>
      </c>
      <c r="BC33668" s="90" t="s">
        <v>23574</v>
      </c>
      <c r="BD33668" s="473" t="s">
        <v>1301</v>
      </c>
    </row>
    <row r="33669" spans="53:56" ht="15" x14ac:dyDescent="0.25">
      <c r="BA33669" s="91" t="s">
        <v>38263</v>
      </c>
      <c r="BB33669" s="91" t="s">
        <v>1178</v>
      </c>
      <c r="BC33669" s="91" t="s">
        <v>38253</v>
      </c>
      <c r="BD33669" s="473" t="s">
        <v>1301</v>
      </c>
    </row>
    <row r="33670" spans="53:56" ht="15" x14ac:dyDescent="0.25">
      <c r="BA33670" s="90" t="s">
        <v>38264</v>
      </c>
      <c r="BB33670" s="91" t="s">
        <v>1178</v>
      </c>
      <c r="BC33670" s="90" t="s">
        <v>23574</v>
      </c>
      <c r="BD33670" s="473" t="s">
        <v>1301</v>
      </c>
    </row>
    <row r="33671" spans="53:56" ht="15" x14ac:dyDescent="0.25">
      <c r="BA33671" s="91" t="s">
        <v>38265</v>
      </c>
      <c r="BB33671" s="91" t="s">
        <v>1178</v>
      </c>
      <c r="BC33671" s="91" t="s">
        <v>38261</v>
      </c>
      <c r="BD33671" s="473" t="s">
        <v>1301</v>
      </c>
    </row>
    <row r="33672" spans="53:56" ht="15" x14ac:dyDescent="0.25">
      <c r="BA33672" s="90" t="s">
        <v>38266</v>
      </c>
      <c r="BB33672" s="91" t="s">
        <v>1178</v>
      </c>
      <c r="BC33672" s="90" t="s">
        <v>23574</v>
      </c>
      <c r="BD33672" s="473" t="s">
        <v>1301</v>
      </c>
    </row>
    <row r="33673" spans="53:56" ht="15" x14ac:dyDescent="0.25">
      <c r="BA33673" s="91" t="s">
        <v>38267</v>
      </c>
      <c r="BB33673" s="91" t="s">
        <v>1178</v>
      </c>
      <c r="BC33673" s="91" t="s">
        <v>32240</v>
      </c>
      <c r="BD33673" s="473" t="s">
        <v>1301</v>
      </c>
    </row>
    <row r="33674" spans="53:56" ht="15" x14ac:dyDescent="0.25">
      <c r="BA33674" s="90" t="s">
        <v>38268</v>
      </c>
      <c r="BB33674" s="91" t="s">
        <v>1178</v>
      </c>
      <c r="BC33674" s="90" t="s">
        <v>34625</v>
      </c>
      <c r="BD33674" s="473" t="s">
        <v>1301</v>
      </c>
    </row>
    <row r="33675" spans="53:56" ht="15" x14ac:dyDescent="0.25">
      <c r="BA33675" s="90" t="s">
        <v>38269</v>
      </c>
      <c r="BB33675" s="91" t="s">
        <v>1178</v>
      </c>
      <c r="BC33675" s="90" t="s">
        <v>34625</v>
      </c>
      <c r="BD33675" s="473" t="s">
        <v>1301</v>
      </c>
    </row>
    <row r="33676" spans="53:56" ht="15" x14ac:dyDescent="0.25">
      <c r="BA33676" s="91" t="s">
        <v>38270</v>
      </c>
      <c r="BB33676" s="91" t="s">
        <v>1178</v>
      </c>
      <c r="BC33676" s="91" t="s">
        <v>23574</v>
      </c>
      <c r="BD33676" s="473" t="s">
        <v>1301</v>
      </c>
    </row>
    <row r="33677" spans="53:56" ht="15" x14ac:dyDescent="0.25">
      <c r="BA33677" s="90" t="s">
        <v>38271</v>
      </c>
      <c r="BB33677" s="91" t="s">
        <v>1178</v>
      </c>
      <c r="BC33677" s="90" t="s">
        <v>23574</v>
      </c>
      <c r="BD33677" s="473" t="s">
        <v>1301</v>
      </c>
    </row>
    <row r="33678" spans="53:56" ht="15" x14ac:dyDescent="0.25">
      <c r="BA33678" s="91" t="s">
        <v>38272</v>
      </c>
      <c r="BB33678" s="91" t="s">
        <v>1178</v>
      </c>
      <c r="BC33678" s="91" t="s">
        <v>32240</v>
      </c>
      <c r="BD33678" s="473" t="s">
        <v>1301</v>
      </c>
    </row>
    <row r="33679" spans="53:56" ht="15" x14ac:dyDescent="0.25">
      <c r="BA33679" s="90" t="s">
        <v>38273</v>
      </c>
      <c r="BB33679" s="91" t="s">
        <v>1178</v>
      </c>
      <c r="BC33679" s="90" t="s">
        <v>38261</v>
      </c>
      <c r="BD33679" s="473" t="s">
        <v>1301</v>
      </c>
    </row>
    <row r="33680" spans="53:56" ht="15" x14ac:dyDescent="0.25">
      <c r="BA33680" s="91" t="s">
        <v>38274</v>
      </c>
      <c r="BB33680" s="91" t="s">
        <v>1178</v>
      </c>
      <c r="BC33680" s="91" t="s">
        <v>38261</v>
      </c>
      <c r="BD33680" s="473" t="s">
        <v>1301</v>
      </c>
    </row>
    <row r="33681" spans="53:56" ht="15" x14ac:dyDescent="0.25">
      <c r="BA33681" s="91" t="s">
        <v>38275</v>
      </c>
      <c r="BB33681" s="91" t="s">
        <v>1178</v>
      </c>
      <c r="BC33681" s="91" t="s">
        <v>34625</v>
      </c>
      <c r="BD33681" s="473" t="s">
        <v>1301</v>
      </c>
    </row>
    <row r="33682" spans="53:56" ht="15" x14ac:dyDescent="0.25">
      <c r="BA33682" s="90" t="s">
        <v>38276</v>
      </c>
      <c r="BB33682" s="91" t="s">
        <v>1178</v>
      </c>
      <c r="BC33682" s="90" t="s">
        <v>23574</v>
      </c>
      <c r="BD33682" s="473" t="s">
        <v>1301</v>
      </c>
    </row>
    <row r="33683" spans="53:56" ht="15" x14ac:dyDescent="0.25">
      <c r="BA33683" s="91" t="s">
        <v>38277</v>
      </c>
      <c r="BB33683" s="91" t="s">
        <v>1178</v>
      </c>
      <c r="BC33683" s="91" t="s">
        <v>38261</v>
      </c>
      <c r="BD33683" s="473" t="s">
        <v>1301</v>
      </c>
    </row>
    <row r="33684" spans="53:56" ht="15" x14ac:dyDescent="0.25">
      <c r="BA33684" s="91" t="s">
        <v>38278</v>
      </c>
      <c r="BB33684" s="91" t="s">
        <v>1178</v>
      </c>
      <c r="BC33684" s="91" t="s">
        <v>14206</v>
      </c>
      <c r="BD33684" s="473" t="s">
        <v>1301</v>
      </c>
    </row>
    <row r="33685" spans="53:56" ht="15" x14ac:dyDescent="0.25">
      <c r="BA33685" s="90" t="s">
        <v>38279</v>
      </c>
      <c r="BB33685" s="91" t="s">
        <v>1178</v>
      </c>
      <c r="BC33685" s="90" t="s">
        <v>32240</v>
      </c>
      <c r="BD33685" s="473" t="s">
        <v>1301</v>
      </c>
    </row>
    <row r="33686" spans="53:56" ht="15" x14ac:dyDescent="0.25">
      <c r="BA33686" s="91" t="s">
        <v>38280</v>
      </c>
      <c r="BB33686" s="91" t="s">
        <v>1178</v>
      </c>
      <c r="BC33686" s="91" t="s">
        <v>38261</v>
      </c>
      <c r="BD33686" s="473" t="s">
        <v>1301</v>
      </c>
    </row>
    <row r="33687" spans="53:56" ht="15" x14ac:dyDescent="0.25">
      <c r="BA33687" s="90" t="s">
        <v>38281</v>
      </c>
      <c r="BB33687" s="91" t="s">
        <v>1178</v>
      </c>
      <c r="BC33687" s="90" t="s">
        <v>38253</v>
      </c>
      <c r="BD33687" s="473" t="s">
        <v>1301</v>
      </c>
    </row>
    <row r="33688" spans="53:56" ht="15" x14ac:dyDescent="0.25">
      <c r="BA33688" s="91" t="s">
        <v>38282</v>
      </c>
      <c r="BB33688" s="91" t="s">
        <v>1178</v>
      </c>
      <c r="BC33688" s="91" t="s">
        <v>23574</v>
      </c>
      <c r="BD33688" s="473" t="s">
        <v>1301</v>
      </c>
    </row>
    <row r="33689" spans="53:56" ht="15" x14ac:dyDescent="0.25">
      <c r="BA33689" s="91" t="s">
        <v>38282</v>
      </c>
      <c r="BB33689" s="91" t="s">
        <v>1178</v>
      </c>
      <c r="BC33689" s="91" t="s">
        <v>38261</v>
      </c>
      <c r="BD33689" s="473" t="s">
        <v>1301</v>
      </c>
    </row>
    <row r="33690" spans="53:56" ht="15" x14ac:dyDescent="0.25">
      <c r="BA33690" s="90" t="s">
        <v>38283</v>
      </c>
      <c r="BB33690" s="91" t="s">
        <v>1178</v>
      </c>
      <c r="BC33690" s="90" t="s">
        <v>34625</v>
      </c>
      <c r="BD33690" s="473" t="s">
        <v>1301</v>
      </c>
    </row>
    <row r="33691" spans="53:56" ht="15" x14ac:dyDescent="0.25">
      <c r="BA33691" s="90" t="s">
        <v>38284</v>
      </c>
      <c r="BB33691" s="91" t="s">
        <v>1178</v>
      </c>
      <c r="BC33691" s="90" t="s">
        <v>34625</v>
      </c>
      <c r="BD33691" s="473" t="s">
        <v>1301</v>
      </c>
    </row>
    <row r="33692" spans="53:56" ht="15" x14ac:dyDescent="0.25">
      <c r="BA33692" s="91" t="s">
        <v>38285</v>
      </c>
      <c r="BB33692" s="91" t="s">
        <v>1178</v>
      </c>
      <c r="BC33692" s="91" t="s">
        <v>14206</v>
      </c>
      <c r="BD33692" s="473" t="s">
        <v>1301</v>
      </c>
    </row>
    <row r="33693" spans="53:56" ht="15" x14ac:dyDescent="0.25">
      <c r="BA33693" s="90" t="s">
        <v>38286</v>
      </c>
      <c r="BB33693" s="91" t="s">
        <v>1178</v>
      </c>
      <c r="BC33693" s="90" t="s">
        <v>32240</v>
      </c>
      <c r="BD33693" s="473" t="s">
        <v>1301</v>
      </c>
    </row>
    <row r="33694" spans="53:56" ht="15" x14ac:dyDescent="0.25">
      <c r="BA33694" s="91" t="s">
        <v>38287</v>
      </c>
      <c r="BB33694" s="91" t="s">
        <v>1178</v>
      </c>
      <c r="BC33694" s="91" t="s">
        <v>38288</v>
      </c>
      <c r="BD33694" s="473" t="s">
        <v>1301</v>
      </c>
    </row>
    <row r="33695" spans="53:56" ht="15" x14ac:dyDescent="0.25">
      <c r="BA33695" s="90" t="s">
        <v>38289</v>
      </c>
      <c r="BB33695" s="91" t="s">
        <v>1178</v>
      </c>
      <c r="BC33695" s="90" t="s">
        <v>14206</v>
      </c>
      <c r="BD33695" s="473" t="s">
        <v>1301</v>
      </c>
    </row>
    <row r="33696" spans="53:56" ht="15" x14ac:dyDescent="0.25">
      <c r="BA33696" s="91" t="s">
        <v>38290</v>
      </c>
      <c r="BB33696" s="91" t="s">
        <v>1178</v>
      </c>
      <c r="BC33696" s="91" t="s">
        <v>34625</v>
      </c>
      <c r="BD33696" s="473" t="s">
        <v>1301</v>
      </c>
    </row>
    <row r="33697" spans="53:56" ht="15" x14ac:dyDescent="0.25">
      <c r="BA33697" s="90" t="s">
        <v>38291</v>
      </c>
      <c r="BB33697" s="91" t="s">
        <v>1178</v>
      </c>
      <c r="BC33697" s="90" t="s">
        <v>38261</v>
      </c>
      <c r="BD33697" s="473" t="s">
        <v>1301</v>
      </c>
    </row>
    <row r="33698" spans="53:56" ht="15" x14ac:dyDescent="0.25">
      <c r="BA33698" s="91" t="s">
        <v>38292</v>
      </c>
      <c r="BB33698" s="91" t="s">
        <v>1178</v>
      </c>
      <c r="BC33698" s="91" t="s">
        <v>14206</v>
      </c>
      <c r="BD33698" s="473" t="s">
        <v>1301</v>
      </c>
    </row>
    <row r="33699" spans="53:56" ht="15" x14ac:dyDescent="0.25">
      <c r="BA33699" s="90" t="s">
        <v>38293</v>
      </c>
      <c r="BB33699" s="91" t="s">
        <v>1178</v>
      </c>
      <c r="BC33699" s="90" t="s">
        <v>23574</v>
      </c>
      <c r="BD33699" s="473" t="s">
        <v>1301</v>
      </c>
    </row>
    <row r="33700" spans="53:56" ht="15" x14ac:dyDescent="0.25">
      <c r="BA33700" s="91" t="s">
        <v>38294</v>
      </c>
      <c r="BB33700" s="91" t="s">
        <v>1178</v>
      </c>
      <c r="BC33700" s="91" t="s">
        <v>38288</v>
      </c>
      <c r="BD33700" s="473" t="s">
        <v>1301</v>
      </c>
    </row>
    <row r="33701" spans="53:56" ht="15" x14ac:dyDescent="0.25">
      <c r="BA33701" s="90" t="s">
        <v>38295</v>
      </c>
      <c r="BB33701" s="91" t="s">
        <v>1178</v>
      </c>
      <c r="BC33701" s="90" t="s">
        <v>32240</v>
      </c>
      <c r="BD33701" s="473" t="s">
        <v>1301</v>
      </c>
    </row>
    <row r="33702" spans="53:56" ht="15" x14ac:dyDescent="0.25">
      <c r="BA33702" s="91" t="s">
        <v>38296</v>
      </c>
      <c r="BB33702" s="91" t="s">
        <v>1178</v>
      </c>
      <c r="BC33702" s="91" t="s">
        <v>32240</v>
      </c>
      <c r="BD33702" s="473" t="s">
        <v>1301</v>
      </c>
    </row>
    <row r="33703" spans="53:56" ht="15" x14ac:dyDescent="0.25">
      <c r="BA33703" s="90" t="s">
        <v>38297</v>
      </c>
      <c r="BB33703" s="91" t="s">
        <v>1178</v>
      </c>
      <c r="BC33703" s="90" t="s">
        <v>14206</v>
      </c>
      <c r="BD33703" s="473" t="s">
        <v>1301</v>
      </c>
    </row>
    <row r="33704" spans="53:56" ht="15" x14ac:dyDescent="0.25">
      <c r="BA33704" s="91" t="s">
        <v>38298</v>
      </c>
      <c r="BB33704" s="91" t="s">
        <v>1178</v>
      </c>
      <c r="BC33704" s="91" t="s">
        <v>32240</v>
      </c>
      <c r="BD33704" s="473" t="s">
        <v>1301</v>
      </c>
    </row>
    <row r="33705" spans="53:56" ht="15" x14ac:dyDescent="0.25">
      <c r="BA33705" s="90" t="s">
        <v>38299</v>
      </c>
      <c r="BB33705" s="91" t="s">
        <v>1178</v>
      </c>
      <c r="BC33705" s="90" t="s">
        <v>34625</v>
      </c>
      <c r="BD33705" s="473" t="s">
        <v>1301</v>
      </c>
    </row>
    <row r="33706" spans="53:56" ht="15" x14ac:dyDescent="0.25">
      <c r="BA33706" s="91" t="s">
        <v>38300</v>
      </c>
      <c r="BB33706" s="91" t="s">
        <v>1178</v>
      </c>
      <c r="BC33706" s="91" t="s">
        <v>38261</v>
      </c>
      <c r="BD33706" s="473" t="s">
        <v>1301</v>
      </c>
    </row>
    <row r="33707" spans="53:56" ht="15" x14ac:dyDescent="0.25">
      <c r="BA33707" s="90" t="s">
        <v>38301</v>
      </c>
      <c r="BB33707" s="91" t="s">
        <v>1178</v>
      </c>
      <c r="BC33707" s="90" t="s">
        <v>38253</v>
      </c>
      <c r="BD33707" s="473" t="s">
        <v>1301</v>
      </c>
    </row>
    <row r="33708" spans="53:56" ht="15" x14ac:dyDescent="0.25">
      <c r="BA33708" s="91" t="s">
        <v>38302</v>
      </c>
      <c r="BB33708" s="91" t="s">
        <v>1178</v>
      </c>
      <c r="BC33708" s="91" t="s">
        <v>32240</v>
      </c>
      <c r="BD33708" s="473" t="s">
        <v>1301</v>
      </c>
    </row>
    <row r="33709" spans="53:56" ht="15" x14ac:dyDescent="0.25">
      <c r="BA33709" s="90" t="s">
        <v>38303</v>
      </c>
      <c r="BB33709" s="91" t="s">
        <v>1178</v>
      </c>
      <c r="BC33709" s="90" t="s">
        <v>23574</v>
      </c>
      <c r="BD33709" s="473" t="s">
        <v>1301</v>
      </c>
    </row>
    <row r="33710" spans="53:56" ht="15" x14ac:dyDescent="0.25">
      <c r="BA33710" s="91" t="s">
        <v>38304</v>
      </c>
      <c r="BB33710" s="91" t="s">
        <v>1178</v>
      </c>
      <c r="BC33710" s="91" t="s">
        <v>38288</v>
      </c>
      <c r="BD33710" s="473" t="s">
        <v>1301</v>
      </c>
    </row>
    <row r="33711" spans="53:56" ht="15" x14ac:dyDescent="0.25">
      <c r="BA33711" s="90" t="s">
        <v>38305</v>
      </c>
      <c r="BB33711" s="91" t="s">
        <v>1178</v>
      </c>
      <c r="BC33711" s="90" t="s">
        <v>38261</v>
      </c>
      <c r="BD33711" s="473" t="s">
        <v>1301</v>
      </c>
    </row>
    <row r="33712" spans="53:56" ht="15" x14ac:dyDescent="0.25">
      <c r="BA33712" s="91" t="s">
        <v>38306</v>
      </c>
      <c r="BB33712" s="91" t="s">
        <v>1178</v>
      </c>
      <c r="BC33712" s="91" t="s">
        <v>37889</v>
      </c>
      <c r="BD33712" s="473" t="s">
        <v>1301</v>
      </c>
    </row>
    <row r="33713" spans="53:56" ht="15" x14ac:dyDescent="0.25">
      <c r="BA33713" s="90" t="s">
        <v>38307</v>
      </c>
      <c r="BB33713" s="91" t="s">
        <v>1178</v>
      </c>
      <c r="BC33713" s="90" t="s">
        <v>34625</v>
      </c>
      <c r="BD33713" s="473" t="s">
        <v>1301</v>
      </c>
    </row>
    <row r="33714" spans="53:56" ht="15" x14ac:dyDescent="0.25">
      <c r="BA33714" s="91" t="s">
        <v>38308</v>
      </c>
      <c r="BB33714" s="91" t="s">
        <v>1178</v>
      </c>
      <c r="BC33714" s="91" t="s">
        <v>32240</v>
      </c>
      <c r="BD33714" s="473" t="s">
        <v>1301</v>
      </c>
    </row>
    <row r="33715" spans="53:56" ht="15" x14ac:dyDescent="0.25">
      <c r="BA33715" s="90" t="s">
        <v>38309</v>
      </c>
      <c r="BB33715" s="91" t="s">
        <v>1178</v>
      </c>
      <c r="BC33715" s="90" t="s">
        <v>23574</v>
      </c>
      <c r="BD33715" s="473" t="s">
        <v>1301</v>
      </c>
    </row>
    <row r="33716" spans="53:56" ht="15" x14ac:dyDescent="0.25">
      <c r="BA33716" s="91" t="s">
        <v>38310</v>
      </c>
      <c r="BB33716" s="91" t="s">
        <v>1178</v>
      </c>
      <c r="BC33716" s="91" t="s">
        <v>38253</v>
      </c>
      <c r="BD33716" s="473" t="s">
        <v>1301</v>
      </c>
    </row>
    <row r="33717" spans="53:56" ht="15" x14ac:dyDescent="0.25">
      <c r="BA33717" s="90" t="s">
        <v>38311</v>
      </c>
      <c r="BB33717" s="91" t="s">
        <v>1178</v>
      </c>
      <c r="BC33717" s="90" t="s">
        <v>38288</v>
      </c>
      <c r="BD33717" s="473" t="s">
        <v>1301</v>
      </c>
    </row>
    <row r="33718" spans="53:56" ht="15" x14ac:dyDescent="0.25">
      <c r="BA33718" s="90" t="s">
        <v>38311</v>
      </c>
      <c r="BB33718" s="91" t="s">
        <v>1178</v>
      </c>
      <c r="BC33718" s="90" t="s">
        <v>38312</v>
      </c>
      <c r="BD33718" s="473" t="s">
        <v>1301</v>
      </c>
    </row>
    <row r="33719" spans="53:56" ht="15" x14ac:dyDescent="0.25">
      <c r="BA33719" s="91" t="s">
        <v>38313</v>
      </c>
      <c r="BB33719" s="91" t="s">
        <v>1178</v>
      </c>
      <c r="BC33719" s="91" t="s">
        <v>38253</v>
      </c>
      <c r="BD33719" s="473" t="s">
        <v>1301</v>
      </c>
    </row>
    <row r="33720" spans="53:56" ht="15" x14ac:dyDescent="0.25">
      <c r="BA33720" s="90" t="s">
        <v>38314</v>
      </c>
      <c r="BB33720" s="91" t="s">
        <v>1178</v>
      </c>
      <c r="BC33720" s="90" t="s">
        <v>32240</v>
      </c>
      <c r="BD33720" s="473" t="s">
        <v>1301</v>
      </c>
    </row>
    <row r="33721" spans="53:56" ht="15" x14ac:dyDescent="0.25">
      <c r="BA33721" s="91" t="s">
        <v>38315</v>
      </c>
      <c r="BB33721" s="91" t="s">
        <v>1178</v>
      </c>
      <c r="BC33721" s="91" t="s">
        <v>32240</v>
      </c>
      <c r="BD33721" s="473" t="s">
        <v>1301</v>
      </c>
    </row>
    <row r="33722" spans="53:56" ht="15" x14ac:dyDescent="0.25">
      <c r="BA33722" s="90" t="s">
        <v>38316</v>
      </c>
      <c r="BB33722" s="91" t="s">
        <v>1178</v>
      </c>
      <c r="BC33722" s="90" t="s">
        <v>34625</v>
      </c>
      <c r="BD33722" s="473" t="s">
        <v>1301</v>
      </c>
    </row>
    <row r="33723" spans="53:56" ht="15" x14ac:dyDescent="0.25">
      <c r="BA33723" s="91" t="s">
        <v>38317</v>
      </c>
      <c r="BB33723" s="91" t="s">
        <v>1178</v>
      </c>
      <c r="BC33723" s="91" t="s">
        <v>38261</v>
      </c>
      <c r="BD33723" s="473" t="s">
        <v>1301</v>
      </c>
    </row>
    <row r="33724" spans="53:56" ht="15" x14ac:dyDescent="0.25">
      <c r="BA33724" s="90" t="s">
        <v>38318</v>
      </c>
      <c r="BB33724" s="91" t="s">
        <v>1178</v>
      </c>
      <c r="BC33724" s="90" t="s">
        <v>38261</v>
      </c>
      <c r="BD33724" s="473" t="s">
        <v>1301</v>
      </c>
    </row>
    <row r="33725" spans="53:56" ht="15" x14ac:dyDescent="0.25">
      <c r="BA33725" s="91" t="s">
        <v>38319</v>
      </c>
      <c r="BB33725" s="91" t="s">
        <v>1178</v>
      </c>
      <c r="BC33725" s="91" t="s">
        <v>34625</v>
      </c>
      <c r="BD33725" s="473" t="s">
        <v>1301</v>
      </c>
    </row>
    <row r="33726" spans="53:56" ht="15" x14ac:dyDescent="0.25">
      <c r="BA33726" s="90" t="s">
        <v>38320</v>
      </c>
      <c r="BB33726" s="91" t="s">
        <v>1178</v>
      </c>
      <c r="BC33726" s="90" t="s">
        <v>38253</v>
      </c>
      <c r="BD33726" s="473" t="s">
        <v>1301</v>
      </c>
    </row>
    <row r="33727" spans="53:56" ht="15" x14ac:dyDescent="0.25">
      <c r="BA33727" s="91" t="s">
        <v>38321</v>
      </c>
      <c r="BB33727" s="91" t="s">
        <v>1178</v>
      </c>
      <c r="BC33727" s="91" t="s">
        <v>38253</v>
      </c>
      <c r="BD33727" s="473" t="s">
        <v>1301</v>
      </c>
    </row>
    <row r="33728" spans="53:56" ht="15" x14ac:dyDescent="0.25">
      <c r="BA33728" s="90" t="s">
        <v>38322</v>
      </c>
      <c r="BB33728" s="91" t="s">
        <v>1178</v>
      </c>
      <c r="BC33728" s="90" t="s">
        <v>38323</v>
      </c>
      <c r="BD33728" s="473" t="s">
        <v>1301</v>
      </c>
    </row>
    <row r="33729" spans="53:56" ht="15" x14ac:dyDescent="0.25">
      <c r="BA33729" s="91" t="s">
        <v>38324</v>
      </c>
      <c r="BB33729" s="91" t="s">
        <v>1178</v>
      </c>
      <c r="BC33729" s="91" t="s">
        <v>38323</v>
      </c>
      <c r="BD33729" s="473" t="s">
        <v>1301</v>
      </c>
    </row>
    <row r="33730" spans="53:56" ht="15" x14ac:dyDescent="0.25">
      <c r="BA33730" s="90" t="s">
        <v>38325</v>
      </c>
      <c r="BB33730" s="91" t="s">
        <v>1178</v>
      </c>
      <c r="BC33730" s="90" t="s">
        <v>38323</v>
      </c>
      <c r="BD33730" s="473" t="s">
        <v>1301</v>
      </c>
    </row>
    <row r="33731" spans="53:56" ht="15" x14ac:dyDescent="0.25">
      <c r="BA33731" s="91" t="s">
        <v>38326</v>
      </c>
      <c r="BB33731" s="91" t="s">
        <v>1178</v>
      </c>
      <c r="BC33731" s="91" t="s">
        <v>38323</v>
      </c>
      <c r="BD33731" s="473" t="s">
        <v>1301</v>
      </c>
    </row>
    <row r="33732" spans="53:56" ht="15" x14ac:dyDescent="0.25">
      <c r="BA33732" s="91" t="s">
        <v>38327</v>
      </c>
      <c r="BB33732" s="91" t="s">
        <v>1178</v>
      </c>
      <c r="BC33732" s="91" t="s">
        <v>10215</v>
      </c>
      <c r="BD33732" s="473" t="s">
        <v>1301</v>
      </c>
    </row>
    <row r="33733" spans="53:56" ht="15" x14ac:dyDescent="0.25">
      <c r="BA33733" s="90" t="s">
        <v>38328</v>
      </c>
      <c r="BB33733" s="91" t="s">
        <v>1178</v>
      </c>
      <c r="BC33733" s="90" t="s">
        <v>38323</v>
      </c>
      <c r="BD33733" s="473" t="s">
        <v>1301</v>
      </c>
    </row>
    <row r="33734" spans="53:56" ht="15" x14ac:dyDescent="0.25">
      <c r="BA33734" s="91" t="s">
        <v>38329</v>
      </c>
      <c r="BB33734" s="91" t="s">
        <v>1178</v>
      </c>
      <c r="BC33734" s="91" t="s">
        <v>7868</v>
      </c>
      <c r="BD33734" s="473" t="s">
        <v>1301</v>
      </c>
    </row>
    <row r="33735" spans="53:56" ht="15" x14ac:dyDescent="0.25">
      <c r="BA33735" s="90" t="s">
        <v>38330</v>
      </c>
      <c r="BB33735" s="91" t="s">
        <v>1178</v>
      </c>
      <c r="BC33735" s="90" t="s">
        <v>15257</v>
      </c>
      <c r="BD33735" s="473" t="s">
        <v>1301</v>
      </c>
    </row>
    <row r="33736" spans="53:56" ht="15" x14ac:dyDescent="0.25">
      <c r="BA33736" s="91" t="s">
        <v>38331</v>
      </c>
      <c r="BB33736" s="91" t="s">
        <v>1178</v>
      </c>
      <c r="BC33736" s="91" t="s">
        <v>38323</v>
      </c>
      <c r="BD33736" s="473" t="s">
        <v>1301</v>
      </c>
    </row>
    <row r="33737" spans="53:56" ht="15" x14ac:dyDescent="0.25">
      <c r="BA33737" s="90" t="s">
        <v>38332</v>
      </c>
      <c r="BB33737" s="91" t="s">
        <v>1178</v>
      </c>
      <c r="BC33737" s="90" t="s">
        <v>10215</v>
      </c>
      <c r="BD33737" s="473" t="s">
        <v>1301</v>
      </c>
    </row>
    <row r="33738" spans="53:56" ht="15" x14ac:dyDescent="0.25">
      <c r="BA33738" s="91" t="s">
        <v>38333</v>
      </c>
      <c r="BB33738" s="91" t="s">
        <v>1178</v>
      </c>
      <c r="BC33738" s="91" t="s">
        <v>38323</v>
      </c>
      <c r="BD33738" s="473" t="s">
        <v>1301</v>
      </c>
    </row>
    <row r="33739" spans="53:56" ht="15" x14ac:dyDescent="0.25">
      <c r="BA33739" s="90" t="s">
        <v>38334</v>
      </c>
      <c r="BB33739" s="91" t="s">
        <v>1178</v>
      </c>
      <c r="BC33739" s="90" t="s">
        <v>38323</v>
      </c>
      <c r="BD33739" s="473" t="s">
        <v>1301</v>
      </c>
    </row>
    <row r="33740" spans="53:56" ht="15" x14ac:dyDescent="0.25">
      <c r="BA33740" s="91" t="s">
        <v>38335</v>
      </c>
      <c r="BB33740" s="91" t="s">
        <v>1178</v>
      </c>
      <c r="BC33740" s="91" t="s">
        <v>10215</v>
      </c>
      <c r="BD33740" s="473" t="s">
        <v>1301</v>
      </c>
    </row>
    <row r="33741" spans="53:56" ht="15" x14ac:dyDescent="0.25">
      <c r="BA33741" s="90" t="s">
        <v>38336</v>
      </c>
      <c r="BB33741" s="91" t="s">
        <v>1178</v>
      </c>
      <c r="BC33741" s="90" t="s">
        <v>38323</v>
      </c>
      <c r="BD33741" s="473" t="s">
        <v>1301</v>
      </c>
    </row>
    <row r="33742" spans="53:56" ht="15" x14ac:dyDescent="0.25">
      <c r="BA33742" s="91" t="s">
        <v>38337</v>
      </c>
      <c r="BB33742" s="91" t="s">
        <v>1178</v>
      </c>
      <c r="BC33742" s="91" t="s">
        <v>38323</v>
      </c>
      <c r="BD33742" s="473" t="s">
        <v>1301</v>
      </c>
    </row>
    <row r="33743" spans="53:56" ht="15" x14ac:dyDescent="0.25">
      <c r="BA33743" s="90" t="s">
        <v>38338</v>
      </c>
      <c r="BB33743" s="91" t="s">
        <v>1178</v>
      </c>
      <c r="BC33743" s="90" t="s">
        <v>14644</v>
      </c>
      <c r="BD33743" s="473" t="s">
        <v>1301</v>
      </c>
    </row>
    <row r="33744" spans="53:56" ht="15" x14ac:dyDescent="0.25">
      <c r="BA33744" s="91" t="s">
        <v>38339</v>
      </c>
      <c r="BB33744" s="91" t="s">
        <v>1178</v>
      </c>
      <c r="BC33744" s="91" t="s">
        <v>14644</v>
      </c>
      <c r="BD33744" s="473" t="s">
        <v>1301</v>
      </c>
    </row>
    <row r="33745" spans="53:56" ht="15" x14ac:dyDescent="0.25">
      <c r="BA33745" s="90" t="s">
        <v>38340</v>
      </c>
      <c r="BB33745" s="91" t="s">
        <v>1178</v>
      </c>
      <c r="BC33745" s="90" t="s">
        <v>7868</v>
      </c>
      <c r="BD33745" s="473" t="s">
        <v>1301</v>
      </c>
    </row>
    <row r="33746" spans="53:56" ht="15" x14ac:dyDescent="0.25">
      <c r="BA33746" s="91" t="s">
        <v>38341</v>
      </c>
      <c r="BB33746" s="91" t="s">
        <v>1178</v>
      </c>
      <c r="BC33746" s="91" t="s">
        <v>34625</v>
      </c>
      <c r="BD33746" s="473" t="s">
        <v>1301</v>
      </c>
    </row>
    <row r="33747" spans="53:56" ht="15" x14ac:dyDescent="0.25">
      <c r="BA33747" s="90" t="s">
        <v>38342</v>
      </c>
      <c r="BB33747" s="91" t="s">
        <v>1178</v>
      </c>
      <c r="BC33747" s="90" t="s">
        <v>38323</v>
      </c>
      <c r="BD33747" s="473" t="s">
        <v>1301</v>
      </c>
    </row>
    <row r="33748" spans="53:56" ht="15" x14ac:dyDescent="0.25">
      <c r="BA33748" s="91" t="s">
        <v>38343</v>
      </c>
      <c r="BB33748" s="91" t="s">
        <v>1178</v>
      </c>
      <c r="BC33748" s="91" t="s">
        <v>34625</v>
      </c>
      <c r="BD33748" s="473" t="s">
        <v>1301</v>
      </c>
    </row>
    <row r="33749" spans="53:56" ht="15" x14ac:dyDescent="0.25">
      <c r="BA33749" s="90" t="s">
        <v>38344</v>
      </c>
      <c r="BB33749" s="91" t="s">
        <v>1178</v>
      </c>
      <c r="BC33749" s="90" t="s">
        <v>38288</v>
      </c>
      <c r="BD33749" s="473" t="s">
        <v>1301</v>
      </c>
    </row>
    <row r="33750" spans="53:56" ht="15" x14ac:dyDescent="0.25">
      <c r="BA33750" s="90" t="s">
        <v>38345</v>
      </c>
      <c r="BB33750" s="91" t="s">
        <v>1178</v>
      </c>
      <c r="BC33750" s="90" t="s">
        <v>14644</v>
      </c>
      <c r="BD33750" s="473" t="s">
        <v>1301</v>
      </c>
    </row>
    <row r="33751" spans="53:56" ht="15" x14ac:dyDescent="0.25">
      <c r="BA33751" s="91" t="s">
        <v>38346</v>
      </c>
      <c r="BB33751" s="91" t="s">
        <v>1178</v>
      </c>
      <c r="BC33751" s="91" t="s">
        <v>14774</v>
      </c>
      <c r="BD33751" s="473" t="s">
        <v>1301</v>
      </c>
    </row>
    <row r="33752" spans="53:56" ht="15" x14ac:dyDescent="0.25">
      <c r="BA33752" s="90" t="s">
        <v>38347</v>
      </c>
      <c r="BB33752" s="91" t="s">
        <v>1178</v>
      </c>
      <c r="BC33752" s="90" t="s">
        <v>38288</v>
      </c>
      <c r="BD33752" s="473" t="s">
        <v>1301</v>
      </c>
    </row>
    <row r="33753" spans="53:56" ht="15" x14ac:dyDescent="0.25">
      <c r="BA33753" s="91" t="s">
        <v>38348</v>
      </c>
      <c r="BB33753" s="91" t="s">
        <v>1178</v>
      </c>
      <c r="BC33753" s="91" t="s">
        <v>10215</v>
      </c>
      <c r="BD33753" s="473" t="s">
        <v>1301</v>
      </c>
    </row>
    <row r="33754" spans="53:56" ht="15" x14ac:dyDescent="0.25">
      <c r="BA33754" s="90" t="s">
        <v>38349</v>
      </c>
      <c r="BB33754" s="91" t="s">
        <v>1178</v>
      </c>
      <c r="BC33754" s="90" t="s">
        <v>10215</v>
      </c>
      <c r="BD33754" s="473" t="s">
        <v>1301</v>
      </c>
    </row>
    <row r="33755" spans="53:56" ht="15" x14ac:dyDescent="0.25">
      <c r="BA33755" s="91" t="s">
        <v>38350</v>
      </c>
      <c r="BB33755" s="91" t="s">
        <v>1178</v>
      </c>
      <c r="BC33755" s="91" t="s">
        <v>14644</v>
      </c>
      <c r="BD33755" s="473" t="s">
        <v>1301</v>
      </c>
    </row>
    <row r="33756" spans="53:56" ht="15" x14ac:dyDescent="0.25">
      <c r="BA33756" s="90" t="s">
        <v>38351</v>
      </c>
      <c r="BB33756" s="91" t="s">
        <v>1178</v>
      </c>
      <c r="BC33756" s="90" t="s">
        <v>7868</v>
      </c>
      <c r="BD33756" s="473" t="s">
        <v>1301</v>
      </c>
    </row>
    <row r="33757" spans="53:56" ht="15" x14ac:dyDescent="0.25">
      <c r="BA33757" s="91" t="s">
        <v>38352</v>
      </c>
      <c r="BB33757" s="91" t="s">
        <v>1178</v>
      </c>
      <c r="BC33757" s="91" t="s">
        <v>38323</v>
      </c>
      <c r="BD33757" s="473" t="s">
        <v>1301</v>
      </c>
    </row>
    <row r="33758" spans="53:56" ht="15" x14ac:dyDescent="0.25">
      <c r="BA33758" s="90" t="s">
        <v>38353</v>
      </c>
      <c r="BB33758" s="91" t="s">
        <v>1178</v>
      </c>
      <c r="BC33758" s="90" t="s">
        <v>34625</v>
      </c>
      <c r="BD33758" s="473" t="s">
        <v>1301</v>
      </c>
    </row>
    <row r="33759" spans="53:56" ht="15" x14ac:dyDescent="0.25">
      <c r="BA33759" s="91" t="s">
        <v>38354</v>
      </c>
      <c r="BB33759" s="91" t="s">
        <v>1178</v>
      </c>
      <c r="BC33759" s="91" t="s">
        <v>7868</v>
      </c>
      <c r="BD33759" s="473" t="s">
        <v>1301</v>
      </c>
    </row>
    <row r="33760" spans="53:56" ht="15" x14ac:dyDescent="0.25">
      <c r="BA33760" s="90" t="s">
        <v>38355</v>
      </c>
      <c r="BB33760" s="91" t="s">
        <v>1178</v>
      </c>
      <c r="BC33760" s="90" t="s">
        <v>10215</v>
      </c>
      <c r="BD33760" s="473" t="s">
        <v>1301</v>
      </c>
    </row>
    <row r="33761" spans="53:56" ht="15" x14ac:dyDescent="0.25">
      <c r="BA33761" s="91" t="s">
        <v>38356</v>
      </c>
      <c r="BB33761" s="91" t="s">
        <v>1178</v>
      </c>
      <c r="BC33761" s="91" t="s">
        <v>14644</v>
      </c>
      <c r="BD33761" s="473" t="s">
        <v>1301</v>
      </c>
    </row>
    <row r="33762" spans="53:56" ht="15" x14ac:dyDescent="0.25">
      <c r="BA33762" s="90" t="s">
        <v>38357</v>
      </c>
      <c r="BB33762" s="91" t="s">
        <v>1178</v>
      </c>
      <c r="BC33762" s="90" t="s">
        <v>34625</v>
      </c>
      <c r="BD33762" s="473" t="s">
        <v>1301</v>
      </c>
    </row>
    <row r="33763" spans="53:56" ht="15" x14ac:dyDescent="0.25">
      <c r="BA33763" s="91" t="s">
        <v>38358</v>
      </c>
      <c r="BB33763" s="91" t="s">
        <v>1178</v>
      </c>
      <c r="BC33763" s="91" t="s">
        <v>7868</v>
      </c>
      <c r="BD33763" s="473" t="s">
        <v>1301</v>
      </c>
    </row>
    <row r="33764" spans="53:56" ht="15" x14ac:dyDescent="0.25">
      <c r="BA33764" s="90" t="s">
        <v>38359</v>
      </c>
      <c r="BB33764" s="91" t="s">
        <v>1178</v>
      </c>
      <c r="BC33764" s="90" t="s">
        <v>15257</v>
      </c>
      <c r="BD33764" s="473" t="s">
        <v>1301</v>
      </c>
    </row>
    <row r="33765" spans="53:56" ht="15" x14ac:dyDescent="0.25">
      <c r="BA33765" s="91" t="s">
        <v>38360</v>
      </c>
      <c r="BB33765" s="91" t="s">
        <v>1178</v>
      </c>
      <c r="BC33765" s="91" t="s">
        <v>10215</v>
      </c>
      <c r="BD33765" s="473" t="s">
        <v>1301</v>
      </c>
    </row>
    <row r="33766" spans="53:56" ht="15" x14ac:dyDescent="0.25">
      <c r="BA33766" s="90" t="s">
        <v>38361</v>
      </c>
      <c r="BB33766" s="91" t="s">
        <v>1178</v>
      </c>
      <c r="BC33766" s="90" t="s">
        <v>38323</v>
      </c>
      <c r="BD33766" s="473" t="s">
        <v>1301</v>
      </c>
    </row>
    <row r="33767" spans="53:56" ht="15" x14ac:dyDescent="0.25">
      <c r="BA33767" s="91" t="s">
        <v>38362</v>
      </c>
      <c r="BB33767" s="91" t="s">
        <v>1178</v>
      </c>
      <c r="BC33767" s="91" t="s">
        <v>15257</v>
      </c>
      <c r="BD33767" s="473" t="s">
        <v>1301</v>
      </c>
    </row>
    <row r="33768" spans="53:56" ht="15" x14ac:dyDescent="0.25">
      <c r="BA33768" s="90" t="s">
        <v>38363</v>
      </c>
      <c r="BB33768" s="91" t="s">
        <v>1178</v>
      </c>
      <c r="BC33768" s="90" t="s">
        <v>7868</v>
      </c>
      <c r="BD33768" s="473" t="s">
        <v>1301</v>
      </c>
    </row>
    <row r="33769" spans="53:56" ht="15" x14ac:dyDescent="0.25">
      <c r="BA33769" s="91" t="s">
        <v>38364</v>
      </c>
      <c r="BB33769" s="91" t="s">
        <v>1178</v>
      </c>
      <c r="BC33769" s="91" t="s">
        <v>7868</v>
      </c>
      <c r="BD33769" s="473" t="s">
        <v>1301</v>
      </c>
    </row>
    <row r="33770" spans="53:56" ht="15" x14ac:dyDescent="0.25">
      <c r="BA33770" s="90" t="s">
        <v>38365</v>
      </c>
      <c r="BB33770" s="91" t="s">
        <v>1178</v>
      </c>
      <c r="BC33770" s="90" t="s">
        <v>14644</v>
      </c>
      <c r="BD33770" s="473" t="s">
        <v>1301</v>
      </c>
    </row>
    <row r="33771" spans="53:56" ht="15" x14ac:dyDescent="0.25">
      <c r="BA33771" s="91" t="s">
        <v>38366</v>
      </c>
      <c r="BB33771" s="91" t="s">
        <v>1178</v>
      </c>
      <c r="BC33771" s="91" t="s">
        <v>14644</v>
      </c>
      <c r="BD33771" s="473" t="s">
        <v>1301</v>
      </c>
    </row>
    <row r="33772" spans="53:56" ht="15" x14ac:dyDescent="0.25">
      <c r="BA33772" s="90" t="s">
        <v>38367</v>
      </c>
      <c r="BB33772" s="91" t="s">
        <v>1178</v>
      </c>
      <c r="BC33772" s="90" t="s">
        <v>15257</v>
      </c>
      <c r="BD33772" s="473" t="s">
        <v>1301</v>
      </c>
    </row>
    <row r="33773" spans="53:56" ht="15" x14ac:dyDescent="0.25">
      <c r="BA33773" s="91" t="s">
        <v>38368</v>
      </c>
      <c r="BB33773" s="91" t="s">
        <v>1178</v>
      </c>
      <c r="BC33773" s="91" t="s">
        <v>14644</v>
      </c>
      <c r="BD33773" s="473" t="s">
        <v>1301</v>
      </c>
    </row>
    <row r="33774" spans="53:56" ht="15" x14ac:dyDescent="0.25">
      <c r="BA33774" s="90" t="s">
        <v>38369</v>
      </c>
      <c r="BB33774" s="91" t="s">
        <v>1178</v>
      </c>
      <c r="BC33774" s="90" t="s">
        <v>10215</v>
      </c>
      <c r="BD33774" s="473" t="s">
        <v>1301</v>
      </c>
    </row>
    <row r="33775" spans="53:56" ht="15" x14ac:dyDescent="0.25">
      <c r="BA33775" s="91" t="s">
        <v>38370</v>
      </c>
      <c r="BB33775" s="91" t="s">
        <v>1178</v>
      </c>
      <c r="BC33775" s="91" t="s">
        <v>10215</v>
      </c>
      <c r="BD33775" s="473" t="s">
        <v>1301</v>
      </c>
    </row>
    <row r="33776" spans="53:56" ht="15" x14ac:dyDescent="0.25">
      <c r="BA33776" s="90" t="s">
        <v>38371</v>
      </c>
      <c r="BB33776" s="91" t="s">
        <v>1178</v>
      </c>
      <c r="BC33776" s="90" t="s">
        <v>10215</v>
      </c>
      <c r="BD33776" s="473" t="s">
        <v>1301</v>
      </c>
    </row>
    <row r="33777" spans="53:56" ht="15" x14ac:dyDescent="0.25">
      <c r="BA33777" s="91" t="s">
        <v>38372</v>
      </c>
      <c r="BB33777" s="91" t="s">
        <v>1178</v>
      </c>
      <c r="BC33777" s="91" t="s">
        <v>15257</v>
      </c>
      <c r="BD33777" s="473" t="s">
        <v>1301</v>
      </c>
    </row>
    <row r="33778" spans="53:56" ht="15" x14ac:dyDescent="0.25">
      <c r="BA33778" s="90" t="s">
        <v>38373</v>
      </c>
      <c r="BB33778" s="91" t="s">
        <v>1178</v>
      </c>
      <c r="BC33778" s="90" t="s">
        <v>14644</v>
      </c>
      <c r="BD33778" s="473" t="s">
        <v>1301</v>
      </c>
    </row>
    <row r="33779" spans="53:56" ht="15" x14ac:dyDescent="0.25">
      <c r="BA33779" s="91" t="s">
        <v>38374</v>
      </c>
      <c r="BB33779" s="91" t="s">
        <v>1178</v>
      </c>
      <c r="BC33779" s="91" t="s">
        <v>15257</v>
      </c>
      <c r="BD33779" s="473" t="s">
        <v>1301</v>
      </c>
    </row>
    <row r="33780" spans="53:56" ht="15" x14ac:dyDescent="0.25">
      <c r="BA33780" s="90" t="s">
        <v>38375</v>
      </c>
      <c r="BB33780" s="91" t="s">
        <v>1178</v>
      </c>
      <c r="BC33780" s="90" t="s">
        <v>14644</v>
      </c>
      <c r="BD33780" s="473" t="s">
        <v>1301</v>
      </c>
    </row>
    <row r="33781" spans="53:56" ht="15" x14ac:dyDescent="0.25">
      <c r="BA33781" s="91" t="s">
        <v>38376</v>
      </c>
      <c r="BB33781" s="91" t="s">
        <v>1178</v>
      </c>
      <c r="BC33781" s="91" t="s">
        <v>10215</v>
      </c>
      <c r="BD33781" s="473" t="s">
        <v>1301</v>
      </c>
    </row>
    <row r="33782" spans="53:56" ht="15" x14ac:dyDescent="0.25">
      <c r="BA33782" s="90" t="s">
        <v>38377</v>
      </c>
      <c r="BB33782" s="91" t="s">
        <v>1178</v>
      </c>
      <c r="BC33782" s="90" t="s">
        <v>10215</v>
      </c>
      <c r="BD33782" s="473" t="s">
        <v>1301</v>
      </c>
    </row>
    <row r="33783" spans="53:56" ht="15" x14ac:dyDescent="0.25">
      <c r="BA33783" s="91" t="s">
        <v>38378</v>
      </c>
      <c r="BB33783" s="91" t="s">
        <v>1178</v>
      </c>
      <c r="BC33783" s="91" t="s">
        <v>38323</v>
      </c>
      <c r="BD33783" s="473" t="s">
        <v>1301</v>
      </c>
    </row>
    <row r="33784" spans="53:56" ht="15" x14ac:dyDescent="0.25">
      <c r="BA33784" s="90" t="s">
        <v>38379</v>
      </c>
      <c r="BB33784" s="91" t="s">
        <v>1178</v>
      </c>
      <c r="BC33784" s="90" t="s">
        <v>10215</v>
      </c>
      <c r="BD33784" s="473" t="s">
        <v>1301</v>
      </c>
    </row>
    <row r="33785" spans="53:56" ht="15" x14ac:dyDescent="0.25">
      <c r="BA33785" s="91" t="s">
        <v>38380</v>
      </c>
      <c r="BB33785" s="91" t="s">
        <v>1178</v>
      </c>
      <c r="BC33785" s="91" t="s">
        <v>14644</v>
      </c>
      <c r="BD33785" s="473" t="s">
        <v>1301</v>
      </c>
    </row>
    <row r="33786" spans="53:56" ht="15" x14ac:dyDescent="0.25">
      <c r="BA33786" s="90" t="s">
        <v>38381</v>
      </c>
      <c r="BB33786" s="91" t="s">
        <v>1178</v>
      </c>
      <c r="BC33786" s="90" t="s">
        <v>14774</v>
      </c>
      <c r="BD33786" s="473" t="s">
        <v>1301</v>
      </c>
    </row>
    <row r="33787" spans="53:56" ht="15" x14ac:dyDescent="0.25">
      <c r="BA33787" s="91" t="s">
        <v>38382</v>
      </c>
      <c r="BB33787" s="91" t="s">
        <v>1178</v>
      </c>
      <c r="BC33787" s="91" t="s">
        <v>38288</v>
      </c>
      <c r="BD33787" s="473" t="s">
        <v>1301</v>
      </c>
    </row>
    <row r="33788" spans="53:56" ht="15" x14ac:dyDescent="0.25">
      <c r="BA33788" s="91" t="s">
        <v>38382</v>
      </c>
      <c r="BB33788" s="91" t="s">
        <v>1178</v>
      </c>
      <c r="BC33788" s="91" t="s">
        <v>38312</v>
      </c>
      <c r="BD33788" s="473" t="s">
        <v>1301</v>
      </c>
    </row>
    <row r="33789" spans="53:56" ht="15" x14ac:dyDescent="0.25">
      <c r="BA33789" s="90" t="s">
        <v>38383</v>
      </c>
      <c r="BB33789" s="91" t="s">
        <v>1178</v>
      </c>
      <c r="BC33789" s="90" t="s">
        <v>14774</v>
      </c>
      <c r="BD33789" s="473" t="s">
        <v>1301</v>
      </c>
    </row>
    <row r="33790" spans="53:56" ht="15" x14ac:dyDescent="0.25">
      <c r="BA33790" s="91" t="s">
        <v>38384</v>
      </c>
      <c r="BB33790" s="91" t="s">
        <v>1178</v>
      </c>
      <c r="BC33790" s="91" t="s">
        <v>7868</v>
      </c>
      <c r="BD33790" s="473" t="s">
        <v>1301</v>
      </c>
    </row>
    <row r="33791" spans="53:56" ht="15" x14ac:dyDescent="0.25">
      <c r="BA33791" s="91" t="s">
        <v>38385</v>
      </c>
      <c r="BB33791" s="91" t="s">
        <v>1178</v>
      </c>
      <c r="BC33791" s="91" t="s">
        <v>38288</v>
      </c>
      <c r="BD33791" s="473" t="s">
        <v>1301</v>
      </c>
    </row>
    <row r="33792" spans="53:56" ht="15" x14ac:dyDescent="0.25">
      <c r="BA33792" s="90" t="s">
        <v>38386</v>
      </c>
      <c r="BB33792" s="91" t="s">
        <v>1178</v>
      </c>
      <c r="BC33792" s="90" t="s">
        <v>10215</v>
      </c>
      <c r="BD33792" s="473" t="s">
        <v>1301</v>
      </c>
    </row>
    <row r="33793" spans="53:56" ht="15" x14ac:dyDescent="0.25">
      <c r="BA33793" s="91" t="s">
        <v>38387</v>
      </c>
      <c r="BB33793" s="91" t="s">
        <v>1178</v>
      </c>
      <c r="BC33793" s="91" t="s">
        <v>15257</v>
      </c>
      <c r="BD33793" s="473" t="s">
        <v>1301</v>
      </c>
    </row>
    <row r="33794" spans="53:56" ht="15" x14ac:dyDescent="0.25">
      <c r="BA33794" s="90" t="s">
        <v>38388</v>
      </c>
      <c r="BB33794" s="91" t="s">
        <v>1178</v>
      </c>
      <c r="BC33794" s="90" t="s">
        <v>38288</v>
      </c>
      <c r="BD33794" s="473" t="s">
        <v>1301</v>
      </c>
    </row>
    <row r="33795" spans="53:56" ht="15" x14ac:dyDescent="0.25">
      <c r="BA33795" s="91" t="s">
        <v>38389</v>
      </c>
      <c r="BB33795" s="91" t="s">
        <v>1178</v>
      </c>
      <c r="BC33795" s="91" t="s">
        <v>38390</v>
      </c>
      <c r="BD33795" s="473" t="s">
        <v>1301</v>
      </c>
    </row>
    <row r="33796" spans="53:56" ht="15" x14ac:dyDescent="0.25">
      <c r="BA33796" s="90" t="s">
        <v>38391</v>
      </c>
      <c r="BB33796" s="91" t="s">
        <v>1178</v>
      </c>
      <c r="BC33796" s="90" t="s">
        <v>38199</v>
      </c>
      <c r="BD33796" s="473" t="s">
        <v>1301</v>
      </c>
    </row>
    <row r="33797" spans="53:56" ht="15" x14ac:dyDescent="0.25">
      <c r="BA33797" s="91" t="s">
        <v>38392</v>
      </c>
      <c r="BB33797" s="91" t="s">
        <v>1178</v>
      </c>
      <c r="BC33797" s="91" t="s">
        <v>38199</v>
      </c>
      <c r="BD33797" s="473" t="s">
        <v>1301</v>
      </c>
    </row>
    <row r="33798" spans="53:56" ht="15" x14ac:dyDescent="0.25">
      <c r="BA33798" s="90" t="s">
        <v>38393</v>
      </c>
      <c r="BB33798" s="91" t="s">
        <v>1178</v>
      </c>
      <c r="BC33798" s="90" t="s">
        <v>38394</v>
      </c>
      <c r="BD33798" s="473" t="s">
        <v>1301</v>
      </c>
    </row>
    <row r="33799" spans="53:56" ht="15" x14ac:dyDescent="0.25">
      <c r="BA33799" s="91" t="s">
        <v>38395</v>
      </c>
      <c r="BB33799" s="91" t="s">
        <v>1178</v>
      </c>
      <c r="BC33799" s="91" t="s">
        <v>38390</v>
      </c>
      <c r="BD33799" s="473" t="s">
        <v>1301</v>
      </c>
    </row>
    <row r="33800" spans="53:56" ht="15" x14ac:dyDescent="0.25">
      <c r="BA33800" s="90" t="s">
        <v>38396</v>
      </c>
      <c r="BB33800" s="91" t="s">
        <v>1178</v>
      </c>
      <c r="BC33800" s="90" t="s">
        <v>7885</v>
      </c>
      <c r="BD33800" s="473" t="s">
        <v>1301</v>
      </c>
    </row>
    <row r="33801" spans="53:56" ht="15" x14ac:dyDescent="0.25">
      <c r="BA33801" s="91" t="s">
        <v>38397</v>
      </c>
      <c r="BB33801" s="91" t="s">
        <v>1178</v>
      </c>
      <c r="BC33801" s="91" t="s">
        <v>38394</v>
      </c>
      <c r="BD33801" s="473" t="s">
        <v>1301</v>
      </c>
    </row>
    <row r="33802" spans="53:56" ht="15" x14ac:dyDescent="0.25">
      <c r="BA33802" s="91" t="s">
        <v>38398</v>
      </c>
      <c r="BB33802" s="91" t="s">
        <v>1178</v>
      </c>
      <c r="BC33802" s="91" t="s">
        <v>38394</v>
      </c>
      <c r="BD33802" s="473" t="s">
        <v>1301</v>
      </c>
    </row>
    <row r="33803" spans="53:56" ht="15" x14ac:dyDescent="0.25">
      <c r="BA33803" s="90" t="s">
        <v>38399</v>
      </c>
      <c r="BB33803" s="91" t="s">
        <v>1178</v>
      </c>
      <c r="BC33803" s="90" t="s">
        <v>38394</v>
      </c>
      <c r="BD33803" s="473" t="s">
        <v>1301</v>
      </c>
    </row>
    <row r="33804" spans="53:56" ht="15" x14ac:dyDescent="0.25">
      <c r="BA33804" s="91" t="s">
        <v>38400</v>
      </c>
      <c r="BB33804" s="91" t="s">
        <v>1178</v>
      </c>
      <c r="BC33804" s="91" t="s">
        <v>7885</v>
      </c>
      <c r="BD33804" s="473" t="s">
        <v>1301</v>
      </c>
    </row>
    <row r="33805" spans="53:56" ht="15" x14ac:dyDescent="0.25">
      <c r="BA33805" s="90" t="s">
        <v>38401</v>
      </c>
      <c r="BB33805" s="91" t="s">
        <v>1178</v>
      </c>
      <c r="BC33805" s="90" t="s">
        <v>38390</v>
      </c>
      <c r="BD33805" s="473" t="s">
        <v>1301</v>
      </c>
    </row>
    <row r="33806" spans="53:56" ht="15" x14ac:dyDescent="0.25">
      <c r="BA33806" s="90" t="s">
        <v>38402</v>
      </c>
      <c r="BB33806" s="91" t="s">
        <v>1178</v>
      </c>
      <c r="BC33806" s="90" t="s">
        <v>38199</v>
      </c>
      <c r="BD33806" s="473" t="s">
        <v>1301</v>
      </c>
    </row>
    <row r="33807" spans="53:56" ht="15" x14ac:dyDescent="0.25">
      <c r="BA33807" s="91" t="s">
        <v>38403</v>
      </c>
      <c r="BB33807" s="91" t="s">
        <v>1178</v>
      </c>
      <c r="BC33807" s="91" t="s">
        <v>20809</v>
      </c>
      <c r="BD33807" s="473" t="s">
        <v>1301</v>
      </c>
    </row>
    <row r="33808" spans="53:56" ht="15" x14ac:dyDescent="0.25">
      <c r="BA33808" s="90" t="s">
        <v>38404</v>
      </c>
      <c r="BB33808" s="91" t="s">
        <v>1178</v>
      </c>
      <c r="BC33808" s="90" t="s">
        <v>38199</v>
      </c>
      <c r="BD33808" s="473" t="s">
        <v>1301</v>
      </c>
    </row>
    <row r="33809" spans="53:56" ht="15" x14ac:dyDescent="0.25">
      <c r="BA33809" s="91" t="s">
        <v>38405</v>
      </c>
      <c r="BB33809" s="91" t="s">
        <v>1178</v>
      </c>
      <c r="BC33809" s="91" t="s">
        <v>38390</v>
      </c>
      <c r="BD33809" s="473" t="s">
        <v>1301</v>
      </c>
    </row>
    <row r="33810" spans="53:56" ht="15" x14ac:dyDescent="0.25">
      <c r="BA33810" s="90" t="s">
        <v>38406</v>
      </c>
      <c r="BB33810" s="91" t="s">
        <v>1178</v>
      </c>
      <c r="BC33810" s="90" t="s">
        <v>38199</v>
      </c>
      <c r="BD33810" s="473" t="s">
        <v>1301</v>
      </c>
    </row>
    <row r="33811" spans="53:56" ht="15" x14ac:dyDescent="0.25">
      <c r="BA33811" s="91" t="s">
        <v>38407</v>
      </c>
      <c r="BB33811" s="91" t="s">
        <v>1178</v>
      </c>
      <c r="BC33811" s="91" t="s">
        <v>38199</v>
      </c>
      <c r="BD33811" s="473" t="s">
        <v>1301</v>
      </c>
    </row>
    <row r="33812" spans="53:56" ht="15" x14ac:dyDescent="0.25">
      <c r="BA33812" s="91" t="s">
        <v>38408</v>
      </c>
      <c r="BB33812" s="91" t="s">
        <v>1178</v>
      </c>
      <c r="BC33812" s="91" t="s">
        <v>38394</v>
      </c>
      <c r="BD33812" s="473" t="s">
        <v>1301</v>
      </c>
    </row>
    <row r="33813" spans="53:56" ht="15" x14ac:dyDescent="0.25">
      <c r="BA33813" s="90" t="s">
        <v>38409</v>
      </c>
      <c r="BB33813" s="91" t="s">
        <v>1178</v>
      </c>
      <c r="BC33813" s="90" t="s">
        <v>38390</v>
      </c>
      <c r="BD33813" s="473" t="s">
        <v>1301</v>
      </c>
    </row>
    <row r="33814" spans="53:56" ht="15" x14ac:dyDescent="0.25">
      <c r="BA33814" s="91" t="s">
        <v>38410</v>
      </c>
      <c r="BB33814" s="91" t="s">
        <v>1178</v>
      </c>
      <c r="BC33814" s="91" t="s">
        <v>20809</v>
      </c>
      <c r="BD33814" s="473" t="s">
        <v>1301</v>
      </c>
    </row>
    <row r="33815" spans="53:56" ht="15" x14ac:dyDescent="0.25">
      <c r="BA33815" s="90" t="s">
        <v>38411</v>
      </c>
      <c r="BB33815" s="91" t="s">
        <v>1178</v>
      </c>
      <c r="BC33815" s="90" t="s">
        <v>7885</v>
      </c>
      <c r="BD33815" s="473" t="s">
        <v>1301</v>
      </c>
    </row>
    <row r="33816" spans="53:56" ht="15" x14ac:dyDescent="0.25">
      <c r="BA33816" s="91" t="s">
        <v>38412</v>
      </c>
      <c r="BB33816" s="91" t="s">
        <v>1178</v>
      </c>
      <c r="BC33816" s="91" t="s">
        <v>38390</v>
      </c>
      <c r="BD33816" s="473" t="s">
        <v>1301</v>
      </c>
    </row>
    <row r="33817" spans="53:56" ht="15" x14ac:dyDescent="0.25">
      <c r="BA33817" s="90" t="s">
        <v>38413</v>
      </c>
      <c r="BB33817" s="91" t="s">
        <v>1178</v>
      </c>
      <c r="BC33817" s="90" t="s">
        <v>22515</v>
      </c>
      <c r="BD33817" s="473" t="s">
        <v>1301</v>
      </c>
    </row>
    <row r="33818" spans="53:56" ht="15" x14ac:dyDescent="0.25">
      <c r="BA33818" s="90" t="s">
        <v>38414</v>
      </c>
      <c r="BB33818" s="91" t="s">
        <v>1178</v>
      </c>
      <c r="BC33818" s="90" t="s">
        <v>38199</v>
      </c>
      <c r="BD33818" s="473" t="s">
        <v>1301</v>
      </c>
    </row>
    <row r="33819" spans="53:56" ht="15" x14ac:dyDescent="0.25">
      <c r="BA33819" s="91" t="s">
        <v>38415</v>
      </c>
      <c r="BB33819" s="91" t="s">
        <v>1178</v>
      </c>
      <c r="BC33819" s="91" t="s">
        <v>38394</v>
      </c>
      <c r="BD33819" s="473" t="s">
        <v>1301</v>
      </c>
    </row>
    <row r="33820" spans="53:56" ht="15" x14ac:dyDescent="0.25">
      <c r="BA33820" s="90" t="s">
        <v>38416</v>
      </c>
      <c r="BB33820" s="91" t="s">
        <v>1178</v>
      </c>
      <c r="BC33820" s="90" t="s">
        <v>38417</v>
      </c>
      <c r="BD33820" s="473" t="s">
        <v>1301</v>
      </c>
    </row>
    <row r="33821" spans="53:56" ht="15" x14ac:dyDescent="0.25">
      <c r="BA33821" s="91" t="s">
        <v>38418</v>
      </c>
      <c r="BB33821" s="91" t="s">
        <v>1178</v>
      </c>
      <c r="BC33821" s="91" t="s">
        <v>7885</v>
      </c>
      <c r="BD33821" s="473" t="s">
        <v>1301</v>
      </c>
    </row>
    <row r="33822" spans="53:56" ht="15" x14ac:dyDescent="0.25">
      <c r="BA33822" s="91" t="s">
        <v>38419</v>
      </c>
      <c r="BB33822" s="91" t="s">
        <v>1178</v>
      </c>
      <c r="BC33822" s="91" t="s">
        <v>7885</v>
      </c>
      <c r="BD33822" s="473" t="s">
        <v>1301</v>
      </c>
    </row>
    <row r="33823" spans="53:56" ht="15" x14ac:dyDescent="0.25">
      <c r="BA33823" s="90" t="s">
        <v>38420</v>
      </c>
      <c r="BB33823" s="91" t="s">
        <v>1178</v>
      </c>
      <c r="BC33823" s="90" t="s">
        <v>38394</v>
      </c>
      <c r="BD33823" s="473" t="s">
        <v>1301</v>
      </c>
    </row>
    <row r="33824" spans="53:56" ht="15" x14ac:dyDescent="0.25">
      <c r="BA33824" s="91" t="s">
        <v>38421</v>
      </c>
      <c r="BB33824" s="91" t="s">
        <v>1178</v>
      </c>
      <c r="BC33824" s="91" t="s">
        <v>38390</v>
      </c>
      <c r="BD33824" s="473" t="s">
        <v>1301</v>
      </c>
    </row>
    <row r="33825" spans="53:56" ht="15" x14ac:dyDescent="0.25">
      <c r="BA33825" s="90" t="s">
        <v>38422</v>
      </c>
      <c r="BB33825" s="91" t="s">
        <v>1178</v>
      </c>
      <c r="BC33825" s="90" t="s">
        <v>20809</v>
      </c>
      <c r="BD33825" s="473" t="s">
        <v>1301</v>
      </c>
    </row>
    <row r="33826" spans="53:56" ht="15" x14ac:dyDescent="0.25">
      <c r="BA33826" s="91" t="s">
        <v>38423</v>
      </c>
      <c r="BB33826" s="91" t="s">
        <v>1178</v>
      </c>
      <c r="BC33826" s="91" t="s">
        <v>38417</v>
      </c>
      <c r="BD33826" s="473" t="s">
        <v>1301</v>
      </c>
    </row>
    <row r="33827" spans="53:56" ht="15" x14ac:dyDescent="0.25">
      <c r="BA33827" s="90" t="s">
        <v>38424</v>
      </c>
      <c r="BB33827" s="91" t="s">
        <v>1178</v>
      </c>
      <c r="BC33827" s="90" t="s">
        <v>20809</v>
      </c>
      <c r="BD33827" s="473" t="s">
        <v>1301</v>
      </c>
    </row>
    <row r="33828" spans="53:56" ht="15" x14ac:dyDescent="0.25">
      <c r="BA33828" s="91" t="s">
        <v>38425</v>
      </c>
      <c r="BB33828" s="91" t="s">
        <v>1178</v>
      </c>
      <c r="BC33828" s="91" t="s">
        <v>20809</v>
      </c>
      <c r="BD33828" s="473" t="s">
        <v>1301</v>
      </c>
    </row>
    <row r="33829" spans="53:56" ht="15" x14ac:dyDescent="0.25">
      <c r="BA33829" s="90" t="s">
        <v>38426</v>
      </c>
      <c r="BB33829" s="91" t="s">
        <v>1178</v>
      </c>
      <c r="BC33829" s="90" t="s">
        <v>38199</v>
      </c>
      <c r="BD33829" s="473" t="s">
        <v>1301</v>
      </c>
    </row>
    <row r="33830" spans="53:56" ht="15" x14ac:dyDescent="0.25">
      <c r="BA33830" s="91" t="s">
        <v>38427</v>
      </c>
      <c r="BB33830" s="91" t="s">
        <v>1178</v>
      </c>
      <c r="BC33830" s="91" t="s">
        <v>38199</v>
      </c>
      <c r="BD33830" s="473" t="s">
        <v>1301</v>
      </c>
    </row>
    <row r="33831" spans="53:56" ht="15" x14ac:dyDescent="0.25">
      <c r="BA33831" s="90" t="s">
        <v>38428</v>
      </c>
      <c r="BB33831" s="91" t="s">
        <v>1178</v>
      </c>
      <c r="BC33831" s="90" t="s">
        <v>7885</v>
      </c>
      <c r="BD33831" s="473" t="s">
        <v>1301</v>
      </c>
    </row>
    <row r="33832" spans="53:56" ht="15" x14ac:dyDescent="0.25">
      <c r="BA33832" s="90" t="s">
        <v>38429</v>
      </c>
      <c r="BB33832" s="91" t="s">
        <v>1178</v>
      </c>
      <c r="BC33832" s="90" t="s">
        <v>22515</v>
      </c>
      <c r="BD33832" s="473" t="s">
        <v>1301</v>
      </c>
    </row>
    <row r="33833" spans="53:56" ht="15" x14ac:dyDescent="0.25">
      <c r="BA33833" s="91" t="s">
        <v>38430</v>
      </c>
      <c r="BB33833" s="91" t="s">
        <v>1178</v>
      </c>
      <c r="BC33833" s="91" t="s">
        <v>38394</v>
      </c>
      <c r="BD33833" s="473" t="s">
        <v>1301</v>
      </c>
    </row>
    <row r="33834" spans="53:56" ht="15" x14ac:dyDescent="0.25">
      <c r="BA33834" s="90" t="s">
        <v>38431</v>
      </c>
      <c r="BB33834" s="91" t="s">
        <v>1178</v>
      </c>
      <c r="BC33834" s="90" t="s">
        <v>7885</v>
      </c>
      <c r="BD33834" s="473" t="s">
        <v>1301</v>
      </c>
    </row>
    <row r="33835" spans="53:56" ht="15" x14ac:dyDescent="0.25">
      <c r="BA33835" s="91" t="s">
        <v>38432</v>
      </c>
      <c r="BB33835" s="91" t="s">
        <v>1178</v>
      </c>
      <c r="BC33835" s="91" t="s">
        <v>22515</v>
      </c>
      <c r="BD33835" s="473" t="s">
        <v>1301</v>
      </c>
    </row>
    <row r="33836" spans="53:56" ht="15" x14ac:dyDescent="0.25">
      <c r="BA33836" s="91" t="s">
        <v>38433</v>
      </c>
      <c r="BB33836" s="91" t="s">
        <v>1178</v>
      </c>
      <c r="BC33836" s="91" t="s">
        <v>38394</v>
      </c>
      <c r="BD33836" s="473" t="s">
        <v>1301</v>
      </c>
    </row>
    <row r="33837" spans="53:56" ht="15" x14ac:dyDescent="0.25">
      <c r="BA33837" s="90" t="s">
        <v>38434</v>
      </c>
      <c r="BB33837" s="91" t="s">
        <v>1178</v>
      </c>
      <c r="BC33837" s="90" t="s">
        <v>38199</v>
      </c>
      <c r="BD33837" s="473" t="s">
        <v>1301</v>
      </c>
    </row>
    <row r="33838" spans="53:56" ht="15" x14ac:dyDescent="0.25">
      <c r="BA33838" s="90" t="s">
        <v>38435</v>
      </c>
      <c r="BB33838" s="91" t="s">
        <v>1178</v>
      </c>
      <c r="BC33838" s="90" t="s">
        <v>38199</v>
      </c>
      <c r="BD33838" s="473" t="s">
        <v>1301</v>
      </c>
    </row>
    <row r="33839" spans="53:56" ht="15" x14ac:dyDescent="0.25">
      <c r="BA33839" s="90" t="s">
        <v>38436</v>
      </c>
      <c r="BB33839" s="91" t="s">
        <v>1178</v>
      </c>
      <c r="BC33839" s="90" t="s">
        <v>38394</v>
      </c>
      <c r="BD33839" s="473" t="s">
        <v>1301</v>
      </c>
    </row>
    <row r="33840" spans="53:56" ht="15" x14ac:dyDescent="0.25">
      <c r="BA33840" s="91" t="s">
        <v>38437</v>
      </c>
      <c r="BB33840" s="91" t="s">
        <v>1178</v>
      </c>
      <c r="BC33840" s="91" t="s">
        <v>38394</v>
      </c>
      <c r="BD33840" s="473" t="s">
        <v>1301</v>
      </c>
    </row>
    <row r="33841" spans="53:56" ht="15" x14ac:dyDescent="0.25">
      <c r="BA33841" s="90" t="s">
        <v>38438</v>
      </c>
      <c r="BB33841" s="91" t="s">
        <v>1178</v>
      </c>
      <c r="BC33841" s="90" t="s">
        <v>22515</v>
      </c>
      <c r="BD33841" s="473" t="s">
        <v>1301</v>
      </c>
    </row>
    <row r="33842" spans="53:56" ht="15" x14ac:dyDescent="0.25">
      <c r="BA33842" s="91" t="s">
        <v>38439</v>
      </c>
      <c r="BB33842" s="91" t="s">
        <v>1178</v>
      </c>
      <c r="BC33842" s="91" t="s">
        <v>38199</v>
      </c>
      <c r="BD33842" s="473" t="s">
        <v>1301</v>
      </c>
    </row>
    <row r="33843" spans="53:56" ht="15" x14ac:dyDescent="0.25">
      <c r="BA33843" s="91" t="s">
        <v>38440</v>
      </c>
      <c r="BB33843" s="91" t="s">
        <v>1178</v>
      </c>
      <c r="BC33843" s="91" t="s">
        <v>38390</v>
      </c>
      <c r="BD33843" s="473" t="s">
        <v>1301</v>
      </c>
    </row>
    <row r="33844" spans="53:56" ht="15" x14ac:dyDescent="0.25">
      <c r="BA33844" s="90" t="s">
        <v>38441</v>
      </c>
      <c r="BB33844" s="91" t="s">
        <v>1178</v>
      </c>
      <c r="BC33844" s="90" t="s">
        <v>38199</v>
      </c>
      <c r="BD33844" s="473" t="s">
        <v>1301</v>
      </c>
    </row>
    <row r="33845" spans="53:56" ht="15" x14ac:dyDescent="0.25">
      <c r="BA33845" s="91" t="s">
        <v>38442</v>
      </c>
      <c r="BB33845" s="91" t="s">
        <v>1178</v>
      </c>
      <c r="BC33845" s="91" t="s">
        <v>10215</v>
      </c>
      <c r="BD33845" s="473" t="s">
        <v>1301</v>
      </c>
    </row>
    <row r="33846" spans="53:56" ht="15" x14ac:dyDescent="0.25">
      <c r="BA33846" s="90" t="s">
        <v>38443</v>
      </c>
      <c r="BB33846" s="91" t="s">
        <v>1178</v>
      </c>
      <c r="BC33846" s="90" t="s">
        <v>38394</v>
      </c>
      <c r="BD33846" s="473" t="s">
        <v>1301</v>
      </c>
    </row>
    <row r="33847" spans="53:56" ht="15" x14ac:dyDescent="0.25">
      <c r="BA33847" s="91" t="s">
        <v>38444</v>
      </c>
      <c r="BB33847" s="91" t="s">
        <v>1178</v>
      </c>
      <c r="BC33847" s="91" t="s">
        <v>38199</v>
      </c>
      <c r="BD33847" s="473" t="s">
        <v>1301</v>
      </c>
    </row>
    <row r="33848" spans="53:56" ht="15" x14ac:dyDescent="0.25">
      <c r="BA33848" s="90" t="s">
        <v>38445</v>
      </c>
      <c r="BB33848" s="91" t="s">
        <v>1178</v>
      </c>
      <c r="BC33848" s="90" t="s">
        <v>7885</v>
      </c>
      <c r="BD33848" s="473" t="s">
        <v>1301</v>
      </c>
    </row>
    <row r="33849" spans="53:56" ht="15" x14ac:dyDescent="0.25">
      <c r="BA33849" s="91" t="s">
        <v>38446</v>
      </c>
      <c r="BB33849" s="91" t="s">
        <v>1178</v>
      </c>
      <c r="BC33849" s="91" t="s">
        <v>38390</v>
      </c>
      <c r="BD33849" s="473" t="s">
        <v>1301</v>
      </c>
    </row>
    <row r="33850" spans="53:56" ht="15" x14ac:dyDescent="0.25">
      <c r="BA33850" s="90" t="s">
        <v>38447</v>
      </c>
      <c r="BB33850" s="91" t="s">
        <v>1178</v>
      </c>
      <c r="BC33850" s="90" t="s">
        <v>7885</v>
      </c>
      <c r="BD33850" s="473" t="s">
        <v>1301</v>
      </c>
    </row>
    <row r="33851" spans="53:56" ht="15" x14ac:dyDescent="0.25">
      <c r="BA33851" s="91" t="s">
        <v>38448</v>
      </c>
      <c r="BB33851" s="91" t="s">
        <v>1178</v>
      </c>
      <c r="BC33851" s="91" t="s">
        <v>38199</v>
      </c>
      <c r="BD33851" s="473" t="s">
        <v>1301</v>
      </c>
    </row>
    <row r="33852" spans="53:56" ht="15" x14ac:dyDescent="0.25">
      <c r="BA33852" s="90" t="s">
        <v>38449</v>
      </c>
      <c r="BB33852" s="91" t="s">
        <v>1178</v>
      </c>
      <c r="BC33852" s="90" t="s">
        <v>20809</v>
      </c>
      <c r="BD33852" s="473" t="s">
        <v>1301</v>
      </c>
    </row>
    <row r="33853" spans="53:56" ht="15" x14ac:dyDescent="0.25">
      <c r="BA33853" s="91" t="s">
        <v>38450</v>
      </c>
      <c r="BB33853" s="91" t="s">
        <v>1178</v>
      </c>
      <c r="BC33853" s="91" t="s">
        <v>7885</v>
      </c>
      <c r="BD33853" s="473" t="s">
        <v>1301</v>
      </c>
    </row>
    <row r="33854" spans="53:56" ht="15" x14ac:dyDescent="0.25">
      <c r="BA33854" s="90" t="s">
        <v>38451</v>
      </c>
      <c r="BB33854" s="91" t="s">
        <v>1178</v>
      </c>
      <c r="BC33854" s="90" t="s">
        <v>38394</v>
      </c>
      <c r="BD33854" s="473" t="s">
        <v>1301</v>
      </c>
    </row>
    <row r="33855" spans="53:56" ht="15" x14ac:dyDescent="0.25">
      <c r="BA33855" s="91" t="s">
        <v>38452</v>
      </c>
      <c r="BB33855" s="91" t="s">
        <v>1178</v>
      </c>
      <c r="BC33855" s="91" t="s">
        <v>38394</v>
      </c>
      <c r="BD33855" s="473" t="s">
        <v>1301</v>
      </c>
    </row>
    <row r="33856" spans="53:56" ht="15" x14ac:dyDescent="0.25">
      <c r="BA33856" s="90" t="s">
        <v>38453</v>
      </c>
      <c r="BB33856" s="91" t="s">
        <v>1178</v>
      </c>
      <c r="BC33856" s="90" t="s">
        <v>38394</v>
      </c>
      <c r="BD33856" s="473" t="s">
        <v>1301</v>
      </c>
    </row>
    <row r="33857" spans="53:56" ht="15" x14ac:dyDescent="0.25">
      <c r="BA33857" s="91" t="s">
        <v>38454</v>
      </c>
      <c r="BB33857" s="91" t="s">
        <v>1178</v>
      </c>
      <c r="BC33857" s="91" t="s">
        <v>14636</v>
      </c>
      <c r="BD33857" s="473" t="s">
        <v>1301</v>
      </c>
    </row>
    <row r="33858" spans="53:56" ht="15" x14ac:dyDescent="0.25">
      <c r="BA33858" s="90" t="s">
        <v>38455</v>
      </c>
      <c r="BB33858" s="91" t="s">
        <v>1178</v>
      </c>
      <c r="BC33858" s="90" t="s">
        <v>14636</v>
      </c>
      <c r="BD33858" s="473" t="s">
        <v>1301</v>
      </c>
    </row>
    <row r="33859" spans="53:56" ht="15" x14ac:dyDescent="0.25">
      <c r="BA33859" s="91" t="s">
        <v>38456</v>
      </c>
      <c r="BB33859" s="91" t="s">
        <v>1178</v>
      </c>
      <c r="BC33859" s="91" t="s">
        <v>22515</v>
      </c>
      <c r="BD33859" s="473" t="s">
        <v>1301</v>
      </c>
    </row>
    <row r="33860" spans="53:56" ht="15" x14ac:dyDescent="0.25">
      <c r="BA33860" s="90" t="s">
        <v>38457</v>
      </c>
      <c r="BB33860" s="91" t="s">
        <v>1178</v>
      </c>
      <c r="BC33860" s="90" t="s">
        <v>14636</v>
      </c>
      <c r="BD33860" s="473" t="s">
        <v>1301</v>
      </c>
    </row>
    <row r="33861" spans="53:56" ht="15" x14ac:dyDescent="0.25">
      <c r="BA33861" s="91" t="s">
        <v>38458</v>
      </c>
      <c r="BB33861" s="91" t="s">
        <v>1178</v>
      </c>
      <c r="BC33861" s="91" t="s">
        <v>17360</v>
      </c>
      <c r="BD33861" s="473" t="s">
        <v>1301</v>
      </c>
    </row>
    <row r="33862" spans="53:56" ht="15" x14ac:dyDescent="0.25">
      <c r="BA33862" s="90" t="s">
        <v>38459</v>
      </c>
      <c r="BB33862" s="91" t="s">
        <v>1178</v>
      </c>
      <c r="BC33862" s="90" t="s">
        <v>3448</v>
      </c>
      <c r="BD33862" s="473" t="s">
        <v>1301</v>
      </c>
    </row>
    <row r="33863" spans="53:56" ht="15" x14ac:dyDescent="0.25">
      <c r="BA33863" s="91" t="s">
        <v>38460</v>
      </c>
      <c r="BB33863" s="91" t="s">
        <v>1178</v>
      </c>
      <c r="BC33863" s="91" t="s">
        <v>14636</v>
      </c>
      <c r="BD33863" s="473" t="s">
        <v>1301</v>
      </c>
    </row>
    <row r="33864" spans="53:56" ht="15" x14ac:dyDescent="0.25">
      <c r="BA33864" s="90" t="s">
        <v>38461</v>
      </c>
      <c r="BB33864" s="91" t="s">
        <v>1178</v>
      </c>
      <c r="BC33864" s="90" t="s">
        <v>3448</v>
      </c>
      <c r="BD33864" s="473" t="s">
        <v>1301</v>
      </c>
    </row>
    <row r="33865" spans="53:56" ht="15" x14ac:dyDescent="0.25">
      <c r="BA33865" s="91" t="s">
        <v>38462</v>
      </c>
      <c r="BB33865" s="91" t="s">
        <v>1178</v>
      </c>
      <c r="BC33865" s="91" t="s">
        <v>38417</v>
      </c>
      <c r="BD33865" s="473" t="s">
        <v>1301</v>
      </c>
    </row>
    <row r="33866" spans="53:56" ht="15" x14ac:dyDescent="0.25">
      <c r="BA33866" s="90" t="s">
        <v>38463</v>
      </c>
      <c r="BB33866" s="91" t="s">
        <v>1178</v>
      </c>
      <c r="BC33866" s="90" t="s">
        <v>15419</v>
      </c>
      <c r="BD33866" s="473" t="s">
        <v>1301</v>
      </c>
    </row>
    <row r="33867" spans="53:56" ht="15" x14ac:dyDescent="0.25">
      <c r="BA33867" s="91" t="s">
        <v>38464</v>
      </c>
      <c r="BB33867" s="91" t="s">
        <v>1178</v>
      </c>
      <c r="BC33867" s="91" t="s">
        <v>15419</v>
      </c>
      <c r="BD33867" s="473" t="s">
        <v>1301</v>
      </c>
    </row>
    <row r="33868" spans="53:56" ht="15" x14ac:dyDescent="0.25">
      <c r="BA33868" s="90" t="s">
        <v>38465</v>
      </c>
      <c r="BB33868" s="91" t="s">
        <v>1178</v>
      </c>
      <c r="BC33868" s="90" t="s">
        <v>38417</v>
      </c>
      <c r="BD33868" s="473" t="s">
        <v>1301</v>
      </c>
    </row>
    <row r="33869" spans="53:56" ht="15" x14ac:dyDescent="0.25">
      <c r="BA33869" s="91" t="s">
        <v>38466</v>
      </c>
      <c r="BB33869" s="91" t="s">
        <v>1178</v>
      </c>
      <c r="BC33869" s="91" t="s">
        <v>17360</v>
      </c>
      <c r="BD33869" s="473" t="s">
        <v>1301</v>
      </c>
    </row>
    <row r="33870" spans="53:56" ht="15" x14ac:dyDescent="0.25">
      <c r="BA33870" s="90" t="s">
        <v>38467</v>
      </c>
      <c r="BB33870" s="91" t="s">
        <v>1178</v>
      </c>
      <c r="BC33870" s="90" t="s">
        <v>38417</v>
      </c>
      <c r="BD33870" s="473" t="s">
        <v>1301</v>
      </c>
    </row>
    <row r="33871" spans="53:56" ht="15" x14ac:dyDescent="0.25">
      <c r="BA33871" s="91" t="s">
        <v>38468</v>
      </c>
      <c r="BB33871" s="91" t="s">
        <v>1178</v>
      </c>
      <c r="BC33871" s="91" t="s">
        <v>17360</v>
      </c>
      <c r="BD33871" s="473" t="s">
        <v>1301</v>
      </c>
    </row>
    <row r="33872" spans="53:56" ht="15" x14ac:dyDescent="0.25">
      <c r="BA33872" s="90" t="s">
        <v>38469</v>
      </c>
      <c r="BB33872" s="91" t="s">
        <v>1178</v>
      </c>
      <c r="BC33872" s="90" t="s">
        <v>22002</v>
      </c>
      <c r="BD33872" s="473" t="s">
        <v>1301</v>
      </c>
    </row>
    <row r="33873" spans="53:56" ht="15" x14ac:dyDescent="0.25">
      <c r="BA33873" s="91" t="s">
        <v>38470</v>
      </c>
      <c r="BB33873" s="91" t="s">
        <v>1178</v>
      </c>
      <c r="BC33873" s="91" t="s">
        <v>14636</v>
      </c>
      <c r="BD33873" s="473" t="s">
        <v>1301</v>
      </c>
    </row>
    <row r="33874" spans="53:56" ht="15" x14ac:dyDescent="0.25">
      <c r="BA33874" s="90" t="s">
        <v>38471</v>
      </c>
      <c r="BB33874" s="91" t="s">
        <v>1178</v>
      </c>
      <c r="BC33874" s="90" t="s">
        <v>3448</v>
      </c>
      <c r="BD33874" s="473" t="s">
        <v>1301</v>
      </c>
    </row>
    <row r="33875" spans="53:56" ht="15" x14ac:dyDescent="0.25">
      <c r="BA33875" s="90" t="s">
        <v>38472</v>
      </c>
      <c r="BB33875" s="91" t="s">
        <v>1178</v>
      </c>
      <c r="BC33875" s="90" t="s">
        <v>3448</v>
      </c>
      <c r="BD33875" s="473" t="s">
        <v>1301</v>
      </c>
    </row>
    <row r="33876" spans="53:56" ht="15" x14ac:dyDescent="0.25">
      <c r="BA33876" s="91" t="s">
        <v>38473</v>
      </c>
      <c r="BB33876" s="91" t="s">
        <v>1178</v>
      </c>
      <c r="BC33876" s="91" t="s">
        <v>15419</v>
      </c>
      <c r="BD33876" s="473" t="s">
        <v>1301</v>
      </c>
    </row>
    <row r="33877" spans="53:56" ht="15" x14ac:dyDescent="0.25">
      <c r="BA33877" s="90" t="s">
        <v>38474</v>
      </c>
      <c r="BB33877" s="91" t="s">
        <v>1178</v>
      </c>
      <c r="BC33877" s="90" t="s">
        <v>15419</v>
      </c>
      <c r="BD33877" s="473" t="s">
        <v>1301</v>
      </c>
    </row>
    <row r="33878" spans="53:56" ht="15" x14ac:dyDescent="0.25">
      <c r="BA33878" s="91" t="s">
        <v>38475</v>
      </c>
      <c r="BB33878" s="91" t="s">
        <v>1178</v>
      </c>
      <c r="BC33878" s="91" t="s">
        <v>38417</v>
      </c>
      <c r="BD33878" s="473" t="s">
        <v>1301</v>
      </c>
    </row>
    <row r="33879" spans="53:56" ht="15" x14ac:dyDescent="0.25">
      <c r="BA33879" s="90" t="s">
        <v>38476</v>
      </c>
      <c r="BB33879" s="91" t="s">
        <v>1178</v>
      </c>
      <c r="BC33879" s="90" t="s">
        <v>38477</v>
      </c>
      <c r="BD33879" s="473" t="s">
        <v>1301</v>
      </c>
    </row>
    <row r="33880" spans="53:56" ht="15" x14ac:dyDescent="0.25">
      <c r="BA33880" s="91" t="s">
        <v>38478</v>
      </c>
      <c r="BB33880" s="91" t="s">
        <v>1178</v>
      </c>
      <c r="BC33880" s="91" t="s">
        <v>3448</v>
      </c>
      <c r="BD33880" s="473" t="s">
        <v>1301</v>
      </c>
    </row>
    <row r="33881" spans="53:56" ht="15" x14ac:dyDescent="0.25">
      <c r="BA33881" s="90" t="s">
        <v>38479</v>
      </c>
      <c r="BB33881" s="91" t="s">
        <v>1178</v>
      </c>
      <c r="BC33881" s="90" t="s">
        <v>38477</v>
      </c>
      <c r="BD33881" s="473" t="s">
        <v>1301</v>
      </c>
    </row>
    <row r="33882" spans="53:56" ht="15" x14ac:dyDescent="0.25">
      <c r="BA33882" s="91" t="s">
        <v>38480</v>
      </c>
      <c r="BB33882" s="91" t="s">
        <v>1178</v>
      </c>
      <c r="BC33882" s="91" t="s">
        <v>17360</v>
      </c>
      <c r="BD33882" s="473" t="s">
        <v>1301</v>
      </c>
    </row>
    <row r="33883" spans="53:56" ht="15" x14ac:dyDescent="0.25">
      <c r="BA33883" s="90" t="s">
        <v>38481</v>
      </c>
      <c r="BB33883" s="91" t="s">
        <v>1178</v>
      </c>
      <c r="BC33883" s="90" t="s">
        <v>17360</v>
      </c>
      <c r="BD33883" s="473" t="s">
        <v>1301</v>
      </c>
    </row>
    <row r="33884" spans="53:56" ht="15" x14ac:dyDescent="0.25">
      <c r="BA33884" s="91" t="s">
        <v>38482</v>
      </c>
      <c r="BB33884" s="91" t="s">
        <v>1178</v>
      </c>
      <c r="BC33884" s="91" t="s">
        <v>38417</v>
      </c>
      <c r="BD33884" s="473" t="s">
        <v>1301</v>
      </c>
    </row>
    <row r="33885" spans="53:56" ht="15" x14ac:dyDescent="0.25">
      <c r="BA33885" s="90" t="s">
        <v>38483</v>
      </c>
      <c r="BB33885" s="91" t="s">
        <v>1178</v>
      </c>
      <c r="BC33885" s="90" t="s">
        <v>14636</v>
      </c>
      <c r="BD33885" s="473" t="s">
        <v>1301</v>
      </c>
    </row>
    <row r="33886" spans="53:56" ht="15" x14ac:dyDescent="0.25">
      <c r="BA33886" s="91" t="s">
        <v>38484</v>
      </c>
      <c r="BB33886" s="91" t="s">
        <v>1178</v>
      </c>
      <c r="BC33886" s="91" t="s">
        <v>38477</v>
      </c>
      <c r="BD33886" s="473" t="s">
        <v>1301</v>
      </c>
    </row>
    <row r="33887" spans="53:56" ht="15" x14ac:dyDescent="0.25">
      <c r="BA33887" s="90" t="s">
        <v>38485</v>
      </c>
      <c r="BB33887" s="91" t="s">
        <v>1178</v>
      </c>
      <c r="BC33887" s="90" t="s">
        <v>17360</v>
      </c>
      <c r="BD33887" s="473" t="s">
        <v>1301</v>
      </c>
    </row>
    <row r="33888" spans="53:56" ht="15" x14ac:dyDescent="0.25">
      <c r="BA33888" s="91" t="s">
        <v>38486</v>
      </c>
      <c r="BB33888" s="91" t="s">
        <v>1178</v>
      </c>
      <c r="BC33888" s="91" t="s">
        <v>38477</v>
      </c>
      <c r="BD33888" s="473" t="s">
        <v>1301</v>
      </c>
    </row>
    <row r="33889" spans="53:56" ht="15" x14ac:dyDescent="0.25">
      <c r="BA33889" s="90" t="s">
        <v>38487</v>
      </c>
      <c r="BB33889" s="91" t="s">
        <v>1178</v>
      </c>
      <c r="BC33889" s="90" t="s">
        <v>38417</v>
      </c>
      <c r="BD33889" s="473" t="s">
        <v>1301</v>
      </c>
    </row>
    <row r="33890" spans="53:56" ht="15" x14ac:dyDescent="0.25">
      <c r="BA33890" s="91" t="s">
        <v>38488</v>
      </c>
      <c r="BB33890" s="91" t="s">
        <v>1178</v>
      </c>
      <c r="BC33890" s="91" t="s">
        <v>38417</v>
      </c>
      <c r="BD33890" s="473" t="s">
        <v>1301</v>
      </c>
    </row>
    <row r="33891" spans="53:56" ht="15" x14ac:dyDescent="0.25">
      <c r="BA33891" s="91" t="s">
        <v>38489</v>
      </c>
      <c r="BB33891" s="91" t="s">
        <v>1178</v>
      </c>
      <c r="BC33891" s="91" t="s">
        <v>38417</v>
      </c>
      <c r="BD33891" s="473" t="s">
        <v>1301</v>
      </c>
    </row>
    <row r="33892" spans="53:56" ht="15" x14ac:dyDescent="0.25">
      <c r="BA33892" s="90" t="s">
        <v>38490</v>
      </c>
      <c r="BB33892" s="91" t="s">
        <v>1178</v>
      </c>
      <c r="BC33892" s="90" t="s">
        <v>17360</v>
      </c>
      <c r="BD33892" s="473" t="s">
        <v>1301</v>
      </c>
    </row>
    <row r="33893" spans="53:56" ht="15" x14ac:dyDescent="0.25">
      <c r="BA33893" s="91" t="s">
        <v>38491</v>
      </c>
      <c r="BB33893" s="91" t="s">
        <v>1178</v>
      </c>
      <c r="BC33893" s="91" t="s">
        <v>22515</v>
      </c>
      <c r="BD33893" s="473" t="s">
        <v>1301</v>
      </c>
    </row>
    <row r="33894" spans="53:56" ht="15" x14ac:dyDescent="0.25">
      <c r="BA33894" s="90" t="s">
        <v>38492</v>
      </c>
      <c r="BB33894" s="91" t="s">
        <v>1178</v>
      </c>
      <c r="BC33894" s="90" t="s">
        <v>38417</v>
      </c>
      <c r="BD33894" s="473" t="s">
        <v>1301</v>
      </c>
    </row>
    <row r="33895" spans="53:56" ht="15" x14ac:dyDescent="0.25">
      <c r="BA33895" s="91" t="s">
        <v>38493</v>
      </c>
      <c r="BB33895" s="91" t="s">
        <v>1178</v>
      </c>
      <c r="BC33895" s="91" t="s">
        <v>38417</v>
      </c>
      <c r="BD33895" s="473" t="s">
        <v>1301</v>
      </c>
    </row>
    <row r="33896" spans="53:56" ht="15" x14ac:dyDescent="0.25">
      <c r="BA33896" s="90" t="s">
        <v>38494</v>
      </c>
      <c r="BB33896" s="91" t="s">
        <v>1178</v>
      </c>
      <c r="BC33896" s="90" t="s">
        <v>3448</v>
      </c>
      <c r="BD33896" s="473" t="s">
        <v>1301</v>
      </c>
    </row>
    <row r="33897" spans="53:56" ht="15" x14ac:dyDescent="0.25">
      <c r="BA33897" s="91" t="s">
        <v>38495</v>
      </c>
      <c r="BB33897" s="91" t="s">
        <v>1178</v>
      </c>
      <c r="BC33897" s="91" t="s">
        <v>15419</v>
      </c>
      <c r="BD33897" s="473" t="s">
        <v>1301</v>
      </c>
    </row>
    <row r="33898" spans="53:56" ht="15" x14ac:dyDescent="0.25">
      <c r="BA33898" s="90" t="s">
        <v>38496</v>
      </c>
      <c r="BB33898" s="91" t="s">
        <v>1178</v>
      </c>
      <c r="BC33898" s="90" t="s">
        <v>14636</v>
      </c>
      <c r="BD33898" s="473" t="s">
        <v>1301</v>
      </c>
    </row>
    <row r="33899" spans="53:56" ht="15" x14ac:dyDescent="0.25">
      <c r="BA33899" s="91" t="s">
        <v>38497</v>
      </c>
      <c r="BB33899" s="91" t="s">
        <v>1178</v>
      </c>
      <c r="BC33899" s="91" t="s">
        <v>22515</v>
      </c>
      <c r="BD33899" s="473" t="s">
        <v>1301</v>
      </c>
    </row>
    <row r="33900" spans="53:56" ht="15" x14ac:dyDescent="0.25">
      <c r="BA33900" s="90" t="s">
        <v>38498</v>
      </c>
      <c r="BB33900" s="91" t="s">
        <v>1178</v>
      </c>
      <c r="BC33900" s="90" t="s">
        <v>17360</v>
      </c>
      <c r="BD33900" s="473" t="s">
        <v>1301</v>
      </c>
    </row>
    <row r="33901" spans="53:56" ht="15" x14ac:dyDescent="0.25">
      <c r="BA33901" s="91" t="s">
        <v>38499</v>
      </c>
      <c r="BB33901" s="91" t="s">
        <v>1178</v>
      </c>
      <c r="BC33901" s="91" t="s">
        <v>15419</v>
      </c>
      <c r="BD33901" s="473" t="s">
        <v>1301</v>
      </c>
    </row>
    <row r="33902" spans="53:56" ht="15" x14ac:dyDescent="0.25">
      <c r="BA33902" s="90" t="s">
        <v>38500</v>
      </c>
      <c r="BB33902" s="91" t="s">
        <v>1178</v>
      </c>
      <c r="BC33902" s="90" t="s">
        <v>38477</v>
      </c>
      <c r="BD33902" s="473" t="s">
        <v>1301</v>
      </c>
    </row>
    <row r="33903" spans="53:56" ht="15" x14ac:dyDescent="0.25">
      <c r="BA33903" s="91" t="s">
        <v>38501</v>
      </c>
      <c r="BB33903" s="91" t="s">
        <v>1178</v>
      </c>
      <c r="BC33903" s="91" t="s">
        <v>17360</v>
      </c>
      <c r="BD33903" s="473" t="s">
        <v>1301</v>
      </c>
    </row>
    <row r="33904" spans="53:56" ht="15" x14ac:dyDescent="0.25">
      <c r="BA33904" s="90" t="s">
        <v>38502</v>
      </c>
      <c r="BB33904" s="91" t="s">
        <v>1178</v>
      </c>
      <c r="BC33904" s="90" t="s">
        <v>15419</v>
      </c>
      <c r="BD33904" s="473" t="s">
        <v>1301</v>
      </c>
    </row>
    <row r="33905" spans="53:56" ht="15" x14ac:dyDescent="0.25">
      <c r="BA33905" s="91" t="s">
        <v>38503</v>
      </c>
      <c r="BB33905" s="91" t="s">
        <v>1178</v>
      </c>
      <c r="BC33905" s="91" t="s">
        <v>38477</v>
      </c>
      <c r="BD33905" s="473" t="s">
        <v>1301</v>
      </c>
    </row>
    <row r="33906" spans="53:56" ht="15" x14ac:dyDescent="0.25">
      <c r="BA33906" s="90" t="s">
        <v>38504</v>
      </c>
      <c r="BB33906" s="91" t="s">
        <v>1178</v>
      </c>
      <c r="BC33906" s="90" t="s">
        <v>15419</v>
      </c>
      <c r="BD33906" s="473" t="s">
        <v>1301</v>
      </c>
    </row>
    <row r="33907" spans="53:56" ht="15" x14ac:dyDescent="0.25">
      <c r="BA33907" s="91" t="s">
        <v>38505</v>
      </c>
      <c r="BB33907" s="91" t="s">
        <v>1178</v>
      </c>
      <c r="BC33907" s="91" t="s">
        <v>30811</v>
      </c>
      <c r="BD33907" s="473" t="s">
        <v>1301</v>
      </c>
    </row>
    <row r="33908" spans="53:56" ht="15" x14ac:dyDescent="0.25">
      <c r="BA33908" s="90" t="s">
        <v>38506</v>
      </c>
      <c r="BB33908" s="91" t="s">
        <v>1178</v>
      </c>
      <c r="BC33908" s="90" t="s">
        <v>22515</v>
      </c>
      <c r="BD33908" s="473" t="s">
        <v>1301</v>
      </c>
    </row>
    <row r="33909" spans="53:56" ht="15" x14ac:dyDescent="0.25">
      <c r="BA33909" s="91" t="s">
        <v>38507</v>
      </c>
      <c r="BB33909" s="91" t="s">
        <v>1178</v>
      </c>
      <c r="BC33909" s="91" t="s">
        <v>14636</v>
      </c>
      <c r="BD33909" s="473" t="s">
        <v>1301</v>
      </c>
    </row>
    <row r="33910" spans="53:56" ht="15" x14ac:dyDescent="0.25">
      <c r="BA33910" s="90" t="s">
        <v>38508</v>
      </c>
      <c r="BB33910" s="91" t="s">
        <v>1178</v>
      </c>
      <c r="BC33910" s="90" t="s">
        <v>17360</v>
      </c>
      <c r="BD33910" s="473" t="s">
        <v>1301</v>
      </c>
    </row>
    <row r="33911" spans="53:56" ht="15" x14ac:dyDescent="0.25">
      <c r="BA33911" s="91" t="s">
        <v>38509</v>
      </c>
      <c r="BB33911" s="91" t="s">
        <v>1178</v>
      </c>
      <c r="BC33911" s="91" t="s">
        <v>17360</v>
      </c>
      <c r="BD33911" s="473" t="s">
        <v>1301</v>
      </c>
    </row>
    <row r="33912" spans="53:56" ht="15" x14ac:dyDescent="0.25">
      <c r="BA33912" s="90" t="s">
        <v>38510</v>
      </c>
      <c r="BB33912" s="91" t="s">
        <v>1178</v>
      </c>
      <c r="BC33912" s="90" t="s">
        <v>38477</v>
      </c>
      <c r="BD33912" s="473" t="s">
        <v>1301</v>
      </c>
    </row>
    <row r="33913" spans="53:56" ht="15" x14ac:dyDescent="0.25">
      <c r="BA33913" s="91" t="s">
        <v>38511</v>
      </c>
      <c r="BB33913" s="91" t="s">
        <v>1178</v>
      </c>
      <c r="BC33913" s="91" t="s">
        <v>15419</v>
      </c>
      <c r="BD33913" s="473" t="s">
        <v>1301</v>
      </c>
    </row>
    <row r="33914" spans="53:56" ht="15" x14ac:dyDescent="0.25">
      <c r="BA33914" s="90" t="s">
        <v>38512</v>
      </c>
      <c r="BB33914" s="91" t="s">
        <v>1178</v>
      </c>
      <c r="BC33914" s="90" t="s">
        <v>3225</v>
      </c>
      <c r="BD33914" s="473" t="s">
        <v>1301</v>
      </c>
    </row>
    <row r="33915" spans="53:56" ht="15" x14ac:dyDescent="0.25">
      <c r="BA33915" s="91" t="s">
        <v>38513</v>
      </c>
      <c r="BB33915" s="91" t="s">
        <v>1178</v>
      </c>
      <c r="BC33915" s="91" t="s">
        <v>3225</v>
      </c>
      <c r="BD33915" s="473" t="s">
        <v>1301</v>
      </c>
    </row>
    <row r="33916" spans="53:56" ht="15" x14ac:dyDescent="0.25">
      <c r="BA33916" s="90" t="s">
        <v>38514</v>
      </c>
      <c r="BB33916" s="91" t="s">
        <v>1178</v>
      </c>
      <c r="BC33916" s="90" t="s">
        <v>3225</v>
      </c>
      <c r="BD33916" s="473" t="s">
        <v>1301</v>
      </c>
    </row>
    <row r="33917" spans="53:56" ht="15" x14ac:dyDescent="0.25">
      <c r="BA33917" s="91" t="s">
        <v>38515</v>
      </c>
      <c r="BB33917" s="91" t="s">
        <v>1178</v>
      </c>
      <c r="BC33917" s="91" t="s">
        <v>3225</v>
      </c>
      <c r="BD33917" s="473" t="s">
        <v>1301</v>
      </c>
    </row>
    <row r="33918" spans="53:56" ht="15" x14ac:dyDescent="0.25">
      <c r="BA33918" s="90" t="s">
        <v>38516</v>
      </c>
      <c r="BB33918" s="91" t="s">
        <v>1178</v>
      </c>
      <c r="BC33918" s="90" t="s">
        <v>21810</v>
      </c>
      <c r="BD33918" s="473" t="s">
        <v>1301</v>
      </c>
    </row>
    <row r="33919" spans="53:56" ht="15" x14ac:dyDescent="0.25">
      <c r="BA33919" s="91" t="s">
        <v>38517</v>
      </c>
      <c r="BB33919" s="91" t="s">
        <v>1178</v>
      </c>
      <c r="BC33919" s="91" t="s">
        <v>21810</v>
      </c>
      <c r="BD33919" s="473" t="s">
        <v>1301</v>
      </c>
    </row>
    <row r="33920" spans="53:56" ht="15" x14ac:dyDescent="0.25">
      <c r="BA33920" s="90" t="s">
        <v>38518</v>
      </c>
      <c r="BB33920" s="91" t="s">
        <v>1178</v>
      </c>
      <c r="BC33920" s="90" t="s">
        <v>21810</v>
      </c>
      <c r="BD33920" s="473" t="s">
        <v>1301</v>
      </c>
    </row>
    <row r="33921" spans="53:56" ht="15" x14ac:dyDescent="0.25">
      <c r="BA33921" s="90" t="s">
        <v>38519</v>
      </c>
      <c r="BB33921" s="91" t="s">
        <v>1178</v>
      </c>
      <c r="BC33921" s="90" t="s">
        <v>21810</v>
      </c>
      <c r="BD33921" s="473" t="s">
        <v>1301</v>
      </c>
    </row>
    <row r="33922" spans="53:56" ht="15" x14ac:dyDescent="0.25">
      <c r="BA33922" s="91" t="s">
        <v>38520</v>
      </c>
      <c r="BB33922" s="91" t="s">
        <v>1178</v>
      </c>
      <c r="BC33922" s="91" t="s">
        <v>21810</v>
      </c>
      <c r="BD33922" s="473" t="s">
        <v>1301</v>
      </c>
    </row>
    <row r="33923" spans="53:56" ht="15" x14ac:dyDescent="0.25">
      <c r="BA33923" s="90" t="s">
        <v>38521</v>
      </c>
      <c r="BB33923" s="91" t="s">
        <v>1178</v>
      </c>
      <c r="BC33923" s="90" t="s">
        <v>3225</v>
      </c>
      <c r="BD33923" s="473" t="s">
        <v>1301</v>
      </c>
    </row>
    <row r="33924" spans="53:56" ht="15" x14ac:dyDescent="0.25">
      <c r="BA33924" s="91" t="s">
        <v>38522</v>
      </c>
      <c r="BB33924" s="91" t="s">
        <v>1178</v>
      </c>
      <c r="BC33924" s="91" t="s">
        <v>21810</v>
      </c>
      <c r="BD33924" s="473" t="s">
        <v>1301</v>
      </c>
    </row>
    <row r="33925" spans="53:56" ht="15" x14ac:dyDescent="0.25">
      <c r="BA33925" s="90" t="s">
        <v>38523</v>
      </c>
      <c r="BB33925" s="91" t="s">
        <v>1178</v>
      </c>
      <c r="BC33925" s="90" t="s">
        <v>21810</v>
      </c>
      <c r="BD33925" s="473" t="s">
        <v>1301</v>
      </c>
    </row>
    <row r="33926" spans="53:56" ht="15" x14ac:dyDescent="0.25">
      <c r="BA33926" s="91" t="s">
        <v>38524</v>
      </c>
      <c r="BB33926" s="91" t="s">
        <v>1178</v>
      </c>
      <c r="BC33926" s="91" t="s">
        <v>8585</v>
      </c>
      <c r="BD33926" s="473" t="s">
        <v>1301</v>
      </c>
    </row>
    <row r="33927" spans="53:56" ht="15" x14ac:dyDescent="0.25">
      <c r="BA33927" s="91" t="s">
        <v>38525</v>
      </c>
      <c r="BB33927" s="91" t="s">
        <v>1178</v>
      </c>
      <c r="BC33927" s="91" t="s">
        <v>21810</v>
      </c>
      <c r="BD33927" s="473" t="s">
        <v>1301</v>
      </c>
    </row>
    <row r="33928" spans="53:56" ht="15" x14ac:dyDescent="0.25">
      <c r="BA33928" s="90" t="s">
        <v>38526</v>
      </c>
      <c r="BB33928" s="91" t="s">
        <v>1178</v>
      </c>
      <c r="BC33928" s="90" t="s">
        <v>3225</v>
      </c>
      <c r="BD33928" s="473" t="s">
        <v>1301</v>
      </c>
    </row>
    <row r="33929" spans="53:56" ht="15" x14ac:dyDescent="0.25">
      <c r="BA33929" s="91" t="s">
        <v>38527</v>
      </c>
      <c r="BB33929" s="91" t="s">
        <v>1178</v>
      </c>
      <c r="BC33929" s="91" t="s">
        <v>3225</v>
      </c>
      <c r="BD33929" s="473" t="s">
        <v>1301</v>
      </c>
    </row>
    <row r="33930" spans="53:56" ht="15" x14ac:dyDescent="0.25">
      <c r="BA33930" s="90" t="s">
        <v>38528</v>
      </c>
      <c r="BB33930" s="91" t="s">
        <v>1178</v>
      </c>
      <c r="BC33930" s="90" t="s">
        <v>3225</v>
      </c>
      <c r="BD33930" s="473" t="s">
        <v>1301</v>
      </c>
    </row>
    <row r="33931" spans="53:56" ht="15" x14ac:dyDescent="0.25">
      <c r="BA33931" s="91" t="s">
        <v>38529</v>
      </c>
      <c r="BB33931" s="91" t="s">
        <v>1178</v>
      </c>
      <c r="BC33931" s="91" t="s">
        <v>3225</v>
      </c>
      <c r="BD33931" s="473" t="s">
        <v>1301</v>
      </c>
    </row>
    <row r="33932" spans="53:56" ht="15" x14ac:dyDescent="0.25">
      <c r="BA33932" s="90" t="s">
        <v>38530</v>
      </c>
      <c r="BB33932" s="91" t="s">
        <v>1178</v>
      </c>
      <c r="BC33932" s="90" t="s">
        <v>21810</v>
      </c>
      <c r="BD33932" s="473" t="s">
        <v>1301</v>
      </c>
    </row>
    <row r="33933" spans="53:56" ht="15" x14ac:dyDescent="0.25">
      <c r="BA33933" s="91" t="s">
        <v>38531</v>
      </c>
      <c r="BB33933" s="91" t="s">
        <v>1178</v>
      </c>
      <c r="BC33933" s="91" t="s">
        <v>21810</v>
      </c>
      <c r="BD33933" s="473" t="s">
        <v>1301</v>
      </c>
    </row>
    <row r="33934" spans="53:56" ht="15" x14ac:dyDescent="0.25">
      <c r="BA33934" s="90" t="s">
        <v>38532</v>
      </c>
      <c r="BB33934" s="91" t="s">
        <v>1178</v>
      </c>
      <c r="BC33934" s="90" t="s">
        <v>21810</v>
      </c>
      <c r="BD33934" s="473" t="s">
        <v>1301</v>
      </c>
    </row>
    <row r="33935" spans="53:56" ht="15" x14ac:dyDescent="0.25">
      <c r="BA33935" s="91" t="s">
        <v>38533</v>
      </c>
      <c r="BB33935" s="91" t="s">
        <v>1178</v>
      </c>
      <c r="BC33935" s="91" t="s">
        <v>3225</v>
      </c>
      <c r="BD33935" s="473" t="s">
        <v>1301</v>
      </c>
    </row>
    <row r="33936" spans="53:56" ht="15" x14ac:dyDescent="0.25">
      <c r="BA33936" s="90" t="s">
        <v>38534</v>
      </c>
      <c r="BB33936" s="91" t="s">
        <v>1178</v>
      </c>
      <c r="BC33936" s="90" t="s">
        <v>21810</v>
      </c>
      <c r="BD33936" s="473" t="s">
        <v>1301</v>
      </c>
    </row>
    <row r="33937" spans="53:56" ht="15" x14ac:dyDescent="0.25">
      <c r="BA33937" s="91" t="s">
        <v>38535</v>
      </c>
      <c r="BB33937" s="91" t="s">
        <v>1178</v>
      </c>
      <c r="BC33937" s="91" t="s">
        <v>3225</v>
      </c>
      <c r="BD33937" s="473" t="s">
        <v>1301</v>
      </c>
    </row>
    <row r="33938" spans="53:56" ht="15" x14ac:dyDescent="0.25">
      <c r="BA33938" s="90" t="s">
        <v>38536</v>
      </c>
      <c r="BB33938" s="91" t="s">
        <v>1178</v>
      </c>
      <c r="BC33938" s="90" t="s">
        <v>8585</v>
      </c>
      <c r="BD33938" s="473" t="s">
        <v>1301</v>
      </c>
    </row>
    <row r="33939" spans="53:56" ht="15" x14ac:dyDescent="0.25">
      <c r="BA33939" s="91" t="s">
        <v>38537</v>
      </c>
      <c r="BB33939" s="91" t="s">
        <v>1178</v>
      </c>
      <c r="BC33939" s="91" t="s">
        <v>21810</v>
      </c>
      <c r="BD33939" s="473" t="s">
        <v>1301</v>
      </c>
    </row>
    <row r="33940" spans="53:56" ht="15" x14ac:dyDescent="0.25">
      <c r="BA33940" s="90" t="s">
        <v>38538</v>
      </c>
      <c r="BB33940" s="91" t="s">
        <v>1178</v>
      </c>
      <c r="BC33940" s="90" t="s">
        <v>3448</v>
      </c>
      <c r="BD33940" s="473" t="s">
        <v>1301</v>
      </c>
    </row>
    <row r="33941" spans="53:56" ht="15" x14ac:dyDescent="0.25">
      <c r="BA33941" s="90" t="s">
        <v>38538</v>
      </c>
      <c r="BB33941" s="91" t="s">
        <v>1178</v>
      </c>
      <c r="BC33941" s="90" t="s">
        <v>8585</v>
      </c>
      <c r="BD33941" s="473" t="s">
        <v>1301</v>
      </c>
    </row>
    <row r="33942" spans="53:56" ht="15" x14ac:dyDescent="0.25">
      <c r="BA33942" s="91" t="s">
        <v>38539</v>
      </c>
      <c r="BB33942" s="91" t="s">
        <v>1178</v>
      </c>
      <c r="BC33942" s="91" t="s">
        <v>3225</v>
      </c>
      <c r="BD33942" s="473" t="s">
        <v>1301</v>
      </c>
    </row>
    <row r="33943" spans="53:56" ht="15" x14ac:dyDescent="0.25">
      <c r="BA33943" s="90" t="s">
        <v>38540</v>
      </c>
      <c r="BB33943" s="91" t="s">
        <v>1178</v>
      </c>
      <c r="BC33943" s="90" t="s">
        <v>8585</v>
      </c>
      <c r="BD33943" s="473" t="s">
        <v>1301</v>
      </c>
    </row>
    <row r="33944" spans="53:56" ht="15" x14ac:dyDescent="0.25">
      <c r="BA33944" s="91" t="s">
        <v>38541</v>
      </c>
      <c r="BB33944" s="91" t="s">
        <v>1178</v>
      </c>
      <c r="BC33944" s="91" t="s">
        <v>3225</v>
      </c>
      <c r="BD33944" s="473" t="s">
        <v>1301</v>
      </c>
    </row>
    <row r="33945" spans="53:56" ht="15" x14ac:dyDescent="0.25">
      <c r="BA33945" s="90" t="s">
        <v>38542</v>
      </c>
      <c r="BB33945" s="91" t="s">
        <v>1178</v>
      </c>
      <c r="BC33945" s="90" t="s">
        <v>21810</v>
      </c>
      <c r="BD33945" s="473" t="s">
        <v>1301</v>
      </c>
    </row>
    <row r="33946" spans="53:56" ht="15" x14ac:dyDescent="0.25">
      <c r="BA33946" s="91" t="s">
        <v>38543</v>
      </c>
      <c r="BB33946" s="91" t="s">
        <v>1178</v>
      </c>
      <c r="BC33946" s="91" t="s">
        <v>21810</v>
      </c>
      <c r="BD33946" s="473" t="s">
        <v>1301</v>
      </c>
    </row>
    <row r="33947" spans="53:56" ht="15" x14ac:dyDescent="0.25">
      <c r="BA33947" s="90" t="s">
        <v>38544</v>
      </c>
      <c r="BB33947" s="91" t="s">
        <v>1178</v>
      </c>
      <c r="BC33947" s="90" t="s">
        <v>3225</v>
      </c>
      <c r="BD33947" s="473" t="s">
        <v>1301</v>
      </c>
    </row>
    <row r="33948" spans="53:56" ht="15" x14ac:dyDescent="0.25">
      <c r="BA33948" s="91" t="s">
        <v>38545</v>
      </c>
      <c r="BB33948" s="91" t="s">
        <v>1178</v>
      </c>
      <c r="BC33948" s="91" t="s">
        <v>21810</v>
      </c>
      <c r="BD33948" s="473" t="s">
        <v>1301</v>
      </c>
    </row>
    <row r="33949" spans="53:56" ht="15" x14ac:dyDescent="0.25">
      <c r="BA33949" s="90" t="s">
        <v>38546</v>
      </c>
      <c r="BB33949" s="91" t="s">
        <v>1178</v>
      </c>
      <c r="BC33949" s="90" t="s">
        <v>8585</v>
      </c>
      <c r="BD33949" s="473" t="s">
        <v>1301</v>
      </c>
    </row>
    <row r="33950" spans="53:56" ht="15" x14ac:dyDescent="0.25">
      <c r="BA33950" s="91" t="s">
        <v>38547</v>
      </c>
      <c r="BB33950" s="91" t="s">
        <v>1178</v>
      </c>
      <c r="BC33950" s="91" t="s">
        <v>3225</v>
      </c>
      <c r="BD33950" s="473" t="s">
        <v>1301</v>
      </c>
    </row>
    <row r="33951" spans="53:56" ht="15" x14ac:dyDescent="0.25">
      <c r="BA33951" s="90" t="s">
        <v>38548</v>
      </c>
      <c r="BB33951" s="91" t="s">
        <v>1178</v>
      </c>
      <c r="BC33951" s="90" t="s">
        <v>21810</v>
      </c>
      <c r="BD33951" s="473" t="s">
        <v>1301</v>
      </c>
    </row>
    <row r="33952" spans="53:56" ht="15" x14ac:dyDescent="0.25">
      <c r="BA33952" s="91" t="s">
        <v>38549</v>
      </c>
      <c r="BB33952" s="91" t="s">
        <v>1178</v>
      </c>
      <c r="BC33952" s="91" t="s">
        <v>21810</v>
      </c>
      <c r="BD33952" s="473" t="s">
        <v>1301</v>
      </c>
    </row>
    <row r="33953" spans="53:56" ht="15" x14ac:dyDescent="0.25">
      <c r="BA33953" s="90" t="s">
        <v>38550</v>
      </c>
      <c r="BB33953" s="91" t="s">
        <v>1178</v>
      </c>
      <c r="BC33953" s="90" t="s">
        <v>21810</v>
      </c>
      <c r="BD33953" s="473" t="s">
        <v>1301</v>
      </c>
    </row>
    <row r="33954" spans="53:56" ht="15" x14ac:dyDescent="0.25">
      <c r="BA33954" s="91" t="s">
        <v>38551</v>
      </c>
      <c r="BB33954" s="91" t="s">
        <v>1178</v>
      </c>
      <c r="BC33954" s="91" t="s">
        <v>8585</v>
      </c>
      <c r="BD33954" s="473" t="s">
        <v>1301</v>
      </c>
    </row>
    <row r="33955" spans="53:56" ht="15" x14ac:dyDescent="0.25">
      <c r="BA33955" s="90" t="s">
        <v>38552</v>
      </c>
      <c r="BB33955" s="91" t="s">
        <v>1178</v>
      </c>
      <c r="BC33955" s="90" t="s">
        <v>21810</v>
      </c>
      <c r="BD33955" s="473" t="s">
        <v>1301</v>
      </c>
    </row>
    <row r="33956" spans="53:56" ht="15" x14ac:dyDescent="0.25">
      <c r="BA33956" s="91" t="s">
        <v>38553</v>
      </c>
      <c r="BB33956" s="91" t="s">
        <v>1178</v>
      </c>
      <c r="BC33956" s="91" t="s">
        <v>3225</v>
      </c>
      <c r="BD33956" s="473" t="s">
        <v>1301</v>
      </c>
    </row>
    <row r="33957" spans="53:56" ht="15" x14ac:dyDescent="0.25">
      <c r="BA33957" s="90" t="s">
        <v>38554</v>
      </c>
      <c r="BB33957" s="91" t="s">
        <v>1178</v>
      </c>
      <c r="BC33957" s="90" t="s">
        <v>3225</v>
      </c>
      <c r="BD33957" s="473" t="s">
        <v>1301</v>
      </c>
    </row>
    <row r="33958" spans="53:56" ht="15" x14ac:dyDescent="0.25">
      <c r="BA33958" s="91" t="s">
        <v>38555</v>
      </c>
      <c r="BB33958" s="91" t="s">
        <v>1178</v>
      </c>
      <c r="BC33958" s="91" t="s">
        <v>3225</v>
      </c>
      <c r="BD33958" s="473" t="s">
        <v>1301</v>
      </c>
    </row>
    <row r="33959" spans="53:56" ht="15" x14ac:dyDescent="0.25">
      <c r="BA33959" s="90" t="s">
        <v>38556</v>
      </c>
      <c r="BB33959" s="91" t="s">
        <v>1178</v>
      </c>
      <c r="BC33959" s="90" t="s">
        <v>3225</v>
      </c>
      <c r="BD33959" s="473" t="s">
        <v>1301</v>
      </c>
    </row>
    <row r="33960" spans="53:56" ht="15" x14ac:dyDescent="0.25">
      <c r="BA33960" s="91" t="s">
        <v>38557</v>
      </c>
      <c r="BB33960" s="91" t="s">
        <v>1178</v>
      </c>
      <c r="BC33960" s="91" t="s">
        <v>21810</v>
      </c>
      <c r="BD33960" s="473" t="s">
        <v>1301</v>
      </c>
    </row>
    <row r="33961" spans="53:56" ht="15" x14ac:dyDescent="0.25">
      <c r="BA33961" s="90" t="s">
        <v>38558</v>
      </c>
      <c r="BB33961" s="91" t="s">
        <v>1178</v>
      </c>
      <c r="BC33961" s="90" t="s">
        <v>21810</v>
      </c>
      <c r="BD33961" s="473" t="s">
        <v>1301</v>
      </c>
    </row>
    <row r="33962" spans="53:56" ht="15" x14ac:dyDescent="0.25">
      <c r="BA33962" s="91" t="s">
        <v>38559</v>
      </c>
      <c r="BB33962" s="91" t="s">
        <v>1178</v>
      </c>
      <c r="BC33962" s="91" t="s">
        <v>3225</v>
      </c>
      <c r="BD33962" s="473" t="s">
        <v>1301</v>
      </c>
    </row>
    <row r="33963" spans="53:56" ht="15" x14ac:dyDescent="0.25">
      <c r="BA33963" s="90" t="s">
        <v>38560</v>
      </c>
      <c r="BB33963" s="91" t="s">
        <v>1178</v>
      </c>
      <c r="BC33963" s="90" t="s">
        <v>3225</v>
      </c>
      <c r="BD33963" s="473" t="s">
        <v>1301</v>
      </c>
    </row>
    <row r="33964" spans="53:56" ht="15" x14ac:dyDescent="0.25">
      <c r="BA33964" s="91" t="s">
        <v>38561</v>
      </c>
      <c r="BB33964" s="91" t="s">
        <v>1178</v>
      </c>
      <c r="BC33964" s="91" t="s">
        <v>8585</v>
      </c>
      <c r="BD33964" s="473" t="s">
        <v>1301</v>
      </c>
    </row>
    <row r="33965" spans="53:56" ht="15" x14ac:dyDescent="0.25">
      <c r="BA33965" s="90" t="s">
        <v>38562</v>
      </c>
      <c r="BB33965" s="91" t="s">
        <v>1178</v>
      </c>
      <c r="BC33965" s="90" t="s">
        <v>3225</v>
      </c>
      <c r="BD33965" s="473" t="s">
        <v>1301</v>
      </c>
    </row>
    <row r="33966" spans="53:56" ht="15" x14ac:dyDescent="0.25">
      <c r="BA33966" s="91" t="s">
        <v>38563</v>
      </c>
      <c r="BB33966" s="91" t="s">
        <v>1178</v>
      </c>
      <c r="BC33966" s="91" t="s">
        <v>3225</v>
      </c>
      <c r="BD33966" s="473" t="s">
        <v>1301</v>
      </c>
    </row>
    <row r="33967" spans="53:56" ht="15" x14ac:dyDescent="0.25">
      <c r="BA33967" s="90" t="s">
        <v>38564</v>
      </c>
      <c r="BB33967" s="91" t="s">
        <v>1178</v>
      </c>
      <c r="BC33967" s="90" t="s">
        <v>8585</v>
      </c>
      <c r="BD33967" s="473" t="s">
        <v>1301</v>
      </c>
    </row>
    <row r="33968" spans="53:56" ht="15" x14ac:dyDescent="0.25">
      <c r="BA33968" s="91" t="s">
        <v>38565</v>
      </c>
      <c r="BB33968" s="91" t="s">
        <v>1178</v>
      </c>
      <c r="BC33968" s="91" t="s">
        <v>30811</v>
      </c>
      <c r="BD33968" s="473" t="s">
        <v>1301</v>
      </c>
    </row>
    <row r="33969" spans="53:56" ht="15" x14ac:dyDescent="0.25">
      <c r="BA33969" s="91" t="s">
        <v>38566</v>
      </c>
      <c r="BB33969" s="91" t="s">
        <v>1178</v>
      </c>
      <c r="BC33969" s="91" t="s">
        <v>30811</v>
      </c>
      <c r="BD33969" s="473" t="s">
        <v>1301</v>
      </c>
    </row>
    <row r="33970" spans="53:56" ht="15" x14ac:dyDescent="0.25">
      <c r="BA33970" s="90" t="s">
        <v>38567</v>
      </c>
      <c r="BB33970" s="91" t="s">
        <v>1178</v>
      </c>
      <c r="BC33970" s="90" t="s">
        <v>30811</v>
      </c>
      <c r="BD33970" s="473" t="s">
        <v>1301</v>
      </c>
    </row>
    <row r="33971" spans="53:56" ht="15" x14ac:dyDescent="0.25">
      <c r="BA33971" s="91" t="s">
        <v>38568</v>
      </c>
      <c r="BB33971" s="91" t="s">
        <v>1178</v>
      </c>
      <c r="BC33971" s="91" t="s">
        <v>30811</v>
      </c>
      <c r="BD33971" s="473" t="s">
        <v>1301</v>
      </c>
    </row>
    <row r="33972" spans="53:56" ht="15" x14ac:dyDescent="0.25">
      <c r="BA33972" s="90" t="s">
        <v>38569</v>
      </c>
      <c r="BB33972" s="91" t="s">
        <v>1178</v>
      </c>
      <c r="BC33972" s="90" t="s">
        <v>1401</v>
      </c>
      <c r="BD33972" s="473" t="s">
        <v>1301</v>
      </c>
    </row>
    <row r="33973" spans="53:56" ht="15" x14ac:dyDescent="0.25">
      <c r="BA33973" s="90" t="s">
        <v>38570</v>
      </c>
      <c r="BB33973" s="91" t="s">
        <v>1178</v>
      </c>
      <c r="BC33973" s="90" t="s">
        <v>1401</v>
      </c>
      <c r="BD33973" s="473" t="s">
        <v>1301</v>
      </c>
    </row>
    <row r="33974" spans="53:56" ht="15" x14ac:dyDescent="0.25">
      <c r="BA33974" s="91" t="s">
        <v>38571</v>
      </c>
      <c r="BB33974" s="91" t="s">
        <v>1178</v>
      </c>
      <c r="BC33974" s="91" t="s">
        <v>30811</v>
      </c>
      <c r="BD33974" s="473" t="s">
        <v>1301</v>
      </c>
    </row>
    <row r="33975" spans="53:56" ht="15" x14ac:dyDescent="0.25">
      <c r="BA33975" s="90" t="s">
        <v>38572</v>
      </c>
      <c r="BB33975" s="91" t="s">
        <v>1178</v>
      </c>
      <c r="BC33975" s="90" t="s">
        <v>30811</v>
      </c>
      <c r="BD33975" s="473" t="s">
        <v>1301</v>
      </c>
    </row>
    <row r="33976" spans="53:56" ht="15" x14ac:dyDescent="0.25">
      <c r="BA33976" s="91" t="s">
        <v>38573</v>
      </c>
      <c r="BB33976" s="91" t="s">
        <v>1178</v>
      </c>
      <c r="BC33976" s="91" t="s">
        <v>38574</v>
      </c>
      <c r="BD33976" s="473" t="s">
        <v>1301</v>
      </c>
    </row>
    <row r="33977" spans="53:56" ht="15" x14ac:dyDescent="0.25">
      <c r="BA33977" s="91" t="s">
        <v>38575</v>
      </c>
      <c r="BB33977" s="91" t="s">
        <v>1178</v>
      </c>
      <c r="BC33977" s="91" t="s">
        <v>14648</v>
      </c>
      <c r="BD33977" s="473" t="s">
        <v>1301</v>
      </c>
    </row>
    <row r="33978" spans="53:56" ht="15" x14ac:dyDescent="0.25">
      <c r="BA33978" s="90" t="s">
        <v>38576</v>
      </c>
      <c r="BB33978" s="91" t="s">
        <v>1178</v>
      </c>
      <c r="BC33978" s="90" t="s">
        <v>38574</v>
      </c>
      <c r="BD33978" s="473" t="s">
        <v>1301</v>
      </c>
    </row>
    <row r="33979" spans="53:56" ht="15" x14ac:dyDescent="0.25">
      <c r="BA33979" s="91" t="s">
        <v>38577</v>
      </c>
      <c r="BB33979" s="91" t="s">
        <v>1178</v>
      </c>
      <c r="BC33979" s="91" t="s">
        <v>38574</v>
      </c>
      <c r="BD33979" s="473" t="s">
        <v>1301</v>
      </c>
    </row>
    <row r="33980" spans="53:56" ht="15" x14ac:dyDescent="0.25">
      <c r="BA33980" s="90" t="s">
        <v>38578</v>
      </c>
      <c r="BB33980" s="91" t="s">
        <v>1178</v>
      </c>
      <c r="BC33980" s="90" t="s">
        <v>38574</v>
      </c>
      <c r="BD33980" s="473" t="s">
        <v>1301</v>
      </c>
    </row>
    <row r="33981" spans="53:56" ht="15" x14ac:dyDescent="0.25">
      <c r="BA33981" s="90" t="s">
        <v>38579</v>
      </c>
      <c r="BB33981" s="91" t="s">
        <v>1178</v>
      </c>
      <c r="BC33981" s="90" t="s">
        <v>18082</v>
      </c>
      <c r="BD33981" s="473" t="s">
        <v>1301</v>
      </c>
    </row>
    <row r="33982" spans="53:56" ht="15" x14ac:dyDescent="0.25">
      <c r="BA33982" s="91" t="s">
        <v>38580</v>
      </c>
      <c r="BB33982" s="91" t="s">
        <v>1178</v>
      </c>
      <c r="BC33982" s="91" t="s">
        <v>18082</v>
      </c>
      <c r="BD33982" s="473" t="s">
        <v>1301</v>
      </c>
    </row>
    <row r="33983" spans="53:56" ht="15" x14ac:dyDescent="0.25">
      <c r="BA33983" s="90" t="s">
        <v>38581</v>
      </c>
      <c r="BB33983" s="91" t="s">
        <v>1178</v>
      </c>
      <c r="BC33983" s="90" t="s">
        <v>38574</v>
      </c>
      <c r="BD33983" s="473" t="s">
        <v>1301</v>
      </c>
    </row>
    <row r="33984" spans="53:56" ht="15" x14ac:dyDescent="0.25">
      <c r="BA33984" s="91" t="s">
        <v>38582</v>
      </c>
      <c r="BB33984" s="91" t="s">
        <v>1178</v>
      </c>
      <c r="BC33984" s="91" t="s">
        <v>38574</v>
      </c>
      <c r="BD33984" s="473" t="s">
        <v>1301</v>
      </c>
    </row>
    <row r="33985" spans="53:56" ht="15" x14ac:dyDescent="0.25">
      <c r="BA33985" s="91" t="s">
        <v>38583</v>
      </c>
      <c r="BB33985" s="91" t="s">
        <v>1178</v>
      </c>
      <c r="BC33985" s="91" t="s">
        <v>14648</v>
      </c>
      <c r="BD33985" s="473" t="s">
        <v>1301</v>
      </c>
    </row>
    <row r="33986" spans="53:56" ht="15" x14ac:dyDescent="0.25">
      <c r="BA33986" s="90" t="s">
        <v>38584</v>
      </c>
      <c r="BB33986" s="91" t="s">
        <v>1178</v>
      </c>
      <c r="BC33986" s="90" t="s">
        <v>30811</v>
      </c>
      <c r="BD33986" s="473" t="s">
        <v>1301</v>
      </c>
    </row>
    <row r="33987" spans="53:56" ht="15" x14ac:dyDescent="0.25">
      <c r="BA33987" s="91" t="s">
        <v>38585</v>
      </c>
      <c r="BB33987" s="91" t="s">
        <v>1178</v>
      </c>
      <c r="BC33987" s="91" t="s">
        <v>38574</v>
      </c>
      <c r="BD33987" s="473" t="s">
        <v>1301</v>
      </c>
    </row>
    <row r="33988" spans="53:56" ht="15" x14ac:dyDescent="0.25">
      <c r="BA33988" s="90" t="s">
        <v>38586</v>
      </c>
      <c r="BB33988" s="91" t="s">
        <v>1178</v>
      </c>
      <c r="BC33988" s="90" t="s">
        <v>18082</v>
      </c>
      <c r="BD33988" s="473" t="s">
        <v>1301</v>
      </c>
    </row>
    <row r="33989" spans="53:56" ht="15" x14ac:dyDescent="0.25">
      <c r="BA33989" s="90" t="s">
        <v>38587</v>
      </c>
      <c r="BB33989" s="91" t="s">
        <v>1178</v>
      </c>
      <c r="BC33989" s="90" t="s">
        <v>18082</v>
      </c>
      <c r="BD33989" s="473" t="s">
        <v>1301</v>
      </c>
    </row>
    <row r="33990" spans="53:56" ht="15" x14ac:dyDescent="0.25">
      <c r="BA33990" s="91" t="s">
        <v>38588</v>
      </c>
      <c r="BB33990" s="91" t="s">
        <v>1178</v>
      </c>
      <c r="BC33990" s="91" t="s">
        <v>14222</v>
      </c>
      <c r="BD33990" s="473" t="s">
        <v>1301</v>
      </c>
    </row>
    <row r="33991" spans="53:56" ht="15" x14ac:dyDescent="0.25">
      <c r="BA33991" s="90" t="s">
        <v>38589</v>
      </c>
      <c r="BB33991" s="91" t="s">
        <v>1178</v>
      </c>
      <c r="BC33991" s="90" t="s">
        <v>38574</v>
      </c>
      <c r="BD33991" s="473" t="s">
        <v>1301</v>
      </c>
    </row>
    <row r="33992" spans="53:56" ht="15" x14ac:dyDescent="0.25">
      <c r="BA33992" s="91" t="s">
        <v>38590</v>
      </c>
      <c r="BB33992" s="91" t="s">
        <v>1178</v>
      </c>
      <c r="BC33992" s="91" t="s">
        <v>30811</v>
      </c>
      <c r="BD33992" s="473" t="s">
        <v>1301</v>
      </c>
    </row>
    <row r="33993" spans="53:56" ht="15" x14ac:dyDescent="0.25">
      <c r="BA33993" s="91" t="s">
        <v>38591</v>
      </c>
      <c r="BB33993" s="91" t="s">
        <v>1178</v>
      </c>
      <c r="BC33993" s="91" t="s">
        <v>18082</v>
      </c>
      <c r="BD33993" s="473" t="s">
        <v>1301</v>
      </c>
    </row>
    <row r="33994" spans="53:56" ht="15" x14ac:dyDescent="0.25">
      <c r="BA33994" s="90" t="s">
        <v>38592</v>
      </c>
      <c r="BB33994" s="91" t="s">
        <v>1178</v>
      </c>
      <c r="BC33994" s="90" t="s">
        <v>18082</v>
      </c>
      <c r="BD33994" s="473" t="s">
        <v>1301</v>
      </c>
    </row>
    <row r="33995" spans="53:56" ht="15" x14ac:dyDescent="0.25">
      <c r="BA33995" s="91" t="s">
        <v>38593</v>
      </c>
      <c r="BB33995" s="91" t="s">
        <v>1178</v>
      </c>
      <c r="BC33995" s="91" t="s">
        <v>18082</v>
      </c>
      <c r="BD33995" s="473" t="s">
        <v>1301</v>
      </c>
    </row>
    <row r="33996" spans="53:56" ht="15" x14ac:dyDescent="0.25">
      <c r="BA33996" s="90" t="s">
        <v>38594</v>
      </c>
      <c r="BB33996" s="91" t="s">
        <v>1178</v>
      </c>
      <c r="BC33996" s="90" t="s">
        <v>30811</v>
      </c>
      <c r="BD33996" s="473" t="s">
        <v>1301</v>
      </c>
    </row>
    <row r="33997" spans="53:56" ht="15" x14ac:dyDescent="0.25">
      <c r="BA33997" s="90" t="s">
        <v>38595</v>
      </c>
      <c r="BB33997" s="91" t="s">
        <v>1178</v>
      </c>
      <c r="BC33997" s="90" t="s">
        <v>14648</v>
      </c>
      <c r="BD33997" s="473" t="s">
        <v>1301</v>
      </c>
    </row>
    <row r="33998" spans="53:56" ht="15" x14ac:dyDescent="0.25">
      <c r="BA33998" s="91" t="s">
        <v>38596</v>
      </c>
      <c r="BB33998" s="91" t="s">
        <v>1178</v>
      </c>
      <c r="BC33998" s="91" t="s">
        <v>18082</v>
      </c>
      <c r="BD33998" s="473" t="s">
        <v>1301</v>
      </c>
    </row>
    <row r="33999" spans="53:56" ht="15" x14ac:dyDescent="0.25">
      <c r="BA33999" s="90" t="s">
        <v>38597</v>
      </c>
      <c r="BB33999" s="91" t="s">
        <v>1178</v>
      </c>
      <c r="BC33999" s="90" t="s">
        <v>38574</v>
      </c>
      <c r="BD33999" s="473" t="s">
        <v>1301</v>
      </c>
    </row>
    <row r="34000" spans="53:56" ht="15" x14ac:dyDescent="0.25">
      <c r="BA34000" s="91" t="s">
        <v>38598</v>
      </c>
      <c r="BB34000" s="91" t="s">
        <v>1178</v>
      </c>
      <c r="BC34000" s="91" t="s">
        <v>18082</v>
      </c>
      <c r="BD34000" s="473" t="s">
        <v>1301</v>
      </c>
    </row>
    <row r="34001" spans="53:56" ht="15" x14ac:dyDescent="0.25">
      <c r="BA34001" s="91" t="s">
        <v>38599</v>
      </c>
      <c r="BB34001" s="91" t="s">
        <v>1178</v>
      </c>
      <c r="BC34001" s="91" t="s">
        <v>14648</v>
      </c>
      <c r="BD34001" s="473" t="s">
        <v>1301</v>
      </c>
    </row>
    <row r="34002" spans="53:56" ht="15" x14ac:dyDescent="0.25">
      <c r="BA34002" s="90" t="s">
        <v>38600</v>
      </c>
      <c r="BB34002" s="91" t="s">
        <v>1178</v>
      </c>
      <c r="BC34002" s="90" t="s">
        <v>30811</v>
      </c>
      <c r="BD34002" s="473" t="s">
        <v>1301</v>
      </c>
    </row>
    <row r="34003" spans="53:56" ht="15" x14ac:dyDescent="0.25">
      <c r="BA34003" s="91" t="s">
        <v>38601</v>
      </c>
      <c r="BB34003" s="91" t="s">
        <v>1178</v>
      </c>
      <c r="BC34003" s="91" t="s">
        <v>38574</v>
      </c>
      <c r="BD34003" s="473" t="s">
        <v>1301</v>
      </c>
    </row>
    <row r="34004" spans="53:56" ht="15" x14ac:dyDescent="0.25">
      <c r="BA34004" s="90" t="s">
        <v>38602</v>
      </c>
      <c r="BB34004" s="91" t="s">
        <v>1178</v>
      </c>
      <c r="BC34004" s="90" t="s">
        <v>30811</v>
      </c>
      <c r="BD34004" s="473" t="s">
        <v>1301</v>
      </c>
    </row>
    <row r="34005" spans="53:56" ht="15" x14ac:dyDescent="0.25">
      <c r="BA34005" s="91" t="s">
        <v>38603</v>
      </c>
      <c r="BB34005" s="91" t="s">
        <v>1178</v>
      </c>
      <c r="BC34005" s="91" t="s">
        <v>38574</v>
      </c>
      <c r="BD34005" s="473" t="s">
        <v>1301</v>
      </c>
    </row>
    <row r="34006" spans="53:56" ht="15" x14ac:dyDescent="0.25">
      <c r="BA34006" s="90" t="s">
        <v>38604</v>
      </c>
      <c r="BB34006" s="91" t="s">
        <v>1178</v>
      </c>
      <c r="BC34006" s="90" t="s">
        <v>14648</v>
      </c>
      <c r="BD34006" s="473" t="s">
        <v>1301</v>
      </c>
    </row>
    <row r="34007" spans="53:56" ht="15" x14ac:dyDescent="0.25">
      <c r="BA34007" s="91" t="s">
        <v>38605</v>
      </c>
      <c r="BB34007" s="91" t="s">
        <v>1178</v>
      </c>
      <c r="BC34007" s="91" t="s">
        <v>14648</v>
      </c>
      <c r="BD34007" s="473" t="s">
        <v>1301</v>
      </c>
    </row>
    <row r="34008" spans="53:56" ht="15" x14ac:dyDescent="0.25">
      <c r="BA34008" s="90" t="s">
        <v>38606</v>
      </c>
      <c r="BB34008" s="91" t="s">
        <v>1178</v>
      </c>
      <c r="BC34008" s="90" t="s">
        <v>38574</v>
      </c>
      <c r="BD34008" s="473" t="s">
        <v>1301</v>
      </c>
    </row>
    <row r="34009" spans="53:56" ht="15" x14ac:dyDescent="0.25">
      <c r="BA34009" s="91" t="s">
        <v>38607</v>
      </c>
      <c r="BB34009" s="91" t="s">
        <v>1178</v>
      </c>
      <c r="BC34009" s="91" t="s">
        <v>38608</v>
      </c>
      <c r="BD34009" s="473" t="s">
        <v>1301</v>
      </c>
    </row>
    <row r="34010" spans="53:56" ht="15" x14ac:dyDescent="0.25">
      <c r="BA34010" s="90" t="s">
        <v>38609</v>
      </c>
      <c r="BB34010" s="91" t="s">
        <v>1178</v>
      </c>
      <c r="BC34010" s="90" t="s">
        <v>38608</v>
      </c>
      <c r="BD34010" s="473" t="s">
        <v>1301</v>
      </c>
    </row>
    <row r="34011" spans="53:56" ht="15" x14ac:dyDescent="0.25">
      <c r="BA34011" s="91" t="s">
        <v>38610</v>
      </c>
      <c r="BB34011" s="91" t="s">
        <v>1178</v>
      </c>
      <c r="BC34011" s="91" t="s">
        <v>38608</v>
      </c>
      <c r="BD34011" s="473" t="s">
        <v>1301</v>
      </c>
    </row>
    <row r="34012" spans="53:56" ht="15" x14ac:dyDescent="0.25">
      <c r="BA34012" s="90" t="s">
        <v>38611</v>
      </c>
      <c r="BB34012" s="91" t="s">
        <v>1178</v>
      </c>
      <c r="BC34012" s="90" t="s">
        <v>38608</v>
      </c>
      <c r="BD34012" s="473" t="s">
        <v>1301</v>
      </c>
    </row>
    <row r="34013" spans="53:56" ht="15" x14ac:dyDescent="0.25">
      <c r="BA34013" s="91" t="s">
        <v>38612</v>
      </c>
      <c r="BB34013" s="91" t="s">
        <v>1178</v>
      </c>
      <c r="BC34013" s="91" t="s">
        <v>38608</v>
      </c>
      <c r="BD34013" s="473" t="s">
        <v>1301</v>
      </c>
    </row>
    <row r="34014" spans="53:56" ht="15" x14ac:dyDescent="0.25">
      <c r="BA34014" s="90" t="s">
        <v>38613</v>
      </c>
      <c r="BB34014" s="91" t="s">
        <v>1178</v>
      </c>
      <c r="BC34014" s="90" t="s">
        <v>38608</v>
      </c>
      <c r="BD34014" s="473" t="s">
        <v>1301</v>
      </c>
    </row>
    <row r="34015" spans="53:56" ht="15" x14ac:dyDescent="0.25">
      <c r="BA34015" s="90" t="s">
        <v>38614</v>
      </c>
      <c r="BB34015" s="91" t="s">
        <v>1178</v>
      </c>
      <c r="BC34015" s="90" t="s">
        <v>38608</v>
      </c>
      <c r="BD34015" s="473" t="s">
        <v>1301</v>
      </c>
    </row>
    <row r="34016" spans="53:56" ht="15" x14ac:dyDescent="0.25">
      <c r="BA34016" s="91" t="s">
        <v>38615</v>
      </c>
      <c r="BB34016" s="91" t="s">
        <v>1178</v>
      </c>
      <c r="BC34016" s="91" t="s">
        <v>38608</v>
      </c>
      <c r="BD34016" s="473" t="s">
        <v>1301</v>
      </c>
    </row>
    <row r="34017" spans="53:56" ht="15" x14ac:dyDescent="0.25">
      <c r="BA34017" s="90" t="s">
        <v>38616</v>
      </c>
      <c r="BB34017" s="91" t="s">
        <v>1178</v>
      </c>
      <c r="BC34017" s="90" t="s">
        <v>38608</v>
      </c>
      <c r="BD34017" s="473" t="s">
        <v>1301</v>
      </c>
    </row>
    <row r="34018" spans="53:56" ht="15" x14ac:dyDescent="0.25">
      <c r="BA34018" s="91" t="s">
        <v>38617</v>
      </c>
      <c r="BB34018" s="91" t="s">
        <v>1178</v>
      </c>
      <c r="BC34018" s="91" t="s">
        <v>38608</v>
      </c>
      <c r="BD34018" s="473" t="s">
        <v>1301</v>
      </c>
    </row>
    <row r="34019" spans="53:56" ht="15" x14ac:dyDescent="0.25">
      <c r="BA34019" s="90" t="s">
        <v>38618</v>
      </c>
      <c r="BB34019" s="91" t="s">
        <v>1178</v>
      </c>
      <c r="BC34019" s="90" t="s">
        <v>38608</v>
      </c>
      <c r="BD34019" s="473" t="s">
        <v>1301</v>
      </c>
    </row>
    <row r="34020" spans="53:56" ht="15" x14ac:dyDescent="0.25">
      <c r="BA34020" s="91" t="s">
        <v>38619</v>
      </c>
      <c r="BB34020" s="91" t="s">
        <v>1178</v>
      </c>
      <c r="BC34020" s="91" t="s">
        <v>38608</v>
      </c>
      <c r="BD34020" s="473" t="s">
        <v>1301</v>
      </c>
    </row>
    <row r="34021" spans="53:56" ht="15" x14ac:dyDescent="0.25">
      <c r="BA34021" s="90" t="s">
        <v>38620</v>
      </c>
      <c r="BB34021" s="91" t="s">
        <v>1178</v>
      </c>
      <c r="BC34021" s="90" t="s">
        <v>38608</v>
      </c>
      <c r="BD34021" s="473" t="s">
        <v>1301</v>
      </c>
    </row>
    <row r="34022" spans="53:56" ht="15" x14ac:dyDescent="0.25">
      <c r="BA34022" s="91" t="s">
        <v>38621</v>
      </c>
      <c r="BB34022" s="91" t="s">
        <v>1178</v>
      </c>
      <c r="BC34022" s="91" t="s">
        <v>10222</v>
      </c>
      <c r="BD34022" s="473" t="s">
        <v>1301</v>
      </c>
    </row>
    <row r="34023" spans="53:56" ht="15" x14ac:dyDescent="0.25">
      <c r="BA34023" s="90" t="s">
        <v>38622</v>
      </c>
      <c r="BB34023" s="91" t="s">
        <v>1178</v>
      </c>
      <c r="BC34023" s="90" t="s">
        <v>38608</v>
      </c>
      <c r="BD34023" s="473" t="s">
        <v>1301</v>
      </c>
    </row>
    <row r="34024" spans="53:56" ht="15" x14ac:dyDescent="0.25">
      <c r="BA34024" s="91" t="s">
        <v>38623</v>
      </c>
      <c r="BB34024" s="91" t="s">
        <v>1178</v>
      </c>
      <c r="BC34024" s="91" t="s">
        <v>14222</v>
      </c>
      <c r="BD34024" s="473" t="s">
        <v>1301</v>
      </c>
    </row>
    <row r="34025" spans="53:56" ht="15" x14ac:dyDescent="0.25">
      <c r="BA34025" s="90" t="s">
        <v>38624</v>
      </c>
      <c r="BB34025" s="91" t="s">
        <v>1178</v>
      </c>
      <c r="BC34025" s="90" t="s">
        <v>14222</v>
      </c>
      <c r="BD34025" s="473" t="s">
        <v>1301</v>
      </c>
    </row>
    <row r="34026" spans="53:56" ht="15" x14ac:dyDescent="0.25">
      <c r="BA34026" s="91" t="s">
        <v>38625</v>
      </c>
      <c r="BB34026" s="91" t="s">
        <v>1178</v>
      </c>
      <c r="BC34026" s="91" t="s">
        <v>14648</v>
      </c>
      <c r="BD34026" s="473" t="s">
        <v>1301</v>
      </c>
    </row>
    <row r="34027" spans="53:56" ht="15" x14ac:dyDescent="0.25">
      <c r="BA34027" s="90" t="s">
        <v>38626</v>
      </c>
      <c r="BB34027" s="91" t="s">
        <v>1178</v>
      </c>
      <c r="BC34027" s="90" t="s">
        <v>1401</v>
      </c>
      <c r="BD34027" s="473" t="s">
        <v>1301</v>
      </c>
    </row>
    <row r="34028" spans="53:56" ht="15" x14ac:dyDescent="0.25">
      <c r="BA34028" s="91" t="s">
        <v>38627</v>
      </c>
      <c r="BB34028" s="91" t="s">
        <v>1178</v>
      </c>
      <c r="BC34028" s="91" t="s">
        <v>1401</v>
      </c>
      <c r="BD34028" s="473" t="s">
        <v>1301</v>
      </c>
    </row>
    <row r="34029" spans="53:56" ht="15" x14ac:dyDescent="0.25">
      <c r="BA34029" s="90" t="s">
        <v>38628</v>
      </c>
      <c r="BB34029" s="91" t="s">
        <v>1178</v>
      </c>
      <c r="BC34029" s="90" t="s">
        <v>10222</v>
      </c>
      <c r="BD34029" s="473" t="s">
        <v>1301</v>
      </c>
    </row>
    <row r="34030" spans="53:56" ht="15" x14ac:dyDescent="0.25">
      <c r="BA34030" s="91" t="s">
        <v>38629</v>
      </c>
      <c r="BB34030" s="91" t="s">
        <v>1178</v>
      </c>
      <c r="BC34030" s="91" t="s">
        <v>1401</v>
      </c>
      <c r="BD34030" s="473" t="s">
        <v>1301</v>
      </c>
    </row>
    <row r="34031" spans="53:56" ht="15" x14ac:dyDescent="0.25">
      <c r="BA34031" s="90" t="s">
        <v>38630</v>
      </c>
      <c r="BB34031" s="91" t="s">
        <v>1178</v>
      </c>
      <c r="BC34031" s="90" t="s">
        <v>10222</v>
      </c>
      <c r="BD34031" s="473" t="s">
        <v>1301</v>
      </c>
    </row>
    <row r="34032" spans="53:56" ht="15" x14ac:dyDescent="0.25">
      <c r="BA34032" s="91" t="s">
        <v>38631</v>
      </c>
      <c r="BB34032" s="91" t="s">
        <v>1178</v>
      </c>
      <c r="BC34032" s="91" t="s">
        <v>10222</v>
      </c>
      <c r="BD34032" s="473" t="s">
        <v>1301</v>
      </c>
    </row>
    <row r="34033" spans="53:56" ht="15" x14ac:dyDescent="0.25">
      <c r="BA34033" s="90" t="s">
        <v>38632</v>
      </c>
      <c r="BB34033" s="91" t="s">
        <v>1178</v>
      </c>
      <c r="BC34033" s="90" t="s">
        <v>38608</v>
      </c>
      <c r="BD34033" s="473" t="s">
        <v>1301</v>
      </c>
    </row>
    <row r="34034" spans="53:56" ht="15" x14ac:dyDescent="0.25">
      <c r="BA34034" s="91" t="s">
        <v>38633</v>
      </c>
      <c r="BB34034" s="91" t="s">
        <v>1178</v>
      </c>
      <c r="BC34034" s="91" t="s">
        <v>38608</v>
      </c>
      <c r="BD34034" s="473" t="s">
        <v>1301</v>
      </c>
    </row>
    <row r="34035" spans="53:56" ht="15" x14ac:dyDescent="0.25">
      <c r="BA34035" s="90" t="s">
        <v>38634</v>
      </c>
      <c r="BB34035" s="91" t="s">
        <v>1178</v>
      </c>
      <c r="BC34035" s="90" t="s">
        <v>38608</v>
      </c>
      <c r="BD34035" s="473" t="s">
        <v>1301</v>
      </c>
    </row>
    <row r="34036" spans="53:56" ht="15" x14ac:dyDescent="0.25">
      <c r="BA34036" s="91" t="s">
        <v>38635</v>
      </c>
      <c r="BB34036" s="91" t="s">
        <v>1178</v>
      </c>
      <c r="BC34036" s="91" t="s">
        <v>38608</v>
      </c>
      <c r="BD34036" s="473" t="s">
        <v>1301</v>
      </c>
    </row>
    <row r="34037" spans="53:56" ht="15" x14ac:dyDescent="0.25">
      <c r="BA34037" s="90" t="s">
        <v>38636</v>
      </c>
      <c r="BB34037" s="91" t="s">
        <v>1178</v>
      </c>
      <c r="BC34037" s="90" t="s">
        <v>38608</v>
      </c>
      <c r="BD34037" s="473" t="s">
        <v>1301</v>
      </c>
    </row>
    <row r="34038" spans="53:56" ht="15" x14ac:dyDescent="0.25">
      <c r="BA34038" s="91" t="s">
        <v>38637</v>
      </c>
      <c r="BB34038" s="91" t="s">
        <v>1178</v>
      </c>
      <c r="BC34038" s="91" t="s">
        <v>14648</v>
      </c>
      <c r="BD34038" s="473" t="s">
        <v>1301</v>
      </c>
    </row>
    <row r="34039" spans="53:56" ht="15" x14ac:dyDescent="0.25">
      <c r="BA34039" s="90" t="s">
        <v>38638</v>
      </c>
      <c r="BB34039" s="91" t="s">
        <v>1178</v>
      </c>
      <c r="BC34039" s="90" t="s">
        <v>14222</v>
      </c>
      <c r="BD34039" s="473" t="s">
        <v>1301</v>
      </c>
    </row>
    <row r="34040" spans="53:56" ht="15" x14ac:dyDescent="0.25">
      <c r="BA34040" s="90" t="s">
        <v>38638</v>
      </c>
      <c r="BB34040" s="91" t="s">
        <v>1178</v>
      </c>
      <c r="BC34040" s="90" t="s">
        <v>38608</v>
      </c>
      <c r="BD34040" s="473" t="s">
        <v>1301</v>
      </c>
    </row>
    <row r="34041" spans="53:56" ht="15" x14ac:dyDescent="0.25">
      <c r="BA34041" s="91" t="s">
        <v>38639</v>
      </c>
      <c r="BB34041" s="91" t="s">
        <v>1178</v>
      </c>
      <c r="BC34041" s="91" t="s">
        <v>38608</v>
      </c>
      <c r="BD34041" s="473" t="s">
        <v>1301</v>
      </c>
    </row>
    <row r="34042" spans="53:56" ht="15" x14ac:dyDescent="0.25">
      <c r="BA34042" s="90" t="s">
        <v>38640</v>
      </c>
      <c r="BB34042" s="91" t="s">
        <v>1178</v>
      </c>
      <c r="BC34042" s="90" t="s">
        <v>10222</v>
      </c>
      <c r="BD34042" s="473" t="s">
        <v>1301</v>
      </c>
    </row>
    <row r="34043" spans="53:56" ht="15" x14ac:dyDescent="0.25">
      <c r="BA34043" s="91" t="s">
        <v>38641</v>
      </c>
      <c r="BB34043" s="91" t="s">
        <v>1178</v>
      </c>
      <c r="BC34043" s="91" t="s">
        <v>10222</v>
      </c>
      <c r="BD34043" s="473" t="s">
        <v>1301</v>
      </c>
    </row>
    <row r="34044" spans="53:56" ht="15" x14ac:dyDescent="0.25">
      <c r="BA34044" s="90" t="s">
        <v>38642</v>
      </c>
      <c r="BB34044" s="91" t="s">
        <v>1178</v>
      </c>
      <c r="BC34044" s="90" t="s">
        <v>10222</v>
      </c>
      <c r="BD34044" s="473" t="s">
        <v>1301</v>
      </c>
    </row>
    <row r="34045" spans="53:56" ht="15" x14ac:dyDescent="0.25">
      <c r="BA34045" s="91" t="s">
        <v>38643</v>
      </c>
      <c r="BB34045" s="91" t="s">
        <v>1178</v>
      </c>
      <c r="BC34045" s="91" t="s">
        <v>1401</v>
      </c>
      <c r="BD34045" s="473" t="s">
        <v>1301</v>
      </c>
    </row>
    <row r="34046" spans="53:56" ht="15" x14ac:dyDescent="0.25">
      <c r="BA34046" s="90" t="s">
        <v>38644</v>
      </c>
      <c r="BB34046" s="91" t="s">
        <v>1178</v>
      </c>
      <c r="BC34046" s="90" t="s">
        <v>14222</v>
      </c>
      <c r="BD34046" s="473" t="s">
        <v>1301</v>
      </c>
    </row>
    <row r="34047" spans="53:56" ht="15" x14ac:dyDescent="0.25">
      <c r="BA34047" s="91" t="s">
        <v>38645</v>
      </c>
      <c r="BB34047" s="91" t="s">
        <v>1178</v>
      </c>
      <c r="BC34047" s="91" t="s">
        <v>14648</v>
      </c>
      <c r="BD34047" s="473" t="s">
        <v>1301</v>
      </c>
    </row>
    <row r="34048" spans="53:56" ht="15" x14ac:dyDescent="0.25">
      <c r="BA34048" s="90" t="s">
        <v>38646</v>
      </c>
      <c r="BB34048" s="91" t="s">
        <v>1178</v>
      </c>
      <c r="BC34048" s="90" t="s">
        <v>10222</v>
      </c>
      <c r="BD34048" s="473" t="s">
        <v>1301</v>
      </c>
    </row>
    <row r="34049" spans="53:56" ht="15" x14ac:dyDescent="0.25">
      <c r="BA34049" s="91" t="s">
        <v>38647</v>
      </c>
      <c r="BB34049" s="91" t="s">
        <v>1178</v>
      </c>
      <c r="BC34049" s="91" t="s">
        <v>10222</v>
      </c>
      <c r="BD34049" s="473" t="s">
        <v>1301</v>
      </c>
    </row>
    <row r="34050" spans="53:56" ht="15" x14ac:dyDescent="0.25">
      <c r="BA34050" s="90" t="s">
        <v>38648</v>
      </c>
      <c r="BB34050" s="91" t="s">
        <v>1178</v>
      </c>
      <c r="BC34050" s="90" t="s">
        <v>10222</v>
      </c>
      <c r="BD34050" s="473" t="s">
        <v>1301</v>
      </c>
    </row>
    <row r="34051" spans="53:56" ht="15" x14ac:dyDescent="0.25">
      <c r="BA34051" s="90" t="s">
        <v>38649</v>
      </c>
      <c r="BB34051" s="91" t="s">
        <v>1178</v>
      </c>
      <c r="BC34051" s="90" t="s">
        <v>10222</v>
      </c>
      <c r="BD34051" s="473" t="s">
        <v>1301</v>
      </c>
    </row>
    <row r="34052" spans="53:56" ht="15" x14ac:dyDescent="0.25">
      <c r="BA34052" s="91" t="s">
        <v>38650</v>
      </c>
      <c r="BB34052" s="91" t="s">
        <v>1178</v>
      </c>
      <c r="BC34052" s="91" t="s">
        <v>14222</v>
      </c>
      <c r="BD34052" s="473" t="s">
        <v>1301</v>
      </c>
    </row>
    <row r="34053" spans="53:56" ht="15" x14ac:dyDescent="0.25">
      <c r="BA34053" s="90" t="s">
        <v>38651</v>
      </c>
      <c r="BB34053" s="91" t="s">
        <v>1178</v>
      </c>
      <c r="BC34053" s="90" t="s">
        <v>3225</v>
      </c>
      <c r="BD34053" s="473" t="s">
        <v>1301</v>
      </c>
    </row>
    <row r="34054" spans="53:56" ht="15" x14ac:dyDescent="0.25">
      <c r="BA34054" s="91" t="s">
        <v>38652</v>
      </c>
      <c r="BB34054" s="91" t="s">
        <v>5089</v>
      </c>
      <c r="BC34054" s="91" t="s">
        <v>37565</v>
      </c>
      <c r="BD34054" s="473" t="s">
        <v>1301</v>
      </c>
    </row>
    <row r="34055" spans="53:56" ht="15" x14ac:dyDescent="0.25">
      <c r="BA34055" s="90" t="s">
        <v>38653</v>
      </c>
      <c r="BB34055" s="90" t="s">
        <v>5089</v>
      </c>
      <c r="BC34055" s="90" t="s">
        <v>18380</v>
      </c>
      <c r="BD34055" s="473" t="s">
        <v>1301</v>
      </c>
    </row>
    <row r="34056" spans="53:56" ht="15" x14ac:dyDescent="0.25">
      <c r="BA34056" s="91" t="s">
        <v>38654</v>
      </c>
      <c r="BB34056" s="91" t="s">
        <v>5089</v>
      </c>
      <c r="BC34056" s="91" t="s">
        <v>38655</v>
      </c>
      <c r="BD34056" s="473" t="s">
        <v>1301</v>
      </c>
    </row>
    <row r="34057" spans="53:56" ht="15" x14ac:dyDescent="0.25">
      <c r="BA34057" s="90" t="s">
        <v>38656</v>
      </c>
      <c r="BB34057" s="90" t="s">
        <v>5089</v>
      </c>
      <c r="BC34057" s="90" t="s">
        <v>18380</v>
      </c>
      <c r="BD34057" s="473" t="s">
        <v>1301</v>
      </c>
    </row>
    <row r="34058" spans="53:56" ht="15" x14ac:dyDescent="0.25">
      <c r="BA34058" s="91" t="s">
        <v>38657</v>
      </c>
      <c r="BB34058" s="91" t="s">
        <v>5089</v>
      </c>
      <c r="BC34058" s="91" t="s">
        <v>37565</v>
      </c>
      <c r="BD34058" s="473" t="s">
        <v>1301</v>
      </c>
    </row>
    <row r="34059" spans="53:56" ht="15" x14ac:dyDescent="0.25">
      <c r="BA34059" s="90" t="s">
        <v>38658</v>
      </c>
      <c r="BB34059" s="90" t="s">
        <v>5089</v>
      </c>
      <c r="BC34059" s="90" t="s">
        <v>37565</v>
      </c>
      <c r="BD34059" s="473" t="s">
        <v>1301</v>
      </c>
    </row>
    <row r="34060" spans="53:56" ht="15" x14ac:dyDescent="0.25">
      <c r="BA34060" s="91" t="s">
        <v>38659</v>
      </c>
      <c r="BB34060" s="91" t="s">
        <v>5089</v>
      </c>
      <c r="BC34060" s="91" t="s">
        <v>38655</v>
      </c>
      <c r="BD34060" s="473" t="s">
        <v>1301</v>
      </c>
    </row>
    <row r="34061" spans="53:56" ht="15" x14ac:dyDescent="0.25">
      <c r="BA34061" s="90" t="s">
        <v>38660</v>
      </c>
      <c r="BB34061" s="90" t="s">
        <v>5089</v>
      </c>
      <c r="BC34061" s="90" t="s">
        <v>38655</v>
      </c>
      <c r="BD34061" s="473" t="s">
        <v>1301</v>
      </c>
    </row>
    <row r="34062" spans="53:56" ht="15" x14ac:dyDescent="0.25">
      <c r="BA34062" s="91" t="s">
        <v>38661</v>
      </c>
      <c r="BB34062" s="91" t="s">
        <v>5089</v>
      </c>
      <c r="BC34062" s="91" t="s">
        <v>37565</v>
      </c>
      <c r="BD34062" s="473" t="s">
        <v>1301</v>
      </c>
    </row>
    <row r="34063" spans="53:56" ht="15" x14ac:dyDescent="0.25">
      <c r="BA34063" s="91" t="s">
        <v>38662</v>
      </c>
      <c r="BB34063" s="91" t="s">
        <v>5089</v>
      </c>
      <c r="BC34063" s="91" t="s">
        <v>18380</v>
      </c>
      <c r="BD34063" s="473" t="s">
        <v>1301</v>
      </c>
    </row>
    <row r="34064" spans="53:56" ht="15" x14ac:dyDescent="0.25">
      <c r="BA34064" s="90" t="s">
        <v>38662</v>
      </c>
      <c r="BB34064" s="90" t="s">
        <v>5089</v>
      </c>
      <c r="BC34064" s="90" t="s">
        <v>38663</v>
      </c>
      <c r="BD34064" s="473" t="s">
        <v>1301</v>
      </c>
    </row>
    <row r="34065" spans="53:56" ht="15" x14ac:dyDescent="0.25">
      <c r="BA34065" s="91" t="s">
        <v>38664</v>
      </c>
      <c r="BB34065" s="91" t="s">
        <v>5089</v>
      </c>
      <c r="BC34065" s="91" t="s">
        <v>18380</v>
      </c>
      <c r="BD34065" s="473" t="s">
        <v>1301</v>
      </c>
    </row>
    <row r="34066" spans="53:56" ht="15" x14ac:dyDescent="0.25">
      <c r="BA34066" s="90" t="s">
        <v>38665</v>
      </c>
      <c r="BB34066" s="90" t="s">
        <v>5089</v>
      </c>
      <c r="BC34066" s="90" t="s">
        <v>17838</v>
      </c>
      <c r="BD34066" s="473" t="s">
        <v>1301</v>
      </c>
    </row>
    <row r="34067" spans="53:56" ht="15" x14ac:dyDescent="0.25">
      <c r="BA34067" s="91" t="s">
        <v>38666</v>
      </c>
      <c r="BB34067" s="91" t="s">
        <v>5089</v>
      </c>
      <c r="BC34067" s="91" t="s">
        <v>38655</v>
      </c>
      <c r="BD34067" s="473" t="s">
        <v>1301</v>
      </c>
    </row>
    <row r="34068" spans="53:56" ht="15" x14ac:dyDescent="0.25">
      <c r="BA34068" s="90" t="s">
        <v>38667</v>
      </c>
      <c r="BB34068" s="90" t="s">
        <v>5089</v>
      </c>
      <c r="BC34068" s="90" t="s">
        <v>38668</v>
      </c>
      <c r="BD34068" s="473" t="s">
        <v>1301</v>
      </c>
    </row>
    <row r="34069" spans="53:56" ht="15" x14ac:dyDescent="0.25">
      <c r="BA34069" s="91" t="s">
        <v>38669</v>
      </c>
      <c r="BB34069" s="91" t="s">
        <v>5089</v>
      </c>
      <c r="BC34069" s="91" t="s">
        <v>37565</v>
      </c>
      <c r="BD34069" s="473" t="s">
        <v>1301</v>
      </c>
    </row>
    <row r="34070" spans="53:56" ht="15" x14ac:dyDescent="0.25">
      <c r="BA34070" s="90" t="s">
        <v>38670</v>
      </c>
      <c r="BB34070" s="90" t="s">
        <v>5089</v>
      </c>
      <c r="BC34070" s="90" t="s">
        <v>38671</v>
      </c>
      <c r="BD34070" s="473" t="s">
        <v>1301</v>
      </c>
    </row>
    <row r="34071" spans="53:56" ht="15" x14ac:dyDescent="0.25">
      <c r="BA34071" s="91" t="s">
        <v>38672</v>
      </c>
      <c r="BB34071" s="91" t="s">
        <v>5089</v>
      </c>
      <c r="BC34071" s="91" t="s">
        <v>37565</v>
      </c>
      <c r="BD34071" s="473" t="s">
        <v>1301</v>
      </c>
    </row>
    <row r="34072" spans="53:56" ht="15" x14ac:dyDescent="0.25">
      <c r="BA34072" s="90" t="s">
        <v>38673</v>
      </c>
      <c r="BB34072" s="90" t="s">
        <v>5089</v>
      </c>
      <c r="BC34072" s="90" t="s">
        <v>18380</v>
      </c>
      <c r="BD34072" s="473" t="s">
        <v>1301</v>
      </c>
    </row>
    <row r="34073" spans="53:56" ht="15" x14ac:dyDescent="0.25">
      <c r="BA34073" s="91" t="s">
        <v>38674</v>
      </c>
      <c r="BB34073" s="91" t="s">
        <v>5089</v>
      </c>
      <c r="BC34073" s="91" t="s">
        <v>16093</v>
      </c>
      <c r="BD34073" s="473" t="s">
        <v>1301</v>
      </c>
    </row>
    <row r="34074" spans="53:56" ht="15" x14ac:dyDescent="0.25">
      <c r="BA34074" s="90" t="s">
        <v>38675</v>
      </c>
      <c r="BB34074" s="90" t="s">
        <v>5089</v>
      </c>
      <c r="BC34074" s="90" t="s">
        <v>16093</v>
      </c>
      <c r="BD34074" s="473" t="s">
        <v>1301</v>
      </c>
    </row>
    <row r="34075" spans="53:56" ht="15" x14ac:dyDescent="0.25">
      <c r="BA34075" s="90" t="s">
        <v>38675</v>
      </c>
      <c r="BB34075" s="90" t="s">
        <v>5089</v>
      </c>
      <c r="BC34075" s="90" t="s">
        <v>38655</v>
      </c>
      <c r="BD34075" s="473" t="s">
        <v>1301</v>
      </c>
    </row>
    <row r="34076" spans="53:56" ht="15" x14ac:dyDescent="0.25">
      <c r="BA34076" s="91" t="s">
        <v>38676</v>
      </c>
      <c r="BB34076" s="91" t="s">
        <v>5089</v>
      </c>
      <c r="BC34076" s="91" t="s">
        <v>38677</v>
      </c>
      <c r="BD34076" s="473" t="s">
        <v>1301</v>
      </c>
    </row>
    <row r="34077" spans="53:56" ht="15" x14ac:dyDescent="0.25">
      <c r="BA34077" s="90" t="s">
        <v>38678</v>
      </c>
      <c r="BB34077" s="90" t="s">
        <v>5089</v>
      </c>
      <c r="BC34077" s="90" t="s">
        <v>38668</v>
      </c>
      <c r="BD34077" s="473" t="s">
        <v>1301</v>
      </c>
    </row>
    <row r="34078" spans="53:56" ht="15" x14ac:dyDescent="0.25">
      <c r="BA34078" s="91" t="s">
        <v>38679</v>
      </c>
      <c r="BB34078" s="91" t="s">
        <v>5089</v>
      </c>
      <c r="BC34078" s="91" t="s">
        <v>18380</v>
      </c>
      <c r="BD34078" s="473" t="s">
        <v>1301</v>
      </c>
    </row>
    <row r="34079" spans="53:56" ht="15" x14ac:dyDescent="0.25">
      <c r="BA34079" s="90" t="s">
        <v>38680</v>
      </c>
      <c r="BB34079" s="90" t="s">
        <v>5089</v>
      </c>
      <c r="BC34079" s="90" t="s">
        <v>38677</v>
      </c>
      <c r="BD34079" s="473" t="s">
        <v>1301</v>
      </c>
    </row>
    <row r="34080" spans="53:56" ht="15" x14ac:dyDescent="0.25">
      <c r="BA34080" s="91" t="s">
        <v>38681</v>
      </c>
      <c r="BB34080" s="91" t="s">
        <v>5089</v>
      </c>
      <c r="BC34080" s="91" t="s">
        <v>14648</v>
      </c>
      <c r="BD34080" s="473" t="s">
        <v>1301</v>
      </c>
    </row>
    <row r="34081" spans="53:56" ht="15" x14ac:dyDescent="0.25">
      <c r="BA34081" s="90" t="s">
        <v>38681</v>
      </c>
      <c r="BB34081" s="90" t="s">
        <v>5089</v>
      </c>
      <c r="BC34081" s="90" t="s">
        <v>38655</v>
      </c>
      <c r="BD34081" s="473" t="s">
        <v>1301</v>
      </c>
    </row>
    <row r="34082" spans="53:56" ht="15" x14ac:dyDescent="0.25">
      <c r="BA34082" s="91" t="s">
        <v>38681</v>
      </c>
      <c r="BB34082" s="91" t="s">
        <v>5089</v>
      </c>
      <c r="BC34082" s="91" t="s">
        <v>17838</v>
      </c>
      <c r="BD34082" s="473" t="s">
        <v>1301</v>
      </c>
    </row>
    <row r="34083" spans="53:56" ht="15" x14ac:dyDescent="0.25">
      <c r="BA34083" s="90" t="s">
        <v>38682</v>
      </c>
      <c r="BB34083" s="90" t="s">
        <v>5089</v>
      </c>
      <c r="BC34083" s="90" t="s">
        <v>16093</v>
      </c>
      <c r="BD34083" s="473" t="s">
        <v>1301</v>
      </c>
    </row>
    <row r="34084" spans="53:56" ht="15" x14ac:dyDescent="0.25">
      <c r="BA34084" s="91" t="s">
        <v>38683</v>
      </c>
      <c r="BB34084" s="91" t="s">
        <v>5089</v>
      </c>
      <c r="BC34084" s="91" t="s">
        <v>14648</v>
      </c>
      <c r="BD34084" s="473" t="s">
        <v>1301</v>
      </c>
    </row>
    <row r="34085" spans="53:56" ht="15" x14ac:dyDescent="0.25">
      <c r="BA34085" s="90" t="s">
        <v>38684</v>
      </c>
      <c r="BB34085" s="90" t="s">
        <v>5089</v>
      </c>
      <c r="BC34085" s="90" t="s">
        <v>14648</v>
      </c>
      <c r="BD34085" s="473" t="s">
        <v>1301</v>
      </c>
    </row>
    <row r="34086" spans="53:56" ht="15" x14ac:dyDescent="0.25">
      <c r="BA34086" s="91" t="s">
        <v>38685</v>
      </c>
      <c r="BB34086" s="91" t="s">
        <v>5089</v>
      </c>
      <c r="BC34086" s="91" t="s">
        <v>37565</v>
      </c>
      <c r="BD34086" s="473" t="s">
        <v>1301</v>
      </c>
    </row>
    <row r="34087" spans="53:56" ht="15" x14ac:dyDescent="0.25">
      <c r="BA34087" s="90" t="s">
        <v>38686</v>
      </c>
      <c r="BB34087" s="90" t="s">
        <v>5089</v>
      </c>
      <c r="BC34087" s="90" t="s">
        <v>17939</v>
      </c>
      <c r="BD34087" s="473" t="s">
        <v>1301</v>
      </c>
    </row>
    <row r="34088" spans="53:56" ht="15" x14ac:dyDescent="0.25">
      <c r="BA34088" s="91" t="s">
        <v>38687</v>
      </c>
      <c r="BB34088" s="91" t="s">
        <v>5089</v>
      </c>
      <c r="BC34088" s="91" t="s">
        <v>38663</v>
      </c>
      <c r="BD34088" s="473" t="s">
        <v>1301</v>
      </c>
    </row>
    <row r="34089" spans="53:56" ht="15" x14ac:dyDescent="0.25">
      <c r="BA34089" s="90" t="s">
        <v>38688</v>
      </c>
      <c r="BB34089" s="90" t="s">
        <v>5089</v>
      </c>
      <c r="BC34089" s="90" t="s">
        <v>17939</v>
      </c>
      <c r="BD34089" s="473" t="s">
        <v>1301</v>
      </c>
    </row>
    <row r="34090" spans="53:56" ht="15" x14ac:dyDescent="0.25">
      <c r="BA34090" s="91" t="s">
        <v>38689</v>
      </c>
      <c r="BB34090" s="91" t="s">
        <v>5089</v>
      </c>
      <c r="BC34090" s="91" t="s">
        <v>37565</v>
      </c>
      <c r="BD34090" s="473" t="s">
        <v>1301</v>
      </c>
    </row>
    <row r="34091" spans="53:56" ht="15" x14ac:dyDescent="0.25">
      <c r="BA34091" s="90" t="s">
        <v>38690</v>
      </c>
      <c r="BB34091" s="90" t="s">
        <v>5089</v>
      </c>
      <c r="BC34091" s="90" t="s">
        <v>14648</v>
      </c>
      <c r="BD34091" s="473" t="s">
        <v>1301</v>
      </c>
    </row>
    <row r="34092" spans="53:56" ht="15" x14ac:dyDescent="0.25">
      <c r="BA34092" s="90" t="s">
        <v>38690</v>
      </c>
      <c r="BB34092" s="90" t="s">
        <v>5089</v>
      </c>
      <c r="BC34092" s="90" t="s">
        <v>38655</v>
      </c>
      <c r="BD34092" s="473" t="s">
        <v>1301</v>
      </c>
    </row>
    <row r="34093" spans="53:56" ht="15" x14ac:dyDescent="0.25">
      <c r="BA34093" s="91" t="s">
        <v>38691</v>
      </c>
      <c r="BB34093" s="91" t="s">
        <v>5089</v>
      </c>
      <c r="BC34093" s="91" t="s">
        <v>38692</v>
      </c>
      <c r="BD34093" s="473" t="s">
        <v>1301</v>
      </c>
    </row>
    <row r="34094" spans="53:56" ht="15" x14ac:dyDescent="0.25">
      <c r="BA34094" s="90" t="s">
        <v>38693</v>
      </c>
      <c r="BB34094" s="90" t="s">
        <v>5089</v>
      </c>
      <c r="BC34094" s="90" t="s">
        <v>38668</v>
      </c>
      <c r="BD34094" s="473" t="s">
        <v>1301</v>
      </c>
    </row>
    <row r="34095" spans="53:56" ht="15" x14ac:dyDescent="0.25">
      <c r="BA34095" s="91" t="s">
        <v>38694</v>
      </c>
      <c r="BB34095" s="91" t="s">
        <v>5089</v>
      </c>
      <c r="BC34095" s="91" t="s">
        <v>16093</v>
      </c>
      <c r="BD34095" s="473" t="s">
        <v>1301</v>
      </c>
    </row>
    <row r="34096" spans="53:56" ht="15" x14ac:dyDescent="0.25">
      <c r="BA34096" s="90" t="s">
        <v>38695</v>
      </c>
      <c r="BB34096" s="90" t="s">
        <v>5089</v>
      </c>
      <c r="BC34096" s="90" t="s">
        <v>37565</v>
      </c>
      <c r="BD34096" s="473" t="s">
        <v>1301</v>
      </c>
    </row>
    <row r="34097" spans="53:56" ht="15" x14ac:dyDescent="0.25">
      <c r="BA34097" s="91" t="s">
        <v>38696</v>
      </c>
      <c r="BB34097" s="91" t="s">
        <v>5089</v>
      </c>
      <c r="BC34097" s="91" t="s">
        <v>38692</v>
      </c>
      <c r="BD34097" s="473" t="s">
        <v>1301</v>
      </c>
    </row>
    <row r="34098" spans="53:56" ht="15" x14ac:dyDescent="0.25">
      <c r="BA34098" s="90" t="s">
        <v>38697</v>
      </c>
      <c r="BB34098" s="90" t="s">
        <v>5089</v>
      </c>
      <c r="BC34098" s="90" t="s">
        <v>32365</v>
      </c>
      <c r="BD34098" s="473" t="s">
        <v>1301</v>
      </c>
    </row>
    <row r="34099" spans="53:56" ht="15" x14ac:dyDescent="0.25">
      <c r="BA34099" s="90" t="s">
        <v>38698</v>
      </c>
      <c r="BB34099" s="90" t="s">
        <v>5089</v>
      </c>
      <c r="BC34099" s="90" t="s">
        <v>35935</v>
      </c>
      <c r="BD34099" s="473" t="s">
        <v>1301</v>
      </c>
    </row>
    <row r="34100" spans="53:56" ht="15" x14ac:dyDescent="0.25">
      <c r="BA34100" s="91" t="s">
        <v>38699</v>
      </c>
      <c r="BB34100" s="91" t="s">
        <v>5089</v>
      </c>
      <c r="BC34100" s="91" t="s">
        <v>37565</v>
      </c>
      <c r="BD34100" s="473" t="s">
        <v>1301</v>
      </c>
    </row>
    <row r="34101" spans="53:56" ht="15" x14ac:dyDescent="0.25">
      <c r="BA34101" s="90" t="s">
        <v>38700</v>
      </c>
      <c r="BB34101" s="90" t="s">
        <v>5089</v>
      </c>
      <c r="BC34101" s="90" t="s">
        <v>32365</v>
      </c>
      <c r="BD34101" s="473" t="s">
        <v>1301</v>
      </c>
    </row>
    <row r="34102" spans="53:56" ht="15" x14ac:dyDescent="0.25">
      <c r="BA34102" s="91" t="s">
        <v>38701</v>
      </c>
      <c r="BB34102" s="91" t="s">
        <v>5089</v>
      </c>
      <c r="BC34102" s="91" t="s">
        <v>14648</v>
      </c>
      <c r="BD34102" s="473" t="s">
        <v>1301</v>
      </c>
    </row>
    <row r="34103" spans="53:56" ht="15" x14ac:dyDescent="0.25">
      <c r="BA34103" s="90" t="s">
        <v>38702</v>
      </c>
      <c r="BB34103" s="90" t="s">
        <v>5089</v>
      </c>
      <c r="BC34103" s="90" t="s">
        <v>4061</v>
      </c>
      <c r="BD34103" s="473" t="s">
        <v>1301</v>
      </c>
    </row>
    <row r="34104" spans="53:56" ht="15" x14ac:dyDescent="0.25">
      <c r="BA34104" s="91" t="s">
        <v>38702</v>
      </c>
      <c r="BB34104" s="91" t="s">
        <v>5089</v>
      </c>
      <c r="BC34104" s="91" t="s">
        <v>38655</v>
      </c>
      <c r="BD34104" s="473" t="s">
        <v>1301</v>
      </c>
    </row>
    <row r="34105" spans="53:56" ht="15" x14ac:dyDescent="0.25">
      <c r="BA34105" s="90" t="s">
        <v>38703</v>
      </c>
      <c r="BB34105" s="90" t="s">
        <v>5089</v>
      </c>
      <c r="BC34105" s="90" t="s">
        <v>38692</v>
      </c>
      <c r="BD34105" s="473" t="s">
        <v>1301</v>
      </c>
    </row>
    <row r="34106" spans="53:56" ht="15" x14ac:dyDescent="0.25">
      <c r="BA34106" s="91" t="s">
        <v>38704</v>
      </c>
      <c r="BB34106" s="91" t="s">
        <v>5089</v>
      </c>
      <c r="BC34106" s="91" t="s">
        <v>37565</v>
      </c>
      <c r="BD34106" s="473" t="s">
        <v>1301</v>
      </c>
    </row>
    <row r="34107" spans="53:56" ht="15" x14ac:dyDescent="0.25">
      <c r="BA34107" s="90" t="s">
        <v>38705</v>
      </c>
      <c r="BB34107" s="90" t="s">
        <v>5089</v>
      </c>
      <c r="BC34107" s="90" t="s">
        <v>37565</v>
      </c>
      <c r="BD34107" s="473" t="s">
        <v>1301</v>
      </c>
    </row>
    <row r="34108" spans="53:56" ht="15" x14ac:dyDescent="0.25">
      <c r="BA34108" s="90" t="s">
        <v>38706</v>
      </c>
      <c r="BB34108" s="90" t="s">
        <v>5089</v>
      </c>
      <c r="BC34108" s="90" t="s">
        <v>38655</v>
      </c>
      <c r="BD34108" s="473" t="s">
        <v>1301</v>
      </c>
    </row>
    <row r="34109" spans="53:56" ht="15" x14ac:dyDescent="0.25">
      <c r="BA34109" s="91" t="s">
        <v>38707</v>
      </c>
      <c r="BB34109" s="91" t="s">
        <v>5089</v>
      </c>
      <c r="BC34109" s="91" t="s">
        <v>14648</v>
      </c>
      <c r="BD34109" s="473" t="s">
        <v>1301</v>
      </c>
    </row>
    <row r="34110" spans="53:56" ht="15" x14ac:dyDescent="0.25">
      <c r="BA34110" s="91" t="s">
        <v>38708</v>
      </c>
      <c r="BB34110" s="91" t="s">
        <v>5089</v>
      </c>
      <c r="BC34110" s="91" t="s">
        <v>16093</v>
      </c>
      <c r="BD34110" s="473" t="s">
        <v>1301</v>
      </c>
    </row>
    <row r="34111" spans="53:56" ht="15" x14ac:dyDescent="0.25">
      <c r="BA34111" s="90" t="s">
        <v>38709</v>
      </c>
      <c r="BB34111" s="90" t="s">
        <v>5089</v>
      </c>
      <c r="BC34111" s="90" t="s">
        <v>38692</v>
      </c>
      <c r="BD34111" s="473" t="s">
        <v>1301</v>
      </c>
    </row>
    <row r="34112" spans="53:56" ht="15" x14ac:dyDescent="0.25">
      <c r="BA34112" s="90" t="s">
        <v>38709</v>
      </c>
      <c r="BB34112" s="90" t="s">
        <v>5089</v>
      </c>
      <c r="BC34112" s="90" t="s">
        <v>38663</v>
      </c>
      <c r="BD34112" s="473" t="s">
        <v>1301</v>
      </c>
    </row>
    <row r="34113" spans="53:56" ht="15" x14ac:dyDescent="0.25">
      <c r="BA34113" s="91" t="s">
        <v>38710</v>
      </c>
      <c r="BB34113" s="91" t="s">
        <v>5089</v>
      </c>
      <c r="BC34113" s="91" t="s">
        <v>37565</v>
      </c>
      <c r="BD34113" s="473" t="s">
        <v>1301</v>
      </c>
    </row>
    <row r="34114" spans="53:56" ht="15" x14ac:dyDescent="0.25">
      <c r="BA34114" s="90" t="s">
        <v>38711</v>
      </c>
      <c r="BB34114" s="90" t="s">
        <v>5089</v>
      </c>
      <c r="BC34114" s="90" t="s">
        <v>14648</v>
      </c>
      <c r="BD34114" s="473" t="s">
        <v>1301</v>
      </c>
    </row>
    <row r="34115" spans="53:56" ht="15" x14ac:dyDescent="0.25">
      <c r="BA34115" s="91" t="s">
        <v>38711</v>
      </c>
      <c r="BB34115" s="91" t="s">
        <v>5089</v>
      </c>
      <c r="BC34115" s="91" t="s">
        <v>38655</v>
      </c>
      <c r="BD34115" s="473" t="s">
        <v>1301</v>
      </c>
    </row>
    <row r="34116" spans="53:56" ht="15" x14ac:dyDescent="0.25">
      <c r="BA34116" s="90" t="s">
        <v>38712</v>
      </c>
      <c r="BB34116" s="90" t="s">
        <v>5089</v>
      </c>
      <c r="BC34116" s="90" t="s">
        <v>17838</v>
      </c>
      <c r="BD34116" s="473" t="s">
        <v>1301</v>
      </c>
    </row>
    <row r="34117" spans="53:56" ht="15" x14ac:dyDescent="0.25">
      <c r="BA34117" s="91" t="s">
        <v>38713</v>
      </c>
      <c r="BB34117" s="91" t="s">
        <v>5089</v>
      </c>
      <c r="BC34117" s="91" t="s">
        <v>14648</v>
      </c>
      <c r="BD34117" s="473" t="s">
        <v>1301</v>
      </c>
    </row>
    <row r="34118" spans="53:56" ht="15" x14ac:dyDescent="0.25">
      <c r="BA34118" s="90" t="s">
        <v>38714</v>
      </c>
      <c r="BB34118" s="90" t="s">
        <v>5089</v>
      </c>
      <c r="BC34118" s="90" t="s">
        <v>38692</v>
      </c>
      <c r="BD34118" s="473" t="s">
        <v>1301</v>
      </c>
    </row>
    <row r="34119" spans="53:56" ht="15" x14ac:dyDescent="0.25">
      <c r="BA34119" s="90" t="s">
        <v>38715</v>
      </c>
      <c r="BB34119" s="90" t="s">
        <v>5089</v>
      </c>
      <c r="BC34119" s="90" t="s">
        <v>14648</v>
      </c>
      <c r="BD34119" s="473" t="s">
        <v>1301</v>
      </c>
    </row>
    <row r="34120" spans="53:56" ht="15" x14ac:dyDescent="0.25">
      <c r="BA34120" s="91" t="s">
        <v>38716</v>
      </c>
      <c r="BB34120" s="91" t="s">
        <v>5089</v>
      </c>
      <c r="BC34120" s="91" t="s">
        <v>18380</v>
      </c>
      <c r="BD34120" s="473" t="s">
        <v>1301</v>
      </c>
    </row>
    <row r="34121" spans="53:56" ht="15" x14ac:dyDescent="0.25">
      <c r="BA34121" s="91" t="s">
        <v>38717</v>
      </c>
      <c r="BB34121" s="91" t="s">
        <v>5089</v>
      </c>
      <c r="BC34121" s="91" t="s">
        <v>38655</v>
      </c>
      <c r="BD34121" s="473" t="s">
        <v>1301</v>
      </c>
    </row>
    <row r="34122" spans="53:56" ht="15" x14ac:dyDescent="0.25">
      <c r="BA34122" s="90" t="s">
        <v>38718</v>
      </c>
      <c r="BB34122" s="90" t="s">
        <v>5089</v>
      </c>
      <c r="BC34122" s="90" t="s">
        <v>24294</v>
      </c>
      <c r="BD34122" s="473" t="s">
        <v>1301</v>
      </c>
    </row>
    <row r="34123" spans="53:56" ht="15" x14ac:dyDescent="0.25">
      <c r="BA34123" s="91" t="s">
        <v>38719</v>
      </c>
      <c r="BB34123" s="91" t="s">
        <v>5089</v>
      </c>
      <c r="BC34123" s="91" t="s">
        <v>35935</v>
      </c>
      <c r="BD34123" s="473" t="s">
        <v>1301</v>
      </c>
    </row>
    <row r="34124" spans="53:56" ht="15" x14ac:dyDescent="0.25">
      <c r="BA34124" s="90" t="s">
        <v>38720</v>
      </c>
      <c r="BB34124" s="90" t="s">
        <v>5089</v>
      </c>
      <c r="BC34124" s="90" t="s">
        <v>14648</v>
      </c>
      <c r="BD34124" s="473" t="s">
        <v>1301</v>
      </c>
    </row>
    <row r="34125" spans="53:56" ht="15" x14ac:dyDescent="0.25">
      <c r="BA34125" s="90" t="s">
        <v>38721</v>
      </c>
      <c r="BB34125" s="90" t="s">
        <v>5089</v>
      </c>
      <c r="BC34125" s="90" t="s">
        <v>38668</v>
      </c>
      <c r="BD34125" s="473" t="s">
        <v>1301</v>
      </c>
    </row>
    <row r="34126" spans="53:56" ht="15" x14ac:dyDescent="0.25">
      <c r="BA34126" s="91" t="s">
        <v>38722</v>
      </c>
      <c r="BB34126" s="91" t="s">
        <v>5089</v>
      </c>
      <c r="BC34126" s="91" t="s">
        <v>38663</v>
      </c>
      <c r="BD34126" s="473" t="s">
        <v>1301</v>
      </c>
    </row>
    <row r="34127" spans="53:56" ht="15" x14ac:dyDescent="0.25">
      <c r="BA34127" s="90" t="s">
        <v>38723</v>
      </c>
      <c r="BB34127" s="90" t="s">
        <v>5089</v>
      </c>
      <c r="BC34127" s="90" t="s">
        <v>38655</v>
      </c>
      <c r="BD34127" s="473" t="s">
        <v>1301</v>
      </c>
    </row>
    <row r="34128" spans="53:56" ht="15" x14ac:dyDescent="0.25">
      <c r="BA34128" s="91" t="s">
        <v>38724</v>
      </c>
      <c r="BB34128" s="91" t="s">
        <v>5089</v>
      </c>
      <c r="BC34128" s="91" t="s">
        <v>18380</v>
      </c>
      <c r="BD34128" s="473" t="s">
        <v>1301</v>
      </c>
    </row>
    <row r="34129" spans="53:56" ht="15" x14ac:dyDescent="0.25">
      <c r="BA34129" s="91" t="s">
        <v>38725</v>
      </c>
      <c r="BB34129" s="91" t="s">
        <v>5089</v>
      </c>
      <c r="BC34129" s="91" t="s">
        <v>16093</v>
      </c>
      <c r="BD34129" s="473" t="s">
        <v>1301</v>
      </c>
    </row>
    <row r="34130" spans="53:56" ht="15" x14ac:dyDescent="0.25">
      <c r="BA34130" s="90" t="s">
        <v>38726</v>
      </c>
      <c r="BB34130" s="90" t="s">
        <v>5089</v>
      </c>
      <c r="BC34130" s="90" t="s">
        <v>16093</v>
      </c>
      <c r="BD34130" s="473" t="s">
        <v>1301</v>
      </c>
    </row>
    <row r="34131" spans="53:56" ht="15" x14ac:dyDescent="0.25">
      <c r="BA34131" s="91" t="s">
        <v>38727</v>
      </c>
      <c r="BB34131" s="91" t="s">
        <v>5089</v>
      </c>
      <c r="BC34131" s="91" t="s">
        <v>16093</v>
      </c>
      <c r="BD34131" s="473" t="s">
        <v>1301</v>
      </c>
    </row>
    <row r="34132" spans="53:56" ht="15" x14ac:dyDescent="0.25">
      <c r="BA34132" s="90" t="s">
        <v>38728</v>
      </c>
      <c r="BB34132" s="90" t="s">
        <v>5089</v>
      </c>
      <c r="BC34132" s="90" t="s">
        <v>16093</v>
      </c>
      <c r="BD34132" s="473" t="s">
        <v>1301</v>
      </c>
    </row>
    <row r="34133" spans="53:56" ht="15" x14ac:dyDescent="0.25">
      <c r="BA34133" s="91" t="s">
        <v>38729</v>
      </c>
      <c r="BB34133" s="91" t="s">
        <v>5089</v>
      </c>
      <c r="BC34133" s="91" t="s">
        <v>16093</v>
      </c>
      <c r="BD34133" s="473" t="s">
        <v>1301</v>
      </c>
    </row>
    <row r="34134" spans="53:56" ht="15" x14ac:dyDescent="0.25">
      <c r="BA34134" s="90" t="s">
        <v>38729</v>
      </c>
      <c r="BB34134" s="90" t="s">
        <v>5089</v>
      </c>
      <c r="BC34134" s="90" t="s">
        <v>38663</v>
      </c>
      <c r="BD34134" s="473" t="s">
        <v>1301</v>
      </c>
    </row>
    <row r="34135" spans="53:56" ht="15" x14ac:dyDescent="0.25">
      <c r="BA34135" s="90" t="s">
        <v>38730</v>
      </c>
      <c r="BB34135" s="90" t="s">
        <v>5089</v>
      </c>
      <c r="BC34135" s="90" t="s">
        <v>14648</v>
      </c>
      <c r="BD34135" s="473" t="s">
        <v>1301</v>
      </c>
    </row>
    <row r="34136" spans="53:56" ht="15" x14ac:dyDescent="0.25">
      <c r="BA34136" s="90" t="s">
        <v>38731</v>
      </c>
      <c r="BB34136" s="90" t="s">
        <v>5089</v>
      </c>
      <c r="BC34136" s="90" t="s">
        <v>38692</v>
      </c>
      <c r="BD34136" s="473" t="s">
        <v>1301</v>
      </c>
    </row>
    <row r="34137" spans="53:56" ht="15" x14ac:dyDescent="0.25">
      <c r="BA34137" s="91" t="s">
        <v>38732</v>
      </c>
      <c r="BB34137" s="91" t="s">
        <v>5089</v>
      </c>
      <c r="BC34137" s="91" t="s">
        <v>38692</v>
      </c>
      <c r="BD34137" s="473" t="s">
        <v>1301</v>
      </c>
    </row>
    <row r="34138" spans="53:56" ht="15" x14ac:dyDescent="0.25">
      <c r="BA34138" s="90" t="s">
        <v>38733</v>
      </c>
      <c r="BB34138" s="90" t="s">
        <v>5089</v>
      </c>
      <c r="BC34138" s="90" t="s">
        <v>38692</v>
      </c>
      <c r="BD34138" s="473" t="s">
        <v>1301</v>
      </c>
    </row>
    <row r="34139" spans="53:56" ht="15" x14ac:dyDescent="0.25">
      <c r="BA34139" s="91" t="s">
        <v>38734</v>
      </c>
      <c r="BB34139" s="91" t="s">
        <v>5089</v>
      </c>
      <c r="BC34139" s="91" t="s">
        <v>24294</v>
      </c>
      <c r="BD34139" s="473" t="s">
        <v>1301</v>
      </c>
    </row>
    <row r="34140" spans="53:56" ht="15" x14ac:dyDescent="0.25">
      <c r="BA34140" s="91" t="s">
        <v>38735</v>
      </c>
      <c r="BB34140" s="91" t="s">
        <v>5089</v>
      </c>
      <c r="BC34140" s="91" t="s">
        <v>38668</v>
      </c>
      <c r="BD34140" s="473" t="s">
        <v>1301</v>
      </c>
    </row>
    <row r="34141" spans="53:56" ht="15" x14ac:dyDescent="0.25">
      <c r="BA34141" s="91" t="s">
        <v>38735</v>
      </c>
      <c r="BB34141" s="91" t="s">
        <v>5089</v>
      </c>
      <c r="BC34141" s="91" t="s">
        <v>38655</v>
      </c>
      <c r="BD34141" s="473" t="s">
        <v>1301</v>
      </c>
    </row>
    <row r="34142" spans="53:56" ht="15" x14ac:dyDescent="0.25">
      <c r="BA34142" s="90" t="s">
        <v>38736</v>
      </c>
      <c r="BB34142" s="90" t="s">
        <v>5089</v>
      </c>
      <c r="BC34142" s="90" t="s">
        <v>18380</v>
      </c>
      <c r="BD34142" s="473" t="s">
        <v>1301</v>
      </c>
    </row>
    <row r="34143" spans="53:56" ht="15" x14ac:dyDescent="0.25">
      <c r="BA34143" s="91" t="s">
        <v>38737</v>
      </c>
      <c r="BB34143" s="91" t="s">
        <v>5089</v>
      </c>
      <c r="BC34143" s="91" t="s">
        <v>38663</v>
      </c>
      <c r="BD34143" s="473" t="s">
        <v>1301</v>
      </c>
    </row>
    <row r="34144" spans="53:56" ht="15" x14ac:dyDescent="0.25">
      <c r="BA34144" s="90" t="s">
        <v>38738</v>
      </c>
      <c r="BB34144" s="90" t="s">
        <v>5089</v>
      </c>
      <c r="BC34144" s="90" t="s">
        <v>21473</v>
      </c>
      <c r="BD34144" s="473" t="s">
        <v>1301</v>
      </c>
    </row>
    <row r="34145" spans="53:56" ht="15" x14ac:dyDescent="0.25">
      <c r="BA34145" s="90" t="s">
        <v>38739</v>
      </c>
      <c r="BB34145" s="90" t="s">
        <v>5089</v>
      </c>
      <c r="BC34145" s="90" t="s">
        <v>18380</v>
      </c>
      <c r="BD34145" s="473" t="s">
        <v>1301</v>
      </c>
    </row>
    <row r="34146" spans="53:56" ht="15" x14ac:dyDescent="0.25">
      <c r="BA34146" s="91" t="s">
        <v>38740</v>
      </c>
      <c r="BB34146" s="91" t="s">
        <v>5089</v>
      </c>
      <c r="BC34146" s="91" t="s">
        <v>38655</v>
      </c>
      <c r="BD34146" s="473" t="s">
        <v>1301</v>
      </c>
    </row>
    <row r="34147" spans="53:56" ht="15" x14ac:dyDescent="0.25">
      <c r="BA34147" s="90" t="s">
        <v>38741</v>
      </c>
      <c r="BB34147" s="90" t="s">
        <v>5089</v>
      </c>
      <c r="BC34147" s="90" t="s">
        <v>38655</v>
      </c>
      <c r="BD34147" s="473" t="s">
        <v>1301</v>
      </c>
    </row>
    <row r="34148" spans="53:56" ht="15" x14ac:dyDescent="0.25">
      <c r="BA34148" s="91" t="s">
        <v>38742</v>
      </c>
      <c r="BB34148" s="91" t="s">
        <v>5089</v>
      </c>
      <c r="BC34148" s="91" t="s">
        <v>38668</v>
      </c>
      <c r="BD34148" s="473" t="s">
        <v>1301</v>
      </c>
    </row>
    <row r="34149" spans="53:56" ht="15" x14ac:dyDescent="0.25">
      <c r="BA34149" s="91" t="s">
        <v>38743</v>
      </c>
      <c r="BB34149" s="91" t="s">
        <v>5089</v>
      </c>
      <c r="BC34149" s="91" t="s">
        <v>17939</v>
      </c>
      <c r="BD34149" s="473" t="s">
        <v>1301</v>
      </c>
    </row>
    <row r="34150" spans="53:56" ht="15" x14ac:dyDescent="0.25">
      <c r="BA34150" s="90" t="s">
        <v>38744</v>
      </c>
      <c r="BB34150" s="90" t="s">
        <v>5089</v>
      </c>
      <c r="BC34150" s="90" t="s">
        <v>21473</v>
      </c>
      <c r="BD34150" s="473" t="s">
        <v>1301</v>
      </c>
    </row>
    <row r="34151" spans="53:56" ht="15" x14ac:dyDescent="0.25">
      <c r="BA34151" s="91" t="s">
        <v>38745</v>
      </c>
      <c r="BB34151" s="91" t="s">
        <v>5089</v>
      </c>
      <c r="BC34151" s="91" t="s">
        <v>21473</v>
      </c>
      <c r="BD34151" s="473" t="s">
        <v>1301</v>
      </c>
    </row>
    <row r="34152" spans="53:56" ht="15" x14ac:dyDescent="0.25">
      <c r="BA34152" s="90" t="s">
        <v>38746</v>
      </c>
      <c r="BB34152" s="90" t="s">
        <v>5089</v>
      </c>
      <c r="BC34152" s="90" t="s">
        <v>18380</v>
      </c>
      <c r="BD34152" s="473" t="s">
        <v>1301</v>
      </c>
    </row>
    <row r="34153" spans="53:56" ht="15" x14ac:dyDescent="0.25">
      <c r="BA34153" s="90" t="s">
        <v>38747</v>
      </c>
      <c r="BB34153" s="90" t="s">
        <v>5089</v>
      </c>
      <c r="BC34153" s="90" t="s">
        <v>38668</v>
      </c>
      <c r="BD34153" s="473" t="s">
        <v>1301</v>
      </c>
    </row>
    <row r="34154" spans="53:56" ht="15" x14ac:dyDescent="0.25">
      <c r="BA34154" s="91" t="s">
        <v>38748</v>
      </c>
      <c r="BB34154" s="91" t="s">
        <v>5089</v>
      </c>
      <c r="BC34154" s="91" t="s">
        <v>17838</v>
      </c>
      <c r="BD34154" s="473" t="s">
        <v>1301</v>
      </c>
    </row>
    <row r="34155" spans="53:56" ht="15" x14ac:dyDescent="0.25">
      <c r="BA34155" s="90" t="s">
        <v>38749</v>
      </c>
      <c r="BB34155" s="90" t="s">
        <v>5089</v>
      </c>
      <c r="BC34155" s="90" t="s">
        <v>18380</v>
      </c>
      <c r="BD34155" s="473" t="s">
        <v>1301</v>
      </c>
    </row>
    <row r="34156" spans="53:56" ht="15" x14ac:dyDescent="0.25">
      <c r="BA34156" s="91" t="s">
        <v>38750</v>
      </c>
      <c r="BB34156" s="91" t="s">
        <v>5089</v>
      </c>
      <c r="BC34156" s="91" t="s">
        <v>38663</v>
      </c>
      <c r="BD34156" s="473" t="s">
        <v>1301</v>
      </c>
    </row>
    <row r="34157" spans="53:56" ht="15" x14ac:dyDescent="0.25">
      <c r="BA34157" s="91" t="s">
        <v>38751</v>
      </c>
      <c r="BB34157" s="91" t="s">
        <v>5089</v>
      </c>
      <c r="BC34157" s="91" t="s">
        <v>37565</v>
      </c>
      <c r="BD34157" s="473" t="s">
        <v>1301</v>
      </c>
    </row>
    <row r="34158" spans="53:56" ht="15" x14ac:dyDescent="0.25">
      <c r="BA34158" s="90" t="s">
        <v>38752</v>
      </c>
      <c r="BB34158" s="90" t="s">
        <v>5089</v>
      </c>
      <c r="BC34158" s="90" t="s">
        <v>38663</v>
      </c>
      <c r="BD34158" s="473" t="s">
        <v>1301</v>
      </c>
    </row>
    <row r="34159" spans="53:56" ht="15" x14ac:dyDescent="0.25">
      <c r="BA34159" s="91" t="s">
        <v>38753</v>
      </c>
      <c r="BB34159" s="91" t="s">
        <v>5089</v>
      </c>
      <c r="BC34159" s="91" t="s">
        <v>31552</v>
      </c>
      <c r="BD34159" s="473" t="s">
        <v>1301</v>
      </c>
    </row>
    <row r="34160" spans="53:56" ht="15" x14ac:dyDescent="0.25">
      <c r="BA34160" s="90" t="s">
        <v>38754</v>
      </c>
      <c r="BB34160" s="90" t="s">
        <v>5089</v>
      </c>
      <c r="BC34160" s="90" t="s">
        <v>38655</v>
      </c>
      <c r="BD34160" s="473" t="s">
        <v>1301</v>
      </c>
    </row>
    <row r="34161" spans="53:56" ht="15" x14ac:dyDescent="0.25">
      <c r="BA34161" s="90" t="s">
        <v>38755</v>
      </c>
      <c r="BB34161" s="90" t="s">
        <v>5089</v>
      </c>
      <c r="BC34161" s="90" t="s">
        <v>38692</v>
      </c>
      <c r="BD34161" s="473" t="s">
        <v>1301</v>
      </c>
    </row>
    <row r="34162" spans="53:56" ht="15" x14ac:dyDescent="0.25">
      <c r="BA34162" s="91" t="s">
        <v>38756</v>
      </c>
      <c r="BB34162" s="91" t="s">
        <v>5089</v>
      </c>
      <c r="BC34162" s="91" t="s">
        <v>38668</v>
      </c>
      <c r="BD34162" s="473" t="s">
        <v>1301</v>
      </c>
    </row>
    <row r="34163" spans="53:56" ht="15" x14ac:dyDescent="0.25">
      <c r="BA34163" s="90" t="s">
        <v>38757</v>
      </c>
      <c r="BB34163" s="90" t="s">
        <v>5089</v>
      </c>
      <c r="BC34163" s="90" t="s">
        <v>38655</v>
      </c>
      <c r="BD34163" s="473" t="s">
        <v>1301</v>
      </c>
    </row>
    <row r="34164" spans="53:56" ht="15" x14ac:dyDescent="0.25">
      <c r="BA34164" s="91" t="s">
        <v>38758</v>
      </c>
      <c r="BB34164" s="91" t="s">
        <v>5089</v>
      </c>
      <c r="BC34164" s="91" t="s">
        <v>38655</v>
      </c>
      <c r="BD34164" s="473" t="s">
        <v>1301</v>
      </c>
    </row>
    <row r="34165" spans="53:56" ht="15" x14ac:dyDescent="0.25">
      <c r="BA34165" s="90" t="s">
        <v>38759</v>
      </c>
      <c r="BB34165" s="90" t="s">
        <v>5089</v>
      </c>
      <c r="BC34165" s="90" t="s">
        <v>38655</v>
      </c>
      <c r="BD34165" s="473" t="s">
        <v>1301</v>
      </c>
    </row>
    <row r="34166" spans="53:56" ht="15" x14ac:dyDescent="0.25">
      <c r="BA34166" s="91" t="s">
        <v>38760</v>
      </c>
      <c r="BB34166" s="91" t="s">
        <v>5089</v>
      </c>
      <c r="BC34166" s="91" t="s">
        <v>38655</v>
      </c>
      <c r="BD34166" s="473" t="s">
        <v>1301</v>
      </c>
    </row>
    <row r="34167" spans="53:56" ht="15" x14ac:dyDescent="0.25">
      <c r="BA34167" s="91" t="s">
        <v>38761</v>
      </c>
      <c r="BB34167" s="91" t="s">
        <v>5089</v>
      </c>
      <c r="BC34167" s="91" t="s">
        <v>38655</v>
      </c>
      <c r="BD34167" s="473" t="s">
        <v>1301</v>
      </c>
    </row>
    <row r="34168" spans="53:56" ht="15" x14ac:dyDescent="0.25">
      <c r="BA34168" s="90" t="s">
        <v>38762</v>
      </c>
      <c r="BB34168" s="90" t="s">
        <v>5089</v>
      </c>
      <c r="BC34168" s="90" t="s">
        <v>38655</v>
      </c>
      <c r="BD34168" s="473" t="s">
        <v>1301</v>
      </c>
    </row>
    <row r="34169" spans="53:56" ht="15" x14ac:dyDescent="0.25">
      <c r="BA34169" s="91" t="s">
        <v>38763</v>
      </c>
      <c r="BB34169" s="91" t="s">
        <v>5089</v>
      </c>
      <c r="BC34169" s="91" t="s">
        <v>38655</v>
      </c>
      <c r="BD34169" s="473" t="s">
        <v>1301</v>
      </c>
    </row>
    <row r="34170" spans="53:56" ht="15" x14ac:dyDescent="0.25">
      <c r="BA34170" s="90" t="s">
        <v>38764</v>
      </c>
      <c r="BB34170" s="90" t="s">
        <v>5089</v>
      </c>
      <c r="BC34170" s="90" t="s">
        <v>38655</v>
      </c>
      <c r="BD34170" s="473" t="s">
        <v>1301</v>
      </c>
    </row>
    <row r="34171" spans="53:56" ht="15" x14ac:dyDescent="0.25">
      <c r="BA34171" s="90" t="s">
        <v>38765</v>
      </c>
      <c r="BB34171" s="90" t="s">
        <v>5089</v>
      </c>
      <c r="BC34171" s="90" t="s">
        <v>38655</v>
      </c>
      <c r="BD34171" s="473" t="s">
        <v>1301</v>
      </c>
    </row>
    <row r="34172" spans="53:56" ht="15" x14ac:dyDescent="0.25">
      <c r="BA34172" s="91" t="s">
        <v>38766</v>
      </c>
      <c r="BB34172" s="91" t="s">
        <v>5089</v>
      </c>
      <c r="BC34172" s="91" t="s">
        <v>38655</v>
      </c>
      <c r="BD34172" s="473" t="s">
        <v>1301</v>
      </c>
    </row>
    <row r="34173" spans="53:56" ht="15" x14ac:dyDescent="0.25">
      <c r="BA34173" s="90" t="s">
        <v>38767</v>
      </c>
      <c r="BB34173" s="90" t="s">
        <v>5089</v>
      </c>
      <c r="BC34173" s="90" t="s">
        <v>38655</v>
      </c>
      <c r="BD34173" s="473" t="s">
        <v>1301</v>
      </c>
    </row>
    <row r="34174" spans="53:56" ht="15" x14ac:dyDescent="0.25">
      <c r="BA34174" s="91" t="s">
        <v>38768</v>
      </c>
      <c r="BB34174" s="91" t="s">
        <v>5089</v>
      </c>
      <c r="BC34174" s="91" t="s">
        <v>38655</v>
      </c>
      <c r="BD34174" s="473" t="s">
        <v>1301</v>
      </c>
    </row>
    <row r="34175" spans="53:56" ht="15" x14ac:dyDescent="0.25">
      <c r="BA34175" s="90" t="s">
        <v>38769</v>
      </c>
      <c r="BB34175" s="90" t="s">
        <v>5089</v>
      </c>
      <c r="BC34175" s="90" t="s">
        <v>38655</v>
      </c>
      <c r="BD34175" s="473" t="s">
        <v>1301</v>
      </c>
    </row>
    <row r="34176" spans="53:56" ht="15" x14ac:dyDescent="0.25">
      <c r="BA34176" s="91" t="s">
        <v>38770</v>
      </c>
      <c r="BB34176" s="91" t="s">
        <v>5089</v>
      </c>
      <c r="BC34176" s="91" t="s">
        <v>38655</v>
      </c>
      <c r="BD34176" s="473" t="s">
        <v>1301</v>
      </c>
    </row>
    <row r="34177" spans="53:56" ht="15" x14ac:dyDescent="0.25">
      <c r="BA34177" s="90" t="s">
        <v>38771</v>
      </c>
      <c r="BB34177" s="90" t="s">
        <v>5089</v>
      </c>
      <c r="BC34177" s="90" t="s">
        <v>38655</v>
      </c>
      <c r="BD34177" s="473" t="s">
        <v>1301</v>
      </c>
    </row>
    <row r="34178" spans="53:56" ht="15" x14ac:dyDescent="0.25">
      <c r="BA34178" s="91" t="s">
        <v>38772</v>
      </c>
      <c r="BB34178" s="91" t="s">
        <v>5089</v>
      </c>
      <c r="BC34178" s="91" t="s">
        <v>38655</v>
      </c>
      <c r="BD34178" s="473" t="s">
        <v>1301</v>
      </c>
    </row>
    <row r="34179" spans="53:56" ht="15" x14ac:dyDescent="0.25">
      <c r="BA34179" s="90" t="s">
        <v>38773</v>
      </c>
      <c r="BB34179" s="90" t="s">
        <v>5089</v>
      </c>
      <c r="BC34179" s="90" t="s">
        <v>38655</v>
      </c>
      <c r="BD34179" s="473" t="s">
        <v>1301</v>
      </c>
    </row>
    <row r="34180" spans="53:56" ht="15" x14ac:dyDescent="0.25">
      <c r="BA34180" s="91" t="s">
        <v>38774</v>
      </c>
      <c r="BB34180" s="91" t="s">
        <v>5089</v>
      </c>
      <c r="BC34180" s="91" t="s">
        <v>38655</v>
      </c>
      <c r="BD34180" s="473" t="s">
        <v>1301</v>
      </c>
    </row>
    <row r="34181" spans="53:56" ht="15" x14ac:dyDescent="0.25">
      <c r="BA34181" s="90" t="s">
        <v>38775</v>
      </c>
      <c r="BB34181" s="90" t="s">
        <v>5089</v>
      </c>
      <c r="BC34181" s="90" t="s">
        <v>38655</v>
      </c>
      <c r="BD34181" s="473" t="s">
        <v>1301</v>
      </c>
    </row>
    <row r="34182" spans="53:56" ht="15" x14ac:dyDescent="0.25">
      <c r="BA34182" s="91" t="s">
        <v>38776</v>
      </c>
      <c r="BB34182" s="91" t="s">
        <v>5089</v>
      </c>
      <c r="BC34182" s="91" t="s">
        <v>38655</v>
      </c>
      <c r="BD34182" s="473" t="s">
        <v>1301</v>
      </c>
    </row>
    <row r="34183" spans="53:56" ht="15" x14ac:dyDescent="0.25">
      <c r="BA34183" s="90" t="s">
        <v>38777</v>
      </c>
      <c r="BB34183" s="90" t="s">
        <v>5089</v>
      </c>
      <c r="BC34183" s="90" t="s">
        <v>38655</v>
      </c>
      <c r="BD34183" s="473" t="s">
        <v>1301</v>
      </c>
    </row>
    <row r="34184" spans="53:56" ht="15" x14ac:dyDescent="0.25">
      <c r="BA34184" s="91" t="s">
        <v>38778</v>
      </c>
      <c r="BB34184" s="91" t="s">
        <v>5089</v>
      </c>
      <c r="BC34184" s="91" t="s">
        <v>38655</v>
      </c>
      <c r="BD34184" s="473" t="s">
        <v>1301</v>
      </c>
    </row>
    <row r="34185" spans="53:56" ht="15" x14ac:dyDescent="0.25">
      <c r="BA34185" s="90" t="s">
        <v>38779</v>
      </c>
      <c r="BB34185" s="90" t="s">
        <v>5089</v>
      </c>
      <c r="BC34185" s="90" t="s">
        <v>38655</v>
      </c>
      <c r="BD34185" s="473" t="s">
        <v>1301</v>
      </c>
    </row>
    <row r="34186" spans="53:56" ht="15" x14ac:dyDescent="0.25">
      <c r="BA34186" s="91" t="s">
        <v>38780</v>
      </c>
      <c r="BB34186" s="91" t="s">
        <v>5089</v>
      </c>
      <c r="BC34186" s="91" t="s">
        <v>38655</v>
      </c>
      <c r="BD34186" s="473" t="s">
        <v>1301</v>
      </c>
    </row>
    <row r="34187" spans="53:56" ht="15" x14ac:dyDescent="0.25">
      <c r="BA34187" s="90" t="s">
        <v>38781</v>
      </c>
      <c r="BB34187" s="90" t="s">
        <v>5089</v>
      </c>
      <c r="BC34187" s="90" t="s">
        <v>38655</v>
      </c>
      <c r="BD34187" s="473" t="s">
        <v>1301</v>
      </c>
    </row>
    <row r="34188" spans="53:56" ht="15" x14ac:dyDescent="0.25">
      <c r="BA34188" s="91" t="s">
        <v>38782</v>
      </c>
      <c r="BB34188" s="91" t="s">
        <v>5089</v>
      </c>
      <c r="BC34188" s="91" t="s">
        <v>38655</v>
      </c>
      <c r="BD34188" s="473" t="s">
        <v>1301</v>
      </c>
    </row>
    <row r="34189" spans="53:56" ht="15" x14ac:dyDescent="0.25">
      <c r="BA34189" s="90" t="s">
        <v>38783</v>
      </c>
      <c r="BB34189" s="90" t="s">
        <v>5089</v>
      </c>
      <c r="BC34189" s="90" t="s">
        <v>38655</v>
      </c>
      <c r="BD34189" s="473" t="s">
        <v>1301</v>
      </c>
    </row>
    <row r="34190" spans="53:56" ht="15" x14ac:dyDescent="0.25">
      <c r="BA34190" s="90" t="s">
        <v>38784</v>
      </c>
      <c r="BB34190" s="90" t="s">
        <v>5089</v>
      </c>
      <c r="BC34190" s="90" t="s">
        <v>38668</v>
      </c>
      <c r="BD34190" s="473" t="s">
        <v>1301</v>
      </c>
    </row>
    <row r="34191" spans="53:56" ht="15" x14ac:dyDescent="0.25">
      <c r="BA34191" s="91" t="s">
        <v>38784</v>
      </c>
      <c r="BB34191" s="91" t="s">
        <v>5089</v>
      </c>
      <c r="BC34191" s="91" t="s">
        <v>38655</v>
      </c>
      <c r="BD34191" s="473" t="s">
        <v>1301</v>
      </c>
    </row>
    <row r="34192" spans="53:56" ht="15" x14ac:dyDescent="0.25">
      <c r="BA34192" s="90" t="s">
        <v>38785</v>
      </c>
      <c r="BB34192" s="90" t="s">
        <v>5089</v>
      </c>
      <c r="BC34192" s="90" t="s">
        <v>38668</v>
      </c>
      <c r="BD34192" s="473" t="s">
        <v>1301</v>
      </c>
    </row>
    <row r="34193" spans="53:56" ht="15" x14ac:dyDescent="0.25">
      <c r="BA34193" s="90" t="s">
        <v>38785</v>
      </c>
      <c r="BB34193" s="90" t="s">
        <v>5089</v>
      </c>
      <c r="BC34193" s="90" t="s">
        <v>38655</v>
      </c>
      <c r="BD34193" s="473" t="s">
        <v>1301</v>
      </c>
    </row>
    <row r="34194" spans="53:56" ht="15" x14ac:dyDescent="0.25">
      <c r="BA34194" s="91" t="s">
        <v>38786</v>
      </c>
      <c r="BB34194" s="91" t="s">
        <v>5089</v>
      </c>
      <c r="BC34194" s="91" t="s">
        <v>38655</v>
      </c>
      <c r="BD34194" s="473" t="s">
        <v>1301</v>
      </c>
    </row>
    <row r="34195" spans="53:56" ht="15" x14ac:dyDescent="0.25">
      <c r="BA34195" s="90" t="s">
        <v>38787</v>
      </c>
      <c r="BB34195" s="90" t="s">
        <v>5089</v>
      </c>
      <c r="BC34195" s="90" t="s">
        <v>38655</v>
      </c>
      <c r="BD34195" s="473" t="s">
        <v>1301</v>
      </c>
    </row>
    <row r="34196" spans="53:56" ht="15" x14ac:dyDescent="0.25">
      <c r="BA34196" s="91" t="s">
        <v>38788</v>
      </c>
      <c r="BB34196" s="91" t="s">
        <v>5089</v>
      </c>
      <c r="BC34196" s="91" t="s">
        <v>38655</v>
      </c>
      <c r="BD34196" s="473" t="s">
        <v>1301</v>
      </c>
    </row>
    <row r="34197" spans="53:56" ht="15" x14ac:dyDescent="0.25">
      <c r="BA34197" s="90" t="s">
        <v>38789</v>
      </c>
      <c r="BB34197" s="90" t="s">
        <v>5089</v>
      </c>
      <c r="BC34197" s="90" t="s">
        <v>38655</v>
      </c>
      <c r="BD34197" s="473" t="s">
        <v>1301</v>
      </c>
    </row>
    <row r="34198" spans="53:56" ht="15" x14ac:dyDescent="0.25">
      <c r="BA34198" s="91" t="s">
        <v>38790</v>
      </c>
      <c r="BB34198" s="91" t="s">
        <v>5089</v>
      </c>
      <c r="BC34198" s="91" t="s">
        <v>38655</v>
      </c>
      <c r="BD34198" s="473" t="s">
        <v>1301</v>
      </c>
    </row>
    <row r="34199" spans="53:56" ht="15" x14ac:dyDescent="0.25">
      <c r="BA34199" s="90" t="s">
        <v>38791</v>
      </c>
      <c r="BB34199" s="90" t="s">
        <v>5089</v>
      </c>
      <c r="BC34199" s="90" t="s">
        <v>38655</v>
      </c>
      <c r="BD34199" s="473" t="s">
        <v>1301</v>
      </c>
    </row>
    <row r="34200" spans="53:56" ht="15" x14ac:dyDescent="0.25">
      <c r="BA34200" s="91" t="s">
        <v>38792</v>
      </c>
      <c r="BB34200" s="91" t="s">
        <v>5089</v>
      </c>
      <c r="BC34200" s="91" t="s">
        <v>38655</v>
      </c>
      <c r="BD34200" s="473" t="s">
        <v>1301</v>
      </c>
    </row>
    <row r="34201" spans="53:56" ht="15" x14ac:dyDescent="0.25">
      <c r="BA34201" s="90" t="s">
        <v>38793</v>
      </c>
      <c r="BB34201" s="90" t="s">
        <v>5089</v>
      </c>
      <c r="BC34201" s="90" t="s">
        <v>38655</v>
      </c>
      <c r="BD34201" s="473" t="s">
        <v>1301</v>
      </c>
    </row>
    <row r="34202" spans="53:56" ht="15" x14ac:dyDescent="0.25">
      <c r="BA34202" s="91" t="s">
        <v>38794</v>
      </c>
      <c r="BB34202" s="91" t="s">
        <v>5089</v>
      </c>
      <c r="BC34202" s="91" t="s">
        <v>38655</v>
      </c>
      <c r="BD34202" s="473" t="s">
        <v>1301</v>
      </c>
    </row>
    <row r="34203" spans="53:56" ht="15" x14ac:dyDescent="0.25">
      <c r="BA34203" s="90" t="s">
        <v>38795</v>
      </c>
      <c r="BB34203" s="90" t="s">
        <v>5089</v>
      </c>
      <c r="BC34203" s="90" t="s">
        <v>16093</v>
      </c>
      <c r="BD34203" s="473" t="s">
        <v>1301</v>
      </c>
    </row>
    <row r="34204" spans="53:56" ht="15" x14ac:dyDescent="0.25">
      <c r="BA34204" s="91" t="s">
        <v>38795</v>
      </c>
      <c r="BB34204" s="91" t="s">
        <v>5089</v>
      </c>
      <c r="BC34204" s="91" t="s">
        <v>38655</v>
      </c>
      <c r="BD34204" s="473" t="s">
        <v>1301</v>
      </c>
    </row>
    <row r="34205" spans="53:56" ht="15" x14ac:dyDescent="0.25">
      <c r="BA34205" s="91" t="s">
        <v>38796</v>
      </c>
      <c r="BB34205" s="91" t="s">
        <v>5089</v>
      </c>
      <c r="BC34205" s="91" t="s">
        <v>38655</v>
      </c>
      <c r="BD34205" s="473" t="s">
        <v>1301</v>
      </c>
    </row>
    <row r="34206" spans="53:56" ht="15" x14ac:dyDescent="0.25">
      <c r="BA34206" s="90" t="s">
        <v>38797</v>
      </c>
      <c r="BB34206" s="90" t="s">
        <v>5089</v>
      </c>
      <c r="BC34206" s="90" t="s">
        <v>38655</v>
      </c>
      <c r="BD34206" s="473" t="s">
        <v>1301</v>
      </c>
    </row>
    <row r="34207" spans="53:56" ht="15" x14ac:dyDescent="0.25">
      <c r="BA34207" s="91" t="s">
        <v>38798</v>
      </c>
      <c r="BB34207" s="91" t="s">
        <v>5089</v>
      </c>
      <c r="BC34207" s="91" t="s">
        <v>38655</v>
      </c>
      <c r="BD34207" s="473" t="s">
        <v>1301</v>
      </c>
    </row>
    <row r="34208" spans="53:56" ht="15" x14ac:dyDescent="0.25">
      <c r="BA34208" s="90" t="s">
        <v>38799</v>
      </c>
      <c r="BB34208" s="90" t="s">
        <v>5089</v>
      </c>
      <c r="BC34208" s="90" t="s">
        <v>38655</v>
      </c>
      <c r="BD34208" s="473" t="s">
        <v>1301</v>
      </c>
    </row>
    <row r="34209" spans="53:56" ht="15" x14ac:dyDescent="0.25">
      <c r="BA34209" s="91" t="s">
        <v>38800</v>
      </c>
      <c r="BB34209" s="91" t="s">
        <v>5089</v>
      </c>
      <c r="BC34209" s="91" t="s">
        <v>38655</v>
      </c>
      <c r="BD34209" s="473" t="s">
        <v>1301</v>
      </c>
    </row>
    <row r="34210" spans="53:56" ht="15" x14ac:dyDescent="0.25">
      <c r="BA34210" s="90" t="s">
        <v>38801</v>
      </c>
      <c r="BB34210" s="90" t="s">
        <v>5089</v>
      </c>
      <c r="BC34210" s="90" t="s">
        <v>38655</v>
      </c>
      <c r="BD34210" s="473" t="s">
        <v>1301</v>
      </c>
    </row>
    <row r="34211" spans="53:56" ht="15" x14ac:dyDescent="0.25">
      <c r="BA34211" s="91" t="s">
        <v>38802</v>
      </c>
      <c r="BB34211" s="91" t="s">
        <v>5089</v>
      </c>
      <c r="BC34211" s="91" t="s">
        <v>38655</v>
      </c>
      <c r="BD34211" s="473" t="s">
        <v>1301</v>
      </c>
    </row>
    <row r="34212" spans="53:56" ht="15" x14ac:dyDescent="0.25">
      <c r="BA34212" s="90" t="s">
        <v>38803</v>
      </c>
      <c r="BB34212" s="90" t="s">
        <v>5089</v>
      </c>
      <c r="BC34212" s="90" t="s">
        <v>38655</v>
      </c>
      <c r="BD34212" s="473" t="s">
        <v>1301</v>
      </c>
    </row>
    <row r="34213" spans="53:56" ht="15" x14ac:dyDescent="0.25">
      <c r="BA34213" s="91" t="s">
        <v>38804</v>
      </c>
      <c r="BB34213" s="91" t="s">
        <v>5089</v>
      </c>
      <c r="BC34213" s="91" t="s">
        <v>38655</v>
      </c>
      <c r="BD34213" s="473" t="s">
        <v>1301</v>
      </c>
    </row>
    <row r="34214" spans="53:56" ht="15" x14ac:dyDescent="0.25">
      <c r="BA34214" s="90" t="s">
        <v>38805</v>
      </c>
      <c r="BB34214" s="90" t="s">
        <v>5089</v>
      </c>
      <c r="BC34214" s="90" t="s">
        <v>38655</v>
      </c>
      <c r="BD34214" s="473" t="s">
        <v>1301</v>
      </c>
    </row>
    <row r="34215" spans="53:56" ht="15" x14ac:dyDescent="0.25">
      <c r="BA34215" s="91" t="s">
        <v>38806</v>
      </c>
      <c r="BB34215" s="91" t="s">
        <v>5089</v>
      </c>
      <c r="BC34215" s="91" t="s">
        <v>38655</v>
      </c>
      <c r="BD34215" s="473" t="s">
        <v>1301</v>
      </c>
    </row>
    <row r="34216" spans="53:56" ht="15" x14ac:dyDescent="0.25">
      <c r="BA34216" s="90" t="s">
        <v>38807</v>
      </c>
      <c r="BB34216" s="90" t="s">
        <v>5089</v>
      </c>
      <c r="BC34216" s="90" t="s">
        <v>38655</v>
      </c>
      <c r="BD34216" s="473" t="s">
        <v>1301</v>
      </c>
    </row>
    <row r="34217" spans="53:56" ht="15" x14ac:dyDescent="0.25">
      <c r="BA34217" s="91" t="s">
        <v>38808</v>
      </c>
      <c r="BB34217" s="91" t="s">
        <v>5089</v>
      </c>
      <c r="BC34217" s="91" t="s">
        <v>38655</v>
      </c>
      <c r="BD34217" s="473" t="s">
        <v>1301</v>
      </c>
    </row>
    <row r="34218" spans="53:56" ht="15" x14ac:dyDescent="0.25">
      <c r="BA34218" s="91" t="s">
        <v>38809</v>
      </c>
      <c r="BB34218" s="91" t="s">
        <v>5089</v>
      </c>
      <c r="BC34218" s="91" t="s">
        <v>16093</v>
      </c>
      <c r="BD34218" s="473" t="s">
        <v>1301</v>
      </c>
    </row>
    <row r="34219" spans="53:56" ht="15" x14ac:dyDescent="0.25">
      <c r="BA34219" s="90" t="s">
        <v>38809</v>
      </c>
      <c r="BB34219" s="90" t="s">
        <v>5089</v>
      </c>
      <c r="BC34219" s="90" t="s">
        <v>38655</v>
      </c>
      <c r="BD34219" s="473" t="s">
        <v>1301</v>
      </c>
    </row>
    <row r="34220" spans="53:56" ht="15" x14ac:dyDescent="0.25">
      <c r="BA34220" s="91" t="s">
        <v>38810</v>
      </c>
      <c r="BB34220" s="91" t="s">
        <v>5089</v>
      </c>
      <c r="BC34220" s="91" t="s">
        <v>38655</v>
      </c>
      <c r="BD34220" s="473" t="s">
        <v>1301</v>
      </c>
    </row>
    <row r="34221" spans="53:56" ht="15" x14ac:dyDescent="0.25">
      <c r="BA34221" s="90" t="s">
        <v>38811</v>
      </c>
      <c r="BB34221" s="90" t="s">
        <v>5089</v>
      </c>
      <c r="BC34221" s="90" t="s">
        <v>38655</v>
      </c>
      <c r="BD34221" s="473" t="s">
        <v>1301</v>
      </c>
    </row>
    <row r="34222" spans="53:56" ht="15" x14ac:dyDescent="0.25">
      <c r="BA34222" s="91" t="s">
        <v>38812</v>
      </c>
      <c r="BB34222" s="91" t="s">
        <v>5089</v>
      </c>
      <c r="BC34222" s="91" t="s">
        <v>38655</v>
      </c>
      <c r="BD34222" s="473" t="s">
        <v>1301</v>
      </c>
    </row>
    <row r="34223" spans="53:56" ht="15" x14ac:dyDescent="0.25">
      <c r="BA34223" s="90" t="s">
        <v>38813</v>
      </c>
      <c r="BB34223" s="90" t="s">
        <v>5089</v>
      </c>
      <c r="BC34223" s="90" t="s">
        <v>38655</v>
      </c>
      <c r="BD34223" s="473" t="s">
        <v>1301</v>
      </c>
    </row>
    <row r="34224" spans="53:56" ht="15" x14ac:dyDescent="0.25">
      <c r="BA34224" s="91" t="s">
        <v>38814</v>
      </c>
      <c r="BB34224" s="91" t="s">
        <v>5089</v>
      </c>
      <c r="BC34224" s="91" t="s">
        <v>16093</v>
      </c>
      <c r="BD34224" s="473" t="s">
        <v>1301</v>
      </c>
    </row>
    <row r="34225" spans="53:56" ht="15" x14ac:dyDescent="0.25">
      <c r="BA34225" s="91" t="s">
        <v>38814</v>
      </c>
      <c r="BB34225" s="91" t="s">
        <v>5089</v>
      </c>
      <c r="BC34225" s="91" t="s">
        <v>38655</v>
      </c>
      <c r="BD34225" s="473" t="s">
        <v>1301</v>
      </c>
    </row>
    <row r="34226" spans="53:56" ht="15" x14ac:dyDescent="0.25">
      <c r="BA34226" s="90" t="s">
        <v>38815</v>
      </c>
      <c r="BB34226" s="90" t="s">
        <v>5089</v>
      </c>
      <c r="BC34226" s="90" t="s">
        <v>16093</v>
      </c>
      <c r="BD34226" s="473" t="s">
        <v>1301</v>
      </c>
    </row>
    <row r="34227" spans="53:56" ht="15" x14ac:dyDescent="0.25">
      <c r="BA34227" s="91" t="s">
        <v>38815</v>
      </c>
      <c r="BB34227" s="91" t="s">
        <v>5089</v>
      </c>
      <c r="BC34227" s="91" t="s">
        <v>38655</v>
      </c>
      <c r="BD34227" s="473" t="s">
        <v>1301</v>
      </c>
    </row>
    <row r="34228" spans="53:56" ht="15" x14ac:dyDescent="0.25">
      <c r="BA34228" s="91" t="s">
        <v>38816</v>
      </c>
      <c r="BB34228" s="91" t="s">
        <v>5089</v>
      </c>
      <c r="BC34228" s="91" t="s">
        <v>38655</v>
      </c>
      <c r="BD34228" s="473" t="s">
        <v>1301</v>
      </c>
    </row>
    <row r="34229" spans="53:56" ht="15" x14ac:dyDescent="0.25">
      <c r="BA34229" s="90" t="s">
        <v>38817</v>
      </c>
      <c r="BB34229" s="90" t="s">
        <v>5089</v>
      </c>
      <c r="BC34229" s="90" t="s">
        <v>38655</v>
      </c>
      <c r="BD34229" s="473" t="s">
        <v>1301</v>
      </c>
    </row>
    <row r="34230" spans="53:56" ht="15" x14ac:dyDescent="0.25">
      <c r="BA34230" s="91" t="s">
        <v>38818</v>
      </c>
      <c r="BB34230" s="91" t="s">
        <v>5089</v>
      </c>
      <c r="BC34230" s="91" t="s">
        <v>38655</v>
      </c>
      <c r="BD34230" s="473" t="s">
        <v>1301</v>
      </c>
    </row>
    <row r="34231" spans="53:56" ht="15" x14ac:dyDescent="0.25">
      <c r="BA34231" s="90" t="s">
        <v>38819</v>
      </c>
      <c r="BB34231" s="90" t="s">
        <v>5089</v>
      </c>
      <c r="BC34231" s="90" t="s">
        <v>16093</v>
      </c>
      <c r="BD34231" s="473" t="s">
        <v>1301</v>
      </c>
    </row>
    <row r="34232" spans="53:56" ht="15" x14ac:dyDescent="0.25">
      <c r="BA34232" s="91" t="s">
        <v>38819</v>
      </c>
      <c r="BB34232" s="91" t="s">
        <v>5089</v>
      </c>
      <c r="BC34232" s="91" t="s">
        <v>38655</v>
      </c>
      <c r="BD34232" s="473" t="s">
        <v>1301</v>
      </c>
    </row>
    <row r="34233" spans="53:56" ht="15" x14ac:dyDescent="0.25">
      <c r="BA34233" s="91" t="s">
        <v>38820</v>
      </c>
      <c r="BB34233" s="91" t="s">
        <v>5089</v>
      </c>
      <c r="BC34233" s="91" t="s">
        <v>38655</v>
      </c>
      <c r="BD34233" s="473" t="s">
        <v>1301</v>
      </c>
    </row>
    <row r="34234" spans="53:56" ht="15" x14ac:dyDescent="0.25">
      <c r="BA34234" s="90" t="s">
        <v>38821</v>
      </c>
      <c r="BB34234" s="90" t="s">
        <v>5089</v>
      </c>
      <c r="BC34234" s="90" t="s">
        <v>38655</v>
      </c>
      <c r="BD34234" s="473" t="s">
        <v>1301</v>
      </c>
    </row>
    <row r="34235" spans="53:56" ht="15" x14ac:dyDescent="0.25">
      <c r="BA34235" s="91" t="s">
        <v>38822</v>
      </c>
      <c r="BB34235" s="91" t="s">
        <v>5089</v>
      </c>
      <c r="BC34235" s="91" t="s">
        <v>16093</v>
      </c>
      <c r="BD34235" s="473" t="s">
        <v>1301</v>
      </c>
    </row>
    <row r="34236" spans="53:56" ht="15" x14ac:dyDescent="0.25">
      <c r="BA34236" s="90" t="s">
        <v>38822</v>
      </c>
      <c r="BB34236" s="90" t="s">
        <v>5089</v>
      </c>
      <c r="BC34236" s="90" t="s">
        <v>38655</v>
      </c>
      <c r="BD34236" s="473" t="s">
        <v>1301</v>
      </c>
    </row>
    <row r="34237" spans="53:56" ht="15" x14ac:dyDescent="0.25">
      <c r="BA34237" s="91" t="s">
        <v>38823</v>
      </c>
      <c r="BB34237" s="91" t="s">
        <v>5089</v>
      </c>
      <c r="BC34237" s="91" t="s">
        <v>38655</v>
      </c>
      <c r="BD34237" s="473" t="s">
        <v>1301</v>
      </c>
    </row>
    <row r="34238" spans="53:56" ht="15" x14ac:dyDescent="0.25">
      <c r="BA34238" s="90" t="s">
        <v>38824</v>
      </c>
      <c r="BB34238" s="90" t="s">
        <v>5089</v>
      </c>
      <c r="BC34238" s="90" t="s">
        <v>16093</v>
      </c>
      <c r="BD34238" s="473" t="s">
        <v>1301</v>
      </c>
    </row>
    <row r="34239" spans="53:56" ht="15" x14ac:dyDescent="0.25">
      <c r="BA34239" s="91" t="s">
        <v>38824</v>
      </c>
      <c r="BB34239" s="91" t="s">
        <v>5089</v>
      </c>
      <c r="BC34239" s="91" t="s">
        <v>38655</v>
      </c>
      <c r="BD34239" s="473" t="s">
        <v>1301</v>
      </c>
    </row>
    <row r="34240" spans="53:56" ht="15" x14ac:dyDescent="0.25">
      <c r="BA34240" s="91" t="s">
        <v>38825</v>
      </c>
      <c r="BB34240" s="91" t="s">
        <v>5089</v>
      </c>
      <c r="BC34240" s="91" t="s">
        <v>38655</v>
      </c>
      <c r="BD34240" s="473" t="s">
        <v>1301</v>
      </c>
    </row>
    <row r="34241" spans="53:56" ht="15" x14ac:dyDescent="0.25">
      <c r="BA34241" s="90" t="s">
        <v>38826</v>
      </c>
      <c r="BB34241" s="90" t="s">
        <v>5089</v>
      </c>
      <c r="BC34241" s="90" t="s">
        <v>38655</v>
      </c>
      <c r="BD34241" s="473" t="s">
        <v>1301</v>
      </c>
    </row>
    <row r="34242" spans="53:56" ht="15" x14ac:dyDescent="0.25">
      <c r="BA34242" s="91" t="s">
        <v>38827</v>
      </c>
      <c r="BB34242" s="91" t="s">
        <v>5089</v>
      </c>
      <c r="BC34242" s="91" t="s">
        <v>38655</v>
      </c>
      <c r="BD34242" s="473" t="s">
        <v>1301</v>
      </c>
    </row>
    <row r="34243" spans="53:56" ht="15" x14ac:dyDescent="0.25">
      <c r="BA34243" s="90" t="s">
        <v>38828</v>
      </c>
      <c r="BB34243" s="90" t="s">
        <v>5089</v>
      </c>
      <c r="BC34243" s="90" t="s">
        <v>38655</v>
      </c>
      <c r="BD34243" s="473" t="s">
        <v>1301</v>
      </c>
    </row>
    <row r="34244" spans="53:56" ht="15" x14ac:dyDescent="0.25">
      <c r="BA34244" s="91" t="s">
        <v>38829</v>
      </c>
      <c r="BB34244" s="91" t="s">
        <v>5089</v>
      </c>
      <c r="BC34244" s="91" t="s">
        <v>38655</v>
      </c>
      <c r="BD34244" s="473" t="s">
        <v>1301</v>
      </c>
    </row>
    <row r="34245" spans="53:56" ht="15" x14ac:dyDescent="0.25">
      <c r="BA34245" s="90" t="s">
        <v>38830</v>
      </c>
      <c r="BB34245" s="90" t="s">
        <v>5089</v>
      </c>
      <c r="BC34245" s="90" t="s">
        <v>38655</v>
      </c>
      <c r="BD34245" s="473" t="s">
        <v>1301</v>
      </c>
    </row>
    <row r="34246" spans="53:56" ht="15" x14ac:dyDescent="0.25">
      <c r="BA34246" s="91" t="s">
        <v>38831</v>
      </c>
      <c r="BB34246" s="91" t="s">
        <v>5089</v>
      </c>
      <c r="BC34246" s="91" t="s">
        <v>38655</v>
      </c>
      <c r="BD34246" s="473" t="s">
        <v>1301</v>
      </c>
    </row>
    <row r="34247" spans="53:56" ht="15" x14ac:dyDescent="0.25">
      <c r="BA34247" s="90" t="s">
        <v>38832</v>
      </c>
      <c r="BB34247" s="90" t="s">
        <v>5089</v>
      </c>
      <c r="BC34247" s="90" t="s">
        <v>38655</v>
      </c>
      <c r="BD34247" s="473" t="s">
        <v>1301</v>
      </c>
    </row>
    <row r="34248" spans="53:56" ht="15" x14ac:dyDescent="0.25">
      <c r="BA34248" s="91" t="s">
        <v>38833</v>
      </c>
      <c r="BB34248" s="91" t="s">
        <v>5089</v>
      </c>
      <c r="BC34248" s="91" t="s">
        <v>16093</v>
      </c>
      <c r="BD34248" s="473" t="s">
        <v>1301</v>
      </c>
    </row>
    <row r="34249" spans="53:56" ht="15" x14ac:dyDescent="0.25">
      <c r="BA34249" s="91" t="s">
        <v>38833</v>
      </c>
      <c r="BB34249" s="91" t="s">
        <v>5089</v>
      </c>
      <c r="BC34249" s="91" t="s">
        <v>38655</v>
      </c>
      <c r="BD34249" s="473" t="s">
        <v>1301</v>
      </c>
    </row>
    <row r="34250" spans="53:56" ht="15" x14ac:dyDescent="0.25">
      <c r="BA34250" s="90" t="s">
        <v>38834</v>
      </c>
      <c r="BB34250" s="90" t="s">
        <v>5089</v>
      </c>
      <c r="BC34250" s="90" t="s">
        <v>38655</v>
      </c>
      <c r="BD34250" s="473" t="s">
        <v>1301</v>
      </c>
    </row>
    <row r="34251" spans="53:56" ht="15" x14ac:dyDescent="0.25">
      <c r="BA34251" s="91" t="s">
        <v>38835</v>
      </c>
      <c r="BB34251" s="91" t="s">
        <v>5089</v>
      </c>
      <c r="BC34251" s="91" t="s">
        <v>38655</v>
      </c>
      <c r="BD34251" s="473" t="s">
        <v>1301</v>
      </c>
    </row>
    <row r="34252" spans="53:56" ht="15" x14ac:dyDescent="0.25">
      <c r="BA34252" s="90" t="s">
        <v>38836</v>
      </c>
      <c r="BB34252" s="90" t="s">
        <v>5089</v>
      </c>
      <c r="BC34252" s="90" t="s">
        <v>38655</v>
      </c>
      <c r="BD34252" s="473" t="s">
        <v>1301</v>
      </c>
    </row>
    <row r="34253" spans="53:56" ht="15" x14ac:dyDescent="0.25">
      <c r="BA34253" s="91" t="s">
        <v>38837</v>
      </c>
      <c r="BB34253" s="91" t="s">
        <v>5089</v>
      </c>
      <c r="BC34253" s="91" t="s">
        <v>16093</v>
      </c>
      <c r="BD34253" s="473" t="s">
        <v>1301</v>
      </c>
    </row>
    <row r="34254" spans="53:56" ht="15" x14ac:dyDescent="0.25">
      <c r="BA34254" s="91" t="s">
        <v>38838</v>
      </c>
      <c r="BB34254" s="91" t="s">
        <v>5089</v>
      </c>
      <c r="BC34254" s="91" t="s">
        <v>38655</v>
      </c>
      <c r="BD34254" s="473" t="s">
        <v>1301</v>
      </c>
    </row>
    <row r="34255" spans="53:56" ht="15" x14ac:dyDescent="0.25">
      <c r="BA34255" s="90" t="s">
        <v>38839</v>
      </c>
      <c r="BB34255" s="90" t="s">
        <v>5089</v>
      </c>
      <c r="BC34255" s="90" t="s">
        <v>38655</v>
      </c>
      <c r="BD34255" s="473" t="s">
        <v>1301</v>
      </c>
    </row>
    <row r="34256" spans="53:56" ht="15" x14ac:dyDescent="0.25">
      <c r="BA34256" s="91" t="s">
        <v>38840</v>
      </c>
      <c r="BB34256" s="91" t="s">
        <v>5089</v>
      </c>
      <c r="BC34256" s="91" t="s">
        <v>38655</v>
      </c>
      <c r="BD34256" s="473" t="s">
        <v>1301</v>
      </c>
    </row>
    <row r="34257" spans="53:56" ht="15" x14ac:dyDescent="0.25">
      <c r="BA34257" s="90" t="s">
        <v>38841</v>
      </c>
      <c r="BB34257" s="90" t="s">
        <v>5089</v>
      </c>
      <c r="BC34257" s="90" t="s">
        <v>38655</v>
      </c>
      <c r="BD34257" s="473" t="s">
        <v>1301</v>
      </c>
    </row>
    <row r="34258" spans="53:56" ht="15" x14ac:dyDescent="0.25">
      <c r="BA34258" s="91" t="s">
        <v>38842</v>
      </c>
      <c r="BB34258" s="91" t="s">
        <v>5089</v>
      </c>
      <c r="BC34258" s="91" t="s">
        <v>38655</v>
      </c>
      <c r="BD34258" s="473" t="s">
        <v>1301</v>
      </c>
    </row>
    <row r="34259" spans="53:56" ht="15" x14ac:dyDescent="0.25">
      <c r="BA34259" s="91" t="s">
        <v>38843</v>
      </c>
      <c r="BB34259" s="91" t="s">
        <v>5238</v>
      </c>
      <c r="BC34259" s="91" t="s">
        <v>38844</v>
      </c>
      <c r="BD34259" s="473" t="s">
        <v>1301</v>
      </c>
    </row>
    <row r="34260" spans="53:56" ht="15" x14ac:dyDescent="0.25">
      <c r="BA34260" s="91" t="s">
        <v>38845</v>
      </c>
      <c r="BB34260" s="91" t="s">
        <v>5238</v>
      </c>
      <c r="BC34260" s="91" t="s">
        <v>38844</v>
      </c>
      <c r="BD34260" s="473" t="s">
        <v>1301</v>
      </c>
    </row>
    <row r="34261" spans="53:56" ht="15" x14ac:dyDescent="0.25">
      <c r="BA34261" s="90" t="s">
        <v>38846</v>
      </c>
      <c r="BB34261" s="90" t="s">
        <v>5089</v>
      </c>
      <c r="BC34261" s="90" t="s">
        <v>21473</v>
      </c>
      <c r="BD34261" s="473" t="s">
        <v>1301</v>
      </c>
    </row>
    <row r="34262" spans="53:56" ht="15" x14ac:dyDescent="0.25">
      <c r="BA34262" s="91" t="s">
        <v>38847</v>
      </c>
      <c r="BB34262" s="91" t="s">
        <v>5089</v>
      </c>
      <c r="BC34262" s="91" t="s">
        <v>21473</v>
      </c>
      <c r="BD34262" s="473" t="s">
        <v>1301</v>
      </c>
    </row>
    <row r="34263" spans="53:56" ht="15" x14ac:dyDescent="0.25">
      <c r="BA34263" s="91" t="s">
        <v>38848</v>
      </c>
      <c r="BB34263" s="91" t="s">
        <v>5089</v>
      </c>
      <c r="BC34263" s="91" t="s">
        <v>21473</v>
      </c>
      <c r="BD34263" s="473" t="s">
        <v>1301</v>
      </c>
    </row>
    <row r="34264" spans="53:56" ht="15" x14ac:dyDescent="0.25">
      <c r="BA34264" s="90" t="s">
        <v>38849</v>
      </c>
      <c r="BB34264" s="90" t="s">
        <v>5089</v>
      </c>
      <c r="BC34264" s="90" t="s">
        <v>17838</v>
      </c>
      <c r="BD34264" s="473" t="s">
        <v>1301</v>
      </c>
    </row>
    <row r="34265" spans="53:56" ht="15" x14ac:dyDescent="0.25">
      <c r="BA34265" s="90" t="s">
        <v>38850</v>
      </c>
      <c r="BB34265" s="90" t="s">
        <v>5089</v>
      </c>
      <c r="BC34265" s="90" t="s">
        <v>38851</v>
      </c>
      <c r="BD34265" s="473" t="s">
        <v>1301</v>
      </c>
    </row>
    <row r="34266" spans="53:56" ht="15" x14ac:dyDescent="0.25">
      <c r="BA34266" s="91" t="s">
        <v>38852</v>
      </c>
      <c r="BB34266" s="91" t="s">
        <v>5089</v>
      </c>
      <c r="BC34266" s="91" t="s">
        <v>15763</v>
      </c>
      <c r="BD34266" s="473" t="s">
        <v>1301</v>
      </c>
    </row>
    <row r="34267" spans="53:56" ht="15" x14ac:dyDescent="0.25">
      <c r="BA34267" s="90" t="s">
        <v>38853</v>
      </c>
      <c r="BB34267" s="90" t="s">
        <v>5089</v>
      </c>
      <c r="BC34267" s="90" t="s">
        <v>38692</v>
      </c>
      <c r="BD34267" s="473" t="s">
        <v>1301</v>
      </c>
    </row>
    <row r="34268" spans="53:56" ht="15" x14ac:dyDescent="0.25">
      <c r="BA34268" s="91" t="s">
        <v>38854</v>
      </c>
      <c r="BB34268" s="91" t="s">
        <v>5089</v>
      </c>
      <c r="BC34268" s="91" t="s">
        <v>17838</v>
      </c>
      <c r="BD34268" s="473" t="s">
        <v>1301</v>
      </c>
    </row>
    <row r="34269" spans="53:56" ht="15" x14ac:dyDescent="0.25">
      <c r="BA34269" s="90" t="s">
        <v>38855</v>
      </c>
      <c r="BB34269" s="90" t="s">
        <v>5089</v>
      </c>
      <c r="BC34269" s="90" t="s">
        <v>21473</v>
      </c>
      <c r="BD34269" s="473" t="s">
        <v>1301</v>
      </c>
    </row>
    <row r="34270" spans="53:56" ht="15" x14ac:dyDescent="0.25">
      <c r="BA34270" s="90" t="s">
        <v>38856</v>
      </c>
      <c r="BB34270" s="90" t="s">
        <v>5089</v>
      </c>
      <c r="BC34270" s="90" t="s">
        <v>21473</v>
      </c>
      <c r="BD34270" s="473" t="s">
        <v>1301</v>
      </c>
    </row>
    <row r="34271" spans="53:56" ht="15" x14ac:dyDescent="0.25">
      <c r="BA34271" s="91" t="s">
        <v>38857</v>
      </c>
      <c r="BB34271" s="91" t="s">
        <v>5089</v>
      </c>
      <c r="BC34271" s="91" t="s">
        <v>21473</v>
      </c>
      <c r="BD34271" s="473" t="s">
        <v>1301</v>
      </c>
    </row>
    <row r="34272" spans="53:56" ht="15" x14ac:dyDescent="0.25">
      <c r="BA34272" s="90" t="s">
        <v>38858</v>
      </c>
      <c r="BB34272" s="90" t="s">
        <v>5089</v>
      </c>
      <c r="BC34272" s="90" t="s">
        <v>21473</v>
      </c>
      <c r="BD34272" s="473" t="s">
        <v>1301</v>
      </c>
    </row>
    <row r="34273" spans="53:56" ht="15" x14ac:dyDescent="0.25">
      <c r="BA34273" s="91" t="s">
        <v>38859</v>
      </c>
      <c r="BB34273" s="91" t="s">
        <v>5089</v>
      </c>
      <c r="BC34273" s="91" t="s">
        <v>15158</v>
      </c>
      <c r="BD34273" s="473" t="s">
        <v>1301</v>
      </c>
    </row>
    <row r="34274" spans="53:56" ht="15" x14ac:dyDescent="0.25">
      <c r="BA34274" s="91" t="s">
        <v>38860</v>
      </c>
      <c r="BB34274" s="91" t="s">
        <v>5089</v>
      </c>
      <c r="BC34274" s="91" t="s">
        <v>15158</v>
      </c>
      <c r="BD34274" s="473" t="s">
        <v>1301</v>
      </c>
    </row>
    <row r="34275" spans="53:56" ht="15" x14ac:dyDescent="0.25">
      <c r="BA34275" s="90" t="s">
        <v>38861</v>
      </c>
      <c r="BB34275" s="90" t="s">
        <v>5089</v>
      </c>
      <c r="BC34275" s="90" t="s">
        <v>38851</v>
      </c>
      <c r="BD34275" s="473" t="s">
        <v>1301</v>
      </c>
    </row>
    <row r="34276" spans="53:56" ht="15" x14ac:dyDescent="0.25">
      <c r="BA34276" s="91" t="s">
        <v>38862</v>
      </c>
      <c r="BB34276" s="91" t="s">
        <v>5089</v>
      </c>
      <c r="BC34276" s="91" t="s">
        <v>17838</v>
      </c>
      <c r="BD34276" s="473" t="s">
        <v>1301</v>
      </c>
    </row>
    <row r="34277" spans="53:56" ht="15" x14ac:dyDescent="0.25">
      <c r="BA34277" s="90" t="s">
        <v>38863</v>
      </c>
      <c r="BB34277" s="90" t="s">
        <v>5089</v>
      </c>
      <c r="BC34277" s="90" t="s">
        <v>21473</v>
      </c>
      <c r="BD34277" s="473" t="s">
        <v>1301</v>
      </c>
    </row>
    <row r="34278" spans="53:56" ht="15" x14ac:dyDescent="0.25">
      <c r="BA34278" s="90" t="s">
        <v>38864</v>
      </c>
      <c r="BB34278" s="90" t="s">
        <v>5089</v>
      </c>
      <c r="BC34278" s="90" t="s">
        <v>38692</v>
      </c>
      <c r="BD34278" s="473" t="s">
        <v>1301</v>
      </c>
    </row>
    <row r="34279" spans="53:56" ht="15" x14ac:dyDescent="0.25">
      <c r="BA34279" s="90" t="s">
        <v>38865</v>
      </c>
      <c r="BB34279" s="90" t="s">
        <v>5089</v>
      </c>
      <c r="BC34279" s="90" t="s">
        <v>15158</v>
      </c>
      <c r="BD34279" s="473" t="s">
        <v>1301</v>
      </c>
    </row>
    <row r="34280" spans="53:56" ht="15" x14ac:dyDescent="0.25">
      <c r="BA34280" s="91" t="s">
        <v>38866</v>
      </c>
      <c r="BB34280" s="91" t="s">
        <v>5089</v>
      </c>
      <c r="BC34280" s="91" t="s">
        <v>15763</v>
      </c>
      <c r="BD34280" s="473" t="s">
        <v>1301</v>
      </c>
    </row>
    <row r="34281" spans="53:56" ht="15" x14ac:dyDescent="0.25">
      <c r="BA34281" s="90" t="s">
        <v>38867</v>
      </c>
      <c r="BB34281" s="90" t="s">
        <v>5089</v>
      </c>
      <c r="BC34281" s="90" t="s">
        <v>38851</v>
      </c>
      <c r="BD34281" s="473" t="s">
        <v>1301</v>
      </c>
    </row>
    <row r="34282" spans="53:56" ht="15" x14ac:dyDescent="0.25">
      <c r="BA34282" s="91" t="s">
        <v>38868</v>
      </c>
      <c r="BB34282" s="91" t="s">
        <v>5089</v>
      </c>
      <c r="BC34282" s="91" t="s">
        <v>18194</v>
      </c>
      <c r="BD34282" s="473" t="s">
        <v>1301</v>
      </c>
    </row>
    <row r="34283" spans="53:56" ht="15" x14ac:dyDescent="0.25">
      <c r="BA34283" s="91" t="s">
        <v>38869</v>
      </c>
      <c r="BB34283" s="91" t="s">
        <v>5089</v>
      </c>
      <c r="BC34283" s="91" t="s">
        <v>15763</v>
      </c>
      <c r="BD34283" s="473" t="s">
        <v>1301</v>
      </c>
    </row>
    <row r="34284" spans="53:56" ht="15" x14ac:dyDescent="0.25">
      <c r="BA34284" s="90" t="s">
        <v>38870</v>
      </c>
      <c r="BB34284" s="90" t="s">
        <v>5089</v>
      </c>
      <c r="BC34284" s="90" t="s">
        <v>38851</v>
      </c>
      <c r="BD34284" s="473" t="s">
        <v>1301</v>
      </c>
    </row>
    <row r="34285" spans="53:56" ht="15" x14ac:dyDescent="0.25">
      <c r="BA34285" s="91" t="s">
        <v>38871</v>
      </c>
      <c r="BB34285" s="91" t="s">
        <v>5089</v>
      </c>
      <c r="BC34285" s="91" t="s">
        <v>15763</v>
      </c>
      <c r="BD34285" s="473" t="s">
        <v>1301</v>
      </c>
    </row>
    <row r="34286" spans="53:56" ht="15" x14ac:dyDescent="0.25">
      <c r="BA34286" s="90" t="s">
        <v>38872</v>
      </c>
      <c r="BB34286" s="90" t="s">
        <v>5089</v>
      </c>
      <c r="BC34286" s="90" t="s">
        <v>8872</v>
      </c>
      <c r="BD34286" s="473" t="s">
        <v>1301</v>
      </c>
    </row>
    <row r="34287" spans="53:56" ht="15" x14ac:dyDescent="0.25">
      <c r="BA34287" s="90" t="s">
        <v>38873</v>
      </c>
      <c r="BB34287" s="90" t="s">
        <v>5089</v>
      </c>
      <c r="BC34287" s="90" t="s">
        <v>21473</v>
      </c>
      <c r="BD34287" s="473" t="s">
        <v>1301</v>
      </c>
    </row>
    <row r="34288" spans="53:56" ht="15" x14ac:dyDescent="0.25">
      <c r="BA34288" s="91" t="s">
        <v>38874</v>
      </c>
      <c r="BB34288" s="91" t="s">
        <v>5089</v>
      </c>
      <c r="BC34288" s="91" t="s">
        <v>38851</v>
      </c>
      <c r="BD34288" s="473" t="s">
        <v>1301</v>
      </c>
    </row>
    <row r="34289" spans="53:56" ht="15" x14ac:dyDescent="0.25">
      <c r="BA34289" s="90" t="s">
        <v>38875</v>
      </c>
      <c r="BB34289" s="90" t="s">
        <v>5089</v>
      </c>
      <c r="BC34289" s="90" t="s">
        <v>15763</v>
      </c>
      <c r="BD34289" s="473" t="s">
        <v>1301</v>
      </c>
    </row>
    <row r="34290" spans="53:56" ht="15" x14ac:dyDescent="0.25">
      <c r="BA34290" s="91" t="s">
        <v>38876</v>
      </c>
      <c r="BB34290" s="91" t="s">
        <v>5089</v>
      </c>
      <c r="BC34290" s="91" t="s">
        <v>15763</v>
      </c>
      <c r="BD34290" s="473" t="s">
        <v>1301</v>
      </c>
    </row>
    <row r="34291" spans="53:56" ht="15" x14ac:dyDescent="0.25">
      <c r="BA34291" s="90" t="s">
        <v>38877</v>
      </c>
      <c r="BB34291" s="90" t="s">
        <v>5089</v>
      </c>
      <c r="BC34291" s="90" t="s">
        <v>21473</v>
      </c>
      <c r="BD34291" s="473" t="s">
        <v>1301</v>
      </c>
    </row>
    <row r="34292" spans="53:56" ht="15" x14ac:dyDescent="0.25">
      <c r="BA34292" s="91" t="s">
        <v>38878</v>
      </c>
      <c r="BB34292" s="91" t="s">
        <v>5089</v>
      </c>
      <c r="BC34292" s="91" t="s">
        <v>38692</v>
      </c>
      <c r="BD34292" s="473" t="s">
        <v>1301</v>
      </c>
    </row>
    <row r="34293" spans="53:56" ht="15" x14ac:dyDescent="0.25">
      <c r="BA34293" s="90" t="s">
        <v>38879</v>
      </c>
      <c r="BB34293" s="90" t="s">
        <v>5089</v>
      </c>
      <c r="BC34293" s="90" t="s">
        <v>21473</v>
      </c>
      <c r="BD34293" s="473" t="s">
        <v>1301</v>
      </c>
    </row>
    <row r="34294" spans="53:56" ht="15" x14ac:dyDescent="0.25">
      <c r="BA34294" s="90" t="s">
        <v>38880</v>
      </c>
      <c r="BB34294" s="90" t="s">
        <v>5089</v>
      </c>
      <c r="BC34294" s="90" t="s">
        <v>21473</v>
      </c>
      <c r="BD34294" s="473" t="s">
        <v>1301</v>
      </c>
    </row>
    <row r="34295" spans="53:56" ht="15" x14ac:dyDescent="0.25">
      <c r="BA34295" s="91" t="s">
        <v>38881</v>
      </c>
      <c r="BB34295" s="91" t="s">
        <v>5089</v>
      </c>
      <c r="BC34295" s="91" t="s">
        <v>21473</v>
      </c>
      <c r="BD34295" s="473" t="s">
        <v>1301</v>
      </c>
    </row>
    <row r="34296" spans="53:56" ht="15" x14ac:dyDescent="0.25">
      <c r="BA34296" s="90" t="s">
        <v>38882</v>
      </c>
      <c r="BB34296" s="90" t="s">
        <v>5089</v>
      </c>
      <c r="BC34296" s="90" t="s">
        <v>17838</v>
      </c>
      <c r="BD34296" s="473" t="s">
        <v>1301</v>
      </c>
    </row>
    <row r="34297" spans="53:56" ht="15" x14ac:dyDescent="0.25">
      <c r="BA34297" s="91" t="s">
        <v>38883</v>
      </c>
      <c r="BB34297" s="91" t="s">
        <v>5089</v>
      </c>
      <c r="BC34297" s="91" t="s">
        <v>35951</v>
      </c>
      <c r="BD34297" s="473" t="s">
        <v>1301</v>
      </c>
    </row>
    <row r="34298" spans="53:56" ht="15" x14ac:dyDescent="0.25">
      <c r="BA34298" s="91" t="s">
        <v>38884</v>
      </c>
      <c r="BB34298" s="91" t="s">
        <v>5089</v>
      </c>
      <c r="BC34298" s="91" t="s">
        <v>35951</v>
      </c>
      <c r="BD34298" s="473" t="s">
        <v>1301</v>
      </c>
    </row>
    <row r="34299" spans="53:56" ht="15" x14ac:dyDescent="0.25">
      <c r="BA34299" s="90" t="s">
        <v>38885</v>
      </c>
      <c r="BB34299" s="90" t="s">
        <v>5089</v>
      </c>
      <c r="BC34299" s="90" t="s">
        <v>35951</v>
      </c>
      <c r="BD34299" s="473" t="s">
        <v>1301</v>
      </c>
    </row>
    <row r="34300" spans="53:56" ht="15" x14ac:dyDescent="0.25">
      <c r="BA34300" s="91" t="s">
        <v>38886</v>
      </c>
      <c r="BB34300" s="91" t="s">
        <v>5089</v>
      </c>
      <c r="BC34300" s="91" t="s">
        <v>35951</v>
      </c>
      <c r="BD34300" s="473" t="s">
        <v>1301</v>
      </c>
    </row>
    <row r="34301" spans="53:56" ht="15" x14ac:dyDescent="0.25">
      <c r="BA34301" s="90" t="s">
        <v>38887</v>
      </c>
      <c r="BB34301" s="90" t="s">
        <v>5089</v>
      </c>
      <c r="BC34301" s="90" t="s">
        <v>35951</v>
      </c>
      <c r="BD34301" s="473" t="s">
        <v>1301</v>
      </c>
    </row>
    <row r="34302" spans="53:56" ht="15" x14ac:dyDescent="0.25">
      <c r="BA34302" s="90" t="s">
        <v>38888</v>
      </c>
      <c r="BB34302" s="90" t="s">
        <v>5089</v>
      </c>
      <c r="BC34302" s="90" t="s">
        <v>35951</v>
      </c>
      <c r="BD34302" s="473" t="s">
        <v>1301</v>
      </c>
    </row>
    <row r="34303" spans="53:56" ht="15" x14ac:dyDescent="0.25">
      <c r="BA34303" s="91" t="s">
        <v>38889</v>
      </c>
      <c r="BB34303" s="91" t="s">
        <v>5089</v>
      </c>
      <c r="BC34303" s="91" t="s">
        <v>8872</v>
      </c>
      <c r="BD34303" s="473" t="s">
        <v>1301</v>
      </c>
    </row>
    <row r="34304" spans="53:56" ht="15" x14ac:dyDescent="0.25">
      <c r="BA34304" s="90" t="s">
        <v>38890</v>
      </c>
      <c r="BB34304" s="90" t="s">
        <v>5089</v>
      </c>
      <c r="BC34304" s="90" t="s">
        <v>14774</v>
      </c>
      <c r="BD34304" s="473" t="s">
        <v>1301</v>
      </c>
    </row>
    <row r="34305" spans="53:56" ht="15" x14ac:dyDescent="0.25">
      <c r="BA34305" s="91" t="s">
        <v>38891</v>
      </c>
      <c r="BB34305" s="91" t="s">
        <v>5089</v>
      </c>
      <c r="BC34305" s="91" t="s">
        <v>14774</v>
      </c>
      <c r="BD34305" s="473" t="s">
        <v>1301</v>
      </c>
    </row>
    <row r="34306" spans="53:56" ht="15" x14ac:dyDescent="0.25">
      <c r="BA34306" s="91" t="s">
        <v>38892</v>
      </c>
      <c r="BB34306" s="91" t="s">
        <v>5089</v>
      </c>
      <c r="BC34306" s="91" t="s">
        <v>14774</v>
      </c>
      <c r="BD34306" s="473" t="s">
        <v>1301</v>
      </c>
    </row>
    <row r="34307" spans="53:56" ht="15" x14ac:dyDescent="0.25">
      <c r="BA34307" s="90" t="s">
        <v>38893</v>
      </c>
      <c r="BB34307" s="90" t="s">
        <v>5089</v>
      </c>
      <c r="BC34307" s="90" t="s">
        <v>14774</v>
      </c>
      <c r="BD34307" s="473" t="s">
        <v>1301</v>
      </c>
    </row>
    <row r="34308" spans="53:56" ht="15" x14ac:dyDescent="0.25">
      <c r="BA34308" s="91" t="s">
        <v>38894</v>
      </c>
      <c r="BB34308" s="91" t="s">
        <v>5089</v>
      </c>
      <c r="BC34308" s="91" t="s">
        <v>35951</v>
      </c>
      <c r="BD34308" s="473" t="s">
        <v>1301</v>
      </c>
    </row>
    <row r="34309" spans="53:56" ht="15" x14ac:dyDescent="0.25">
      <c r="BA34309" s="90" t="s">
        <v>38895</v>
      </c>
      <c r="BB34309" s="90" t="s">
        <v>5089</v>
      </c>
      <c r="BC34309" s="90" t="s">
        <v>35951</v>
      </c>
      <c r="BD34309" s="473" t="s">
        <v>1301</v>
      </c>
    </row>
    <row r="34310" spans="53:56" ht="15" x14ac:dyDescent="0.25">
      <c r="BA34310" s="90" t="s">
        <v>38896</v>
      </c>
      <c r="BB34310" s="90" t="s">
        <v>5089</v>
      </c>
      <c r="BC34310" s="90" t="s">
        <v>17838</v>
      </c>
      <c r="BD34310" s="473" t="s">
        <v>1301</v>
      </c>
    </row>
    <row r="34311" spans="53:56" ht="15" x14ac:dyDescent="0.25">
      <c r="BA34311" s="91" t="s">
        <v>38897</v>
      </c>
      <c r="BB34311" s="91" t="s">
        <v>5089</v>
      </c>
      <c r="BC34311" s="91" t="s">
        <v>38898</v>
      </c>
      <c r="BD34311" s="473" t="s">
        <v>1301</v>
      </c>
    </row>
    <row r="34312" spans="53:56" ht="15" x14ac:dyDescent="0.25">
      <c r="BA34312" s="90" t="s">
        <v>38899</v>
      </c>
      <c r="BB34312" s="90" t="s">
        <v>5089</v>
      </c>
      <c r="BC34312" s="90" t="s">
        <v>38900</v>
      </c>
      <c r="BD34312" s="473" t="s">
        <v>1301</v>
      </c>
    </row>
    <row r="34313" spans="53:56" ht="15" x14ac:dyDescent="0.25">
      <c r="BA34313" s="91" t="s">
        <v>38901</v>
      </c>
      <c r="BB34313" s="91" t="s">
        <v>5089</v>
      </c>
      <c r="BC34313" s="91" t="s">
        <v>14774</v>
      </c>
      <c r="BD34313" s="473" t="s">
        <v>1301</v>
      </c>
    </row>
    <row r="34314" spans="53:56" ht="15" x14ac:dyDescent="0.25">
      <c r="BA34314" s="91" t="s">
        <v>38902</v>
      </c>
      <c r="BB34314" s="91" t="s">
        <v>5089</v>
      </c>
      <c r="BC34314" s="91" t="s">
        <v>17838</v>
      </c>
      <c r="BD34314" s="473" t="s">
        <v>1301</v>
      </c>
    </row>
    <row r="34315" spans="53:56" ht="15" x14ac:dyDescent="0.25">
      <c r="BA34315" s="90" t="s">
        <v>38903</v>
      </c>
      <c r="BB34315" s="90" t="s">
        <v>5089</v>
      </c>
      <c r="BC34315" s="90" t="s">
        <v>17838</v>
      </c>
      <c r="BD34315" s="473" t="s">
        <v>1301</v>
      </c>
    </row>
    <row r="34316" spans="53:56" ht="15" x14ac:dyDescent="0.25">
      <c r="BA34316" s="91" t="s">
        <v>38904</v>
      </c>
      <c r="BB34316" s="91" t="s">
        <v>5089</v>
      </c>
      <c r="BC34316" s="91" t="s">
        <v>17838</v>
      </c>
      <c r="BD34316" s="473" t="s">
        <v>1301</v>
      </c>
    </row>
    <row r="34317" spans="53:56" ht="15" x14ac:dyDescent="0.25">
      <c r="BA34317" s="90" t="s">
        <v>38905</v>
      </c>
      <c r="BB34317" s="90" t="s">
        <v>5089</v>
      </c>
      <c r="BC34317" s="90" t="s">
        <v>14774</v>
      </c>
      <c r="BD34317" s="473" t="s">
        <v>1301</v>
      </c>
    </row>
    <row r="34318" spans="53:56" ht="15" x14ac:dyDescent="0.25">
      <c r="BA34318" s="91" t="s">
        <v>38906</v>
      </c>
      <c r="BB34318" s="91" t="s">
        <v>5089</v>
      </c>
      <c r="BC34318" s="91" t="s">
        <v>35951</v>
      </c>
      <c r="BD34318" s="473" t="s">
        <v>1301</v>
      </c>
    </row>
    <row r="34319" spans="53:56" ht="15" x14ac:dyDescent="0.25">
      <c r="BA34319" s="90" t="s">
        <v>38907</v>
      </c>
      <c r="BB34319" s="90" t="s">
        <v>5089</v>
      </c>
      <c r="BC34319" s="90" t="s">
        <v>14774</v>
      </c>
      <c r="BD34319" s="473" t="s">
        <v>1301</v>
      </c>
    </row>
    <row r="34320" spans="53:56" ht="15" x14ac:dyDescent="0.25">
      <c r="BA34320" s="90" t="s">
        <v>38908</v>
      </c>
      <c r="BB34320" s="90" t="s">
        <v>5089</v>
      </c>
      <c r="BC34320" s="90" t="s">
        <v>35951</v>
      </c>
      <c r="BD34320" s="473" t="s">
        <v>1301</v>
      </c>
    </row>
    <row r="34321" spans="53:56" ht="15" x14ac:dyDescent="0.25">
      <c r="BA34321" s="91" t="s">
        <v>38909</v>
      </c>
      <c r="BB34321" s="91" t="s">
        <v>5089</v>
      </c>
      <c r="BC34321" s="91" t="s">
        <v>35951</v>
      </c>
      <c r="BD34321" s="473" t="s">
        <v>1301</v>
      </c>
    </row>
    <row r="34322" spans="53:56" ht="15" x14ac:dyDescent="0.25">
      <c r="BA34322" s="90" t="s">
        <v>38910</v>
      </c>
      <c r="BB34322" s="90" t="s">
        <v>5089</v>
      </c>
      <c r="BC34322" s="90" t="s">
        <v>38898</v>
      </c>
      <c r="BD34322" s="473" t="s">
        <v>1301</v>
      </c>
    </row>
    <row r="34323" spans="53:56" ht="15" x14ac:dyDescent="0.25">
      <c r="BA34323" s="91" t="s">
        <v>38911</v>
      </c>
      <c r="BB34323" s="91" t="s">
        <v>5089</v>
      </c>
      <c r="BC34323" s="91" t="s">
        <v>35951</v>
      </c>
      <c r="BD34323" s="473" t="s">
        <v>1301</v>
      </c>
    </row>
    <row r="34324" spans="53:56" ht="15" x14ac:dyDescent="0.25">
      <c r="BA34324" s="91" t="s">
        <v>38912</v>
      </c>
      <c r="BB34324" s="91" t="s">
        <v>5089</v>
      </c>
      <c r="BC34324" s="91" t="s">
        <v>38913</v>
      </c>
      <c r="BD34324" s="473" t="s">
        <v>1301</v>
      </c>
    </row>
    <row r="34325" spans="53:56" ht="15" x14ac:dyDescent="0.25">
      <c r="BA34325" s="90" t="s">
        <v>38914</v>
      </c>
      <c r="BB34325" s="90" t="s">
        <v>5089</v>
      </c>
      <c r="BC34325" s="90" t="s">
        <v>38898</v>
      </c>
      <c r="BD34325" s="473" t="s">
        <v>1301</v>
      </c>
    </row>
    <row r="34326" spans="53:56" ht="15" x14ac:dyDescent="0.25">
      <c r="BA34326" s="91" t="s">
        <v>38915</v>
      </c>
      <c r="BB34326" s="91" t="s">
        <v>5089</v>
      </c>
      <c r="BC34326" s="91" t="s">
        <v>38916</v>
      </c>
      <c r="BD34326" s="473" t="s">
        <v>1301</v>
      </c>
    </row>
    <row r="34327" spans="53:56" ht="15" x14ac:dyDescent="0.25">
      <c r="BA34327" s="90" t="s">
        <v>38917</v>
      </c>
      <c r="BB34327" s="90" t="s">
        <v>5089</v>
      </c>
      <c r="BC34327" s="90" t="s">
        <v>8872</v>
      </c>
      <c r="BD34327" s="473" t="s">
        <v>1301</v>
      </c>
    </row>
    <row r="34328" spans="53:56" ht="15" x14ac:dyDescent="0.25">
      <c r="BA34328" s="90" t="s">
        <v>38918</v>
      </c>
      <c r="BB34328" s="90" t="s">
        <v>5089</v>
      </c>
      <c r="BC34328" s="90" t="s">
        <v>14774</v>
      </c>
      <c r="BD34328" s="473" t="s">
        <v>1301</v>
      </c>
    </row>
    <row r="34329" spans="53:56" ht="15" x14ac:dyDescent="0.25">
      <c r="BA34329" s="91" t="s">
        <v>38919</v>
      </c>
      <c r="BB34329" s="91" t="s">
        <v>5089</v>
      </c>
      <c r="BC34329" s="91" t="s">
        <v>38913</v>
      </c>
      <c r="BD34329" s="473" t="s">
        <v>1301</v>
      </c>
    </row>
    <row r="34330" spans="53:56" ht="15" x14ac:dyDescent="0.25">
      <c r="BA34330" s="90" t="s">
        <v>38920</v>
      </c>
      <c r="BB34330" s="90" t="s">
        <v>5089</v>
      </c>
      <c r="BC34330" s="90" t="s">
        <v>38898</v>
      </c>
      <c r="BD34330" s="473" t="s">
        <v>1301</v>
      </c>
    </row>
    <row r="34331" spans="53:56" ht="15" x14ac:dyDescent="0.25">
      <c r="BA34331" s="91" t="s">
        <v>38921</v>
      </c>
      <c r="BB34331" s="91" t="s">
        <v>5089</v>
      </c>
      <c r="BC34331" s="91" t="s">
        <v>35951</v>
      </c>
      <c r="BD34331" s="473" t="s">
        <v>1301</v>
      </c>
    </row>
    <row r="34332" spans="53:56" ht="15" x14ac:dyDescent="0.25">
      <c r="BA34332" s="91" t="s">
        <v>38922</v>
      </c>
      <c r="BB34332" s="91" t="s">
        <v>5089</v>
      </c>
      <c r="BC34332" s="91" t="s">
        <v>38898</v>
      </c>
      <c r="BD34332" s="473" t="s">
        <v>1301</v>
      </c>
    </row>
    <row r="34333" spans="53:56" ht="15" x14ac:dyDescent="0.25">
      <c r="BA34333" s="90" t="s">
        <v>38923</v>
      </c>
      <c r="BB34333" s="90" t="s">
        <v>5089</v>
      </c>
      <c r="BC34333" s="90" t="s">
        <v>38916</v>
      </c>
      <c r="BD34333" s="473" t="s">
        <v>1301</v>
      </c>
    </row>
    <row r="34334" spans="53:56" ht="15" x14ac:dyDescent="0.25">
      <c r="BA34334" s="91" t="s">
        <v>38924</v>
      </c>
      <c r="BB34334" s="91" t="s">
        <v>5089</v>
      </c>
      <c r="BC34334" s="91" t="s">
        <v>38898</v>
      </c>
      <c r="BD34334" s="473" t="s">
        <v>1301</v>
      </c>
    </row>
    <row r="34335" spans="53:56" ht="15" x14ac:dyDescent="0.25">
      <c r="BA34335" s="90" t="s">
        <v>38925</v>
      </c>
      <c r="BB34335" s="90" t="s">
        <v>5089</v>
      </c>
      <c r="BC34335" s="90" t="s">
        <v>14774</v>
      </c>
      <c r="BD34335" s="473" t="s">
        <v>1301</v>
      </c>
    </row>
    <row r="34336" spans="53:56" ht="15" x14ac:dyDescent="0.25">
      <c r="BA34336" s="90" t="s">
        <v>38926</v>
      </c>
      <c r="BB34336" s="90" t="s">
        <v>5089</v>
      </c>
      <c r="BC34336" s="90" t="s">
        <v>35951</v>
      </c>
      <c r="BD34336" s="473" t="s">
        <v>1301</v>
      </c>
    </row>
    <row r="34337" spans="53:56" ht="15" x14ac:dyDescent="0.25">
      <c r="BA34337" s="91" t="s">
        <v>38927</v>
      </c>
      <c r="BB34337" s="91" t="s">
        <v>5089</v>
      </c>
      <c r="BC34337" s="91" t="s">
        <v>35951</v>
      </c>
      <c r="BD34337" s="473" t="s">
        <v>1301</v>
      </c>
    </row>
    <row r="34338" spans="53:56" ht="15" x14ac:dyDescent="0.25">
      <c r="BA34338" s="90" t="s">
        <v>38928</v>
      </c>
      <c r="BB34338" s="90" t="s">
        <v>5089</v>
      </c>
      <c r="BC34338" s="90" t="s">
        <v>35935</v>
      </c>
      <c r="BD34338" s="473" t="s">
        <v>1301</v>
      </c>
    </row>
    <row r="34339" spans="53:56" ht="15" x14ac:dyDescent="0.25">
      <c r="BA34339" s="91" t="s">
        <v>38929</v>
      </c>
      <c r="BB34339" s="91" t="s">
        <v>5089</v>
      </c>
      <c r="BC34339" s="91" t="s">
        <v>14774</v>
      </c>
      <c r="BD34339" s="473" t="s">
        <v>1301</v>
      </c>
    </row>
    <row r="34340" spans="53:56" ht="15" x14ac:dyDescent="0.25">
      <c r="BA34340" s="90" t="s">
        <v>38930</v>
      </c>
      <c r="BB34340" s="90" t="s">
        <v>5089</v>
      </c>
      <c r="BC34340" s="90" t="s">
        <v>8872</v>
      </c>
      <c r="BD34340" s="473" t="s">
        <v>1301</v>
      </c>
    </row>
    <row r="34341" spans="53:56" ht="15" x14ac:dyDescent="0.25">
      <c r="BA34341" s="91" t="s">
        <v>38931</v>
      </c>
      <c r="BB34341" s="91" t="s">
        <v>5089</v>
      </c>
      <c r="BC34341" s="91" t="s">
        <v>38900</v>
      </c>
      <c r="BD34341" s="473" t="s">
        <v>1301</v>
      </c>
    </row>
    <row r="34342" spans="53:56" ht="15" x14ac:dyDescent="0.25">
      <c r="BA34342" s="91" t="s">
        <v>38932</v>
      </c>
      <c r="BB34342" s="91" t="s">
        <v>5089</v>
      </c>
      <c r="BC34342" s="91" t="s">
        <v>35935</v>
      </c>
      <c r="BD34342" s="473" t="s">
        <v>1301</v>
      </c>
    </row>
    <row r="34343" spans="53:56" ht="15" x14ac:dyDescent="0.25">
      <c r="BA34343" s="90" t="s">
        <v>38933</v>
      </c>
      <c r="BB34343" s="90" t="s">
        <v>5089</v>
      </c>
      <c r="BC34343" s="90" t="s">
        <v>8872</v>
      </c>
      <c r="BD34343" s="473" t="s">
        <v>1301</v>
      </c>
    </row>
    <row r="34344" spans="53:56" ht="15" x14ac:dyDescent="0.25">
      <c r="BA34344" s="91" t="s">
        <v>38934</v>
      </c>
      <c r="BB34344" s="91" t="s">
        <v>5089</v>
      </c>
      <c r="BC34344" s="91" t="s">
        <v>35935</v>
      </c>
      <c r="BD34344" s="473" t="s">
        <v>1301</v>
      </c>
    </row>
    <row r="34345" spans="53:56" ht="15" x14ac:dyDescent="0.25">
      <c r="BA34345" s="90" t="s">
        <v>38935</v>
      </c>
      <c r="BB34345" s="90" t="s">
        <v>5089</v>
      </c>
      <c r="BC34345" s="90" t="s">
        <v>35951</v>
      </c>
      <c r="BD34345" s="473" t="s">
        <v>1301</v>
      </c>
    </row>
    <row r="34346" spans="53:56" ht="15" x14ac:dyDescent="0.25">
      <c r="BA34346" s="91" t="s">
        <v>38936</v>
      </c>
      <c r="BB34346" s="91" t="s">
        <v>5089</v>
      </c>
      <c r="BC34346" s="91" t="s">
        <v>38900</v>
      </c>
      <c r="BD34346" s="473" t="s">
        <v>1301</v>
      </c>
    </row>
    <row r="34347" spans="53:56" ht="15" x14ac:dyDescent="0.25">
      <c r="BA34347" s="90" t="s">
        <v>38937</v>
      </c>
      <c r="BB34347" s="90" t="s">
        <v>5089</v>
      </c>
      <c r="BC34347" s="90" t="s">
        <v>8872</v>
      </c>
      <c r="BD34347" s="473" t="s">
        <v>1301</v>
      </c>
    </row>
    <row r="34348" spans="53:56" ht="15" x14ac:dyDescent="0.25">
      <c r="BA34348" s="91" t="s">
        <v>38938</v>
      </c>
      <c r="BB34348" s="91" t="s">
        <v>5089</v>
      </c>
      <c r="BC34348" s="91" t="s">
        <v>38898</v>
      </c>
      <c r="BD34348" s="473" t="s">
        <v>1301</v>
      </c>
    </row>
    <row r="34349" spans="53:56" ht="15" x14ac:dyDescent="0.25">
      <c r="BA34349" s="90" t="s">
        <v>38939</v>
      </c>
      <c r="BB34349" s="90" t="s">
        <v>5089</v>
      </c>
      <c r="BC34349" s="90" t="s">
        <v>38913</v>
      </c>
      <c r="BD34349" s="473" t="s">
        <v>1301</v>
      </c>
    </row>
    <row r="34350" spans="53:56" ht="15" x14ac:dyDescent="0.25">
      <c r="BA34350" s="91" t="s">
        <v>38940</v>
      </c>
      <c r="BB34350" s="91" t="s">
        <v>5089</v>
      </c>
      <c r="BC34350" s="91" t="s">
        <v>38900</v>
      </c>
      <c r="BD34350" s="473" t="s">
        <v>1301</v>
      </c>
    </row>
    <row r="34351" spans="53:56" ht="15" x14ac:dyDescent="0.25">
      <c r="BA34351" s="90" t="s">
        <v>38941</v>
      </c>
      <c r="BB34351" s="90" t="s">
        <v>5089</v>
      </c>
      <c r="BC34351" s="90" t="s">
        <v>8872</v>
      </c>
      <c r="BD34351" s="473" t="s">
        <v>1301</v>
      </c>
    </row>
    <row r="34352" spans="53:56" ht="15" x14ac:dyDescent="0.25">
      <c r="BA34352" s="91" t="s">
        <v>38942</v>
      </c>
      <c r="BB34352" s="91" t="s">
        <v>5089</v>
      </c>
      <c r="BC34352" s="91" t="s">
        <v>17838</v>
      </c>
      <c r="BD34352" s="473" t="s">
        <v>1301</v>
      </c>
    </row>
    <row r="34353" spans="53:56" ht="15" x14ac:dyDescent="0.25">
      <c r="BA34353" s="90" t="s">
        <v>38943</v>
      </c>
      <c r="BB34353" s="90" t="s">
        <v>5089</v>
      </c>
      <c r="BC34353" s="90" t="s">
        <v>31552</v>
      </c>
      <c r="BD34353" s="473" t="s">
        <v>1301</v>
      </c>
    </row>
    <row r="34354" spans="53:56" ht="15" x14ac:dyDescent="0.25">
      <c r="BA34354" s="91" t="s">
        <v>38944</v>
      </c>
      <c r="BB34354" s="91" t="s">
        <v>5089</v>
      </c>
      <c r="BC34354" s="91" t="s">
        <v>31552</v>
      </c>
      <c r="BD34354" s="473" t="s">
        <v>1301</v>
      </c>
    </row>
    <row r="34355" spans="53:56" ht="15" x14ac:dyDescent="0.25">
      <c r="BA34355" s="90" t="s">
        <v>38945</v>
      </c>
      <c r="BB34355" s="90" t="s">
        <v>5089</v>
      </c>
      <c r="BC34355" s="90" t="s">
        <v>38677</v>
      </c>
      <c r="BD34355" s="473" t="s">
        <v>1301</v>
      </c>
    </row>
    <row r="34356" spans="53:56" ht="15" x14ac:dyDescent="0.25">
      <c r="BA34356" s="91" t="s">
        <v>38946</v>
      </c>
      <c r="BB34356" s="91" t="s">
        <v>5089</v>
      </c>
      <c r="BC34356" s="91" t="s">
        <v>38677</v>
      </c>
      <c r="BD34356" s="473" t="s">
        <v>1301</v>
      </c>
    </row>
    <row r="34357" spans="53:56" ht="15" x14ac:dyDescent="0.25">
      <c r="BA34357" s="90" t="s">
        <v>38947</v>
      </c>
      <c r="BB34357" s="90" t="s">
        <v>5089</v>
      </c>
      <c r="BC34357" s="90" t="s">
        <v>31552</v>
      </c>
      <c r="BD34357" s="473" t="s">
        <v>1301</v>
      </c>
    </row>
    <row r="34358" spans="53:56" ht="15" x14ac:dyDescent="0.25">
      <c r="BA34358" s="91" t="s">
        <v>38948</v>
      </c>
      <c r="BB34358" s="91" t="s">
        <v>5089</v>
      </c>
      <c r="BC34358" s="91" t="s">
        <v>38677</v>
      </c>
      <c r="BD34358" s="473" t="s">
        <v>1301</v>
      </c>
    </row>
    <row r="34359" spans="53:56" ht="15" x14ac:dyDescent="0.25">
      <c r="BA34359" s="90" t="s">
        <v>38949</v>
      </c>
      <c r="BB34359" s="90" t="s">
        <v>5089</v>
      </c>
      <c r="BC34359" s="90" t="s">
        <v>38950</v>
      </c>
      <c r="BD34359" s="473" t="s">
        <v>1301</v>
      </c>
    </row>
    <row r="34360" spans="53:56" ht="15" x14ac:dyDescent="0.25">
      <c r="BA34360" s="91" t="s">
        <v>38951</v>
      </c>
      <c r="BB34360" s="91" t="s">
        <v>5089</v>
      </c>
      <c r="BC34360" s="91" t="s">
        <v>38952</v>
      </c>
      <c r="BD34360" s="473" t="s">
        <v>1301</v>
      </c>
    </row>
    <row r="34361" spans="53:56" ht="15" x14ac:dyDescent="0.25">
      <c r="BA34361" s="90" t="s">
        <v>38953</v>
      </c>
      <c r="BB34361" s="90" t="s">
        <v>5089</v>
      </c>
      <c r="BC34361" s="90" t="s">
        <v>38677</v>
      </c>
      <c r="BD34361" s="473" t="s">
        <v>1301</v>
      </c>
    </row>
    <row r="34362" spans="53:56" ht="15" x14ac:dyDescent="0.25">
      <c r="BA34362" s="91" t="s">
        <v>38954</v>
      </c>
      <c r="BB34362" s="91" t="s">
        <v>5089</v>
      </c>
      <c r="BC34362" s="91" t="s">
        <v>38952</v>
      </c>
      <c r="BD34362" s="473" t="s">
        <v>1301</v>
      </c>
    </row>
    <row r="34363" spans="53:56" ht="15" x14ac:dyDescent="0.25">
      <c r="BA34363" s="90" t="s">
        <v>38955</v>
      </c>
      <c r="BB34363" s="90" t="s">
        <v>5089</v>
      </c>
      <c r="BC34363" s="90" t="s">
        <v>31552</v>
      </c>
      <c r="BD34363" s="473" t="s">
        <v>1301</v>
      </c>
    </row>
    <row r="34364" spans="53:56" ht="15" x14ac:dyDescent="0.25">
      <c r="BA34364" s="91" t="s">
        <v>38956</v>
      </c>
      <c r="BB34364" s="91" t="s">
        <v>5089</v>
      </c>
      <c r="BC34364" s="91" t="s">
        <v>38677</v>
      </c>
      <c r="BD34364" s="473" t="s">
        <v>1301</v>
      </c>
    </row>
    <row r="34365" spans="53:56" ht="15" x14ac:dyDescent="0.25">
      <c r="BA34365" s="90" t="s">
        <v>38957</v>
      </c>
      <c r="BB34365" s="90" t="s">
        <v>5089</v>
      </c>
      <c r="BC34365" s="90" t="s">
        <v>38952</v>
      </c>
      <c r="BD34365" s="473" t="s">
        <v>1301</v>
      </c>
    </row>
    <row r="34366" spans="53:56" ht="15" x14ac:dyDescent="0.25">
      <c r="BA34366" s="91" t="s">
        <v>38958</v>
      </c>
      <c r="BB34366" s="91" t="s">
        <v>5089</v>
      </c>
      <c r="BC34366" s="91" t="s">
        <v>38950</v>
      </c>
      <c r="BD34366" s="473" t="s">
        <v>1301</v>
      </c>
    </row>
    <row r="34367" spans="53:56" ht="15" x14ac:dyDescent="0.25">
      <c r="BA34367" s="90" t="s">
        <v>38959</v>
      </c>
      <c r="BB34367" s="90" t="s">
        <v>5089</v>
      </c>
      <c r="BC34367" s="90" t="s">
        <v>38950</v>
      </c>
      <c r="BD34367" s="473" t="s">
        <v>1301</v>
      </c>
    </row>
    <row r="34368" spans="53:56" ht="15" x14ac:dyDescent="0.25">
      <c r="BA34368" s="91" t="s">
        <v>38960</v>
      </c>
      <c r="BB34368" s="91" t="s">
        <v>5089</v>
      </c>
      <c r="BC34368" s="91" t="s">
        <v>31502</v>
      </c>
      <c r="BD34368" s="473" t="s">
        <v>1301</v>
      </c>
    </row>
    <row r="34369" spans="53:56" ht="15" x14ac:dyDescent="0.25">
      <c r="BA34369" s="90" t="s">
        <v>38961</v>
      </c>
      <c r="BB34369" s="90" t="s">
        <v>5089</v>
      </c>
      <c r="BC34369" s="90" t="s">
        <v>38677</v>
      </c>
      <c r="BD34369" s="473" t="s">
        <v>1301</v>
      </c>
    </row>
    <row r="34370" spans="53:56" ht="15" x14ac:dyDescent="0.25">
      <c r="BA34370" s="91" t="s">
        <v>38962</v>
      </c>
      <c r="BB34370" s="91" t="s">
        <v>5089</v>
      </c>
      <c r="BC34370" s="91" t="s">
        <v>38950</v>
      </c>
      <c r="BD34370" s="473" t="s">
        <v>1301</v>
      </c>
    </row>
    <row r="34371" spans="53:56" ht="15" x14ac:dyDescent="0.25">
      <c r="BA34371" s="90" t="s">
        <v>38963</v>
      </c>
      <c r="BB34371" s="90" t="s">
        <v>5089</v>
      </c>
      <c r="BC34371" s="90" t="s">
        <v>38952</v>
      </c>
      <c r="BD34371" s="473" t="s">
        <v>1301</v>
      </c>
    </row>
    <row r="34372" spans="53:56" ht="15" x14ac:dyDescent="0.25">
      <c r="BA34372" s="91" t="s">
        <v>38964</v>
      </c>
      <c r="BB34372" s="91" t="s">
        <v>5089</v>
      </c>
      <c r="BC34372" s="91" t="s">
        <v>35935</v>
      </c>
      <c r="BD34372" s="473" t="s">
        <v>1301</v>
      </c>
    </row>
    <row r="34373" spans="53:56" ht="15" x14ac:dyDescent="0.25">
      <c r="BA34373" s="90" t="s">
        <v>38965</v>
      </c>
      <c r="BB34373" s="90" t="s">
        <v>5089</v>
      </c>
      <c r="BC34373" s="90" t="s">
        <v>31502</v>
      </c>
      <c r="BD34373" s="473" t="s">
        <v>1301</v>
      </c>
    </row>
    <row r="34374" spans="53:56" ht="15" x14ac:dyDescent="0.25">
      <c r="BA34374" s="91" t="s">
        <v>38966</v>
      </c>
      <c r="BB34374" s="91" t="s">
        <v>5089</v>
      </c>
      <c r="BC34374" s="91" t="s">
        <v>35935</v>
      </c>
      <c r="BD34374" s="473" t="s">
        <v>1301</v>
      </c>
    </row>
    <row r="34375" spans="53:56" ht="15" x14ac:dyDescent="0.25">
      <c r="BA34375" s="90" t="s">
        <v>38967</v>
      </c>
      <c r="BB34375" s="90" t="s">
        <v>5089</v>
      </c>
      <c r="BC34375" s="90" t="s">
        <v>38950</v>
      </c>
      <c r="BD34375" s="473" t="s">
        <v>1301</v>
      </c>
    </row>
    <row r="34376" spans="53:56" ht="15" x14ac:dyDescent="0.25">
      <c r="BA34376" s="91" t="s">
        <v>38968</v>
      </c>
      <c r="BB34376" s="91" t="s">
        <v>5089</v>
      </c>
      <c r="BC34376" s="91" t="s">
        <v>31502</v>
      </c>
      <c r="BD34376" s="473" t="s">
        <v>1301</v>
      </c>
    </row>
    <row r="34377" spans="53:56" ht="15" x14ac:dyDescent="0.25">
      <c r="BA34377" s="90" t="s">
        <v>38969</v>
      </c>
      <c r="BB34377" s="90" t="s">
        <v>5089</v>
      </c>
      <c r="BC34377" s="90" t="s">
        <v>31502</v>
      </c>
      <c r="BD34377" s="473" t="s">
        <v>1301</v>
      </c>
    </row>
    <row r="34378" spans="53:56" ht="15" x14ac:dyDescent="0.25">
      <c r="BA34378" s="91" t="s">
        <v>38970</v>
      </c>
      <c r="BB34378" s="91" t="s">
        <v>5089</v>
      </c>
      <c r="BC34378" s="91" t="s">
        <v>38952</v>
      </c>
      <c r="BD34378" s="473" t="s">
        <v>1301</v>
      </c>
    </row>
    <row r="34379" spans="53:56" ht="15" x14ac:dyDescent="0.25">
      <c r="BA34379" s="90" t="s">
        <v>38971</v>
      </c>
      <c r="BB34379" s="90" t="s">
        <v>5089</v>
      </c>
      <c r="BC34379" s="90" t="s">
        <v>38677</v>
      </c>
      <c r="BD34379" s="473" t="s">
        <v>1301</v>
      </c>
    </row>
    <row r="34380" spans="53:56" ht="15" x14ac:dyDescent="0.25">
      <c r="BA34380" s="91" t="s">
        <v>38972</v>
      </c>
      <c r="BB34380" s="91" t="s">
        <v>5089</v>
      </c>
      <c r="BC34380" s="91" t="s">
        <v>38950</v>
      </c>
      <c r="BD34380" s="473" t="s">
        <v>1301</v>
      </c>
    </row>
    <row r="34381" spans="53:56" ht="15" x14ac:dyDescent="0.25">
      <c r="BA34381" s="90" t="s">
        <v>38973</v>
      </c>
      <c r="BB34381" s="90" t="s">
        <v>5089</v>
      </c>
      <c r="BC34381" s="90" t="s">
        <v>31502</v>
      </c>
      <c r="BD34381" s="473" t="s">
        <v>1301</v>
      </c>
    </row>
    <row r="34382" spans="53:56" ht="15" x14ac:dyDescent="0.25">
      <c r="BA34382" s="91" t="s">
        <v>38974</v>
      </c>
      <c r="BB34382" s="91" t="s">
        <v>5089</v>
      </c>
      <c r="BC34382" s="91" t="s">
        <v>38677</v>
      </c>
      <c r="BD34382" s="473" t="s">
        <v>1301</v>
      </c>
    </row>
    <row r="34383" spans="53:56" ht="15" x14ac:dyDescent="0.25">
      <c r="BA34383" s="90" t="s">
        <v>38975</v>
      </c>
      <c r="BB34383" s="90" t="s">
        <v>5089</v>
      </c>
      <c r="BC34383" s="90" t="s">
        <v>38952</v>
      </c>
      <c r="BD34383" s="473" t="s">
        <v>1301</v>
      </c>
    </row>
    <row r="34384" spans="53:56" ht="15" x14ac:dyDescent="0.25">
      <c r="BA34384" s="91" t="s">
        <v>38976</v>
      </c>
      <c r="BB34384" s="91" t="s">
        <v>5089</v>
      </c>
      <c r="BC34384" s="91" t="s">
        <v>31502</v>
      </c>
      <c r="BD34384" s="473" t="s">
        <v>1301</v>
      </c>
    </row>
    <row r="34385" spans="53:56" ht="15" x14ac:dyDescent="0.25">
      <c r="BA34385" s="90" t="s">
        <v>38977</v>
      </c>
      <c r="BB34385" s="90" t="s">
        <v>5089</v>
      </c>
      <c r="BC34385" s="90" t="s">
        <v>38950</v>
      </c>
      <c r="BD34385" s="473" t="s">
        <v>1301</v>
      </c>
    </row>
    <row r="34386" spans="53:56" ht="15" x14ac:dyDescent="0.25">
      <c r="BA34386" s="91" t="s">
        <v>38978</v>
      </c>
      <c r="BB34386" s="91" t="s">
        <v>5089</v>
      </c>
      <c r="BC34386" s="91" t="s">
        <v>31552</v>
      </c>
      <c r="BD34386" s="473" t="s">
        <v>1301</v>
      </c>
    </row>
    <row r="34387" spans="53:56" ht="15" x14ac:dyDescent="0.25">
      <c r="BA34387" s="90" t="s">
        <v>38979</v>
      </c>
      <c r="BB34387" s="90" t="s">
        <v>5089</v>
      </c>
      <c r="BC34387" s="90" t="s">
        <v>38916</v>
      </c>
      <c r="BD34387" s="473" t="s">
        <v>1301</v>
      </c>
    </row>
    <row r="34388" spans="53:56" ht="15" x14ac:dyDescent="0.25">
      <c r="BA34388" s="91" t="s">
        <v>38980</v>
      </c>
      <c r="BB34388" s="91" t="s">
        <v>5089</v>
      </c>
      <c r="BC34388" s="91" t="s">
        <v>32153</v>
      </c>
      <c r="BD34388" s="473" t="s">
        <v>1301</v>
      </c>
    </row>
    <row r="34389" spans="53:56" ht="15" x14ac:dyDescent="0.25">
      <c r="BA34389" s="90" t="s">
        <v>38981</v>
      </c>
      <c r="BB34389" s="90" t="s">
        <v>5089</v>
      </c>
      <c r="BC34389" s="90" t="s">
        <v>32153</v>
      </c>
      <c r="BD34389" s="473" t="s">
        <v>1301</v>
      </c>
    </row>
    <row r="34390" spans="53:56" ht="15" x14ac:dyDescent="0.25">
      <c r="BA34390" s="91" t="s">
        <v>38982</v>
      </c>
      <c r="BB34390" s="91" t="s">
        <v>5089</v>
      </c>
      <c r="BC34390" s="91" t="s">
        <v>32153</v>
      </c>
      <c r="BD34390" s="473" t="s">
        <v>1301</v>
      </c>
    </row>
    <row r="34391" spans="53:56" ht="15" x14ac:dyDescent="0.25">
      <c r="BA34391" s="90" t="s">
        <v>38983</v>
      </c>
      <c r="BB34391" s="90" t="s">
        <v>5089</v>
      </c>
      <c r="BC34391" s="90" t="s">
        <v>32153</v>
      </c>
      <c r="BD34391" s="473" t="s">
        <v>1301</v>
      </c>
    </row>
    <row r="34392" spans="53:56" ht="15" x14ac:dyDescent="0.25">
      <c r="BA34392" s="91" t="s">
        <v>38984</v>
      </c>
      <c r="BB34392" s="91" t="s">
        <v>5089</v>
      </c>
      <c r="BC34392" s="91" t="s">
        <v>32153</v>
      </c>
      <c r="BD34392" s="473" t="s">
        <v>1301</v>
      </c>
    </row>
    <row r="34393" spans="53:56" ht="15" x14ac:dyDescent="0.25">
      <c r="BA34393" s="90" t="s">
        <v>38985</v>
      </c>
      <c r="BB34393" s="90" t="s">
        <v>5089</v>
      </c>
      <c r="BC34393" s="90" t="s">
        <v>38986</v>
      </c>
      <c r="BD34393" s="473" t="s">
        <v>1301</v>
      </c>
    </row>
    <row r="34394" spans="53:56" ht="15" x14ac:dyDescent="0.25">
      <c r="BA34394" s="91" t="s">
        <v>38987</v>
      </c>
      <c r="BB34394" s="91" t="s">
        <v>5089</v>
      </c>
      <c r="BC34394" s="91" t="s">
        <v>38988</v>
      </c>
      <c r="BD34394" s="473" t="s">
        <v>1301</v>
      </c>
    </row>
    <row r="34395" spans="53:56" ht="15" x14ac:dyDescent="0.25">
      <c r="BA34395" s="90" t="s">
        <v>38989</v>
      </c>
      <c r="BB34395" s="90" t="s">
        <v>5089</v>
      </c>
      <c r="BC34395" s="90" t="s">
        <v>38990</v>
      </c>
      <c r="BD34395" s="473" t="s">
        <v>1301</v>
      </c>
    </row>
    <row r="34396" spans="53:56" ht="15" x14ac:dyDescent="0.25">
      <c r="BA34396" s="91" t="s">
        <v>38991</v>
      </c>
      <c r="BB34396" s="91" t="s">
        <v>5089</v>
      </c>
      <c r="BC34396" s="91" t="s">
        <v>38986</v>
      </c>
      <c r="BD34396" s="473" t="s">
        <v>1301</v>
      </c>
    </row>
    <row r="34397" spans="53:56" ht="15" x14ac:dyDescent="0.25">
      <c r="BA34397" s="90" t="s">
        <v>38992</v>
      </c>
      <c r="BB34397" s="90" t="s">
        <v>5089</v>
      </c>
      <c r="BC34397" s="90" t="s">
        <v>32153</v>
      </c>
      <c r="BD34397" s="473" t="s">
        <v>1301</v>
      </c>
    </row>
    <row r="34398" spans="53:56" ht="15" x14ac:dyDescent="0.25">
      <c r="BA34398" s="91" t="s">
        <v>38993</v>
      </c>
      <c r="BB34398" s="91" t="s">
        <v>5089</v>
      </c>
      <c r="BC34398" s="91" t="s">
        <v>38986</v>
      </c>
      <c r="BD34398" s="473" t="s">
        <v>1301</v>
      </c>
    </row>
    <row r="34399" spans="53:56" ht="15" x14ac:dyDescent="0.25">
      <c r="BA34399" s="90" t="s">
        <v>38994</v>
      </c>
      <c r="BB34399" s="90" t="s">
        <v>5089</v>
      </c>
      <c r="BC34399" s="90" t="s">
        <v>38986</v>
      </c>
      <c r="BD34399" s="473" t="s">
        <v>1301</v>
      </c>
    </row>
    <row r="34400" spans="53:56" ht="15" x14ac:dyDescent="0.25">
      <c r="BA34400" s="91" t="s">
        <v>38995</v>
      </c>
      <c r="BB34400" s="91" t="s">
        <v>5089</v>
      </c>
      <c r="BC34400" s="91" t="s">
        <v>32365</v>
      </c>
      <c r="BD34400" s="473" t="s">
        <v>1301</v>
      </c>
    </row>
    <row r="34401" spans="53:56" ht="15" x14ac:dyDescent="0.25">
      <c r="BA34401" s="90" t="s">
        <v>38996</v>
      </c>
      <c r="BB34401" s="90" t="s">
        <v>5089</v>
      </c>
      <c r="BC34401" s="90" t="s">
        <v>38988</v>
      </c>
      <c r="BD34401" s="473" t="s">
        <v>1301</v>
      </c>
    </row>
    <row r="34402" spans="53:56" ht="15" x14ac:dyDescent="0.25">
      <c r="BA34402" s="91" t="s">
        <v>38997</v>
      </c>
      <c r="BB34402" s="91" t="s">
        <v>5089</v>
      </c>
      <c r="BC34402" s="91" t="s">
        <v>38986</v>
      </c>
      <c r="BD34402" s="473" t="s">
        <v>1301</v>
      </c>
    </row>
    <row r="34403" spans="53:56" ht="15" x14ac:dyDescent="0.25">
      <c r="BA34403" s="90" t="s">
        <v>38998</v>
      </c>
      <c r="BB34403" s="90" t="s">
        <v>5089</v>
      </c>
      <c r="BC34403" s="90" t="s">
        <v>32153</v>
      </c>
      <c r="BD34403" s="473" t="s">
        <v>1301</v>
      </c>
    </row>
    <row r="34404" spans="53:56" ht="15" x14ac:dyDescent="0.25">
      <c r="BA34404" s="91" t="s">
        <v>38999</v>
      </c>
      <c r="BB34404" s="91" t="s">
        <v>5089</v>
      </c>
      <c r="BC34404" s="91" t="s">
        <v>38986</v>
      </c>
      <c r="BD34404" s="473" t="s">
        <v>1301</v>
      </c>
    </row>
    <row r="34405" spans="53:56" ht="15" x14ac:dyDescent="0.25">
      <c r="BA34405" s="90" t="s">
        <v>39000</v>
      </c>
      <c r="BB34405" s="90" t="s">
        <v>5089</v>
      </c>
      <c r="BC34405" s="90" t="s">
        <v>38990</v>
      </c>
      <c r="BD34405" s="473" t="s">
        <v>1301</v>
      </c>
    </row>
    <row r="34406" spans="53:56" ht="15" x14ac:dyDescent="0.25">
      <c r="BA34406" s="91" t="s">
        <v>39001</v>
      </c>
      <c r="BB34406" s="91" t="s">
        <v>5089</v>
      </c>
      <c r="BC34406" s="91" t="s">
        <v>32153</v>
      </c>
      <c r="BD34406" s="473" t="s">
        <v>1301</v>
      </c>
    </row>
    <row r="34407" spans="53:56" ht="15" x14ac:dyDescent="0.25">
      <c r="BA34407" s="90" t="s">
        <v>39002</v>
      </c>
      <c r="BB34407" s="90" t="s">
        <v>5089</v>
      </c>
      <c r="BC34407" s="90" t="s">
        <v>38988</v>
      </c>
      <c r="BD34407" s="473" t="s">
        <v>1301</v>
      </c>
    </row>
    <row r="34408" spans="53:56" ht="15" x14ac:dyDescent="0.25">
      <c r="BA34408" s="91" t="s">
        <v>39003</v>
      </c>
      <c r="BB34408" s="91" t="s">
        <v>5089</v>
      </c>
      <c r="BC34408" s="91" t="s">
        <v>32153</v>
      </c>
      <c r="BD34408" s="473" t="s">
        <v>1301</v>
      </c>
    </row>
    <row r="34409" spans="53:56" ht="15" x14ac:dyDescent="0.25">
      <c r="BA34409" s="90" t="s">
        <v>39004</v>
      </c>
      <c r="BB34409" s="90" t="s">
        <v>5089</v>
      </c>
      <c r="BC34409" s="90" t="s">
        <v>38671</v>
      </c>
      <c r="BD34409" s="473" t="s">
        <v>1301</v>
      </c>
    </row>
    <row r="34410" spans="53:56" ht="15" x14ac:dyDescent="0.25">
      <c r="BA34410" s="91" t="s">
        <v>39005</v>
      </c>
      <c r="BB34410" s="91" t="s">
        <v>5089</v>
      </c>
      <c r="BC34410" s="91" t="s">
        <v>32153</v>
      </c>
      <c r="BD34410" s="473" t="s">
        <v>1301</v>
      </c>
    </row>
    <row r="34411" spans="53:56" ht="15" x14ac:dyDescent="0.25">
      <c r="BA34411" s="90" t="s">
        <v>39006</v>
      </c>
      <c r="BB34411" s="90" t="s">
        <v>5089</v>
      </c>
      <c r="BC34411" s="90" t="s">
        <v>32153</v>
      </c>
      <c r="BD34411" s="473" t="s">
        <v>1301</v>
      </c>
    </row>
    <row r="34412" spans="53:56" ht="15" x14ac:dyDescent="0.25">
      <c r="BA34412" s="91" t="s">
        <v>39007</v>
      </c>
      <c r="BB34412" s="91" t="s">
        <v>5089</v>
      </c>
      <c r="BC34412" s="91" t="s">
        <v>38990</v>
      </c>
      <c r="BD34412" s="473" t="s">
        <v>1301</v>
      </c>
    </row>
    <row r="34413" spans="53:56" ht="15" x14ac:dyDescent="0.25">
      <c r="BA34413" s="90" t="s">
        <v>39008</v>
      </c>
      <c r="BB34413" s="90" t="s">
        <v>5089</v>
      </c>
      <c r="BC34413" s="90" t="s">
        <v>32153</v>
      </c>
      <c r="BD34413" s="473" t="s">
        <v>1301</v>
      </c>
    </row>
    <row r="34414" spans="53:56" ht="15" x14ac:dyDescent="0.25">
      <c r="BA34414" s="91" t="s">
        <v>39009</v>
      </c>
      <c r="BB34414" s="91" t="s">
        <v>5089</v>
      </c>
      <c r="BC34414" s="91" t="s">
        <v>38986</v>
      </c>
      <c r="BD34414" s="473" t="s">
        <v>1301</v>
      </c>
    </row>
    <row r="34415" spans="53:56" ht="15" x14ac:dyDescent="0.25">
      <c r="BA34415" s="90" t="s">
        <v>39010</v>
      </c>
      <c r="BB34415" s="90" t="s">
        <v>5089</v>
      </c>
      <c r="BC34415" s="90" t="s">
        <v>38986</v>
      </c>
      <c r="BD34415" s="473" t="s">
        <v>1301</v>
      </c>
    </row>
    <row r="34416" spans="53:56" ht="15" x14ac:dyDescent="0.25">
      <c r="BA34416" s="91" t="s">
        <v>39011</v>
      </c>
      <c r="BB34416" s="91" t="s">
        <v>5089</v>
      </c>
      <c r="BC34416" s="91" t="s">
        <v>38671</v>
      </c>
      <c r="BD34416" s="473" t="s">
        <v>1301</v>
      </c>
    </row>
    <row r="34417" spans="53:56" ht="15" x14ac:dyDescent="0.25">
      <c r="BA34417" s="90" t="s">
        <v>39012</v>
      </c>
      <c r="BB34417" s="90" t="s">
        <v>5089</v>
      </c>
      <c r="BC34417" s="90" t="s">
        <v>32153</v>
      </c>
      <c r="BD34417" s="473" t="s">
        <v>1301</v>
      </c>
    </row>
    <row r="34418" spans="53:56" ht="15" x14ac:dyDescent="0.25">
      <c r="BA34418" s="91" t="s">
        <v>39013</v>
      </c>
      <c r="BB34418" s="91" t="s">
        <v>5089</v>
      </c>
      <c r="BC34418" s="91" t="s">
        <v>32365</v>
      </c>
      <c r="BD34418" s="473" t="s">
        <v>1301</v>
      </c>
    </row>
    <row r="34419" spans="53:56" ht="15" x14ac:dyDescent="0.25">
      <c r="BA34419" s="90" t="s">
        <v>39014</v>
      </c>
      <c r="BB34419" s="90" t="s">
        <v>5089</v>
      </c>
      <c r="BC34419" s="90" t="s">
        <v>38988</v>
      </c>
      <c r="BD34419" s="473" t="s">
        <v>1301</v>
      </c>
    </row>
    <row r="34420" spans="53:56" ht="15" x14ac:dyDescent="0.25">
      <c r="BA34420" s="91" t="s">
        <v>39015</v>
      </c>
      <c r="BB34420" s="91" t="s">
        <v>5089</v>
      </c>
      <c r="BC34420" s="91" t="s">
        <v>38990</v>
      </c>
      <c r="BD34420" s="473" t="s">
        <v>1301</v>
      </c>
    </row>
    <row r="34421" spans="53:56" ht="15" x14ac:dyDescent="0.25">
      <c r="BA34421" s="90" t="s">
        <v>39016</v>
      </c>
      <c r="BB34421" s="90" t="s">
        <v>5089</v>
      </c>
      <c r="BC34421" s="90" t="s">
        <v>38986</v>
      </c>
      <c r="BD34421" s="473" t="s">
        <v>1301</v>
      </c>
    </row>
    <row r="34422" spans="53:56" ht="15" x14ac:dyDescent="0.25">
      <c r="BA34422" s="90" t="s">
        <v>39017</v>
      </c>
      <c r="BB34422" s="90" t="s">
        <v>5089</v>
      </c>
      <c r="BC34422" s="90" t="s">
        <v>38671</v>
      </c>
      <c r="BD34422" s="473" t="s">
        <v>1301</v>
      </c>
    </row>
    <row r="34423" spans="53:56" ht="15" x14ac:dyDescent="0.25">
      <c r="BA34423" s="91" t="s">
        <v>39018</v>
      </c>
      <c r="BB34423" s="91" t="s">
        <v>5089</v>
      </c>
      <c r="BC34423" s="91" t="s">
        <v>32153</v>
      </c>
      <c r="BD34423" s="473" t="s">
        <v>1301</v>
      </c>
    </row>
    <row r="34424" spans="53:56" ht="15" x14ac:dyDescent="0.25">
      <c r="BA34424" s="90" t="s">
        <v>39019</v>
      </c>
      <c r="BB34424" s="90" t="s">
        <v>5089</v>
      </c>
      <c r="BC34424" s="90" t="s">
        <v>32153</v>
      </c>
      <c r="BD34424" s="473" t="s">
        <v>1301</v>
      </c>
    </row>
    <row r="34425" spans="53:56" ht="15" x14ac:dyDescent="0.25">
      <c r="BA34425" s="90" t="s">
        <v>39020</v>
      </c>
      <c r="BB34425" s="90" t="s">
        <v>5089</v>
      </c>
      <c r="BC34425" s="90" t="s">
        <v>32365</v>
      </c>
      <c r="BD34425" s="473" t="s">
        <v>1301</v>
      </c>
    </row>
    <row r="34426" spans="53:56" ht="15" x14ac:dyDescent="0.25">
      <c r="BA34426" s="91" t="s">
        <v>39021</v>
      </c>
      <c r="BB34426" s="91" t="s">
        <v>5089</v>
      </c>
      <c r="BC34426" s="91" t="s">
        <v>38671</v>
      </c>
      <c r="BD34426" s="473" t="s">
        <v>1301</v>
      </c>
    </row>
    <row r="34427" spans="53:56" ht="15" x14ac:dyDescent="0.25">
      <c r="BA34427" s="90" t="s">
        <v>39022</v>
      </c>
      <c r="BB34427" s="90" t="s">
        <v>5089</v>
      </c>
      <c r="BC34427" s="90" t="s">
        <v>24294</v>
      </c>
      <c r="BD34427" s="473" t="s">
        <v>1301</v>
      </c>
    </row>
    <row r="34428" spans="53:56" ht="15" x14ac:dyDescent="0.25">
      <c r="BA34428" s="90" t="s">
        <v>39023</v>
      </c>
      <c r="BB34428" s="90" t="s">
        <v>5089</v>
      </c>
      <c r="BC34428" s="90" t="s">
        <v>15486</v>
      </c>
      <c r="BD34428" s="473" t="s">
        <v>1301</v>
      </c>
    </row>
    <row r="34429" spans="53:56" ht="15" x14ac:dyDescent="0.25">
      <c r="BA34429" s="91" t="s">
        <v>39024</v>
      </c>
      <c r="BB34429" s="91" t="s">
        <v>5089</v>
      </c>
      <c r="BC34429" s="91" t="s">
        <v>15486</v>
      </c>
      <c r="BD34429" s="473" t="s">
        <v>1301</v>
      </c>
    </row>
    <row r="34430" spans="53:56" ht="15" x14ac:dyDescent="0.25">
      <c r="BA34430" s="91" t="s">
        <v>39025</v>
      </c>
      <c r="BB34430" s="91" t="s">
        <v>5089</v>
      </c>
      <c r="BC34430" s="91" t="s">
        <v>38990</v>
      </c>
      <c r="BD34430" s="473" t="s">
        <v>1301</v>
      </c>
    </row>
    <row r="34431" spans="53:56" ht="15" x14ac:dyDescent="0.25">
      <c r="BA34431" s="90" t="s">
        <v>39026</v>
      </c>
      <c r="BB34431" s="90" t="s">
        <v>5089</v>
      </c>
      <c r="BC34431" s="90" t="s">
        <v>15486</v>
      </c>
      <c r="BD34431" s="473" t="s">
        <v>1301</v>
      </c>
    </row>
    <row r="34432" spans="53:56" ht="15" x14ac:dyDescent="0.25">
      <c r="BA34432" s="91" t="s">
        <v>39027</v>
      </c>
      <c r="BB34432" s="91" t="s">
        <v>5089</v>
      </c>
      <c r="BC34432" s="91" t="s">
        <v>38671</v>
      </c>
      <c r="BD34432" s="473" t="s">
        <v>1301</v>
      </c>
    </row>
    <row r="34433" spans="53:56" ht="15" x14ac:dyDescent="0.25">
      <c r="BA34433" s="90" t="s">
        <v>39028</v>
      </c>
      <c r="BB34433" s="90" t="s">
        <v>5089</v>
      </c>
      <c r="BC34433" s="90" t="s">
        <v>32365</v>
      </c>
      <c r="BD34433" s="473" t="s">
        <v>1301</v>
      </c>
    </row>
    <row r="34434" spans="53:56" ht="15" x14ac:dyDescent="0.25">
      <c r="BA34434" s="90" t="s">
        <v>39029</v>
      </c>
      <c r="BB34434" s="90" t="s">
        <v>5089</v>
      </c>
      <c r="BC34434" s="90" t="s">
        <v>38671</v>
      </c>
      <c r="BD34434" s="473" t="s">
        <v>1301</v>
      </c>
    </row>
    <row r="34435" spans="53:56" ht="15" x14ac:dyDescent="0.25">
      <c r="BA34435" s="91" t="s">
        <v>39030</v>
      </c>
      <c r="BB34435" s="91" t="s">
        <v>5089</v>
      </c>
      <c r="BC34435" s="91" t="s">
        <v>15486</v>
      </c>
      <c r="BD34435" s="473" t="s">
        <v>1301</v>
      </c>
    </row>
    <row r="34436" spans="53:56" ht="15" x14ac:dyDescent="0.25">
      <c r="BA34436" s="90" t="s">
        <v>39031</v>
      </c>
      <c r="BB34436" s="90" t="s">
        <v>5089</v>
      </c>
      <c r="BC34436" s="90" t="s">
        <v>38990</v>
      </c>
      <c r="BD34436" s="473" t="s">
        <v>1301</v>
      </c>
    </row>
    <row r="34437" spans="53:56" ht="15" x14ac:dyDescent="0.25">
      <c r="BA34437" s="91" t="s">
        <v>39032</v>
      </c>
      <c r="BB34437" s="91" t="s">
        <v>5089</v>
      </c>
      <c r="BC34437" s="91" t="s">
        <v>32365</v>
      </c>
      <c r="BD34437" s="473" t="s">
        <v>1301</v>
      </c>
    </row>
    <row r="34438" spans="53:56" ht="15" x14ac:dyDescent="0.25">
      <c r="BA34438" s="91" t="s">
        <v>39033</v>
      </c>
      <c r="BB34438" s="91" t="s">
        <v>5089</v>
      </c>
      <c r="BC34438" s="91" t="s">
        <v>15486</v>
      </c>
      <c r="BD34438" s="473" t="s">
        <v>1301</v>
      </c>
    </row>
    <row r="34439" spans="53:56" ht="15" x14ac:dyDescent="0.25">
      <c r="BA34439" s="90" t="s">
        <v>39034</v>
      </c>
      <c r="BB34439" s="90" t="s">
        <v>5089</v>
      </c>
      <c r="BC34439" s="90" t="s">
        <v>32365</v>
      </c>
      <c r="BD34439" s="473" t="s">
        <v>1301</v>
      </c>
    </row>
    <row r="34440" spans="53:56" ht="15" x14ac:dyDescent="0.25">
      <c r="BA34440" s="91" t="s">
        <v>39035</v>
      </c>
      <c r="BB34440" s="91" t="s">
        <v>5089</v>
      </c>
      <c r="BC34440" s="91" t="s">
        <v>32153</v>
      </c>
      <c r="BD34440" s="473" t="s">
        <v>1301</v>
      </c>
    </row>
    <row r="34441" spans="53:56" ht="15" x14ac:dyDescent="0.25">
      <c r="BA34441" s="90" t="s">
        <v>39036</v>
      </c>
      <c r="BB34441" s="90" t="s">
        <v>5089</v>
      </c>
      <c r="BC34441" s="90" t="s">
        <v>35923</v>
      </c>
      <c r="BD34441" s="473" t="s">
        <v>1301</v>
      </c>
    </row>
    <row r="34442" spans="53:56" ht="15" x14ac:dyDescent="0.25">
      <c r="BA34442" s="90" t="s">
        <v>39036</v>
      </c>
      <c r="BB34442" s="90" t="s">
        <v>5089</v>
      </c>
      <c r="BC34442" s="90" t="s">
        <v>39037</v>
      </c>
      <c r="BD34442" s="473" t="s">
        <v>1301</v>
      </c>
    </row>
    <row r="34443" spans="53:56" ht="15" x14ac:dyDescent="0.25">
      <c r="BA34443" s="91" t="s">
        <v>39038</v>
      </c>
      <c r="BB34443" s="91" t="s">
        <v>5089</v>
      </c>
      <c r="BC34443" s="91" t="s">
        <v>35923</v>
      </c>
      <c r="BD34443" s="473" t="s">
        <v>1301</v>
      </c>
    </row>
    <row r="34444" spans="53:56" ht="15" x14ac:dyDescent="0.25">
      <c r="BA34444" s="91" t="s">
        <v>39038</v>
      </c>
      <c r="BB34444" s="91" t="s">
        <v>5089</v>
      </c>
      <c r="BC34444" s="91" t="s">
        <v>39037</v>
      </c>
      <c r="BD34444" s="473" t="s">
        <v>1301</v>
      </c>
    </row>
    <row r="34445" spans="53:56" ht="15" x14ac:dyDescent="0.25">
      <c r="BA34445" s="90" t="s">
        <v>39039</v>
      </c>
      <c r="BB34445" s="90" t="s">
        <v>5089</v>
      </c>
      <c r="BC34445" s="90" t="s">
        <v>36236</v>
      </c>
      <c r="BD34445" s="473" t="s">
        <v>1301</v>
      </c>
    </row>
    <row r="34446" spans="53:56" ht="15" x14ac:dyDescent="0.25">
      <c r="BA34446" s="91" t="s">
        <v>39040</v>
      </c>
      <c r="BB34446" s="91" t="s">
        <v>5089</v>
      </c>
      <c r="BC34446" s="91" t="s">
        <v>35923</v>
      </c>
      <c r="BD34446" s="473" t="s">
        <v>1301</v>
      </c>
    </row>
    <row r="34447" spans="53:56" ht="15" x14ac:dyDescent="0.25">
      <c r="BA34447" s="90" t="s">
        <v>39041</v>
      </c>
      <c r="BB34447" s="90" t="s">
        <v>5089</v>
      </c>
      <c r="BC34447" s="90" t="s">
        <v>31502</v>
      </c>
      <c r="BD34447" s="473" t="s">
        <v>1301</v>
      </c>
    </row>
    <row r="34448" spans="53:56" ht="15" x14ac:dyDescent="0.25">
      <c r="BA34448" s="91" t="s">
        <v>39042</v>
      </c>
      <c r="BB34448" s="91" t="s">
        <v>5089</v>
      </c>
      <c r="BC34448" s="91" t="s">
        <v>38990</v>
      </c>
      <c r="BD34448" s="473" t="s">
        <v>1301</v>
      </c>
    </row>
    <row r="34449" spans="53:56" ht="15" x14ac:dyDescent="0.25">
      <c r="BA34449" s="91" t="s">
        <v>39043</v>
      </c>
      <c r="BB34449" s="91" t="s">
        <v>5089</v>
      </c>
      <c r="BC34449" s="91" t="s">
        <v>36236</v>
      </c>
      <c r="BD34449" s="473" t="s">
        <v>1301</v>
      </c>
    </row>
    <row r="34450" spans="53:56" ht="15" x14ac:dyDescent="0.25">
      <c r="BA34450" s="90" t="s">
        <v>39044</v>
      </c>
      <c r="BB34450" s="90" t="s">
        <v>5089</v>
      </c>
      <c r="BC34450" s="90" t="s">
        <v>39037</v>
      </c>
      <c r="BD34450" s="473" t="s">
        <v>1301</v>
      </c>
    </row>
    <row r="34451" spans="53:56" ht="15" x14ac:dyDescent="0.25">
      <c r="BA34451" s="91" t="s">
        <v>39045</v>
      </c>
      <c r="BB34451" s="91" t="s">
        <v>5089</v>
      </c>
      <c r="BC34451" s="91" t="s">
        <v>38988</v>
      </c>
      <c r="BD34451" s="473" t="s">
        <v>1301</v>
      </c>
    </row>
    <row r="34452" spans="53:56" ht="15" x14ac:dyDescent="0.25">
      <c r="BA34452" s="90" t="s">
        <v>39046</v>
      </c>
      <c r="BB34452" s="90" t="s">
        <v>5089</v>
      </c>
      <c r="BC34452" s="90" t="s">
        <v>36236</v>
      </c>
      <c r="BD34452" s="473" t="s">
        <v>1301</v>
      </c>
    </row>
    <row r="34453" spans="53:56" ht="15" x14ac:dyDescent="0.25">
      <c r="BA34453" s="90" t="s">
        <v>39047</v>
      </c>
      <c r="BB34453" s="90" t="s">
        <v>5089</v>
      </c>
      <c r="BC34453" s="90" t="s">
        <v>9576</v>
      </c>
      <c r="BD34453" s="473" t="s">
        <v>1301</v>
      </c>
    </row>
    <row r="34454" spans="53:56" ht="15" x14ac:dyDescent="0.25">
      <c r="BA34454" s="91" t="s">
        <v>39048</v>
      </c>
      <c r="BB34454" s="91" t="s">
        <v>5089</v>
      </c>
      <c r="BC34454" s="91" t="s">
        <v>9576</v>
      </c>
      <c r="BD34454" s="473" t="s">
        <v>1301</v>
      </c>
    </row>
    <row r="34455" spans="53:56" ht="15" x14ac:dyDescent="0.25">
      <c r="BA34455" s="90" t="s">
        <v>39049</v>
      </c>
      <c r="BB34455" s="90" t="s">
        <v>5089</v>
      </c>
      <c r="BC34455" s="90" t="s">
        <v>9576</v>
      </c>
      <c r="BD34455" s="473" t="s">
        <v>1301</v>
      </c>
    </row>
    <row r="34456" spans="53:56" ht="15" x14ac:dyDescent="0.25">
      <c r="BA34456" s="90" t="s">
        <v>39049</v>
      </c>
      <c r="BB34456" s="90" t="s">
        <v>5089</v>
      </c>
      <c r="BC34456" s="90" t="s">
        <v>35923</v>
      </c>
      <c r="BD34456" s="473" t="s">
        <v>1301</v>
      </c>
    </row>
    <row r="34457" spans="53:56" ht="15" x14ac:dyDescent="0.25">
      <c r="BA34457" s="91" t="s">
        <v>39050</v>
      </c>
      <c r="BB34457" s="91" t="s">
        <v>5089</v>
      </c>
      <c r="BC34457" s="91" t="s">
        <v>9576</v>
      </c>
      <c r="BD34457" s="473" t="s">
        <v>1301</v>
      </c>
    </row>
    <row r="34458" spans="53:56" ht="15" x14ac:dyDescent="0.25">
      <c r="BA34458" s="91" t="s">
        <v>39051</v>
      </c>
      <c r="BB34458" s="91" t="s">
        <v>5089</v>
      </c>
      <c r="BC34458" s="91" t="s">
        <v>35923</v>
      </c>
      <c r="BD34458" s="473" t="s">
        <v>1301</v>
      </c>
    </row>
    <row r="34459" spans="53:56" ht="15" x14ac:dyDescent="0.25">
      <c r="BA34459" s="90" t="s">
        <v>39052</v>
      </c>
      <c r="BB34459" s="90" t="s">
        <v>5089</v>
      </c>
      <c r="BC34459" s="90" t="s">
        <v>39037</v>
      </c>
      <c r="BD34459" s="473" t="s">
        <v>1301</v>
      </c>
    </row>
    <row r="34460" spans="53:56" ht="15" x14ac:dyDescent="0.25">
      <c r="BA34460" s="91" t="s">
        <v>39053</v>
      </c>
      <c r="BB34460" s="91" t="s">
        <v>5089</v>
      </c>
      <c r="BC34460" s="91" t="s">
        <v>39037</v>
      </c>
      <c r="BD34460" s="473" t="s">
        <v>1301</v>
      </c>
    </row>
    <row r="34461" spans="53:56" ht="15" x14ac:dyDescent="0.25">
      <c r="BA34461" s="90" t="s">
        <v>39054</v>
      </c>
      <c r="BB34461" s="90" t="s">
        <v>5089</v>
      </c>
      <c r="BC34461" s="90" t="s">
        <v>35923</v>
      </c>
      <c r="BD34461" s="473" t="s">
        <v>1301</v>
      </c>
    </row>
    <row r="34462" spans="53:56" ht="15" x14ac:dyDescent="0.25">
      <c r="BA34462" s="90" t="s">
        <v>39055</v>
      </c>
      <c r="BB34462" s="90" t="s">
        <v>5089</v>
      </c>
      <c r="BC34462" s="90" t="s">
        <v>39037</v>
      </c>
      <c r="BD34462" s="473" t="s">
        <v>1301</v>
      </c>
    </row>
    <row r="34463" spans="53:56" ht="15" x14ac:dyDescent="0.25">
      <c r="BA34463" s="91" t="s">
        <v>39056</v>
      </c>
      <c r="BB34463" s="91" t="s">
        <v>5089</v>
      </c>
      <c r="BC34463" s="91" t="s">
        <v>36236</v>
      </c>
      <c r="BD34463" s="473" t="s">
        <v>1301</v>
      </c>
    </row>
    <row r="34464" spans="53:56" ht="15" x14ac:dyDescent="0.25">
      <c r="BA34464" s="90" t="s">
        <v>39057</v>
      </c>
      <c r="BB34464" s="90" t="s">
        <v>5089</v>
      </c>
      <c r="BC34464" s="90" t="s">
        <v>31502</v>
      </c>
      <c r="BD34464" s="473" t="s">
        <v>1301</v>
      </c>
    </row>
    <row r="34465" spans="53:56" ht="15" x14ac:dyDescent="0.25">
      <c r="BA34465" s="91" t="s">
        <v>39058</v>
      </c>
      <c r="BB34465" s="91" t="s">
        <v>5089</v>
      </c>
      <c r="BC34465" s="91" t="s">
        <v>38988</v>
      </c>
      <c r="BD34465" s="473" t="s">
        <v>1301</v>
      </c>
    </row>
    <row r="34466" spans="53:56" ht="15" x14ac:dyDescent="0.25">
      <c r="BA34466" s="91" t="s">
        <v>39059</v>
      </c>
      <c r="BB34466" s="91" t="s">
        <v>5089</v>
      </c>
      <c r="BC34466" s="91" t="s">
        <v>35274</v>
      </c>
      <c r="BD34466" s="473" t="s">
        <v>1301</v>
      </c>
    </row>
    <row r="34467" spans="53:56" ht="15" x14ac:dyDescent="0.25">
      <c r="BA34467" s="90" t="s">
        <v>39060</v>
      </c>
      <c r="BB34467" s="90" t="s">
        <v>5089</v>
      </c>
      <c r="BC34467" s="90" t="s">
        <v>9576</v>
      </c>
      <c r="BD34467" s="473" t="s">
        <v>1301</v>
      </c>
    </row>
    <row r="34468" spans="53:56" ht="15" x14ac:dyDescent="0.25">
      <c r="BA34468" s="91" t="s">
        <v>39061</v>
      </c>
      <c r="BB34468" s="91" t="s">
        <v>5089</v>
      </c>
      <c r="BC34468" s="91" t="s">
        <v>9576</v>
      </c>
      <c r="BD34468" s="473" t="s">
        <v>1301</v>
      </c>
    </row>
    <row r="34469" spans="53:56" ht="15" x14ac:dyDescent="0.25">
      <c r="BA34469" s="90" t="s">
        <v>39062</v>
      </c>
      <c r="BB34469" s="90" t="s">
        <v>5089</v>
      </c>
      <c r="BC34469" s="90" t="s">
        <v>39063</v>
      </c>
      <c r="BD34469" s="473" t="s">
        <v>1301</v>
      </c>
    </row>
    <row r="34470" spans="53:56" ht="15" x14ac:dyDescent="0.25">
      <c r="BA34470" s="90" t="s">
        <v>39064</v>
      </c>
      <c r="BB34470" s="90" t="s">
        <v>5089</v>
      </c>
      <c r="BC34470" s="90" t="s">
        <v>39063</v>
      </c>
      <c r="BD34470" s="473" t="s">
        <v>1301</v>
      </c>
    </row>
    <row r="34471" spans="53:56" ht="15" x14ac:dyDescent="0.25">
      <c r="BA34471" s="91" t="s">
        <v>39065</v>
      </c>
      <c r="BB34471" s="91" t="s">
        <v>5089</v>
      </c>
      <c r="BC34471" s="91" t="s">
        <v>9576</v>
      </c>
      <c r="BD34471" s="473" t="s">
        <v>1301</v>
      </c>
    </row>
    <row r="34472" spans="53:56" ht="15" x14ac:dyDescent="0.25">
      <c r="BA34472" s="90" t="s">
        <v>39066</v>
      </c>
      <c r="BB34472" s="90" t="s">
        <v>5089</v>
      </c>
      <c r="BC34472" s="90" t="s">
        <v>35274</v>
      </c>
      <c r="BD34472" s="473" t="s">
        <v>1301</v>
      </c>
    </row>
    <row r="34473" spans="53:56" ht="15" x14ac:dyDescent="0.25">
      <c r="BA34473" s="91" t="s">
        <v>39067</v>
      </c>
      <c r="BB34473" s="91" t="s">
        <v>5089</v>
      </c>
      <c r="BC34473" s="91" t="s">
        <v>35274</v>
      </c>
      <c r="BD34473" s="473" t="s">
        <v>1301</v>
      </c>
    </row>
    <row r="34474" spans="53:56" ht="15" x14ac:dyDescent="0.25">
      <c r="BA34474" s="90" t="s">
        <v>39068</v>
      </c>
      <c r="BB34474" s="90" t="s">
        <v>5089</v>
      </c>
      <c r="BC34474" s="90" t="s">
        <v>35274</v>
      </c>
      <c r="BD34474" s="473" t="s">
        <v>1301</v>
      </c>
    </row>
    <row r="34475" spans="53:56" ht="15" x14ac:dyDescent="0.25">
      <c r="BA34475" s="91" t="s">
        <v>39069</v>
      </c>
      <c r="BB34475" s="91" t="s">
        <v>5089</v>
      </c>
      <c r="BC34475" s="91" t="s">
        <v>35274</v>
      </c>
      <c r="BD34475" s="473" t="s">
        <v>1301</v>
      </c>
    </row>
    <row r="34476" spans="53:56" ht="15" x14ac:dyDescent="0.25">
      <c r="BA34476" s="91" t="s">
        <v>39070</v>
      </c>
      <c r="BB34476" s="91" t="s">
        <v>5089</v>
      </c>
      <c r="BC34476" s="91" t="s">
        <v>39063</v>
      </c>
      <c r="BD34476" s="473" t="s">
        <v>1301</v>
      </c>
    </row>
    <row r="34477" spans="53:56" ht="15" x14ac:dyDescent="0.25">
      <c r="BA34477" s="90" t="s">
        <v>39071</v>
      </c>
      <c r="BB34477" s="90" t="s">
        <v>5089</v>
      </c>
      <c r="BC34477" s="90" t="s">
        <v>39063</v>
      </c>
      <c r="BD34477" s="473" t="s">
        <v>1301</v>
      </c>
    </row>
    <row r="34478" spans="53:56" ht="15" x14ac:dyDescent="0.25">
      <c r="BA34478" s="91" t="s">
        <v>39072</v>
      </c>
      <c r="BB34478" s="91" t="s">
        <v>5089</v>
      </c>
      <c r="BC34478" s="91" t="s">
        <v>35274</v>
      </c>
      <c r="BD34478" s="473" t="s">
        <v>1301</v>
      </c>
    </row>
    <row r="34479" spans="53:56" ht="15" x14ac:dyDescent="0.25">
      <c r="BA34479" s="90" t="s">
        <v>39073</v>
      </c>
      <c r="BB34479" s="90" t="s">
        <v>5089</v>
      </c>
      <c r="BC34479" s="90" t="s">
        <v>9576</v>
      </c>
      <c r="BD34479" s="473" t="s">
        <v>1301</v>
      </c>
    </row>
    <row r="34480" spans="53:56" ht="15" x14ac:dyDescent="0.25">
      <c r="BA34480" s="91" t="s">
        <v>39074</v>
      </c>
      <c r="BB34480" s="91" t="s">
        <v>5089</v>
      </c>
      <c r="BC34480" s="91" t="s">
        <v>35274</v>
      </c>
      <c r="BD34480" s="473" t="s">
        <v>1301</v>
      </c>
    </row>
    <row r="34481" spans="53:56" ht="15" x14ac:dyDescent="0.25">
      <c r="BA34481" s="90" t="s">
        <v>39075</v>
      </c>
      <c r="BB34481" s="90" t="s">
        <v>5089</v>
      </c>
      <c r="BC34481" s="90" t="s">
        <v>35106</v>
      </c>
      <c r="BD34481" s="473" t="s">
        <v>1301</v>
      </c>
    </row>
    <row r="34482" spans="53:56" ht="15" x14ac:dyDescent="0.25">
      <c r="BA34482" s="91" t="s">
        <v>39076</v>
      </c>
      <c r="BB34482" s="91" t="s">
        <v>5089</v>
      </c>
      <c r="BC34482" s="91" t="s">
        <v>35106</v>
      </c>
      <c r="BD34482" s="473" t="s">
        <v>1301</v>
      </c>
    </row>
    <row r="34483" spans="53:56" ht="15" x14ac:dyDescent="0.25">
      <c r="BA34483" s="91" t="s">
        <v>39077</v>
      </c>
      <c r="BB34483" s="91" t="s">
        <v>5089</v>
      </c>
      <c r="BC34483" s="91" t="s">
        <v>3225</v>
      </c>
      <c r="BD34483" s="473" t="s">
        <v>1301</v>
      </c>
    </row>
    <row r="34484" spans="53:56" ht="15" x14ac:dyDescent="0.25">
      <c r="BA34484" s="90" t="s">
        <v>39078</v>
      </c>
      <c r="BB34484" s="90" t="s">
        <v>5089</v>
      </c>
      <c r="BC34484" s="90" t="s">
        <v>3225</v>
      </c>
      <c r="BD34484" s="473" t="s">
        <v>1301</v>
      </c>
    </row>
    <row r="34485" spans="53:56" ht="15" x14ac:dyDescent="0.25">
      <c r="BA34485" s="91" t="s">
        <v>39079</v>
      </c>
      <c r="BB34485" s="91" t="s">
        <v>5089</v>
      </c>
      <c r="BC34485" s="91" t="s">
        <v>3225</v>
      </c>
      <c r="BD34485" s="473" t="s">
        <v>1301</v>
      </c>
    </row>
    <row r="34486" spans="53:56" ht="15" x14ac:dyDescent="0.25">
      <c r="BA34486" s="90" t="s">
        <v>39080</v>
      </c>
      <c r="BB34486" s="90" t="s">
        <v>5089</v>
      </c>
      <c r="BC34486" s="90" t="s">
        <v>3225</v>
      </c>
      <c r="BD34486" s="473" t="s">
        <v>1301</v>
      </c>
    </row>
    <row r="34487" spans="53:56" ht="15" x14ac:dyDescent="0.25">
      <c r="BA34487" s="91" t="s">
        <v>39081</v>
      </c>
      <c r="BB34487" s="91" t="s">
        <v>5089</v>
      </c>
      <c r="BC34487" s="91" t="s">
        <v>39082</v>
      </c>
      <c r="BD34487" s="473" t="s">
        <v>1301</v>
      </c>
    </row>
    <row r="34488" spans="53:56" ht="15" x14ac:dyDescent="0.25">
      <c r="BA34488" s="90" t="s">
        <v>39083</v>
      </c>
      <c r="BB34488" s="90" t="s">
        <v>5089</v>
      </c>
      <c r="BC34488" s="90" t="s">
        <v>35106</v>
      </c>
      <c r="BD34488" s="473" t="s">
        <v>1301</v>
      </c>
    </row>
    <row r="34489" spans="53:56" ht="15" x14ac:dyDescent="0.25">
      <c r="BA34489" s="90" t="s">
        <v>39084</v>
      </c>
      <c r="BB34489" s="90" t="s">
        <v>5089</v>
      </c>
      <c r="BC34489" s="90" t="s">
        <v>39085</v>
      </c>
      <c r="BD34489" s="473" t="s">
        <v>1301</v>
      </c>
    </row>
    <row r="34490" spans="53:56" ht="15" x14ac:dyDescent="0.25">
      <c r="BA34490" s="91" t="s">
        <v>39086</v>
      </c>
      <c r="BB34490" s="91" t="s">
        <v>5089</v>
      </c>
      <c r="BC34490" s="91" t="s">
        <v>39082</v>
      </c>
      <c r="BD34490" s="473" t="s">
        <v>1301</v>
      </c>
    </row>
    <row r="34491" spans="53:56" ht="15" x14ac:dyDescent="0.25">
      <c r="BA34491" s="90" t="s">
        <v>39087</v>
      </c>
      <c r="BB34491" s="90" t="s">
        <v>5089</v>
      </c>
      <c r="BC34491" s="90" t="s">
        <v>39082</v>
      </c>
      <c r="BD34491" s="473" t="s">
        <v>1301</v>
      </c>
    </row>
    <row r="34492" spans="53:56" ht="15" x14ac:dyDescent="0.25">
      <c r="BA34492" s="91" t="s">
        <v>39088</v>
      </c>
      <c r="BB34492" s="91" t="s">
        <v>5089</v>
      </c>
      <c r="BC34492" s="91" t="s">
        <v>39082</v>
      </c>
      <c r="BD34492" s="473" t="s">
        <v>1301</v>
      </c>
    </row>
    <row r="34493" spans="53:56" ht="15" x14ac:dyDescent="0.25">
      <c r="BA34493" s="90" t="s">
        <v>39089</v>
      </c>
      <c r="BB34493" s="90" t="s">
        <v>5089</v>
      </c>
      <c r="BC34493" s="90" t="s">
        <v>39082</v>
      </c>
      <c r="BD34493" s="473" t="s">
        <v>1301</v>
      </c>
    </row>
    <row r="34494" spans="53:56" ht="15" x14ac:dyDescent="0.25">
      <c r="BA34494" s="91" t="s">
        <v>39089</v>
      </c>
      <c r="BB34494" s="91" t="s">
        <v>5089</v>
      </c>
      <c r="BC34494" s="91" t="s">
        <v>39090</v>
      </c>
      <c r="BD34494" s="473" t="s">
        <v>1301</v>
      </c>
    </row>
    <row r="34495" spans="53:56" ht="15" x14ac:dyDescent="0.25">
      <c r="BA34495" s="90" t="s">
        <v>39091</v>
      </c>
      <c r="BB34495" s="90" t="s">
        <v>5089</v>
      </c>
      <c r="BC34495" s="90" t="s">
        <v>39092</v>
      </c>
      <c r="BD34495" s="473" t="s">
        <v>1301</v>
      </c>
    </row>
    <row r="34496" spans="53:56" ht="15" x14ac:dyDescent="0.25">
      <c r="BA34496" s="91" t="s">
        <v>39093</v>
      </c>
      <c r="BB34496" s="91" t="s">
        <v>5089</v>
      </c>
      <c r="BC34496" s="91" t="s">
        <v>39092</v>
      </c>
      <c r="BD34496" s="473" t="s">
        <v>1301</v>
      </c>
    </row>
    <row r="34497" spans="53:56" ht="15" x14ac:dyDescent="0.25">
      <c r="BA34497" s="90" t="s">
        <v>39094</v>
      </c>
      <c r="BB34497" s="90" t="s">
        <v>5089</v>
      </c>
      <c r="BC34497" s="90" t="s">
        <v>39092</v>
      </c>
      <c r="BD34497" s="473" t="s">
        <v>1301</v>
      </c>
    </row>
    <row r="34498" spans="53:56" ht="15" x14ac:dyDescent="0.25">
      <c r="BA34498" s="90" t="s">
        <v>39095</v>
      </c>
      <c r="BB34498" s="90" t="s">
        <v>5089</v>
      </c>
      <c r="BC34498" s="90" t="s">
        <v>39092</v>
      </c>
      <c r="BD34498" s="473" t="s">
        <v>1301</v>
      </c>
    </row>
    <row r="34499" spans="53:56" ht="15" x14ac:dyDescent="0.25">
      <c r="BA34499" s="91" t="s">
        <v>39096</v>
      </c>
      <c r="BB34499" s="91" t="s">
        <v>5089</v>
      </c>
      <c r="BC34499" s="91" t="s">
        <v>39092</v>
      </c>
      <c r="BD34499" s="473" t="s">
        <v>1301</v>
      </c>
    </row>
    <row r="34500" spans="53:56" ht="15" x14ac:dyDescent="0.25">
      <c r="BA34500" s="91" t="s">
        <v>39097</v>
      </c>
      <c r="BB34500" s="91" t="s">
        <v>5089</v>
      </c>
      <c r="BC34500" s="91" t="s">
        <v>36190</v>
      </c>
      <c r="BD34500" s="473" t="s">
        <v>1301</v>
      </c>
    </row>
    <row r="34501" spans="53:56" ht="15" x14ac:dyDescent="0.25">
      <c r="BA34501" s="90" t="s">
        <v>39098</v>
      </c>
      <c r="BB34501" s="90" t="s">
        <v>5089</v>
      </c>
      <c r="BC34501" s="90" t="s">
        <v>39082</v>
      </c>
      <c r="BD34501" s="473" t="s">
        <v>1301</v>
      </c>
    </row>
    <row r="34502" spans="53:56" ht="15" x14ac:dyDescent="0.25">
      <c r="BA34502" s="91" t="s">
        <v>39099</v>
      </c>
      <c r="BB34502" s="91" t="s">
        <v>5089</v>
      </c>
      <c r="BC34502" s="91" t="s">
        <v>3225</v>
      </c>
      <c r="BD34502" s="473" t="s">
        <v>1301</v>
      </c>
    </row>
    <row r="34503" spans="53:56" ht="15" x14ac:dyDescent="0.25">
      <c r="BA34503" s="90" t="s">
        <v>39100</v>
      </c>
      <c r="BB34503" s="90" t="s">
        <v>5089</v>
      </c>
      <c r="BC34503" s="90" t="s">
        <v>39101</v>
      </c>
      <c r="BD34503" s="473" t="s">
        <v>1301</v>
      </c>
    </row>
    <row r="34504" spans="53:56" ht="15" x14ac:dyDescent="0.25">
      <c r="BA34504" s="91" t="s">
        <v>39102</v>
      </c>
      <c r="BB34504" s="91" t="s">
        <v>5089</v>
      </c>
      <c r="BC34504" s="91" t="s">
        <v>4061</v>
      </c>
      <c r="BD34504" s="473" t="s">
        <v>1301</v>
      </c>
    </row>
    <row r="34505" spans="53:56" ht="15" x14ac:dyDescent="0.25">
      <c r="BA34505" s="90" t="s">
        <v>39103</v>
      </c>
      <c r="BB34505" s="90" t="s">
        <v>5089</v>
      </c>
      <c r="BC34505" s="90" t="s">
        <v>39104</v>
      </c>
      <c r="BD34505" s="473" t="s">
        <v>1301</v>
      </c>
    </row>
    <row r="34506" spans="53:56" ht="15" x14ac:dyDescent="0.25">
      <c r="BA34506" s="91" t="s">
        <v>39105</v>
      </c>
      <c r="BB34506" s="91" t="s">
        <v>5089</v>
      </c>
      <c r="BC34506" s="91" t="s">
        <v>39085</v>
      </c>
      <c r="BD34506" s="473" t="s">
        <v>1301</v>
      </c>
    </row>
    <row r="34507" spans="53:56" ht="15" x14ac:dyDescent="0.25">
      <c r="BA34507" s="90" t="s">
        <v>39106</v>
      </c>
      <c r="BB34507" s="90" t="s">
        <v>5089</v>
      </c>
      <c r="BC34507" s="90" t="s">
        <v>3225</v>
      </c>
      <c r="BD34507" s="473" t="s">
        <v>1301</v>
      </c>
    </row>
    <row r="34508" spans="53:56" ht="15" x14ac:dyDescent="0.25">
      <c r="BA34508" s="91" t="s">
        <v>39107</v>
      </c>
      <c r="BB34508" s="91" t="s">
        <v>5089</v>
      </c>
      <c r="BC34508" s="91" t="s">
        <v>39085</v>
      </c>
      <c r="BD34508" s="473" t="s">
        <v>1301</v>
      </c>
    </row>
    <row r="34509" spans="53:56" ht="15" x14ac:dyDescent="0.25">
      <c r="BA34509" s="90" t="s">
        <v>39108</v>
      </c>
      <c r="BB34509" s="90" t="s">
        <v>5089</v>
      </c>
      <c r="BC34509" s="90" t="s">
        <v>39092</v>
      </c>
      <c r="BD34509" s="473" t="s">
        <v>1301</v>
      </c>
    </row>
    <row r="34510" spans="53:56" ht="15" x14ac:dyDescent="0.25">
      <c r="BA34510" s="91" t="s">
        <v>39109</v>
      </c>
      <c r="BB34510" s="91" t="s">
        <v>5089</v>
      </c>
      <c r="BC34510" s="91" t="s">
        <v>39101</v>
      </c>
      <c r="BD34510" s="473" t="s">
        <v>1301</v>
      </c>
    </row>
    <row r="34511" spans="53:56" ht="15" x14ac:dyDescent="0.25">
      <c r="BA34511" s="90" t="s">
        <v>39110</v>
      </c>
      <c r="BB34511" s="90" t="s">
        <v>5089</v>
      </c>
      <c r="BC34511" s="90" t="s">
        <v>39082</v>
      </c>
      <c r="BD34511" s="473" t="s">
        <v>1301</v>
      </c>
    </row>
    <row r="34512" spans="53:56" ht="15" x14ac:dyDescent="0.25">
      <c r="BA34512" s="91" t="s">
        <v>39111</v>
      </c>
      <c r="BB34512" s="91" t="s">
        <v>5089</v>
      </c>
      <c r="BC34512" s="91" t="s">
        <v>36190</v>
      </c>
      <c r="BD34512" s="473" t="s">
        <v>1301</v>
      </c>
    </row>
    <row r="34513" spans="53:56" ht="15" x14ac:dyDescent="0.25">
      <c r="BA34513" s="90" t="s">
        <v>39112</v>
      </c>
      <c r="BB34513" s="90" t="s">
        <v>5089</v>
      </c>
      <c r="BC34513" s="90" t="s">
        <v>35106</v>
      </c>
      <c r="BD34513" s="473" t="s">
        <v>1301</v>
      </c>
    </row>
    <row r="34514" spans="53:56" ht="15" x14ac:dyDescent="0.25">
      <c r="BA34514" s="91" t="s">
        <v>39113</v>
      </c>
      <c r="BB34514" s="91" t="s">
        <v>5089</v>
      </c>
      <c r="BC34514" s="91" t="s">
        <v>39092</v>
      </c>
      <c r="BD34514" s="473" t="s">
        <v>1301</v>
      </c>
    </row>
    <row r="34515" spans="53:56" ht="15" x14ac:dyDescent="0.25">
      <c r="BA34515" s="90" t="s">
        <v>39114</v>
      </c>
      <c r="BB34515" s="90" t="s">
        <v>5089</v>
      </c>
      <c r="BC34515" s="90" t="s">
        <v>39082</v>
      </c>
      <c r="BD34515" s="473" t="s">
        <v>1301</v>
      </c>
    </row>
    <row r="34516" spans="53:56" ht="15" x14ac:dyDescent="0.25">
      <c r="BA34516" s="91" t="s">
        <v>39115</v>
      </c>
      <c r="BB34516" s="91" t="s">
        <v>5089</v>
      </c>
      <c r="BC34516" s="91" t="s">
        <v>36190</v>
      </c>
      <c r="BD34516" s="473" t="s">
        <v>1301</v>
      </c>
    </row>
    <row r="34517" spans="53:56" ht="15" x14ac:dyDescent="0.25">
      <c r="BA34517" s="90" t="s">
        <v>39116</v>
      </c>
      <c r="BB34517" s="90" t="s">
        <v>5089</v>
      </c>
      <c r="BC34517" s="90" t="s">
        <v>39085</v>
      </c>
      <c r="BD34517" s="473" t="s">
        <v>1301</v>
      </c>
    </row>
    <row r="34518" spans="53:56" ht="15" x14ac:dyDescent="0.25">
      <c r="BA34518" s="91" t="s">
        <v>39117</v>
      </c>
      <c r="BB34518" s="91" t="s">
        <v>5089</v>
      </c>
      <c r="BC34518" s="91" t="s">
        <v>39085</v>
      </c>
      <c r="BD34518" s="473" t="s">
        <v>1301</v>
      </c>
    </row>
    <row r="34519" spans="53:56" ht="15" x14ac:dyDescent="0.25">
      <c r="BA34519" s="90" t="s">
        <v>39118</v>
      </c>
      <c r="BB34519" s="90" t="s">
        <v>5089</v>
      </c>
      <c r="BC34519" s="90" t="s">
        <v>39104</v>
      </c>
      <c r="BD34519" s="473" t="s">
        <v>1301</v>
      </c>
    </row>
    <row r="34520" spans="53:56" ht="15" x14ac:dyDescent="0.25">
      <c r="BA34520" s="91" t="s">
        <v>39119</v>
      </c>
      <c r="BB34520" s="91" t="s">
        <v>5089</v>
      </c>
      <c r="BC34520" s="91" t="s">
        <v>39082</v>
      </c>
      <c r="BD34520" s="473" t="s">
        <v>1301</v>
      </c>
    </row>
    <row r="34521" spans="53:56" ht="15" x14ac:dyDescent="0.25">
      <c r="BA34521" s="90" t="s">
        <v>39120</v>
      </c>
      <c r="BB34521" s="90" t="s">
        <v>5089</v>
      </c>
      <c r="BC34521" s="90" t="s">
        <v>39085</v>
      </c>
      <c r="BD34521" s="473" t="s">
        <v>1301</v>
      </c>
    </row>
    <row r="34522" spans="53:56" ht="15" x14ac:dyDescent="0.25">
      <c r="BA34522" s="91" t="s">
        <v>39120</v>
      </c>
      <c r="BB34522" s="91" t="s">
        <v>5089</v>
      </c>
      <c r="BC34522" s="91" t="s">
        <v>36190</v>
      </c>
      <c r="BD34522" s="473" t="s">
        <v>1301</v>
      </c>
    </row>
    <row r="34523" spans="53:56" ht="15" x14ac:dyDescent="0.25">
      <c r="BA34523" s="91" t="s">
        <v>39121</v>
      </c>
      <c r="BB34523" s="91" t="s">
        <v>5089</v>
      </c>
      <c r="BC34523" s="91" t="s">
        <v>36190</v>
      </c>
      <c r="BD34523" s="473" t="s">
        <v>1301</v>
      </c>
    </row>
    <row r="34524" spans="53:56" ht="15" x14ac:dyDescent="0.25">
      <c r="BA34524" s="90" t="s">
        <v>39122</v>
      </c>
      <c r="BB34524" s="90" t="s">
        <v>5089</v>
      </c>
      <c r="BC34524" s="90" t="s">
        <v>39085</v>
      </c>
      <c r="BD34524" s="473" t="s">
        <v>1301</v>
      </c>
    </row>
    <row r="34525" spans="53:56" ht="15" x14ac:dyDescent="0.25">
      <c r="BA34525" s="91" t="s">
        <v>39123</v>
      </c>
      <c r="BB34525" s="91" t="s">
        <v>5089</v>
      </c>
      <c r="BC34525" s="91" t="s">
        <v>39085</v>
      </c>
      <c r="BD34525" s="473" t="s">
        <v>1301</v>
      </c>
    </row>
    <row r="34526" spans="53:56" ht="15" x14ac:dyDescent="0.25">
      <c r="BA34526" s="90" t="s">
        <v>39123</v>
      </c>
      <c r="BB34526" s="90" t="s">
        <v>5089</v>
      </c>
      <c r="BC34526" s="90" t="s">
        <v>39082</v>
      </c>
      <c r="BD34526" s="473" t="s">
        <v>1301</v>
      </c>
    </row>
    <row r="34527" spans="53:56" ht="15" x14ac:dyDescent="0.25">
      <c r="BA34527" s="90" t="s">
        <v>39124</v>
      </c>
      <c r="BB34527" s="90" t="s">
        <v>5089</v>
      </c>
      <c r="BC34527" s="90" t="s">
        <v>39104</v>
      </c>
      <c r="BD34527" s="473" t="s">
        <v>1301</v>
      </c>
    </row>
    <row r="34528" spans="53:56" ht="15" x14ac:dyDescent="0.25">
      <c r="BA34528" s="91" t="s">
        <v>39125</v>
      </c>
      <c r="BB34528" s="91" t="s">
        <v>5089</v>
      </c>
      <c r="BC34528" s="91" t="s">
        <v>39082</v>
      </c>
      <c r="BD34528" s="473" t="s">
        <v>1301</v>
      </c>
    </row>
    <row r="34529" spans="53:56" ht="15" x14ac:dyDescent="0.25">
      <c r="BA34529" s="90" t="s">
        <v>39126</v>
      </c>
      <c r="BB34529" s="90" t="s">
        <v>5089</v>
      </c>
      <c r="BC34529" s="90" t="s">
        <v>3225</v>
      </c>
      <c r="BD34529" s="473" t="s">
        <v>1301</v>
      </c>
    </row>
    <row r="34530" spans="53:56" ht="15" x14ac:dyDescent="0.25">
      <c r="BA34530" s="91" t="s">
        <v>39127</v>
      </c>
      <c r="BB34530" s="91" t="s">
        <v>5089</v>
      </c>
      <c r="BC34530" s="91" t="s">
        <v>39085</v>
      </c>
      <c r="BD34530" s="473" t="s">
        <v>1301</v>
      </c>
    </row>
    <row r="34531" spans="53:56" ht="15" x14ac:dyDescent="0.25">
      <c r="BA34531" s="90" t="s">
        <v>39128</v>
      </c>
      <c r="BB34531" s="90" t="s">
        <v>5089</v>
      </c>
      <c r="BC34531" s="90" t="s">
        <v>39092</v>
      </c>
      <c r="BD34531" s="473" t="s">
        <v>1301</v>
      </c>
    </row>
    <row r="34532" spans="53:56" ht="15" x14ac:dyDescent="0.25">
      <c r="BA34532" s="91" t="s">
        <v>39129</v>
      </c>
      <c r="BB34532" s="91" t="s">
        <v>5089</v>
      </c>
      <c r="BC34532" s="91" t="s">
        <v>35106</v>
      </c>
      <c r="BD34532" s="473" t="s">
        <v>1301</v>
      </c>
    </row>
    <row r="34533" spans="53:56" ht="15" x14ac:dyDescent="0.25">
      <c r="BA34533" s="90" t="s">
        <v>39130</v>
      </c>
      <c r="BB34533" s="90" t="s">
        <v>5089</v>
      </c>
      <c r="BC34533" s="90" t="s">
        <v>39082</v>
      </c>
      <c r="BD34533" s="473" t="s">
        <v>1301</v>
      </c>
    </row>
    <row r="34534" spans="53:56" ht="15" x14ac:dyDescent="0.25">
      <c r="BA34534" s="91" t="s">
        <v>39131</v>
      </c>
      <c r="BB34534" s="91" t="s">
        <v>5089</v>
      </c>
      <c r="BC34534" s="91" t="s">
        <v>35106</v>
      </c>
      <c r="BD34534" s="473" t="s">
        <v>1301</v>
      </c>
    </row>
    <row r="34535" spans="53:56" ht="15" x14ac:dyDescent="0.25">
      <c r="BA34535" s="90" t="s">
        <v>39132</v>
      </c>
      <c r="BB34535" s="90" t="s">
        <v>5089</v>
      </c>
      <c r="BC34535" s="90" t="s">
        <v>36190</v>
      </c>
      <c r="BD34535" s="473" t="s">
        <v>1301</v>
      </c>
    </row>
    <row r="34536" spans="53:56" ht="15" x14ac:dyDescent="0.25">
      <c r="BA34536" s="91" t="s">
        <v>39133</v>
      </c>
      <c r="BB34536" s="91" t="s">
        <v>5089</v>
      </c>
      <c r="BC34536" s="91" t="s">
        <v>39101</v>
      </c>
      <c r="BD34536" s="473" t="s">
        <v>1301</v>
      </c>
    </row>
    <row r="34537" spans="53:56" ht="15" x14ac:dyDescent="0.25">
      <c r="BA34537" s="90" t="s">
        <v>39134</v>
      </c>
      <c r="BB34537" s="90" t="s">
        <v>5089</v>
      </c>
      <c r="BC34537" s="90" t="s">
        <v>35106</v>
      </c>
      <c r="BD34537" s="473" t="s">
        <v>1301</v>
      </c>
    </row>
    <row r="34538" spans="53:56" ht="15" x14ac:dyDescent="0.25">
      <c r="BA34538" s="91" t="s">
        <v>39135</v>
      </c>
      <c r="BB34538" s="91" t="s">
        <v>5089</v>
      </c>
      <c r="BC34538" s="91" t="s">
        <v>3225</v>
      </c>
      <c r="BD34538" s="473" t="s">
        <v>1301</v>
      </c>
    </row>
    <row r="34539" spans="53:56" ht="15" x14ac:dyDescent="0.25">
      <c r="BA34539" s="90" t="s">
        <v>39136</v>
      </c>
      <c r="BB34539" s="90" t="s">
        <v>5089</v>
      </c>
      <c r="BC34539" s="90" t="s">
        <v>39101</v>
      </c>
      <c r="BD34539" s="473" t="s">
        <v>1301</v>
      </c>
    </row>
    <row r="34540" spans="53:56" ht="15" x14ac:dyDescent="0.25">
      <c r="BA34540" s="91" t="s">
        <v>39137</v>
      </c>
      <c r="BB34540" s="91" t="s">
        <v>5089</v>
      </c>
      <c r="BC34540" s="91" t="s">
        <v>35106</v>
      </c>
      <c r="BD34540" s="473" t="s">
        <v>1301</v>
      </c>
    </row>
    <row r="34541" spans="53:56" ht="15" x14ac:dyDescent="0.25">
      <c r="BA34541" s="91" t="s">
        <v>39137</v>
      </c>
      <c r="BB34541" s="91" t="s">
        <v>5089</v>
      </c>
      <c r="BC34541" s="91" t="s">
        <v>39082</v>
      </c>
      <c r="BD34541" s="473" t="s">
        <v>1301</v>
      </c>
    </row>
    <row r="34542" spans="53:56" ht="15" x14ac:dyDescent="0.25">
      <c r="BA34542" s="90" t="s">
        <v>39138</v>
      </c>
      <c r="BB34542" s="90" t="s">
        <v>5089</v>
      </c>
      <c r="BC34542" s="90" t="s">
        <v>39085</v>
      </c>
      <c r="BD34542" s="473" t="s">
        <v>1301</v>
      </c>
    </row>
    <row r="34543" spans="53:56" ht="15" x14ac:dyDescent="0.25">
      <c r="BA34543" s="91" t="s">
        <v>39139</v>
      </c>
      <c r="BB34543" s="91" t="s">
        <v>5089</v>
      </c>
      <c r="BC34543" s="91" t="s">
        <v>39085</v>
      </c>
      <c r="BD34543" s="473" t="s">
        <v>1301</v>
      </c>
    </row>
    <row r="34544" spans="53:56" ht="15" x14ac:dyDescent="0.25">
      <c r="BA34544" s="90" t="s">
        <v>39140</v>
      </c>
      <c r="BB34544" s="90" t="s">
        <v>5089</v>
      </c>
      <c r="BC34544" s="90" t="s">
        <v>39085</v>
      </c>
      <c r="BD34544" s="473" t="s">
        <v>1301</v>
      </c>
    </row>
    <row r="34545" spans="53:56" ht="15" x14ac:dyDescent="0.25">
      <c r="BA34545" s="91" t="s">
        <v>39141</v>
      </c>
      <c r="BB34545" s="91" t="s">
        <v>5089</v>
      </c>
      <c r="BC34545" s="91" t="s">
        <v>35106</v>
      </c>
      <c r="BD34545" s="473" t="s">
        <v>1301</v>
      </c>
    </row>
    <row r="34546" spans="53:56" ht="15" x14ac:dyDescent="0.25">
      <c r="BA34546" s="90" t="s">
        <v>39142</v>
      </c>
      <c r="BB34546" s="90" t="s">
        <v>5089</v>
      </c>
      <c r="BC34546" s="90" t="s">
        <v>39085</v>
      </c>
      <c r="BD34546" s="473" t="s">
        <v>1301</v>
      </c>
    </row>
    <row r="34547" spans="53:56" ht="15" x14ac:dyDescent="0.25">
      <c r="BA34547" s="91" t="s">
        <v>39143</v>
      </c>
      <c r="BB34547" s="91" t="s">
        <v>5089</v>
      </c>
      <c r="BC34547" s="91" t="s">
        <v>39104</v>
      </c>
      <c r="BD34547" s="473" t="s">
        <v>1301</v>
      </c>
    </row>
    <row r="34548" spans="53:56" ht="15" x14ac:dyDescent="0.25">
      <c r="BA34548" s="90" t="s">
        <v>39144</v>
      </c>
      <c r="BB34548" s="90" t="s">
        <v>5089</v>
      </c>
      <c r="BC34548" s="90" t="s">
        <v>39082</v>
      </c>
      <c r="BD34548" s="473" t="s">
        <v>1301</v>
      </c>
    </row>
    <row r="34549" spans="53:56" ht="15" x14ac:dyDescent="0.25">
      <c r="BA34549" s="91" t="s">
        <v>39145</v>
      </c>
      <c r="BB34549" s="91" t="s">
        <v>5089</v>
      </c>
      <c r="BC34549" s="91" t="s">
        <v>39101</v>
      </c>
      <c r="BD34549" s="473" t="s">
        <v>1301</v>
      </c>
    </row>
    <row r="34550" spans="53:56" ht="15" x14ac:dyDescent="0.25">
      <c r="BA34550" s="90" t="s">
        <v>39146</v>
      </c>
      <c r="BB34550" s="90" t="s">
        <v>5089</v>
      </c>
      <c r="BC34550" s="90" t="s">
        <v>39101</v>
      </c>
      <c r="BD34550" s="473" t="s">
        <v>1301</v>
      </c>
    </row>
    <row r="34551" spans="53:56" ht="15" x14ac:dyDescent="0.25">
      <c r="BA34551" s="91" t="s">
        <v>39147</v>
      </c>
      <c r="BB34551" s="91" t="s">
        <v>5089</v>
      </c>
      <c r="BC34551" s="91" t="s">
        <v>39101</v>
      </c>
      <c r="BD34551" s="473" t="s">
        <v>1301</v>
      </c>
    </row>
    <row r="34552" spans="53:56" ht="15" x14ac:dyDescent="0.25">
      <c r="BA34552" s="90" t="s">
        <v>39148</v>
      </c>
      <c r="BB34552" s="90" t="s">
        <v>5089</v>
      </c>
      <c r="BC34552" s="90" t="s">
        <v>39101</v>
      </c>
      <c r="BD34552" s="473" t="s">
        <v>1301</v>
      </c>
    </row>
    <row r="34553" spans="53:56" ht="15" x14ac:dyDescent="0.25">
      <c r="BA34553" s="91" t="s">
        <v>39149</v>
      </c>
      <c r="BB34553" s="91" t="s">
        <v>5089</v>
      </c>
      <c r="BC34553" s="91" t="s">
        <v>39101</v>
      </c>
      <c r="BD34553" s="473" t="s">
        <v>1301</v>
      </c>
    </row>
    <row r="34554" spans="53:56" ht="15" x14ac:dyDescent="0.25">
      <c r="BA34554" s="90" t="s">
        <v>39150</v>
      </c>
      <c r="BB34554" s="90" t="s">
        <v>5089</v>
      </c>
      <c r="BC34554" s="90" t="s">
        <v>4061</v>
      </c>
      <c r="BD34554" s="473" t="s">
        <v>1301</v>
      </c>
    </row>
    <row r="34555" spans="53:56" ht="15" x14ac:dyDescent="0.25">
      <c r="BA34555" s="91" t="s">
        <v>39151</v>
      </c>
      <c r="BB34555" s="91" t="s">
        <v>5089</v>
      </c>
      <c r="BC34555" s="91" t="s">
        <v>39092</v>
      </c>
      <c r="BD34555" s="473" t="s">
        <v>1301</v>
      </c>
    </row>
    <row r="34556" spans="53:56" ht="15" x14ac:dyDescent="0.25">
      <c r="BA34556" s="90" t="s">
        <v>39152</v>
      </c>
      <c r="BB34556" s="90" t="s">
        <v>5089</v>
      </c>
      <c r="BC34556" s="90" t="s">
        <v>36190</v>
      </c>
      <c r="BD34556" s="473" t="s">
        <v>1301</v>
      </c>
    </row>
    <row r="34557" spans="53:56" ht="15" x14ac:dyDescent="0.25">
      <c r="BA34557" s="91" t="s">
        <v>39153</v>
      </c>
      <c r="BB34557" s="91" t="s">
        <v>5089</v>
      </c>
      <c r="BC34557" s="91" t="s">
        <v>3225</v>
      </c>
      <c r="BD34557" s="473" t="s">
        <v>1301</v>
      </c>
    </row>
    <row r="34558" spans="53:56" ht="15" x14ac:dyDescent="0.25">
      <c r="BA34558" s="90" t="s">
        <v>39154</v>
      </c>
      <c r="BB34558" s="90" t="s">
        <v>5089</v>
      </c>
      <c r="BC34558" s="90" t="s">
        <v>39104</v>
      </c>
      <c r="BD34558" s="473" t="s">
        <v>1301</v>
      </c>
    </row>
    <row r="34559" spans="53:56" ht="15" x14ac:dyDescent="0.25">
      <c r="BA34559" s="91" t="s">
        <v>39155</v>
      </c>
      <c r="BB34559" s="91" t="s">
        <v>5089</v>
      </c>
      <c r="BC34559" s="91" t="s">
        <v>35106</v>
      </c>
      <c r="BD34559" s="473" t="s">
        <v>1301</v>
      </c>
    </row>
    <row r="34560" spans="53:56" ht="15" x14ac:dyDescent="0.25">
      <c r="BA34560" s="90" t="s">
        <v>39156</v>
      </c>
      <c r="BB34560" s="90" t="s">
        <v>5089</v>
      </c>
      <c r="BC34560" s="90" t="s">
        <v>39101</v>
      </c>
      <c r="BD34560" s="473" t="s">
        <v>1301</v>
      </c>
    </row>
    <row r="34561" spans="53:56" ht="15" x14ac:dyDescent="0.25">
      <c r="BA34561" s="91" t="s">
        <v>39157</v>
      </c>
      <c r="BB34561" s="91" t="s">
        <v>5089</v>
      </c>
      <c r="BC34561" s="91" t="s">
        <v>39082</v>
      </c>
      <c r="BD34561" s="473" t="s">
        <v>1301</v>
      </c>
    </row>
    <row r="34562" spans="53:56" ht="15" x14ac:dyDescent="0.25">
      <c r="BA34562" s="90" t="s">
        <v>39158</v>
      </c>
      <c r="BB34562" s="90" t="s">
        <v>5089</v>
      </c>
      <c r="BC34562" s="90" t="s">
        <v>39082</v>
      </c>
      <c r="BD34562" s="473" t="s">
        <v>1301</v>
      </c>
    </row>
    <row r="34563" spans="53:56" ht="15" x14ac:dyDescent="0.25">
      <c r="BA34563" s="91" t="s">
        <v>39159</v>
      </c>
      <c r="BB34563" s="91" t="s">
        <v>5089</v>
      </c>
      <c r="BC34563" s="91" t="s">
        <v>39082</v>
      </c>
      <c r="BD34563" s="473" t="s">
        <v>1301</v>
      </c>
    </row>
    <row r="34564" spans="53:56" ht="15" x14ac:dyDescent="0.25">
      <c r="BA34564" s="91" t="s">
        <v>39160</v>
      </c>
      <c r="BB34564" s="91" t="s">
        <v>5089</v>
      </c>
      <c r="BC34564" s="91" t="s">
        <v>39082</v>
      </c>
      <c r="BD34564" s="473" t="s">
        <v>1301</v>
      </c>
    </row>
    <row r="34565" spans="53:56" ht="15" x14ac:dyDescent="0.25">
      <c r="BA34565" s="90" t="s">
        <v>39161</v>
      </c>
      <c r="BB34565" s="90" t="s">
        <v>5089</v>
      </c>
      <c r="BC34565" s="90" t="s">
        <v>39082</v>
      </c>
      <c r="BD34565" s="473" t="s">
        <v>1301</v>
      </c>
    </row>
    <row r="34566" spans="53:56" ht="15" x14ac:dyDescent="0.25">
      <c r="BA34566" s="91" t="s">
        <v>39162</v>
      </c>
      <c r="BB34566" s="91" t="s">
        <v>5089</v>
      </c>
      <c r="BC34566" s="91" t="s">
        <v>39082</v>
      </c>
      <c r="BD34566" s="473" t="s">
        <v>1301</v>
      </c>
    </row>
    <row r="34567" spans="53:56" ht="15" x14ac:dyDescent="0.25">
      <c r="BA34567" s="90" t="s">
        <v>39163</v>
      </c>
      <c r="BB34567" s="90" t="s">
        <v>5089</v>
      </c>
      <c r="BC34567" s="90" t="s">
        <v>39082</v>
      </c>
      <c r="BD34567" s="473" t="s">
        <v>1301</v>
      </c>
    </row>
    <row r="34568" spans="53:56" ht="15" x14ac:dyDescent="0.25">
      <c r="BA34568" s="91" t="s">
        <v>39164</v>
      </c>
      <c r="BB34568" s="91" t="s">
        <v>5089</v>
      </c>
      <c r="BC34568" s="91" t="s">
        <v>39082</v>
      </c>
      <c r="BD34568" s="473" t="s">
        <v>1301</v>
      </c>
    </row>
    <row r="34569" spans="53:56" ht="15" x14ac:dyDescent="0.25">
      <c r="BA34569" s="90" t="s">
        <v>39165</v>
      </c>
      <c r="BB34569" s="90" t="s">
        <v>5089</v>
      </c>
      <c r="BC34569" s="90" t="s">
        <v>39082</v>
      </c>
      <c r="BD34569" s="473" t="s">
        <v>1301</v>
      </c>
    </row>
    <row r="34570" spans="53:56" ht="15" x14ac:dyDescent="0.25">
      <c r="BA34570" s="91" t="s">
        <v>39166</v>
      </c>
      <c r="BB34570" s="91" t="s">
        <v>5089</v>
      </c>
      <c r="BC34570" s="91" t="s">
        <v>39082</v>
      </c>
      <c r="BD34570" s="473" t="s">
        <v>1301</v>
      </c>
    </row>
    <row r="34571" spans="53:56" ht="15" x14ac:dyDescent="0.25">
      <c r="BA34571" s="90" t="s">
        <v>39167</v>
      </c>
      <c r="BB34571" s="90" t="s">
        <v>5089</v>
      </c>
      <c r="BC34571" s="90" t="s">
        <v>39082</v>
      </c>
      <c r="BD34571" s="473" t="s">
        <v>1301</v>
      </c>
    </row>
    <row r="34572" spans="53:56" ht="15" x14ac:dyDescent="0.25">
      <c r="BA34572" s="91" t="s">
        <v>39168</v>
      </c>
      <c r="BB34572" s="91" t="s">
        <v>5089</v>
      </c>
      <c r="BC34572" s="91" t="s">
        <v>39082</v>
      </c>
      <c r="BD34572" s="473" t="s">
        <v>1301</v>
      </c>
    </row>
    <row r="34573" spans="53:56" ht="15" x14ac:dyDescent="0.25">
      <c r="BA34573" s="90" t="s">
        <v>39169</v>
      </c>
      <c r="BB34573" s="90" t="s">
        <v>5089</v>
      </c>
      <c r="BC34573" s="90" t="s">
        <v>39082</v>
      </c>
      <c r="BD34573" s="473" t="s">
        <v>1301</v>
      </c>
    </row>
    <row r="34574" spans="53:56" ht="15" x14ac:dyDescent="0.25">
      <c r="BA34574" s="90" t="s">
        <v>39170</v>
      </c>
      <c r="BB34574" s="90" t="s">
        <v>5089</v>
      </c>
      <c r="BC34574" s="90" t="s">
        <v>39092</v>
      </c>
      <c r="BD34574" s="473" t="s">
        <v>1301</v>
      </c>
    </row>
    <row r="34575" spans="53:56" ht="15" x14ac:dyDescent="0.25">
      <c r="BA34575" s="91" t="s">
        <v>39170</v>
      </c>
      <c r="BB34575" s="91" t="s">
        <v>5089</v>
      </c>
      <c r="BC34575" s="91" t="s">
        <v>39082</v>
      </c>
      <c r="BD34575" s="473" t="s">
        <v>1301</v>
      </c>
    </row>
    <row r="34576" spans="53:56" ht="15" x14ac:dyDescent="0.25">
      <c r="BA34576" s="90" t="s">
        <v>39171</v>
      </c>
      <c r="BB34576" s="90" t="s">
        <v>5089</v>
      </c>
      <c r="BC34576" s="90" t="s">
        <v>39082</v>
      </c>
      <c r="BD34576" s="473" t="s">
        <v>1301</v>
      </c>
    </row>
    <row r="34577" spans="53:56" ht="15" x14ac:dyDescent="0.25">
      <c r="BA34577" s="91" t="s">
        <v>39172</v>
      </c>
      <c r="BB34577" s="91" t="s">
        <v>5089</v>
      </c>
      <c r="BC34577" s="91" t="s">
        <v>39082</v>
      </c>
      <c r="BD34577" s="473" t="s">
        <v>1301</v>
      </c>
    </row>
    <row r="34578" spans="53:56" ht="15" x14ac:dyDescent="0.25">
      <c r="BA34578" s="90" t="s">
        <v>39173</v>
      </c>
      <c r="BB34578" s="90" t="s">
        <v>5089</v>
      </c>
      <c r="BC34578" s="90" t="s">
        <v>39082</v>
      </c>
      <c r="BD34578" s="473" t="s">
        <v>1301</v>
      </c>
    </row>
    <row r="34579" spans="53:56" ht="15" x14ac:dyDescent="0.25">
      <c r="BA34579" s="91" t="s">
        <v>39174</v>
      </c>
      <c r="BB34579" s="91" t="s">
        <v>5089</v>
      </c>
      <c r="BC34579" s="91" t="s">
        <v>39082</v>
      </c>
      <c r="BD34579" s="473" t="s">
        <v>1301</v>
      </c>
    </row>
    <row r="34580" spans="53:56" ht="15" x14ac:dyDescent="0.25">
      <c r="BA34580" s="91" t="s">
        <v>39175</v>
      </c>
      <c r="BB34580" s="91" t="s">
        <v>5089</v>
      </c>
      <c r="BC34580" s="91" t="s">
        <v>39082</v>
      </c>
      <c r="BD34580" s="473" t="s">
        <v>1301</v>
      </c>
    </row>
    <row r="34581" spans="53:56" ht="15" x14ac:dyDescent="0.25">
      <c r="BA34581" s="90" t="s">
        <v>39176</v>
      </c>
      <c r="BB34581" s="90" t="s">
        <v>5089</v>
      </c>
      <c r="BC34581" s="90" t="s">
        <v>35106</v>
      </c>
      <c r="BD34581" s="473" t="s">
        <v>1301</v>
      </c>
    </row>
    <row r="34582" spans="53:56" ht="15" x14ac:dyDescent="0.25">
      <c r="BA34582" s="90" t="s">
        <v>39176</v>
      </c>
      <c r="BB34582" s="90" t="s">
        <v>5089</v>
      </c>
      <c r="BC34582" s="90" t="s">
        <v>39082</v>
      </c>
      <c r="BD34582" s="473" t="s">
        <v>1301</v>
      </c>
    </row>
    <row r="34583" spans="53:56" ht="15" x14ac:dyDescent="0.25">
      <c r="BA34583" s="91" t="s">
        <v>39177</v>
      </c>
      <c r="BB34583" s="91" t="s">
        <v>5089</v>
      </c>
      <c r="BC34583" s="91" t="s">
        <v>39082</v>
      </c>
      <c r="BD34583" s="473" t="s">
        <v>1301</v>
      </c>
    </row>
    <row r="34584" spans="53:56" ht="15" x14ac:dyDescent="0.25">
      <c r="BA34584" s="90" t="s">
        <v>39178</v>
      </c>
      <c r="BB34584" s="90" t="s">
        <v>5089</v>
      </c>
      <c r="BC34584" s="90" t="s">
        <v>39082</v>
      </c>
      <c r="BD34584" s="473" t="s">
        <v>1301</v>
      </c>
    </row>
    <row r="34585" spans="53:56" ht="15" x14ac:dyDescent="0.25">
      <c r="BA34585" s="90" t="s">
        <v>39179</v>
      </c>
      <c r="BB34585" s="90" t="s">
        <v>5089</v>
      </c>
      <c r="BC34585" s="90" t="s">
        <v>39082</v>
      </c>
      <c r="BD34585" s="473" t="s">
        <v>1301</v>
      </c>
    </row>
    <row r="34586" spans="53:56" ht="15" x14ac:dyDescent="0.25">
      <c r="BA34586" s="91" t="s">
        <v>39180</v>
      </c>
      <c r="BB34586" s="91" t="s">
        <v>5089</v>
      </c>
      <c r="BC34586" s="91" t="s">
        <v>39085</v>
      </c>
      <c r="BD34586" s="473" t="s">
        <v>1301</v>
      </c>
    </row>
    <row r="34587" spans="53:56" ht="15" x14ac:dyDescent="0.25">
      <c r="BA34587" s="90" t="s">
        <v>39180</v>
      </c>
      <c r="BB34587" s="90" t="s">
        <v>5089</v>
      </c>
      <c r="BC34587" s="90" t="s">
        <v>39082</v>
      </c>
      <c r="BD34587" s="473" t="s">
        <v>1301</v>
      </c>
    </row>
    <row r="34588" spans="53:56" ht="15" x14ac:dyDescent="0.25">
      <c r="BA34588" s="90" t="s">
        <v>39181</v>
      </c>
      <c r="BB34588" s="90" t="s">
        <v>5089</v>
      </c>
      <c r="BC34588" s="90" t="s">
        <v>39082</v>
      </c>
      <c r="BD34588" s="473" t="s">
        <v>1301</v>
      </c>
    </row>
    <row r="34589" spans="53:56" ht="15" x14ac:dyDescent="0.25">
      <c r="BA34589" s="91" t="s">
        <v>39182</v>
      </c>
      <c r="BB34589" s="91" t="s">
        <v>5089</v>
      </c>
      <c r="BC34589" s="91" t="s">
        <v>39082</v>
      </c>
      <c r="BD34589" s="473" t="s">
        <v>1301</v>
      </c>
    </row>
    <row r="34590" spans="53:56" ht="15" x14ac:dyDescent="0.25">
      <c r="BA34590" s="91" t="s">
        <v>39183</v>
      </c>
      <c r="BB34590" s="91" t="s">
        <v>5089</v>
      </c>
      <c r="BC34590" s="91" t="s">
        <v>39082</v>
      </c>
      <c r="BD34590" s="473" t="s">
        <v>1301</v>
      </c>
    </row>
    <row r="34591" spans="53:56" ht="15" x14ac:dyDescent="0.25">
      <c r="BA34591" s="90" t="s">
        <v>39184</v>
      </c>
      <c r="BB34591" s="90" t="s">
        <v>5089</v>
      </c>
      <c r="BC34591" s="90" t="s">
        <v>39082</v>
      </c>
      <c r="BD34591" s="473" t="s">
        <v>1301</v>
      </c>
    </row>
    <row r="34592" spans="53:56" ht="15" x14ac:dyDescent="0.25">
      <c r="BA34592" s="91" t="s">
        <v>39185</v>
      </c>
      <c r="BB34592" s="91" t="s">
        <v>5089</v>
      </c>
      <c r="BC34592" s="91" t="s">
        <v>39082</v>
      </c>
      <c r="BD34592" s="473" t="s">
        <v>1301</v>
      </c>
    </row>
    <row r="34593" spans="53:56" ht="15" x14ac:dyDescent="0.25">
      <c r="BA34593" s="90" t="s">
        <v>39186</v>
      </c>
      <c r="BB34593" s="90" t="s">
        <v>5089</v>
      </c>
      <c r="BC34593" s="90" t="s">
        <v>39082</v>
      </c>
      <c r="BD34593" s="473" t="s">
        <v>1301</v>
      </c>
    </row>
    <row r="34594" spans="53:56" ht="15" x14ac:dyDescent="0.25">
      <c r="BA34594" s="90" t="s">
        <v>39187</v>
      </c>
      <c r="BB34594" s="90" t="s">
        <v>5089</v>
      </c>
      <c r="BC34594" s="90" t="s">
        <v>39082</v>
      </c>
      <c r="BD34594" s="473" t="s">
        <v>1301</v>
      </c>
    </row>
    <row r="34595" spans="53:56" ht="15" x14ac:dyDescent="0.25">
      <c r="BA34595" s="91" t="s">
        <v>39188</v>
      </c>
      <c r="BB34595" s="91" t="s">
        <v>5089</v>
      </c>
      <c r="BC34595" s="91" t="s">
        <v>39082</v>
      </c>
      <c r="BD34595" s="473" t="s">
        <v>1301</v>
      </c>
    </row>
    <row r="34596" spans="53:56" ht="15" x14ac:dyDescent="0.25">
      <c r="BA34596" s="90" t="s">
        <v>39189</v>
      </c>
      <c r="BB34596" s="90" t="s">
        <v>5089</v>
      </c>
      <c r="BC34596" s="90" t="s">
        <v>39082</v>
      </c>
      <c r="BD34596" s="473" t="s">
        <v>1301</v>
      </c>
    </row>
    <row r="34597" spans="53:56" ht="15" x14ac:dyDescent="0.25">
      <c r="BA34597" s="91" t="s">
        <v>39190</v>
      </c>
      <c r="BB34597" s="91" t="s">
        <v>5089</v>
      </c>
      <c r="BC34597" s="91" t="s">
        <v>39082</v>
      </c>
      <c r="BD34597" s="473" t="s">
        <v>1301</v>
      </c>
    </row>
    <row r="34598" spans="53:56" ht="15" x14ac:dyDescent="0.25">
      <c r="BA34598" s="91" t="s">
        <v>39191</v>
      </c>
      <c r="BB34598" s="91" t="s">
        <v>5089</v>
      </c>
      <c r="BC34598" s="91" t="s">
        <v>39082</v>
      </c>
      <c r="BD34598" s="473" t="s">
        <v>1301</v>
      </c>
    </row>
    <row r="34599" spans="53:56" ht="15" x14ac:dyDescent="0.25">
      <c r="BA34599" s="90" t="s">
        <v>39192</v>
      </c>
      <c r="BB34599" s="90" t="s">
        <v>5089</v>
      </c>
      <c r="BC34599" s="90" t="s">
        <v>39082</v>
      </c>
      <c r="BD34599" s="473" t="s">
        <v>1301</v>
      </c>
    </row>
    <row r="34600" spans="53:56" ht="15" x14ac:dyDescent="0.25">
      <c r="BA34600" s="91" t="s">
        <v>39193</v>
      </c>
      <c r="BB34600" s="91" t="s">
        <v>5089</v>
      </c>
      <c r="BC34600" s="91" t="s">
        <v>39082</v>
      </c>
      <c r="BD34600" s="473" t="s">
        <v>1301</v>
      </c>
    </row>
    <row r="34601" spans="53:56" ht="15" x14ac:dyDescent="0.25">
      <c r="BA34601" s="90" t="s">
        <v>39194</v>
      </c>
      <c r="BB34601" s="90" t="s">
        <v>5089</v>
      </c>
      <c r="BC34601" s="90" t="s">
        <v>39082</v>
      </c>
      <c r="BD34601" s="473" t="s">
        <v>1301</v>
      </c>
    </row>
    <row r="34602" spans="53:56" ht="15" x14ac:dyDescent="0.25">
      <c r="BA34602" s="90" t="s">
        <v>39195</v>
      </c>
      <c r="BB34602" s="90" t="s">
        <v>5089</v>
      </c>
      <c r="BC34602" s="90" t="s">
        <v>39082</v>
      </c>
      <c r="BD34602" s="473" t="s">
        <v>1301</v>
      </c>
    </row>
    <row r="34603" spans="53:56" ht="15" x14ac:dyDescent="0.25">
      <c r="BA34603" s="91" t="s">
        <v>39196</v>
      </c>
      <c r="BB34603" s="91" t="s">
        <v>5089</v>
      </c>
      <c r="BC34603" s="91" t="s">
        <v>39082</v>
      </c>
      <c r="BD34603" s="473" t="s">
        <v>1301</v>
      </c>
    </row>
    <row r="34604" spans="53:56" ht="15" x14ac:dyDescent="0.25">
      <c r="BA34604" s="90" t="s">
        <v>39197</v>
      </c>
      <c r="BB34604" s="90" t="s">
        <v>5089</v>
      </c>
      <c r="BC34604" s="90" t="s">
        <v>39082</v>
      </c>
      <c r="BD34604" s="473" t="s">
        <v>1301</v>
      </c>
    </row>
    <row r="34605" spans="53:56" ht="15" x14ac:dyDescent="0.25">
      <c r="BA34605" s="91" t="s">
        <v>39198</v>
      </c>
      <c r="BB34605" s="91" t="s">
        <v>5089</v>
      </c>
      <c r="BC34605" s="91" t="s">
        <v>39082</v>
      </c>
      <c r="BD34605" s="473" t="s">
        <v>1301</v>
      </c>
    </row>
    <row r="34606" spans="53:56" ht="15" x14ac:dyDescent="0.25">
      <c r="BA34606" s="91" t="s">
        <v>39199</v>
      </c>
      <c r="BB34606" s="91" t="s">
        <v>5089</v>
      </c>
      <c r="BC34606" s="91" t="s">
        <v>39082</v>
      </c>
      <c r="BD34606" s="473" t="s">
        <v>1301</v>
      </c>
    </row>
    <row r="34607" spans="53:56" ht="15" x14ac:dyDescent="0.25">
      <c r="BA34607" s="90" t="s">
        <v>39200</v>
      </c>
      <c r="BB34607" s="90" t="s">
        <v>5089</v>
      </c>
      <c r="BC34607" s="90" t="s">
        <v>39082</v>
      </c>
      <c r="BD34607" s="473" t="s">
        <v>1301</v>
      </c>
    </row>
    <row r="34608" spans="53:56" ht="15" x14ac:dyDescent="0.25">
      <c r="BA34608" s="91" t="s">
        <v>39201</v>
      </c>
      <c r="BB34608" s="91" t="s">
        <v>5089</v>
      </c>
      <c r="BC34608" s="91" t="s">
        <v>39082</v>
      </c>
      <c r="BD34608" s="473" t="s">
        <v>1301</v>
      </c>
    </row>
    <row r="34609" spans="53:56" ht="15" x14ac:dyDescent="0.25">
      <c r="BA34609" s="90" t="s">
        <v>39202</v>
      </c>
      <c r="BB34609" s="90" t="s">
        <v>5089</v>
      </c>
      <c r="BC34609" s="90" t="s">
        <v>39082</v>
      </c>
      <c r="BD34609" s="473" t="s">
        <v>1301</v>
      </c>
    </row>
    <row r="34610" spans="53:56" ht="15" x14ac:dyDescent="0.25">
      <c r="BA34610" s="90" t="s">
        <v>39203</v>
      </c>
      <c r="BB34610" s="90" t="s">
        <v>5089</v>
      </c>
      <c r="BC34610" s="90" t="s">
        <v>39082</v>
      </c>
      <c r="BD34610" s="473" t="s">
        <v>1301</v>
      </c>
    </row>
    <row r="34611" spans="53:56" ht="15" x14ac:dyDescent="0.25">
      <c r="BA34611" s="91" t="s">
        <v>39204</v>
      </c>
      <c r="BB34611" s="91" t="s">
        <v>5089</v>
      </c>
      <c r="BC34611" s="91" t="s">
        <v>39082</v>
      </c>
      <c r="BD34611" s="473" t="s">
        <v>1301</v>
      </c>
    </row>
    <row r="34612" spans="53:56" ht="15" x14ac:dyDescent="0.25">
      <c r="BA34612" s="90" t="s">
        <v>39205</v>
      </c>
      <c r="BB34612" s="90" t="s">
        <v>5089</v>
      </c>
      <c r="BC34612" s="90" t="s">
        <v>39082</v>
      </c>
      <c r="BD34612" s="473" t="s">
        <v>1301</v>
      </c>
    </row>
    <row r="34613" spans="53:56" ht="15" x14ac:dyDescent="0.25">
      <c r="BA34613" s="90" t="s">
        <v>39206</v>
      </c>
      <c r="BB34613" s="90" t="s">
        <v>5089</v>
      </c>
      <c r="BC34613" s="90" t="s">
        <v>39082</v>
      </c>
      <c r="BD34613" s="473" t="s">
        <v>1301</v>
      </c>
    </row>
    <row r="34614" spans="53:56" ht="15" x14ac:dyDescent="0.25">
      <c r="BA34614" s="91" t="s">
        <v>39207</v>
      </c>
      <c r="BB34614" s="91" t="s">
        <v>5089</v>
      </c>
      <c r="BC34614" s="91" t="s">
        <v>39082</v>
      </c>
      <c r="BD34614" s="473" t="s">
        <v>1301</v>
      </c>
    </row>
    <row r="34615" spans="53:56" ht="15" x14ac:dyDescent="0.25">
      <c r="BA34615" s="91" t="s">
        <v>39208</v>
      </c>
      <c r="BB34615" s="91" t="s">
        <v>5089</v>
      </c>
      <c r="BC34615" s="91" t="s">
        <v>39082</v>
      </c>
      <c r="BD34615" s="473" t="s">
        <v>1301</v>
      </c>
    </row>
    <row r="34616" spans="53:56" ht="15" x14ac:dyDescent="0.25">
      <c r="BA34616" s="90" t="s">
        <v>39209</v>
      </c>
      <c r="BB34616" s="90" t="s">
        <v>5089</v>
      </c>
      <c r="BC34616" s="90" t="s">
        <v>39082</v>
      </c>
      <c r="BD34616" s="473" t="s">
        <v>1301</v>
      </c>
    </row>
    <row r="34617" spans="53:56" ht="15" x14ac:dyDescent="0.25">
      <c r="BA34617" s="91" t="s">
        <v>39210</v>
      </c>
      <c r="BB34617" s="91" t="s">
        <v>5089</v>
      </c>
      <c r="BC34617" s="91" t="s">
        <v>39082</v>
      </c>
      <c r="BD34617" s="473" t="s">
        <v>1301</v>
      </c>
    </row>
    <row r="34618" spans="53:56" ht="15" x14ac:dyDescent="0.25">
      <c r="BA34618" s="90" t="s">
        <v>39211</v>
      </c>
      <c r="BB34618" s="90" t="s">
        <v>5089</v>
      </c>
      <c r="BC34618" s="90" t="s">
        <v>39082</v>
      </c>
      <c r="BD34618" s="473" t="s">
        <v>1301</v>
      </c>
    </row>
    <row r="34619" spans="53:56" ht="15" x14ac:dyDescent="0.25">
      <c r="BA34619" s="90" t="s">
        <v>39212</v>
      </c>
      <c r="BB34619" s="90" t="s">
        <v>5089</v>
      </c>
      <c r="BC34619" s="90" t="s">
        <v>39082</v>
      </c>
      <c r="BD34619" s="473" t="s">
        <v>1301</v>
      </c>
    </row>
    <row r="34620" spans="53:56" ht="15" x14ac:dyDescent="0.25">
      <c r="BA34620" s="91" t="s">
        <v>39213</v>
      </c>
      <c r="BB34620" s="91" t="s">
        <v>5089</v>
      </c>
      <c r="BC34620" s="91" t="s">
        <v>39082</v>
      </c>
      <c r="BD34620" s="473" t="s">
        <v>1301</v>
      </c>
    </row>
    <row r="34621" spans="53:56" ht="15" x14ac:dyDescent="0.25">
      <c r="BA34621" s="90" t="s">
        <v>39214</v>
      </c>
      <c r="BB34621" s="90" t="s">
        <v>5089</v>
      </c>
      <c r="BC34621" s="90" t="s">
        <v>14149</v>
      </c>
      <c r="BD34621" s="473" t="s">
        <v>1301</v>
      </c>
    </row>
    <row r="34622" spans="53:56" ht="15" x14ac:dyDescent="0.25">
      <c r="BA34622" s="91" t="s">
        <v>39215</v>
      </c>
      <c r="BB34622" s="91" t="s">
        <v>5089</v>
      </c>
      <c r="BC34622" s="91" t="s">
        <v>39216</v>
      </c>
      <c r="BD34622" s="473" t="s">
        <v>1301</v>
      </c>
    </row>
    <row r="34623" spans="53:56" ht="15" x14ac:dyDescent="0.25">
      <c r="BA34623" s="91" t="s">
        <v>39217</v>
      </c>
      <c r="BB34623" s="91" t="s">
        <v>5089</v>
      </c>
      <c r="BC34623" s="91" t="s">
        <v>24147</v>
      </c>
      <c r="BD34623" s="473" t="s">
        <v>1301</v>
      </c>
    </row>
    <row r="34624" spans="53:56" ht="15" x14ac:dyDescent="0.25">
      <c r="BA34624" s="90" t="s">
        <v>39218</v>
      </c>
      <c r="BB34624" s="90" t="s">
        <v>5089</v>
      </c>
      <c r="BC34624" s="90" t="s">
        <v>14149</v>
      </c>
      <c r="BD34624" s="473" t="s">
        <v>1301</v>
      </c>
    </row>
    <row r="34625" spans="53:56" ht="15" x14ac:dyDescent="0.25">
      <c r="BA34625" s="91" t="s">
        <v>39219</v>
      </c>
      <c r="BB34625" s="91" t="s">
        <v>5089</v>
      </c>
      <c r="BC34625" s="91" t="s">
        <v>14149</v>
      </c>
      <c r="BD34625" s="473" t="s">
        <v>1301</v>
      </c>
    </row>
    <row r="34626" spans="53:56" ht="15" x14ac:dyDescent="0.25">
      <c r="BA34626" s="90" t="s">
        <v>39220</v>
      </c>
      <c r="BB34626" s="90" t="s">
        <v>5089</v>
      </c>
      <c r="BC34626" s="90" t="s">
        <v>24147</v>
      </c>
      <c r="BD34626" s="473" t="s">
        <v>1301</v>
      </c>
    </row>
    <row r="34627" spans="53:56" ht="15" x14ac:dyDescent="0.25">
      <c r="BA34627" s="90" t="s">
        <v>39221</v>
      </c>
      <c r="BB34627" s="90" t="s">
        <v>5089</v>
      </c>
      <c r="BC34627" s="90" t="s">
        <v>39216</v>
      </c>
      <c r="BD34627" s="473" t="s">
        <v>1301</v>
      </c>
    </row>
    <row r="34628" spans="53:56" ht="15" x14ac:dyDescent="0.25">
      <c r="BA34628" s="91" t="s">
        <v>39222</v>
      </c>
      <c r="BB34628" s="91" t="s">
        <v>5089</v>
      </c>
      <c r="BC34628" s="91" t="s">
        <v>8038</v>
      </c>
      <c r="BD34628" s="473" t="s">
        <v>1301</v>
      </c>
    </row>
    <row r="34629" spans="53:56" ht="15" x14ac:dyDescent="0.25">
      <c r="BA34629" s="90" t="s">
        <v>39223</v>
      </c>
      <c r="BB34629" s="90" t="s">
        <v>5089</v>
      </c>
      <c r="BC34629" s="90" t="s">
        <v>24147</v>
      </c>
      <c r="BD34629" s="473" t="s">
        <v>1301</v>
      </c>
    </row>
    <row r="34630" spans="53:56" ht="15" x14ac:dyDescent="0.25">
      <c r="BA34630" s="91" t="s">
        <v>39224</v>
      </c>
      <c r="BB34630" s="91" t="s">
        <v>5089</v>
      </c>
      <c r="BC34630" s="91" t="s">
        <v>39216</v>
      </c>
      <c r="BD34630" s="473" t="s">
        <v>1301</v>
      </c>
    </row>
    <row r="34631" spans="53:56" ht="15" x14ac:dyDescent="0.25">
      <c r="BA34631" s="91" t="s">
        <v>39225</v>
      </c>
      <c r="BB34631" s="91" t="s">
        <v>5089</v>
      </c>
      <c r="BC34631" s="91" t="s">
        <v>8038</v>
      </c>
      <c r="BD34631" s="473" t="s">
        <v>1301</v>
      </c>
    </row>
    <row r="34632" spans="53:56" ht="15" x14ac:dyDescent="0.25">
      <c r="BA34632" s="90" t="s">
        <v>39226</v>
      </c>
      <c r="BB34632" s="90" t="s">
        <v>5089</v>
      </c>
      <c r="BC34632" s="90" t="s">
        <v>24147</v>
      </c>
      <c r="BD34632" s="473" t="s">
        <v>1301</v>
      </c>
    </row>
    <row r="34633" spans="53:56" ht="15" x14ac:dyDescent="0.25">
      <c r="BA34633" s="91" t="s">
        <v>39227</v>
      </c>
      <c r="BB34633" s="91" t="s">
        <v>5089</v>
      </c>
      <c r="BC34633" s="91" t="s">
        <v>8038</v>
      </c>
      <c r="BD34633" s="473" t="s">
        <v>1301</v>
      </c>
    </row>
    <row r="34634" spans="53:56" ht="15" x14ac:dyDescent="0.25">
      <c r="BA34634" s="91" t="s">
        <v>39228</v>
      </c>
      <c r="BB34634" s="91" t="s">
        <v>5089</v>
      </c>
      <c r="BC34634" s="91" t="s">
        <v>8038</v>
      </c>
      <c r="BD34634" s="473" t="s">
        <v>1301</v>
      </c>
    </row>
    <row r="34635" spans="53:56" ht="15" x14ac:dyDescent="0.25">
      <c r="BA34635" s="90" t="s">
        <v>39229</v>
      </c>
      <c r="BB34635" s="90" t="s">
        <v>5089</v>
      </c>
      <c r="BC34635" s="90" t="s">
        <v>8038</v>
      </c>
      <c r="BD34635" s="473" t="s">
        <v>1301</v>
      </c>
    </row>
    <row r="34636" spans="53:56" ht="15" x14ac:dyDescent="0.25">
      <c r="BA34636" s="91" t="s">
        <v>39230</v>
      </c>
      <c r="BB34636" s="91" t="s">
        <v>5089</v>
      </c>
      <c r="BC34636" s="91" t="s">
        <v>8038</v>
      </c>
      <c r="BD34636" s="473" t="s">
        <v>1301</v>
      </c>
    </row>
    <row r="34637" spans="53:56" ht="15" x14ac:dyDescent="0.25">
      <c r="BA34637" s="90" t="s">
        <v>39231</v>
      </c>
      <c r="BB34637" s="90" t="s">
        <v>5089</v>
      </c>
      <c r="BC34637" s="90" t="s">
        <v>14149</v>
      </c>
      <c r="BD34637" s="473" t="s">
        <v>1301</v>
      </c>
    </row>
    <row r="34638" spans="53:56" ht="15" x14ac:dyDescent="0.25">
      <c r="BA34638" s="90" t="s">
        <v>39231</v>
      </c>
      <c r="BB34638" s="90" t="s">
        <v>5089</v>
      </c>
      <c r="BC34638" s="90" t="s">
        <v>39216</v>
      </c>
      <c r="BD34638" s="473" t="s">
        <v>1301</v>
      </c>
    </row>
    <row r="34639" spans="53:56" ht="15" x14ac:dyDescent="0.25">
      <c r="BA34639" s="90" t="s">
        <v>39232</v>
      </c>
      <c r="BB34639" s="90" t="s">
        <v>5089</v>
      </c>
      <c r="BC34639" s="90" t="s">
        <v>39216</v>
      </c>
      <c r="BD34639" s="473" t="s">
        <v>1301</v>
      </c>
    </row>
    <row r="34640" spans="53:56" ht="15" x14ac:dyDescent="0.25">
      <c r="BA34640" s="91" t="s">
        <v>39233</v>
      </c>
      <c r="BB34640" s="91" t="s">
        <v>5089</v>
      </c>
      <c r="BC34640" s="91" t="s">
        <v>39216</v>
      </c>
      <c r="BD34640" s="473" t="s">
        <v>1301</v>
      </c>
    </row>
    <row r="34641" spans="53:56" ht="15" x14ac:dyDescent="0.25">
      <c r="BA34641" s="90" t="s">
        <v>39234</v>
      </c>
      <c r="BB34641" s="90" t="s">
        <v>5089</v>
      </c>
      <c r="BC34641" s="90" t="s">
        <v>39216</v>
      </c>
      <c r="BD34641" s="473" t="s">
        <v>1301</v>
      </c>
    </row>
    <row r="34642" spans="53:56" ht="15" x14ac:dyDescent="0.25">
      <c r="BA34642" s="91" t="s">
        <v>39235</v>
      </c>
      <c r="BB34642" s="91" t="s">
        <v>5089</v>
      </c>
      <c r="BC34642" s="91" t="s">
        <v>24147</v>
      </c>
      <c r="BD34642" s="473" t="s">
        <v>1301</v>
      </c>
    </row>
    <row r="34643" spans="53:56" ht="15" x14ac:dyDescent="0.25">
      <c r="BA34643" s="91" t="s">
        <v>39236</v>
      </c>
      <c r="BB34643" s="91" t="s">
        <v>5089</v>
      </c>
      <c r="BC34643" s="91" t="s">
        <v>24147</v>
      </c>
      <c r="BD34643" s="473" t="s">
        <v>1301</v>
      </c>
    </row>
    <row r="34644" spans="53:56" ht="15" x14ac:dyDescent="0.25">
      <c r="BA34644" s="90" t="s">
        <v>39237</v>
      </c>
      <c r="BB34644" s="90" t="s">
        <v>5089</v>
      </c>
      <c r="BC34644" s="90" t="s">
        <v>24147</v>
      </c>
      <c r="BD34644" s="473" t="s">
        <v>1301</v>
      </c>
    </row>
    <row r="34645" spans="53:56" ht="15" x14ac:dyDescent="0.25">
      <c r="BA34645" s="91" t="s">
        <v>39238</v>
      </c>
      <c r="BB34645" s="91" t="s">
        <v>5089</v>
      </c>
      <c r="BC34645" s="91" t="s">
        <v>8038</v>
      </c>
      <c r="BD34645" s="473" t="s">
        <v>1301</v>
      </c>
    </row>
    <row r="34646" spans="53:56" ht="15" x14ac:dyDescent="0.25">
      <c r="BA34646" s="90" t="s">
        <v>39239</v>
      </c>
      <c r="BB34646" s="90" t="s">
        <v>5089</v>
      </c>
      <c r="BC34646" s="90" t="s">
        <v>24147</v>
      </c>
      <c r="BD34646" s="473" t="s">
        <v>1301</v>
      </c>
    </row>
    <row r="34647" spans="53:56" ht="15" x14ac:dyDescent="0.25">
      <c r="BA34647" s="90" t="s">
        <v>39240</v>
      </c>
      <c r="BB34647" s="90" t="s">
        <v>5089</v>
      </c>
      <c r="BC34647" s="90" t="s">
        <v>39216</v>
      </c>
      <c r="BD34647" s="473" t="s">
        <v>1301</v>
      </c>
    </row>
    <row r="34648" spans="53:56" ht="15" x14ac:dyDescent="0.25">
      <c r="BA34648" s="91" t="s">
        <v>39241</v>
      </c>
      <c r="BB34648" s="91" t="s">
        <v>5089</v>
      </c>
      <c r="BC34648" s="91" t="s">
        <v>39216</v>
      </c>
      <c r="BD34648" s="473" t="s">
        <v>1301</v>
      </c>
    </row>
    <row r="34649" spans="53:56" ht="15" x14ac:dyDescent="0.25">
      <c r="BA34649" s="90" t="s">
        <v>39242</v>
      </c>
      <c r="BB34649" s="90" t="s">
        <v>5089</v>
      </c>
      <c r="BC34649" s="90" t="s">
        <v>24147</v>
      </c>
      <c r="BD34649" s="473" t="s">
        <v>1301</v>
      </c>
    </row>
    <row r="34650" spans="53:56" ht="15" x14ac:dyDescent="0.25">
      <c r="BA34650" s="91" t="s">
        <v>39243</v>
      </c>
      <c r="BB34650" s="91" t="s">
        <v>5089</v>
      </c>
      <c r="BC34650" s="91" t="s">
        <v>39216</v>
      </c>
      <c r="BD34650" s="473" t="s">
        <v>1301</v>
      </c>
    </row>
    <row r="34651" spans="53:56" ht="15" x14ac:dyDescent="0.25">
      <c r="BA34651" s="91" t="s">
        <v>39244</v>
      </c>
      <c r="BB34651" s="91" t="s">
        <v>5089</v>
      </c>
      <c r="BC34651" s="91" t="s">
        <v>39216</v>
      </c>
      <c r="BD34651" s="473" t="s">
        <v>1301</v>
      </c>
    </row>
    <row r="34652" spans="53:56" ht="15" x14ac:dyDescent="0.25">
      <c r="BA34652" s="90" t="s">
        <v>39245</v>
      </c>
      <c r="BB34652" s="90" t="s">
        <v>5089</v>
      </c>
      <c r="BC34652" s="90" t="s">
        <v>39216</v>
      </c>
      <c r="BD34652" s="473" t="s">
        <v>1301</v>
      </c>
    </row>
    <row r="34653" spans="53:56" ht="15" x14ac:dyDescent="0.25">
      <c r="BA34653" s="91" t="s">
        <v>39246</v>
      </c>
      <c r="BB34653" s="91" t="s">
        <v>5089</v>
      </c>
      <c r="BC34653" s="91" t="s">
        <v>39216</v>
      </c>
      <c r="BD34653" s="473" t="s">
        <v>1301</v>
      </c>
    </row>
    <row r="34654" spans="53:56" ht="15" x14ac:dyDescent="0.25">
      <c r="BA34654" s="90" t="s">
        <v>39247</v>
      </c>
      <c r="BB34654" s="90" t="s">
        <v>5089</v>
      </c>
      <c r="BC34654" s="90" t="s">
        <v>8038</v>
      </c>
      <c r="BD34654" s="473" t="s">
        <v>1301</v>
      </c>
    </row>
    <row r="34655" spans="53:56" ht="15" x14ac:dyDescent="0.25">
      <c r="BA34655" s="90" t="s">
        <v>39248</v>
      </c>
      <c r="BB34655" s="90" t="s">
        <v>5089</v>
      </c>
      <c r="BC34655" s="90" t="s">
        <v>14149</v>
      </c>
      <c r="BD34655" s="473" t="s">
        <v>1301</v>
      </c>
    </row>
    <row r="34656" spans="53:56" ht="15" x14ac:dyDescent="0.25">
      <c r="BA34656" s="91" t="s">
        <v>39249</v>
      </c>
      <c r="BB34656" s="91" t="s">
        <v>5089</v>
      </c>
      <c r="BC34656" s="91" t="s">
        <v>24147</v>
      </c>
      <c r="BD34656" s="473" t="s">
        <v>1301</v>
      </c>
    </row>
    <row r="34657" spans="53:56" ht="15" x14ac:dyDescent="0.25">
      <c r="BA34657" s="90" t="s">
        <v>39250</v>
      </c>
      <c r="BB34657" s="90" t="s">
        <v>5089</v>
      </c>
      <c r="BC34657" s="90" t="s">
        <v>39251</v>
      </c>
      <c r="BD34657" s="473" t="s">
        <v>1301</v>
      </c>
    </row>
    <row r="34658" spans="53:56" ht="15" x14ac:dyDescent="0.25">
      <c r="BA34658" s="91" t="s">
        <v>39252</v>
      </c>
      <c r="BB34658" s="91" t="s">
        <v>5089</v>
      </c>
      <c r="BC34658" s="91" t="s">
        <v>39251</v>
      </c>
      <c r="BD34658" s="473" t="s">
        <v>1301</v>
      </c>
    </row>
    <row r="34659" spans="53:56" ht="15" x14ac:dyDescent="0.25">
      <c r="BA34659" s="91" t="s">
        <v>39253</v>
      </c>
      <c r="BB34659" s="91" t="s">
        <v>5089</v>
      </c>
      <c r="BC34659" s="91" t="s">
        <v>39251</v>
      </c>
      <c r="BD34659" s="473" t="s">
        <v>1301</v>
      </c>
    </row>
    <row r="34660" spans="53:56" ht="15" x14ac:dyDescent="0.25">
      <c r="BA34660" s="90" t="s">
        <v>39254</v>
      </c>
      <c r="BB34660" s="90" t="s">
        <v>5089</v>
      </c>
      <c r="BC34660" s="90" t="s">
        <v>39255</v>
      </c>
      <c r="BD34660" s="473" t="s">
        <v>1301</v>
      </c>
    </row>
    <row r="34661" spans="53:56" ht="15" x14ac:dyDescent="0.25">
      <c r="BA34661" s="91" t="s">
        <v>39256</v>
      </c>
      <c r="BB34661" s="91" t="s">
        <v>5089</v>
      </c>
      <c r="BC34661" s="91" t="s">
        <v>39251</v>
      </c>
      <c r="BD34661" s="473" t="s">
        <v>1301</v>
      </c>
    </row>
    <row r="34662" spans="53:56" ht="15" x14ac:dyDescent="0.25">
      <c r="BA34662" s="90" t="s">
        <v>39257</v>
      </c>
      <c r="BB34662" s="90" t="s">
        <v>5089</v>
      </c>
      <c r="BC34662" s="90" t="s">
        <v>39251</v>
      </c>
      <c r="BD34662" s="473" t="s">
        <v>1301</v>
      </c>
    </row>
    <row r="34663" spans="53:56" ht="15" x14ac:dyDescent="0.25">
      <c r="BA34663" s="90" t="s">
        <v>39258</v>
      </c>
      <c r="BB34663" s="90" t="s">
        <v>5089</v>
      </c>
      <c r="BC34663" s="90" t="s">
        <v>39259</v>
      </c>
      <c r="BD34663" s="473" t="s">
        <v>1301</v>
      </c>
    </row>
    <row r="34664" spans="53:56" ht="15" x14ac:dyDescent="0.25">
      <c r="BA34664" s="91" t="s">
        <v>39260</v>
      </c>
      <c r="BB34664" s="91" t="s">
        <v>5089</v>
      </c>
      <c r="BC34664" s="91" t="s">
        <v>18190</v>
      </c>
      <c r="BD34664" s="473" t="s">
        <v>1301</v>
      </c>
    </row>
    <row r="34665" spans="53:56" ht="15" x14ac:dyDescent="0.25">
      <c r="BA34665" s="90" t="s">
        <v>39261</v>
      </c>
      <c r="BB34665" s="90" t="s">
        <v>5089</v>
      </c>
      <c r="BC34665" s="90" t="s">
        <v>16717</v>
      </c>
      <c r="BD34665" s="473" t="s">
        <v>1301</v>
      </c>
    </row>
    <row r="34666" spans="53:56" ht="15" x14ac:dyDescent="0.25">
      <c r="BA34666" s="90" t="s">
        <v>39262</v>
      </c>
      <c r="BB34666" s="90" t="s">
        <v>5089</v>
      </c>
      <c r="BC34666" s="90" t="s">
        <v>39251</v>
      </c>
      <c r="BD34666" s="473" t="s">
        <v>1301</v>
      </c>
    </row>
    <row r="34667" spans="53:56" ht="15" x14ac:dyDescent="0.25">
      <c r="BA34667" s="91" t="s">
        <v>39263</v>
      </c>
      <c r="BB34667" s="91" t="s">
        <v>5089</v>
      </c>
      <c r="BC34667" s="91" t="s">
        <v>39090</v>
      </c>
      <c r="BD34667" s="473" t="s">
        <v>1301</v>
      </c>
    </row>
    <row r="34668" spans="53:56" ht="15" x14ac:dyDescent="0.25">
      <c r="BA34668" s="90" t="s">
        <v>39264</v>
      </c>
      <c r="BB34668" s="90" t="s">
        <v>5089</v>
      </c>
      <c r="BC34668" s="90" t="s">
        <v>39259</v>
      </c>
      <c r="BD34668" s="473" t="s">
        <v>1301</v>
      </c>
    </row>
    <row r="34669" spans="53:56" ht="15" x14ac:dyDescent="0.25">
      <c r="BA34669" s="91" t="s">
        <v>39265</v>
      </c>
      <c r="BB34669" s="91" t="s">
        <v>5089</v>
      </c>
      <c r="BC34669" s="91" t="s">
        <v>39255</v>
      </c>
      <c r="BD34669" s="473" t="s">
        <v>1301</v>
      </c>
    </row>
    <row r="34670" spans="53:56" ht="15" x14ac:dyDescent="0.25">
      <c r="BA34670" s="90" t="s">
        <v>39266</v>
      </c>
      <c r="BB34670" s="90" t="s">
        <v>5089</v>
      </c>
      <c r="BC34670" s="90" t="s">
        <v>18190</v>
      </c>
      <c r="BD34670" s="473" t="s">
        <v>1301</v>
      </c>
    </row>
    <row r="34671" spans="53:56" ht="15" x14ac:dyDescent="0.25">
      <c r="BA34671" s="91" t="s">
        <v>39266</v>
      </c>
      <c r="BB34671" s="91" t="s">
        <v>5089</v>
      </c>
      <c r="BC34671" s="91" t="s">
        <v>39259</v>
      </c>
      <c r="BD34671" s="473" t="s">
        <v>1301</v>
      </c>
    </row>
    <row r="34672" spans="53:56" ht="15" x14ac:dyDescent="0.25">
      <c r="BA34672" s="90" t="s">
        <v>39267</v>
      </c>
      <c r="BB34672" s="90" t="s">
        <v>5089</v>
      </c>
      <c r="BC34672" s="90" t="s">
        <v>16717</v>
      </c>
      <c r="BD34672" s="473" t="s">
        <v>1301</v>
      </c>
    </row>
    <row r="34673" spans="53:56" ht="15" x14ac:dyDescent="0.25">
      <c r="BA34673" s="91" t="s">
        <v>39267</v>
      </c>
      <c r="BB34673" s="91" t="s">
        <v>5089</v>
      </c>
      <c r="BC34673" s="91" t="s">
        <v>39251</v>
      </c>
      <c r="BD34673" s="473" t="s">
        <v>1301</v>
      </c>
    </row>
    <row r="34674" spans="53:56" ht="15" x14ac:dyDescent="0.25">
      <c r="BA34674" s="90" t="s">
        <v>39268</v>
      </c>
      <c r="BB34674" s="90" t="s">
        <v>5089</v>
      </c>
      <c r="BC34674" s="90" t="s">
        <v>39269</v>
      </c>
      <c r="BD34674" s="473" t="s">
        <v>1301</v>
      </c>
    </row>
    <row r="34675" spans="53:56" ht="15" x14ac:dyDescent="0.25">
      <c r="BA34675" s="91" t="s">
        <v>39270</v>
      </c>
      <c r="BB34675" s="91" t="s">
        <v>5089</v>
      </c>
      <c r="BC34675" s="91" t="s">
        <v>39251</v>
      </c>
      <c r="BD34675" s="473" t="s">
        <v>1301</v>
      </c>
    </row>
    <row r="34676" spans="53:56" ht="15" x14ac:dyDescent="0.25">
      <c r="BA34676" s="91" t="s">
        <v>39270</v>
      </c>
      <c r="BB34676" s="91" t="s">
        <v>5089</v>
      </c>
      <c r="BC34676" s="91" t="s">
        <v>39255</v>
      </c>
      <c r="BD34676" s="473" t="s">
        <v>1301</v>
      </c>
    </row>
    <row r="34677" spans="53:56" ht="15" x14ac:dyDescent="0.25">
      <c r="BA34677" s="90" t="s">
        <v>39271</v>
      </c>
      <c r="BB34677" s="90" t="s">
        <v>5089</v>
      </c>
      <c r="BC34677" s="90" t="s">
        <v>39255</v>
      </c>
      <c r="BD34677" s="473" t="s">
        <v>1301</v>
      </c>
    </row>
    <row r="34678" spans="53:56" ht="15" x14ac:dyDescent="0.25">
      <c r="BA34678" s="91" t="s">
        <v>39272</v>
      </c>
      <c r="BB34678" s="91" t="s">
        <v>5089</v>
      </c>
      <c r="BC34678" s="91" t="s">
        <v>18190</v>
      </c>
      <c r="BD34678" s="473" t="s">
        <v>1301</v>
      </c>
    </row>
    <row r="34679" spans="53:56" ht="15" x14ac:dyDescent="0.25">
      <c r="BA34679" s="90" t="s">
        <v>39273</v>
      </c>
      <c r="BB34679" s="90" t="s">
        <v>5089</v>
      </c>
      <c r="BC34679" s="90" t="s">
        <v>39251</v>
      </c>
      <c r="BD34679" s="473" t="s">
        <v>1301</v>
      </c>
    </row>
    <row r="34680" spans="53:56" ht="15" x14ac:dyDescent="0.25">
      <c r="BA34680" s="90" t="s">
        <v>39274</v>
      </c>
      <c r="BB34680" s="90" t="s">
        <v>5089</v>
      </c>
      <c r="BC34680" s="90" t="s">
        <v>36373</v>
      </c>
      <c r="BD34680" s="473" t="s">
        <v>1301</v>
      </c>
    </row>
    <row r="34681" spans="53:56" ht="15" x14ac:dyDescent="0.25">
      <c r="BA34681" s="91" t="s">
        <v>39275</v>
      </c>
      <c r="BB34681" s="91" t="s">
        <v>5089</v>
      </c>
      <c r="BC34681" s="91" t="s">
        <v>16717</v>
      </c>
      <c r="BD34681" s="473" t="s">
        <v>1301</v>
      </c>
    </row>
    <row r="34682" spans="53:56" ht="15" x14ac:dyDescent="0.25">
      <c r="BA34682" s="90" t="s">
        <v>39276</v>
      </c>
      <c r="BB34682" s="90" t="s">
        <v>5089</v>
      </c>
      <c r="BC34682" s="90" t="s">
        <v>39259</v>
      </c>
      <c r="BD34682" s="473" t="s">
        <v>1301</v>
      </c>
    </row>
    <row r="34683" spans="53:56" ht="15" x14ac:dyDescent="0.25">
      <c r="BA34683" s="91" t="s">
        <v>39277</v>
      </c>
      <c r="BB34683" s="91" t="s">
        <v>5089</v>
      </c>
      <c r="BC34683" s="91" t="s">
        <v>16717</v>
      </c>
      <c r="BD34683" s="473" t="s">
        <v>1301</v>
      </c>
    </row>
    <row r="34684" spans="53:56" ht="15" x14ac:dyDescent="0.25">
      <c r="BA34684" s="90" t="s">
        <v>39278</v>
      </c>
      <c r="BB34684" s="90" t="s">
        <v>5089</v>
      </c>
      <c r="BC34684" s="90" t="s">
        <v>39255</v>
      </c>
      <c r="BD34684" s="473" t="s">
        <v>1301</v>
      </c>
    </row>
    <row r="34685" spans="53:56" ht="15" x14ac:dyDescent="0.25">
      <c r="BA34685" s="91" t="s">
        <v>39279</v>
      </c>
      <c r="BB34685" s="91" t="s">
        <v>5089</v>
      </c>
      <c r="BC34685" s="91" t="s">
        <v>39090</v>
      </c>
      <c r="BD34685" s="473" t="s">
        <v>1301</v>
      </c>
    </row>
    <row r="34686" spans="53:56" ht="15" x14ac:dyDescent="0.25">
      <c r="BA34686" s="90" t="s">
        <v>39280</v>
      </c>
      <c r="BB34686" s="90" t="s">
        <v>5089</v>
      </c>
      <c r="BC34686" s="90" t="s">
        <v>39255</v>
      </c>
      <c r="BD34686" s="473" t="s">
        <v>1301</v>
      </c>
    </row>
    <row r="34687" spans="53:56" ht="15" x14ac:dyDescent="0.25">
      <c r="BA34687" s="91" t="s">
        <v>39281</v>
      </c>
      <c r="BB34687" s="91" t="s">
        <v>5089</v>
      </c>
      <c r="BC34687" s="91" t="s">
        <v>39251</v>
      </c>
      <c r="BD34687" s="473" t="s">
        <v>1301</v>
      </c>
    </row>
    <row r="34688" spans="53:56" ht="15" x14ac:dyDescent="0.25">
      <c r="BA34688" s="90" t="s">
        <v>39282</v>
      </c>
      <c r="BB34688" s="90" t="s">
        <v>5089</v>
      </c>
      <c r="BC34688" s="90" t="s">
        <v>16717</v>
      </c>
      <c r="BD34688" s="473" t="s">
        <v>1301</v>
      </c>
    </row>
    <row r="34689" spans="53:56" ht="15" x14ac:dyDescent="0.25">
      <c r="BA34689" s="91" t="s">
        <v>39283</v>
      </c>
      <c r="BB34689" s="91" t="s">
        <v>5089</v>
      </c>
      <c r="BC34689" s="91" t="s">
        <v>16717</v>
      </c>
      <c r="BD34689" s="473" t="s">
        <v>1301</v>
      </c>
    </row>
    <row r="34690" spans="53:56" ht="15" x14ac:dyDescent="0.25">
      <c r="BA34690" s="90" t="s">
        <v>39284</v>
      </c>
      <c r="BB34690" s="90" t="s">
        <v>5089</v>
      </c>
      <c r="BC34690" s="90" t="s">
        <v>39090</v>
      </c>
      <c r="BD34690" s="473" t="s">
        <v>1301</v>
      </c>
    </row>
    <row r="34691" spans="53:56" ht="15" x14ac:dyDescent="0.25">
      <c r="BA34691" s="91" t="s">
        <v>39285</v>
      </c>
      <c r="BB34691" s="91" t="s">
        <v>5089</v>
      </c>
      <c r="BC34691" s="91" t="s">
        <v>39251</v>
      </c>
      <c r="BD34691" s="473" t="s">
        <v>1301</v>
      </c>
    </row>
    <row r="34692" spans="53:56" ht="15" x14ac:dyDescent="0.25">
      <c r="BA34692" s="90" t="s">
        <v>39286</v>
      </c>
      <c r="BB34692" s="90" t="s">
        <v>5089</v>
      </c>
      <c r="BC34692" s="90" t="s">
        <v>39255</v>
      </c>
      <c r="BD34692" s="473" t="s">
        <v>1301</v>
      </c>
    </row>
    <row r="34693" spans="53:56" ht="15" x14ac:dyDescent="0.25">
      <c r="BA34693" s="91" t="s">
        <v>39287</v>
      </c>
      <c r="BB34693" s="91" t="s">
        <v>5089</v>
      </c>
      <c r="BC34693" s="91" t="s">
        <v>23856</v>
      </c>
      <c r="BD34693" s="473" t="s">
        <v>1301</v>
      </c>
    </row>
    <row r="34694" spans="53:56" ht="15" x14ac:dyDescent="0.25">
      <c r="BA34694" s="90" t="s">
        <v>39288</v>
      </c>
      <c r="BB34694" s="90" t="s">
        <v>5089</v>
      </c>
      <c r="BC34694" s="90" t="s">
        <v>39090</v>
      </c>
      <c r="BD34694" s="473" t="s">
        <v>1301</v>
      </c>
    </row>
    <row r="34695" spans="53:56" ht="15" x14ac:dyDescent="0.25">
      <c r="BA34695" s="91" t="s">
        <v>39289</v>
      </c>
      <c r="BB34695" s="91" t="s">
        <v>5089</v>
      </c>
      <c r="BC34695" s="91" t="s">
        <v>18190</v>
      </c>
      <c r="BD34695" s="473" t="s">
        <v>1301</v>
      </c>
    </row>
    <row r="34696" spans="53:56" ht="15" x14ac:dyDescent="0.25">
      <c r="BA34696" s="90" t="s">
        <v>39290</v>
      </c>
      <c r="BB34696" s="90" t="s">
        <v>5089</v>
      </c>
      <c r="BC34696" s="90" t="s">
        <v>39255</v>
      </c>
      <c r="BD34696" s="473" t="s">
        <v>1301</v>
      </c>
    </row>
    <row r="34697" spans="53:56" ht="15" x14ac:dyDescent="0.25">
      <c r="BA34697" s="91" t="s">
        <v>39291</v>
      </c>
      <c r="BB34697" s="91" t="s">
        <v>5089</v>
      </c>
      <c r="BC34697" s="91" t="s">
        <v>18190</v>
      </c>
      <c r="BD34697" s="473" t="s">
        <v>1301</v>
      </c>
    </row>
    <row r="34698" spans="53:56" ht="15" x14ac:dyDescent="0.25">
      <c r="BA34698" s="90" t="s">
        <v>39292</v>
      </c>
      <c r="BB34698" s="90" t="s">
        <v>5089</v>
      </c>
      <c r="BC34698" s="90" t="s">
        <v>36373</v>
      </c>
      <c r="BD34698" s="473" t="s">
        <v>1301</v>
      </c>
    </row>
    <row r="34699" spans="53:56" ht="15" x14ac:dyDescent="0.25">
      <c r="BA34699" s="91" t="s">
        <v>39293</v>
      </c>
      <c r="BB34699" s="91" t="s">
        <v>5089</v>
      </c>
      <c r="BC34699" s="91" t="s">
        <v>39251</v>
      </c>
      <c r="BD34699" s="473" t="s">
        <v>1301</v>
      </c>
    </row>
    <row r="34700" spans="53:56" ht="15" x14ac:dyDescent="0.25">
      <c r="BA34700" s="90" t="s">
        <v>39294</v>
      </c>
      <c r="BB34700" s="90" t="s">
        <v>5089</v>
      </c>
      <c r="BC34700" s="90" t="s">
        <v>16717</v>
      </c>
      <c r="BD34700" s="473" t="s">
        <v>1301</v>
      </c>
    </row>
    <row r="34701" spans="53:56" ht="15" x14ac:dyDescent="0.25">
      <c r="BA34701" s="91" t="s">
        <v>39295</v>
      </c>
      <c r="BB34701" s="91" t="s">
        <v>5089</v>
      </c>
      <c r="BC34701" s="91" t="s">
        <v>16717</v>
      </c>
      <c r="BD34701" s="473" t="s">
        <v>1301</v>
      </c>
    </row>
    <row r="34702" spans="53:56" ht="15" x14ac:dyDescent="0.25">
      <c r="BA34702" s="90" t="s">
        <v>39296</v>
      </c>
      <c r="BB34702" s="90" t="s">
        <v>5089</v>
      </c>
      <c r="BC34702" s="90" t="s">
        <v>39090</v>
      </c>
      <c r="BD34702" s="473" t="s">
        <v>1301</v>
      </c>
    </row>
    <row r="34703" spans="53:56" ht="15" x14ac:dyDescent="0.25">
      <c r="BA34703" s="91" t="s">
        <v>39297</v>
      </c>
      <c r="BB34703" s="91" t="s">
        <v>5089</v>
      </c>
      <c r="BC34703" s="91" t="s">
        <v>39090</v>
      </c>
      <c r="BD34703" s="473" t="s">
        <v>1301</v>
      </c>
    </row>
    <row r="34704" spans="53:56" ht="15" x14ac:dyDescent="0.25">
      <c r="BA34704" s="90" t="s">
        <v>39298</v>
      </c>
      <c r="BB34704" s="90" t="s">
        <v>5089</v>
      </c>
      <c r="BC34704" s="90" t="s">
        <v>39251</v>
      </c>
      <c r="BD34704" s="473" t="s">
        <v>1301</v>
      </c>
    </row>
    <row r="34705" spans="53:56" ht="15" x14ac:dyDescent="0.25">
      <c r="BA34705" s="91" t="s">
        <v>39299</v>
      </c>
      <c r="BB34705" s="91" t="s">
        <v>5089</v>
      </c>
      <c r="BC34705" s="91" t="s">
        <v>39251</v>
      </c>
      <c r="BD34705" s="473" t="s">
        <v>1301</v>
      </c>
    </row>
    <row r="34706" spans="53:56" ht="15" x14ac:dyDescent="0.25">
      <c r="BA34706" s="91" t="s">
        <v>39300</v>
      </c>
      <c r="BB34706" s="91" t="s">
        <v>5089</v>
      </c>
      <c r="BC34706" s="91" t="s">
        <v>39251</v>
      </c>
      <c r="BD34706" s="473" t="s">
        <v>1301</v>
      </c>
    </row>
    <row r="34707" spans="53:56" ht="15" x14ac:dyDescent="0.25">
      <c r="BA34707" s="90" t="s">
        <v>39301</v>
      </c>
      <c r="BB34707" s="90" t="s">
        <v>5089</v>
      </c>
      <c r="BC34707" s="90" t="s">
        <v>16717</v>
      </c>
      <c r="BD34707" s="473" t="s">
        <v>1301</v>
      </c>
    </row>
    <row r="34708" spans="53:56" ht="15" x14ac:dyDescent="0.25">
      <c r="BA34708" s="91" t="s">
        <v>39302</v>
      </c>
      <c r="BB34708" s="91" t="s">
        <v>5089</v>
      </c>
      <c r="BC34708" s="91" t="s">
        <v>36373</v>
      </c>
      <c r="BD34708" s="473" t="s">
        <v>1301</v>
      </c>
    </row>
    <row r="34709" spans="53:56" ht="15" x14ac:dyDescent="0.25">
      <c r="BA34709" s="90" t="s">
        <v>39303</v>
      </c>
      <c r="BB34709" s="90" t="s">
        <v>5089</v>
      </c>
      <c r="BC34709" s="90" t="s">
        <v>39090</v>
      </c>
      <c r="BD34709" s="473" t="s">
        <v>1301</v>
      </c>
    </row>
    <row r="34710" spans="53:56" ht="15" x14ac:dyDescent="0.25">
      <c r="BA34710" s="91" t="s">
        <v>39304</v>
      </c>
      <c r="BB34710" s="91" t="s">
        <v>5089</v>
      </c>
      <c r="BC34710" s="91" t="s">
        <v>39259</v>
      </c>
      <c r="BD34710" s="473" t="s">
        <v>1301</v>
      </c>
    </row>
    <row r="34711" spans="53:56" ht="15" x14ac:dyDescent="0.25">
      <c r="BA34711" s="90" t="s">
        <v>39305</v>
      </c>
      <c r="BB34711" s="90" t="s">
        <v>5089</v>
      </c>
      <c r="BC34711" s="90" t="s">
        <v>39259</v>
      </c>
      <c r="BD34711" s="473" t="s">
        <v>1301</v>
      </c>
    </row>
    <row r="34712" spans="53:56" ht="15" x14ac:dyDescent="0.25">
      <c r="BA34712" s="91" t="s">
        <v>39306</v>
      </c>
      <c r="BB34712" s="91" t="s">
        <v>5089</v>
      </c>
      <c r="BC34712" s="91" t="s">
        <v>39307</v>
      </c>
      <c r="BD34712" s="473" t="s">
        <v>1301</v>
      </c>
    </row>
    <row r="34713" spans="53:56" ht="15" x14ac:dyDescent="0.25">
      <c r="BA34713" s="90" t="s">
        <v>39308</v>
      </c>
      <c r="BB34713" s="90" t="s">
        <v>5089</v>
      </c>
      <c r="BC34713" s="90" t="s">
        <v>39259</v>
      </c>
      <c r="BD34713" s="473" t="s">
        <v>1301</v>
      </c>
    </row>
    <row r="34714" spans="53:56" ht="15" x14ac:dyDescent="0.25">
      <c r="BA34714" s="91" t="s">
        <v>39309</v>
      </c>
      <c r="BB34714" s="91" t="s">
        <v>5089</v>
      </c>
      <c r="BC34714" s="91" t="s">
        <v>39307</v>
      </c>
      <c r="BD34714" s="473" t="s">
        <v>1301</v>
      </c>
    </row>
    <row r="34715" spans="53:56" ht="15" x14ac:dyDescent="0.25">
      <c r="BA34715" s="90" t="s">
        <v>39310</v>
      </c>
      <c r="BB34715" s="90" t="s">
        <v>5089</v>
      </c>
      <c r="BC34715" s="90" t="s">
        <v>39311</v>
      </c>
      <c r="BD34715" s="473" t="s">
        <v>1301</v>
      </c>
    </row>
    <row r="34716" spans="53:56" ht="15" x14ac:dyDescent="0.25">
      <c r="BA34716" s="91" t="s">
        <v>39312</v>
      </c>
      <c r="BB34716" s="91" t="s">
        <v>5089</v>
      </c>
      <c r="BC34716" s="91" t="s">
        <v>39259</v>
      </c>
      <c r="BD34716" s="473" t="s">
        <v>1301</v>
      </c>
    </row>
    <row r="34717" spans="53:56" ht="15" x14ac:dyDescent="0.25">
      <c r="BA34717" s="90" t="s">
        <v>39313</v>
      </c>
      <c r="BB34717" s="90" t="s">
        <v>5089</v>
      </c>
      <c r="BC34717" s="90" t="s">
        <v>39259</v>
      </c>
      <c r="BD34717" s="473" t="s">
        <v>1301</v>
      </c>
    </row>
    <row r="34718" spans="53:56" ht="15" x14ac:dyDescent="0.25">
      <c r="BA34718" s="91" t="s">
        <v>39314</v>
      </c>
      <c r="BB34718" s="91" t="s">
        <v>5089</v>
      </c>
      <c r="BC34718" s="91" t="s">
        <v>39259</v>
      </c>
      <c r="BD34718" s="473" t="s">
        <v>1301</v>
      </c>
    </row>
    <row r="34719" spans="53:56" ht="15" x14ac:dyDescent="0.25">
      <c r="BA34719" s="90" t="s">
        <v>39315</v>
      </c>
      <c r="BB34719" s="90" t="s">
        <v>5089</v>
      </c>
      <c r="BC34719" s="90" t="s">
        <v>15763</v>
      </c>
      <c r="BD34719" s="473" t="s">
        <v>1301</v>
      </c>
    </row>
    <row r="34720" spans="53:56" ht="15" x14ac:dyDescent="0.25">
      <c r="BA34720" s="91" t="s">
        <v>39316</v>
      </c>
      <c r="BB34720" s="91" t="s">
        <v>5089</v>
      </c>
      <c r="BC34720" s="91" t="s">
        <v>31438</v>
      </c>
      <c r="BD34720" s="473" t="s">
        <v>1301</v>
      </c>
    </row>
    <row r="34721" spans="53:56" ht="15" x14ac:dyDescent="0.25">
      <c r="BA34721" s="90" t="s">
        <v>39317</v>
      </c>
      <c r="BB34721" s="90" t="s">
        <v>5089</v>
      </c>
      <c r="BC34721" s="90" t="s">
        <v>39311</v>
      </c>
      <c r="BD34721" s="473" t="s">
        <v>1301</v>
      </c>
    </row>
    <row r="34722" spans="53:56" ht="15" x14ac:dyDescent="0.25">
      <c r="BA34722" s="91" t="s">
        <v>39318</v>
      </c>
      <c r="BB34722" s="91" t="s">
        <v>5089</v>
      </c>
      <c r="BC34722" s="91" t="s">
        <v>39319</v>
      </c>
      <c r="BD34722" s="473" t="s">
        <v>1301</v>
      </c>
    </row>
    <row r="34723" spans="53:56" ht="15" x14ac:dyDescent="0.25">
      <c r="BA34723" s="90" t="s">
        <v>39320</v>
      </c>
      <c r="BB34723" s="90" t="s">
        <v>5089</v>
      </c>
      <c r="BC34723" s="90" t="s">
        <v>39319</v>
      </c>
      <c r="BD34723" s="473" t="s">
        <v>1301</v>
      </c>
    </row>
    <row r="34724" spans="53:56" ht="15" x14ac:dyDescent="0.25">
      <c r="BA34724" s="91" t="s">
        <v>39321</v>
      </c>
      <c r="BB34724" s="91" t="s">
        <v>5089</v>
      </c>
      <c r="BC34724" s="91" t="s">
        <v>39307</v>
      </c>
      <c r="BD34724" s="473" t="s">
        <v>1301</v>
      </c>
    </row>
    <row r="34725" spans="53:56" ht="15" x14ac:dyDescent="0.25">
      <c r="BA34725" s="90" t="s">
        <v>39322</v>
      </c>
      <c r="BB34725" s="90" t="s">
        <v>5089</v>
      </c>
      <c r="BC34725" s="90" t="s">
        <v>39319</v>
      </c>
      <c r="BD34725" s="473" t="s">
        <v>1301</v>
      </c>
    </row>
    <row r="34726" spans="53:56" ht="15" x14ac:dyDescent="0.25">
      <c r="BA34726" s="91" t="s">
        <v>39323</v>
      </c>
      <c r="BB34726" s="91" t="s">
        <v>5089</v>
      </c>
      <c r="BC34726" s="91" t="s">
        <v>39311</v>
      </c>
      <c r="BD34726" s="473" t="s">
        <v>1301</v>
      </c>
    </row>
    <row r="34727" spans="53:56" ht="15" x14ac:dyDescent="0.25">
      <c r="BA34727" s="90" t="s">
        <v>39323</v>
      </c>
      <c r="BB34727" s="90" t="s">
        <v>5089</v>
      </c>
      <c r="BC34727" s="90" t="s">
        <v>39307</v>
      </c>
      <c r="BD34727" s="473" t="s">
        <v>1301</v>
      </c>
    </row>
    <row r="34728" spans="53:56" ht="15" x14ac:dyDescent="0.25">
      <c r="BA34728" s="91" t="s">
        <v>39324</v>
      </c>
      <c r="BB34728" s="91" t="s">
        <v>5089</v>
      </c>
      <c r="BC34728" s="91" t="s">
        <v>39311</v>
      </c>
      <c r="BD34728" s="473" t="s">
        <v>1301</v>
      </c>
    </row>
    <row r="34729" spans="53:56" ht="15" x14ac:dyDescent="0.25">
      <c r="BA34729" s="90" t="s">
        <v>39325</v>
      </c>
      <c r="BB34729" s="90" t="s">
        <v>5089</v>
      </c>
      <c r="BC34729" s="90" t="s">
        <v>39307</v>
      </c>
      <c r="BD34729" s="473" t="s">
        <v>1301</v>
      </c>
    </row>
    <row r="34730" spans="53:56" ht="15" x14ac:dyDescent="0.25">
      <c r="BA34730" s="91" t="s">
        <v>39326</v>
      </c>
      <c r="BB34730" s="91" t="s">
        <v>5089</v>
      </c>
      <c r="BC34730" s="91" t="s">
        <v>39327</v>
      </c>
      <c r="BD34730" s="473" t="s">
        <v>1301</v>
      </c>
    </row>
    <row r="34731" spans="53:56" ht="15" x14ac:dyDescent="0.25">
      <c r="BA34731" s="90" t="s">
        <v>39328</v>
      </c>
      <c r="BB34731" s="90" t="s">
        <v>5089</v>
      </c>
      <c r="BC34731" s="90" t="s">
        <v>39259</v>
      </c>
      <c r="BD34731" s="473" t="s">
        <v>1301</v>
      </c>
    </row>
    <row r="34732" spans="53:56" ht="15" x14ac:dyDescent="0.25">
      <c r="BA34732" s="91" t="s">
        <v>39329</v>
      </c>
      <c r="BB34732" s="91" t="s">
        <v>5089</v>
      </c>
      <c r="BC34732" s="91" t="s">
        <v>39259</v>
      </c>
      <c r="BD34732" s="473" t="s">
        <v>1301</v>
      </c>
    </row>
    <row r="34733" spans="53:56" ht="15" x14ac:dyDescent="0.25">
      <c r="BA34733" s="90" t="s">
        <v>39330</v>
      </c>
      <c r="BB34733" s="90" t="s">
        <v>5089</v>
      </c>
      <c r="BC34733" s="90" t="s">
        <v>39259</v>
      </c>
      <c r="BD34733" s="473" t="s">
        <v>1301</v>
      </c>
    </row>
    <row r="34734" spans="53:56" ht="15" x14ac:dyDescent="0.25">
      <c r="BA34734" s="91" t="s">
        <v>39331</v>
      </c>
      <c r="BB34734" s="91" t="s">
        <v>5089</v>
      </c>
      <c r="BC34734" s="91" t="s">
        <v>39332</v>
      </c>
      <c r="BD34734" s="473" t="s">
        <v>1301</v>
      </c>
    </row>
    <row r="34735" spans="53:56" ht="15" x14ac:dyDescent="0.25">
      <c r="BA34735" s="90" t="s">
        <v>39333</v>
      </c>
      <c r="BB34735" s="90" t="s">
        <v>5089</v>
      </c>
      <c r="BC34735" s="90" t="s">
        <v>36373</v>
      </c>
      <c r="BD34735" s="473" t="s">
        <v>1301</v>
      </c>
    </row>
    <row r="34736" spans="53:56" ht="15" x14ac:dyDescent="0.25">
      <c r="BA34736" s="91" t="s">
        <v>39334</v>
      </c>
      <c r="BB34736" s="91" t="s">
        <v>5089</v>
      </c>
      <c r="BC34736" s="91" t="s">
        <v>39259</v>
      </c>
      <c r="BD34736" s="473" t="s">
        <v>1301</v>
      </c>
    </row>
    <row r="34737" spans="53:56" ht="15" x14ac:dyDescent="0.25">
      <c r="BA34737" s="90" t="s">
        <v>39335</v>
      </c>
      <c r="BB34737" s="90" t="s">
        <v>5089</v>
      </c>
      <c r="BC34737" s="90" t="s">
        <v>39259</v>
      </c>
      <c r="BD34737" s="473" t="s">
        <v>1301</v>
      </c>
    </row>
    <row r="34738" spans="53:56" ht="15" x14ac:dyDescent="0.25">
      <c r="BA34738" s="91" t="s">
        <v>39336</v>
      </c>
      <c r="BB34738" s="91" t="s">
        <v>5089</v>
      </c>
      <c r="BC34738" s="91" t="s">
        <v>39311</v>
      </c>
      <c r="BD34738" s="473" t="s">
        <v>1301</v>
      </c>
    </row>
    <row r="34739" spans="53:56" ht="15" x14ac:dyDescent="0.25">
      <c r="BA34739" s="90" t="s">
        <v>39337</v>
      </c>
      <c r="BB34739" s="90" t="s">
        <v>5089</v>
      </c>
      <c r="BC34739" s="90" t="s">
        <v>39311</v>
      </c>
      <c r="BD34739" s="473" t="s">
        <v>1301</v>
      </c>
    </row>
    <row r="34740" spans="53:56" ht="15" x14ac:dyDescent="0.25">
      <c r="BA34740" s="91" t="s">
        <v>39338</v>
      </c>
      <c r="BB34740" s="91" t="s">
        <v>5089</v>
      </c>
      <c r="BC34740" s="91" t="s">
        <v>39307</v>
      </c>
      <c r="BD34740" s="473" t="s">
        <v>1301</v>
      </c>
    </row>
    <row r="34741" spans="53:56" ht="15" x14ac:dyDescent="0.25">
      <c r="BA34741" s="90" t="s">
        <v>39339</v>
      </c>
      <c r="BB34741" s="90" t="s">
        <v>5089</v>
      </c>
      <c r="BC34741" s="90" t="s">
        <v>39307</v>
      </c>
      <c r="BD34741" s="473" t="s">
        <v>1301</v>
      </c>
    </row>
    <row r="34742" spans="53:56" ht="15" x14ac:dyDescent="0.25">
      <c r="BA34742" s="91" t="s">
        <v>39340</v>
      </c>
      <c r="BB34742" s="91" t="s">
        <v>5089</v>
      </c>
      <c r="BC34742" s="91" t="s">
        <v>39327</v>
      </c>
      <c r="BD34742" s="473" t="s">
        <v>1301</v>
      </c>
    </row>
    <row r="34743" spans="53:56" ht="15" x14ac:dyDescent="0.25">
      <c r="BA34743" s="91" t="s">
        <v>39341</v>
      </c>
      <c r="BB34743" s="91" t="s">
        <v>5089</v>
      </c>
      <c r="BC34743" s="91" t="s">
        <v>39259</v>
      </c>
      <c r="BD34743" s="473" t="s">
        <v>1301</v>
      </c>
    </row>
    <row r="34744" spans="53:56" ht="15" x14ac:dyDescent="0.25">
      <c r="BA34744" s="91" t="s">
        <v>39342</v>
      </c>
      <c r="BB34744" s="91" t="s">
        <v>5089</v>
      </c>
      <c r="BC34744" s="91" t="s">
        <v>36373</v>
      </c>
      <c r="BD34744" s="473" t="s">
        <v>1301</v>
      </c>
    </row>
    <row r="34745" spans="53:56" ht="15" x14ac:dyDescent="0.25">
      <c r="BA34745" s="90" t="s">
        <v>39342</v>
      </c>
      <c r="BB34745" s="90" t="s">
        <v>5089</v>
      </c>
      <c r="BC34745" s="90" t="s">
        <v>39259</v>
      </c>
      <c r="BD34745" s="473" t="s">
        <v>1301</v>
      </c>
    </row>
    <row r="34746" spans="53:56" ht="15" x14ac:dyDescent="0.25">
      <c r="BA34746" s="91" t="s">
        <v>39343</v>
      </c>
      <c r="BB34746" s="91" t="s">
        <v>5089</v>
      </c>
      <c r="BC34746" s="91" t="s">
        <v>39307</v>
      </c>
      <c r="BD34746" s="473" t="s">
        <v>1301</v>
      </c>
    </row>
    <row r="34747" spans="53:56" ht="15" x14ac:dyDescent="0.25">
      <c r="BA34747" s="90" t="s">
        <v>39344</v>
      </c>
      <c r="BB34747" s="90" t="s">
        <v>5089</v>
      </c>
      <c r="BC34747" s="90" t="s">
        <v>39327</v>
      </c>
      <c r="BD34747" s="473" t="s">
        <v>1301</v>
      </c>
    </row>
    <row r="34748" spans="53:56" ht="15" x14ac:dyDescent="0.25">
      <c r="BA34748" s="90" t="s">
        <v>39345</v>
      </c>
      <c r="BB34748" s="90" t="s">
        <v>5089</v>
      </c>
      <c r="BC34748" s="90" t="s">
        <v>39259</v>
      </c>
      <c r="BD34748" s="473" t="s">
        <v>1301</v>
      </c>
    </row>
    <row r="34749" spans="53:56" ht="15" x14ac:dyDescent="0.25">
      <c r="BA34749" s="91" t="s">
        <v>39346</v>
      </c>
      <c r="BB34749" s="91" t="s">
        <v>5089</v>
      </c>
      <c r="BC34749" s="91" t="s">
        <v>39307</v>
      </c>
      <c r="BD34749" s="473" t="s">
        <v>1301</v>
      </c>
    </row>
    <row r="34750" spans="53:56" ht="15" x14ac:dyDescent="0.25">
      <c r="BA34750" s="90" t="s">
        <v>39347</v>
      </c>
      <c r="BB34750" s="90" t="s">
        <v>5089</v>
      </c>
      <c r="BC34750" s="90" t="s">
        <v>39311</v>
      </c>
      <c r="BD34750" s="473" t="s">
        <v>1301</v>
      </c>
    </row>
    <row r="34751" spans="53:56" ht="15" x14ac:dyDescent="0.25">
      <c r="BA34751" s="91" t="s">
        <v>39348</v>
      </c>
      <c r="BB34751" s="91" t="s">
        <v>5089</v>
      </c>
      <c r="BC34751" s="91" t="s">
        <v>31438</v>
      </c>
      <c r="BD34751" s="473" t="s">
        <v>1301</v>
      </c>
    </row>
    <row r="34752" spans="53:56" ht="15" x14ac:dyDescent="0.25">
      <c r="BA34752" s="91" t="s">
        <v>39349</v>
      </c>
      <c r="BB34752" s="91" t="s">
        <v>5089</v>
      </c>
      <c r="BC34752" s="91" t="s">
        <v>39327</v>
      </c>
      <c r="BD34752" s="473" t="s">
        <v>1301</v>
      </c>
    </row>
    <row r="34753" spans="53:56" ht="15" x14ac:dyDescent="0.25">
      <c r="BA34753" s="90" t="s">
        <v>39350</v>
      </c>
      <c r="BB34753" s="90" t="s">
        <v>5089</v>
      </c>
      <c r="BC34753" s="90" t="s">
        <v>39319</v>
      </c>
      <c r="BD34753" s="473" t="s">
        <v>1301</v>
      </c>
    </row>
    <row r="34754" spans="53:56" ht="15" x14ac:dyDescent="0.25">
      <c r="BA34754" s="91" t="s">
        <v>39351</v>
      </c>
      <c r="BB34754" s="91" t="s">
        <v>5089</v>
      </c>
      <c r="BC34754" s="91" t="s">
        <v>39307</v>
      </c>
      <c r="BD34754" s="473" t="s">
        <v>1301</v>
      </c>
    </row>
    <row r="34755" spans="53:56" ht="15" x14ac:dyDescent="0.25">
      <c r="BA34755" s="90" t="s">
        <v>39352</v>
      </c>
      <c r="BB34755" s="90" t="s">
        <v>5089</v>
      </c>
      <c r="BC34755" s="90" t="s">
        <v>39259</v>
      </c>
      <c r="BD34755" s="473" t="s">
        <v>1301</v>
      </c>
    </row>
    <row r="34756" spans="53:56" ht="15" x14ac:dyDescent="0.25">
      <c r="BA34756" s="90" t="s">
        <v>39353</v>
      </c>
      <c r="BB34756" s="90" t="s">
        <v>5089</v>
      </c>
      <c r="BC34756" s="90" t="s">
        <v>39332</v>
      </c>
      <c r="BD34756" s="473" t="s">
        <v>1301</v>
      </c>
    </row>
    <row r="34757" spans="53:56" ht="15" x14ac:dyDescent="0.25">
      <c r="BA34757" s="91" t="s">
        <v>39354</v>
      </c>
      <c r="BB34757" s="91" t="s">
        <v>5089</v>
      </c>
      <c r="BC34757" s="91" t="s">
        <v>39327</v>
      </c>
      <c r="BD34757" s="473" t="s">
        <v>1301</v>
      </c>
    </row>
    <row r="34758" spans="53:56" ht="15" x14ac:dyDescent="0.25">
      <c r="BA34758" s="90" t="s">
        <v>39355</v>
      </c>
      <c r="BB34758" s="90" t="s">
        <v>5089</v>
      </c>
      <c r="BC34758" s="90" t="s">
        <v>39356</v>
      </c>
      <c r="BD34758" s="473" t="s">
        <v>1301</v>
      </c>
    </row>
    <row r="34759" spans="53:56" ht="15" x14ac:dyDescent="0.25">
      <c r="BA34759" s="90" t="s">
        <v>39355</v>
      </c>
      <c r="BB34759" s="90" t="s">
        <v>5089</v>
      </c>
      <c r="BC34759" s="90" t="s">
        <v>35106</v>
      </c>
      <c r="BD34759" s="473" t="s">
        <v>1301</v>
      </c>
    </row>
    <row r="34760" spans="53:56" ht="15" x14ac:dyDescent="0.25">
      <c r="BA34760" s="91" t="s">
        <v>39357</v>
      </c>
      <c r="BB34760" s="91" t="s">
        <v>5089</v>
      </c>
      <c r="BC34760" s="91" t="s">
        <v>39356</v>
      </c>
      <c r="BD34760" s="473" t="s">
        <v>1301</v>
      </c>
    </row>
    <row r="34761" spans="53:56" ht="15" x14ac:dyDescent="0.25">
      <c r="BA34761" s="90" t="s">
        <v>39358</v>
      </c>
      <c r="BB34761" s="90" t="s">
        <v>5089</v>
      </c>
      <c r="BC34761" s="90" t="s">
        <v>39356</v>
      </c>
      <c r="BD34761" s="473" t="s">
        <v>1301</v>
      </c>
    </row>
    <row r="34762" spans="53:56" ht="15" x14ac:dyDescent="0.25">
      <c r="BA34762" s="91" t="s">
        <v>39359</v>
      </c>
      <c r="BB34762" s="91" t="s">
        <v>5089</v>
      </c>
      <c r="BC34762" s="91" t="s">
        <v>39356</v>
      </c>
      <c r="BD34762" s="473" t="s">
        <v>1301</v>
      </c>
    </row>
    <row r="34763" spans="53:56" ht="15" x14ac:dyDescent="0.25">
      <c r="BA34763" s="91" t="s">
        <v>39360</v>
      </c>
      <c r="BB34763" s="91" t="s">
        <v>5089</v>
      </c>
      <c r="BC34763" s="91" t="s">
        <v>24294</v>
      </c>
      <c r="BD34763" s="473" t="s">
        <v>1301</v>
      </c>
    </row>
    <row r="34764" spans="53:56" ht="15" x14ac:dyDescent="0.25">
      <c r="BA34764" s="90" t="s">
        <v>39361</v>
      </c>
      <c r="BB34764" s="90" t="s">
        <v>5089</v>
      </c>
      <c r="BC34764" s="90" t="s">
        <v>39356</v>
      </c>
      <c r="BD34764" s="473" t="s">
        <v>1301</v>
      </c>
    </row>
    <row r="34765" spans="53:56" ht="15" x14ac:dyDescent="0.25">
      <c r="BA34765" s="91" t="s">
        <v>39362</v>
      </c>
      <c r="BB34765" s="91" t="s">
        <v>5089</v>
      </c>
      <c r="BC34765" s="91" t="s">
        <v>39356</v>
      </c>
      <c r="BD34765" s="473" t="s">
        <v>1301</v>
      </c>
    </row>
    <row r="34766" spans="53:56" ht="15" x14ac:dyDescent="0.25">
      <c r="BA34766" s="90" t="s">
        <v>39363</v>
      </c>
      <c r="BB34766" s="90" t="s">
        <v>5089</v>
      </c>
      <c r="BC34766" s="90" t="s">
        <v>35106</v>
      </c>
      <c r="BD34766" s="473" t="s">
        <v>1301</v>
      </c>
    </row>
    <row r="34767" spans="53:56" ht="15" x14ac:dyDescent="0.25">
      <c r="BA34767" s="90" t="s">
        <v>39364</v>
      </c>
      <c r="BB34767" s="90" t="s">
        <v>5089</v>
      </c>
      <c r="BC34767" s="90" t="s">
        <v>15486</v>
      </c>
      <c r="BD34767" s="473" t="s">
        <v>1301</v>
      </c>
    </row>
    <row r="34768" spans="53:56" ht="15" x14ac:dyDescent="0.25">
      <c r="BA34768" s="91" t="s">
        <v>39365</v>
      </c>
      <c r="BB34768" s="91" t="s">
        <v>5089</v>
      </c>
      <c r="BC34768" s="91" t="s">
        <v>35106</v>
      </c>
      <c r="BD34768" s="473" t="s">
        <v>1301</v>
      </c>
    </row>
    <row r="34769" spans="53:56" ht="15" x14ac:dyDescent="0.25">
      <c r="BA34769" s="90" t="s">
        <v>39366</v>
      </c>
      <c r="BB34769" s="90" t="s">
        <v>5089</v>
      </c>
      <c r="BC34769" s="90" t="s">
        <v>32153</v>
      </c>
      <c r="BD34769" s="473" t="s">
        <v>1301</v>
      </c>
    </row>
    <row r="34770" spans="53:56" ht="15" x14ac:dyDescent="0.25">
      <c r="BA34770" s="91" t="s">
        <v>39367</v>
      </c>
      <c r="BB34770" s="91" t="s">
        <v>5089</v>
      </c>
      <c r="BC34770" s="91" t="s">
        <v>39356</v>
      </c>
      <c r="BD34770" s="473" t="s">
        <v>1301</v>
      </c>
    </row>
    <row r="34771" spans="53:56" ht="15" x14ac:dyDescent="0.25">
      <c r="BA34771" s="91" t="s">
        <v>39368</v>
      </c>
      <c r="BB34771" s="91" t="s">
        <v>5089</v>
      </c>
      <c r="BC34771" s="91" t="s">
        <v>15486</v>
      </c>
      <c r="BD34771" s="473" t="s">
        <v>1301</v>
      </c>
    </row>
    <row r="34772" spans="53:56" ht="15" x14ac:dyDescent="0.25">
      <c r="BA34772" s="90" t="s">
        <v>39369</v>
      </c>
      <c r="BB34772" s="90" t="s">
        <v>5089</v>
      </c>
      <c r="BC34772" s="90" t="s">
        <v>24294</v>
      </c>
      <c r="BD34772" s="473" t="s">
        <v>1301</v>
      </c>
    </row>
    <row r="34773" spans="53:56" ht="15" x14ac:dyDescent="0.25">
      <c r="BA34773" s="91" t="s">
        <v>39370</v>
      </c>
      <c r="BB34773" s="91" t="s">
        <v>5089</v>
      </c>
      <c r="BC34773" s="91" t="s">
        <v>39356</v>
      </c>
      <c r="BD34773" s="473" t="s">
        <v>1301</v>
      </c>
    </row>
    <row r="34774" spans="53:56" ht="15" x14ac:dyDescent="0.25">
      <c r="BA34774" s="90" t="s">
        <v>39371</v>
      </c>
      <c r="BB34774" s="90" t="s">
        <v>5089</v>
      </c>
      <c r="BC34774" s="90" t="s">
        <v>39356</v>
      </c>
      <c r="BD34774" s="473" t="s">
        <v>1301</v>
      </c>
    </row>
    <row r="34775" spans="53:56" ht="15" x14ac:dyDescent="0.25">
      <c r="BA34775" s="90" t="s">
        <v>39372</v>
      </c>
      <c r="BB34775" s="90" t="s">
        <v>5089</v>
      </c>
      <c r="BC34775" s="90" t="s">
        <v>36190</v>
      </c>
      <c r="BD34775" s="473" t="s">
        <v>1301</v>
      </c>
    </row>
    <row r="34776" spans="53:56" ht="15" x14ac:dyDescent="0.25">
      <c r="BA34776" s="91" t="s">
        <v>39373</v>
      </c>
      <c r="BB34776" s="91" t="s">
        <v>5089</v>
      </c>
      <c r="BC34776" s="91" t="s">
        <v>24294</v>
      </c>
      <c r="BD34776" s="473" t="s">
        <v>1301</v>
      </c>
    </row>
    <row r="34777" spans="53:56" ht="15" x14ac:dyDescent="0.25">
      <c r="BA34777" s="90" t="s">
        <v>39374</v>
      </c>
      <c r="BB34777" s="90" t="s">
        <v>5089</v>
      </c>
      <c r="BC34777" s="90" t="s">
        <v>35106</v>
      </c>
      <c r="BD34777" s="473" t="s">
        <v>1301</v>
      </c>
    </row>
    <row r="34778" spans="53:56" ht="15" x14ac:dyDescent="0.25">
      <c r="BA34778" s="91" t="s">
        <v>39375</v>
      </c>
      <c r="BB34778" s="91" t="s">
        <v>5089</v>
      </c>
      <c r="BC34778" s="91" t="s">
        <v>39356</v>
      </c>
      <c r="BD34778" s="473" t="s">
        <v>1301</v>
      </c>
    </row>
    <row r="34779" spans="53:56" ht="15" x14ac:dyDescent="0.25">
      <c r="BA34779" s="91" t="s">
        <v>39376</v>
      </c>
      <c r="BB34779" s="91" t="s">
        <v>5089</v>
      </c>
      <c r="BC34779" s="91" t="s">
        <v>18194</v>
      </c>
      <c r="BD34779" s="473" t="s">
        <v>1301</v>
      </c>
    </row>
    <row r="34780" spans="53:56" ht="15" x14ac:dyDescent="0.25">
      <c r="BA34780" s="90" t="s">
        <v>39377</v>
      </c>
      <c r="BB34780" s="90" t="s">
        <v>5089</v>
      </c>
      <c r="BC34780" s="90" t="s">
        <v>18194</v>
      </c>
      <c r="BD34780" s="473" t="s">
        <v>1301</v>
      </c>
    </row>
    <row r="34781" spans="53:56" ht="15" x14ac:dyDescent="0.25">
      <c r="BA34781" s="91" t="s">
        <v>39378</v>
      </c>
      <c r="BB34781" s="91" t="s">
        <v>5089</v>
      </c>
      <c r="BC34781" s="91" t="s">
        <v>18194</v>
      </c>
      <c r="BD34781" s="473" t="s">
        <v>1301</v>
      </c>
    </row>
    <row r="34782" spans="53:56" ht="15" x14ac:dyDescent="0.25">
      <c r="BA34782" s="90" t="s">
        <v>39379</v>
      </c>
      <c r="BB34782" s="90" t="s">
        <v>5089</v>
      </c>
      <c r="BC34782" s="90" t="s">
        <v>18194</v>
      </c>
      <c r="BD34782" s="473" t="s">
        <v>1301</v>
      </c>
    </row>
    <row r="34783" spans="53:56" ht="15" x14ac:dyDescent="0.25">
      <c r="BA34783" s="90" t="s">
        <v>39380</v>
      </c>
      <c r="BB34783" s="90" t="s">
        <v>5089</v>
      </c>
      <c r="BC34783" s="90" t="s">
        <v>39381</v>
      </c>
      <c r="BD34783" s="473" t="s">
        <v>1301</v>
      </c>
    </row>
    <row r="34784" spans="53:56" ht="15" x14ac:dyDescent="0.25">
      <c r="BA34784" s="91" t="s">
        <v>39382</v>
      </c>
      <c r="BB34784" s="91" t="s">
        <v>5089</v>
      </c>
      <c r="BC34784" s="91" t="s">
        <v>18194</v>
      </c>
      <c r="BD34784" s="473" t="s">
        <v>1301</v>
      </c>
    </row>
    <row r="34785" spans="53:56" ht="15" x14ac:dyDescent="0.25">
      <c r="BA34785" s="90" t="s">
        <v>39383</v>
      </c>
      <c r="BB34785" s="90" t="s">
        <v>5089</v>
      </c>
      <c r="BC34785" s="90" t="s">
        <v>39381</v>
      </c>
      <c r="BD34785" s="473" t="s">
        <v>1301</v>
      </c>
    </row>
    <row r="34786" spans="53:56" ht="15" x14ac:dyDescent="0.25">
      <c r="BA34786" s="91" t="s">
        <v>39384</v>
      </c>
      <c r="BB34786" s="91" t="s">
        <v>5089</v>
      </c>
      <c r="BC34786" s="91" t="s">
        <v>18194</v>
      </c>
      <c r="BD34786" s="473" t="s">
        <v>1301</v>
      </c>
    </row>
    <row r="34787" spans="53:56" ht="15" x14ac:dyDescent="0.25">
      <c r="BA34787" s="91" t="s">
        <v>39385</v>
      </c>
      <c r="BB34787" s="91" t="s">
        <v>5089</v>
      </c>
      <c r="BC34787" s="91" t="s">
        <v>21123</v>
      </c>
      <c r="BD34787" s="473" t="s">
        <v>1301</v>
      </c>
    </row>
    <row r="34788" spans="53:56" ht="15" x14ac:dyDescent="0.25">
      <c r="BA34788" s="90" t="s">
        <v>39386</v>
      </c>
      <c r="BB34788" s="90" t="s">
        <v>5089</v>
      </c>
      <c r="BC34788" s="90" t="s">
        <v>39381</v>
      </c>
      <c r="BD34788" s="473" t="s">
        <v>1301</v>
      </c>
    </row>
    <row r="34789" spans="53:56" ht="15" x14ac:dyDescent="0.25">
      <c r="BA34789" s="91" t="s">
        <v>39387</v>
      </c>
      <c r="BB34789" s="91" t="s">
        <v>5089</v>
      </c>
      <c r="BC34789" s="91" t="s">
        <v>18194</v>
      </c>
      <c r="BD34789" s="473" t="s">
        <v>1301</v>
      </c>
    </row>
    <row r="34790" spans="53:56" ht="15" x14ac:dyDescent="0.25">
      <c r="BA34790" s="90" t="s">
        <v>39388</v>
      </c>
      <c r="BB34790" s="90" t="s">
        <v>5089</v>
      </c>
      <c r="BC34790" s="90" t="s">
        <v>18194</v>
      </c>
      <c r="BD34790" s="473" t="s">
        <v>1301</v>
      </c>
    </row>
    <row r="34791" spans="53:56" ht="15" x14ac:dyDescent="0.25">
      <c r="BA34791" s="90" t="s">
        <v>39389</v>
      </c>
      <c r="BB34791" s="90" t="s">
        <v>5089</v>
      </c>
      <c r="BC34791" s="90" t="s">
        <v>18194</v>
      </c>
      <c r="BD34791" s="473" t="s">
        <v>1301</v>
      </c>
    </row>
    <row r="34792" spans="53:56" ht="15" x14ac:dyDescent="0.25">
      <c r="BA34792" s="91" t="s">
        <v>39390</v>
      </c>
      <c r="BB34792" s="91" t="s">
        <v>5089</v>
      </c>
      <c r="BC34792" s="91" t="s">
        <v>18194</v>
      </c>
      <c r="BD34792" s="473" t="s">
        <v>1301</v>
      </c>
    </row>
    <row r="34793" spans="53:56" ht="15" x14ac:dyDescent="0.25">
      <c r="BA34793" s="90" t="s">
        <v>39391</v>
      </c>
      <c r="BB34793" s="90" t="s">
        <v>5089</v>
      </c>
      <c r="BC34793" s="90" t="s">
        <v>39381</v>
      </c>
      <c r="BD34793" s="473" t="s">
        <v>1301</v>
      </c>
    </row>
    <row r="34794" spans="53:56" ht="15" x14ac:dyDescent="0.25">
      <c r="BA34794" s="91" t="s">
        <v>39392</v>
      </c>
      <c r="BB34794" s="91" t="s">
        <v>5089</v>
      </c>
      <c r="BC34794" s="91" t="s">
        <v>21123</v>
      </c>
      <c r="BD34794" s="473" t="s">
        <v>1301</v>
      </c>
    </row>
    <row r="34795" spans="53:56" ht="15" x14ac:dyDescent="0.25">
      <c r="BA34795" s="91" t="s">
        <v>39393</v>
      </c>
      <c r="BB34795" s="91" t="s">
        <v>5089</v>
      </c>
      <c r="BC34795" s="91" t="s">
        <v>39381</v>
      </c>
      <c r="BD34795" s="473" t="s">
        <v>1301</v>
      </c>
    </row>
    <row r="34796" spans="53:56" ht="15" x14ac:dyDescent="0.25">
      <c r="BA34796" s="90" t="s">
        <v>39394</v>
      </c>
      <c r="BB34796" s="90" t="s">
        <v>5089</v>
      </c>
      <c r="BC34796" s="90" t="s">
        <v>39381</v>
      </c>
      <c r="BD34796" s="473" t="s">
        <v>1301</v>
      </c>
    </row>
    <row r="34797" spans="53:56" ht="15" x14ac:dyDescent="0.25">
      <c r="BA34797" s="91" t="s">
        <v>39395</v>
      </c>
      <c r="BB34797" s="91" t="s">
        <v>5089</v>
      </c>
      <c r="BC34797" s="91" t="s">
        <v>21123</v>
      </c>
      <c r="BD34797" s="473" t="s">
        <v>1301</v>
      </c>
    </row>
    <row r="34798" spans="53:56" ht="15" x14ac:dyDescent="0.25">
      <c r="BA34798" s="90" t="s">
        <v>39396</v>
      </c>
      <c r="BB34798" s="90" t="s">
        <v>5089</v>
      </c>
      <c r="BC34798" s="90" t="s">
        <v>39381</v>
      </c>
      <c r="BD34798" s="473" t="s">
        <v>1301</v>
      </c>
    </row>
    <row r="34799" spans="53:56" ht="15" x14ac:dyDescent="0.25">
      <c r="BA34799" s="90" t="s">
        <v>39397</v>
      </c>
      <c r="BB34799" s="90" t="s">
        <v>5089</v>
      </c>
      <c r="BC34799" s="90" t="s">
        <v>18194</v>
      </c>
      <c r="BD34799" s="473" t="s">
        <v>1301</v>
      </c>
    </row>
    <row r="34800" spans="53:56" ht="15" x14ac:dyDescent="0.25">
      <c r="BA34800" s="91" t="s">
        <v>39398</v>
      </c>
      <c r="BB34800" s="91" t="s">
        <v>5089</v>
      </c>
      <c r="BC34800" s="91" t="s">
        <v>21123</v>
      </c>
      <c r="BD34800" s="473" t="s">
        <v>1301</v>
      </c>
    </row>
    <row r="34801" spans="53:56" ht="15" x14ac:dyDescent="0.25">
      <c r="BA34801" s="90" t="s">
        <v>39399</v>
      </c>
      <c r="BB34801" s="90" t="s">
        <v>5089</v>
      </c>
      <c r="BC34801" s="90" t="s">
        <v>39381</v>
      </c>
      <c r="BD34801" s="473" t="s">
        <v>1301</v>
      </c>
    </row>
    <row r="34802" spans="53:56" ht="15" x14ac:dyDescent="0.25">
      <c r="BA34802" s="91" t="s">
        <v>39400</v>
      </c>
      <c r="BB34802" s="91" t="s">
        <v>5089</v>
      </c>
      <c r="BC34802" s="91" t="s">
        <v>18194</v>
      </c>
      <c r="BD34802" s="473" t="s">
        <v>1301</v>
      </c>
    </row>
    <row r="34803" spans="53:56" ht="15" x14ac:dyDescent="0.25">
      <c r="BA34803" s="91" t="s">
        <v>39401</v>
      </c>
      <c r="BB34803" s="91" t="s">
        <v>5089</v>
      </c>
      <c r="BC34803" s="91" t="s">
        <v>15763</v>
      </c>
      <c r="BD34803" s="473" t="s">
        <v>1301</v>
      </c>
    </row>
    <row r="34804" spans="53:56" ht="15" x14ac:dyDescent="0.25">
      <c r="BA34804" s="90" t="s">
        <v>39402</v>
      </c>
      <c r="BB34804" s="90" t="s">
        <v>5089</v>
      </c>
      <c r="BC34804" s="90" t="s">
        <v>39381</v>
      </c>
      <c r="BD34804" s="473" t="s">
        <v>1301</v>
      </c>
    </row>
    <row r="34805" spans="53:56" ht="15" x14ac:dyDescent="0.25">
      <c r="BA34805" s="91" t="s">
        <v>39403</v>
      </c>
      <c r="BB34805" s="91" t="s">
        <v>5089</v>
      </c>
      <c r="BC34805" s="91" t="s">
        <v>39381</v>
      </c>
      <c r="BD34805" s="473" t="s">
        <v>1301</v>
      </c>
    </row>
    <row r="34806" spans="53:56" ht="15" x14ac:dyDescent="0.25">
      <c r="BA34806" s="90" t="s">
        <v>39404</v>
      </c>
      <c r="BB34806" s="90" t="s">
        <v>5089</v>
      </c>
      <c r="BC34806" s="90" t="s">
        <v>18194</v>
      </c>
      <c r="BD34806" s="473" t="s">
        <v>1301</v>
      </c>
    </row>
    <row r="34807" spans="53:56" ht="15" x14ac:dyDescent="0.25">
      <c r="BA34807" s="90" t="s">
        <v>39405</v>
      </c>
      <c r="BB34807" s="90" t="s">
        <v>5089</v>
      </c>
      <c r="BC34807" s="90" t="s">
        <v>39381</v>
      </c>
      <c r="BD34807" s="473" t="s">
        <v>1301</v>
      </c>
    </row>
    <row r="34808" spans="53:56" ht="15" x14ac:dyDescent="0.25">
      <c r="BA34808" s="91" t="s">
        <v>39406</v>
      </c>
      <c r="BB34808" s="91" t="s">
        <v>5089</v>
      </c>
      <c r="BC34808" s="91" t="s">
        <v>39381</v>
      </c>
      <c r="BD34808" s="473" t="s">
        <v>1301</v>
      </c>
    </row>
    <row r="34809" spans="53:56" ht="15" x14ac:dyDescent="0.25">
      <c r="BA34809" s="90" t="s">
        <v>39407</v>
      </c>
      <c r="BB34809" s="90" t="s">
        <v>5089</v>
      </c>
      <c r="BC34809" s="90" t="s">
        <v>21123</v>
      </c>
      <c r="BD34809" s="473" t="s">
        <v>1301</v>
      </c>
    </row>
    <row r="34810" spans="53:56" ht="15" x14ac:dyDescent="0.25">
      <c r="BA34810" s="91" t="s">
        <v>39408</v>
      </c>
      <c r="BB34810" s="91" t="s">
        <v>5089</v>
      </c>
      <c r="BC34810" s="91" t="s">
        <v>21123</v>
      </c>
      <c r="BD34810" s="473" t="s">
        <v>1301</v>
      </c>
    </row>
    <row r="34811" spans="53:56" ht="15" x14ac:dyDescent="0.25">
      <c r="BA34811" s="90" t="s">
        <v>39409</v>
      </c>
      <c r="BB34811" s="90" t="s">
        <v>5089</v>
      </c>
      <c r="BC34811" s="90" t="s">
        <v>21123</v>
      </c>
      <c r="BD34811" s="473" t="s">
        <v>1301</v>
      </c>
    </row>
    <row r="34812" spans="53:56" ht="15" x14ac:dyDescent="0.25">
      <c r="BA34812" s="91" t="s">
        <v>39410</v>
      </c>
      <c r="BB34812" s="91" t="s">
        <v>5089</v>
      </c>
      <c r="BC34812" s="91" t="s">
        <v>21123</v>
      </c>
      <c r="BD34812" s="473" t="s">
        <v>1301</v>
      </c>
    </row>
    <row r="34813" spans="53:56" ht="15" x14ac:dyDescent="0.25">
      <c r="BA34813" s="91" t="s">
        <v>39411</v>
      </c>
      <c r="BB34813" s="91" t="s">
        <v>5089</v>
      </c>
      <c r="BC34813" s="91" t="s">
        <v>39381</v>
      </c>
      <c r="BD34813" s="473" t="s">
        <v>1301</v>
      </c>
    </row>
    <row r="34814" spans="53:56" ht="15" x14ac:dyDescent="0.25">
      <c r="BA34814" s="90" t="s">
        <v>39412</v>
      </c>
      <c r="BB34814" s="90" t="s">
        <v>5089</v>
      </c>
      <c r="BC34814" s="90" t="s">
        <v>39381</v>
      </c>
      <c r="BD34814" s="473" t="s">
        <v>1301</v>
      </c>
    </row>
    <row r="34815" spans="53:56" ht="15" x14ac:dyDescent="0.25">
      <c r="BA34815" s="91" t="s">
        <v>39413</v>
      </c>
      <c r="BB34815" s="91" t="s">
        <v>5089</v>
      </c>
      <c r="BC34815" s="91" t="s">
        <v>35658</v>
      </c>
      <c r="BD34815" s="473" t="s">
        <v>1301</v>
      </c>
    </row>
    <row r="34816" spans="53:56" ht="15" x14ac:dyDescent="0.25">
      <c r="BA34816" s="90" t="s">
        <v>39414</v>
      </c>
      <c r="BB34816" s="90" t="s">
        <v>5089</v>
      </c>
      <c r="BC34816" s="90" t="s">
        <v>35658</v>
      </c>
      <c r="BD34816" s="473" t="s">
        <v>1301</v>
      </c>
    </row>
    <row r="34817" spans="53:56" ht="15" x14ac:dyDescent="0.25">
      <c r="BA34817" s="91" t="s">
        <v>39415</v>
      </c>
      <c r="BB34817" s="91" t="s">
        <v>5089</v>
      </c>
      <c r="BC34817" s="91" t="s">
        <v>35658</v>
      </c>
      <c r="BD34817" s="473" t="s">
        <v>1301</v>
      </c>
    </row>
    <row r="34818" spans="53:56" ht="15" x14ac:dyDescent="0.25">
      <c r="BA34818" s="90" t="s">
        <v>39416</v>
      </c>
      <c r="BB34818" s="90" t="s">
        <v>5089</v>
      </c>
      <c r="BC34818" s="90" t="s">
        <v>18398</v>
      </c>
      <c r="BD34818" s="473" t="s">
        <v>1301</v>
      </c>
    </row>
    <row r="34819" spans="53:56" ht="15" x14ac:dyDescent="0.25">
      <c r="BA34819" s="91" t="s">
        <v>39417</v>
      </c>
      <c r="BB34819" s="91" t="s">
        <v>5089</v>
      </c>
      <c r="BC34819" s="91" t="s">
        <v>22140</v>
      </c>
      <c r="BD34819" s="473" t="s">
        <v>1301</v>
      </c>
    </row>
    <row r="34820" spans="53:56" ht="15" x14ac:dyDescent="0.25">
      <c r="BA34820" s="90" t="s">
        <v>39418</v>
      </c>
      <c r="BB34820" s="90" t="s">
        <v>5089</v>
      </c>
      <c r="BC34820" s="90" t="s">
        <v>22140</v>
      </c>
      <c r="BD34820" s="473" t="s">
        <v>1301</v>
      </c>
    </row>
    <row r="34821" spans="53:56" ht="15" x14ac:dyDescent="0.25">
      <c r="BA34821" s="91" t="s">
        <v>39419</v>
      </c>
      <c r="BB34821" s="91" t="s">
        <v>5089</v>
      </c>
      <c r="BC34821" s="91" t="s">
        <v>4061</v>
      </c>
      <c r="BD34821" s="473" t="s">
        <v>1301</v>
      </c>
    </row>
    <row r="34822" spans="53:56" ht="15" x14ac:dyDescent="0.25">
      <c r="BA34822" s="90" t="s">
        <v>39420</v>
      </c>
      <c r="BB34822" s="90" t="s">
        <v>5089</v>
      </c>
      <c r="BC34822" s="90" t="s">
        <v>22140</v>
      </c>
      <c r="BD34822" s="473" t="s">
        <v>1301</v>
      </c>
    </row>
    <row r="34823" spans="53:56" ht="15" x14ac:dyDescent="0.25">
      <c r="BA34823" s="91" t="s">
        <v>39421</v>
      </c>
      <c r="BB34823" s="91" t="s">
        <v>5089</v>
      </c>
      <c r="BC34823" s="91" t="s">
        <v>35658</v>
      </c>
      <c r="BD34823" s="473" t="s">
        <v>1301</v>
      </c>
    </row>
    <row r="34824" spans="53:56" ht="15" x14ac:dyDescent="0.25">
      <c r="BA34824" s="90" t="s">
        <v>39422</v>
      </c>
      <c r="BB34824" s="90" t="s">
        <v>5089</v>
      </c>
      <c r="BC34824" s="90" t="s">
        <v>31438</v>
      </c>
      <c r="BD34824" s="473" t="s">
        <v>1301</v>
      </c>
    </row>
    <row r="34825" spans="53:56" ht="15" x14ac:dyDescent="0.25">
      <c r="BA34825" s="91" t="s">
        <v>39423</v>
      </c>
      <c r="BB34825" s="91" t="s">
        <v>5089</v>
      </c>
      <c r="BC34825" s="91" t="s">
        <v>39424</v>
      </c>
      <c r="BD34825" s="473" t="s">
        <v>1301</v>
      </c>
    </row>
    <row r="34826" spans="53:56" ht="15" x14ac:dyDescent="0.25">
      <c r="BA34826" s="90" t="s">
        <v>39425</v>
      </c>
      <c r="BB34826" s="90" t="s">
        <v>5089</v>
      </c>
      <c r="BC34826" s="90" t="s">
        <v>18398</v>
      </c>
      <c r="BD34826" s="473" t="s">
        <v>1301</v>
      </c>
    </row>
    <row r="34827" spans="53:56" ht="15" x14ac:dyDescent="0.25">
      <c r="BA34827" s="91" t="s">
        <v>39426</v>
      </c>
      <c r="BB34827" s="91" t="s">
        <v>5089</v>
      </c>
      <c r="BC34827" s="91" t="s">
        <v>38663</v>
      </c>
      <c r="BD34827" s="473" t="s">
        <v>1301</v>
      </c>
    </row>
    <row r="34828" spans="53:56" ht="15" x14ac:dyDescent="0.25">
      <c r="BA34828" s="90" t="s">
        <v>39427</v>
      </c>
      <c r="BB34828" s="90" t="s">
        <v>5089</v>
      </c>
      <c r="BC34828" s="90" t="s">
        <v>4061</v>
      </c>
      <c r="BD34828" s="473" t="s">
        <v>1301</v>
      </c>
    </row>
    <row r="34829" spans="53:56" ht="15" x14ac:dyDescent="0.25">
      <c r="BA34829" s="91" t="s">
        <v>39428</v>
      </c>
      <c r="BB34829" s="91" t="s">
        <v>5089</v>
      </c>
      <c r="BC34829" s="91" t="s">
        <v>39424</v>
      </c>
      <c r="BD34829" s="473" t="s">
        <v>1301</v>
      </c>
    </row>
    <row r="34830" spans="53:56" ht="15" x14ac:dyDescent="0.25">
      <c r="BA34830" s="90" t="s">
        <v>39429</v>
      </c>
      <c r="BB34830" s="90" t="s">
        <v>5089</v>
      </c>
      <c r="BC34830" s="90" t="s">
        <v>4061</v>
      </c>
      <c r="BD34830" s="473" t="s">
        <v>1301</v>
      </c>
    </row>
    <row r="34831" spans="53:56" ht="15" x14ac:dyDescent="0.25">
      <c r="BA34831" s="91" t="s">
        <v>39430</v>
      </c>
      <c r="BB34831" s="91" t="s">
        <v>5089</v>
      </c>
      <c r="BC34831" s="91" t="s">
        <v>39424</v>
      </c>
      <c r="BD34831" s="473" t="s">
        <v>1301</v>
      </c>
    </row>
    <row r="34832" spans="53:56" ht="15" x14ac:dyDescent="0.25">
      <c r="BA34832" s="90" t="s">
        <v>39431</v>
      </c>
      <c r="BB34832" s="90" t="s">
        <v>5089</v>
      </c>
      <c r="BC34832" s="90" t="s">
        <v>15763</v>
      </c>
      <c r="BD34832" s="473" t="s">
        <v>1301</v>
      </c>
    </row>
    <row r="34833" spans="53:56" ht="15" x14ac:dyDescent="0.25">
      <c r="BA34833" s="91" t="s">
        <v>39432</v>
      </c>
      <c r="BB34833" s="91" t="s">
        <v>5089</v>
      </c>
      <c r="BC34833" s="91" t="s">
        <v>18398</v>
      </c>
      <c r="BD34833" s="473" t="s">
        <v>1301</v>
      </c>
    </row>
    <row r="34834" spans="53:56" ht="15" x14ac:dyDescent="0.25">
      <c r="BA34834" s="90" t="s">
        <v>39433</v>
      </c>
      <c r="BB34834" s="90" t="s">
        <v>5089</v>
      </c>
      <c r="BC34834" s="90" t="s">
        <v>35658</v>
      </c>
      <c r="BD34834" s="473" t="s">
        <v>1301</v>
      </c>
    </row>
    <row r="34835" spans="53:56" ht="15" x14ac:dyDescent="0.25">
      <c r="BA34835" s="91" t="s">
        <v>39434</v>
      </c>
      <c r="BB34835" s="91" t="s">
        <v>5089</v>
      </c>
      <c r="BC34835" s="91" t="s">
        <v>31438</v>
      </c>
      <c r="BD34835" s="473" t="s">
        <v>1301</v>
      </c>
    </row>
    <row r="34836" spans="53:56" ht="15" x14ac:dyDescent="0.25">
      <c r="BA34836" s="90" t="s">
        <v>39435</v>
      </c>
      <c r="BB34836" s="90" t="s">
        <v>5089</v>
      </c>
      <c r="BC34836" s="90" t="s">
        <v>35658</v>
      </c>
      <c r="BD34836" s="473" t="s">
        <v>1301</v>
      </c>
    </row>
    <row r="34837" spans="53:56" ht="15" x14ac:dyDescent="0.25">
      <c r="BA34837" s="90" t="s">
        <v>39436</v>
      </c>
      <c r="BB34837" s="90" t="s">
        <v>5089</v>
      </c>
      <c r="BC34837" s="90" t="s">
        <v>22140</v>
      </c>
      <c r="BD34837" s="473" t="s">
        <v>1301</v>
      </c>
    </row>
    <row r="34838" spans="53:56" ht="15" x14ac:dyDescent="0.25">
      <c r="BA34838" s="90" t="s">
        <v>39437</v>
      </c>
      <c r="BB34838" s="90" t="s">
        <v>5089</v>
      </c>
      <c r="BC34838" s="90" t="s">
        <v>22140</v>
      </c>
      <c r="BD34838" s="473" t="s">
        <v>1301</v>
      </c>
    </row>
    <row r="34839" spans="53:56" ht="15" x14ac:dyDescent="0.25">
      <c r="BA34839" s="91" t="s">
        <v>39438</v>
      </c>
      <c r="BB34839" s="91" t="s">
        <v>5089</v>
      </c>
      <c r="BC34839" s="91" t="s">
        <v>22140</v>
      </c>
      <c r="BD34839" s="473" t="s">
        <v>1301</v>
      </c>
    </row>
    <row r="34840" spans="53:56" ht="15" x14ac:dyDescent="0.25">
      <c r="BA34840" s="90" t="s">
        <v>39439</v>
      </c>
      <c r="BB34840" s="90" t="s">
        <v>5089</v>
      </c>
      <c r="BC34840" s="90" t="s">
        <v>18190</v>
      </c>
      <c r="BD34840" s="473" t="s">
        <v>1301</v>
      </c>
    </row>
    <row r="34841" spans="53:56" ht="15" x14ac:dyDescent="0.25">
      <c r="BA34841" s="91" t="s">
        <v>39440</v>
      </c>
      <c r="BB34841" s="91" t="s">
        <v>5089</v>
      </c>
      <c r="BC34841" s="91" t="s">
        <v>31438</v>
      </c>
      <c r="BD34841" s="473" t="s">
        <v>1301</v>
      </c>
    </row>
    <row r="34842" spans="53:56" ht="15" x14ac:dyDescent="0.25">
      <c r="BA34842" s="90" t="s">
        <v>39441</v>
      </c>
      <c r="BB34842" s="90" t="s">
        <v>5089</v>
      </c>
      <c r="BC34842" s="90" t="s">
        <v>18398</v>
      </c>
      <c r="BD34842" s="473" t="s">
        <v>1301</v>
      </c>
    </row>
    <row r="34843" spans="53:56" ht="15" x14ac:dyDescent="0.25">
      <c r="BA34843" s="91" t="s">
        <v>39442</v>
      </c>
      <c r="BB34843" s="91" t="s">
        <v>5089</v>
      </c>
      <c r="BC34843" s="91" t="s">
        <v>31438</v>
      </c>
      <c r="BD34843" s="473" t="s">
        <v>1301</v>
      </c>
    </row>
    <row r="34844" spans="53:56" ht="15" x14ac:dyDescent="0.25">
      <c r="BA34844" s="90" t="s">
        <v>39443</v>
      </c>
      <c r="BB34844" s="90" t="s">
        <v>5089</v>
      </c>
      <c r="BC34844" s="90" t="s">
        <v>35658</v>
      </c>
      <c r="BD34844" s="473" t="s">
        <v>1301</v>
      </c>
    </row>
    <row r="34845" spans="53:56" ht="15" x14ac:dyDescent="0.25">
      <c r="BA34845" s="91" t="s">
        <v>39444</v>
      </c>
      <c r="BB34845" s="91" t="s">
        <v>5089</v>
      </c>
      <c r="BC34845" s="91" t="s">
        <v>35658</v>
      </c>
      <c r="BD34845" s="473" t="s">
        <v>1301</v>
      </c>
    </row>
    <row r="34846" spans="53:56" ht="15" x14ac:dyDescent="0.25">
      <c r="BA34846" s="90" t="s">
        <v>39445</v>
      </c>
      <c r="BB34846" s="90" t="s">
        <v>5089</v>
      </c>
      <c r="BC34846" s="90" t="s">
        <v>35658</v>
      </c>
      <c r="BD34846" s="473" t="s">
        <v>1301</v>
      </c>
    </row>
    <row r="34847" spans="53:56" ht="15" x14ac:dyDescent="0.25">
      <c r="BA34847" s="91" t="s">
        <v>39446</v>
      </c>
      <c r="BB34847" s="91" t="s">
        <v>5089</v>
      </c>
      <c r="BC34847" s="91" t="s">
        <v>4061</v>
      </c>
      <c r="BD34847" s="473" t="s">
        <v>1301</v>
      </c>
    </row>
    <row r="34848" spans="53:56" ht="15" x14ac:dyDescent="0.25">
      <c r="BA34848" s="90" t="s">
        <v>39447</v>
      </c>
      <c r="BB34848" s="90" t="s">
        <v>5089</v>
      </c>
      <c r="BC34848" s="90" t="s">
        <v>15763</v>
      </c>
      <c r="BD34848" s="473" t="s">
        <v>1301</v>
      </c>
    </row>
    <row r="34849" spans="53:56" ht="15" x14ac:dyDescent="0.25">
      <c r="BA34849" s="91" t="s">
        <v>39448</v>
      </c>
      <c r="BB34849" s="91" t="s">
        <v>5089</v>
      </c>
      <c r="BC34849" s="91" t="s">
        <v>16093</v>
      </c>
      <c r="BD34849" s="473" t="s">
        <v>1301</v>
      </c>
    </row>
    <row r="34850" spans="53:56" ht="15" x14ac:dyDescent="0.25">
      <c r="BA34850" s="91" t="s">
        <v>39448</v>
      </c>
      <c r="BB34850" s="91" t="s">
        <v>5089</v>
      </c>
      <c r="BC34850" s="91" t="s">
        <v>38655</v>
      </c>
      <c r="BD34850" s="473" t="s">
        <v>1301</v>
      </c>
    </row>
    <row r="34851" spans="53:56" ht="15" x14ac:dyDescent="0.25">
      <c r="BA34851" s="90" t="s">
        <v>39449</v>
      </c>
      <c r="BB34851" s="90" t="s">
        <v>5089</v>
      </c>
      <c r="BC34851" s="90" t="s">
        <v>39424</v>
      </c>
      <c r="BD34851" s="473" t="s">
        <v>1301</v>
      </c>
    </row>
    <row r="34852" spans="53:56" ht="15" x14ac:dyDescent="0.25">
      <c r="BA34852" s="91" t="s">
        <v>39450</v>
      </c>
      <c r="BB34852" s="91" t="s">
        <v>5089</v>
      </c>
      <c r="BC34852" s="91" t="s">
        <v>39424</v>
      </c>
      <c r="BD34852" s="473" t="s">
        <v>1301</v>
      </c>
    </row>
    <row r="34853" spans="53:56" ht="15" x14ac:dyDescent="0.25">
      <c r="BA34853" s="90" t="s">
        <v>39451</v>
      </c>
      <c r="BB34853" s="90" t="s">
        <v>5089</v>
      </c>
      <c r="BC34853" s="90" t="s">
        <v>39424</v>
      </c>
      <c r="BD34853" s="473" t="s">
        <v>1301</v>
      </c>
    </row>
    <row r="34854" spans="53:56" ht="15" x14ac:dyDescent="0.25">
      <c r="BA34854" s="91" t="s">
        <v>39452</v>
      </c>
      <c r="BB34854" s="91" t="s">
        <v>5089</v>
      </c>
      <c r="BC34854" s="91" t="s">
        <v>15763</v>
      </c>
      <c r="BD34854" s="473" t="s">
        <v>1301</v>
      </c>
    </row>
    <row r="34855" spans="53:56" ht="15" x14ac:dyDescent="0.25">
      <c r="BA34855" s="90" t="s">
        <v>39453</v>
      </c>
      <c r="BB34855" s="90" t="s">
        <v>5089</v>
      </c>
      <c r="BC34855" s="90" t="s">
        <v>4061</v>
      </c>
      <c r="BD34855" s="473" t="s">
        <v>1301</v>
      </c>
    </row>
    <row r="34856" spans="53:56" ht="15" x14ac:dyDescent="0.25">
      <c r="BA34856" s="91" t="s">
        <v>39454</v>
      </c>
      <c r="BB34856" s="91" t="s">
        <v>5089</v>
      </c>
      <c r="BC34856" s="91" t="s">
        <v>22140</v>
      </c>
      <c r="BD34856" s="473" t="s">
        <v>1301</v>
      </c>
    </row>
    <row r="34857" spans="53:56" ht="15" x14ac:dyDescent="0.25">
      <c r="BA34857" s="90" t="s">
        <v>39455</v>
      </c>
      <c r="BB34857" s="90" t="s">
        <v>5089</v>
      </c>
      <c r="BC34857" s="90" t="s">
        <v>35658</v>
      </c>
      <c r="BD34857" s="473" t="s">
        <v>1301</v>
      </c>
    </row>
    <row r="34858" spans="53:56" ht="15" x14ac:dyDescent="0.25">
      <c r="BA34858" s="91" t="s">
        <v>39456</v>
      </c>
      <c r="BB34858" s="91" t="s">
        <v>5089</v>
      </c>
      <c r="BC34858" s="91" t="s">
        <v>18398</v>
      </c>
      <c r="BD34858" s="473" t="s">
        <v>1301</v>
      </c>
    </row>
    <row r="34859" spans="53:56" ht="15" x14ac:dyDescent="0.25">
      <c r="BA34859" s="90" t="s">
        <v>39457</v>
      </c>
      <c r="BB34859" s="90" t="s">
        <v>5089</v>
      </c>
      <c r="BC34859" s="90" t="s">
        <v>18398</v>
      </c>
      <c r="BD34859" s="473" t="s">
        <v>1301</v>
      </c>
    </row>
    <row r="34860" spans="53:56" ht="15" x14ac:dyDescent="0.25">
      <c r="BA34860" s="91" t="s">
        <v>39458</v>
      </c>
      <c r="BB34860" s="91" t="s">
        <v>5089</v>
      </c>
      <c r="BC34860" s="91" t="s">
        <v>4061</v>
      </c>
      <c r="BD34860" s="473" t="s">
        <v>1301</v>
      </c>
    </row>
    <row r="34861" spans="53:56" ht="15" x14ac:dyDescent="0.25">
      <c r="BA34861" s="90" t="s">
        <v>39459</v>
      </c>
      <c r="BB34861" s="90" t="s">
        <v>5089</v>
      </c>
      <c r="BC34861" s="90" t="s">
        <v>22140</v>
      </c>
      <c r="BD34861" s="473" t="s">
        <v>1301</v>
      </c>
    </row>
    <row r="34862" spans="53:56" ht="15" x14ac:dyDescent="0.25">
      <c r="BA34862" s="91" t="s">
        <v>39460</v>
      </c>
      <c r="BB34862" s="91" t="s">
        <v>5089</v>
      </c>
      <c r="BC34862" s="91" t="s">
        <v>38692</v>
      </c>
      <c r="BD34862" s="473" t="s">
        <v>1301</v>
      </c>
    </row>
    <row r="34863" spans="53:56" ht="15" x14ac:dyDescent="0.25">
      <c r="BA34863" s="90" t="s">
        <v>39461</v>
      </c>
      <c r="BB34863" s="90" t="s">
        <v>5089</v>
      </c>
      <c r="BC34863" s="90" t="s">
        <v>35658</v>
      </c>
      <c r="BD34863" s="473" t="s">
        <v>1301</v>
      </c>
    </row>
    <row r="34864" spans="53:56" ht="15" x14ac:dyDescent="0.25">
      <c r="BA34864" s="91" t="s">
        <v>39462</v>
      </c>
      <c r="BB34864" s="91" t="s">
        <v>5089</v>
      </c>
      <c r="BC34864" s="91" t="s">
        <v>4061</v>
      </c>
      <c r="BD34864" s="473" t="s">
        <v>1301</v>
      </c>
    </row>
    <row r="34865" spans="53:56" ht="15" x14ac:dyDescent="0.25">
      <c r="BA34865" s="90" t="s">
        <v>39463</v>
      </c>
      <c r="BB34865" s="90" t="s">
        <v>5089</v>
      </c>
      <c r="BC34865" s="90" t="s">
        <v>18190</v>
      </c>
      <c r="BD34865" s="473" t="s">
        <v>1301</v>
      </c>
    </row>
    <row r="34866" spans="53:56" ht="15" x14ac:dyDescent="0.25">
      <c r="BA34866" s="91" t="s">
        <v>39464</v>
      </c>
      <c r="BB34866" s="91" t="s">
        <v>5089</v>
      </c>
      <c r="BC34866" s="91" t="s">
        <v>35658</v>
      </c>
      <c r="BD34866" s="473" t="s">
        <v>1301</v>
      </c>
    </row>
    <row r="34867" spans="53:56" ht="15" x14ac:dyDescent="0.25">
      <c r="BA34867" s="90" t="s">
        <v>39465</v>
      </c>
      <c r="BB34867" s="90" t="s">
        <v>5089</v>
      </c>
      <c r="BC34867" s="90" t="s">
        <v>39424</v>
      </c>
      <c r="BD34867" s="473" t="s">
        <v>1301</v>
      </c>
    </row>
    <row r="34868" spans="53:56" ht="15" x14ac:dyDescent="0.25">
      <c r="BA34868" s="91" t="s">
        <v>39466</v>
      </c>
      <c r="BB34868" s="91" t="s">
        <v>5089</v>
      </c>
      <c r="BC34868" s="91" t="s">
        <v>4061</v>
      </c>
      <c r="BD34868" s="473" t="s">
        <v>1301</v>
      </c>
    </row>
    <row r="34869" spans="53:56" ht="15" x14ac:dyDescent="0.25">
      <c r="BA34869" s="90" t="s">
        <v>39467</v>
      </c>
      <c r="BB34869" s="90" t="s">
        <v>5089</v>
      </c>
      <c r="BC34869" s="90" t="s">
        <v>39424</v>
      </c>
      <c r="BD34869" s="473" t="s">
        <v>1301</v>
      </c>
    </row>
    <row r="34870" spans="53:56" ht="15" x14ac:dyDescent="0.25">
      <c r="BA34870" s="91" t="s">
        <v>39468</v>
      </c>
      <c r="BB34870" s="91" t="s">
        <v>5089</v>
      </c>
      <c r="BC34870" s="91" t="s">
        <v>31438</v>
      </c>
      <c r="BD34870" s="473" t="s">
        <v>1301</v>
      </c>
    </row>
    <row r="34871" spans="53:56" ht="15" x14ac:dyDescent="0.25">
      <c r="BA34871" s="90" t="s">
        <v>39469</v>
      </c>
      <c r="BB34871" s="90" t="s">
        <v>5089</v>
      </c>
      <c r="BC34871" s="90" t="s">
        <v>18398</v>
      </c>
      <c r="BD34871" s="473" t="s">
        <v>1301</v>
      </c>
    </row>
    <row r="34872" spans="53:56" ht="15" x14ac:dyDescent="0.25">
      <c r="BA34872" s="91" t="s">
        <v>39470</v>
      </c>
      <c r="BB34872" s="91" t="s">
        <v>5089</v>
      </c>
      <c r="BC34872" s="91" t="s">
        <v>39332</v>
      </c>
      <c r="BD34872" s="473" t="s">
        <v>1301</v>
      </c>
    </row>
    <row r="34873" spans="53:56" ht="15" x14ac:dyDescent="0.25">
      <c r="BA34873" s="90" t="s">
        <v>39471</v>
      </c>
      <c r="BB34873" s="90" t="s">
        <v>5089</v>
      </c>
      <c r="BC34873" s="90" t="s">
        <v>39332</v>
      </c>
      <c r="BD34873" s="473" t="s">
        <v>1301</v>
      </c>
    </row>
    <row r="34874" spans="53:56" ht="15" x14ac:dyDescent="0.25">
      <c r="BA34874" s="91" t="s">
        <v>39472</v>
      </c>
      <c r="BB34874" s="91" t="s">
        <v>5089</v>
      </c>
      <c r="BC34874" s="91" t="s">
        <v>39332</v>
      </c>
      <c r="BD34874" s="473" t="s">
        <v>1301</v>
      </c>
    </row>
    <row r="34875" spans="53:56" ht="15" x14ac:dyDescent="0.25">
      <c r="BA34875" s="91" t="s">
        <v>39473</v>
      </c>
      <c r="BB34875" s="91" t="s">
        <v>5089</v>
      </c>
      <c r="BC34875" s="91" t="s">
        <v>23856</v>
      </c>
      <c r="BD34875" s="473" t="s">
        <v>1301</v>
      </c>
    </row>
    <row r="34876" spans="53:56" ht="15" x14ac:dyDescent="0.25">
      <c r="BA34876" s="90" t="s">
        <v>39474</v>
      </c>
      <c r="BB34876" s="90" t="s">
        <v>5089</v>
      </c>
      <c r="BC34876" s="90" t="s">
        <v>39332</v>
      </c>
      <c r="BD34876" s="473" t="s">
        <v>1301</v>
      </c>
    </row>
    <row r="34877" spans="53:56" ht="15" x14ac:dyDescent="0.25">
      <c r="BA34877" s="91" t="s">
        <v>39475</v>
      </c>
      <c r="BB34877" s="91" t="s">
        <v>5089</v>
      </c>
      <c r="BC34877" s="91" t="s">
        <v>39332</v>
      </c>
      <c r="BD34877" s="473" t="s">
        <v>1301</v>
      </c>
    </row>
    <row r="34878" spans="53:56" ht="15" x14ac:dyDescent="0.25">
      <c r="BA34878" s="90" t="s">
        <v>39476</v>
      </c>
      <c r="BB34878" s="90" t="s">
        <v>5089</v>
      </c>
      <c r="BC34878" s="90" t="s">
        <v>39269</v>
      </c>
      <c r="BD34878" s="473" t="s">
        <v>1301</v>
      </c>
    </row>
    <row r="34879" spans="53:56" ht="15" x14ac:dyDescent="0.25">
      <c r="BA34879" s="91" t="s">
        <v>39477</v>
      </c>
      <c r="BB34879" s="91" t="s">
        <v>5089</v>
      </c>
      <c r="BC34879" s="91" t="s">
        <v>39332</v>
      </c>
      <c r="BD34879" s="473" t="s">
        <v>1301</v>
      </c>
    </row>
    <row r="34880" spans="53:56" ht="15" x14ac:dyDescent="0.25">
      <c r="BA34880" s="90" t="s">
        <v>39478</v>
      </c>
      <c r="BB34880" s="90" t="s">
        <v>5089</v>
      </c>
      <c r="BC34880" s="90" t="s">
        <v>39332</v>
      </c>
      <c r="BD34880" s="473" t="s">
        <v>1301</v>
      </c>
    </row>
    <row r="34881" spans="53:56" ht="15" x14ac:dyDescent="0.25">
      <c r="BA34881" s="91" t="s">
        <v>39479</v>
      </c>
      <c r="BB34881" s="91" t="s">
        <v>5089</v>
      </c>
      <c r="BC34881" s="91" t="s">
        <v>39332</v>
      </c>
      <c r="BD34881" s="473" t="s">
        <v>1301</v>
      </c>
    </row>
    <row r="34882" spans="53:56" ht="15" x14ac:dyDescent="0.25">
      <c r="BA34882" s="90" t="s">
        <v>39480</v>
      </c>
      <c r="BB34882" s="90" t="s">
        <v>5089</v>
      </c>
      <c r="BC34882" s="90" t="s">
        <v>36373</v>
      </c>
      <c r="BD34882" s="473" t="s">
        <v>1301</v>
      </c>
    </row>
    <row r="34883" spans="53:56" ht="15" x14ac:dyDescent="0.25">
      <c r="BA34883" s="91" t="s">
        <v>39481</v>
      </c>
      <c r="BB34883" s="91" t="s">
        <v>5089</v>
      </c>
      <c r="BC34883" s="91" t="s">
        <v>39332</v>
      </c>
      <c r="BD34883" s="473" t="s">
        <v>1301</v>
      </c>
    </row>
    <row r="34884" spans="53:56" ht="15" x14ac:dyDescent="0.25">
      <c r="BA34884" s="90" t="s">
        <v>39482</v>
      </c>
      <c r="BB34884" s="90" t="s">
        <v>5089</v>
      </c>
      <c r="BC34884" s="90" t="s">
        <v>36373</v>
      </c>
      <c r="BD34884" s="473" t="s">
        <v>1301</v>
      </c>
    </row>
    <row r="34885" spans="53:56" ht="15" x14ac:dyDescent="0.25">
      <c r="BA34885" s="91" t="s">
        <v>39483</v>
      </c>
      <c r="BB34885" s="91" t="s">
        <v>5089</v>
      </c>
      <c r="BC34885" s="91" t="s">
        <v>36373</v>
      </c>
      <c r="BD34885" s="473" t="s">
        <v>1301</v>
      </c>
    </row>
    <row r="34886" spans="53:56" ht="15" x14ac:dyDescent="0.25">
      <c r="BA34886" s="90" t="s">
        <v>39484</v>
      </c>
      <c r="BB34886" s="90" t="s">
        <v>5089</v>
      </c>
      <c r="BC34886" s="90" t="s">
        <v>39269</v>
      </c>
      <c r="BD34886" s="473" t="s">
        <v>1301</v>
      </c>
    </row>
    <row r="34887" spans="53:56" ht="15" x14ac:dyDescent="0.25">
      <c r="BA34887" s="91" t="s">
        <v>39485</v>
      </c>
      <c r="BB34887" s="91" t="s">
        <v>5089</v>
      </c>
      <c r="BC34887" s="91" t="s">
        <v>39269</v>
      </c>
      <c r="BD34887" s="473" t="s">
        <v>1301</v>
      </c>
    </row>
    <row r="34888" spans="53:56" ht="15" x14ac:dyDescent="0.25">
      <c r="BA34888" s="90" t="s">
        <v>39486</v>
      </c>
      <c r="BB34888" s="90" t="s">
        <v>5089</v>
      </c>
      <c r="BC34888" s="90" t="s">
        <v>39332</v>
      </c>
      <c r="BD34888" s="473" t="s">
        <v>1301</v>
      </c>
    </row>
    <row r="34889" spans="53:56" ht="15" x14ac:dyDescent="0.25">
      <c r="BA34889" s="91" t="s">
        <v>39487</v>
      </c>
      <c r="BB34889" s="91" t="s">
        <v>5089</v>
      </c>
      <c r="BC34889" s="91" t="s">
        <v>39269</v>
      </c>
      <c r="BD34889" s="473" t="s">
        <v>1301</v>
      </c>
    </row>
    <row r="34890" spans="53:56" ht="15" x14ac:dyDescent="0.25">
      <c r="BA34890" s="90" t="s">
        <v>39488</v>
      </c>
      <c r="BB34890" s="90" t="s">
        <v>5089</v>
      </c>
      <c r="BC34890" s="90" t="s">
        <v>39332</v>
      </c>
      <c r="BD34890" s="473" t="s">
        <v>1301</v>
      </c>
    </row>
    <row r="34891" spans="53:56" ht="15" x14ac:dyDescent="0.25">
      <c r="BA34891" s="91" t="s">
        <v>39489</v>
      </c>
      <c r="BB34891" s="91" t="s">
        <v>5089</v>
      </c>
      <c r="BC34891" s="91" t="s">
        <v>39332</v>
      </c>
      <c r="BD34891" s="473" t="s">
        <v>1301</v>
      </c>
    </row>
    <row r="34892" spans="53:56" ht="15" x14ac:dyDescent="0.25">
      <c r="BA34892" s="90" t="s">
        <v>39490</v>
      </c>
      <c r="BB34892" s="90" t="s">
        <v>5089</v>
      </c>
      <c r="BC34892" s="90" t="s">
        <v>39332</v>
      </c>
      <c r="BD34892" s="473" t="s">
        <v>1301</v>
      </c>
    </row>
    <row r="34893" spans="53:56" ht="15" x14ac:dyDescent="0.25">
      <c r="BA34893" s="91" t="s">
        <v>39491</v>
      </c>
      <c r="BB34893" s="91" t="s">
        <v>5089</v>
      </c>
      <c r="BC34893" s="91" t="s">
        <v>39269</v>
      </c>
      <c r="BD34893" s="473" t="s">
        <v>1301</v>
      </c>
    </row>
    <row r="34894" spans="53:56" ht="15" x14ac:dyDescent="0.25">
      <c r="BA34894" s="90" t="s">
        <v>39492</v>
      </c>
      <c r="BB34894" s="90" t="s">
        <v>5089</v>
      </c>
      <c r="BC34894" s="90" t="s">
        <v>39269</v>
      </c>
      <c r="BD34894" s="473" t="s">
        <v>1301</v>
      </c>
    </row>
    <row r="34895" spans="53:56" ht="15" x14ac:dyDescent="0.25">
      <c r="BA34895" s="91" t="s">
        <v>39493</v>
      </c>
      <c r="BB34895" s="91" t="s">
        <v>5089</v>
      </c>
      <c r="BC34895" s="91" t="s">
        <v>39332</v>
      </c>
      <c r="BD34895" s="473" t="s">
        <v>1301</v>
      </c>
    </row>
    <row r="34896" spans="53:56" ht="15" x14ac:dyDescent="0.25">
      <c r="BA34896" s="91" t="s">
        <v>39494</v>
      </c>
      <c r="BB34896" s="91" t="s">
        <v>5089</v>
      </c>
      <c r="BC34896" s="91" t="s">
        <v>39332</v>
      </c>
      <c r="BD34896" s="473" t="s">
        <v>1301</v>
      </c>
    </row>
    <row r="34897" spans="53:56" ht="15" x14ac:dyDescent="0.25">
      <c r="BA34897" s="90" t="s">
        <v>39494</v>
      </c>
      <c r="BB34897" s="90" t="s">
        <v>5089</v>
      </c>
      <c r="BC34897" s="90" t="s">
        <v>39381</v>
      </c>
      <c r="BD34897" s="473" t="s">
        <v>1301</v>
      </c>
    </row>
    <row r="34898" spans="53:56" ht="15" x14ac:dyDescent="0.25">
      <c r="BA34898" s="90" t="s">
        <v>39495</v>
      </c>
      <c r="BB34898" s="90" t="s">
        <v>5089</v>
      </c>
      <c r="BC34898" s="90" t="s">
        <v>39332</v>
      </c>
      <c r="BD34898" s="473" t="s">
        <v>1301</v>
      </c>
    </row>
    <row r="34899" spans="53:56" ht="15" x14ac:dyDescent="0.25">
      <c r="BA34899" s="91" t="s">
        <v>39496</v>
      </c>
      <c r="BB34899" s="91" t="s">
        <v>5089</v>
      </c>
      <c r="BC34899" s="91" t="s">
        <v>23856</v>
      </c>
      <c r="BD34899" s="473" t="s">
        <v>1301</v>
      </c>
    </row>
    <row r="34900" spans="53:56" ht="15" x14ac:dyDescent="0.25">
      <c r="BA34900" s="90" t="s">
        <v>39497</v>
      </c>
      <c r="BB34900" s="90" t="s">
        <v>5089</v>
      </c>
      <c r="BC34900" s="90" t="s">
        <v>39269</v>
      </c>
      <c r="BD34900" s="473" t="s">
        <v>1301</v>
      </c>
    </row>
    <row r="34901" spans="53:56" ht="15" x14ac:dyDescent="0.25">
      <c r="BA34901" s="91" t="s">
        <v>39498</v>
      </c>
      <c r="BB34901" s="91" t="s">
        <v>5089</v>
      </c>
      <c r="BC34901" s="91" t="s">
        <v>39381</v>
      </c>
      <c r="BD34901" s="473" t="s">
        <v>1301</v>
      </c>
    </row>
    <row r="34902" spans="53:56" ht="15" x14ac:dyDescent="0.25">
      <c r="BA34902" s="91" t="s">
        <v>39499</v>
      </c>
      <c r="BB34902" s="91" t="s">
        <v>5089</v>
      </c>
      <c r="BC34902" s="91" t="s">
        <v>23856</v>
      </c>
      <c r="BD34902" s="473" t="s">
        <v>1301</v>
      </c>
    </row>
    <row r="34903" spans="53:56" ht="15" x14ac:dyDescent="0.25">
      <c r="BA34903" s="90" t="s">
        <v>39500</v>
      </c>
      <c r="BB34903" s="90" t="s">
        <v>5089</v>
      </c>
      <c r="BC34903" s="90" t="s">
        <v>23856</v>
      </c>
      <c r="BD34903" s="473" t="s">
        <v>1301</v>
      </c>
    </row>
    <row r="34904" spans="53:56" ht="15" x14ac:dyDescent="0.25">
      <c r="BA34904" s="91" t="s">
        <v>39501</v>
      </c>
      <c r="BB34904" s="91" t="s">
        <v>5089</v>
      </c>
      <c r="BC34904" s="91" t="s">
        <v>39332</v>
      </c>
      <c r="BD34904" s="473" t="s">
        <v>1301</v>
      </c>
    </row>
    <row r="34905" spans="53:56" ht="15" x14ac:dyDescent="0.25">
      <c r="BA34905" s="90" t="s">
        <v>39502</v>
      </c>
      <c r="BB34905" s="90" t="s">
        <v>5238</v>
      </c>
      <c r="BC34905" s="90" t="s">
        <v>21032</v>
      </c>
      <c r="BD34905" s="473" t="s">
        <v>1301</v>
      </c>
    </row>
    <row r="34906" spans="53:56" ht="15" x14ac:dyDescent="0.25">
      <c r="BA34906" s="91" t="s">
        <v>39503</v>
      </c>
      <c r="BB34906" s="91" t="s">
        <v>5238</v>
      </c>
      <c r="BC34906" s="91" t="s">
        <v>39504</v>
      </c>
      <c r="BD34906" s="473" t="s">
        <v>1301</v>
      </c>
    </row>
    <row r="34907" spans="53:56" ht="15" x14ac:dyDescent="0.25">
      <c r="BA34907" s="91" t="s">
        <v>39505</v>
      </c>
      <c r="BB34907" s="91" t="s">
        <v>5238</v>
      </c>
      <c r="BC34907" s="91" t="s">
        <v>36363</v>
      </c>
      <c r="BD34907" s="473" t="s">
        <v>1301</v>
      </c>
    </row>
    <row r="34908" spans="53:56" ht="15" x14ac:dyDescent="0.25">
      <c r="BA34908" s="90" t="s">
        <v>39506</v>
      </c>
      <c r="BB34908" s="90" t="s">
        <v>5238</v>
      </c>
      <c r="BC34908" s="90" t="s">
        <v>21032</v>
      </c>
      <c r="BD34908" s="473" t="s">
        <v>1301</v>
      </c>
    </row>
    <row r="34909" spans="53:56" ht="15" x14ac:dyDescent="0.25">
      <c r="BA34909" s="91" t="s">
        <v>39507</v>
      </c>
      <c r="BB34909" s="91" t="s">
        <v>5238</v>
      </c>
      <c r="BC34909" s="91" t="s">
        <v>21032</v>
      </c>
      <c r="BD34909" s="473" t="s">
        <v>1301</v>
      </c>
    </row>
    <row r="34910" spans="53:56" ht="15" x14ac:dyDescent="0.25">
      <c r="BA34910" s="91" t="s">
        <v>39507</v>
      </c>
      <c r="BB34910" s="91" t="s">
        <v>5238</v>
      </c>
      <c r="BC34910" s="91" t="s">
        <v>39508</v>
      </c>
      <c r="BD34910" s="473" t="s">
        <v>1301</v>
      </c>
    </row>
    <row r="34911" spans="53:56" ht="15" x14ac:dyDescent="0.25">
      <c r="BA34911" s="90" t="s">
        <v>39509</v>
      </c>
      <c r="BB34911" s="90" t="s">
        <v>5238</v>
      </c>
      <c r="BC34911" s="90" t="s">
        <v>21032</v>
      </c>
      <c r="BD34911" s="473" t="s">
        <v>1301</v>
      </c>
    </row>
    <row r="34912" spans="53:56" ht="15" x14ac:dyDescent="0.25">
      <c r="BA34912" s="90" t="s">
        <v>39510</v>
      </c>
      <c r="BB34912" s="90" t="s">
        <v>5238</v>
      </c>
      <c r="BC34912" s="90" t="s">
        <v>39504</v>
      </c>
      <c r="BD34912" s="473" t="s">
        <v>1301</v>
      </c>
    </row>
    <row r="34913" spans="53:56" ht="15" x14ac:dyDescent="0.25">
      <c r="BA34913" s="90" t="s">
        <v>39510</v>
      </c>
      <c r="BB34913" s="90" t="s">
        <v>5238</v>
      </c>
      <c r="BC34913" s="90" t="s">
        <v>39508</v>
      </c>
      <c r="BD34913" s="473" t="s">
        <v>1301</v>
      </c>
    </row>
    <row r="34914" spans="53:56" ht="15" x14ac:dyDescent="0.25">
      <c r="BA34914" s="91" t="s">
        <v>39511</v>
      </c>
      <c r="BB34914" s="91" t="s">
        <v>5238</v>
      </c>
      <c r="BC34914" s="91" t="s">
        <v>21032</v>
      </c>
      <c r="BD34914" s="473" t="s">
        <v>1301</v>
      </c>
    </row>
    <row r="34915" spans="53:56" ht="15" x14ac:dyDescent="0.25">
      <c r="BA34915" s="91" t="s">
        <v>39511</v>
      </c>
      <c r="BB34915" s="91" t="s">
        <v>5238</v>
      </c>
      <c r="BC34915" s="91" t="s">
        <v>39508</v>
      </c>
      <c r="BD34915" s="473" t="s">
        <v>1301</v>
      </c>
    </row>
    <row r="34916" spans="53:56" ht="15" x14ac:dyDescent="0.25">
      <c r="BA34916" s="90" t="s">
        <v>39512</v>
      </c>
      <c r="BB34916" s="90" t="s">
        <v>5238</v>
      </c>
      <c r="BC34916" s="90" t="s">
        <v>21032</v>
      </c>
      <c r="BD34916" s="473" t="s">
        <v>1301</v>
      </c>
    </row>
    <row r="34917" spans="53:56" ht="15" x14ac:dyDescent="0.25">
      <c r="BA34917" s="90" t="s">
        <v>39512</v>
      </c>
      <c r="BB34917" s="90" t="s">
        <v>5238</v>
      </c>
      <c r="BC34917" s="90" t="s">
        <v>39508</v>
      </c>
      <c r="BD34917" s="473" t="s">
        <v>1301</v>
      </c>
    </row>
    <row r="34918" spans="53:56" ht="15" x14ac:dyDescent="0.25">
      <c r="BA34918" s="90" t="s">
        <v>39513</v>
      </c>
      <c r="BB34918" s="90" t="s">
        <v>5238</v>
      </c>
      <c r="BC34918" s="90" t="s">
        <v>39504</v>
      </c>
      <c r="BD34918" s="473" t="s">
        <v>1301</v>
      </c>
    </row>
    <row r="34919" spans="53:56" ht="15" x14ac:dyDescent="0.25">
      <c r="BA34919" s="91" t="s">
        <v>39514</v>
      </c>
      <c r="BB34919" s="91" t="s">
        <v>5238</v>
      </c>
      <c r="BC34919" s="91" t="s">
        <v>21032</v>
      </c>
      <c r="BD34919" s="473" t="s">
        <v>1301</v>
      </c>
    </row>
    <row r="34920" spans="53:56" ht="15" x14ac:dyDescent="0.25">
      <c r="BA34920" s="90" t="s">
        <v>39515</v>
      </c>
      <c r="BB34920" s="90" t="s">
        <v>5238</v>
      </c>
      <c r="BC34920" s="90" t="s">
        <v>21032</v>
      </c>
      <c r="BD34920" s="473" t="s">
        <v>1301</v>
      </c>
    </row>
    <row r="34921" spans="53:56" ht="15" x14ac:dyDescent="0.25">
      <c r="BA34921" s="91" t="s">
        <v>39516</v>
      </c>
      <c r="BB34921" s="91" t="s">
        <v>5238</v>
      </c>
      <c r="BC34921" s="91" t="s">
        <v>21032</v>
      </c>
      <c r="BD34921" s="473" t="s">
        <v>1301</v>
      </c>
    </row>
    <row r="34922" spans="53:56" ht="15" x14ac:dyDescent="0.25">
      <c r="BA34922" s="91" t="s">
        <v>39517</v>
      </c>
      <c r="BB34922" s="91" t="s">
        <v>5238</v>
      </c>
      <c r="BC34922" s="91" t="s">
        <v>21032</v>
      </c>
      <c r="BD34922" s="473" t="s">
        <v>1301</v>
      </c>
    </row>
    <row r="34923" spans="53:56" ht="15" x14ac:dyDescent="0.25">
      <c r="BA34923" s="90" t="s">
        <v>39518</v>
      </c>
      <c r="BB34923" s="90" t="s">
        <v>5238</v>
      </c>
      <c r="BC34923" s="90" t="s">
        <v>21032</v>
      </c>
      <c r="BD34923" s="473" t="s">
        <v>1301</v>
      </c>
    </row>
    <row r="34924" spans="53:56" ht="15" x14ac:dyDescent="0.25">
      <c r="BA34924" s="90" t="s">
        <v>39518</v>
      </c>
      <c r="BB34924" s="90" t="s">
        <v>5238</v>
      </c>
      <c r="BC34924" s="90" t="s">
        <v>39508</v>
      </c>
      <c r="BD34924" s="473" t="s">
        <v>1301</v>
      </c>
    </row>
    <row r="34925" spans="53:56" ht="15" x14ac:dyDescent="0.25">
      <c r="BA34925" s="91" t="s">
        <v>39519</v>
      </c>
      <c r="BB34925" s="91" t="s">
        <v>5238</v>
      </c>
      <c r="BC34925" s="91" t="s">
        <v>14250</v>
      </c>
      <c r="BD34925" s="473" t="s">
        <v>1301</v>
      </c>
    </row>
    <row r="34926" spans="53:56" ht="15" x14ac:dyDescent="0.25">
      <c r="BA34926" s="91" t="s">
        <v>39520</v>
      </c>
      <c r="BB34926" s="91" t="s">
        <v>5238</v>
      </c>
      <c r="BC34926" s="91" t="s">
        <v>14250</v>
      </c>
      <c r="BD34926" s="473" t="s">
        <v>1301</v>
      </c>
    </row>
    <row r="34927" spans="53:56" ht="15" x14ac:dyDescent="0.25">
      <c r="BA34927" s="90" t="s">
        <v>39521</v>
      </c>
      <c r="BB34927" s="90" t="s">
        <v>5238</v>
      </c>
      <c r="BC34927" s="90" t="s">
        <v>39508</v>
      </c>
      <c r="BD34927" s="473" t="s">
        <v>1301</v>
      </c>
    </row>
    <row r="34928" spans="53:56" ht="15" x14ac:dyDescent="0.25">
      <c r="BA34928" s="90" t="s">
        <v>39522</v>
      </c>
      <c r="BB34928" s="90" t="s">
        <v>5238</v>
      </c>
      <c r="BC34928" s="90" t="s">
        <v>39504</v>
      </c>
      <c r="BD34928" s="473" t="s">
        <v>1301</v>
      </c>
    </row>
    <row r="34929" spans="53:56" ht="15" x14ac:dyDescent="0.25">
      <c r="BA34929" s="90" t="s">
        <v>39523</v>
      </c>
      <c r="BB34929" s="90" t="s">
        <v>5238</v>
      </c>
      <c r="BC34929" s="90" t="s">
        <v>39504</v>
      </c>
      <c r="BD34929" s="473" t="s">
        <v>1301</v>
      </c>
    </row>
    <row r="34930" spans="53:56" ht="15" x14ac:dyDescent="0.25">
      <c r="BA34930" s="91" t="s">
        <v>39524</v>
      </c>
      <c r="BB34930" s="91" t="s">
        <v>5238</v>
      </c>
      <c r="BC34930" s="91" t="s">
        <v>39504</v>
      </c>
      <c r="BD34930" s="473" t="s">
        <v>1301</v>
      </c>
    </row>
    <row r="34931" spans="53:56" ht="15" x14ac:dyDescent="0.25">
      <c r="BA34931" s="90" t="s">
        <v>39525</v>
      </c>
      <c r="BB34931" s="90" t="s">
        <v>5238</v>
      </c>
      <c r="BC34931" s="90" t="s">
        <v>39504</v>
      </c>
      <c r="BD34931" s="473" t="s">
        <v>1301</v>
      </c>
    </row>
    <row r="34932" spans="53:56" ht="15" x14ac:dyDescent="0.25">
      <c r="BA34932" s="90" t="s">
        <v>39526</v>
      </c>
      <c r="BB34932" s="90" t="s">
        <v>5238</v>
      </c>
      <c r="BC34932" s="90" t="s">
        <v>39508</v>
      </c>
      <c r="BD34932" s="473" t="s">
        <v>1301</v>
      </c>
    </row>
    <row r="34933" spans="53:56" ht="15" x14ac:dyDescent="0.25">
      <c r="BA34933" s="91" t="s">
        <v>39527</v>
      </c>
      <c r="BB34933" s="91" t="s">
        <v>5238</v>
      </c>
      <c r="BC34933" s="91" t="s">
        <v>39508</v>
      </c>
      <c r="BD34933" s="473" t="s">
        <v>1301</v>
      </c>
    </row>
    <row r="34934" spans="53:56" ht="15" x14ac:dyDescent="0.25">
      <c r="BA34934" s="91" t="s">
        <v>39528</v>
      </c>
      <c r="BB34934" s="91" t="s">
        <v>5238</v>
      </c>
      <c r="BC34934" s="91" t="s">
        <v>39508</v>
      </c>
      <c r="BD34934" s="473" t="s">
        <v>1301</v>
      </c>
    </row>
    <row r="34935" spans="53:56" ht="15" x14ac:dyDescent="0.25">
      <c r="BA34935" s="90" t="s">
        <v>39529</v>
      </c>
      <c r="BB34935" s="90" t="s">
        <v>5238</v>
      </c>
      <c r="BC34935" s="90" t="s">
        <v>21032</v>
      </c>
      <c r="BD34935" s="473" t="s">
        <v>1301</v>
      </c>
    </row>
    <row r="34936" spans="53:56" ht="15" x14ac:dyDescent="0.25">
      <c r="BA34936" s="90" t="s">
        <v>39529</v>
      </c>
      <c r="BB34936" s="90" t="s">
        <v>5238</v>
      </c>
      <c r="BC34936" s="90" t="s">
        <v>39530</v>
      </c>
      <c r="BD34936" s="473" t="s">
        <v>1301</v>
      </c>
    </row>
    <row r="34937" spans="53:56" ht="15" x14ac:dyDescent="0.25">
      <c r="BA34937" s="91" t="s">
        <v>39531</v>
      </c>
      <c r="BB34937" s="91" t="s">
        <v>5238</v>
      </c>
      <c r="BC34937" s="91" t="s">
        <v>39530</v>
      </c>
      <c r="BD34937" s="473" t="s">
        <v>1301</v>
      </c>
    </row>
    <row r="34938" spans="53:56" ht="15" x14ac:dyDescent="0.25">
      <c r="BA34938" s="91" t="s">
        <v>39532</v>
      </c>
      <c r="BB34938" s="91" t="s">
        <v>5238</v>
      </c>
      <c r="BC34938" s="91" t="s">
        <v>39504</v>
      </c>
      <c r="BD34938" s="473" t="s">
        <v>1301</v>
      </c>
    </row>
    <row r="34939" spans="53:56" ht="15" x14ac:dyDescent="0.25">
      <c r="BA34939" s="91" t="s">
        <v>39533</v>
      </c>
      <c r="BB34939" s="91" t="s">
        <v>5238</v>
      </c>
      <c r="BC34939" s="91" t="s">
        <v>39504</v>
      </c>
      <c r="BD34939" s="473" t="s">
        <v>1301</v>
      </c>
    </row>
    <row r="34940" spans="53:56" ht="15" x14ac:dyDescent="0.25">
      <c r="BA34940" s="90" t="s">
        <v>39533</v>
      </c>
      <c r="BB34940" s="90" t="s">
        <v>5238</v>
      </c>
      <c r="BC34940" s="90" t="s">
        <v>39508</v>
      </c>
      <c r="BD34940" s="473" t="s">
        <v>1301</v>
      </c>
    </row>
    <row r="34941" spans="53:56" ht="15" x14ac:dyDescent="0.25">
      <c r="BA34941" s="91" t="s">
        <v>39534</v>
      </c>
      <c r="BB34941" s="91" t="s">
        <v>5238</v>
      </c>
      <c r="BC34941" s="91" t="s">
        <v>39504</v>
      </c>
      <c r="BD34941" s="473" t="s">
        <v>1301</v>
      </c>
    </row>
    <row r="34942" spans="53:56" ht="15" x14ac:dyDescent="0.25">
      <c r="BA34942" s="91" t="s">
        <v>39535</v>
      </c>
      <c r="BB34942" s="91" t="s">
        <v>5238</v>
      </c>
      <c r="BC34942" s="91" t="s">
        <v>21032</v>
      </c>
      <c r="BD34942" s="473" t="s">
        <v>1301</v>
      </c>
    </row>
    <row r="34943" spans="53:56" ht="15" x14ac:dyDescent="0.25">
      <c r="BA34943" s="90" t="s">
        <v>39536</v>
      </c>
      <c r="BB34943" s="90" t="s">
        <v>5238</v>
      </c>
      <c r="BC34943" s="90" t="s">
        <v>21032</v>
      </c>
      <c r="BD34943" s="473" t="s">
        <v>1301</v>
      </c>
    </row>
    <row r="34944" spans="53:56" ht="15" x14ac:dyDescent="0.25">
      <c r="BA34944" s="90" t="s">
        <v>39537</v>
      </c>
      <c r="BB34944" s="90" t="s">
        <v>5238</v>
      </c>
      <c r="BC34944" s="90" t="s">
        <v>21032</v>
      </c>
      <c r="BD34944" s="473" t="s">
        <v>1301</v>
      </c>
    </row>
    <row r="34945" spans="53:56" ht="15" x14ac:dyDescent="0.25">
      <c r="BA34945" s="91" t="s">
        <v>39538</v>
      </c>
      <c r="BB34945" s="91" t="s">
        <v>5238</v>
      </c>
      <c r="BC34945" s="91" t="s">
        <v>21032</v>
      </c>
      <c r="BD34945" s="473" t="s">
        <v>1301</v>
      </c>
    </row>
    <row r="34946" spans="53:56" ht="15" x14ac:dyDescent="0.25">
      <c r="BA34946" s="90" t="s">
        <v>39539</v>
      </c>
      <c r="BB34946" s="90" t="s">
        <v>5238</v>
      </c>
      <c r="BC34946" s="90" t="s">
        <v>21032</v>
      </c>
      <c r="BD34946" s="473" t="s">
        <v>1301</v>
      </c>
    </row>
    <row r="34947" spans="53:56" ht="15" x14ac:dyDescent="0.25">
      <c r="BA34947" s="91" t="s">
        <v>39540</v>
      </c>
      <c r="BB34947" s="91" t="s">
        <v>5238</v>
      </c>
      <c r="BC34947" s="91" t="s">
        <v>21032</v>
      </c>
      <c r="BD34947" s="473" t="s">
        <v>1301</v>
      </c>
    </row>
    <row r="34948" spans="53:56" ht="15" x14ac:dyDescent="0.25">
      <c r="BA34948" s="91" t="s">
        <v>39541</v>
      </c>
      <c r="BB34948" s="91" t="s">
        <v>5238</v>
      </c>
      <c r="BC34948" s="91" t="s">
        <v>21032</v>
      </c>
      <c r="BD34948" s="473" t="s">
        <v>1301</v>
      </c>
    </row>
    <row r="34949" spans="53:56" ht="15" x14ac:dyDescent="0.25">
      <c r="BA34949" s="90" t="s">
        <v>39542</v>
      </c>
      <c r="BB34949" s="90" t="s">
        <v>5238</v>
      </c>
      <c r="BC34949" s="90" t="s">
        <v>21032</v>
      </c>
      <c r="BD34949" s="473" t="s">
        <v>1301</v>
      </c>
    </row>
    <row r="34950" spans="53:56" ht="15" x14ac:dyDescent="0.25">
      <c r="BA34950" s="91" t="s">
        <v>39543</v>
      </c>
      <c r="BB34950" s="91" t="s">
        <v>5238</v>
      </c>
      <c r="BC34950" s="91" t="s">
        <v>21032</v>
      </c>
      <c r="BD34950" s="473" t="s">
        <v>1301</v>
      </c>
    </row>
    <row r="34951" spans="53:56" ht="15" x14ac:dyDescent="0.25">
      <c r="BA34951" s="90" t="s">
        <v>39544</v>
      </c>
      <c r="BB34951" s="90" t="s">
        <v>5238</v>
      </c>
      <c r="BC34951" s="90" t="s">
        <v>21032</v>
      </c>
      <c r="BD34951" s="473" t="s">
        <v>1301</v>
      </c>
    </row>
    <row r="34952" spans="53:56" ht="15" x14ac:dyDescent="0.25">
      <c r="BA34952" s="90" t="s">
        <v>39545</v>
      </c>
      <c r="BB34952" s="90" t="s">
        <v>5238</v>
      </c>
      <c r="BC34952" s="90" t="s">
        <v>21032</v>
      </c>
      <c r="BD34952" s="473" t="s">
        <v>1301</v>
      </c>
    </row>
    <row r="34953" spans="53:56" ht="15" x14ac:dyDescent="0.25">
      <c r="BA34953" s="91" t="s">
        <v>39546</v>
      </c>
      <c r="BB34953" s="91" t="s">
        <v>5238</v>
      </c>
      <c r="BC34953" s="91" t="s">
        <v>21032</v>
      </c>
      <c r="BD34953" s="473" t="s">
        <v>1301</v>
      </c>
    </row>
    <row r="34954" spans="53:56" ht="15" x14ac:dyDescent="0.25">
      <c r="BA34954" s="90" t="s">
        <v>39547</v>
      </c>
      <c r="BB34954" s="90" t="s">
        <v>5238</v>
      </c>
      <c r="BC34954" s="90" t="s">
        <v>21032</v>
      </c>
      <c r="BD34954" s="473" t="s">
        <v>1301</v>
      </c>
    </row>
    <row r="34955" spans="53:56" ht="15" x14ac:dyDescent="0.25">
      <c r="BA34955" s="91" t="s">
        <v>39548</v>
      </c>
      <c r="BB34955" s="91" t="s">
        <v>5238</v>
      </c>
      <c r="BC34955" s="91" t="s">
        <v>21032</v>
      </c>
      <c r="BD34955" s="473" t="s">
        <v>1301</v>
      </c>
    </row>
    <row r="34956" spans="53:56" ht="15" x14ac:dyDescent="0.25">
      <c r="BA34956" s="90" t="s">
        <v>39548</v>
      </c>
      <c r="BB34956" s="90" t="s">
        <v>5238</v>
      </c>
      <c r="BC34956" s="90" t="s">
        <v>39549</v>
      </c>
      <c r="BD34956" s="473" t="s">
        <v>1301</v>
      </c>
    </row>
    <row r="34957" spans="53:56" ht="15" x14ac:dyDescent="0.25">
      <c r="BA34957" s="91" t="s">
        <v>39550</v>
      </c>
      <c r="BB34957" s="91" t="s">
        <v>5238</v>
      </c>
      <c r="BC34957" s="91" t="s">
        <v>21032</v>
      </c>
      <c r="BD34957" s="473" t="s">
        <v>1301</v>
      </c>
    </row>
    <row r="34958" spans="53:56" ht="15" x14ac:dyDescent="0.25">
      <c r="BA34958" s="90" t="s">
        <v>39551</v>
      </c>
      <c r="BB34958" s="90" t="s">
        <v>5238</v>
      </c>
      <c r="BC34958" s="90" t="s">
        <v>21032</v>
      </c>
      <c r="BD34958" s="473" t="s">
        <v>1301</v>
      </c>
    </row>
    <row r="34959" spans="53:56" ht="15" x14ac:dyDescent="0.25">
      <c r="BA34959" s="90" t="s">
        <v>39551</v>
      </c>
      <c r="BB34959" s="90" t="s">
        <v>5238</v>
      </c>
      <c r="BC34959" s="90" t="s">
        <v>36236</v>
      </c>
      <c r="BD34959" s="473" t="s">
        <v>1301</v>
      </c>
    </row>
    <row r="34960" spans="53:56" ht="15" x14ac:dyDescent="0.25">
      <c r="BA34960" s="91" t="s">
        <v>39552</v>
      </c>
      <c r="BB34960" s="91" t="s">
        <v>5238</v>
      </c>
      <c r="BC34960" s="91" t="s">
        <v>21032</v>
      </c>
      <c r="BD34960" s="473" t="s">
        <v>1301</v>
      </c>
    </row>
    <row r="34961" spans="53:56" ht="15" x14ac:dyDescent="0.25">
      <c r="BA34961" s="90" t="s">
        <v>39553</v>
      </c>
      <c r="BB34961" s="90" t="s">
        <v>5238</v>
      </c>
      <c r="BC34961" s="90" t="s">
        <v>21032</v>
      </c>
      <c r="BD34961" s="473" t="s">
        <v>1301</v>
      </c>
    </row>
    <row r="34962" spans="53:56" ht="15" x14ac:dyDescent="0.25">
      <c r="BA34962" s="91" t="s">
        <v>39554</v>
      </c>
      <c r="BB34962" s="91" t="s">
        <v>5238</v>
      </c>
      <c r="BC34962" s="91" t="s">
        <v>39508</v>
      </c>
      <c r="BD34962" s="473" t="s">
        <v>1301</v>
      </c>
    </row>
    <row r="34963" spans="53:56" ht="15" x14ac:dyDescent="0.25">
      <c r="BA34963" s="90" t="s">
        <v>39555</v>
      </c>
      <c r="BB34963" s="90" t="s">
        <v>5238</v>
      </c>
      <c r="BC34963" s="90" t="s">
        <v>39508</v>
      </c>
      <c r="BD34963" s="473" t="s">
        <v>1301</v>
      </c>
    </row>
    <row r="34964" spans="53:56" ht="15" x14ac:dyDescent="0.25">
      <c r="BA34964" s="91" t="s">
        <v>39556</v>
      </c>
      <c r="BB34964" s="91" t="s">
        <v>5238</v>
      </c>
      <c r="BC34964" s="91" t="s">
        <v>14250</v>
      </c>
      <c r="BD34964" s="473" t="s">
        <v>1301</v>
      </c>
    </row>
    <row r="34965" spans="53:56" ht="15" x14ac:dyDescent="0.25">
      <c r="BA34965" s="90" t="s">
        <v>39557</v>
      </c>
      <c r="BB34965" s="90" t="s">
        <v>5238</v>
      </c>
      <c r="BC34965" s="90" t="s">
        <v>21032</v>
      </c>
      <c r="BD34965" s="473" t="s">
        <v>1301</v>
      </c>
    </row>
    <row r="34966" spans="53:56" ht="15" x14ac:dyDescent="0.25">
      <c r="BA34966" s="90" t="s">
        <v>39558</v>
      </c>
      <c r="BB34966" s="90" t="s">
        <v>5238</v>
      </c>
      <c r="BC34966" s="90" t="s">
        <v>21032</v>
      </c>
      <c r="BD34966" s="473" t="s">
        <v>1301</v>
      </c>
    </row>
    <row r="34967" spans="53:56" ht="15" x14ac:dyDescent="0.25">
      <c r="BA34967" s="91" t="s">
        <v>39559</v>
      </c>
      <c r="BB34967" s="91" t="s">
        <v>5238</v>
      </c>
      <c r="BC34967" s="91" t="s">
        <v>21032</v>
      </c>
      <c r="BD34967" s="473" t="s">
        <v>1301</v>
      </c>
    </row>
    <row r="34968" spans="53:56" ht="15" x14ac:dyDescent="0.25">
      <c r="BA34968" s="90" t="s">
        <v>39560</v>
      </c>
      <c r="BB34968" s="90" t="s">
        <v>5238</v>
      </c>
      <c r="BC34968" s="90" t="s">
        <v>21032</v>
      </c>
      <c r="BD34968" s="473" t="s">
        <v>1301</v>
      </c>
    </row>
    <row r="34969" spans="53:56" ht="15" x14ac:dyDescent="0.25">
      <c r="BA34969" s="91" t="s">
        <v>39561</v>
      </c>
      <c r="BB34969" s="91" t="s">
        <v>5238</v>
      </c>
      <c r="BC34969" s="91" t="s">
        <v>39508</v>
      </c>
      <c r="BD34969" s="473" t="s">
        <v>1301</v>
      </c>
    </row>
    <row r="34970" spans="53:56" ht="15" x14ac:dyDescent="0.25">
      <c r="BA34970" s="90" t="s">
        <v>39562</v>
      </c>
      <c r="BB34970" s="90" t="s">
        <v>5238</v>
      </c>
      <c r="BC34970" s="90" t="s">
        <v>39508</v>
      </c>
      <c r="BD34970" s="473" t="s">
        <v>1301</v>
      </c>
    </row>
    <row r="34971" spans="53:56" ht="15" x14ac:dyDescent="0.25">
      <c r="BA34971" s="90" t="s">
        <v>39563</v>
      </c>
      <c r="BB34971" s="90" t="s">
        <v>5238</v>
      </c>
      <c r="BC34971" s="90" t="s">
        <v>39508</v>
      </c>
      <c r="BD34971" s="473" t="s">
        <v>1301</v>
      </c>
    </row>
    <row r="34972" spans="53:56" ht="15" x14ac:dyDescent="0.25">
      <c r="BA34972" s="90" t="s">
        <v>39564</v>
      </c>
      <c r="BB34972" s="90" t="s">
        <v>5238</v>
      </c>
      <c r="BC34972" s="90" t="s">
        <v>39504</v>
      </c>
      <c r="BD34972" s="473" t="s">
        <v>1301</v>
      </c>
    </row>
    <row r="34973" spans="53:56" ht="15" x14ac:dyDescent="0.25">
      <c r="BA34973" s="91" t="s">
        <v>39565</v>
      </c>
      <c r="BB34973" s="91" t="s">
        <v>5238</v>
      </c>
      <c r="BC34973" s="91" t="s">
        <v>39504</v>
      </c>
      <c r="BD34973" s="473" t="s">
        <v>1301</v>
      </c>
    </row>
    <row r="34974" spans="53:56" ht="15" x14ac:dyDescent="0.25">
      <c r="BA34974" s="91" t="s">
        <v>39566</v>
      </c>
      <c r="BB34974" s="91" t="s">
        <v>5238</v>
      </c>
      <c r="BC34974" s="91" t="s">
        <v>39504</v>
      </c>
      <c r="BD34974" s="473" t="s">
        <v>1301</v>
      </c>
    </row>
    <row r="34975" spans="53:56" ht="15" x14ac:dyDescent="0.25">
      <c r="BA34975" s="90" t="s">
        <v>39567</v>
      </c>
      <c r="BB34975" s="90" t="s">
        <v>5238</v>
      </c>
      <c r="BC34975" s="90" t="s">
        <v>39504</v>
      </c>
      <c r="BD34975" s="473" t="s">
        <v>1301</v>
      </c>
    </row>
    <row r="34976" spans="53:56" ht="15" x14ac:dyDescent="0.25">
      <c r="BA34976" s="91" t="s">
        <v>39568</v>
      </c>
      <c r="BB34976" s="91" t="s">
        <v>5238</v>
      </c>
      <c r="BC34976" s="91" t="s">
        <v>39504</v>
      </c>
      <c r="BD34976" s="473" t="s">
        <v>1301</v>
      </c>
    </row>
    <row r="34977" spans="53:56" ht="15" x14ac:dyDescent="0.25">
      <c r="BA34977" s="90" t="s">
        <v>39569</v>
      </c>
      <c r="BB34977" s="90" t="s">
        <v>5238</v>
      </c>
      <c r="BC34977" s="90" t="s">
        <v>14250</v>
      </c>
      <c r="BD34977" s="473" t="s">
        <v>1301</v>
      </c>
    </row>
    <row r="34978" spans="53:56" ht="15" x14ac:dyDescent="0.25">
      <c r="BA34978" s="90" t="s">
        <v>39570</v>
      </c>
      <c r="BB34978" s="90" t="s">
        <v>5238</v>
      </c>
      <c r="BC34978" s="90" t="s">
        <v>39508</v>
      </c>
      <c r="BD34978" s="473" t="s">
        <v>1301</v>
      </c>
    </row>
    <row r="34979" spans="53:56" ht="15" x14ac:dyDescent="0.25">
      <c r="BA34979" s="90" t="s">
        <v>39571</v>
      </c>
      <c r="BB34979" s="90" t="s">
        <v>5238</v>
      </c>
      <c r="BC34979" s="90" t="s">
        <v>39504</v>
      </c>
      <c r="BD34979" s="473" t="s">
        <v>1301</v>
      </c>
    </row>
    <row r="34980" spans="53:56" ht="15" x14ac:dyDescent="0.25">
      <c r="BA34980" s="91" t="s">
        <v>39572</v>
      </c>
      <c r="BB34980" s="91" t="s">
        <v>5238</v>
      </c>
      <c r="BC34980" s="91" t="s">
        <v>21032</v>
      </c>
      <c r="BD34980" s="473" t="s">
        <v>1301</v>
      </c>
    </row>
    <row r="34981" spans="53:56" ht="15" x14ac:dyDescent="0.25">
      <c r="BA34981" s="90" t="s">
        <v>39573</v>
      </c>
      <c r="BB34981" s="90" t="s">
        <v>5238</v>
      </c>
      <c r="BC34981" s="90" t="s">
        <v>39504</v>
      </c>
      <c r="BD34981" s="473" t="s">
        <v>1301</v>
      </c>
    </row>
    <row r="34982" spans="53:56" ht="15" x14ac:dyDescent="0.25">
      <c r="BA34982" s="91" t="s">
        <v>39573</v>
      </c>
      <c r="BB34982" s="91" t="s">
        <v>5238</v>
      </c>
      <c r="BC34982" s="91" t="s">
        <v>21032</v>
      </c>
      <c r="BD34982" s="473" t="s">
        <v>1301</v>
      </c>
    </row>
    <row r="34983" spans="53:56" ht="15" x14ac:dyDescent="0.25">
      <c r="BA34983" s="90" t="s">
        <v>39574</v>
      </c>
      <c r="BB34983" s="90" t="s">
        <v>5238</v>
      </c>
      <c r="BC34983" s="90" t="s">
        <v>21032</v>
      </c>
      <c r="BD34983" s="473" t="s">
        <v>1301</v>
      </c>
    </row>
    <row r="34984" spans="53:56" ht="15" x14ac:dyDescent="0.25">
      <c r="BA34984" s="91" t="s">
        <v>39575</v>
      </c>
      <c r="BB34984" s="91" t="s">
        <v>5238</v>
      </c>
      <c r="BC34984" s="91" t="s">
        <v>21032</v>
      </c>
      <c r="BD34984" s="473" t="s">
        <v>1301</v>
      </c>
    </row>
    <row r="34985" spans="53:56" ht="15" x14ac:dyDescent="0.25">
      <c r="BA34985" s="90" t="s">
        <v>39576</v>
      </c>
      <c r="BB34985" s="90" t="s">
        <v>5238</v>
      </c>
      <c r="BC34985" s="90" t="s">
        <v>21032</v>
      </c>
      <c r="BD34985" s="473" t="s">
        <v>1301</v>
      </c>
    </row>
    <row r="34986" spans="53:56" ht="15" x14ac:dyDescent="0.25">
      <c r="BA34986" s="90" t="s">
        <v>39577</v>
      </c>
      <c r="BB34986" s="90" t="s">
        <v>5238</v>
      </c>
      <c r="BC34986" s="90" t="s">
        <v>21032</v>
      </c>
      <c r="BD34986" s="473" t="s">
        <v>1301</v>
      </c>
    </row>
    <row r="34987" spans="53:56" ht="15" x14ac:dyDescent="0.25">
      <c r="BA34987" s="90" t="s">
        <v>39578</v>
      </c>
      <c r="BB34987" s="90" t="s">
        <v>5238</v>
      </c>
      <c r="BC34987" s="90" t="s">
        <v>39504</v>
      </c>
      <c r="BD34987" s="473" t="s">
        <v>1301</v>
      </c>
    </row>
    <row r="34988" spans="53:56" ht="15" x14ac:dyDescent="0.25">
      <c r="BA34988" s="90" t="s">
        <v>39579</v>
      </c>
      <c r="BB34988" s="90" t="s">
        <v>5238</v>
      </c>
      <c r="BC34988" s="90" t="s">
        <v>39530</v>
      </c>
      <c r="BD34988" s="473" t="s">
        <v>1301</v>
      </c>
    </row>
    <row r="34989" spans="53:56" ht="15" x14ac:dyDescent="0.25">
      <c r="BA34989" s="91" t="s">
        <v>39580</v>
      </c>
      <c r="BB34989" s="91" t="s">
        <v>5238</v>
      </c>
      <c r="BC34989" s="91" t="s">
        <v>21032</v>
      </c>
      <c r="BD34989" s="473" t="s">
        <v>1301</v>
      </c>
    </row>
    <row r="34990" spans="53:56" ht="15" x14ac:dyDescent="0.25">
      <c r="BA34990" s="90" t="s">
        <v>39580</v>
      </c>
      <c r="BB34990" s="90" t="s">
        <v>5238</v>
      </c>
      <c r="BC34990" s="90" t="s">
        <v>39530</v>
      </c>
      <c r="BD34990" s="473" t="s">
        <v>1301</v>
      </c>
    </row>
    <row r="34991" spans="53:56" ht="15" x14ac:dyDescent="0.25">
      <c r="BA34991" s="91" t="s">
        <v>39581</v>
      </c>
      <c r="BB34991" s="91" t="s">
        <v>5238</v>
      </c>
      <c r="BC34991" s="91" t="s">
        <v>21032</v>
      </c>
      <c r="BD34991" s="473" t="s">
        <v>1301</v>
      </c>
    </row>
    <row r="34992" spans="53:56" ht="15" x14ac:dyDescent="0.25">
      <c r="BA34992" s="90" t="s">
        <v>39582</v>
      </c>
      <c r="BB34992" s="90" t="s">
        <v>5238</v>
      </c>
      <c r="BC34992" s="90" t="s">
        <v>14250</v>
      </c>
      <c r="BD34992" s="473" t="s">
        <v>1301</v>
      </c>
    </row>
    <row r="34993" spans="53:56" ht="15" x14ac:dyDescent="0.25">
      <c r="BA34993" s="90" t="s">
        <v>39583</v>
      </c>
      <c r="BB34993" s="90" t="s">
        <v>5238</v>
      </c>
      <c r="BC34993" s="90" t="s">
        <v>14250</v>
      </c>
      <c r="BD34993" s="473" t="s">
        <v>1301</v>
      </c>
    </row>
    <row r="34994" spans="53:56" ht="15" x14ac:dyDescent="0.25">
      <c r="BA34994" s="91" t="s">
        <v>39584</v>
      </c>
      <c r="BB34994" s="91" t="s">
        <v>5238</v>
      </c>
      <c r="BC34994" s="91" t="s">
        <v>14250</v>
      </c>
      <c r="BD34994" s="473" t="s">
        <v>1301</v>
      </c>
    </row>
    <row r="34995" spans="53:56" ht="15" x14ac:dyDescent="0.25">
      <c r="BA34995" s="90" t="s">
        <v>39585</v>
      </c>
      <c r="BB34995" s="90" t="s">
        <v>5238</v>
      </c>
      <c r="BC34995" s="90" t="s">
        <v>39504</v>
      </c>
      <c r="BD34995" s="473" t="s">
        <v>1301</v>
      </c>
    </row>
    <row r="34996" spans="53:56" ht="15" x14ac:dyDescent="0.25">
      <c r="BA34996" s="91" t="s">
        <v>39585</v>
      </c>
      <c r="BB34996" s="91" t="s">
        <v>5238</v>
      </c>
      <c r="BC34996" s="91" t="s">
        <v>39508</v>
      </c>
      <c r="BD34996" s="473" t="s">
        <v>1301</v>
      </c>
    </row>
    <row r="34997" spans="53:56" ht="15" x14ac:dyDescent="0.25">
      <c r="BA34997" s="91" t="s">
        <v>39586</v>
      </c>
      <c r="BB34997" s="91" t="s">
        <v>5238</v>
      </c>
      <c r="BC34997" s="91" t="s">
        <v>39504</v>
      </c>
      <c r="BD34997" s="473" t="s">
        <v>1301</v>
      </c>
    </row>
    <row r="34998" spans="53:56" ht="15" x14ac:dyDescent="0.25">
      <c r="BA34998" s="91" t="s">
        <v>39587</v>
      </c>
      <c r="BB34998" s="91" t="s">
        <v>5238</v>
      </c>
      <c r="BC34998" s="91" t="s">
        <v>39504</v>
      </c>
      <c r="BD34998" s="473" t="s">
        <v>1301</v>
      </c>
    </row>
    <row r="34999" spans="53:56" ht="15" x14ac:dyDescent="0.25">
      <c r="BA34999" s="91" t="s">
        <v>39588</v>
      </c>
      <c r="BB34999" s="91" t="s">
        <v>5238</v>
      </c>
      <c r="BC34999" s="91" t="s">
        <v>39504</v>
      </c>
      <c r="BD34999" s="473" t="s">
        <v>1301</v>
      </c>
    </row>
    <row r="35000" spans="53:56" ht="15" x14ac:dyDescent="0.25">
      <c r="BA35000" s="90" t="s">
        <v>39588</v>
      </c>
      <c r="BB35000" s="90" t="s">
        <v>5238</v>
      </c>
      <c r="BC35000" s="90" t="s">
        <v>21032</v>
      </c>
      <c r="BD35000" s="473" t="s">
        <v>1301</v>
      </c>
    </row>
    <row r="35001" spans="53:56" ht="15" x14ac:dyDescent="0.25">
      <c r="BA35001" s="91" t="s">
        <v>39589</v>
      </c>
      <c r="BB35001" s="91" t="s">
        <v>5238</v>
      </c>
      <c r="BC35001" s="91" t="s">
        <v>21032</v>
      </c>
      <c r="BD35001" s="473" t="s">
        <v>1301</v>
      </c>
    </row>
    <row r="35002" spans="53:56" ht="15" x14ac:dyDescent="0.25">
      <c r="BA35002" s="90" t="s">
        <v>39590</v>
      </c>
      <c r="BB35002" s="90" t="s">
        <v>5238</v>
      </c>
      <c r="BC35002" s="90" t="s">
        <v>36236</v>
      </c>
      <c r="BD35002" s="473" t="s">
        <v>1301</v>
      </c>
    </row>
    <row r="35003" spans="53:56" ht="15" x14ac:dyDescent="0.25">
      <c r="BA35003" s="91" t="s">
        <v>39591</v>
      </c>
      <c r="BB35003" s="91" t="s">
        <v>5238</v>
      </c>
      <c r="BC35003" s="91" t="s">
        <v>39592</v>
      </c>
      <c r="BD35003" s="91"/>
    </row>
    <row r="35004" spans="53:56" ht="15" x14ac:dyDescent="0.25">
      <c r="BA35004" s="90" t="s">
        <v>39593</v>
      </c>
      <c r="BB35004" s="90" t="s">
        <v>5238</v>
      </c>
      <c r="BC35004" s="90" t="s">
        <v>39594</v>
      </c>
      <c r="BD35004" s="90"/>
    </row>
    <row r="35005" spans="53:56" ht="15" x14ac:dyDescent="0.25">
      <c r="BA35005" s="91" t="s">
        <v>39595</v>
      </c>
      <c r="BB35005" s="91" t="s">
        <v>5238</v>
      </c>
      <c r="BC35005" s="91" t="s">
        <v>21032</v>
      </c>
      <c r="BD35005" s="473" t="s">
        <v>1301</v>
      </c>
    </row>
    <row r="35006" spans="53:56" ht="15" x14ac:dyDescent="0.25">
      <c r="BA35006" s="90" t="s">
        <v>39596</v>
      </c>
      <c r="BB35006" s="90" t="s">
        <v>5238</v>
      </c>
      <c r="BC35006" s="90" t="s">
        <v>39592</v>
      </c>
      <c r="BD35006" s="90"/>
    </row>
    <row r="35007" spans="53:56" ht="15" x14ac:dyDescent="0.25">
      <c r="BA35007" s="91" t="s">
        <v>39597</v>
      </c>
      <c r="BB35007" s="91" t="s">
        <v>5238</v>
      </c>
      <c r="BC35007" s="91" t="s">
        <v>21032</v>
      </c>
      <c r="BD35007" s="473" t="s">
        <v>1301</v>
      </c>
    </row>
    <row r="35008" spans="53:56" ht="15" x14ac:dyDescent="0.25">
      <c r="BA35008" s="91" t="s">
        <v>39598</v>
      </c>
      <c r="BB35008" s="91" t="s">
        <v>5238</v>
      </c>
      <c r="BC35008" s="91" t="s">
        <v>39592</v>
      </c>
      <c r="BD35008" s="91"/>
    </row>
    <row r="35009" spans="53:56" ht="15" x14ac:dyDescent="0.25">
      <c r="BA35009" s="90" t="s">
        <v>39599</v>
      </c>
      <c r="BB35009" s="90" t="s">
        <v>5238</v>
      </c>
      <c r="BC35009" s="90" t="s">
        <v>39592</v>
      </c>
      <c r="BD35009" s="90"/>
    </row>
    <row r="35010" spans="53:56" ht="15" x14ac:dyDescent="0.25">
      <c r="BA35010" s="91" t="s">
        <v>39600</v>
      </c>
      <c r="BB35010" s="91" t="s">
        <v>5238</v>
      </c>
      <c r="BC35010" s="91" t="s">
        <v>39601</v>
      </c>
      <c r="BD35010" s="91"/>
    </row>
    <row r="35011" spans="53:56" ht="15" x14ac:dyDescent="0.25">
      <c r="BA35011" s="90" t="s">
        <v>39602</v>
      </c>
      <c r="BB35011" s="90" t="s">
        <v>5238</v>
      </c>
      <c r="BC35011" s="90" t="s">
        <v>21032</v>
      </c>
      <c r="BD35011" s="473" t="s">
        <v>1301</v>
      </c>
    </row>
    <row r="35012" spans="53:56" ht="15" x14ac:dyDescent="0.25">
      <c r="BA35012" s="91" t="s">
        <v>39603</v>
      </c>
      <c r="BB35012" s="91" t="s">
        <v>5238</v>
      </c>
      <c r="BC35012" s="91" t="s">
        <v>21032</v>
      </c>
      <c r="BD35012" s="473" t="s">
        <v>1301</v>
      </c>
    </row>
    <row r="35013" spans="53:56" ht="15" x14ac:dyDescent="0.25">
      <c r="BA35013" s="90" t="s">
        <v>39604</v>
      </c>
      <c r="BB35013" s="90" t="s">
        <v>5238</v>
      </c>
      <c r="BC35013" s="90" t="s">
        <v>39594</v>
      </c>
      <c r="BD35013" s="90"/>
    </row>
    <row r="35014" spans="53:56" ht="15" x14ac:dyDescent="0.25">
      <c r="BA35014" s="91" t="s">
        <v>39605</v>
      </c>
      <c r="BB35014" s="91" t="s">
        <v>5238</v>
      </c>
      <c r="BC35014" s="91" t="s">
        <v>39601</v>
      </c>
      <c r="BD35014" s="91"/>
    </row>
    <row r="35015" spans="53:56" ht="15" x14ac:dyDescent="0.25">
      <c r="BA35015" s="90" t="s">
        <v>39606</v>
      </c>
      <c r="BB35015" s="90" t="s">
        <v>5238</v>
      </c>
      <c r="BC35015" s="90" t="s">
        <v>36236</v>
      </c>
      <c r="BD35015" s="90"/>
    </row>
    <row r="35016" spans="53:56" ht="15" x14ac:dyDescent="0.25">
      <c r="BA35016" s="91" t="s">
        <v>39607</v>
      </c>
      <c r="BB35016" s="91" t="s">
        <v>5238</v>
      </c>
      <c r="BC35016" s="91" t="s">
        <v>36236</v>
      </c>
      <c r="BD35016" s="91"/>
    </row>
    <row r="35017" spans="53:56" ht="15" x14ac:dyDescent="0.25">
      <c r="BA35017" s="90" t="s">
        <v>39608</v>
      </c>
      <c r="BB35017" s="90" t="s">
        <v>5238</v>
      </c>
      <c r="BC35017" s="90" t="s">
        <v>39504</v>
      </c>
      <c r="BD35017" s="473" t="s">
        <v>1301</v>
      </c>
    </row>
    <row r="35018" spans="53:56" ht="15" x14ac:dyDescent="0.25">
      <c r="BA35018" s="91" t="s">
        <v>39609</v>
      </c>
      <c r="BB35018" s="91" t="s">
        <v>5238</v>
      </c>
      <c r="BC35018" s="91" t="s">
        <v>21032</v>
      </c>
      <c r="BD35018" s="473" t="s">
        <v>1301</v>
      </c>
    </row>
    <row r="35019" spans="53:56" ht="15" x14ac:dyDescent="0.25">
      <c r="BA35019" s="90" t="s">
        <v>39610</v>
      </c>
      <c r="BB35019" s="90" t="s">
        <v>5238</v>
      </c>
      <c r="BC35019" s="90" t="s">
        <v>16639</v>
      </c>
      <c r="BD35019" s="90"/>
    </row>
    <row r="35020" spans="53:56" ht="15" x14ac:dyDescent="0.25">
      <c r="BA35020" s="91" t="s">
        <v>39611</v>
      </c>
      <c r="BB35020" s="91" t="s">
        <v>5238</v>
      </c>
      <c r="BC35020" s="91" t="s">
        <v>36236</v>
      </c>
      <c r="BD35020" s="473" t="s">
        <v>1301</v>
      </c>
    </row>
    <row r="35021" spans="53:56" ht="15" x14ac:dyDescent="0.25">
      <c r="BA35021" s="90" t="s">
        <v>39612</v>
      </c>
      <c r="BB35021" s="90" t="s">
        <v>5238</v>
      </c>
      <c r="BC35021" s="90" t="s">
        <v>39601</v>
      </c>
      <c r="BD35021" s="90"/>
    </row>
    <row r="35022" spans="53:56" ht="15" x14ac:dyDescent="0.25">
      <c r="BA35022" s="91" t="s">
        <v>39613</v>
      </c>
      <c r="BB35022" s="91" t="s">
        <v>5238</v>
      </c>
      <c r="BC35022" s="91" t="s">
        <v>39594</v>
      </c>
      <c r="BD35022" s="91"/>
    </row>
    <row r="35023" spans="53:56" ht="15" x14ac:dyDescent="0.25">
      <c r="BA35023" s="90" t="s">
        <v>39614</v>
      </c>
      <c r="BB35023" s="90" t="s">
        <v>5238</v>
      </c>
      <c r="BC35023" s="90" t="s">
        <v>39530</v>
      </c>
      <c r="BD35023" s="473" t="s">
        <v>1301</v>
      </c>
    </row>
    <row r="35024" spans="53:56" ht="15" x14ac:dyDescent="0.25">
      <c r="BA35024" s="91" t="s">
        <v>39615</v>
      </c>
      <c r="BB35024" s="91" t="s">
        <v>5238</v>
      </c>
      <c r="BC35024" s="91" t="s">
        <v>21032</v>
      </c>
      <c r="BD35024" s="473" t="s">
        <v>1301</v>
      </c>
    </row>
    <row r="35025" spans="53:56" ht="15" x14ac:dyDescent="0.25">
      <c r="BA35025" s="90" t="s">
        <v>39616</v>
      </c>
      <c r="BB35025" s="90" t="s">
        <v>5238</v>
      </c>
      <c r="BC35025" s="90" t="s">
        <v>39617</v>
      </c>
      <c r="BD35025" s="473" t="s">
        <v>1301</v>
      </c>
    </row>
    <row r="35026" spans="53:56" ht="15" x14ac:dyDescent="0.25">
      <c r="BA35026" s="91" t="s">
        <v>39618</v>
      </c>
      <c r="BB35026" s="91" t="s">
        <v>5238</v>
      </c>
      <c r="BC35026" s="91" t="s">
        <v>21032</v>
      </c>
      <c r="BD35026" s="473" t="s">
        <v>1301</v>
      </c>
    </row>
    <row r="35027" spans="53:56" ht="15" x14ac:dyDescent="0.25">
      <c r="BA35027" s="90" t="s">
        <v>39619</v>
      </c>
      <c r="BB35027" s="90" t="s">
        <v>5238</v>
      </c>
      <c r="BC35027" s="90" t="s">
        <v>21032</v>
      </c>
      <c r="BD35027" s="473" t="s">
        <v>1301</v>
      </c>
    </row>
    <row r="35028" spans="53:56" ht="15" x14ac:dyDescent="0.25">
      <c r="BA35028" s="91" t="s">
        <v>39620</v>
      </c>
      <c r="BB35028" s="91" t="s">
        <v>5238</v>
      </c>
      <c r="BC35028" s="91" t="s">
        <v>39594</v>
      </c>
      <c r="BD35028" s="91"/>
    </row>
    <row r="35029" spans="53:56" ht="15" x14ac:dyDescent="0.25">
      <c r="BA35029" s="90" t="s">
        <v>39621</v>
      </c>
      <c r="BB35029" s="90" t="s">
        <v>5238</v>
      </c>
      <c r="BC35029" s="90" t="s">
        <v>21032</v>
      </c>
      <c r="BD35029" s="473" t="s">
        <v>1301</v>
      </c>
    </row>
    <row r="35030" spans="53:56" ht="15" x14ac:dyDescent="0.25">
      <c r="BA35030" s="91" t="s">
        <v>39622</v>
      </c>
      <c r="BB35030" s="91" t="s">
        <v>5238</v>
      </c>
      <c r="BC35030" s="91" t="s">
        <v>39601</v>
      </c>
      <c r="BD35030" s="91"/>
    </row>
    <row r="35031" spans="53:56" ht="15" x14ac:dyDescent="0.25">
      <c r="BA35031" s="91" t="s">
        <v>39623</v>
      </c>
      <c r="BB35031" s="91" t="s">
        <v>5238</v>
      </c>
      <c r="BC35031" s="91" t="s">
        <v>16639</v>
      </c>
      <c r="BD35031" s="91"/>
    </row>
    <row r="35032" spans="53:56" ht="15" x14ac:dyDescent="0.25">
      <c r="BA35032" s="91" t="s">
        <v>39623</v>
      </c>
      <c r="BB35032" s="91" t="s">
        <v>5238</v>
      </c>
      <c r="BC35032" s="91" t="s">
        <v>39601</v>
      </c>
      <c r="BD35032" s="91"/>
    </row>
    <row r="35033" spans="53:56" ht="15" x14ac:dyDescent="0.25">
      <c r="BA35033" s="91" t="s">
        <v>39624</v>
      </c>
      <c r="BB35033" s="91" t="s">
        <v>5238</v>
      </c>
      <c r="BC35033" s="91" t="s">
        <v>39592</v>
      </c>
      <c r="BD35033" s="91"/>
    </row>
    <row r="35034" spans="53:56" ht="15" x14ac:dyDescent="0.25">
      <c r="BA35034" s="90" t="s">
        <v>39625</v>
      </c>
      <c r="BB35034" s="90" t="s">
        <v>5238</v>
      </c>
      <c r="BC35034" s="90" t="s">
        <v>21032</v>
      </c>
      <c r="BD35034" s="473" t="s">
        <v>1301</v>
      </c>
    </row>
    <row r="35035" spans="53:56" ht="15" x14ac:dyDescent="0.25">
      <c r="BA35035" s="90" t="s">
        <v>39626</v>
      </c>
      <c r="BB35035" s="90" t="s">
        <v>5238</v>
      </c>
      <c r="BC35035" s="90" t="s">
        <v>16639</v>
      </c>
      <c r="BD35035" s="90"/>
    </row>
    <row r="35036" spans="53:56" ht="15" x14ac:dyDescent="0.25">
      <c r="BA35036" s="91" t="s">
        <v>39626</v>
      </c>
      <c r="BB35036" s="91" t="s">
        <v>5238</v>
      </c>
      <c r="BC35036" s="91" t="s">
        <v>39601</v>
      </c>
      <c r="BD35036" s="91"/>
    </row>
    <row r="35037" spans="53:56" ht="15" x14ac:dyDescent="0.25">
      <c r="BA35037" s="90" t="s">
        <v>39627</v>
      </c>
      <c r="BB35037" s="90" t="s">
        <v>5238</v>
      </c>
      <c r="BC35037" s="90" t="s">
        <v>16639</v>
      </c>
      <c r="BD35037" s="90"/>
    </row>
    <row r="35038" spans="53:56" ht="15" x14ac:dyDescent="0.25">
      <c r="BA35038" s="91" t="s">
        <v>39628</v>
      </c>
      <c r="BB35038" s="91" t="s">
        <v>5238</v>
      </c>
      <c r="BC35038" s="91" t="s">
        <v>21032</v>
      </c>
      <c r="BD35038" s="473" t="s">
        <v>1301</v>
      </c>
    </row>
    <row r="35039" spans="53:56" ht="15" x14ac:dyDescent="0.25">
      <c r="BA35039" s="90" t="s">
        <v>39629</v>
      </c>
      <c r="BB35039" s="90" t="s">
        <v>5238</v>
      </c>
      <c r="BC35039" s="90" t="s">
        <v>21032</v>
      </c>
      <c r="BD35039" s="473" t="s">
        <v>1301</v>
      </c>
    </row>
    <row r="35040" spans="53:56" ht="15" x14ac:dyDescent="0.25">
      <c r="BA35040" s="91" t="s">
        <v>39630</v>
      </c>
      <c r="BB35040" s="91" t="s">
        <v>5238</v>
      </c>
      <c r="BC35040" s="91" t="s">
        <v>39592</v>
      </c>
      <c r="BD35040" s="91"/>
    </row>
    <row r="35041" spans="53:56" ht="15" x14ac:dyDescent="0.25">
      <c r="BA35041" s="90" t="s">
        <v>39631</v>
      </c>
      <c r="BB35041" s="90" t="s">
        <v>5238</v>
      </c>
      <c r="BC35041" s="90" t="s">
        <v>36236</v>
      </c>
      <c r="BD35041" s="90"/>
    </row>
    <row r="35042" spans="53:56" ht="15" x14ac:dyDescent="0.25">
      <c r="BA35042" s="91" t="s">
        <v>39632</v>
      </c>
      <c r="BB35042" s="91" t="s">
        <v>5238</v>
      </c>
      <c r="BC35042" s="91" t="s">
        <v>39592</v>
      </c>
      <c r="BD35042" s="91"/>
    </row>
    <row r="35043" spans="53:56" ht="15" x14ac:dyDescent="0.25">
      <c r="BA35043" s="90" t="s">
        <v>39633</v>
      </c>
      <c r="BB35043" s="90" t="s">
        <v>5238</v>
      </c>
      <c r="BC35043" s="90" t="s">
        <v>36236</v>
      </c>
      <c r="BD35043" s="90"/>
    </row>
    <row r="35044" spans="53:56" ht="15" x14ac:dyDescent="0.25">
      <c r="BA35044" s="91" t="s">
        <v>39634</v>
      </c>
      <c r="BB35044" s="91" t="s">
        <v>5238</v>
      </c>
      <c r="BC35044" s="91" t="s">
        <v>36236</v>
      </c>
      <c r="BD35044" s="91"/>
    </row>
    <row r="35045" spans="53:56" ht="15" x14ac:dyDescent="0.25">
      <c r="BA35045" s="90" t="s">
        <v>39634</v>
      </c>
      <c r="BB35045" s="90" t="s">
        <v>5238</v>
      </c>
      <c r="BC35045" s="90" t="s">
        <v>39592</v>
      </c>
      <c r="BD35045" s="90"/>
    </row>
    <row r="35046" spans="53:56" ht="15" x14ac:dyDescent="0.25">
      <c r="BA35046" s="90" t="s">
        <v>39635</v>
      </c>
      <c r="BB35046" s="90" t="s">
        <v>5238</v>
      </c>
      <c r="BC35046" s="90" t="s">
        <v>16639</v>
      </c>
      <c r="BD35046" s="90"/>
    </row>
    <row r="35047" spans="53:56" ht="15" x14ac:dyDescent="0.25">
      <c r="BA35047" s="90" t="s">
        <v>39636</v>
      </c>
      <c r="BB35047" s="90" t="s">
        <v>5238</v>
      </c>
      <c r="BC35047" s="90" t="s">
        <v>39601</v>
      </c>
      <c r="BD35047" s="90"/>
    </row>
    <row r="35048" spans="53:56" ht="15" x14ac:dyDescent="0.25">
      <c r="BA35048" s="91" t="s">
        <v>39637</v>
      </c>
      <c r="BB35048" s="91" t="s">
        <v>5238</v>
      </c>
      <c r="BC35048" s="91" t="s">
        <v>39601</v>
      </c>
      <c r="BD35048" s="91"/>
    </row>
    <row r="35049" spans="53:56" ht="15" x14ac:dyDescent="0.25">
      <c r="BA35049" s="90" t="s">
        <v>39638</v>
      </c>
      <c r="BB35049" s="90" t="s">
        <v>5238</v>
      </c>
      <c r="BC35049" s="90" t="s">
        <v>21032</v>
      </c>
      <c r="BD35049" s="473" t="s">
        <v>1301</v>
      </c>
    </row>
    <row r="35050" spans="53:56" ht="15" x14ac:dyDescent="0.25">
      <c r="BA35050" s="90" t="s">
        <v>39638</v>
      </c>
      <c r="BB35050" s="90" t="s">
        <v>5238</v>
      </c>
      <c r="BC35050" s="90" t="s">
        <v>39601</v>
      </c>
      <c r="BD35050" s="90"/>
    </row>
    <row r="35051" spans="53:56" ht="15" x14ac:dyDescent="0.25">
      <c r="BA35051" s="91" t="s">
        <v>39639</v>
      </c>
      <c r="BB35051" s="91" t="s">
        <v>5238</v>
      </c>
      <c r="BC35051" s="91" t="s">
        <v>39601</v>
      </c>
      <c r="BD35051" s="91"/>
    </row>
    <row r="35052" spans="53:56" ht="15" x14ac:dyDescent="0.25">
      <c r="BA35052" s="91" t="s">
        <v>39640</v>
      </c>
      <c r="BB35052" s="91" t="s">
        <v>5238</v>
      </c>
      <c r="BC35052" s="91" t="s">
        <v>39601</v>
      </c>
      <c r="BD35052" s="91"/>
    </row>
    <row r="35053" spans="53:56" ht="15" x14ac:dyDescent="0.25">
      <c r="BA35053" s="90" t="s">
        <v>39641</v>
      </c>
      <c r="BB35053" s="90" t="s">
        <v>5238</v>
      </c>
      <c r="BC35053" s="90" t="s">
        <v>16639</v>
      </c>
      <c r="BD35053" s="90"/>
    </row>
    <row r="35054" spans="53:56" ht="15" x14ac:dyDescent="0.25">
      <c r="BA35054" s="91" t="s">
        <v>39642</v>
      </c>
      <c r="BB35054" s="91" t="s">
        <v>5238</v>
      </c>
      <c r="BC35054" s="91" t="s">
        <v>39504</v>
      </c>
      <c r="BD35054" s="473" t="s">
        <v>1301</v>
      </c>
    </row>
    <row r="35055" spans="53:56" ht="15" x14ac:dyDescent="0.25">
      <c r="BA35055" s="90" t="s">
        <v>39643</v>
      </c>
      <c r="BB35055" s="90" t="s">
        <v>5238</v>
      </c>
      <c r="BC35055" s="90" t="s">
        <v>36236</v>
      </c>
      <c r="BD35055" s="90"/>
    </row>
    <row r="35056" spans="53:56" ht="15" x14ac:dyDescent="0.25">
      <c r="BA35056" s="91" t="s">
        <v>39644</v>
      </c>
      <c r="BB35056" s="91" t="s">
        <v>5238</v>
      </c>
      <c r="BC35056" s="91" t="s">
        <v>39504</v>
      </c>
      <c r="BD35056" s="473" t="s">
        <v>1301</v>
      </c>
    </row>
    <row r="35057" spans="53:56" ht="15" x14ac:dyDescent="0.25">
      <c r="BA35057" s="91" t="s">
        <v>39645</v>
      </c>
      <c r="BB35057" s="91" t="s">
        <v>5238</v>
      </c>
      <c r="BC35057" s="91" t="s">
        <v>36236</v>
      </c>
      <c r="BD35057" s="91"/>
    </row>
    <row r="35058" spans="53:56" ht="15" x14ac:dyDescent="0.25">
      <c r="BA35058" s="90" t="s">
        <v>39646</v>
      </c>
      <c r="BB35058" s="90" t="s">
        <v>5238</v>
      </c>
      <c r="BC35058" s="90" t="s">
        <v>36236</v>
      </c>
      <c r="BD35058" s="90"/>
    </row>
    <row r="35059" spans="53:56" ht="15" x14ac:dyDescent="0.25">
      <c r="BA35059" s="90" t="s">
        <v>39647</v>
      </c>
      <c r="BB35059" s="90" t="s">
        <v>5238</v>
      </c>
      <c r="BC35059" s="90" t="s">
        <v>39594</v>
      </c>
      <c r="BD35059" s="90"/>
    </row>
    <row r="35060" spans="53:56" ht="15" x14ac:dyDescent="0.25">
      <c r="BA35060" s="91" t="s">
        <v>39648</v>
      </c>
      <c r="BB35060" s="91" t="s">
        <v>5238</v>
      </c>
      <c r="BC35060" s="91" t="s">
        <v>21032</v>
      </c>
      <c r="BD35060" s="473" t="s">
        <v>1301</v>
      </c>
    </row>
    <row r="35061" spans="53:56" ht="15" x14ac:dyDescent="0.25">
      <c r="BA35061" s="90" t="s">
        <v>39649</v>
      </c>
      <c r="BB35061" s="90" t="s">
        <v>5238</v>
      </c>
      <c r="BC35061" s="90" t="s">
        <v>39504</v>
      </c>
      <c r="BD35061" s="90"/>
    </row>
    <row r="35062" spans="53:56" ht="15" x14ac:dyDescent="0.25">
      <c r="BA35062" s="90" t="s">
        <v>39650</v>
      </c>
      <c r="BB35062" s="90" t="s">
        <v>5238</v>
      </c>
      <c r="BC35062" s="90" t="s">
        <v>21032</v>
      </c>
      <c r="BD35062" s="473" t="s">
        <v>1301</v>
      </c>
    </row>
    <row r="35063" spans="53:56" ht="15" x14ac:dyDescent="0.25">
      <c r="BA35063" s="91" t="s">
        <v>39651</v>
      </c>
      <c r="BB35063" s="91" t="s">
        <v>5238</v>
      </c>
      <c r="BC35063" s="91" t="s">
        <v>21032</v>
      </c>
      <c r="BD35063" s="473" t="s">
        <v>1301</v>
      </c>
    </row>
    <row r="35064" spans="53:56" ht="15" x14ac:dyDescent="0.25">
      <c r="BA35064" s="90" t="s">
        <v>39652</v>
      </c>
      <c r="BB35064" s="90" t="s">
        <v>5238</v>
      </c>
      <c r="BC35064" s="90" t="s">
        <v>21032</v>
      </c>
      <c r="BD35064" s="473" t="s">
        <v>1301</v>
      </c>
    </row>
    <row r="35065" spans="53:56" ht="15" x14ac:dyDescent="0.25">
      <c r="BA35065" s="91" t="s">
        <v>39653</v>
      </c>
      <c r="BB35065" s="91" t="s">
        <v>5238</v>
      </c>
      <c r="BC35065" s="91" t="s">
        <v>21032</v>
      </c>
      <c r="BD35065" s="473" t="s">
        <v>1301</v>
      </c>
    </row>
    <row r="35066" spans="53:56" ht="15" x14ac:dyDescent="0.25">
      <c r="BA35066" s="90" t="s">
        <v>39654</v>
      </c>
      <c r="BB35066" s="90" t="s">
        <v>5238</v>
      </c>
      <c r="BC35066" s="90" t="s">
        <v>21032</v>
      </c>
      <c r="BD35066" s="473" t="s">
        <v>1301</v>
      </c>
    </row>
    <row r="35067" spans="53:56" ht="15" x14ac:dyDescent="0.25">
      <c r="BA35067" s="91" t="s">
        <v>39655</v>
      </c>
      <c r="BB35067" s="91" t="s">
        <v>5238</v>
      </c>
      <c r="BC35067" s="91" t="s">
        <v>39617</v>
      </c>
      <c r="BD35067" s="91"/>
    </row>
    <row r="35068" spans="53:56" ht="15" x14ac:dyDescent="0.25">
      <c r="BA35068" s="91" t="s">
        <v>39655</v>
      </c>
      <c r="BB35068" s="91" t="s">
        <v>5238</v>
      </c>
      <c r="BC35068" s="91" t="s">
        <v>39530</v>
      </c>
      <c r="BD35068" s="473" t="s">
        <v>1301</v>
      </c>
    </row>
    <row r="35069" spans="53:56" ht="15" x14ac:dyDescent="0.25">
      <c r="BA35069" s="90" t="s">
        <v>39656</v>
      </c>
      <c r="BB35069" s="90" t="s">
        <v>5238</v>
      </c>
      <c r="BC35069" s="90" t="s">
        <v>21032</v>
      </c>
      <c r="BD35069" s="473" t="s">
        <v>1301</v>
      </c>
    </row>
    <row r="35070" spans="53:56" ht="15" x14ac:dyDescent="0.25">
      <c r="BA35070" s="91" t="s">
        <v>39657</v>
      </c>
      <c r="BB35070" s="91" t="s">
        <v>5238</v>
      </c>
      <c r="BC35070" s="91" t="s">
        <v>21032</v>
      </c>
      <c r="BD35070" s="473" t="s">
        <v>1301</v>
      </c>
    </row>
    <row r="35071" spans="53:56" ht="15" x14ac:dyDescent="0.25">
      <c r="BA35071" s="90" t="s">
        <v>39658</v>
      </c>
      <c r="BB35071" s="90" t="s">
        <v>5238</v>
      </c>
      <c r="BC35071" s="90" t="s">
        <v>21032</v>
      </c>
      <c r="BD35071" s="473" t="s">
        <v>1301</v>
      </c>
    </row>
    <row r="35072" spans="53:56" ht="15" x14ac:dyDescent="0.25">
      <c r="BA35072" s="91" t="s">
        <v>39659</v>
      </c>
      <c r="BB35072" s="91" t="s">
        <v>5238</v>
      </c>
      <c r="BC35072" s="91" t="s">
        <v>21032</v>
      </c>
      <c r="BD35072" s="473" t="s">
        <v>1301</v>
      </c>
    </row>
    <row r="35073" spans="53:56" ht="15" x14ac:dyDescent="0.25">
      <c r="BA35073" s="90" t="s">
        <v>39660</v>
      </c>
      <c r="BB35073" s="90" t="s">
        <v>5238</v>
      </c>
      <c r="BC35073" s="90" t="s">
        <v>21032</v>
      </c>
      <c r="BD35073" s="473" t="s">
        <v>1301</v>
      </c>
    </row>
    <row r="35074" spans="53:56" ht="15" x14ac:dyDescent="0.25">
      <c r="BA35074" s="91" t="s">
        <v>39661</v>
      </c>
      <c r="BB35074" s="91" t="s">
        <v>5238</v>
      </c>
      <c r="BC35074" s="91" t="s">
        <v>21032</v>
      </c>
      <c r="BD35074" s="473" t="s">
        <v>1301</v>
      </c>
    </row>
    <row r="35075" spans="53:56" ht="15" x14ac:dyDescent="0.25">
      <c r="BA35075" s="90" t="s">
        <v>39662</v>
      </c>
      <c r="BB35075" s="90" t="s">
        <v>5238</v>
      </c>
      <c r="BC35075" s="90" t="s">
        <v>21032</v>
      </c>
      <c r="BD35075" s="473" t="s">
        <v>1301</v>
      </c>
    </row>
    <row r="35076" spans="53:56" ht="15" x14ac:dyDescent="0.25">
      <c r="BA35076" s="91" t="s">
        <v>39663</v>
      </c>
      <c r="BB35076" s="91" t="s">
        <v>5238</v>
      </c>
      <c r="BC35076" s="91" t="s">
        <v>21032</v>
      </c>
      <c r="BD35076" s="473" t="s">
        <v>1301</v>
      </c>
    </row>
    <row r="35077" spans="53:56" ht="15" x14ac:dyDescent="0.25">
      <c r="BA35077" s="90" t="s">
        <v>39664</v>
      </c>
      <c r="BB35077" s="90" t="s">
        <v>5238</v>
      </c>
      <c r="BC35077" s="90" t="s">
        <v>21032</v>
      </c>
      <c r="BD35077" s="473" t="s">
        <v>1301</v>
      </c>
    </row>
    <row r="35078" spans="53:56" ht="15" x14ac:dyDescent="0.25">
      <c r="BA35078" s="91" t="s">
        <v>39665</v>
      </c>
      <c r="BB35078" s="91" t="s">
        <v>5238</v>
      </c>
      <c r="BC35078" s="91" t="s">
        <v>21032</v>
      </c>
      <c r="BD35078" s="473" t="s">
        <v>1301</v>
      </c>
    </row>
    <row r="35079" spans="53:56" ht="15" x14ac:dyDescent="0.25">
      <c r="BA35079" s="90" t="s">
        <v>39666</v>
      </c>
      <c r="BB35079" s="90" t="s">
        <v>5238</v>
      </c>
      <c r="BC35079" s="90" t="s">
        <v>21032</v>
      </c>
      <c r="BD35079" s="473" t="s">
        <v>1301</v>
      </c>
    </row>
    <row r="35080" spans="53:56" ht="15" x14ac:dyDescent="0.25">
      <c r="BA35080" s="91" t="s">
        <v>39667</v>
      </c>
      <c r="BB35080" s="91" t="s">
        <v>5238</v>
      </c>
      <c r="BC35080" s="91" t="s">
        <v>21032</v>
      </c>
      <c r="BD35080" s="473" t="s">
        <v>1301</v>
      </c>
    </row>
    <row r="35081" spans="53:56" ht="15" x14ac:dyDescent="0.25">
      <c r="BA35081" s="90" t="s">
        <v>39668</v>
      </c>
      <c r="BB35081" s="90" t="s">
        <v>5238</v>
      </c>
      <c r="BC35081" s="90" t="s">
        <v>21032</v>
      </c>
      <c r="BD35081" s="473" t="s">
        <v>1301</v>
      </c>
    </row>
    <row r="35082" spans="53:56" ht="15" x14ac:dyDescent="0.25">
      <c r="BA35082" s="91" t="s">
        <v>39669</v>
      </c>
      <c r="BB35082" s="91" t="s">
        <v>5238</v>
      </c>
      <c r="BC35082" s="91" t="s">
        <v>21032</v>
      </c>
      <c r="BD35082" s="473" t="s">
        <v>1301</v>
      </c>
    </row>
    <row r="35083" spans="53:56" ht="15" x14ac:dyDescent="0.25">
      <c r="BA35083" s="90" t="s">
        <v>39670</v>
      </c>
      <c r="BB35083" s="90" t="s">
        <v>5238</v>
      </c>
      <c r="BC35083" s="90" t="s">
        <v>21032</v>
      </c>
      <c r="BD35083" s="473" t="s">
        <v>1301</v>
      </c>
    </row>
    <row r="35084" spans="53:56" ht="15" x14ac:dyDescent="0.25">
      <c r="BA35084" s="91" t="s">
        <v>39671</v>
      </c>
      <c r="BB35084" s="91" t="s">
        <v>5238</v>
      </c>
      <c r="BC35084" s="91" t="s">
        <v>21032</v>
      </c>
      <c r="BD35084" s="473" t="s">
        <v>1301</v>
      </c>
    </row>
    <row r="35085" spans="53:56" ht="15" x14ac:dyDescent="0.25">
      <c r="BA35085" s="90" t="s">
        <v>39672</v>
      </c>
      <c r="BB35085" s="90" t="s">
        <v>5238</v>
      </c>
      <c r="BC35085" s="90" t="s">
        <v>21032</v>
      </c>
      <c r="BD35085" s="473" t="s">
        <v>1301</v>
      </c>
    </row>
    <row r="35086" spans="53:56" ht="15" x14ac:dyDescent="0.25">
      <c r="BA35086" s="91" t="s">
        <v>39673</v>
      </c>
      <c r="BB35086" s="91" t="s">
        <v>5238</v>
      </c>
      <c r="BC35086" s="91" t="s">
        <v>21032</v>
      </c>
      <c r="BD35086" s="473" t="s">
        <v>1301</v>
      </c>
    </row>
    <row r="35087" spans="53:56" ht="15" x14ac:dyDescent="0.25">
      <c r="BA35087" s="90" t="s">
        <v>39674</v>
      </c>
      <c r="BB35087" s="90" t="s">
        <v>5238</v>
      </c>
      <c r="BC35087" s="90" t="s">
        <v>21032</v>
      </c>
      <c r="BD35087" s="473" t="s">
        <v>1301</v>
      </c>
    </row>
    <row r="35088" spans="53:56" ht="15" x14ac:dyDescent="0.25">
      <c r="BA35088" s="91" t="s">
        <v>39675</v>
      </c>
      <c r="BB35088" s="91" t="s">
        <v>5238</v>
      </c>
      <c r="BC35088" s="91" t="s">
        <v>21032</v>
      </c>
      <c r="BD35088" s="473" t="s">
        <v>1301</v>
      </c>
    </row>
    <row r="35089" spans="53:56" ht="15" x14ac:dyDescent="0.25">
      <c r="BA35089" s="91" t="s">
        <v>39676</v>
      </c>
      <c r="BB35089" s="91" t="s">
        <v>5238</v>
      </c>
      <c r="BC35089" s="91" t="s">
        <v>21032</v>
      </c>
      <c r="BD35089" s="473" t="s">
        <v>1301</v>
      </c>
    </row>
    <row r="35090" spans="53:56" ht="15" x14ac:dyDescent="0.25">
      <c r="BA35090" s="90" t="s">
        <v>39677</v>
      </c>
      <c r="BB35090" s="90" t="s">
        <v>5238</v>
      </c>
      <c r="BC35090" s="90" t="s">
        <v>21032</v>
      </c>
      <c r="BD35090" s="473" t="s">
        <v>1301</v>
      </c>
    </row>
    <row r="35091" spans="53:56" ht="15" x14ac:dyDescent="0.25">
      <c r="BA35091" s="91" t="s">
        <v>39678</v>
      </c>
      <c r="BB35091" s="91" t="s">
        <v>5238</v>
      </c>
      <c r="BC35091" s="91" t="s">
        <v>21032</v>
      </c>
      <c r="BD35091" s="473" t="s">
        <v>1301</v>
      </c>
    </row>
    <row r="35092" spans="53:56" ht="15" x14ac:dyDescent="0.25">
      <c r="BA35092" s="90" t="s">
        <v>39679</v>
      </c>
      <c r="BB35092" s="90" t="s">
        <v>5238</v>
      </c>
      <c r="BC35092" s="90" t="s">
        <v>21032</v>
      </c>
      <c r="BD35092" s="473" t="s">
        <v>1301</v>
      </c>
    </row>
    <row r="35093" spans="53:56" ht="15" x14ac:dyDescent="0.25">
      <c r="BA35093" s="90" t="s">
        <v>39680</v>
      </c>
      <c r="BB35093" s="90" t="s">
        <v>5238</v>
      </c>
      <c r="BC35093" s="90" t="s">
        <v>21032</v>
      </c>
      <c r="BD35093" s="473" t="s">
        <v>1301</v>
      </c>
    </row>
    <row r="35094" spans="53:56" ht="15" x14ac:dyDescent="0.25">
      <c r="BA35094" s="91" t="s">
        <v>39681</v>
      </c>
      <c r="BB35094" s="91" t="s">
        <v>5238</v>
      </c>
      <c r="BC35094" s="91" t="s">
        <v>21032</v>
      </c>
      <c r="BD35094" s="473" t="s">
        <v>1301</v>
      </c>
    </row>
    <row r="35095" spans="53:56" ht="15" x14ac:dyDescent="0.25">
      <c r="BA35095" s="90" t="s">
        <v>39682</v>
      </c>
      <c r="BB35095" s="90" t="s">
        <v>5238</v>
      </c>
      <c r="BC35095" s="90" t="s">
        <v>21032</v>
      </c>
      <c r="BD35095" s="473" t="s">
        <v>1301</v>
      </c>
    </row>
    <row r="35096" spans="53:56" ht="15" x14ac:dyDescent="0.25">
      <c r="BA35096" s="91" t="s">
        <v>39683</v>
      </c>
      <c r="BB35096" s="91" t="s">
        <v>5238</v>
      </c>
      <c r="BC35096" s="91" t="s">
        <v>21032</v>
      </c>
      <c r="BD35096" s="473" t="s">
        <v>1301</v>
      </c>
    </row>
    <row r="35097" spans="53:56" ht="15" x14ac:dyDescent="0.25">
      <c r="BA35097" s="91" t="s">
        <v>39684</v>
      </c>
      <c r="BB35097" s="91" t="s">
        <v>5238</v>
      </c>
      <c r="BC35097" s="91" t="s">
        <v>21032</v>
      </c>
      <c r="BD35097" s="473" t="s">
        <v>1301</v>
      </c>
    </row>
    <row r="35098" spans="53:56" ht="15" x14ac:dyDescent="0.25">
      <c r="BA35098" s="90" t="s">
        <v>39685</v>
      </c>
      <c r="BB35098" s="90" t="s">
        <v>5238</v>
      </c>
      <c r="BC35098" s="90" t="s">
        <v>21032</v>
      </c>
      <c r="BD35098" s="473" t="s">
        <v>1301</v>
      </c>
    </row>
    <row r="35099" spans="53:56" ht="15" x14ac:dyDescent="0.25">
      <c r="BA35099" s="91" t="s">
        <v>39686</v>
      </c>
      <c r="BB35099" s="91" t="s">
        <v>5238</v>
      </c>
      <c r="BC35099" s="91" t="s">
        <v>21032</v>
      </c>
      <c r="BD35099" s="473" t="s">
        <v>1301</v>
      </c>
    </row>
    <row r="35100" spans="53:56" ht="15" x14ac:dyDescent="0.25">
      <c r="BA35100" s="90" t="s">
        <v>39687</v>
      </c>
      <c r="BB35100" s="90" t="s">
        <v>5238</v>
      </c>
      <c r="BC35100" s="90" t="s">
        <v>21032</v>
      </c>
      <c r="BD35100" s="473" t="s">
        <v>1301</v>
      </c>
    </row>
    <row r="35101" spans="53:56" ht="15" x14ac:dyDescent="0.25">
      <c r="BA35101" s="91" t="s">
        <v>39688</v>
      </c>
      <c r="BB35101" s="91" t="s">
        <v>5238</v>
      </c>
      <c r="BC35101" s="91" t="s">
        <v>21032</v>
      </c>
      <c r="BD35101" s="473" t="s">
        <v>1301</v>
      </c>
    </row>
    <row r="35102" spans="53:56" ht="15" x14ac:dyDescent="0.25">
      <c r="BA35102" s="90" t="s">
        <v>39689</v>
      </c>
      <c r="BB35102" s="90" t="s">
        <v>5238</v>
      </c>
      <c r="BC35102" s="90" t="s">
        <v>21032</v>
      </c>
      <c r="BD35102" s="473" t="s">
        <v>1301</v>
      </c>
    </row>
    <row r="35103" spans="53:56" ht="15" x14ac:dyDescent="0.25">
      <c r="BA35103" s="90" t="s">
        <v>39690</v>
      </c>
      <c r="BB35103" s="90" t="s">
        <v>5238</v>
      </c>
      <c r="BC35103" s="90" t="s">
        <v>21032</v>
      </c>
      <c r="BD35103" s="473" t="s">
        <v>1301</v>
      </c>
    </row>
    <row r="35104" spans="53:56" ht="15" x14ac:dyDescent="0.25">
      <c r="BA35104" s="91" t="s">
        <v>39691</v>
      </c>
      <c r="BB35104" s="91" t="s">
        <v>5238</v>
      </c>
      <c r="BC35104" s="91" t="s">
        <v>21032</v>
      </c>
      <c r="BD35104" s="473" t="s">
        <v>1301</v>
      </c>
    </row>
    <row r="35105" spans="53:56" ht="15" x14ac:dyDescent="0.25">
      <c r="BA35105" s="90" t="s">
        <v>39692</v>
      </c>
      <c r="BB35105" s="90" t="s">
        <v>5238</v>
      </c>
      <c r="BC35105" s="90" t="s">
        <v>21032</v>
      </c>
      <c r="BD35105" s="473" t="s">
        <v>1301</v>
      </c>
    </row>
    <row r="35106" spans="53:56" ht="15" x14ac:dyDescent="0.25">
      <c r="BA35106" s="91" t="s">
        <v>39693</v>
      </c>
      <c r="BB35106" s="91" t="s">
        <v>5238</v>
      </c>
      <c r="BC35106" s="91" t="s">
        <v>21032</v>
      </c>
      <c r="BD35106" s="473" t="s">
        <v>1301</v>
      </c>
    </row>
    <row r="35107" spans="53:56" ht="15" x14ac:dyDescent="0.25">
      <c r="BA35107" s="91" t="s">
        <v>39694</v>
      </c>
      <c r="BB35107" s="91" t="s">
        <v>5238</v>
      </c>
      <c r="BC35107" s="91" t="s">
        <v>21032</v>
      </c>
      <c r="BD35107" s="473" t="s">
        <v>1301</v>
      </c>
    </row>
    <row r="35108" spans="53:56" ht="15" x14ac:dyDescent="0.25">
      <c r="BA35108" s="90" t="s">
        <v>39695</v>
      </c>
      <c r="BB35108" s="90" t="s">
        <v>5238</v>
      </c>
      <c r="BC35108" s="90" t="s">
        <v>21032</v>
      </c>
      <c r="BD35108" s="473" t="s">
        <v>1301</v>
      </c>
    </row>
    <row r="35109" spans="53:56" ht="15" x14ac:dyDescent="0.25">
      <c r="BA35109" s="91" t="s">
        <v>39696</v>
      </c>
      <c r="BB35109" s="91" t="s">
        <v>5238</v>
      </c>
      <c r="BC35109" s="91" t="s">
        <v>21032</v>
      </c>
      <c r="BD35109" s="473" t="s">
        <v>1301</v>
      </c>
    </row>
    <row r="35110" spans="53:56" ht="15" x14ac:dyDescent="0.25">
      <c r="BA35110" s="90" t="s">
        <v>39697</v>
      </c>
      <c r="BB35110" s="90" t="s">
        <v>5238</v>
      </c>
      <c r="BC35110" s="90" t="s">
        <v>21032</v>
      </c>
      <c r="BD35110" s="473" t="s">
        <v>1301</v>
      </c>
    </row>
    <row r="35111" spans="53:56" ht="15" x14ac:dyDescent="0.25">
      <c r="BA35111" s="90" t="s">
        <v>39698</v>
      </c>
      <c r="BB35111" s="90" t="s">
        <v>5238</v>
      </c>
      <c r="BC35111" s="90" t="s">
        <v>21032</v>
      </c>
      <c r="BD35111" s="473" t="s">
        <v>1301</v>
      </c>
    </row>
    <row r="35112" spans="53:56" ht="15" x14ac:dyDescent="0.25">
      <c r="BA35112" s="91" t="s">
        <v>39699</v>
      </c>
      <c r="BB35112" s="91" t="s">
        <v>5238</v>
      </c>
      <c r="BC35112" s="91" t="s">
        <v>21032</v>
      </c>
      <c r="BD35112" s="473" t="s">
        <v>1301</v>
      </c>
    </row>
    <row r="35113" spans="53:56" ht="15" x14ac:dyDescent="0.25">
      <c r="BA35113" s="90" t="s">
        <v>39700</v>
      </c>
      <c r="BB35113" s="90" t="s">
        <v>5238</v>
      </c>
      <c r="BC35113" s="90" t="s">
        <v>21032</v>
      </c>
      <c r="BD35113" s="473" t="s">
        <v>1301</v>
      </c>
    </row>
    <row r="35114" spans="53:56" ht="15" x14ac:dyDescent="0.25">
      <c r="BA35114" s="91" t="s">
        <v>39701</v>
      </c>
      <c r="BB35114" s="91" t="s">
        <v>5238</v>
      </c>
      <c r="BC35114" s="91" t="s">
        <v>21032</v>
      </c>
      <c r="BD35114" s="473" t="s">
        <v>1301</v>
      </c>
    </row>
    <row r="35115" spans="53:56" ht="15" x14ac:dyDescent="0.25">
      <c r="BA35115" s="91" t="s">
        <v>39702</v>
      </c>
      <c r="BB35115" s="91" t="s">
        <v>5238</v>
      </c>
      <c r="BC35115" s="91" t="s">
        <v>21032</v>
      </c>
      <c r="BD35115" s="473" t="s">
        <v>1301</v>
      </c>
    </row>
    <row r="35116" spans="53:56" ht="15" x14ac:dyDescent="0.25">
      <c r="BA35116" s="90" t="s">
        <v>39703</v>
      </c>
      <c r="BB35116" s="90" t="s">
        <v>5238</v>
      </c>
      <c r="BC35116" s="90" t="s">
        <v>21032</v>
      </c>
      <c r="BD35116" s="473" t="s">
        <v>1301</v>
      </c>
    </row>
    <row r="35117" spans="53:56" ht="15" x14ac:dyDescent="0.25">
      <c r="BA35117" s="91" t="s">
        <v>39704</v>
      </c>
      <c r="BB35117" s="91" t="s">
        <v>5238</v>
      </c>
      <c r="BC35117" s="91" t="s">
        <v>21032</v>
      </c>
      <c r="BD35117" s="473" t="s">
        <v>1301</v>
      </c>
    </row>
    <row r="35118" spans="53:56" ht="15" x14ac:dyDescent="0.25">
      <c r="BA35118" s="90" t="s">
        <v>39705</v>
      </c>
      <c r="BB35118" s="90" t="s">
        <v>5238</v>
      </c>
      <c r="BC35118" s="90" t="s">
        <v>21032</v>
      </c>
      <c r="BD35118" s="473" t="s">
        <v>1301</v>
      </c>
    </row>
    <row r="35119" spans="53:56" ht="15" x14ac:dyDescent="0.25">
      <c r="BA35119" s="90" t="s">
        <v>39706</v>
      </c>
      <c r="BB35119" s="90" t="s">
        <v>5238</v>
      </c>
      <c r="BC35119" s="90" t="s">
        <v>21032</v>
      </c>
      <c r="BD35119" s="473" t="s">
        <v>1301</v>
      </c>
    </row>
    <row r="35120" spans="53:56" ht="15" x14ac:dyDescent="0.25">
      <c r="BA35120" s="91" t="s">
        <v>39707</v>
      </c>
      <c r="BB35120" s="91" t="s">
        <v>5238</v>
      </c>
      <c r="BC35120" s="91" t="s">
        <v>39504</v>
      </c>
      <c r="BD35120" s="473" t="s">
        <v>1301</v>
      </c>
    </row>
    <row r="35121" spans="53:56" ht="15" x14ac:dyDescent="0.25">
      <c r="BA35121" s="91" t="s">
        <v>39707</v>
      </c>
      <c r="BB35121" s="91" t="s">
        <v>5238</v>
      </c>
      <c r="BC35121" s="91" t="s">
        <v>21032</v>
      </c>
      <c r="BD35121" s="473" t="s">
        <v>1301</v>
      </c>
    </row>
    <row r="35122" spans="53:56" ht="15" x14ac:dyDescent="0.25">
      <c r="BA35122" s="90" t="s">
        <v>39708</v>
      </c>
      <c r="BB35122" s="90" t="s">
        <v>5238</v>
      </c>
      <c r="BC35122" s="90" t="s">
        <v>21032</v>
      </c>
      <c r="BD35122" s="473" t="s">
        <v>1301</v>
      </c>
    </row>
    <row r="35123" spans="53:56" ht="15" x14ac:dyDescent="0.25">
      <c r="BA35123" s="90" t="s">
        <v>39709</v>
      </c>
      <c r="BB35123" s="90" t="s">
        <v>5238</v>
      </c>
      <c r="BC35123" s="90" t="s">
        <v>21032</v>
      </c>
      <c r="BD35123" s="473" t="s">
        <v>1301</v>
      </c>
    </row>
    <row r="35124" spans="53:56" ht="15" x14ac:dyDescent="0.25">
      <c r="BA35124" s="91" t="s">
        <v>39710</v>
      </c>
      <c r="BB35124" s="91" t="s">
        <v>5238</v>
      </c>
      <c r="BC35124" s="91" t="s">
        <v>21032</v>
      </c>
      <c r="BD35124" s="473" t="s">
        <v>1301</v>
      </c>
    </row>
    <row r="35125" spans="53:56" ht="15" x14ac:dyDescent="0.25">
      <c r="BA35125" s="91" t="s">
        <v>39711</v>
      </c>
      <c r="BB35125" s="91" t="s">
        <v>5238</v>
      </c>
      <c r="BC35125" s="91" t="s">
        <v>21032</v>
      </c>
      <c r="BD35125" s="473" t="s">
        <v>1301</v>
      </c>
    </row>
    <row r="35126" spans="53:56" ht="15" x14ac:dyDescent="0.25">
      <c r="BA35126" s="90" t="s">
        <v>39712</v>
      </c>
      <c r="BB35126" s="90" t="s">
        <v>5238</v>
      </c>
      <c r="BC35126" s="90" t="s">
        <v>21032</v>
      </c>
      <c r="BD35126" s="473" t="s">
        <v>1301</v>
      </c>
    </row>
    <row r="35127" spans="53:56" ht="15" x14ac:dyDescent="0.25">
      <c r="BA35127" s="91" t="s">
        <v>39713</v>
      </c>
      <c r="BB35127" s="91" t="s">
        <v>5238</v>
      </c>
      <c r="BC35127" s="91" t="s">
        <v>21032</v>
      </c>
      <c r="BD35127" s="473" t="s">
        <v>1301</v>
      </c>
    </row>
    <row r="35128" spans="53:56" ht="15" x14ac:dyDescent="0.25">
      <c r="BA35128" s="91" t="s">
        <v>39714</v>
      </c>
      <c r="BB35128" s="91" t="s">
        <v>5238</v>
      </c>
      <c r="BC35128" s="91" t="s">
        <v>21032</v>
      </c>
      <c r="BD35128" s="473" t="s">
        <v>1301</v>
      </c>
    </row>
    <row r="35129" spans="53:56" ht="15" x14ac:dyDescent="0.25">
      <c r="BA35129" s="90" t="s">
        <v>39715</v>
      </c>
      <c r="BB35129" s="90" t="s">
        <v>5238</v>
      </c>
      <c r="BC35129" s="90" t="s">
        <v>21032</v>
      </c>
      <c r="BD35129" s="473" t="s">
        <v>1301</v>
      </c>
    </row>
    <row r="35130" spans="53:56" ht="15" x14ac:dyDescent="0.25">
      <c r="BA35130" s="90" t="s">
        <v>39716</v>
      </c>
      <c r="BB35130" s="90" t="s">
        <v>5238</v>
      </c>
      <c r="BC35130" s="90" t="s">
        <v>21032</v>
      </c>
      <c r="BD35130" s="473" t="s">
        <v>1301</v>
      </c>
    </row>
    <row r="35131" spans="53:56" ht="15" x14ac:dyDescent="0.25">
      <c r="BA35131" s="91" t="s">
        <v>39717</v>
      </c>
      <c r="BB35131" s="91" t="s">
        <v>5238</v>
      </c>
      <c r="BC35131" s="91" t="s">
        <v>21032</v>
      </c>
      <c r="BD35131" s="473" t="s">
        <v>1301</v>
      </c>
    </row>
    <row r="35132" spans="53:56" ht="15" x14ac:dyDescent="0.25">
      <c r="BA35132" s="90" t="s">
        <v>39718</v>
      </c>
      <c r="BB35132" s="90" t="s">
        <v>5238</v>
      </c>
      <c r="BC35132" s="90" t="s">
        <v>21032</v>
      </c>
      <c r="BD35132" s="473" t="s">
        <v>1301</v>
      </c>
    </row>
    <row r="35133" spans="53:56" ht="15" x14ac:dyDescent="0.25">
      <c r="BA35133" s="90" t="s">
        <v>39719</v>
      </c>
      <c r="BB35133" s="90" t="s">
        <v>5238</v>
      </c>
      <c r="BC35133" s="90" t="s">
        <v>21032</v>
      </c>
      <c r="BD35133" s="473" t="s">
        <v>1301</v>
      </c>
    </row>
    <row r="35134" spans="53:56" ht="15" x14ac:dyDescent="0.25">
      <c r="BA35134" s="91" t="s">
        <v>39720</v>
      </c>
      <c r="BB35134" s="91" t="s">
        <v>5238</v>
      </c>
      <c r="BC35134" s="91" t="s">
        <v>21032</v>
      </c>
      <c r="BD35134" s="473" t="s">
        <v>1301</v>
      </c>
    </row>
    <row r="35135" spans="53:56" ht="15" x14ac:dyDescent="0.25">
      <c r="BA35135" s="91" t="s">
        <v>39721</v>
      </c>
      <c r="BB35135" s="91" t="s">
        <v>5238</v>
      </c>
      <c r="BC35135" s="91" t="s">
        <v>21032</v>
      </c>
      <c r="BD35135" s="473" t="s">
        <v>1301</v>
      </c>
    </row>
    <row r="35136" spans="53:56" ht="15" x14ac:dyDescent="0.25">
      <c r="BA35136" s="90" t="s">
        <v>39722</v>
      </c>
      <c r="BB35136" s="90" t="s">
        <v>5238</v>
      </c>
      <c r="BC35136" s="90" t="s">
        <v>21032</v>
      </c>
      <c r="BD35136" s="473" t="s">
        <v>1301</v>
      </c>
    </row>
    <row r="35137" spans="53:56" ht="15" x14ac:dyDescent="0.25">
      <c r="BA35137" s="91" t="s">
        <v>39723</v>
      </c>
      <c r="BB35137" s="91" t="s">
        <v>5238</v>
      </c>
      <c r="BC35137" s="91" t="s">
        <v>21032</v>
      </c>
      <c r="BD35137" s="473" t="s">
        <v>1301</v>
      </c>
    </row>
    <row r="35138" spans="53:56" ht="15" x14ac:dyDescent="0.25">
      <c r="BA35138" s="90" t="s">
        <v>39724</v>
      </c>
      <c r="BB35138" s="90" t="s">
        <v>5238</v>
      </c>
      <c r="BC35138" s="90" t="s">
        <v>21032</v>
      </c>
      <c r="BD35138" s="473" t="s">
        <v>1301</v>
      </c>
    </row>
    <row r="35139" spans="53:56" ht="15" x14ac:dyDescent="0.25">
      <c r="BA35139" s="90" t="s">
        <v>39725</v>
      </c>
      <c r="BB35139" s="90" t="s">
        <v>5238</v>
      </c>
      <c r="BC35139" s="90" t="s">
        <v>21032</v>
      </c>
      <c r="BD35139" s="473" t="s">
        <v>1301</v>
      </c>
    </row>
    <row r="35140" spans="53:56" ht="15" x14ac:dyDescent="0.25">
      <c r="BA35140" s="91" t="s">
        <v>39726</v>
      </c>
      <c r="BB35140" s="91" t="s">
        <v>5238</v>
      </c>
      <c r="BC35140" s="91" t="s">
        <v>21032</v>
      </c>
      <c r="BD35140" s="473" t="s">
        <v>1301</v>
      </c>
    </row>
    <row r="35141" spans="53:56" ht="15" x14ac:dyDescent="0.25">
      <c r="BA35141" s="90" t="s">
        <v>39727</v>
      </c>
      <c r="BB35141" s="90" t="s">
        <v>5238</v>
      </c>
      <c r="BC35141" s="90" t="s">
        <v>21032</v>
      </c>
      <c r="BD35141" s="473" t="s">
        <v>1301</v>
      </c>
    </row>
    <row r="35142" spans="53:56" ht="15" x14ac:dyDescent="0.25">
      <c r="BA35142" s="91" t="s">
        <v>39728</v>
      </c>
      <c r="BB35142" s="91" t="s">
        <v>5238</v>
      </c>
      <c r="BC35142" s="91" t="s">
        <v>21032</v>
      </c>
      <c r="BD35142" s="473" t="s">
        <v>1301</v>
      </c>
    </row>
    <row r="35143" spans="53:56" ht="15" x14ac:dyDescent="0.25">
      <c r="BA35143" s="91" t="s">
        <v>39729</v>
      </c>
      <c r="BB35143" s="91" t="s">
        <v>5238</v>
      </c>
      <c r="BC35143" s="91" t="s">
        <v>21032</v>
      </c>
      <c r="BD35143" s="473" t="s">
        <v>1301</v>
      </c>
    </row>
    <row r="35144" spans="53:56" ht="15" x14ac:dyDescent="0.25">
      <c r="BA35144" s="90" t="s">
        <v>39730</v>
      </c>
      <c r="BB35144" s="90" t="s">
        <v>5238</v>
      </c>
      <c r="BC35144" s="90" t="s">
        <v>21032</v>
      </c>
      <c r="BD35144" s="473" t="s">
        <v>1301</v>
      </c>
    </row>
    <row r="35145" spans="53:56" ht="15" x14ac:dyDescent="0.25">
      <c r="BA35145" s="91" t="s">
        <v>39731</v>
      </c>
      <c r="BB35145" s="91" t="s">
        <v>5238</v>
      </c>
      <c r="BC35145" s="91" t="s">
        <v>21032</v>
      </c>
      <c r="BD35145" s="473" t="s">
        <v>1301</v>
      </c>
    </row>
    <row r="35146" spans="53:56" ht="15" x14ac:dyDescent="0.25">
      <c r="BA35146" s="90" t="s">
        <v>39732</v>
      </c>
      <c r="BB35146" s="90" t="s">
        <v>5238</v>
      </c>
      <c r="BC35146" s="90" t="s">
        <v>21032</v>
      </c>
      <c r="BD35146" s="473" t="s">
        <v>1301</v>
      </c>
    </row>
    <row r="35147" spans="53:56" ht="15" x14ac:dyDescent="0.25">
      <c r="BA35147" s="90" t="s">
        <v>39733</v>
      </c>
      <c r="BB35147" s="90" t="s">
        <v>5238</v>
      </c>
      <c r="BC35147" s="90" t="s">
        <v>21032</v>
      </c>
      <c r="BD35147" s="473" t="s">
        <v>1301</v>
      </c>
    </row>
    <row r="35148" spans="53:56" ht="15" x14ac:dyDescent="0.25">
      <c r="BA35148" s="91" t="s">
        <v>39734</v>
      </c>
      <c r="BB35148" s="91" t="s">
        <v>5238</v>
      </c>
      <c r="BC35148" s="91" t="s">
        <v>21032</v>
      </c>
      <c r="BD35148" s="473" t="s">
        <v>1301</v>
      </c>
    </row>
    <row r="35149" spans="53:56" ht="15" x14ac:dyDescent="0.25">
      <c r="BA35149" s="90" t="s">
        <v>39735</v>
      </c>
      <c r="BB35149" s="90" t="s">
        <v>5238</v>
      </c>
      <c r="BC35149" s="90" t="s">
        <v>21032</v>
      </c>
      <c r="BD35149" s="473" t="s">
        <v>1301</v>
      </c>
    </row>
    <row r="35150" spans="53:56" ht="15" x14ac:dyDescent="0.25">
      <c r="BA35150" s="91" t="s">
        <v>39736</v>
      </c>
      <c r="BB35150" s="91" t="s">
        <v>5238</v>
      </c>
      <c r="BC35150" s="91" t="s">
        <v>21032</v>
      </c>
      <c r="BD35150" s="473" t="s">
        <v>1301</v>
      </c>
    </row>
    <row r="35151" spans="53:56" ht="15" x14ac:dyDescent="0.25">
      <c r="BA35151" s="90" t="s">
        <v>39737</v>
      </c>
      <c r="BB35151" s="90" t="s">
        <v>5238</v>
      </c>
      <c r="BC35151" s="90" t="s">
        <v>21032</v>
      </c>
      <c r="BD35151" s="473" t="s">
        <v>1301</v>
      </c>
    </row>
    <row r="35152" spans="53:56" ht="15" x14ac:dyDescent="0.25">
      <c r="BA35152" s="91" t="s">
        <v>39738</v>
      </c>
      <c r="BB35152" s="91" t="s">
        <v>5238</v>
      </c>
      <c r="BC35152" s="91" t="s">
        <v>21032</v>
      </c>
      <c r="BD35152" s="473" t="s">
        <v>1301</v>
      </c>
    </row>
    <row r="35153" spans="53:56" ht="15" x14ac:dyDescent="0.25">
      <c r="BA35153" s="91" t="s">
        <v>39739</v>
      </c>
      <c r="BB35153" s="91" t="s">
        <v>5238</v>
      </c>
      <c r="BC35153" s="91" t="s">
        <v>21032</v>
      </c>
      <c r="BD35153" s="473" t="s">
        <v>1301</v>
      </c>
    </row>
    <row r="35154" spans="53:56" ht="15" x14ac:dyDescent="0.25">
      <c r="BA35154" s="91" t="s">
        <v>39740</v>
      </c>
      <c r="BB35154" s="91" t="s">
        <v>5238</v>
      </c>
      <c r="BC35154" s="91" t="s">
        <v>21032</v>
      </c>
      <c r="BD35154" s="473" t="s">
        <v>1301</v>
      </c>
    </row>
    <row r="35155" spans="53:56" ht="15" x14ac:dyDescent="0.25">
      <c r="BA35155" s="90" t="s">
        <v>39741</v>
      </c>
      <c r="BB35155" s="90" t="s">
        <v>5238</v>
      </c>
      <c r="BC35155" s="90" t="s">
        <v>21032</v>
      </c>
      <c r="BD35155" s="473" t="s">
        <v>1301</v>
      </c>
    </row>
    <row r="35156" spans="53:56" ht="15" x14ac:dyDescent="0.25">
      <c r="BA35156" s="91" t="s">
        <v>39742</v>
      </c>
      <c r="BB35156" s="91" t="s">
        <v>5238</v>
      </c>
      <c r="BC35156" s="91" t="s">
        <v>21032</v>
      </c>
      <c r="BD35156" s="473" t="s">
        <v>1301</v>
      </c>
    </row>
    <row r="35157" spans="53:56" ht="15" x14ac:dyDescent="0.25">
      <c r="BA35157" s="91" t="s">
        <v>39743</v>
      </c>
      <c r="BB35157" s="91" t="s">
        <v>5238</v>
      </c>
      <c r="BC35157" s="91" t="s">
        <v>21032</v>
      </c>
      <c r="BD35157" s="473" t="s">
        <v>1301</v>
      </c>
    </row>
    <row r="35158" spans="53:56" ht="15" x14ac:dyDescent="0.25">
      <c r="BA35158" s="90" t="s">
        <v>39744</v>
      </c>
      <c r="BB35158" s="90" t="s">
        <v>5238</v>
      </c>
      <c r="BC35158" s="90" t="s">
        <v>21032</v>
      </c>
      <c r="BD35158" s="473" t="s">
        <v>1301</v>
      </c>
    </row>
    <row r="35159" spans="53:56" ht="15" x14ac:dyDescent="0.25">
      <c r="BA35159" s="90" t="s">
        <v>39745</v>
      </c>
      <c r="BB35159" s="90" t="s">
        <v>5238</v>
      </c>
      <c r="BC35159" s="90" t="s">
        <v>21032</v>
      </c>
      <c r="BD35159" s="473" t="s">
        <v>1301</v>
      </c>
    </row>
    <row r="35160" spans="53:56" ht="15" x14ac:dyDescent="0.25">
      <c r="BA35160" s="91" t="s">
        <v>39746</v>
      </c>
      <c r="BB35160" s="91" t="s">
        <v>5238</v>
      </c>
      <c r="BC35160" s="91" t="s">
        <v>21032</v>
      </c>
      <c r="BD35160" s="473" t="s">
        <v>1301</v>
      </c>
    </row>
    <row r="35161" spans="53:56" ht="15" x14ac:dyDescent="0.25">
      <c r="BA35161" s="90" t="s">
        <v>39747</v>
      </c>
      <c r="BB35161" s="90" t="s">
        <v>5238</v>
      </c>
      <c r="BC35161" s="90" t="s">
        <v>21032</v>
      </c>
      <c r="BD35161" s="473" t="s">
        <v>1301</v>
      </c>
    </row>
    <row r="35162" spans="53:56" ht="15" x14ac:dyDescent="0.25">
      <c r="BA35162" s="90" t="s">
        <v>39748</v>
      </c>
      <c r="BB35162" s="90" t="s">
        <v>5238</v>
      </c>
      <c r="BC35162" s="90" t="s">
        <v>21032</v>
      </c>
      <c r="BD35162" s="473" t="s">
        <v>1301</v>
      </c>
    </row>
    <row r="35163" spans="53:56" ht="15" x14ac:dyDescent="0.25">
      <c r="BA35163" s="91" t="s">
        <v>39749</v>
      </c>
      <c r="BB35163" s="91" t="s">
        <v>5238</v>
      </c>
      <c r="BC35163" s="91" t="s">
        <v>21032</v>
      </c>
      <c r="BD35163" s="473" t="s">
        <v>1301</v>
      </c>
    </row>
    <row r="35164" spans="53:56" ht="15" x14ac:dyDescent="0.25">
      <c r="BA35164" s="90" t="s">
        <v>39750</v>
      </c>
      <c r="BB35164" s="90" t="s">
        <v>5238</v>
      </c>
      <c r="BC35164" s="90" t="s">
        <v>21032</v>
      </c>
      <c r="BD35164" s="473" t="s">
        <v>1301</v>
      </c>
    </row>
    <row r="35165" spans="53:56" ht="15" x14ac:dyDescent="0.25">
      <c r="BA35165" s="91" t="s">
        <v>39751</v>
      </c>
      <c r="BB35165" s="91" t="s">
        <v>5238</v>
      </c>
      <c r="BC35165" s="91" t="s">
        <v>21032</v>
      </c>
      <c r="BD35165" s="473" t="s">
        <v>1301</v>
      </c>
    </row>
    <row r="35166" spans="53:56" ht="15" x14ac:dyDescent="0.25">
      <c r="BA35166" s="91" t="s">
        <v>39752</v>
      </c>
      <c r="BB35166" s="91" t="s">
        <v>5238</v>
      </c>
      <c r="BC35166" s="91" t="s">
        <v>21032</v>
      </c>
      <c r="BD35166" s="473" t="s">
        <v>1301</v>
      </c>
    </row>
    <row r="35167" spans="53:56" ht="15" x14ac:dyDescent="0.25">
      <c r="BA35167" s="91" t="s">
        <v>39753</v>
      </c>
      <c r="BB35167" s="91" t="s">
        <v>5238</v>
      </c>
      <c r="BC35167" s="91" t="s">
        <v>21032</v>
      </c>
      <c r="BD35167" s="473" t="s">
        <v>1301</v>
      </c>
    </row>
    <row r="35168" spans="53:56" ht="15" x14ac:dyDescent="0.25">
      <c r="BA35168" s="90" t="s">
        <v>39754</v>
      </c>
      <c r="BB35168" s="90" t="s">
        <v>5238</v>
      </c>
      <c r="BC35168" s="90" t="s">
        <v>21032</v>
      </c>
      <c r="BD35168" s="473" t="s">
        <v>1301</v>
      </c>
    </row>
    <row r="35169" spans="53:56" ht="15" x14ac:dyDescent="0.25">
      <c r="BA35169" s="90" t="s">
        <v>39755</v>
      </c>
      <c r="BB35169" s="90" t="s">
        <v>5238</v>
      </c>
      <c r="BC35169" s="90" t="s">
        <v>21032</v>
      </c>
      <c r="BD35169" s="473" t="s">
        <v>1301</v>
      </c>
    </row>
    <row r="35170" spans="53:56" ht="15" x14ac:dyDescent="0.25">
      <c r="BA35170" s="91" t="s">
        <v>39756</v>
      </c>
      <c r="BB35170" s="91" t="s">
        <v>5238</v>
      </c>
      <c r="BC35170" s="91" t="s">
        <v>21032</v>
      </c>
      <c r="BD35170" s="473" t="s">
        <v>1301</v>
      </c>
    </row>
    <row r="35171" spans="53:56" ht="15" x14ac:dyDescent="0.25">
      <c r="BA35171" s="90" t="s">
        <v>39757</v>
      </c>
      <c r="BB35171" s="90" t="s">
        <v>5238</v>
      </c>
      <c r="BC35171" s="90" t="s">
        <v>21032</v>
      </c>
      <c r="BD35171" s="473" t="s">
        <v>1301</v>
      </c>
    </row>
    <row r="35172" spans="53:56" ht="15" x14ac:dyDescent="0.25">
      <c r="BA35172" s="90" t="s">
        <v>39758</v>
      </c>
      <c r="BB35172" s="90" t="s">
        <v>5238</v>
      </c>
      <c r="BC35172" s="90" t="s">
        <v>21032</v>
      </c>
      <c r="BD35172" s="473" t="s">
        <v>1301</v>
      </c>
    </row>
    <row r="35173" spans="53:56" ht="15" x14ac:dyDescent="0.25">
      <c r="BA35173" s="91" t="s">
        <v>39759</v>
      </c>
      <c r="BB35173" s="91" t="s">
        <v>5238</v>
      </c>
      <c r="BC35173" s="91" t="s">
        <v>21032</v>
      </c>
      <c r="BD35173" s="473" t="s">
        <v>1301</v>
      </c>
    </row>
    <row r="35174" spans="53:56" ht="15" x14ac:dyDescent="0.25">
      <c r="BA35174" s="90" t="s">
        <v>39760</v>
      </c>
      <c r="BB35174" s="90" t="s">
        <v>5238</v>
      </c>
      <c r="BC35174" s="90" t="s">
        <v>21032</v>
      </c>
      <c r="BD35174" s="473" t="s">
        <v>1301</v>
      </c>
    </row>
    <row r="35175" spans="53:56" ht="15" x14ac:dyDescent="0.25">
      <c r="BA35175" s="91" t="s">
        <v>39761</v>
      </c>
      <c r="BB35175" s="91" t="s">
        <v>5238</v>
      </c>
      <c r="BC35175" s="91" t="s">
        <v>21032</v>
      </c>
      <c r="BD35175" s="473" t="s">
        <v>1301</v>
      </c>
    </row>
    <row r="35176" spans="53:56" ht="15" x14ac:dyDescent="0.25">
      <c r="BA35176" s="90" t="s">
        <v>39762</v>
      </c>
      <c r="BB35176" s="90" t="s">
        <v>5238</v>
      </c>
      <c r="BC35176" s="90" t="s">
        <v>21032</v>
      </c>
      <c r="BD35176" s="473" t="s">
        <v>1301</v>
      </c>
    </row>
    <row r="35177" spans="53:56" ht="15" x14ac:dyDescent="0.25">
      <c r="BA35177" s="91" t="s">
        <v>39763</v>
      </c>
      <c r="BB35177" s="91" t="s">
        <v>5238</v>
      </c>
      <c r="BC35177" s="91" t="s">
        <v>21032</v>
      </c>
      <c r="BD35177" s="473" t="s">
        <v>1301</v>
      </c>
    </row>
    <row r="35178" spans="53:56" ht="15" x14ac:dyDescent="0.25">
      <c r="BA35178" s="90" t="s">
        <v>39764</v>
      </c>
      <c r="BB35178" s="90" t="s">
        <v>5238</v>
      </c>
      <c r="BC35178" s="90" t="s">
        <v>21032</v>
      </c>
      <c r="BD35178" s="473" t="s">
        <v>1301</v>
      </c>
    </row>
    <row r="35179" spans="53:56" ht="15" x14ac:dyDescent="0.25">
      <c r="BA35179" s="91" t="s">
        <v>39765</v>
      </c>
      <c r="BB35179" s="91" t="s">
        <v>5238</v>
      </c>
      <c r="BC35179" s="91" t="s">
        <v>21032</v>
      </c>
      <c r="BD35179" s="473" t="s">
        <v>1301</v>
      </c>
    </row>
    <row r="35180" spans="53:56" ht="15" x14ac:dyDescent="0.25">
      <c r="BA35180" s="91" t="s">
        <v>39766</v>
      </c>
      <c r="BB35180" s="91" t="s">
        <v>5238</v>
      </c>
      <c r="BC35180" s="91" t="s">
        <v>21032</v>
      </c>
      <c r="BD35180" s="473" t="s">
        <v>1301</v>
      </c>
    </row>
    <row r="35181" spans="53:56" ht="15" x14ac:dyDescent="0.25">
      <c r="BA35181" s="90" t="s">
        <v>39767</v>
      </c>
      <c r="BB35181" s="90" t="s">
        <v>5238</v>
      </c>
      <c r="BC35181" s="90" t="s">
        <v>21032</v>
      </c>
      <c r="BD35181" s="473" t="s">
        <v>1301</v>
      </c>
    </row>
    <row r="35182" spans="53:56" ht="15" x14ac:dyDescent="0.25">
      <c r="BA35182" s="91" t="s">
        <v>39768</v>
      </c>
      <c r="BB35182" s="91" t="s">
        <v>5238</v>
      </c>
      <c r="BC35182" s="91" t="s">
        <v>21032</v>
      </c>
      <c r="BD35182" s="473" t="s">
        <v>1301</v>
      </c>
    </row>
    <row r="35183" spans="53:56" ht="15" x14ac:dyDescent="0.25">
      <c r="BA35183" s="90" t="s">
        <v>39769</v>
      </c>
      <c r="BB35183" s="90" t="s">
        <v>5238</v>
      </c>
      <c r="BC35183" s="90" t="s">
        <v>21032</v>
      </c>
      <c r="BD35183" s="473" t="s">
        <v>1301</v>
      </c>
    </row>
    <row r="35184" spans="53:56" ht="15" x14ac:dyDescent="0.25">
      <c r="BA35184" s="90" t="s">
        <v>39770</v>
      </c>
      <c r="BB35184" s="90" t="s">
        <v>5238</v>
      </c>
      <c r="BC35184" s="90" t="s">
        <v>21032</v>
      </c>
      <c r="BD35184" s="473" t="s">
        <v>1301</v>
      </c>
    </row>
    <row r="35185" spans="53:56" ht="15" x14ac:dyDescent="0.25">
      <c r="BA35185" s="90" t="s">
        <v>39771</v>
      </c>
      <c r="BB35185" s="90" t="s">
        <v>5238</v>
      </c>
      <c r="BC35185" s="90" t="s">
        <v>21032</v>
      </c>
      <c r="BD35185" s="473" t="s">
        <v>1301</v>
      </c>
    </row>
    <row r="35186" spans="53:56" ht="15" x14ac:dyDescent="0.25">
      <c r="BA35186" s="91" t="s">
        <v>39772</v>
      </c>
      <c r="BB35186" s="91" t="s">
        <v>5238</v>
      </c>
      <c r="BC35186" s="91" t="s">
        <v>21032</v>
      </c>
      <c r="BD35186" s="473" t="s">
        <v>1301</v>
      </c>
    </row>
    <row r="35187" spans="53:56" ht="15" x14ac:dyDescent="0.25">
      <c r="BA35187" s="90" t="s">
        <v>39773</v>
      </c>
      <c r="BB35187" s="90" t="s">
        <v>5238</v>
      </c>
      <c r="BC35187" s="90" t="s">
        <v>21032</v>
      </c>
      <c r="BD35187" s="473" t="s">
        <v>1301</v>
      </c>
    </row>
    <row r="35188" spans="53:56" ht="15" x14ac:dyDescent="0.25">
      <c r="BA35188" s="90" t="s">
        <v>39774</v>
      </c>
      <c r="BB35188" s="90" t="s">
        <v>5238</v>
      </c>
      <c r="BC35188" s="90" t="s">
        <v>21032</v>
      </c>
      <c r="BD35188" s="473" t="s">
        <v>1301</v>
      </c>
    </row>
    <row r="35189" spans="53:56" ht="15" x14ac:dyDescent="0.25">
      <c r="BA35189" s="91" t="s">
        <v>39775</v>
      </c>
      <c r="BB35189" s="91" t="s">
        <v>5238</v>
      </c>
      <c r="BC35189" s="91" t="s">
        <v>21032</v>
      </c>
      <c r="BD35189" s="473" t="s">
        <v>1301</v>
      </c>
    </row>
    <row r="35190" spans="53:56" ht="15" x14ac:dyDescent="0.25">
      <c r="BA35190" s="90" t="s">
        <v>39776</v>
      </c>
      <c r="BB35190" s="90" t="s">
        <v>5238</v>
      </c>
      <c r="BC35190" s="90" t="s">
        <v>21032</v>
      </c>
      <c r="BD35190" s="473" t="s">
        <v>1301</v>
      </c>
    </row>
    <row r="35191" spans="53:56" ht="15" x14ac:dyDescent="0.25">
      <c r="BA35191" s="91" t="s">
        <v>39777</v>
      </c>
      <c r="BB35191" s="91" t="s">
        <v>5238</v>
      </c>
      <c r="BC35191" s="91" t="s">
        <v>21032</v>
      </c>
      <c r="BD35191" s="473" t="s">
        <v>1301</v>
      </c>
    </row>
    <row r="35192" spans="53:56" ht="15" x14ac:dyDescent="0.25">
      <c r="BA35192" s="91" t="s">
        <v>39778</v>
      </c>
      <c r="BB35192" s="91" t="s">
        <v>5238</v>
      </c>
      <c r="BC35192" s="91" t="s">
        <v>21032</v>
      </c>
      <c r="BD35192" s="473" t="s">
        <v>1301</v>
      </c>
    </row>
    <row r="35193" spans="53:56" ht="15" x14ac:dyDescent="0.25">
      <c r="BA35193" s="90" t="s">
        <v>39779</v>
      </c>
      <c r="BB35193" s="90" t="s">
        <v>5238</v>
      </c>
      <c r="BC35193" s="90" t="s">
        <v>21032</v>
      </c>
      <c r="BD35193" s="473" t="s">
        <v>1301</v>
      </c>
    </row>
    <row r="35194" spans="53:56" ht="15" x14ac:dyDescent="0.25">
      <c r="BA35194" s="91" t="s">
        <v>39780</v>
      </c>
      <c r="BB35194" s="91" t="s">
        <v>5238</v>
      </c>
      <c r="BC35194" s="91" t="s">
        <v>21032</v>
      </c>
      <c r="BD35194" s="473" t="s">
        <v>1301</v>
      </c>
    </row>
    <row r="35195" spans="53:56" ht="15" x14ac:dyDescent="0.25">
      <c r="BA35195" s="90" t="s">
        <v>39781</v>
      </c>
      <c r="BB35195" s="90" t="s">
        <v>5238</v>
      </c>
      <c r="BC35195" s="90" t="s">
        <v>21032</v>
      </c>
      <c r="BD35195" s="473" t="s">
        <v>1301</v>
      </c>
    </row>
    <row r="35196" spans="53:56" ht="15" x14ac:dyDescent="0.25">
      <c r="BA35196" s="90" t="s">
        <v>39782</v>
      </c>
      <c r="BB35196" s="90" t="s">
        <v>5238</v>
      </c>
      <c r="BC35196" s="90" t="s">
        <v>21032</v>
      </c>
      <c r="BD35196" s="473" t="s">
        <v>1301</v>
      </c>
    </row>
    <row r="35197" spans="53:56" ht="15" x14ac:dyDescent="0.25">
      <c r="BA35197" s="91" t="s">
        <v>39783</v>
      </c>
      <c r="BB35197" s="91" t="s">
        <v>5238</v>
      </c>
      <c r="BC35197" s="91" t="s">
        <v>21032</v>
      </c>
      <c r="BD35197" s="473" t="s">
        <v>1301</v>
      </c>
    </row>
    <row r="35198" spans="53:56" ht="15" x14ac:dyDescent="0.25">
      <c r="BA35198" s="90" t="s">
        <v>39784</v>
      </c>
      <c r="BB35198" s="90" t="s">
        <v>5238</v>
      </c>
      <c r="BC35198" s="90" t="s">
        <v>39617</v>
      </c>
      <c r="BD35198" s="473" t="s">
        <v>1301</v>
      </c>
    </row>
    <row r="35199" spans="53:56" ht="15" x14ac:dyDescent="0.25">
      <c r="BA35199" s="91" t="s">
        <v>39785</v>
      </c>
      <c r="BB35199" s="91" t="s">
        <v>5238</v>
      </c>
      <c r="BC35199" s="91" t="s">
        <v>39617</v>
      </c>
      <c r="BD35199" s="473" t="s">
        <v>1301</v>
      </c>
    </row>
    <row r="35200" spans="53:56" ht="15" x14ac:dyDescent="0.25">
      <c r="BA35200" s="90" t="s">
        <v>39786</v>
      </c>
      <c r="BB35200" s="90" t="s">
        <v>5238</v>
      </c>
      <c r="BC35200" s="90" t="s">
        <v>39617</v>
      </c>
      <c r="BD35200" s="473" t="s">
        <v>1301</v>
      </c>
    </row>
    <row r="35201" spans="53:56" ht="15" x14ac:dyDescent="0.25">
      <c r="BA35201" s="91" t="s">
        <v>39787</v>
      </c>
      <c r="BB35201" s="91" t="s">
        <v>5238</v>
      </c>
      <c r="BC35201" s="91" t="s">
        <v>39617</v>
      </c>
      <c r="BD35201" s="473" t="s">
        <v>1301</v>
      </c>
    </row>
    <row r="35202" spans="53:56" ht="15" x14ac:dyDescent="0.25">
      <c r="BA35202" s="90" t="s">
        <v>39788</v>
      </c>
      <c r="BB35202" s="90" t="s">
        <v>5238</v>
      </c>
      <c r="BC35202" s="90" t="s">
        <v>39504</v>
      </c>
      <c r="BD35202" s="473" t="s">
        <v>1301</v>
      </c>
    </row>
    <row r="35203" spans="53:56" ht="15" x14ac:dyDescent="0.25">
      <c r="BA35203" s="91" t="s">
        <v>39789</v>
      </c>
      <c r="BB35203" s="91" t="s">
        <v>5238</v>
      </c>
      <c r="BC35203" s="91" t="s">
        <v>39504</v>
      </c>
      <c r="BD35203" s="473" t="s">
        <v>1301</v>
      </c>
    </row>
    <row r="35204" spans="53:56" ht="15" x14ac:dyDescent="0.25">
      <c r="BA35204" s="90" t="s">
        <v>39790</v>
      </c>
      <c r="BB35204" s="90" t="s">
        <v>5238</v>
      </c>
      <c r="BC35204" s="90" t="s">
        <v>39791</v>
      </c>
      <c r="BD35204" s="473" t="s">
        <v>1301</v>
      </c>
    </row>
    <row r="35205" spans="53:56" ht="15" x14ac:dyDescent="0.25">
      <c r="BA35205" s="91" t="s">
        <v>39790</v>
      </c>
      <c r="BB35205" s="91" t="s">
        <v>5238</v>
      </c>
      <c r="BC35205" s="91" t="s">
        <v>15185</v>
      </c>
      <c r="BD35205" s="473" t="s">
        <v>1301</v>
      </c>
    </row>
    <row r="35206" spans="53:56" ht="15" x14ac:dyDescent="0.25">
      <c r="BA35206" s="91" t="s">
        <v>39792</v>
      </c>
      <c r="BB35206" s="91" t="s">
        <v>5238</v>
      </c>
      <c r="BC35206" s="91" t="s">
        <v>17544</v>
      </c>
      <c r="BD35206" s="473" t="s">
        <v>1301</v>
      </c>
    </row>
    <row r="35207" spans="53:56" ht="15" x14ac:dyDescent="0.25">
      <c r="BA35207" s="90" t="s">
        <v>39793</v>
      </c>
      <c r="BB35207" s="90" t="s">
        <v>5238</v>
      </c>
      <c r="BC35207" s="90" t="s">
        <v>37575</v>
      </c>
      <c r="BD35207" s="473" t="s">
        <v>1301</v>
      </c>
    </row>
    <row r="35208" spans="53:56" ht="15" x14ac:dyDescent="0.25">
      <c r="BA35208" s="91" t="s">
        <v>39794</v>
      </c>
      <c r="BB35208" s="91" t="s">
        <v>5238</v>
      </c>
      <c r="BC35208" s="91" t="s">
        <v>17810</v>
      </c>
      <c r="BD35208" s="473" t="s">
        <v>1301</v>
      </c>
    </row>
    <row r="35209" spans="53:56" ht="15" x14ac:dyDescent="0.25">
      <c r="BA35209" s="90" t="s">
        <v>39795</v>
      </c>
      <c r="BB35209" s="90" t="s">
        <v>5238</v>
      </c>
      <c r="BC35209" s="90" t="s">
        <v>14250</v>
      </c>
      <c r="BD35209" s="473" t="s">
        <v>1301</v>
      </c>
    </row>
    <row r="35210" spans="53:56" ht="15" x14ac:dyDescent="0.25">
      <c r="BA35210" s="91" t="s">
        <v>39796</v>
      </c>
      <c r="BB35210" s="91" t="s">
        <v>5238</v>
      </c>
      <c r="BC35210" s="91" t="s">
        <v>27699</v>
      </c>
      <c r="BD35210" s="91"/>
    </row>
    <row r="35211" spans="53:56" ht="15" x14ac:dyDescent="0.25">
      <c r="BA35211" s="90" t="s">
        <v>39797</v>
      </c>
      <c r="BB35211" s="90" t="s">
        <v>5238</v>
      </c>
      <c r="BC35211" s="90" t="s">
        <v>17544</v>
      </c>
      <c r="BD35211" s="473" t="s">
        <v>1301</v>
      </c>
    </row>
    <row r="35212" spans="53:56" ht="15" x14ac:dyDescent="0.25">
      <c r="BA35212" s="91" t="s">
        <v>39798</v>
      </c>
      <c r="BB35212" s="91" t="s">
        <v>5238</v>
      </c>
      <c r="BC35212" s="91" t="s">
        <v>37575</v>
      </c>
      <c r="BD35212" s="473" t="s">
        <v>1301</v>
      </c>
    </row>
    <row r="35213" spans="53:56" ht="15" x14ac:dyDescent="0.25">
      <c r="BA35213" s="90" t="s">
        <v>39799</v>
      </c>
      <c r="BB35213" s="90" t="s">
        <v>5238</v>
      </c>
      <c r="BC35213" s="90" t="s">
        <v>17810</v>
      </c>
      <c r="BD35213" s="473" t="s">
        <v>1301</v>
      </c>
    </row>
    <row r="35214" spans="53:56" ht="15" x14ac:dyDescent="0.25">
      <c r="BA35214" s="91" t="s">
        <v>39800</v>
      </c>
      <c r="BB35214" s="91" t="s">
        <v>5238</v>
      </c>
      <c r="BC35214" s="91" t="s">
        <v>23770</v>
      </c>
      <c r="BD35214" s="473" t="s">
        <v>1301</v>
      </c>
    </row>
    <row r="35215" spans="53:56" ht="15" x14ac:dyDescent="0.25">
      <c r="BA35215" s="90" t="s">
        <v>39801</v>
      </c>
      <c r="BB35215" s="90" t="s">
        <v>5238</v>
      </c>
      <c r="BC35215" s="90" t="s">
        <v>17544</v>
      </c>
      <c r="BD35215" s="473" t="s">
        <v>1301</v>
      </c>
    </row>
    <row r="35216" spans="53:56" ht="15" x14ac:dyDescent="0.25">
      <c r="BA35216" s="91" t="s">
        <v>39802</v>
      </c>
      <c r="BB35216" s="91" t="s">
        <v>5238</v>
      </c>
      <c r="BC35216" s="91" t="s">
        <v>39617</v>
      </c>
      <c r="BD35216" s="473" t="s">
        <v>1301</v>
      </c>
    </row>
    <row r="35217" spans="53:56" ht="15" x14ac:dyDescent="0.25">
      <c r="BA35217" s="90" t="s">
        <v>39803</v>
      </c>
      <c r="BB35217" s="90" t="s">
        <v>5238</v>
      </c>
      <c r="BC35217" s="90" t="s">
        <v>39617</v>
      </c>
      <c r="BD35217" s="473" t="s">
        <v>1301</v>
      </c>
    </row>
    <row r="35218" spans="53:56" ht="15" x14ac:dyDescent="0.25">
      <c r="BA35218" s="91" t="s">
        <v>39804</v>
      </c>
      <c r="BB35218" s="91" t="s">
        <v>5238</v>
      </c>
      <c r="BC35218" s="91" t="s">
        <v>39504</v>
      </c>
      <c r="BD35218" s="473" t="s">
        <v>1301</v>
      </c>
    </row>
    <row r="35219" spans="53:56" ht="15" x14ac:dyDescent="0.25">
      <c r="BA35219" s="90" t="s">
        <v>39805</v>
      </c>
      <c r="BB35219" s="90" t="s">
        <v>5238</v>
      </c>
      <c r="BC35219" s="90" t="s">
        <v>17544</v>
      </c>
      <c r="BD35219" s="473" t="s">
        <v>1301</v>
      </c>
    </row>
    <row r="35220" spans="53:56" ht="15" x14ac:dyDescent="0.25">
      <c r="BA35220" s="91" t="s">
        <v>39806</v>
      </c>
      <c r="BB35220" s="91" t="s">
        <v>5238</v>
      </c>
      <c r="BC35220" s="91" t="s">
        <v>37575</v>
      </c>
      <c r="BD35220" s="473" t="s">
        <v>1301</v>
      </c>
    </row>
    <row r="35221" spans="53:56" ht="15" x14ac:dyDescent="0.25">
      <c r="BA35221" s="90" t="s">
        <v>39807</v>
      </c>
      <c r="BB35221" s="90" t="s">
        <v>5238</v>
      </c>
      <c r="BC35221" s="90" t="s">
        <v>39617</v>
      </c>
      <c r="BD35221" s="473" t="s">
        <v>1301</v>
      </c>
    </row>
    <row r="35222" spans="53:56" ht="15" x14ac:dyDescent="0.25">
      <c r="BA35222" s="91" t="s">
        <v>39808</v>
      </c>
      <c r="BB35222" s="91" t="s">
        <v>5238</v>
      </c>
      <c r="BC35222" s="91" t="s">
        <v>39617</v>
      </c>
      <c r="BD35222" s="473" t="s">
        <v>1301</v>
      </c>
    </row>
    <row r="35223" spans="53:56" ht="15" x14ac:dyDescent="0.25">
      <c r="BA35223" s="90" t="s">
        <v>39809</v>
      </c>
      <c r="BB35223" s="90" t="s">
        <v>5238</v>
      </c>
      <c r="BC35223" s="90" t="s">
        <v>23770</v>
      </c>
      <c r="BD35223" s="473" t="s">
        <v>1301</v>
      </c>
    </row>
    <row r="35224" spans="53:56" ht="15" x14ac:dyDescent="0.25">
      <c r="BA35224" s="91" t="s">
        <v>39810</v>
      </c>
      <c r="BB35224" s="91" t="s">
        <v>5238</v>
      </c>
      <c r="BC35224" s="91" t="s">
        <v>27699</v>
      </c>
      <c r="BD35224" s="91"/>
    </row>
    <row r="35225" spans="53:56" ht="15" x14ac:dyDescent="0.25">
      <c r="BA35225" s="90" t="s">
        <v>39811</v>
      </c>
      <c r="BB35225" s="90" t="s">
        <v>5238</v>
      </c>
      <c r="BC35225" s="90" t="s">
        <v>23770</v>
      </c>
      <c r="BD35225" s="90"/>
    </row>
    <row r="35226" spans="53:56" ht="15" x14ac:dyDescent="0.25">
      <c r="BA35226" s="91" t="s">
        <v>39812</v>
      </c>
      <c r="BB35226" s="91" t="s">
        <v>5238</v>
      </c>
      <c r="BC35226" s="91" t="s">
        <v>17544</v>
      </c>
      <c r="BD35226" s="473" t="s">
        <v>1301</v>
      </c>
    </row>
    <row r="35227" spans="53:56" ht="15" x14ac:dyDescent="0.25">
      <c r="BA35227" s="90" t="s">
        <v>39813</v>
      </c>
      <c r="BB35227" s="90" t="s">
        <v>5238</v>
      </c>
      <c r="BC35227" s="90" t="s">
        <v>17544</v>
      </c>
      <c r="BD35227" s="473" t="s">
        <v>1301</v>
      </c>
    </row>
    <row r="35228" spans="53:56" ht="15" x14ac:dyDescent="0.25">
      <c r="BA35228" s="91" t="s">
        <v>39814</v>
      </c>
      <c r="BB35228" s="91" t="s">
        <v>5238</v>
      </c>
      <c r="BC35228" s="91" t="s">
        <v>37575</v>
      </c>
      <c r="BD35228" s="473" t="s">
        <v>1301</v>
      </c>
    </row>
    <row r="35229" spans="53:56" ht="15" x14ac:dyDescent="0.25">
      <c r="BA35229" s="90" t="s">
        <v>39815</v>
      </c>
      <c r="BB35229" s="90" t="s">
        <v>5238</v>
      </c>
      <c r="BC35229" s="90" t="s">
        <v>23770</v>
      </c>
      <c r="BD35229" s="473" t="s">
        <v>1301</v>
      </c>
    </row>
    <row r="35230" spans="53:56" ht="15" x14ac:dyDescent="0.25">
      <c r="BA35230" s="91" t="s">
        <v>39816</v>
      </c>
      <c r="BB35230" s="91" t="s">
        <v>5238</v>
      </c>
      <c r="BC35230" s="91" t="s">
        <v>17810</v>
      </c>
      <c r="BD35230" s="473" t="s">
        <v>1301</v>
      </c>
    </row>
    <row r="35231" spans="53:56" ht="15" x14ac:dyDescent="0.25">
      <c r="BA35231" s="90" t="s">
        <v>39817</v>
      </c>
      <c r="BB35231" s="90" t="s">
        <v>5238</v>
      </c>
      <c r="BC35231" s="90" t="s">
        <v>17810</v>
      </c>
      <c r="BD35231" s="473" t="s">
        <v>1301</v>
      </c>
    </row>
    <row r="35232" spans="53:56" ht="15" x14ac:dyDescent="0.25">
      <c r="BA35232" s="91" t="s">
        <v>39818</v>
      </c>
      <c r="BB35232" s="91" t="s">
        <v>5238</v>
      </c>
      <c r="BC35232" s="91" t="s">
        <v>39791</v>
      </c>
      <c r="BD35232" s="473" t="s">
        <v>1301</v>
      </c>
    </row>
    <row r="35233" spans="53:56" ht="15" x14ac:dyDescent="0.25">
      <c r="BA35233" s="90" t="s">
        <v>39819</v>
      </c>
      <c r="BB35233" s="90" t="s">
        <v>5238</v>
      </c>
      <c r="BC35233" s="90" t="s">
        <v>27699</v>
      </c>
      <c r="BD35233" s="90"/>
    </row>
    <row r="35234" spans="53:56" ht="15" x14ac:dyDescent="0.25">
      <c r="BA35234" s="91" t="s">
        <v>39820</v>
      </c>
      <c r="BB35234" s="91" t="s">
        <v>5238</v>
      </c>
      <c r="BC35234" s="91" t="s">
        <v>39504</v>
      </c>
      <c r="BD35234" s="473" t="s">
        <v>1301</v>
      </c>
    </row>
    <row r="35235" spans="53:56" ht="15" x14ac:dyDescent="0.25">
      <c r="BA35235" s="91" t="s">
        <v>39821</v>
      </c>
      <c r="BB35235" s="91" t="s">
        <v>5238</v>
      </c>
      <c r="BC35235" s="91" t="s">
        <v>17810</v>
      </c>
      <c r="BD35235" s="473" t="s">
        <v>1301</v>
      </c>
    </row>
    <row r="35236" spans="53:56" ht="15" x14ac:dyDescent="0.25">
      <c r="BA35236" s="90" t="s">
        <v>39822</v>
      </c>
      <c r="BB35236" s="90" t="s">
        <v>5238</v>
      </c>
      <c r="BC35236" s="90" t="s">
        <v>15185</v>
      </c>
      <c r="BD35236" s="473" t="s">
        <v>1301</v>
      </c>
    </row>
    <row r="35237" spans="53:56" ht="15" x14ac:dyDescent="0.25">
      <c r="BA35237" s="91" t="s">
        <v>39823</v>
      </c>
      <c r="BB35237" s="91" t="s">
        <v>5238</v>
      </c>
      <c r="BC35237" s="91" t="s">
        <v>17810</v>
      </c>
      <c r="BD35237" s="473" t="s">
        <v>1301</v>
      </c>
    </row>
    <row r="35238" spans="53:56" ht="15" x14ac:dyDescent="0.25">
      <c r="BA35238" s="90" t="s">
        <v>39824</v>
      </c>
      <c r="BB35238" s="90" t="s">
        <v>5238</v>
      </c>
      <c r="BC35238" s="90" t="s">
        <v>17810</v>
      </c>
      <c r="BD35238" s="473" t="s">
        <v>1301</v>
      </c>
    </row>
    <row r="35239" spans="53:56" ht="15" x14ac:dyDescent="0.25">
      <c r="BA35239" s="90" t="s">
        <v>39825</v>
      </c>
      <c r="BB35239" s="90" t="s">
        <v>5238</v>
      </c>
      <c r="BC35239" s="90" t="s">
        <v>27699</v>
      </c>
      <c r="BD35239" s="90"/>
    </row>
    <row r="35240" spans="53:56" ht="15" x14ac:dyDescent="0.25">
      <c r="BA35240" s="91" t="s">
        <v>39826</v>
      </c>
      <c r="BB35240" s="91" t="s">
        <v>5238</v>
      </c>
      <c r="BC35240" s="91" t="s">
        <v>17810</v>
      </c>
      <c r="BD35240" s="473" t="s">
        <v>1301</v>
      </c>
    </row>
    <row r="35241" spans="53:56" ht="15" x14ac:dyDescent="0.25">
      <c r="BA35241" s="90" t="s">
        <v>39827</v>
      </c>
      <c r="BB35241" s="90" t="s">
        <v>5238</v>
      </c>
      <c r="BC35241" s="90" t="s">
        <v>27699</v>
      </c>
      <c r="BD35241" s="90"/>
    </row>
    <row r="35242" spans="53:56" ht="15" x14ac:dyDescent="0.25">
      <c r="BA35242" s="91" t="s">
        <v>39828</v>
      </c>
      <c r="BB35242" s="91" t="s">
        <v>5238</v>
      </c>
      <c r="BC35242" s="91" t="s">
        <v>39829</v>
      </c>
      <c r="BD35242" s="91"/>
    </row>
    <row r="35243" spans="53:56" ht="15" x14ac:dyDescent="0.25">
      <c r="BA35243" s="90" t="s">
        <v>39830</v>
      </c>
      <c r="BB35243" s="90" t="s">
        <v>5238</v>
      </c>
      <c r="BC35243" s="90" t="s">
        <v>17810</v>
      </c>
      <c r="BD35243" s="473" t="s">
        <v>1301</v>
      </c>
    </row>
    <row r="35244" spans="53:56" ht="15" x14ac:dyDescent="0.25">
      <c r="BA35244" s="91" t="s">
        <v>39831</v>
      </c>
      <c r="BB35244" s="91" t="s">
        <v>5238</v>
      </c>
      <c r="BC35244" s="91" t="s">
        <v>39617</v>
      </c>
      <c r="BD35244" s="473" t="s">
        <v>1301</v>
      </c>
    </row>
    <row r="35245" spans="53:56" ht="15" x14ac:dyDescent="0.25">
      <c r="BA35245" s="90" t="s">
        <v>39832</v>
      </c>
      <c r="BB35245" s="90" t="s">
        <v>5238</v>
      </c>
      <c r="BC35245" s="90" t="s">
        <v>39504</v>
      </c>
      <c r="BD35245" s="473" t="s">
        <v>1301</v>
      </c>
    </row>
    <row r="35246" spans="53:56" ht="15" x14ac:dyDescent="0.25">
      <c r="BA35246" s="91" t="s">
        <v>39833</v>
      </c>
      <c r="BB35246" s="91" t="s">
        <v>5238</v>
      </c>
      <c r="BC35246" s="91" t="s">
        <v>39834</v>
      </c>
      <c r="BD35246" s="91"/>
    </row>
    <row r="35247" spans="53:56" ht="15" x14ac:dyDescent="0.25">
      <c r="BA35247" s="90" t="s">
        <v>39835</v>
      </c>
      <c r="BB35247" s="90" t="s">
        <v>5238</v>
      </c>
      <c r="BC35247" s="90" t="s">
        <v>39834</v>
      </c>
      <c r="BD35247" s="90"/>
    </row>
    <row r="35248" spans="53:56" ht="15" x14ac:dyDescent="0.25">
      <c r="BA35248" s="91" t="s">
        <v>39836</v>
      </c>
      <c r="BB35248" s="91" t="s">
        <v>5238</v>
      </c>
      <c r="BC35248" s="91" t="s">
        <v>1401</v>
      </c>
      <c r="BD35248" s="91"/>
    </row>
    <row r="35249" spans="53:56" ht="15" x14ac:dyDescent="0.25">
      <c r="BA35249" s="90" t="s">
        <v>39837</v>
      </c>
      <c r="BB35249" s="90" t="s">
        <v>5238</v>
      </c>
      <c r="BC35249" s="90" t="s">
        <v>39617</v>
      </c>
      <c r="BD35249" s="473" t="s">
        <v>1301</v>
      </c>
    </row>
    <row r="35250" spans="53:56" ht="15" x14ac:dyDescent="0.25">
      <c r="BA35250" s="91" t="s">
        <v>39838</v>
      </c>
      <c r="BB35250" s="91" t="s">
        <v>5238</v>
      </c>
      <c r="BC35250" s="91" t="s">
        <v>14250</v>
      </c>
      <c r="BD35250" s="473" t="s">
        <v>1301</v>
      </c>
    </row>
    <row r="35251" spans="53:56" ht="15" x14ac:dyDescent="0.25">
      <c r="BA35251" s="90" t="s">
        <v>39839</v>
      </c>
      <c r="BB35251" s="90" t="s">
        <v>5238</v>
      </c>
      <c r="BC35251" s="90" t="s">
        <v>17544</v>
      </c>
      <c r="BD35251" s="473" t="s">
        <v>1301</v>
      </c>
    </row>
    <row r="35252" spans="53:56" ht="15" x14ac:dyDescent="0.25">
      <c r="BA35252" s="91" t="s">
        <v>39840</v>
      </c>
      <c r="BB35252" s="91" t="s">
        <v>5238</v>
      </c>
      <c r="BC35252" s="91" t="s">
        <v>17544</v>
      </c>
      <c r="BD35252" s="473" t="s">
        <v>1301</v>
      </c>
    </row>
    <row r="35253" spans="53:56" ht="15" x14ac:dyDescent="0.25">
      <c r="BA35253" s="90" t="s">
        <v>39841</v>
      </c>
      <c r="BB35253" s="90" t="s">
        <v>5238</v>
      </c>
      <c r="BC35253" s="90" t="s">
        <v>17544</v>
      </c>
      <c r="BD35253" s="473" t="s">
        <v>1301</v>
      </c>
    </row>
    <row r="35254" spans="53:56" ht="15" x14ac:dyDescent="0.25">
      <c r="BA35254" s="91" t="s">
        <v>39842</v>
      </c>
      <c r="BB35254" s="91" t="s">
        <v>5238</v>
      </c>
      <c r="BC35254" s="91" t="s">
        <v>17544</v>
      </c>
      <c r="BD35254" s="473" t="s">
        <v>1301</v>
      </c>
    </row>
    <row r="35255" spans="53:56" ht="15" x14ac:dyDescent="0.25">
      <c r="BA35255" s="90" t="s">
        <v>39843</v>
      </c>
      <c r="BB35255" s="90" t="s">
        <v>5238</v>
      </c>
      <c r="BC35255" s="90" t="s">
        <v>27699</v>
      </c>
      <c r="BD35255" s="90"/>
    </row>
    <row r="35256" spans="53:56" ht="15" x14ac:dyDescent="0.25">
      <c r="BA35256" s="91" t="s">
        <v>39844</v>
      </c>
      <c r="BB35256" s="91" t="s">
        <v>5238</v>
      </c>
      <c r="BC35256" s="91" t="s">
        <v>17544</v>
      </c>
      <c r="BD35256" s="473" t="s">
        <v>1301</v>
      </c>
    </row>
    <row r="35257" spans="53:56" ht="15" x14ac:dyDescent="0.25">
      <c r="BA35257" s="90" t="s">
        <v>39845</v>
      </c>
      <c r="BB35257" s="90" t="s">
        <v>5238</v>
      </c>
      <c r="BC35257" s="90" t="s">
        <v>23770</v>
      </c>
      <c r="BD35257" s="473" t="s">
        <v>1301</v>
      </c>
    </row>
    <row r="35258" spans="53:56" ht="15" x14ac:dyDescent="0.25">
      <c r="BA35258" s="91" t="s">
        <v>39846</v>
      </c>
      <c r="BB35258" s="91" t="s">
        <v>5238</v>
      </c>
      <c r="BC35258" s="91" t="s">
        <v>39791</v>
      </c>
      <c r="BD35258" s="473" t="s">
        <v>1301</v>
      </c>
    </row>
    <row r="35259" spans="53:56" ht="15" x14ac:dyDescent="0.25">
      <c r="BA35259" s="90" t="s">
        <v>39847</v>
      </c>
      <c r="BB35259" s="90" t="s">
        <v>5238</v>
      </c>
      <c r="BC35259" s="90" t="s">
        <v>17544</v>
      </c>
      <c r="BD35259" s="473" t="s">
        <v>1301</v>
      </c>
    </row>
    <row r="35260" spans="53:56" ht="15" x14ac:dyDescent="0.25">
      <c r="BA35260" s="91" t="s">
        <v>39848</v>
      </c>
      <c r="BB35260" s="91" t="s">
        <v>5238</v>
      </c>
      <c r="BC35260" s="91" t="s">
        <v>39617</v>
      </c>
      <c r="BD35260" s="473" t="s">
        <v>1301</v>
      </c>
    </row>
    <row r="35261" spans="53:56" ht="15" x14ac:dyDescent="0.25">
      <c r="BA35261" s="90" t="s">
        <v>39849</v>
      </c>
      <c r="BB35261" s="90" t="s">
        <v>5238</v>
      </c>
      <c r="BC35261" s="90" t="s">
        <v>17810</v>
      </c>
      <c r="BD35261" s="473" t="s">
        <v>1301</v>
      </c>
    </row>
    <row r="35262" spans="53:56" ht="15" x14ac:dyDescent="0.25">
      <c r="BA35262" s="91" t="s">
        <v>39850</v>
      </c>
      <c r="BB35262" s="91" t="s">
        <v>5238</v>
      </c>
      <c r="BC35262" s="91" t="s">
        <v>17810</v>
      </c>
      <c r="BD35262" s="473" t="s">
        <v>1301</v>
      </c>
    </row>
    <row r="35263" spans="53:56" ht="15" x14ac:dyDescent="0.25">
      <c r="BA35263" s="90" t="s">
        <v>39851</v>
      </c>
      <c r="BB35263" s="90" t="s">
        <v>5238</v>
      </c>
      <c r="BC35263" s="90" t="s">
        <v>17544</v>
      </c>
      <c r="BD35263" s="473" t="s">
        <v>1301</v>
      </c>
    </row>
    <row r="35264" spans="53:56" ht="15" x14ac:dyDescent="0.25">
      <c r="BA35264" s="91" t="s">
        <v>39852</v>
      </c>
      <c r="BB35264" s="91" t="s">
        <v>5238</v>
      </c>
      <c r="BC35264" s="91" t="s">
        <v>23770</v>
      </c>
      <c r="BD35264" s="473" t="s">
        <v>1301</v>
      </c>
    </row>
    <row r="35265" spans="53:56" ht="15" x14ac:dyDescent="0.25">
      <c r="BA35265" s="90" t="s">
        <v>39853</v>
      </c>
      <c r="BB35265" s="90" t="s">
        <v>5238</v>
      </c>
      <c r="BC35265" s="90" t="s">
        <v>17810</v>
      </c>
      <c r="BD35265" s="473" t="s">
        <v>1301</v>
      </c>
    </row>
    <row r="35266" spans="53:56" ht="15" x14ac:dyDescent="0.25">
      <c r="BA35266" s="90" t="s">
        <v>39854</v>
      </c>
      <c r="BB35266" s="90" t="s">
        <v>5238</v>
      </c>
      <c r="BC35266" s="90" t="s">
        <v>1401</v>
      </c>
      <c r="BD35266" s="473" t="s">
        <v>1301</v>
      </c>
    </row>
    <row r="35267" spans="53:56" ht="15" x14ac:dyDescent="0.25">
      <c r="BA35267" s="91" t="s">
        <v>39855</v>
      </c>
      <c r="BB35267" s="91" t="s">
        <v>5238</v>
      </c>
      <c r="BC35267" s="91" t="s">
        <v>23770</v>
      </c>
      <c r="BD35267" s="473" t="s">
        <v>1301</v>
      </c>
    </row>
    <row r="35268" spans="53:56" ht="15" x14ac:dyDescent="0.25">
      <c r="BA35268" s="90" t="s">
        <v>39856</v>
      </c>
      <c r="BB35268" s="90" t="s">
        <v>5238</v>
      </c>
      <c r="BC35268" s="90" t="s">
        <v>23770</v>
      </c>
      <c r="BD35268" s="473" t="s">
        <v>1301</v>
      </c>
    </row>
    <row r="35269" spans="53:56" ht="15" x14ac:dyDescent="0.25">
      <c r="BA35269" s="91" t="s">
        <v>39857</v>
      </c>
      <c r="BB35269" s="91" t="s">
        <v>5238</v>
      </c>
      <c r="BC35269" s="91" t="s">
        <v>23770</v>
      </c>
      <c r="BD35269" s="473" t="s">
        <v>1301</v>
      </c>
    </row>
    <row r="35270" spans="53:56" ht="15" x14ac:dyDescent="0.25">
      <c r="BA35270" s="90" t="s">
        <v>39858</v>
      </c>
      <c r="BB35270" s="90" t="s">
        <v>5238</v>
      </c>
      <c r="BC35270" s="90" t="s">
        <v>39504</v>
      </c>
      <c r="BD35270" s="473" t="s">
        <v>1301</v>
      </c>
    </row>
    <row r="35271" spans="53:56" ht="15" x14ac:dyDescent="0.25">
      <c r="BA35271" s="91" t="s">
        <v>39859</v>
      </c>
      <c r="BB35271" s="91" t="s">
        <v>5238</v>
      </c>
      <c r="BC35271" s="91" t="s">
        <v>17544</v>
      </c>
      <c r="BD35271" s="473" t="s">
        <v>1301</v>
      </c>
    </row>
    <row r="35272" spans="53:56" ht="15" x14ac:dyDescent="0.25">
      <c r="BA35272" s="90" t="s">
        <v>39860</v>
      </c>
      <c r="BB35272" s="90" t="s">
        <v>5238</v>
      </c>
      <c r="BC35272" s="90" t="s">
        <v>1401</v>
      </c>
      <c r="BD35272" s="90"/>
    </row>
    <row r="35273" spans="53:56" ht="15" x14ac:dyDescent="0.25">
      <c r="BA35273" s="90" t="s">
        <v>39861</v>
      </c>
      <c r="BB35273" s="90" t="s">
        <v>5238</v>
      </c>
      <c r="BC35273" s="90" t="s">
        <v>17810</v>
      </c>
      <c r="BD35273" s="473" t="s">
        <v>1301</v>
      </c>
    </row>
    <row r="35274" spans="53:56" ht="15" x14ac:dyDescent="0.25">
      <c r="BA35274" s="91" t="s">
        <v>39862</v>
      </c>
      <c r="BB35274" s="91" t="s">
        <v>5238</v>
      </c>
      <c r="BC35274" s="91" t="s">
        <v>14250</v>
      </c>
      <c r="BD35274" s="473" t="s">
        <v>1301</v>
      </c>
    </row>
    <row r="35275" spans="53:56" ht="15" x14ac:dyDescent="0.25">
      <c r="BA35275" s="91" t="s">
        <v>39863</v>
      </c>
      <c r="BB35275" s="91" t="s">
        <v>5238</v>
      </c>
      <c r="BC35275" s="91" t="s">
        <v>17810</v>
      </c>
      <c r="BD35275" s="473" t="s">
        <v>1301</v>
      </c>
    </row>
    <row r="35276" spans="53:56" ht="15" x14ac:dyDescent="0.25">
      <c r="BA35276" s="90" t="s">
        <v>39864</v>
      </c>
      <c r="BB35276" s="90" t="s">
        <v>5238</v>
      </c>
      <c r="BC35276" s="90" t="s">
        <v>14250</v>
      </c>
      <c r="BD35276" s="473" t="s">
        <v>1301</v>
      </c>
    </row>
    <row r="35277" spans="53:56" ht="15" x14ac:dyDescent="0.25">
      <c r="BA35277" s="91" t="s">
        <v>39865</v>
      </c>
      <c r="BB35277" s="91" t="s">
        <v>5238</v>
      </c>
      <c r="BC35277" s="91" t="s">
        <v>17810</v>
      </c>
      <c r="BD35277" s="473" t="s">
        <v>1301</v>
      </c>
    </row>
    <row r="35278" spans="53:56" ht="15" x14ac:dyDescent="0.25">
      <c r="BA35278" s="90" t="s">
        <v>39866</v>
      </c>
      <c r="BB35278" s="90" t="s">
        <v>5238</v>
      </c>
      <c r="BC35278" s="90" t="s">
        <v>39834</v>
      </c>
      <c r="BD35278" s="473" t="s">
        <v>1301</v>
      </c>
    </row>
    <row r="35279" spans="53:56" ht="15" x14ac:dyDescent="0.25">
      <c r="BA35279" s="91" t="s">
        <v>39867</v>
      </c>
      <c r="BB35279" s="91" t="s">
        <v>5238</v>
      </c>
      <c r="BC35279" s="91" t="s">
        <v>15185</v>
      </c>
      <c r="BD35279" s="473" t="s">
        <v>1301</v>
      </c>
    </row>
    <row r="35280" spans="53:56" ht="15" x14ac:dyDescent="0.25">
      <c r="BA35280" s="91" t="s">
        <v>39868</v>
      </c>
      <c r="BB35280" s="91" t="s">
        <v>5238</v>
      </c>
      <c r="BC35280" s="91" t="s">
        <v>39504</v>
      </c>
      <c r="BD35280" s="473" t="s">
        <v>1301</v>
      </c>
    </row>
    <row r="35281" spans="53:56" ht="15" x14ac:dyDescent="0.25">
      <c r="BA35281" s="90" t="s">
        <v>39868</v>
      </c>
      <c r="BB35281" s="90" t="s">
        <v>5238</v>
      </c>
      <c r="BC35281" s="90" t="s">
        <v>14250</v>
      </c>
      <c r="BD35281" s="473" t="s">
        <v>1301</v>
      </c>
    </row>
    <row r="35282" spans="53:56" ht="15" x14ac:dyDescent="0.25">
      <c r="BA35282" s="91" t="s">
        <v>39869</v>
      </c>
      <c r="BB35282" s="91" t="s">
        <v>5238</v>
      </c>
      <c r="BC35282" s="91" t="s">
        <v>39617</v>
      </c>
      <c r="BD35282" s="473" t="s">
        <v>1301</v>
      </c>
    </row>
    <row r="35283" spans="53:56" ht="15" x14ac:dyDescent="0.25">
      <c r="BA35283" s="90" t="s">
        <v>39870</v>
      </c>
      <c r="BB35283" s="90" t="s">
        <v>5238</v>
      </c>
      <c r="BC35283" s="90" t="s">
        <v>15185</v>
      </c>
      <c r="BD35283" s="473" t="s">
        <v>1301</v>
      </c>
    </row>
    <row r="35284" spans="53:56" ht="15" x14ac:dyDescent="0.25">
      <c r="BA35284" s="91" t="s">
        <v>39871</v>
      </c>
      <c r="BB35284" s="91" t="s">
        <v>5238</v>
      </c>
      <c r="BC35284" s="91" t="s">
        <v>39872</v>
      </c>
      <c r="BD35284" s="473" t="s">
        <v>1301</v>
      </c>
    </row>
    <row r="35285" spans="53:56" ht="15" x14ac:dyDescent="0.25">
      <c r="BA35285" s="90" t="s">
        <v>39873</v>
      </c>
      <c r="BB35285" s="90" t="s">
        <v>39874</v>
      </c>
      <c r="BC35285" s="90" t="s">
        <v>18389</v>
      </c>
      <c r="BD35285" s="90"/>
    </row>
    <row r="35286" spans="53:56" ht="15" x14ac:dyDescent="0.25">
      <c r="BA35286" s="91" t="s">
        <v>39875</v>
      </c>
      <c r="BB35286" s="91" t="s">
        <v>5238</v>
      </c>
      <c r="BC35286" s="91" t="s">
        <v>39872</v>
      </c>
      <c r="BD35286" s="473" t="s">
        <v>1301</v>
      </c>
    </row>
    <row r="35287" spans="53:56" ht="15" x14ac:dyDescent="0.25">
      <c r="BA35287" s="90" t="s">
        <v>39876</v>
      </c>
      <c r="BB35287" s="90" t="s">
        <v>5238</v>
      </c>
      <c r="BC35287" s="90" t="s">
        <v>39872</v>
      </c>
      <c r="BD35287" s="473" t="s">
        <v>1301</v>
      </c>
    </row>
    <row r="35288" spans="53:56" ht="15" x14ac:dyDescent="0.25">
      <c r="BA35288" s="90" t="s">
        <v>39877</v>
      </c>
      <c r="BB35288" s="90" t="s">
        <v>5238</v>
      </c>
      <c r="BC35288" s="90" t="s">
        <v>39872</v>
      </c>
      <c r="BD35288" s="473" t="s">
        <v>1301</v>
      </c>
    </row>
    <row r="35289" spans="53:56" ht="15" x14ac:dyDescent="0.25">
      <c r="BA35289" s="91" t="s">
        <v>39878</v>
      </c>
      <c r="BB35289" s="91" t="s">
        <v>5238</v>
      </c>
      <c r="BC35289" s="91" t="s">
        <v>39872</v>
      </c>
      <c r="BD35289" s="473" t="s">
        <v>1301</v>
      </c>
    </row>
    <row r="35290" spans="53:56" ht="15" x14ac:dyDescent="0.25">
      <c r="BA35290" s="90" t="s">
        <v>39879</v>
      </c>
      <c r="BB35290" s="90" t="s">
        <v>5238</v>
      </c>
      <c r="BC35290" s="90" t="s">
        <v>37575</v>
      </c>
      <c r="BD35290" s="473" t="s">
        <v>1301</v>
      </c>
    </row>
    <row r="35291" spans="53:56" ht="15" x14ac:dyDescent="0.25">
      <c r="BA35291" s="91" t="s">
        <v>39880</v>
      </c>
      <c r="BB35291" s="91" t="s">
        <v>5238</v>
      </c>
      <c r="BC35291" s="91" t="s">
        <v>25975</v>
      </c>
      <c r="BD35291" s="473" t="s">
        <v>1301</v>
      </c>
    </row>
    <row r="35292" spans="53:56" ht="15" x14ac:dyDescent="0.25">
      <c r="BA35292" s="90" t="s">
        <v>39881</v>
      </c>
      <c r="BB35292" s="90" t="s">
        <v>5238</v>
      </c>
      <c r="BC35292" s="90" t="s">
        <v>37575</v>
      </c>
      <c r="BD35292" s="473" t="s">
        <v>1301</v>
      </c>
    </row>
    <row r="35293" spans="53:56" ht="15" x14ac:dyDescent="0.25">
      <c r="BA35293" s="90" t="s">
        <v>39882</v>
      </c>
      <c r="BB35293" s="90" t="s">
        <v>5238</v>
      </c>
      <c r="BC35293" s="90" t="s">
        <v>25975</v>
      </c>
      <c r="BD35293" s="473" t="s">
        <v>1301</v>
      </c>
    </row>
    <row r="35294" spans="53:56" ht="15" x14ac:dyDescent="0.25">
      <c r="BA35294" s="91" t="s">
        <v>39883</v>
      </c>
      <c r="BB35294" s="91" t="s">
        <v>5238</v>
      </c>
      <c r="BC35294" s="91" t="s">
        <v>25975</v>
      </c>
      <c r="BD35294" s="473" t="s">
        <v>1301</v>
      </c>
    </row>
    <row r="35295" spans="53:56" ht="15" x14ac:dyDescent="0.25">
      <c r="BA35295" s="90" t="s">
        <v>39884</v>
      </c>
      <c r="BB35295" s="90" t="s">
        <v>5238</v>
      </c>
      <c r="BC35295" s="90" t="s">
        <v>39872</v>
      </c>
      <c r="BD35295" s="473" t="s">
        <v>1301</v>
      </c>
    </row>
    <row r="35296" spans="53:56" ht="15" x14ac:dyDescent="0.25">
      <c r="BA35296" s="91" t="s">
        <v>39885</v>
      </c>
      <c r="BB35296" s="91" t="s">
        <v>5238</v>
      </c>
      <c r="BC35296" s="91" t="s">
        <v>39834</v>
      </c>
      <c r="BD35296" s="473" t="s">
        <v>1301</v>
      </c>
    </row>
    <row r="35297" spans="53:56" ht="15" x14ac:dyDescent="0.25">
      <c r="BA35297" s="90" t="s">
        <v>39886</v>
      </c>
      <c r="BB35297" s="90" t="s">
        <v>5238</v>
      </c>
      <c r="BC35297" s="90" t="s">
        <v>39872</v>
      </c>
      <c r="BD35297" s="473" t="s">
        <v>1301</v>
      </c>
    </row>
    <row r="35298" spans="53:56" ht="15" x14ac:dyDescent="0.25">
      <c r="BA35298" s="91" t="s">
        <v>39887</v>
      </c>
      <c r="BB35298" s="91" t="s">
        <v>5238</v>
      </c>
      <c r="BC35298" s="91" t="s">
        <v>25975</v>
      </c>
      <c r="BD35298" s="473" t="s">
        <v>1301</v>
      </c>
    </row>
    <row r="35299" spans="53:56" ht="15" x14ac:dyDescent="0.25">
      <c r="BA35299" s="90" t="s">
        <v>39888</v>
      </c>
      <c r="BB35299" s="90" t="s">
        <v>5238</v>
      </c>
      <c r="BC35299" s="90" t="s">
        <v>39872</v>
      </c>
      <c r="BD35299" s="473" t="s">
        <v>1301</v>
      </c>
    </row>
    <row r="35300" spans="53:56" ht="15" x14ac:dyDescent="0.25">
      <c r="BA35300" s="91" t="s">
        <v>39889</v>
      </c>
      <c r="BB35300" s="91" t="s">
        <v>5238</v>
      </c>
      <c r="BC35300" s="91" t="s">
        <v>25975</v>
      </c>
      <c r="BD35300" s="473" t="s">
        <v>1301</v>
      </c>
    </row>
    <row r="35301" spans="53:56" ht="15" x14ac:dyDescent="0.25">
      <c r="BA35301" s="91" t="s">
        <v>39890</v>
      </c>
      <c r="BB35301" s="91" t="s">
        <v>5238</v>
      </c>
      <c r="BC35301" s="91" t="s">
        <v>25975</v>
      </c>
      <c r="BD35301" s="473" t="s">
        <v>1301</v>
      </c>
    </row>
    <row r="35302" spans="53:56" ht="15" x14ac:dyDescent="0.25">
      <c r="BA35302" s="90" t="s">
        <v>39891</v>
      </c>
      <c r="BB35302" s="90" t="s">
        <v>5238</v>
      </c>
      <c r="BC35302" s="90" t="s">
        <v>15419</v>
      </c>
      <c r="BD35302" s="473" t="s">
        <v>1301</v>
      </c>
    </row>
    <row r="35303" spans="53:56" ht="15" x14ac:dyDescent="0.25">
      <c r="BA35303" s="91" t="s">
        <v>39892</v>
      </c>
      <c r="BB35303" s="91" t="s">
        <v>5238</v>
      </c>
      <c r="BC35303" s="91" t="s">
        <v>25975</v>
      </c>
      <c r="BD35303" s="473" t="s">
        <v>1301</v>
      </c>
    </row>
    <row r="35304" spans="53:56" ht="15" x14ac:dyDescent="0.25">
      <c r="BA35304" s="90" t="s">
        <v>39893</v>
      </c>
      <c r="BB35304" s="90" t="s">
        <v>5238</v>
      </c>
      <c r="BC35304" s="90" t="s">
        <v>25975</v>
      </c>
      <c r="BD35304" s="473" t="s">
        <v>1301</v>
      </c>
    </row>
    <row r="35305" spans="53:56" ht="15" x14ac:dyDescent="0.25">
      <c r="BA35305" s="91" t="s">
        <v>39894</v>
      </c>
      <c r="BB35305" s="91" t="s">
        <v>5238</v>
      </c>
      <c r="BC35305" s="91" t="s">
        <v>39872</v>
      </c>
      <c r="BD35305" s="473" t="s">
        <v>1301</v>
      </c>
    </row>
    <row r="35306" spans="53:56" ht="15" x14ac:dyDescent="0.25">
      <c r="BA35306" s="90" t="s">
        <v>39895</v>
      </c>
      <c r="BB35306" s="90" t="s">
        <v>5238</v>
      </c>
      <c r="BC35306" s="90" t="s">
        <v>5701</v>
      </c>
      <c r="BD35306" s="473" t="s">
        <v>1301</v>
      </c>
    </row>
    <row r="35307" spans="53:56" ht="15" x14ac:dyDescent="0.25">
      <c r="BA35307" s="91" t="s">
        <v>39896</v>
      </c>
      <c r="BB35307" s="91" t="s">
        <v>5238</v>
      </c>
      <c r="BC35307" s="91" t="s">
        <v>39872</v>
      </c>
      <c r="BD35307" s="473" t="s">
        <v>1301</v>
      </c>
    </row>
    <row r="35308" spans="53:56" ht="15" x14ac:dyDescent="0.25">
      <c r="BA35308" s="91" t="s">
        <v>39897</v>
      </c>
      <c r="BB35308" s="91" t="s">
        <v>5238</v>
      </c>
      <c r="BC35308" s="91" t="s">
        <v>39872</v>
      </c>
      <c r="BD35308" s="473" t="s">
        <v>1301</v>
      </c>
    </row>
    <row r="35309" spans="53:56" ht="15" x14ac:dyDescent="0.25">
      <c r="BA35309" s="90" t="s">
        <v>39898</v>
      </c>
      <c r="BB35309" s="90" t="s">
        <v>5238</v>
      </c>
      <c r="BC35309" s="90" t="s">
        <v>5701</v>
      </c>
      <c r="BD35309" s="473" t="s">
        <v>1301</v>
      </c>
    </row>
    <row r="35310" spans="53:56" ht="15" x14ac:dyDescent="0.25">
      <c r="BA35310" s="91" t="s">
        <v>39899</v>
      </c>
      <c r="BB35310" s="91" t="s">
        <v>5238</v>
      </c>
      <c r="BC35310" s="91" t="s">
        <v>25975</v>
      </c>
      <c r="BD35310" s="473" t="s">
        <v>1301</v>
      </c>
    </row>
    <row r="35311" spans="53:56" ht="15" x14ac:dyDescent="0.25">
      <c r="BA35311" s="90" t="s">
        <v>39900</v>
      </c>
      <c r="BB35311" s="90" t="s">
        <v>5238</v>
      </c>
      <c r="BC35311" s="90" t="s">
        <v>39872</v>
      </c>
      <c r="BD35311" s="473" t="s">
        <v>1301</v>
      </c>
    </row>
    <row r="35312" spans="53:56" ht="15" x14ac:dyDescent="0.25">
      <c r="BA35312" s="91" t="s">
        <v>39901</v>
      </c>
      <c r="BB35312" s="91" t="s">
        <v>5238</v>
      </c>
      <c r="BC35312" s="91" t="s">
        <v>39872</v>
      </c>
      <c r="BD35312" s="473" t="s">
        <v>1301</v>
      </c>
    </row>
    <row r="35313" spans="53:56" ht="15" x14ac:dyDescent="0.25">
      <c r="BA35313" s="90" t="s">
        <v>39902</v>
      </c>
      <c r="BB35313" s="90" t="s">
        <v>5238</v>
      </c>
      <c r="BC35313" s="90" t="s">
        <v>39872</v>
      </c>
      <c r="BD35313" s="473" t="s">
        <v>1301</v>
      </c>
    </row>
    <row r="35314" spans="53:56" ht="15" x14ac:dyDescent="0.25">
      <c r="BA35314" s="90" t="s">
        <v>39903</v>
      </c>
      <c r="BB35314" s="90" t="s">
        <v>5238</v>
      </c>
      <c r="BC35314" s="90" t="s">
        <v>39904</v>
      </c>
      <c r="BD35314" s="473"/>
    </row>
    <row r="35315" spans="53:56" ht="15" x14ac:dyDescent="0.25">
      <c r="BA35315" s="90" t="s">
        <v>39905</v>
      </c>
      <c r="BB35315" s="90" t="s">
        <v>5238</v>
      </c>
      <c r="BC35315" s="90" t="s">
        <v>39904</v>
      </c>
      <c r="BD35315" s="90"/>
    </row>
    <row r="35316" spans="53:56" ht="15" x14ac:dyDescent="0.25">
      <c r="BA35316" s="91" t="s">
        <v>39905</v>
      </c>
      <c r="BB35316" s="91" t="s">
        <v>5238</v>
      </c>
      <c r="BC35316" s="91" t="s">
        <v>15303</v>
      </c>
      <c r="BD35316" s="91"/>
    </row>
    <row r="35317" spans="53:56" ht="15" x14ac:dyDescent="0.25">
      <c r="BA35317" s="91" t="s">
        <v>39906</v>
      </c>
      <c r="BB35317" s="91" t="s">
        <v>5238</v>
      </c>
      <c r="BC35317" s="91" t="s">
        <v>39904</v>
      </c>
      <c r="BD35317" s="91"/>
    </row>
    <row r="35318" spans="53:56" ht="15" x14ac:dyDescent="0.25">
      <c r="BA35318" s="91" t="s">
        <v>39906</v>
      </c>
      <c r="BB35318" s="91" t="s">
        <v>5238</v>
      </c>
      <c r="BC35318" s="91" t="s">
        <v>29655</v>
      </c>
      <c r="BD35318" s="91"/>
    </row>
    <row r="35319" spans="53:56" ht="15" x14ac:dyDescent="0.25">
      <c r="BA35319" s="90" t="s">
        <v>39907</v>
      </c>
      <c r="BB35319" s="90" t="s">
        <v>5238</v>
      </c>
      <c r="BC35319" s="90" t="s">
        <v>39904</v>
      </c>
      <c r="BD35319" s="90"/>
    </row>
    <row r="35320" spans="53:56" ht="15" x14ac:dyDescent="0.25">
      <c r="BA35320" s="91" t="s">
        <v>39908</v>
      </c>
      <c r="BB35320" s="91" t="s">
        <v>5238</v>
      </c>
      <c r="BC35320" s="91" t="s">
        <v>39904</v>
      </c>
      <c r="BD35320" s="91"/>
    </row>
    <row r="35321" spans="53:56" ht="15" x14ac:dyDescent="0.25">
      <c r="BA35321" s="90" t="s">
        <v>39908</v>
      </c>
      <c r="BB35321" s="90" t="s">
        <v>5238</v>
      </c>
      <c r="BC35321" s="90" t="s">
        <v>15303</v>
      </c>
      <c r="BD35321" s="90"/>
    </row>
    <row r="35322" spans="53:56" ht="15" x14ac:dyDescent="0.25">
      <c r="BA35322" s="90" t="s">
        <v>39909</v>
      </c>
      <c r="BB35322" s="90" t="s">
        <v>5238</v>
      </c>
      <c r="BC35322" s="90" t="s">
        <v>39904</v>
      </c>
      <c r="BD35322" s="90"/>
    </row>
    <row r="35323" spans="53:56" ht="15" x14ac:dyDescent="0.25">
      <c r="BA35323" s="91" t="s">
        <v>39910</v>
      </c>
      <c r="BB35323" s="91" t="s">
        <v>5238</v>
      </c>
      <c r="BC35323" s="91" t="s">
        <v>39904</v>
      </c>
      <c r="BD35323" s="91"/>
    </row>
    <row r="35324" spans="53:56" ht="15" x14ac:dyDescent="0.25">
      <c r="BA35324" s="91" t="s">
        <v>39911</v>
      </c>
      <c r="BB35324" s="91" t="s">
        <v>5238</v>
      </c>
      <c r="BC35324" s="91" t="s">
        <v>39904</v>
      </c>
      <c r="BD35324" s="91"/>
    </row>
    <row r="35325" spans="53:56" ht="15" x14ac:dyDescent="0.25">
      <c r="BA35325" s="90" t="s">
        <v>39912</v>
      </c>
      <c r="BB35325" s="90" t="s">
        <v>5238</v>
      </c>
      <c r="BC35325" s="90" t="s">
        <v>39904</v>
      </c>
      <c r="BD35325" s="90"/>
    </row>
    <row r="35326" spans="53:56" ht="15" x14ac:dyDescent="0.25">
      <c r="BA35326" s="90" t="s">
        <v>39913</v>
      </c>
      <c r="BB35326" s="90" t="s">
        <v>5238</v>
      </c>
      <c r="BC35326" s="90" t="s">
        <v>25975</v>
      </c>
      <c r="BD35326" s="473" t="s">
        <v>1301</v>
      </c>
    </row>
    <row r="35327" spans="53:56" ht="15" x14ac:dyDescent="0.25">
      <c r="BA35327" s="91" t="s">
        <v>39914</v>
      </c>
      <c r="BB35327" s="91" t="s">
        <v>5238</v>
      </c>
      <c r="BC35327" s="91" t="s">
        <v>22011</v>
      </c>
      <c r="BD35327" s="91"/>
    </row>
    <row r="35328" spans="53:56" ht="15" x14ac:dyDescent="0.25">
      <c r="BA35328" s="90" t="s">
        <v>39915</v>
      </c>
      <c r="BB35328" s="90" t="s">
        <v>5238</v>
      </c>
      <c r="BC35328" s="90" t="s">
        <v>22011</v>
      </c>
      <c r="BD35328" s="90"/>
    </row>
    <row r="35329" spans="53:56" ht="15" x14ac:dyDescent="0.25">
      <c r="BA35329" s="91" t="s">
        <v>39916</v>
      </c>
      <c r="BB35329" s="91" t="s">
        <v>5238</v>
      </c>
      <c r="BC35329" s="91" t="s">
        <v>5701</v>
      </c>
      <c r="BD35329" s="91"/>
    </row>
    <row r="35330" spans="53:56" ht="15" x14ac:dyDescent="0.25">
      <c r="BA35330" s="90" t="s">
        <v>39917</v>
      </c>
      <c r="BB35330" s="90" t="s">
        <v>5238</v>
      </c>
      <c r="BC35330" s="90" t="s">
        <v>22011</v>
      </c>
      <c r="BD35330" s="90"/>
    </row>
    <row r="35331" spans="53:56" ht="15" x14ac:dyDescent="0.25">
      <c r="BA35331" s="91" t="s">
        <v>39918</v>
      </c>
      <c r="BB35331" s="91" t="s">
        <v>5238</v>
      </c>
      <c r="BC35331" s="91" t="s">
        <v>5701</v>
      </c>
      <c r="BD35331" s="91"/>
    </row>
    <row r="35332" spans="53:56" ht="15" x14ac:dyDescent="0.25">
      <c r="BA35332" s="90" t="s">
        <v>39919</v>
      </c>
      <c r="BB35332" s="90" t="s">
        <v>5238</v>
      </c>
      <c r="BC35332" s="90" t="s">
        <v>22011</v>
      </c>
      <c r="BD35332" s="90"/>
    </row>
    <row r="35333" spans="53:56" ht="15" x14ac:dyDescent="0.25">
      <c r="BA35333" s="91" t="s">
        <v>39920</v>
      </c>
      <c r="BB35333" s="91" t="s">
        <v>5238</v>
      </c>
      <c r="BC35333" s="91" t="s">
        <v>15238</v>
      </c>
      <c r="BD35333" s="473" t="s">
        <v>1301</v>
      </c>
    </row>
    <row r="35334" spans="53:56" ht="15" x14ac:dyDescent="0.25">
      <c r="BA35334" s="90" t="s">
        <v>39921</v>
      </c>
      <c r="BB35334" s="90" t="s">
        <v>5238</v>
      </c>
      <c r="BC35334" s="90" t="s">
        <v>39904</v>
      </c>
      <c r="BD35334" s="90"/>
    </row>
    <row r="35335" spans="53:56" ht="15" x14ac:dyDescent="0.25">
      <c r="BA35335" s="91" t="s">
        <v>39922</v>
      </c>
      <c r="BB35335" s="91" t="s">
        <v>5238</v>
      </c>
      <c r="BC35335" s="91" t="s">
        <v>15303</v>
      </c>
      <c r="BD35335" s="91"/>
    </row>
    <row r="35336" spans="53:56" ht="15" x14ac:dyDescent="0.25">
      <c r="BA35336" s="90" t="s">
        <v>39923</v>
      </c>
      <c r="BB35336" s="90" t="s">
        <v>5238</v>
      </c>
      <c r="BC35336" s="90" t="s">
        <v>22011</v>
      </c>
      <c r="BD35336" s="90"/>
    </row>
    <row r="35337" spans="53:56" ht="15" x14ac:dyDescent="0.25">
      <c r="BA35337" s="91" t="s">
        <v>39924</v>
      </c>
      <c r="BB35337" s="91" t="s">
        <v>5238</v>
      </c>
      <c r="BC35337" s="91" t="s">
        <v>15238</v>
      </c>
      <c r="BD35337" s="473" t="s">
        <v>1301</v>
      </c>
    </row>
    <row r="35338" spans="53:56" ht="15" x14ac:dyDescent="0.25">
      <c r="BA35338" s="91" t="s">
        <v>39925</v>
      </c>
      <c r="BB35338" s="91" t="s">
        <v>5238</v>
      </c>
      <c r="BC35338" s="91" t="s">
        <v>15238</v>
      </c>
      <c r="BD35338" s="473" t="s">
        <v>1301</v>
      </c>
    </row>
    <row r="35339" spans="53:56" ht="15" x14ac:dyDescent="0.25">
      <c r="BA35339" s="90" t="s">
        <v>39926</v>
      </c>
      <c r="BB35339" s="90" t="s">
        <v>5238</v>
      </c>
      <c r="BC35339" s="90" t="s">
        <v>39904</v>
      </c>
      <c r="BD35339" s="90"/>
    </row>
    <row r="35340" spans="53:56" ht="15" x14ac:dyDescent="0.25">
      <c r="BA35340" s="91" t="s">
        <v>39926</v>
      </c>
      <c r="BB35340" s="91" t="s">
        <v>5238</v>
      </c>
      <c r="BC35340" s="91" t="s">
        <v>15238</v>
      </c>
      <c r="BD35340" s="473" t="s">
        <v>1301</v>
      </c>
    </row>
    <row r="35341" spans="53:56" ht="15" x14ac:dyDescent="0.25">
      <c r="BA35341" s="91" t="s">
        <v>39927</v>
      </c>
      <c r="BB35341" s="91" t="s">
        <v>5238</v>
      </c>
      <c r="BC35341" s="91" t="s">
        <v>15303</v>
      </c>
      <c r="BD35341" s="91"/>
    </row>
    <row r="35342" spans="53:56" ht="15" x14ac:dyDescent="0.25">
      <c r="BA35342" s="91" t="s">
        <v>39928</v>
      </c>
      <c r="BB35342" s="91" t="s">
        <v>5238</v>
      </c>
      <c r="BC35342" s="91" t="s">
        <v>15303</v>
      </c>
      <c r="BD35342" s="91"/>
    </row>
    <row r="35343" spans="53:56" ht="15" x14ac:dyDescent="0.25">
      <c r="BA35343" s="90" t="s">
        <v>39929</v>
      </c>
      <c r="BB35343" s="90" t="s">
        <v>5238</v>
      </c>
      <c r="BC35343" s="90" t="s">
        <v>29655</v>
      </c>
      <c r="BD35343" s="90"/>
    </row>
    <row r="35344" spans="53:56" ht="15" x14ac:dyDescent="0.25">
      <c r="BA35344" s="91" t="s">
        <v>39930</v>
      </c>
      <c r="BB35344" s="91" t="s">
        <v>5238</v>
      </c>
      <c r="BC35344" s="91" t="s">
        <v>29655</v>
      </c>
      <c r="BD35344" s="91"/>
    </row>
    <row r="35345" spans="53:56" ht="15" x14ac:dyDescent="0.25">
      <c r="BA35345" s="91" t="s">
        <v>39931</v>
      </c>
      <c r="BB35345" s="91" t="s">
        <v>5238</v>
      </c>
      <c r="BC35345" s="91" t="s">
        <v>29655</v>
      </c>
      <c r="BD35345" s="91"/>
    </row>
    <row r="35346" spans="53:56" ht="15" x14ac:dyDescent="0.25">
      <c r="BA35346" s="90" t="s">
        <v>39932</v>
      </c>
      <c r="BB35346" s="90" t="s">
        <v>5238</v>
      </c>
      <c r="BC35346" s="90" t="s">
        <v>25975</v>
      </c>
      <c r="BD35346" s="90"/>
    </row>
    <row r="35347" spans="53:56" ht="15" x14ac:dyDescent="0.25">
      <c r="BA35347" s="91" t="s">
        <v>39933</v>
      </c>
      <c r="BB35347" s="91" t="s">
        <v>5238</v>
      </c>
      <c r="BC35347" s="91" t="s">
        <v>15419</v>
      </c>
      <c r="BD35347" s="473" t="s">
        <v>1301</v>
      </c>
    </row>
    <row r="35348" spans="53:56" ht="15" x14ac:dyDescent="0.25">
      <c r="BA35348" s="90" t="s">
        <v>39934</v>
      </c>
      <c r="BB35348" s="90" t="s">
        <v>5238</v>
      </c>
      <c r="BC35348" s="90" t="s">
        <v>29655</v>
      </c>
      <c r="BD35348" s="90"/>
    </row>
    <row r="35349" spans="53:56" ht="15" x14ac:dyDescent="0.25">
      <c r="BA35349" s="91" t="s">
        <v>39935</v>
      </c>
      <c r="BB35349" s="91" t="s">
        <v>5238</v>
      </c>
      <c r="BC35349" s="91" t="s">
        <v>15303</v>
      </c>
      <c r="BD35349" s="91"/>
    </row>
    <row r="35350" spans="53:56" ht="15" x14ac:dyDescent="0.25">
      <c r="BA35350" s="90" t="s">
        <v>39936</v>
      </c>
      <c r="BB35350" s="90" t="s">
        <v>5238</v>
      </c>
      <c r="BC35350" s="90" t="s">
        <v>39904</v>
      </c>
      <c r="BD35350" s="90"/>
    </row>
    <row r="35351" spans="53:56" ht="15" x14ac:dyDescent="0.25">
      <c r="BA35351" s="91" t="s">
        <v>39937</v>
      </c>
      <c r="BB35351" s="91" t="s">
        <v>5238</v>
      </c>
      <c r="BC35351" s="91" t="s">
        <v>15303</v>
      </c>
      <c r="BD35351" s="91"/>
    </row>
    <row r="35352" spans="53:56" ht="15" x14ac:dyDescent="0.25">
      <c r="BA35352" s="90" t="s">
        <v>39938</v>
      </c>
      <c r="BB35352" s="90" t="s">
        <v>5238</v>
      </c>
      <c r="BC35352" s="90" t="s">
        <v>39904</v>
      </c>
      <c r="BD35352" s="90"/>
    </row>
    <row r="35353" spans="53:56" ht="15" x14ac:dyDescent="0.25">
      <c r="BA35353" s="91" t="s">
        <v>39939</v>
      </c>
      <c r="BB35353" s="91" t="s">
        <v>5238</v>
      </c>
      <c r="BC35353" s="91" t="s">
        <v>39904</v>
      </c>
      <c r="BD35353" s="91"/>
    </row>
    <row r="35354" spans="53:56" ht="15" x14ac:dyDescent="0.25">
      <c r="BA35354" s="90" t="s">
        <v>39940</v>
      </c>
      <c r="BB35354" s="90" t="s">
        <v>5238</v>
      </c>
      <c r="BC35354" s="90" t="s">
        <v>29655</v>
      </c>
      <c r="BD35354" s="90"/>
    </row>
    <row r="35355" spans="53:56" ht="15" x14ac:dyDescent="0.25">
      <c r="BA35355" s="91" t="s">
        <v>39941</v>
      </c>
      <c r="BB35355" s="91" t="s">
        <v>5238</v>
      </c>
      <c r="BC35355" s="91" t="s">
        <v>29655</v>
      </c>
      <c r="BD35355" s="91"/>
    </row>
    <row r="35356" spans="53:56" ht="15" x14ac:dyDescent="0.25">
      <c r="BA35356" s="90" t="s">
        <v>39942</v>
      </c>
      <c r="BB35356" s="90" t="s">
        <v>5238</v>
      </c>
      <c r="BC35356" s="90" t="s">
        <v>5701</v>
      </c>
      <c r="BD35356" s="473" t="s">
        <v>1301</v>
      </c>
    </row>
    <row r="35357" spans="53:56" ht="15" x14ac:dyDescent="0.25">
      <c r="BA35357" s="91" t="s">
        <v>39943</v>
      </c>
      <c r="BB35357" s="91" t="s">
        <v>5238</v>
      </c>
      <c r="BC35357" s="91" t="s">
        <v>22011</v>
      </c>
      <c r="BD35357" s="91"/>
    </row>
    <row r="35358" spans="53:56" ht="15" x14ac:dyDescent="0.25">
      <c r="BA35358" s="90" t="s">
        <v>39944</v>
      </c>
      <c r="BB35358" s="90" t="s">
        <v>5238</v>
      </c>
      <c r="BC35358" s="90" t="s">
        <v>15303</v>
      </c>
      <c r="BD35358" s="90"/>
    </row>
    <row r="35359" spans="53:56" ht="15" x14ac:dyDescent="0.25">
      <c r="BA35359" s="90" t="s">
        <v>39945</v>
      </c>
      <c r="BB35359" s="90" t="s">
        <v>5238</v>
      </c>
      <c r="BC35359" s="90" t="s">
        <v>15303</v>
      </c>
      <c r="BD35359" s="90"/>
    </row>
    <row r="35360" spans="53:56" ht="15" x14ac:dyDescent="0.25">
      <c r="BA35360" s="90" t="s">
        <v>39946</v>
      </c>
      <c r="BB35360" s="90" t="s">
        <v>5238</v>
      </c>
      <c r="BC35360" s="90" t="s">
        <v>15303</v>
      </c>
      <c r="BD35360" s="90"/>
    </row>
    <row r="35361" spans="53:56" ht="15" x14ac:dyDescent="0.25">
      <c r="BA35361" s="91" t="s">
        <v>39947</v>
      </c>
      <c r="BB35361" s="91" t="s">
        <v>5238</v>
      </c>
      <c r="BC35361" s="91" t="s">
        <v>29655</v>
      </c>
      <c r="BD35361" s="91"/>
    </row>
    <row r="35362" spans="53:56" ht="15" x14ac:dyDescent="0.25">
      <c r="BA35362" s="90" t="s">
        <v>39948</v>
      </c>
      <c r="BB35362" s="90" t="s">
        <v>5238</v>
      </c>
      <c r="BC35362" s="90" t="s">
        <v>29655</v>
      </c>
      <c r="BD35362" s="90"/>
    </row>
    <row r="35363" spans="53:56" ht="15" x14ac:dyDescent="0.25">
      <c r="BA35363" s="91" t="s">
        <v>39949</v>
      </c>
      <c r="BB35363" s="91" t="s">
        <v>5238</v>
      </c>
      <c r="BC35363" s="91" t="s">
        <v>29655</v>
      </c>
      <c r="BD35363" s="91"/>
    </row>
    <row r="35364" spans="53:56" ht="15" x14ac:dyDescent="0.25">
      <c r="BA35364" s="90" t="s">
        <v>39950</v>
      </c>
      <c r="BB35364" s="90" t="s">
        <v>5238</v>
      </c>
      <c r="BC35364" s="90" t="s">
        <v>15238</v>
      </c>
      <c r="BD35364" s="473" t="s">
        <v>1301</v>
      </c>
    </row>
    <row r="35365" spans="53:56" ht="15" x14ac:dyDescent="0.25">
      <c r="BA35365" s="91" t="s">
        <v>39951</v>
      </c>
      <c r="BB35365" s="91" t="s">
        <v>5238</v>
      </c>
      <c r="BC35365" s="91" t="s">
        <v>29655</v>
      </c>
      <c r="BD35365" s="91"/>
    </row>
    <row r="35366" spans="53:56" ht="15" x14ac:dyDescent="0.25">
      <c r="BA35366" s="90" t="s">
        <v>39952</v>
      </c>
      <c r="BB35366" s="90" t="s">
        <v>5238</v>
      </c>
      <c r="BC35366" s="90" t="s">
        <v>22011</v>
      </c>
      <c r="BD35366" s="90"/>
    </row>
    <row r="35367" spans="53:56" ht="15" x14ac:dyDescent="0.25">
      <c r="BA35367" s="91" t="s">
        <v>39953</v>
      </c>
      <c r="BB35367" s="91" t="s">
        <v>5238</v>
      </c>
      <c r="BC35367" s="91" t="s">
        <v>39829</v>
      </c>
      <c r="BD35367" s="91"/>
    </row>
    <row r="35368" spans="53:56" ht="15" x14ac:dyDescent="0.25">
      <c r="BA35368" s="90" t="s">
        <v>39954</v>
      </c>
      <c r="BB35368" s="90" t="s">
        <v>5238</v>
      </c>
      <c r="BC35368" s="90" t="s">
        <v>29655</v>
      </c>
      <c r="BD35368" s="90"/>
    </row>
    <row r="35369" spans="53:56" ht="15" x14ac:dyDescent="0.25">
      <c r="BA35369" s="91" t="s">
        <v>39955</v>
      </c>
      <c r="BB35369" s="91" t="s">
        <v>5238</v>
      </c>
      <c r="BC35369" s="91" t="s">
        <v>15303</v>
      </c>
      <c r="BD35369" s="91"/>
    </row>
    <row r="35370" spans="53:56" ht="15" x14ac:dyDescent="0.25">
      <c r="BA35370" s="90" t="s">
        <v>39956</v>
      </c>
      <c r="BB35370" s="90" t="s">
        <v>5238</v>
      </c>
      <c r="BC35370" s="90" t="s">
        <v>29655</v>
      </c>
      <c r="BD35370" s="90"/>
    </row>
    <row r="35371" spans="53:56" ht="15" x14ac:dyDescent="0.25">
      <c r="BA35371" s="91" t="s">
        <v>39957</v>
      </c>
      <c r="BB35371" s="91" t="s">
        <v>5238</v>
      </c>
      <c r="BC35371" s="91" t="s">
        <v>29655</v>
      </c>
      <c r="BD35371" s="91"/>
    </row>
    <row r="35372" spans="53:56" ht="15" x14ac:dyDescent="0.25">
      <c r="BA35372" s="90" t="s">
        <v>39958</v>
      </c>
      <c r="BB35372" s="90" t="s">
        <v>5238</v>
      </c>
      <c r="BC35372" s="90" t="s">
        <v>15303</v>
      </c>
      <c r="BD35372" s="90"/>
    </row>
    <row r="35373" spans="53:56" ht="15" x14ac:dyDescent="0.25">
      <c r="BA35373" s="90" t="s">
        <v>39959</v>
      </c>
      <c r="BB35373" s="90" t="s">
        <v>5238</v>
      </c>
      <c r="BC35373" s="90" t="s">
        <v>39904</v>
      </c>
      <c r="BD35373" s="90"/>
    </row>
    <row r="35374" spans="53:56" ht="15" x14ac:dyDescent="0.25">
      <c r="BA35374" s="91" t="s">
        <v>39960</v>
      </c>
      <c r="BB35374" s="91" t="s">
        <v>5238</v>
      </c>
      <c r="BC35374" s="91" t="s">
        <v>15303</v>
      </c>
      <c r="BD35374" s="91"/>
    </row>
    <row r="35375" spans="53:56" ht="15" x14ac:dyDescent="0.25">
      <c r="BA35375" s="90" t="s">
        <v>39961</v>
      </c>
      <c r="BB35375" s="90" t="s">
        <v>5238</v>
      </c>
      <c r="BC35375" s="90" t="s">
        <v>21164</v>
      </c>
      <c r="BD35375" s="90"/>
    </row>
    <row r="35376" spans="53:56" ht="15" x14ac:dyDescent="0.25">
      <c r="BA35376" s="91" t="s">
        <v>39962</v>
      </c>
      <c r="BB35376" s="91" t="s">
        <v>5238</v>
      </c>
      <c r="BC35376" s="91" t="s">
        <v>21164</v>
      </c>
      <c r="BD35376" s="91"/>
    </row>
    <row r="35377" spans="53:56" ht="15" x14ac:dyDescent="0.25">
      <c r="BA35377" s="90" t="s">
        <v>39963</v>
      </c>
      <c r="BB35377" s="90" t="s">
        <v>5238</v>
      </c>
      <c r="BC35377" s="90" t="s">
        <v>21164</v>
      </c>
      <c r="BD35377" s="90"/>
    </row>
    <row r="35378" spans="53:56" ht="15" x14ac:dyDescent="0.25">
      <c r="BA35378" s="91" t="s">
        <v>39964</v>
      </c>
      <c r="BB35378" s="91" t="s">
        <v>5238</v>
      </c>
      <c r="BC35378" s="91" t="s">
        <v>21164</v>
      </c>
      <c r="BD35378" s="91"/>
    </row>
    <row r="35379" spans="53:56" ht="15" x14ac:dyDescent="0.25">
      <c r="BA35379" s="90" t="s">
        <v>39965</v>
      </c>
      <c r="BB35379" s="90" t="s">
        <v>5238</v>
      </c>
      <c r="BC35379" s="90" t="s">
        <v>21164</v>
      </c>
      <c r="BD35379" s="90"/>
    </row>
    <row r="35380" spans="53:56" ht="15" x14ac:dyDescent="0.25">
      <c r="BA35380" s="91" t="s">
        <v>39966</v>
      </c>
      <c r="BB35380" s="91" t="s">
        <v>5238</v>
      </c>
      <c r="BC35380" s="91" t="s">
        <v>21164</v>
      </c>
      <c r="BD35380" s="91"/>
    </row>
    <row r="35381" spans="53:56" ht="15" x14ac:dyDescent="0.25">
      <c r="BA35381" s="90" t="s">
        <v>39967</v>
      </c>
      <c r="BB35381" s="90" t="s">
        <v>5238</v>
      </c>
      <c r="BC35381" s="90" t="s">
        <v>21164</v>
      </c>
      <c r="BD35381" s="90"/>
    </row>
    <row r="35382" spans="53:56" ht="15" x14ac:dyDescent="0.25">
      <c r="BA35382" s="91" t="s">
        <v>39968</v>
      </c>
      <c r="BB35382" s="91" t="s">
        <v>5238</v>
      </c>
      <c r="BC35382" s="91" t="s">
        <v>21164</v>
      </c>
      <c r="BD35382" s="91"/>
    </row>
    <row r="35383" spans="53:56" ht="15" x14ac:dyDescent="0.25">
      <c r="BA35383" s="90" t="s">
        <v>39969</v>
      </c>
      <c r="BB35383" s="90" t="s">
        <v>5238</v>
      </c>
      <c r="BC35383" s="90" t="s">
        <v>21164</v>
      </c>
      <c r="BD35383" s="90"/>
    </row>
    <row r="35384" spans="53:56" ht="15" x14ac:dyDescent="0.25">
      <c r="BA35384" s="91" t="s">
        <v>39970</v>
      </c>
      <c r="BB35384" s="91" t="s">
        <v>5238</v>
      </c>
      <c r="BC35384" s="91" t="s">
        <v>21164</v>
      </c>
      <c r="BD35384" s="91"/>
    </row>
    <row r="35385" spans="53:56" ht="15" x14ac:dyDescent="0.25">
      <c r="BA35385" s="90" t="s">
        <v>39971</v>
      </c>
      <c r="BB35385" s="90" t="s">
        <v>5238</v>
      </c>
      <c r="BC35385" s="90" t="s">
        <v>21164</v>
      </c>
      <c r="BD35385" s="90"/>
    </row>
    <row r="35386" spans="53:56" ht="15" x14ac:dyDescent="0.25">
      <c r="BA35386" s="91" t="s">
        <v>39972</v>
      </c>
      <c r="BB35386" s="91" t="s">
        <v>5238</v>
      </c>
      <c r="BC35386" s="91" t="s">
        <v>21164</v>
      </c>
      <c r="BD35386" s="91"/>
    </row>
    <row r="35387" spans="53:56" ht="15" x14ac:dyDescent="0.25">
      <c r="BA35387" s="90" t="s">
        <v>39973</v>
      </c>
      <c r="BB35387" s="90" t="s">
        <v>5238</v>
      </c>
      <c r="BC35387" s="90" t="s">
        <v>21164</v>
      </c>
      <c r="BD35387" s="90"/>
    </row>
    <row r="35388" spans="53:56" ht="15" x14ac:dyDescent="0.25">
      <c r="BA35388" s="91" t="s">
        <v>39974</v>
      </c>
      <c r="BB35388" s="91" t="s">
        <v>5238</v>
      </c>
      <c r="BC35388" s="91" t="s">
        <v>21164</v>
      </c>
      <c r="BD35388" s="91"/>
    </row>
    <row r="35389" spans="53:56" ht="15" x14ac:dyDescent="0.25">
      <c r="BA35389" s="90" t="s">
        <v>39975</v>
      </c>
      <c r="BB35389" s="90" t="s">
        <v>5238</v>
      </c>
      <c r="BC35389" s="90" t="s">
        <v>16639</v>
      </c>
      <c r="BD35389" s="90"/>
    </row>
    <row r="35390" spans="53:56" ht="15" x14ac:dyDescent="0.25">
      <c r="BA35390" s="90" t="s">
        <v>39976</v>
      </c>
      <c r="BB35390" s="90" t="s">
        <v>5238</v>
      </c>
      <c r="BC35390" s="90" t="s">
        <v>16639</v>
      </c>
      <c r="BD35390" s="90"/>
    </row>
    <row r="35391" spans="53:56" ht="15" x14ac:dyDescent="0.25">
      <c r="BA35391" s="91" t="s">
        <v>39977</v>
      </c>
      <c r="BB35391" s="91" t="s">
        <v>5238</v>
      </c>
      <c r="BC35391" s="91" t="s">
        <v>39594</v>
      </c>
      <c r="BD35391" s="91"/>
    </row>
    <row r="35392" spans="53:56" ht="15" x14ac:dyDescent="0.25">
      <c r="BA35392" s="90" t="s">
        <v>39978</v>
      </c>
      <c r="BB35392" s="90" t="s">
        <v>5238</v>
      </c>
      <c r="BC35392" s="90" t="s">
        <v>15238</v>
      </c>
      <c r="BD35392" s="473" t="s">
        <v>1301</v>
      </c>
    </row>
    <row r="35393" spans="53:56" ht="15" x14ac:dyDescent="0.25">
      <c r="BA35393" s="90" t="s">
        <v>39979</v>
      </c>
      <c r="BB35393" s="90" t="s">
        <v>5238</v>
      </c>
      <c r="BC35393" s="90" t="s">
        <v>16639</v>
      </c>
      <c r="BD35393" s="90"/>
    </row>
    <row r="35394" spans="53:56" ht="15" x14ac:dyDescent="0.25">
      <c r="BA35394" s="91" t="s">
        <v>39980</v>
      </c>
      <c r="BB35394" s="91" t="s">
        <v>5238</v>
      </c>
      <c r="BC35394" s="91" t="s">
        <v>21164</v>
      </c>
      <c r="BD35394" s="91"/>
    </row>
    <row r="35395" spans="53:56" ht="15" x14ac:dyDescent="0.25">
      <c r="BA35395" s="90" t="s">
        <v>39981</v>
      </c>
      <c r="BB35395" s="90" t="s">
        <v>5238</v>
      </c>
      <c r="BC35395" s="90" t="s">
        <v>16639</v>
      </c>
      <c r="BD35395" s="90"/>
    </row>
    <row r="35396" spans="53:56" ht="15" x14ac:dyDescent="0.25">
      <c r="BA35396" s="91" t="s">
        <v>39982</v>
      </c>
      <c r="BB35396" s="91" t="s">
        <v>5238</v>
      </c>
      <c r="BC35396" s="91" t="s">
        <v>16717</v>
      </c>
      <c r="BD35396" s="91"/>
    </row>
    <row r="35397" spans="53:56" ht="15" x14ac:dyDescent="0.25">
      <c r="BA35397" s="91" t="s">
        <v>39983</v>
      </c>
      <c r="BB35397" s="91" t="s">
        <v>5238</v>
      </c>
      <c r="BC35397" s="91" t="s">
        <v>39984</v>
      </c>
      <c r="BD35397" s="91"/>
    </row>
    <row r="35398" spans="53:56" ht="15" x14ac:dyDescent="0.25">
      <c r="BA35398" s="90" t="s">
        <v>39985</v>
      </c>
      <c r="BB35398" s="90" t="s">
        <v>5238</v>
      </c>
      <c r="BC35398" s="90" t="s">
        <v>21164</v>
      </c>
      <c r="BD35398" s="90"/>
    </row>
    <row r="35399" spans="53:56" ht="15" x14ac:dyDescent="0.25">
      <c r="BA35399" s="91" t="s">
        <v>39986</v>
      </c>
      <c r="BB35399" s="91" t="s">
        <v>5238</v>
      </c>
      <c r="BC35399" s="91" t="s">
        <v>17140</v>
      </c>
      <c r="BD35399" s="91"/>
    </row>
    <row r="35400" spans="53:56" ht="15" x14ac:dyDescent="0.25">
      <c r="BA35400" s="90" t="s">
        <v>39987</v>
      </c>
      <c r="BB35400" s="90" t="s">
        <v>5238</v>
      </c>
      <c r="BC35400" s="90" t="s">
        <v>16717</v>
      </c>
      <c r="BD35400" s="90"/>
    </row>
    <row r="35401" spans="53:56" ht="15" x14ac:dyDescent="0.25">
      <c r="BA35401" s="91" t="s">
        <v>39988</v>
      </c>
      <c r="BB35401" s="91" t="s">
        <v>5238</v>
      </c>
      <c r="BC35401" s="91" t="s">
        <v>15185</v>
      </c>
      <c r="BD35401" s="473" t="s">
        <v>1301</v>
      </c>
    </row>
    <row r="35402" spans="53:56" ht="15" x14ac:dyDescent="0.25">
      <c r="BA35402" s="90" t="s">
        <v>39989</v>
      </c>
      <c r="BB35402" s="90" t="s">
        <v>5238</v>
      </c>
      <c r="BC35402" s="90" t="s">
        <v>16717</v>
      </c>
      <c r="BD35402" s="90"/>
    </row>
    <row r="35403" spans="53:56" ht="15" x14ac:dyDescent="0.25">
      <c r="BA35403" s="91" t="s">
        <v>39990</v>
      </c>
      <c r="BB35403" s="91" t="s">
        <v>5238</v>
      </c>
      <c r="BC35403" s="91" t="s">
        <v>16639</v>
      </c>
      <c r="BD35403" s="91"/>
    </row>
    <row r="35404" spans="53:56" ht="15" x14ac:dyDescent="0.25">
      <c r="BA35404" s="90" t="s">
        <v>39991</v>
      </c>
      <c r="BB35404" s="90" t="s">
        <v>5238</v>
      </c>
      <c r="BC35404" s="90" t="s">
        <v>21164</v>
      </c>
      <c r="BD35404" s="90"/>
    </row>
    <row r="35405" spans="53:56" ht="15" x14ac:dyDescent="0.25">
      <c r="BA35405" s="91" t="s">
        <v>39992</v>
      </c>
      <c r="BB35405" s="91" t="s">
        <v>5238</v>
      </c>
      <c r="BC35405" s="91" t="s">
        <v>16717</v>
      </c>
      <c r="BD35405" s="91"/>
    </row>
    <row r="35406" spans="53:56" ht="15" x14ac:dyDescent="0.25">
      <c r="BA35406" s="90" t="s">
        <v>39993</v>
      </c>
      <c r="BB35406" s="90" t="s">
        <v>5238</v>
      </c>
      <c r="BC35406" s="90" t="s">
        <v>15185</v>
      </c>
      <c r="BD35406" s="473" t="s">
        <v>1301</v>
      </c>
    </row>
    <row r="35407" spans="53:56" ht="15" x14ac:dyDescent="0.25">
      <c r="BA35407" s="91" t="s">
        <v>39994</v>
      </c>
      <c r="BB35407" s="91" t="s">
        <v>5238</v>
      </c>
      <c r="BC35407" s="91" t="s">
        <v>16639</v>
      </c>
      <c r="BD35407" s="91"/>
    </row>
    <row r="35408" spans="53:56" ht="15" x14ac:dyDescent="0.25">
      <c r="BA35408" s="91" t="s">
        <v>39995</v>
      </c>
      <c r="BB35408" s="91" t="s">
        <v>5238</v>
      </c>
      <c r="BC35408" s="91" t="s">
        <v>17140</v>
      </c>
      <c r="BD35408" s="91"/>
    </row>
    <row r="35409" spans="53:56" ht="15" x14ac:dyDescent="0.25">
      <c r="BA35409" s="90" t="s">
        <v>39996</v>
      </c>
      <c r="BB35409" s="90" t="s">
        <v>5238</v>
      </c>
      <c r="BC35409" s="90" t="s">
        <v>16717</v>
      </c>
      <c r="BD35409" s="90"/>
    </row>
    <row r="35410" spans="53:56" ht="15" x14ac:dyDescent="0.25">
      <c r="BA35410" s="91" t="s">
        <v>39997</v>
      </c>
      <c r="BB35410" s="91" t="s">
        <v>5238</v>
      </c>
      <c r="BC35410" s="91" t="s">
        <v>16639</v>
      </c>
      <c r="BD35410" s="91"/>
    </row>
    <row r="35411" spans="53:56" ht="15" x14ac:dyDescent="0.25">
      <c r="BA35411" s="90" t="s">
        <v>39998</v>
      </c>
      <c r="BB35411" s="90" t="s">
        <v>5238</v>
      </c>
      <c r="BC35411" s="90" t="s">
        <v>15185</v>
      </c>
      <c r="BD35411" s="473" t="s">
        <v>1301</v>
      </c>
    </row>
    <row r="35412" spans="53:56" ht="15" x14ac:dyDescent="0.25">
      <c r="BA35412" s="90" t="s">
        <v>39999</v>
      </c>
      <c r="BB35412" s="90" t="s">
        <v>5238</v>
      </c>
      <c r="BC35412" s="90" t="s">
        <v>16717</v>
      </c>
      <c r="BD35412" s="90"/>
    </row>
    <row r="35413" spans="53:56" ht="15" x14ac:dyDescent="0.25">
      <c r="BA35413" s="91" t="s">
        <v>40000</v>
      </c>
      <c r="BB35413" s="91" t="s">
        <v>5238</v>
      </c>
      <c r="BC35413" s="91" t="s">
        <v>16717</v>
      </c>
      <c r="BD35413" s="91"/>
    </row>
    <row r="35414" spans="53:56" ht="15" x14ac:dyDescent="0.25">
      <c r="BA35414" s="90" t="s">
        <v>40001</v>
      </c>
      <c r="BB35414" s="90" t="s">
        <v>5238</v>
      </c>
      <c r="BC35414" s="90" t="s">
        <v>39984</v>
      </c>
      <c r="BD35414" s="90"/>
    </row>
    <row r="35415" spans="53:56" ht="15" x14ac:dyDescent="0.25">
      <c r="BA35415" s="91" t="s">
        <v>40002</v>
      </c>
      <c r="BB35415" s="91" t="s">
        <v>5238</v>
      </c>
      <c r="BC35415" s="91" t="s">
        <v>21164</v>
      </c>
      <c r="BD35415" s="91"/>
    </row>
    <row r="35416" spans="53:56" ht="15" x14ac:dyDescent="0.25">
      <c r="BA35416" s="90" t="s">
        <v>40003</v>
      </c>
      <c r="BB35416" s="90" t="s">
        <v>5238</v>
      </c>
      <c r="BC35416" s="90" t="s">
        <v>39594</v>
      </c>
      <c r="BD35416" s="90"/>
    </row>
    <row r="35417" spans="53:56" ht="15" x14ac:dyDescent="0.25">
      <c r="BA35417" s="91" t="s">
        <v>40004</v>
      </c>
      <c r="BB35417" s="91" t="s">
        <v>5238</v>
      </c>
      <c r="BC35417" s="91" t="s">
        <v>21164</v>
      </c>
      <c r="BD35417" s="91"/>
    </row>
    <row r="35418" spans="53:56" ht="15" x14ac:dyDescent="0.25">
      <c r="BA35418" s="90" t="s">
        <v>40005</v>
      </c>
      <c r="BB35418" s="90" t="s">
        <v>5238</v>
      </c>
      <c r="BC35418" s="90" t="s">
        <v>21164</v>
      </c>
      <c r="BD35418" s="90"/>
    </row>
    <row r="35419" spans="53:56" ht="15" x14ac:dyDescent="0.25">
      <c r="BA35419" s="91" t="s">
        <v>40006</v>
      </c>
      <c r="BB35419" s="91" t="s">
        <v>5238</v>
      </c>
      <c r="BC35419" s="91" t="s">
        <v>15238</v>
      </c>
      <c r="BD35419" s="473" t="s">
        <v>1301</v>
      </c>
    </row>
    <row r="35420" spans="53:56" ht="15" x14ac:dyDescent="0.25">
      <c r="BA35420" s="91" t="s">
        <v>40007</v>
      </c>
      <c r="BB35420" s="91" t="s">
        <v>5238</v>
      </c>
      <c r="BC35420" s="91" t="s">
        <v>21164</v>
      </c>
      <c r="BD35420" s="91"/>
    </row>
    <row r="35421" spans="53:56" ht="15" x14ac:dyDescent="0.25">
      <c r="BA35421" s="90" t="s">
        <v>40008</v>
      </c>
      <c r="BB35421" s="90" t="s">
        <v>5238</v>
      </c>
      <c r="BC35421" s="90" t="s">
        <v>21164</v>
      </c>
      <c r="BD35421" s="90"/>
    </row>
    <row r="35422" spans="53:56" ht="15" x14ac:dyDescent="0.25">
      <c r="BA35422" s="91" t="s">
        <v>40009</v>
      </c>
      <c r="BB35422" s="91" t="s">
        <v>5238</v>
      </c>
      <c r="BC35422" s="91" t="s">
        <v>17140</v>
      </c>
      <c r="BD35422" s="91"/>
    </row>
    <row r="35423" spans="53:56" ht="15" x14ac:dyDescent="0.25">
      <c r="BA35423" s="90" t="s">
        <v>40010</v>
      </c>
      <c r="BB35423" s="90" t="s">
        <v>5238</v>
      </c>
      <c r="BC35423" s="90" t="s">
        <v>17140</v>
      </c>
      <c r="BD35423" s="90"/>
    </row>
    <row r="35424" spans="53:56" ht="15" x14ac:dyDescent="0.25">
      <c r="BA35424" s="90" t="s">
        <v>40011</v>
      </c>
      <c r="BB35424" s="90" t="s">
        <v>5238</v>
      </c>
      <c r="BC35424" s="90" t="s">
        <v>17140</v>
      </c>
      <c r="BD35424" s="90"/>
    </row>
    <row r="35425" spans="53:56" ht="15" x14ac:dyDescent="0.25">
      <c r="BA35425" s="91" t="s">
        <v>40012</v>
      </c>
      <c r="BB35425" s="91" t="s">
        <v>5238</v>
      </c>
      <c r="BC35425" s="91" t="s">
        <v>18705</v>
      </c>
      <c r="BD35425" s="91"/>
    </row>
    <row r="35426" spans="53:56" ht="15" x14ac:dyDescent="0.25">
      <c r="BA35426" s="90" t="s">
        <v>40013</v>
      </c>
      <c r="BB35426" s="90" t="s">
        <v>5238</v>
      </c>
      <c r="BC35426" s="90" t="s">
        <v>17140</v>
      </c>
      <c r="BD35426" s="90"/>
    </row>
    <row r="35427" spans="53:56" ht="15" x14ac:dyDescent="0.25">
      <c r="BA35427" s="91" t="s">
        <v>40014</v>
      </c>
      <c r="BB35427" s="91" t="s">
        <v>5238</v>
      </c>
      <c r="BC35427" s="91" t="s">
        <v>18705</v>
      </c>
      <c r="BD35427" s="91"/>
    </row>
    <row r="35428" spans="53:56" ht="15" x14ac:dyDescent="0.25">
      <c r="BA35428" s="90" t="s">
        <v>40015</v>
      </c>
      <c r="BB35428" s="90" t="s">
        <v>5238</v>
      </c>
      <c r="BC35428" s="90" t="s">
        <v>40016</v>
      </c>
      <c r="BD35428" s="90"/>
    </row>
    <row r="35429" spans="53:56" ht="15" x14ac:dyDescent="0.25">
      <c r="BA35429" s="91" t="s">
        <v>40017</v>
      </c>
      <c r="BB35429" s="91" t="s">
        <v>5238</v>
      </c>
      <c r="BC35429" s="91" t="s">
        <v>18032</v>
      </c>
      <c r="BD35429" s="91"/>
    </row>
    <row r="35430" spans="53:56" ht="15" x14ac:dyDescent="0.25">
      <c r="BA35430" s="90" t="s">
        <v>40018</v>
      </c>
      <c r="BB35430" s="90" t="s">
        <v>5238</v>
      </c>
      <c r="BC35430" s="90" t="s">
        <v>40019</v>
      </c>
      <c r="BD35430" s="90"/>
    </row>
    <row r="35431" spans="53:56" ht="15" x14ac:dyDescent="0.25">
      <c r="BA35431" s="91" t="s">
        <v>40020</v>
      </c>
      <c r="BB35431" s="91" t="s">
        <v>5238</v>
      </c>
      <c r="BC35431" s="91" t="s">
        <v>17140</v>
      </c>
      <c r="BD35431" s="91"/>
    </row>
    <row r="35432" spans="53:56" ht="15" x14ac:dyDescent="0.25">
      <c r="BA35432" s="90" t="s">
        <v>40021</v>
      </c>
      <c r="BB35432" s="90" t="s">
        <v>5238</v>
      </c>
      <c r="BC35432" s="90" t="s">
        <v>40019</v>
      </c>
      <c r="BD35432" s="90"/>
    </row>
    <row r="35433" spans="53:56" ht="15" x14ac:dyDescent="0.25">
      <c r="BA35433" s="91" t="s">
        <v>40022</v>
      </c>
      <c r="BB35433" s="91" t="s">
        <v>5238</v>
      </c>
      <c r="BC35433" s="91" t="s">
        <v>18032</v>
      </c>
      <c r="BD35433" s="91"/>
    </row>
    <row r="35434" spans="53:56" ht="15" x14ac:dyDescent="0.25">
      <c r="BA35434" s="90" t="s">
        <v>40023</v>
      </c>
      <c r="BB35434" s="90" t="s">
        <v>5238</v>
      </c>
      <c r="BC35434" s="90" t="s">
        <v>40016</v>
      </c>
      <c r="BD35434" s="90"/>
    </row>
    <row r="35435" spans="53:56" ht="15" x14ac:dyDescent="0.25">
      <c r="BA35435" s="91" t="s">
        <v>40024</v>
      </c>
      <c r="BB35435" s="91" t="s">
        <v>5238</v>
      </c>
      <c r="BC35435" s="91" t="s">
        <v>18705</v>
      </c>
      <c r="BD35435" s="91"/>
    </row>
    <row r="35436" spans="53:56" ht="15" x14ac:dyDescent="0.25">
      <c r="BA35436" s="90" t="s">
        <v>40025</v>
      </c>
      <c r="BB35436" s="90" t="s">
        <v>5238</v>
      </c>
      <c r="BC35436" s="90" t="s">
        <v>18032</v>
      </c>
      <c r="BD35436" s="90"/>
    </row>
    <row r="35437" spans="53:56" ht="15" x14ac:dyDescent="0.25">
      <c r="BA35437" s="91" t="s">
        <v>40026</v>
      </c>
      <c r="BB35437" s="91" t="s">
        <v>5238</v>
      </c>
      <c r="BC35437" s="91" t="s">
        <v>40019</v>
      </c>
      <c r="BD35437" s="91"/>
    </row>
    <row r="35438" spans="53:56" ht="15" x14ac:dyDescent="0.25">
      <c r="BA35438" s="90" t="s">
        <v>40027</v>
      </c>
      <c r="BB35438" s="90" t="s">
        <v>5238</v>
      </c>
      <c r="BC35438" s="90" t="s">
        <v>18032</v>
      </c>
      <c r="BD35438" s="90"/>
    </row>
    <row r="35439" spans="53:56" ht="15" x14ac:dyDescent="0.25">
      <c r="BA35439" s="90" t="s">
        <v>40028</v>
      </c>
      <c r="BB35439" s="90" t="s">
        <v>5238</v>
      </c>
      <c r="BC35439" s="90" t="s">
        <v>18705</v>
      </c>
      <c r="BD35439" s="90"/>
    </row>
    <row r="35440" spans="53:56" ht="15" x14ac:dyDescent="0.25">
      <c r="BA35440" s="91" t="s">
        <v>40029</v>
      </c>
      <c r="BB35440" s="91" t="s">
        <v>5238</v>
      </c>
      <c r="BC35440" s="91" t="s">
        <v>18032</v>
      </c>
      <c r="BD35440" s="91"/>
    </row>
    <row r="35441" spans="53:56" ht="15" x14ac:dyDescent="0.25">
      <c r="BA35441" s="91" t="s">
        <v>40030</v>
      </c>
      <c r="BB35441" s="91" t="s">
        <v>5238</v>
      </c>
      <c r="BC35441" s="91" t="s">
        <v>8585</v>
      </c>
      <c r="BD35441" s="91"/>
    </row>
    <row r="35442" spans="53:56" ht="15" x14ac:dyDescent="0.25">
      <c r="BA35442" s="90" t="s">
        <v>40031</v>
      </c>
      <c r="BB35442" s="90" t="s">
        <v>5238</v>
      </c>
      <c r="BC35442" s="90" t="s">
        <v>17140</v>
      </c>
      <c r="BD35442" s="90"/>
    </row>
    <row r="35443" spans="53:56" ht="15" x14ac:dyDescent="0.25">
      <c r="BA35443" s="90" t="s">
        <v>40032</v>
      </c>
      <c r="BB35443" s="90" t="s">
        <v>5238</v>
      </c>
      <c r="BC35443" s="90" t="s">
        <v>18705</v>
      </c>
      <c r="BD35443" s="90"/>
    </row>
    <row r="35444" spans="53:56" ht="15" x14ac:dyDescent="0.25">
      <c r="BA35444" s="91" t="s">
        <v>40033</v>
      </c>
      <c r="BB35444" s="91" t="s">
        <v>5238</v>
      </c>
      <c r="BC35444" s="91" t="s">
        <v>40016</v>
      </c>
      <c r="BD35444" s="91"/>
    </row>
    <row r="35445" spans="53:56" ht="15" x14ac:dyDescent="0.25">
      <c r="BA35445" s="90" t="s">
        <v>40034</v>
      </c>
      <c r="BB35445" s="90" t="s">
        <v>5238</v>
      </c>
      <c r="BC35445" s="90" t="s">
        <v>18032</v>
      </c>
      <c r="BD35445" s="90"/>
    </row>
    <row r="35446" spans="53:56" ht="15" x14ac:dyDescent="0.25">
      <c r="BA35446" s="91" t="s">
        <v>40035</v>
      </c>
      <c r="BB35446" s="91" t="s">
        <v>5238</v>
      </c>
      <c r="BC35446" s="91" t="s">
        <v>40019</v>
      </c>
      <c r="BD35446" s="91"/>
    </row>
    <row r="35447" spans="53:56" ht="15" x14ac:dyDescent="0.25">
      <c r="BA35447" s="91" t="s">
        <v>40036</v>
      </c>
      <c r="BB35447" s="91" t="s">
        <v>5238</v>
      </c>
      <c r="BC35447" s="91" t="s">
        <v>40019</v>
      </c>
      <c r="BD35447" s="91"/>
    </row>
    <row r="35448" spans="53:56" ht="15" x14ac:dyDescent="0.25">
      <c r="BA35448" s="90" t="s">
        <v>40037</v>
      </c>
      <c r="BB35448" s="90" t="s">
        <v>5238</v>
      </c>
      <c r="BC35448" s="90" t="s">
        <v>17140</v>
      </c>
      <c r="BD35448" s="90"/>
    </row>
    <row r="35449" spans="53:56" ht="15" x14ac:dyDescent="0.25">
      <c r="BA35449" s="91" t="s">
        <v>40038</v>
      </c>
      <c r="BB35449" s="91" t="s">
        <v>5238</v>
      </c>
      <c r="BC35449" s="91" t="s">
        <v>40016</v>
      </c>
      <c r="BD35449" s="91"/>
    </row>
    <row r="35450" spans="53:56" ht="15" x14ac:dyDescent="0.25">
      <c r="BA35450" s="90" t="s">
        <v>40039</v>
      </c>
      <c r="BB35450" s="90" t="s">
        <v>5238</v>
      </c>
      <c r="BC35450" s="90" t="s">
        <v>40016</v>
      </c>
      <c r="BD35450" s="90"/>
    </row>
    <row r="35451" spans="53:56" ht="15" x14ac:dyDescent="0.25">
      <c r="BA35451" s="91" t="s">
        <v>40040</v>
      </c>
      <c r="BB35451" s="91" t="s">
        <v>5238</v>
      </c>
      <c r="BC35451" s="91" t="s">
        <v>17140</v>
      </c>
      <c r="BD35451" s="91"/>
    </row>
    <row r="35452" spans="53:56" ht="15" x14ac:dyDescent="0.25">
      <c r="BA35452" s="90" t="s">
        <v>40041</v>
      </c>
      <c r="BB35452" s="90" t="s">
        <v>5238</v>
      </c>
      <c r="BC35452" s="90" t="s">
        <v>17140</v>
      </c>
      <c r="BD35452" s="90"/>
    </row>
    <row r="35453" spans="53:56" ht="15" x14ac:dyDescent="0.25">
      <c r="BA35453" s="91" t="s">
        <v>40042</v>
      </c>
      <c r="BB35453" s="91" t="s">
        <v>5238</v>
      </c>
      <c r="BC35453" s="91" t="s">
        <v>17140</v>
      </c>
      <c r="BD35453" s="91"/>
    </row>
    <row r="35454" spans="53:56" ht="15" x14ac:dyDescent="0.25">
      <c r="BA35454" s="91" t="s">
        <v>40043</v>
      </c>
      <c r="BB35454" s="91" t="s">
        <v>5238</v>
      </c>
      <c r="BC35454" s="91" t="s">
        <v>17140</v>
      </c>
      <c r="BD35454" s="91"/>
    </row>
    <row r="35455" spans="53:56" ht="15" x14ac:dyDescent="0.25">
      <c r="BA35455" s="90" t="s">
        <v>40044</v>
      </c>
      <c r="BB35455" s="90" t="s">
        <v>5238</v>
      </c>
      <c r="BC35455" s="90" t="s">
        <v>40045</v>
      </c>
      <c r="BD35455" s="90"/>
    </row>
    <row r="35456" spans="53:56" ht="15" x14ac:dyDescent="0.25">
      <c r="BA35456" s="91" t="s">
        <v>40046</v>
      </c>
      <c r="BB35456" s="91" t="s">
        <v>5238</v>
      </c>
      <c r="BC35456" s="91" t="s">
        <v>40045</v>
      </c>
      <c r="BD35456" s="91"/>
    </row>
    <row r="35457" spans="53:56" ht="15" x14ac:dyDescent="0.25">
      <c r="BA35457" s="90" t="s">
        <v>40047</v>
      </c>
      <c r="BB35457" s="90" t="s">
        <v>5238</v>
      </c>
      <c r="BC35457" s="90" t="s">
        <v>40045</v>
      </c>
      <c r="BD35457" s="90"/>
    </row>
    <row r="35458" spans="53:56" ht="15" x14ac:dyDescent="0.25">
      <c r="BA35458" s="90" t="s">
        <v>40048</v>
      </c>
      <c r="BB35458" s="90" t="s">
        <v>5238</v>
      </c>
      <c r="BC35458" s="90" t="s">
        <v>40045</v>
      </c>
      <c r="BD35458" s="90"/>
    </row>
    <row r="35459" spans="53:56" ht="15" x14ac:dyDescent="0.25">
      <c r="BA35459" s="91" t="s">
        <v>40049</v>
      </c>
      <c r="BB35459" s="91" t="s">
        <v>5238</v>
      </c>
      <c r="BC35459" s="91" t="s">
        <v>40045</v>
      </c>
      <c r="BD35459" s="91"/>
    </row>
    <row r="35460" spans="53:56" ht="15" x14ac:dyDescent="0.25">
      <c r="BA35460" s="91" t="s">
        <v>40050</v>
      </c>
      <c r="BB35460" s="91" t="s">
        <v>5238</v>
      </c>
      <c r="BC35460" s="91" t="s">
        <v>39508</v>
      </c>
      <c r="BD35460" s="91"/>
    </row>
    <row r="35461" spans="53:56" ht="15" x14ac:dyDescent="0.25">
      <c r="BA35461" s="90" t="s">
        <v>40051</v>
      </c>
      <c r="BB35461" s="90" t="s">
        <v>5238</v>
      </c>
      <c r="BC35461" s="90" t="s">
        <v>16717</v>
      </c>
      <c r="BD35461" s="90"/>
    </row>
    <row r="35462" spans="53:56" ht="15" x14ac:dyDescent="0.25">
      <c r="BA35462" s="91" t="s">
        <v>40052</v>
      </c>
      <c r="BB35462" s="91" t="s">
        <v>5238</v>
      </c>
      <c r="BC35462" s="91" t="s">
        <v>40016</v>
      </c>
      <c r="BD35462" s="91"/>
    </row>
    <row r="35463" spans="53:56" ht="15" x14ac:dyDescent="0.25">
      <c r="BA35463" s="90" t="s">
        <v>40053</v>
      </c>
      <c r="BB35463" s="90" t="s">
        <v>5238</v>
      </c>
      <c r="BC35463" s="90" t="s">
        <v>17360</v>
      </c>
      <c r="BD35463" s="90"/>
    </row>
    <row r="35464" spans="53:56" ht="15" x14ac:dyDescent="0.25">
      <c r="BA35464" s="91" t="s">
        <v>40054</v>
      </c>
      <c r="BB35464" s="91" t="s">
        <v>5238</v>
      </c>
      <c r="BC35464" s="91" t="s">
        <v>40055</v>
      </c>
      <c r="BD35464" s="91"/>
    </row>
    <row r="35465" spans="53:56" ht="15" x14ac:dyDescent="0.25">
      <c r="BA35465" s="90" t="s">
        <v>40056</v>
      </c>
      <c r="BB35465" s="90" t="s">
        <v>5238</v>
      </c>
      <c r="BC35465" s="90" t="s">
        <v>37612</v>
      </c>
      <c r="BD35465" s="90"/>
    </row>
    <row r="35466" spans="53:56" ht="15" x14ac:dyDescent="0.25">
      <c r="BA35466" s="91" t="s">
        <v>40057</v>
      </c>
      <c r="BB35466" s="91" t="s">
        <v>5238</v>
      </c>
      <c r="BC35466" s="91" t="s">
        <v>37612</v>
      </c>
      <c r="BD35466" s="91"/>
    </row>
    <row r="35467" spans="53:56" ht="15" x14ac:dyDescent="0.25">
      <c r="BA35467" s="90" t="s">
        <v>40058</v>
      </c>
      <c r="BB35467" s="90" t="s">
        <v>5238</v>
      </c>
      <c r="BC35467" s="90" t="s">
        <v>17360</v>
      </c>
      <c r="BD35467" s="90"/>
    </row>
    <row r="35468" spans="53:56" ht="15" x14ac:dyDescent="0.25">
      <c r="BA35468" s="91" t="s">
        <v>40059</v>
      </c>
      <c r="BB35468" s="91" t="s">
        <v>5238</v>
      </c>
      <c r="BC35468" s="91" t="s">
        <v>17360</v>
      </c>
      <c r="BD35468" s="91"/>
    </row>
    <row r="35469" spans="53:56" ht="15" x14ac:dyDescent="0.25">
      <c r="BA35469" s="90" t="s">
        <v>40060</v>
      </c>
      <c r="BB35469" s="90" t="s">
        <v>5238</v>
      </c>
      <c r="BC35469" s="90" t="s">
        <v>16659</v>
      </c>
      <c r="BD35469" s="90"/>
    </row>
    <row r="35470" spans="53:56" ht="15" x14ac:dyDescent="0.25">
      <c r="BA35470" s="91" t="s">
        <v>40061</v>
      </c>
      <c r="BB35470" s="91" t="s">
        <v>5238</v>
      </c>
      <c r="BC35470" s="91" t="s">
        <v>20234</v>
      </c>
      <c r="BD35470" s="91"/>
    </row>
    <row r="35471" spans="53:56" ht="15" x14ac:dyDescent="0.25">
      <c r="BA35471" s="90" t="s">
        <v>40062</v>
      </c>
      <c r="BB35471" s="90" t="s">
        <v>5238</v>
      </c>
      <c r="BC35471" s="90" t="s">
        <v>15197</v>
      </c>
      <c r="BD35471" s="90"/>
    </row>
    <row r="35472" spans="53:56" ht="15" x14ac:dyDescent="0.25">
      <c r="BA35472" s="91" t="s">
        <v>40063</v>
      </c>
      <c r="BB35472" s="91" t="s">
        <v>5238</v>
      </c>
      <c r="BC35472" s="91" t="s">
        <v>39984</v>
      </c>
      <c r="BD35472" s="91"/>
    </row>
    <row r="35473" spans="53:56" ht="15" x14ac:dyDescent="0.25">
      <c r="BA35473" s="90" t="s">
        <v>40064</v>
      </c>
      <c r="BB35473" s="90" t="s">
        <v>5238</v>
      </c>
      <c r="BC35473" s="90" t="s">
        <v>15197</v>
      </c>
      <c r="BD35473" s="90"/>
    </row>
    <row r="35474" spans="53:56" ht="15" x14ac:dyDescent="0.25">
      <c r="BA35474" s="91" t="s">
        <v>40065</v>
      </c>
      <c r="BB35474" s="91" t="s">
        <v>5238</v>
      </c>
      <c r="BC35474" s="91" t="s">
        <v>16659</v>
      </c>
      <c r="BD35474" s="91"/>
    </row>
    <row r="35475" spans="53:56" ht="15" x14ac:dyDescent="0.25">
      <c r="BA35475" s="90" t="s">
        <v>40066</v>
      </c>
      <c r="BB35475" s="90" t="s">
        <v>5238</v>
      </c>
      <c r="BC35475" s="90" t="s">
        <v>40045</v>
      </c>
      <c r="BD35475" s="90"/>
    </row>
    <row r="35476" spans="53:56" ht="15" x14ac:dyDescent="0.25">
      <c r="BA35476" s="91" t="s">
        <v>40067</v>
      </c>
      <c r="BB35476" s="91" t="s">
        <v>5238</v>
      </c>
      <c r="BC35476" s="91" t="s">
        <v>15197</v>
      </c>
      <c r="BD35476" s="91"/>
    </row>
    <row r="35477" spans="53:56" ht="15" x14ac:dyDescent="0.25">
      <c r="BA35477" s="90" t="s">
        <v>40068</v>
      </c>
      <c r="BB35477" s="90" t="s">
        <v>5238</v>
      </c>
      <c r="BC35477" s="90" t="s">
        <v>39984</v>
      </c>
      <c r="BD35477" s="90"/>
    </row>
    <row r="35478" spans="53:56" ht="15" x14ac:dyDescent="0.25">
      <c r="BA35478" s="91" t="s">
        <v>40069</v>
      </c>
      <c r="BB35478" s="91" t="s">
        <v>5238</v>
      </c>
      <c r="BC35478" s="91" t="s">
        <v>39984</v>
      </c>
      <c r="BD35478" s="91"/>
    </row>
    <row r="35479" spans="53:56" ht="15" x14ac:dyDescent="0.25">
      <c r="BA35479" s="90" t="s">
        <v>40070</v>
      </c>
      <c r="BB35479" s="90" t="s">
        <v>5238</v>
      </c>
      <c r="BC35479" s="90" t="s">
        <v>39984</v>
      </c>
      <c r="BD35479" s="90"/>
    </row>
    <row r="35480" spans="53:56" ht="15" x14ac:dyDescent="0.25">
      <c r="BA35480" s="91" t="s">
        <v>40071</v>
      </c>
      <c r="BB35480" s="91" t="s">
        <v>5238</v>
      </c>
      <c r="BC35480" s="91" t="s">
        <v>37612</v>
      </c>
      <c r="BD35480" s="91"/>
    </row>
    <row r="35481" spans="53:56" ht="15" x14ac:dyDescent="0.25">
      <c r="BA35481" s="90" t="s">
        <v>40072</v>
      </c>
      <c r="BB35481" s="90" t="s">
        <v>5238</v>
      </c>
      <c r="BC35481" s="90" t="s">
        <v>37612</v>
      </c>
      <c r="BD35481" s="90"/>
    </row>
    <row r="35482" spans="53:56" ht="15" x14ac:dyDescent="0.25">
      <c r="BA35482" s="91" t="s">
        <v>40073</v>
      </c>
      <c r="BB35482" s="91" t="s">
        <v>5238</v>
      </c>
      <c r="BC35482" s="91" t="s">
        <v>40045</v>
      </c>
      <c r="BD35482" s="91"/>
    </row>
    <row r="35483" spans="53:56" ht="15" x14ac:dyDescent="0.25">
      <c r="BA35483" s="90" t="s">
        <v>40074</v>
      </c>
      <c r="BB35483" s="90" t="s">
        <v>5238</v>
      </c>
      <c r="BC35483" s="90" t="s">
        <v>17310</v>
      </c>
      <c r="BD35483" s="90"/>
    </row>
    <row r="35484" spans="53:56" ht="15" x14ac:dyDescent="0.25">
      <c r="BA35484" s="91" t="s">
        <v>40075</v>
      </c>
      <c r="BB35484" s="91" t="s">
        <v>5238</v>
      </c>
      <c r="BC35484" s="91" t="s">
        <v>20234</v>
      </c>
      <c r="BD35484" s="91"/>
    </row>
    <row r="35485" spans="53:56" ht="15" x14ac:dyDescent="0.25">
      <c r="BA35485" s="90" t="s">
        <v>40076</v>
      </c>
      <c r="BB35485" s="90" t="s">
        <v>5238</v>
      </c>
      <c r="BC35485" s="90" t="s">
        <v>17310</v>
      </c>
      <c r="BD35485" s="90"/>
    </row>
    <row r="35486" spans="53:56" ht="15" x14ac:dyDescent="0.25">
      <c r="BA35486" s="91" t="s">
        <v>40077</v>
      </c>
      <c r="BB35486" s="91" t="s">
        <v>5238</v>
      </c>
      <c r="BC35486" s="91" t="s">
        <v>17310</v>
      </c>
      <c r="BD35486" s="91"/>
    </row>
    <row r="35487" spans="53:56" ht="15" x14ac:dyDescent="0.25">
      <c r="BA35487" s="91" t="s">
        <v>40078</v>
      </c>
      <c r="BB35487" s="91" t="s">
        <v>5238</v>
      </c>
      <c r="BC35487" s="91" t="s">
        <v>39984</v>
      </c>
      <c r="BD35487" s="91"/>
    </row>
    <row r="35488" spans="53:56" ht="15" x14ac:dyDescent="0.25">
      <c r="BA35488" s="90" t="s">
        <v>40079</v>
      </c>
      <c r="BB35488" s="90" t="s">
        <v>5238</v>
      </c>
      <c r="BC35488" s="90" t="s">
        <v>37612</v>
      </c>
      <c r="BD35488" s="90"/>
    </row>
    <row r="35489" spans="53:56" ht="15" x14ac:dyDescent="0.25">
      <c r="BA35489" s="91" t="s">
        <v>40080</v>
      </c>
      <c r="BB35489" s="91" t="s">
        <v>5238</v>
      </c>
      <c r="BC35489" s="91" t="s">
        <v>16659</v>
      </c>
      <c r="BD35489" s="91"/>
    </row>
    <row r="35490" spans="53:56" ht="15" x14ac:dyDescent="0.25">
      <c r="BA35490" s="90" t="s">
        <v>40081</v>
      </c>
      <c r="BB35490" s="90" t="s">
        <v>5238</v>
      </c>
      <c r="BC35490" s="90" t="s">
        <v>39984</v>
      </c>
      <c r="BD35490" s="90"/>
    </row>
    <row r="35491" spans="53:56" ht="15" x14ac:dyDescent="0.25">
      <c r="BA35491" s="91" t="s">
        <v>40082</v>
      </c>
      <c r="BB35491" s="91" t="s">
        <v>5238</v>
      </c>
      <c r="BC35491" s="91" t="s">
        <v>39984</v>
      </c>
      <c r="BD35491" s="91"/>
    </row>
    <row r="35492" spans="53:56" ht="15" x14ac:dyDescent="0.25">
      <c r="BA35492" s="91" t="s">
        <v>40083</v>
      </c>
      <c r="BB35492" s="91" t="s">
        <v>5238</v>
      </c>
      <c r="BC35492" s="91" t="s">
        <v>39984</v>
      </c>
      <c r="BD35492" s="91"/>
    </row>
    <row r="35493" spans="53:56" ht="15" x14ac:dyDescent="0.25">
      <c r="BA35493" s="90" t="s">
        <v>40084</v>
      </c>
      <c r="BB35493" s="90" t="s">
        <v>5238</v>
      </c>
      <c r="BC35493" s="90" t="s">
        <v>39984</v>
      </c>
      <c r="BD35493" s="90"/>
    </row>
    <row r="35494" spans="53:56" ht="15" x14ac:dyDescent="0.25">
      <c r="BA35494" s="90" t="s">
        <v>40085</v>
      </c>
      <c r="BB35494" s="90" t="s">
        <v>5238</v>
      </c>
      <c r="BC35494" s="90" t="s">
        <v>39984</v>
      </c>
      <c r="BD35494" s="90"/>
    </row>
    <row r="35495" spans="53:56" ht="15" x14ac:dyDescent="0.25">
      <c r="BA35495" s="90" t="s">
        <v>40086</v>
      </c>
      <c r="BB35495" s="90" t="s">
        <v>5238</v>
      </c>
      <c r="BC35495" s="90" t="s">
        <v>17360</v>
      </c>
      <c r="BD35495" s="90"/>
    </row>
    <row r="35496" spans="53:56" ht="15" x14ac:dyDescent="0.25">
      <c r="BA35496" s="91" t="s">
        <v>40087</v>
      </c>
      <c r="BB35496" s="91" t="s">
        <v>5238</v>
      </c>
      <c r="BC35496" s="91" t="s">
        <v>37612</v>
      </c>
      <c r="BD35496" s="91"/>
    </row>
    <row r="35497" spans="53:56" ht="15" x14ac:dyDescent="0.25">
      <c r="BA35497" s="91" t="s">
        <v>40088</v>
      </c>
      <c r="BB35497" s="91" t="s">
        <v>5238</v>
      </c>
      <c r="BC35497" s="91" t="s">
        <v>40045</v>
      </c>
      <c r="BD35497" s="91"/>
    </row>
    <row r="35498" spans="53:56" ht="15" x14ac:dyDescent="0.25">
      <c r="BA35498" s="90" t="s">
        <v>40089</v>
      </c>
      <c r="BB35498" s="90" t="s">
        <v>5238</v>
      </c>
      <c r="BC35498" s="90" t="s">
        <v>15197</v>
      </c>
      <c r="BD35498" s="90"/>
    </row>
    <row r="35499" spans="53:56" ht="15" x14ac:dyDescent="0.25">
      <c r="BA35499" s="91" t="s">
        <v>40090</v>
      </c>
      <c r="BB35499" s="91" t="s">
        <v>5238</v>
      </c>
      <c r="BC35499" s="91" t="s">
        <v>40055</v>
      </c>
      <c r="BD35499" s="91"/>
    </row>
    <row r="35500" spans="53:56" ht="15" x14ac:dyDescent="0.25">
      <c r="BA35500" s="90" t="s">
        <v>40091</v>
      </c>
      <c r="BB35500" s="90" t="s">
        <v>5238</v>
      </c>
      <c r="BC35500" s="90" t="s">
        <v>20234</v>
      </c>
      <c r="BD35500" s="90"/>
    </row>
    <row r="35501" spans="53:56" ht="15" x14ac:dyDescent="0.25">
      <c r="BA35501" s="91" t="s">
        <v>40092</v>
      </c>
      <c r="BB35501" s="91" t="s">
        <v>5238</v>
      </c>
      <c r="BC35501" s="91" t="s">
        <v>20234</v>
      </c>
      <c r="BD35501" s="91"/>
    </row>
    <row r="35502" spans="53:56" ht="15" x14ac:dyDescent="0.25">
      <c r="BA35502" s="90" t="s">
        <v>40093</v>
      </c>
      <c r="BB35502" s="90" t="s">
        <v>5238</v>
      </c>
      <c r="BC35502" s="90" t="s">
        <v>20234</v>
      </c>
      <c r="BD35502" s="90"/>
    </row>
    <row r="35503" spans="53:56" ht="15" x14ac:dyDescent="0.25">
      <c r="BA35503" s="91" t="s">
        <v>40094</v>
      </c>
      <c r="BB35503" s="91" t="s">
        <v>5238</v>
      </c>
      <c r="BC35503" s="91" t="s">
        <v>16717</v>
      </c>
      <c r="BD35503" s="91"/>
    </row>
    <row r="35504" spans="53:56" ht="15" x14ac:dyDescent="0.25">
      <c r="BA35504" s="91" t="s">
        <v>40095</v>
      </c>
      <c r="BB35504" s="91" t="s">
        <v>5238</v>
      </c>
      <c r="BC35504" s="91" t="s">
        <v>17360</v>
      </c>
      <c r="BD35504" s="91"/>
    </row>
    <row r="35505" spans="53:56" ht="15" x14ac:dyDescent="0.25">
      <c r="BA35505" s="90" t="s">
        <v>40096</v>
      </c>
      <c r="BB35505" s="90" t="s">
        <v>5238</v>
      </c>
      <c r="BC35505" s="90" t="s">
        <v>39984</v>
      </c>
      <c r="BD35505" s="90"/>
    </row>
    <row r="35506" spans="53:56" ht="15" x14ac:dyDescent="0.25">
      <c r="BA35506" s="91" t="s">
        <v>40097</v>
      </c>
      <c r="BB35506" s="91" t="s">
        <v>5238</v>
      </c>
      <c r="BC35506" s="91" t="s">
        <v>15197</v>
      </c>
      <c r="BD35506" s="91"/>
    </row>
    <row r="35507" spans="53:56" ht="15" x14ac:dyDescent="0.25">
      <c r="BA35507" s="90" t="s">
        <v>40098</v>
      </c>
      <c r="BB35507" s="90" t="s">
        <v>5238</v>
      </c>
      <c r="BC35507" s="90" t="s">
        <v>40045</v>
      </c>
      <c r="BD35507" s="90"/>
    </row>
    <row r="35508" spans="53:56" ht="15" x14ac:dyDescent="0.25">
      <c r="BA35508" s="91" t="s">
        <v>40099</v>
      </c>
      <c r="BB35508" s="91" t="s">
        <v>5238</v>
      </c>
      <c r="BC35508" s="91" t="s">
        <v>15197</v>
      </c>
      <c r="BD35508" s="91"/>
    </row>
    <row r="35509" spans="53:56" ht="15" x14ac:dyDescent="0.25">
      <c r="BA35509" s="90" t="s">
        <v>40100</v>
      </c>
      <c r="BB35509" s="90" t="s">
        <v>5238</v>
      </c>
      <c r="BC35509" s="90" t="s">
        <v>39549</v>
      </c>
      <c r="BD35509" s="90"/>
    </row>
    <row r="35510" spans="53:56" ht="15" x14ac:dyDescent="0.25">
      <c r="BA35510" s="91" t="s">
        <v>40101</v>
      </c>
      <c r="BB35510" s="91" t="s">
        <v>5238</v>
      </c>
      <c r="BC35510" s="91" t="s">
        <v>39549</v>
      </c>
      <c r="BD35510" s="473" t="s">
        <v>1301</v>
      </c>
    </row>
    <row r="35511" spans="53:56" ht="15" x14ac:dyDescent="0.25">
      <c r="BA35511" s="91" t="s">
        <v>40102</v>
      </c>
      <c r="BB35511" s="91" t="s">
        <v>5238</v>
      </c>
      <c r="BC35511" s="91" t="s">
        <v>39549</v>
      </c>
      <c r="BD35511" s="473" t="s">
        <v>1301</v>
      </c>
    </row>
    <row r="35512" spans="53:56" ht="15" x14ac:dyDescent="0.25">
      <c r="BA35512" s="91" t="s">
        <v>40103</v>
      </c>
      <c r="BB35512" s="91" t="s">
        <v>5238</v>
      </c>
      <c r="BC35512" s="91" t="s">
        <v>39549</v>
      </c>
      <c r="BD35512" s="473" t="s">
        <v>1301</v>
      </c>
    </row>
    <row r="35513" spans="53:56" ht="15" x14ac:dyDescent="0.25">
      <c r="BA35513" s="90" t="s">
        <v>40104</v>
      </c>
      <c r="BB35513" s="90" t="s">
        <v>5238</v>
      </c>
      <c r="BC35513" s="90" t="s">
        <v>39549</v>
      </c>
      <c r="BD35513" s="473" t="s">
        <v>1301</v>
      </c>
    </row>
    <row r="35514" spans="53:56" ht="15" x14ac:dyDescent="0.25">
      <c r="BA35514" s="91" t="s">
        <v>40105</v>
      </c>
      <c r="BB35514" s="91" t="s">
        <v>5238</v>
      </c>
      <c r="BC35514" s="91" t="s">
        <v>39549</v>
      </c>
      <c r="BD35514" s="473" t="s">
        <v>1301</v>
      </c>
    </row>
    <row r="35515" spans="53:56" ht="15" x14ac:dyDescent="0.25">
      <c r="BA35515" s="90" t="s">
        <v>40106</v>
      </c>
      <c r="BB35515" s="90" t="s">
        <v>5238</v>
      </c>
      <c r="BC35515" s="90" t="s">
        <v>39549</v>
      </c>
      <c r="BD35515" s="473" t="s">
        <v>1301</v>
      </c>
    </row>
    <row r="35516" spans="53:56" ht="15" x14ac:dyDescent="0.25">
      <c r="BA35516" s="91" t="s">
        <v>40107</v>
      </c>
      <c r="BB35516" s="91" t="s">
        <v>5238</v>
      </c>
      <c r="BC35516" s="91" t="s">
        <v>39549</v>
      </c>
      <c r="BD35516" s="473" t="s">
        <v>1301</v>
      </c>
    </row>
    <row r="35517" spans="53:56" ht="15" x14ac:dyDescent="0.25">
      <c r="BA35517" s="90" t="s">
        <v>40108</v>
      </c>
      <c r="BB35517" s="90" t="s">
        <v>5238</v>
      </c>
      <c r="BC35517" s="90" t="s">
        <v>40109</v>
      </c>
      <c r="BD35517" s="473" t="s">
        <v>1301</v>
      </c>
    </row>
    <row r="35518" spans="53:56" ht="15" x14ac:dyDescent="0.25">
      <c r="BA35518" s="91" t="s">
        <v>40110</v>
      </c>
      <c r="BB35518" s="91" t="s">
        <v>5238</v>
      </c>
      <c r="BC35518" s="91" t="s">
        <v>18082</v>
      </c>
      <c r="BD35518" s="91"/>
    </row>
    <row r="35519" spans="53:56" ht="15" x14ac:dyDescent="0.25">
      <c r="BA35519" s="90" t="s">
        <v>40111</v>
      </c>
      <c r="BB35519" s="90" t="s">
        <v>5238</v>
      </c>
      <c r="BC35519" s="90" t="s">
        <v>39549</v>
      </c>
      <c r="BD35519" s="473" t="s">
        <v>1301</v>
      </c>
    </row>
    <row r="35520" spans="53:56" ht="15" x14ac:dyDescent="0.25">
      <c r="BA35520" s="91" t="s">
        <v>40112</v>
      </c>
      <c r="BB35520" s="91" t="s">
        <v>5238</v>
      </c>
      <c r="BC35520" s="91" t="s">
        <v>39549</v>
      </c>
      <c r="BD35520" s="473" t="s">
        <v>1301</v>
      </c>
    </row>
    <row r="35521" spans="53:56" ht="15" x14ac:dyDescent="0.25">
      <c r="BA35521" s="90" t="s">
        <v>40113</v>
      </c>
      <c r="BB35521" s="90" t="s">
        <v>5238</v>
      </c>
      <c r="BC35521" s="90" t="s">
        <v>39549</v>
      </c>
      <c r="BD35521" s="473" t="s">
        <v>1301</v>
      </c>
    </row>
    <row r="35522" spans="53:56" ht="15" x14ac:dyDescent="0.25">
      <c r="BA35522" s="91" t="s">
        <v>40114</v>
      </c>
      <c r="BB35522" s="91" t="s">
        <v>5238</v>
      </c>
      <c r="BC35522" s="91" t="s">
        <v>39549</v>
      </c>
      <c r="BD35522" s="473" t="s">
        <v>1301</v>
      </c>
    </row>
    <row r="35523" spans="53:56" ht="15" x14ac:dyDescent="0.25">
      <c r="BA35523" s="90" t="s">
        <v>40115</v>
      </c>
      <c r="BB35523" s="90" t="s">
        <v>5238</v>
      </c>
      <c r="BC35523" s="90" t="s">
        <v>39549</v>
      </c>
      <c r="BD35523" s="473" t="s">
        <v>1301</v>
      </c>
    </row>
    <row r="35524" spans="53:56" ht="15" x14ac:dyDescent="0.25">
      <c r="BA35524" s="91" t="s">
        <v>40116</v>
      </c>
      <c r="BB35524" s="91" t="s">
        <v>5238</v>
      </c>
      <c r="BC35524" s="91" t="s">
        <v>39549</v>
      </c>
      <c r="BD35524" s="473" t="s">
        <v>1301</v>
      </c>
    </row>
    <row r="35525" spans="53:56" ht="15" x14ac:dyDescent="0.25">
      <c r="BA35525" s="90" t="s">
        <v>40117</v>
      </c>
      <c r="BB35525" s="90" t="s">
        <v>5238</v>
      </c>
      <c r="BC35525" s="90" t="s">
        <v>39549</v>
      </c>
      <c r="BD35525" s="473" t="s">
        <v>1301</v>
      </c>
    </row>
    <row r="35526" spans="53:56" ht="15" x14ac:dyDescent="0.25">
      <c r="BA35526" s="91" t="s">
        <v>40118</v>
      </c>
      <c r="BB35526" s="91" t="s">
        <v>5238</v>
      </c>
      <c r="BC35526" s="91" t="s">
        <v>39549</v>
      </c>
      <c r="BD35526" s="473" t="s">
        <v>1301</v>
      </c>
    </row>
    <row r="35527" spans="53:56" ht="15" x14ac:dyDescent="0.25">
      <c r="BA35527" s="90" t="s">
        <v>40119</v>
      </c>
      <c r="BB35527" s="90" t="s">
        <v>5238</v>
      </c>
      <c r="BC35527" s="90" t="s">
        <v>39549</v>
      </c>
      <c r="BD35527" s="473" t="s">
        <v>1301</v>
      </c>
    </row>
    <row r="35528" spans="53:56" ht="15" x14ac:dyDescent="0.25">
      <c r="BA35528" s="91" t="s">
        <v>40120</v>
      </c>
      <c r="BB35528" s="91" t="s">
        <v>5238</v>
      </c>
      <c r="BC35528" s="91" t="s">
        <v>39549</v>
      </c>
      <c r="BD35528" s="473" t="s">
        <v>1301</v>
      </c>
    </row>
    <row r="35529" spans="53:56" ht="15" x14ac:dyDescent="0.25">
      <c r="BA35529" s="90" t="s">
        <v>40121</v>
      </c>
      <c r="BB35529" s="90" t="s">
        <v>5238</v>
      </c>
      <c r="BC35529" s="90" t="s">
        <v>40109</v>
      </c>
      <c r="BD35529" s="473" t="s">
        <v>1301</v>
      </c>
    </row>
    <row r="35530" spans="53:56" ht="15" x14ac:dyDescent="0.25">
      <c r="BA35530" s="90" t="s">
        <v>40121</v>
      </c>
      <c r="BB35530" s="90" t="s">
        <v>5238</v>
      </c>
      <c r="BC35530" s="90" t="s">
        <v>39549</v>
      </c>
      <c r="BD35530" s="473" t="s">
        <v>1301</v>
      </c>
    </row>
    <row r="35531" spans="53:56" ht="15" x14ac:dyDescent="0.25">
      <c r="BA35531" s="91" t="s">
        <v>40122</v>
      </c>
      <c r="BB35531" s="91" t="s">
        <v>5238</v>
      </c>
      <c r="BC35531" s="91" t="s">
        <v>39549</v>
      </c>
      <c r="BD35531" s="473" t="s">
        <v>1301</v>
      </c>
    </row>
    <row r="35532" spans="53:56" ht="15" x14ac:dyDescent="0.25">
      <c r="BA35532" s="90" t="s">
        <v>40123</v>
      </c>
      <c r="BB35532" s="90" t="s">
        <v>5238</v>
      </c>
      <c r="BC35532" s="90" t="s">
        <v>39549</v>
      </c>
      <c r="BD35532" s="473" t="s">
        <v>1301</v>
      </c>
    </row>
    <row r="35533" spans="53:56" ht="15" x14ac:dyDescent="0.25">
      <c r="BA35533" s="91" t="s">
        <v>40124</v>
      </c>
      <c r="BB35533" s="91" t="s">
        <v>5238</v>
      </c>
      <c r="BC35533" s="91" t="s">
        <v>14201</v>
      </c>
      <c r="BD35533" s="91"/>
    </row>
    <row r="35534" spans="53:56" ht="15" x14ac:dyDescent="0.25">
      <c r="BA35534" s="90" t="s">
        <v>40125</v>
      </c>
      <c r="BB35534" s="90" t="s">
        <v>5238</v>
      </c>
      <c r="BC35534" s="90" t="s">
        <v>18082</v>
      </c>
      <c r="BD35534" s="90"/>
    </row>
    <row r="35535" spans="53:56" ht="15" x14ac:dyDescent="0.25">
      <c r="BA35535" s="91" t="s">
        <v>40125</v>
      </c>
      <c r="BB35535" s="91" t="s">
        <v>5238</v>
      </c>
      <c r="BC35535" s="91" t="s">
        <v>39549</v>
      </c>
      <c r="BD35535" s="473" t="s">
        <v>1301</v>
      </c>
    </row>
    <row r="35536" spans="53:56" ht="15" x14ac:dyDescent="0.25">
      <c r="BA35536" s="91" t="s">
        <v>40126</v>
      </c>
      <c r="BB35536" s="91" t="s">
        <v>5238</v>
      </c>
      <c r="BC35536" s="91" t="s">
        <v>18082</v>
      </c>
      <c r="BD35536" s="91"/>
    </row>
    <row r="35537" spans="53:56" ht="15" x14ac:dyDescent="0.25">
      <c r="BA35537" s="90" t="s">
        <v>40127</v>
      </c>
      <c r="BB35537" s="90" t="s">
        <v>5238</v>
      </c>
      <c r="BC35537" s="90" t="s">
        <v>18082</v>
      </c>
      <c r="BD35537" s="90"/>
    </row>
    <row r="35538" spans="53:56" ht="15" x14ac:dyDescent="0.25">
      <c r="BA35538" s="91" t="s">
        <v>40127</v>
      </c>
      <c r="BB35538" s="91" t="s">
        <v>5238</v>
      </c>
      <c r="BC35538" s="91" t="s">
        <v>39549</v>
      </c>
      <c r="BD35538" s="473" t="s">
        <v>1301</v>
      </c>
    </row>
    <row r="35539" spans="53:56" ht="15" x14ac:dyDescent="0.25">
      <c r="BA35539" s="90" t="s">
        <v>40128</v>
      </c>
      <c r="BB35539" s="90" t="s">
        <v>5238</v>
      </c>
      <c r="BC35539" s="90" t="s">
        <v>39549</v>
      </c>
      <c r="BD35539" s="473" t="s">
        <v>1301</v>
      </c>
    </row>
    <row r="35540" spans="53:56" ht="15" x14ac:dyDescent="0.25">
      <c r="BA35540" s="91" t="s">
        <v>40129</v>
      </c>
      <c r="BB35540" s="91" t="s">
        <v>5238</v>
      </c>
      <c r="BC35540" s="91" t="s">
        <v>40130</v>
      </c>
      <c r="BD35540" s="473" t="s">
        <v>1301</v>
      </c>
    </row>
    <row r="35541" spans="53:56" ht="15" x14ac:dyDescent="0.25">
      <c r="BA35541" s="90" t="s">
        <v>40129</v>
      </c>
      <c r="BB35541" s="90" t="s">
        <v>5238</v>
      </c>
      <c r="BC35541" s="90" t="s">
        <v>40109</v>
      </c>
      <c r="BD35541" s="473" t="s">
        <v>1301</v>
      </c>
    </row>
    <row r="35542" spans="53:56" ht="15" x14ac:dyDescent="0.25">
      <c r="BA35542" s="90" t="s">
        <v>40131</v>
      </c>
      <c r="BB35542" s="90" t="s">
        <v>5238</v>
      </c>
      <c r="BC35542" s="90" t="s">
        <v>18082</v>
      </c>
      <c r="BD35542" s="90"/>
    </row>
    <row r="35543" spans="53:56" ht="15" x14ac:dyDescent="0.25">
      <c r="BA35543" s="90" t="s">
        <v>40131</v>
      </c>
      <c r="BB35543" s="90" t="s">
        <v>5238</v>
      </c>
      <c r="BC35543" s="90" t="s">
        <v>39549</v>
      </c>
      <c r="BD35543" s="473" t="s">
        <v>1301</v>
      </c>
    </row>
    <row r="35544" spans="53:56" ht="15" x14ac:dyDescent="0.25">
      <c r="BA35544" s="91" t="s">
        <v>40132</v>
      </c>
      <c r="BB35544" s="91" t="s">
        <v>5238</v>
      </c>
      <c r="BC35544" s="91" t="s">
        <v>39549</v>
      </c>
      <c r="BD35544" s="473" t="s">
        <v>1301</v>
      </c>
    </row>
    <row r="35545" spans="53:56" ht="15" x14ac:dyDescent="0.25">
      <c r="BA35545" s="90" t="s">
        <v>40133</v>
      </c>
      <c r="BB35545" s="90" t="s">
        <v>5238</v>
      </c>
      <c r="BC35545" s="90" t="s">
        <v>39549</v>
      </c>
      <c r="BD35545" s="473" t="s">
        <v>1301</v>
      </c>
    </row>
    <row r="35546" spans="53:56" ht="15" x14ac:dyDescent="0.25">
      <c r="BA35546" s="91" t="s">
        <v>40134</v>
      </c>
      <c r="BB35546" s="91" t="s">
        <v>5238</v>
      </c>
      <c r="BC35546" s="91" t="s">
        <v>36236</v>
      </c>
      <c r="BD35546" s="91"/>
    </row>
    <row r="35547" spans="53:56" ht="15" x14ac:dyDescent="0.25">
      <c r="BA35547" s="91" t="s">
        <v>40135</v>
      </c>
      <c r="BB35547" s="91" t="s">
        <v>5238</v>
      </c>
      <c r="BC35547" s="91" t="s">
        <v>40136</v>
      </c>
      <c r="BD35547" s="91"/>
    </row>
    <row r="35548" spans="53:56" ht="15" x14ac:dyDescent="0.25">
      <c r="BA35548" s="90" t="s">
        <v>40137</v>
      </c>
      <c r="BB35548" s="90" t="s">
        <v>5238</v>
      </c>
      <c r="BC35548" s="90" t="s">
        <v>18082</v>
      </c>
      <c r="BD35548" s="90"/>
    </row>
    <row r="35549" spans="53:56" ht="15" x14ac:dyDescent="0.25">
      <c r="BA35549" s="91" t="s">
        <v>40138</v>
      </c>
      <c r="BB35549" s="91" t="s">
        <v>5238</v>
      </c>
      <c r="BC35549" s="91" t="s">
        <v>40130</v>
      </c>
      <c r="BD35549" s="473" t="s">
        <v>1301</v>
      </c>
    </row>
    <row r="35550" spans="53:56" ht="15" x14ac:dyDescent="0.25">
      <c r="BA35550" s="90" t="s">
        <v>40139</v>
      </c>
      <c r="BB35550" s="90" t="s">
        <v>5238</v>
      </c>
      <c r="BC35550" s="90" t="s">
        <v>40130</v>
      </c>
      <c r="BD35550" s="473" t="s">
        <v>1301</v>
      </c>
    </row>
    <row r="35551" spans="53:56" ht="15" x14ac:dyDescent="0.25">
      <c r="BA35551" s="91" t="s">
        <v>40140</v>
      </c>
      <c r="BB35551" s="91" t="s">
        <v>5238</v>
      </c>
      <c r="BC35551" s="91" t="s">
        <v>18082</v>
      </c>
      <c r="BD35551" s="91"/>
    </row>
    <row r="35552" spans="53:56" ht="15" x14ac:dyDescent="0.25">
      <c r="BA35552" s="90" t="s">
        <v>40141</v>
      </c>
      <c r="BB35552" s="90" t="s">
        <v>5238</v>
      </c>
      <c r="BC35552" s="90" t="s">
        <v>39549</v>
      </c>
      <c r="BD35552" s="473" t="s">
        <v>1301</v>
      </c>
    </row>
    <row r="35553" spans="53:56" ht="15" x14ac:dyDescent="0.25">
      <c r="BA35553" s="91" t="s">
        <v>40142</v>
      </c>
      <c r="BB35553" s="91" t="s">
        <v>5238</v>
      </c>
      <c r="BC35553" s="91" t="s">
        <v>39549</v>
      </c>
      <c r="BD35553" s="473" t="s">
        <v>1301</v>
      </c>
    </row>
    <row r="35554" spans="53:56" ht="15" x14ac:dyDescent="0.25">
      <c r="BA35554" s="90" t="s">
        <v>40142</v>
      </c>
      <c r="BB35554" s="90" t="s">
        <v>5238</v>
      </c>
      <c r="BC35554" s="90" t="s">
        <v>14201</v>
      </c>
      <c r="BD35554" s="473" t="s">
        <v>1301</v>
      </c>
    </row>
    <row r="35555" spans="53:56" ht="15" x14ac:dyDescent="0.25">
      <c r="BA35555" s="90" t="s">
        <v>40143</v>
      </c>
      <c r="BB35555" s="90" t="s">
        <v>5238</v>
      </c>
      <c r="BC35555" s="90" t="s">
        <v>39549</v>
      </c>
      <c r="BD35555" s="473" t="s">
        <v>1301</v>
      </c>
    </row>
    <row r="35556" spans="53:56" ht="15" x14ac:dyDescent="0.25">
      <c r="BA35556" s="91" t="s">
        <v>40144</v>
      </c>
      <c r="BB35556" s="91" t="s">
        <v>5238</v>
      </c>
      <c r="BC35556" s="91" t="s">
        <v>39549</v>
      </c>
      <c r="BD35556" s="473" t="s">
        <v>1301</v>
      </c>
    </row>
    <row r="35557" spans="53:56" ht="15" x14ac:dyDescent="0.25">
      <c r="BA35557" s="90" t="s">
        <v>40145</v>
      </c>
      <c r="BB35557" s="90" t="s">
        <v>5238</v>
      </c>
      <c r="BC35557" s="90" t="s">
        <v>32360</v>
      </c>
      <c r="BD35557" s="90"/>
    </row>
    <row r="35558" spans="53:56" ht="15" x14ac:dyDescent="0.25">
      <c r="BA35558" s="90" t="s">
        <v>40146</v>
      </c>
      <c r="BB35558" s="90" t="s">
        <v>5238</v>
      </c>
      <c r="BC35558" s="90" t="s">
        <v>18082</v>
      </c>
      <c r="BD35558" s="90"/>
    </row>
    <row r="35559" spans="53:56" ht="15" x14ac:dyDescent="0.25">
      <c r="BA35559" s="91" t="s">
        <v>40147</v>
      </c>
      <c r="BB35559" s="91" t="s">
        <v>5238</v>
      </c>
      <c r="BC35559" s="91" t="s">
        <v>18082</v>
      </c>
      <c r="BD35559" s="91"/>
    </row>
    <row r="35560" spans="53:56" ht="15" x14ac:dyDescent="0.25">
      <c r="BA35560" s="91" t="s">
        <v>40148</v>
      </c>
      <c r="BB35560" s="91" t="s">
        <v>5238</v>
      </c>
      <c r="BC35560" s="91" t="s">
        <v>39549</v>
      </c>
      <c r="BD35560" s="473" t="s">
        <v>1301</v>
      </c>
    </row>
    <row r="35561" spans="53:56" ht="15" x14ac:dyDescent="0.25">
      <c r="BA35561" s="90" t="s">
        <v>40149</v>
      </c>
      <c r="BB35561" s="90" t="s">
        <v>5238</v>
      </c>
      <c r="BC35561" s="90" t="s">
        <v>18082</v>
      </c>
      <c r="BD35561" s="90"/>
    </row>
    <row r="35562" spans="53:56" ht="15" x14ac:dyDescent="0.25">
      <c r="BA35562" s="91" t="s">
        <v>40150</v>
      </c>
      <c r="BB35562" s="91" t="s">
        <v>5238</v>
      </c>
      <c r="BC35562" s="91" t="s">
        <v>39549</v>
      </c>
      <c r="BD35562" s="473" t="s">
        <v>1301</v>
      </c>
    </row>
    <row r="35563" spans="53:56" ht="15" x14ac:dyDescent="0.25">
      <c r="BA35563" s="90" t="s">
        <v>40151</v>
      </c>
      <c r="BB35563" s="90" t="s">
        <v>5238</v>
      </c>
      <c r="BC35563" s="90" t="s">
        <v>36236</v>
      </c>
      <c r="BD35563" s="90"/>
    </row>
    <row r="35564" spans="53:56" ht="15" x14ac:dyDescent="0.25">
      <c r="BA35564" s="91" t="s">
        <v>40152</v>
      </c>
      <c r="BB35564" s="91" t="s">
        <v>5238</v>
      </c>
      <c r="BC35564" s="91" t="s">
        <v>36236</v>
      </c>
      <c r="BD35564" s="91"/>
    </row>
    <row r="35565" spans="53:56" ht="15" x14ac:dyDescent="0.25">
      <c r="BA35565" s="91" t="s">
        <v>40153</v>
      </c>
      <c r="BB35565" s="91" t="s">
        <v>5238</v>
      </c>
      <c r="BC35565" s="91" t="s">
        <v>40109</v>
      </c>
      <c r="BD35565" s="473" t="s">
        <v>1301</v>
      </c>
    </row>
    <row r="35566" spans="53:56" ht="15" x14ac:dyDescent="0.25">
      <c r="BA35566" s="90" t="s">
        <v>40154</v>
      </c>
      <c r="BB35566" s="90" t="s">
        <v>5238</v>
      </c>
      <c r="BC35566" s="90" t="s">
        <v>40155</v>
      </c>
      <c r="BD35566" s="473" t="s">
        <v>1301</v>
      </c>
    </row>
    <row r="35567" spans="53:56" ht="15" x14ac:dyDescent="0.25">
      <c r="BA35567" s="90" t="s">
        <v>40156</v>
      </c>
      <c r="BB35567" s="90" t="s">
        <v>5238</v>
      </c>
      <c r="BC35567" s="90" t="s">
        <v>40155</v>
      </c>
      <c r="BD35567" s="473" t="s">
        <v>1301</v>
      </c>
    </row>
    <row r="35568" spans="53:56" ht="15" x14ac:dyDescent="0.25">
      <c r="BA35568" s="91" t="s">
        <v>40157</v>
      </c>
      <c r="BB35568" s="91" t="s">
        <v>5238</v>
      </c>
      <c r="BC35568" s="91" t="s">
        <v>40136</v>
      </c>
      <c r="BD35568" s="91"/>
    </row>
    <row r="35569" spans="53:56" ht="15" x14ac:dyDescent="0.25">
      <c r="BA35569" s="90" t="s">
        <v>40158</v>
      </c>
      <c r="BB35569" s="90" t="s">
        <v>5238</v>
      </c>
      <c r="BC35569" s="90" t="s">
        <v>14201</v>
      </c>
      <c r="BD35569" s="473" t="s">
        <v>1301</v>
      </c>
    </row>
    <row r="35570" spans="53:56" ht="15" x14ac:dyDescent="0.25">
      <c r="BA35570" s="91" t="s">
        <v>40159</v>
      </c>
      <c r="BB35570" s="91" t="s">
        <v>5238</v>
      </c>
      <c r="BC35570" s="91" t="s">
        <v>14201</v>
      </c>
      <c r="BD35570" s="473" t="s">
        <v>1301</v>
      </c>
    </row>
    <row r="35571" spans="53:56" ht="15" x14ac:dyDescent="0.25">
      <c r="BA35571" s="90" t="s">
        <v>40160</v>
      </c>
      <c r="BB35571" s="90" t="s">
        <v>5238</v>
      </c>
      <c r="BC35571" s="90" t="s">
        <v>40136</v>
      </c>
      <c r="BD35571" s="90"/>
    </row>
    <row r="35572" spans="53:56" ht="15" x14ac:dyDescent="0.25">
      <c r="BA35572" s="91" t="s">
        <v>40161</v>
      </c>
      <c r="BB35572" s="91" t="s">
        <v>5238</v>
      </c>
      <c r="BC35572" s="91" t="s">
        <v>14201</v>
      </c>
      <c r="BD35572" s="473" t="s">
        <v>1301</v>
      </c>
    </row>
    <row r="35573" spans="53:56" ht="15" x14ac:dyDescent="0.25">
      <c r="BA35573" s="90" t="s">
        <v>40162</v>
      </c>
      <c r="BB35573" s="90" t="s">
        <v>5238</v>
      </c>
      <c r="BC35573" s="90" t="s">
        <v>40109</v>
      </c>
      <c r="BD35573" s="473" t="s">
        <v>1301</v>
      </c>
    </row>
    <row r="35574" spans="53:56" ht="15" x14ac:dyDescent="0.25">
      <c r="BA35574" s="91" t="s">
        <v>40163</v>
      </c>
      <c r="BB35574" s="91" t="s">
        <v>5238</v>
      </c>
      <c r="BC35574" s="91" t="s">
        <v>18082</v>
      </c>
      <c r="BD35574" s="91"/>
    </row>
    <row r="35575" spans="53:56" ht="15" x14ac:dyDescent="0.25">
      <c r="BA35575" s="91" t="s">
        <v>40164</v>
      </c>
      <c r="BB35575" s="91" t="s">
        <v>5238</v>
      </c>
      <c r="BC35575" s="91" t="s">
        <v>40109</v>
      </c>
      <c r="BD35575" s="473" t="s">
        <v>1301</v>
      </c>
    </row>
    <row r="35576" spans="53:56" ht="15" x14ac:dyDescent="0.25">
      <c r="BA35576" s="90" t="s">
        <v>40165</v>
      </c>
      <c r="BB35576" s="90" t="s">
        <v>5238</v>
      </c>
      <c r="BC35576" s="90" t="s">
        <v>40109</v>
      </c>
      <c r="BD35576" s="473" t="s">
        <v>1301</v>
      </c>
    </row>
    <row r="35577" spans="53:56" ht="15" x14ac:dyDescent="0.25">
      <c r="BA35577" s="91" t="s">
        <v>40166</v>
      </c>
      <c r="BB35577" s="91" t="s">
        <v>5238</v>
      </c>
      <c r="BC35577" s="91" t="s">
        <v>40109</v>
      </c>
      <c r="BD35577" s="473" t="s">
        <v>1301</v>
      </c>
    </row>
    <row r="35578" spans="53:56" ht="15" x14ac:dyDescent="0.25">
      <c r="BA35578" s="90" t="s">
        <v>40167</v>
      </c>
      <c r="BB35578" s="90" t="s">
        <v>5238</v>
      </c>
      <c r="BC35578" s="90" t="s">
        <v>40109</v>
      </c>
      <c r="BD35578" s="473" t="s">
        <v>1301</v>
      </c>
    </row>
    <row r="35579" spans="53:56" ht="15" x14ac:dyDescent="0.25">
      <c r="BA35579" s="91" t="s">
        <v>40168</v>
      </c>
      <c r="BB35579" s="91" t="s">
        <v>5238</v>
      </c>
      <c r="BC35579" s="91" t="s">
        <v>39508</v>
      </c>
      <c r="BD35579" s="473" t="s">
        <v>1301</v>
      </c>
    </row>
    <row r="35580" spans="53:56" ht="15" x14ac:dyDescent="0.25">
      <c r="BA35580" s="91" t="s">
        <v>40168</v>
      </c>
      <c r="BB35580" s="91" t="s">
        <v>5238</v>
      </c>
      <c r="BC35580" s="91" t="s">
        <v>39549</v>
      </c>
      <c r="BD35580" s="473" t="s">
        <v>1301</v>
      </c>
    </row>
    <row r="35581" spans="53:56" ht="15" x14ac:dyDescent="0.25">
      <c r="BA35581" s="90" t="s">
        <v>40169</v>
      </c>
      <c r="BB35581" s="90" t="s">
        <v>5238</v>
      </c>
      <c r="BC35581" s="90" t="s">
        <v>18082</v>
      </c>
      <c r="BD35581" s="90"/>
    </row>
    <row r="35582" spans="53:56" ht="15" x14ac:dyDescent="0.25">
      <c r="BA35582" s="91" t="s">
        <v>40170</v>
      </c>
      <c r="BB35582" s="91" t="s">
        <v>5238</v>
      </c>
      <c r="BC35582" s="91" t="s">
        <v>39549</v>
      </c>
      <c r="BD35582" s="473" t="s">
        <v>1301</v>
      </c>
    </row>
    <row r="35583" spans="53:56" ht="15" x14ac:dyDescent="0.25">
      <c r="BA35583" s="90" t="s">
        <v>40171</v>
      </c>
      <c r="BB35583" s="90" t="s">
        <v>5238</v>
      </c>
      <c r="BC35583" s="90" t="s">
        <v>39549</v>
      </c>
      <c r="BD35583" s="473" t="s">
        <v>1301</v>
      </c>
    </row>
    <row r="35584" spans="53:56" ht="15" x14ac:dyDescent="0.25">
      <c r="BA35584" s="91" t="s">
        <v>40172</v>
      </c>
      <c r="BB35584" s="91" t="s">
        <v>5238</v>
      </c>
      <c r="BC35584" s="91" t="s">
        <v>39549</v>
      </c>
      <c r="BD35584" s="473" t="s">
        <v>1301</v>
      </c>
    </row>
    <row r="35585" spans="53:56" ht="15" x14ac:dyDescent="0.25">
      <c r="BA35585" s="90" t="s">
        <v>40173</v>
      </c>
      <c r="BB35585" s="90" t="s">
        <v>5238</v>
      </c>
      <c r="BC35585" s="90" t="s">
        <v>18082</v>
      </c>
      <c r="BD35585" s="473" t="s">
        <v>1301</v>
      </c>
    </row>
    <row r="35586" spans="53:56" ht="15" x14ac:dyDescent="0.25">
      <c r="BA35586" s="90" t="s">
        <v>40174</v>
      </c>
      <c r="BB35586" s="90" t="s">
        <v>5238</v>
      </c>
      <c r="BC35586" s="90" t="s">
        <v>40109</v>
      </c>
      <c r="BD35586" s="473" t="s">
        <v>1301</v>
      </c>
    </row>
    <row r="35587" spans="53:56" ht="15" x14ac:dyDescent="0.25">
      <c r="BA35587" s="91" t="s">
        <v>40174</v>
      </c>
      <c r="BB35587" s="91" t="s">
        <v>5238</v>
      </c>
      <c r="BC35587" s="91" t="s">
        <v>39549</v>
      </c>
      <c r="BD35587" s="473" t="s">
        <v>1301</v>
      </c>
    </row>
    <row r="35588" spans="53:56" ht="15" x14ac:dyDescent="0.25">
      <c r="BA35588" s="91" t="s">
        <v>40175</v>
      </c>
      <c r="BB35588" s="91" t="s">
        <v>5238</v>
      </c>
      <c r="BC35588" s="91" t="s">
        <v>39549</v>
      </c>
      <c r="BD35588" s="473" t="s">
        <v>1301</v>
      </c>
    </row>
    <row r="35589" spans="53:56" ht="15" x14ac:dyDescent="0.25">
      <c r="BA35589" s="90" t="s">
        <v>40176</v>
      </c>
      <c r="BB35589" s="90" t="s">
        <v>5238</v>
      </c>
      <c r="BC35589" s="90" t="s">
        <v>39549</v>
      </c>
      <c r="BD35589" s="473" t="s">
        <v>1301</v>
      </c>
    </row>
    <row r="35590" spans="53:56" ht="15" x14ac:dyDescent="0.25">
      <c r="BA35590" s="91" t="s">
        <v>40177</v>
      </c>
      <c r="BB35590" s="91" t="s">
        <v>5238</v>
      </c>
      <c r="BC35590" s="91" t="s">
        <v>39549</v>
      </c>
      <c r="BD35590" s="473" t="s">
        <v>1301</v>
      </c>
    </row>
    <row r="35591" spans="53:56" ht="15" x14ac:dyDescent="0.25">
      <c r="BA35591" s="90" t="s">
        <v>40178</v>
      </c>
      <c r="BB35591" s="90" t="s">
        <v>5238</v>
      </c>
      <c r="BC35591" s="90" t="s">
        <v>39549</v>
      </c>
      <c r="BD35591" s="473" t="s">
        <v>1301</v>
      </c>
    </row>
    <row r="35592" spans="53:56" ht="15" x14ac:dyDescent="0.25">
      <c r="BA35592" s="91" t="s">
        <v>40179</v>
      </c>
      <c r="BB35592" s="91" t="s">
        <v>5238</v>
      </c>
      <c r="BC35592" s="91" t="s">
        <v>39549</v>
      </c>
      <c r="BD35592" s="473" t="s">
        <v>1301</v>
      </c>
    </row>
    <row r="35593" spans="53:56" ht="15" x14ac:dyDescent="0.25">
      <c r="BA35593" s="90" t="s">
        <v>40180</v>
      </c>
      <c r="BB35593" s="90" t="s">
        <v>5238</v>
      </c>
      <c r="BC35593" s="90" t="s">
        <v>39549</v>
      </c>
      <c r="BD35593" s="473" t="s">
        <v>1301</v>
      </c>
    </row>
    <row r="35594" spans="53:56" ht="15" x14ac:dyDescent="0.25">
      <c r="BA35594" s="91" t="s">
        <v>40181</v>
      </c>
      <c r="BB35594" s="91" t="s">
        <v>5238</v>
      </c>
      <c r="BC35594" s="91" t="s">
        <v>39549</v>
      </c>
      <c r="BD35594" s="473" t="s">
        <v>1301</v>
      </c>
    </row>
    <row r="35595" spans="53:56" ht="15" x14ac:dyDescent="0.25">
      <c r="BA35595" s="90" t="s">
        <v>40182</v>
      </c>
      <c r="BB35595" s="90" t="s">
        <v>5238</v>
      </c>
      <c r="BC35595" s="90" t="s">
        <v>39549</v>
      </c>
      <c r="BD35595" s="473" t="s">
        <v>1301</v>
      </c>
    </row>
    <row r="35596" spans="53:56" ht="15" x14ac:dyDescent="0.25">
      <c r="BA35596" s="91" t="s">
        <v>40183</v>
      </c>
      <c r="BB35596" s="91" t="s">
        <v>5238</v>
      </c>
      <c r="BC35596" s="91" t="s">
        <v>39549</v>
      </c>
      <c r="BD35596" s="473" t="s">
        <v>1301</v>
      </c>
    </row>
    <row r="35597" spans="53:56" ht="15" x14ac:dyDescent="0.25">
      <c r="BA35597" s="90" t="s">
        <v>40184</v>
      </c>
      <c r="BB35597" s="90" t="s">
        <v>5238</v>
      </c>
      <c r="BC35597" s="90" t="s">
        <v>39549</v>
      </c>
      <c r="BD35597" s="473" t="s">
        <v>1301</v>
      </c>
    </row>
    <row r="35598" spans="53:56" ht="15" x14ac:dyDescent="0.25">
      <c r="BA35598" s="91" t="s">
        <v>40185</v>
      </c>
      <c r="BB35598" s="91" t="s">
        <v>5238</v>
      </c>
      <c r="BC35598" s="91" t="s">
        <v>39549</v>
      </c>
      <c r="BD35598" s="473" t="s">
        <v>1301</v>
      </c>
    </row>
    <row r="35599" spans="53:56" ht="15" x14ac:dyDescent="0.25">
      <c r="BA35599" s="90" t="s">
        <v>40186</v>
      </c>
      <c r="BB35599" s="90" t="s">
        <v>5238</v>
      </c>
      <c r="BC35599" s="90" t="s">
        <v>39549</v>
      </c>
      <c r="BD35599" s="473" t="s">
        <v>1301</v>
      </c>
    </row>
    <row r="35600" spans="53:56" ht="15" x14ac:dyDescent="0.25">
      <c r="BA35600" s="91" t="s">
        <v>40187</v>
      </c>
      <c r="BB35600" s="91" t="s">
        <v>5238</v>
      </c>
      <c r="BC35600" s="91" t="s">
        <v>39549</v>
      </c>
      <c r="BD35600" s="473" t="s">
        <v>1301</v>
      </c>
    </row>
    <row r="35601" spans="53:56" ht="15" x14ac:dyDescent="0.25">
      <c r="BA35601" s="90" t="s">
        <v>40188</v>
      </c>
      <c r="BB35601" s="90" t="s">
        <v>5238</v>
      </c>
      <c r="BC35601" s="90" t="s">
        <v>39549</v>
      </c>
      <c r="BD35601" s="473" t="s">
        <v>1301</v>
      </c>
    </row>
    <row r="35602" spans="53:56" ht="15" x14ac:dyDescent="0.25">
      <c r="BA35602" s="91" t="s">
        <v>40189</v>
      </c>
      <c r="BB35602" s="91" t="s">
        <v>5238</v>
      </c>
      <c r="BC35602" s="91" t="s">
        <v>39549</v>
      </c>
      <c r="BD35602" s="473" t="s">
        <v>1301</v>
      </c>
    </row>
    <row r="35603" spans="53:56" ht="15" x14ac:dyDescent="0.25">
      <c r="BA35603" s="90" t="s">
        <v>40190</v>
      </c>
      <c r="BB35603" s="90" t="s">
        <v>5238</v>
      </c>
      <c r="BC35603" s="90" t="s">
        <v>39549</v>
      </c>
      <c r="BD35603" s="473" t="s">
        <v>1301</v>
      </c>
    </row>
    <row r="35604" spans="53:56" ht="15" x14ac:dyDescent="0.25">
      <c r="BA35604" s="91" t="s">
        <v>40191</v>
      </c>
      <c r="BB35604" s="91" t="s">
        <v>5238</v>
      </c>
      <c r="BC35604" s="91" t="s">
        <v>39549</v>
      </c>
      <c r="BD35604" s="473" t="s">
        <v>1301</v>
      </c>
    </row>
    <row r="35605" spans="53:56" ht="15" x14ac:dyDescent="0.25">
      <c r="BA35605" s="90" t="s">
        <v>40192</v>
      </c>
      <c r="BB35605" s="90" t="s">
        <v>5238</v>
      </c>
      <c r="BC35605" s="90" t="s">
        <v>39549</v>
      </c>
      <c r="BD35605" s="473" t="s">
        <v>1301</v>
      </c>
    </row>
    <row r="35606" spans="53:56" ht="15" x14ac:dyDescent="0.25">
      <c r="BA35606" s="91" t="s">
        <v>40193</v>
      </c>
      <c r="BB35606" s="91" t="s">
        <v>5238</v>
      </c>
      <c r="BC35606" s="91" t="s">
        <v>39549</v>
      </c>
      <c r="BD35606" s="473" t="s">
        <v>1301</v>
      </c>
    </row>
    <row r="35607" spans="53:56" ht="15" x14ac:dyDescent="0.25">
      <c r="BA35607" s="90" t="s">
        <v>40194</v>
      </c>
      <c r="BB35607" s="90" t="s">
        <v>5238</v>
      </c>
      <c r="BC35607" s="90" t="s">
        <v>39549</v>
      </c>
      <c r="BD35607" s="473" t="s">
        <v>1301</v>
      </c>
    </row>
    <row r="35608" spans="53:56" ht="15" x14ac:dyDescent="0.25">
      <c r="BA35608" s="91" t="s">
        <v>40195</v>
      </c>
      <c r="BB35608" s="91" t="s">
        <v>5238</v>
      </c>
      <c r="BC35608" s="91" t="s">
        <v>39549</v>
      </c>
      <c r="BD35608" s="473" t="s">
        <v>1301</v>
      </c>
    </row>
    <row r="35609" spans="53:56" ht="15" x14ac:dyDescent="0.25">
      <c r="BA35609" s="90" t="s">
        <v>40196</v>
      </c>
      <c r="BB35609" s="90" t="s">
        <v>5238</v>
      </c>
      <c r="BC35609" s="90" t="s">
        <v>39549</v>
      </c>
      <c r="BD35609" s="473" t="s">
        <v>1301</v>
      </c>
    </row>
    <row r="35610" spans="53:56" ht="15" x14ac:dyDescent="0.25">
      <c r="BA35610" s="91" t="s">
        <v>40197</v>
      </c>
      <c r="BB35610" s="91" t="s">
        <v>5238</v>
      </c>
      <c r="BC35610" s="91" t="s">
        <v>39549</v>
      </c>
      <c r="BD35610" s="473" t="s">
        <v>1301</v>
      </c>
    </row>
    <row r="35611" spans="53:56" ht="15" x14ac:dyDescent="0.25">
      <c r="BA35611" s="90" t="s">
        <v>40198</v>
      </c>
      <c r="BB35611" s="90" t="s">
        <v>5238</v>
      </c>
      <c r="BC35611" s="90" t="s">
        <v>39549</v>
      </c>
      <c r="BD35611" s="473" t="s">
        <v>1301</v>
      </c>
    </row>
    <row r="35612" spans="53:56" ht="15" x14ac:dyDescent="0.25">
      <c r="BA35612" s="91" t="s">
        <v>40199</v>
      </c>
      <c r="BB35612" s="91" t="s">
        <v>5238</v>
      </c>
      <c r="BC35612" s="91" t="s">
        <v>39549</v>
      </c>
      <c r="BD35612" s="473" t="s">
        <v>1301</v>
      </c>
    </row>
    <row r="35613" spans="53:56" ht="15" x14ac:dyDescent="0.25">
      <c r="BA35613" s="90" t="s">
        <v>40200</v>
      </c>
      <c r="BB35613" s="90" t="s">
        <v>5238</v>
      </c>
      <c r="BC35613" s="90" t="s">
        <v>39549</v>
      </c>
      <c r="BD35613" s="473" t="s">
        <v>1301</v>
      </c>
    </row>
    <row r="35614" spans="53:56" ht="15" x14ac:dyDescent="0.25">
      <c r="BA35614" s="91" t="s">
        <v>40201</v>
      </c>
      <c r="BB35614" s="91" t="s">
        <v>5238</v>
      </c>
      <c r="BC35614" s="91" t="s">
        <v>39549</v>
      </c>
      <c r="BD35614" s="473" t="s">
        <v>1301</v>
      </c>
    </row>
    <row r="35615" spans="53:56" ht="15" x14ac:dyDescent="0.25">
      <c r="BA35615" s="90" t="s">
        <v>40202</v>
      </c>
      <c r="BB35615" s="90" t="s">
        <v>5238</v>
      </c>
      <c r="BC35615" s="90" t="s">
        <v>39549</v>
      </c>
      <c r="BD35615" s="473" t="s">
        <v>1301</v>
      </c>
    </row>
    <row r="35616" spans="53:56" ht="15" x14ac:dyDescent="0.25">
      <c r="BA35616" s="91" t="s">
        <v>40203</v>
      </c>
      <c r="BB35616" s="91" t="s">
        <v>5238</v>
      </c>
      <c r="BC35616" s="91" t="s">
        <v>39549</v>
      </c>
      <c r="BD35616" s="473" t="s">
        <v>1301</v>
      </c>
    </row>
    <row r="35617" spans="53:56" ht="15" x14ac:dyDescent="0.25">
      <c r="BA35617" s="90" t="s">
        <v>40204</v>
      </c>
      <c r="BB35617" s="90" t="s">
        <v>5238</v>
      </c>
      <c r="BC35617" s="90" t="s">
        <v>39549</v>
      </c>
      <c r="BD35617" s="473" t="s">
        <v>1301</v>
      </c>
    </row>
    <row r="35618" spans="53:56" ht="15" x14ac:dyDescent="0.25">
      <c r="BA35618" s="90" t="s">
        <v>40205</v>
      </c>
      <c r="BB35618" s="90" t="s">
        <v>5238</v>
      </c>
      <c r="BC35618" s="90" t="s">
        <v>39549</v>
      </c>
      <c r="BD35618" s="473" t="s">
        <v>1301</v>
      </c>
    </row>
    <row r="35619" spans="53:56" ht="15" x14ac:dyDescent="0.25">
      <c r="BA35619" s="91" t="s">
        <v>40206</v>
      </c>
      <c r="BB35619" s="91" t="s">
        <v>5238</v>
      </c>
      <c r="BC35619" s="91" t="s">
        <v>39549</v>
      </c>
      <c r="BD35619" s="473" t="s">
        <v>1301</v>
      </c>
    </row>
    <row r="35620" spans="53:56" ht="15" x14ac:dyDescent="0.25">
      <c r="BA35620" s="90" t="s">
        <v>40207</v>
      </c>
      <c r="BB35620" s="90" t="s">
        <v>5238</v>
      </c>
      <c r="BC35620" s="90" t="s">
        <v>39549</v>
      </c>
      <c r="BD35620" s="473" t="s">
        <v>1301</v>
      </c>
    </row>
    <row r="35621" spans="53:56" ht="15" x14ac:dyDescent="0.25">
      <c r="BA35621" s="91" t="s">
        <v>40208</v>
      </c>
      <c r="BB35621" s="91" t="s">
        <v>5238</v>
      </c>
      <c r="BC35621" s="91" t="s">
        <v>39549</v>
      </c>
      <c r="BD35621" s="473" t="s">
        <v>1301</v>
      </c>
    </row>
    <row r="35622" spans="53:56" ht="15" x14ac:dyDescent="0.25">
      <c r="BA35622" s="91" t="s">
        <v>40209</v>
      </c>
      <c r="BB35622" s="91" t="s">
        <v>5238</v>
      </c>
      <c r="BC35622" s="91" t="s">
        <v>39549</v>
      </c>
      <c r="BD35622" s="473" t="s">
        <v>1301</v>
      </c>
    </row>
    <row r="35623" spans="53:56" ht="15" x14ac:dyDescent="0.25">
      <c r="BA35623" s="90" t="s">
        <v>40210</v>
      </c>
      <c r="BB35623" s="90" t="s">
        <v>5238</v>
      </c>
      <c r="BC35623" s="90" t="s">
        <v>39549</v>
      </c>
      <c r="BD35623" s="473" t="s">
        <v>1301</v>
      </c>
    </row>
    <row r="35624" spans="53:56" ht="15" x14ac:dyDescent="0.25">
      <c r="BA35624" s="91" t="s">
        <v>40211</v>
      </c>
      <c r="BB35624" s="91" t="s">
        <v>5238</v>
      </c>
      <c r="BC35624" s="91" t="s">
        <v>39549</v>
      </c>
      <c r="BD35624" s="473" t="s">
        <v>1301</v>
      </c>
    </row>
    <row r="35625" spans="53:56" ht="15" x14ac:dyDescent="0.25">
      <c r="BA35625" s="90" t="s">
        <v>40212</v>
      </c>
      <c r="BB35625" s="90" t="s">
        <v>5238</v>
      </c>
      <c r="BC35625" s="90" t="s">
        <v>39549</v>
      </c>
      <c r="BD35625" s="473" t="s">
        <v>1301</v>
      </c>
    </row>
    <row r="35626" spans="53:56" ht="15" x14ac:dyDescent="0.25">
      <c r="BA35626" s="91" t="s">
        <v>40213</v>
      </c>
      <c r="BB35626" s="91" t="s">
        <v>5238</v>
      </c>
      <c r="BC35626" s="91" t="s">
        <v>39549</v>
      </c>
      <c r="BD35626" s="473" t="s">
        <v>1301</v>
      </c>
    </row>
    <row r="35627" spans="53:56" ht="15" x14ac:dyDescent="0.25">
      <c r="BA35627" s="90" t="s">
        <v>40214</v>
      </c>
      <c r="BB35627" s="90" t="s">
        <v>5238</v>
      </c>
      <c r="BC35627" s="90" t="s">
        <v>39549</v>
      </c>
      <c r="BD35627" s="473" t="s">
        <v>1301</v>
      </c>
    </row>
    <row r="35628" spans="53:56" ht="15" x14ac:dyDescent="0.25">
      <c r="BA35628" s="90" t="s">
        <v>40215</v>
      </c>
      <c r="BB35628" s="90" t="s">
        <v>5238</v>
      </c>
      <c r="BC35628" s="90" t="s">
        <v>39549</v>
      </c>
      <c r="BD35628" s="473" t="s">
        <v>1301</v>
      </c>
    </row>
    <row r="35629" spans="53:56" ht="15" x14ac:dyDescent="0.25">
      <c r="BA35629" s="91" t="s">
        <v>40216</v>
      </c>
      <c r="BB35629" s="91" t="s">
        <v>5238</v>
      </c>
      <c r="BC35629" s="91" t="s">
        <v>39549</v>
      </c>
      <c r="BD35629" s="473" t="s">
        <v>1301</v>
      </c>
    </row>
    <row r="35630" spans="53:56" ht="15" x14ac:dyDescent="0.25">
      <c r="BA35630" s="90" t="s">
        <v>40217</v>
      </c>
      <c r="BB35630" s="90" t="s">
        <v>5238</v>
      </c>
      <c r="BC35630" s="90" t="s">
        <v>39549</v>
      </c>
      <c r="BD35630" s="473" t="s">
        <v>1301</v>
      </c>
    </row>
    <row r="35631" spans="53:56" ht="15" x14ac:dyDescent="0.25">
      <c r="BA35631" s="91" t="s">
        <v>40218</v>
      </c>
      <c r="BB35631" s="91" t="s">
        <v>5238</v>
      </c>
      <c r="BC35631" s="91" t="s">
        <v>39549</v>
      </c>
      <c r="BD35631" s="473" t="s">
        <v>1301</v>
      </c>
    </row>
    <row r="35632" spans="53:56" ht="15" x14ac:dyDescent="0.25">
      <c r="BA35632" s="91" t="s">
        <v>40219</v>
      </c>
      <c r="BB35632" s="91" t="s">
        <v>5238</v>
      </c>
      <c r="BC35632" s="91" t="s">
        <v>39549</v>
      </c>
      <c r="BD35632" s="473" t="s">
        <v>1301</v>
      </c>
    </row>
    <row r="35633" spans="53:56" ht="15" x14ac:dyDescent="0.25">
      <c r="BA35633" s="90" t="s">
        <v>40220</v>
      </c>
      <c r="BB35633" s="90" t="s">
        <v>5238</v>
      </c>
      <c r="BC35633" s="90" t="s">
        <v>39549</v>
      </c>
      <c r="BD35633" s="473" t="s">
        <v>1301</v>
      </c>
    </row>
    <row r="35634" spans="53:56" ht="15" x14ac:dyDescent="0.25">
      <c r="BA35634" s="90" t="s">
        <v>40221</v>
      </c>
      <c r="BB35634" s="90" t="s">
        <v>5238</v>
      </c>
      <c r="BC35634" s="90" t="s">
        <v>36236</v>
      </c>
      <c r="BD35634" s="90"/>
    </row>
    <row r="35635" spans="53:56" ht="15" x14ac:dyDescent="0.25">
      <c r="BA35635" s="90" t="s">
        <v>40222</v>
      </c>
      <c r="BB35635" s="90" t="s">
        <v>5238</v>
      </c>
      <c r="BC35635" s="90" t="s">
        <v>39549</v>
      </c>
      <c r="BD35635" s="473" t="s">
        <v>1301</v>
      </c>
    </row>
    <row r="35636" spans="53:56" ht="15" x14ac:dyDescent="0.25">
      <c r="BA35636" s="91" t="s">
        <v>40223</v>
      </c>
      <c r="BB35636" s="91" t="s">
        <v>5238</v>
      </c>
      <c r="BC35636" s="91" t="s">
        <v>39549</v>
      </c>
      <c r="BD35636" s="473" t="s">
        <v>1301</v>
      </c>
    </row>
    <row r="35637" spans="53:56" ht="15" x14ac:dyDescent="0.25">
      <c r="BA35637" s="91" t="s">
        <v>40224</v>
      </c>
      <c r="BB35637" s="91" t="s">
        <v>5238</v>
      </c>
      <c r="BC35637" s="91" t="s">
        <v>39549</v>
      </c>
      <c r="BD35637" s="473" t="s">
        <v>1301</v>
      </c>
    </row>
    <row r="35638" spans="53:56" ht="15" x14ac:dyDescent="0.25">
      <c r="BA35638" s="90" t="s">
        <v>40225</v>
      </c>
      <c r="BB35638" s="90" t="s">
        <v>5238</v>
      </c>
      <c r="BC35638" s="90" t="s">
        <v>39549</v>
      </c>
      <c r="BD35638" s="473" t="s">
        <v>1301</v>
      </c>
    </row>
    <row r="35639" spans="53:56" ht="15" x14ac:dyDescent="0.25">
      <c r="BA35639" s="90" t="s">
        <v>40226</v>
      </c>
      <c r="BB35639" s="90" t="s">
        <v>5238</v>
      </c>
      <c r="BC35639" s="90" t="s">
        <v>39549</v>
      </c>
      <c r="BD35639" s="473" t="s">
        <v>1301</v>
      </c>
    </row>
    <row r="35640" spans="53:56" ht="15" x14ac:dyDescent="0.25">
      <c r="BA35640" s="91" t="s">
        <v>40227</v>
      </c>
      <c r="BB35640" s="91" t="s">
        <v>5238</v>
      </c>
      <c r="BC35640" s="91" t="s">
        <v>39549</v>
      </c>
      <c r="BD35640" s="473" t="s">
        <v>1301</v>
      </c>
    </row>
    <row r="35641" spans="53:56" ht="15" x14ac:dyDescent="0.25">
      <c r="BA35641" s="90" t="s">
        <v>40228</v>
      </c>
      <c r="BB35641" s="90" t="s">
        <v>5238</v>
      </c>
      <c r="BC35641" s="90" t="s">
        <v>39549</v>
      </c>
      <c r="BD35641" s="473" t="s">
        <v>1301</v>
      </c>
    </row>
    <row r="35642" spans="53:56" ht="15" x14ac:dyDescent="0.25">
      <c r="BA35642" s="91" t="s">
        <v>40229</v>
      </c>
      <c r="BB35642" s="91" t="s">
        <v>5238</v>
      </c>
      <c r="BC35642" s="91" t="s">
        <v>39549</v>
      </c>
      <c r="BD35642" s="473" t="s">
        <v>1301</v>
      </c>
    </row>
    <row r="35643" spans="53:56" ht="15" x14ac:dyDescent="0.25">
      <c r="BA35643" s="91" t="s">
        <v>40230</v>
      </c>
      <c r="BB35643" s="91" t="s">
        <v>5238</v>
      </c>
      <c r="BC35643" s="91" t="s">
        <v>39549</v>
      </c>
      <c r="BD35643" s="473" t="s">
        <v>1301</v>
      </c>
    </row>
    <row r="35644" spans="53:56" ht="15" x14ac:dyDescent="0.25">
      <c r="BA35644" s="90" t="s">
        <v>40231</v>
      </c>
      <c r="BB35644" s="90" t="s">
        <v>5238</v>
      </c>
      <c r="BC35644" s="90" t="s">
        <v>39549</v>
      </c>
      <c r="BD35644" s="473" t="s">
        <v>1301</v>
      </c>
    </row>
    <row r="35645" spans="53:56" ht="15" x14ac:dyDescent="0.25">
      <c r="BA35645" s="91" t="s">
        <v>40232</v>
      </c>
      <c r="BB35645" s="91" t="s">
        <v>5238</v>
      </c>
      <c r="BC35645" s="91" t="s">
        <v>39549</v>
      </c>
      <c r="BD35645" s="473" t="s">
        <v>1301</v>
      </c>
    </row>
    <row r="35646" spans="53:56" ht="15" x14ac:dyDescent="0.25">
      <c r="BA35646" s="90" t="s">
        <v>40233</v>
      </c>
      <c r="BB35646" s="90" t="s">
        <v>5238</v>
      </c>
      <c r="BC35646" s="90" t="s">
        <v>39549</v>
      </c>
      <c r="BD35646" s="473" t="s">
        <v>1301</v>
      </c>
    </row>
    <row r="35647" spans="53:56" ht="15" x14ac:dyDescent="0.25">
      <c r="BA35647" s="90" t="s">
        <v>40234</v>
      </c>
      <c r="BB35647" s="90" t="s">
        <v>5238</v>
      </c>
      <c r="BC35647" s="90" t="s">
        <v>39549</v>
      </c>
      <c r="BD35647" s="473" t="s">
        <v>1301</v>
      </c>
    </row>
    <row r="35648" spans="53:56" ht="15" x14ac:dyDescent="0.25">
      <c r="BA35648" s="91" t="s">
        <v>40235</v>
      </c>
      <c r="BB35648" s="91" t="s">
        <v>5238</v>
      </c>
      <c r="BC35648" s="91" t="s">
        <v>39549</v>
      </c>
      <c r="BD35648" s="473" t="s">
        <v>1301</v>
      </c>
    </row>
    <row r="35649" spans="53:56" ht="15" x14ac:dyDescent="0.25">
      <c r="BA35649" s="90" t="s">
        <v>40236</v>
      </c>
      <c r="BB35649" s="90" t="s">
        <v>5238</v>
      </c>
      <c r="BC35649" s="90" t="s">
        <v>39549</v>
      </c>
      <c r="BD35649" s="473" t="s">
        <v>1301</v>
      </c>
    </row>
    <row r="35650" spans="53:56" ht="15" x14ac:dyDescent="0.25">
      <c r="BA35650" s="91" t="s">
        <v>40237</v>
      </c>
      <c r="BB35650" s="91" t="s">
        <v>5238</v>
      </c>
      <c r="BC35650" s="91" t="s">
        <v>39549</v>
      </c>
      <c r="BD35650" s="473" t="s">
        <v>1301</v>
      </c>
    </row>
    <row r="35651" spans="53:56" ht="15" x14ac:dyDescent="0.25">
      <c r="BA35651" s="90" t="s">
        <v>40238</v>
      </c>
      <c r="BB35651" s="90" t="s">
        <v>5238</v>
      </c>
      <c r="BC35651" s="90" t="s">
        <v>39508</v>
      </c>
      <c r="BD35651" s="473" t="s">
        <v>1301</v>
      </c>
    </row>
    <row r="35652" spans="53:56" ht="15" x14ac:dyDescent="0.25">
      <c r="BA35652" s="91" t="s">
        <v>40239</v>
      </c>
      <c r="BB35652" s="91" t="s">
        <v>5238</v>
      </c>
      <c r="BC35652" s="91" t="s">
        <v>39508</v>
      </c>
      <c r="BD35652" s="473" t="s">
        <v>1301</v>
      </c>
    </row>
    <row r="35653" spans="53:56" ht="15" x14ac:dyDescent="0.25">
      <c r="BA35653" s="91" t="s">
        <v>40240</v>
      </c>
      <c r="BB35653" s="91" t="s">
        <v>5238</v>
      </c>
      <c r="BC35653" s="91" t="s">
        <v>39508</v>
      </c>
      <c r="BD35653" s="473" t="s">
        <v>1301</v>
      </c>
    </row>
    <row r="35654" spans="53:56" ht="15" x14ac:dyDescent="0.25">
      <c r="BA35654" s="90" t="s">
        <v>40241</v>
      </c>
      <c r="BB35654" s="90" t="s">
        <v>5238</v>
      </c>
      <c r="BC35654" s="90" t="s">
        <v>39508</v>
      </c>
      <c r="BD35654" s="473" t="s">
        <v>1301</v>
      </c>
    </row>
    <row r="35655" spans="53:56" ht="15" x14ac:dyDescent="0.25">
      <c r="BA35655" s="91" t="s">
        <v>40242</v>
      </c>
      <c r="BB35655" s="91" t="s">
        <v>5238</v>
      </c>
      <c r="BC35655" s="91" t="s">
        <v>39508</v>
      </c>
      <c r="BD35655" s="473" t="s">
        <v>1301</v>
      </c>
    </row>
    <row r="35656" spans="53:56" ht="15" x14ac:dyDescent="0.25">
      <c r="BA35656" s="90" t="s">
        <v>40243</v>
      </c>
      <c r="BB35656" s="90" t="s">
        <v>5238</v>
      </c>
      <c r="BC35656" s="90" t="s">
        <v>39508</v>
      </c>
      <c r="BD35656" s="473" t="s">
        <v>1301</v>
      </c>
    </row>
    <row r="35657" spans="53:56" ht="15" x14ac:dyDescent="0.25">
      <c r="BA35657" s="90" t="s">
        <v>40244</v>
      </c>
      <c r="BB35657" s="90" t="s">
        <v>5238</v>
      </c>
      <c r="BC35657" s="90" t="s">
        <v>39508</v>
      </c>
      <c r="BD35657" s="473" t="s">
        <v>1301</v>
      </c>
    </row>
    <row r="35658" spans="53:56" ht="15" x14ac:dyDescent="0.25">
      <c r="BA35658" s="91" t="s">
        <v>40245</v>
      </c>
      <c r="BB35658" s="91" t="s">
        <v>5238</v>
      </c>
      <c r="BC35658" s="91" t="s">
        <v>39508</v>
      </c>
      <c r="BD35658" s="473" t="s">
        <v>1301</v>
      </c>
    </row>
    <row r="35659" spans="53:56" ht="15" x14ac:dyDescent="0.25">
      <c r="BA35659" s="91" t="s">
        <v>40246</v>
      </c>
      <c r="BB35659" s="91" t="s">
        <v>5238</v>
      </c>
      <c r="BC35659" s="91" t="s">
        <v>39508</v>
      </c>
      <c r="BD35659" s="473" t="s">
        <v>1301</v>
      </c>
    </row>
    <row r="35660" spans="53:56" ht="15" x14ac:dyDescent="0.25">
      <c r="BA35660" s="91" t="s">
        <v>40247</v>
      </c>
      <c r="BB35660" s="91" t="s">
        <v>5238</v>
      </c>
      <c r="BC35660" s="91" t="s">
        <v>39508</v>
      </c>
      <c r="BD35660" s="473" t="s">
        <v>1301</v>
      </c>
    </row>
    <row r="35661" spans="53:56" ht="15" x14ac:dyDescent="0.25">
      <c r="BA35661" s="90" t="s">
        <v>40248</v>
      </c>
      <c r="BB35661" s="90" t="s">
        <v>5238</v>
      </c>
      <c r="BC35661" s="90" t="s">
        <v>14201</v>
      </c>
      <c r="BD35661" s="473" t="s">
        <v>1301</v>
      </c>
    </row>
    <row r="35662" spans="53:56" ht="15" x14ac:dyDescent="0.25">
      <c r="BA35662" s="91" t="s">
        <v>40249</v>
      </c>
      <c r="BB35662" s="91" t="s">
        <v>5238</v>
      </c>
      <c r="BC35662" s="91" t="s">
        <v>39508</v>
      </c>
      <c r="BD35662" s="473" t="s">
        <v>1301</v>
      </c>
    </row>
    <row r="35663" spans="53:56" ht="15" x14ac:dyDescent="0.25">
      <c r="BA35663" s="90" t="s">
        <v>40250</v>
      </c>
      <c r="BB35663" s="90" t="s">
        <v>5238</v>
      </c>
      <c r="BC35663" s="90" t="s">
        <v>39508</v>
      </c>
      <c r="BD35663" s="473" t="s">
        <v>1301</v>
      </c>
    </row>
    <row r="35664" spans="53:56" ht="15" x14ac:dyDescent="0.25">
      <c r="BA35664" s="91" t="s">
        <v>40251</v>
      </c>
      <c r="BB35664" s="91" t="s">
        <v>5238</v>
      </c>
      <c r="BC35664" s="91" t="s">
        <v>14644</v>
      </c>
      <c r="BD35664" s="473" t="s">
        <v>1301</v>
      </c>
    </row>
    <row r="35665" spans="53:56" ht="15" x14ac:dyDescent="0.25">
      <c r="BA35665" s="90" t="s">
        <v>40252</v>
      </c>
      <c r="BB35665" s="90" t="s">
        <v>5238</v>
      </c>
      <c r="BC35665" s="90" t="s">
        <v>40253</v>
      </c>
      <c r="BD35665" s="473" t="s">
        <v>1301</v>
      </c>
    </row>
    <row r="35666" spans="53:56" ht="15" x14ac:dyDescent="0.25">
      <c r="BA35666" s="90" t="s">
        <v>40254</v>
      </c>
      <c r="BB35666" s="90" t="s">
        <v>5238</v>
      </c>
      <c r="BC35666" s="90" t="s">
        <v>14250</v>
      </c>
      <c r="BD35666" s="473" t="s">
        <v>1301</v>
      </c>
    </row>
    <row r="35667" spans="53:56" ht="15" x14ac:dyDescent="0.25">
      <c r="BA35667" s="91" t="s">
        <v>40255</v>
      </c>
      <c r="BB35667" s="91" t="s">
        <v>5238</v>
      </c>
      <c r="BC35667" s="91" t="s">
        <v>14201</v>
      </c>
      <c r="BD35667" s="473" t="s">
        <v>1301</v>
      </c>
    </row>
    <row r="35668" spans="53:56" ht="15" x14ac:dyDescent="0.25">
      <c r="BA35668" s="90" t="s">
        <v>40256</v>
      </c>
      <c r="BB35668" s="90" t="s">
        <v>5238</v>
      </c>
      <c r="BC35668" s="90" t="s">
        <v>40257</v>
      </c>
      <c r="BD35668" s="473" t="s">
        <v>1301</v>
      </c>
    </row>
    <row r="35669" spans="53:56" ht="15" x14ac:dyDescent="0.25">
      <c r="BA35669" s="90" t="s">
        <v>40258</v>
      </c>
      <c r="BB35669" s="90" t="s">
        <v>5238</v>
      </c>
      <c r="BC35669" s="90" t="s">
        <v>40253</v>
      </c>
      <c r="BD35669" s="473" t="s">
        <v>1301</v>
      </c>
    </row>
    <row r="35670" spans="53:56" ht="15" x14ac:dyDescent="0.25">
      <c r="BA35670" s="91" t="s">
        <v>40259</v>
      </c>
      <c r="BB35670" s="91" t="s">
        <v>5238</v>
      </c>
      <c r="BC35670" s="91" t="s">
        <v>40257</v>
      </c>
      <c r="BD35670" s="473" t="s">
        <v>1301</v>
      </c>
    </row>
    <row r="35671" spans="53:56" ht="15" x14ac:dyDescent="0.25">
      <c r="BA35671" s="90" t="s">
        <v>40260</v>
      </c>
      <c r="BB35671" s="90" t="s">
        <v>5238</v>
      </c>
      <c r="BC35671" s="90" t="s">
        <v>40257</v>
      </c>
      <c r="BD35671" s="473" t="s">
        <v>1301</v>
      </c>
    </row>
    <row r="35672" spans="53:56" ht="15" x14ac:dyDescent="0.25">
      <c r="BA35672" s="91" t="s">
        <v>40261</v>
      </c>
      <c r="BB35672" s="91" t="s">
        <v>5238</v>
      </c>
      <c r="BC35672" s="91" t="s">
        <v>39549</v>
      </c>
      <c r="BD35672" s="473" t="s">
        <v>1301</v>
      </c>
    </row>
    <row r="35673" spans="53:56" ht="15" x14ac:dyDescent="0.25">
      <c r="BA35673" s="90" t="s">
        <v>40262</v>
      </c>
      <c r="BB35673" s="90" t="s">
        <v>5238</v>
      </c>
      <c r="BC35673" s="90" t="s">
        <v>14250</v>
      </c>
      <c r="BD35673" s="473" t="s">
        <v>1301</v>
      </c>
    </row>
    <row r="35674" spans="53:56" ht="15" x14ac:dyDescent="0.25">
      <c r="BA35674" s="91" t="s">
        <v>40263</v>
      </c>
      <c r="BB35674" s="91" t="s">
        <v>5238</v>
      </c>
      <c r="BC35674" s="91" t="s">
        <v>14201</v>
      </c>
      <c r="BD35674" s="473" t="s">
        <v>1301</v>
      </c>
    </row>
    <row r="35675" spans="53:56" ht="15" x14ac:dyDescent="0.25">
      <c r="BA35675" s="91" t="s">
        <v>40264</v>
      </c>
      <c r="BB35675" s="91" t="s">
        <v>5238</v>
      </c>
      <c r="BC35675" s="91" t="s">
        <v>39508</v>
      </c>
      <c r="BD35675" s="473" t="s">
        <v>1301</v>
      </c>
    </row>
    <row r="35676" spans="53:56" ht="15" x14ac:dyDescent="0.25">
      <c r="BA35676" s="90" t="s">
        <v>40265</v>
      </c>
      <c r="BB35676" s="90" t="s">
        <v>5238</v>
      </c>
      <c r="BC35676" s="90" t="s">
        <v>39549</v>
      </c>
      <c r="BD35676" s="473" t="s">
        <v>1301</v>
      </c>
    </row>
    <row r="35677" spans="53:56" ht="15" x14ac:dyDescent="0.25">
      <c r="BA35677" s="91" t="s">
        <v>40266</v>
      </c>
      <c r="BB35677" s="91" t="s">
        <v>5238</v>
      </c>
      <c r="BC35677" s="91" t="s">
        <v>39508</v>
      </c>
      <c r="BD35677" s="473" t="s">
        <v>1301</v>
      </c>
    </row>
    <row r="35678" spans="53:56" ht="15" x14ac:dyDescent="0.25">
      <c r="BA35678" s="90" t="s">
        <v>40267</v>
      </c>
      <c r="BB35678" s="90" t="s">
        <v>5238</v>
      </c>
      <c r="BC35678" s="90" t="s">
        <v>40257</v>
      </c>
      <c r="BD35678" s="473" t="s">
        <v>1301</v>
      </c>
    </row>
    <row r="35679" spans="53:56" ht="15" x14ac:dyDescent="0.25">
      <c r="BA35679" s="91" t="s">
        <v>40268</v>
      </c>
      <c r="BB35679" s="91" t="s">
        <v>5238</v>
      </c>
      <c r="BC35679" s="91" t="s">
        <v>40253</v>
      </c>
      <c r="BD35679" s="473" t="s">
        <v>1301</v>
      </c>
    </row>
    <row r="35680" spans="53:56" ht="15" x14ac:dyDescent="0.25">
      <c r="BA35680" s="90" t="s">
        <v>40269</v>
      </c>
      <c r="BB35680" s="90" t="s">
        <v>5238</v>
      </c>
      <c r="BC35680" s="90" t="s">
        <v>40257</v>
      </c>
      <c r="BD35680" s="473" t="s">
        <v>1301</v>
      </c>
    </row>
    <row r="35681" spans="53:56" ht="15" x14ac:dyDescent="0.25">
      <c r="BA35681" s="91" t="s">
        <v>40270</v>
      </c>
      <c r="BB35681" s="91" t="s">
        <v>5238</v>
      </c>
      <c r="BC35681" s="91" t="s">
        <v>40257</v>
      </c>
      <c r="BD35681" s="473" t="s">
        <v>1301</v>
      </c>
    </row>
    <row r="35682" spans="53:56" ht="15" x14ac:dyDescent="0.25">
      <c r="BA35682" s="91" t="s">
        <v>40271</v>
      </c>
      <c r="BB35682" s="91" t="s">
        <v>5238</v>
      </c>
      <c r="BC35682" s="91" t="s">
        <v>14644</v>
      </c>
      <c r="BD35682" s="473" t="s">
        <v>1301</v>
      </c>
    </row>
    <row r="35683" spans="53:56" ht="15" x14ac:dyDescent="0.25">
      <c r="BA35683" s="90" t="s">
        <v>40272</v>
      </c>
      <c r="BB35683" s="90" t="s">
        <v>5238</v>
      </c>
      <c r="BC35683" s="90" t="s">
        <v>40253</v>
      </c>
      <c r="BD35683" s="473" t="s">
        <v>1301</v>
      </c>
    </row>
    <row r="35684" spans="53:56" ht="15" x14ac:dyDescent="0.25">
      <c r="BA35684" s="91" t="s">
        <v>40273</v>
      </c>
      <c r="BB35684" s="91" t="s">
        <v>5238</v>
      </c>
      <c r="BC35684" s="91" t="s">
        <v>39508</v>
      </c>
      <c r="BD35684" s="473" t="s">
        <v>1301</v>
      </c>
    </row>
    <row r="35685" spans="53:56" ht="15" x14ac:dyDescent="0.25">
      <c r="BA35685" s="90" t="s">
        <v>40274</v>
      </c>
      <c r="BB35685" s="90" t="s">
        <v>5238</v>
      </c>
      <c r="BC35685" s="90" t="s">
        <v>39508</v>
      </c>
      <c r="BD35685" s="473" t="s">
        <v>1301</v>
      </c>
    </row>
    <row r="35686" spans="53:56" ht="15" x14ac:dyDescent="0.25">
      <c r="BA35686" s="90" t="s">
        <v>40275</v>
      </c>
      <c r="BB35686" s="90" t="s">
        <v>5238</v>
      </c>
      <c r="BC35686" s="90" t="s">
        <v>40253</v>
      </c>
      <c r="BD35686" s="473" t="s">
        <v>1301</v>
      </c>
    </row>
    <row r="35687" spans="53:56" ht="15" x14ac:dyDescent="0.25">
      <c r="BA35687" s="91" t="s">
        <v>40276</v>
      </c>
      <c r="BB35687" s="91" t="s">
        <v>5238</v>
      </c>
      <c r="BC35687" s="91" t="s">
        <v>39508</v>
      </c>
      <c r="BD35687" s="473" t="s">
        <v>1301</v>
      </c>
    </row>
    <row r="35688" spans="53:56" ht="15" x14ac:dyDescent="0.25">
      <c r="BA35688" s="91" t="s">
        <v>40276</v>
      </c>
      <c r="BB35688" s="91" t="s">
        <v>5238</v>
      </c>
      <c r="BC35688" s="91" t="s">
        <v>39549</v>
      </c>
      <c r="BD35688" s="473" t="s">
        <v>1301</v>
      </c>
    </row>
    <row r="35689" spans="53:56" ht="15" x14ac:dyDescent="0.25">
      <c r="BA35689" s="90" t="s">
        <v>40277</v>
      </c>
      <c r="BB35689" s="90" t="s">
        <v>5238</v>
      </c>
      <c r="BC35689" s="90" t="s">
        <v>40257</v>
      </c>
      <c r="BD35689" s="473" t="s">
        <v>1301</v>
      </c>
    </row>
    <row r="35690" spans="53:56" ht="15" x14ac:dyDescent="0.25">
      <c r="BA35690" s="91" t="s">
        <v>40278</v>
      </c>
      <c r="BB35690" s="91" t="s">
        <v>5238</v>
      </c>
      <c r="BC35690" s="91" t="s">
        <v>14250</v>
      </c>
      <c r="BD35690" s="473" t="s">
        <v>1301</v>
      </c>
    </row>
    <row r="35691" spans="53:56" ht="15" x14ac:dyDescent="0.25">
      <c r="BA35691" s="90" t="s">
        <v>40279</v>
      </c>
      <c r="BB35691" s="90" t="s">
        <v>5238</v>
      </c>
      <c r="BC35691" s="90" t="s">
        <v>40253</v>
      </c>
      <c r="BD35691" s="473" t="s">
        <v>1301</v>
      </c>
    </row>
    <row r="35692" spans="53:56" ht="15" x14ac:dyDescent="0.25">
      <c r="BA35692" s="90" t="s">
        <v>40280</v>
      </c>
      <c r="BB35692" s="90" t="s">
        <v>5238</v>
      </c>
      <c r="BC35692" s="90" t="s">
        <v>39508</v>
      </c>
      <c r="BD35692" s="473" t="s">
        <v>1301</v>
      </c>
    </row>
    <row r="35693" spans="53:56" ht="15" x14ac:dyDescent="0.25">
      <c r="BA35693" s="91" t="s">
        <v>40281</v>
      </c>
      <c r="BB35693" s="91" t="s">
        <v>5238</v>
      </c>
      <c r="BC35693" s="91" t="s">
        <v>14201</v>
      </c>
      <c r="BD35693" s="473" t="s">
        <v>1301</v>
      </c>
    </row>
    <row r="35694" spans="53:56" ht="15" x14ac:dyDescent="0.25">
      <c r="BA35694" s="90" t="s">
        <v>40282</v>
      </c>
      <c r="BB35694" s="90" t="s">
        <v>5238</v>
      </c>
      <c r="BC35694" s="90" t="s">
        <v>14250</v>
      </c>
      <c r="BD35694" s="473" t="s">
        <v>1301</v>
      </c>
    </row>
    <row r="35695" spans="53:56" ht="15" x14ac:dyDescent="0.25">
      <c r="BA35695" s="91" t="s">
        <v>40283</v>
      </c>
      <c r="BB35695" s="91" t="s">
        <v>5238</v>
      </c>
      <c r="BC35695" s="91" t="s">
        <v>40253</v>
      </c>
      <c r="BD35695" s="473" t="s">
        <v>1301</v>
      </c>
    </row>
    <row r="35696" spans="53:56" ht="15" x14ac:dyDescent="0.25">
      <c r="BA35696" s="91" t="s">
        <v>40284</v>
      </c>
      <c r="BB35696" s="91" t="s">
        <v>5238</v>
      </c>
      <c r="BC35696" s="91" t="s">
        <v>14250</v>
      </c>
      <c r="BD35696" s="473" t="s">
        <v>1301</v>
      </c>
    </row>
    <row r="35697" spans="53:56" ht="15" x14ac:dyDescent="0.25">
      <c r="BA35697" s="90" t="s">
        <v>40285</v>
      </c>
      <c r="BB35697" s="90" t="s">
        <v>5238</v>
      </c>
      <c r="BC35697" s="90" t="s">
        <v>40257</v>
      </c>
      <c r="BD35697" s="473" t="s">
        <v>1301</v>
      </c>
    </row>
    <row r="35698" spans="53:56" ht="15" x14ac:dyDescent="0.25">
      <c r="BA35698" s="91" t="s">
        <v>40286</v>
      </c>
      <c r="BB35698" s="91" t="s">
        <v>5238</v>
      </c>
      <c r="BC35698" s="91" t="s">
        <v>40257</v>
      </c>
      <c r="BD35698" s="473" t="s">
        <v>1301</v>
      </c>
    </row>
    <row r="35699" spans="53:56" ht="15" x14ac:dyDescent="0.25">
      <c r="BA35699" s="91" t="s">
        <v>40286</v>
      </c>
      <c r="BB35699" s="91" t="s">
        <v>5238</v>
      </c>
      <c r="BC35699" s="91" t="s">
        <v>14250</v>
      </c>
      <c r="BD35699" s="473" t="s">
        <v>1301</v>
      </c>
    </row>
    <row r="35700" spans="53:56" ht="15" x14ac:dyDescent="0.25">
      <c r="BA35700" s="90" t="s">
        <v>40287</v>
      </c>
      <c r="BB35700" s="90" t="s">
        <v>5238</v>
      </c>
      <c r="BC35700" s="90" t="s">
        <v>39508</v>
      </c>
      <c r="BD35700" s="473" t="s">
        <v>1301</v>
      </c>
    </row>
    <row r="35701" spans="53:56" ht="15" x14ac:dyDescent="0.25">
      <c r="BA35701" s="91" t="s">
        <v>40288</v>
      </c>
      <c r="BB35701" s="91" t="s">
        <v>5238</v>
      </c>
      <c r="BC35701" s="91" t="s">
        <v>36363</v>
      </c>
      <c r="BD35701" s="473" t="s">
        <v>1301</v>
      </c>
    </row>
    <row r="35702" spans="53:56" ht="15" x14ac:dyDescent="0.25">
      <c r="BA35702" s="90" t="s">
        <v>40289</v>
      </c>
      <c r="BB35702" s="90" t="s">
        <v>5238</v>
      </c>
      <c r="BC35702" s="90" t="s">
        <v>36363</v>
      </c>
      <c r="BD35702" s="473" t="s">
        <v>1301</v>
      </c>
    </row>
    <row r="35703" spans="53:56" ht="15" x14ac:dyDescent="0.25">
      <c r="BA35703" s="91" t="s">
        <v>40290</v>
      </c>
      <c r="BB35703" s="91" t="s">
        <v>5238</v>
      </c>
      <c r="BC35703" s="91" t="s">
        <v>36363</v>
      </c>
      <c r="BD35703" s="473" t="s">
        <v>1301</v>
      </c>
    </row>
    <row r="35704" spans="53:56" ht="15" x14ac:dyDescent="0.25">
      <c r="BA35704" s="90" t="s">
        <v>40291</v>
      </c>
      <c r="BB35704" s="90" t="s">
        <v>5238</v>
      </c>
      <c r="BC35704" s="90" t="s">
        <v>36363</v>
      </c>
      <c r="BD35704" s="473" t="s">
        <v>1301</v>
      </c>
    </row>
    <row r="35705" spans="53:56" ht="15" x14ac:dyDescent="0.25">
      <c r="BA35705" s="91" t="s">
        <v>40292</v>
      </c>
      <c r="BB35705" s="91" t="s">
        <v>5238</v>
      </c>
      <c r="BC35705" s="91" t="s">
        <v>36363</v>
      </c>
      <c r="BD35705" s="473" t="s">
        <v>1301</v>
      </c>
    </row>
    <row r="35706" spans="53:56" ht="15" x14ac:dyDescent="0.25">
      <c r="BA35706" s="90" t="s">
        <v>40293</v>
      </c>
      <c r="BB35706" s="90" t="s">
        <v>5238</v>
      </c>
      <c r="BC35706" s="90" t="s">
        <v>36363</v>
      </c>
      <c r="BD35706" s="473" t="s">
        <v>1301</v>
      </c>
    </row>
    <row r="35707" spans="53:56" ht="15" x14ac:dyDescent="0.25">
      <c r="BA35707" s="91" t="s">
        <v>40294</v>
      </c>
      <c r="BB35707" s="91" t="s">
        <v>5238</v>
      </c>
      <c r="BC35707" s="91" t="s">
        <v>36363</v>
      </c>
      <c r="BD35707" s="473" t="s">
        <v>1301</v>
      </c>
    </row>
    <row r="35708" spans="53:56" ht="15" x14ac:dyDescent="0.25">
      <c r="BA35708" s="90" t="s">
        <v>40295</v>
      </c>
      <c r="BB35708" s="90" t="s">
        <v>5238</v>
      </c>
      <c r="BC35708" s="90" t="s">
        <v>36363</v>
      </c>
      <c r="BD35708" s="473" t="s">
        <v>1301</v>
      </c>
    </row>
    <row r="35709" spans="53:56" ht="15" x14ac:dyDescent="0.25">
      <c r="BA35709" s="91" t="s">
        <v>40296</v>
      </c>
      <c r="BB35709" s="91" t="s">
        <v>5238</v>
      </c>
      <c r="BC35709" s="91" t="s">
        <v>36363</v>
      </c>
      <c r="BD35709" s="473" t="s">
        <v>1301</v>
      </c>
    </row>
    <row r="35710" spans="53:56" ht="15" x14ac:dyDescent="0.25">
      <c r="BA35710" s="90" t="s">
        <v>40297</v>
      </c>
      <c r="BB35710" s="90" t="s">
        <v>5238</v>
      </c>
      <c r="BC35710" s="90" t="s">
        <v>36363</v>
      </c>
      <c r="BD35710" s="473" t="s">
        <v>1301</v>
      </c>
    </row>
    <row r="35711" spans="53:56" ht="15" x14ac:dyDescent="0.25">
      <c r="BA35711" s="91" t="s">
        <v>40298</v>
      </c>
      <c r="BB35711" s="91" t="s">
        <v>5238</v>
      </c>
      <c r="BC35711" s="91" t="s">
        <v>36363</v>
      </c>
      <c r="BD35711" s="473" t="s">
        <v>1301</v>
      </c>
    </row>
    <row r="35712" spans="53:56" ht="15" x14ac:dyDescent="0.25">
      <c r="BA35712" s="90" t="s">
        <v>40299</v>
      </c>
      <c r="BB35712" s="90" t="s">
        <v>5238</v>
      </c>
      <c r="BC35712" s="90" t="s">
        <v>40300</v>
      </c>
      <c r="BD35712" s="473" t="s">
        <v>1301</v>
      </c>
    </row>
    <row r="35713" spans="53:56" ht="15" x14ac:dyDescent="0.25">
      <c r="BA35713" s="91" t="s">
        <v>40301</v>
      </c>
      <c r="BB35713" s="91" t="s">
        <v>5238</v>
      </c>
      <c r="BC35713" s="91" t="s">
        <v>40302</v>
      </c>
      <c r="BD35713" s="91"/>
    </row>
    <row r="35714" spans="53:56" ht="15" x14ac:dyDescent="0.25">
      <c r="BA35714" s="90" t="s">
        <v>40303</v>
      </c>
      <c r="BB35714" s="90" t="s">
        <v>5238</v>
      </c>
      <c r="BC35714" s="90" t="s">
        <v>14644</v>
      </c>
      <c r="BD35714" s="90"/>
    </row>
    <row r="35715" spans="53:56" ht="15" x14ac:dyDescent="0.25">
      <c r="BA35715" s="91" t="s">
        <v>40304</v>
      </c>
      <c r="BB35715" s="91" t="s">
        <v>5238</v>
      </c>
      <c r="BC35715" s="91" t="s">
        <v>36363</v>
      </c>
      <c r="BD35715" s="473" t="s">
        <v>1301</v>
      </c>
    </row>
    <row r="35716" spans="53:56" ht="15" x14ac:dyDescent="0.25">
      <c r="BA35716" s="90" t="s">
        <v>40305</v>
      </c>
      <c r="BB35716" s="90" t="s">
        <v>5238</v>
      </c>
      <c r="BC35716" s="90" t="s">
        <v>14644</v>
      </c>
      <c r="BD35716" s="473" t="s">
        <v>1301</v>
      </c>
    </row>
    <row r="35717" spans="53:56" ht="15" x14ac:dyDescent="0.25">
      <c r="BA35717" s="90" t="s">
        <v>40306</v>
      </c>
      <c r="BB35717" s="90" t="s">
        <v>5238</v>
      </c>
      <c r="BC35717" s="90" t="s">
        <v>40307</v>
      </c>
      <c r="BD35717" s="473" t="s">
        <v>1301</v>
      </c>
    </row>
    <row r="35718" spans="53:56" ht="15" x14ac:dyDescent="0.25">
      <c r="BA35718" s="91" t="s">
        <v>40308</v>
      </c>
      <c r="BB35718" s="91" t="s">
        <v>5238</v>
      </c>
      <c r="BC35718" s="91" t="s">
        <v>36363</v>
      </c>
      <c r="BD35718" s="473" t="s">
        <v>1301</v>
      </c>
    </row>
    <row r="35719" spans="53:56" ht="15" x14ac:dyDescent="0.25">
      <c r="BA35719" s="90" t="s">
        <v>40309</v>
      </c>
      <c r="BB35719" s="90" t="s">
        <v>5238</v>
      </c>
      <c r="BC35719" s="90" t="s">
        <v>4199</v>
      </c>
      <c r="BD35719" s="90"/>
    </row>
    <row r="35720" spans="53:56" ht="15" x14ac:dyDescent="0.25">
      <c r="BA35720" s="91" t="s">
        <v>40310</v>
      </c>
      <c r="BB35720" s="91" t="s">
        <v>5238</v>
      </c>
      <c r="BC35720" s="91" t="s">
        <v>40311</v>
      </c>
      <c r="BD35720" s="473" t="s">
        <v>1301</v>
      </c>
    </row>
    <row r="35721" spans="53:56" ht="15" x14ac:dyDescent="0.25">
      <c r="BA35721" s="90" t="s">
        <v>40312</v>
      </c>
      <c r="BB35721" s="90" t="s">
        <v>5238</v>
      </c>
      <c r="BC35721" s="90" t="s">
        <v>14644</v>
      </c>
      <c r="BD35721" s="473" t="s">
        <v>1301</v>
      </c>
    </row>
    <row r="35722" spans="53:56" ht="15" x14ac:dyDescent="0.25">
      <c r="BA35722" s="91" t="s">
        <v>40313</v>
      </c>
      <c r="BB35722" s="91" t="s">
        <v>5238</v>
      </c>
      <c r="BC35722" s="91" t="s">
        <v>40302</v>
      </c>
      <c r="BD35722" s="91"/>
    </row>
    <row r="35723" spans="53:56" ht="15" x14ac:dyDescent="0.25">
      <c r="BA35723" s="90" t="s">
        <v>40314</v>
      </c>
      <c r="BB35723" s="90" t="s">
        <v>5238</v>
      </c>
      <c r="BC35723" s="90" t="s">
        <v>36363</v>
      </c>
      <c r="BD35723" s="473" t="s">
        <v>1301</v>
      </c>
    </row>
    <row r="35724" spans="53:56" ht="15" x14ac:dyDescent="0.25">
      <c r="BA35724" s="91" t="s">
        <v>40315</v>
      </c>
      <c r="BB35724" s="91" t="s">
        <v>5238</v>
      </c>
      <c r="BC35724" s="91" t="s">
        <v>36363</v>
      </c>
      <c r="BD35724" s="473" t="s">
        <v>1301</v>
      </c>
    </row>
    <row r="35725" spans="53:56" ht="15" x14ac:dyDescent="0.25">
      <c r="BA35725" s="90" t="s">
        <v>40316</v>
      </c>
      <c r="BB35725" s="90" t="s">
        <v>5238</v>
      </c>
      <c r="BC35725" s="90" t="s">
        <v>40302</v>
      </c>
      <c r="BD35725" s="473" t="s">
        <v>1301</v>
      </c>
    </row>
    <row r="35726" spans="53:56" ht="15" x14ac:dyDescent="0.25">
      <c r="BA35726" s="91" t="s">
        <v>40317</v>
      </c>
      <c r="BB35726" s="91" t="s">
        <v>5238</v>
      </c>
      <c r="BC35726" s="91" t="s">
        <v>4199</v>
      </c>
      <c r="BD35726" s="91"/>
    </row>
    <row r="35727" spans="53:56" ht="15" x14ac:dyDescent="0.25">
      <c r="BA35727" s="90" t="s">
        <v>40318</v>
      </c>
      <c r="BB35727" s="90" t="s">
        <v>5238</v>
      </c>
      <c r="BC35727" s="90" t="s">
        <v>40319</v>
      </c>
      <c r="BD35727" s="473" t="s">
        <v>1301</v>
      </c>
    </row>
    <row r="35728" spans="53:56" ht="15" x14ac:dyDescent="0.25">
      <c r="BA35728" s="90" t="s">
        <v>40320</v>
      </c>
      <c r="BB35728" s="90" t="s">
        <v>5238</v>
      </c>
      <c r="BC35728" s="90" t="s">
        <v>40311</v>
      </c>
      <c r="BD35728" s="473" t="s">
        <v>1301</v>
      </c>
    </row>
    <row r="35729" spans="53:56" ht="15" x14ac:dyDescent="0.25">
      <c r="BA35729" s="90" t="s">
        <v>40321</v>
      </c>
      <c r="BB35729" s="90" t="s">
        <v>5238</v>
      </c>
      <c r="BC35729" s="90" t="s">
        <v>40319</v>
      </c>
      <c r="BD35729" s="473" t="s">
        <v>1301</v>
      </c>
    </row>
    <row r="35730" spans="53:56" ht="15" x14ac:dyDescent="0.25">
      <c r="BA35730" s="91" t="s">
        <v>40322</v>
      </c>
      <c r="BB35730" s="91" t="s">
        <v>5238</v>
      </c>
      <c r="BC35730" s="91" t="s">
        <v>14644</v>
      </c>
      <c r="BD35730" s="473" t="s">
        <v>1301</v>
      </c>
    </row>
    <row r="35731" spans="53:56" ht="15" x14ac:dyDescent="0.25">
      <c r="BA35731" s="90" t="s">
        <v>40323</v>
      </c>
      <c r="BB35731" s="90" t="s">
        <v>5238</v>
      </c>
      <c r="BC35731" s="90" t="s">
        <v>40324</v>
      </c>
      <c r="BD35731" s="90"/>
    </row>
    <row r="35732" spans="53:56" ht="15" x14ac:dyDescent="0.25">
      <c r="BA35732" s="90" t="s">
        <v>40325</v>
      </c>
      <c r="BB35732" s="90" t="s">
        <v>5238</v>
      </c>
      <c r="BC35732" s="90" t="s">
        <v>40302</v>
      </c>
      <c r="BD35732" s="90"/>
    </row>
    <row r="35733" spans="53:56" ht="15" x14ac:dyDescent="0.25">
      <c r="BA35733" s="90" t="s">
        <v>40326</v>
      </c>
      <c r="BB35733" s="90" t="s">
        <v>5238</v>
      </c>
      <c r="BC35733" s="90" t="s">
        <v>40324</v>
      </c>
      <c r="BD35733" s="90"/>
    </row>
    <row r="35734" spans="53:56" ht="15" x14ac:dyDescent="0.25">
      <c r="BA35734" s="91" t="s">
        <v>40327</v>
      </c>
      <c r="BB35734" s="91" t="s">
        <v>5238</v>
      </c>
      <c r="BC35734" s="91" t="s">
        <v>4199</v>
      </c>
      <c r="BD35734" s="91"/>
    </row>
    <row r="35735" spans="53:56" ht="15" x14ac:dyDescent="0.25">
      <c r="BA35735" s="90" t="s">
        <v>40328</v>
      </c>
      <c r="BB35735" s="90" t="s">
        <v>5238</v>
      </c>
      <c r="BC35735" s="90" t="s">
        <v>40311</v>
      </c>
      <c r="BD35735" s="473" t="s">
        <v>1301</v>
      </c>
    </row>
    <row r="35736" spans="53:56" ht="15" x14ac:dyDescent="0.25">
      <c r="BA35736" s="91" t="s">
        <v>40329</v>
      </c>
      <c r="BB35736" s="91" t="s">
        <v>5238</v>
      </c>
      <c r="BC35736" s="91" t="s">
        <v>40311</v>
      </c>
      <c r="BD35736" s="473" t="s">
        <v>1301</v>
      </c>
    </row>
    <row r="35737" spans="53:56" ht="15" x14ac:dyDescent="0.25">
      <c r="BA35737" s="90" t="s">
        <v>40330</v>
      </c>
      <c r="BB35737" s="90" t="s">
        <v>5238</v>
      </c>
      <c r="BC35737" s="90" t="s">
        <v>36373</v>
      </c>
      <c r="BD35737" s="90"/>
    </row>
    <row r="35738" spans="53:56" ht="15" x14ac:dyDescent="0.25">
      <c r="BA35738" s="91" t="s">
        <v>40331</v>
      </c>
      <c r="BB35738" s="91" t="s">
        <v>5238</v>
      </c>
      <c r="BC35738" s="91" t="s">
        <v>40302</v>
      </c>
      <c r="BD35738" s="91"/>
    </row>
    <row r="35739" spans="53:56" ht="15" x14ac:dyDescent="0.25">
      <c r="BA35739" s="90" t="s">
        <v>40332</v>
      </c>
      <c r="BB35739" s="90" t="s">
        <v>5238</v>
      </c>
      <c r="BC35739" s="90" t="s">
        <v>40333</v>
      </c>
      <c r="BD35739" s="90"/>
    </row>
    <row r="35740" spans="53:56" ht="15" x14ac:dyDescent="0.25">
      <c r="BA35740" s="91" t="s">
        <v>40334</v>
      </c>
      <c r="BB35740" s="91" t="s">
        <v>5238</v>
      </c>
      <c r="BC35740" s="91" t="s">
        <v>40333</v>
      </c>
      <c r="BD35740" s="91"/>
    </row>
    <row r="35741" spans="53:56" ht="15" x14ac:dyDescent="0.25">
      <c r="BA35741" s="90" t="s">
        <v>40335</v>
      </c>
      <c r="BB35741" s="90" t="s">
        <v>5238</v>
      </c>
      <c r="BC35741" s="90" t="s">
        <v>17838</v>
      </c>
      <c r="BD35741" s="90"/>
    </row>
    <row r="35742" spans="53:56" ht="15" x14ac:dyDescent="0.25">
      <c r="BA35742" s="91" t="s">
        <v>40336</v>
      </c>
      <c r="BB35742" s="91" t="s">
        <v>5238</v>
      </c>
      <c r="BC35742" s="91" t="s">
        <v>40300</v>
      </c>
      <c r="BD35742" s="473" t="s">
        <v>1301</v>
      </c>
    </row>
    <row r="35743" spans="53:56" ht="15" x14ac:dyDescent="0.25">
      <c r="BA35743" s="91" t="s">
        <v>40336</v>
      </c>
      <c r="BB35743" s="91" t="s">
        <v>5238</v>
      </c>
      <c r="BC35743" s="91" t="s">
        <v>14201</v>
      </c>
      <c r="BD35743" s="473" t="s">
        <v>1301</v>
      </c>
    </row>
    <row r="35744" spans="53:56" ht="15" x14ac:dyDescent="0.25">
      <c r="BA35744" s="90" t="s">
        <v>40337</v>
      </c>
      <c r="BB35744" s="90" t="s">
        <v>5238</v>
      </c>
      <c r="BC35744" s="90" t="s">
        <v>40300</v>
      </c>
      <c r="BD35744" s="473" t="s">
        <v>1301</v>
      </c>
    </row>
    <row r="35745" spans="53:56" ht="15" x14ac:dyDescent="0.25">
      <c r="BA35745" s="91" t="s">
        <v>40338</v>
      </c>
      <c r="BB35745" s="91" t="s">
        <v>5238</v>
      </c>
      <c r="BC35745" s="91" t="s">
        <v>17838</v>
      </c>
      <c r="BD35745" s="91"/>
    </row>
    <row r="35746" spans="53:56" ht="15" x14ac:dyDescent="0.25">
      <c r="BA35746" s="90" t="s">
        <v>40339</v>
      </c>
      <c r="BB35746" s="90" t="s">
        <v>5238</v>
      </c>
      <c r="BC35746" s="90" t="s">
        <v>40340</v>
      </c>
      <c r="BD35746" s="473" t="s">
        <v>1301</v>
      </c>
    </row>
    <row r="35747" spans="53:56" ht="15" x14ac:dyDescent="0.25">
      <c r="BA35747" s="91" t="s">
        <v>40341</v>
      </c>
      <c r="BB35747" s="91" t="s">
        <v>5238</v>
      </c>
      <c r="BC35747" s="91" t="s">
        <v>14201</v>
      </c>
      <c r="BD35747" s="473" t="s">
        <v>1301</v>
      </c>
    </row>
    <row r="35748" spans="53:56" ht="15" x14ac:dyDescent="0.25">
      <c r="BA35748" s="90" t="s">
        <v>40342</v>
      </c>
      <c r="BB35748" s="90" t="s">
        <v>5238</v>
      </c>
      <c r="BC35748" s="90" t="s">
        <v>25015</v>
      </c>
      <c r="BD35748" s="90"/>
    </row>
    <row r="35749" spans="53:56" ht="15" x14ac:dyDescent="0.25">
      <c r="BA35749" s="91" t="s">
        <v>40343</v>
      </c>
      <c r="BB35749" s="91" t="s">
        <v>5238</v>
      </c>
      <c r="BC35749" s="91" t="s">
        <v>40333</v>
      </c>
      <c r="BD35749" s="91"/>
    </row>
    <row r="35750" spans="53:56" ht="15" x14ac:dyDescent="0.25">
      <c r="BA35750" s="90" t="s">
        <v>40344</v>
      </c>
      <c r="BB35750" s="90" t="s">
        <v>5238</v>
      </c>
      <c r="BC35750" s="90" t="s">
        <v>40345</v>
      </c>
      <c r="BD35750" s="90"/>
    </row>
    <row r="35751" spans="53:56" ht="15" x14ac:dyDescent="0.25">
      <c r="BA35751" s="91" t="s">
        <v>40346</v>
      </c>
      <c r="BB35751" s="91" t="s">
        <v>5238</v>
      </c>
      <c r="BC35751" s="91" t="s">
        <v>7967</v>
      </c>
      <c r="BD35751" s="91"/>
    </row>
    <row r="35752" spans="53:56" ht="15" x14ac:dyDescent="0.25">
      <c r="BA35752" s="91" t="s">
        <v>40347</v>
      </c>
      <c r="BB35752" s="91" t="s">
        <v>5238</v>
      </c>
      <c r="BC35752" s="91" t="s">
        <v>40345</v>
      </c>
      <c r="BD35752" s="91"/>
    </row>
    <row r="35753" spans="53:56" ht="15" x14ac:dyDescent="0.25">
      <c r="BA35753" s="90" t="s">
        <v>40348</v>
      </c>
      <c r="BB35753" s="90" t="s">
        <v>5238</v>
      </c>
      <c r="BC35753" s="90" t="s">
        <v>40319</v>
      </c>
      <c r="BD35753" s="473" t="s">
        <v>1301</v>
      </c>
    </row>
    <row r="35754" spans="53:56" ht="15" x14ac:dyDescent="0.25">
      <c r="BA35754" s="91" t="s">
        <v>40349</v>
      </c>
      <c r="BB35754" s="91" t="s">
        <v>5238</v>
      </c>
      <c r="BC35754" s="91" t="s">
        <v>40109</v>
      </c>
      <c r="BD35754" s="473" t="s">
        <v>1301</v>
      </c>
    </row>
    <row r="35755" spans="53:56" ht="15" x14ac:dyDescent="0.25">
      <c r="BA35755" s="90" t="s">
        <v>40350</v>
      </c>
      <c r="BB35755" s="90" t="s">
        <v>5238</v>
      </c>
      <c r="BC35755" s="90" t="s">
        <v>35951</v>
      </c>
      <c r="BD35755" s="90"/>
    </row>
    <row r="35756" spans="53:56" ht="15" x14ac:dyDescent="0.25">
      <c r="BA35756" s="90" t="s">
        <v>40351</v>
      </c>
      <c r="BB35756" s="90" t="s">
        <v>5238</v>
      </c>
      <c r="BC35756" s="90" t="s">
        <v>40352</v>
      </c>
      <c r="BD35756" s="90"/>
    </row>
    <row r="35757" spans="53:56" ht="15" x14ac:dyDescent="0.25">
      <c r="BA35757" s="91" t="s">
        <v>40353</v>
      </c>
      <c r="BB35757" s="91" t="s">
        <v>5238</v>
      </c>
      <c r="BC35757" s="91" t="s">
        <v>35951</v>
      </c>
      <c r="BD35757" s="91"/>
    </row>
    <row r="35758" spans="53:56" ht="15" x14ac:dyDescent="0.25">
      <c r="BA35758" s="90" t="s">
        <v>40354</v>
      </c>
      <c r="BB35758" s="90" t="s">
        <v>5238</v>
      </c>
      <c r="BC35758" s="90" t="s">
        <v>40345</v>
      </c>
      <c r="BD35758" s="90"/>
    </row>
    <row r="35759" spans="53:56" ht="15" x14ac:dyDescent="0.25">
      <c r="BA35759" s="91" t="s">
        <v>40355</v>
      </c>
      <c r="BB35759" s="91" t="s">
        <v>5238</v>
      </c>
      <c r="BC35759" s="91" t="s">
        <v>40333</v>
      </c>
      <c r="BD35759" s="91"/>
    </row>
    <row r="35760" spans="53:56" ht="15" x14ac:dyDescent="0.25">
      <c r="BA35760" s="90" t="s">
        <v>40356</v>
      </c>
      <c r="BB35760" s="90" t="s">
        <v>5238</v>
      </c>
      <c r="BC35760" s="90" t="s">
        <v>40333</v>
      </c>
      <c r="BD35760" s="90"/>
    </row>
    <row r="35761" spans="53:56" ht="15" x14ac:dyDescent="0.25">
      <c r="BA35761" s="91" t="s">
        <v>40357</v>
      </c>
      <c r="BB35761" s="91" t="s">
        <v>5238</v>
      </c>
      <c r="BC35761" s="91" t="s">
        <v>40345</v>
      </c>
      <c r="BD35761" s="91"/>
    </row>
    <row r="35762" spans="53:56" ht="15" x14ac:dyDescent="0.25">
      <c r="BA35762" s="90" t="s">
        <v>40358</v>
      </c>
      <c r="BB35762" s="90" t="s">
        <v>5238</v>
      </c>
      <c r="BC35762" s="90" t="s">
        <v>40155</v>
      </c>
      <c r="BD35762" s="473" t="s">
        <v>1301</v>
      </c>
    </row>
    <row r="35763" spans="53:56" ht="15" x14ac:dyDescent="0.25">
      <c r="BA35763" s="91" t="s">
        <v>40359</v>
      </c>
      <c r="BB35763" s="91" t="s">
        <v>5238</v>
      </c>
      <c r="BC35763" s="91" t="s">
        <v>40319</v>
      </c>
      <c r="BD35763" s="473" t="s">
        <v>1301</v>
      </c>
    </row>
    <row r="35764" spans="53:56" ht="15" x14ac:dyDescent="0.25">
      <c r="BA35764" s="90" t="s">
        <v>40360</v>
      </c>
      <c r="BB35764" s="90" t="s">
        <v>5238</v>
      </c>
      <c r="BC35764" s="90" t="s">
        <v>35951</v>
      </c>
      <c r="BD35764" s="90"/>
    </row>
    <row r="35765" spans="53:56" ht="15" x14ac:dyDescent="0.25">
      <c r="BA35765" s="91" t="s">
        <v>40361</v>
      </c>
      <c r="BB35765" s="91" t="s">
        <v>5238</v>
      </c>
      <c r="BC35765" s="91" t="s">
        <v>40155</v>
      </c>
      <c r="BD35765" s="473" t="s">
        <v>1301</v>
      </c>
    </row>
    <row r="35766" spans="53:56" ht="15" x14ac:dyDescent="0.25">
      <c r="BA35766" s="90" t="s">
        <v>40362</v>
      </c>
      <c r="BB35766" s="90" t="s">
        <v>5238</v>
      </c>
      <c r="BC35766" s="90" t="s">
        <v>40345</v>
      </c>
      <c r="BD35766" s="90"/>
    </row>
    <row r="35767" spans="53:56" ht="15" x14ac:dyDescent="0.25">
      <c r="BA35767" s="90" t="s">
        <v>40363</v>
      </c>
      <c r="BB35767" s="90" t="s">
        <v>5238</v>
      </c>
      <c r="BC35767" s="90" t="s">
        <v>35951</v>
      </c>
      <c r="BD35767" s="90"/>
    </row>
    <row r="35768" spans="53:56" ht="15" x14ac:dyDescent="0.25">
      <c r="BA35768" s="91" t="s">
        <v>40364</v>
      </c>
      <c r="BB35768" s="91" t="s">
        <v>5238</v>
      </c>
      <c r="BC35768" s="91" t="s">
        <v>35951</v>
      </c>
      <c r="BD35768" s="91"/>
    </row>
    <row r="35769" spans="53:56" ht="15" x14ac:dyDescent="0.25">
      <c r="BA35769" s="90" t="s">
        <v>40365</v>
      </c>
      <c r="BB35769" s="90" t="s">
        <v>5238</v>
      </c>
      <c r="BC35769" s="90" t="s">
        <v>7967</v>
      </c>
      <c r="BD35769" s="90"/>
    </row>
    <row r="35770" spans="53:56" ht="15" x14ac:dyDescent="0.25">
      <c r="BA35770" s="91" t="s">
        <v>40366</v>
      </c>
      <c r="BB35770" s="91" t="s">
        <v>5238</v>
      </c>
      <c r="BC35770" s="91" t="s">
        <v>40300</v>
      </c>
      <c r="BD35770" s="473" t="s">
        <v>1301</v>
      </c>
    </row>
    <row r="35771" spans="53:56" ht="15" x14ac:dyDescent="0.25">
      <c r="BA35771" s="90" t="s">
        <v>40367</v>
      </c>
      <c r="BB35771" s="90" t="s">
        <v>5238</v>
      </c>
      <c r="BC35771" s="90" t="s">
        <v>40300</v>
      </c>
      <c r="BD35771" s="473" t="s">
        <v>1301</v>
      </c>
    </row>
    <row r="35772" spans="53:56" ht="15" x14ac:dyDescent="0.25">
      <c r="BA35772" s="91" t="s">
        <v>40368</v>
      </c>
      <c r="BB35772" s="91" t="s">
        <v>5238</v>
      </c>
      <c r="BC35772" s="91" t="s">
        <v>40319</v>
      </c>
      <c r="BD35772" s="473" t="s">
        <v>1301</v>
      </c>
    </row>
    <row r="35773" spans="53:56" ht="15" x14ac:dyDescent="0.25">
      <c r="BA35773" s="91" t="s">
        <v>40369</v>
      </c>
      <c r="BB35773" s="91" t="s">
        <v>5238</v>
      </c>
      <c r="BC35773" s="91" t="s">
        <v>40333</v>
      </c>
      <c r="BD35773" s="91"/>
    </row>
    <row r="35774" spans="53:56" ht="15" x14ac:dyDescent="0.25">
      <c r="BA35774" s="91" t="s">
        <v>40370</v>
      </c>
      <c r="BB35774" s="91" t="s">
        <v>5238</v>
      </c>
      <c r="BC35774" s="91" t="s">
        <v>40130</v>
      </c>
      <c r="BD35774" s="473" t="s">
        <v>1301</v>
      </c>
    </row>
    <row r="35775" spans="53:56" ht="15" x14ac:dyDescent="0.25">
      <c r="BA35775" s="91" t="s">
        <v>40370</v>
      </c>
      <c r="BB35775" s="91" t="s">
        <v>5238</v>
      </c>
      <c r="BC35775" s="91" t="s">
        <v>40109</v>
      </c>
      <c r="BD35775" s="473" t="s">
        <v>1301</v>
      </c>
    </row>
    <row r="35776" spans="53:56" ht="15" x14ac:dyDescent="0.25">
      <c r="BA35776" s="90" t="s">
        <v>40371</v>
      </c>
      <c r="BB35776" s="90" t="s">
        <v>5238</v>
      </c>
      <c r="BC35776" s="90" t="s">
        <v>40155</v>
      </c>
      <c r="BD35776" s="473" t="s">
        <v>1301</v>
      </c>
    </row>
    <row r="35777" spans="53:56" ht="15" x14ac:dyDescent="0.25">
      <c r="BA35777" s="91" t="s">
        <v>40372</v>
      </c>
      <c r="BB35777" s="91" t="s">
        <v>5238</v>
      </c>
      <c r="BC35777" s="91" t="s">
        <v>40340</v>
      </c>
      <c r="BD35777" s="473" t="s">
        <v>1301</v>
      </c>
    </row>
    <row r="35778" spans="53:56" ht="15" x14ac:dyDescent="0.25">
      <c r="BA35778" s="90" t="s">
        <v>40373</v>
      </c>
      <c r="BB35778" s="90" t="s">
        <v>5238</v>
      </c>
      <c r="BC35778" s="90" t="s">
        <v>40333</v>
      </c>
      <c r="BD35778" s="90"/>
    </row>
    <row r="35779" spans="53:56" ht="15" x14ac:dyDescent="0.25">
      <c r="BA35779" s="91" t="s">
        <v>40374</v>
      </c>
      <c r="BB35779" s="91" t="s">
        <v>5238</v>
      </c>
      <c r="BC35779" s="91" t="s">
        <v>40345</v>
      </c>
      <c r="BD35779" s="91"/>
    </row>
    <row r="35780" spans="53:56" ht="15" x14ac:dyDescent="0.25">
      <c r="BA35780" s="90" t="s">
        <v>40375</v>
      </c>
      <c r="BB35780" s="90" t="s">
        <v>5238</v>
      </c>
      <c r="BC35780" s="90" t="s">
        <v>40130</v>
      </c>
      <c r="BD35780" s="473" t="s">
        <v>1301</v>
      </c>
    </row>
    <row r="35781" spans="53:56" ht="15" x14ac:dyDescent="0.25">
      <c r="BA35781" s="91" t="s">
        <v>40376</v>
      </c>
      <c r="BB35781" s="91" t="s">
        <v>5238</v>
      </c>
      <c r="BC35781" s="91" t="s">
        <v>35951</v>
      </c>
      <c r="BD35781" s="91"/>
    </row>
    <row r="35782" spans="53:56" ht="15" x14ac:dyDescent="0.25">
      <c r="BA35782" s="90" t="s">
        <v>40377</v>
      </c>
      <c r="BB35782" s="90" t="s">
        <v>5238</v>
      </c>
      <c r="BC35782" s="90" t="s">
        <v>40352</v>
      </c>
      <c r="BD35782" s="90"/>
    </row>
    <row r="35783" spans="53:56" ht="15" x14ac:dyDescent="0.25">
      <c r="BA35783" s="91" t="s">
        <v>40378</v>
      </c>
      <c r="BB35783" s="91" t="s">
        <v>5238</v>
      </c>
      <c r="BC35783" s="91" t="s">
        <v>40345</v>
      </c>
      <c r="BD35783" s="91"/>
    </row>
    <row r="35784" spans="53:56" ht="15" x14ac:dyDescent="0.25">
      <c r="BA35784" s="91" t="s">
        <v>40379</v>
      </c>
      <c r="BB35784" s="91" t="s">
        <v>5238</v>
      </c>
      <c r="BC35784" s="91" t="s">
        <v>40345</v>
      </c>
      <c r="BD35784" s="91"/>
    </row>
    <row r="35785" spans="53:56" ht="15" x14ac:dyDescent="0.25">
      <c r="BA35785" s="90" t="s">
        <v>40380</v>
      </c>
      <c r="BB35785" s="90" t="s">
        <v>5238</v>
      </c>
      <c r="BC35785" s="90" t="s">
        <v>40155</v>
      </c>
      <c r="BD35785" s="473" t="s">
        <v>1301</v>
      </c>
    </row>
    <row r="35786" spans="53:56" ht="15" x14ac:dyDescent="0.25">
      <c r="BA35786" s="91" t="s">
        <v>40381</v>
      </c>
      <c r="BB35786" s="91" t="s">
        <v>5238</v>
      </c>
      <c r="BC35786" s="91" t="s">
        <v>35951</v>
      </c>
      <c r="BD35786" s="91"/>
    </row>
    <row r="35787" spans="53:56" ht="15" x14ac:dyDescent="0.25">
      <c r="BA35787" s="90" t="s">
        <v>40382</v>
      </c>
      <c r="BB35787" s="90" t="s">
        <v>5238</v>
      </c>
      <c r="BC35787" s="90" t="s">
        <v>40155</v>
      </c>
      <c r="BD35787" s="473" t="s">
        <v>1301</v>
      </c>
    </row>
    <row r="35788" spans="53:56" ht="15" x14ac:dyDescent="0.25">
      <c r="BA35788" s="91" t="s">
        <v>40383</v>
      </c>
      <c r="BB35788" s="91" t="s">
        <v>5238</v>
      </c>
      <c r="BC35788" s="91" t="s">
        <v>40130</v>
      </c>
      <c r="BD35788" s="473" t="s">
        <v>1301</v>
      </c>
    </row>
    <row r="35789" spans="53:56" ht="15" x14ac:dyDescent="0.25">
      <c r="BA35789" s="90" t="s">
        <v>40384</v>
      </c>
      <c r="BB35789" s="90" t="s">
        <v>5238</v>
      </c>
      <c r="BC35789" s="90" t="s">
        <v>40319</v>
      </c>
      <c r="BD35789" s="473" t="s">
        <v>1301</v>
      </c>
    </row>
    <row r="35790" spans="53:56" ht="15" x14ac:dyDescent="0.25">
      <c r="BA35790" s="91" t="s">
        <v>40385</v>
      </c>
      <c r="BB35790" s="91" t="s">
        <v>5238</v>
      </c>
      <c r="BC35790" s="91" t="s">
        <v>40307</v>
      </c>
      <c r="BD35790" s="473" t="s">
        <v>1301</v>
      </c>
    </row>
    <row r="35791" spans="53:56" ht="15" x14ac:dyDescent="0.25">
      <c r="BA35791" s="90" t="s">
        <v>40386</v>
      </c>
      <c r="BB35791" s="90" t="s">
        <v>5238</v>
      </c>
      <c r="BC35791" s="90" t="s">
        <v>40155</v>
      </c>
      <c r="BD35791" s="473" t="s">
        <v>1301</v>
      </c>
    </row>
    <row r="35792" spans="53:56" ht="15" x14ac:dyDescent="0.25">
      <c r="BA35792" s="91" t="s">
        <v>40387</v>
      </c>
      <c r="BB35792" s="91" t="s">
        <v>5238</v>
      </c>
      <c r="BC35792" s="91" t="s">
        <v>40109</v>
      </c>
      <c r="BD35792" s="473" t="s">
        <v>1301</v>
      </c>
    </row>
    <row r="35793" spans="53:56" ht="15" x14ac:dyDescent="0.25">
      <c r="BA35793" s="90" t="s">
        <v>40388</v>
      </c>
      <c r="BB35793" s="90" t="s">
        <v>5238</v>
      </c>
      <c r="BC35793" s="90" t="s">
        <v>40300</v>
      </c>
      <c r="BD35793" s="473" t="s">
        <v>1301</v>
      </c>
    </row>
    <row r="35794" spans="53:56" ht="15" x14ac:dyDescent="0.25">
      <c r="BA35794" s="91" t="s">
        <v>40389</v>
      </c>
      <c r="BB35794" s="91" t="s">
        <v>5238</v>
      </c>
      <c r="BC35794" s="91" t="s">
        <v>40109</v>
      </c>
      <c r="BD35794" s="473" t="s">
        <v>1301</v>
      </c>
    </row>
    <row r="35795" spans="53:56" ht="15" x14ac:dyDescent="0.25">
      <c r="BA35795" s="90" t="s">
        <v>40390</v>
      </c>
      <c r="BB35795" s="90" t="s">
        <v>5238</v>
      </c>
      <c r="BC35795" s="90" t="s">
        <v>40109</v>
      </c>
      <c r="BD35795" s="473" t="s">
        <v>1301</v>
      </c>
    </row>
    <row r="35796" spans="53:56" ht="15" x14ac:dyDescent="0.25">
      <c r="BA35796" s="91" t="s">
        <v>40391</v>
      </c>
      <c r="BB35796" s="91" t="s">
        <v>5238</v>
      </c>
      <c r="BC35796" s="91" t="s">
        <v>40307</v>
      </c>
      <c r="BD35796" s="473" t="s">
        <v>1301</v>
      </c>
    </row>
    <row r="35797" spans="53:56" ht="15" x14ac:dyDescent="0.25">
      <c r="BA35797" s="90" t="s">
        <v>40392</v>
      </c>
      <c r="BB35797" s="90" t="s">
        <v>5238</v>
      </c>
      <c r="BC35797" s="90" t="s">
        <v>23021</v>
      </c>
      <c r="BD35797" s="90"/>
    </row>
    <row r="35798" spans="53:56" ht="15" x14ac:dyDescent="0.25">
      <c r="BA35798" s="91" t="s">
        <v>40393</v>
      </c>
      <c r="BB35798" s="91" t="s">
        <v>5238</v>
      </c>
      <c r="BC35798" s="91" t="s">
        <v>23021</v>
      </c>
      <c r="BD35798" s="91"/>
    </row>
    <row r="35799" spans="53:56" ht="15" x14ac:dyDescent="0.25">
      <c r="BA35799" s="90" t="s">
        <v>40394</v>
      </c>
      <c r="BB35799" s="90" t="s">
        <v>5238</v>
      </c>
      <c r="BC35799" s="90" t="s">
        <v>23021</v>
      </c>
      <c r="BD35799" s="90"/>
    </row>
    <row r="35800" spans="53:56" ht="15" x14ac:dyDescent="0.25">
      <c r="BA35800" s="90" t="s">
        <v>40395</v>
      </c>
      <c r="BB35800" s="90" t="s">
        <v>5238</v>
      </c>
      <c r="BC35800" s="90" t="s">
        <v>23021</v>
      </c>
      <c r="BD35800" s="90"/>
    </row>
    <row r="35801" spans="53:56" ht="15" x14ac:dyDescent="0.25">
      <c r="BA35801" s="91" t="s">
        <v>40396</v>
      </c>
      <c r="BB35801" s="91" t="s">
        <v>5238</v>
      </c>
      <c r="BC35801" s="91" t="s">
        <v>23021</v>
      </c>
      <c r="BD35801" s="91"/>
    </row>
    <row r="35802" spans="53:56" ht="15" x14ac:dyDescent="0.25">
      <c r="BA35802" s="90" t="s">
        <v>40397</v>
      </c>
      <c r="BB35802" s="90" t="s">
        <v>5238</v>
      </c>
      <c r="BC35802" s="90" t="s">
        <v>23021</v>
      </c>
      <c r="BD35802" s="90"/>
    </row>
    <row r="35803" spans="53:56" ht="15" x14ac:dyDescent="0.25">
      <c r="BA35803" s="91" t="s">
        <v>40398</v>
      </c>
      <c r="BB35803" s="91" t="s">
        <v>5238</v>
      </c>
      <c r="BC35803" s="91" t="s">
        <v>23021</v>
      </c>
      <c r="BD35803" s="91"/>
    </row>
    <row r="35804" spans="53:56" ht="15" x14ac:dyDescent="0.25">
      <c r="BA35804" s="91" t="s">
        <v>40399</v>
      </c>
      <c r="BB35804" s="91" t="s">
        <v>5238</v>
      </c>
      <c r="BC35804" s="91" t="s">
        <v>23021</v>
      </c>
      <c r="BD35804" s="91"/>
    </row>
    <row r="35805" spans="53:56" ht="15" x14ac:dyDescent="0.25">
      <c r="BA35805" s="90" t="s">
        <v>40400</v>
      </c>
      <c r="BB35805" s="90" t="s">
        <v>5238</v>
      </c>
      <c r="BC35805" s="90" t="s">
        <v>40401</v>
      </c>
      <c r="BD35805" s="90"/>
    </row>
    <row r="35806" spans="53:56" ht="15" x14ac:dyDescent="0.25">
      <c r="BA35806" s="91" t="s">
        <v>40402</v>
      </c>
      <c r="BB35806" s="91" t="s">
        <v>5238</v>
      </c>
      <c r="BC35806" s="91" t="s">
        <v>40401</v>
      </c>
      <c r="BD35806" s="91"/>
    </row>
    <row r="35807" spans="53:56" ht="15" x14ac:dyDescent="0.25">
      <c r="BA35807" s="90" t="s">
        <v>40403</v>
      </c>
      <c r="BB35807" s="90" t="s">
        <v>5238</v>
      </c>
      <c r="BC35807" s="90" t="s">
        <v>40401</v>
      </c>
      <c r="BD35807" s="90"/>
    </row>
    <row r="35808" spans="53:56" ht="15" x14ac:dyDescent="0.25">
      <c r="BA35808" s="91" t="s">
        <v>40404</v>
      </c>
      <c r="BB35808" s="91" t="s">
        <v>5238</v>
      </c>
      <c r="BC35808" s="91" t="s">
        <v>40401</v>
      </c>
      <c r="BD35808" s="91"/>
    </row>
    <row r="35809" spans="53:56" ht="15" x14ac:dyDescent="0.25">
      <c r="BA35809" s="90" t="s">
        <v>40405</v>
      </c>
      <c r="BB35809" s="90" t="s">
        <v>5238</v>
      </c>
      <c r="BC35809" s="90" t="s">
        <v>40406</v>
      </c>
      <c r="BD35809" s="90"/>
    </row>
    <row r="35810" spans="53:56" ht="15" x14ac:dyDescent="0.25">
      <c r="BA35810" s="91" t="s">
        <v>40407</v>
      </c>
      <c r="BB35810" s="91" t="s">
        <v>5238</v>
      </c>
      <c r="BC35810" s="91" t="s">
        <v>40401</v>
      </c>
      <c r="BD35810" s="91"/>
    </row>
    <row r="35811" spans="53:56" ht="15" x14ac:dyDescent="0.25">
      <c r="BA35811" s="90" t="s">
        <v>40408</v>
      </c>
      <c r="BB35811" s="90" t="s">
        <v>5238</v>
      </c>
      <c r="BC35811" s="90" t="s">
        <v>40409</v>
      </c>
      <c r="BD35811" s="90"/>
    </row>
    <row r="35812" spans="53:56" ht="15" x14ac:dyDescent="0.25">
      <c r="BA35812" s="90" t="s">
        <v>40410</v>
      </c>
      <c r="BB35812" s="90" t="s">
        <v>5238</v>
      </c>
      <c r="BC35812" s="90" t="s">
        <v>40406</v>
      </c>
      <c r="BD35812" s="90"/>
    </row>
    <row r="35813" spans="53:56" ht="15" x14ac:dyDescent="0.25">
      <c r="BA35813" s="91" t="s">
        <v>40411</v>
      </c>
      <c r="BB35813" s="91" t="s">
        <v>5238</v>
      </c>
      <c r="BC35813" s="91" t="s">
        <v>40406</v>
      </c>
      <c r="BD35813" s="91"/>
    </row>
    <row r="35814" spans="53:56" ht="15" x14ac:dyDescent="0.25">
      <c r="BA35814" s="91" t="s">
        <v>40412</v>
      </c>
      <c r="BB35814" s="91" t="s">
        <v>5238</v>
      </c>
      <c r="BC35814" s="91" t="s">
        <v>40413</v>
      </c>
      <c r="BD35814" s="91"/>
    </row>
    <row r="35815" spans="53:56" ht="15" x14ac:dyDescent="0.25">
      <c r="BA35815" s="90" t="s">
        <v>40412</v>
      </c>
      <c r="BB35815" s="90" t="s">
        <v>5238</v>
      </c>
      <c r="BC35815" s="90" t="s">
        <v>21144</v>
      </c>
      <c r="BD35815" s="90"/>
    </row>
    <row r="35816" spans="53:56" ht="15" x14ac:dyDescent="0.25">
      <c r="BA35816" s="91" t="s">
        <v>40414</v>
      </c>
      <c r="BB35816" s="91" t="s">
        <v>5238</v>
      </c>
      <c r="BC35816" s="91" t="s">
        <v>40406</v>
      </c>
      <c r="BD35816" s="91"/>
    </row>
    <row r="35817" spans="53:56" ht="15" x14ac:dyDescent="0.25">
      <c r="BA35817" s="91" t="s">
        <v>40415</v>
      </c>
      <c r="BB35817" s="91" t="s">
        <v>5238</v>
      </c>
      <c r="BC35817" s="91" t="s">
        <v>21144</v>
      </c>
      <c r="BD35817" s="91"/>
    </row>
    <row r="35818" spans="53:56" ht="15" x14ac:dyDescent="0.25">
      <c r="BA35818" s="90" t="s">
        <v>40416</v>
      </c>
      <c r="BB35818" s="90" t="s">
        <v>5238</v>
      </c>
      <c r="BC35818" s="90" t="s">
        <v>7967</v>
      </c>
      <c r="BD35818" s="90"/>
    </row>
    <row r="35819" spans="53:56" ht="15" x14ac:dyDescent="0.25">
      <c r="BA35819" s="91" t="s">
        <v>40417</v>
      </c>
      <c r="BB35819" s="91" t="s">
        <v>5238</v>
      </c>
      <c r="BC35819" s="91" t="s">
        <v>23021</v>
      </c>
      <c r="BD35819" s="91"/>
    </row>
    <row r="35820" spans="53:56" ht="15" x14ac:dyDescent="0.25">
      <c r="BA35820" s="90" t="s">
        <v>40418</v>
      </c>
      <c r="BB35820" s="90" t="s">
        <v>5238</v>
      </c>
      <c r="BC35820" s="90" t="s">
        <v>23021</v>
      </c>
      <c r="BD35820" s="90"/>
    </row>
    <row r="35821" spans="53:56" ht="15" x14ac:dyDescent="0.25">
      <c r="BA35821" s="91" t="s">
        <v>40419</v>
      </c>
      <c r="BB35821" s="91" t="s">
        <v>5238</v>
      </c>
      <c r="BC35821" s="91" t="s">
        <v>21144</v>
      </c>
      <c r="BD35821" s="91"/>
    </row>
    <row r="35822" spans="53:56" ht="15" x14ac:dyDescent="0.25">
      <c r="BA35822" s="90" t="s">
        <v>40420</v>
      </c>
      <c r="BB35822" s="90" t="s">
        <v>5238</v>
      </c>
      <c r="BC35822" s="90" t="s">
        <v>40406</v>
      </c>
      <c r="BD35822" s="90"/>
    </row>
    <row r="35823" spans="53:56" ht="15" x14ac:dyDescent="0.25">
      <c r="BA35823" s="91" t="s">
        <v>40421</v>
      </c>
      <c r="BB35823" s="91" t="s">
        <v>5238</v>
      </c>
      <c r="BC35823" s="91" t="s">
        <v>40422</v>
      </c>
      <c r="BD35823" s="91"/>
    </row>
    <row r="35824" spans="53:56" ht="15" x14ac:dyDescent="0.25">
      <c r="BA35824" s="90" t="s">
        <v>40423</v>
      </c>
      <c r="BB35824" s="90" t="s">
        <v>5238</v>
      </c>
      <c r="BC35824" s="90" t="s">
        <v>23021</v>
      </c>
      <c r="BD35824" s="90"/>
    </row>
    <row r="35825" spans="53:56" ht="15" x14ac:dyDescent="0.25">
      <c r="BA35825" s="90" t="s">
        <v>40424</v>
      </c>
      <c r="BB35825" s="90" t="s">
        <v>5238</v>
      </c>
      <c r="BC35825" s="90" t="s">
        <v>23021</v>
      </c>
      <c r="BD35825" s="90"/>
    </row>
    <row r="35826" spans="53:56" ht="15" x14ac:dyDescent="0.25">
      <c r="BA35826" s="91" t="s">
        <v>40425</v>
      </c>
      <c r="BB35826" s="91" t="s">
        <v>5238</v>
      </c>
      <c r="BC35826" s="91" t="s">
        <v>23021</v>
      </c>
      <c r="BD35826" s="91"/>
    </row>
    <row r="35827" spans="53:56" ht="15" x14ac:dyDescent="0.25">
      <c r="BA35827" s="90" t="s">
        <v>40426</v>
      </c>
      <c r="BB35827" s="90" t="s">
        <v>5238</v>
      </c>
      <c r="BC35827" s="90" t="s">
        <v>23021</v>
      </c>
      <c r="BD35827" s="90"/>
    </row>
    <row r="35828" spans="53:56" ht="15" x14ac:dyDescent="0.25">
      <c r="BA35828" s="91" t="s">
        <v>40427</v>
      </c>
      <c r="BB35828" s="91" t="s">
        <v>5238</v>
      </c>
      <c r="BC35828" s="91" t="s">
        <v>23021</v>
      </c>
      <c r="BD35828" s="91"/>
    </row>
    <row r="35829" spans="53:56" ht="15" x14ac:dyDescent="0.25">
      <c r="BA35829" s="91" t="s">
        <v>40428</v>
      </c>
      <c r="BB35829" s="91" t="s">
        <v>5238</v>
      </c>
      <c r="BC35829" s="91" t="s">
        <v>23021</v>
      </c>
      <c r="BD35829" s="91"/>
    </row>
    <row r="35830" spans="53:56" ht="15" x14ac:dyDescent="0.25">
      <c r="BA35830" s="90" t="s">
        <v>40429</v>
      </c>
      <c r="BB35830" s="90" t="s">
        <v>5238</v>
      </c>
      <c r="BC35830" s="90" t="s">
        <v>23021</v>
      </c>
      <c r="BD35830" s="90"/>
    </row>
    <row r="35831" spans="53:56" ht="15" x14ac:dyDescent="0.25">
      <c r="BA35831" s="91" t="s">
        <v>40430</v>
      </c>
      <c r="BB35831" s="91" t="s">
        <v>5238</v>
      </c>
      <c r="BC35831" s="91" t="s">
        <v>23021</v>
      </c>
      <c r="BD35831" s="91"/>
    </row>
    <row r="35832" spans="53:56" ht="15" x14ac:dyDescent="0.25">
      <c r="BA35832" s="90" t="s">
        <v>40431</v>
      </c>
      <c r="BB35832" s="90" t="s">
        <v>5238</v>
      </c>
      <c r="BC35832" s="90" t="s">
        <v>23021</v>
      </c>
      <c r="BD35832" s="90"/>
    </row>
    <row r="35833" spans="53:56" ht="15" x14ac:dyDescent="0.25">
      <c r="BA35833" s="90" t="s">
        <v>40432</v>
      </c>
      <c r="BB35833" s="90" t="s">
        <v>5238</v>
      </c>
      <c r="BC35833" s="90" t="s">
        <v>23021</v>
      </c>
      <c r="BD35833" s="90"/>
    </row>
    <row r="35834" spans="53:56" ht="15" x14ac:dyDescent="0.25">
      <c r="BA35834" s="90" t="s">
        <v>40433</v>
      </c>
      <c r="BB35834" s="90" t="s">
        <v>5238</v>
      </c>
      <c r="BC35834" s="90" t="s">
        <v>40422</v>
      </c>
      <c r="BD35834" s="90"/>
    </row>
    <row r="35835" spans="53:56" ht="15" x14ac:dyDescent="0.25">
      <c r="BA35835" s="91" t="s">
        <v>40434</v>
      </c>
      <c r="BB35835" s="91" t="s">
        <v>5238</v>
      </c>
      <c r="BC35835" s="91" t="s">
        <v>40406</v>
      </c>
      <c r="BD35835" s="91"/>
    </row>
    <row r="35836" spans="53:56" ht="15" x14ac:dyDescent="0.25">
      <c r="BA35836" s="90" t="s">
        <v>40435</v>
      </c>
      <c r="BB35836" s="90" t="s">
        <v>5238</v>
      </c>
      <c r="BC35836" s="90" t="s">
        <v>23021</v>
      </c>
      <c r="BD35836" s="90"/>
    </row>
    <row r="35837" spans="53:56" ht="15" x14ac:dyDescent="0.25">
      <c r="BA35837" s="90" t="s">
        <v>40436</v>
      </c>
      <c r="BB35837" s="90" t="s">
        <v>5238</v>
      </c>
      <c r="BC35837" s="90" t="s">
        <v>40401</v>
      </c>
      <c r="BD35837" s="90"/>
    </row>
    <row r="35838" spans="53:56" ht="15" x14ac:dyDescent="0.25">
      <c r="BA35838" s="91" t="s">
        <v>40437</v>
      </c>
      <c r="BB35838" s="91" t="s">
        <v>5238</v>
      </c>
      <c r="BC35838" s="91" t="s">
        <v>40438</v>
      </c>
      <c r="BD35838" s="91"/>
    </row>
    <row r="35839" spans="53:56" ht="15" x14ac:dyDescent="0.25">
      <c r="BA35839" s="91" t="s">
        <v>40437</v>
      </c>
      <c r="BB35839" s="91" t="s">
        <v>5238</v>
      </c>
      <c r="BC35839" s="91" t="s">
        <v>40401</v>
      </c>
      <c r="BD35839" s="91"/>
    </row>
    <row r="35840" spans="53:56" ht="15" x14ac:dyDescent="0.25">
      <c r="BA35840" s="90" t="s">
        <v>40439</v>
      </c>
      <c r="BB35840" s="90" t="s">
        <v>5238</v>
      </c>
      <c r="BC35840" s="90" t="s">
        <v>40409</v>
      </c>
      <c r="BD35840" s="90"/>
    </row>
    <row r="35841" spans="53:56" ht="15" x14ac:dyDescent="0.25">
      <c r="BA35841" s="91" t="s">
        <v>40440</v>
      </c>
      <c r="BB35841" s="91" t="s">
        <v>5238</v>
      </c>
      <c r="BC35841" s="91" t="s">
        <v>40406</v>
      </c>
      <c r="BD35841" s="91"/>
    </row>
    <row r="35842" spans="53:56" ht="15" x14ac:dyDescent="0.25">
      <c r="BA35842" s="91" t="s">
        <v>40441</v>
      </c>
      <c r="BB35842" s="91" t="s">
        <v>5238</v>
      </c>
      <c r="BC35842" s="91" t="s">
        <v>23021</v>
      </c>
      <c r="BD35842" s="91"/>
    </row>
    <row r="35843" spans="53:56" ht="15" x14ac:dyDescent="0.25">
      <c r="BA35843" s="90" t="s">
        <v>40442</v>
      </c>
      <c r="BB35843" s="90" t="s">
        <v>5238</v>
      </c>
      <c r="BC35843" s="90" t="s">
        <v>40406</v>
      </c>
      <c r="BD35843" s="90"/>
    </row>
    <row r="35844" spans="53:56" ht="15" x14ac:dyDescent="0.25">
      <c r="BA35844" s="91" t="s">
        <v>40443</v>
      </c>
      <c r="BB35844" s="91" t="s">
        <v>5238</v>
      </c>
      <c r="BC35844" s="91" t="s">
        <v>23021</v>
      </c>
      <c r="BD35844" s="91"/>
    </row>
    <row r="35845" spans="53:56" ht="15" x14ac:dyDescent="0.25">
      <c r="BA35845" s="90" t="s">
        <v>40444</v>
      </c>
      <c r="BB35845" s="90" t="s">
        <v>5238</v>
      </c>
      <c r="BC35845" s="90" t="s">
        <v>7967</v>
      </c>
      <c r="BD35845" s="90"/>
    </row>
    <row r="35846" spans="53:56" ht="15" x14ac:dyDescent="0.25">
      <c r="BA35846" s="91" t="s">
        <v>40445</v>
      </c>
      <c r="BB35846" s="91" t="s">
        <v>5238</v>
      </c>
      <c r="BC35846" s="91" t="s">
        <v>40406</v>
      </c>
      <c r="BD35846" s="91"/>
    </row>
    <row r="35847" spans="53:56" ht="15" x14ac:dyDescent="0.25">
      <c r="BA35847" s="90" t="s">
        <v>40446</v>
      </c>
      <c r="BB35847" s="90" t="s">
        <v>5238</v>
      </c>
      <c r="BC35847" s="90" t="s">
        <v>40401</v>
      </c>
      <c r="BD35847" s="90"/>
    </row>
    <row r="35848" spans="53:56" ht="15" x14ac:dyDescent="0.25">
      <c r="BA35848" s="91" t="s">
        <v>40447</v>
      </c>
      <c r="BB35848" s="91" t="s">
        <v>5238</v>
      </c>
      <c r="BC35848" s="91" t="s">
        <v>23021</v>
      </c>
      <c r="BD35848" s="91"/>
    </row>
    <row r="35849" spans="53:56" ht="15" x14ac:dyDescent="0.25">
      <c r="BA35849" s="90" t="s">
        <v>40448</v>
      </c>
      <c r="BB35849" s="90" t="s">
        <v>5238</v>
      </c>
      <c r="BC35849" s="90" t="s">
        <v>40449</v>
      </c>
      <c r="BD35849" s="90"/>
    </row>
    <row r="35850" spans="53:56" ht="15" x14ac:dyDescent="0.25">
      <c r="BA35850" s="91" t="s">
        <v>40450</v>
      </c>
      <c r="BB35850" s="91" t="s">
        <v>5238</v>
      </c>
      <c r="BC35850" s="91" t="s">
        <v>23021</v>
      </c>
      <c r="BD35850" s="91"/>
    </row>
    <row r="35851" spans="53:56" ht="15" x14ac:dyDescent="0.25">
      <c r="BA35851" s="91" t="s">
        <v>40451</v>
      </c>
      <c r="BB35851" s="91" t="s">
        <v>5238</v>
      </c>
      <c r="BC35851" s="91" t="s">
        <v>21144</v>
      </c>
      <c r="BD35851" s="91"/>
    </row>
    <row r="35852" spans="53:56" ht="15" x14ac:dyDescent="0.25">
      <c r="BA35852" s="90" t="s">
        <v>40452</v>
      </c>
      <c r="BB35852" s="90" t="s">
        <v>5238</v>
      </c>
      <c r="BC35852" s="90" t="s">
        <v>21144</v>
      </c>
      <c r="BD35852" s="90"/>
    </row>
    <row r="35853" spans="53:56" ht="15" x14ac:dyDescent="0.25">
      <c r="BA35853" s="91" t="s">
        <v>40453</v>
      </c>
      <c r="BB35853" s="91" t="s">
        <v>5238</v>
      </c>
      <c r="BC35853" s="91" t="s">
        <v>40406</v>
      </c>
      <c r="BD35853" s="91"/>
    </row>
    <row r="35854" spans="53:56" ht="15" x14ac:dyDescent="0.25">
      <c r="BA35854" s="90" t="s">
        <v>40454</v>
      </c>
      <c r="BB35854" s="90" t="s">
        <v>5238</v>
      </c>
      <c r="BC35854" s="90" t="s">
        <v>40401</v>
      </c>
      <c r="BD35854" s="90"/>
    </row>
    <row r="35855" spans="53:56" ht="15" x14ac:dyDescent="0.25">
      <c r="BA35855" s="91" t="s">
        <v>40455</v>
      </c>
      <c r="BB35855" s="91" t="s">
        <v>5238</v>
      </c>
      <c r="BC35855" s="91" t="s">
        <v>21144</v>
      </c>
      <c r="BD35855" s="91"/>
    </row>
    <row r="35856" spans="53:56" ht="15" x14ac:dyDescent="0.25">
      <c r="BA35856" s="90" t="s">
        <v>40456</v>
      </c>
      <c r="BB35856" s="90" t="s">
        <v>5238</v>
      </c>
      <c r="BC35856" s="90" t="s">
        <v>23021</v>
      </c>
      <c r="BD35856" s="90"/>
    </row>
    <row r="35857" spans="53:56" ht="15" x14ac:dyDescent="0.25">
      <c r="BA35857" s="91" t="s">
        <v>40457</v>
      </c>
      <c r="BB35857" s="91" t="s">
        <v>5238</v>
      </c>
      <c r="BC35857" s="91" t="s">
        <v>40406</v>
      </c>
      <c r="BD35857" s="91"/>
    </row>
    <row r="35858" spans="53:56" ht="15" x14ac:dyDescent="0.25">
      <c r="BA35858" s="90" t="s">
        <v>40458</v>
      </c>
      <c r="BB35858" s="90" t="s">
        <v>5238</v>
      </c>
      <c r="BC35858" s="90" t="s">
        <v>40406</v>
      </c>
      <c r="BD35858" s="90"/>
    </row>
    <row r="35859" spans="53:56" ht="15" x14ac:dyDescent="0.25">
      <c r="BA35859" s="91" t="s">
        <v>40459</v>
      </c>
      <c r="BB35859" s="91" t="s">
        <v>5238</v>
      </c>
      <c r="BC35859" s="91" t="s">
        <v>40406</v>
      </c>
      <c r="BD35859" s="91"/>
    </row>
    <row r="35860" spans="53:56" ht="15" x14ac:dyDescent="0.25">
      <c r="BA35860" s="90" t="s">
        <v>40460</v>
      </c>
      <c r="BB35860" s="90" t="s">
        <v>5238</v>
      </c>
      <c r="BC35860" s="90" t="s">
        <v>40406</v>
      </c>
      <c r="BD35860" s="90"/>
    </row>
    <row r="35861" spans="53:56" ht="15" x14ac:dyDescent="0.25">
      <c r="BA35861" s="91" t="s">
        <v>40461</v>
      </c>
      <c r="BB35861" s="91" t="s">
        <v>5238</v>
      </c>
      <c r="BC35861" s="91" t="s">
        <v>32360</v>
      </c>
      <c r="BD35861" s="91"/>
    </row>
    <row r="35862" spans="53:56" ht="15" x14ac:dyDescent="0.25">
      <c r="BA35862" s="91" t="s">
        <v>40462</v>
      </c>
      <c r="BB35862" s="91" t="s">
        <v>5238</v>
      </c>
      <c r="BC35862" s="91" t="s">
        <v>32360</v>
      </c>
      <c r="BD35862" s="91"/>
    </row>
    <row r="35863" spans="53:56" ht="15" x14ac:dyDescent="0.25">
      <c r="BA35863" s="91" t="s">
        <v>40463</v>
      </c>
      <c r="BB35863" s="91" t="s">
        <v>5238</v>
      </c>
      <c r="BC35863" s="91" t="s">
        <v>36236</v>
      </c>
      <c r="BD35863" s="91"/>
    </row>
    <row r="35864" spans="53:56" ht="15" x14ac:dyDescent="0.25">
      <c r="BA35864" s="90" t="s">
        <v>40464</v>
      </c>
      <c r="BB35864" s="90" t="s">
        <v>5238</v>
      </c>
      <c r="BC35864" s="90" t="s">
        <v>40409</v>
      </c>
      <c r="BD35864" s="90"/>
    </row>
    <row r="35865" spans="53:56" ht="15" x14ac:dyDescent="0.25">
      <c r="BA35865" s="91" t="s">
        <v>40465</v>
      </c>
      <c r="BB35865" s="91" t="s">
        <v>5238</v>
      </c>
      <c r="BC35865" s="91" t="s">
        <v>32360</v>
      </c>
      <c r="BD35865" s="91"/>
    </row>
    <row r="35866" spans="53:56" ht="15" x14ac:dyDescent="0.25">
      <c r="BA35866" s="90" t="s">
        <v>40466</v>
      </c>
      <c r="BB35866" s="90" t="s">
        <v>5238</v>
      </c>
      <c r="BC35866" s="90" t="s">
        <v>39592</v>
      </c>
      <c r="BD35866" s="90"/>
    </row>
    <row r="35867" spans="53:56" ht="15" x14ac:dyDescent="0.25">
      <c r="BA35867" s="90" t="s">
        <v>40467</v>
      </c>
      <c r="BB35867" s="90" t="s">
        <v>5238</v>
      </c>
      <c r="BC35867" s="90" t="s">
        <v>32360</v>
      </c>
      <c r="BD35867" s="90"/>
    </row>
    <row r="35868" spans="53:56" ht="15" x14ac:dyDescent="0.25">
      <c r="BA35868" s="91" t="s">
        <v>40468</v>
      </c>
      <c r="BB35868" s="91" t="s">
        <v>5238</v>
      </c>
      <c r="BC35868" s="91" t="s">
        <v>32360</v>
      </c>
      <c r="BD35868" s="91"/>
    </row>
    <row r="35869" spans="53:56" ht="15" x14ac:dyDescent="0.25">
      <c r="BA35869" s="90" t="s">
        <v>40469</v>
      </c>
      <c r="BB35869" s="90" t="s">
        <v>5238</v>
      </c>
      <c r="BC35869" s="90" t="s">
        <v>21139</v>
      </c>
      <c r="BD35869" s="90"/>
    </row>
    <row r="35870" spans="53:56" ht="15" x14ac:dyDescent="0.25">
      <c r="BA35870" s="91" t="s">
        <v>40470</v>
      </c>
      <c r="BB35870" s="91" t="s">
        <v>5238</v>
      </c>
      <c r="BC35870" s="91" t="s">
        <v>40409</v>
      </c>
      <c r="BD35870" s="91"/>
    </row>
    <row r="35871" spans="53:56" ht="15" x14ac:dyDescent="0.25">
      <c r="BA35871" s="90" t="s">
        <v>40471</v>
      </c>
      <c r="BB35871" s="90" t="s">
        <v>5238</v>
      </c>
      <c r="BC35871" s="90" t="s">
        <v>32360</v>
      </c>
      <c r="BD35871" s="90"/>
    </row>
    <row r="35872" spans="53:56" ht="15" x14ac:dyDescent="0.25">
      <c r="BA35872" s="90" t="s">
        <v>40472</v>
      </c>
      <c r="BB35872" s="90" t="s">
        <v>5238</v>
      </c>
      <c r="BC35872" s="90" t="s">
        <v>40449</v>
      </c>
      <c r="BD35872" s="90"/>
    </row>
    <row r="35873" spans="53:56" ht="15" x14ac:dyDescent="0.25">
      <c r="BA35873" s="90" t="s">
        <v>40473</v>
      </c>
      <c r="BB35873" s="90" t="s">
        <v>5238</v>
      </c>
      <c r="BC35873" s="90" t="s">
        <v>40409</v>
      </c>
      <c r="BD35873" s="90"/>
    </row>
    <row r="35874" spans="53:56" ht="15" x14ac:dyDescent="0.25">
      <c r="BA35874" s="91" t="s">
        <v>40474</v>
      </c>
      <c r="BB35874" s="91" t="s">
        <v>5238</v>
      </c>
      <c r="BC35874" s="473" t="s">
        <v>40475</v>
      </c>
      <c r="BD35874" s="91"/>
    </row>
    <row r="35875" spans="53:56" ht="15" x14ac:dyDescent="0.25">
      <c r="BA35875" s="90" t="s">
        <v>40476</v>
      </c>
      <c r="BB35875" s="90" t="s">
        <v>5238</v>
      </c>
      <c r="BC35875" s="90" t="s">
        <v>20530</v>
      </c>
      <c r="BD35875" s="90"/>
    </row>
    <row r="35876" spans="53:56" ht="15" x14ac:dyDescent="0.25">
      <c r="BA35876" s="91" t="s">
        <v>40477</v>
      </c>
      <c r="BB35876" s="91" t="s">
        <v>5238</v>
      </c>
      <c r="BC35876" s="91" t="s">
        <v>32360</v>
      </c>
      <c r="BD35876" s="91"/>
    </row>
    <row r="35877" spans="53:56" ht="15" x14ac:dyDescent="0.25">
      <c r="BA35877" s="90" t="s">
        <v>40478</v>
      </c>
      <c r="BB35877" s="90" t="s">
        <v>5238</v>
      </c>
      <c r="BC35877" s="90" t="s">
        <v>40475</v>
      </c>
      <c r="BD35877" s="90"/>
    </row>
    <row r="35878" spans="53:56" ht="15" x14ac:dyDescent="0.25">
      <c r="BA35878" s="91" t="s">
        <v>40479</v>
      </c>
      <c r="BB35878" s="91" t="s">
        <v>5238</v>
      </c>
      <c r="BC35878" s="91" t="s">
        <v>40409</v>
      </c>
      <c r="BD35878" s="91"/>
    </row>
    <row r="35879" spans="53:56" ht="15" x14ac:dyDescent="0.25">
      <c r="BA35879" s="90" t="s">
        <v>40480</v>
      </c>
      <c r="BB35879" s="90" t="s">
        <v>5238</v>
      </c>
      <c r="BC35879" s="90" t="s">
        <v>39592</v>
      </c>
      <c r="BD35879" s="90"/>
    </row>
    <row r="35880" spans="53:56" ht="15" x14ac:dyDescent="0.25">
      <c r="BA35880" s="91" t="s">
        <v>40481</v>
      </c>
      <c r="BB35880" s="91" t="s">
        <v>5238</v>
      </c>
      <c r="BC35880" s="91" t="s">
        <v>40409</v>
      </c>
      <c r="BD35880" s="91"/>
    </row>
    <row r="35881" spans="53:56" ht="15" x14ac:dyDescent="0.25">
      <c r="BA35881" s="90" t="s">
        <v>40482</v>
      </c>
      <c r="BB35881" s="90" t="s">
        <v>5238</v>
      </c>
      <c r="BC35881" s="90" t="s">
        <v>39592</v>
      </c>
      <c r="BD35881" s="90"/>
    </row>
    <row r="35882" spans="53:56" ht="15" x14ac:dyDescent="0.25">
      <c r="BA35882" s="91" t="s">
        <v>40483</v>
      </c>
      <c r="BB35882" s="91" t="s">
        <v>5238</v>
      </c>
      <c r="BC35882" s="91" t="s">
        <v>20530</v>
      </c>
      <c r="BD35882" s="91"/>
    </row>
    <row r="35883" spans="53:56" ht="15" x14ac:dyDescent="0.25">
      <c r="BA35883" s="90" t="s">
        <v>40484</v>
      </c>
      <c r="BB35883" s="90" t="s">
        <v>5238</v>
      </c>
      <c r="BC35883" s="90" t="s">
        <v>40409</v>
      </c>
      <c r="BD35883" s="90"/>
    </row>
    <row r="35884" spans="53:56" ht="15" x14ac:dyDescent="0.25">
      <c r="BA35884" s="90" t="s">
        <v>40485</v>
      </c>
      <c r="BB35884" s="90" t="s">
        <v>5238</v>
      </c>
      <c r="BC35884" s="90" t="s">
        <v>40475</v>
      </c>
      <c r="BD35884" s="90"/>
    </row>
    <row r="35885" spans="53:56" ht="15" x14ac:dyDescent="0.25">
      <c r="BA35885" s="91" t="s">
        <v>40486</v>
      </c>
      <c r="BB35885" s="91" t="s">
        <v>5238</v>
      </c>
      <c r="BC35885" s="91" t="s">
        <v>32360</v>
      </c>
      <c r="BD35885" s="91"/>
    </row>
    <row r="35886" spans="53:56" ht="15" x14ac:dyDescent="0.25">
      <c r="BA35886" s="90" t="s">
        <v>40487</v>
      </c>
      <c r="BB35886" s="90" t="s">
        <v>5238</v>
      </c>
      <c r="BC35886" s="90" t="s">
        <v>32360</v>
      </c>
      <c r="BD35886" s="90"/>
    </row>
    <row r="35887" spans="53:56" ht="15" x14ac:dyDescent="0.25">
      <c r="BA35887" s="90" t="s">
        <v>40488</v>
      </c>
      <c r="BB35887" s="90" t="s">
        <v>5238</v>
      </c>
      <c r="BC35887" s="90" t="s">
        <v>40475</v>
      </c>
      <c r="BD35887" s="90"/>
    </row>
    <row r="35888" spans="53:56" ht="15" x14ac:dyDescent="0.25">
      <c r="BA35888" s="91" t="s">
        <v>40489</v>
      </c>
      <c r="BB35888" s="91" t="s">
        <v>5238</v>
      </c>
      <c r="BC35888" s="91" t="s">
        <v>32360</v>
      </c>
      <c r="BD35888" s="91"/>
    </row>
    <row r="35889" spans="53:56" ht="15" x14ac:dyDescent="0.25">
      <c r="BA35889" s="91" t="s">
        <v>40490</v>
      </c>
      <c r="BB35889" s="91" t="s">
        <v>5238</v>
      </c>
      <c r="BC35889" s="91" t="s">
        <v>36236</v>
      </c>
      <c r="BD35889" s="91"/>
    </row>
    <row r="35890" spans="53:56" ht="15" x14ac:dyDescent="0.25">
      <c r="BA35890" s="90" t="s">
        <v>40491</v>
      </c>
      <c r="BB35890" s="90" t="s">
        <v>5238</v>
      </c>
      <c r="BC35890" s="90" t="s">
        <v>40475</v>
      </c>
      <c r="BD35890" s="90"/>
    </row>
    <row r="35891" spans="53:56" ht="15" x14ac:dyDescent="0.25">
      <c r="BA35891" s="91" t="s">
        <v>40492</v>
      </c>
      <c r="BB35891" s="91" t="s">
        <v>5238</v>
      </c>
      <c r="BC35891" s="91" t="s">
        <v>20530</v>
      </c>
      <c r="BD35891" s="91"/>
    </row>
    <row r="35892" spans="53:56" ht="15" x14ac:dyDescent="0.25">
      <c r="BA35892" s="90" t="s">
        <v>40493</v>
      </c>
      <c r="BB35892" s="90" t="s">
        <v>5238</v>
      </c>
      <c r="BC35892" s="90" t="s">
        <v>40409</v>
      </c>
      <c r="BD35892" s="90"/>
    </row>
    <row r="35893" spans="53:56" ht="15" x14ac:dyDescent="0.25">
      <c r="BA35893" s="91" t="s">
        <v>40494</v>
      </c>
      <c r="BB35893" s="91" t="s">
        <v>5238</v>
      </c>
      <c r="BC35893" s="91" t="s">
        <v>40409</v>
      </c>
      <c r="BD35893" s="91"/>
    </row>
    <row r="35894" spans="53:56" ht="15" x14ac:dyDescent="0.25">
      <c r="BA35894" s="90" t="s">
        <v>40495</v>
      </c>
      <c r="BB35894" s="90" t="s">
        <v>5238</v>
      </c>
      <c r="BC35894" s="90" t="s">
        <v>40449</v>
      </c>
      <c r="BD35894" s="90"/>
    </row>
    <row r="35895" spans="53:56" ht="15" x14ac:dyDescent="0.25">
      <c r="BA35895" s="91" t="s">
        <v>40496</v>
      </c>
      <c r="BB35895" s="91" t="s">
        <v>5238</v>
      </c>
      <c r="BC35895" s="91" t="s">
        <v>40409</v>
      </c>
      <c r="BD35895" s="91"/>
    </row>
    <row r="35896" spans="53:56" ht="15" x14ac:dyDescent="0.25">
      <c r="BA35896" s="90" t="s">
        <v>40497</v>
      </c>
      <c r="BB35896" s="90" t="s">
        <v>5238</v>
      </c>
      <c r="BC35896" s="90" t="s">
        <v>32360</v>
      </c>
      <c r="BD35896" s="90"/>
    </row>
    <row r="35897" spans="53:56" ht="15" x14ac:dyDescent="0.25">
      <c r="BA35897" s="91" t="s">
        <v>40498</v>
      </c>
      <c r="BB35897" s="91" t="s">
        <v>5238</v>
      </c>
      <c r="BC35897" s="91" t="s">
        <v>40449</v>
      </c>
      <c r="BD35897" s="91"/>
    </row>
    <row r="35898" spans="53:56" ht="15" x14ac:dyDescent="0.25">
      <c r="BA35898" s="90" t="s">
        <v>40499</v>
      </c>
      <c r="BB35898" s="90" t="s">
        <v>5238</v>
      </c>
      <c r="BC35898" s="90" t="s">
        <v>40409</v>
      </c>
      <c r="BD35898" s="90"/>
    </row>
    <row r="35899" spans="53:56" ht="15" x14ac:dyDescent="0.25">
      <c r="BA35899" s="91" t="s">
        <v>40500</v>
      </c>
      <c r="BB35899" s="91" t="s">
        <v>5238</v>
      </c>
      <c r="BC35899" s="91" t="s">
        <v>40475</v>
      </c>
      <c r="BD35899" s="91"/>
    </row>
    <row r="35900" spans="53:56" ht="15" x14ac:dyDescent="0.25">
      <c r="BA35900" s="90" t="s">
        <v>40501</v>
      </c>
      <c r="BB35900" s="90" t="s">
        <v>5238</v>
      </c>
      <c r="BC35900" s="90" t="s">
        <v>32360</v>
      </c>
      <c r="BD35900" s="90"/>
    </row>
    <row r="35901" spans="53:56" ht="15" x14ac:dyDescent="0.25">
      <c r="BA35901" s="91" t="s">
        <v>40502</v>
      </c>
      <c r="BB35901" s="91" t="s">
        <v>5238</v>
      </c>
      <c r="BC35901" s="91" t="s">
        <v>20530</v>
      </c>
      <c r="BD35901" s="91"/>
    </row>
    <row r="35902" spans="53:56" ht="15" x14ac:dyDescent="0.25">
      <c r="BA35902" s="90" t="s">
        <v>40503</v>
      </c>
      <c r="BB35902" s="90" t="s">
        <v>5238</v>
      </c>
      <c r="BC35902" s="90" t="s">
        <v>36236</v>
      </c>
      <c r="BD35902" s="90"/>
    </row>
    <row r="35903" spans="53:56" ht="15" x14ac:dyDescent="0.25">
      <c r="BA35903" s="91" t="s">
        <v>40504</v>
      </c>
      <c r="BB35903" s="91" t="s">
        <v>5238</v>
      </c>
      <c r="BC35903" s="91" t="s">
        <v>40475</v>
      </c>
      <c r="BD35903" s="91"/>
    </row>
    <row r="35904" spans="53:56" ht="15" x14ac:dyDescent="0.25">
      <c r="BA35904" s="90" t="s">
        <v>40505</v>
      </c>
      <c r="BB35904" s="90" t="s">
        <v>5238</v>
      </c>
      <c r="BC35904" s="90" t="s">
        <v>32360</v>
      </c>
      <c r="BD35904" s="90"/>
    </row>
    <row r="35905" spans="53:56" ht="15" x14ac:dyDescent="0.25">
      <c r="BA35905" s="91" t="s">
        <v>40506</v>
      </c>
      <c r="BB35905" s="91" t="s">
        <v>5238</v>
      </c>
      <c r="BC35905" s="91" t="s">
        <v>40449</v>
      </c>
      <c r="BD35905" s="91"/>
    </row>
    <row r="35906" spans="53:56" ht="15" x14ac:dyDescent="0.25">
      <c r="BA35906" s="90" t="s">
        <v>40507</v>
      </c>
      <c r="BB35906" s="90" t="s">
        <v>5238</v>
      </c>
      <c r="BC35906" s="90" t="s">
        <v>32360</v>
      </c>
      <c r="BD35906" s="90"/>
    </row>
    <row r="35907" spans="53:56" ht="15" x14ac:dyDescent="0.25">
      <c r="BA35907" s="91" t="s">
        <v>40508</v>
      </c>
      <c r="BB35907" s="91" t="s">
        <v>5238</v>
      </c>
      <c r="BC35907" s="91" t="s">
        <v>40449</v>
      </c>
      <c r="BD35907" s="91"/>
    </row>
    <row r="35908" spans="53:56" ht="15" x14ac:dyDescent="0.25">
      <c r="BA35908" s="91" t="s">
        <v>40509</v>
      </c>
      <c r="BB35908" s="91" t="s">
        <v>5238</v>
      </c>
      <c r="BC35908" s="91" t="s">
        <v>20530</v>
      </c>
      <c r="BD35908" s="91"/>
    </row>
    <row r="35909" spans="53:56" ht="15" x14ac:dyDescent="0.25">
      <c r="BA35909" s="90" t="s">
        <v>40510</v>
      </c>
      <c r="BB35909" s="90" t="s">
        <v>5238</v>
      </c>
      <c r="BC35909" s="90" t="s">
        <v>39592</v>
      </c>
      <c r="BD35909" s="90"/>
    </row>
    <row r="35910" spans="53:56" ht="15" x14ac:dyDescent="0.25">
      <c r="BA35910" s="91" t="s">
        <v>40511</v>
      </c>
      <c r="BB35910" s="91" t="s">
        <v>5238</v>
      </c>
      <c r="BC35910" s="91" t="s">
        <v>40449</v>
      </c>
      <c r="BD35910" s="91"/>
    </row>
    <row r="35911" spans="53:56" ht="15" x14ac:dyDescent="0.25">
      <c r="BA35911" s="90" t="s">
        <v>40512</v>
      </c>
      <c r="BB35911" s="90" t="s">
        <v>5238</v>
      </c>
      <c r="BC35911" s="90" t="s">
        <v>39592</v>
      </c>
      <c r="BD35911" s="90"/>
    </row>
    <row r="35912" spans="53:56" ht="15" x14ac:dyDescent="0.25">
      <c r="BA35912" s="91" t="s">
        <v>40513</v>
      </c>
      <c r="BB35912" s="91" t="s">
        <v>5238</v>
      </c>
      <c r="BC35912" s="91" t="s">
        <v>40409</v>
      </c>
      <c r="BD35912" s="91"/>
    </row>
    <row r="35913" spans="53:56" ht="15" x14ac:dyDescent="0.25">
      <c r="BA35913" s="91" t="s">
        <v>40514</v>
      </c>
      <c r="BB35913" s="91" t="s">
        <v>5238</v>
      </c>
      <c r="BC35913" s="91" t="s">
        <v>40409</v>
      </c>
      <c r="BD35913" s="91"/>
    </row>
    <row r="35914" spans="53:56" ht="15" x14ac:dyDescent="0.25">
      <c r="BA35914" s="90" t="s">
        <v>40515</v>
      </c>
      <c r="BB35914" s="90" t="s">
        <v>5238</v>
      </c>
      <c r="BC35914" s="90" t="s">
        <v>40449</v>
      </c>
      <c r="BD35914" s="90"/>
    </row>
    <row r="35915" spans="53:56" ht="15" x14ac:dyDescent="0.25">
      <c r="BA35915" s="91" t="s">
        <v>40516</v>
      </c>
      <c r="BB35915" s="91" t="s">
        <v>5238</v>
      </c>
      <c r="BC35915" s="91" t="s">
        <v>20530</v>
      </c>
      <c r="BD35915" s="91"/>
    </row>
    <row r="35916" spans="53:56" ht="15" x14ac:dyDescent="0.25">
      <c r="BA35916" s="90" t="s">
        <v>40517</v>
      </c>
      <c r="BB35916" s="90" t="s">
        <v>5238</v>
      </c>
      <c r="BC35916" s="90" t="s">
        <v>20530</v>
      </c>
      <c r="BD35916" s="90"/>
    </row>
    <row r="35917" spans="53:56" ht="15" x14ac:dyDescent="0.25">
      <c r="BA35917" s="91" t="s">
        <v>40518</v>
      </c>
      <c r="BB35917" s="91" t="s">
        <v>5238</v>
      </c>
      <c r="BC35917" s="91" t="s">
        <v>40475</v>
      </c>
      <c r="BD35917" s="91"/>
    </row>
    <row r="35918" spans="53:56" ht="15" x14ac:dyDescent="0.25">
      <c r="BA35918" s="90" t="s">
        <v>40518</v>
      </c>
      <c r="BB35918" s="90" t="s">
        <v>5238</v>
      </c>
      <c r="BC35918" s="90" t="s">
        <v>40409</v>
      </c>
      <c r="BD35918" s="90"/>
    </row>
    <row r="35919" spans="53:56" ht="15" x14ac:dyDescent="0.25">
      <c r="BA35919" s="91" t="s">
        <v>40519</v>
      </c>
      <c r="BB35919" s="91" t="s">
        <v>5238</v>
      </c>
      <c r="BC35919" s="91" t="s">
        <v>40475</v>
      </c>
      <c r="BD35919" s="91"/>
    </row>
    <row r="35920" spans="53:56" ht="15" x14ac:dyDescent="0.25">
      <c r="BA35920" s="90" t="s">
        <v>40520</v>
      </c>
      <c r="BB35920" s="90" t="s">
        <v>5238</v>
      </c>
      <c r="BC35920" s="90" t="s">
        <v>40409</v>
      </c>
      <c r="BD35920" s="90"/>
    </row>
    <row r="35921" spans="53:56" ht="15" x14ac:dyDescent="0.25">
      <c r="BA35921" s="91" t="s">
        <v>40521</v>
      </c>
      <c r="BB35921" s="91" t="s">
        <v>5238</v>
      </c>
      <c r="BC35921" s="91" t="s">
        <v>32360</v>
      </c>
      <c r="BD35921" s="91"/>
    </row>
    <row r="35922" spans="53:56" ht="15" x14ac:dyDescent="0.25">
      <c r="BA35922" s="90" t="s">
        <v>40522</v>
      </c>
      <c r="BB35922" s="90" t="s">
        <v>5238</v>
      </c>
      <c r="BC35922" s="90" t="s">
        <v>40019</v>
      </c>
      <c r="BD35922" s="90"/>
    </row>
    <row r="35923" spans="53:56" ht="15" x14ac:dyDescent="0.25">
      <c r="BA35923" s="91" t="s">
        <v>40523</v>
      </c>
      <c r="BB35923" s="91" t="s">
        <v>5238</v>
      </c>
      <c r="BC35923" s="91" t="s">
        <v>40409</v>
      </c>
      <c r="BD35923" s="91"/>
    </row>
    <row r="35924" spans="53:56" ht="15" x14ac:dyDescent="0.25">
      <c r="BA35924" s="90" t="s">
        <v>40524</v>
      </c>
      <c r="BB35924" s="90" t="s">
        <v>5238</v>
      </c>
      <c r="BC35924" s="90" t="s">
        <v>40409</v>
      </c>
      <c r="BD35924" s="90"/>
    </row>
    <row r="35925" spans="53:56" ht="15" x14ac:dyDescent="0.25">
      <c r="BA35925" s="91" t="s">
        <v>40525</v>
      </c>
      <c r="BB35925" s="91" t="s">
        <v>5238</v>
      </c>
      <c r="BC35925" s="91" t="s">
        <v>40409</v>
      </c>
      <c r="BD35925" s="91"/>
    </row>
    <row r="35926" spans="53:56" ht="15" x14ac:dyDescent="0.25">
      <c r="BA35926" s="90" t="s">
        <v>40526</v>
      </c>
      <c r="BB35926" s="90" t="s">
        <v>5238</v>
      </c>
      <c r="BC35926" s="90" t="s">
        <v>40409</v>
      </c>
      <c r="BD35926" s="90"/>
    </row>
    <row r="35927" spans="53:56" ht="15" x14ac:dyDescent="0.25">
      <c r="BA35927" s="91" t="s">
        <v>40527</v>
      </c>
      <c r="BB35927" s="91" t="s">
        <v>5238</v>
      </c>
      <c r="BC35927" s="91" t="s">
        <v>40409</v>
      </c>
      <c r="BD35927" s="91"/>
    </row>
    <row r="35928" spans="53:56" ht="15" x14ac:dyDescent="0.25">
      <c r="BA35928" s="90" t="s">
        <v>40528</v>
      </c>
      <c r="BB35928" s="90" t="s">
        <v>5238</v>
      </c>
      <c r="BC35928" s="90" t="s">
        <v>40409</v>
      </c>
      <c r="BD35928" s="90"/>
    </row>
    <row r="35929" spans="53:56" ht="15" x14ac:dyDescent="0.25">
      <c r="BA35929" s="91" t="s">
        <v>40529</v>
      </c>
      <c r="BB35929" s="91" t="s">
        <v>5238</v>
      </c>
      <c r="BC35929" s="91" t="s">
        <v>40409</v>
      </c>
      <c r="BD35929" s="91"/>
    </row>
    <row r="35930" spans="53:56" ht="15" x14ac:dyDescent="0.25">
      <c r="BA35930" s="90" t="s">
        <v>40530</v>
      </c>
      <c r="BB35930" s="90" t="s">
        <v>5238</v>
      </c>
      <c r="BC35930" s="90" t="s">
        <v>40409</v>
      </c>
      <c r="BD35930" s="90"/>
    </row>
    <row r="35931" spans="53:56" ht="15" x14ac:dyDescent="0.25">
      <c r="BA35931" s="91" t="s">
        <v>40531</v>
      </c>
      <c r="BB35931" s="91" t="s">
        <v>5238</v>
      </c>
      <c r="BC35931" s="91" t="s">
        <v>40409</v>
      </c>
      <c r="BD35931" s="91"/>
    </row>
    <row r="35932" spans="53:56" ht="15" x14ac:dyDescent="0.25">
      <c r="BA35932" s="90" t="s">
        <v>40532</v>
      </c>
      <c r="BB35932" s="90" t="s">
        <v>5238</v>
      </c>
      <c r="BC35932" s="90" t="s">
        <v>40409</v>
      </c>
      <c r="BD35932" s="90"/>
    </row>
    <row r="35933" spans="53:56" ht="15" x14ac:dyDescent="0.25">
      <c r="BA35933" s="91" t="s">
        <v>40533</v>
      </c>
      <c r="BB35933" s="91" t="s">
        <v>5238</v>
      </c>
      <c r="BC35933" s="91" t="s">
        <v>40409</v>
      </c>
      <c r="BD35933" s="91"/>
    </row>
    <row r="35934" spans="53:56" ht="15" x14ac:dyDescent="0.25">
      <c r="BA35934" s="90" t="s">
        <v>40534</v>
      </c>
      <c r="BB35934" s="90" t="s">
        <v>5238</v>
      </c>
      <c r="BC35934" s="90" t="s">
        <v>40409</v>
      </c>
      <c r="BD35934" s="90"/>
    </row>
    <row r="35935" spans="53:56" ht="15" x14ac:dyDescent="0.25">
      <c r="BA35935" s="91" t="s">
        <v>40535</v>
      </c>
      <c r="BB35935" s="91" t="s">
        <v>5238</v>
      </c>
      <c r="BC35935" s="91" t="s">
        <v>40409</v>
      </c>
      <c r="BD35935" s="91"/>
    </row>
    <row r="35936" spans="53:56" ht="15" x14ac:dyDescent="0.25">
      <c r="BA35936" s="90" t="s">
        <v>40536</v>
      </c>
      <c r="BB35936" s="90" t="s">
        <v>5238</v>
      </c>
      <c r="BC35936" s="90" t="s">
        <v>40409</v>
      </c>
      <c r="BD35936" s="90"/>
    </row>
    <row r="35937" spans="53:56" ht="15" x14ac:dyDescent="0.25">
      <c r="BA35937" s="91" t="s">
        <v>40537</v>
      </c>
      <c r="BB35937" s="91" t="s">
        <v>5238</v>
      </c>
      <c r="BC35937" s="91" t="s">
        <v>40409</v>
      </c>
      <c r="BD35937" s="91"/>
    </row>
    <row r="35938" spans="53:56" ht="15" x14ac:dyDescent="0.25">
      <c r="BA35938" s="90" t="s">
        <v>40538</v>
      </c>
      <c r="BB35938" s="90" t="s">
        <v>5238</v>
      </c>
      <c r="BC35938" s="90" t="s">
        <v>40409</v>
      </c>
      <c r="BD35938" s="90"/>
    </row>
    <row r="35939" spans="53:56" ht="15" x14ac:dyDescent="0.25">
      <c r="BA35939" s="91" t="s">
        <v>40539</v>
      </c>
      <c r="BB35939" s="91" t="s">
        <v>5238</v>
      </c>
      <c r="BC35939" s="91" t="s">
        <v>40409</v>
      </c>
      <c r="BD35939" s="91"/>
    </row>
    <row r="35940" spans="53:56" ht="15" x14ac:dyDescent="0.25">
      <c r="BA35940" s="90" t="s">
        <v>40540</v>
      </c>
      <c r="BB35940" s="90" t="s">
        <v>5238</v>
      </c>
      <c r="BC35940" s="90" t="s">
        <v>40409</v>
      </c>
      <c r="BD35940" s="90"/>
    </row>
    <row r="35941" spans="53:56" ht="15" x14ac:dyDescent="0.25">
      <c r="BA35941" s="91" t="s">
        <v>40541</v>
      </c>
      <c r="BB35941" s="91" t="s">
        <v>5238</v>
      </c>
      <c r="BC35941" s="91" t="s">
        <v>40409</v>
      </c>
      <c r="BD35941" s="91"/>
    </row>
    <row r="35942" spans="53:56" ht="15" x14ac:dyDescent="0.25">
      <c r="BA35942" s="90" t="s">
        <v>40542</v>
      </c>
      <c r="BB35942" s="90" t="s">
        <v>5238</v>
      </c>
      <c r="BC35942" s="90" t="s">
        <v>40409</v>
      </c>
      <c r="BD35942" s="90"/>
    </row>
    <row r="35943" spans="53:56" ht="15" x14ac:dyDescent="0.25">
      <c r="BA35943" s="91" t="s">
        <v>40543</v>
      </c>
      <c r="BB35943" s="91" t="s">
        <v>5238</v>
      </c>
      <c r="BC35943" s="91" t="s">
        <v>25015</v>
      </c>
      <c r="BD35943" s="91"/>
    </row>
    <row r="35944" spans="53:56" ht="15" x14ac:dyDescent="0.25">
      <c r="BA35944" s="90" t="s">
        <v>40544</v>
      </c>
      <c r="BB35944" s="90" t="s">
        <v>5238</v>
      </c>
      <c r="BC35944" s="90" t="s">
        <v>25015</v>
      </c>
      <c r="BD35944" s="90"/>
    </row>
    <row r="35945" spans="53:56" ht="15" x14ac:dyDescent="0.25">
      <c r="BA35945" s="90" t="s">
        <v>40545</v>
      </c>
      <c r="BB35945" s="90" t="s">
        <v>5238</v>
      </c>
      <c r="BC35945" s="90" t="s">
        <v>25015</v>
      </c>
      <c r="BD35945" s="90"/>
    </row>
    <row r="35946" spans="53:56" ht="15" x14ac:dyDescent="0.25">
      <c r="BA35946" s="91" t="s">
        <v>40546</v>
      </c>
      <c r="BB35946" s="91" t="s">
        <v>5238</v>
      </c>
      <c r="BC35946" s="91" t="s">
        <v>25015</v>
      </c>
      <c r="BD35946" s="91"/>
    </row>
    <row r="35947" spans="53:56" ht="15" x14ac:dyDescent="0.25">
      <c r="BA35947" s="90" t="s">
        <v>40547</v>
      </c>
      <c r="BB35947" s="90" t="s">
        <v>5238</v>
      </c>
      <c r="BC35947" s="90" t="s">
        <v>14696</v>
      </c>
      <c r="BD35947" s="90"/>
    </row>
    <row r="35948" spans="53:56" ht="15" x14ac:dyDescent="0.25">
      <c r="BA35948" s="91" t="s">
        <v>40548</v>
      </c>
      <c r="BB35948" s="91" t="s">
        <v>5238</v>
      </c>
      <c r="BC35948" s="91" t="s">
        <v>40549</v>
      </c>
      <c r="BD35948" s="91"/>
    </row>
    <row r="35949" spans="53:56" ht="15" x14ac:dyDescent="0.25">
      <c r="BA35949" s="90" t="s">
        <v>40550</v>
      </c>
      <c r="BB35949" s="90" t="s">
        <v>5238</v>
      </c>
      <c r="BC35949" s="90" t="s">
        <v>25015</v>
      </c>
      <c r="BD35949" s="90"/>
    </row>
    <row r="35950" spans="53:56" ht="15" x14ac:dyDescent="0.25">
      <c r="BA35950" s="91" t="s">
        <v>40551</v>
      </c>
      <c r="BB35950" s="91" t="s">
        <v>5238</v>
      </c>
      <c r="BC35950" s="91" t="s">
        <v>40552</v>
      </c>
      <c r="BD35950" s="91"/>
    </row>
    <row r="35951" spans="53:56" ht="15" x14ac:dyDescent="0.25">
      <c r="BA35951" s="90" t="s">
        <v>40553</v>
      </c>
      <c r="BB35951" s="90" t="s">
        <v>5238</v>
      </c>
      <c r="BC35951" s="90" t="s">
        <v>40554</v>
      </c>
      <c r="BD35951" s="90"/>
    </row>
    <row r="35952" spans="53:56" ht="15" x14ac:dyDescent="0.25">
      <c r="BA35952" s="91" t="s">
        <v>40555</v>
      </c>
      <c r="BB35952" s="91" t="s">
        <v>5238</v>
      </c>
      <c r="BC35952" s="91" t="s">
        <v>25015</v>
      </c>
      <c r="BD35952" s="91"/>
    </row>
    <row r="35953" spans="53:56" ht="15" x14ac:dyDescent="0.25">
      <c r="BA35953" s="91" t="s">
        <v>40556</v>
      </c>
      <c r="BB35953" s="91" t="s">
        <v>5238</v>
      </c>
      <c r="BC35953" s="91" t="s">
        <v>40557</v>
      </c>
      <c r="BD35953" s="91"/>
    </row>
    <row r="35954" spans="53:56" ht="15" x14ac:dyDescent="0.25">
      <c r="BA35954" s="90" t="s">
        <v>40558</v>
      </c>
      <c r="BB35954" s="90" t="s">
        <v>5238</v>
      </c>
      <c r="BC35954" s="90" t="s">
        <v>40559</v>
      </c>
      <c r="BD35954" s="90"/>
    </row>
    <row r="35955" spans="53:56" ht="15" x14ac:dyDescent="0.25">
      <c r="BA35955" s="91" t="s">
        <v>40560</v>
      </c>
      <c r="BB35955" s="91" t="s">
        <v>5238</v>
      </c>
      <c r="BC35955" s="91" t="s">
        <v>40552</v>
      </c>
      <c r="BD35955" s="91"/>
    </row>
    <row r="35956" spans="53:56" ht="15" x14ac:dyDescent="0.25">
      <c r="BA35956" s="90" t="s">
        <v>40561</v>
      </c>
      <c r="BB35956" s="90" t="s">
        <v>5238</v>
      </c>
      <c r="BC35956" s="90" t="s">
        <v>40557</v>
      </c>
      <c r="BD35956" s="90"/>
    </row>
    <row r="35957" spans="53:56" ht="15" x14ac:dyDescent="0.25">
      <c r="BA35957" s="91" t="s">
        <v>40562</v>
      </c>
      <c r="BB35957" s="91" t="s">
        <v>5238</v>
      </c>
      <c r="BC35957" s="91" t="s">
        <v>40554</v>
      </c>
      <c r="BD35957" s="91"/>
    </row>
    <row r="35958" spans="53:56" ht="15" x14ac:dyDescent="0.25">
      <c r="BA35958" s="90" t="s">
        <v>40563</v>
      </c>
      <c r="BB35958" s="90" t="s">
        <v>5238</v>
      </c>
      <c r="BC35958" s="90" t="s">
        <v>40564</v>
      </c>
      <c r="BD35958" s="90"/>
    </row>
    <row r="35959" spans="53:56" ht="15" x14ac:dyDescent="0.25">
      <c r="BA35959" s="91" t="s">
        <v>40565</v>
      </c>
      <c r="BB35959" s="91" t="s">
        <v>5238</v>
      </c>
      <c r="BC35959" s="91" t="s">
        <v>33960</v>
      </c>
      <c r="BD35959" s="91"/>
    </row>
    <row r="35960" spans="53:56" ht="15" x14ac:dyDescent="0.25">
      <c r="BA35960" s="90" t="s">
        <v>40566</v>
      </c>
      <c r="BB35960" s="90" t="s">
        <v>5238</v>
      </c>
      <c r="BC35960" s="90" t="s">
        <v>14696</v>
      </c>
      <c r="BD35960" s="90"/>
    </row>
    <row r="35961" spans="53:56" ht="15" x14ac:dyDescent="0.25">
      <c r="BA35961" s="90" t="s">
        <v>40567</v>
      </c>
      <c r="BB35961" s="90" t="s">
        <v>5238</v>
      </c>
      <c r="BC35961" s="90" t="s">
        <v>33960</v>
      </c>
      <c r="BD35961" s="90"/>
    </row>
    <row r="35962" spans="53:56" ht="15" x14ac:dyDescent="0.25">
      <c r="BA35962" s="91" t="s">
        <v>40568</v>
      </c>
      <c r="BB35962" s="91" t="s">
        <v>5238</v>
      </c>
      <c r="BC35962" s="91" t="s">
        <v>28539</v>
      </c>
      <c r="BD35962" s="91"/>
    </row>
    <row r="35963" spans="53:56" ht="15" x14ac:dyDescent="0.25">
      <c r="BA35963" s="90" t="s">
        <v>40569</v>
      </c>
      <c r="BB35963" s="90" t="s">
        <v>5238</v>
      </c>
      <c r="BC35963" s="90" t="s">
        <v>40557</v>
      </c>
      <c r="BD35963" s="90"/>
    </row>
    <row r="35964" spans="53:56" ht="15" x14ac:dyDescent="0.25">
      <c r="BA35964" s="91" t="s">
        <v>40570</v>
      </c>
      <c r="BB35964" s="91" t="s">
        <v>5238</v>
      </c>
      <c r="BC35964" s="91" t="s">
        <v>33960</v>
      </c>
      <c r="BD35964" s="91"/>
    </row>
    <row r="35965" spans="53:56" ht="15" x14ac:dyDescent="0.25">
      <c r="BA35965" s="90" t="s">
        <v>40571</v>
      </c>
      <c r="BB35965" s="90" t="s">
        <v>5238</v>
      </c>
      <c r="BC35965" s="90" t="s">
        <v>40572</v>
      </c>
      <c r="BD35965" s="90"/>
    </row>
    <row r="35966" spans="53:56" ht="15" x14ac:dyDescent="0.25">
      <c r="BA35966" s="91" t="s">
        <v>40573</v>
      </c>
      <c r="BB35966" s="91" t="s">
        <v>5238</v>
      </c>
      <c r="BC35966" s="91" t="s">
        <v>14696</v>
      </c>
      <c r="BD35966" s="91"/>
    </row>
    <row r="35967" spans="53:56" ht="15" x14ac:dyDescent="0.25">
      <c r="BA35967" s="90" t="s">
        <v>40574</v>
      </c>
      <c r="BB35967" s="90" t="s">
        <v>5238</v>
      </c>
      <c r="BC35967" s="90" t="s">
        <v>40554</v>
      </c>
      <c r="BD35967" s="90"/>
    </row>
    <row r="35968" spans="53:56" ht="15" x14ac:dyDescent="0.25">
      <c r="BA35968" s="91" t="s">
        <v>40575</v>
      </c>
      <c r="BB35968" s="91" t="s">
        <v>5238</v>
      </c>
      <c r="BC35968" s="91" t="s">
        <v>40422</v>
      </c>
      <c r="BD35968" s="91"/>
    </row>
    <row r="35969" spans="53:56" ht="15" x14ac:dyDescent="0.25">
      <c r="BA35969" s="90" t="s">
        <v>40576</v>
      </c>
      <c r="BB35969" s="90" t="s">
        <v>5238</v>
      </c>
      <c r="BC35969" s="90" t="s">
        <v>40572</v>
      </c>
      <c r="BD35969" s="90"/>
    </row>
    <row r="35970" spans="53:56" ht="15" x14ac:dyDescent="0.25">
      <c r="BA35970" s="91" t="s">
        <v>40577</v>
      </c>
      <c r="BB35970" s="91" t="s">
        <v>5238</v>
      </c>
      <c r="BC35970" s="91" t="s">
        <v>40564</v>
      </c>
      <c r="BD35970" s="91"/>
    </row>
    <row r="35971" spans="53:56" ht="15" x14ac:dyDescent="0.25">
      <c r="BA35971" s="91" t="s">
        <v>40578</v>
      </c>
      <c r="BB35971" s="91" t="s">
        <v>5238</v>
      </c>
      <c r="BC35971" s="91" t="s">
        <v>14696</v>
      </c>
      <c r="BD35971" s="91"/>
    </row>
    <row r="35972" spans="53:56" ht="15" x14ac:dyDescent="0.25">
      <c r="BA35972" s="91" t="s">
        <v>40579</v>
      </c>
      <c r="BB35972" s="91" t="s">
        <v>5238</v>
      </c>
      <c r="BC35972" s="91" t="s">
        <v>25015</v>
      </c>
      <c r="BD35972" s="91"/>
    </row>
    <row r="35973" spans="53:56" ht="15" x14ac:dyDescent="0.25">
      <c r="BA35973" s="90" t="s">
        <v>40580</v>
      </c>
      <c r="BB35973" s="90" t="s">
        <v>5238</v>
      </c>
      <c r="BC35973" s="90" t="s">
        <v>40554</v>
      </c>
      <c r="BD35973" s="90"/>
    </row>
    <row r="35974" spans="53:56" ht="15" x14ac:dyDescent="0.25">
      <c r="BA35974" s="91" t="s">
        <v>40581</v>
      </c>
      <c r="BB35974" s="91" t="s">
        <v>5238</v>
      </c>
      <c r="BC35974" s="91" t="s">
        <v>33960</v>
      </c>
      <c r="BD35974" s="91"/>
    </row>
    <row r="35975" spans="53:56" ht="15" x14ac:dyDescent="0.25">
      <c r="BA35975" s="90" t="s">
        <v>40582</v>
      </c>
      <c r="BB35975" s="90" t="s">
        <v>5238</v>
      </c>
      <c r="BC35975" s="90" t="s">
        <v>40549</v>
      </c>
      <c r="BD35975" s="90"/>
    </row>
    <row r="35976" spans="53:56" ht="15" x14ac:dyDescent="0.25">
      <c r="BA35976" s="91" t="s">
        <v>40583</v>
      </c>
      <c r="BB35976" s="91" t="s">
        <v>5238</v>
      </c>
      <c r="BC35976" s="91" t="s">
        <v>40564</v>
      </c>
      <c r="BD35976" s="91"/>
    </row>
    <row r="35977" spans="53:56" ht="15" x14ac:dyDescent="0.25">
      <c r="BA35977" s="90" t="s">
        <v>40584</v>
      </c>
      <c r="BB35977" s="90" t="s">
        <v>5238</v>
      </c>
      <c r="BC35977" s="90" t="s">
        <v>28539</v>
      </c>
      <c r="BD35977" s="90"/>
    </row>
    <row r="35978" spans="53:56" ht="15" x14ac:dyDescent="0.25">
      <c r="BA35978" s="91" t="s">
        <v>40585</v>
      </c>
      <c r="BB35978" s="91" t="s">
        <v>5238</v>
      </c>
      <c r="BC35978" s="91" t="s">
        <v>40549</v>
      </c>
      <c r="BD35978" s="91"/>
    </row>
    <row r="35979" spans="53:56" ht="15" x14ac:dyDescent="0.25">
      <c r="BA35979" s="90" t="s">
        <v>40586</v>
      </c>
      <c r="BB35979" s="90" t="s">
        <v>5238</v>
      </c>
      <c r="BC35979" s="90" t="s">
        <v>40564</v>
      </c>
      <c r="BD35979" s="90"/>
    </row>
    <row r="35980" spans="53:56" ht="15" x14ac:dyDescent="0.25">
      <c r="BA35980" s="91" t="s">
        <v>40587</v>
      </c>
      <c r="BB35980" s="91" t="s">
        <v>5238</v>
      </c>
      <c r="BC35980" s="91" t="s">
        <v>40554</v>
      </c>
      <c r="BD35980" s="91"/>
    </row>
    <row r="35981" spans="53:56" ht="15" x14ac:dyDescent="0.25">
      <c r="BA35981" s="90" t="s">
        <v>40588</v>
      </c>
      <c r="BB35981" s="90" t="s">
        <v>5238</v>
      </c>
      <c r="BC35981" s="90" t="s">
        <v>14696</v>
      </c>
      <c r="BD35981" s="90"/>
    </row>
    <row r="35982" spans="53:56" ht="15" x14ac:dyDescent="0.25">
      <c r="BA35982" s="91" t="s">
        <v>40589</v>
      </c>
      <c r="BB35982" s="91" t="s">
        <v>5238</v>
      </c>
      <c r="BC35982" s="91" t="s">
        <v>28539</v>
      </c>
      <c r="BD35982" s="91"/>
    </row>
    <row r="35983" spans="53:56" ht="15" x14ac:dyDescent="0.25">
      <c r="BA35983" s="90" t="s">
        <v>40590</v>
      </c>
      <c r="BB35983" s="90" t="s">
        <v>5238</v>
      </c>
      <c r="BC35983" s="90" t="s">
        <v>40552</v>
      </c>
      <c r="BD35983" s="90"/>
    </row>
    <row r="35984" spans="53:56" ht="15" x14ac:dyDescent="0.25">
      <c r="BA35984" s="91" t="s">
        <v>40591</v>
      </c>
      <c r="BB35984" s="91" t="s">
        <v>5238</v>
      </c>
      <c r="BC35984" s="91" t="s">
        <v>40554</v>
      </c>
      <c r="BD35984" s="91"/>
    </row>
    <row r="35985" spans="53:56" ht="15" x14ac:dyDescent="0.25">
      <c r="BA35985" s="90" t="s">
        <v>40592</v>
      </c>
      <c r="BB35985" s="90" t="s">
        <v>5238</v>
      </c>
      <c r="BC35985" s="90" t="s">
        <v>40557</v>
      </c>
      <c r="BD35985" s="90"/>
    </row>
    <row r="35986" spans="53:56" ht="15" x14ac:dyDescent="0.25">
      <c r="BA35986" s="91" t="s">
        <v>40593</v>
      </c>
      <c r="BB35986" s="91" t="s">
        <v>5238</v>
      </c>
      <c r="BC35986" s="91" t="s">
        <v>40572</v>
      </c>
      <c r="BD35986" s="91"/>
    </row>
    <row r="35987" spans="53:56" ht="15" x14ac:dyDescent="0.25">
      <c r="BA35987" s="90" t="s">
        <v>40594</v>
      </c>
      <c r="BB35987" s="90" t="s">
        <v>5238</v>
      </c>
      <c r="BC35987" s="90" t="s">
        <v>40549</v>
      </c>
      <c r="BD35987" s="90"/>
    </row>
    <row r="35988" spans="53:56" ht="15" x14ac:dyDescent="0.25">
      <c r="BA35988" s="91" t="s">
        <v>40595</v>
      </c>
      <c r="BB35988" s="91" t="s">
        <v>5238</v>
      </c>
      <c r="BC35988" s="91" t="s">
        <v>40552</v>
      </c>
      <c r="BD35988" s="91"/>
    </row>
    <row r="35989" spans="53:56" ht="15" x14ac:dyDescent="0.25">
      <c r="BA35989" s="90" t="s">
        <v>40596</v>
      </c>
      <c r="BB35989" s="90" t="s">
        <v>5238</v>
      </c>
      <c r="BC35989" s="90" t="s">
        <v>40557</v>
      </c>
      <c r="BD35989" s="90"/>
    </row>
    <row r="35990" spans="53:56" ht="15" x14ac:dyDescent="0.25">
      <c r="BA35990" s="91" t="s">
        <v>40597</v>
      </c>
      <c r="BB35990" s="91" t="s">
        <v>5238</v>
      </c>
      <c r="BC35990" s="91" t="s">
        <v>28539</v>
      </c>
      <c r="BD35990" s="91"/>
    </row>
    <row r="35991" spans="53:56" ht="15" x14ac:dyDescent="0.25">
      <c r="BA35991" s="90" t="s">
        <v>40598</v>
      </c>
      <c r="BB35991" s="90" t="s">
        <v>5238</v>
      </c>
      <c r="BC35991" s="90" t="s">
        <v>40557</v>
      </c>
      <c r="BD35991" s="90"/>
    </row>
    <row r="35992" spans="53:56" ht="15" x14ac:dyDescent="0.25">
      <c r="BA35992" s="90" t="s">
        <v>40599</v>
      </c>
      <c r="BB35992" s="90" t="s">
        <v>5238</v>
      </c>
      <c r="BC35992" s="90" t="s">
        <v>40572</v>
      </c>
      <c r="BD35992" s="90"/>
    </row>
    <row r="35993" spans="53:56" ht="15" x14ac:dyDescent="0.25">
      <c r="BA35993" s="91" t="s">
        <v>40600</v>
      </c>
      <c r="BB35993" s="91" t="s">
        <v>5238</v>
      </c>
      <c r="BC35993" s="91" t="s">
        <v>40557</v>
      </c>
      <c r="BD35993" s="91"/>
    </row>
    <row r="35994" spans="53:56" ht="15" x14ac:dyDescent="0.25">
      <c r="BA35994" s="90" t="s">
        <v>40601</v>
      </c>
      <c r="BB35994" s="90" t="s">
        <v>5238</v>
      </c>
      <c r="BC35994" s="90" t="s">
        <v>40559</v>
      </c>
      <c r="BD35994" s="90"/>
    </row>
    <row r="35995" spans="53:56" ht="15" x14ac:dyDescent="0.25">
      <c r="BA35995" s="91" t="s">
        <v>40602</v>
      </c>
      <c r="BB35995" s="91" t="s">
        <v>5238</v>
      </c>
      <c r="BC35995" s="91" t="s">
        <v>40603</v>
      </c>
      <c r="BD35995" s="91"/>
    </row>
    <row r="35996" spans="53:56" ht="15" x14ac:dyDescent="0.25">
      <c r="BA35996" s="90" t="s">
        <v>40604</v>
      </c>
      <c r="BB35996" s="90" t="s">
        <v>5238</v>
      </c>
      <c r="BC35996" s="90" t="s">
        <v>40554</v>
      </c>
      <c r="BD35996" s="90"/>
    </row>
    <row r="35997" spans="53:56" ht="15" x14ac:dyDescent="0.25">
      <c r="BA35997" s="91" t="s">
        <v>40605</v>
      </c>
      <c r="BB35997" s="91" t="s">
        <v>5238</v>
      </c>
      <c r="BC35997" s="91" t="s">
        <v>40557</v>
      </c>
      <c r="BD35997" s="91"/>
    </row>
    <row r="35998" spans="53:56" ht="15" x14ac:dyDescent="0.25">
      <c r="BA35998" s="90" t="s">
        <v>40606</v>
      </c>
      <c r="BB35998" s="90" t="s">
        <v>5238</v>
      </c>
      <c r="BC35998" s="90" t="s">
        <v>40557</v>
      </c>
      <c r="BD35998" s="90"/>
    </row>
    <row r="35999" spans="53:56" ht="15" x14ac:dyDescent="0.25">
      <c r="BA35999" s="91" t="s">
        <v>40607</v>
      </c>
      <c r="BB35999" s="91" t="s">
        <v>5238</v>
      </c>
      <c r="BC35999" s="91" t="s">
        <v>25015</v>
      </c>
      <c r="BD35999" s="91"/>
    </row>
    <row r="36000" spans="53:56" ht="15" x14ac:dyDescent="0.25">
      <c r="BA36000" s="90" t="s">
        <v>40608</v>
      </c>
      <c r="BB36000" s="90" t="s">
        <v>5238</v>
      </c>
      <c r="BC36000" s="90" t="s">
        <v>40603</v>
      </c>
      <c r="BD36000" s="90"/>
    </row>
    <row r="36001" spans="53:56" ht="15" x14ac:dyDescent="0.25">
      <c r="BA36001" s="91" t="s">
        <v>40609</v>
      </c>
      <c r="BB36001" s="91" t="s">
        <v>5238</v>
      </c>
      <c r="BC36001" s="91" t="s">
        <v>40603</v>
      </c>
      <c r="BD36001" s="91"/>
    </row>
    <row r="36002" spans="53:56" ht="15" x14ac:dyDescent="0.25">
      <c r="BA36002" s="90" t="s">
        <v>40610</v>
      </c>
      <c r="BB36002" s="90" t="s">
        <v>5238</v>
      </c>
      <c r="BC36002" s="90" t="s">
        <v>40603</v>
      </c>
      <c r="BD36002" s="90"/>
    </row>
    <row r="36003" spans="53:56" ht="15" x14ac:dyDescent="0.25">
      <c r="BA36003" s="91" t="s">
        <v>40611</v>
      </c>
      <c r="BB36003" s="91" t="s">
        <v>5238</v>
      </c>
      <c r="BC36003" s="91" t="s">
        <v>40603</v>
      </c>
      <c r="BD36003" s="91"/>
    </row>
    <row r="36004" spans="53:56" ht="15" x14ac:dyDescent="0.25">
      <c r="BA36004" s="90" t="s">
        <v>40612</v>
      </c>
      <c r="BB36004" s="90" t="s">
        <v>5238</v>
      </c>
      <c r="BC36004" s="90" t="s">
        <v>40603</v>
      </c>
      <c r="BD36004" s="90"/>
    </row>
    <row r="36005" spans="53:56" ht="15" x14ac:dyDescent="0.25">
      <c r="BA36005" s="91" t="s">
        <v>40613</v>
      </c>
      <c r="BB36005" s="91" t="s">
        <v>5238</v>
      </c>
      <c r="BC36005" s="91" t="s">
        <v>40603</v>
      </c>
      <c r="BD36005" s="91"/>
    </row>
    <row r="36006" spans="53:56" ht="15" x14ac:dyDescent="0.25">
      <c r="BA36006" s="90" t="s">
        <v>40614</v>
      </c>
      <c r="BB36006" s="90" t="s">
        <v>5238</v>
      </c>
      <c r="BC36006" s="90" t="s">
        <v>40603</v>
      </c>
      <c r="BD36006" s="90"/>
    </row>
    <row r="36007" spans="53:56" ht="15" x14ac:dyDescent="0.25">
      <c r="BA36007" s="91" t="s">
        <v>40615</v>
      </c>
      <c r="BB36007" s="91" t="s">
        <v>5238</v>
      </c>
      <c r="BC36007" s="91" t="s">
        <v>40603</v>
      </c>
      <c r="BD36007" s="91"/>
    </row>
    <row r="36008" spans="53:56" ht="15" x14ac:dyDescent="0.25">
      <c r="BA36008" s="90" t="s">
        <v>40616</v>
      </c>
      <c r="BB36008" s="90" t="s">
        <v>5238</v>
      </c>
      <c r="BC36008" s="90" t="s">
        <v>40617</v>
      </c>
      <c r="BD36008" s="90"/>
    </row>
    <row r="36009" spans="53:56" ht="15" x14ac:dyDescent="0.25">
      <c r="BA36009" s="91" t="s">
        <v>40618</v>
      </c>
      <c r="BB36009" s="91" t="s">
        <v>5238</v>
      </c>
      <c r="BC36009" s="91" t="s">
        <v>40619</v>
      </c>
      <c r="BD36009" s="91"/>
    </row>
    <row r="36010" spans="53:56" ht="15" x14ac:dyDescent="0.25">
      <c r="BA36010" s="90" t="s">
        <v>40620</v>
      </c>
      <c r="BB36010" s="90" t="s">
        <v>5238</v>
      </c>
      <c r="BC36010" s="90" t="s">
        <v>40621</v>
      </c>
      <c r="BD36010" s="90"/>
    </row>
    <row r="36011" spans="53:56" ht="15" x14ac:dyDescent="0.25">
      <c r="BA36011" s="91" t="s">
        <v>40622</v>
      </c>
      <c r="BB36011" s="91" t="s">
        <v>5238</v>
      </c>
      <c r="BC36011" s="91" t="s">
        <v>40603</v>
      </c>
      <c r="BD36011" s="91"/>
    </row>
    <row r="36012" spans="53:56" ht="15" x14ac:dyDescent="0.25">
      <c r="BA36012" s="90" t="s">
        <v>40623</v>
      </c>
      <c r="BB36012" s="90" t="s">
        <v>5238</v>
      </c>
      <c r="BC36012" s="90" t="s">
        <v>40603</v>
      </c>
      <c r="BD36012" s="90"/>
    </row>
    <row r="36013" spans="53:56" ht="15" x14ac:dyDescent="0.25">
      <c r="BA36013" s="91" t="s">
        <v>40624</v>
      </c>
      <c r="BB36013" s="91" t="s">
        <v>5238</v>
      </c>
      <c r="BC36013" s="91" t="s">
        <v>40625</v>
      </c>
      <c r="BD36013" s="91"/>
    </row>
    <row r="36014" spans="53:56" ht="15" x14ac:dyDescent="0.25">
      <c r="BA36014" s="90" t="s">
        <v>40626</v>
      </c>
      <c r="BB36014" s="90" t="s">
        <v>5238</v>
      </c>
      <c r="BC36014" s="90" t="s">
        <v>40564</v>
      </c>
      <c r="BD36014" s="90"/>
    </row>
    <row r="36015" spans="53:56" ht="15" x14ac:dyDescent="0.25">
      <c r="BA36015" s="91" t="s">
        <v>40627</v>
      </c>
      <c r="BB36015" s="91" t="s">
        <v>5238</v>
      </c>
      <c r="BC36015" s="91" t="s">
        <v>40603</v>
      </c>
      <c r="BD36015" s="91"/>
    </row>
    <row r="36016" spans="53:56" ht="15" x14ac:dyDescent="0.25">
      <c r="BA36016" s="90" t="s">
        <v>40628</v>
      </c>
      <c r="BB36016" s="90" t="s">
        <v>5238</v>
      </c>
      <c r="BC36016" s="90" t="s">
        <v>40603</v>
      </c>
      <c r="BD36016" s="90"/>
    </row>
    <row r="36017" spans="53:56" ht="15" x14ac:dyDescent="0.25">
      <c r="BA36017" s="91" t="s">
        <v>40629</v>
      </c>
      <c r="BB36017" s="91" t="s">
        <v>5238</v>
      </c>
      <c r="BC36017" s="91" t="s">
        <v>40617</v>
      </c>
      <c r="BD36017" s="91"/>
    </row>
    <row r="36018" spans="53:56" ht="15" x14ac:dyDescent="0.25">
      <c r="BA36018" s="91" t="s">
        <v>40630</v>
      </c>
      <c r="BB36018" s="91" t="s">
        <v>5238</v>
      </c>
      <c r="BC36018" s="91" t="s">
        <v>21667</v>
      </c>
      <c r="BD36018" s="91"/>
    </row>
    <row r="36019" spans="53:56" ht="15" x14ac:dyDescent="0.25">
      <c r="BA36019" s="90" t="s">
        <v>40631</v>
      </c>
      <c r="BB36019" s="90" t="s">
        <v>5238</v>
      </c>
      <c r="BC36019" s="90" t="s">
        <v>40621</v>
      </c>
      <c r="BD36019" s="90"/>
    </row>
    <row r="36020" spans="53:56" ht="15" x14ac:dyDescent="0.25">
      <c r="BA36020" s="91" t="s">
        <v>40632</v>
      </c>
      <c r="BB36020" s="91" t="s">
        <v>5238</v>
      </c>
      <c r="BC36020" s="91" t="s">
        <v>40621</v>
      </c>
      <c r="BD36020" s="91"/>
    </row>
    <row r="36021" spans="53:56" ht="15" x14ac:dyDescent="0.25">
      <c r="BA36021" s="90" t="s">
        <v>40633</v>
      </c>
      <c r="BB36021" s="90" t="s">
        <v>5238</v>
      </c>
      <c r="BC36021" s="90" t="s">
        <v>40634</v>
      </c>
      <c r="BD36021" s="90"/>
    </row>
    <row r="36022" spans="53:56" ht="15" x14ac:dyDescent="0.25">
      <c r="BA36022" s="91" t="s">
        <v>40635</v>
      </c>
      <c r="BB36022" s="91" t="s">
        <v>5238</v>
      </c>
      <c r="BC36022" s="91" t="s">
        <v>40636</v>
      </c>
      <c r="BD36022" s="91"/>
    </row>
    <row r="36023" spans="53:56" ht="15" x14ac:dyDescent="0.25">
      <c r="BA36023" s="90" t="s">
        <v>40637</v>
      </c>
      <c r="BB36023" s="90" t="s">
        <v>5238</v>
      </c>
      <c r="BC36023" s="90" t="s">
        <v>40621</v>
      </c>
      <c r="BD36023" s="90"/>
    </row>
    <row r="36024" spans="53:56" ht="15" x14ac:dyDescent="0.25">
      <c r="BA36024" s="90" t="s">
        <v>40638</v>
      </c>
      <c r="BB36024" s="90" t="s">
        <v>5238</v>
      </c>
      <c r="BC36024" s="90" t="s">
        <v>40603</v>
      </c>
      <c r="BD36024" s="90"/>
    </row>
    <row r="36025" spans="53:56" ht="15" x14ac:dyDescent="0.25">
      <c r="BA36025" s="91" t="s">
        <v>40639</v>
      </c>
      <c r="BB36025" s="91" t="s">
        <v>5238</v>
      </c>
      <c r="BC36025" s="91" t="s">
        <v>40603</v>
      </c>
      <c r="BD36025" s="91"/>
    </row>
    <row r="36026" spans="53:56" ht="15" x14ac:dyDescent="0.25">
      <c r="BA36026" s="90" t="s">
        <v>40640</v>
      </c>
      <c r="BB36026" s="90" t="s">
        <v>5238</v>
      </c>
      <c r="BC36026" s="90" t="s">
        <v>40603</v>
      </c>
      <c r="BD36026" s="90"/>
    </row>
    <row r="36027" spans="53:56" ht="15" x14ac:dyDescent="0.25">
      <c r="BA36027" s="91" t="s">
        <v>40641</v>
      </c>
      <c r="BB36027" s="91" t="s">
        <v>5238</v>
      </c>
      <c r="BC36027" s="91" t="s">
        <v>18459</v>
      </c>
      <c r="BD36027" s="91"/>
    </row>
    <row r="36028" spans="53:56" ht="15" x14ac:dyDescent="0.25">
      <c r="BA36028" s="90" t="s">
        <v>40642</v>
      </c>
      <c r="BB36028" s="90" t="s">
        <v>5238</v>
      </c>
      <c r="BC36028" s="90" t="s">
        <v>18459</v>
      </c>
      <c r="BD36028" s="90"/>
    </row>
    <row r="36029" spans="53:56" ht="15" x14ac:dyDescent="0.25">
      <c r="BA36029" s="91" t="s">
        <v>40643</v>
      </c>
      <c r="BB36029" s="91" t="s">
        <v>5238</v>
      </c>
      <c r="BC36029" s="91" t="s">
        <v>18459</v>
      </c>
      <c r="BD36029" s="91"/>
    </row>
    <row r="36030" spans="53:56" ht="15" x14ac:dyDescent="0.25">
      <c r="BA36030" s="90" t="s">
        <v>40644</v>
      </c>
      <c r="BB36030" s="90" t="s">
        <v>5238</v>
      </c>
      <c r="BC36030" s="90" t="s">
        <v>18459</v>
      </c>
      <c r="BD36030" s="90"/>
    </row>
    <row r="36031" spans="53:56" ht="15" x14ac:dyDescent="0.25">
      <c r="BA36031" s="91" t="s">
        <v>40645</v>
      </c>
      <c r="BB36031" s="91" t="s">
        <v>5238</v>
      </c>
      <c r="BC36031" s="91" t="s">
        <v>18459</v>
      </c>
      <c r="BD36031" s="91"/>
    </row>
    <row r="36032" spans="53:56" ht="15" x14ac:dyDescent="0.25">
      <c r="BA36032" s="90" t="s">
        <v>40646</v>
      </c>
      <c r="BB36032" s="90" t="s">
        <v>5238</v>
      </c>
      <c r="BC36032" s="90" t="s">
        <v>18459</v>
      </c>
      <c r="BD36032" s="90"/>
    </row>
    <row r="36033" spans="53:56" ht="15" x14ac:dyDescent="0.25">
      <c r="BA36033" s="91" t="s">
        <v>40647</v>
      </c>
      <c r="BB36033" s="91" t="s">
        <v>5238</v>
      </c>
      <c r="BC36033" s="91" t="s">
        <v>18459</v>
      </c>
      <c r="BD36033" s="91"/>
    </row>
    <row r="36034" spans="53:56" ht="15" x14ac:dyDescent="0.25">
      <c r="BA36034" s="90" t="s">
        <v>40648</v>
      </c>
      <c r="BB36034" s="90" t="s">
        <v>5238</v>
      </c>
      <c r="BC36034" s="90" t="s">
        <v>18459</v>
      </c>
      <c r="BD36034" s="90"/>
    </row>
    <row r="36035" spans="53:56" ht="15" x14ac:dyDescent="0.25">
      <c r="BA36035" s="91" t="s">
        <v>40649</v>
      </c>
      <c r="BB36035" s="91" t="s">
        <v>5238</v>
      </c>
      <c r="BC36035" s="91" t="s">
        <v>18459</v>
      </c>
      <c r="BD36035" s="91"/>
    </row>
    <row r="36036" spans="53:56" ht="15" x14ac:dyDescent="0.25">
      <c r="BA36036" s="90" t="s">
        <v>40650</v>
      </c>
      <c r="BB36036" s="90" t="s">
        <v>5238</v>
      </c>
      <c r="BC36036" s="90" t="s">
        <v>18459</v>
      </c>
      <c r="BD36036" s="90"/>
    </row>
    <row r="36037" spans="53:56" ht="15" x14ac:dyDescent="0.25">
      <c r="BA36037" s="91" t="s">
        <v>40651</v>
      </c>
      <c r="BB36037" s="91" t="s">
        <v>5238</v>
      </c>
      <c r="BC36037" s="91" t="s">
        <v>18459</v>
      </c>
      <c r="BD36037" s="91"/>
    </row>
    <row r="36038" spans="53:56" ht="15" x14ac:dyDescent="0.25">
      <c r="BA36038" s="90" t="s">
        <v>40652</v>
      </c>
      <c r="BB36038" s="90" t="s">
        <v>5238</v>
      </c>
      <c r="BC36038" s="90" t="s">
        <v>18459</v>
      </c>
      <c r="BD36038" s="90"/>
    </row>
    <row r="36039" spans="53:56" ht="15" x14ac:dyDescent="0.25">
      <c r="BA36039" s="91" t="s">
        <v>40653</v>
      </c>
      <c r="BB36039" s="91" t="s">
        <v>5238</v>
      </c>
      <c r="BC36039" s="91" t="s">
        <v>18459</v>
      </c>
      <c r="BD36039" s="91"/>
    </row>
    <row r="36040" spans="53:56" ht="15" x14ac:dyDescent="0.25">
      <c r="BA36040" s="90" t="s">
        <v>40654</v>
      </c>
      <c r="BB36040" s="90" t="s">
        <v>5238</v>
      </c>
      <c r="BC36040" s="90" t="s">
        <v>18459</v>
      </c>
      <c r="BD36040" s="90"/>
    </row>
    <row r="36041" spans="53:56" ht="15" x14ac:dyDescent="0.25">
      <c r="BA36041" s="91" t="s">
        <v>40655</v>
      </c>
      <c r="BB36041" s="91" t="s">
        <v>5238</v>
      </c>
      <c r="BC36041" s="91" t="s">
        <v>18459</v>
      </c>
      <c r="BD36041" s="91"/>
    </row>
    <row r="36042" spans="53:56" ht="15" x14ac:dyDescent="0.25">
      <c r="BA36042" s="90" t="s">
        <v>40656</v>
      </c>
      <c r="BB36042" s="90" t="s">
        <v>5238</v>
      </c>
      <c r="BC36042" s="90" t="s">
        <v>18459</v>
      </c>
      <c r="BD36042" s="90"/>
    </row>
    <row r="36043" spans="53:56" ht="15" x14ac:dyDescent="0.25">
      <c r="BA36043" s="91" t="s">
        <v>40657</v>
      </c>
      <c r="BB36043" s="91" t="s">
        <v>5238</v>
      </c>
      <c r="BC36043" s="91" t="s">
        <v>18459</v>
      </c>
      <c r="BD36043" s="91"/>
    </row>
    <row r="36044" spans="53:56" ht="15" x14ac:dyDescent="0.25">
      <c r="BA36044" s="90" t="s">
        <v>40658</v>
      </c>
      <c r="BB36044" s="90" t="s">
        <v>5238</v>
      </c>
      <c r="BC36044" s="90" t="s">
        <v>18459</v>
      </c>
      <c r="BD36044" s="90"/>
    </row>
    <row r="36045" spans="53:56" ht="15" x14ac:dyDescent="0.25">
      <c r="BA36045" s="91" t="s">
        <v>40659</v>
      </c>
      <c r="BB36045" s="91" t="s">
        <v>5238</v>
      </c>
      <c r="BC36045" s="91" t="s">
        <v>18459</v>
      </c>
      <c r="BD36045" s="91"/>
    </row>
    <row r="36046" spans="53:56" ht="15" x14ac:dyDescent="0.25">
      <c r="BA36046" s="90" t="s">
        <v>40660</v>
      </c>
      <c r="BB36046" s="90" t="s">
        <v>5238</v>
      </c>
      <c r="BC36046" s="90" t="s">
        <v>18459</v>
      </c>
      <c r="BD36046" s="90"/>
    </row>
    <row r="36047" spans="53:56" ht="15" x14ac:dyDescent="0.25">
      <c r="BA36047" s="91" t="s">
        <v>40661</v>
      </c>
      <c r="BB36047" s="91" t="s">
        <v>5238</v>
      </c>
      <c r="BC36047" s="91" t="s">
        <v>18459</v>
      </c>
      <c r="BD36047" s="91"/>
    </row>
    <row r="36048" spans="53:56" ht="15" x14ac:dyDescent="0.25">
      <c r="BA36048" s="90" t="s">
        <v>40662</v>
      </c>
      <c r="BB36048" s="90" t="s">
        <v>5238</v>
      </c>
      <c r="BC36048" s="90" t="s">
        <v>18459</v>
      </c>
      <c r="BD36048" s="90"/>
    </row>
    <row r="36049" spans="53:56" ht="15" x14ac:dyDescent="0.25">
      <c r="BA36049" s="91" t="s">
        <v>40663</v>
      </c>
      <c r="BB36049" s="91" t="s">
        <v>5238</v>
      </c>
      <c r="BC36049" s="91" t="s">
        <v>18459</v>
      </c>
      <c r="BD36049" s="91"/>
    </row>
    <row r="36050" spans="53:56" ht="15" x14ac:dyDescent="0.25">
      <c r="BA36050" s="90" t="s">
        <v>40664</v>
      </c>
      <c r="BB36050" s="90" t="s">
        <v>5238</v>
      </c>
      <c r="BC36050" s="90" t="s">
        <v>18459</v>
      </c>
      <c r="BD36050" s="90"/>
    </row>
    <row r="36051" spans="53:56" ht="15" x14ac:dyDescent="0.25">
      <c r="BA36051" s="91" t="s">
        <v>40665</v>
      </c>
      <c r="BB36051" s="91" t="s">
        <v>5238</v>
      </c>
      <c r="BC36051" s="91" t="s">
        <v>18459</v>
      </c>
      <c r="BD36051" s="91"/>
    </row>
    <row r="36052" spans="53:56" ht="15" x14ac:dyDescent="0.25">
      <c r="BA36052" s="90" t="s">
        <v>40666</v>
      </c>
      <c r="BB36052" s="90" t="s">
        <v>5238</v>
      </c>
      <c r="BC36052" s="90" t="s">
        <v>18459</v>
      </c>
      <c r="BD36052" s="90"/>
    </row>
    <row r="36053" spans="53:56" ht="15" x14ac:dyDescent="0.25">
      <c r="BA36053" s="91" t="s">
        <v>40667</v>
      </c>
      <c r="BB36053" s="91" t="s">
        <v>5238</v>
      </c>
      <c r="BC36053" s="91" t="s">
        <v>18459</v>
      </c>
      <c r="BD36053" s="91"/>
    </row>
    <row r="36054" spans="53:56" ht="15" x14ac:dyDescent="0.25">
      <c r="BA36054" s="90" t="s">
        <v>40668</v>
      </c>
      <c r="BB36054" s="90" t="s">
        <v>5238</v>
      </c>
      <c r="BC36054" s="90" t="s">
        <v>18459</v>
      </c>
      <c r="BD36054" s="90"/>
    </row>
    <row r="36055" spans="53:56" ht="15" x14ac:dyDescent="0.25">
      <c r="BA36055" s="91" t="s">
        <v>40669</v>
      </c>
      <c r="BB36055" s="91" t="s">
        <v>5238</v>
      </c>
      <c r="BC36055" s="91" t="s">
        <v>18459</v>
      </c>
      <c r="BD36055" s="91"/>
    </row>
    <row r="36056" spans="53:56" ht="15" x14ac:dyDescent="0.25">
      <c r="BA36056" s="90" t="s">
        <v>40670</v>
      </c>
      <c r="BB36056" s="90" t="s">
        <v>5238</v>
      </c>
      <c r="BC36056" s="90" t="s">
        <v>18459</v>
      </c>
      <c r="BD36056" s="90"/>
    </row>
    <row r="36057" spans="53:56" ht="15" x14ac:dyDescent="0.25">
      <c r="BA36057" s="91" t="s">
        <v>40671</v>
      </c>
      <c r="BB36057" s="91" t="s">
        <v>5238</v>
      </c>
      <c r="BC36057" s="91" t="s">
        <v>18459</v>
      </c>
      <c r="BD36057" s="91"/>
    </row>
    <row r="36058" spans="53:56" ht="15" x14ac:dyDescent="0.25">
      <c r="BA36058" s="90" t="s">
        <v>40672</v>
      </c>
      <c r="BB36058" s="90" t="s">
        <v>5238</v>
      </c>
      <c r="BC36058" s="90" t="s">
        <v>18459</v>
      </c>
      <c r="BD36058" s="90"/>
    </row>
    <row r="36059" spans="53:56" ht="15" x14ac:dyDescent="0.25">
      <c r="BA36059" s="91" t="s">
        <v>40673</v>
      </c>
      <c r="BB36059" s="91" t="s">
        <v>5238</v>
      </c>
      <c r="BC36059" s="91" t="s">
        <v>18459</v>
      </c>
      <c r="BD36059" s="91"/>
    </row>
    <row r="36060" spans="53:56" ht="15" x14ac:dyDescent="0.25">
      <c r="BA36060" s="90" t="s">
        <v>40674</v>
      </c>
      <c r="BB36060" s="90" t="s">
        <v>5238</v>
      </c>
      <c r="BC36060" s="90" t="s">
        <v>18459</v>
      </c>
      <c r="BD36060" s="90"/>
    </row>
    <row r="36061" spans="53:56" ht="15" x14ac:dyDescent="0.25">
      <c r="BA36061" s="91" t="s">
        <v>40675</v>
      </c>
      <c r="BB36061" s="91" t="s">
        <v>5238</v>
      </c>
      <c r="BC36061" s="91" t="s">
        <v>18459</v>
      </c>
      <c r="BD36061" s="91"/>
    </row>
    <row r="36062" spans="53:56" ht="15" x14ac:dyDescent="0.25">
      <c r="BA36062" s="90" t="s">
        <v>40676</v>
      </c>
      <c r="BB36062" s="90" t="s">
        <v>5238</v>
      </c>
      <c r="BC36062" s="90" t="s">
        <v>18459</v>
      </c>
      <c r="BD36062" s="90"/>
    </row>
    <row r="36063" spans="53:56" ht="15" x14ac:dyDescent="0.25">
      <c r="BA36063" s="91" t="s">
        <v>40677</v>
      </c>
      <c r="BB36063" s="91" t="s">
        <v>5238</v>
      </c>
      <c r="BC36063" s="91" t="s">
        <v>18459</v>
      </c>
      <c r="BD36063" s="91"/>
    </row>
    <row r="36064" spans="53:56" ht="15" x14ac:dyDescent="0.25">
      <c r="BA36064" s="90" t="s">
        <v>40678</v>
      </c>
      <c r="BB36064" s="90" t="s">
        <v>5238</v>
      </c>
      <c r="BC36064" s="90" t="s">
        <v>18459</v>
      </c>
      <c r="BD36064" s="90"/>
    </row>
    <row r="36065" spans="53:56" ht="15" x14ac:dyDescent="0.25">
      <c r="BA36065" s="91" t="s">
        <v>40679</v>
      </c>
      <c r="BB36065" s="91" t="s">
        <v>5238</v>
      </c>
      <c r="BC36065" s="91" t="s">
        <v>18459</v>
      </c>
      <c r="BD36065" s="91"/>
    </row>
    <row r="36066" spans="53:56" ht="15" x14ac:dyDescent="0.25">
      <c r="BA36066" s="90" t="s">
        <v>40680</v>
      </c>
      <c r="BB36066" s="90" t="s">
        <v>5238</v>
      </c>
      <c r="BC36066" s="90" t="s">
        <v>18459</v>
      </c>
      <c r="BD36066" s="90"/>
    </row>
    <row r="36067" spans="53:56" ht="15" x14ac:dyDescent="0.25">
      <c r="BA36067" s="91" t="s">
        <v>40681</v>
      </c>
      <c r="BB36067" s="91" t="s">
        <v>5238</v>
      </c>
      <c r="BC36067" s="91" t="s">
        <v>18459</v>
      </c>
      <c r="BD36067" s="91"/>
    </row>
    <row r="36068" spans="53:56" ht="15" x14ac:dyDescent="0.25">
      <c r="BA36068" s="90" t="s">
        <v>40682</v>
      </c>
      <c r="BB36068" s="90" t="s">
        <v>5238</v>
      </c>
      <c r="BC36068" s="90" t="s">
        <v>18459</v>
      </c>
      <c r="BD36068" s="90"/>
    </row>
    <row r="36069" spans="53:56" ht="15" x14ac:dyDescent="0.25">
      <c r="BA36069" s="91" t="s">
        <v>40683</v>
      </c>
      <c r="BB36069" s="91" t="s">
        <v>5238</v>
      </c>
      <c r="BC36069" s="91" t="s">
        <v>18459</v>
      </c>
      <c r="BD36069" s="91"/>
    </row>
    <row r="36070" spans="53:56" ht="15" x14ac:dyDescent="0.25">
      <c r="BA36070" s="90" t="s">
        <v>40684</v>
      </c>
      <c r="BB36070" s="90" t="s">
        <v>5238</v>
      </c>
      <c r="BC36070" s="90" t="s">
        <v>18459</v>
      </c>
      <c r="BD36070" s="90"/>
    </row>
    <row r="36071" spans="53:56" ht="15" x14ac:dyDescent="0.25">
      <c r="BA36071" s="91" t="s">
        <v>40685</v>
      </c>
      <c r="BB36071" s="91" t="s">
        <v>5238</v>
      </c>
      <c r="BC36071" s="91" t="s">
        <v>18459</v>
      </c>
      <c r="BD36071" s="91"/>
    </row>
    <row r="36072" spans="53:56" ht="15" x14ac:dyDescent="0.25">
      <c r="BA36072" s="91" t="s">
        <v>40686</v>
      </c>
      <c r="BB36072" s="91" t="s">
        <v>5238</v>
      </c>
      <c r="BC36072" s="91" t="s">
        <v>18459</v>
      </c>
      <c r="BD36072" s="91"/>
    </row>
    <row r="36073" spans="53:56" ht="15" x14ac:dyDescent="0.25">
      <c r="BA36073" s="90" t="s">
        <v>40687</v>
      </c>
      <c r="BB36073" s="90" t="s">
        <v>5238</v>
      </c>
      <c r="BC36073" s="90" t="s">
        <v>18459</v>
      </c>
      <c r="BD36073" s="90"/>
    </row>
    <row r="36074" spans="53:56" ht="15" x14ac:dyDescent="0.25">
      <c r="BA36074" s="91" t="s">
        <v>40688</v>
      </c>
      <c r="BB36074" s="91" t="s">
        <v>5238</v>
      </c>
      <c r="BC36074" s="91" t="s">
        <v>18459</v>
      </c>
      <c r="BD36074" s="91"/>
    </row>
    <row r="36075" spans="53:56" ht="15" x14ac:dyDescent="0.25">
      <c r="BA36075" s="90" t="s">
        <v>40689</v>
      </c>
      <c r="BB36075" s="90" t="s">
        <v>5238</v>
      </c>
      <c r="BC36075" s="90" t="s">
        <v>18459</v>
      </c>
      <c r="BD36075" s="90"/>
    </row>
    <row r="36076" spans="53:56" ht="15" x14ac:dyDescent="0.25">
      <c r="BA36076" s="90" t="s">
        <v>40690</v>
      </c>
      <c r="BB36076" s="90" t="s">
        <v>5238</v>
      </c>
      <c r="BC36076" s="90" t="s">
        <v>18459</v>
      </c>
      <c r="BD36076" s="90"/>
    </row>
    <row r="36077" spans="53:56" ht="15" x14ac:dyDescent="0.25">
      <c r="BA36077" s="91" t="s">
        <v>40691</v>
      </c>
      <c r="BB36077" s="91" t="s">
        <v>5238</v>
      </c>
      <c r="BC36077" s="91" t="s">
        <v>18459</v>
      </c>
      <c r="BD36077" s="91"/>
    </row>
    <row r="36078" spans="53:56" ht="15" x14ac:dyDescent="0.25">
      <c r="BA36078" s="90" t="s">
        <v>40692</v>
      </c>
      <c r="BB36078" s="90" t="s">
        <v>5238</v>
      </c>
      <c r="BC36078" s="90" t="s">
        <v>18459</v>
      </c>
      <c r="BD36078" s="90"/>
    </row>
    <row r="36079" spans="53:56" ht="15" x14ac:dyDescent="0.25">
      <c r="BA36079" s="91" t="s">
        <v>40693</v>
      </c>
      <c r="BB36079" s="91" t="s">
        <v>5238</v>
      </c>
      <c r="BC36079" s="91" t="s">
        <v>18459</v>
      </c>
      <c r="BD36079" s="91"/>
    </row>
    <row r="36080" spans="53:56" ht="15" x14ac:dyDescent="0.25">
      <c r="BA36080" s="90" t="s">
        <v>40694</v>
      </c>
      <c r="BB36080" s="90" t="s">
        <v>5238</v>
      </c>
      <c r="BC36080" s="90" t="s">
        <v>40695</v>
      </c>
      <c r="BD36080" s="90"/>
    </row>
    <row r="36081" spans="53:56" ht="15" x14ac:dyDescent="0.25">
      <c r="BA36081" s="91" t="s">
        <v>40694</v>
      </c>
      <c r="BB36081" s="91" t="s">
        <v>5238</v>
      </c>
      <c r="BC36081" s="91" t="s">
        <v>18459</v>
      </c>
      <c r="BD36081" s="91"/>
    </row>
    <row r="36082" spans="53:56" ht="15" x14ac:dyDescent="0.25">
      <c r="BA36082" s="90" t="s">
        <v>40696</v>
      </c>
      <c r="BB36082" s="90" t="s">
        <v>5238</v>
      </c>
      <c r="BC36082" s="90" t="s">
        <v>18459</v>
      </c>
      <c r="BD36082" s="90"/>
    </row>
    <row r="36083" spans="53:56" ht="15" x14ac:dyDescent="0.25">
      <c r="BA36083" s="91" t="s">
        <v>40697</v>
      </c>
      <c r="BB36083" s="91" t="s">
        <v>5238</v>
      </c>
      <c r="BC36083" s="91" t="s">
        <v>18459</v>
      </c>
      <c r="BD36083" s="91"/>
    </row>
    <row r="36084" spans="53:56" ht="15" x14ac:dyDescent="0.25">
      <c r="BA36084" s="90" t="s">
        <v>40698</v>
      </c>
      <c r="BB36084" s="90" t="s">
        <v>5238</v>
      </c>
      <c r="BC36084" s="90" t="s">
        <v>18459</v>
      </c>
      <c r="BD36084" s="90"/>
    </row>
    <row r="36085" spans="53:56" ht="15" x14ac:dyDescent="0.25">
      <c r="BA36085" s="90" t="s">
        <v>40699</v>
      </c>
      <c r="BB36085" s="90" t="s">
        <v>5238</v>
      </c>
      <c r="BC36085" s="90" t="s">
        <v>18459</v>
      </c>
      <c r="BD36085" s="90"/>
    </row>
    <row r="36086" spans="53:56" ht="15" x14ac:dyDescent="0.25">
      <c r="BA36086" s="91" t="s">
        <v>40700</v>
      </c>
      <c r="BB36086" s="91" t="s">
        <v>5238</v>
      </c>
      <c r="BC36086" s="91" t="s">
        <v>18459</v>
      </c>
      <c r="BD36086" s="91"/>
    </row>
    <row r="36087" spans="53:56" ht="15" x14ac:dyDescent="0.25">
      <c r="BA36087" s="90" t="s">
        <v>40701</v>
      </c>
      <c r="BB36087" s="90" t="s">
        <v>5238</v>
      </c>
      <c r="BC36087" s="90" t="s">
        <v>18459</v>
      </c>
      <c r="BD36087" s="90"/>
    </row>
    <row r="36088" spans="53:56" ht="15" x14ac:dyDescent="0.25">
      <c r="BA36088" s="91" t="s">
        <v>40702</v>
      </c>
      <c r="BB36088" s="91" t="s">
        <v>5238</v>
      </c>
      <c r="BC36088" s="91" t="s">
        <v>18459</v>
      </c>
      <c r="BD36088" s="91"/>
    </row>
    <row r="36089" spans="53:56" ht="15" x14ac:dyDescent="0.25">
      <c r="BA36089" s="91" t="s">
        <v>40703</v>
      </c>
      <c r="BB36089" s="91" t="s">
        <v>5238</v>
      </c>
      <c r="BC36089" s="91" t="s">
        <v>18459</v>
      </c>
      <c r="BD36089" s="91"/>
    </row>
    <row r="36090" spans="53:56" ht="15" x14ac:dyDescent="0.25">
      <c r="BA36090" s="90" t="s">
        <v>40704</v>
      </c>
      <c r="BB36090" s="90" t="s">
        <v>5238</v>
      </c>
      <c r="BC36090" s="90" t="s">
        <v>18459</v>
      </c>
      <c r="BD36090" s="90"/>
    </row>
    <row r="36091" spans="53:56" ht="15" x14ac:dyDescent="0.25">
      <c r="BA36091" s="91" t="s">
        <v>40705</v>
      </c>
      <c r="BB36091" s="91" t="s">
        <v>5238</v>
      </c>
      <c r="BC36091" s="91" t="s">
        <v>18459</v>
      </c>
      <c r="BD36091" s="91"/>
    </row>
    <row r="36092" spans="53:56" ht="15" x14ac:dyDescent="0.25">
      <c r="BA36092" s="90" t="s">
        <v>40706</v>
      </c>
      <c r="BB36092" s="90" t="s">
        <v>5238</v>
      </c>
      <c r="BC36092" s="90" t="s">
        <v>18459</v>
      </c>
      <c r="BD36092" s="90"/>
    </row>
    <row r="36093" spans="53:56" ht="15" x14ac:dyDescent="0.25">
      <c r="BA36093" s="90" t="s">
        <v>40707</v>
      </c>
      <c r="BB36093" s="90" t="s">
        <v>5238</v>
      </c>
      <c r="BC36093" s="90" t="s">
        <v>18459</v>
      </c>
      <c r="BD36093" s="90"/>
    </row>
    <row r="36094" spans="53:56" ht="15" x14ac:dyDescent="0.25">
      <c r="BA36094" s="91" t="s">
        <v>40708</v>
      </c>
      <c r="BB36094" s="91" t="s">
        <v>5238</v>
      </c>
      <c r="BC36094" s="91" t="s">
        <v>18459</v>
      </c>
      <c r="BD36094" s="91"/>
    </row>
    <row r="36095" spans="53:56" ht="15" x14ac:dyDescent="0.25">
      <c r="BA36095" s="90" t="s">
        <v>40709</v>
      </c>
      <c r="BB36095" s="90" t="s">
        <v>5238</v>
      </c>
      <c r="BC36095" s="90" t="s">
        <v>18459</v>
      </c>
      <c r="BD36095" s="90"/>
    </row>
    <row r="36096" spans="53:56" ht="15" x14ac:dyDescent="0.25">
      <c r="BA36096" s="91" t="s">
        <v>40710</v>
      </c>
      <c r="BB36096" s="91" t="s">
        <v>5238</v>
      </c>
      <c r="BC36096" s="91" t="s">
        <v>18459</v>
      </c>
      <c r="BD36096" s="91"/>
    </row>
    <row r="36097" spans="53:56" ht="15" x14ac:dyDescent="0.25">
      <c r="BA36097" s="90" t="s">
        <v>40711</v>
      </c>
      <c r="BB36097" s="90" t="s">
        <v>5238</v>
      </c>
      <c r="BC36097" s="90" t="s">
        <v>18459</v>
      </c>
      <c r="BD36097" s="90"/>
    </row>
    <row r="36098" spans="53:56" ht="15" x14ac:dyDescent="0.25">
      <c r="BA36098" s="91" t="s">
        <v>40712</v>
      </c>
      <c r="BB36098" s="91" t="s">
        <v>5238</v>
      </c>
      <c r="BC36098" s="91" t="s">
        <v>18459</v>
      </c>
      <c r="BD36098" s="91"/>
    </row>
    <row r="36099" spans="53:56" ht="15" x14ac:dyDescent="0.25">
      <c r="BA36099" s="91" t="s">
        <v>40713</v>
      </c>
      <c r="BB36099" s="91" t="s">
        <v>5238</v>
      </c>
      <c r="BC36099" s="91" t="s">
        <v>18459</v>
      </c>
      <c r="BD36099" s="91"/>
    </row>
    <row r="36100" spans="53:56" ht="15" x14ac:dyDescent="0.25">
      <c r="BA36100" s="90" t="s">
        <v>40714</v>
      </c>
      <c r="BB36100" s="90" t="s">
        <v>5238</v>
      </c>
      <c r="BC36100" s="90" t="s">
        <v>18459</v>
      </c>
      <c r="BD36100" s="90"/>
    </row>
    <row r="36101" spans="53:56" ht="15" x14ac:dyDescent="0.25">
      <c r="BA36101" s="91" t="s">
        <v>40715</v>
      </c>
      <c r="BB36101" s="91" t="s">
        <v>5238</v>
      </c>
      <c r="BC36101" s="91" t="s">
        <v>18459</v>
      </c>
      <c r="BD36101" s="91"/>
    </row>
    <row r="36102" spans="53:56" ht="15" x14ac:dyDescent="0.25">
      <c r="BA36102" s="90" t="s">
        <v>40716</v>
      </c>
      <c r="BB36102" s="90" t="s">
        <v>5238</v>
      </c>
      <c r="BC36102" s="90" t="s">
        <v>18459</v>
      </c>
      <c r="BD36102" s="90"/>
    </row>
    <row r="36103" spans="53:56" ht="15" x14ac:dyDescent="0.25">
      <c r="BA36103" s="90" t="s">
        <v>40717</v>
      </c>
      <c r="BB36103" s="90" t="s">
        <v>5238</v>
      </c>
      <c r="BC36103" s="90" t="s">
        <v>18459</v>
      </c>
      <c r="BD36103" s="90"/>
    </row>
    <row r="36104" spans="53:56" ht="15" x14ac:dyDescent="0.25">
      <c r="BA36104" s="91" t="s">
        <v>40718</v>
      </c>
      <c r="BB36104" s="91" t="s">
        <v>5238</v>
      </c>
      <c r="BC36104" s="91" t="s">
        <v>18459</v>
      </c>
      <c r="BD36104" s="91"/>
    </row>
    <row r="36105" spans="53:56" ht="15" x14ac:dyDescent="0.25">
      <c r="BA36105" s="90" t="s">
        <v>40719</v>
      </c>
      <c r="BB36105" s="90" t="s">
        <v>5238</v>
      </c>
      <c r="BC36105" s="90" t="s">
        <v>18459</v>
      </c>
      <c r="BD36105" s="90"/>
    </row>
    <row r="36106" spans="53:56" ht="15" x14ac:dyDescent="0.25">
      <c r="BA36106" s="91" t="s">
        <v>40720</v>
      </c>
      <c r="BB36106" s="91" t="s">
        <v>5238</v>
      </c>
      <c r="BC36106" s="91" t="s">
        <v>18459</v>
      </c>
      <c r="BD36106" s="91"/>
    </row>
    <row r="36107" spans="53:56" ht="15" x14ac:dyDescent="0.25">
      <c r="BA36107" s="91" t="s">
        <v>40721</v>
      </c>
      <c r="BB36107" s="91" t="s">
        <v>5238</v>
      </c>
      <c r="BC36107" s="91" t="s">
        <v>18459</v>
      </c>
      <c r="BD36107" s="91"/>
    </row>
    <row r="36108" spans="53:56" ht="15" x14ac:dyDescent="0.25">
      <c r="BA36108" s="90" t="s">
        <v>40722</v>
      </c>
      <c r="BB36108" s="90" t="s">
        <v>5238</v>
      </c>
      <c r="BC36108" s="90" t="s">
        <v>18459</v>
      </c>
      <c r="BD36108" s="90"/>
    </row>
    <row r="36109" spans="53:56" ht="15" x14ac:dyDescent="0.25">
      <c r="BA36109" s="91" t="s">
        <v>40723</v>
      </c>
      <c r="BB36109" s="91" t="s">
        <v>5238</v>
      </c>
      <c r="BC36109" s="91" t="s">
        <v>18459</v>
      </c>
      <c r="BD36109" s="91"/>
    </row>
    <row r="36110" spans="53:56" ht="15" x14ac:dyDescent="0.25">
      <c r="BA36110" s="91" t="s">
        <v>40724</v>
      </c>
      <c r="BB36110" s="91" t="s">
        <v>5238</v>
      </c>
      <c r="BC36110" s="91" t="s">
        <v>40695</v>
      </c>
      <c r="BD36110" s="91"/>
    </row>
    <row r="36111" spans="53:56" ht="15" x14ac:dyDescent="0.25">
      <c r="BA36111" s="90" t="s">
        <v>40724</v>
      </c>
      <c r="BB36111" s="90" t="s">
        <v>5238</v>
      </c>
      <c r="BC36111" s="90" t="s">
        <v>18459</v>
      </c>
      <c r="BD36111" s="90"/>
    </row>
    <row r="36112" spans="53:56" ht="15" x14ac:dyDescent="0.25">
      <c r="BA36112" s="91" t="s">
        <v>40725</v>
      </c>
      <c r="BB36112" s="91" t="s">
        <v>5238</v>
      </c>
      <c r="BC36112" s="91" t="s">
        <v>40695</v>
      </c>
      <c r="BD36112" s="91"/>
    </row>
    <row r="36113" spans="53:56" ht="15" x14ac:dyDescent="0.25">
      <c r="BA36113" s="90" t="s">
        <v>40725</v>
      </c>
      <c r="BB36113" s="90" t="s">
        <v>5238</v>
      </c>
      <c r="BC36113" s="90" t="s">
        <v>18459</v>
      </c>
      <c r="BD36113" s="90"/>
    </row>
    <row r="36114" spans="53:56" ht="15" x14ac:dyDescent="0.25">
      <c r="BA36114" s="91" t="s">
        <v>40726</v>
      </c>
      <c r="BB36114" s="91" t="s">
        <v>5238</v>
      </c>
      <c r="BC36114" s="91" t="s">
        <v>18459</v>
      </c>
      <c r="BD36114" s="91"/>
    </row>
    <row r="36115" spans="53:56" ht="15" x14ac:dyDescent="0.25">
      <c r="BA36115" s="90" t="s">
        <v>40727</v>
      </c>
      <c r="BB36115" s="90" t="s">
        <v>5238</v>
      </c>
      <c r="BC36115" s="90" t="s">
        <v>18459</v>
      </c>
      <c r="BD36115" s="90"/>
    </row>
    <row r="36116" spans="53:56" ht="15" x14ac:dyDescent="0.25">
      <c r="BA36116" s="91" t="s">
        <v>40728</v>
      </c>
      <c r="BB36116" s="91" t="s">
        <v>5238</v>
      </c>
      <c r="BC36116" s="91" t="s">
        <v>18459</v>
      </c>
      <c r="BD36116" s="91"/>
    </row>
    <row r="36117" spans="53:56" ht="15" x14ac:dyDescent="0.25">
      <c r="BA36117" s="91" t="s">
        <v>40729</v>
      </c>
      <c r="BB36117" s="91" t="s">
        <v>5238</v>
      </c>
      <c r="BC36117" s="91" t="s">
        <v>18459</v>
      </c>
      <c r="BD36117" s="91"/>
    </row>
    <row r="36118" spans="53:56" ht="15" x14ac:dyDescent="0.25">
      <c r="BA36118" s="90" t="s">
        <v>40730</v>
      </c>
      <c r="BB36118" s="90" t="s">
        <v>5238</v>
      </c>
      <c r="BC36118" s="90" t="s">
        <v>18459</v>
      </c>
      <c r="BD36118" s="90"/>
    </row>
    <row r="36119" spans="53:56" ht="15" x14ac:dyDescent="0.25">
      <c r="BA36119" s="91" t="s">
        <v>40731</v>
      </c>
      <c r="BB36119" s="91" t="s">
        <v>5238</v>
      </c>
      <c r="BC36119" s="91" t="s">
        <v>18459</v>
      </c>
      <c r="BD36119" s="91"/>
    </row>
    <row r="36120" spans="53:56" ht="15" x14ac:dyDescent="0.25">
      <c r="BA36120" s="90" t="s">
        <v>40732</v>
      </c>
      <c r="BB36120" s="90" t="s">
        <v>5238</v>
      </c>
      <c r="BC36120" s="90" t="s">
        <v>18459</v>
      </c>
      <c r="BD36120" s="90"/>
    </row>
    <row r="36121" spans="53:56" ht="15" x14ac:dyDescent="0.25">
      <c r="BA36121" s="90" t="s">
        <v>40733</v>
      </c>
      <c r="BB36121" s="90" t="s">
        <v>5238</v>
      </c>
      <c r="BC36121" s="90" t="s">
        <v>18459</v>
      </c>
      <c r="BD36121" s="90"/>
    </row>
    <row r="36122" spans="53:56" ht="15" x14ac:dyDescent="0.25">
      <c r="BA36122" s="91" t="s">
        <v>40734</v>
      </c>
      <c r="BB36122" s="91" t="s">
        <v>5238</v>
      </c>
      <c r="BC36122" s="91" t="s">
        <v>18459</v>
      </c>
      <c r="BD36122" s="91"/>
    </row>
    <row r="36123" spans="53:56" ht="15" x14ac:dyDescent="0.25">
      <c r="BA36123" s="91" t="s">
        <v>40735</v>
      </c>
      <c r="BB36123" s="91" t="s">
        <v>5238</v>
      </c>
      <c r="BC36123" s="91" t="s">
        <v>18459</v>
      </c>
      <c r="BD36123" s="91"/>
    </row>
    <row r="36124" spans="53:56" ht="15" x14ac:dyDescent="0.25">
      <c r="BA36124" s="90" t="s">
        <v>40736</v>
      </c>
      <c r="BB36124" s="90" t="s">
        <v>5238</v>
      </c>
      <c r="BC36124" s="90" t="s">
        <v>18459</v>
      </c>
      <c r="BD36124" s="90"/>
    </row>
    <row r="36125" spans="53:56" ht="15" x14ac:dyDescent="0.25">
      <c r="BA36125" s="91" t="s">
        <v>40737</v>
      </c>
      <c r="BB36125" s="91" t="s">
        <v>5238</v>
      </c>
      <c r="BC36125" s="91" t="s">
        <v>18459</v>
      </c>
      <c r="BD36125" s="91"/>
    </row>
    <row r="36126" spans="53:56" ht="15" x14ac:dyDescent="0.25">
      <c r="BA36126" s="91" t="s">
        <v>40738</v>
      </c>
      <c r="BB36126" s="91" t="s">
        <v>5238</v>
      </c>
      <c r="BC36126" s="91" t="s">
        <v>18459</v>
      </c>
      <c r="BD36126" s="91"/>
    </row>
    <row r="36127" spans="53:56" ht="15" x14ac:dyDescent="0.25">
      <c r="BA36127" s="90" t="s">
        <v>40739</v>
      </c>
      <c r="BB36127" s="90" t="s">
        <v>5238</v>
      </c>
      <c r="BC36127" s="90" t="s">
        <v>18459</v>
      </c>
      <c r="BD36127" s="90"/>
    </row>
    <row r="36128" spans="53:56" ht="15" x14ac:dyDescent="0.25">
      <c r="BA36128" s="91" t="s">
        <v>40740</v>
      </c>
      <c r="BB36128" s="91" t="s">
        <v>5238</v>
      </c>
      <c r="BC36128" s="91" t="s">
        <v>18459</v>
      </c>
      <c r="BD36128" s="91"/>
    </row>
    <row r="36129" spans="53:56" ht="15" x14ac:dyDescent="0.25">
      <c r="BA36129" s="91" t="s">
        <v>40741</v>
      </c>
      <c r="BB36129" s="91" t="s">
        <v>5238</v>
      </c>
      <c r="BC36129" s="91" t="s">
        <v>40695</v>
      </c>
      <c r="BD36129" s="91"/>
    </row>
    <row r="36130" spans="53:56" ht="15" x14ac:dyDescent="0.25">
      <c r="BA36130" s="90" t="s">
        <v>40741</v>
      </c>
      <c r="BB36130" s="90" t="s">
        <v>5238</v>
      </c>
      <c r="BC36130" s="90" t="s">
        <v>18459</v>
      </c>
      <c r="BD36130" s="90"/>
    </row>
    <row r="36131" spans="53:56" ht="15" x14ac:dyDescent="0.25">
      <c r="BA36131" s="90" t="s">
        <v>40742</v>
      </c>
      <c r="BB36131" s="90" t="s">
        <v>5238</v>
      </c>
      <c r="BC36131" s="90" t="s">
        <v>18459</v>
      </c>
      <c r="BD36131" s="90"/>
    </row>
    <row r="36132" spans="53:56" ht="15" x14ac:dyDescent="0.25">
      <c r="BA36132" s="91" t="s">
        <v>40743</v>
      </c>
      <c r="BB36132" s="91" t="s">
        <v>5238</v>
      </c>
      <c r="BC36132" s="91" t="s">
        <v>18459</v>
      </c>
      <c r="BD36132" s="91"/>
    </row>
    <row r="36133" spans="53:56" ht="15" x14ac:dyDescent="0.25">
      <c r="BA36133" s="90" t="s">
        <v>40744</v>
      </c>
      <c r="BB36133" s="90" t="s">
        <v>5238</v>
      </c>
      <c r="BC36133" s="90" t="s">
        <v>18459</v>
      </c>
      <c r="BD36133" s="90"/>
    </row>
    <row r="36134" spans="53:56" ht="15" x14ac:dyDescent="0.25">
      <c r="BA36134" s="91" t="s">
        <v>40745</v>
      </c>
      <c r="BB36134" s="91" t="s">
        <v>5238</v>
      </c>
      <c r="BC36134" s="91" t="s">
        <v>18459</v>
      </c>
      <c r="BD36134" s="91"/>
    </row>
    <row r="36135" spans="53:56" ht="15" x14ac:dyDescent="0.25">
      <c r="BA36135" s="91" t="s">
        <v>40746</v>
      </c>
      <c r="BB36135" s="91" t="s">
        <v>5238</v>
      </c>
      <c r="BC36135" s="91" t="s">
        <v>18459</v>
      </c>
      <c r="BD36135" s="91"/>
    </row>
    <row r="36136" spans="53:56" ht="15" x14ac:dyDescent="0.25">
      <c r="BA36136" s="90" t="s">
        <v>40747</v>
      </c>
      <c r="BB36136" s="90" t="s">
        <v>5238</v>
      </c>
      <c r="BC36136" s="90" t="s">
        <v>18459</v>
      </c>
      <c r="BD36136" s="90"/>
    </row>
    <row r="36137" spans="53:56" ht="15" x14ac:dyDescent="0.25">
      <c r="BA36137" s="91" t="s">
        <v>40748</v>
      </c>
      <c r="BB36137" s="91" t="s">
        <v>5238</v>
      </c>
      <c r="BC36137" s="91" t="s">
        <v>18459</v>
      </c>
      <c r="BD36137" s="91"/>
    </row>
    <row r="36138" spans="53:56" ht="15" x14ac:dyDescent="0.25">
      <c r="BA36138" s="90" t="s">
        <v>40749</v>
      </c>
      <c r="BB36138" s="90" t="s">
        <v>5238</v>
      </c>
      <c r="BC36138" s="90" t="s">
        <v>18459</v>
      </c>
      <c r="BD36138" s="90"/>
    </row>
    <row r="36139" spans="53:56" ht="15" x14ac:dyDescent="0.25">
      <c r="BA36139" s="91" t="s">
        <v>40750</v>
      </c>
      <c r="BB36139" s="91" t="s">
        <v>5238</v>
      </c>
      <c r="BC36139" s="91" t="s">
        <v>18459</v>
      </c>
      <c r="BD36139" s="91"/>
    </row>
    <row r="36140" spans="53:56" ht="15" x14ac:dyDescent="0.25">
      <c r="BA36140" s="90" t="s">
        <v>40751</v>
      </c>
      <c r="BB36140" s="90" t="s">
        <v>5238</v>
      </c>
      <c r="BC36140" s="90" t="s">
        <v>18459</v>
      </c>
      <c r="BD36140" s="90"/>
    </row>
    <row r="36141" spans="53:56" ht="15" x14ac:dyDescent="0.25">
      <c r="BA36141" s="90" t="s">
        <v>40752</v>
      </c>
      <c r="BB36141" s="90" t="s">
        <v>5238</v>
      </c>
      <c r="BC36141" s="90" t="s">
        <v>18459</v>
      </c>
      <c r="BD36141" s="90"/>
    </row>
    <row r="36142" spans="53:56" ht="15" x14ac:dyDescent="0.25">
      <c r="BA36142" s="91" t="s">
        <v>40753</v>
      </c>
      <c r="BB36142" s="91" t="s">
        <v>5238</v>
      </c>
      <c r="BC36142" s="91" t="s">
        <v>18459</v>
      </c>
      <c r="BD36142" s="91"/>
    </row>
    <row r="36143" spans="53:56" ht="15" x14ac:dyDescent="0.25">
      <c r="BA36143" s="90" t="s">
        <v>40754</v>
      </c>
      <c r="BB36143" s="90" t="s">
        <v>5238</v>
      </c>
      <c r="BC36143" s="90" t="s">
        <v>18459</v>
      </c>
      <c r="BD36143" s="90"/>
    </row>
    <row r="36144" spans="53:56" ht="15" x14ac:dyDescent="0.25">
      <c r="BA36144" s="91" t="s">
        <v>40755</v>
      </c>
      <c r="BB36144" s="91" t="s">
        <v>5238</v>
      </c>
      <c r="BC36144" s="91" t="s">
        <v>18459</v>
      </c>
      <c r="BD36144" s="91"/>
    </row>
    <row r="36145" spans="53:56" ht="15" x14ac:dyDescent="0.25">
      <c r="BA36145" s="91" t="s">
        <v>40756</v>
      </c>
      <c r="BB36145" s="91" t="s">
        <v>5238</v>
      </c>
      <c r="BC36145" s="91" t="s">
        <v>18459</v>
      </c>
      <c r="BD36145" s="91"/>
    </row>
    <row r="36146" spans="53:56" ht="15" x14ac:dyDescent="0.25">
      <c r="BA36146" s="90" t="s">
        <v>40757</v>
      </c>
      <c r="BB36146" s="90" t="s">
        <v>5238</v>
      </c>
      <c r="BC36146" s="90" t="s">
        <v>18459</v>
      </c>
      <c r="BD36146" s="90"/>
    </row>
    <row r="36147" spans="53:56" ht="15" x14ac:dyDescent="0.25">
      <c r="BA36147" s="91" t="s">
        <v>40758</v>
      </c>
      <c r="BB36147" s="91" t="s">
        <v>5238</v>
      </c>
      <c r="BC36147" s="91" t="s">
        <v>18459</v>
      </c>
      <c r="BD36147" s="91"/>
    </row>
    <row r="36148" spans="53:56" ht="15" x14ac:dyDescent="0.25">
      <c r="BA36148" s="90" t="s">
        <v>40759</v>
      </c>
      <c r="BB36148" s="90" t="s">
        <v>5238</v>
      </c>
      <c r="BC36148" s="90" t="s">
        <v>18459</v>
      </c>
      <c r="BD36148" s="90"/>
    </row>
    <row r="36149" spans="53:56" ht="15" x14ac:dyDescent="0.25">
      <c r="BA36149" s="90" t="s">
        <v>40760</v>
      </c>
      <c r="BB36149" s="90" t="s">
        <v>5238</v>
      </c>
      <c r="BC36149" s="90" t="s">
        <v>18459</v>
      </c>
      <c r="BD36149" s="90"/>
    </row>
    <row r="36150" spans="53:56" ht="15" x14ac:dyDescent="0.25">
      <c r="BA36150" s="91" t="s">
        <v>40761</v>
      </c>
      <c r="BB36150" s="91" t="s">
        <v>5238</v>
      </c>
      <c r="BC36150" s="91" t="s">
        <v>18459</v>
      </c>
      <c r="BD36150" s="91"/>
    </row>
    <row r="36151" spans="53:56" ht="15" x14ac:dyDescent="0.25">
      <c r="BA36151" s="90" t="s">
        <v>40762</v>
      </c>
      <c r="BB36151" s="90" t="s">
        <v>5238</v>
      </c>
      <c r="BC36151" s="90" t="s">
        <v>18459</v>
      </c>
      <c r="BD36151" s="90"/>
    </row>
    <row r="36152" spans="53:56" ht="15" x14ac:dyDescent="0.25">
      <c r="BA36152" s="91" t="s">
        <v>40763</v>
      </c>
      <c r="BB36152" s="91" t="s">
        <v>5238</v>
      </c>
      <c r="BC36152" s="91" t="s">
        <v>18459</v>
      </c>
      <c r="BD36152" s="91"/>
    </row>
    <row r="36153" spans="53:56" ht="15" x14ac:dyDescent="0.25">
      <c r="BA36153" s="90" t="s">
        <v>40764</v>
      </c>
      <c r="BB36153" s="90" t="s">
        <v>5238</v>
      </c>
      <c r="BC36153" s="90" t="s">
        <v>18459</v>
      </c>
      <c r="BD36153" s="90"/>
    </row>
    <row r="36154" spans="53:56" ht="15" x14ac:dyDescent="0.25">
      <c r="BA36154" s="91" t="s">
        <v>40765</v>
      </c>
      <c r="BB36154" s="91" t="s">
        <v>5238</v>
      </c>
      <c r="BC36154" s="91" t="s">
        <v>18459</v>
      </c>
      <c r="BD36154" s="91"/>
    </row>
    <row r="36155" spans="53:56" ht="15" x14ac:dyDescent="0.25">
      <c r="BA36155" s="91" t="s">
        <v>40766</v>
      </c>
      <c r="BB36155" s="91" t="s">
        <v>5238</v>
      </c>
      <c r="BC36155" s="91" t="s">
        <v>18459</v>
      </c>
      <c r="BD36155" s="91"/>
    </row>
    <row r="36156" spans="53:56" ht="15" x14ac:dyDescent="0.25">
      <c r="BA36156" s="90" t="s">
        <v>40767</v>
      </c>
      <c r="BB36156" s="90" t="s">
        <v>5238</v>
      </c>
      <c r="BC36156" s="90" t="s">
        <v>18459</v>
      </c>
      <c r="BD36156" s="90"/>
    </row>
    <row r="36157" spans="53:56" ht="15" x14ac:dyDescent="0.25">
      <c r="BA36157" s="91" t="s">
        <v>40768</v>
      </c>
      <c r="BB36157" s="91" t="s">
        <v>5238</v>
      </c>
      <c r="BC36157" s="91" t="s">
        <v>18459</v>
      </c>
      <c r="BD36157" s="91"/>
    </row>
    <row r="36158" spans="53:56" ht="15" x14ac:dyDescent="0.25">
      <c r="BA36158" s="90" t="s">
        <v>40769</v>
      </c>
      <c r="BB36158" s="90" t="s">
        <v>5238</v>
      </c>
      <c r="BC36158" s="90" t="s">
        <v>18459</v>
      </c>
      <c r="BD36158" s="90"/>
    </row>
    <row r="36159" spans="53:56" ht="15" x14ac:dyDescent="0.25">
      <c r="BA36159" s="90" t="s">
        <v>40770</v>
      </c>
      <c r="BB36159" s="90" t="s">
        <v>5238</v>
      </c>
      <c r="BC36159" s="90" t="s">
        <v>18459</v>
      </c>
      <c r="BD36159" s="90"/>
    </row>
    <row r="36160" spans="53:56" ht="15" x14ac:dyDescent="0.25">
      <c r="BA36160" s="91" t="s">
        <v>40771</v>
      </c>
      <c r="BB36160" s="91" t="s">
        <v>5238</v>
      </c>
      <c r="BC36160" s="91" t="s">
        <v>18459</v>
      </c>
      <c r="BD36160" s="91"/>
    </row>
    <row r="36161" spans="53:56" ht="15" x14ac:dyDescent="0.25">
      <c r="BA36161" s="90" t="s">
        <v>40772</v>
      </c>
      <c r="BB36161" s="90" t="s">
        <v>5238</v>
      </c>
      <c r="BC36161" s="90" t="s">
        <v>18459</v>
      </c>
      <c r="BD36161" s="90"/>
    </row>
    <row r="36162" spans="53:56" ht="15" x14ac:dyDescent="0.25">
      <c r="BA36162" s="91" t="s">
        <v>40773</v>
      </c>
      <c r="BB36162" s="91" t="s">
        <v>5238</v>
      </c>
      <c r="BC36162" s="91" t="s">
        <v>18459</v>
      </c>
      <c r="BD36162" s="91"/>
    </row>
    <row r="36163" spans="53:56" ht="15" x14ac:dyDescent="0.25">
      <c r="BA36163" s="91" t="s">
        <v>40774</v>
      </c>
      <c r="BB36163" s="91" t="s">
        <v>5238</v>
      </c>
      <c r="BC36163" s="91" t="s">
        <v>18459</v>
      </c>
      <c r="BD36163" s="91"/>
    </row>
    <row r="36164" spans="53:56" ht="15" x14ac:dyDescent="0.25">
      <c r="BA36164" s="90" t="s">
        <v>40775</v>
      </c>
      <c r="BB36164" s="90" t="s">
        <v>5238</v>
      </c>
      <c r="BC36164" s="90" t="s">
        <v>18459</v>
      </c>
      <c r="BD36164" s="90"/>
    </row>
    <row r="36165" spans="53:56" ht="15" x14ac:dyDescent="0.25">
      <c r="BA36165" s="91" t="s">
        <v>40776</v>
      </c>
      <c r="BB36165" s="91" t="s">
        <v>5238</v>
      </c>
      <c r="BC36165" s="91" t="s">
        <v>18459</v>
      </c>
      <c r="BD36165" s="91"/>
    </row>
    <row r="36166" spans="53:56" ht="15" x14ac:dyDescent="0.25">
      <c r="BA36166" s="90" t="s">
        <v>40777</v>
      </c>
      <c r="BB36166" s="90" t="s">
        <v>5238</v>
      </c>
      <c r="BC36166" s="90" t="s">
        <v>18459</v>
      </c>
      <c r="BD36166" s="90"/>
    </row>
    <row r="36167" spans="53:56" ht="15" x14ac:dyDescent="0.25">
      <c r="BA36167" s="90" t="s">
        <v>40778</v>
      </c>
      <c r="BB36167" s="90" t="s">
        <v>5238</v>
      </c>
      <c r="BC36167" s="90" t="s">
        <v>18459</v>
      </c>
      <c r="BD36167" s="90"/>
    </row>
    <row r="36168" spans="53:56" ht="15" x14ac:dyDescent="0.25">
      <c r="BA36168" s="91" t="s">
        <v>40779</v>
      </c>
      <c r="BB36168" s="91" t="s">
        <v>5238</v>
      </c>
      <c r="BC36168" s="91" t="s">
        <v>18459</v>
      </c>
      <c r="BD36168" s="91"/>
    </row>
    <row r="36169" spans="53:56" ht="15" x14ac:dyDescent="0.25">
      <c r="BA36169" s="90" t="s">
        <v>40780</v>
      </c>
      <c r="BB36169" s="90" t="s">
        <v>5238</v>
      </c>
      <c r="BC36169" s="90" t="s">
        <v>18459</v>
      </c>
      <c r="BD36169" s="90"/>
    </row>
    <row r="36170" spans="53:56" ht="15" x14ac:dyDescent="0.25">
      <c r="BA36170" s="91" t="s">
        <v>40781</v>
      </c>
      <c r="BB36170" s="91" t="s">
        <v>5238</v>
      </c>
      <c r="BC36170" s="91" t="s">
        <v>18459</v>
      </c>
      <c r="BD36170" s="91"/>
    </row>
    <row r="36171" spans="53:56" ht="15" x14ac:dyDescent="0.25">
      <c r="BA36171" s="91" t="s">
        <v>40782</v>
      </c>
      <c r="BB36171" s="91" t="s">
        <v>5238</v>
      </c>
      <c r="BC36171" s="91" t="s">
        <v>18459</v>
      </c>
      <c r="BD36171" s="91"/>
    </row>
    <row r="36172" spans="53:56" ht="15" x14ac:dyDescent="0.25">
      <c r="BA36172" s="90" t="s">
        <v>40783</v>
      </c>
      <c r="BB36172" s="90" t="s">
        <v>5238</v>
      </c>
      <c r="BC36172" s="90" t="s">
        <v>18459</v>
      </c>
      <c r="BD36172" s="90"/>
    </row>
    <row r="36173" spans="53:56" ht="15" x14ac:dyDescent="0.25">
      <c r="BA36173" s="91" t="s">
        <v>40784</v>
      </c>
      <c r="BB36173" s="91" t="s">
        <v>5238</v>
      </c>
      <c r="BC36173" s="91" t="s">
        <v>18459</v>
      </c>
      <c r="BD36173" s="91"/>
    </row>
    <row r="36174" spans="53:56" ht="15" x14ac:dyDescent="0.25">
      <c r="BA36174" s="90" t="s">
        <v>40785</v>
      </c>
      <c r="BB36174" s="90" t="s">
        <v>5238</v>
      </c>
      <c r="BC36174" s="90" t="s">
        <v>18459</v>
      </c>
      <c r="BD36174" s="90"/>
    </row>
    <row r="36175" spans="53:56" ht="15" x14ac:dyDescent="0.25">
      <c r="BA36175" s="90" t="s">
        <v>40786</v>
      </c>
      <c r="BB36175" s="90" t="s">
        <v>5238</v>
      </c>
      <c r="BC36175" s="90" t="s">
        <v>18459</v>
      </c>
      <c r="BD36175" s="90"/>
    </row>
    <row r="36176" spans="53:56" ht="15" x14ac:dyDescent="0.25">
      <c r="BA36176" s="91" t="s">
        <v>40787</v>
      </c>
      <c r="BB36176" s="91" t="s">
        <v>5238</v>
      </c>
      <c r="BC36176" s="91" t="s">
        <v>18459</v>
      </c>
      <c r="BD36176" s="91"/>
    </row>
    <row r="36177" spans="53:56" ht="15" x14ac:dyDescent="0.25">
      <c r="BA36177" s="90" t="s">
        <v>40788</v>
      </c>
      <c r="BB36177" s="90" t="s">
        <v>5238</v>
      </c>
      <c r="BC36177" s="90" t="s">
        <v>18459</v>
      </c>
      <c r="BD36177" s="90"/>
    </row>
    <row r="36178" spans="53:56" ht="15" x14ac:dyDescent="0.25">
      <c r="BA36178" s="90" t="s">
        <v>40789</v>
      </c>
      <c r="BB36178" s="90" t="s">
        <v>5238</v>
      </c>
      <c r="BC36178" s="90" t="s">
        <v>18459</v>
      </c>
      <c r="BD36178" s="90"/>
    </row>
    <row r="36179" spans="53:56" ht="15" x14ac:dyDescent="0.25">
      <c r="BA36179" s="91" t="s">
        <v>40790</v>
      </c>
      <c r="BB36179" s="91" t="s">
        <v>5238</v>
      </c>
      <c r="BC36179" s="91" t="s">
        <v>18459</v>
      </c>
      <c r="BD36179" s="91"/>
    </row>
    <row r="36180" spans="53:56" ht="15" x14ac:dyDescent="0.25">
      <c r="BA36180" s="90" t="s">
        <v>40791</v>
      </c>
      <c r="BB36180" s="90" t="s">
        <v>5238</v>
      </c>
      <c r="BC36180" s="90" t="s">
        <v>18459</v>
      </c>
      <c r="BD36180" s="90"/>
    </row>
    <row r="36181" spans="53:56" ht="15" x14ac:dyDescent="0.25">
      <c r="BA36181" s="91" t="s">
        <v>40792</v>
      </c>
      <c r="BB36181" s="91" t="s">
        <v>5238</v>
      </c>
      <c r="BC36181" s="91" t="s">
        <v>18459</v>
      </c>
      <c r="BD36181" s="91"/>
    </row>
    <row r="36182" spans="53:56" ht="15" x14ac:dyDescent="0.25">
      <c r="BA36182" s="91" t="s">
        <v>40793</v>
      </c>
      <c r="BB36182" s="91" t="s">
        <v>5238</v>
      </c>
      <c r="BC36182" s="91" t="s">
        <v>18459</v>
      </c>
      <c r="BD36182" s="91"/>
    </row>
    <row r="36183" spans="53:56" ht="15" x14ac:dyDescent="0.25">
      <c r="BA36183" s="90" t="s">
        <v>40794</v>
      </c>
      <c r="BB36183" s="90" t="s">
        <v>5238</v>
      </c>
      <c r="BC36183" s="90" t="s">
        <v>18459</v>
      </c>
      <c r="BD36183" s="90"/>
    </row>
    <row r="36184" spans="53:56" ht="15" x14ac:dyDescent="0.25">
      <c r="BA36184" s="91" t="s">
        <v>40795</v>
      </c>
      <c r="BB36184" s="91" t="s">
        <v>5238</v>
      </c>
      <c r="BC36184" s="91" t="s">
        <v>18459</v>
      </c>
      <c r="BD36184" s="91"/>
    </row>
    <row r="36185" spans="53:56" ht="15" x14ac:dyDescent="0.25">
      <c r="BA36185" s="90" t="s">
        <v>40796</v>
      </c>
      <c r="BB36185" s="90" t="s">
        <v>5238</v>
      </c>
      <c r="BC36185" s="90" t="s">
        <v>18459</v>
      </c>
      <c r="BD36185" s="90"/>
    </row>
    <row r="36186" spans="53:56" ht="15" x14ac:dyDescent="0.25">
      <c r="BA36186" s="90" t="s">
        <v>40797</v>
      </c>
      <c r="BB36186" s="90" t="s">
        <v>5238</v>
      </c>
      <c r="BC36186" s="90" t="s">
        <v>18459</v>
      </c>
      <c r="BD36186" s="90"/>
    </row>
    <row r="36187" spans="53:56" ht="15" x14ac:dyDescent="0.25">
      <c r="BA36187" s="91" t="s">
        <v>40798</v>
      </c>
      <c r="BB36187" s="91" t="s">
        <v>5238</v>
      </c>
      <c r="BC36187" s="91" t="s">
        <v>18459</v>
      </c>
      <c r="BD36187" s="91"/>
    </row>
    <row r="36188" spans="53:56" ht="15" x14ac:dyDescent="0.25">
      <c r="BA36188" s="90" t="s">
        <v>40799</v>
      </c>
      <c r="BB36188" s="90" t="s">
        <v>5238</v>
      </c>
      <c r="BC36188" s="90" t="s">
        <v>18459</v>
      </c>
      <c r="BD36188" s="90"/>
    </row>
    <row r="36189" spans="53:56" ht="15" x14ac:dyDescent="0.25">
      <c r="BA36189" s="91" t="s">
        <v>40800</v>
      </c>
      <c r="BB36189" s="91" t="s">
        <v>5238</v>
      </c>
      <c r="BC36189" s="91" t="s">
        <v>18459</v>
      </c>
      <c r="BD36189" s="91"/>
    </row>
    <row r="36190" spans="53:56" ht="15" x14ac:dyDescent="0.25">
      <c r="BA36190" s="91" t="s">
        <v>40801</v>
      </c>
      <c r="BB36190" s="91" t="s">
        <v>5238</v>
      </c>
      <c r="BC36190" s="91" t="s">
        <v>18459</v>
      </c>
      <c r="BD36190" s="91"/>
    </row>
    <row r="36191" spans="53:56" ht="15" x14ac:dyDescent="0.25">
      <c r="BA36191" s="90" t="s">
        <v>40802</v>
      </c>
      <c r="BB36191" s="90" t="s">
        <v>5238</v>
      </c>
      <c r="BC36191" s="90" t="s">
        <v>18459</v>
      </c>
      <c r="BD36191" s="90"/>
    </row>
    <row r="36192" spans="53:56" ht="15" x14ac:dyDescent="0.25">
      <c r="BA36192" s="91" t="s">
        <v>40803</v>
      </c>
      <c r="BB36192" s="91" t="s">
        <v>5238</v>
      </c>
      <c r="BC36192" s="91" t="s">
        <v>18459</v>
      </c>
      <c r="BD36192" s="91"/>
    </row>
    <row r="36193" spans="53:56" ht="15" x14ac:dyDescent="0.25">
      <c r="BA36193" s="90" t="s">
        <v>40804</v>
      </c>
      <c r="BB36193" s="90" t="s">
        <v>5238</v>
      </c>
      <c r="BC36193" s="90" t="s">
        <v>18459</v>
      </c>
      <c r="BD36193" s="90"/>
    </row>
    <row r="36194" spans="53:56" ht="15" x14ac:dyDescent="0.25">
      <c r="BA36194" s="90" t="s">
        <v>40805</v>
      </c>
      <c r="BB36194" s="90" t="s">
        <v>5238</v>
      </c>
      <c r="BC36194" s="90" t="s">
        <v>18459</v>
      </c>
      <c r="BD36194" s="90"/>
    </row>
    <row r="36195" spans="53:56" ht="15" x14ac:dyDescent="0.25">
      <c r="BA36195" s="91" t="s">
        <v>40806</v>
      </c>
      <c r="BB36195" s="91" t="s">
        <v>5238</v>
      </c>
      <c r="BC36195" s="91" t="s">
        <v>18459</v>
      </c>
      <c r="BD36195" s="91"/>
    </row>
    <row r="36196" spans="53:56" ht="15" x14ac:dyDescent="0.25">
      <c r="BA36196" s="90" t="s">
        <v>40807</v>
      </c>
      <c r="BB36196" s="90" t="s">
        <v>5238</v>
      </c>
      <c r="BC36196" s="90" t="s">
        <v>18459</v>
      </c>
      <c r="BD36196" s="90"/>
    </row>
    <row r="36197" spans="53:56" ht="15" x14ac:dyDescent="0.25">
      <c r="BA36197" s="91" t="s">
        <v>40808</v>
      </c>
      <c r="BB36197" s="91" t="s">
        <v>5238</v>
      </c>
      <c r="BC36197" s="91" t="s">
        <v>18459</v>
      </c>
      <c r="BD36197" s="91"/>
    </row>
    <row r="36198" spans="53:56" ht="15" x14ac:dyDescent="0.25">
      <c r="BA36198" s="91" t="s">
        <v>40809</v>
      </c>
      <c r="BB36198" s="91" t="s">
        <v>5238</v>
      </c>
      <c r="BC36198" s="91" t="s">
        <v>18459</v>
      </c>
      <c r="BD36198" s="91"/>
    </row>
    <row r="36199" spans="53:56" ht="15" x14ac:dyDescent="0.25">
      <c r="BA36199" s="90" t="s">
        <v>40810</v>
      </c>
      <c r="BB36199" s="90" t="s">
        <v>5238</v>
      </c>
      <c r="BC36199" s="90" t="s">
        <v>18459</v>
      </c>
      <c r="BD36199" s="90"/>
    </row>
    <row r="36200" spans="53:56" ht="15" x14ac:dyDescent="0.25">
      <c r="BA36200" s="91" t="s">
        <v>40811</v>
      </c>
      <c r="BB36200" s="91" t="s">
        <v>5238</v>
      </c>
      <c r="BC36200" s="91" t="s">
        <v>18459</v>
      </c>
      <c r="BD36200" s="91"/>
    </row>
    <row r="36201" spans="53:56" ht="15" x14ac:dyDescent="0.25">
      <c r="BA36201" s="91" t="s">
        <v>40812</v>
      </c>
      <c r="BB36201" s="91" t="s">
        <v>5238</v>
      </c>
      <c r="BC36201" s="91" t="s">
        <v>18459</v>
      </c>
      <c r="BD36201" s="91"/>
    </row>
    <row r="36202" spans="53:56" ht="15" x14ac:dyDescent="0.25">
      <c r="BA36202" s="90" t="s">
        <v>40813</v>
      </c>
      <c r="BB36202" s="90" t="s">
        <v>5238</v>
      </c>
      <c r="BC36202" s="90" t="s">
        <v>18459</v>
      </c>
      <c r="BD36202" s="90"/>
    </row>
    <row r="36203" spans="53:56" ht="15" x14ac:dyDescent="0.25">
      <c r="BA36203" s="90" t="s">
        <v>40814</v>
      </c>
      <c r="BB36203" s="90" t="s">
        <v>5238</v>
      </c>
      <c r="BC36203" s="90" t="s">
        <v>18459</v>
      </c>
      <c r="BD36203" s="90"/>
    </row>
    <row r="36204" spans="53:56" ht="15" x14ac:dyDescent="0.25">
      <c r="BA36204" s="90" t="s">
        <v>40815</v>
      </c>
      <c r="BB36204" s="90" t="s">
        <v>5238</v>
      </c>
      <c r="BC36204" s="90" t="s">
        <v>18459</v>
      </c>
      <c r="BD36204" s="90"/>
    </row>
    <row r="36205" spans="53:56" ht="15" x14ac:dyDescent="0.25">
      <c r="BA36205" s="91" t="s">
        <v>40816</v>
      </c>
      <c r="BB36205" s="91" t="s">
        <v>5238</v>
      </c>
      <c r="BC36205" s="91" t="s">
        <v>18459</v>
      </c>
      <c r="BD36205" s="91"/>
    </row>
    <row r="36206" spans="53:56" ht="15" x14ac:dyDescent="0.25">
      <c r="BA36206" s="90" t="s">
        <v>40817</v>
      </c>
      <c r="BB36206" s="90" t="s">
        <v>5238</v>
      </c>
      <c r="BC36206" s="90" t="s">
        <v>18459</v>
      </c>
      <c r="BD36206" s="90"/>
    </row>
    <row r="36207" spans="53:56" ht="15" x14ac:dyDescent="0.25">
      <c r="BA36207" s="91" t="s">
        <v>40818</v>
      </c>
      <c r="BB36207" s="91" t="s">
        <v>5238</v>
      </c>
      <c r="BC36207" s="91" t="s">
        <v>18459</v>
      </c>
      <c r="BD36207" s="91"/>
    </row>
    <row r="36208" spans="53:56" ht="15" x14ac:dyDescent="0.25">
      <c r="BA36208" s="90" t="s">
        <v>40819</v>
      </c>
      <c r="BB36208" s="90" t="s">
        <v>5238</v>
      </c>
      <c r="BC36208" s="90" t="s">
        <v>18459</v>
      </c>
      <c r="BD36208" s="90"/>
    </row>
    <row r="36209" spans="53:56" ht="15" x14ac:dyDescent="0.25">
      <c r="BA36209" s="91" t="s">
        <v>40820</v>
      </c>
      <c r="BB36209" s="91" t="s">
        <v>5238</v>
      </c>
      <c r="BC36209" s="91" t="s">
        <v>18459</v>
      </c>
      <c r="BD36209" s="91"/>
    </row>
    <row r="36210" spans="53:56" ht="15" x14ac:dyDescent="0.25">
      <c r="BA36210" s="90" t="s">
        <v>40821</v>
      </c>
      <c r="BB36210" s="90" t="s">
        <v>5238</v>
      </c>
      <c r="BC36210" s="90" t="s">
        <v>18459</v>
      </c>
      <c r="BD36210" s="90"/>
    </row>
    <row r="36211" spans="53:56" ht="15" x14ac:dyDescent="0.25">
      <c r="BA36211" s="91" t="s">
        <v>40822</v>
      </c>
      <c r="BB36211" s="91" t="s">
        <v>5238</v>
      </c>
      <c r="BC36211" s="91" t="s">
        <v>18459</v>
      </c>
      <c r="BD36211" s="91"/>
    </row>
    <row r="36212" spans="53:56" ht="15" x14ac:dyDescent="0.25">
      <c r="BA36212" s="90" t="s">
        <v>40823</v>
      </c>
      <c r="BB36212" s="90" t="s">
        <v>5238</v>
      </c>
      <c r="BC36212" s="90" t="s">
        <v>18459</v>
      </c>
      <c r="BD36212" s="90"/>
    </row>
    <row r="36213" spans="53:56" ht="15" x14ac:dyDescent="0.25">
      <c r="BA36213" s="91" t="s">
        <v>40824</v>
      </c>
      <c r="BB36213" s="91" t="s">
        <v>5238</v>
      </c>
      <c r="BC36213" s="91" t="s">
        <v>18459</v>
      </c>
      <c r="BD36213" s="91"/>
    </row>
    <row r="36214" spans="53:56" ht="15" x14ac:dyDescent="0.25">
      <c r="BA36214" s="90" t="s">
        <v>40825</v>
      </c>
      <c r="BB36214" s="90" t="s">
        <v>5238</v>
      </c>
      <c r="BC36214" s="90" t="s">
        <v>18459</v>
      </c>
      <c r="BD36214" s="90"/>
    </row>
    <row r="36215" spans="53:56" ht="15" x14ac:dyDescent="0.25">
      <c r="BA36215" s="91" t="s">
        <v>40826</v>
      </c>
      <c r="BB36215" s="91" t="s">
        <v>5238</v>
      </c>
      <c r="BC36215" s="91" t="s">
        <v>18459</v>
      </c>
      <c r="BD36215" s="91"/>
    </row>
    <row r="36216" spans="53:56" ht="15" x14ac:dyDescent="0.25">
      <c r="BA36216" s="90" t="s">
        <v>40827</v>
      </c>
      <c r="BB36216" s="90" t="s">
        <v>5238</v>
      </c>
      <c r="BC36216" s="90" t="s">
        <v>18459</v>
      </c>
      <c r="BD36216" s="90"/>
    </row>
    <row r="36217" spans="53:56" ht="15" x14ac:dyDescent="0.25">
      <c r="BA36217" s="91" t="s">
        <v>40828</v>
      </c>
      <c r="BB36217" s="91" t="s">
        <v>5238</v>
      </c>
      <c r="BC36217" s="91" t="s">
        <v>18459</v>
      </c>
      <c r="BD36217" s="91"/>
    </row>
    <row r="36218" spans="53:56" ht="15" x14ac:dyDescent="0.25">
      <c r="BA36218" s="91" t="s">
        <v>40829</v>
      </c>
      <c r="BB36218" s="91" t="s">
        <v>5238</v>
      </c>
      <c r="BC36218" s="91" t="s">
        <v>18459</v>
      </c>
      <c r="BD36218" s="91"/>
    </row>
    <row r="36219" spans="53:56" ht="15" x14ac:dyDescent="0.25">
      <c r="BA36219" s="90" t="s">
        <v>40830</v>
      </c>
      <c r="BB36219" s="90" t="s">
        <v>5238</v>
      </c>
      <c r="BC36219" s="90" t="s">
        <v>18459</v>
      </c>
      <c r="BD36219" s="90"/>
    </row>
    <row r="36220" spans="53:56" ht="15" x14ac:dyDescent="0.25">
      <c r="BA36220" s="90" t="s">
        <v>40831</v>
      </c>
      <c r="BB36220" s="90" t="s">
        <v>5238</v>
      </c>
      <c r="BC36220" s="90" t="s">
        <v>18459</v>
      </c>
      <c r="BD36220" s="90"/>
    </row>
    <row r="36221" spans="53:56" ht="15" x14ac:dyDescent="0.25">
      <c r="BA36221" s="91" t="s">
        <v>40832</v>
      </c>
      <c r="BB36221" s="91" t="s">
        <v>5238</v>
      </c>
      <c r="BC36221" s="91" t="s">
        <v>18459</v>
      </c>
      <c r="BD36221" s="91"/>
    </row>
    <row r="36222" spans="53:56" ht="15" x14ac:dyDescent="0.25">
      <c r="BA36222" s="90" t="s">
        <v>40833</v>
      </c>
      <c r="BB36222" s="90" t="s">
        <v>5238</v>
      </c>
      <c r="BC36222" s="90" t="s">
        <v>18459</v>
      </c>
      <c r="BD36222" s="90"/>
    </row>
    <row r="36223" spans="53:56" ht="15" x14ac:dyDescent="0.25">
      <c r="BA36223" s="91" t="s">
        <v>40834</v>
      </c>
      <c r="BB36223" s="91" t="s">
        <v>5238</v>
      </c>
      <c r="BC36223" s="91" t="s">
        <v>7866</v>
      </c>
      <c r="BD36223" s="91"/>
    </row>
    <row r="36224" spans="53:56" ht="15" x14ac:dyDescent="0.25">
      <c r="BA36224" s="90" t="s">
        <v>40835</v>
      </c>
      <c r="BB36224" s="90" t="s">
        <v>5238</v>
      </c>
      <c r="BC36224" s="90" t="s">
        <v>7866</v>
      </c>
      <c r="BD36224" s="90"/>
    </row>
    <row r="36225" spans="53:56" ht="15" x14ac:dyDescent="0.25">
      <c r="BA36225" s="91" t="s">
        <v>40836</v>
      </c>
      <c r="BB36225" s="91" t="s">
        <v>5238</v>
      </c>
      <c r="BC36225" s="91" t="s">
        <v>7866</v>
      </c>
      <c r="BD36225" s="91"/>
    </row>
    <row r="36226" spans="53:56" ht="15" x14ac:dyDescent="0.25">
      <c r="BA36226" s="90" t="s">
        <v>40837</v>
      </c>
      <c r="BB36226" s="90" t="s">
        <v>5238</v>
      </c>
      <c r="BC36226" s="90" t="s">
        <v>7866</v>
      </c>
      <c r="BD36226" s="90"/>
    </row>
    <row r="36227" spans="53:56" ht="15" x14ac:dyDescent="0.25">
      <c r="BA36227" s="91" t="s">
        <v>40838</v>
      </c>
      <c r="BB36227" s="91" t="s">
        <v>5238</v>
      </c>
      <c r="BC36227" s="91" t="s">
        <v>7866</v>
      </c>
      <c r="BD36227" s="91"/>
    </row>
    <row r="36228" spans="53:56" ht="15" x14ac:dyDescent="0.25">
      <c r="BA36228" s="90" t="s">
        <v>40839</v>
      </c>
      <c r="BB36228" s="90" t="s">
        <v>5238</v>
      </c>
      <c r="BC36228" s="90" t="s">
        <v>7866</v>
      </c>
      <c r="BD36228" s="90"/>
    </row>
    <row r="36229" spans="53:56" ht="15" x14ac:dyDescent="0.25">
      <c r="BA36229" s="90" t="s">
        <v>40840</v>
      </c>
      <c r="BB36229" s="90" t="s">
        <v>5238</v>
      </c>
      <c r="BC36229" s="90" t="s">
        <v>18459</v>
      </c>
      <c r="BD36229" s="90"/>
    </row>
    <row r="36230" spans="53:56" ht="15" x14ac:dyDescent="0.25">
      <c r="BA36230" s="91" t="s">
        <v>40841</v>
      </c>
      <c r="BB36230" s="91" t="s">
        <v>5238</v>
      </c>
      <c r="BC36230" s="91" t="s">
        <v>7866</v>
      </c>
      <c r="BD36230" s="91"/>
    </row>
    <row r="36231" spans="53:56" ht="15" x14ac:dyDescent="0.25">
      <c r="BA36231" s="91" t="s">
        <v>40842</v>
      </c>
      <c r="BB36231" s="91" t="s">
        <v>5238</v>
      </c>
      <c r="BC36231" s="91" t="s">
        <v>7866</v>
      </c>
      <c r="BD36231" s="91"/>
    </row>
    <row r="36232" spans="53:56" ht="15" x14ac:dyDescent="0.25">
      <c r="BA36232" s="90" t="s">
        <v>40843</v>
      </c>
      <c r="BB36232" s="90" t="s">
        <v>5238</v>
      </c>
      <c r="BC36232" s="90" t="s">
        <v>17941</v>
      </c>
      <c r="BD36232" s="90"/>
    </row>
    <row r="36233" spans="53:56" ht="15" x14ac:dyDescent="0.25">
      <c r="BA36233" s="91" t="s">
        <v>40844</v>
      </c>
      <c r="BB36233" s="91" t="s">
        <v>5238</v>
      </c>
      <c r="BC36233" s="91" t="s">
        <v>18459</v>
      </c>
      <c r="BD36233" s="91"/>
    </row>
    <row r="36234" spans="53:56" ht="15" x14ac:dyDescent="0.25">
      <c r="BA36234" s="90" t="s">
        <v>40845</v>
      </c>
      <c r="BB36234" s="90" t="s">
        <v>5238</v>
      </c>
      <c r="BC36234" s="90" t="s">
        <v>16659</v>
      </c>
      <c r="BD36234" s="90"/>
    </row>
    <row r="36235" spans="53:56" ht="15" x14ac:dyDescent="0.25">
      <c r="BA36235" s="91" t="s">
        <v>40846</v>
      </c>
      <c r="BB36235" s="91" t="s">
        <v>5238</v>
      </c>
      <c r="BC36235" s="91" t="s">
        <v>18185</v>
      </c>
      <c r="BD36235" s="91"/>
    </row>
    <row r="36236" spans="53:56" ht="15" x14ac:dyDescent="0.25">
      <c r="BA36236" s="90" t="s">
        <v>40847</v>
      </c>
      <c r="BB36236" s="90" t="s">
        <v>5238</v>
      </c>
      <c r="BC36236" s="90" t="s">
        <v>18185</v>
      </c>
      <c r="BD36236" s="90"/>
    </row>
    <row r="36237" spans="53:56" ht="15" x14ac:dyDescent="0.25">
      <c r="BA36237" s="90" t="s">
        <v>40847</v>
      </c>
      <c r="BB36237" s="90" t="s">
        <v>5238</v>
      </c>
      <c r="BC36237" s="90" t="s">
        <v>7866</v>
      </c>
      <c r="BD36237" s="90"/>
    </row>
    <row r="36238" spans="53:56" ht="15" x14ac:dyDescent="0.25">
      <c r="BA36238" s="91" t="s">
        <v>40847</v>
      </c>
      <c r="BB36238" s="91" t="s">
        <v>5238</v>
      </c>
      <c r="BC36238" s="91" t="s">
        <v>40848</v>
      </c>
      <c r="BD36238" s="91"/>
    </row>
    <row r="36239" spans="53:56" ht="15" x14ac:dyDescent="0.25">
      <c r="BA36239" s="91" t="s">
        <v>40849</v>
      </c>
      <c r="BB36239" s="91" t="s">
        <v>5238</v>
      </c>
      <c r="BC36239" s="91" t="s">
        <v>40848</v>
      </c>
      <c r="BD36239" s="91"/>
    </row>
    <row r="36240" spans="53:56" ht="15" x14ac:dyDescent="0.25">
      <c r="BA36240" s="90" t="s">
        <v>40850</v>
      </c>
      <c r="BB36240" s="90" t="s">
        <v>5238</v>
      </c>
      <c r="BC36240" s="90" t="s">
        <v>16659</v>
      </c>
      <c r="BD36240" s="90"/>
    </row>
    <row r="36241" spans="53:56" ht="15" x14ac:dyDescent="0.25">
      <c r="BA36241" s="91" t="s">
        <v>40851</v>
      </c>
      <c r="BB36241" s="91" t="s">
        <v>5238</v>
      </c>
      <c r="BC36241" s="91" t="s">
        <v>7866</v>
      </c>
      <c r="BD36241" s="91"/>
    </row>
    <row r="36242" spans="53:56" ht="15" x14ac:dyDescent="0.25">
      <c r="BA36242" s="90" t="s">
        <v>40852</v>
      </c>
      <c r="BB36242" s="90" t="s">
        <v>5238</v>
      </c>
      <c r="BC36242" s="90" t="s">
        <v>17941</v>
      </c>
      <c r="BD36242" s="90"/>
    </row>
    <row r="36243" spans="53:56" ht="15" x14ac:dyDescent="0.25">
      <c r="BA36243" s="91" t="s">
        <v>40853</v>
      </c>
      <c r="BB36243" s="91" t="s">
        <v>5238</v>
      </c>
      <c r="BC36243" s="91" t="s">
        <v>16659</v>
      </c>
      <c r="BD36243" s="91"/>
    </row>
    <row r="36244" spans="53:56" ht="15" x14ac:dyDescent="0.25">
      <c r="BA36244" s="90" t="s">
        <v>40854</v>
      </c>
      <c r="BB36244" s="90" t="s">
        <v>5238</v>
      </c>
      <c r="BC36244" s="90" t="s">
        <v>18459</v>
      </c>
      <c r="BD36244" s="90"/>
    </row>
    <row r="36245" spans="53:56" ht="15" x14ac:dyDescent="0.25">
      <c r="BA36245" s="91" t="s">
        <v>40855</v>
      </c>
      <c r="BB36245" s="91" t="s">
        <v>5238</v>
      </c>
      <c r="BC36245" s="91" t="s">
        <v>18459</v>
      </c>
      <c r="BD36245" s="91"/>
    </row>
    <row r="36246" spans="53:56" ht="15" x14ac:dyDescent="0.25">
      <c r="BA36246" s="90" t="s">
        <v>40856</v>
      </c>
      <c r="BB36246" s="90" t="s">
        <v>5238</v>
      </c>
      <c r="BC36246" s="90" t="s">
        <v>18459</v>
      </c>
      <c r="BD36246" s="90"/>
    </row>
    <row r="36247" spans="53:56" ht="15" x14ac:dyDescent="0.25">
      <c r="BA36247" s="91" t="s">
        <v>40857</v>
      </c>
      <c r="BB36247" s="91" t="s">
        <v>5238</v>
      </c>
      <c r="BC36247" s="91" t="s">
        <v>18459</v>
      </c>
      <c r="BD36247" s="91"/>
    </row>
    <row r="36248" spans="53:56" ht="15" x14ac:dyDescent="0.25">
      <c r="BA36248" s="91" t="s">
        <v>40857</v>
      </c>
      <c r="BB36248" s="91" t="s">
        <v>5238</v>
      </c>
      <c r="BC36248" s="91" t="s">
        <v>7866</v>
      </c>
      <c r="BD36248" s="91"/>
    </row>
    <row r="36249" spans="53:56" ht="15" x14ac:dyDescent="0.25">
      <c r="BA36249" s="90" t="s">
        <v>40858</v>
      </c>
      <c r="BB36249" s="90" t="s">
        <v>5238</v>
      </c>
      <c r="BC36249" s="90" t="s">
        <v>17941</v>
      </c>
      <c r="BD36249" s="90"/>
    </row>
    <row r="36250" spans="53:56" ht="15" x14ac:dyDescent="0.25">
      <c r="BA36250" s="91" t="s">
        <v>40859</v>
      </c>
      <c r="BB36250" s="91" t="s">
        <v>5238</v>
      </c>
      <c r="BC36250" s="91" t="s">
        <v>17941</v>
      </c>
      <c r="BD36250" s="91"/>
    </row>
    <row r="36251" spans="53:56" ht="15" x14ac:dyDescent="0.25">
      <c r="BA36251" s="90" t="s">
        <v>40860</v>
      </c>
      <c r="BB36251" s="90" t="s">
        <v>5238</v>
      </c>
      <c r="BC36251" s="90" t="s">
        <v>17941</v>
      </c>
      <c r="BD36251" s="90"/>
    </row>
    <row r="36252" spans="53:56" ht="15" x14ac:dyDescent="0.25">
      <c r="BA36252" s="91" t="s">
        <v>40861</v>
      </c>
      <c r="BB36252" s="91" t="s">
        <v>5238</v>
      </c>
      <c r="BC36252" s="91" t="s">
        <v>17941</v>
      </c>
      <c r="BD36252" s="91"/>
    </row>
    <row r="36253" spans="53:56" ht="15" x14ac:dyDescent="0.25">
      <c r="BA36253" s="90" t="s">
        <v>40862</v>
      </c>
      <c r="BB36253" s="90" t="s">
        <v>5238</v>
      </c>
      <c r="BC36253" s="90" t="s">
        <v>17941</v>
      </c>
      <c r="BD36253" s="90"/>
    </row>
    <row r="36254" spans="53:56" ht="15" x14ac:dyDescent="0.25">
      <c r="BA36254" s="91" t="s">
        <v>40863</v>
      </c>
      <c r="BB36254" s="91" t="s">
        <v>5238</v>
      </c>
      <c r="BC36254" s="91" t="s">
        <v>18459</v>
      </c>
      <c r="BD36254" s="91"/>
    </row>
    <row r="36255" spans="53:56" ht="15" x14ac:dyDescent="0.25">
      <c r="BA36255" s="90" t="s">
        <v>40864</v>
      </c>
      <c r="BB36255" s="90" t="s">
        <v>5238</v>
      </c>
      <c r="BC36255" s="90" t="s">
        <v>18459</v>
      </c>
      <c r="BD36255" s="90"/>
    </row>
    <row r="36256" spans="53:56" ht="15" x14ac:dyDescent="0.25">
      <c r="BA36256" s="91" t="s">
        <v>40865</v>
      </c>
      <c r="BB36256" s="91" t="s">
        <v>5238</v>
      </c>
      <c r="BC36256" s="91" t="s">
        <v>18459</v>
      </c>
      <c r="BD36256" s="91"/>
    </row>
    <row r="36257" spans="53:56" ht="15" x14ac:dyDescent="0.25">
      <c r="BA36257" s="90" t="s">
        <v>40866</v>
      </c>
      <c r="BB36257" s="90" t="s">
        <v>5238</v>
      </c>
      <c r="BC36257" s="90" t="s">
        <v>17941</v>
      </c>
      <c r="BD36257" s="90"/>
    </row>
    <row r="36258" spans="53:56" ht="15" x14ac:dyDescent="0.25">
      <c r="BA36258" s="91" t="s">
        <v>40867</v>
      </c>
      <c r="BB36258" s="91" t="s">
        <v>5238</v>
      </c>
      <c r="BC36258" s="91" t="s">
        <v>17941</v>
      </c>
      <c r="BD36258" s="91"/>
    </row>
    <row r="36259" spans="53:56" ht="15" x14ac:dyDescent="0.25">
      <c r="BA36259" s="90" t="s">
        <v>40868</v>
      </c>
      <c r="BB36259" s="90" t="s">
        <v>5238</v>
      </c>
      <c r="BC36259" s="90" t="s">
        <v>16659</v>
      </c>
      <c r="BD36259" s="90"/>
    </row>
    <row r="36260" spans="53:56" ht="15" x14ac:dyDescent="0.25">
      <c r="BA36260" s="91" t="s">
        <v>40869</v>
      </c>
      <c r="BB36260" s="91" t="s">
        <v>5238</v>
      </c>
      <c r="BC36260" s="91" t="s">
        <v>16659</v>
      </c>
      <c r="BD36260" s="91"/>
    </row>
    <row r="36261" spans="53:56" ht="15" x14ac:dyDescent="0.25">
      <c r="BA36261" s="91" t="s">
        <v>40870</v>
      </c>
      <c r="BB36261" s="91" t="s">
        <v>5238</v>
      </c>
      <c r="BC36261" s="91" t="s">
        <v>7866</v>
      </c>
      <c r="BD36261" s="91"/>
    </row>
    <row r="36262" spans="53:56" ht="15" x14ac:dyDescent="0.25">
      <c r="BA36262" s="91" t="s">
        <v>40871</v>
      </c>
      <c r="BB36262" s="91" t="s">
        <v>5238</v>
      </c>
      <c r="BC36262" s="91" t="s">
        <v>7866</v>
      </c>
      <c r="BD36262" s="91"/>
    </row>
    <row r="36263" spans="53:56" ht="15" x14ac:dyDescent="0.25">
      <c r="BA36263" s="90" t="s">
        <v>40872</v>
      </c>
      <c r="BB36263" s="90" t="s">
        <v>5238</v>
      </c>
      <c r="BC36263" s="90" t="s">
        <v>7866</v>
      </c>
      <c r="BD36263" s="90"/>
    </row>
    <row r="36264" spans="53:56" ht="15" x14ac:dyDescent="0.25">
      <c r="BA36264" s="91" t="s">
        <v>40872</v>
      </c>
      <c r="BB36264" s="91" t="s">
        <v>5238</v>
      </c>
      <c r="BC36264" s="91" t="s">
        <v>40873</v>
      </c>
      <c r="BD36264" s="91"/>
    </row>
    <row r="36265" spans="53:56" ht="15" x14ac:dyDescent="0.25">
      <c r="BA36265" s="91" t="s">
        <v>40874</v>
      </c>
      <c r="BB36265" s="91" t="s">
        <v>5238</v>
      </c>
      <c r="BC36265" s="91" t="s">
        <v>7866</v>
      </c>
      <c r="BD36265" s="91"/>
    </row>
    <row r="36266" spans="53:56" ht="15" x14ac:dyDescent="0.25">
      <c r="BA36266" s="91" t="s">
        <v>40875</v>
      </c>
      <c r="BB36266" s="91" t="s">
        <v>5238</v>
      </c>
      <c r="BC36266" s="91" t="s">
        <v>18459</v>
      </c>
      <c r="BD36266" s="91"/>
    </row>
    <row r="36267" spans="53:56" ht="15" x14ac:dyDescent="0.25">
      <c r="BA36267" s="90" t="s">
        <v>40875</v>
      </c>
      <c r="BB36267" s="90" t="s">
        <v>5238</v>
      </c>
      <c r="BC36267" s="90" t="s">
        <v>7866</v>
      </c>
      <c r="BD36267" s="90"/>
    </row>
    <row r="36268" spans="53:56" ht="15" x14ac:dyDescent="0.25">
      <c r="BA36268" s="91" t="s">
        <v>40876</v>
      </c>
      <c r="BB36268" s="91" t="s">
        <v>5238</v>
      </c>
      <c r="BC36268" s="91" t="s">
        <v>7866</v>
      </c>
      <c r="BD36268" s="91"/>
    </row>
    <row r="36269" spans="53:56" ht="15" x14ac:dyDescent="0.25">
      <c r="BA36269" s="90" t="s">
        <v>40876</v>
      </c>
      <c r="BB36269" s="90" t="s">
        <v>5238</v>
      </c>
      <c r="BC36269" s="90" t="s">
        <v>40848</v>
      </c>
      <c r="BD36269" s="90"/>
    </row>
    <row r="36270" spans="53:56" ht="15" x14ac:dyDescent="0.25">
      <c r="BA36270" s="91" t="s">
        <v>40876</v>
      </c>
      <c r="BB36270" s="91" t="s">
        <v>5238</v>
      </c>
      <c r="BC36270" s="91" t="s">
        <v>17941</v>
      </c>
      <c r="BD36270" s="91"/>
    </row>
    <row r="36271" spans="53:56" ht="15" x14ac:dyDescent="0.25">
      <c r="BA36271" s="90" t="s">
        <v>40877</v>
      </c>
      <c r="BB36271" s="90" t="s">
        <v>5238</v>
      </c>
      <c r="BC36271" s="90" t="s">
        <v>40848</v>
      </c>
      <c r="BD36271" s="90"/>
    </row>
    <row r="36272" spans="53:56" ht="15" x14ac:dyDescent="0.25">
      <c r="BA36272" s="91" t="s">
        <v>40878</v>
      </c>
      <c r="BB36272" s="91" t="s">
        <v>5238</v>
      </c>
      <c r="BC36272" s="91" t="s">
        <v>16659</v>
      </c>
      <c r="BD36272" s="91"/>
    </row>
    <row r="36273" spans="53:56" ht="15" x14ac:dyDescent="0.25">
      <c r="BA36273" s="90" t="s">
        <v>40879</v>
      </c>
      <c r="BB36273" s="90" t="s">
        <v>5238</v>
      </c>
      <c r="BC36273" s="90" t="s">
        <v>7866</v>
      </c>
      <c r="BD36273" s="90"/>
    </row>
    <row r="36274" spans="53:56" ht="15" x14ac:dyDescent="0.25">
      <c r="BA36274" s="90" t="s">
        <v>40880</v>
      </c>
      <c r="BB36274" s="90" t="s">
        <v>5238</v>
      </c>
      <c r="BC36274" s="90" t="s">
        <v>40881</v>
      </c>
      <c r="BD36274" s="90"/>
    </row>
    <row r="36275" spans="53:56" ht="15" x14ac:dyDescent="0.25">
      <c r="BA36275" s="91" t="s">
        <v>40882</v>
      </c>
      <c r="BB36275" s="91" t="s">
        <v>5238</v>
      </c>
      <c r="BC36275" s="91" t="s">
        <v>40848</v>
      </c>
      <c r="BD36275" s="91"/>
    </row>
    <row r="36276" spans="53:56" ht="15" x14ac:dyDescent="0.25">
      <c r="BA36276" s="90" t="s">
        <v>40883</v>
      </c>
      <c r="BB36276" s="90" t="s">
        <v>5238</v>
      </c>
      <c r="BC36276" s="90" t="s">
        <v>7866</v>
      </c>
      <c r="BD36276" s="90"/>
    </row>
    <row r="36277" spans="53:56" ht="15" x14ac:dyDescent="0.25">
      <c r="BA36277" s="91" t="s">
        <v>40884</v>
      </c>
      <c r="BB36277" s="91" t="s">
        <v>5238</v>
      </c>
      <c r="BC36277" s="91" t="s">
        <v>17941</v>
      </c>
      <c r="BD36277" s="91"/>
    </row>
    <row r="36278" spans="53:56" ht="15" x14ac:dyDescent="0.25">
      <c r="BA36278" s="90" t="s">
        <v>40885</v>
      </c>
      <c r="BB36278" s="90" t="s">
        <v>5238</v>
      </c>
      <c r="BC36278" s="90" t="s">
        <v>18185</v>
      </c>
      <c r="BD36278" s="90"/>
    </row>
    <row r="36279" spans="53:56" ht="15" x14ac:dyDescent="0.25">
      <c r="BA36279" s="91" t="s">
        <v>40886</v>
      </c>
      <c r="BB36279" s="91" t="s">
        <v>5238</v>
      </c>
      <c r="BC36279" s="91" t="s">
        <v>18185</v>
      </c>
      <c r="BD36279" s="91"/>
    </row>
    <row r="36280" spans="53:56" ht="15" x14ac:dyDescent="0.25">
      <c r="BA36280" s="90" t="s">
        <v>40887</v>
      </c>
      <c r="BB36280" s="90" t="s">
        <v>5238</v>
      </c>
      <c r="BC36280" s="90" t="s">
        <v>40848</v>
      </c>
      <c r="BD36280" s="90"/>
    </row>
    <row r="36281" spans="53:56" ht="15" x14ac:dyDescent="0.25">
      <c r="BA36281" s="91" t="s">
        <v>40888</v>
      </c>
      <c r="BB36281" s="91" t="s">
        <v>5238</v>
      </c>
      <c r="BC36281" s="91" t="s">
        <v>7866</v>
      </c>
      <c r="BD36281" s="91"/>
    </row>
    <row r="36282" spans="53:56" ht="15" x14ac:dyDescent="0.25">
      <c r="BA36282" s="90" t="s">
        <v>40889</v>
      </c>
      <c r="BB36282" s="90" t="s">
        <v>5238</v>
      </c>
      <c r="BC36282" s="90" t="s">
        <v>18459</v>
      </c>
      <c r="BD36282" s="90"/>
    </row>
    <row r="36283" spans="53:56" ht="15" x14ac:dyDescent="0.25">
      <c r="BA36283" s="91" t="s">
        <v>40890</v>
      </c>
      <c r="BB36283" s="91" t="s">
        <v>5238</v>
      </c>
      <c r="BC36283" s="91" t="s">
        <v>21862</v>
      </c>
      <c r="BD36283" s="91"/>
    </row>
    <row r="36284" spans="53:56" ht="15" x14ac:dyDescent="0.25">
      <c r="BA36284" s="90" t="s">
        <v>40891</v>
      </c>
      <c r="BB36284" s="90" t="s">
        <v>5238</v>
      </c>
      <c r="BC36284" s="90" t="s">
        <v>18459</v>
      </c>
      <c r="BD36284" s="90"/>
    </row>
    <row r="36285" spans="53:56" ht="15" x14ac:dyDescent="0.25">
      <c r="BA36285" s="90" t="s">
        <v>40892</v>
      </c>
      <c r="BB36285" s="90" t="s">
        <v>5238</v>
      </c>
      <c r="BC36285" s="90" t="s">
        <v>21862</v>
      </c>
      <c r="BD36285" s="90"/>
    </row>
    <row r="36286" spans="53:56" ht="15" x14ac:dyDescent="0.25">
      <c r="BA36286" s="91" t="s">
        <v>40893</v>
      </c>
      <c r="BB36286" s="91" t="s">
        <v>5238</v>
      </c>
      <c r="BC36286" s="91" t="s">
        <v>18459</v>
      </c>
      <c r="BD36286" s="91"/>
    </row>
    <row r="36287" spans="53:56" ht="15" x14ac:dyDescent="0.25">
      <c r="BA36287" s="90" t="s">
        <v>40894</v>
      </c>
      <c r="BB36287" s="90" t="s">
        <v>5238</v>
      </c>
      <c r="BC36287" s="90" t="s">
        <v>7866</v>
      </c>
      <c r="BD36287" s="90"/>
    </row>
    <row r="36288" spans="53:56" ht="15" x14ac:dyDescent="0.25">
      <c r="BA36288" s="91" t="s">
        <v>40894</v>
      </c>
      <c r="BB36288" s="91" t="s">
        <v>5238</v>
      </c>
      <c r="BC36288" s="91" t="s">
        <v>40848</v>
      </c>
      <c r="BD36288" s="91"/>
    </row>
    <row r="36289" spans="53:56" ht="15" x14ac:dyDescent="0.25">
      <c r="BA36289" s="91" t="s">
        <v>40894</v>
      </c>
      <c r="BB36289" s="91" t="s">
        <v>5238</v>
      </c>
      <c r="BC36289" s="91" t="s">
        <v>7866</v>
      </c>
      <c r="BD36289" s="91"/>
    </row>
    <row r="36290" spans="53:56" ht="15" x14ac:dyDescent="0.25">
      <c r="BA36290" s="91" t="s">
        <v>40895</v>
      </c>
      <c r="BB36290" s="91" t="s">
        <v>5238</v>
      </c>
      <c r="BC36290" s="91" t="s">
        <v>18459</v>
      </c>
      <c r="BD36290" s="91"/>
    </row>
    <row r="36291" spans="53:56" ht="15" x14ac:dyDescent="0.25">
      <c r="BA36291" s="90" t="s">
        <v>40896</v>
      </c>
      <c r="BB36291" s="90" t="s">
        <v>5238</v>
      </c>
      <c r="BC36291" s="90" t="s">
        <v>18459</v>
      </c>
      <c r="BD36291" s="90"/>
    </row>
    <row r="36292" spans="53:56" ht="15" x14ac:dyDescent="0.25">
      <c r="BA36292" s="90" t="s">
        <v>40896</v>
      </c>
      <c r="BB36292" s="90" t="s">
        <v>5238</v>
      </c>
      <c r="BC36292" s="90" t="s">
        <v>7866</v>
      </c>
      <c r="BD36292" s="90"/>
    </row>
    <row r="36293" spans="53:56" ht="15" x14ac:dyDescent="0.25">
      <c r="BA36293" s="91" t="s">
        <v>40897</v>
      </c>
      <c r="BB36293" s="91" t="s">
        <v>5238</v>
      </c>
      <c r="BC36293" s="91" t="s">
        <v>7866</v>
      </c>
      <c r="BD36293" s="91"/>
    </row>
    <row r="36294" spans="53:56" ht="15" x14ac:dyDescent="0.25">
      <c r="BA36294" s="90" t="s">
        <v>40898</v>
      </c>
      <c r="BB36294" s="90" t="s">
        <v>5238</v>
      </c>
      <c r="BC36294" s="90" t="s">
        <v>18459</v>
      </c>
      <c r="BD36294" s="90"/>
    </row>
    <row r="36295" spans="53:56" ht="15" x14ac:dyDescent="0.25">
      <c r="BA36295" s="90" t="s">
        <v>40898</v>
      </c>
      <c r="BB36295" s="90" t="s">
        <v>5238</v>
      </c>
      <c r="BC36295" s="90" t="s">
        <v>7866</v>
      </c>
      <c r="BD36295" s="90"/>
    </row>
    <row r="36296" spans="53:56" ht="15" x14ac:dyDescent="0.25">
      <c r="BA36296" s="91" t="s">
        <v>40899</v>
      </c>
      <c r="BB36296" s="91" t="s">
        <v>5238</v>
      </c>
      <c r="BC36296" s="91" t="s">
        <v>18459</v>
      </c>
      <c r="BD36296" s="91"/>
    </row>
    <row r="36297" spans="53:56" ht="15" x14ac:dyDescent="0.25">
      <c r="BA36297" s="90" t="s">
        <v>40900</v>
      </c>
      <c r="BB36297" s="90" t="s">
        <v>5238</v>
      </c>
      <c r="BC36297" s="90" t="s">
        <v>7866</v>
      </c>
      <c r="BD36297" s="90"/>
    </row>
    <row r="36298" spans="53:56" ht="15" x14ac:dyDescent="0.25">
      <c r="BA36298" s="91" t="s">
        <v>40901</v>
      </c>
      <c r="BB36298" s="91" t="s">
        <v>5238</v>
      </c>
      <c r="BC36298" s="91" t="s">
        <v>7866</v>
      </c>
      <c r="BD36298" s="91"/>
    </row>
    <row r="36299" spans="53:56" ht="15" x14ac:dyDescent="0.25">
      <c r="BA36299" s="90" t="s">
        <v>40902</v>
      </c>
      <c r="BB36299" s="90" t="s">
        <v>5238</v>
      </c>
      <c r="BC36299" s="90" t="s">
        <v>18459</v>
      </c>
      <c r="BD36299" s="90"/>
    </row>
    <row r="36300" spans="53:56" ht="15" x14ac:dyDescent="0.25">
      <c r="BA36300" s="90" t="s">
        <v>40902</v>
      </c>
      <c r="BB36300" s="90" t="s">
        <v>5238</v>
      </c>
      <c r="BC36300" s="90" t="s">
        <v>7866</v>
      </c>
      <c r="BD36300" s="90"/>
    </row>
    <row r="36301" spans="53:56" ht="15" x14ac:dyDescent="0.25">
      <c r="BA36301" s="91" t="s">
        <v>40903</v>
      </c>
      <c r="BB36301" s="91" t="s">
        <v>5238</v>
      </c>
      <c r="BC36301" s="91" t="s">
        <v>7866</v>
      </c>
      <c r="BD36301" s="91"/>
    </row>
    <row r="36302" spans="53:56" ht="15" x14ac:dyDescent="0.25">
      <c r="BA36302" s="90" t="s">
        <v>40904</v>
      </c>
      <c r="BB36302" s="90" t="s">
        <v>5238</v>
      </c>
      <c r="BC36302" s="90" t="s">
        <v>18459</v>
      </c>
      <c r="BD36302" s="90"/>
    </row>
    <row r="36303" spans="53:56" ht="15" x14ac:dyDescent="0.25">
      <c r="BA36303" s="91" t="s">
        <v>40905</v>
      </c>
      <c r="BB36303" s="91" t="s">
        <v>5238</v>
      </c>
      <c r="BC36303" s="91" t="s">
        <v>18459</v>
      </c>
      <c r="BD36303" s="91"/>
    </row>
    <row r="36304" spans="53:56" ht="15" x14ac:dyDescent="0.25">
      <c r="BA36304" s="90" t="s">
        <v>40906</v>
      </c>
      <c r="BB36304" s="90" t="s">
        <v>5238</v>
      </c>
      <c r="BC36304" s="90" t="s">
        <v>18459</v>
      </c>
      <c r="BD36304" s="90"/>
    </row>
    <row r="36305" spans="53:56" ht="15" x14ac:dyDescent="0.25">
      <c r="BA36305" s="91" t="s">
        <v>40907</v>
      </c>
      <c r="BB36305" s="91" t="s">
        <v>5238</v>
      </c>
      <c r="BC36305" s="91" t="s">
        <v>7866</v>
      </c>
      <c r="BD36305" s="91"/>
    </row>
    <row r="36306" spans="53:56" ht="15" x14ac:dyDescent="0.25">
      <c r="BA36306" s="91" t="s">
        <v>40908</v>
      </c>
      <c r="BB36306" s="91" t="s">
        <v>5238</v>
      </c>
      <c r="BC36306" s="91" t="s">
        <v>18459</v>
      </c>
      <c r="BD36306" s="91"/>
    </row>
    <row r="36307" spans="53:56" ht="15" x14ac:dyDescent="0.25">
      <c r="BA36307" s="90" t="s">
        <v>40909</v>
      </c>
      <c r="BB36307" s="90" t="s">
        <v>5238</v>
      </c>
      <c r="BC36307" s="90" t="s">
        <v>18459</v>
      </c>
      <c r="BD36307" s="90"/>
    </row>
    <row r="36308" spans="53:56" ht="15" x14ac:dyDescent="0.25">
      <c r="BA36308" s="91" t="s">
        <v>40910</v>
      </c>
      <c r="BB36308" s="91" t="s">
        <v>5238</v>
      </c>
      <c r="BC36308" s="91" t="s">
        <v>16659</v>
      </c>
      <c r="BD36308" s="91"/>
    </row>
    <row r="36309" spans="53:56" ht="15" x14ac:dyDescent="0.25">
      <c r="BA36309" s="90" t="s">
        <v>40911</v>
      </c>
      <c r="BB36309" s="90" t="s">
        <v>5238</v>
      </c>
      <c r="BC36309" s="90" t="s">
        <v>18459</v>
      </c>
      <c r="BD36309" s="90"/>
    </row>
    <row r="36310" spans="53:56" ht="15" x14ac:dyDescent="0.25">
      <c r="BA36310" s="90" t="s">
        <v>40912</v>
      </c>
      <c r="BB36310" s="90" t="s">
        <v>5238</v>
      </c>
      <c r="BC36310" s="90" t="s">
        <v>18459</v>
      </c>
      <c r="BD36310" s="90"/>
    </row>
    <row r="36311" spans="53:56" ht="15" x14ac:dyDescent="0.25">
      <c r="BA36311" s="91" t="s">
        <v>40913</v>
      </c>
      <c r="BB36311" s="91" t="s">
        <v>5238</v>
      </c>
      <c r="BC36311" s="91" t="s">
        <v>40914</v>
      </c>
      <c r="BD36311" s="91"/>
    </row>
    <row r="36312" spans="53:56" ht="15" x14ac:dyDescent="0.25">
      <c r="BA36312" s="90" t="s">
        <v>40915</v>
      </c>
      <c r="BB36312" s="90" t="s">
        <v>5238</v>
      </c>
      <c r="BC36312" s="90" t="s">
        <v>40695</v>
      </c>
      <c r="BD36312" s="90"/>
    </row>
    <row r="36313" spans="53:56" ht="15" x14ac:dyDescent="0.25">
      <c r="BA36313" s="90" t="s">
        <v>40916</v>
      </c>
      <c r="BB36313" s="90" t="s">
        <v>5238</v>
      </c>
      <c r="BC36313" s="90" t="s">
        <v>40695</v>
      </c>
      <c r="BD36313" s="90"/>
    </row>
    <row r="36314" spans="53:56" ht="15" x14ac:dyDescent="0.25">
      <c r="BA36314" s="91" t="s">
        <v>40917</v>
      </c>
      <c r="BB36314" s="91" t="s">
        <v>5238</v>
      </c>
      <c r="BC36314" s="91" t="s">
        <v>18459</v>
      </c>
      <c r="BD36314" s="91"/>
    </row>
    <row r="36315" spans="53:56" ht="15" x14ac:dyDescent="0.25">
      <c r="BA36315" s="91" t="s">
        <v>40918</v>
      </c>
      <c r="BB36315" s="91" t="s">
        <v>5238</v>
      </c>
      <c r="BC36315" s="91" t="s">
        <v>18459</v>
      </c>
      <c r="BD36315" s="91"/>
    </row>
    <row r="36316" spans="53:56" ht="15" x14ac:dyDescent="0.25">
      <c r="BA36316" s="90" t="s">
        <v>40919</v>
      </c>
      <c r="BB36316" s="90" t="s">
        <v>5238</v>
      </c>
      <c r="BC36316" s="90" t="s">
        <v>40920</v>
      </c>
      <c r="BD36316" s="90"/>
    </row>
    <row r="36317" spans="53:56" ht="15" x14ac:dyDescent="0.25">
      <c r="BA36317" s="91" t="s">
        <v>40921</v>
      </c>
      <c r="BB36317" s="91" t="s">
        <v>5238</v>
      </c>
      <c r="BC36317" s="91" t="s">
        <v>18459</v>
      </c>
      <c r="BD36317" s="91"/>
    </row>
    <row r="36318" spans="53:56" ht="15" x14ac:dyDescent="0.25">
      <c r="BA36318" s="90" t="s">
        <v>40922</v>
      </c>
      <c r="BB36318" s="90" t="s">
        <v>5238</v>
      </c>
      <c r="BC36318" s="90" t="s">
        <v>40914</v>
      </c>
      <c r="BD36318" s="90"/>
    </row>
    <row r="36319" spans="53:56" ht="15" x14ac:dyDescent="0.25">
      <c r="BA36319" s="91" t="s">
        <v>40923</v>
      </c>
      <c r="BB36319" s="91" t="s">
        <v>5238</v>
      </c>
      <c r="BC36319" s="91" t="s">
        <v>40914</v>
      </c>
      <c r="BD36319" s="91"/>
    </row>
    <row r="36320" spans="53:56" ht="15" x14ac:dyDescent="0.25">
      <c r="BA36320" s="91" t="s">
        <v>40924</v>
      </c>
      <c r="BB36320" s="91" t="s">
        <v>5238</v>
      </c>
      <c r="BC36320" s="91" t="s">
        <v>40695</v>
      </c>
      <c r="BD36320" s="91"/>
    </row>
    <row r="36321" spans="53:56" ht="15" x14ac:dyDescent="0.25">
      <c r="BA36321" s="90" t="s">
        <v>40925</v>
      </c>
      <c r="BB36321" s="90" t="s">
        <v>5238</v>
      </c>
      <c r="BC36321" s="90" t="s">
        <v>40926</v>
      </c>
      <c r="BD36321" s="90"/>
    </row>
    <row r="36322" spans="53:56" ht="15" x14ac:dyDescent="0.25">
      <c r="BA36322" s="91" t="s">
        <v>40927</v>
      </c>
      <c r="BB36322" s="91" t="s">
        <v>5238</v>
      </c>
      <c r="BC36322" s="91" t="s">
        <v>40914</v>
      </c>
      <c r="BD36322" s="91"/>
    </row>
    <row r="36323" spans="53:56" ht="15" x14ac:dyDescent="0.25">
      <c r="BA36323" s="90" t="s">
        <v>40928</v>
      </c>
      <c r="BB36323" s="90" t="s">
        <v>5238</v>
      </c>
      <c r="BC36323" s="90" t="s">
        <v>40929</v>
      </c>
      <c r="BD36323" s="90"/>
    </row>
    <row r="36324" spans="53:56" ht="15" x14ac:dyDescent="0.25">
      <c r="BA36324" s="91" t="s">
        <v>40930</v>
      </c>
      <c r="BB36324" s="91" t="s">
        <v>5238</v>
      </c>
      <c r="BC36324" s="91" t="s">
        <v>40931</v>
      </c>
      <c r="BD36324" s="91"/>
    </row>
    <row r="36325" spans="53:56" ht="15" x14ac:dyDescent="0.25">
      <c r="BA36325" s="91" t="s">
        <v>40932</v>
      </c>
      <c r="BB36325" s="91" t="s">
        <v>5238</v>
      </c>
      <c r="BC36325" s="91" t="s">
        <v>40873</v>
      </c>
      <c r="BD36325" s="91"/>
    </row>
    <row r="36326" spans="53:56" ht="15" x14ac:dyDescent="0.25">
      <c r="BA36326" s="91" t="s">
        <v>40933</v>
      </c>
      <c r="BB36326" s="91" t="s">
        <v>5238</v>
      </c>
      <c r="BC36326" s="91" t="s">
        <v>3225</v>
      </c>
      <c r="BD36326" s="91"/>
    </row>
    <row r="36327" spans="53:56" ht="15" x14ac:dyDescent="0.25">
      <c r="BA36327" s="91" t="s">
        <v>40934</v>
      </c>
      <c r="BB36327" s="91" t="s">
        <v>5238</v>
      </c>
      <c r="BC36327" s="91" t="s">
        <v>40914</v>
      </c>
      <c r="BD36327" s="91"/>
    </row>
    <row r="36328" spans="53:56" ht="15" x14ac:dyDescent="0.25">
      <c r="BA36328" s="90" t="s">
        <v>40935</v>
      </c>
      <c r="BB36328" s="90" t="s">
        <v>5238</v>
      </c>
      <c r="BC36328" s="90" t="s">
        <v>18459</v>
      </c>
      <c r="BD36328" s="90"/>
    </row>
    <row r="36329" spans="53:56" ht="15" x14ac:dyDescent="0.25">
      <c r="BA36329" s="91" t="s">
        <v>40936</v>
      </c>
      <c r="BB36329" s="91" t="s">
        <v>5238</v>
      </c>
      <c r="BC36329" s="91" t="s">
        <v>40931</v>
      </c>
      <c r="BD36329" s="91"/>
    </row>
    <row r="36330" spans="53:56" ht="15" x14ac:dyDescent="0.25">
      <c r="BA36330" s="90" t="s">
        <v>40937</v>
      </c>
      <c r="BB36330" s="90" t="s">
        <v>5238</v>
      </c>
      <c r="BC36330" s="90" t="s">
        <v>40931</v>
      </c>
      <c r="BD36330" s="90"/>
    </row>
    <row r="36331" spans="53:56" ht="15" x14ac:dyDescent="0.25">
      <c r="BA36331" s="91" t="s">
        <v>40938</v>
      </c>
      <c r="BB36331" s="91" t="s">
        <v>5238</v>
      </c>
      <c r="BC36331" s="91" t="s">
        <v>40929</v>
      </c>
      <c r="BD36331" s="91"/>
    </row>
    <row r="36332" spans="53:56" ht="15" x14ac:dyDescent="0.25">
      <c r="BA36332" s="90" t="s">
        <v>40939</v>
      </c>
      <c r="BB36332" s="90" t="s">
        <v>5238</v>
      </c>
      <c r="BC36332" s="90" t="s">
        <v>18459</v>
      </c>
      <c r="BD36332" s="90"/>
    </row>
    <row r="36333" spans="53:56" ht="15" x14ac:dyDescent="0.25">
      <c r="BA36333" s="91" t="s">
        <v>40940</v>
      </c>
      <c r="BB36333" s="91" t="s">
        <v>5238</v>
      </c>
      <c r="BC36333" s="91" t="s">
        <v>40920</v>
      </c>
      <c r="BD36333" s="91"/>
    </row>
    <row r="36334" spans="53:56" ht="15" x14ac:dyDescent="0.25">
      <c r="BA36334" s="90" t="s">
        <v>40941</v>
      </c>
      <c r="BB36334" s="90" t="s">
        <v>5238</v>
      </c>
      <c r="BC36334" s="90" t="s">
        <v>40695</v>
      </c>
      <c r="BD36334" s="90"/>
    </row>
    <row r="36335" spans="53:56" ht="15" x14ac:dyDescent="0.25">
      <c r="BA36335" s="90" t="s">
        <v>40941</v>
      </c>
      <c r="BB36335" s="90" t="s">
        <v>5238</v>
      </c>
      <c r="BC36335" s="90" t="s">
        <v>40929</v>
      </c>
      <c r="BD36335" s="90"/>
    </row>
    <row r="36336" spans="53:56" ht="15" x14ac:dyDescent="0.25">
      <c r="BA36336" s="91" t="s">
        <v>40942</v>
      </c>
      <c r="BB36336" s="91" t="s">
        <v>5238</v>
      </c>
      <c r="BC36336" s="91" t="s">
        <v>40929</v>
      </c>
      <c r="BD36336" s="91"/>
    </row>
    <row r="36337" spans="53:56" ht="15" x14ac:dyDescent="0.25">
      <c r="BA36337" s="90" t="s">
        <v>40943</v>
      </c>
      <c r="BB36337" s="90" t="s">
        <v>5238</v>
      </c>
      <c r="BC36337" s="90" t="s">
        <v>40929</v>
      </c>
      <c r="BD36337" s="90"/>
    </row>
    <row r="36338" spans="53:56" ht="15" x14ac:dyDescent="0.25">
      <c r="BA36338" s="91" t="s">
        <v>40944</v>
      </c>
      <c r="BB36338" s="91" t="s">
        <v>5238</v>
      </c>
      <c r="BC36338" s="91" t="s">
        <v>40914</v>
      </c>
      <c r="BD36338" s="91"/>
    </row>
    <row r="36339" spans="53:56" ht="15" x14ac:dyDescent="0.25">
      <c r="BA36339" s="90" t="s">
        <v>40945</v>
      </c>
      <c r="BB36339" s="90" t="s">
        <v>5238</v>
      </c>
      <c r="BC36339" s="90" t="s">
        <v>40695</v>
      </c>
      <c r="BD36339" s="90"/>
    </row>
    <row r="36340" spans="53:56" ht="15" x14ac:dyDescent="0.25">
      <c r="BA36340" s="91" t="s">
        <v>40946</v>
      </c>
      <c r="BB36340" s="91" t="s">
        <v>5238</v>
      </c>
      <c r="BC36340" s="91" t="s">
        <v>40920</v>
      </c>
      <c r="BD36340" s="91"/>
    </row>
    <row r="36341" spans="53:56" ht="15" x14ac:dyDescent="0.25">
      <c r="BA36341" s="91" t="s">
        <v>40947</v>
      </c>
      <c r="BB36341" s="91" t="s">
        <v>5238</v>
      </c>
      <c r="BC36341" s="91" t="s">
        <v>40929</v>
      </c>
      <c r="BD36341" s="91"/>
    </row>
    <row r="36342" spans="53:56" ht="15" x14ac:dyDescent="0.25">
      <c r="BA36342" s="90" t="s">
        <v>40948</v>
      </c>
      <c r="BB36342" s="90" t="s">
        <v>5238</v>
      </c>
      <c r="BC36342" s="90" t="s">
        <v>40695</v>
      </c>
      <c r="BD36342" s="90"/>
    </row>
    <row r="36343" spans="53:56" ht="15" x14ac:dyDescent="0.25">
      <c r="BA36343" s="90" t="s">
        <v>40949</v>
      </c>
      <c r="BB36343" s="90" t="s">
        <v>5238</v>
      </c>
      <c r="BC36343" s="90" t="s">
        <v>40873</v>
      </c>
      <c r="BD36343" s="90"/>
    </row>
    <row r="36344" spans="53:56" ht="15" x14ac:dyDescent="0.25">
      <c r="BA36344" s="90" t="s">
        <v>40950</v>
      </c>
      <c r="BB36344" s="90" t="s">
        <v>5238</v>
      </c>
      <c r="BC36344" s="90" t="s">
        <v>18459</v>
      </c>
      <c r="BD36344" s="90"/>
    </row>
    <row r="36345" spans="53:56" ht="15" x14ac:dyDescent="0.25">
      <c r="BA36345" s="91" t="s">
        <v>40950</v>
      </c>
      <c r="BB36345" s="91" t="s">
        <v>5238</v>
      </c>
      <c r="BC36345" s="91" t="s">
        <v>40873</v>
      </c>
      <c r="BD36345" s="91"/>
    </row>
    <row r="36346" spans="53:56" ht="15" x14ac:dyDescent="0.25">
      <c r="BA36346" s="90" t="s">
        <v>40951</v>
      </c>
      <c r="BB36346" s="90" t="s">
        <v>5238</v>
      </c>
      <c r="BC36346" s="90" t="s">
        <v>18459</v>
      </c>
      <c r="BD36346" s="90"/>
    </row>
    <row r="36347" spans="53:56" ht="15" x14ac:dyDescent="0.25">
      <c r="BA36347" s="91" t="s">
        <v>40951</v>
      </c>
      <c r="BB36347" s="91" t="s">
        <v>5238</v>
      </c>
      <c r="BC36347" s="91" t="s">
        <v>7866</v>
      </c>
      <c r="BD36347" s="91"/>
    </row>
    <row r="36348" spans="53:56" ht="15" x14ac:dyDescent="0.25">
      <c r="BA36348" s="90" t="s">
        <v>40951</v>
      </c>
      <c r="BB36348" s="90" t="s">
        <v>5238</v>
      </c>
      <c r="BC36348" s="90" t="s">
        <v>40873</v>
      </c>
      <c r="BD36348" s="90"/>
    </row>
    <row r="36349" spans="53:56" ht="15" x14ac:dyDescent="0.25">
      <c r="BA36349" s="91" t="s">
        <v>40952</v>
      </c>
      <c r="BB36349" s="91" t="s">
        <v>5238</v>
      </c>
      <c r="BC36349" s="91" t="s">
        <v>40929</v>
      </c>
      <c r="BD36349" s="91"/>
    </row>
    <row r="36350" spans="53:56" ht="15" x14ac:dyDescent="0.25">
      <c r="BA36350" s="90" t="s">
        <v>40953</v>
      </c>
      <c r="BB36350" s="90" t="s">
        <v>5238</v>
      </c>
      <c r="BC36350" s="90" t="s">
        <v>18459</v>
      </c>
      <c r="BD36350" s="90"/>
    </row>
    <row r="36351" spans="53:56" ht="15" x14ac:dyDescent="0.25">
      <c r="BA36351" s="90" t="s">
        <v>40954</v>
      </c>
      <c r="BB36351" s="90" t="s">
        <v>5238</v>
      </c>
      <c r="BC36351" s="90" t="s">
        <v>40695</v>
      </c>
      <c r="BD36351" s="90"/>
    </row>
    <row r="36352" spans="53:56" ht="15" x14ac:dyDescent="0.25">
      <c r="BA36352" s="91" t="s">
        <v>40954</v>
      </c>
      <c r="BB36352" s="91" t="s">
        <v>5238</v>
      </c>
      <c r="BC36352" s="91" t="s">
        <v>18459</v>
      </c>
      <c r="BD36352" s="91"/>
    </row>
    <row r="36353" spans="53:56" ht="15" x14ac:dyDescent="0.25">
      <c r="BA36353" s="90" t="s">
        <v>40955</v>
      </c>
      <c r="BB36353" s="90" t="s">
        <v>5238</v>
      </c>
      <c r="BC36353" s="90" t="s">
        <v>40695</v>
      </c>
      <c r="BD36353" s="90"/>
    </row>
    <row r="36354" spans="53:56" ht="15" x14ac:dyDescent="0.25">
      <c r="BA36354" s="91" t="s">
        <v>40956</v>
      </c>
      <c r="BB36354" s="91" t="s">
        <v>5238</v>
      </c>
      <c r="BC36354" s="91" t="s">
        <v>40926</v>
      </c>
      <c r="BD36354" s="91"/>
    </row>
    <row r="36355" spans="53:56" ht="15" x14ac:dyDescent="0.25">
      <c r="BA36355" s="91" t="s">
        <v>40957</v>
      </c>
      <c r="BB36355" s="91" t="s">
        <v>5238</v>
      </c>
      <c r="BC36355" s="91" t="s">
        <v>40929</v>
      </c>
      <c r="BD36355" s="91"/>
    </row>
    <row r="36356" spans="53:56" ht="15" x14ac:dyDescent="0.25">
      <c r="BA36356" s="90" t="s">
        <v>40958</v>
      </c>
      <c r="BB36356" s="90" t="s">
        <v>5238</v>
      </c>
      <c r="BC36356" s="90" t="s">
        <v>40929</v>
      </c>
      <c r="BD36356" s="90"/>
    </row>
    <row r="36357" spans="53:56" ht="15" x14ac:dyDescent="0.25">
      <c r="BA36357" s="91" t="s">
        <v>40959</v>
      </c>
      <c r="BB36357" s="91" t="s">
        <v>5238</v>
      </c>
      <c r="BC36357" s="91" t="s">
        <v>40929</v>
      </c>
      <c r="BD36357" s="91"/>
    </row>
    <row r="36358" spans="53:56" ht="15" x14ac:dyDescent="0.25">
      <c r="BA36358" s="90" t="s">
        <v>40960</v>
      </c>
      <c r="BB36358" s="90" t="s">
        <v>5238</v>
      </c>
      <c r="BC36358" s="90" t="s">
        <v>40914</v>
      </c>
      <c r="BD36358" s="90"/>
    </row>
    <row r="36359" spans="53:56" ht="15" x14ac:dyDescent="0.25">
      <c r="BA36359" s="91" t="s">
        <v>40961</v>
      </c>
      <c r="BB36359" s="91" t="s">
        <v>5238</v>
      </c>
      <c r="BC36359" s="91" t="s">
        <v>40914</v>
      </c>
      <c r="BD36359" s="91"/>
    </row>
    <row r="36360" spans="53:56" ht="15" x14ac:dyDescent="0.25">
      <c r="BA36360" s="90" t="s">
        <v>40962</v>
      </c>
      <c r="BB36360" s="90" t="s">
        <v>5238</v>
      </c>
      <c r="BC36360" s="90" t="s">
        <v>40914</v>
      </c>
      <c r="BD36360" s="90"/>
    </row>
    <row r="36361" spans="53:56" ht="15" x14ac:dyDescent="0.25">
      <c r="BA36361" s="91" t="s">
        <v>40963</v>
      </c>
      <c r="BB36361" s="91" t="s">
        <v>5238</v>
      </c>
      <c r="BC36361" s="91" t="s">
        <v>40695</v>
      </c>
      <c r="BD36361" s="91"/>
    </row>
    <row r="36362" spans="53:56" ht="15" x14ac:dyDescent="0.25">
      <c r="BA36362" s="90" t="s">
        <v>40964</v>
      </c>
      <c r="BB36362" s="90" t="s">
        <v>5238</v>
      </c>
      <c r="BC36362" s="90" t="s">
        <v>40920</v>
      </c>
      <c r="BD36362" s="90"/>
    </row>
    <row r="36363" spans="53:56" ht="15" x14ac:dyDescent="0.25">
      <c r="BA36363" s="91" t="s">
        <v>40965</v>
      </c>
      <c r="BB36363" s="91" t="s">
        <v>5238</v>
      </c>
      <c r="BC36363" s="91" t="s">
        <v>40695</v>
      </c>
      <c r="BD36363" s="91"/>
    </row>
    <row r="36364" spans="53:56" ht="15" x14ac:dyDescent="0.25">
      <c r="BA36364" s="90" t="s">
        <v>40966</v>
      </c>
      <c r="BB36364" s="90" t="s">
        <v>5238</v>
      </c>
      <c r="BC36364" s="90" t="s">
        <v>40929</v>
      </c>
      <c r="BD36364" s="90"/>
    </row>
    <row r="36365" spans="53:56" ht="15" x14ac:dyDescent="0.25">
      <c r="BA36365" s="91" t="s">
        <v>40967</v>
      </c>
      <c r="BB36365" s="91" t="s">
        <v>5238</v>
      </c>
      <c r="BC36365" s="91" t="s">
        <v>40931</v>
      </c>
      <c r="BD36365" s="91"/>
    </row>
    <row r="36366" spans="53:56" ht="15" x14ac:dyDescent="0.25">
      <c r="BA36366" s="90" t="s">
        <v>40968</v>
      </c>
      <c r="BB36366" s="90" t="s">
        <v>5238</v>
      </c>
      <c r="BC36366" s="90" t="s">
        <v>40695</v>
      </c>
      <c r="BD36366" s="90"/>
    </row>
    <row r="36367" spans="53:56" ht="15" x14ac:dyDescent="0.25">
      <c r="BA36367" s="91" t="s">
        <v>40969</v>
      </c>
      <c r="BB36367" s="91" t="s">
        <v>5238</v>
      </c>
      <c r="BC36367" s="91" t="s">
        <v>40914</v>
      </c>
      <c r="BD36367" s="91"/>
    </row>
    <row r="36368" spans="53:56" ht="15" x14ac:dyDescent="0.25">
      <c r="BA36368" s="90" t="s">
        <v>40970</v>
      </c>
      <c r="BB36368" s="90" t="s">
        <v>5238</v>
      </c>
      <c r="BC36368" s="90" t="s">
        <v>40873</v>
      </c>
      <c r="BD36368" s="90"/>
    </row>
    <row r="36369" spans="53:56" ht="15" x14ac:dyDescent="0.25">
      <c r="BA36369" s="91" t="s">
        <v>40971</v>
      </c>
      <c r="BB36369" s="91" t="s">
        <v>5238</v>
      </c>
      <c r="BC36369" s="91" t="s">
        <v>40929</v>
      </c>
      <c r="BD36369" s="91"/>
    </row>
    <row r="36370" spans="53:56" ht="15" x14ac:dyDescent="0.25">
      <c r="BA36370" s="90" t="s">
        <v>40972</v>
      </c>
      <c r="BB36370" s="90" t="s">
        <v>5238</v>
      </c>
      <c r="BC36370" s="90" t="s">
        <v>40914</v>
      </c>
      <c r="BD36370" s="90"/>
    </row>
    <row r="36371" spans="53:56" ht="15" x14ac:dyDescent="0.25">
      <c r="BA36371" s="91" t="s">
        <v>40973</v>
      </c>
      <c r="BB36371" s="91" t="s">
        <v>5238</v>
      </c>
      <c r="BC36371" s="91" t="s">
        <v>40695</v>
      </c>
      <c r="BD36371" s="91"/>
    </row>
    <row r="36372" spans="53:56" ht="15" x14ac:dyDescent="0.25">
      <c r="BA36372" s="90" t="s">
        <v>40974</v>
      </c>
      <c r="BB36372" s="90" t="s">
        <v>5238</v>
      </c>
      <c r="BC36372" s="90" t="s">
        <v>40920</v>
      </c>
      <c r="BD36372" s="90"/>
    </row>
    <row r="36373" spans="53:56" ht="15" x14ac:dyDescent="0.25">
      <c r="BA36373" s="91" t="s">
        <v>40975</v>
      </c>
      <c r="BB36373" s="91" t="s">
        <v>5238</v>
      </c>
      <c r="BC36373" s="91" t="s">
        <v>40695</v>
      </c>
      <c r="BD36373" s="91"/>
    </row>
    <row r="36374" spans="53:56" ht="15" x14ac:dyDescent="0.25">
      <c r="BA36374" s="90" t="s">
        <v>40976</v>
      </c>
      <c r="BB36374" s="90" t="s">
        <v>5238</v>
      </c>
      <c r="BC36374" s="90" t="s">
        <v>40926</v>
      </c>
      <c r="BD36374" s="90"/>
    </row>
    <row r="36375" spans="53:56" ht="15" x14ac:dyDescent="0.25">
      <c r="BA36375" s="91" t="s">
        <v>40977</v>
      </c>
      <c r="BB36375" s="91" t="s">
        <v>5238</v>
      </c>
      <c r="BC36375" s="91" t="s">
        <v>40926</v>
      </c>
      <c r="BD36375" s="91"/>
    </row>
    <row r="36376" spans="53:56" ht="15" x14ac:dyDescent="0.25">
      <c r="BA36376" s="90" t="s">
        <v>40978</v>
      </c>
      <c r="BB36376" s="90" t="s">
        <v>5238</v>
      </c>
      <c r="BC36376" s="90" t="s">
        <v>40920</v>
      </c>
      <c r="BD36376" s="90"/>
    </row>
    <row r="36377" spans="53:56" ht="15" x14ac:dyDescent="0.25">
      <c r="BA36377" s="91" t="s">
        <v>40979</v>
      </c>
      <c r="BB36377" s="91" t="s">
        <v>5238</v>
      </c>
      <c r="BC36377" s="91" t="s">
        <v>40695</v>
      </c>
      <c r="BD36377" s="91"/>
    </row>
    <row r="36378" spans="53:56" ht="15" x14ac:dyDescent="0.25">
      <c r="BA36378" s="90" t="s">
        <v>40980</v>
      </c>
      <c r="BB36378" s="90" t="s">
        <v>5238</v>
      </c>
      <c r="BC36378" s="90" t="s">
        <v>40695</v>
      </c>
      <c r="BD36378" s="90"/>
    </row>
    <row r="36379" spans="53:56" ht="15" x14ac:dyDescent="0.25">
      <c r="BA36379" s="90" t="s">
        <v>40980</v>
      </c>
      <c r="BB36379" s="90" t="s">
        <v>5238</v>
      </c>
      <c r="BC36379" s="90" t="s">
        <v>18459</v>
      </c>
      <c r="BD36379" s="90"/>
    </row>
    <row r="36380" spans="53:56" ht="15" x14ac:dyDescent="0.25">
      <c r="BA36380" s="90" t="s">
        <v>40981</v>
      </c>
      <c r="BB36380" s="90" t="s">
        <v>5238</v>
      </c>
      <c r="BC36380" s="90" t="s">
        <v>40695</v>
      </c>
      <c r="BD36380" s="90"/>
    </row>
    <row r="36381" spans="53:56" ht="15" x14ac:dyDescent="0.25">
      <c r="BA36381" s="91" t="s">
        <v>40982</v>
      </c>
      <c r="BB36381" s="91" t="s">
        <v>5238</v>
      </c>
      <c r="BC36381" s="91" t="s">
        <v>40695</v>
      </c>
      <c r="BD36381" s="91"/>
    </row>
    <row r="36382" spans="53:56" ht="15" x14ac:dyDescent="0.25">
      <c r="BA36382" s="90" t="s">
        <v>40983</v>
      </c>
      <c r="BB36382" s="90" t="s">
        <v>5238</v>
      </c>
      <c r="BC36382" s="90" t="s">
        <v>40931</v>
      </c>
      <c r="BD36382" s="90"/>
    </row>
    <row r="36383" spans="53:56" ht="15" x14ac:dyDescent="0.25">
      <c r="BA36383" s="91" t="s">
        <v>40984</v>
      </c>
      <c r="BB36383" s="91" t="s">
        <v>5238</v>
      </c>
      <c r="BC36383" s="91" t="s">
        <v>40695</v>
      </c>
      <c r="BD36383" s="91"/>
    </row>
    <row r="36384" spans="53:56" ht="15" x14ac:dyDescent="0.25">
      <c r="BA36384" s="90" t="s">
        <v>40985</v>
      </c>
      <c r="BB36384" s="90" t="s">
        <v>5238</v>
      </c>
      <c r="BC36384" s="90" t="s">
        <v>40914</v>
      </c>
      <c r="BD36384" s="90"/>
    </row>
    <row r="36385" spans="53:56" ht="15" x14ac:dyDescent="0.25">
      <c r="BA36385" s="91" t="s">
        <v>40986</v>
      </c>
      <c r="BB36385" s="91" t="s">
        <v>5238</v>
      </c>
      <c r="BC36385" s="91" t="s">
        <v>40914</v>
      </c>
      <c r="BD36385" s="91"/>
    </row>
    <row r="36386" spans="53:56" ht="15" x14ac:dyDescent="0.25">
      <c r="BA36386" s="90" t="s">
        <v>40987</v>
      </c>
      <c r="BB36386" s="90" t="s">
        <v>5238</v>
      </c>
      <c r="BC36386" s="90" t="s">
        <v>18459</v>
      </c>
      <c r="BD36386" s="90"/>
    </row>
    <row r="36387" spans="53:56" ht="15" x14ac:dyDescent="0.25">
      <c r="BA36387" s="90" t="s">
        <v>40987</v>
      </c>
      <c r="BB36387" s="90" t="s">
        <v>5238</v>
      </c>
      <c r="BC36387" s="90" t="s">
        <v>40873</v>
      </c>
      <c r="BD36387" s="90"/>
    </row>
    <row r="36388" spans="53:56" ht="15" x14ac:dyDescent="0.25">
      <c r="BA36388" s="91" t="s">
        <v>40988</v>
      </c>
      <c r="BB36388" s="91" t="s">
        <v>5238</v>
      </c>
      <c r="BC36388" s="91" t="s">
        <v>40926</v>
      </c>
      <c r="BD36388" s="91"/>
    </row>
    <row r="36389" spans="53:56" ht="15" x14ac:dyDescent="0.25">
      <c r="BA36389" s="91" t="s">
        <v>40988</v>
      </c>
      <c r="BB36389" s="91" t="s">
        <v>5238</v>
      </c>
      <c r="BC36389" s="91" t="s">
        <v>40695</v>
      </c>
      <c r="BD36389" s="91"/>
    </row>
    <row r="36390" spans="53:56" ht="15" x14ac:dyDescent="0.25">
      <c r="BA36390" s="90" t="s">
        <v>40989</v>
      </c>
      <c r="BB36390" s="90" t="s">
        <v>5238</v>
      </c>
      <c r="BC36390" s="90" t="s">
        <v>40931</v>
      </c>
      <c r="BD36390" s="90"/>
    </row>
    <row r="36391" spans="53:56" ht="15" x14ac:dyDescent="0.25">
      <c r="BA36391" s="90" t="s">
        <v>40990</v>
      </c>
      <c r="BB36391" s="90" t="s">
        <v>5238</v>
      </c>
      <c r="BC36391" s="90" t="s">
        <v>40695</v>
      </c>
      <c r="BD36391" s="90"/>
    </row>
    <row r="36392" spans="53:56" ht="15" x14ac:dyDescent="0.25">
      <c r="BA36392" s="91" t="s">
        <v>40991</v>
      </c>
      <c r="BB36392" s="91" t="s">
        <v>5238</v>
      </c>
      <c r="BC36392" s="91" t="s">
        <v>40929</v>
      </c>
      <c r="BD36392" s="91"/>
    </row>
    <row r="36393" spans="53:56" ht="15" x14ac:dyDescent="0.25">
      <c r="BA36393" s="90" t="s">
        <v>40992</v>
      </c>
      <c r="BB36393" s="90" t="s">
        <v>5238</v>
      </c>
      <c r="BC36393" s="90" t="s">
        <v>40695</v>
      </c>
      <c r="BD36393" s="90"/>
    </row>
    <row r="36394" spans="53:56" ht="15" x14ac:dyDescent="0.25">
      <c r="BA36394" s="91" t="s">
        <v>40993</v>
      </c>
      <c r="BB36394" s="91" t="s">
        <v>5238</v>
      </c>
      <c r="BC36394" s="91" t="s">
        <v>18459</v>
      </c>
      <c r="BD36394" s="91"/>
    </row>
    <row r="36395" spans="53:56" ht="15" x14ac:dyDescent="0.25">
      <c r="BA36395" s="90" t="s">
        <v>40994</v>
      </c>
      <c r="BB36395" s="90" t="s">
        <v>5238</v>
      </c>
      <c r="BC36395" s="90" t="s">
        <v>18459</v>
      </c>
      <c r="BD36395" s="90"/>
    </row>
    <row r="36396" spans="53:56" ht="15" x14ac:dyDescent="0.25">
      <c r="BA36396" s="91" t="s">
        <v>40995</v>
      </c>
      <c r="BB36396" s="91" t="s">
        <v>5238</v>
      </c>
      <c r="BC36396" s="91" t="s">
        <v>18459</v>
      </c>
      <c r="BD36396" s="91"/>
    </row>
    <row r="36397" spans="53:56" ht="15" x14ac:dyDescent="0.25">
      <c r="BA36397" s="91" t="s">
        <v>40996</v>
      </c>
      <c r="BB36397" s="91" t="s">
        <v>5238</v>
      </c>
      <c r="BC36397" s="91" t="s">
        <v>40695</v>
      </c>
      <c r="BD36397" s="91"/>
    </row>
    <row r="36398" spans="53:56" ht="15" x14ac:dyDescent="0.25">
      <c r="BA36398" s="90" t="s">
        <v>40996</v>
      </c>
      <c r="BB36398" s="90" t="s">
        <v>5238</v>
      </c>
      <c r="BC36398" s="90" t="s">
        <v>18459</v>
      </c>
      <c r="BD36398" s="90"/>
    </row>
    <row r="36399" spans="53:56" ht="15" x14ac:dyDescent="0.25">
      <c r="BA36399" s="91" t="s">
        <v>40996</v>
      </c>
      <c r="BB36399" s="91" t="s">
        <v>5238</v>
      </c>
      <c r="BC36399" s="91" t="s">
        <v>40873</v>
      </c>
      <c r="BD36399" s="91"/>
    </row>
    <row r="36400" spans="53:56" ht="15" x14ac:dyDescent="0.25">
      <c r="BA36400" s="90" t="s">
        <v>40997</v>
      </c>
      <c r="BB36400" s="90" t="s">
        <v>5238</v>
      </c>
      <c r="BC36400" s="90" t="s">
        <v>40695</v>
      </c>
      <c r="BD36400" s="90"/>
    </row>
    <row r="36401" spans="53:56" ht="15" x14ac:dyDescent="0.25">
      <c r="BA36401" s="91" t="s">
        <v>40998</v>
      </c>
      <c r="BB36401" s="91" t="s">
        <v>5238</v>
      </c>
      <c r="BC36401" s="91" t="s">
        <v>40695</v>
      </c>
      <c r="BD36401" s="91"/>
    </row>
    <row r="36402" spans="53:56" ht="15" x14ac:dyDescent="0.25">
      <c r="BA36402" s="91" t="s">
        <v>40999</v>
      </c>
      <c r="BB36402" s="91" t="s">
        <v>5238</v>
      </c>
      <c r="BC36402" s="91" t="s">
        <v>40695</v>
      </c>
      <c r="BD36402" s="91"/>
    </row>
    <row r="36403" spans="53:56" ht="15" x14ac:dyDescent="0.25">
      <c r="BA36403" s="91" t="s">
        <v>41000</v>
      </c>
      <c r="BB36403" s="91" t="s">
        <v>5238</v>
      </c>
      <c r="BC36403" s="91" t="s">
        <v>18459</v>
      </c>
      <c r="BD36403" s="91"/>
    </row>
    <row r="36404" spans="53:56" ht="15" x14ac:dyDescent="0.25">
      <c r="BA36404" s="90" t="s">
        <v>41001</v>
      </c>
      <c r="BB36404" s="90" t="s">
        <v>5238</v>
      </c>
      <c r="BC36404" s="90" t="s">
        <v>18459</v>
      </c>
      <c r="BD36404" s="90"/>
    </row>
    <row r="36405" spans="53:56" ht="15" x14ac:dyDescent="0.25">
      <c r="BA36405" s="91" t="s">
        <v>41002</v>
      </c>
      <c r="BB36405" s="91" t="s">
        <v>5238</v>
      </c>
      <c r="BC36405" s="91" t="s">
        <v>18459</v>
      </c>
      <c r="BD36405" s="91"/>
    </row>
    <row r="36406" spans="53:56" ht="15" x14ac:dyDescent="0.25">
      <c r="BA36406" s="90" t="s">
        <v>41003</v>
      </c>
      <c r="BB36406" s="90" t="s">
        <v>5238</v>
      </c>
      <c r="BC36406" s="90" t="s">
        <v>18459</v>
      </c>
      <c r="BD36406" s="90"/>
    </row>
    <row r="36407" spans="53:56" ht="15" x14ac:dyDescent="0.25">
      <c r="BA36407" s="91" t="s">
        <v>41004</v>
      </c>
      <c r="BB36407" s="91" t="s">
        <v>5238</v>
      </c>
      <c r="BC36407" s="91" t="s">
        <v>18459</v>
      </c>
      <c r="BD36407" s="91"/>
    </row>
    <row r="36408" spans="53:56" ht="15" x14ac:dyDescent="0.25">
      <c r="BA36408" s="90" t="s">
        <v>41005</v>
      </c>
      <c r="BB36408" s="90" t="s">
        <v>5238</v>
      </c>
      <c r="BC36408" s="90" t="s">
        <v>18459</v>
      </c>
      <c r="BD36408" s="90"/>
    </row>
    <row r="36409" spans="53:56" ht="15" x14ac:dyDescent="0.25">
      <c r="BA36409" s="91" t="s">
        <v>41006</v>
      </c>
      <c r="BB36409" s="91" t="s">
        <v>5238</v>
      </c>
      <c r="BC36409" s="91" t="s">
        <v>18459</v>
      </c>
      <c r="BD36409" s="91"/>
    </row>
    <row r="36410" spans="53:56" ht="15" x14ac:dyDescent="0.25">
      <c r="BA36410" s="90" t="s">
        <v>41007</v>
      </c>
      <c r="BB36410" s="90" t="s">
        <v>5238</v>
      </c>
      <c r="BC36410" s="90" t="s">
        <v>18459</v>
      </c>
      <c r="BD36410" s="90"/>
    </row>
    <row r="36411" spans="53:56" ht="15" x14ac:dyDescent="0.25">
      <c r="BA36411" s="91" t="s">
        <v>41008</v>
      </c>
      <c r="BB36411" s="91" t="s">
        <v>5238</v>
      </c>
      <c r="BC36411" s="91" t="s">
        <v>41009</v>
      </c>
      <c r="BD36411" s="91"/>
    </row>
    <row r="36412" spans="53:56" ht="15" x14ac:dyDescent="0.25">
      <c r="BA36412" s="90" t="s">
        <v>41010</v>
      </c>
      <c r="BB36412" s="90" t="s">
        <v>5238</v>
      </c>
      <c r="BC36412" s="90" t="s">
        <v>40931</v>
      </c>
      <c r="BD36412" s="90"/>
    </row>
    <row r="36413" spans="53:56" ht="15" x14ac:dyDescent="0.25">
      <c r="BA36413" s="90" t="s">
        <v>41010</v>
      </c>
      <c r="BB36413" s="90" t="s">
        <v>5238</v>
      </c>
      <c r="BC36413" s="90" t="s">
        <v>41009</v>
      </c>
      <c r="BD36413" s="90"/>
    </row>
    <row r="36414" spans="53:56" ht="15" x14ac:dyDescent="0.25">
      <c r="BA36414" s="91" t="s">
        <v>41011</v>
      </c>
      <c r="BB36414" s="91" t="s">
        <v>5238</v>
      </c>
      <c r="BC36414" s="91" t="s">
        <v>40931</v>
      </c>
      <c r="BD36414" s="91"/>
    </row>
    <row r="36415" spans="53:56" ht="15" x14ac:dyDescent="0.25">
      <c r="BA36415" s="90" t="s">
        <v>41012</v>
      </c>
      <c r="BB36415" s="90" t="s">
        <v>5238</v>
      </c>
      <c r="BC36415" s="90" t="s">
        <v>18459</v>
      </c>
      <c r="BD36415" s="90"/>
    </row>
    <row r="36416" spans="53:56" ht="15" x14ac:dyDescent="0.25">
      <c r="BA36416" s="91" t="s">
        <v>41013</v>
      </c>
      <c r="BB36416" s="91" t="s">
        <v>5238</v>
      </c>
      <c r="BC36416" s="91" t="s">
        <v>21098</v>
      </c>
      <c r="BD36416" s="91"/>
    </row>
    <row r="36417" spans="53:56" ht="15" x14ac:dyDescent="0.25">
      <c r="BA36417" s="90" t="s">
        <v>41014</v>
      </c>
      <c r="BB36417" s="90" t="s">
        <v>5238</v>
      </c>
      <c r="BC36417" s="90" t="s">
        <v>40931</v>
      </c>
      <c r="BD36417" s="90"/>
    </row>
    <row r="36418" spans="53:56" ht="15" x14ac:dyDescent="0.25">
      <c r="BA36418" s="91" t="s">
        <v>41015</v>
      </c>
      <c r="BB36418" s="91" t="s">
        <v>5238</v>
      </c>
      <c r="BC36418" s="91" t="s">
        <v>40931</v>
      </c>
      <c r="BD36418" s="91"/>
    </row>
    <row r="36419" spans="53:56" ht="15" x14ac:dyDescent="0.25">
      <c r="BA36419" s="91" t="s">
        <v>41016</v>
      </c>
      <c r="BB36419" s="91" t="s">
        <v>5238</v>
      </c>
      <c r="BC36419" s="91" t="s">
        <v>41009</v>
      </c>
      <c r="BD36419" s="91"/>
    </row>
    <row r="36420" spans="53:56" ht="15" x14ac:dyDescent="0.25">
      <c r="BA36420" s="91" t="s">
        <v>41017</v>
      </c>
      <c r="BB36420" s="91" t="s">
        <v>5238</v>
      </c>
      <c r="BC36420" s="91" t="s">
        <v>41009</v>
      </c>
      <c r="BD36420" s="91"/>
    </row>
    <row r="36421" spans="53:56" ht="15" x14ac:dyDescent="0.25">
      <c r="BA36421" s="90" t="s">
        <v>41018</v>
      </c>
      <c r="BB36421" s="90" t="s">
        <v>5238</v>
      </c>
      <c r="BC36421" s="90" t="s">
        <v>21862</v>
      </c>
      <c r="BD36421" s="90"/>
    </row>
    <row r="36422" spans="53:56" ht="15" x14ac:dyDescent="0.25">
      <c r="BA36422" s="91" t="s">
        <v>41019</v>
      </c>
      <c r="BB36422" s="91" t="s">
        <v>5238</v>
      </c>
      <c r="BC36422" s="91" t="s">
        <v>21098</v>
      </c>
      <c r="BD36422" s="91"/>
    </row>
    <row r="36423" spans="53:56" ht="15" x14ac:dyDescent="0.25">
      <c r="BA36423" s="91" t="s">
        <v>41019</v>
      </c>
      <c r="BB36423" s="91" t="s">
        <v>5238</v>
      </c>
      <c r="BC36423" s="91" t="s">
        <v>18459</v>
      </c>
      <c r="BD36423" s="91"/>
    </row>
    <row r="36424" spans="53:56" ht="15" x14ac:dyDescent="0.25">
      <c r="BA36424" s="90" t="s">
        <v>41020</v>
      </c>
      <c r="BB36424" s="90" t="s">
        <v>5238</v>
      </c>
      <c r="BC36424" s="90" t="s">
        <v>21098</v>
      </c>
      <c r="BD36424" s="90"/>
    </row>
    <row r="36425" spans="53:56" ht="15" x14ac:dyDescent="0.25">
      <c r="BA36425" s="90" t="s">
        <v>41020</v>
      </c>
      <c r="BB36425" s="90" t="s">
        <v>5238</v>
      </c>
      <c r="BC36425" s="90" t="s">
        <v>18459</v>
      </c>
      <c r="BD36425" s="90"/>
    </row>
    <row r="36426" spans="53:56" ht="15" x14ac:dyDescent="0.25">
      <c r="BA36426" s="91" t="s">
        <v>41021</v>
      </c>
      <c r="BB36426" s="91" t="s">
        <v>5238</v>
      </c>
      <c r="BC36426" s="91" t="s">
        <v>18459</v>
      </c>
      <c r="BD36426" s="91"/>
    </row>
    <row r="36427" spans="53:56" ht="15" x14ac:dyDescent="0.25">
      <c r="BA36427" s="90" t="s">
        <v>41022</v>
      </c>
      <c r="BB36427" s="90" t="s">
        <v>5238</v>
      </c>
      <c r="BC36427" s="90" t="s">
        <v>21098</v>
      </c>
      <c r="BD36427" s="90"/>
    </row>
    <row r="36428" spans="53:56" ht="15" x14ac:dyDescent="0.25">
      <c r="BA36428" s="90" t="s">
        <v>41023</v>
      </c>
      <c r="BB36428" s="90" t="s">
        <v>5238</v>
      </c>
      <c r="BC36428" s="90" t="s">
        <v>18459</v>
      </c>
      <c r="BD36428" s="90"/>
    </row>
    <row r="36429" spans="53:56" ht="15" x14ac:dyDescent="0.25">
      <c r="BA36429" s="91" t="s">
        <v>41024</v>
      </c>
      <c r="BB36429" s="91" t="s">
        <v>5238</v>
      </c>
      <c r="BC36429" s="91" t="s">
        <v>40931</v>
      </c>
      <c r="BD36429" s="91"/>
    </row>
    <row r="36430" spans="53:56" ht="15" x14ac:dyDescent="0.25">
      <c r="BA36430" s="90" t="s">
        <v>41025</v>
      </c>
      <c r="BB36430" s="90" t="s">
        <v>5238</v>
      </c>
      <c r="BC36430" s="90" t="s">
        <v>18459</v>
      </c>
      <c r="BD36430" s="90"/>
    </row>
    <row r="36431" spans="53:56" ht="15" x14ac:dyDescent="0.25">
      <c r="BA36431" s="91" t="s">
        <v>41026</v>
      </c>
      <c r="BB36431" s="91" t="s">
        <v>5238</v>
      </c>
      <c r="BC36431" s="91" t="s">
        <v>18185</v>
      </c>
      <c r="BD36431" s="91"/>
    </row>
    <row r="36432" spans="53:56" ht="15" x14ac:dyDescent="0.25">
      <c r="BA36432" s="90" t="s">
        <v>41027</v>
      </c>
      <c r="BB36432" s="90" t="s">
        <v>5238</v>
      </c>
      <c r="BC36432" s="90" t="s">
        <v>40931</v>
      </c>
      <c r="BD36432" s="90"/>
    </row>
    <row r="36433" spans="53:56" ht="15" x14ac:dyDescent="0.25">
      <c r="BA36433" s="91" t="s">
        <v>41028</v>
      </c>
      <c r="BB36433" s="91" t="s">
        <v>5238</v>
      </c>
      <c r="BC36433" s="91" t="s">
        <v>18185</v>
      </c>
      <c r="BD36433" s="91"/>
    </row>
    <row r="36434" spans="53:56" ht="15" x14ac:dyDescent="0.25">
      <c r="BA36434" s="90" t="s">
        <v>41029</v>
      </c>
      <c r="BB36434" s="90" t="s">
        <v>5238</v>
      </c>
      <c r="BC36434" s="90" t="s">
        <v>18459</v>
      </c>
      <c r="BD36434" s="90"/>
    </row>
    <row r="36435" spans="53:56" ht="15" x14ac:dyDescent="0.25">
      <c r="BA36435" s="91" t="s">
        <v>41030</v>
      </c>
      <c r="BB36435" s="91" t="s">
        <v>5238</v>
      </c>
      <c r="BC36435" s="91" t="s">
        <v>18459</v>
      </c>
      <c r="BD36435" s="91"/>
    </row>
    <row r="36436" spans="53:56" ht="15" x14ac:dyDescent="0.25">
      <c r="BA36436" s="91" t="s">
        <v>41031</v>
      </c>
      <c r="BB36436" s="91" t="s">
        <v>5238</v>
      </c>
      <c r="BC36436" s="91" t="s">
        <v>18185</v>
      </c>
      <c r="BD36436" s="91"/>
    </row>
    <row r="36437" spans="53:56" ht="15" x14ac:dyDescent="0.25">
      <c r="BA36437" s="90" t="s">
        <v>41032</v>
      </c>
      <c r="BB36437" s="90" t="s">
        <v>5238</v>
      </c>
      <c r="BC36437" s="90" t="s">
        <v>41009</v>
      </c>
      <c r="BD36437" s="90"/>
    </row>
    <row r="36438" spans="53:56" ht="15" x14ac:dyDescent="0.25">
      <c r="BA36438" s="91" t="s">
        <v>41033</v>
      </c>
      <c r="BB36438" s="91" t="s">
        <v>5238</v>
      </c>
      <c r="BC36438" s="91" t="s">
        <v>40931</v>
      </c>
      <c r="BD36438" s="91"/>
    </row>
    <row r="36439" spans="53:56" ht="15" x14ac:dyDescent="0.25">
      <c r="BA36439" s="91" t="s">
        <v>41034</v>
      </c>
      <c r="BB36439" s="91" t="s">
        <v>5238</v>
      </c>
      <c r="BC36439" s="91" t="s">
        <v>40931</v>
      </c>
      <c r="BD36439" s="91"/>
    </row>
    <row r="36440" spans="53:56" ht="15" x14ac:dyDescent="0.25">
      <c r="BA36440" s="90" t="s">
        <v>41035</v>
      </c>
      <c r="BB36440" s="90" t="s">
        <v>5238</v>
      </c>
      <c r="BC36440" s="90" t="s">
        <v>40695</v>
      </c>
      <c r="BD36440" s="90"/>
    </row>
    <row r="36441" spans="53:56" ht="15" x14ac:dyDescent="0.25">
      <c r="BA36441" s="91" t="s">
        <v>41036</v>
      </c>
      <c r="BB36441" s="91" t="s">
        <v>5238</v>
      </c>
      <c r="BC36441" s="91" t="s">
        <v>41009</v>
      </c>
      <c r="BD36441" s="91"/>
    </row>
    <row r="36442" spans="53:56" ht="15" x14ac:dyDescent="0.25">
      <c r="BA36442" s="90" t="s">
        <v>41036</v>
      </c>
      <c r="BB36442" s="90" t="s">
        <v>5238</v>
      </c>
      <c r="BC36442" s="90" t="s">
        <v>18459</v>
      </c>
      <c r="BD36442" s="90"/>
    </row>
    <row r="36443" spans="53:56" ht="15" x14ac:dyDescent="0.25">
      <c r="BA36443" s="90" t="s">
        <v>41037</v>
      </c>
      <c r="BB36443" s="90" t="s">
        <v>5238</v>
      </c>
      <c r="BC36443" s="90" t="s">
        <v>18459</v>
      </c>
      <c r="BD36443" s="90"/>
    </row>
    <row r="36444" spans="53:56" ht="15" x14ac:dyDescent="0.25">
      <c r="BA36444" s="91" t="s">
        <v>41038</v>
      </c>
      <c r="BB36444" s="91" t="s">
        <v>5238</v>
      </c>
      <c r="BC36444" s="91" t="s">
        <v>41009</v>
      </c>
      <c r="BD36444" s="91"/>
    </row>
    <row r="36445" spans="53:56" ht="15" x14ac:dyDescent="0.25">
      <c r="BA36445" s="90" t="s">
        <v>41039</v>
      </c>
      <c r="BB36445" s="90" t="s">
        <v>5238</v>
      </c>
      <c r="BC36445" s="90" t="s">
        <v>41009</v>
      </c>
      <c r="BD36445" s="90"/>
    </row>
    <row r="36446" spans="53:56" ht="15" x14ac:dyDescent="0.25">
      <c r="BA36446" s="90" t="s">
        <v>41040</v>
      </c>
      <c r="BB36446" s="90" t="s">
        <v>5238</v>
      </c>
      <c r="BC36446" s="90" t="s">
        <v>41009</v>
      </c>
      <c r="BD36446" s="90"/>
    </row>
    <row r="36447" spans="53:56" ht="15" x14ac:dyDescent="0.25">
      <c r="BA36447" s="91" t="s">
        <v>41041</v>
      </c>
      <c r="BB36447" s="91" t="s">
        <v>5238</v>
      </c>
      <c r="BC36447" s="91" t="s">
        <v>41009</v>
      </c>
      <c r="BD36447" s="91"/>
    </row>
    <row r="36448" spans="53:56" ht="15" x14ac:dyDescent="0.25">
      <c r="BA36448" s="90" t="s">
        <v>41042</v>
      </c>
      <c r="BB36448" s="90" t="s">
        <v>5238</v>
      </c>
      <c r="BC36448" s="90" t="s">
        <v>41009</v>
      </c>
      <c r="BD36448" s="90"/>
    </row>
    <row r="36449" spans="53:56" ht="15" x14ac:dyDescent="0.25">
      <c r="BA36449" s="91" t="s">
        <v>41043</v>
      </c>
      <c r="BB36449" s="91" t="s">
        <v>5238</v>
      </c>
      <c r="BC36449" s="91" t="s">
        <v>41009</v>
      </c>
      <c r="BD36449" s="91"/>
    </row>
    <row r="36450" spans="53:56" ht="15" x14ac:dyDescent="0.25">
      <c r="BA36450" s="91" t="s">
        <v>41044</v>
      </c>
      <c r="BB36450" s="91" t="s">
        <v>5238</v>
      </c>
      <c r="BC36450" s="91" t="s">
        <v>41009</v>
      </c>
      <c r="BD36450" s="91"/>
    </row>
    <row r="36451" spans="53:56" ht="15" x14ac:dyDescent="0.25">
      <c r="BA36451" s="90" t="s">
        <v>41045</v>
      </c>
      <c r="BB36451" s="90" t="s">
        <v>5238</v>
      </c>
      <c r="BC36451" s="90" t="s">
        <v>21098</v>
      </c>
      <c r="BD36451" s="90"/>
    </row>
    <row r="36452" spans="53:56" ht="15" x14ac:dyDescent="0.25">
      <c r="BA36452" s="91" t="s">
        <v>41046</v>
      </c>
      <c r="BB36452" s="91" t="s">
        <v>5238</v>
      </c>
      <c r="BC36452" s="91" t="s">
        <v>18185</v>
      </c>
      <c r="BD36452" s="91"/>
    </row>
    <row r="36453" spans="53:56" ht="15" x14ac:dyDescent="0.25">
      <c r="BA36453" s="90" t="s">
        <v>41047</v>
      </c>
      <c r="BB36453" s="90" t="s">
        <v>5238</v>
      </c>
      <c r="BC36453" s="90" t="s">
        <v>18459</v>
      </c>
      <c r="BD36453" s="90"/>
    </row>
    <row r="36454" spans="53:56" ht="15" x14ac:dyDescent="0.25">
      <c r="BA36454" s="91" t="s">
        <v>41048</v>
      </c>
      <c r="BB36454" s="91" t="s">
        <v>5238</v>
      </c>
      <c r="BC36454" s="91" t="s">
        <v>41009</v>
      </c>
      <c r="BD36454" s="91"/>
    </row>
    <row r="36455" spans="53:56" ht="15" x14ac:dyDescent="0.25">
      <c r="BA36455" s="90" t="s">
        <v>41049</v>
      </c>
      <c r="BB36455" s="90" t="s">
        <v>5238</v>
      </c>
      <c r="BC36455" s="90" t="s">
        <v>18185</v>
      </c>
      <c r="BD36455" s="90"/>
    </row>
    <row r="36456" spans="53:56" ht="15" x14ac:dyDescent="0.25">
      <c r="BA36456" s="91" t="s">
        <v>41050</v>
      </c>
      <c r="BB36456" s="91" t="s">
        <v>5238</v>
      </c>
      <c r="BC36456" s="91" t="s">
        <v>41009</v>
      </c>
      <c r="BD36456" s="91"/>
    </row>
    <row r="36457" spans="53:56" ht="15" x14ac:dyDescent="0.25">
      <c r="BA36457" s="90" t="s">
        <v>41051</v>
      </c>
      <c r="BB36457" s="90" t="s">
        <v>5238</v>
      </c>
      <c r="BC36457" s="90" t="s">
        <v>40931</v>
      </c>
      <c r="BD36457" s="90"/>
    </row>
    <row r="36458" spans="53:56" ht="15" x14ac:dyDescent="0.25">
      <c r="BA36458" s="91" t="s">
        <v>41052</v>
      </c>
      <c r="BB36458" s="91" t="s">
        <v>5238</v>
      </c>
      <c r="BC36458" s="91" t="s">
        <v>41009</v>
      </c>
      <c r="BD36458" s="91"/>
    </row>
    <row r="36459" spans="53:56" ht="15" x14ac:dyDescent="0.25">
      <c r="BA36459" s="90" t="s">
        <v>41053</v>
      </c>
      <c r="BB36459" s="90" t="s">
        <v>5238</v>
      </c>
      <c r="BC36459" s="90" t="s">
        <v>18459</v>
      </c>
      <c r="BD36459" s="90"/>
    </row>
    <row r="36460" spans="53:56" ht="15" x14ac:dyDescent="0.25">
      <c r="BA36460" s="91" t="s">
        <v>41054</v>
      </c>
      <c r="BB36460" s="91" t="s">
        <v>5238</v>
      </c>
      <c r="BC36460" s="91" t="s">
        <v>18459</v>
      </c>
      <c r="BD36460" s="91"/>
    </row>
    <row r="36461" spans="53:56" ht="15" x14ac:dyDescent="0.25">
      <c r="BA36461" s="90" t="s">
        <v>41055</v>
      </c>
      <c r="BB36461" s="90" t="s">
        <v>5238</v>
      </c>
      <c r="BC36461" s="90" t="s">
        <v>41009</v>
      </c>
      <c r="BD36461" s="90"/>
    </row>
    <row r="36462" spans="53:56" ht="15" x14ac:dyDescent="0.25">
      <c r="BA36462" s="90" t="s">
        <v>41056</v>
      </c>
      <c r="BB36462" s="90" t="s">
        <v>5238</v>
      </c>
      <c r="BC36462" s="90" t="s">
        <v>41009</v>
      </c>
      <c r="BD36462" s="90"/>
    </row>
    <row r="36463" spans="53:56" ht="15" x14ac:dyDescent="0.25">
      <c r="BA36463" s="91" t="s">
        <v>41057</v>
      </c>
      <c r="BB36463" s="91" t="s">
        <v>5238</v>
      </c>
      <c r="BC36463" s="91" t="s">
        <v>18185</v>
      </c>
      <c r="BD36463" s="91"/>
    </row>
    <row r="36464" spans="53:56" ht="15" x14ac:dyDescent="0.25">
      <c r="BA36464" s="90" t="s">
        <v>41058</v>
      </c>
      <c r="BB36464" s="90" t="s">
        <v>5238</v>
      </c>
      <c r="BC36464" s="90" t="s">
        <v>40931</v>
      </c>
      <c r="BD36464" s="90"/>
    </row>
    <row r="36465" spans="53:56" ht="15" x14ac:dyDescent="0.25">
      <c r="BA36465" s="91" t="s">
        <v>41059</v>
      </c>
      <c r="BB36465" s="91" t="s">
        <v>5238</v>
      </c>
      <c r="BC36465" s="91" t="s">
        <v>40931</v>
      </c>
      <c r="BD36465" s="91"/>
    </row>
    <row r="36466" spans="53:56" ht="15" x14ac:dyDescent="0.25">
      <c r="BA36466" s="90" t="s">
        <v>41060</v>
      </c>
      <c r="BB36466" s="90" t="s">
        <v>5238</v>
      </c>
      <c r="BC36466" s="90" t="s">
        <v>21098</v>
      </c>
      <c r="BD36466" s="90"/>
    </row>
    <row r="36467" spans="53:56" ht="15" x14ac:dyDescent="0.25">
      <c r="BA36467" s="91" t="s">
        <v>41061</v>
      </c>
      <c r="BB36467" s="91" t="s">
        <v>5238</v>
      </c>
      <c r="BC36467" s="91" t="s">
        <v>40931</v>
      </c>
      <c r="BD36467" s="91"/>
    </row>
    <row r="36468" spans="53:56" ht="15" x14ac:dyDescent="0.25">
      <c r="BA36468" s="91" t="s">
        <v>41062</v>
      </c>
      <c r="BB36468" s="91" t="s">
        <v>5238</v>
      </c>
      <c r="BC36468" s="91" t="s">
        <v>18185</v>
      </c>
      <c r="BD36468" s="91"/>
    </row>
    <row r="36469" spans="53:56" ht="15" x14ac:dyDescent="0.25">
      <c r="BA36469" s="90" t="s">
        <v>41063</v>
      </c>
      <c r="BB36469" s="90" t="s">
        <v>5238</v>
      </c>
      <c r="BC36469" s="90" t="s">
        <v>40931</v>
      </c>
      <c r="BD36469" s="90"/>
    </row>
    <row r="36470" spans="53:56" ht="15" x14ac:dyDescent="0.25">
      <c r="BA36470" s="91" t="s">
        <v>41063</v>
      </c>
      <c r="BB36470" s="91" t="s">
        <v>5238</v>
      </c>
      <c r="BC36470" s="91" t="s">
        <v>40695</v>
      </c>
      <c r="BD36470" s="91"/>
    </row>
    <row r="36471" spans="53:56" ht="15" x14ac:dyDescent="0.25">
      <c r="BA36471" s="91" t="s">
        <v>41064</v>
      </c>
      <c r="BB36471" s="91" t="s">
        <v>5238</v>
      </c>
      <c r="BC36471" s="91" t="s">
        <v>40931</v>
      </c>
      <c r="BD36471" s="91"/>
    </row>
    <row r="36472" spans="53:56" ht="15" x14ac:dyDescent="0.25">
      <c r="BA36472" s="90" t="s">
        <v>41065</v>
      </c>
      <c r="BB36472" s="90" t="s">
        <v>5238</v>
      </c>
      <c r="BC36472" s="90" t="s">
        <v>21862</v>
      </c>
      <c r="BD36472" s="90"/>
    </row>
    <row r="36473" spans="53:56" ht="15" x14ac:dyDescent="0.25">
      <c r="BA36473" s="91" t="s">
        <v>41066</v>
      </c>
      <c r="BB36473" s="91" t="s">
        <v>5238</v>
      </c>
      <c r="BC36473" s="91" t="s">
        <v>21098</v>
      </c>
      <c r="BD36473" s="91"/>
    </row>
    <row r="36474" spans="53:56" ht="15" x14ac:dyDescent="0.25">
      <c r="BA36474" s="90" t="s">
        <v>41066</v>
      </c>
      <c r="BB36474" s="90" t="s">
        <v>5238</v>
      </c>
      <c r="BC36474" s="90" t="s">
        <v>41009</v>
      </c>
      <c r="BD36474" s="90"/>
    </row>
    <row r="36475" spans="53:56" ht="15" x14ac:dyDescent="0.25">
      <c r="BA36475" s="91" t="s">
        <v>41066</v>
      </c>
      <c r="BB36475" s="91" t="s">
        <v>5238</v>
      </c>
      <c r="BC36475" s="91" t="s">
        <v>18459</v>
      </c>
      <c r="BD36475" s="91"/>
    </row>
    <row r="36476" spans="53:56" ht="15" x14ac:dyDescent="0.25">
      <c r="BA36476" s="90" t="s">
        <v>41067</v>
      </c>
      <c r="BB36476" s="90" t="s">
        <v>5238</v>
      </c>
      <c r="BC36476" s="90" t="s">
        <v>18459</v>
      </c>
      <c r="BD36476" s="90"/>
    </row>
    <row r="36477" spans="53:56" ht="15" x14ac:dyDescent="0.25">
      <c r="BA36477" s="91" t="s">
        <v>41068</v>
      </c>
      <c r="BB36477" s="91" t="s">
        <v>5238</v>
      </c>
      <c r="BC36477" s="91" t="s">
        <v>40931</v>
      </c>
      <c r="BD36477" s="91"/>
    </row>
    <row r="36478" spans="53:56" ht="15" x14ac:dyDescent="0.25">
      <c r="BA36478" s="90" t="s">
        <v>41069</v>
      </c>
      <c r="BB36478" s="90" t="s">
        <v>5238</v>
      </c>
      <c r="BC36478" s="90" t="s">
        <v>41009</v>
      </c>
      <c r="BD36478" s="90"/>
    </row>
    <row r="36479" spans="53:56" ht="15" x14ac:dyDescent="0.25">
      <c r="BA36479" s="91" t="s">
        <v>41070</v>
      </c>
      <c r="BB36479" s="91" t="s">
        <v>5238</v>
      </c>
      <c r="BC36479" s="91" t="s">
        <v>41009</v>
      </c>
      <c r="BD36479" s="91"/>
    </row>
    <row r="36480" spans="53:56" ht="15" x14ac:dyDescent="0.25">
      <c r="BA36480" s="90" t="s">
        <v>41071</v>
      </c>
      <c r="BB36480" s="90" t="s">
        <v>5238</v>
      </c>
      <c r="BC36480" s="90" t="s">
        <v>41009</v>
      </c>
      <c r="BD36480" s="90"/>
    </row>
    <row r="36481" spans="53:56" ht="15" x14ac:dyDescent="0.25">
      <c r="BA36481" s="91" t="s">
        <v>41072</v>
      </c>
      <c r="BB36481" s="91" t="s">
        <v>5238</v>
      </c>
      <c r="BC36481" s="91" t="s">
        <v>21098</v>
      </c>
      <c r="BD36481" s="91"/>
    </row>
    <row r="36482" spans="53:56" ht="15" x14ac:dyDescent="0.25">
      <c r="BA36482" s="90" t="s">
        <v>41073</v>
      </c>
      <c r="BB36482" s="90" t="s">
        <v>5238</v>
      </c>
      <c r="BC36482" s="90" t="s">
        <v>18459</v>
      </c>
      <c r="BD36482" s="90"/>
    </row>
    <row r="36483" spans="53:56" ht="15" x14ac:dyDescent="0.25">
      <c r="BA36483" s="90" t="s">
        <v>41074</v>
      </c>
      <c r="BB36483" s="90" t="s">
        <v>5238</v>
      </c>
      <c r="BC36483" s="90" t="s">
        <v>4542</v>
      </c>
      <c r="BD36483" s="90"/>
    </row>
    <row r="36484" spans="53:56" ht="15" x14ac:dyDescent="0.25">
      <c r="BA36484" s="91" t="s">
        <v>41075</v>
      </c>
      <c r="BB36484" s="91" t="s">
        <v>5238</v>
      </c>
      <c r="BC36484" s="91" t="s">
        <v>17310</v>
      </c>
      <c r="BD36484" s="91"/>
    </row>
    <row r="36485" spans="53:56" ht="15" x14ac:dyDescent="0.25">
      <c r="BA36485" s="90" t="s">
        <v>41076</v>
      </c>
      <c r="BB36485" s="90" t="s">
        <v>5238</v>
      </c>
      <c r="BC36485" s="90" t="s">
        <v>8872</v>
      </c>
      <c r="BD36485" s="90"/>
    </row>
    <row r="36486" spans="53:56" ht="15" x14ac:dyDescent="0.25">
      <c r="BA36486" s="91" t="s">
        <v>41077</v>
      </c>
      <c r="BB36486" s="91" t="s">
        <v>5238</v>
      </c>
      <c r="BC36486" s="91" t="s">
        <v>17360</v>
      </c>
      <c r="BD36486" s="91"/>
    </row>
    <row r="36487" spans="53:56" ht="15" x14ac:dyDescent="0.25">
      <c r="BA36487" s="90" t="s">
        <v>41078</v>
      </c>
      <c r="BB36487" s="90" t="s">
        <v>5238</v>
      </c>
      <c r="BC36487" s="90" t="s">
        <v>17310</v>
      </c>
      <c r="BD36487" s="90"/>
    </row>
    <row r="36488" spans="53:56" ht="15" x14ac:dyDescent="0.25">
      <c r="BA36488" s="91" t="s">
        <v>41079</v>
      </c>
      <c r="BB36488" s="91" t="s">
        <v>5238</v>
      </c>
      <c r="BC36488" s="91" t="s">
        <v>15197</v>
      </c>
      <c r="BD36488" s="91"/>
    </row>
    <row r="36489" spans="53:56" ht="15" x14ac:dyDescent="0.25">
      <c r="BA36489" s="91" t="s">
        <v>41080</v>
      </c>
      <c r="BB36489" s="91" t="s">
        <v>5238</v>
      </c>
      <c r="BC36489" s="91" t="s">
        <v>41009</v>
      </c>
      <c r="BD36489" s="91"/>
    </row>
    <row r="36490" spans="53:56" ht="15" x14ac:dyDescent="0.25">
      <c r="BA36490" s="90" t="s">
        <v>41081</v>
      </c>
      <c r="BB36490" s="90" t="s">
        <v>5238</v>
      </c>
      <c r="BC36490" s="90" t="s">
        <v>8872</v>
      </c>
      <c r="BD36490" s="90"/>
    </row>
    <row r="36491" spans="53:56" ht="15" x14ac:dyDescent="0.25">
      <c r="BA36491" s="91" t="s">
        <v>41082</v>
      </c>
      <c r="BB36491" s="91" t="s">
        <v>5238</v>
      </c>
      <c r="BC36491" s="91" t="s">
        <v>8872</v>
      </c>
      <c r="BD36491" s="91"/>
    </row>
    <row r="36492" spans="53:56" ht="15" x14ac:dyDescent="0.25">
      <c r="BA36492" s="90" t="s">
        <v>41083</v>
      </c>
      <c r="BB36492" s="90" t="s">
        <v>5238</v>
      </c>
      <c r="BC36492" s="90" t="s">
        <v>41009</v>
      </c>
      <c r="BD36492" s="90"/>
    </row>
    <row r="36493" spans="53:56" ht="15" x14ac:dyDescent="0.25">
      <c r="BA36493" s="91" t="s">
        <v>41084</v>
      </c>
      <c r="BB36493" s="91" t="s">
        <v>5238</v>
      </c>
      <c r="BC36493" s="91" t="s">
        <v>15197</v>
      </c>
      <c r="BD36493" s="91"/>
    </row>
    <row r="36494" spans="53:56" ht="15" x14ac:dyDescent="0.25">
      <c r="BA36494" s="91" t="s">
        <v>41085</v>
      </c>
      <c r="BB36494" s="91" t="s">
        <v>5238</v>
      </c>
      <c r="BC36494" s="91" t="s">
        <v>21862</v>
      </c>
      <c r="BD36494" s="91"/>
    </row>
    <row r="36495" spans="53:56" ht="15" x14ac:dyDescent="0.25">
      <c r="BA36495" s="90" t="s">
        <v>41086</v>
      </c>
      <c r="BB36495" s="90" t="s">
        <v>5238</v>
      </c>
      <c r="BC36495" s="90" t="s">
        <v>4542</v>
      </c>
      <c r="BD36495" s="90"/>
    </row>
    <row r="36496" spans="53:56" ht="15" x14ac:dyDescent="0.25">
      <c r="BA36496" s="91" t="s">
        <v>41087</v>
      </c>
      <c r="BB36496" s="91" t="s">
        <v>5238</v>
      </c>
      <c r="BC36496" s="91" t="s">
        <v>8872</v>
      </c>
      <c r="BD36496" s="91"/>
    </row>
    <row r="36497" spans="53:56" ht="15" x14ac:dyDescent="0.25">
      <c r="BA36497" s="90" t="s">
        <v>41088</v>
      </c>
      <c r="BB36497" s="90" t="s">
        <v>5238</v>
      </c>
      <c r="BC36497" s="90" t="s">
        <v>8872</v>
      </c>
      <c r="BD36497" s="90"/>
    </row>
    <row r="36498" spans="53:56" ht="15" x14ac:dyDescent="0.25">
      <c r="BA36498" s="91" t="s">
        <v>41089</v>
      </c>
      <c r="BB36498" s="91" t="s">
        <v>5238</v>
      </c>
      <c r="BC36498" s="91" t="s">
        <v>4542</v>
      </c>
      <c r="BD36498" s="91"/>
    </row>
    <row r="36499" spans="53:56" ht="15" x14ac:dyDescent="0.25">
      <c r="BA36499" s="90" t="s">
        <v>41090</v>
      </c>
      <c r="BB36499" s="90" t="s">
        <v>5238</v>
      </c>
      <c r="BC36499" s="90" t="s">
        <v>4542</v>
      </c>
      <c r="BD36499" s="90"/>
    </row>
    <row r="36500" spans="53:56" ht="15" x14ac:dyDescent="0.25">
      <c r="BA36500" s="91" t="s">
        <v>41091</v>
      </c>
      <c r="BB36500" s="91" t="s">
        <v>5238</v>
      </c>
      <c r="BC36500" s="91" t="s">
        <v>4542</v>
      </c>
      <c r="BD36500" s="91"/>
    </row>
    <row r="36501" spans="53:56" ht="15" x14ac:dyDescent="0.25">
      <c r="BA36501" s="90" t="s">
        <v>41092</v>
      </c>
      <c r="BB36501" s="90" t="s">
        <v>5238</v>
      </c>
      <c r="BC36501" s="90" t="s">
        <v>4542</v>
      </c>
      <c r="BD36501" s="90"/>
    </row>
    <row r="36502" spans="53:56" ht="15" x14ac:dyDescent="0.25">
      <c r="BA36502" s="91" t="s">
        <v>41093</v>
      </c>
      <c r="BB36502" s="91" t="s">
        <v>5238</v>
      </c>
      <c r="BC36502" s="91" t="s">
        <v>8872</v>
      </c>
      <c r="BD36502" s="91"/>
    </row>
    <row r="36503" spans="53:56" ht="15" x14ac:dyDescent="0.25">
      <c r="BA36503" s="90" t="s">
        <v>41094</v>
      </c>
      <c r="BB36503" s="90" t="s">
        <v>5238</v>
      </c>
      <c r="BC36503" s="90" t="s">
        <v>8872</v>
      </c>
      <c r="BD36503" s="90"/>
    </row>
    <row r="36504" spans="53:56" ht="15" x14ac:dyDescent="0.25">
      <c r="BA36504" s="91" t="s">
        <v>41095</v>
      </c>
      <c r="BB36504" s="91" t="s">
        <v>5238</v>
      </c>
      <c r="BC36504" s="91" t="s">
        <v>8872</v>
      </c>
      <c r="BD36504" s="91"/>
    </row>
    <row r="36505" spans="53:56" ht="15" x14ac:dyDescent="0.25">
      <c r="BA36505" s="90" t="s">
        <v>41096</v>
      </c>
      <c r="BB36505" s="90" t="s">
        <v>5238</v>
      </c>
      <c r="BC36505" s="90" t="s">
        <v>8872</v>
      </c>
      <c r="BD36505" s="90"/>
    </row>
    <row r="36506" spans="53:56" ht="15" x14ac:dyDescent="0.25">
      <c r="BA36506" s="91" t="s">
        <v>41097</v>
      </c>
      <c r="BB36506" s="91" t="s">
        <v>5238</v>
      </c>
      <c r="BC36506" s="91" t="s">
        <v>41009</v>
      </c>
      <c r="BD36506" s="91"/>
    </row>
    <row r="36507" spans="53:56" ht="15" x14ac:dyDescent="0.25">
      <c r="BA36507" s="90" t="s">
        <v>41098</v>
      </c>
      <c r="BB36507" s="90" t="s">
        <v>5238</v>
      </c>
      <c r="BC36507" s="90" t="s">
        <v>8872</v>
      </c>
      <c r="BD36507" s="90"/>
    </row>
    <row r="36508" spans="53:56" ht="15" x14ac:dyDescent="0.25">
      <c r="BA36508" s="91" t="s">
        <v>41099</v>
      </c>
      <c r="BB36508" s="91" t="s">
        <v>5238</v>
      </c>
      <c r="BC36508" s="91" t="s">
        <v>8872</v>
      </c>
      <c r="BD36508" s="91"/>
    </row>
    <row r="36509" spans="53:56" ht="15" x14ac:dyDescent="0.25">
      <c r="BA36509" s="90" t="s">
        <v>41100</v>
      </c>
      <c r="BB36509" s="90" t="s">
        <v>5238</v>
      </c>
      <c r="BC36509" s="90" t="s">
        <v>21862</v>
      </c>
      <c r="BD36509" s="90"/>
    </row>
    <row r="36510" spans="53:56" ht="15" x14ac:dyDescent="0.25">
      <c r="BA36510" s="91" t="s">
        <v>41101</v>
      </c>
      <c r="BB36510" s="91" t="s">
        <v>5238</v>
      </c>
      <c r="BC36510" s="91" t="s">
        <v>21862</v>
      </c>
      <c r="BD36510" s="91"/>
    </row>
    <row r="36511" spans="53:56" ht="15" x14ac:dyDescent="0.25">
      <c r="BA36511" s="90" t="s">
        <v>41102</v>
      </c>
      <c r="BB36511" s="90" t="s">
        <v>5238</v>
      </c>
      <c r="BC36511" s="90" t="s">
        <v>21862</v>
      </c>
      <c r="BD36511" s="90"/>
    </row>
    <row r="36512" spans="53:56" ht="15" x14ac:dyDescent="0.25">
      <c r="BA36512" s="91" t="s">
        <v>41103</v>
      </c>
      <c r="BB36512" s="91" t="s">
        <v>5238</v>
      </c>
      <c r="BC36512" s="91" t="s">
        <v>15197</v>
      </c>
      <c r="BD36512" s="91"/>
    </row>
    <row r="36513" spans="53:56" ht="15" x14ac:dyDescent="0.25">
      <c r="BA36513" s="90" t="s">
        <v>41104</v>
      </c>
      <c r="BB36513" s="90" t="s">
        <v>5238</v>
      </c>
      <c r="BC36513" s="90" t="s">
        <v>21098</v>
      </c>
      <c r="BD36513" s="90"/>
    </row>
    <row r="36514" spans="53:56" ht="15" x14ac:dyDescent="0.25">
      <c r="BA36514" s="91" t="s">
        <v>41105</v>
      </c>
      <c r="BB36514" s="91" t="s">
        <v>5238</v>
      </c>
      <c r="BC36514" s="91" t="s">
        <v>4542</v>
      </c>
      <c r="BD36514" s="91"/>
    </row>
    <row r="36515" spans="53:56" ht="15" x14ac:dyDescent="0.25">
      <c r="BA36515" s="90" t="s">
        <v>41106</v>
      </c>
      <c r="BB36515" s="90" t="s">
        <v>5238</v>
      </c>
      <c r="BC36515" s="90" t="s">
        <v>21862</v>
      </c>
      <c r="BD36515" s="90"/>
    </row>
    <row r="36516" spans="53:56" ht="15" x14ac:dyDescent="0.25">
      <c r="BA36516" s="90" t="s">
        <v>41107</v>
      </c>
      <c r="BB36516" s="90" t="s">
        <v>5238</v>
      </c>
      <c r="BC36516" s="90" t="s">
        <v>15197</v>
      </c>
      <c r="BD36516" s="90"/>
    </row>
    <row r="36517" spans="53:56" ht="15" x14ac:dyDescent="0.25">
      <c r="BA36517" s="91" t="s">
        <v>41108</v>
      </c>
      <c r="BB36517" s="91" t="s">
        <v>5238</v>
      </c>
      <c r="BC36517" s="91" t="s">
        <v>21098</v>
      </c>
      <c r="BD36517" s="91"/>
    </row>
    <row r="36518" spans="53:56" ht="15" x14ac:dyDescent="0.25">
      <c r="BA36518" s="90" t="s">
        <v>41109</v>
      </c>
      <c r="BB36518" s="90" t="s">
        <v>5238</v>
      </c>
      <c r="BC36518" s="90" t="s">
        <v>4542</v>
      </c>
      <c r="BD36518" s="90"/>
    </row>
    <row r="36519" spans="53:56" ht="15" x14ac:dyDescent="0.25">
      <c r="BA36519" s="91" t="s">
        <v>41110</v>
      </c>
      <c r="BB36519" s="91" t="s">
        <v>5238</v>
      </c>
      <c r="BC36519" s="91" t="s">
        <v>8872</v>
      </c>
      <c r="BD36519" s="91"/>
    </row>
    <row r="36520" spans="53:56" ht="15" x14ac:dyDescent="0.25">
      <c r="BA36520" s="90" t="s">
        <v>41111</v>
      </c>
      <c r="BB36520" s="90" t="s">
        <v>5238</v>
      </c>
      <c r="BC36520" s="90" t="s">
        <v>8872</v>
      </c>
      <c r="BD36520" s="90"/>
    </row>
    <row r="36521" spans="53:56" ht="15" x14ac:dyDescent="0.25">
      <c r="BA36521" s="91" t="s">
        <v>41112</v>
      </c>
      <c r="BB36521" s="91" t="s">
        <v>5238</v>
      </c>
      <c r="BC36521" s="91" t="s">
        <v>8872</v>
      </c>
      <c r="BD36521" s="91"/>
    </row>
    <row r="36522" spans="53:56" ht="15" x14ac:dyDescent="0.25">
      <c r="BA36522" s="90" t="s">
        <v>41113</v>
      </c>
      <c r="BB36522" s="90" t="s">
        <v>5238</v>
      </c>
      <c r="BC36522" s="90" t="s">
        <v>8872</v>
      </c>
      <c r="BD36522" s="90"/>
    </row>
    <row r="36523" spans="53:56" ht="15" x14ac:dyDescent="0.25">
      <c r="BA36523" s="91" t="s">
        <v>41114</v>
      </c>
      <c r="BB36523" s="91" t="s">
        <v>5238</v>
      </c>
      <c r="BC36523" s="91" t="s">
        <v>8872</v>
      </c>
      <c r="BD36523" s="91"/>
    </row>
    <row r="36524" spans="53:56" ht="15" x14ac:dyDescent="0.25">
      <c r="BA36524" s="90" t="s">
        <v>41115</v>
      </c>
      <c r="BB36524" s="90" t="s">
        <v>5238</v>
      </c>
      <c r="BC36524" s="90" t="s">
        <v>8872</v>
      </c>
      <c r="BD36524" s="90"/>
    </row>
    <row r="36525" spans="53:56" ht="15" x14ac:dyDescent="0.25">
      <c r="BA36525" s="90" t="s">
        <v>41116</v>
      </c>
      <c r="BB36525" s="90" t="s">
        <v>5238</v>
      </c>
      <c r="BC36525" s="90" t="s">
        <v>8872</v>
      </c>
      <c r="BD36525" s="90"/>
    </row>
    <row r="36526" spans="53:56" ht="15" x14ac:dyDescent="0.25">
      <c r="BA36526" s="91" t="s">
        <v>41117</v>
      </c>
      <c r="BB36526" s="91" t="s">
        <v>5238</v>
      </c>
      <c r="BC36526" s="91" t="s">
        <v>8872</v>
      </c>
      <c r="BD36526" s="91"/>
    </row>
    <row r="36527" spans="53:56" ht="15" x14ac:dyDescent="0.25">
      <c r="BA36527" s="90" t="s">
        <v>41118</v>
      </c>
      <c r="BB36527" s="90" t="s">
        <v>5238</v>
      </c>
      <c r="BC36527" s="90" t="s">
        <v>8872</v>
      </c>
      <c r="BD36527" s="90"/>
    </row>
    <row r="36528" spans="53:56" ht="15" x14ac:dyDescent="0.25">
      <c r="BA36528" s="91" t="s">
        <v>41119</v>
      </c>
      <c r="BB36528" s="91" t="s">
        <v>5238</v>
      </c>
      <c r="BC36528" s="91" t="s">
        <v>8872</v>
      </c>
      <c r="BD36528" s="91"/>
    </row>
    <row r="36529" spans="53:56" ht="15" x14ac:dyDescent="0.25">
      <c r="BA36529" s="90" t="s">
        <v>41120</v>
      </c>
      <c r="BB36529" s="90" t="s">
        <v>5238</v>
      </c>
      <c r="BC36529" s="90" t="s">
        <v>8872</v>
      </c>
      <c r="BD36529" s="90"/>
    </row>
    <row r="36530" spans="53:56" ht="15" x14ac:dyDescent="0.25">
      <c r="BA36530" s="91" t="s">
        <v>41121</v>
      </c>
      <c r="BB36530" s="91" t="s">
        <v>5238</v>
      </c>
      <c r="BC36530" s="91" t="s">
        <v>21862</v>
      </c>
      <c r="BD36530" s="91"/>
    </row>
    <row r="36531" spans="53:56" ht="15" x14ac:dyDescent="0.25">
      <c r="BA36531" s="91" t="s">
        <v>41122</v>
      </c>
      <c r="BB36531" s="91" t="s">
        <v>5238</v>
      </c>
      <c r="BC36531" s="91" t="s">
        <v>8872</v>
      </c>
      <c r="BD36531" s="91"/>
    </row>
    <row r="36532" spans="53:56" ht="15" x14ac:dyDescent="0.25">
      <c r="BA36532" s="90" t="s">
        <v>41123</v>
      </c>
      <c r="BB36532" s="90" t="s">
        <v>5238</v>
      </c>
      <c r="BC36532" s="90" t="s">
        <v>8872</v>
      </c>
      <c r="BD36532" s="90"/>
    </row>
    <row r="36533" spans="53:56" ht="15" x14ac:dyDescent="0.25">
      <c r="BA36533" s="91" t="s">
        <v>41124</v>
      </c>
      <c r="BB36533" s="91" t="s">
        <v>5238</v>
      </c>
      <c r="BC36533" s="91" t="s">
        <v>8872</v>
      </c>
      <c r="BD36533" s="91"/>
    </row>
    <row r="36534" spans="53:56" ht="15" x14ac:dyDescent="0.25">
      <c r="BA36534" s="91" t="s">
        <v>41125</v>
      </c>
      <c r="BB36534" s="91" t="s">
        <v>5238</v>
      </c>
      <c r="BC36534" s="91" t="s">
        <v>8872</v>
      </c>
      <c r="BD36534" s="91"/>
    </row>
    <row r="36535" spans="53:56" ht="15" x14ac:dyDescent="0.25">
      <c r="BA36535" s="90" t="s">
        <v>41126</v>
      </c>
      <c r="BB36535" s="90" t="s">
        <v>5238</v>
      </c>
      <c r="BC36535" s="90" t="s">
        <v>41127</v>
      </c>
      <c r="BD36535" s="90"/>
    </row>
    <row r="36536" spans="53:56" ht="15" x14ac:dyDescent="0.25">
      <c r="BA36536" s="90" t="s">
        <v>41128</v>
      </c>
      <c r="BB36536" s="90" t="s">
        <v>5238</v>
      </c>
      <c r="BC36536" s="90" t="s">
        <v>41127</v>
      </c>
      <c r="BD36536" s="90"/>
    </row>
    <row r="36537" spans="53:56" ht="15" x14ac:dyDescent="0.25">
      <c r="BA36537" s="91" t="s">
        <v>41129</v>
      </c>
      <c r="BB36537" s="91" t="s">
        <v>5238</v>
      </c>
      <c r="BC36537" s="91" t="s">
        <v>41127</v>
      </c>
      <c r="BD36537" s="91"/>
    </row>
    <row r="36538" spans="53:56" ht="15" x14ac:dyDescent="0.25">
      <c r="BA36538" s="90" t="s">
        <v>41130</v>
      </c>
      <c r="BB36538" s="90" t="s">
        <v>5238</v>
      </c>
      <c r="BC36538" s="90" t="s">
        <v>41127</v>
      </c>
      <c r="BD36538" s="90"/>
    </row>
    <row r="36539" spans="53:56" ht="15" x14ac:dyDescent="0.25">
      <c r="BA36539" s="91" t="s">
        <v>41131</v>
      </c>
      <c r="BB36539" s="91" t="s">
        <v>5238</v>
      </c>
      <c r="BC36539" s="91" t="s">
        <v>41127</v>
      </c>
      <c r="BD36539" s="91"/>
    </row>
    <row r="36540" spans="53:56" ht="15" x14ac:dyDescent="0.25">
      <c r="BA36540" s="90" t="s">
        <v>41132</v>
      </c>
      <c r="BB36540" s="90" t="s">
        <v>5238</v>
      </c>
      <c r="BC36540" s="90" t="s">
        <v>41127</v>
      </c>
      <c r="BD36540" s="90"/>
    </row>
    <row r="36541" spans="53:56" ht="15" x14ac:dyDescent="0.25">
      <c r="BA36541" s="91" t="s">
        <v>41133</v>
      </c>
      <c r="BB36541" s="91" t="s">
        <v>5238</v>
      </c>
      <c r="BC36541" s="91" t="s">
        <v>41127</v>
      </c>
      <c r="BD36541" s="91"/>
    </row>
    <row r="36542" spans="53:56" ht="15" x14ac:dyDescent="0.25">
      <c r="BA36542" s="90" t="s">
        <v>41133</v>
      </c>
      <c r="BB36542" s="90" t="s">
        <v>5238</v>
      </c>
      <c r="BC36542" s="90" t="s">
        <v>21139</v>
      </c>
      <c r="BD36542" s="90"/>
    </row>
    <row r="36543" spans="53:56" ht="15" x14ac:dyDescent="0.25">
      <c r="BA36543" s="91" t="s">
        <v>41134</v>
      </c>
      <c r="BB36543" s="91" t="s">
        <v>5238</v>
      </c>
      <c r="BC36543" s="91" t="s">
        <v>40881</v>
      </c>
      <c r="BD36543" s="91"/>
    </row>
    <row r="36544" spans="53:56" ht="15" x14ac:dyDescent="0.25">
      <c r="BA36544" s="90" t="s">
        <v>41135</v>
      </c>
      <c r="BB36544" s="90" t="s">
        <v>5238</v>
      </c>
      <c r="BC36544" s="90" t="s">
        <v>40881</v>
      </c>
      <c r="BD36544" s="90"/>
    </row>
    <row r="36545" spans="53:56" ht="15" x14ac:dyDescent="0.25">
      <c r="BA36545" s="91" t="s">
        <v>41136</v>
      </c>
      <c r="BB36545" s="91" t="s">
        <v>5238</v>
      </c>
      <c r="BC36545" s="91" t="s">
        <v>3225</v>
      </c>
      <c r="BD36545" s="91"/>
    </row>
    <row r="36546" spans="53:56" ht="15" x14ac:dyDescent="0.25">
      <c r="BA36546" s="90" t="s">
        <v>41137</v>
      </c>
      <c r="BB36546" s="90" t="s">
        <v>5238</v>
      </c>
      <c r="BC36546" s="90" t="s">
        <v>3225</v>
      </c>
      <c r="BD36546" s="90"/>
    </row>
    <row r="36547" spans="53:56" ht="15" x14ac:dyDescent="0.25">
      <c r="BA36547" s="91" t="s">
        <v>41138</v>
      </c>
      <c r="BB36547" s="91" t="s">
        <v>5238</v>
      </c>
      <c r="BC36547" s="91" t="s">
        <v>3225</v>
      </c>
      <c r="BD36547" s="91"/>
    </row>
    <row r="36548" spans="53:56" ht="15" x14ac:dyDescent="0.25">
      <c r="BA36548" s="90" t="s">
        <v>41139</v>
      </c>
      <c r="BB36548" s="90" t="s">
        <v>5238</v>
      </c>
      <c r="BC36548" s="90" t="s">
        <v>40438</v>
      </c>
      <c r="BD36548" s="90"/>
    </row>
    <row r="36549" spans="53:56" ht="15" x14ac:dyDescent="0.25">
      <c r="BA36549" s="91" t="s">
        <v>41140</v>
      </c>
      <c r="BB36549" s="91" t="s">
        <v>5238</v>
      </c>
      <c r="BC36549" s="91" t="s">
        <v>21139</v>
      </c>
      <c r="BD36549" s="91"/>
    </row>
    <row r="36550" spans="53:56" ht="15" x14ac:dyDescent="0.25">
      <c r="BA36550" s="90" t="s">
        <v>41141</v>
      </c>
      <c r="BB36550" s="90" t="s">
        <v>5238</v>
      </c>
      <c r="BC36550" s="90" t="s">
        <v>40438</v>
      </c>
      <c r="BD36550" s="90"/>
    </row>
    <row r="36551" spans="53:56" ht="15" x14ac:dyDescent="0.25">
      <c r="BA36551" s="90" t="s">
        <v>41142</v>
      </c>
      <c r="BB36551" s="90" t="s">
        <v>5238</v>
      </c>
      <c r="BC36551" s="90" t="s">
        <v>40438</v>
      </c>
      <c r="BD36551" s="90"/>
    </row>
    <row r="36552" spans="53:56" ht="15" x14ac:dyDescent="0.25">
      <c r="BA36552" s="91" t="s">
        <v>41143</v>
      </c>
      <c r="BB36552" s="91" t="s">
        <v>5238</v>
      </c>
      <c r="BC36552" s="91" t="s">
        <v>41127</v>
      </c>
      <c r="BD36552" s="91"/>
    </row>
    <row r="36553" spans="53:56" ht="15" x14ac:dyDescent="0.25">
      <c r="BA36553" s="90" t="s">
        <v>41144</v>
      </c>
      <c r="BB36553" s="90" t="s">
        <v>5238</v>
      </c>
      <c r="BC36553" s="90" t="s">
        <v>41127</v>
      </c>
      <c r="BD36553" s="90"/>
    </row>
    <row r="36554" spans="53:56" ht="15" x14ac:dyDescent="0.25">
      <c r="BA36554" s="91" t="s">
        <v>41145</v>
      </c>
      <c r="BB36554" s="91" t="s">
        <v>5238</v>
      </c>
      <c r="BC36554" s="91" t="s">
        <v>41127</v>
      </c>
      <c r="BD36554" s="91"/>
    </row>
    <row r="36555" spans="53:56" ht="15" x14ac:dyDescent="0.25">
      <c r="BA36555" s="90" t="s">
        <v>41146</v>
      </c>
      <c r="BB36555" s="90" t="s">
        <v>5238</v>
      </c>
      <c r="BC36555" s="90" t="s">
        <v>41127</v>
      </c>
      <c r="BD36555" s="90"/>
    </row>
    <row r="36556" spans="53:56" ht="15" x14ac:dyDescent="0.25">
      <c r="BA36556" s="90" t="s">
        <v>41147</v>
      </c>
      <c r="BB36556" s="90" t="s">
        <v>5238</v>
      </c>
      <c r="BC36556" s="90" t="s">
        <v>41127</v>
      </c>
      <c r="BD36556" s="90"/>
    </row>
    <row r="36557" spans="53:56" ht="15" x14ac:dyDescent="0.25">
      <c r="BA36557" s="91" t="s">
        <v>41148</v>
      </c>
      <c r="BB36557" s="91" t="s">
        <v>5238</v>
      </c>
      <c r="BC36557" s="91" t="s">
        <v>41127</v>
      </c>
      <c r="BD36557" s="91"/>
    </row>
    <row r="36558" spans="53:56" ht="15" x14ac:dyDescent="0.25">
      <c r="BA36558" s="90" t="s">
        <v>41149</v>
      </c>
      <c r="BB36558" s="90" t="s">
        <v>5238</v>
      </c>
      <c r="BC36558" s="90" t="s">
        <v>18705</v>
      </c>
      <c r="BD36558" s="90"/>
    </row>
    <row r="36559" spans="53:56" ht="15" x14ac:dyDescent="0.25">
      <c r="BA36559" s="91" t="s">
        <v>41150</v>
      </c>
      <c r="BB36559" s="91" t="s">
        <v>5238</v>
      </c>
      <c r="BC36559" s="91" t="s">
        <v>40438</v>
      </c>
      <c r="BD36559" s="91"/>
    </row>
    <row r="36560" spans="53:56" ht="15" x14ac:dyDescent="0.25">
      <c r="BA36560" s="90" t="s">
        <v>41151</v>
      </c>
      <c r="BB36560" s="90" t="s">
        <v>5238</v>
      </c>
      <c r="BC36560" s="90" t="s">
        <v>14206</v>
      </c>
      <c r="BD36560" s="90"/>
    </row>
    <row r="36561" spans="53:56" ht="15" x14ac:dyDescent="0.25">
      <c r="BA36561" s="91" t="s">
        <v>41152</v>
      </c>
      <c r="BB36561" s="91" t="s">
        <v>5238</v>
      </c>
      <c r="BC36561" s="91" t="s">
        <v>18705</v>
      </c>
      <c r="BD36561" s="91"/>
    </row>
    <row r="36562" spans="53:56" ht="15" x14ac:dyDescent="0.25">
      <c r="BA36562" s="90" t="s">
        <v>41153</v>
      </c>
      <c r="BB36562" s="90" t="s">
        <v>5238</v>
      </c>
      <c r="BC36562" s="90" t="s">
        <v>21139</v>
      </c>
      <c r="BD36562" s="90"/>
    </row>
    <row r="36563" spans="53:56" ht="15" x14ac:dyDescent="0.25">
      <c r="BA36563" s="91" t="s">
        <v>41154</v>
      </c>
      <c r="BB36563" s="91" t="s">
        <v>5238</v>
      </c>
      <c r="BC36563" s="91" t="s">
        <v>40401</v>
      </c>
      <c r="BD36563" s="91"/>
    </row>
    <row r="36564" spans="53:56" ht="15" x14ac:dyDescent="0.25">
      <c r="BA36564" s="90" t="s">
        <v>41155</v>
      </c>
      <c r="BB36564" s="90" t="s">
        <v>5238</v>
      </c>
      <c r="BC36564" s="90" t="s">
        <v>21139</v>
      </c>
      <c r="BD36564" s="90"/>
    </row>
    <row r="36565" spans="53:56" ht="15" x14ac:dyDescent="0.25">
      <c r="BA36565" s="91" t="s">
        <v>41156</v>
      </c>
      <c r="BB36565" s="91" t="s">
        <v>5238</v>
      </c>
      <c r="BC36565" s="91" t="s">
        <v>40881</v>
      </c>
      <c r="BD36565" s="91"/>
    </row>
    <row r="36566" spans="53:56" ht="15" x14ac:dyDescent="0.25">
      <c r="BA36566" s="91" t="s">
        <v>41157</v>
      </c>
      <c r="BB36566" s="91" t="s">
        <v>5238</v>
      </c>
      <c r="BC36566" s="91" t="s">
        <v>41127</v>
      </c>
      <c r="BD36566" s="91"/>
    </row>
    <row r="36567" spans="53:56" ht="15" x14ac:dyDescent="0.25">
      <c r="BA36567" s="90" t="s">
        <v>41158</v>
      </c>
      <c r="BB36567" s="90" t="s">
        <v>5238</v>
      </c>
      <c r="BC36567" s="90" t="s">
        <v>40438</v>
      </c>
      <c r="BD36567" s="90"/>
    </row>
    <row r="36568" spans="53:56" ht="15" x14ac:dyDescent="0.25">
      <c r="BA36568" s="91" t="s">
        <v>41159</v>
      </c>
      <c r="BB36568" s="91" t="s">
        <v>5238</v>
      </c>
      <c r="BC36568" s="91" t="s">
        <v>8585</v>
      </c>
      <c r="BD36568" s="91"/>
    </row>
    <row r="36569" spans="53:56" ht="15" x14ac:dyDescent="0.25">
      <c r="BA36569" s="90" t="s">
        <v>41160</v>
      </c>
      <c r="BB36569" s="90" t="s">
        <v>5238</v>
      </c>
      <c r="BC36569" s="90" t="s">
        <v>18705</v>
      </c>
      <c r="BD36569" s="90"/>
    </row>
    <row r="36570" spans="53:56" ht="15" x14ac:dyDescent="0.25">
      <c r="BA36570" s="91" t="s">
        <v>41161</v>
      </c>
      <c r="BB36570" s="91" t="s">
        <v>5238</v>
      </c>
      <c r="BC36570" s="91" t="s">
        <v>41127</v>
      </c>
      <c r="BD36570" s="91"/>
    </row>
    <row r="36571" spans="53:56" ht="15" x14ac:dyDescent="0.25">
      <c r="BA36571" s="91" t="s">
        <v>41162</v>
      </c>
      <c r="BB36571" s="91" t="s">
        <v>5238</v>
      </c>
      <c r="BC36571" s="91" t="s">
        <v>21139</v>
      </c>
      <c r="BD36571" s="91"/>
    </row>
    <row r="36572" spans="53:56" ht="15" x14ac:dyDescent="0.25">
      <c r="BA36572" s="90" t="s">
        <v>41163</v>
      </c>
      <c r="BB36572" s="90" t="s">
        <v>5238</v>
      </c>
      <c r="BC36572" s="90" t="s">
        <v>40881</v>
      </c>
      <c r="BD36572" s="90"/>
    </row>
    <row r="36573" spans="53:56" ht="15" x14ac:dyDescent="0.25">
      <c r="BA36573" s="91" t="s">
        <v>41164</v>
      </c>
      <c r="BB36573" s="91" t="s">
        <v>5238</v>
      </c>
      <c r="BC36573" s="91" t="s">
        <v>41127</v>
      </c>
      <c r="BD36573" s="91"/>
    </row>
    <row r="36574" spans="53:56" ht="15" x14ac:dyDescent="0.25">
      <c r="BA36574" s="90" t="s">
        <v>41165</v>
      </c>
      <c r="BB36574" s="90" t="s">
        <v>5238</v>
      </c>
      <c r="BC36574" s="90" t="s">
        <v>21139</v>
      </c>
      <c r="BD36574" s="90"/>
    </row>
    <row r="36575" spans="53:56" ht="15" x14ac:dyDescent="0.25">
      <c r="BA36575" s="91" t="s">
        <v>41166</v>
      </c>
      <c r="BB36575" s="91" t="s">
        <v>5238</v>
      </c>
      <c r="BC36575" s="91" t="s">
        <v>18705</v>
      </c>
      <c r="BD36575" s="91"/>
    </row>
    <row r="36576" spans="53:56" ht="15" x14ac:dyDescent="0.25">
      <c r="BA36576" s="91" t="s">
        <v>41166</v>
      </c>
      <c r="BB36576" s="91" t="s">
        <v>5238</v>
      </c>
      <c r="BC36576" s="91" t="s">
        <v>8585</v>
      </c>
      <c r="BD36576" s="91"/>
    </row>
    <row r="36577" spans="53:56" ht="15" x14ac:dyDescent="0.25">
      <c r="BA36577" s="90" t="s">
        <v>41167</v>
      </c>
      <c r="BB36577" s="90" t="s">
        <v>5238</v>
      </c>
      <c r="BC36577" s="90" t="s">
        <v>8585</v>
      </c>
      <c r="BD36577" s="90"/>
    </row>
    <row r="36578" spans="53:56" ht="15" x14ac:dyDescent="0.25">
      <c r="BA36578" s="91" t="s">
        <v>41168</v>
      </c>
      <c r="BB36578" s="91" t="s">
        <v>5238</v>
      </c>
      <c r="BC36578" s="91" t="s">
        <v>40881</v>
      </c>
      <c r="BD36578" s="91"/>
    </row>
    <row r="36579" spans="53:56" ht="15" x14ac:dyDescent="0.25">
      <c r="BA36579" s="91" t="s">
        <v>41168</v>
      </c>
      <c r="BB36579" s="91" t="s">
        <v>5238</v>
      </c>
      <c r="BC36579" s="91" t="s">
        <v>7866</v>
      </c>
      <c r="BD36579" s="91"/>
    </row>
    <row r="36580" spans="53:56" ht="15" x14ac:dyDescent="0.25">
      <c r="BA36580" s="90" t="s">
        <v>41169</v>
      </c>
      <c r="BB36580" s="90" t="s">
        <v>5238</v>
      </c>
      <c r="BC36580" s="90" t="s">
        <v>40881</v>
      </c>
      <c r="BD36580" s="90"/>
    </row>
    <row r="36581" spans="53:56" ht="15" x14ac:dyDescent="0.25">
      <c r="BA36581" s="91" t="s">
        <v>41170</v>
      </c>
      <c r="BB36581" s="91" t="s">
        <v>5238</v>
      </c>
      <c r="BC36581" s="91" t="s">
        <v>40881</v>
      </c>
      <c r="BD36581" s="91"/>
    </row>
    <row r="36582" spans="53:56" ht="15" x14ac:dyDescent="0.25">
      <c r="BA36582" s="90" t="s">
        <v>41171</v>
      </c>
      <c r="BB36582" s="90" t="s">
        <v>5238</v>
      </c>
      <c r="BC36582" s="90" t="s">
        <v>40438</v>
      </c>
      <c r="BD36582" s="90"/>
    </row>
    <row r="36583" spans="53:56" ht="15" x14ac:dyDescent="0.25">
      <c r="BA36583" s="91" t="s">
        <v>41172</v>
      </c>
      <c r="BB36583" s="91" t="s">
        <v>5238</v>
      </c>
      <c r="BC36583" s="91" t="s">
        <v>40438</v>
      </c>
      <c r="BD36583" s="91"/>
    </row>
    <row r="36584" spans="53:56" ht="15" x14ac:dyDescent="0.25">
      <c r="BA36584" s="91" t="s">
        <v>41173</v>
      </c>
      <c r="BB36584" s="91" t="s">
        <v>5238</v>
      </c>
      <c r="BC36584" s="91" t="s">
        <v>3225</v>
      </c>
      <c r="BD36584" s="91"/>
    </row>
    <row r="36585" spans="53:56" ht="15" x14ac:dyDescent="0.25">
      <c r="BA36585" s="90" t="s">
        <v>41174</v>
      </c>
      <c r="BB36585" s="90" t="s">
        <v>5238</v>
      </c>
      <c r="BC36585" s="90" t="s">
        <v>41127</v>
      </c>
      <c r="BD36585" s="90"/>
    </row>
    <row r="36586" spans="53:56" ht="15" x14ac:dyDescent="0.25">
      <c r="BA36586" s="91" t="s">
        <v>41175</v>
      </c>
      <c r="BB36586" s="91" t="s">
        <v>5238</v>
      </c>
      <c r="BC36586" s="91" t="s">
        <v>21139</v>
      </c>
      <c r="BD36586" s="91"/>
    </row>
    <row r="36587" spans="53:56" ht="15" x14ac:dyDescent="0.25">
      <c r="BA36587" s="90" t="s">
        <v>41176</v>
      </c>
      <c r="BB36587" s="90" t="s">
        <v>5238</v>
      </c>
      <c r="BC36587" s="90" t="s">
        <v>41177</v>
      </c>
      <c r="BD36587" s="90"/>
    </row>
    <row r="36588" spans="53:56" ht="15" x14ac:dyDescent="0.25">
      <c r="BA36588" s="91" t="s">
        <v>41178</v>
      </c>
      <c r="BB36588" s="91" t="s">
        <v>5238</v>
      </c>
      <c r="BC36588" s="91" t="s">
        <v>41177</v>
      </c>
      <c r="BD36588" s="91"/>
    </row>
    <row r="36589" spans="53:56" ht="15" x14ac:dyDescent="0.25">
      <c r="BA36589" s="90" t="s">
        <v>41179</v>
      </c>
      <c r="BB36589" s="90" t="s">
        <v>5238</v>
      </c>
      <c r="BC36589" s="90" t="s">
        <v>41177</v>
      </c>
      <c r="BD36589" s="90"/>
    </row>
    <row r="36590" spans="53:56" ht="15" x14ac:dyDescent="0.25">
      <c r="BA36590" s="91" t="s">
        <v>41180</v>
      </c>
      <c r="BB36590" s="91" t="s">
        <v>5238</v>
      </c>
      <c r="BC36590" s="91" t="s">
        <v>41177</v>
      </c>
      <c r="BD36590" s="91"/>
    </row>
    <row r="36591" spans="53:56" ht="15" x14ac:dyDescent="0.25">
      <c r="BA36591" s="90" t="s">
        <v>41181</v>
      </c>
      <c r="BB36591" s="90" t="s">
        <v>5238</v>
      </c>
      <c r="BC36591" s="90" t="s">
        <v>41177</v>
      </c>
      <c r="BD36591" s="90"/>
    </row>
    <row r="36592" spans="53:56" ht="15" x14ac:dyDescent="0.25">
      <c r="BA36592" s="91" t="s">
        <v>41182</v>
      </c>
      <c r="BB36592" s="91" t="s">
        <v>5238</v>
      </c>
      <c r="BC36592" s="91" t="s">
        <v>41183</v>
      </c>
      <c r="BD36592" s="91"/>
    </row>
    <row r="36593" spans="53:56" ht="15" x14ac:dyDescent="0.25">
      <c r="BA36593" s="90" t="s">
        <v>41184</v>
      </c>
      <c r="BB36593" s="90" t="s">
        <v>5238</v>
      </c>
      <c r="BC36593" s="90" t="s">
        <v>41177</v>
      </c>
      <c r="BD36593" s="90"/>
    </row>
    <row r="36594" spans="53:56" ht="15" x14ac:dyDescent="0.25">
      <c r="BA36594" s="91" t="s">
        <v>41185</v>
      </c>
      <c r="BB36594" s="91" t="s">
        <v>5238</v>
      </c>
      <c r="BC36594" s="91" t="s">
        <v>33464</v>
      </c>
      <c r="BD36594" s="91"/>
    </row>
    <row r="36595" spans="53:56" ht="15" x14ac:dyDescent="0.25">
      <c r="BA36595" s="90" t="s">
        <v>41186</v>
      </c>
      <c r="BB36595" s="90" t="s">
        <v>5238</v>
      </c>
      <c r="BC36595" s="90" t="s">
        <v>14774</v>
      </c>
      <c r="BD36595" s="90"/>
    </row>
    <row r="36596" spans="53:56" ht="15" x14ac:dyDescent="0.25">
      <c r="BA36596" s="91" t="s">
        <v>41187</v>
      </c>
      <c r="BB36596" s="91" t="s">
        <v>5238</v>
      </c>
      <c r="BC36596" s="91" t="s">
        <v>41188</v>
      </c>
      <c r="BD36596" s="91"/>
    </row>
    <row r="36597" spans="53:56" ht="15" x14ac:dyDescent="0.25">
      <c r="BA36597" s="90" t="s">
        <v>41189</v>
      </c>
      <c r="BB36597" s="90" t="s">
        <v>5238</v>
      </c>
      <c r="BC36597" s="90" t="s">
        <v>14774</v>
      </c>
      <c r="BD36597" s="90"/>
    </row>
    <row r="36598" spans="53:56" ht="15" x14ac:dyDescent="0.25">
      <c r="BA36598" s="91" t="s">
        <v>41190</v>
      </c>
      <c r="BB36598" s="91" t="s">
        <v>5238</v>
      </c>
      <c r="BC36598" s="91" t="s">
        <v>14774</v>
      </c>
      <c r="BD36598" s="91"/>
    </row>
    <row r="36599" spans="53:56" ht="15" x14ac:dyDescent="0.25">
      <c r="BA36599" s="90" t="s">
        <v>41191</v>
      </c>
      <c r="BB36599" s="90" t="s">
        <v>5238</v>
      </c>
      <c r="BC36599" s="90" t="s">
        <v>41188</v>
      </c>
      <c r="BD36599" s="90"/>
    </row>
    <row r="36600" spans="53:56" ht="15" x14ac:dyDescent="0.25">
      <c r="BA36600" s="91" t="s">
        <v>41192</v>
      </c>
      <c r="BB36600" s="91" t="s">
        <v>5238</v>
      </c>
      <c r="BC36600" s="91" t="s">
        <v>41193</v>
      </c>
      <c r="BD36600" s="91"/>
    </row>
    <row r="36601" spans="53:56" ht="15" x14ac:dyDescent="0.25">
      <c r="BA36601" s="90" t="s">
        <v>41194</v>
      </c>
      <c r="BB36601" s="90" t="s">
        <v>5238</v>
      </c>
      <c r="BC36601" s="90" t="s">
        <v>33464</v>
      </c>
      <c r="BD36601" s="90"/>
    </row>
    <row r="36602" spans="53:56" ht="15" x14ac:dyDescent="0.25">
      <c r="BA36602" s="91" t="s">
        <v>41195</v>
      </c>
      <c r="BB36602" s="91" t="s">
        <v>5238</v>
      </c>
      <c r="BC36602" s="91" t="s">
        <v>41177</v>
      </c>
      <c r="BD36602" s="91"/>
    </row>
    <row r="36603" spans="53:56" ht="15" x14ac:dyDescent="0.25">
      <c r="BA36603" s="90" t="s">
        <v>41196</v>
      </c>
      <c r="BB36603" s="90" t="s">
        <v>5238</v>
      </c>
      <c r="BC36603" s="90" t="s">
        <v>14774</v>
      </c>
      <c r="BD36603" s="90"/>
    </row>
    <row r="36604" spans="53:56" ht="15" x14ac:dyDescent="0.25">
      <c r="BA36604" s="90" t="s">
        <v>41197</v>
      </c>
      <c r="BB36604" s="90" t="s">
        <v>5238</v>
      </c>
      <c r="BC36604" s="90" t="s">
        <v>14774</v>
      </c>
      <c r="BD36604" s="90"/>
    </row>
    <row r="36605" spans="53:56" ht="15" x14ac:dyDescent="0.25">
      <c r="BA36605" s="90" t="s">
        <v>41198</v>
      </c>
      <c r="BB36605" s="90" t="s">
        <v>5238</v>
      </c>
      <c r="BC36605" s="90" t="s">
        <v>14774</v>
      </c>
      <c r="BD36605" s="90"/>
    </row>
    <row r="36606" spans="53:56" ht="15" x14ac:dyDescent="0.25">
      <c r="BA36606" s="91" t="s">
        <v>41199</v>
      </c>
      <c r="BB36606" s="91" t="s">
        <v>5238</v>
      </c>
      <c r="BC36606" s="91" t="s">
        <v>14776</v>
      </c>
      <c r="BD36606" s="91"/>
    </row>
    <row r="36607" spans="53:56" ht="15" x14ac:dyDescent="0.25">
      <c r="BA36607" s="90" t="s">
        <v>41200</v>
      </c>
      <c r="BB36607" s="90" t="s">
        <v>5238</v>
      </c>
      <c r="BC36607" s="90" t="s">
        <v>41177</v>
      </c>
      <c r="BD36607" s="90"/>
    </row>
    <row r="36608" spans="53:56" ht="15" x14ac:dyDescent="0.25">
      <c r="BA36608" s="91" t="s">
        <v>41201</v>
      </c>
      <c r="BB36608" s="91" t="s">
        <v>5238</v>
      </c>
      <c r="BC36608" s="91" t="s">
        <v>33464</v>
      </c>
      <c r="BD36608" s="91"/>
    </row>
    <row r="36609" spans="53:56" ht="15" x14ac:dyDescent="0.25">
      <c r="BA36609" s="91" t="s">
        <v>41202</v>
      </c>
      <c r="BB36609" s="91" t="s">
        <v>5238</v>
      </c>
      <c r="BC36609" s="91" t="s">
        <v>41193</v>
      </c>
      <c r="BD36609" s="91"/>
    </row>
    <row r="36610" spans="53:56" ht="15" x14ac:dyDescent="0.25">
      <c r="BA36610" s="90" t="s">
        <v>41203</v>
      </c>
      <c r="BB36610" s="90" t="s">
        <v>5238</v>
      </c>
      <c r="BC36610" s="90" t="s">
        <v>41177</v>
      </c>
      <c r="BD36610" s="90"/>
    </row>
    <row r="36611" spans="53:56" ht="15" x14ac:dyDescent="0.25">
      <c r="BA36611" s="91" t="s">
        <v>41204</v>
      </c>
      <c r="BB36611" s="91" t="s">
        <v>5238</v>
      </c>
      <c r="BC36611" s="91" t="s">
        <v>41177</v>
      </c>
      <c r="BD36611" s="91"/>
    </row>
    <row r="36612" spans="53:56" ht="15" x14ac:dyDescent="0.25">
      <c r="BA36612" s="90" t="s">
        <v>41205</v>
      </c>
      <c r="BB36612" s="90" t="s">
        <v>5238</v>
      </c>
      <c r="BC36612" s="90" t="s">
        <v>14776</v>
      </c>
      <c r="BD36612" s="90"/>
    </row>
    <row r="36613" spans="53:56" ht="15" x14ac:dyDescent="0.25">
      <c r="BA36613" s="91" t="s">
        <v>41206</v>
      </c>
      <c r="BB36613" s="91" t="s">
        <v>5238</v>
      </c>
      <c r="BC36613" s="91" t="s">
        <v>14776</v>
      </c>
      <c r="BD36613" s="91"/>
    </row>
    <row r="36614" spans="53:56" ht="15" x14ac:dyDescent="0.25">
      <c r="BA36614" s="91" t="s">
        <v>41207</v>
      </c>
      <c r="BB36614" s="91" t="s">
        <v>5238</v>
      </c>
      <c r="BC36614" s="91" t="s">
        <v>14776</v>
      </c>
      <c r="BD36614" s="91"/>
    </row>
    <row r="36615" spans="53:56" ht="15" x14ac:dyDescent="0.25">
      <c r="BA36615" s="90" t="s">
        <v>41208</v>
      </c>
      <c r="BB36615" s="90" t="s">
        <v>5238</v>
      </c>
      <c r="BC36615" s="90" t="s">
        <v>14776</v>
      </c>
      <c r="BD36615" s="90"/>
    </row>
    <row r="36616" spans="53:56" ht="15" x14ac:dyDescent="0.25">
      <c r="BA36616" s="91" t="s">
        <v>41209</v>
      </c>
      <c r="BB36616" s="91" t="s">
        <v>5238</v>
      </c>
      <c r="BC36616" s="91" t="s">
        <v>41193</v>
      </c>
      <c r="BD36616" s="91"/>
    </row>
    <row r="36617" spans="53:56" ht="15" x14ac:dyDescent="0.25">
      <c r="BA36617" s="90" t="s">
        <v>41210</v>
      </c>
      <c r="BB36617" s="90" t="s">
        <v>5238</v>
      </c>
      <c r="BC36617" s="90" t="s">
        <v>41193</v>
      </c>
      <c r="BD36617" s="90"/>
    </row>
    <row r="36618" spans="53:56" ht="15" x14ac:dyDescent="0.25">
      <c r="BA36618" s="91" t="s">
        <v>41211</v>
      </c>
      <c r="BB36618" s="91" t="s">
        <v>5238</v>
      </c>
      <c r="BC36618" s="91" t="s">
        <v>41193</v>
      </c>
      <c r="BD36618" s="91"/>
    </row>
    <row r="36619" spans="53:56" ht="15" x14ac:dyDescent="0.25">
      <c r="BA36619" s="90" t="s">
        <v>41212</v>
      </c>
      <c r="BB36619" s="90" t="s">
        <v>5238</v>
      </c>
      <c r="BC36619" s="90" t="s">
        <v>41193</v>
      </c>
      <c r="BD36619" s="90"/>
    </row>
    <row r="36620" spans="53:56" ht="15" x14ac:dyDescent="0.25">
      <c r="BA36620" s="91" t="s">
        <v>41213</v>
      </c>
      <c r="BB36620" s="91" t="s">
        <v>5238</v>
      </c>
      <c r="BC36620" s="91" t="s">
        <v>41177</v>
      </c>
      <c r="BD36620" s="91"/>
    </row>
    <row r="36621" spans="53:56" ht="15" x14ac:dyDescent="0.25">
      <c r="BA36621" s="90" t="s">
        <v>41214</v>
      </c>
      <c r="BB36621" s="90" t="s">
        <v>5238</v>
      </c>
      <c r="BC36621" s="90" t="s">
        <v>33464</v>
      </c>
      <c r="BD36621" s="90"/>
    </row>
    <row r="36622" spans="53:56" ht="15" x14ac:dyDescent="0.25">
      <c r="BA36622" s="91" t="s">
        <v>41215</v>
      </c>
      <c r="BB36622" s="91" t="s">
        <v>5238</v>
      </c>
      <c r="BC36622" s="91" t="s">
        <v>41183</v>
      </c>
      <c r="BD36622" s="91"/>
    </row>
    <row r="36623" spans="53:56" ht="15" x14ac:dyDescent="0.25">
      <c r="BA36623" s="90" t="s">
        <v>41216</v>
      </c>
      <c r="BB36623" s="90" t="s">
        <v>5238</v>
      </c>
      <c r="BC36623" s="90" t="s">
        <v>14774</v>
      </c>
      <c r="BD36623" s="90"/>
    </row>
    <row r="36624" spans="53:56" ht="15" x14ac:dyDescent="0.25">
      <c r="BA36624" s="91" t="s">
        <v>41217</v>
      </c>
      <c r="BB36624" s="91" t="s">
        <v>5238</v>
      </c>
      <c r="BC36624" s="91" t="s">
        <v>41188</v>
      </c>
      <c r="BD36624" s="91"/>
    </row>
    <row r="36625" spans="53:56" ht="15" x14ac:dyDescent="0.25">
      <c r="BA36625" s="90" t="s">
        <v>41218</v>
      </c>
      <c r="BB36625" s="90" t="s">
        <v>5238</v>
      </c>
      <c r="BC36625" s="90" t="s">
        <v>33464</v>
      </c>
      <c r="BD36625" s="90"/>
    </row>
    <row r="36626" spans="53:56" ht="15" x14ac:dyDescent="0.25">
      <c r="BA36626" s="90" t="s">
        <v>41219</v>
      </c>
      <c r="BB36626" s="90" t="s">
        <v>5238</v>
      </c>
      <c r="BC36626" s="90" t="s">
        <v>33464</v>
      </c>
      <c r="BD36626" s="90"/>
    </row>
    <row r="36627" spans="53:56" ht="15" x14ac:dyDescent="0.25">
      <c r="BA36627" s="91" t="s">
        <v>41219</v>
      </c>
      <c r="BB36627" s="91" t="s">
        <v>5238</v>
      </c>
      <c r="BC36627" s="91" t="s">
        <v>41193</v>
      </c>
      <c r="BD36627" s="91"/>
    </row>
    <row r="36628" spans="53:56" ht="15" x14ac:dyDescent="0.25">
      <c r="BA36628" s="90" t="s">
        <v>41220</v>
      </c>
      <c r="BB36628" s="90" t="s">
        <v>5238</v>
      </c>
      <c r="BC36628" s="90" t="s">
        <v>41221</v>
      </c>
      <c r="BD36628" s="90"/>
    </row>
    <row r="36629" spans="53:56" ht="15" x14ac:dyDescent="0.25">
      <c r="BA36629" s="90" t="s">
        <v>41222</v>
      </c>
      <c r="BB36629" s="90" t="s">
        <v>5238</v>
      </c>
      <c r="BC36629" s="90" t="s">
        <v>32827</v>
      </c>
      <c r="BD36629" s="90"/>
    </row>
    <row r="36630" spans="53:56" ht="15" x14ac:dyDescent="0.25">
      <c r="BA36630" s="91" t="s">
        <v>41223</v>
      </c>
      <c r="BB36630" s="91" t="s">
        <v>5238</v>
      </c>
      <c r="BC36630" s="91" t="s">
        <v>37210</v>
      </c>
      <c r="BD36630" s="91"/>
    </row>
    <row r="36631" spans="53:56" ht="15" x14ac:dyDescent="0.25">
      <c r="BA36631" s="90" t="s">
        <v>41224</v>
      </c>
      <c r="BB36631" s="90" t="s">
        <v>5238</v>
      </c>
      <c r="BC36631" s="90" t="s">
        <v>41225</v>
      </c>
      <c r="BD36631" s="90"/>
    </row>
    <row r="36632" spans="53:56" ht="15" x14ac:dyDescent="0.25">
      <c r="BA36632" s="91" t="s">
        <v>41226</v>
      </c>
      <c r="BB36632" s="91" t="s">
        <v>5238</v>
      </c>
      <c r="BC36632" s="91" t="s">
        <v>32856</v>
      </c>
      <c r="BD36632" s="91"/>
    </row>
    <row r="36633" spans="53:56" ht="15" x14ac:dyDescent="0.25">
      <c r="BA36633" s="90" t="s">
        <v>41227</v>
      </c>
      <c r="BB36633" s="90" t="s">
        <v>5238</v>
      </c>
      <c r="BC36633" s="90" t="s">
        <v>41228</v>
      </c>
      <c r="BD36633" s="90"/>
    </row>
    <row r="36634" spans="53:56" ht="15" x14ac:dyDescent="0.25">
      <c r="BA36634" s="91" t="s">
        <v>41229</v>
      </c>
      <c r="BB36634" s="91" t="s">
        <v>5238</v>
      </c>
      <c r="BC36634" s="91" t="s">
        <v>37210</v>
      </c>
      <c r="BD36634" s="91"/>
    </row>
    <row r="36635" spans="53:56" ht="15" x14ac:dyDescent="0.25">
      <c r="BA36635" s="90" t="s">
        <v>41229</v>
      </c>
      <c r="BB36635" s="90" t="s">
        <v>5238</v>
      </c>
      <c r="BC36635" s="90" t="s">
        <v>32856</v>
      </c>
      <c r="BD36635" s="90"/>
    </row>
    <row r="36636" spans="53:56" ht="15" x14ac:dyDescent="0.25">
      <c r="BA36636" s="91" t="s">
        <v>41230</v>
      </c>
      <c r="BB36636" s="91" t="s">
        <v>5238</v>
      </c>
      <c r="BC36636" s="91" t="s">
        <v>41231</v>
      </c>
      <c r="BD36636" s="91"/>
    </row>
    <row r="36637" spans="53:56" ht="15" x14ac:dyDescent="0.25">
      <c r="BA36637" s="90" t="s">
        <v>41232</v>
      </c>
      <c r="BB36637" s="90" t="s">
        <v>5238</v>
      </c>
      <c r="BC36637" s="90" t="s">
        <v>41233</v>
      </c>
      <c r="BD36637" s="90"/>
    </row>
    <row r="36638" spans="53:56" ht="15" x14ac:dyDescent="0.25">
      <c r="BA36638" s="90" t="s">
        <v>41234</v>
      </c>
      <c r="BB36638" s="90" t="s">
        <v>5238</v>
      </c>
      <c r="BC36638" s="90" t="s">
        <v>24616</v>
      </c>
      <c r="BD36638" s="90"/>
    </row>
    <row r="36639" spans="53:56" ht="15" x14ac:dyDescent="0.25">
      <c r="BA36639" s="91" t="s">
        <v>41235</v>
      </c>
      <c r="BB36639" s="91" t="s">
        <v>5238</v>
      </c>
      <c r="BC36639" s="91" t="s">
        <v>41236</v>
      </c>
      <c r="BD36639" s="91"/>
    </row>
    <row r="36640" spans="53:56" ht="15" x14ac:dyDescent="0.25">
      <c r="BA36640" s="90" t="s">
        <v>41237</v>
      </c>
      <c r="BB36640" s="90" t="s">
        <v>5238</v>
      </c>
      <c r="BC36640" s="90" t="s">
        <v>41233</v>
      </c>
      <c r="BD36640" s="90"/>
    </row>
    <row r="36641" spans="53:56" ht="15" x14ac:dyDescent="0.25">
      <c r="BA36641" s="91" t="s">
        <v>41238</v>
      </c>
      <c r="BB36641" s="91" t="s">
        <v>5238</v>
      </c>
      <c r="BC36641" s="91" t="s">
        <v>41233</v>
      </c>
      <c r="BD36641" s="91"/>
    </row>
    <row r="36642" spans="53:56" ht="15" x14ac:dyDescent="0.25">
      <c r="BA36642" s="90" t="s">
        <v>41239</v>
      </c>
      <c r="BB36642" s="90" t="s">
        <v>5238</v>
      </c>
      <c r="BC36642" s="90" t="s">
        <v>32856</v>
      </c>
      <c r="BD36642" s="90"/>
    </row>
    <row r="36643" spans="53:56" ht="15" x14ac:dyDescent="0.25">
      <c r="BA36643" s="91" t="s">
        <v>41239</v>
      </c>
      <c r="BB36643" s="91" t="s">
        <v>5238</v>
      </c>
      <c r="BC36643" s="91" t="s">
        <v>41236</v>
      </c>
      <c r="BD36643" s="91"/>
    </row>
    <row r="36644" spans="53:56" ht="15" x14ac:dyDescent="0.25">
      <c r="BA36644" s="91" t="s">
        <v>41240</v>
      </c>
      <c r="BB36644" s="91" t="s">
        <v>5238</v>
      </c>
      <c r="BC36644" s="91" t="s">
        <v>32827</v>
      </c>
      <c r="BD36644" s="91"/>
    </row>
    <row r="36645" spans="53:56" ht="15" x14ac:dyDescent="0.25">
      <c r="BA36645" s="90" t="s">
        <v>41241</v>
      </c>
      <c r="BB36645" s="90" t="s">
        <v>5238</v>
      </c>
      <c r="BC36645" s="90" t="s">
        <v>37210</v>
      </c>
      <c r="BD36645" s="90"/>
    </row>
    <row r="36646" spans="53:56" ht="15" x14ac:dyDescent="0.25">
      <c r="BA36646" s="91" t="s">
        <v>41241</v>
      </c>
      <c r="BB36646" s="91" t="s">
        <v>5238</v>
      </c>
      <c r="BC36646" s="91" t="s">
        <v>32856</v>
      </c>
      <c r="BD36646" s="91"/>
    </row>
    <row r="36647" spans="53:56" ht="15" x14ac:dyDescent="0.25">
      <c r="BA36647" s="90" t="s">
        <v>41242</v>
      </c>
      <c r="BB36647" s="90" t="s">
        <v>5238</v>
      </c>
      <c r="BC36647" s="90" t="s">
        <v>24616</v>
      </c>
      <c r="BD36647" s="90"/>
    </row>
    <row r="36648" spans="53:56" ht="15" x14ac:dyDescent="0.25">
      <c r="BA36648" s="91" t="s">
        <v>41243</v>
      </c>
      <c r="BB36648" s="91" t="s">
        <v>5238</v>
      </c>
      <c r="BC36648" s="91" t="s">
        <v>41228</v>
      </c>
      <c r="BD36648" s="91"/>
    </row>
    <row r="36649" spans="53:56" ht="15" x14ac:dyDescent="0.25">
      <c r="BA36649" s="90" t="s">
        <v>41244</v>
      </c>
      <c r="BB36649" s="90" t="s">
        <v>5238</v>
      </c>
      <c r="BC36649" s="90" t="s">
        <v>32827</v>
      </c>
      <c r="BD36649" s="90"/>
    </row>
    <row r="36650" spans="53:56" ht="15" x14ac:dyDescent="0.25">
      <c r="BA36650" s="91" t="s">
        <v>41245</v>
      </c>
      <c r="BB36650" s="91" t="s">
        <v>5238</v>
      </c>
      <c r="BC36650" s="91" t="s">
        <v>32827</v>
      </c>
      <c r="BD36650" s="91"/>
    </row>
    <row r="36651" spans="53:56" ht="15" x14ac:dyDescent="0.25">
      <c r="BA36651" s="90" t="s">
        <v>41245</v>
      </c>
      <c r="BB36651" s="90" t="s">
        <v>5238</v>
      </c>
      <c r="BC36651" s="90" t="s">
        <v>41231</v>
      </c>
      <c r="BD36651" s="90"/>
    </row>
    <row r="36652" spans="53:56" ht="15" x14ac:dyDescent="0.25">
      <c r="BA36652" s="91" t="s">
        <v>41246</v>
      </c>
      <c r="BB36652" s="91" t="s">
        <v>5238</v>
      </c>
      <c r="BC36652" s="91" t="s">
        <v>41247</v>
      </c>
      <c r="BD36652" s="91"/>
    </row>
    <row r="36653" spans="53:56" ht="15" x14ac:dyDescent="0.25">
      <c r="BA36653" s="90" t="s">
        <v>41248</v>
      </c>
      <c r="BB36653" s="90" t="s">
        <v>5238</v>
      </c>
      <c r="BC36653" s="90" t="s">
        <v>37210</v>
      </c>
      <c r="BD36653" s="90"/>
    </row>
    <row r="36654" spans="53:56" ht="15" x14ac:dyDescent="0.25">
      <c r="BA36654" s="90" t="s">
        <v>41248</v>
      </c>
      <c r="BB36654" s="90" t="s">
        <v>5238</v>
      </c>
      <c r="BC36654" s="90" t="s">
        <v>24616</v>
      </c>
      <c r="BD36654" s="90"/>
    </row>
    <row r="36655" spans="53:56" ht="15" x14ac:dyDescent="0.25">
      <c r="BA36655" s="91" t="s">
        <v>41249</v>
      </c>
      <c r="BB36655" s="91" t="s">
        <v>5238</v>
      </c>
      <c r="BC36655" s="91" t="s">
        <v>41236</v>
      </c>
      <c r="BD36655" s="91"/>
    </row>
    <row r="36656" spans="53:56" ht="15" x14ac:dyDescent="0.25">
      <c r="BA36656" s="90" t="s">
        <v>41250</v>
      </c>
      <c r="BB36656" s="90" t="s">
        <v>5238</v>
      </c>
      <c r="BC36656" s="90" t="s">
        <v>41236</v>
      </c>
      <c r="BD36656" s="90"/>
    </row>
    <row r="36657" spans="53:56" ht="15" x14ac:dyDescent="0.25">
      <c r="BA36657" s="91" t="s">
        <v>41251</v>
      </c>
      <c r="BB36657" s="91" t="s">
        <v>5238</v>
      </c>
      <c r="BC36657" s="91" t="s">
        <v>41233</v>
      </c>
      <c r="BD36657" s="91"/>
    </row>
    <row r="36658" spans="53:56" ht="15" x14ac:dyDescent="0.25">
      <c r="BA36658" s="90" t="s">
        <v>41252</v>
      </c>
      <c r="BB36658" s="90" t="s">
        <v>5238</v>
      </c>
      <c r="BC36658" s="90" t="s">
        <v>32856</v>
      </c>
      <c r="BD36658" s="90"/>
    </row>
    <row r="36659" spans="53:56" ht="15" x14ac:dyDescent="0.25">
      <c r="BA36659" s="91" t="s">
        <v>41253</v>
      </c>
      <c r="BB36659" s="91" t="s">
        <v>5238</v>
      </c>
      <c r="BC36659" s="91" t="s">
        <v>41236</v>
      </c>
      <c r="BD36659" s="91"/>
    </row>
    <row r="36660" spans="53:56" ht="15" x14ac:dyDescent="0.25">
      <c r="BA36660" s="90" t="s">
        <v>41254</v>
      </c>
      <c r="BB36660" s="90" t="s">
        <v>5238</v>
      </c>
      <c r="BC36660" s="90" t="s">
        <v>41236</v>
      </c>
      <c r="BD36660" s="90"/>
    </row>
    <row r="36661" spans="53:56" ht="15" x14ac:dyDescent="0.25">
      <c r="BA36661" s="91" t="s">
        <v>41255</v>
      </c>
      <c r="BB36661" s="91" t="s">
        <v>5238</v>
      </c>
      <c r="BC36661" s="91" t="s">
        <v>37210</v>
      </c>
      <c r="BD36661" s="91"/>
    </row>
    <row r="36662" spans="53:56" ht="15" x14ac:dyDescent="0.25">
      <c r="BA36662" s="91" t="s">
        <v>41255</v>
      </c>
      <c r="BB36662" s="91" t="s">
        <v>5238</v>
      </c>
      <c r="BC36662" s="91" t="s">
        <v>24616</v>
      </c>
      <c r="BD36662" s="91"/>
    </row>
    <row r="36663" spans="53:56" ht="15" x14ac:dyDescent="0.25">
      <c r="BA36663" s="90" t="s">
        <v>41256</v>
      </c>
      <c r="BB36663" s="90" t="s">
        <v>5238</v>
      </c>
      <c r="BC36663" s="90" t="s">
        <v>41257</v>
      </c>
      <c r="BD36663" s="90"/>
    </row>
    <row r="36664" spans="53:56" ht="15" x14ac:dyDescent="0.25">
      <c r="BA36664" s="91" t="s">
        <v>41258</v>
      </c>
      <c r="BB36664" s="91" t="s">
        <v>5238</v>
      </c>
      <c r="BC36664" s="91" t="s">
        <v>41257</v>
      </c>
      <c r="BD36664" s="91"/>
    </row>
    <row r="36665" spans="53:56" ht="15" x14ac:dyDescent="0.25">
      <c r="BA36665" s="90" t="s">
        <v>41259</v>
      </c>
      <c r="BB36665" s="90" t="s">
        <v>5238</v>
      </c>
      <c r="BC36665" s="90" t="s">
        <v>41257</v>
      </c>
      <c r="BD36665" s="90"/>
    </row>
    <row r="36666" spans="53:56" ht="15" x14ac:dyDescent="0.25">
      <c r="BA36666" s="91" t="s">
        <v>41260</v>
      </c>
      <c r="BB36666" s="91" t="s">
        <v>5238</v>
      </c>
      <c r="BC36666" s="91" t="s">
        <v>41257</v>
      </c>
      <c r="BD36666" s="91"/>
    </row>
    <row r="36667" spans="53:56" ht="15" x14ac:dyDescent="0.25">
      <c r="BA36667" s="90" t="s">
        <v>41261</v>
      </c>
      <c r="BB36667" s="90" t="s">
        <v>5238</v>
      </c>
      <c r="BC36667" s="90" t="s">
        <v>41257</v>
      </c>
      <c r="BD36667" s="90"/>
    </row>
    <row r="36668" spans="53:56" ht="15" x14ac:dyDescent="0.25">
      <c r="BA36668" s="90" t="s">
        <v>41262</v>
      </c>
      <c r="BB36668" s="90" t="s">
        <v>5238</v>
      </c>
      <c r="BC36668" s="90" t="s">
        <v>41257</v>
      </c>
      <c r="BD36668" s="90"/>
    </row>
    <row r="36669" spans="53:56" ht="15" x14ac:dyDescent="0.25">
      <c r="BA36669" s="91" t="s">
        <v>41263</v>
      </c>
      <c r="BB36669" s="91" t="s">
        <v>5238</v>
      </c>
      <c r="BC36669" s="91" t="s">
        <v>41257</v>
      </c>
      <c r="BD36669" s="91"/>
    </row>
    <row r="36670" spans="53:56" ht="15" x14ac:dyDescent="0.25">
      <c r="BA36670" s="90" t="s">
        <v>41264</v>
      </c>
      <c r="BB36670" s="90" t="s">
        <v>5238</v>
      </c>
      <c r="BC36670" s="90" t="s">
        <v>41257</v>
      </c>
      <c r="BD36670" s="90"/>
    </row>
    <row r="36671" spans="53:56" ht="15" x14ac:dyDescent="0.25">
      <c r="BA36671" s="91" t="s">
        <v>41265</v>
      </c>
      <c r="BB36671" s="91" t="s">
        <v>5238</v>
      </c>
      <c r="BC36671" s="91" t="s">
        <v>41233</v>
      </c>
      <c r="BD36671" s="91"/>
    </row>
    <row r="36672" spans="53:56" ht="15" x14ac:dyDescent="0.25">
      <c r="BA36672" s="90" t="s">
        <v>41266</v>
      </c>
      <c r="BB36672" s="90" t="s">
        <v>5238</v>
      </c>
      <c r="BC36672" s="90" t="s">
        <v>41233</v>
      </c>
      <c r="BD36672" s="90"/>
    </row>
    <row r="36673" spans="53:56" ht="15" x14ac:dyDescent="0.25">
      <c r="BA36673" s="90" t="s">
        <v>41266</v>
      </c>
      <c r="BB36673" s="90" t="s">
        <v>5238</v>
      </c>
      <c r="BC36673" s="90" t="s">
        <v>37210</v>
      </c>
      <c r="BD36673" s="90"/>
    </row>
    <row r="36674" spans="53:56" ht="15" x14ac:dyDescent="0.25">
      <c r="BA36674" s="90" t="s">
        <v>41266</v>
      </c>
      <c r="BB36674" s="90" t="s">
        <v>5238</v>
      </c>
      <c r="BC36674" s="90" t="s">
        <v>24616</v>
      </c>
      <c r="BD36674" s="90"/>
    </row>
    <row r="36675" spans="53:56" ht="15" x14ac:dyDescent="0.25">
      <c r="BA36675" s="91" t="s">
        <v>41267</v>
      </c>
      <c r="BB36675" s="91" t="s">
        <v>5238</v>
      </c>
      <c r="BC36675" s="91" t="s">
        <v>41233</v>
      </c>
      <c r="BD36675" s="91"/>
    </row>
    <row r="36676" spans="53:56" ht="15" x14ac:dyDescent="0.25">
      <c r="BA36676" s="90" t="s">
        <v>41268</v>
      </c>
      <c r="BB36676" s="90" t="s">
        <v>5238</v>
      </c>
      <c r="BC36676" s="90" t="s">
        <v>37210</v>
      </c>
      <c r="BD36676" s="90"/>
    </row>
    <row r="36677" spans="53:56" ht="15" x14ac:dyDescent="0.25">
      <c r="BA36677" s="91" t="s">
        <v>41269</v>
      </c>
      <c r="BB36677" s="91" t="s">
        <v>5238</v>
      </c>
      <c r="BC36677" s="91" t="s">
        <v>41225</v>
      </c>
      <c r="BD36677" s="91"/>
    </row>
    <row r="36678" spans="53:56" ht="15" x14ac:dyDescent="0.25">
      <c r="BA36678" s="90" t="s">
        <v>41270</v>
      </c>
      <c r="BB36678" s="90" t="s">
        <v>5238</v>
      </c>
      <c r="BC36678" s="90" t="s">
        <v>24616</v>
      </c>
      <c r="BD36678" s="90"/>
    </row>
    <row r="36679" spans="53:56" ht="15" x14ac:dyDescent="0.25">
      <c r="BA36679" s="91" t="s">
        <v>41271</v>
      </c>
      <c r="BB36679" s="91" t="s">
        <v>5238</v>
      </c>
      <c r="BC36679" s="91" t="s">
        <v>41228</v>
      </c>
      <c r="BD36679" s="91"/>
    </row>
    <row r="36680" spans="53:56" ht="15" x14ac:dyDescent="0.25">
      <c r="BA36680" s="90" t="s">
        <v>41271</v>
      </c>
      <c r="BB36680" s="90" t="s">
        <v>5238</v>
      </c>
      <c r="BC36680" s="90" t="s">
        <v>24616</v>
      </c>
      <c r="BD36680" s="90"/>
    </row>
    <row r="36681" spans="53:56" ht="15" x14ac:dyDescent="0.25">
      <c r="BA36681" s="90" t="s">
        <v>41272</v>
      </c>
      <c r="BB36681" s="90" t="s">
        <v>5238</v>
      </c>
      <c r="BC36681" s="90" t="s">
        <v>41236</v>
      </c>
      <c r="BD36681" s="90"/>
    </row>
    <row r="36682" spans="53:56" ht="15" x14ac:dyDescent="0.25">
      <c r="BA36682" s="91" t="s">
        <v>41273</v>
      </c>
      <c r="BB36682" s="91" t="s">
        <v>5238</v>
      </c>
      <c r="BC36682" s="91" t="s">
        <v>24616</v>
      </c>
      <c r="BD36682" s="91"/>
    </row>
    <row r="36683" spans="53:56" ht="15" x14ac:dyDescent="0.25">
      <c r="BA36683" s="90" t="s">
        <v>41274</v>
      </c>
      <c r="BB36683" s="90" t="s">
        <v>5238</v>
      </c>
      <c r="BC36683" s="90" t="s">
        <v>41247</v>
      </c>
      <c r="BD36683" s="90"/>
    </row>
    <row r="36684" spans="53:56" ht="15" x14ac:dyDescent="0.25">
      <c r="BA36684" s="91" t="s">
        <v>41275</v>
      </c>
      <c r="BB36684" s="91" t="s">
        <v>5238</v>
      </c>
      <c r="BC36684" s="91" t="s">
        <v>41228</v>
      </c>
      <c r="BD36684" s="91"/>
    </row>
    <row r="36685" spans="53:56" ht="15" x14ac:dyDescent="0.25">
      <c r="BA36685" s="90" t="s">
        <v>41276</v>
      </c>
      <c r="BB36685" s="90" t="s">
        <v>5238</v>
      </c>
      <c r="BC36685" s="90" t="s">
        <v>41233</v>
      </c>
      <c r="BD36685" s="90"/>
    </row>
    <row r="36686" spans="53:56" ht="15" x14ac:dyDescent="0.25">
      <c r="BA36686" s="91" t="s">
        <v>41277</v>
      </c>
      <c r="BB36686" s="91" t="s">
        <v>5238</v>
      </c>
      <c r="BC36686" s="91" t="s">
        <v>41225</v>
      </c>
      <c r="BD36686" s="91"/>
    </row>
    <row r="36687" spans="53:56" ht="15" x14ac:dyDescent="0.25">
      <c r="BA36687" s="90" t="s">
        <v>41278</v>
      </c>
      <c r="BB36687" s="90" t="s">
        <v>5238</v>
      </c>
      <c r="BC36687" s="90" t="s">
        <v>41233</v>
      </c>
      <c r="BD36687" s="90"/>
    </row>
    <row r="36688" spans="53:56" ht="15" x14ac:dyDescent="0.25">
      <c r="BA36688" s="91" t="s">
        <v>41279</v>
      </c>
      <c r="BB36688" s="91" t="s">
        <v>5238</v>
      </c>
      <c r="BC36688" s="91" t="s">
        <v>41233</v>
      </c>
      <c r="BD36688" s="91"/>
    </row>
    <row r="36689" spans="53:56" ht="15" x14ac:dyDescent="0.25">
      <c r="BA36689" s="90" t="s">
        <v>41280</v>
      </c>
      <c r="BB36689" s="90" t="s">
        <v>5238</v>
      </c>
      <c r="BC36689" s="90" t="s">
        <v>24616</v>
      </c>
      <c r="BD36689" s="90"/>
    </row>
    <row r="36690" spans="53:56" ht="15" x14ac:dyDescent="0.25">
      <c r="BA36690" s="91" t="s">
        <v>41281</v>
      </c>
      <c r="BB36690" s="91" t="s">
        <v>5238</v>
      </c>
      <c r="BC36690" s="91" t="s">
        <v>41282</v>
      </c>
      <c r="BD36690" s="91"/>
    </row>
    <row r="36691" spans="53:56" ht="15" x14ac:dyDescent="0.25">
      <c r="BA36691" s="91" t="s">
        <v>41283</v>
      </c>
      <c r="BB36691" s="91" t="s">
        <v>5238</v>
      </c>
      <c r="BC36691" s="91" t="s">
        <v>41233</v>
      </c>
      <c r="BD36691" s="91"/>
    </row>
    <row r="36692" spans="53:56" ht="15" x14ac:dyDescent="0.25">
      <c r="BA36692" s="90" t="s">
        <v>41283</v>
      </c>
      <c r="BB36692" s="90" t="s">
        <v>5238</v>
      </c>
      <c r="BC36692" s="90" t="s">
        <v>37210</v>
      </c>
      <c r="BD36692" s="90"/>
    </row>
    <row r="36693" spans="53:56" ht="15" x14ac:dyDescent="0.25">
      <c r="BA36693" s="91" t="s">
        <v>41284</v>
      </c>
      <c r="BB36693" s="91" t="s">
        <v>5238</v>
      </c>
      <c r="BC36693" s="91" t="s">
        <v>41285</v>
      </c>
      <c r="BD36693" s="91"/>
    </row>
    <row r="36694" spans="53:56" ht="15" x14ac:dyDescent="0.25">
      <c r="BA36694" s="90" t="s">
        <v>41286</v>
      </c>
      <c r="BB36694" s="90" t="s">
        <v>5238</v>
      </c>
      <c r="BC36694" s="90" t="s">
        <v>41247</v>
      </c>
      <c r="BD36694" s="90"/>
    </row>
    <row r="36695" spans="53:56" ht="15" x14ac:dyDescent="0.25">
      <c r="BA36695" s="91" t="s">
        <v>41287</v>
      </c>
      <c r="BB36695" s="91" t="s">
        <v>5238</v>
      </c>
      <c r="BC36695" s="91" t="s">
        <v>41231</v>
      </c>
      <c r="BD36695" s="91"/>
    </row>
    <row r="36696" spans="53:56" ht="15" x14ac:dyDescent="0.25">
      <c r="BA36696" s="91" t="s">
        <v>41288</v>
      </c>
      <c r="BB36696" s="91" t="s">
        <v>5238</v>
      </c>
      <c r="BC36696" s="91" t="s">
        <v>41233</v>
      </c>
      <c r="BD36696" s="91"/>
    </row>
    <row r="36697" spans="53:56" ht="15" x14ac:dyDescent="0.25">
      <c r="BA36697" s="90" t="s">
        <v>41288</v>
      </c>
      <c r="BB36697" s="90" t="s">
        <v>5238</v>
      </c>
      <c r="BC36697" s="90" t="s">
        <v>37210</v>
      </c>
      <c r="BD36697" s="90"/>
    </row>
    <row r="36698" spans="53:56" ht="15" x14ac:dyDescent="0.25">
      <c r="BA36698" s="91" t="s">
        <v>41289</v>
      </c>
      <c r="BB36698" s="91" t="s">
        <v>5238</v>
      </c>
      <c r="BC36698" s="91" t="s">
        <v>32856</v>
      </c>
      <c r="BD36698" s="91"/>
    </row>
    <row r="36699" spans="53:56" ht="15" x14ac:dyDescent="0.25">
      <c r="BA36699" s="90" t="s">
        <v>41290</v>
      </c>
      <c r="BB36699" s="90" t="s">
        <v>5238</v>
      </c>
      <c r="BC36699" s="90" t="s">
        <v>41247</v>
      </c>
      <c r="BD36699" s="90"/>
    </row>
    <row r="36700" spans="53:56" ht="15" x14ac:dyDescent="0.25">
      <c r="BA36700" s="91" t="s">
        <v>41291</v>
      </c>
      <c r="BB36700" s="91" t="s">
        <v>5238</v>
      </c>
      <c r="BC36700" s="91" t="s">
        <v>41282</v>
      </c>
      <c r="BD36700" s="91"/>
    </row>
    <row r="36701" spans="53:56" ht="15" x14ac:dyDescent="0.25">
      <c r="BA36701" s="90" t="s">
        <v>41292</v>
      </c>
      <c r="BB36701" s="90" t="s">
        <v>5238</v>
      </c>
      <c r="BC36701" s="90" t="s">
        <v>37210</v>
      </c>
      <c r="BD36701" s="90"/>
    </row>
    <row r="36702" spans="53:56" ht="15" x14ac:dyDescent="0.25">
      <c r="BA36702" s="90" t="s">
        <v>41292</v>
      </c>
      <c r="BB36702" s="90" t="s">
        <v>5238</v>
      </c>
      <c r="BC36702" s="90" t="s">
        <v>15911</v>
      </c>
      <c r="BD36702" s="90"/>
    </row>
    <row r="36703" spans="53:56" ht="15" x14ac:dyDescent="0.25">
      <c r="BA36703" s="90" t="s">
        <v>41293</v>
      </c>
      <c r="BB36703" s="90" t="s">
        <v>5238</v>
      </c>
      <c r="BC36703" s="90" t="s">
        <v>41294</v>
      </c>
      <c r="BD36703" s="90"/>
    </row>
    <row r="36704" spans="53:56" ht="15" x14ac:dyDescent="0.25">
      <c r="BA36704" s="91" t="s">
        <v>41295</v>
      </c>
      <c r="BB36704" s="91" t="s">
        <v>5238</v>
      </c>
      <c r="BC36704" s="91" t="s">
        <v>41294</v>
      </c>
      <c r="BD36704" s="91"/>
    </row>
    <row r="36705" spans="53:56" ht="15" x14ac:dyDescent="0.25">
      <c r="BA36705" s="90" t="s">
        <v>41296</v>
      </c>
      <c r="BB36705" s="90" t="s">
        <v>5238</v>
      </c>
      <c r="BC36705" s="90" t="s">
        <v>41294</v>
      </c>
      <c r="BD36705" s="90"/>
    </row>
    <row r="36706" spans="53:56" ht="15" x14ac:dyDescent="0.25">
      <c r="BA36706" s="91" t="s">
        <v>41297</v>
      </c>
      <c r="BB36706" s="91" t="s">
        <v>5238</v>
      </c>
      <c r="BC36706" s="91" t="s">
        <v>41188</v>
      </c>
      <c r="BD36706" s="91"/>
    </row>
    <row r="36707" spans="53:56" ht="15" x14ac:dyDescent="0.25">
      <c r="BA36707" s="90" t="s">
        <v>41298</v>
      </c>
      <c r="BB36707" s="90" t="s">
        <v>5238</v>
      </c>
      <c r="BC36707" s="90" t="s">
        <v>37210</v>
      </c>
      <c r="BD36707" s="90"/>
    </row>
    <row r="36708" spans="53:56" ht="15" x14ac:dyDescent="0.25">
      <c r="BA36708" s="90" t="s">
        <v>41298</v>
      </c>
      <c r="BB36708" s="90" t="s">
        <v>5238</v>
      </c>
      <c r="BC36708" s="90" t="s">
        <v>41299</v>
      </c>
      <c r="BD36708" s="90"/>
    </row>
    <row r="36709" spans="53:56" ht="15" x14ac:dyDescent="0.25">
      <c r="BA36709" s="91" t="s">
        <v>41300</v>
      </c>
      <c r="BB36709" s="91" t="s">
        <v>5238</v>
      </c>
      <c r="BC36709" s="91" t="s">
        <v>37210</v>
      </c>
      <c r="BD36709" s="91"/>
    </row>
    <row r="36710" spans="53:56" ht="15" x14ac:dyDescent="0.25">
      <c r="BA36710" s="91" t="s">
        <v>41301</v>
      </c>
      <c r="BB36710" s="91" t="s">
        <v>5238</v>
      </c>
      <c r="BC36710" s="91" t="s">
        <v>41302</v>
      </c>
      <c r="BD36710" s="91"/>
    </row>
    <row r="36711" spans="53:56" ht="15" x14ac:dyDescent="0.25">
      <c r="BA36711" s="90" t="s">
        <v>41303</v>
      </c>
      <c r="BB36711" s="90" t="s">
        <v>5238</v>
      </c>
      <c r="BC36711" s="90" t="s">
        <v>37210</v>
      </c>
      <c r="BD36711" s="90"/>
    </row>
    <row r="36712" spans="53:56" ht="15" x14ac:dyDescent="0.25">
      <c r="BA36712" s="91" t="s">
        <v>41304</v>
      </c>
      <c r="BB36712" s="91" t="s">
        <v>5238</v>
      </c>
      <c r="BC36712" s="91" t="s">
        <v>41233</v>
      </c>
      <c r="BD36712" s="91"/>
    </row>
    <row r="36713" spans="53:56" ht="15" x14ac:dyDescent="0.25">
      <c r="BA36713" s="91" t="s">
        <v>41304</v>
      </c>
      <c r="BB36713" s="91" t="s">
        <v>5238</v>
      </c>
      <c r="BC36713" s="91" t="s">
        <v>41302</v>
      </c>
      <c r="BD36713" s="91"/>
    </row>
    <row r="36714" spans="53:56" ht="15" x14ac:dyDescent="0.25">
      <c r="BA36714" s="91" t="s">
        <v>41304</v>
      </c>
      <c r="BB36714" s="91" t="s">
        <v>5238</v>
      </c>
      <c r="BC36714" s="91" t="s">
        <v>15911</v>
      </c>
      <c r="BD36714" s="91"/>
    </row>
    <row r="36715" spans="53:56" ht="15" x14ac:dyDescent="0.25">
      <c r="BA36715" s="90" t="s">
        <v>41305</v>
      </c>
      <c r="BB36715" s="90" t="s">
        <v>5238</v>
      </c>
      <c r="BC36715" s="90" t="s">
        <v>15911</v>
      </c>
      <c r="BD36715" s="90"/>
    </row>
    <row r="36716" spans="53:56" ht="15" x14ac:dyDescent="0.25">
      <c r="BA36716" s="91" t="s">
        <v>41306</v>
      </c>
      <c r="BB36716" s="91" t="s">
        <v>5238</v>
      </c>
      <c r="BC36716" s="91" t="s">
        <v>41299</v>
      </c>
      <c r="BD36716" s="91"/>
    </row>
    <row r="36717" spans="53:56" ht="15" x14ac:dyDescent="0.25">
      <c r="BA36717" s="90" t="s">
        <v>41307</v>
      </c>
      <c r="BB36717" s="90" t="s">
        <v>5238</v>
      </c>
      <c r="BC36717" s="90" t="s">
        <v>41302</v>
      </c>
      <c r="BD36717" s="90"/>
    </row>
    <row r="36718" spans="53:56" ht="15" x14ac:dyDescent="0.25">
      <c r="BA36718" s="91" t="s">
        <v>41308</v>
      </c>
      <c r="BB36718" s="91" t="s">
        <v>5238</v>
      </c>
      <c r="BC36718" s="91" t="s">
        <v>41302</v>
      </c>
      <c r="BD36718" s="91"/>
    </row>
    <row r="36719" spans="53:56" ht="15" x14ac:dyDescent="0.25">
      <c r="BA36719" s="90" t="s">
        <v>41309</v>
      </c>
      <c r="BB36719" s="90" t="s">
        <v>5238</v>
      </c>
      <c r="BC36719" s="90" t="s">
        <v>41302</v>
      </c>
      <c r="BD36719" s="90"/>
    </row>
    <row r="36720" spans="53:56" ht="15" x14ac:dyDescent="0.25">
      <c r="BA36720" s="91" t="s">
        <v>41310</v>
      </c>
      <c r="BB36720" s="91" t="s">
        <v>5238</v>
      </c>
      <c r="BC36720" s="91" t="s">
        <v>41294</v>
      </c>
      <c r="BD36720" s="91"/>
    </row>
    <row r="36721" spans="53:56" ht="15" x14ac:dyDescent="0.25">
      <c r="BA36721" s="91" t="s">
        <v>41310</v>
      </c>
      <c r="BB36721" s="91" t="s">
        <v>5238</v>
      </c>
      <c r="BC36721" s="91" t="s">
        <v>41302</v>
      </c>
      <c r="BD36721" s="91"/>
    </row>
    <row r="36722" spans="53:56" ht="15" x14ac:dyDescent="0.25">
      <c r="BA36722" s="91" t="s">
        <v>41311</v>
      </c>
      <c r="BB36722" s="91" t="s">
        <v>5238</v>
      </c>
      <c r="BC36722" s="91" t="s">
        <v>41299</v>
      </c>
      <c r="BD36722" s="91"/>
    </row>
    <row r="36723" spans="53:56" ht="15" x14ac:dyDescent="0.25">
      <c r="BA36723" s="90" t="s">
        <v>41311</v>
      </c>
      <c r="BB36723" s="90" t="s">
        <v>5238</v>
      </c>
      <c r="BC36723" s="90" t="s">
        <v>15911</v>
      </c>
      <c r="BD36723" s="90"/>
    </row>
    <row r="36724" spans="53:56" ht="15" x14ac:dyDescent="0.25">
      <c r="BA36724" s="91" t="s">
        <v>41312</v>
      </c>
      <c r="BB36724" s="91" t="s">
        <v>5238</v>
      </c>
      <c r="BC36724" s="91" t="s">
        <v>41313</v>
      </c>
      <c r="BD36724" s="91"/>
    </row>
    <row r="36725" spans="53:56" ht="15" x14ac:dyDescent="0.25">
      <c r="BA36725" s="90" t="s">
        <v>41314</v>
      </c>
      <c r="BB36725" s="90" t="s">
        <v>5238</v>
      </c>
      <c r="BC36725" s="90" t="s">
        <v>41299</v>
      </c>
      <c r="BD36725" s="90"/>
    </row>
    <row r="36726" spans="53:56" ht="15" x14ac:dyDescent="0.25">
      <c r="BA36726" s="90" t="s">
        <v>41315</v>
      </c>
      <c r="BB36726" s="90" t="s">
        <v>5238</v>
      </c>
      <c r="BC36726" s="90" t="s">
        <v>37210</v>
      </c>
      <c r="BD36726" s="90"/>
    </row>
    <row r="36727" spans="53:56" ht="15" x14ac:dyDescent="0.25">
      <c r="BA36727" s="91" t="s">
        <v>41315</v>
      </c>
      <c r="BB36727" s="91" t="s">
        <v>5238</v>
      </c>
      <c r="BC36727" s="91" t="s">
        <v>41299</v>
      </c>
      <c r="BD36727" s="91"/>
    </row>
    <row r="36728" spans="53:56" ht="15" x14ac:dyDescent="0.25">
      <c r="BA36728" s="90" t="s">
        <v>41316</v>
      </c>
      <c r="BB36728" s="90" t="s">
        <v>5238</v>
      </c>
      <c r="BC36728" s="90" t="s">
        <v>41294</v>
      </c>
      <c r="BD36728" s="90"/>
    </row>
    <row r="36729" spans="53:56" ht="15" x14ac:dyDescent="0.25">
      <c r="BA36729" s="91" t="s">
        <v>41317</v>
      </c>
      <c r="BB36729" s="91" t="s">
        <v>5238</v>
      </c>
      <c r="BC36729" s="91" t="s">
        <v>41285</v>
      </c>
      <c r="BD36729" s="91"/>
    </row>
    <row r="36730" spans="53:56" ht="15" x14ac:dyDescent="0.25">
      <c r="BA36730" s="91" t="s">
        <v>41317</v>
      </c>
      <c r="BB36730" s="91" t="s">
        <v>5238</v>
      </c>
      <c r="BC36730" s="91" t="s">
        <v>41299</v>
      </c>
      <c r="BD36730" s="91"/>
    </row>
    <row r="36731" spans="53:56" ht="15" x14ac:dyDescent="0.25">
      <c r="BA36731" s="90" t="s">
        <v>41318</v>
      </c>
      <c r="BB36731" s="90" t="s">
        <v>5238</v>
      </c>
      <c r="BC36731" s="90" t="s">
        <v>41285</v>
      </c>
      <c r="BD36731" s="90"/>
    </row>
    <row r="36732" spans="53:56" ht="15" x14ac:dyDescent="0.25">
      <c r="BA36732" s="91" t="s">
        <v>41319</v>
      </c>
      <c r="BB36732" s="91" t="s">
        <v>5238</v>
      </c>
      <c r="BC36732" s="91" t="s">
        <v>41285</v>
      </c>
      <c r="BD36732" s="91"/>
    </row>
    <row r="36733" spans="53:56" ht="15" x14ac:dyDescent="0.25">
      <c r="BA36733" s="90" t="s">
        <v>41320</v>
      </c>
      <c r="BB36733" s="90" t="s">
        <v>5238</v>
      </c>
      <c r="BC36733" s="90" t="s">
        <v>41285</v>
      </c>
      <c r="BD36733" s="90"/>
    </row>
    <row r="36734" spans="53:56" ht="15" x14ac:dyDescent="0.25">
      <c r="BA36734" s="91" t="s">
        <v>41321</v>
      </c>
      <c r="BB36734" s="91" t="s">
        <v>5238</v>
      </c>
      <c r="BC36734" s="91" t="s">
        <v>41285</v>
      </c>
      <c r="BD36734" s="91"/>
    </row>
    <row r="36735" spans="53:56" ht="15" x14ac:dyDescent="0.25">
      <c r="BA36735" s="91" t="s">
        <v>41322</v>
      </c>
      <c r="BB36735" s="91" t="s">
        <v>5238</v>
      </c>
      <c r="BC36735" s="91" t="s">
        <v>41313</v>
      </c>
      <c r="BD36735" s="91"/>
    </row>
    <row r="36736" spans="53:56" ht="15" x14ac:dyDescent="0.25">
      <c r="BA36736" s="90" t="s">
        <v>41323</v>
      </c>
      <c r="BB36736" s="90" t="s">
        <v>5238</v>
      </c>
      <c r="BC36736" s="90" t="s">
        <v>33464</v>
      </c>
      <c r="BD36736" s="90"/>
    </row>
    <row r="36737" spans="53:56" ht="15" x14ac:dyDescent="0.25">
      <c r="BA36737" s="91" t="s">
        <v>41324</v>
      </c>
      <c r="BB36737" s="91" t="s">
        <v>5238</v>
      </c>
      <c r="BC36737" s="91" t="s">
        <v>41294</v>
      </c>
      <c r="BD36737" s="91"/>
    </row>
    <row r="36738" spans="53:56" ht="15" x14ac:dyDescent="0.25">
      <c r="BA36738" s="90" t="s">
        <v>41325</v>
      </c>
      <c r="BB36738" s="90" t="s">
        <v>5238</v>
      </c>
      <c r="BC36738" s="90" t="s">
        <v>15911</v>
      </c>
      <c r="BD36738" s="90"/>
    </row>
    <row r="36739" spans="53:56" ht="15" x14ac:dyDescent="0.25">
      <c r="BA36739" s="91" t="s">
        <v>41326</v>
      </c>
      <c r="BB36739" s="91" t="s">
        <v>5238</v>
      </c>
      <c r="BC36739" s="91" t="s">
        <v>41302</v>
      </c>
      <c r="BD36739" s="91"/>
    </row>
    <row r="36740" spans="53:56" ht="15" x14ac:dyDescent="0.25">
      <c r="BA36740" s="90" t="s">
        <v>41327</v>
      </c>
      <c r="BB36740" s="90" t="s">
        <v>5238</v>
      </c>
      <c r="BC36740" s="90" t="s">
        <v>41294</v>
      </c>
      <c r="BD36740" s="90"/>
    </row>
    <row r="36741" spans="53:56" ht="15" x14ac:dyDescent="0.25">
      <c r="BA36741" s="91" t="s">
        <v>41328</v>
      </c>
      <c r="BB36741" s="91" t="s">
        <v>5238</v>
      </c>
      <c r="BC36741" s="91" t="s">
        <v>41294</v>
      </c>
      <c r="BD36741" s="91"/>
    </row>
    <row r="36742" spans="53:56" ht="15" x14ac:dyDescent="0.25">
      <c r="BA36742" s="90" t="s">
        <v>41329</v>
      </c>
      <c r="BB36742" s="90" t="s">
        <v>5238</v>
      </c>
      <c r="BC36742" s="90" t="s">
        <v>15911</v>
      </c>
      <c r="BD36742" s="90"/>
    </row>
    <row r="36743" spans="53:56" ht="15" x14ac:dyDescent="0.25">
      <c r="BA36743" s="91" t="s">
        <v>41330</v>
      </c>
      <c r="BB36743" s="91" t="s">
        <v>5238</v>
      </c>
      <c r="BC36743" s="91" t="s">
        <v>37210</v>
      </c>
      <c r="BD36743" s="91"/>
    </row>
    <row r="36744" spans="53:56" ht="15" x14ac:dyDescent="0.25">
      <c r="BA36744" s="90" t="s">
        <v>41331</v>
      </c>
      <c r="BB36744" s="90" t="s">
        <v>5238</v>
      </c>
      <c r="BC36744" s="90" t="s">
        <v>37210</v>
      </c>
      <c r="BD36744" s="90"/>
    </row>
    <row r="36745" spans="53:56" ht="15" x14ac:dyDescent="0.25">
      <c r="BA36745" s="91" t="s">
        <v>41332</v>
      </c>
      <c r="BB36745" s="91" t="s">
        <v>5238</v>
      </c>
      <c r="BC36745" s="91" t="s">
        <v>41302</v>
      </c>
      <c r="BD36745" s="91"/>
    </row>
    <row r="36746" spans="53:56" ht="15" x14ac:dyDescent="0.25">
      <c r="BA36746" s="90" t="s">
        <v>41333</v>
      </c>
      <c r="BB36746" s="90" t="s">
        <v>5238</v>
      </c>
      <c r="BC36746" s="90" t="s">
        <v>37210</v>
      </c>
      <c r="BD36746" s="90"/>
    </row>
    <row r="36747" spans="53:56" ht="15" x14ac:dyDescent="0.25">
      <c r="BA36747" s="91" t="s">
        <v>41334</v>
      </c>
      <c r="BB36747" s="91" t="s">
        <v>5238</v>
      </c>
      <c r="BC36747" s="91" t="s">
        <v>37210</v>
      </c>
      <c r="BD36747" s="91"/>
    </row>
    <row r="36748" spans="53:56" ht="15" x14ac:dyDescent="0.25">
      <c r="BA36748" s="90" t="s">
        <v>41334</v>
      </c>
      <c r="BB36748" s="90" t="s">
        <v>5238</v>
      </c>
      <c r="BC36748" s="90" t="s">
        <v>41285</v>
      </c>
      <c r="BD36748" s="90"/>
    </row>
    <row r="36749" spans="53:56" ht="15" x14ac:dyDescent="0.25">
      <c r="BA36749" s="90" t="s">
        <v>41334</v>
      </c>
      <c r="BB36749" s="90" t="s">
        <v>5238</v>
      </c>
      <c r="BC36749" s="90" t="s">
        <v>41299</v>
      </c>
      <c r="BD36749" s="90"/>
    </row>
    <row r="36750" spans="53:56" ht="15" x14ac:dyDescent="0.25">
      <c r="BA36750" s="91" t="s">
        <v>41335</v>
      </c>
      <c r="BB36750" s="91" t="s">
        <v>5238</v>
      </c>
      <c r="BC36750" s="91" t="s">
        <v>41299</v>
      </c>
      <c r="BD36750" s="91"/>
    </row>
    <row r="36751" spans="53:56" ht="15" x14ac:dyDescent="0.25">
      <c r="BA36751" s="91" t="s">
        <v>41336</v>
      </c>
      <c r="BB36751" s="91" t="s">
        <v>5238</v>
      </c>
      <c r="BC36751" s="91" t="s">
        <v>41299</v>
      </c>
      <c r="BD36751" s="91"/>
    </row>
    <row r="36752" spans="53:56" ht="15" x14ac:dyDescent="0.25">
      <c r="BA36752" s="90" t="s">
        <v>41337</v>
      </c>
      <c r="BB36752" s="90" t="s">
        <v>5238</v>
      </c>
      <c r="BC36752" s="90" t="s">
        <v>41313</v>
      </c>
      <c r="BD36752" s="90"/>
    </row>
    <row r="36753" spans="53:56" ht="15" x14ac:dyDescent="0.25">
      <c r="BA36753" s="90" t="s">
        <v>41338</v>
      </c>
      <c r="BB36753" s="90" t="s">
        <v>5238</v>
      </c>
      <c r="BC36753" s="90" t="s">
        <v>15911</v>
      </c>
      <c r="BD36753" s="90"/>
    </row>
    <row r="36754" spans="53:56" ht="15" x14ac:dyDescent="0.25">
      <c r="BA36754" s="91" t="s">
        <v>41339</v>
      </c>
      <c r="BB36754" s="91" t="s">
        <v>5238</v>
      </c>
      <c r="BC36754" s="91" t="s">
        <v>15911</v>
      </c>
      <c r="BD36754" s="91"/>
    </row>
    <row r="36755" spans="53:56" ht="15" x14ac:dyDescent="0.25">
      <c r="BA36755" s="90" t="s">
        <v>41340</v>
      </c>
      <c r="BB36755" s="90" t="s">
        <v>5238</v>
      </c>
      <c r="BC36755" s="90" t="s">
        <v>41294</v>
      </c>
      <c r="BD36755" s="90"/>
    </row>
    <row r="36756" spans="53:56" ht="15" x14ac:dyDescent="0.25">
      <c r="BA36756" s="91" t="s">
        <v>41341</v>
      </c>
      <c r="BB36756" s="91" t="s">
        <v>5238</v>
      </c>
      <c r="BC36756" s="91" t="s">
        <v>37210</v>
      </c>
      <c r="BD36756" s="91"/>
    </row>
    <row r="36757" spans="53:56" ht="15" x14ac:dyDescent="0.25">
      <c r="BA36757" s="91" t="s">
        <v>41341</v>
      </c>
      <c r="BB36757" s="91" t="s">
        <v>5238</v>
      </c>
      <c r="BC36757" s="91" t="s">
        <v>41285</v>
      </c>
      <c r="BD36757" s="91"/>
    </row>
    <row r="36758" spans="53:56" ht="15" x14ac:dyDescent="0.25">
      <c r="BA36758" s="90" t="s">
        <v>41342</v>
      </c>
      <c r="BB36758" s="90" t="s">
        <v>5238</v>
      </c>
      <c r="BC36758" s="90" t="s">
        <v>33464</v>
      </c>
      <c r="BD36758" s="90"/>
    </row>
    <row r="36759" spans="53:56" ht="15" x14ac:dyDescent="0.25">
      <c r="BA36759" s="91" t="s">
        <v>41343</v>
      </c>
      <c r="BB36759" s="91" t="s">
        <v>5238</v>
      </c>
      <c r="BC36759" s="91" t="s">
        <v>37210</v>
      </c>
      <c r="BD36759" s="91"/>
    </row>
    <row r="36760" spans="53:56" ht="15" x14ac:dyDescent="0.25">
      <c r="BA36760" s="90" t="s">
        <v>41344</v>
      </c>
      <c r="BB36760" s="90" t="s">
        <v>5238</v>
      </c>
      <c r="BC36760" s="90" t="s">
        <v>37210</v>
      </c>
      <c r="BD36760" s="90"/>
    </row>
    <row r="36761" spans="53:56" ht="15" x14ac:dyDescent="0.25">
      <c r="BA36761" s="91" t="s">
        <v>41345</v>
      </c>
      <c r="BB36761" s="91" t="s">
        <v>5238</v>
      </c>
      <c r="BC36761" s="91" t="s">
        <v>37210</v>
      </c>
      <c r="BD36761" s="91"/>
    </row>
    <row r="36762" spans="53:56" ht="15" x14ac:dyDescent="0.25">
      <c r="BA36762" s="91" t="s">
        <v>41346</v>
      </c>
      <c r="BB36762" s="91" t="s">
        <v>5238</v>
      </c>
      <c r="BC36762" s="91" t="s">
        <v>37210</v>
      </c>
      <c r="BD36762" s="91"/>
    </row>
    <row r="36763" spans="53:56" ht="15" x14ac:dyDescent="0.25">
      <c r="BA36763" s="90" t="s">
        <v>41347</v>
      </c>
      <c r="BB36763" s="90" t="s">
        <v>5238</v>
      </c>
      <c r="BC36763" s="90" t="s">
        <v>37210</v>
      </c>
      <c r="BD36763" s="90"/>
    </row>
    <row r="36764" spans="53:56" ht="15" x14ac:dyDescent="0.25">
      <c r="BA36764" s="91" t="s">
        <v>41348</v>
      </c>
      <c r="BB36764" s="91" t="s">
        <v>5238</v>
      </c>
      <c r="BC36764" s="91" t="s">
        <v>37210</v>
      </c>
      <c r="BD36764" s="91"/>
    </row>
    <row r="36765" spans="53:56" ht="15" x14ac:dyDescent="0.25">
      <c r="BA36765" s="90" t="s">
        <v>41349</v>
      </c>
      <c r="BB36765" s="90" t="s">
        <v>5238</v>
      </c>
      <c r="BC36765" s="90" t="s">
        <v>37210</v>
      </c>
      <c r="BD36765" s="90"/>
    </row>
    <row r="36766" spans="53:56" ht="15" x14ac:dyDescent="0.25">
      <c r="BA36766" s="90" t="s">
        <v>41350</v>
      </c>
      <c r="BB36766" s="90" t="s">
        <v>5238</v>
      </c>
      <c r="BC36766" s="90" t="s">
        <v>37210</v>
      </c>
      <c r="BD36766" s="90"/>
    </row>
    <row r="36767" spans="53:56" ht="15" x14ac:dyDescent="0.25">
      <c r="BA36767" s="91" t="s">
        <v>41351</v>
      </c>
      <c r="BB36767" s="91" t="s">
        <v>5238</v>
      </c>
      <c r="BC36767" s="91" t="s">
        <v>37210</v>
      </c>
      <c r="BD36767" s="91"/>
    </row>
    <row r="36768" spans="53:56" ht="15" x14ac:dyDescent="0.25">
      <c r="BA36768" s="90" t="s">
        <v>41352</v>
      </c>
      <c r="BB36768" s="90" t="s">
        <v>5238</v>
      </c>
      <c r="BC36768" s="90" t="s">
        <v>37210</v>
      </c>
      <c r="BD36768" s="90"/>
    </row>
    <row r="36769" spans="53:56" ht="15" x14ac:dyDescent="0.25">
      <c r="BA36769" s="91" t="s">
        <v>41353</v>
      </c>
      <c r="BB36769" s="91" t="s">
        <v>5238</v>
      </c>
      <c r="BC36769" s="91" t="s">
        <v>37210</v>
      </c>
      <c r="BD36769" s="91"/>
    </row>
    <row r="36770" spans="53:56" ht="15" x14ac:dyDescent="0.25">
      <c r="BA36770" s="91" t="s">
        <v>41354</v>
      </c>
      <c r="BB36770" s="91" t="s">
        <v>5238</v>
      </c>
      <c r="BC36770" s="91" t="s">
        <v>37210</v>
      </c>
      <c r="BD36770" s="91"/>
    </row>
    <row r="36771" spans="53:56" ht="15" x14ac:dyDescent="0.25">
      <c r="BA36771" s="90" t="s">
        <v>41355</v>
      </c>
      <c r="BB36771" s="90" t="s">
        <v>5238</v>
      </c>
      <c r="BC36771" s="90" t="s">
        <v>37210</v>
      </c>
      <c r="BD36771" s="90"/>
    </row>
    <row r="36772" spans="53:56" ht="15" x14ac:dyDescent="0.25">
      <c r="BA36772" s="91" t="s">
        <v>41356</v>
      </c>
      <c r="BB36772" s="91" t="s">
        <v>5238</v>
      </c>
      <c r="BC36772" s="91" t="s">
        <v>37210</v>
      </c>
      <c r="BD36772" s="91"/>
    </row>
    <row r="36773" spans="53:56" ht="15" x14ac:dyDescent="0.25">
      <c r="BA36773" s="90" t="s">
        <v>41357</v>
      </c>
      <c r="BB36773" s="90" t="s">
        <v>5238</v>
      </c>
      <c r="BC36773" s="90" t="s">
        <v>37210</v>
      </c>
      <c r="BD36773" s="90"/>
    </row>
    <row r="36774" spans="53:56" ht="15" x14ac:dyDescent="0.25">
      <c r="BA36774" s="91" t="s">
        <v>41358</v>
      </c>
      <c r="BB36774" s="91" t="s">
        <v>5238</v>
      </c>
      <c r="BC36774" s="91" t="s">
        <v>37210</v>
      </c>
      <c r="BD36774" s="91"/>
    </row>
    <row r="36775" spans="53:56" ht="15" x14ac:dyDescent="0.25">
      <c r="BA36775" s="90" t="s">
        <v>41359</v>
      </c>
      <c r="BB36775" s="90" t="s">
        <v>5238</v>
      </c>
      <c r="BC36775" s="90" t="s">
        <v>37210</v>
      </c>
      <c r="BD36775" s="90"/>
    </row>
    <row r="36776" spans="53:56" ht="15" x14ac:dyDescent="0.25">
      <c r="BA36776" s="90" t="s">
        <v>41360</v>
      </c>
      <c r="BB36776" s="90" t="s">
        <v>5238</v>
      </c>
      <c r="BC36776" s="90" t="s">
        <v>37210</v>
      </c>
      <c r="BD36776" s="90"/>
    </row>
    <row r="36777" spans="53:56" ht="15" x14ac:dyDescent="0.25">
      <c r="BA36777" s="91" t="s">
        <v>41361</v>
      </c>
      <c r="BB36777" s="91" t="s">
        <v>5238</v>
      </c>
      <c r="BC36777" s="91" t="s">
        <v>37210</v>
      </c>
      <c r="BD36777" s="91"/>
    </row>
    <row r="36778" spans="53:56" ht="15" x14ac:dyDescent="0.25">
      <c r="BA36778" s="90" t="s">
        <v>41362</v>
      </c>
      <c r="BB36778" s="90" t="s">
        <v>5238</v>
      </c>
      <c r="BC36778" s="90" t="s">
        <v>37210</v>
      </c>
      <c r="BD36778" s="90"/>
    </row>
    <row r="36779" spans="53:56" ht="15" x14ac:dyDescent="0.25">
      <c r="BA36779" s="91" t="s">
        <v>41363</v>
      </c>
      <c r="BB36779" s="91" t="s">
        <v>5238</v>
      </c>
      <c r="BC36779" s="91" t="s">
        <v>37210</v>
      </c>
      <c r="BD36779" s="91"/>
    </row>
    <row r="36780" spans="53:56" ht="15" x14ac:dyDescent="0.25">
      <c r="BA36780" s="91" t="s">
        <v>41364</v>
      </c>
      <c r="BB36780" s="91" t="s">
        <v>5238</v>
      </c>
      <c r="BC36780" s="91" t="s">
        <v>37210</v>
      </c>
      <c r="BD36780" s="91"/>
    </row>
    <row r="36781" spans="53:56" ht="15" x14ac:dyDescent="0.25">
      <c r="BA36781" s="90" t="s">
        <v>41365</v>
      </c>
      <c r="BB36781" s="90" t="s">
        <v>5238</v>
      </c>
      <c r="BC36781" s="90" t="s">
        <v>37210</v>
      </c>
      <c r="BD36781" s="90"/>
    </row>
    <row r="36782" spans="53:56" ht="15" x14ac:dyDescent="0.25">
      <c r="BA36782" s="91" t="s">
        <v>41366</v>
      </c>
      <c r="BB36782" s="91" t="s">
        <v>5238</v>
      </c>
      <c r="BC36782" s="91" t="s">
        <v>37210</v>
      </c>
      <c r="BD36782" s="91"/>
    </row>
    <row r="36783" spans="53:56" ht="15" x14ac:dyDescent="0.25">
      <c r="BA36783" s="90" t="s">
        <v>41366</v>
      </c>
      <c r="BB36783" s="90" t="s">
        <v>5238</v>
      </c>
      <c r="BC36783" s="90" t="s">
        <v>15911</v>
      </c>
      <c r="BD36783" s="90"/>
    </row>
    <row r="36784" spans="53:56" ht="15" x14ac:dyDescent="0.25">
      <c r="BA36784" s="90" t="s">
        <v>41367</v>
      </c>
      <c r="BB36784" s="90" t="s">
        <v>5238</v>
      </c>
      <c r="BC36784" s="90" t="s">
        <v>37210</v>
      </c>
      <c r="BD36784" s="90"/>
    </row>
    <row r="36785" spans="53:56" ht="15" x14ac:dyDescent="0.25">
      <c r="BA36785" s="90" t="s">
        <v>41368</v>
      </c>
      <c r="BB36785" s="90" t="s">
        <v>5238</v>
      </c>
      <c r="BC36785" s="90" t="s">
        <v>37210</v>
      </c>
      <c r="BD36785" s="90"/>
    </row>
    <row r="36786" spans="53:56" ht="15" x14ac:dyDescent="0.25">
      <c r="BA36786" s="91" t="s">
        <v>41369</v>
      </c>
      <c r="BB36786" s="91" t="s">
        <v>5238</v>
      </c>
      <c r="BC36786" s="91" t="s">
        <v>37210</v>
      </c>
      <c r="BD36786" s="91"/>
    </row>
    <row r="36787" spans="53:56" ht="15" x14ac:dyDescent="0.25">
      <c r="BA36787" s="90" t="s">
        <v>41370</v>
      </c>
      <c r="BB36787" s="90" t="s">
        <v>5238</v>
      </c>
      <c r="BC36787" s="90" t="s">
        <v>37210</v>
      </c>
      <c r="BD36787" s="90"/>
    </row>
    <row r="36788" spans="53:56" ht="15" x14ac:dyDescent="0.25">
      <c r="BA36788" s="91" t="s">
        <v>41371</v>
      </c>
      <c r="BB36788" s="91" t="s">
        <v>5238</v>
      </c>
      <c r="BC36788" s="91" t="s">
        <v>37210</v>
      </c>
      <c r="BD36788" s="91"/>
    </row>
    <row r="36789" spans="53:56" ht="15" x14ac:dyDescent="0.25">
      <c r="BA36789" s="91" t="s">
        <v>41372</v>
      </c>
      <c r="BB36789" s="91" t="s">
        <v>5238</v>
      </c>
      <c r="BC36789" s="91" t="s">
        <v>37210</v>
      </c>
      <c r="BD36789" s="91"/>
    </row>
    <row r="36790" spans="53:56" ht="15" x14ac:dyDescent="0.25">
      <c r="BA36790" s="90" t="s">
        <v>41373</v>
      </c>
      <c r="BB36790" s="90" t="s">
        <v>5238</v>
      </c>
      <c r="BC36790" s="90" t="s">
        <v>37210</v>
      </c>
      <c r="BD36790" s="90"/>
    </row>
    <row r="36791" spans="53:56" ht="15" x14ac:dyDescent="0.25">
      <c r="BA36791" s="91" t="s">
        <v>41374</v>
      </c>
      <c r="BB36791" s="91" t="s">
        <v>5238</v>
      </c>
      <c r="BC36791" s="91" t="s">
        <v>37210</v>
      </c>
      <c r="BD36791" s="91"/>
    </row>
    <row r="36792" spans="53:56" ht="15" x14ac:dyDescent="0.25">
      <c r="BA36792" s="90" t="s">
        <v>41375</v>
      </c>
      <c r="BB36792" s="90" t="s">
        <v>5238</v>
      </c>
      <c r="BC36792" s="90" t="s">
        <v>37210</v>
      </c>
      <c r="BD36792" s="90"/>
    </row>
    <row r="36793" spans="53:56" ht="15" x14ac:dyDescent="0.25">
      <c r="BA36793" s="90" t="s">
        <v>41376</v>
      </c>
      <c r="BB36793" s="90" t="s">
        <v>5238</v>
      </c>
      <c r="BC36793" s="90" t="s">
        <v>37210</v>
      </c>
      <c r="BD36793" s="90"/>
    </row>
    <row r="36794" spans="53:56" ht="15" x14ac:dyDescent="0.25">
      <c r="BA36794" s="91" t="s">
        <v>41377</v>
      </c>
      <c r="BB36794" s="91" t="s">
        <v>5238</v>
      </c>
      <c r="BC36794" s="91" t="s">
        <v>37210</v>
      </c>
      <c r="BD36794" s="91"/>
    </row>
    <row r="36795" spans="53:56" ht="15" x14ac:dyDescent="0.25">
      <c r="BA36795" s="90" t="s">
        <v>41378</v>
      </c>
      <c r="BB36795" s="90" t="s">
        <v>5238</v>
      </c>
      <c r="BC36795" s="90" t="s">
        <v>37210</v>
      </c>
      <c r="BD36795" s="90"/>
    </row>
    <row r="36796" spans="53:56" ht="15" x14ac:dyDescent="0.25">
      <c r="BA36796" s="91" t="s">
        <v>41379</v>
      </c>
      <c r="BB36796" s="91" t="s">
        <v>5238</v>
      </c>
      <c r="BC36796" s="91" t="s">
        <v>37210</v>
      </c>
      <c r="BD36796" s="91"/>
    </row>
    <row r="36797" spans="53:56" ht="15" x14ac:dyDescent="0.25">
      <c r="BA36797" s="91" t="s">
        <v>41380</v>
      </c>
      <c r="BB36797" s="91" t="s">
        <v>5238</v>
      </c>
      <c r="BC36797" s="91" t="s">
        <v>37210</v>
      </c>
      <c r="BD36797" s="91"/>
    </row>
    <row r="36798" spans="53:56" ht="15" x14ac:dyDescent="0.25">
      <c r="BA36798" s="90" t="s">
        <v>41381</v>
      </c>
      <c r="BB36798" s="90" t="s">
        <v>5238</v>
      </c>
      <c r="BC36798" s="90" t="s">
        <v>37210</v>
      </c>
      <c r="BD36798" s="90"/>
    </row>
    <row r="36799" spans="53:56" ht="15" x14ac:dyDescent="0.25">
      <c r="BA36799" s="91" t="s">
        <v>41382</v>
      </c>
      <c r="BB36799" s="91" t="s">
        <v>5238</v>
      </c>
      <c r="BC36799" s="91" t="s">
        <v>37210</v>
      </c>
      <c r="BD36799" s="91"/>
    </row>
    <row r="36800" spans="53:56" ht="15" x14ac:dyDescent="0.25">
      <c r="BA36800" s="90" t="s">
        <v>41383</v>
      </c>
      <c r="BB36800" s="90" t="s">
        <v>5238</v>
      </c>
      <c r="BC36800" s="90" t="s">
        <v>37210</v>
      </c>
      <c r="BD36800" s="90"/>
    </row>
    <row r="36801" spans="53:56" ht="15" x14ac:dyDescent="0.25">
      <c r="BA36801" s="90" t="s">
        <v>41384</v>
      </c>
      <c r="BB36801" s="90" t="s">
        <v>5238</v>
      </c>
      <c r="BC36801" s="90" t="s">
        <v>37210</v>
      </c>
      <c r="BD36801" s="90"/>
    </row>
    <row r="36802" spans="53:56" ht="15" x14ac:dyDescent="0.25">
      <c r="BA36802" s="91" t="s">
        <v>41385</v>
      </c>
      <c r="BB36802" s="91" t="s">
        <v>5238</v>
      </c>
      <c r="BC36802" s="91" t="s">
        <v>37210</v>
      </c>
      <c r="BD36802" s="91"/>
    </row>
    <row r="36803" spans="53:56" ht="15" x14ac:dyDescent="0.25">
      <c r="BA36803" s="90" t="s">
        <v>41386</v>
      </c>
      <c r="BB36803" s="90" t="s">
        <v>5238</v>
      </c>
      <c r="BC36803" s="90" t="s">
        <v>37210</v>
      </c>
      <c r="BD36803" s="90"/>
    </row>
    <row r="36804" spans="53:56" ht="15" x14ac:dyDescent="0.25">
      <c r="BA36804" s="91" t="s">
        <v>41387</v>
      </c>
      <c r="BB36804" s="91" t="s">
        <v>5238</v>
      </c>
      <c r="BC36804" s="91" t="s">
        <v>37210</v>
      </c>
      <c r="BD36804" s="91"/>
    </row>
    <row r="36805" spans="53:56" ht="15" x14ac:dyDescent="0.25">
      <c r="BA36805" s="91" t="s">
        <v>41388</v>
      </c>
      <c r="BB36805" s="91" t="s">
        <v>5238</v>
      </c>
      <c r="BC36805" s="91" t="s">
        <v>37210</v>
      </c>
      <c r="BD36805" s="91"/>
    </row>
    <row r="36806" spans="53:56" ht="15" x14ac:dyDescent="0.25">
      <c r="BA36806" s="90" t="s">
        <v>41389</v>
      </c>
      <c r="BB36806" s="90" t="s">
        <v>5238</v>
      </c>
      <c r="BC36806" s="90" t="s">
        <v>37210</v>
      </c>
      <c r="BD36806" s="90"/>
    </row>
    <row r="36807" spans="53:56" ht="15" x14ac:dyDescent="0.25">
      <c r="BA36807" s="91" t="s">
        <v>41390</v>
      </c>
      <c r="BB36807" s="91" t="s">
        <v>5238</v>
      </c>
      <c r="BC36807" s="91" t="s">
        <v>37210</v>
      </c>
      <c r="BD36807" s="91"/>
    </row>
    <row r="36808" spans="53:56" ht="15" x14ac:dyDescent="0.25">
      <c r="BA36808" s="90" t="s">
        <v>41391</v>
      </c>
      <c r="BB36808" s="90" t="s">
        <v>5238</v>
      </c>
      <c r="BC36808" s="90" t="s">
        <v>37210</v>
      </c>
      <c r="BD36808" s="90"/>
    </row>
    <row r="36809" spans="53:56" ht="15" x14ac:dyDescent="0.25">
      <c r="BA36809" s="90" t="s">
        <v>41392</v>
      </c>
      <c r="BB36809" s="90" t="s">
        <v>5238</v>
      </c>
      <c r="BC36809" s="90" t="s">
        <v>37210</v>
      </c>
      <c r="BD36809" s="90"/>
    </row>
    <row r="36810" spans="53:56" ht="15" x14ac:dyDescent="0.25">
      <c r="BA36810" s="91" t="s">
        <v>41393</v>
      </c>
      <c r="BB36810" s="91" t="s">
        <v>5238</v>
      </c>
      <c r="BC36810" s="91" t="s">
        <v>37210</v>
      </c>
      <c r="BD36810" s="91"/>
    </row>
    <row r="36811" spans="53:56" ht="15" x14ac:dyDescent="0.25">
      <c r="BA36811" s="90" t="s">
        <v>41394</v>
      </c>
      <c r="BB36811" s="90" t="s">
        <v>5238</v>
      </c>
      <c r="BC36811" s="90" t="s">
        <v>37210</v>
      </c>
      <c r="BD36811" s="90"/>
    </row>
    <row r="36812" spans="53:56" ht="15" x14ac:dyDescent="0.25">
      <c r="BA36812" s="91" t="s">
        <v>41395</v>
      </c>
      <c r="BB36812" s="91" t="s">
        <v>5238</v>
      </c>
      <c r="BC36812" s="91" t="s">
        <v>37210</v>
      </c>
      <c r="BD36812" s="91"/>
    </row>
    <row r="36813" spans="53:56" ht="15" x14ac:dyDescent="0.25">
      <c r="BA36813" s="91" t="s">
        <v>41396</v>
      </c>
      <c r="BB36813" s="91" t="s">
        <v>5238</v>
      </c>
      <c r="BC36813" s="91" t="s">
        <v>37210</v>
      </c>
      <c r="BD36813" s="91"/>
    </row>
    <row r="36814" spans="53:56" ht="15" x14ac:dyDescent="0.25">
      <c r="BA36814" s="91" t="s">
        <v>41396</v>
      </c>
      <c r="BB36814" s="91" t="s">
        <v>5238</v>
      </c>
      <c r="BC36814" s="91" t="s">
        <v>24616</v>
      </c>
      <c r="BD36814" s="91"/>
    </row>
    <row r="36815" spans="53:56" ht="15" x14ac:dyDescent="0.25">
      <c r="BA36815" s="90" t="s">
        <v>41397</v>
      </c>
      <c r="BB36815" s="90" t="s">
        <v>5238</v>
      </c>
      <c r="BC36815" s="90" t="s">
        <v>37210</v>
      </c>
      <c r="BD36815" s="90"/>
    </row>
    <row r="36816" spans="53:56" ht="15" x14ac:dyDescent="0.25">
      <c r="BA36816" s="91" t="s">
        <v>41398</v>
      </c>
      <c r="BB36816" s="91" t="s">
        <v>5238</v>
      </c>
      <c r="BC36816" s="91" t="s">
        <v>37210</v>
      </c>
      <c r="BD36816" s="91"/>
    </row>
    <row r="36817" spans="53:56" ht="15" x14ac:dyDescent="0.25">
      <c r="BA36817" s="90" t="s">
        <v>41399</v>
      </c>
      <c r="BB36817" s="90" t="s">
        <v>5238</v>
      </c>
      <c r="BC36817" s="90" t="s">
        <v>37210</v>
      </c>
      <c r="BD36817" s="90"/>
    </row>
    <row r="36818" spans="53:56" ht="15" x14ac:dyDescent="0.25">
      <c r="BA36818" s="90" t="s">
        <v>41400</v>
      </c>
      <c r="BB36818" s="90" t="s">
        <v>5238</v>
      </c>
      <c r="BC36818" s="90" t="s">
        <v>37210</v>
      </c>
      <c r="BD36818" s="90"/>
    </row>
    <row r="36819" spans="53:56" ht="15" x14ac:dyDescent="0.25">
      <c r="BA36819" s="91" t="s">
        <v>41401</v>
      </c>
      <c r="BB36819" s="91" t="s">
        <v>5238</v>
      </c>
      <c r="BC36819" s="91" t="s">
        <v>37210</v>
      </c>
      <c r="BD36819" s="91"/>
    </row>
    <row r="36820" spans="53:56" ht="15" x14ac:dyDescent="0.25">
      <c r="BA36820" s="90" t="s">
        <v>41402</v>
      </c>
      <c r="BB36820" s="90" t="s">
        <v>5238</v>
      </c>
      <c r="BC36820" s="90" t="s">
        <v>37210</v>
      </c>
      <c r="BD36820" s="90"/>
    </row>
    <row r="36821" spans="53:56" ht="15" x14ac:dyDescent="0.25">
      <c r="BA36821" s="91" t="s">
        <v>41403</v>
      </c>
      <c r="BB36821" s="91" t="s">
        <v>5238</v>
      </c>
      <c r="BC36821" s="91" t="s">
        <v>37210</v>
      </c>
      <c r="BD36821" s="91"/>
    </row>
    <row r="36822" spans="53:56" ht="15" x14ac:dyDescent="0.25">
      <c r="BA36822" s="90" t="s">
        <v>41404</v>
      </c>
      <c r="BB36822" s="90" t="s">
        <v>5238</v>
      </c>
      <c r="BC36822" s="90" t="s">
        <v>37210</v>
      </c>
      <c r="BD36822" s="90"/>
    </row>
    <row r="36823" spans="53:56" ht="15" x14ac:dyDescent="0.25">
      <c r="BA36823" s="91" t="s">
        <v>41405</v>
      </c>
      <c r="BB36823" s="91" t="s">
        <v>5238</v>
      </c>
      <c r="BC36823" s="91" t="s">
        <v>37210</v>
      </c>
      <c r="BD36823" s="91"/>
    </row>
    <row r="36824" spans="53:56" ht="15" x14ac:dyDescent="0.25">
      <c r="BA36824" s="91" t="s">
        <v>41406</v>
      </c>
      <c r="BB36824" s="91" t="s">
        <v>5238</v>
      </c>
      <c r="BC36824" s="91" t="s">
        <v>37210</v>
      </c>
      <c r="BD36824" s="91"/>
    </row>
    <row r="36825" spans="53:56" ht="15" x14ac:dyDescent="0.25">
      <c r="BA36825" s="90" t="s">
        <v>41407</v>
      </c>
      <c r="BB36825" s="90" t="s">
        <v>5238</v>
      </c>
      <c r="BC36825" s="90" t="s">
        <v>41233</v>
      </c>
      <c r="BD36825" s="90"/>
    </row>
    <row r="36826" spans="53:56" ht="15" x14ac:dyDescent="0.25">
      <c r="BA36826" s="90" t="s">
        <v>41407</v>
      </c>
      <c r="BB36826" s="90" t="s">
        <v>5238</v>
      </c>
      <c r="BC36826" s="90" t="s">
        <v>37210</v>
      </c>
      <c r="BD36826" s="90"/>
    </row>
    <row r="36827" spans="53:56" ht="15" x14ac:dyDescent="0.25">
      <c r="BA36827" s="91" t="s">
        <v>41408</v>
      </c>
      <c r="BB36827" s="91" t="s">
        <v>5238</v>
      </c>
      <c r="BC36827" s="91" t="s">
        <v>37210</v>
      </c>
      <c r="BD36827" s="91"/>
    </row>
    <row r="36828" spans="53:56" ht="15" x14ac:dyDescent="0.25">
      <c r="BA36828" s="90" t="s">
        <v>41409</v>
      </c>
      <c r="BB36828" s="90" t="s">
        <v>5238</v>
      </c>
      <c r="BC36828" s="90" t="s">
        <v>37210</v>
      </c>
      <c r="BD36828" s="90"/>
    </row>
    <row r="36829" spans="53:56" ht="15" x14ac:dyDescent="0.25">
      <c r="BA36829" s="90" t="s">
        <v>41409</v>
      </c>
      <c r="BB36829" s="90" t="s">
        <v>5238</v>
      </c>
      <c r="BC36829" s="90" t="s">
        <v>41285</v>
      </c>
      <c r="BD36829" s="90"/>
    </row>
    <row r="36830" spans="53:56" ht="15" x14ac:dyDescent="0.25">
      <c r="BA36830" s="91" t="s">
        <v>41410</v>
      </c>
      <c r="BB36830" s="91" t="s">
        <v>5238</v>
      </c>
      <c r="BC36830" s="91" t="s">
        <v>37210</v>
      </c>
      <c r="BD36830" s="91"/>
    </row>
    <row r="36831" spans="53:56" ht="15" x14ac:dyDescent="0.25">
      <c r="BA36831" s="90" t="s">
        <v>41411</v>
      </c>
      <c r="BB36831" s="90" t="s">
        <v>5238</v>
      </c>
      <c r="BC36831" s="90" t="s">
        <v>37210</v>
      </c>
      <c r="BD36831" s="90"/>
    </row>
    <row r="36832" spans="53:56" ht="15" x14ac:dyDescent="0.25">
      <c r="BA36832" s="91" t="s">
        <v>41412</v>
      </c>
      <c r="BB36832" s="91" t="s">
        <v>5238</v>
      </c>
      <c r="BC36832" s="91" t="s">
        <v>37210</v>
      </c>
      <c r="BD36832" s="91"/>
    </row>
    <row r="36833" spans="53:56" ht="15" x14ac:dyDescent="0.25">
      <c r="BA36833" s="91" t="s">
        <v>41413</v>
      </c>
      <c r="BB36833" s="91" t="s">
        <v>5238</v>
      </c>
      <c r="BC36833" s="91" t="s">
        <v>37210</v>
      </c>
      <c r="BD36833" s="91"/>
    </row>
    <row r="36834" spans="53:56" ht="15" x14ac:dyDescent="0.25">
      <c r="BA36834" s="90" t="s">
        <v>41414</v>
      </c>
      <c r="BB36834" s="90" t="s">
        <v>5238</v>
      </c>
      <c r="BC36834" s="90" t="s">
        <v>37210</v>
      </c>
      <c r="BD36834" s="90"/>
    </row>
    <row r="36835" spans="53:56" ht="15" x14ac:dyDescent="0.25">
      <c r="BA36835" s="91" t="s">
        <v>41415</v>
      </c>
      <c r="BB36835" s="91" t="s">
        <v>5238</v>
      </c>
      <c r="BC36835" s="91" t="s">
        <v>37210</v>
      </c>
      <c r="BD36835" s="91"/>
    </row>
    <row r="36836" spans="53:56" ht="15" x14ac:dyDescent="0.25">
      <c r="BA36836" s="90" t="s">
        <v>41416</v>
      </c>
      <c r="BB36836" s="90" t="s">
        <v>5238</v>
      </c>
      <c r="BC36836" s="90" t="s">
        <v>37210</v>
      </c>
      <c r="BD36836" s="90"/>
    </row>
    <row r="36837" spans="53:56" ht="15" x14ac:dyDescent="0.25">
      <c r="BA36837" s="91" t="s">
        <v>41417</v>
      </c>
      <c r="BB36837" s="91" t="s">
        <v>5238</v>
      </c>
      <c r="BC36837" s="91" t="s">
        <v>37210</v>
      </c>
      <c r="BD36837" s="91"/>
    </row>
    <row r="36838" spans="53:56" ht="15" x14ac:dyDescent="0.25">
      <c r="BA36838" s="90" t="s">
        <v>41418</v>
      </c>
      <c r="BB36838" s="90" t="s">
        <v>5238</v>
      </c>
      <c r="BC36838" s="90" t="s">
        <v>37210</v>
      </c>
      <c r="BD36838" s="90"/>
    </row>
    <row r="36839" spans="53:56" ht="15" x14ac:dyDescent="0.25">
      <c r="BA36839" s="91" t="s">
        <v>41419</v>
      </c>
      <c r="BB36839" s="91" t="s">
        <v>5238</v>
      </c>
      <c r="BC36839" s="91" t="s">
        <v>37210</v>
      </c>
      <c r="BD36839" s="91"/>
    </row>
    <row r="36840" spans="53:56" ht="15" x14ac:dyDescent="0.25">
      <c r="BA36840" s="90" t="s">
        <v>41420</v>
      </c>
      <c r="BB36840" s="90" t="s">
        <v>5238</v>
      </c>
      <c r="BC36840" s="90" t="s">
        <v>37210</v>
      </c>
      <c r="BD36840" s="90"/>
    </row>
    <row r="36841" spans="53:56" ht="15" x14ac:dyDescent="0.25">
      <c r="BA36841" s="90" t="s">
        <v>41421</v>
      </c>
      <c r="BB36841" s="90" t="s">
        <v>5238</v>
      </c>
      <c r="BC36841" s="90" t="s">
        <v>37210</v>
      </c>
      <c r="BD36841" s="90"/>
    </row>
    <row r="36842" spans="53:56" ht="15" x14ac:dyDescent="0.25">
      <c r="BA36842" s="91" t="s">
        <v>41422</v>
      </c>
      <c r="BB36842" s="91" t="s">
        <v>5238</v>
      </c>
      <c r="BC36842" s="91" t="s">
        <v>37210</v>
      </c>
      <c r="BD36842" s="91"/>
    </row>
    <row r="36843" spans="53:56" ht="15" x14ac:dyDescent="0.25">
      <c r="BA36843" s="90" t="s">
        <v>41423</v>
      </c>
      <c r="BB36843" s="90" t="s">
        <v>5238</v>
      </c>
      <c r="BC36843" s="90" t="s">
        <v>37210</v>
      </c>
      <c r="BD36843" s="90"/>
    </row>
    <row r="36844" spans="53:56" ht="15" x14ac:dyDescent="0.25">
      <c r="BA36844" s="91" t="s">
        <v>41424</v>
      </c>
      <c r="BB36844" s="91" t="s">
        <v>5238</v>
      </c>
      <c r="BC36844" s="91" t="s">
        <v>37210</v>
      </c>
      <c r="BD36844" s="91"/>
    </row>
    <row r="36845" spans="53:56" ht="15" x14ac:dyDescent="0.25">
      <c r="BA36845" s="91" t="s">
        <v>41425</v>
      </c>
      <c r="BB36845" s="91" t="s">
        <v>5238</v>
      </c>
      <c r="BC36845" s="91" t="s">
        <v>37210</v>
      </c>
      <c r="BD36845" s="91"/>
    </row>
    <row r="36846" spans="53:56" ht="15" x14ac:dyDescent="0.25">
      <c r="BA36846" s="90" t="s">
        <v>41426</v>
      </c>
      <c r="BB36846" s="90" t="s">
        <v>5238</v>
      </c>
      <c r="BC36846" s="90" t="s">
        <v>37210</v>
      </c>
      <c r="BD36846" s="90"/>
    </row>
    <row r="36847" spans="53:56" ht="15" x14ac:dyDescent="0.25">
      <c r="BA36847" s="91" t="s">
        <v>41427</v>
      </c>
      <c r="BB36847" s="91" t="s">
        <v>5238</v>
      </c>
      <c r="BC36847" s="91" t="s">
        <v>37210</v>
      </c>
      <c r="BD36847" s="91"/>
    </row>
    <row r="36848" spans="53:56" ht="15" x14ac:dyDescent="0.25">
      <c r="BA36848" s="90" t="s">
        <v>41428</v>
      </c>
      <c r="BB36848" s="90" t="s">
        <v>5238</v>
      </c>
      <c r="BC36848" s="90" t="s">
        <v>37210</v>
      </c>
      <c r="BD36848" s="90"/>
    </row>
    <row r="36849" spans="53:56" ht="15" x14ac:dyDescent="0.25">
      <c r="BA36849" s="90" t="s">
        <v>41429</v>
      </c>
      <c r="BB36849" s="90" t="s">
        <v>5238</v>
      </c>
      <c r="BC36849" s="90" t="s">
        <v>37210</v>
      </c>
      <c r="BD36849" s="90"/>
    </row>
    <row r="36850" spans="53:56" ht="15" x14ac:dyDescent="0.25">
      <c r="BA36850" s="91" t="s">
        <v>41430</v>
      </c>
      <c r="BB36850" s="91" t="s">
        <v>5238</v>
      </c>
      <c r="BC36850" s="91" t="s">
        <v>37210</v>
      </c>
      <c r="BD36850" s="91"/>
    </row>
    <row r="36851" spans="53:56" ht="15" x14ac:dyDescent="0.25">
      <c r="BA36851" s="90" t="s">
        <v>41431</v>
      </c>
      <c r="BB36851" s="90" t="s">
        <v>5238</v>
      </c>
      <c r="BC36851" s="90" t="s">
        <v>37210</v>
      </c>
      <c r="BD36851" s="90"/>
    </row>
    <row r="36852" spans="53:56" ht="15" x14ac:dyDescent="0.25">
      <c r="BA36852" s="91" t="s">
        <v>41432</v>
      </c>
      <c r="BB36852" s="91" t="s">
        <v>5238</v>
      </c>
      <c r="BC36852" s="91" t="s">
        <v>37210</v>
      </c>
      <c r="BD36852" s="91"/>
    </row>
    <row r="36853" spans="53:56" ht="15" x14ac:dyDescent="0.25">
      <c r="BA36853" s="91" t="s">
        <v>41433</v>
      </c>
      <c r="BB36853" s="91" t="s">
        <v>5238</v>
      </c>
      <c r="BC36853" s="91" t="s">
        <v>37210</v>
      </c>
      <c r="BD36853" s="91"/>
    </row>
    <row r="36854" spans="53:56" ht="15" x14ac:dyDescent="0.25">
      <c r="BA36854" s="90" t="s">
        <v>41434</v>
      </c>
      <c r="BB36854" s="90" t="s">
        <v>5238</v>
      </c>
      <c r="BC36854" s="90" t="s">
        <v>37210</v>
      </c>
      <c r="BD36854" s="90"/>
    </row>
    <row r="36855" spans="53:56" ht="15" x14ac:dyDescent="0.25">
      <c r="BA36855" s="91" t="s">
        <v>41435</v>
      </c>
      <c r="BB36855" s="91" t="s">
        <v>5238</v>
      </c>
      <c r="BC36855" s="91" t="s">
        <v>41436</v>
      </c>
      <c r="BD36855" s="91"/>
    </row>
    <row r="36856" spans="53:56" ht="15" x14ac:dyDescent="0.25">
      <c r="BA36856" s="90" t="s">
        <v>41437</v>
      </c>
      <c r="BB36856" s="90" t="s">
        <v>5238</v>
      </c>
      <c r="BC36856" s="90" t="s">
        <v>41438</v>
      </c>
      <c r="BD36856" s="90"/>
    </row>
    <row r="36857" spans="53:56" ht="15" x14ac:dyDescent="0.25">
      <c r="BA36857" s="91" t="s">
        <v>41439</v>
      </c>
      <c r="BB36857" s="91" t="s">
        <v>5238</v>
      </c>
      <c r="BC36857" s="91" t="s">
        <v>41438</v>
      </c>
      <c r="BD36857" s="91"/>
    </row>
    <row r="36858" spans="53:56" ht="15" x14ac:dyDescent="0.25">
      <c r="BA36858" s="91" t="s">
        <v>41440</v>
      </c>
      <c r="BB36858" s="91" t="s">
        <v>5238</v>
      </c>
      <c r="BC36858" s="91" t="s">
        <v>41441</v>
      </c>
      <c r="BD36858" s="91"/>
    </row>
    <row r="36859" spans="53:56" ht="15" x14ac:dyDescent="0.25">
      <c r="BA36859" s="91" t="s">
        <v>41442</v>
      </c>
      <c r="BB36859" s="91" t="s">
        <v>5238</v>
      </c>
      <c r="BC36859" s="91" t="s">
        <v>41443</v>
      </c>
      <c r="BD36859" s="91"/>
    </row>
    <row r="36860" spans="53:56" ht="15" x14ac:dyDescent="0.25">
      <c r="BA36860" s="90" t="s">
        <v>41442</v>
      </c>
      <c r="BB36860" s="90" t="s">
        <v>5238</v>
      </c>
      <c r="BC36860" s="90" t="s">
        <v>41441</v>
      </c>
      <c r="BD36860" s="90"/>
    </row>
    <row r="36861" spans="53:56" ht="15" x14ac:dyDescent="0.25">
      <c r="BA36861" s="91" t="s">
        <v>41444</v>
      </c>
      <c r="BB36861" s="91" t="s">
        <v>5238</v>
      </c>
      <c r="BC36861" s="91" t="s">
        <v>41445</v>
      </c>
      <c r="BD36861" s="91"/>
    </row>
    <row r="36862" spans="53:56" ht="15" x14ac:dyDescent="0.25">
      <c r="BA36862" s="90" t="s">
        <v>41446</v>
      </c>
      <c r="BB36862" s="90" t="s">
        <v>5238</v>
      </c>
      <c r="BC36862" s="90" t="s">
        <v>41436</v>
      </c>
      <c r="BD36862" s="90"/>
    </row>
    <row r="36863" spans="53:56" ht="15" x14ac:dyDescent="0.25">
      <c r="BA36863" s="91" t="s">
        <v>41447</v>
      </c>
      <c r="BB36863" s="91" t="s">
        <v>5238</v>
      </c>
      <c r="BC36863" s="91" t="s">
        <v>41183</v>
      </c>
      <c r="BD36863" s="91"/>
    </row>
    <row r="36864" spans="53:56" ht="15" x14ac:dyDescent="0.25">
      <c r="BA36864" s="90" t="s">
        <v>41448</v>
      </c>
      <c r="BB36864" s="90" t="s">
        <v>5238</v>
      </c>
      <c r="BC36864" s="90" t="s">
        <v>18570</v>
      </c>
      <c r="BD36864" s="90"/>
    </row>
    <row r="36865" spans="53:56" ht="15" x14ac:dyDescent="0.25">
      <c r="BA36865" s="90" t="s">
        <v>41449</v>
      </c>
      <c r="BB36865" s="90" t="s">
        <v>5238</v>
      </c>
      <c r="BC36865" s="90" t="s">
        <v>41438</v>
      </c>
      <c r="BD36865" s="90"/>
    </row>
    <row r="36866" spans="53:56" ht="15" x14ac:dyDescent="0.25">
      <c r="BA36866" s="91" t="s">
        <v>41450</v>
      </c>
      <c r="BB36866" s="91" t="s">
        <v>5238</v>
      </c>
      <c r="BC36866" s="91" t="s">
        <v>41436</v>
      </c>
      <c r="BD36866" s="91"/>
    </row>
    <row r="36867" spans="53:56" ht="15" x14ac:dyDescent="0.25">
      <c r="BA36867" s="90" t="s">
        <v>41451</v>
      </c>
      <c r="BB36867" s="90" t="s">
        <v>5238</v>
      </c>
      <c r="BC36867" s="90" t="s">
        <v>41257</v>
      </c>
      <c r="BD36867" s="90"/>
    </row>
    <row r="36868" spans="53:56" ht="15" x14ac:dyDescent="0.25">
      <c r="BA36868" s="91" t="s">
        <v>41452</v>
      </c>
      <c r="BB36868" s="91" t="s">
        <v>5238</v>
      </c>
      <c r="BC36868" s="91" t="s">
        <v>41436</v>
      </c>
      <c r="BD36868" s="91"/>
    </row>
    <row r="36869" spans="53:56" ht="15" x14ac:dyDescent="0.25">
      <c r="BA36869" s="90" t="s">
        <v>41453</v>
      </c>
      <c r="BB36869" s="90" t="s">
        <v>5238</v>
      </c>
      <c r="BC36869" s="90" t="s">
        <v>18570</v>
      </c>
      <c r="BD36869" s="90"/>
    </row>
    <row r="36870" spans="53:56" ht="15" x14ac:dyDescent="0.25">
      <c r="BA36870" s="91" t="s">
        <v>41454</v>
      </c>
      <c r="BB36870" s="91" t="s">
        <v>5238</v>
      </c>
      <c r="BC36870" s="91" t="s">
        <v>41247</v>
      </c>
      <c r="BD36870" s="91"/>
    </row>
    <row r="36871" spans="53:56" ht="15" x14ac:dyDescent="0.25">
      <c r="BA36871" s="90" t="s">
        <v>41455</v>
      </c>
      <c r="BB36871" s="90" t="s">
        <v>5238</v>
      </c>
      <c r="BC36871" s="90" t="s">
        <v>41436</v>
      </c>
      <c r="BD36871" s="90"/>
    </row>
    <row r="36872" spans="53:56" ht="15" x14ac:dyDescent="0.25">
      <c r="BA36872" s="91" t="s">
        <v>41456</v>
      </c>
      <c r="BB36872" s="91" t="s">
        <v>5238</v>
      </c>
      <c r="BC36872" s="91" t="s">
        <v>41441</v>
      </c>
      <c r="BD36872" s="91"/>
    </row>
    <row r="36873" spans="53:56" ht="15" x14ac:dyDescent="0.25">
      <c r="BA36873" s="90" t="s">
        <v>41457</v>
      </c>
      <c r="BB36873" s="90" t="s">
        <v>5238</v>
      </c>
      <c r="BC36873" s="90" t="s">
        <v>18317</v>
      </c>
      <c r="BD36873" s="90"/>
    </row>
    <row r="36874" spans="53:56" ht="15" x14ac:dyDescent="0.25">
      <c r="BA36874" s="91" t="s">
        <v>41458</v>
      </c>
      <c r="BB36874" s="91" t="s">
        <v>5238</v>
      </c>
      <c r="BC36874" s="91" t="s">
        <v>18317</v>
      </c>
      <c r="BD36874" s="91"/>
    </row>
    <row r="36875" spans="53:56" ht="15" x14ac:dyDescent="0.25">
      <c r="BA36875" s="90" t="s">
        <v>41459</v>
      </c>
      <c r="BB36875" s="90" t="s">
        <v>5238</v>
      </c>
      <c r="BC36875" s="90" t="s">
        <v>18570</v>
      </c>
      <c r="BD36875" s="90"/>
    </row>
    <row r="36876" spans="53:56" ht="15" x14ac:dyDescent="0.25">
      <c r="BA36876" s="91" t="s">
        <v>41460</v>
      </c>
      <c r="BB36876" s="91" t="s">
        <v>5238</v>
      </c>
      <c r="BC36876" s="91" t="s">
        <v>41443</v>
      </c>
      <c r="BD36876" s="91"/>
    </row>
    <row r="36877" spans="53:56" ht="15" x14ac:dyDescent="0.25">
      <c r="BA36877" s="90" t="s">
        <v>41461</v>
      </c>
      <c r="BB36877" s="90" t="s">
        <v>5238</v>
      </c>
      <c r="BC36877" s="90" t="s">
        <v>41441</v>
      </c>
      <c r="BD36877" s="90"/>
    </row>
    <row r="36878" spans="53:56" ht="15" x14ac:dyDescent="0.25">
      <c r="BA36878" s="91" t="s">
        <v>41462</v>
      </c>
      <c r="BB36878" s="91" t="s">
        <v>5238</v>
      </c>
      <c r="BC36878" s="91" t="s">
        <v>41463</v>
      </c>
      <c r="BD36878" s="91"/>
    </row>
    <row r="36879" spans="53:56" ht="15" x14ac:dyDescent="0.25">
      <c r="BA36879" s="90" t="s">
        <v>41464</v>
      </c>
      <c r="BB36879" s="90" t="s">
        <v>5238</v>
      </c>
      <c r="BC36879" s="90" t="s">
        <v>41463</v>
      </c>
      <c r="BD36879" s="90"/>
    </row>
    <row r="36880" spans="53:56" ht="15" x14ac:dyDescent="0.25">
      <c r="BA36880" s="91" t="s">
        <v>41465</v>
      </c>
      <c r="BB36880" s="91" t="s">
        <v>5238</v>
      </c>
      <c r="BC36880" s="91" t="s">
        <v>41441</v>
      </c>
      <c r="BD36880" s="91"/>
    </row>
    <row r="36881" spans="53:56" ht="15" x14ac:dyDescent="0.25">
      <c r="BA36881" s="90" t="s">
        <v>41466</v>
      </c>
      <c r="BB36881" s="90" t="s">
        <v>5238</v>
      </c>
      <c r="BC36881" s="90" t="s">
        <v>41467</v>
      </c>
      <c r="BD36881" s="90"/>
    </row>
    <row r="36882" spans="53:56" ht="15" x14ac:dyDescent="0.25">
      <c r="BA36882" s="91" t="s">
        <v>41468</v>
      </c>
      <c r="BB36882" s="91" t="s">
        <v>5238</v>
      </c>
      <c r="BC36882" s="91" t="s">
        <v>41467</v>
      </c>
      <c r="BD36882" s="91"/>
    </row>
    <row r="36883" spans="53:56" ht="15" x14ac:dyDescent="0.25">
      <c r="BA36883" s="90" t="s">
        <v>41469</v>
      </c>
      <c r="BB36883" s="90" t="s">
        <v>5238</v>
      </c>
      <c r="BC36883" s="90" t="s">
        <v>41441</v>
      </c>
      <c r="BD36883" s="90"/>
    </row>
    <row r="36884" spans="53:56" ht="15" x14ac:dyDescent="0.25">
      <c r="BA36884" s="91" t="s">
        <v>41470</v>
      </c>
      <c r="BB36884" s="91" t="s">
        <v>5238</v>
      </c>
      <c r="BC36884" s="91" t="s">
        <v>41257</v>
      </c>
      <c r="BD36884" s="91"/>
    </row>
    <row r="36885" spans="53:56" ht="15" x14ac:dyDescent="0.25">
      <c r="BA36885" s="90" t="s">
        <v>41471</v>
      </c>
      <c r="BB36885" s="90" t="s">
        <v>5238</v>
      </c>
      <c r="BC36885" s="90" t="s">
        <v>41441</v>
      </c>
      <c r="BD36885" s="90"/>
    </row>
    <row r="36886" spans="53:56" ht="15" x14ac:dyDescent="0.25">
      <c r="BA36886" s="91" t="s">
        <v>41472</v>
      </c>
      <c r="BB36886" s="91" t="s">
        <v>5238</v>
      </c>
      <c r="BC36886" s="91" t="s">
        <v>41257</v>
      </c>
      <c r="BD36886" s="91"/>
    </row>
    <row r="36887" spans="53:56" ht="15" x14ac:dyDescent="0.25">
      <c r="BA36887" s="90" t="s">
        <v>41473</v>
      </c>
      <c r="BB36887" s="90" t="s">
        <v>5238</v>
      </c>
      <c r="BC36887" s="90" t="s">
        <v>41438</v>
      </c>
      <c r="BD36887" s="90"/>
    </row>
    <row r="36888" spans="53:56" ht="15" x14ac:dyDescent="0.25">
      <c r="BA36888" s="91" t="s">
        <v>41474</v>
      </c>
      <c r="BB36888" s="91" t="s">
        <v>5238</v>
      </c>
      <c r="BC36888" s="91" t="s">
        <v>41436</v>
      </c>
      <c r="BD36888" s="91"/>
    </row>
    <row r="36889" spans="53:56" ht="15" x14ac:dyDescent="0.25">
      <c r="BA36889" s="90" t="s">
        <v>41475</v>
      </c>
      <c r="BB36889" s="90" t="s">
        <v>5238</v>
      </c>
      <c r="BC36889" s="90" t="s">
        <v>41441</v>
      </c>
      <c r="BD36889" s="90"/>
    </row>
    <row r="36890" spans="53:56" ht="15" x14ac:dyDescent="0.25">
      <c r="BA36890" s="91" t="s">
        <v>41476</v>
      </c>
      <c r="BB36890" s="91" t="s">
        <v>5238</v>
      </c>
      <c r="BC36890" s="91" t="s">
        <v>41438</v>
      </c>
      <c r="BD36890" s="91"/>
    </row>
    <row r="36891" spans="53:56" ht="15" x14ac:dyDescent="0.25">
      <c r="BA36891" s="90" t="s">
        <v>41477</v>
      </c>
      <c r="BB36891" s="90" t="s">
        <v>5238</v>
      </c>
      <c r="BC36891" s="90" t="s">
        <v>18570</v>
      </c>
      <c r="BD36891" s="90"/>
    </row>
    <row r="36892" spans="53:56" ht="15" x14ac:dyDescent="0.25">
      <c r="BA36892" s="91" t="s">
        <v>41478</v>
      </c>
      <c r="BB36892" s="91" t="s">
        <v>5238</v>
      </c>
      <c r="BC36892" s="91" t="s">
        <v>41183</v>
      </c>
      <c r="BD36892" s="91"/>
    </row>
    <row r="36893" spans="53:56" ht="15" x14ac:dyDescent="0.25">
      <c r="BA36893" s="90" t="s">
        <v>41479</v>
      </c>
      <c r="BB36893" s="90" t="s">
        <v>5238</v>
      </c>
      <c r="BC36893" s="90" t="s">
        <v>41467</v>
      </c>
      <c r="BD36893" s="90"/>
    </row>
    <row r="36894" spans="53:56" ht="15" x14ac:dyDescent="0.25">
      <c r="BA36894" s="90" t="s">
        <v>41480</v>
      </c>
      <c r="BB36894" s="90" t="s">
        <v>5238</v>
      </c>
      <c r="BC36894" s="90" t="s">
        <v>41436</v>
      </c>
      <c r="BD36894" s="90"/>
    </row>
    <row r="36895" spans="53:56" ht="15" x14ac:dyDescent="0.25">
      <c r="BA36895" s="91" t="s">
        <v>41481</v>
      </c>
      <c r="BB36895" s="91" t="s">
        <v>5238</v>
      </c>
      <c r="BC36895" s="91" t="s">
        <v>41443</v>
      </c>
      <c r="BD36895" s="91"/>
    </row>
    <row r="36896" spans="53:56" ht="15" x14ac:dyDescent="0.25">
      <c r="BA36896" s="90" t="s">
        <v>41482</v>
      </c>
      <c r="BB36896" s="90" t="s">
        <v>5238</v>
      </c>
      <c r="BC36896" s="90" t="s">
        <v>41443</v>
      </c>
      <c r="BD36896" s="90"/>
    </row>
    <row r="36897" spans="53:56" ht="15" x14ac:dyDescent="0.25">
      <c r="BA36897" s="91" t="s">
        <v>41483</v>
      </c>
      <c r="BB36897" s="91" t="s">
        <v>5238</v>
      </c>
      <c r="BC36897" s="91" t="s">
        <v>41438</v>
      </c>
      <c r="BD36897" s="91"/>
    </row>
    <row r="36898" spans="53:56" ht="15" x14ac:dyDescent="0.25">
      <c r="BA36898" s="91" t="s">
        <v>41484</v>
      </c>
      <c r="BB36898" s="91" t="s">
        <v>5238</v>
      </c>
      <c r="BC36898" s="91" t="s">
        <v>18570</v>
      </c>
      <c r="BD36898" s="91"/>
    </row>
    <row r="36899" spans="53:56" ht="15" x14ac:dyDescent="0.25">
      <c r="BA36899" s="90" t="s">
        <v>41484</v>
      </c>
      <c r="BB36899" s="90" t="s">
        <v>5238</v>
      </c>
      <c r="BC36899" s="90" t="s">
        <v>41438</v>
      </c>
      <c r="BD36899" s="90"/>
    </row>
    <row r="36900" spans="53:56" ht="15" x14ac:dyDescent="0.25">
      <c r="BA36900" s="91" t="s">
        <v>41485</v>
      </c>
      <c r="BB36900" s="91" t="s">
        <v>5238</v>
      </c>
      <c r="BC36900" s="91" t="s">
        <v>41445</v>
      </c>
      <c r="BD36900" s="91"/>
    </row>
    <row r="36901" spans="53:56" ht="15" x14ac:dyDescent="0.25">
      <c r="BA36901" s="90" t="s">
        <v>41486</v>
      </c>
      <c r="BB36901" s="90" t="s">
        <v>5238</v>
      </c>
      <c r="BC36901" s="90" t="s">
        <v>41294</v>
      </c>
      <c r="BD36901" s="90"/>
    </row>
    <row r="36902" spans="53:56" ht="15" x14ac:dyDescent="0.25">
      <c r="BA36902" s="90" t="s">
        <v>41486</v>
      </c>
      <c r="BB36902" s="90" t="s">
        <v>5238</v>
      </c>
      <c r="BC36902" s="90" t="s">
        <v>41441</v>
      </c>
      <c r="BD36902" s="90"/>
    </row>
    <row r="36903" spans="53:56" ht="15" x14ac:dyDescent="0.25">
      <c r="BA36903" s="91" t="s">
        <v>41487</v>
      </c>
      <c r="BB36903" s="91" t="s">
        <v>5238</v>
      </c>
      <c r="BC36903" s="91" t="s">
        <v>41294</v>
      </c>
      <c r="BD36903" s="91"/>
    </row>
    <row r="36904" spans="53:56" ht="15" x14ac:dyDescent="0.25">
      <c r="BA36904" s="91" t="s">
        <v>41488</v>
      </c>
      <c r="BB36904" s="91" t="s">
        <v>5238</v>
      </c>
      <c r="BC36904" s="91" t="s">
        <v>41441</v>
      </c>
      <c r="BD36904" s="91"/>
    </row>
    <row r="36905" spans="53:56" ht="15" x14ac:dyDescent="0.25">
      <c r="BA36905" s="90" t="s">
        <v>41489</v>
      </c>
      <c r="BB36905" s="90" t="s">
        <v>5238</v>
      </c>
      <c r="BC36905" s="90" t="s">
        <v>41294</v>
      </c>
      <c r="BD36905" s="90"/>
    </row>
    <row r="36906" spans="53:56" ht="15" x14ac:dyDescent="0.25">
      <c r="BA36906" s="91" t="s">
        <v>41490</v>
      </c>
      <c r="BB36906" s="91" t="s">
        <v>5238</v>
      </c>
      <c r="BC36906" s="91" t="s">
        <v>41183</v>
      </c>
      <c r="BD36906" s="91"/>
    </row>
    <row r="36907" spans="53:56" ht="15" x14ac:dyDescent="0.25">
      <c r="BA36907" s="90" t="s">
        <v>41491</v>
      </c>
      <c r="BB36907" s="90" t="s">
        <v>5238</v>
      </c>
      <c r="BC36907" s="90" t="s">
        <v>41436</v>
      </c>
      <c r="BD36907" s="90"/>
    </row>
    <row r="36908" spans="53:56" ht="15" x14ac:dyDescent="0.25">
      <c r="BA36908" s="91" t="s">
        <v>41492</v>
      </c>
      <c r="BB36908" s="91" t="s">
        <v>5238</v>
      </c>
      <c r="BC36908" s="91" t="s">
        <v>41436</v>
      </c>
      <c r="BD36908" s="91"/>
    </row>
    <row r="36909" spans="53:56" ht="15" x14ac:dyDescent="0.25">
      <c r="BA36909" s="90" t="s">
        <v>41493</v>
      </c>
      <c r="BB36909" s="90" t="s">
        <v>5238</v>
      </c>
      <c r="BC36909" s="90" t="s">
        <v>41436</v>
      </c>
      <c r="BD36909" s="90"/>
    </row>
    <row r="36910" spans="53:56" ht="15" x14ac:dyDescent="0.25">
      <c r="BA36910" s="91" t="s">
        <v>41494</v>
      </c>
      <c r="BB36910" s="91" t="s">
        <v>5238</v>
      </c>
      <c r="BC36910" s="91" t="s">
        <v>41436</v>
      </c>
      <c r="BD36910" s="91"/>
    </row>
    <row r="36911" spans="53:56" ht="15" x14ac:dyDescent="0.25">
      <c r="BA36911" s="90" t="s">
        <v>41495</v>
      </c>
      <c r="BB36911" s="90" t="s">
        <v>5238</v>
      </c>
      <c r="BC36911" s="90" t="s">
        <v>41436</v>
      </c>
      <c r="BD36911" s="90"/>
    </row>
    <row r="36912" spans="53:56" ht="15" x14ac:dyDescent="0.25">
      <c r="BA36912" s="91" t="s">
        <v>41496</v>
      </c>
      <c r="BB36912" s="91" t="s">
        <v>5238</v>
      </c>
      <c r="BC36912" s="91" t="s">
        <v>41436</v>
      </c>
      <c r="BD36912" s="91"/>
    </row>
    <row r="36913" spans="53:56" ht="15" x14ac:dyDescent="0.25">
      <c r="BA36913" s="90" t="s">
        <v>41497</v>
      </c>
      <c r="BB36913" s="90" t="s">
        <v>5238</v>
      </c>
      <c r="BC36913" s="90" t="s">
        <v>41436</v>
      </c>
      <c r="BD36913" s="90"/>
    </row>
    <row r="36914" spans="53:56" ht="15" x14ac:dyDescent="0.25">
      <c r="BA36914" s="91" t="s">
        <v>41498</v>
      </c>
      <c r="BB36914" s="91" t="s">
        <v>5238</v>
      </c>
      <c r="BC36914" s="91" t="s">
        <v>41436</v>
      </c>
      <c r="BD36914" s="91"/>
    </row>
    <row r="36915" spans="53:56" ht="15" x14ac:dyDescent="0.25">
      <c r="BA36915" s="90" t="s">
        <v>41499</v>
      </c>
      <c r="BB36915" s="90" t="s">
        <v>5238</v>
      </c>
      <c r="BC36915" s="90" t="s">
        <v>41436</v>
      </c>
      <c r="BD36915" s="90"/>
    </row>
    <row r="36916" spans="53:56" ht="15" x14ac:dyDescent="0.25">
      <c r="BA36916" s="91" t="s">
        <v>41500</v>
      </c>
      <c r="BB36916" s="91" t="s">
        <v>5238</v>
      </c>
      <c r="BC36916" s="91" t="s">
        <v>41436</v>
      </c>
      <c r="BD36916" s="91"/>
    </row>
    <row r="36917" spans="53:56" ht="15" x14ac:dyDescent="0.25">
      <c r="BA36917" s="90" t="s">
        <v>41501</v>
      </c>
      <c r="BB36917" s="90" t="s">
        <v>5238</v>
      </c>
      <c r="BC36917" s="90" t="s">
        <v>41436</v>
      </c>
      <c r="BD36917" s="90"/>
    </row>
    <row r="36918" spans="53:56" ht="15" x14ac:dyDescent="0.25">
      <c r="BA36918" s="91" t="s">
        <v>41502</v>
      </c>
      <c r="BB36918" s="91" t="s">
        <v>5238</v>
      </c>
      <c r="BC36918" s="91" t="s">
        <v>41436</v>
      </c>
      <c r="BD36918" s="91"/>
    </row>
    <row r="36919" spans="53:56" ht="15" x14ac:dyDescent="0.25">
      <c r="BA36919" s="90" t="s">
        <v>41503</v>
      </c>
      <c r="BB36919" s="90" t="s">
        <v>5238</v>
      </c>
      <c r="BC36919" s="90" t="s">
        <v>41436</v>
      </c>
      <c r="BD36919" s="90"/>
    </row>
    <row r="36920" spans="53:56" ht="15" x14ac:dyDescent="0.25">
      <c r="BA36920" s="91" t="s">
        <v>41504</v>
      </c>
      <c r="BB36920" s="91" t="s">
        <v>5238</v>
      </c>
      <c r="BC36920" s="91" t="s">
        <v>41436</v>
      </c>
      <c r="BD36920" s="91"/>
    </row>
    <row r="36921" spans="53:56" ht="15" x14ac:dyDescent="0.25">
      <c r="BA36921" s="90" t="s">
        <v>41505</v>
      </c>
      <c r="BB36921" s="90" t="s">
        <v>5238</v>
      </c>
      <c r="BC36921" s="90" t="s">
        <v>41436</v>
      </c>
      <c r="BD36921" s="90"/>
    </row>
    <row r="36922" spans="53:56" ht="15" x14ac:dyDescent="0.25">
      <c r="BA36922" s="91" t="s">
        <v>41506</v>
      </c>
      <c r="BB36922" s="91" t="s">
        <v>5238</v>
      </c>
      <c r="BC36922" s="91" t="s">
        <v>41436</v>
      </c>
      <c r="BD36922" s="91"/>
    </row>
    <row r="36923" spans="53:56" ht="15" x14ac:dyDescent="0.25">
      <c r="BA36923" s="90" t="s">
        <v>41507</v>
      </c>
      <c r="BB36923" s="90" t="s">
        <v>5238</v>
      </c>
      <c r="BC36923" s="90" t="s">
        <v>41436</v>
      </c>
      <c r="BD36923" s="90"/>
    </row>
    <row r="36924" spans="53:56" ht="15" x14ac:dyDescent="0.25">
      <c r="BA36924" s="91" t="s">
        <v>41508</v>
      </c>
      <c r="BB36924" s="91" t="s">
        <v>5238</v>
      </c>
      <c r="BC36924" s="91" t="s">
        <v>41436</v>
      </c>
      <c r="BD36924" s="91"/>
    </row>
    <row r="36925" spans="53:56" ht="15" x14ac:dyDescent="0.25">
      <c r="BA36925" s="90" t="s">
        <v>41509</v>
      </c>
      <c r="BB36925" s="90" t="s">
        <v>5238</v>
      </c>
      <c r="BC36925" s="90" t="s">
        <v>41436</v>
      </c>
      <c r="BD36925" s="90"/>
    </row>
    <row r="36926" spans="53:56" ht="15" x14ac:dyDescent="0.25">
      <c r="BA36926" s="91" t="s">
        <v>41510</v>
      </c>
      <c r="BB36926" s="91" t="s">
        <v>5238</v>
      </c>
      <c r="BC36926" s="91" t="s">
        <v>41436</v>
      </c>
      <c r="BD36926" s="91"/>
    </row>
    <row r="36927" spans="53:56" ht="15" x14ac:dyDescent="0.25">
      <c r="BA36927" s="90" t="s">
        <v>41511</v>
      </c>
      <c r="BB36927" s="90" t="s">
        <v>5238</v>
      </c>
      <c r="BC36927" s="90" t="s">
        <v>41436</v>
      </c>
      <c r="BD36927" s="90"/>
    </row>
    <row r="36928" spans="53:56" ht="15" x14ac:dyDescent="0.25">
      <c r="BA36928" s="91" t="s">
        <v>41512</v>
      </c>
      <c r="BB36928" s="91" t="s">
        <v>5238</v>
      </c>
      <c r="BC36928" s="91" t="s">
        <v>41436</v>
      </c>
      <c r="BD36928" s="91"/>
    </row>
    <row r="36929" spans="53:56" ht="15" x14ac:dyDescent="0.25">
      <c r="BA36929" s="90" t="s">
        <v>41513</v>
      </c>
      <c r="BB36929" s="90" t="s">
        <v>5238</v>
      </c>
      <c r="BC36929" s="90" t="s">
        <v>41436</v>
      </c>
      <c r="BD36929" s="90"/>
    </row>
    <row r="36930" spans="53:56" ht="15" x14ac:dyDescent="0.25">
      <c r="BA36930" s="91" t="s">
        <v>41514</v>
      </c>
      <c r="BB36930" s="91" t="s">
        <v>5238</v>
      </c>
      <c r="BC36930" s="91" t="s">
        <v>41436</v>
      </c>
      <c r="BD36930" s="91"/>
    </row>
    <row r="36931" spans="53:56" ht="15" x14ac:dyDescent="0.25">
      <c r="BA36931" s="90" t="s">
        <v>41515</v>
      </c>
      <c r="BB36931" s="90" t="s">
        <v>5238</v>
      </c>
      <c r="BC36931" s="90" t="s">
        <v>41436</v>
      </c>
      <c r="BD36931" s="90"/>
    </row>
    <row r="36932" spans="53:56" ht="15" x14ac:dyDescent="0.25">
      <c r="BA36932" s="91" t="s">
        <v>41516</v>
      </c>
      <c r="BB36932" s="91" t="s">
        <v>5238</v>
      </c>
      <c r="BC36932" s="91" t="s">
        <v>41436</v>
      </c>
      <c r="BD36932" s="91"/>
    </row>
    <row r="36933" spans="53:56" ht="15" x14ac:dyDescent="0.25">
      <c r="BA36933" s="90" t="s">
        <v>41517</v>
      </c>
      <c r="BB36933" s="90" t="s">
        <v>5238</v>
      </c>
      <c r="BC36933" s="90" t="s">
        <v>41436</v>
      </c>
      <c r="BD36933" s="90"/>
    </row>
    <row r="36934" spans="53:56" ht="15" x14ac:dyDescent="0.25">
      <c r="BA36934" s="91" t="s">
        <v>41518</v>
      </c>
      <c r="BB36934" s="91" t="s">
        <v>5238</v>
      </c>
      <c r="BC36934" s="91" t="s">
        <v>41436</v>
      </c>
      <c r="BD36934" s="91"/>
    </row>
    <row r="36935" spans="53:56" ht="15" x14ac:dyDescent="0.25">
      <c r="BA36935" s="90" t="s">
        <v>41519</v>
      </c>
      <c r="BB36935" s="90" t="s">
        <v>5238</v>
      </c>
      <c r="BC36935" s="90" t="s">
        <v>41436</v>
      </c>
      <c r="BD36935" s="90"/>
    </row>
    <row r="36936" spans="53:56" ht="15" x14ac:dyDescent="0.25">
      <c r="BA36936" s="91" t="s">
        <v>41520</v>
      </c>
      <c r="BB36936" s="91" t="s">
        <v>5238</v>
      </c>
      <c r="BC36936" s="91" t="s">
        <v>41436</v>
      </c>
      <c r="BD36936" s="91"/>
    </row>
    <row r="36937" spans="53:56" ht="15" x14ac:dyDescent="0.25">
      <c r="BA36937" s="90" t="s">
        <v>41521</v>
      </c>
      <c r="BB36937" s="90" t="s">
        <v>5238</v>
      </c>
      <c r="BC36937" s="90" t="s">
        <v>41436</v>
      </c>
      <c r="BD36937" s="90"/>
    </row>
    <row r="36938" spans="53:56" ht="15" x14ac:dyDescent="0.25">
      <c r="BA36938" s="91" t="s">
        <v>41522</v>
      </c>
      <c r="BB36938" s="91" t="s">
        <v>5238</v>
      </c>
      <c r="BC36938" s="91" t="s">
        <v>41436</v>
      </c>
      <c r="BD36938" s="91"/>
    </row>
    <row r="36939" spans="53:56" ht="15" x14ac:dyDescent="0.25">
      <c r="BA36939" s="90" t="s">
        <v>41523</v>
      </c>
      <c r="BB36939" s="90" t="s">
        <v>5238</v>
      </c>
      <c r="BC36939" s="90" t="s">
        <v>41436</v>
      </c>
      <c r="BD36939" s="90"/>
    </row>
    <row r="36940" spans="53:56" ht="15" x14ac:dyDescent="0.25">
      <c r="BA36940" s="90" t="s">
        <v>41524</v>
      </c>
      <c r="BB36940" s="90" t="s">
        <v>5238</v>
      </c>
      <c r="BC36940" s="90" t="s">
        <v>41436</v>
      </c>
      <c r="BD36940" s="90"/>
    </row>
    <row r="36941" spans="53:56" ht="15" x14ac:dyDescent="0.25">
      <c r="BA36941" s="91" t="s">
        <v>41525</v>
      </c>
      <c r="BB36941" s="91" t="s">
        <v>5238</v>
      </c>
      <c r="BC36941" s="91" t="s">
        <v>41436</v>
      </c>
      <c r="BD36941" s="91"/>
    </row>
    <row r="36942" spans="53:56" ht="15" x14ac:dyDescent="0.25">
      <c r="BA36942" s="90" t="s">
        <v>41526</v>
      </c>
      <c r="BB36942" s="90" t="s">
        <v>5238</v>
      </c>
      <c r="BC36942" s="90" t="s">
        <v>41436</v>
      </c>
      <c r="BD36942" s="90"/>
    </row>
    <row r="36943" spans="53:56" ht="15" x14ac:dyDescent="0.25">
      <c r="BA36943" s="91" t="s">
        <v>41527</v>
      </c>
      <c r="BB36943" s="91" t="s">
        <v>5238</v>
      </c>
      <c r="BC36943" s="91" t="s">
        <v>41436</v>
      </c>
      <c r="BD36943" s="91"/>
    </row>
    <row r="36944" spans="53:56" ht="15" x14ac:dyDescent="0.25">
      <c r="BA36944" s="90" t="s">
        <v>41528</v>
      </c>
      <c r="BB36944" s="90" t="s">
        <v>5238</v>
      </c>
      <c r="BC36944" s="90" t="s">
        <v>41436</v>
      </c>
      <c r="BD36944" s="90"/>
    </row>
    <row r="36945" spans="53:56" ht="15" x14ac:dyDescent="0.25">
      <c r="BA36945" s="91" t="s">
        <v>41529</v>
      </c>
      <c r="BB36945" s="91" t="s">
        <v>5238</v>
      </c>
      <c r="BC36945" s="91" t="s">
        <v>41436</v>
      </c>
      <c r="BD36945" s="91"/>
    </row>
    <row r="36946" spans="53:56" ht="15" x14ac:dyDescent="0.25">
      <c r="BA36946" s="90" t="s">
        <v>41530</v>
      </c>
      <c r="BB36946" s="90" t="s">
        <v>5238</v>
      </c>
      <c r="BC36946" s="90" t="s">
        <v>41436</v>
      </c>
      <c r="BD36946" s="90"/>
    </row>
    <row r="36947" spans="53:56" ht="15" x14ac:dyDescent="0.25">
      <c r="BA36947" s="91" t="s">
        <v>41531</v>
      </c>
      <c r="BB36947" s="91" t="s">
        <v>5238</v>
      </c>
      <c r="BC36947" s="91" t="s">
        <v>41436</v>
      </c>
      <c r="BD36947" s="91"/>
    </row>
    <row r="36948" spans="53:56" ht="15" x14ac:dyDescent="0.25">
      <c r="BA36948" s="90" t="s">
        <v>41532</v>
      </c>
      <c r="BB36948" s="90" t="s">
        <v>5238</v>
      </c>
      <c r="BC36948" s="90" t="s">
        <v>41533</v>
      </c>
      <c r="BD36948" s="90"/>
    </row>
    <row r="36949" spans="53:56" ht="15" x14ac:dyDescent="0.25">
      <c r="BA36949" s="91" t="s">
        <v>41534</v>
      </c>
      <c r="BB36949" s="91" t="s">
        <v>5238</v>
      </c>
      <c r="BC36949" s="91" t="s">
        <v>41533</v>
      </c>
      <c r="BD36949" s="91"/>
    </row>
    <row r="36950" spans="53:56" ht="15" x14ac:dyDescent="0.25">
      <c r="BA36950" s="90" t="s">
        <v>41535</v>
      </c>
      <c r="BB36950" s="90" t="s">
        <v>5238</v>
      </c>
      <c r="BC36950" s="90" t="s">
        <v>41533</v>
      </c>
      <c r="BD36950" s="90"/>
    </row>
    <row r="36951" spans="53:56" ht="15" x14ac:dyDescent="0.25">
      <c r="BA36951" s="90" t="s">
        <v>41536</v>
      </c>
      <c r="BB36951" s="90" t="s">
        <v>5238</v>
      </c>
      <c r="BC36951" s="90" t="s">
        <v>41533</v>
      </c>
      <c r="BD36951" s="90"/>
    </row>
    <row r="36952" spans="53:56" ht="15" x14ac:dyDescent="0.25">
      <c r="BA36952" s="91" t="s">
        <v>41537</v>
      </c>
      <c r="BB36952" s="91" t="s">
        <v>5238</v>
      </c>
      <c r="BC36952" s="91" t="s">
        <v>41533</v>
      </c>
      <c r="BD36952" s="91"/>
    </row>
    <row r="36953" spans="53:56" ht="15" x14ac:dyDescent="0.25">
      <c r="BA36953" s="90" t="s">
        <v>41538</v>
      </c>
      <c r="BB36953" s="90" t="s">
        <v>5238</v>
      </c>
      <c r="BC36953" s="90" t="s">
        <v>41533</v>
      </c>
      <c r="BD36953" s="90"/>
    </row>
    <row r="36954" spans="53:56" ht="15" x14ac:dyDescent="0.25">
      <c r="BA36954" s="91" t="s">
        <v>41539</v>
      </c>
      <c r="BB36954" s="91" t="s">
        <v>5238</v>
      </c>
      <c r="BC36954" s="91" t="s">
        <v>10103</v>
      </c>
      <c r="BD36954" s="91"/>
    </row>
    <row r="36955" spans="53:56" ht="15" x14ac:dyDescent="0.25">
      <c r="BA36955" s="90" t="s">
        <v>41540</v>
      </c>
      <c r="BB36955" s="90" t="s">
        <v>5238</v>
      </c>
      <c r="BC36955" s="90" t="s">
        <v>10103</v>
      </c>
      <c r="BD36955" s="90"/>
    </row>
    <row r="36956" spans="53:56" ht="15" x14ac:dyDescent="0.25">
      <c r="BA36956" s="90" t="s">
        <v>41541</v>
      </c>
      <c r="BB36956" s="90" t="s">
        <v>5238</v>
      </c>
      <c r="BC36956" s="90" t="s">
        <v>10103</v>
      </c>
      <c r="BD36956" s="90"/>
    </row>
    <row r="36957" spans="53:56" ht="15" x14ac:dyDescent="0.25">
      <c r="BA36957" s="91" t="s">
        <v>41542</v>
      </c>
      <c r="BB36957" s="91" t="s">
        <v>5238</v>
      </c>
      <c r="BC36957" s="91" t="s">
        <v>10103</v>
      </c>
      <c r="BD36957" s="91"/>
    </row>
    <row r="36958" spans="53:56" ht="15" x14ac:dyDescent="0.25">
      <c r="BA36958" s="90" t="s">
        <v>41543</v>
      </c>
      <c r="BB36958" s="90" t="s">
        <v>5238</v>
      </c>
      <c r="BC36958" s="90" t="s">
        <v>10103</v>
      </c>
      <c r="BD36958" s="90"/>
    </row>
    <row r="36959" spans="53:56" ht="15" x14ac:dyDescent="0.25">
      <c r="BA36959" s="91" t="s">
        <v>41544</v>
      </c>
      <c r="BB36959" s="91" t="s">
        <v>5238</v>
      </c>
      <c r="BC36959" s="91" t="s">
        <v>10103</v>
      </c>
      <c r="BD36959" s="91"/>
    </row>
    <row r="36960" spans="53:56" ht="15" x14ac:dyDescent="0.25">
      <c r="BA36960" s="91" t="s">
        <v>41545</v>
      </c>
      <c r="BB36960" s="91" t="s">
        <v>5238</v>
      </c>
      <c r="BC36960" s="91" t="s">
        <v>41546</v>
      </c>
      <c r="BD36960" s="91"/>
    </row>
    <row r="36961" spans="53:56" ht="15" x14ac:dyDescent="0.25">
      <c r="BA36961" s="91" t="s">
        <v>41547</v>
      </c>
      <c r="BB36961" s="91" t="s">
        <v>5238</v>
      </c>
      <c r="BC36961" s="91" t="s">
        <v>41533</v>
      </c>
      <c r="BD36961" s="91"/>
    </row>
    <row r="36962" spans="53:56" ht="15" x14ac:dyDescent="0.25">
      <c r="BA36962" s="90" t="s">
        <v>41548</v>
      </c>
      <c r="BB36962" s="90" t="s">
        <v>5238</v>
      </c>
      <c r="BC36962" s="90" t="s">
        <v>41533</v>
      </c>
      <c r="BD36962" s="90"/>
    </row>
    <row r="36963" spans="53:56" ht="15" x14ac:dyDescent="0.25">
      <c r="BA36963" s="91" t="s">
        <v>41549</v>
      </c>
      <c r="BB36963" s="91" t="s">
        <v>5238</v>
      </c>
      <c r="BC36963" s="91" t="s">
        <v>41533</v>
      </c>
      <c r="BD36963" s="91"/>
    </row>
    <row r="36964" spans="53:56" ht="15" x14ac:dyDescent="0.25">
      <c r="BA36964" s="90" t="s">
        <v>41550</v>
      </c>
      <c r="BB36964" s="90" t="s">
        <v>5238</v>
      </c>
      <c r="BC36964" s="90" t="s">
        <v>41533</v>
      </c>
      <c r="BD36964" s="90"/>
    </row>
    <row r="36965" spans="53:56" ht="15" x14ac:dyDescent="0.25">
      <c r="BA36965" s="90" t="s">
        <v>41551</v>
      </c>
      <c r="BB36965" s="90" t="s">
        <v>5238</v>
      </c>
      <c r="BC36965" s="90" t="s">
        <v>41533</v>
      </c>
      <c r="BD36965" s="90"/>
    </row>
    <row r="36966" spans="53:56" ht="15" x14ac:dyDescent="0.25">
      <c r="BA36966" s="90" t="s">
        <v>41552</v>
      </c>
      <c r="BB36966" s="90" t="s">
        <v>5238</v>
      </c>
      <c r="BC36966" s="90" t="s">
        <v>41533</v>
      </c>
      <c r="BD36966" s="90"/>
    </row>
    <row r="36967" spans="53:56" ht="15" x14ac:dyDescent="0.25">
      <c r="BA36967" s="91" t="s">
        <v>41553</v>
      </c>
      <c r="BB36967" s="91" t="s">
        <v>5238</v>
      </c>
      <c r="BC36967" s="91" t="s">
        <v>41533</v>
      </c>
      <c r="BD36967" s="91"/>
    </row>
    <row r="36968" spans="53:56" ht="15" x14ac:dyDescent="0.25">
      <c r="BA36968" s="90" t="s">
        <v>41554</v>
      </c>
      <c r="BB36968" s="90" t="s">
        <v>5238</v>
      </c>
      <c r="BC36968" s="90" t="s">
        <v>41546</v>
      </c>
      <c r="BD36968" s="90"/>
    </row>
    <row r="36969" spans="53:56" ht="15" x14ac:dyDescent="0.25">
      <c r="BA36969" s="91" t="s">
        <v>41555</v>
      </c>
      <c r="BB36969" s="91" t="s">
        <v>5238</v>
      </c>
      <c r="BC36969" s="91" t="s">
        <v>41546</v>
      </c>
      <c r="BD36969" s="91"/>
    </row>
    <row r="36970" spans="53:56" ht="15" x14ac:dyDescent="0.25">
      <c r="BA36970" s="90" t="s">
        <v>41556</v>
      </c>
      <c r="BB36970" s="90" t="s">
        <v>5238</v>
      </c>
      <c r="BC36970" s="90" t="s">
        <v>41546</v>
      </c>
      <c r="BD36970" s="90"/>
    </row>
    <row r="36971" spans="53:56" ht="15" x14ac:dyDescent="0.25">
      <c r="BA36971" s="90" t="s">
        <v>41557</v>
      </c>
      <c r="BB36971" s="90" t="s">
        <v>5238</v>
      </c>
      <c r="BC36971" s="90" t="s">
        <v>41533</v>
      </c>
      <c r="BD36971" s="90"/>
    </row>
    <row r="36972" spans="53:56" ht="15" x14ac:dyDescent="0.25">
      <c r="BA36972" s="91" t="s">
        <v>41558</v>
      </c>
      <c r="BB36972" s="91" t="s">
        <v>5238</v>
      </c>
      <c r="BC36972" s="91" t="s">
        <v>10103</v>
      </c>
      <c r="BD36972" s="91"/>
    </row>
    <row r="36973" spans="53:56" ht="15" x14ac:dyDescent="0.25">
      <c r="BA36973" s="90" t="s">
        <v>41559</v>
      </c>
      <c r="BB36973" s="90" t="s">
        <v>5238</v>
      </c>
      <c r="BC36973" s="90" t="s">
        <v>10103</v>
      </c>
      <c r="BD36973" s="90"/>
    </row>
    <row r="36974" spans="53:56" ht="15" x14ac:dyDescent="0.25">
      <c r="BA36974" s="91" t="s">
        <v>41560</v>
      </c>
      <c r="BB36974" s="91" t="s">
        <v>5238</v>
      </c>
      <c r="BC36974" s="91" t="s">
        <v>10103</v>
      </c>
      <c r="BD36974" s="91"/>
    </row>
    <row r="36975" spans="53:56" ht="15" x14ac:dyDescent="0.25">
      <c r="BA36975" s="90" t="s">
        <v>41561</v>
      </c>
      <c r="BB36975" s="90" t="s">
        <v>5238</v>
      </c>
      <c r="BC36975" s="90" t="s">
        <v>10103</v>
      </c>
      <c r="BD36975" s="90"/>
    </row>
    <row r="36976" spans="53:56" ht="15" x14ac:dyDescent="0.25">
      <c r="BA36976" s="91" t="s">
        <v>41562</v>
      </c>
      <c r="BB36976" s="91" t="s">
        <v>5238</v>
      </c>
      <c r="BC36976" s="91" t="s">
        <v>41533</v>
      </c>
      <c r="BD36976" s="91"/>
    </row>
    <row r="36977" spans="53:56" ht="15" x14ac:dyDescent="0.25">
      <c r="BA36977" s="90" t="s">
        <v>41563</v>
      </c>
      <c r="BB36977" s="90" t="s">
        <v>5238</v>
      </c>
      <c r="BC36977" s="90" t="s">
        <v>41533</v>
      </c>
      <c r="BD36977" s="90"/>
    </row>
    <row r="36978" spans="53:56" ht="15" x14ac:dyDescent="0.25">
      <c r="BA36978" s="90" t="s">
        <v>41564</v>
      </c>
      <c r="BB36978" s="90" t="s">
        <v>5238</v>
      </c>
      <c r="BC36978" s="90" t="s">
        <v>10103</v>
      </c>
      <c r="BD36978" s="90"/>
    </row>
    <row r="36979" spans="53:56" ht="15" x14ac:dyDescent="0.25">
      <c r="BA36979" s="91" t="s">
        <v>41565</v>
      </c>
      <c r="BB36979" s="91" t="s">
        <v>5238</v>
      </c>
      <c r="BC36979" s="91" t="s">
        <v>41533</v>
      </c>
      <c r="BD36979" s="91"/>
    </row>
    <row r="36980" spans="53:56" ht="15" x14ac:dyDescent="0.25">
      <c r="BA36980" s="90" t="s">
        <v>41566</v>
      </c>
      <c r="BB36980" s="90" t="s">
        <v>5238</v>
      </c>
      <c r="BC36980" s="90" t="s">
        <v>41567</v>
      </c>
      <c r="BD36980" s="90"/>
    </row>
    <row r="36981" spans="53:56" ht="15" x14ac:dyDescent="0.25">
      <c r="BA36981" s="91" t="s">
        <v>41568</v>
      </c>
      <c r="BB36981" s="91" t="s">
        <v>5238</v>
      </c>
      <c r="BC36981" s="91" t="s">
        <v>41533</v>
      </c>
      <c r="BD36981" s="91"/>
    </row>
    <row r="36982" spans="53:56" ht="15" x14ac:dyDescent="0.25">
      <c r="BA36982" s="91" t="s">
        <v>41569</v>
      </c>
      <c r="BB36982" s="91" t="s">
        <v>5238</v>
      </c>
      <c r="BC36982" s="91" t="s">
        <v>41533</v>
      </c>
      <c r="BD36982" s="91"/>
    </row>
    <row r="36983" spans="53:56" ht="15" x14ac:dyDescent="0.25">
      <c r="BA36983" s="90" t="s">
        <v>41570</v>
      </c>
      <c r="BB36983" s="90" t="s">
        <v>5238</v>
      </c>
      <c r="BC36983" s="90" t="s">
        <v>41282</v>
      </c>
      <c r="BD36983" s="90"/>
    </row>
    <row r="36984" spans="53:56" ht="15" x14ac:dyDescent="0.25">
      <c r="BA36984" s="91" t="s">
        <v>41571</v>
      </c>
      <c r="BB36984" s="91" t="s">
        <v>5238</v>
      </c>
      <c r="BC36984" s="91" t="s">
        <v>41533</v>
      </c>
      <c r="BD36984" s="91"/>
    </row>
    <row r="36985" spans="53:56" ht="15" x14ac:dyDescent="0.25">
      <c r="BA36985" s="90" t="s">
        <v>41572</v>
      </c>
      <c r="BB36985" s="90" t="s">
        <v>5238</v>
      </c>
      <c r="BC36985" s="90" t="s">
        <v>10103</v>
      </c>
      <c r="BD36985" s="90"/>
    </row>
    <row r="36986" spans="53:56" ht="15" x14ac:dyDescent="0.25">
      <c r="BA36986" s="91" t="s">
        <v>41573</v>
      </c>
      <c r="BB36986" s="91" t="s">
        <v>5238</v>
      </c>
      <c r="BC36986" s="91" t="s">
        <v>10103</v>
      </c>
      <c r="BD36986" s="91"/>
    </row>
    <row r="36987" spans="53:56" ht="15" x14ac:dyDescent="0.25">
      <c r="BA36987" s="90" t="s">
        <v>41574</v>
      </c>
      <c r="BB36987" s="90" t="s">
        <v>5238</v>
      </c>
      <c r="BC36987" s="90" t="s">
        <v>10103</v>
      </c>
      <c r="BD36987" s="90"/>
    </row>
    <row r="36988" spans="53:56" ht="15" x14ac:dyDescent="0.25">
      <c r="BA36988" s="91" t="s">
        <v>41575</v>
      </c>
      <c r="BB36988" s="91" t="s">
        <v>5238</v>
      </c>
      <c r="BC36988" s="91" t="s">
        <v>41567</v>
      </c>
      <c r="BD36988" s="91"/>
    </row>
    <row r="36989" spans="53:56" ht="15" x14ac:dyDescent="0.25">
      <c r="BA36989" s="90" t="s">
        <v>41576</v>
      </c>
      <c r="BB36989" s="90" t="s">
        <v>5238</v>
      </c>
      <c r="BC36989" s="90" t="s">
        <v>41533</v>
      </c>
      <c r="BD36989" s="90"/>
    </row>
    <row r="36990" spans="53:56" ht="15" x14ac:dyDescent="0.25">
      <c r="BA36990" s="90" t="s">
        <v>41577</v>
      </c>
      <c r="BB36990" s="90" t="s">
        <v>5238</v>
      </c>
      <c r="BC36990" s="90" t="s">
        <v>41533</v>
      </c>
      <c r="BD36990" s="90"/>
    </row>
    <row r="36991" spans="53:56" ht="15" x14ac:dyDescent="0.25">
      <c r="BA36991" s="91" t="s">
        <v>41578</v>
      </c>
      <c r="BB36991" s="91" t="s">
        <v>5238</v>
      </c>
      <c r="BC36991" s="91" t="s">
        <v>41533</v>
      </c>
      <c r="BD36991" s="91"/>
    </row>
    <row r="36992" spans="53:56" ht="15" x14ac:dyDescent="0.25">
      <c r="BA36992" s="91" t="s">
        <v>41579</v>
      </c>
      <c r="BB36992" s="91" t="s">
        <v>5238</v>
      </c>
      <c r="BC36992" s="91" t="s">
        <v>41533</v>
      </c>
      <c r="BD36992" s="91"/>
    </row>
    <row r="36993" spans="53:56" ht="15" x14ac:dyDescent="0.25">
      <c r="BA36993" s="91" t="s">
        <v>41580</v>
      </c>
      <c r="BB36993" s="91" t="s">
        <v>5238</v>
      </c>
      <c r="BC36993" s="91" t="s">
        <v>10103</v>
      </c>
      <c r="BD36993" s="91"/>
    </row>
    <row r="36994" spans="53:56" ht="15" x14ac:dyDescent="0.25">
      <c r="BA36994" s="90" t="s">
        <v>41581</v>
      </c>
      <c r="BB36994" s="90" t="s">
        <v>5238</v>
      </c>
      <c r="BC36994" s="90" t="s">
        <v>41533</v>
      </c>
      <c r="BD36994" s="90"/>
    </row>
    <row r="36995" spans="53:56" ht="15" x14ac:dyDescent="0.25">
      <c r="BA36995" s="91" t="s">
        <v>41582</v>
      </c>
      <c r="BB36995" s="91" t="s">
        <v>5238</v>
      </c>
      <c r="BC36995" s="91" t="s">
        <v>41533</v>
      </c>
      <c r="BD36995" s="91"/>
    </row>
    <row r="36996" spans="53:56" ht="15" x14ac:dyDescent="0.25">
      <c r="BA36996" s="90" t="s">
        <v>41583</v>
      </c>
      <c r="BB36996" s="90" t="s">
        <v>5238</v>
      </c>
      <c r="BC36996" s="90" t="s">
        <v>10103</v>
      </c>
      <c r="BD36996" s="90"/>
    </row>
    <row r="36997" spans="53:56" ht="15" x14ac:dyDescent="0.25">
      <c r="BA36997" s="91" t="s">
        <v>41584</v>
      </c>
      <c r="BB36997" s="91" t="s">
        <v>5238</v>
      </c>
      <c r="BC36997" s="91" t="s">
        <v>41533</v>
      </c>
      <c r="BD36997" s="91"/>
    </row>
    <row r="36998" spans="53:56" ht="15" x14ac:dyDescent="0.25">
      <c r="BA36998" s="90" t="s">
        <v>41585</v>
      </c>
      <c r="BB36998" s="90" t="s">
        <v>5238</v>
      </c>
      <c r="BC36998" s="90" t="s">
        <v>41567</v>
      </c>
      <c r="BD36998" s="90"/>
    </row>
    <row r="36999" spans="53:56" ht="15" x14ac:dyDescent="0.25">
      <c r="BA36999" s="91" t="s">
        <v>41586</v>
      </c>
      <c r="BB36999" s="91" t="s">
        <v>5238</v>
      </c>
      <c r="BC36999" s="91" t="s">
        <v>41546</v>
      </c>
      <c r="BD36999" s="91"/>
    </row>
    <row r="37000" spans="53:56" ht="15" x14ac:dyDescent="0.25">
      <c r="BA37000" s="90" t="s">
        <v>41587</v>
      </c>
      <c r="BB37000" s="90" t="s">
        <v>5238</v>
      </c>
      <c r="BC37000" s="90" t="s">
        <v>10103</v>
      </c>
      <c r="BD37000" s="90"/>
    </row>
    <row r="37001" spans="53:56" ht="15" x14ac:dyDescent="0.25">
      <c r="BA37001" s="90" t="s">
        <v>41588</v>
      </c>
      <c r="BB37001" s="90" t="s">
        <v>5238</v>
      </c>
      <c r="BC37001" s="90" t="s">
        <v>41546</v>
      </c>
      <c r="BD37001" s="90"/>
    </row>
    <row r="37002" spans="53:56" ht="15" x14ac:dyDescent="0.25">
      <c r="BA37002" s="91" t="s">
        <v>41589</v>
      </c>
      <c r="BB37002" s="91" t="s">
        <v>5238</v>
      </c>
      <c r="BC37002" s="91" t="s">
        <v>41546</v>
      </c>
      <c r="BD37002" s="91"/>
    </row>
    <row r="37003" spans="53:56" ht="15" x14ac:dyDescent="0.25">
      <c r="BA37003" s="90" t="s">
        <v>41590</v>
      </c>
      <c r="BB37003" s="90" t="s">
        <v>5238</v>
      </c>
      <c r="BC37003" s="90" t="s">
        <v>10103</v>
      </c>
      <c r="BD37003" s="90"/>
    </row>
    <row r="37004" spans="53:56" ht="15" x14ac:dyDescent="0.25">
      <c r="BA37004" s="91" t="s">
        <v>41591</v>
      </c>
      <c r="BB37004" s="91" t="s">
        <v>5238</v>
      </c>
      <c r="BC37004" s="91" t="s">
        <v>41546</v>
      </c>
      <c r="BD37004" s="91"/>
    </row>
    <row r="37005" spans="53:56" ht="15" x14ac:dyDescent="0.25">
      <c r="BA37005" s="91" t="s">
        <v>41592</v>
      </c>
      <c r="BB37005" s="91" t="s">
        <v>5238</v>
      </c>
      <c r="BC37005" s="91" t="s">
        <v>41533</v>
      </c>
      <c r="BD37005" s="91"/>
    </row>
    <row r="37006" spans="53:56" ht="15" x14ac:dyDescent="0.25">
      <c r="BA37006" s="90" t="s">
        <v>41593</v>
      </c>
      <c r="BB37006" s="90" t="s">
        <v>5238</v>
      </c>
      <c r="BC37006" s="90" t="s">
        <v>41567</v>
      </c>
      <c r="BD37006" s="90"/>
    </row>
    <row r="37007" spans="53:56" ht="15" x14ac:dyDescent="0.25">
      <c r="BA37007" s="91" t="s">
        <v>41594</v>
      </c>
      <c r="BB37007" s="91" t="s">
        <v>5238</v>
      </c>
      <c r="BC37007" s="91" t="s">
        <v>41546</v>
      </c>
      <c r="BD37007" s="91"/>
    </row>
    <row r="37008" spans="53:56" ht="15" x14ac:dyDescent="0.25">
      <c r="BA37008" s="90" t="s">
        <v>41595</v>
      </c>
      <c r="BB37008" s="90" t="s">
        <v>5238</v>
      </c>
      <c r="BC37008" s="90" t="s">
        <v>10103</v>
      </c>
      <c r="BD37008" s="90"/>
    </row>
    <row r="37009" spans="53:56" ht="15" x14ac:dyDescent="0.25">
      <c r="BA37009" s="91" t="s">
        <v>41596</v>
      </c>
      <c r="BB37009" s="91" t="s">
        <v>5238</v>
      </c>
      <c r="BC37009" s="91" t="s">
        <v>10103</v>
      </c>
      <c r="BD37009" s="91"/>
    </row>
    <row r="37010" spans="53:56" ht="15" x14ac:dyDescent="0.25">
      <c r="BA37010" s="90" t="s">
        <v>41597</v>
      </c>
      <c r="BB37010" s="90" t="s">
        <v>5238</v>
      </c>
      <c r="BC37010" s="90" t="s">
        <v>41567</v>
      </c>
      <c r="BD37010" s="90"/>
    </row>
    <row r="37011" spans="53:56" ht="15" x14ac:dyDescent="0.25">
      <c r="BA37011" s="91" t="s">
        <v>41598</v>
      </c>
      <c r="BB37011" s="91" t="s">
        <v>5238</v>
      </c>
      <c r="BC37011" s="91" t="s">
        <v>41533</v>
      </c>
      <c r="BD37011" s="91"/>
    </row>
    <row r="37012" spans="53:56" ht="15" x14ac:dyDescent="0.25">
      <c r="BA37012" s="90" t="s">
        <v>41599</v>
      </c>
      <c r="BB37012" s="90" t="s">
        <v>5238</v>
      </c>
      <c r="BC37012" s="90" t="s">
        <v>41533</v>
      </c>
      <c r="BD37012" s="90"/>
    </row>
    <row r="37013" spans="53:56" ht="15" x14ac:dyDescent="0.25">
      <c r="BA37013" s="91" t="s">
        <v>41600</v>
      </c>
      <c r="BB37013" s="91" t="s">
        <v>5238</v>
      </c>
      <c r="BC37013" s="91" t="s">
        <v>10103</v>
      </c>
      <c r="BD37013" s="91"/>
    </row>
    <row r="37014" spans="53:56" ht="15" x14ac:dyDescent="0.25">
      <c r="BA37014" s="90" t="s">
        <v>41601</v>
      </c>
      <c r="BB37014" s="90" t="s">
        <v>5238</v>
      </c>
      <c r="BC37014" s="90" t="s">
        <v>41567</v>
      </c>
      <c r="BD37014" s="90"/>
    </row>
    <row r="37015" spans="53:56" ht="15" x14ac:dyDescent="0.25">
      <c r="BA37015" s="91" t="s">
        <v>41602</v>
      </c>
      <c r="BB37015" s="91" t="s">
        <v>5238</v>
      </c>
      <c r="BC37015" s="91" t="s">
        <v>41533</v>
      </c>
      <c r="BD37015" s="91"/>
    </row>
    <row r="37016" spans="53:56" ht="15" x14ac:dyDescent="0.25">
      <c r="BA37016" s="91" t="s">
        <v>41603</v>
      </c>
      <c r="BB37016" s="91" t="s">
        <v>5238</v>
      </c>
      <c r="BC37016" s="91" t="s">
        <v>41221</v>
      </c>
      <c r="BD37016" s="91"/>
    </row>
    <row r="37017" spans="53:56" ht="15" x14ac:dyDescent="0.25">
      <c r="BA37017" s="91" t="s">
        <v>41604</v>
      </c>
      <c r="BB37017" s="91" t="s">
        <v>5238</v>
      </c>
      <c r="BC37017" s="91" t="s">
        <v>41605</v>
      </c>
      <c r="BD37017" s="91"/>
    </row>
    <row r="37018" spans="53:56" ht="15" x14ac:dyDescent="0.25">
      <c r="BA37018" s="91" t="s">
        <v>41606</v>
      </c>
      <c r="BB37018" s="91" t="s">
        <v>5238</v>
      </c>
      <c r="BC37018" s="91" t="s">
        <v>41313</v>
      </c>
      <c r="BD37018" s="91"/>
    </row>
    <row r="37019" spans="53:56" ht="15" x14ac:dyDescent="0.25">
      <c r="BA37019" s="90" t="s">
        <v>41607</v>
      </c>
      <c r="BB37019" s="90" t="s">
        <v>5238</v>
      </c>
      <c r="BC37019" s="90" t="s">
        <v>41313</v>
      </c>
      <c r="BD37019" s="90"/>
    </row>
    <row r="37020" spans="53:56" ht="15" x14ac:dyDescent="0.25">
      <c r="BA37020" s="90" t="s">
        <v>41608</v>
      </c>
      <c r="BB37020" s="90" t="s">
        <v>5238</v>
      </c>
      <c r="BC37020" s="90" t="s">
        <v>40413</v>
      </c>
      <c r="BD37020" s="90"/>
    </row>
    <row r="37021" spans="53:56" ht="15" x14ac:dyDescent="0.25">
      <c r="BA37021" s="91" t="s">
        <v>41609</v>
      </c>
      <c r="BB37021" s="91" t="s">
        <v>5238</v>
      </c>
      <c r="BC37021" s="91" t="s">
        <v>41610</v>
      </c>
      <c r="BD37021" s="91"/>
    </row>
    <row r="37022" spans="53:56" ht="15" x14ac:dyDescent="0.25">
      <c r="BA37022" s="90" t="s">
        <v>41611</v>
      </c>
      <c r="BB37022" s="90" t="s">
        <v>5238</v>
      </c>
      <c r="BC37022" s="90" t="s">
        <v>40559</v>
      </c>
      <c r="BD37022" s="90"/>
    </row>
    <row r="37023" spans="53:56" ht="15" x14ac:dyDescent="0.25">
      <c r="BA37023" s="91" t="s">
        <v>41612</v>
      </c>
      <c r="BB37023" s="91" t="s">
        <v>5238</v>
      </c>
      <c r="BC37023" s="91" t="s">
        <v>40413</v>
      </c>
      <c r="BD37023" s="91"/>
    </row>
    <row r="37024" spans="53:56" ht="15" x14ac:dyDescent="0.25">
      <c r="BA37024" s="90" t="s">
        <v>41613</v>
      </c>
      <c r="BB37024" s="90" t="s">
        <v>5238</v>
      </c>
      <c r="BC37024" s="90" t="s">
        <v>40559</v>
      </c>
      <c r="BD37024" s="90"/>
    </row>
    <row r="37025" spans="53:56" ht="15" x14ac:dyDescent="0.25">
      <c r="BA37025" s="91" t="s">
        <v>41614</v>
      </c>
      <c r="BB37025" s="91" t="s">
        <v>5238</v>
      </c>
      <c r="BC37025" s="91" t="s">
        <v>41615</v>
      </c>
      <c r="BD37025" s="91"/>
    </row>
    <row r="37026" spans="53:56" ht="15" x14ac:dyDescent="0.25">
      <c r="BA37026" s="90" t="s">
        <v>41614</v>
      </c>
      <c r="BB37026" s="90" t="s">
        <v>5238</v>
      </c>
      <c r="BC37026" s="90" t="s">
        <v>38844</v>
      </c>
      <c r="BD37026" s="90"/>
    </row>
    <row r="37027" spans="53:56" ht="15" x14ac:dyDescent="0.25">
      <c r="BA37027" s="90" t="s">
        <v>41616</v>
      </c>
      <c r="BB37027" s="90" t="s">
        <v>5238</v>
      </c>
      <c r="BC37027" s="90" t="s">
        <v>40413</v>
      </c>
      <c r="BD37027" s="90"/>
    </row>
    <row r="37028" spans="53:56" ht="15" x14ac:dyDescent="0.25">
      <c r="BA37028" s="91" t="s">
        <v>41617</v>
      </c>
      <c r="BB37028" s="91" t="s">
        <v>5238</v>
      </c>
      <c r="BC37028" s="91" t="s">
        <v>41605</v>
      </c>
      <c r="BD37028" s="91"/>
    </row>
    <row r="37029" spans="53:56" ht="15" x14ac:dyDescent="0.25">
      <c r="BA37029" s="91" t="s">
        <v>41618</v>
      </c>
      <c r="BB37029" s="91" t="s">
        <v>5238</v>
      </c>
      <c r="BC37029" s="91" t="s">
        <v>38844</v>
      </c>
      <c r="BD37029" s="91"/>
    </row>
    <row r="37030" spans="53:56" ht="15" x14ac:dyDescent="0.25">
      <c r="BA37030" s="90" t="s">
        <v>41618</v>
      </c>
      <c r="BB37030" s="90" t="s">
        <v>5238</v>
      </c>
      <c r="BC37030" s="90" t="s">
        <v>21144</v>
      </c>
      <c r="BD37030" s="90"/>
    </row>
    <row r="37031" spans="53:56" ht="15" x14ac:dyDescent="0.25">
      <c r="BA37031" s="91" t="s">
        <v>41619</v>
      </c>
      <c r="BB37031" s="91" t="s">
        <v>5238</v>
      </c>
      <c r="BC37031" s="91" t="s">
        <v>41313</v>
      </c>
      <c r="BD37031" s="91"/>
    </row>
    <row r="37032" spans="53:56" ht="15" x14ac:dyDescent="0.25">
      <c r="BA37032" s="90" t="s">
        <v>41620</v>
      </c>
      <c r="BB37032" s="90" t="s">
        <v>5238</v>
      </c>
      <c r="BC37032" s="90" t="s">
        <v>21144</v>
      </c>
      <c r="BD37032" s="90"/>
    </row>
    <row r="37033" spans="53:56" ht="15" x14ac:dyDescent="0.25">
      <c r="BA37033" s="91" t="s">
        <v>41621</v>
      </c>
      <c r="BB37033" s="91" t="s">
        <v>5238</v>
      </c>
      <c r="BC37033" s="91" t="s">
        <v>16538</v>
      </c>
      <c r="BD37033" s="91"/>
    </row>
    <row r="37034" spans="53:56" ht="15" x14ac:dyDescent="0.25">
      <c r="BA37034" s="90" t="s">
        <v>41622</v>
      </c>
      <c r="BB37034" s="90" t="s">
        <v>5238</v>
      </c>
      <c r="BC37034" s="90" t="s">
        <v>38844</v>
      </c>
      <c r="BD37034" s="90"/>
    </row>
    <row r="37035" spans="53:56" ht="15" x14ac:dyDescent="0.25">
      <c r="BA37035" s="91" t="s">
        <v>41623</v>
      </c>
      <c r="BB37035" s="91" t="s">
        <v>5238</v>
      </c>
      <c r="BC37035" s="91" t="s">
        <v>41221</v>
      </c>
      <c r="BD37035" s="91"/>
    </row>
    <row r="37036" spans="53:56" ht="15" x14ac:dyDescent="0.25">
      <c r="BA37036" s="90" t="s">
        <v>41624</v>
      </c>
      <c r="BB37036" s="90" t="s">
        <v>5238</v>
      </c>
      <c r="BC37036" s="90" t="s">
        <v>41615</v>
      </c>
      <c r="BD37036" s="90"/>
    </row>
    <row r="37037" spans="53:56" ht="15" x14ac:dyDescent="0.25">
      <c r="BA37037" s="91" t="s">
        <v>41625</v>
      </c>
      <c r="BB37037" s="91" t="s">
        <v>5238</v>
      </c>
      <c r="BC37037" s="91" t="s">
        <v>41615</v>
      </c>
      <c r="BD37037" s="91"/>
    </row>
    <row r="37038" spans="53:56" ht="15" x14ac:dyDescent="0.25">
      <c r="BA37038" s="90" t="s">
        <v>41626</v>
      </c>
      <c r="BB37038" s="90" t="s">
        <v>5238</v>
      </c>
      <c r="BC37038" s="90" t="s">
        <v>41605</v>
      </c>
      <c r="BD37038" s="90"/>
    </row>
    <row r="37039" spans="53:56" ht="15" x14ac:dyDescent="0.25">
      <c r="BA37039" s="91" t="s">
        <v>41626</v>
      </c>
      <c r="BB37039" s="91" t="s">
        <v>5238</v>
      </c>
      <c r="BC37039" s="91" t="s">
        <v>38844</v>
      </c>
      <c r="BD37039" s="91"/>
    </row>
    <row r="37040" spans="53:56" ht="15" x14ac:dyDescent="0.25">
      <c r="BA37040" s="91" t="s">
        <v>41627</v>
      </c>
      <c r="BB37040" s="91" t="s">
        <v>5238</v>
      </c>
      <c r="BC37040" s="91" t="s">
        <v>16538</v>
      </c>
      <c r="BD37040" s="91"/>
    </row>
    <row r="37041" spans="53:56" ht="15" x14ac:dyDescent="0.25">
      <c r="BA37041" s="90" t="s">
        <v>41628</v>
      </c>
      <c r="BB37041" s="90" t="s">
        <v>5238</v>
      </c>
      <c r="BC37041" s="90" t="s">
        <v>41285</v>
      </c>
      <c r="BD37041" s="90"/>
    </row>
    <row r="37042" spans="53:56" ht="15" x14ac:dyDescent="0.25">
      <c r="BA37042" s="91" t="s">
        <v>41629</v>
      </c>
      <c r="BB37042" s="91" t="s">
        <v>5238</v>
      </c>
      <c r="BC37042" s="91" t="s">
        <v>41221</v>
      </c>
      <c r="BD37042" s="91"/>
    </row>
    <row r="37043" spans="53:56" ht="15" x14ac:dyDescent="0.25">
      <c r="BA37043" s="90" t="s">
        <v>41630</v>
      </c>
      <c r="BB37043" s="90" t="s">
        <v>5238</v>
      </c>
      <c r="BC37043" s="90" t="s">
        <v>21144</v>
      </c>
      <c r="BD37043" s="90"/>
    </row>
    <row r="37044" spans="53:56" ht="15" x14ac:dyDescent="0.25">
      <c r="BA37044" s="91" t="s">
        <v>41631</v>
      </c>
      <c r="BB37044" s="91" t="s">
        <v>5238</v>
      </c>
      <c r="BC37044" s="91" t="s">
        <v>21144</v>
      </c>
      <c r="BD37044" s="91"/>
    </row>
    <row r="37045" spans="53:56" ht="15" x14ac:dyDescent="0.25">
      <c r="BA37045" s="90" t="s">
        <v>41632</v>
      </c>
      <c r="BB37045" s="90" t="s">
        <v>5238</v>
      </c>
      <c r="BC37045" s="90" t="s">
        <v>21144</v>
      </c>
      <c r="BD37045" s="90"/>
    </row>
    <row r="37046" spans="53:56" ht="15" x14ac:dyDescent="0.25">
      <c r="BA37046" s="91" t="s">
        <v>41633</v>
      </c>
      <c r="BB37046" s="91" t="s">
        <v>5238</v>
      </c>
      <c r="BC37046" s="91" t="s">
        <v>41313</v>
      </c>
      <c r="BD37046" s="91"/>
    </row>
    <row r="37047" spans="53:56" ht="15" x14ac:dyDescent="0.25">
      <c r="BA37047" s="90" t="s">
        <v>41634</v>
      </c>
      <c r="BB37047" s="90" t="s">
        <v>5238</v>
      </c>
      <c r="BC37047" s="90" t="s">
        <v>21144</v>
      </c>
      <c r="BD37047" s="90"/>
    </row>
    <row r="37048" spans="53:56" ht="15" x14ac:dyDescent="0.25">
      <c r="BA37048" s="91" t="s">
        <v>41635</v>
      </c>
      <c r="BB37048" s="91" t="s">
        <v>5238</v>
      </c>
      <c r="BC37048" s="91" t="s">
        <v>41221</v>
      </c>
      <c r="BD37048" s="91"/>
    </row>
    <row r="37049" spans="53:56" ht="15" x14ac:dyDescent="0.25">
      <c r="BA37049" s="90" t="s">
        <v>41635</v>
      </c>
      <c r="BB37049" s="90" t="s">
        <v>5238</v>
      </c>
      <c r="BC37049" s="90" t="s">
        <v>41236</v>
      </c>
      <c r="BD37049" s="90"/>
    </row>
    <row r="37050" spans="53:56" ht="15" x14ac:dyDescent="0.25">
      <c r="BA37050" s="91" t="s">
        <v>41636</v>
      </c>
      <c r="BB37050" s="91" t="s">
        <v>5238</v>
      </c>
      <c r="BC37050" s="91" t="s">
        <v>16538</v>
      </c>
      <c r="BD37050" s="91"/>
    </row>
    <row r="37051" spans="53:56" ht="15" x14ac:dyDescent="0.25">
      <c r="BA37051" s="90" t="s">
        <v>41636</v>
      </c>
      <c r="BB37051" s="90" t="s">
        <v>5238</v>
      </c>
      <c r="BC37051" s="90" t="s">
        <v>41313</v>
      </c>
      <c r="BD37051" s="90"/>
    </row>
    <row r="37052" spans="53:56" ht="15" x14ac:dyDescent="0.25">
      <c r="BA37052" s="90" t="s">
        <v>41637</v>
      </c>
      <c r="BB37052" s="90" t="s">
        <v>5238</v>
      </c>
      <c r="BC37052" s="90" t="s">
        <v>21144</v>
      </c>
      <c r="BD37052" s="90"/>
    </row>
    <row r="37053" spans="53:56" ht="15" x14ac:dyDescent="0.25">
      <c r="BA37053" s="90" t="s">
        <v>41638</v>
      </c>
      <c r="BB37053" s="90" t="s">
        <v>5238</v>
      </c>
      <c r="BC37053" s="90" t="s">
        <v>21144</v>
      </c>
      <c r="BD37053" s="90"/>
    </row>
    <row r="37054" spans="53:56" ht="15" x14ac:dyDescent="0.25">
      <c r="BA37054" s="91" t="s">
        <v>41639</v>
      </c>
      <c r="BB37054" s="91" t="s">
        <v>5238</v>
      </c>
      <c r="BC37054" s="91" t="s">
        <v>41610</v>
      </c>
      <c r="BD37054" s="91"/>
    </row>
    <row r="37055" spans="53:56" ht="15" x14ac:dyDescent="0.25">
      <c r="BA37055" s="90" t="s">
        <v>41640</v>
      </c>
      <c r="BB37055" s="90" t="s">
        <v>5238</v>
      </c>
      <c r="BC37055" s="90" t="s">
        <v>41610</v>
      </c>
      <c r="BD37055" s="90"/>
    </row>
    <row r="37056" spans="53:56" ht="15" x14ac:dyDescent="0.25">
      <c r="BA37056" s="91" t="s">
        <v>41641</v>
      </c>
      <c r="BB37056" s="91" t="s">
        <v>5238</v>
      </c>
      <c r="BC37056" s="91" t="s">
        <v>41299</v>
      </c>
      <c r="BD37056" s="91"/>
    </row>
    <row r="37057" spans="53:56" ht="15" x14ac:dyDescent="0.25">
      <c r="BA37057" s="90" t="s">
        <v>41642</v>
      </c>
      <c r="BB37057" s="90" t="s">
        <v>5238</v>
      </c>
      <c r="BC37057" s="90" t="s">
        <v>40559</v>
      </c>
      <c r="BD37057" s="90"/>
    </row>
    <row r="37058" spans="53:56" ht="15" x14ac:dyDescent="0.25">
      <c r="BA37058" s="90" t="s">
        <v>41643</v>
      </c>
      <c r="BB37058" s="90" t="s">
        <v>5238</v>
      </c>
      <c r="BC37058" s="90" t="s">
        <v>41615</v>
      </c>
      <c r="BD37058" s="90"/>
    </row>
    <row r="37059" spans="53:56" ht="15" x14ac:dyDescent="0.25">
      <c r="BA37059" s="90" t="s">
        <v>41644</v>
      </c>
      <c r="BB37059" s="90" t="s">
        <v>5238</v>
      </c>
      <c r="BC37059" s="90" t="s">
        <v>38844</v>
      </c>
      <c r="BD37059" s="90"/>
    </row>
    <row r="37060" spans="53:56" ht="15" x14ac:dyDescent="0.25">
      <c r="BA37060" s="91" t="s">
        <v>41644</v>
      </c>
      <c r="BB37060" s="91" t="s">
        <v>5238</v>
      </c>
      <c r="BC37060" s="91" t="s">
        <v>21144</v>
      </c>
      <c r="BD37060" s="91"/>
    </row>
    <row r="37061" spans="53:56" ht="15" x14ac:dyDescent="0.25">
      <c r="BA37061" s="90" t="s">
        <v>41645</v>
      </c>
      <c r="BB37061" s="90" t="s">
        <v>5238</v>
      </c>
      <c r="BC37061" s="90" t="s">
        <v>21144</v>
      </c>
      <c r="BD37061" s="90"/>
    </row>
    <row r="37062" spans="53:56" ht="15" x14ac:dyDescent="0.25">
      <c r="BA37062" s="91" t="s">
        <v>41646</v>
      </c>
      <c r="BB37062" s="91" t="s">
        <v>5238</v>
      </c>
      <c r="BC37062" s="91" t="s">
        <v>40559</v>
      </c>
      <c r="BD37062" s="91"/>
    </row>
    <row r="37063" spans="53:56" ht="15" x14ac:dyDescent="0.25">
      <c r="BA37063" s="90" t="s">
        <v>41647</v>
      </c>
      <c r="BB37063" s="90" t="s">
        <v>5238</v>
      </c>
      <c r="BC37063" s="90" t="s">
        <v>16538</v>
      </c>
      <c r="BD37063" s="90"/>
    </row>
    <row r="37064" spans="53:56" ht="15" x14ac:dyDescent="0.25">
      <c r="BA37064" s="91" t="s">
        <v>41648</v>
      </c>
      <c r="BB37064" s="91" t="s">
        <v>5238</v>
      </c>
      <c r="BC37064" s="91" t="s">
        <v>38844</v>
      </c>
      <c r="BD37064" s="91"/>
    </row>
    <row r="37065" spans="53:56" ht="15" x14ac:dyDescent="0.25">
      <c r="BA37065" s="91" t="s">
        <v>41649</v>
      </c>
      <c r="BB37065" s="91" t="s">
        <v>5238</v>
      </c>
      <c r="BC37065" s="91" t="s">
        <v>40559</v>
      </c>
      <c r="BD37065" s="91"/>
    </row>
    <row r="37066" spans="53:56" ht="15" x14ac:dyDescent="0.25">
      <c r="BA37066" s="90" t="s">
        <v>41649</v>
      </c>
      <c r="BB37066" s="90" t="s">
        <v>5238</v>
      </c>
      <c r="BC37066" s="90" t="s">
        <v>21144</v>
      </c>
      <c r="BD37066" s="90"/>
    </row>
    <row r="37067" spans="53:56" ht="15" x14ac:dyDescent="0.25">
      <c r="BA37067" s="90" t="s">
        <v>41650</v>
      </c>
      <c r="BB37067" s="90" t="s">
        <v>5238</v>
      </c>
      <c r="BC37067" s="90" t="s">
        <v>16538</v>
      </c>
      <c r="BD37067" s="90"/>
    </row>
    <row r="37068" spans="53:56" ht="15" x14ac:dyDescent="0.25">
      <c r="BA37068" s="90" t="s">
        <v>41650</v>
      </c>
      <c r="BB37068" s="90" t="s">
        <v>5238</v>
      </c>
      <c r="BC37068" s="90" t="s">
        <v>41299</v>
      </c>
      <c r="BD37068" s="90"/>
    </row>
    <row r="37069" spans="53:56" ht="15" x14ac:dyDescent="0.25">
      <c r="BA37069" s="91" t="s">
        <v>41651</v>
      </c>
      <c r="BB37069" s="91" t="s">
        <v>5238</v>
      </c>
      <c r="BC37069" s="91" t="s">
        <v>41605</v>
      </c>
      <c r="BD37069" s="91"/>
    </row>
    <row r="37070" spans="53:56" ht="15" x14ac:dyDescent="0.25">
      <c r="BA37070" s="90" t="s">
        <v>41652</v>
      </c>
      <c r="BB37070" s="90" t="s">
        <v>5238</v>
      </c>
      <c r="BC37070" s="90" t="s">
        <v>38844</v>
      </c>
      <c r="BD37070" s="90"/>
    </row>
    <row r="37071" spans="53:56" ht="15" x14ac:dyDescent="0.25">
      <c r="BA37071" s="91" t="s">
        <v>41653</v>
      </c>
      <c r="BB37071" s="91" t="s">
        <v>5238</v>
      </c>
      <c r="BC37071" s="91" t="s">
        <v>38844</v>
      </c>
      <c r="BD37071" s="91"/>
    </row>
    <row r="37072" spans="53:56" ht="15" x14ac:dyDescent="0.25">
      <c r="BA37072" s="90" t="s">
        <v>41654</v>
      </c>
      <c r="BB37072" s="90" t="s">
        <v>5238</v>
      </c>
      <c r="BC37072" s="90" t="s">
        <v>38844</v>
      </c>
      <c r="BD37072" s="90"/>
    </row>
    <row r="37073" spans="53:56" ht="15" x14ac:dyDescent="0.25">
      <c r="BA37073" s="91" t="s">
        <v>41655</v>
      </c>
      <c r="BB37073" s="91" t="s">
        <v>5238</v>
      </c>
      <c r="BC37073" s="91" t="s">
        <v>41610</v>
      </c>
      <c r="BD37073" s="91"/>
    </row>
    <row r="37074" spans="53:56" ht="15" x14ac:dyDescent="0.25">
      <c r="BA37074" s="91" t="s">
        <v>41655</v>
      </c>
      <c r="BB37074" s="91" t="s">
        <v>5238</v>
      </c>
      <c r="BC37074" s="91" t="s">
        <v>40413</v>
      </c>
      <c r="BD37074" s="91"/>
    </row>
    <row r="37075" spans="53:56" ht="15" x14ac:dyDescent="0.25">
      <c r="BA37075" s="90" t="s">
        <v>41655</v>
      </c>
      <c r="BB37075" s="90" t="s">
        <v>5238</v>
      </c>
      <c r="BC37075" s="90" t="s">
        <v>38844</v>
      </c>
      <c r="BD37075" s="90"/>
    </row>
    <row r="37076" spans="53:56" ht="15" x14ac:dyDescent="0.25">
      <c r="BA37076" s="90" t="s">
        <v>41656</v>
      </c>
      <c r="BB37076" s="90" t="s">
        <v>5238</v>
      </c>
      <c r="BC37076" s="90" t="s">
        <v>16538</v>
      </c>
      <c r="BD37076" s="90"/>
    </row>
    <row r="37077" spans="53:56" ht="15" x14ac:dyDescent="0.25">
      <c r="BA37077" s="91" t="s">
        <v>41657</v>
      </c>
      <c r="BB37077" s="91" t="s">
        <v>5238</v>
      </c>
      <c r="BC37077" s="91" t="s">
        <v>16538</v>
      </c>
      <c r="BD37077" s="91"/>
    </row>
    <row r="37078" spans="53:56" ht="15" x14ac:dyDescent="0.25">
      <c r="BA37078" s="90" t="s">
        <v>41658</v>
      </c>
      <c r="BB37078" s="90" t="s">
        <v>5238</v>
      </c>
      <c r="BC37078" s="90" t="s">
        <v>40413</v>
      </c>
      <c r="BD37078" s="90"/>
    </row>
    <row r="37079" spans="53:56" ht="15" x14ac:dyDescent="0.25">
      <c r="BA37079" s="91" t="s">
        <v>41659</v>
      </c>
      <c r="BB37079" s="91" t="s">
        <v>5238</v>
      </c>
      <c r="BC37079" s="91" t="s">
        <v>41313</v>
      </c>
      <c r="BD37079" s="91"/>
    </row>
    <row r="37080" spans="53:56" ht="15" x14ac:dyDescent="0.25">
      <c r="BA37080" s="90" t="s">
        <v>41660</v>
      </c>
      <c r="BB37080" s="90" t="s">
        <v>5238</v>
      </c>
      <c r="BC37080" s="90" t="s">
        <v>41605</v>
      </c>
      <c r="BD37080" s="90"/>
    </row>
    <row r="37081" spans="53:56" ht="15" x14ac:dyDescent="0.25">
      <c r="BA37081" s="90" t="s">
        <v>41661</v>
      </c>
      <c r="BB37081" s="90" t="s">
        <v>5238</v>
      </c>
      <c r="BC37081" s="90" t="s">
        <v>38844</v>
      </c>
      <c r="BD37081" s="90"/>
    </row>
    <row r="37082" spans="53:56" ht="15" x14ac:dyDescent="0.25">
      <c r="BA37082" s="91" t="s">
        <v>41662</v>
      </c>
      <c r="BB37082" s="91" t="s">
        <v>5238</v>
      </c>
      <c r="BC37082" s="91" t="s">
        <v>16538</v>
      </c>
      <c r="BD37082" s="91"/>
    </row>
    <row r="37083" spans="53:56" ht="15" x14ac:dyDescent="0.25">
      <c r="BA37083" s="90" t="s">
        <v>41663</v>
      </c>
      <c r="BB37083" s="90" t="s">
        <v>5238</v>
      </c>
      <c r="BC37083" s="90" t="s">
        <v>41605</v>
      </c>
      <c r="BD37083" s="90"/>
    </row>
    <row r="37084" spans="53:56" ht="15" x14ac:dyDescent="0.25">
      <c r="BA37084" s="90" t="s">
        <v>41664</v>
      </c>
      <c r="BB37084" s="90" t="s">
        <v>5238</v>
      </c>
      <c r="BC37084" s="90" t="s">
        <v>41610</v>
      </c>
      <c r="BD37084" s="90"/>
    </row>
    <row r="37085" spans="53:56" ht="15" x14ac:dyDescent="0.25">
      <c r="BA37085" s="91" t="s">
        <v>41665</v>
      </c>
      <c r="BB37085" s="91" t="s">
        <v>5238</v>
      </c>
      <c r="BC37085" s="91" t="s">
        <v>38844</v>
      </c>
      <c r="BD37085" s="91"/>
    </row>
    <row r="37086" spans="53:56" ht="15" x14ac:dyDescent="0.25">
      <c r="BA37086" s="91" t="s">
        <v>41665</v>
      </c>
      <c r="BB37086" s="91" t="s">
        <v>5238</v>
      </c>
      <c r="BC37086" s="91" t="s">
        <v>21144</v>
      </c>
      <c r="BD37086" s="91"/>
    </row>
    <row r="37087" spans="53:56" ht="15" x14ac:dyDescent="0.25">
      <c r="BA37087" s="90" t="s">
        <v>41666</v>
      </c>
      <c r="BB37087" s="90" t="s">
        <v>5238</v>
      </c>
      <c r="BC37087" s="90" t="s">
        <v>41610</v>
      </c>
      <c r="BD37087" s="90"/>
    </row>
    <row r="37088" spans="53:56" ht="15" x14ac:dyDescent="0.25">
      <c r="BA37088" s="91" t="s">
        <v>41666</v>
      </c>
      <c r="BB37088" s="91" t="s">
        <v>5238</v>
      </c>
      <c r="BC37088" s="91" t="s">
        <v>21144</v>
      </c>
      <c r="BD37088" s="91"/>
    </row>
    <row r="37089" spans="53:56" ht="15" x14ac:dyDescent="0.25">
      <c r="BA37089" s="90" t="s">
        <v>41667</v>
      </c>
      <c r="BB37089" s="90" t="s">
        <v>5238</v>
      </c>
      <c r="BC37089" s="90" t="s">
        <v>16538</v>
      </c>
      <c r="BD37089" s="90"/>
    </row>
    <row r="37090" spans="53:56" ht="15" x14ac:dyDescent="0.25">
      <c r="BA37090" s="90" t="s">
        <v>41667</v>
      </c>
      <c r="BB37090" s="90" t="s">
        <v>5238</v>
      </c>
      <c r="BC37090" s="90" t="s">
        <v>41299</v>
      </c>
      <c r="BD37090" s="90"/>
    </row>
    <row r="37091" spans="53:56" ht="15" x14ac:dyDescent="0.25">
      <c r="BA37091" s="91" t="s">
        <v>41667</v>
      </c>
      <c r="BB37091" s="91" t="s">
        <v>5238</v>
      </c>
      <c r="BC37091" s="91" t="s">
        <v>41615</v>
      </c>
      <c r="BD37091" s="91"/>
    </row>
    <row r="37092" spans="53:56" ht="15" x14ac:dyDescent="0.25">
      <c r="BA37092" s="90" t="s">
        <v>41668</v>
      </c>
      <c r="BB37092" s="90" t="s">
        <v>5238</v>
      </c>
      <c r="BC37092" s="90" t="s">
        <v>41615</v>
      </c>
      <c r="BD37092" s="90"/>
    </row>
    <row r="37093" spans="53:56" ht="15" x14ac:dyDescent="0.25">
      <c r="BA37093" s="91" t="s">
        <v>41669</v>
      </c>
      <c r="BB37093" s="91" t="s">
        <v>5238</v>
      </c>
      <c r="BC37093" s="91" t="s">
        <v>40413</v>
      </c>
      <c r="BD37093" s="91"/>
    </row>
    <row r="37094" spans="53:56" ht="15" x14ac:dyDescent="0.25">
      <c r="BA37094" s="91" t="s">
        <v>41669</v>
      </c>
      <c r="BB37094" s="91" t="s">
        <v>5238</v>
      </c>
      <c r="BC37094" s="91" t="s">
        <v>38844</v>
      </c>
      <c r="BD37094" s="91"/>
    </row>
    <row r="37095" spans="53:56" ht="15" x14ac:dyDescent="0.25">
      <c r="BA37095" s="91" t="s">
        <v>41670</v>
      </c>
      <c r="BB37095" s="91" t="s">
        <v>5238</v>
      </c>
      <c r="BC37095" s="91" t="s">
        <v>41299</v>
      </c>
      <c r="BD37095" s="91"/>
    </row>
    <row r="37096" spans="53:56" ht="15" x14ac:dyDescent="0.25">
      <c r="BA37096" s="90" t="s">
        <v>41671</v>
      </c>
      <c r="BB37096" s="90" t="s">
        <v>5238</v>
      </c>
      <c r="BC37096" s="90" t="s">
        <v>41221</v>
      </c>
      <c r="BD37096" s="90"/>
    </row>
    <row r="37097" spans="53:56" ht="15" x14ac:dyDescent="0.25">
      <c r="BA37097" s="91" t="s">
        <v>41672</v>
      </c>
      <c r="BB37097" s="91" t="s">
        <v>5238</v>
      </c>
      <c r="BC37097" s="91" t="s">
        <v>40559</v>
      </c>
      <c r="BD37097" s="91"/>
    </row>
    <row r="37098" spans="53:56" ht="15" x14ac:dyDescent="0.25">
      <c r="BA37098" s="90" t="s">
        <v>41673</v>
      </c>
      <c r="BB37098" s="90" t="s">
        <v>5238</v>
      </c>
      <c r="BC37098" s="90" t="s">
        <v>21144</v>
      </c>
      <c r="BD37098" s="90"/>
    </row>
    <row r="37099" spans="53:56" ht="15" x14ac:dyDescent="0.25">
      <c r="BA37099" s="91" t="s">
        <v>41674</v>
      </c>
      <c r="BB37099" s="91" t="s">
        <v>5238</v>
      </c>
      <c r="BC37099" s="91" t="s">
        <v>21144</v>
      </c>
      <c r="BD37099" s="91"/>
    </row>
    <row r="37100" spans="53:56" ht="15" x14ac:dyDescent="0.25">
      <c r="BA37100" s="90" t="s">
        <v>41675</v>
      </c>
      <c r="BB37100" s="90" t="s">
        <v>5238</v>
      </c>
      <c r="BC37100" s="90" t="s">
        <v>41221</v>
      </c>
      <c r="BD37100" s="90"/>
    </row>
    <row r="37101" spans="53:56" ht="15" x14ac:dyDescent="0.25">
      <c r="BA37101" s="90" t="s">
        <v>41676</v>
      </c>
      <c r="BB37101" s="90" t="s">
        <v>5238</v>
      </c>
      <c r="BC37101" s="90" t="s">
        <v>41615</v>
      </c>
      <c r="BD37101" s="90"/>
    </row>
    <row r="37102" spans="53:56" ht="15" x14ac:dyDescent="0.25">
      <c r="BA37102" s="91" t="s">
        <v>41677</v>
      </c>
      <c r="BB37102" s="91" t="s">
        <v>5238</v>
      </c>
      <c r="BC37102" s="91" t="s">
        <v>41313</v>
      </c>
      <c r="BD37102" s="91"/>
    </row>
    <row r="37103" spans="53:56" ht="15" x14ac:dyDescent="0.25">
      <c r="BA37103" s="90" t="s">
        <v>41678</v>
      </c>
      <c r="BB37103" s="90" t="s">
        <v>5238</v>
      </c>
      <c r="BC37103" s="90" t="s">
        <v>21144</v>
      </c>
      <c r="BD37103" s="90"/>
    </row>
    <row r="37104" spans="53:56" ht="15" x14ac:dyDescent="0.25">
      <c r="BA37104" s="91" t="s">
        <v>41679</v>
      </c>
      <c r="BB37104" s="91" t="s">
        <v>5238</v>
      </c>
      <c r="BC37104" s="91" t="s">
        <v>21144</v>
      </c>
      <c r="BD37104" s="91"/>
    </row>
    <row r="37105" spans="53:56" ht="15" x14ac:dyDescent="0.25">
      <c r="BA37105" s="91" t="s">
        <v>41680</v>
      </c>
      <c r="BB37105" s="91" t="s">
        <v>5238</v>
      </c>
      <c r="BC37105" s="91" t="s">
        <v>21144</v>
      </c>
      <c r="BD37105" s="91"/>
    </row>
    <row r="37106" spans="53:56" ht="15" x14ac:dyDescent="0.25">
      <c r="BA37106" s="90" t="s">
        <v>41681</v>
      </c>
      <c r="BB37106" s="90" t="s">
        <v>5238</v>
      </c>
      <c r="BC37106" s="90" t="s">
        <v>21144</v>
      </c>
      <c r="BD37106" s="90"/>
    </row>
    <row r="37107" spans="53:56" ht="15" x14ac:dyDescent="0.25">
      <c r="BA37107" s="90" t="s">
        <v>41682</v>
      </c>
      <c r="BB37107" s="90" t="s">
        <v>5238</v>
      </c>
      <c r="BC37107" s="90" t="s">
        <v>38844</v>
      </c>
      <c r="BD37107" s="90"/>
    </row>
    <row r="37108" spans="53:56" ht="15" x14ac:dyDescent="0.25">
      <c r="BA37108" s="91" t="s">
        <v>41683</v>
      </c>
      <c r="BB37108" s="91" t="s">
        <v>5238</v>
      </c>
      <c r="BC37108" s="91" t="s">
        <v>38844</v>
      </c>
      <c r="BD37108" s="91"/>
    </row>
    <row r="37109" spans="53:56" ht="15" x14ac:dyDescent="0.25">
      <c r="BA37109" s="90" t="s">
        <v>41684</v>
      </c>
      <c r="BB37109" s="90" t="s">
        <v>5238</v>
      </c>
      <c r="BC37109" s="90" t="s">
        <v>38844</v>
      </c>
      <c r="BD37109" s="90"/>
    </row>
    <row r="37110" spans="53:56" ht="15" x14ac:dyDescent="0.25">
      <c r="BA37110" s="91" t="s">
        <v>41685</v>
      </c>
      <c r="BB37110" s="91" t="s">
        <v>5238</v>
      </c>
      <c r="BC37110" s="91" t="s">
        <v>38844</v>
      </c>
      <c r="BD37110" s="91"/>
    </row>
    <row r="37111" spans="53:56" ht="15" x14ac:dyDescent="0.25">
      <c r="BA37111" s="90" t="s">
        <v>41686</v>
      </c>
      <c r="BB37111" s="90" t="s">
        <v>5238</v>
      </c>
      <c r="BC37111" s="90" t="s">
        <v>38844</v>
      </c>
      <c r="BD37111" s="90"/>
    </row>
    <row r="37112" spans="53:56" ht="15" x14ac:dyDescent="0.25">
      <c r="BA37112" s="91" t="s">
        <v>41687</v>
      </c>
      <c r="BB37112" s="91" t="s">
        <v>5238</v>
      </c>
      <c r="BC37112" s="91" t="s">
        <v>38844</v>
      </c>
      <c r="BD37112" s="91"/>
    </row>
    <row r="37113" spans="53:56" ht="15" x14ac:dyDescent="0.25">
      <c r="BA37113" s="90" t="s">
        <v>41688</v>
      </c>
      <c r="BB37113" s="90" t="s">
        <v>5238</v>
      </c>
      <c r="BC37113" s="90" t="s">
        <v>38844</v>
      </c>
      <c r="BD37113" s="90"/>
    </row>
    <row r="37114" spans="53:56" ht="15" x14ac:dyDescent="0.25">
      <c r="BA37114" s="91" t="s">
        <v>41689</v>
      </c>
      <c r="BB37114" s="91" t="s">
        <v>5238</v>
      </c>
      <c r="BC37114" s="91" t="s">
        <v>38844</v>
      </c>
      <c r="BD37114" s="91"/>
    </row>
    <row r="37115" spans="53:56" ht="15" x14ac:dyDescent="0.25">
      <c r="BA37115" s="91" t="s">
        <v>41690</v>
      </c>
      <c r="BB37115" s="91" t="s">
        <v>5238</v>
      </c>
      <c r="BC37115" s="91" t="s">
        <v>38844</v>
      </c>
      <c r="BD37115" s="91"/>
    </row>
    <row r="37116" spans="53:56" ht="15" x14ac:dyDescent="0.25">
      <c r="BA37116" s="90" t="s">
        <v>41691</v>
      </c>
      <c r="BB37116" s="90" t="s">
        <v>5238</v>
      </c>
      <c r="BC37116" s="90" t="s">
        <v>38844</v>
      </c>
      <c r="BD37116" s="90"/>
    </row>
    <row r="37117" spans="53:56" ht="15" x14ac:dyDescent="0.25">
      <c r="BA37117" s="91" t="s">
        <v>41692</v>
      </c>
      <c r="BB37117" s="91" t="s">
        <v>5238</v>
      </c>
      <c r="BC37117" s="91" t="s">
        <v>38844</v>
      </c>
      <c r="BD37117" s="91"/>
    </row>
    <row r="37118" spans="53:56" ht="15" x14ac:dyDescent="0.25">
      <c r="BA37118" s="90" t="s">
        <v>41693</v>
      </c>
      <c r="BB37118" s="90" t="s">
        <v>5238</v>
      </c>
      <c r="BC37118" s="90" t="s">
        <v>38844</v>
      </c>
      <c r="BD37118" s="90"/>
    </row>
    <row r="37119" spans="53:56" ht="15" x14ac:dyDescent="0.25">
      <c r="BA37119" s="91" t="s">
        <v>41694</v>
      </c>
      <c r="BB37119" s="91" t="s">
        <v>5238</v>
      </c>
      <c r="BC37119" s="91" t="s">
        <v>38844</v>
      </c>
      <c r="BD37119" s="91"/>
    </row>
    <row r="37120" spans="53:56" ht="15" x14ac:dyDescent="0.25">
      <c r="BA37120" s="90" t="s">
        <v>41695</v>
      </c>
      <c r="BB37120" s="90" t="s">
        <v>5238</v>
      </c>
      <c r="BC37120" s="90" t="s">
        <v>38844</v>
      </c>
      <c r="BD37120" s="90"/>
    </row>
    <row r="37121" spans="53:56" ht="15" x14ac:dyDescent="0.25">
      <c r="BA37121" s="90" t="s">
        <v>41696</v>
      </c>
      <c r="BB37121" s="90" t="s">
        <v>5238</v>
      </c>
      <c r="BC37121" s="90" t="s">
        <v>38844</v>
      </c>
      <c r="BD37121" s="90"/>
    </row>
    <row r="37122" spans="53:56" ht="15" x14ac:dyDescent="0.25">
      <c r="BA37122" s="91" t="s">
        <v>41697</v>
      </c>
      <c r="BB37122" s="91" t="s">
        <v>5238</v>
      </c>
      <c r="BC37122" s="91" t="s">
        <v>38844</v>
      </c>
      <c r="BD37122" s="91"/>
    </row>
    <row r="37123" spans="53:56" ht="15" x14ac:dyDescent="0.25">
      <c r="BA37123" s="90" t="s">
        <v>41698</v>
      </c>
      <c r="BB37123" s="90" t="s">
        <v>5238</v>
      </c>
      <c r="BC37123" s="90" t="s">
        <v>21144</v>
      </c>
      <c r="BD37123" s="90"/>
    </row>
    <row r="37124" spans="53:56" ht="15" x14ac:dyDescent="0.25">
      <c r="BA37124" s="91" t="s">
        <v>41699</v>
      </c>
      <c r="BB37124" s="91" t="s">
        <v>5238</v>
      </c>
      <c r="BC37124" s="91" t="s">
        <v>38844</v>
      </c>
      <c r="BD37124" s="91"/>
    </row>
    <row r="37125" spans="53:56" ht="15" x14ac:dyDescent="0.25">
      <c r="BA37125" s="90" t="s">
        <v>41700</v>
      </c>
      <c r="BB37125" s="90" t="s">
        <v>5238</v>
      </c>
      <c r="BC37125" s="90" t="s">
        <v>38844</v>
      </c>
      <c r="BD37125" s="90"/>
    </row>
    <row r="37126" spans="53:56" ht="15" x14ac:dyDescent="0.25">
      <c r="BA37126" s="91" t="s">
        <v>41701</v>
      </c>
      <c r="BB37126" s="91" t="s">
        <v>5238</v>
      </c>
      <c r="BC37126" s="91" t="s">
        <v>38844</v>
      </c>
      <c r="BD37126" s="91"/>
    </row>
    <row r="37127" spans="53:56" ht="15" x14ac:dyDescent="0.25">
      <c r="BA37127" s="91" t="s">
        <v>41702</v>
      </c>
      <c r="BB37127" s="91" t="s">
        <v>5238</v>
      </c>
      <c r="BC37127" s="91" t="s">
        <v>38844</v>
      </c>
      <c r="BD37127" s="91"/>
    </row>
    <row r="37128" spans="53:56" ht="15" x14ac:dyDescent="0.25">
      <c r="BA37128" s="90" t="s">
        <v>41703</v>
      </c>
      <c r="BB37128" s="90" t="s">
        <v>5238</v>
      </c>
      <c r="BC37128" s="90" t="s">
        <v>38844</v>
      </c>
      <c r="BD37128" s="90"/>
    </row>
    <row r="37129" spans="53:56" ht="15" x14ac:dyDescent="0.25">
      <c r="BA37129" s="91" t="s">
        <v>41704</v>
      </c>
      <c r="BB37129" s="91" t="s">
        <v>5238</v>
      </c>
      <c r="BC37129" s="91" t="s">
        <v>38844</v>
      </c>
      <c r="BD37129" s="91"/>
    </row>
    <row r="37130" spans="53:56" ht="15" x14ac:dyDescent="0.25">
      <c r="BA37130" s="90" t="s">
        <v>41705</v>
      </c>
      <c r="BB37130" s="90" t="s">
        <v>5238</v>
      </c>
      <c r="BC37130" s="90" t="s">
        <v>38844</v>
      </c>
      <c r="BD37130" s="90"/>
    </row>
    <row r="37131" spans="53:56" ht="15" x14ac:dyDescent="0.25">
      <c r="BA37131" s="90" t="s">
        <v>41706</v>
      </c>
      <c r="BB37131" s="90" t="s">
        <v>5238</v>
      </c>
      <c r="BC37131" s="90" t="s">
        <v>38844</v>
      </c>
      <c r="BD37131" s="90"/>
    </row>
    <row r="37132" spans="53:56" ht="15" x14ac:dyDescent="0.25">
      <c r="BA37132" s="91" t="s">
        <v>41707</v>
      </c>
      <c r="BB37132" s="91" t="s">
        <v>5238</v>
      </c>
      <c r="BC37132" s="91" t="s">
        <v>38844</v>
      </c>
      <c r="BD37132" s="91"/>
    </row>
    <row r="37133" spans="53:56" ht="15" x14ac:dyDescent="0.25">
      <c r="BA37133" s="90" t="s">
        <v>41708</v>
      </c>
      <c r="BB37133" s="90" t="s">
        <v>5238</v>
      </c>
      <c r="BC37133" s="90" t="s">
        <v>38844</v>
      </c>
      <c r="BD37133" s="90"/>
    </row>
    <row r="37134" spans="53:56" ht="15" x14ac:dyDescent="0.25">
      <c r="BA37134" s="91" t="s">
        <v>41709</v>
      </c>
      <c r="BB37134" s="91" t="s">
        <v>5238</v>
      </c>
      <c r="BC37134" s="91" t="s">
        <v>38844</v>
      </c>
      <c r="BD37134" s="91"/>
    </row>
    <row r="37135" spans="53:56" ht="15" x14ac:dyDescent="0.25">
      <c r="BA37135" s="91" t="s">
        <v>41710</v>
      </c>
      <c r="BB37135" s="91" t="s">
        <v>5238</v>
      </c>
      <c r="BC37135" s="91" t="s">
        <v>38844</v>
      </c>
      <c r="BD37135" s="91"/>
    </row>
    <row r="37136" spans="53:56" ht="15" x14ac:dyDescent="0.25">
      <c r="BA37136" s="90" t="s">
        <v>41710</v>
      </c>
      <c r="BB37136" s="90" t="s">
        <v>5238</v>
      </c>
      <c r="BC37136" s="90" t="s">
        <v>21144</v>
      </c>
      <c r="BD37136" s="90"/>
    </row>
    <row r="37137" spans="53:56" ht="15" x14ac:dyDescent="0.25">
      <c r="BA37137" s="91" t="s">
        <v>41711</v>
      </c>
      <c r="BB37137" s="91" t="s">
        <v>5238</v>
      </c>
      <c r="BC37137" s="91" t="s">
        <v>38844</v>
      </c>
      <c r="BD37137" s="91"/>
    </row>
    <row r="37138" spans="53:56" ht="15" x14ac:dyDescent="0.25">
      <c r="BA37138" s="90" t="s">
        <v>41712</v>
      </c>
      <c r="BB37138" s="90" t="s">
        <v>5238</v>
      </c>
      <c r="BC37138" s="90" t="s">
        <v>38844</v>
      </c>
      <c r="BD37138" s="90"/>
    </row>
    <row r="37139" spans="53:56" ht="15" x14ac:dyDescent="0.25">
      <c r="BA37139" s="90" t="s">
        <v>41713</v>
      </c>
      <c r="BB37139" s="90" t="s">
        <v>5238</v>
      </c>
      <c r="BC37139" s="90" t="s">
        <v>38844</v>
      </c>
      <c r="BD37139" s="90"/>
    </row>
    <row r="37140" spans="53:56" ht="15" x14ac:dyDescent="0.25">
      <c r="BA37140" s="91" t="s">
        <v>41714</v>
      </c>
      <c r="BB37140" s="91" t="s">
        <v>5238</v>
      </c>
      <c r="BC37140" s="91" t="s">
        <v>38844</v>
      </c>
      <c r="BD37140" s="91"/>
    </row>
    <row r="37141" spans="53:56" ht="15" x14ac:dyDescent="0.25">
      <c r="BA37141" s="90" t="s">
        <v>41715</v>
      </c>
      <c r="BB37141" s="90" t="s">
        <v>5238</v>
      </c>
      <c r="BC37141" s="90" t="s">
        <v>38844</v>
      </c>
      <c r="BD37141" s="90"/>
    </row>
    <row r="37142" spans="53:56" ht="15" x14ac:dyDescent="0.25">
      <c r="BA37142" s="91" t="s">
        <v>41716</v>
      </c>
      <c r="BB37142" s="91" t="s">
        <v>5238</v>
      </c>
      <c r="BC37142" s="91" t="s">
        <v>38844</v>
      </c>
      <c r="BD37142" s="91"/>
    </row>
    <row r="37143" spans="53:56" ht="15" x14ac:dyDescent="0.25">
      <c r="BA37143" s="90" t="s">
        <v>41717</v>
      </c>
      <c r="BB37143" s="90" t="s">
        <v>5238</v>
      </c>
      <c r="BC37143" s="90" t="s">
        <v>41615</v>
      </c>
      <c r="BD37143" s="90"/>
    </row>
    <row r="37144" spans="53:56" ht="15" x14ac:dyDescent="0.25">
      <c r="BA37144" s="90" t="s">
        <v>41717</v>
      </c>
      <c r="BB37144" s="90" t="s">
        <v>5238</v>
      </c>
      <c r="BC37144" s="90" t="s">
        <v>38844</v>
      </c>
      <c r="BD37144" s="90"/>
    </row>
    <row r="37145" spans="53:56" ht="15" x14ac:dyDescent="0.25">
      <c r="BA37145" s="90" t="s">
        <v>41718</v>
      </c>
      <c r="BB37145" s="90" t="s">
        <v>5238</v>
      </c>
      <c r="BC37145" s="90" t="s">
        <v>41615</v>
      </c>
      <c r="BD37145" s="90"/>
    </row>
    <row r="37146" spans="53:56" ht="15" x14ac:dyDescent="0.25">
      <c r="BA37146" s="91" t="s">
        <v>41718</v>
      </c>
      <c r="BB37146" s="91" t="s">
        <v>5238</v>
      </c>
      <c r="BC37146" s="91" t="s">
        <v>38844</v>
      </c>
      <c r="BD37146" s="91"/>
    </row>
    <row r="37147" spans="53:56" ht="15" x14ac:dyDescent="0.25">
      <c r="BA37147" s="90" t="s">
        <v>41719</v>
      </c>
      <c r="BB37147" s="90" t="s">
        <v>5238</v>
      </c>
      <c r="BC37147" s="90" t="s">
        <v>38844</v>
      </c>
      <c r="BD37147" s="90"/>
    </row>
    <row r="37148" spans="53:56" ht="15" x14ac:dyDescent="0.25">
      <c r="BA37148" s="91" t="s">
        <v>41720</v>
      </c>
      <c r="BB37148" s="91" t="s">
        <v>5238</v>
      </c>
      <c r="BC37148" s="91" t="s">
        <v>38844</v>
      </c>
      <c r="BD37148" s="91"/>
    </row>
    <row r="37149" spans="53:56" ht="15" x14ac:dyDescent="0.25">
      <c r="BA37149" s="90" t="s">
        <v>41721</v>
      </c>
      <c r="BB37149" s="90" t="s">
        <v>5238</v>
      </c>
      <c r="BC37149" s="90" t="s">
        <v>38844</v>
      </c>
      <c r="BD37149" s="90"/>
    </row>
    <row r="37150" spans="53:56" ht="15" x14ac:dyDescent="0.25">
      <c r="BA37150" s="91" t="s">
        <v>41722</v>
      </c>
      <c r="BB37150" s="91" t="s">
        <v>5238</v>
      </c>
      <c r="BC37150" s="91" t="s">
        <v>38844</v>
      </c>
      <c r="BD37150" s="91"/>
    </row>
    <row r="37151" spans="53:56" ht="15" x14ac:dyDescent="0.25">
      <c r="BA37151" s="90" t="s">
        <v>41723</v>
      </c>
      <c r="BB37151" s="90" t="s">
        <v>5238</v>
      </c>
      <c r="BC37151" s="90" t="s">
        <v>38844</v>
      </c>
      <c r="BD37151" s="90"/>
    </row>
    <row r="37152" spans="53:56" ht="15" x14ac:dyDescent="0.25">
      <c r="BA37152" s="91" t="s">
        <v>41724</v>
      </c>
      <c r="BB37152" s="91" t="s">
        <v>5238</v>
      </c>
      <c r="BC37152" s="91" t="s">
        <v>38844</v>
      </c>
      <c r="BD37152" s="91"/>
    </row>
    <row r="37153" spans="53:56" ht="15" x14ac:dyDescent="0.25">
      <c r="BA37153" s="90" t="s">
        <v>41725</v>
      </c>
      <c r="BB37153" s="90" t="s">
        <v>5238</v>
      </c>
      <c r="BC37153" s="90" t="s">
        <v>38844</v>
      </c>
      <c r="BD37153" s="90"/>
    </row>
    <row r="37154" spans="53:56" ht="15" x14ac:dyDescent="0.25">
      <c r="BA37154" s="91" t="s">
        <v>41726</v>
      </c>
      <c r="BB37154" s="91" t="s">
        <v>5238</v>
      </c>
      <c r="BC37154" s="91" t="s">
        <v>38844</v>
      </c>
      <c r="BD37154" s="91"/>
    </row>
    <row r="37155" spans="53:56" ht="15" x14ac:dyDescent="0.25">
      <c r="BA37155" s="90" t="s">
        <v>41727</v>
      </c>
      <c r="BB37155" s="90" t="s">
        <v>5238</v>
      </c>
      <c r="BC37155" s="90" t="s">
        <v>38844</v>
      </c>
      <c r="BD37155" s="90"/>
    </row>
    <row r="37156" spans="53:56" ht="15" x14ac:dyDescent="0.25">
      <c r="BA37156" s="91" t="s">
        <v>41728</v>
      </c>
      <c r="BB37156" s="91" t="s">
        <v>5238</v>
      </c>
      <c r="BC37156" s="91" t="s">
        <v>38844</v>
      </c>
      <c r="BD37156" s="91"/>
    </row>
    <row r="37157" spans="53:56" ht="15" x14ac:dyDescent="0.25">
      <c r="BA37157" s="90" t="s">
        <v>41729</v>
      </c>
      <c r="BB37157" s="90" t="s">
        <v>5238</v>
      </c>
      <c r="BC37157" s="90" t="s">
        <v>38844</v>
      </c>
      <c r="BD37157" s="90"/>
    </row>
    <row r="37158" spans="53:56" ht="15" x14ac:dyDescent="0.25">
      <c r="BA37158" s="91" t="s">
        <v>41730</v>
      </c>
      <c r="BB37158" s="91" t="s">
        <v>5238</v>
      </c>
      <c r="BC37158" s="91" t="s">
        <v>38844</v>
      </c>
      <c r="BD37158" s="91"/>
    </row>
    <row r="37159" spans="53:56" ht="15" x14ac:dyDescent="0.25">
      <c r="BA37159" s="90" t="s">
        <v>41730</v>
      </c>
      <c r="BB37159" s="90" t="s">
        <v>5238</v>
      </c>
      <c r="BC37159" s="90" t="s">
        <v>21144</v>
      </c>
      <c r="BD37159" s="90"/>
    </row>
    <row r="37160" spans="53:56" ht="15" x14ac:dyDescent="0.25">
      <c r="BA37160" s="90" t="s">
        <v>41731</v>
      </c>
      <c r="BB37160" s="90" t="s">
        <v>5238</v>
      </c>
      <c r="BC37160" s="90" t="s">
        <v>38844</v>
      </c>
      <c r="BD37160" s="90"/>
    </row>
    <row r="37161" spans="53:56" ht="15" x14ac:dyDescent="0.25">
      <c r="BA37161" s="91" t="s">
        <v>41732</v>
      </c>
      <c r="BB37161" s="91" t="s">
        <v>5238</v>
      </c>
      <c r="BC37161" s="91" t="s">
        <v>38844</v>
      </c>
      <c r="BD37161" s="91"/>
    </row>
    <row r="37162" spans="53:56" ht="15" x14ac:dyDescent="0.25">
      <c r="BA37162" s="90" t="s">
        <v>41733</v>
      </c>
      <c r="BB37162" s="90" t="s">
        <v>5238</v>
      </c>
      <c r="BC37162" s="90" t="s">
        <v>38844</v>
      </c>
      <c r="BD37162" s="90"/>
    </row>
    <row r="37163" spans="53:56" ht="15" x14ac:dyDescent="0.25">
      <c r="BA37163" s="91" t="s">
        <v>41734</v>
      </c>
      <c r="BB37163" s="91" t="s">
        <v>5238</v>
      </c>
      <c r="BC37163" s="91" t="s">
        <v>38844</v>
      </c>
      <c r="BD37163" s="91"/>
    </row>
    <row r="37164" spans="53:56" ht="15" x14ac:dyDescent="0.25">
      <c r="BA37164" s="90" t="s">
        <v>41735</v>
      </c>
      <c r="BB37164" s="90" t="s">
        <v>5238</v>
      </c>
      <c r="BC37164" s="90" t="s">
        <v>38844</v>
      </c>
      <c r="BD37164" s="90"/>
    </row>
    <row r="37165" spans="53:56" ht="15" x14ac:dyDescent="0.25">
      <c r="BA37165" s="91" t="s">
        <v>41736</v>
      </c>
      <c r="BB37165" s="91" t="s">
        <v>5238</v>
      </c>
      <c r="BC37165" s="91" t="s">
        <v>38844</v>
      </c>
      <c r="BD37165" s="91"/>
    </row>
    <row r="37166" spans="53:56" ht="15" x14ac:dyDescent="0.25">
      <c r="BA37166" s="90" t="s">
        <v>41737</v>
      </c>
      <c r="BB37166" s="90" t="s">
        <v>5238</v>
      </c>
      <c r="BC37166" s="90" t="s">
        <v>38844</v>
      </c>
      <c r="BD37166" s="90"/>
    </row>
    <row r="37167" spans="53:56" ht="15" x14ac:dyDescent="0.25">
      <c r="BA37167" s="91" t="s">
        <v>41738</v>
      </c>
      <c r="BB37167" s="91" t="s">
        <v>5238</v>
      </c>
      <c r="BC37167" s="91" t="s">
        <v>38844</v>
      </c>
      <c r="BD37167" s="91"/>
    </row>
    <row r="37168" spans="53:56" ht="15" x14ac:dyDescent="0.25">
      <c r="BA37168" s="90" t="s">
        <v>41739</v>
      </c>
      <c r="BB37168" s="90" t="s">
        <v>5238</v>
      </c>
      <c r="BC37168" s="90" t="s">
        <v>38844</v>
      </c>
      <c r="BD37168" s="90"/>
    </row>
    <row r="37169" spans="53:56" ht="15" x14ac:dyDescent="0.25">
      <c r="BA37169" s="91" t="s">
        <v>41739</v>
      </c>
      <c r="BB37169" s="91" t="s">
        <v>5238</v>
      </c>
      <c r="BC37169" s="91" t="s">
        <v>21144</v>
      </c>
      <c r="BD37169" s="91"/>
    </row>
    <row r="37170" spans="53:56" ht="15" x14ac:dyDescent="0.25">
      <c r="BA37170" s="91" t="s">
        <v>41740</v>
      </c>
      <c r="BB37170" s="91" t="s">
        <v>5238</v>
      </c>
      <c r="BC37170" s="91" t="s">
        <v>38844</v>
      </c>
      <c r="BD37170" s="91"/>
    </row>
    <row r="37171" spans="53:56" ht="15" x14ac:dyDescent="0.25">
      <c r="BA37171" s="90" t="s">
        <v>41741</v>
      </c>
      <c r="BB37171" s="90" t="s">
        <v>5238</v>
      </c>
      <c r="BC37171" s="90" t="s">
        <v>38844</v>
      </c>
      <c r="BD37171" s="90"/>
    </row>
    <row r="37172" spans="53:56" ht="15" x14ac:dyDescent="0.25">
      <c r="BA37172" s="91" t="s">
        <v>41742</v>
      </c>
      <c r="BB37172" s="91" t="s">
        <v>5238</v>
      </c>
      <c r="BC37172" s="91" t="s">
        <v>38844</v>
      </c>
      <c r="BD37172" s="91"/>
    </row>
    <row r="37173" spans="53:56" ht="15" x14ac:dyDescent="0.25">
      <c r="BA37173" s="90" t="s">
        <v>41743</v>
      </c>
      <c r="BB37173" s="90" t="s">
        <v>5238</v>
      </c>
      <c r="BC37173" s="90" t="s">
        <v>38844</v>
      </c>
      <c r="BD37173" s="90"/>
    </row>
    <row r="37174" spans="53:56" ht="15" x14ac:dyDescent="0.25">
      <c r="BA37174" s="91" t="s">
        <v>41744</v>
      </c>
      <c r="BB37174" s="91" t="s">
        <v>5238</v>
      </c>
      <c r="BC37174" s="91" t="s">
        <v>38844</v>
      </c>
      <c r="BD37174" s="91"/>
    </row>
    <row r="37175" spans="53:56" ht="15" x14ac:dyDescent="0.25">
      <c r="BA37175" s="90" t="s">
        <v>41745</v>
      </c>
      <c r="BB37175" s="90" t="s">
        <v>5238</v>
      </c>
      <c r="BC37175" s="90" t="s">
        <v>38844</v>
      </c>
      <c r="BD37175" s="90"/>
    </row>
    <row r="37176" spans="53:56" ht="15" x14ac:dyDescent="0.25">
      <c r="BA37176" s="91" t="s">
        <v>41746</v>
      </c>
      <c r="BB37176" s="91" t="s">
        <v>5238</v>
      </c>
      <c r="BC37176" s="91" t="s">
        <v>38844</v>
      </c>
      <c r="BD37176" s="91"/>
    </row>
    <row r="37177" spans="53:56" ht="15" x14ac:dyDescent="0.25">
      <c r="BA37177" s="90" t="s">
        <v>41747</v>
      </c>
      <c r="BB37177" s="90" t="s">
        <v>5238</v>
      </c>
      <c r="BC37177" s="90" t="s">
        <v>38844</v>
      </c>
      <c r="BD37177" s="90"/>
    </row>
    <row r="37178" spans="53:56" ht="15" x14ac:dyDescent="0.25">
      <c r="BA37178" s="91" t="s">
        <v>41748</v>
      </c>
      <c r="BB37178" s="91" t="s">
        <v>5238</v>
      </c>
      <c r="BC37178" s="91" t="s">
        <v>38844</v>
      </c>
      <c r="BD37178" s="91"/>
    </row>
    <row r="37179" spans="53:56" ht="15" x14ac:dyDescent="0.25">
      <c r="BA37179" s="90" t="s">
        <v>41749</v>
      </c>
      <c r="BB37179" s="90" t="s">
        <v>5238</v>
      </c>
      <c r="BC37179" s="90" t="s">
        <v>38844</v>
      </c>
      <c r="BD37179" s="90"/>
    </row>
    <row r="37180" spans="53:56" ht="15" x14ac:dyDescent="0.25">
      <c r="BA37180" s="91" t="s">
        <v>41750</v>
      </c>
      <c r="BB37180" s="91" t="s">
        <v>5238</v>
      </c>
      <c r="BC37180" s="91" t="s">
        <v>38844</v>
      </c>
      <c r="BD37180" s="91"/>
    </row>
    <row r="37181" spans="53:56" ht="15" x14ac:dyDescent="0.25">
      <c r="BA37181" s="91" t="s">
        <v>41751</v>
      </c>
      <c r="BB37181" s="91" t="s">
        <v>5238</v>
      </c>
      <c r="BC37181" s="91" t="s">
        <v>38844</v>
      </c>
      <c r="BD37181" s="91"/>
    </row>
    <row r="37182" spans="53:56" ht="15" x14ac:dyDescent="0.25">
      <c r="BA37182" s="90" t="s">
        <v>41752</v>
      </c>
      <c r="BB37182" s="90" t="s">
        <v>5238</v>
      </c>
      <c r="BC37182" s="90" t="s">
        <v>38844</v>
      </c>
      <c r="BD37182" s="90"/>
    </row>
    <row r="37183" spans="53:56" ht="15" x14ac:dyDescent="0.25">
      <c r="BA37183" s="91" t="s">
        <v>41753</v>
      </c>
      <c r="BB37183" s="91" t="s">
        <v>5238</v>
      </c>
      <c r="BC37183" s="91" t="s">
        <v>38844</v>
      </c>
      <c r="BD37183" s="91"/>
    </row>
    <row r="37184" spans="53:56" ht="15" x14ac:dyDescent="0.25">
      <c r="BA37184" s="90" t="s">
        <v>41754</v>
      </c>
      <c r="BB37184" s="90" t="s">
        <v>5238</v>
      </c>
      <c r="BC37184" s="90" t="s">
        <v>38844</v>
      </c>
      <c r="BD37184" s="90"/>
    </row>
    <row r="37185" spans="53:56" ht="15" x14ac:dyDescent="0.25">
      <c r="BA37185" s="91" t="s">
        <v>41755</v>
      </c>
      <c r="BB37185" s="91" t="s">
        <v>5238</v>
      </c>
      <c r="BC37185" s="91" t="s">
        <v>38844</v>
      </c>
      <c r="BD37185" s="91"/>
    </row>
    <row r="37186" spans="53:56" ht="15" x14ac:dyDescent="0.25">
      <c r="BA37186" s="90" t="s">
        <v>41756</v>
      </c>
      <c r="BB37186" s="90" t="s">
        <v>5238</v>
      </c>
      <c r="BC37186" s="90" t="s">
        <v>38844</v>
      </c>
      <c r="BD37186" s="90"/>
    </row>
    <row r="37187" spans="53:56" ht="15" x14ac:dyDescent="0.25">
      <c r="BA37187" s="91" t="s">
        <v>41757</v>
      </c>
      <c r="BB37187" s="91" t="s">
        <v>5238</v>
      </c>
      <c r="BC37187" s="91" t="s">
        <v>38844</v>
      </c>
      <c r="BD37187" s="91"/>
    </row>
    <row r="37188" spans="53:56" ht="15" x14ac:dyDescent="0.25">
      <c r="BA37188" s="90" t="s">
        <v>41758</v>
      </c>
      <c r="BB37188" s="90" t="s">
        <v>5238</v>
      </c>
      <c r="BC37188" s="90" t="s">
        <v>38844</v>
      </c>
      <c r="BD37188" s="90"/>
    </row>
    <row r="37189" spans="53:56" ht="15" x14ac:dyDescent="0.25">
      <c r="BA37189" s="91" t="s">
        <v>41759</v>
      </c>
      <c r="BB37189" s="91" t="s">
        <v>5238</v>
      </c>
      <c r="BC37189" s="91" t="s">
        <v>38844</v>
      </c>
      <c r="BD37189" s="91"/>
    </row>
    <row r="37190" spans="53:56" ht="15" x14ac:dyDescent="0.25">
      <c r="BA37190" s="90" t="s">
        <v>41760</v>
      </c>
      <c r="BB37190" s="90" t="s">
        <v>5238</v>
      </c>
      <c r="BC37190" s="90" t="s">
        <v>38844</v>
      </c>
      <c r="BD37190" s="90"/>
    </row>
    <row r="37191" spans="53:56" ht="15" x14ac:dyDescent="0.25">
      <c r="BA37191" s="91" t="s">
        <v>41761</v>
      </c>
      <c r="BB37191" s="91" t="s">
        <v>5238</v>
      </c>
      <c r="BC37191" s="91" t="s">
        <v>38844</v>
      </c>
      <c r="BD37191" s="91"/>
    </row>
    <row r="37192" spans="53:56" ht="15" x14ac:dyDescent="0.25">
      <c r="BA37192" s="90" t="s">
        <v>41762</v>
      </c>
      <c r="BB37192" s="90" t="s">
        <v>5238</v>
      </c>
      <c r="BC37192" s="90" t="s">
        <v>38844</v>
      </c>
      <c r="BD37192" s="90"/>
    </row>
    <row r="37193" spans="53:56" ht="15" x14ac:dyDescent="0.25">
      <c r="BA37193" s="91" t="s">
        <v>41763</v>
      </c>
      <c r="BB37193" s="91" t="s">
        <v>5238</v>
      </c>
      <c r="BC37193" s="91" t="s">
        <v>38844</v>
      </c>
      <c r="BD37193" s="91"/>
    </row>
    <row r="37194" spans="53:56" ht="15" x14ac:dyDescent="0.25">
      <c r="BA37194" s="90" t="s">
        <v>41764</v>
      </c>
      <c r="BB37194" s="90" t="s">
        <v>5238</v>
      </c>
      <c r="BC37194" s="90" t="s">
        <v>38844</v>
      </c>
      <c r="BD37194" s="90"/>
    </row>
    <row r="37195" spans="53:56" ht="15" x14ac:dyDescent="0.25">
      <c r="BA37195" s="90" t="s">
        <v>41765</v>
      </c>
      <c r="BB37195" s="90" t="s">
        <v>5238</v>
      </c>
      <c r="BC37195" s="90" t="s">
        <v>38844</v>
      </c>
      <c r="BD37195" s="90"/>
    </row>
    <row r="37196" spans="53:56" ht="15" x14ac:dyDescent="0.25">
      <c r="BA37196" s="91" t="s">
        <v>41766</v>
      </c>
      <c r="BB37196" s="91" t="s">
        <v>5238</v>
      </c>
      <c r="BC37196" s="91" t="s">
        <v>38844</v>
      </c>
      <c r="BD37196" s="91"/>
    </row>
    <row r="37197" spans="53:56" ht="15" x14ac:dyDescent="0.25">
      <c r="BA37197" s="91" t="s">
        <v>41767</v>
      </c>
      <c r="BB37197" s="91" t="s">
        <v>5238</v>
      </c>
      <c r="BC37197" s="91" t="s">
        <v>41768</v>
      </c>
      <c r="BD37197" s="91"/>
    </row>
    <row r="37198" spans="53:56" ht="15" x14ac:dyDescent="0.25">
      <c r="BA37198" s="90" t="s">
        <v>41769</v>
      </c>
      <c r="BB37198" s="90" t="s">
        <v>5238</v>
      </c>
      <c r="BC37198" s="90" t="s">
        <v>41768</v>
      </c>
      <c r="BD37198" s="90"/>
    </row>
    <row r="37199" spans="53:56" ht="15" x14ac:dyDescent="0.25">
      <c r="BA37199" s="91" t="s">
        <v>41770</v>
      </c>
      <c r="BB37199" s="91" t="s">
        <v>5238</v>
      </c>
      <c r="BC37199" s="91" t="s">
        <v>41771</v>
      </c>
      <c r="BD37199" s="91"/>
    </row>
    <row r="37200" spans="53:56" ht="15" x14ac:dyDescent="0.25">
      <c r="BA37200" s="90" t="s">
        <v>41772</v>
      </c>
      <c r="BB37200" s="90" t="s">
        <v>5238</v>
      </c>
      <c r="BC37200" s="90" t="s">
        <v>33891</v>
      </c>
      <c r="BD37200" s="90"/>
    </row>
    <row r="37201" spans="53:56" ht="15" x14ac:dyDescent="0.25">
      <c r="BA37201" s="91" t="s">
        <v>41773</v>
      </c>
      <c r="BB37201" s="91" t="s">
        <v>5238</v>
      </c>
      <c r="BC37201" s="91" t="s">
        <v>41774</v>
      </c>
      <c r="BD37201" s="91"/>
    </row>
    <row r="37202" spans="53:56" ht="15" x14ac:dyDescent="0.25">
      <c r="BA37202" s="90" t="s">
        <v>41775</v>
      </c>
      <c r="BB37202" s="90" t="s">
        <v>5238</v>
      </c>
      <c r="BC37202" s="90" t="s">
        <v>41771</v>
      </c>
      <c r="BD37202" s="90"/>
    </row>
    <row r="37203" spans="53:56" ht="15" x14ac:dyDescent="0.25">
      <c r="BA37203" s="91" t="s">
        <v>41776</v>
      </c>
      <c r="BB37203" s="91" t="s">
        <v>5238</v>
      </c>
      <c r="BC37203" s="91" t="s">
        <v>41777</v>
      </c>
      <c r="BD37203" s="91"/>
    </row>
    <row r="37204" spans="53:56" ht="15" x14ac:dyDescent="0.25">
      <c r="BA37204" s="90" t="s">
        <v>41778</v>
      </c>
      <c r="BB37204" s="90" t="s">
        <v>5238</v>
      </c>
      <c r="BC37204" s="90" t="s">
        <v>41779</v>
      </c>
      <c r="BD37204" s="90"/>
    </row>
    <row r="37205" spans="53:56" ht="15" x14ac:dyDescent="0.25">
      <c r="BA37205" s="91" t="s">
        <v>41780</v>
      </c>
      <c r="BB37205" s="91" t="s">
        <v>5238</v>
      </c>
      <c r="BC37205" s="91" t="s">
        <v>41771</v>
      </c>
      <c r="BD37205" s="91"/>
    </row>
    <row r="37206" spans="53:56" ht="15" x14ac:dyDescent="0.25">
      <c r="BA37206" s="90" t="s">
        <v>41781</v>
      </c>
      <c r="BB37206" s="90" t="s">
        <v>5238</v>
      </c>
      <c r="BC37206" s="90" t="s">
        <v>33891</v>
      </c>
      <c r="BD37206" s="90"/>
    </row>
    <row r="37207" spans="53:56" ht="15" x14ac:dyDescent="0.25">
      <c r="BA37207" s="90" t="s">
        <v>41782</v>
      </c>
      <c r="BB37207" s="90" t="s">
        <v>5238</v>
      </c>
      <c r="BC37207" s="90" t="s">
        <v>41771</v>
      </c>
      <c r="BD37207" s="90"/>
    </row>
    <row r="37208" spans="53:56" ht="15" x14ac:dyDescent="0.25">
      <c r="BA37208" s="91" t="s">
        <v>41783</v>
      </c>
      <c r="BB37208" s="91" t="s">
        <v>5238</v>
      </c>
      <c r="BC37208" s="91" t="s">
        <v>41784</v>
      </c>
      <c r="BD37208" s="91"/>
    </row>
    <row r="37209" spans="53:56" ht="15" x14ac:dyDescent="0.25">
      <c r="BA37209" s="90" t="s">
        <v>41785</v>
      </c>
      <c r="BB37209" s="90" t="s">
        <v>5238</v>
      </c>
      <c r="BC37209" s="90" t="s">
        <v>41768</v>
      </c>
      <c r="BD37209" s="90"/>
    </row>
    <row r="37210" spans="53:56" ht="15" x14ac:dyDescent="0.25">
      <c r="BA37210" s="91" t="s">
        <v>41786</v>
      </c>
      <c r="BB37210" s="91" t="s">
        <v>5238</v>
      </c>
      <c r="BC37210" s="91" t="s">
        <v>41774</v>
      </c>
      <c r="BD37210" s="91"/>
    </row>
    <row r="37211" spans="53:56" ht="15" x14ac:dyDescent="0.25">
      <c r="BA37211" s="90" t="s">
        <v>41787</v>
      </c>
      <c r="BB37211" s="90" t="s">
        <v>5238</v>
      </c>
      <c r="BC37211" s="90" t="s">
        <v>41784</v>
      </c>
      <c r="BD37211" s="90"/>
    </row>
    <row r="37212" spans="53:56" ht="15" x14ac:dyDescent="0.25">
      <c r="BA37212" s="91" t="s">
        <v>41788</v>
      </c>
      <c r="BB37212" s="91" t="s">
        <v>5238</v>
      </c>
      <c r="BC37212" s="91" t="s">
        <v>41784</v>
      </c>
      <c r="BD37212" s="91"/>
    </row>
    <row r="37213" spans="53:56" ht="15" x14ac:dyDescent="0.25">
      <c r="BA37213" s="90" t="s">
        <v>41789</v>
      </c>
      <c r="BB37213" s="90" t="s">
        <v>5238</v>
      </c>
      <c r="BC37213" s="90" t="s">
        <v>41784</v>
      </c>
      <c r="BD37213" s="90"/>
    </row>
    <row r="37214" spans="53:56" ht="15" x14ac:dyDescent="0.25">
      <c r="BA37214" s="91" t="s">
        <v>41790</v>
      </c>
      <c r="BB37214" s="91" t="s">
        <v>5238</v>
      </c>
      <c r="BC37214" s="91" t="s">
        <v>41784</v>
      </c>
      <c r="BD37214" s="91"/>
    </row>
    <row r="37215" spans="53:56" ht="15" x14ac:dyDescent="0.25">
      <c r="BA37215" s="90" t="s">
        <v>41791</v>
      </c>
      <c r="BB37215" s="90" t="s">
        <v>5238</v>
      </c>
      <c r="BC37215" s="90" t="s">
        <v>41784</v>
      </c>
      <c r="BD37215" s="90"/>
    </row>
    <row r="37216" spans="53:56" ht="15" x14ac:dyDescent="0.25">
      <c r="BA37216" s="91" t="s">
        <v>41792</v>
      </c>
      <c r="BB37216" s="91" t="s">
        <v>5238</v>
      </c>
      <c r="BC37216" s="91" t="s">
        <v>24616</v>
      </c>
      <c r="BD37216" s="91"/>
    </row>
    <row r="37217" spans="53:56" ht="15" x14ac:dyDescent="0.25">
      <c r="BA37217" s="90" t="s">
        <v>41793</v>
      </c>
      <c r="BB37217" s="90" t="s">
        <v>5238</v>
      </c>
      <c r="BC37217" s="90" t="s">
        <v>18377</v>
      </c>
      <c r="BD37217" s="90"/>
    </row>
    <row r="37218" spans="53:56" ht="15" x14ac:dyDescent="0.25">
      <c r="BA37218" s="91" t="s">
        <v>41794</v>
      </c>
      <c r="BB37218" s="91" t="s">
        <v>5238</v>
      </c>
      <c r="BC37218" s="91" t="s">
        <v>41795</v>
      </c>
      <c r="BD37218" s="91"/>
    </row>
    <row r="37219" spans="53:56" ht="15" x14ac:dyDescent="0.25">
      <c r="BA37219" s="90" t="s">
        <v>41796</v>
      </c>
      <c r="BB37219" s="90" t="s">
        <v>5238</v>
      </c>
      <c r="BC37219" s="90" t="s">
        <v>41795</v>
      </c>
      <c r="BD37219" s="90"/>
    </row>
    <row r="37220" spans="53:56" ht="15" x14ac:dyDescent="0.25">
      <c r="BA37220" s="91" t="s">
        <v>41797</v>
      </c>
      <c r="BB37220" s="91" t="s">
        <v>5238</v>
      </c>
      <c r="BC37220" s="91" t="s">
        <v>41795</v>
      </c>
      <c r="BD37220" s="91"/>
    </row>
    <row r="37221" spans="53:56" ht="15" x14ac:dyDescent="0.25">
      <c r="BA37221" s="91" t="s">
        <v>41798</v>
      </c>
      <c r="BB37221" s="91" t="s">
        <v>5238</v>
      </c>
      <c r="BC37221" s="91" t="s">
        <v>24616</v>
      </c>
      <c r="BD37221" s="91"/>
    </row>
    <row r="37222" spans="53:56" ht="15" x14ac:dyDescent="0.25">
      <c r="BA37222" s="90" t="s">
        <v>41799</v>
      </c>
      <c r="BB37222" s="90" t="s">
        <v>5238</v>
      </c>
      <c r="BC37222" s="90" t="s">
        <v>41768</v>
      </c>
      <c r="BD37222" s="90"/>
    </row>
    <row r="37223" spans="53:56" ht="15" x14ac:dyDescent="0.25">
      <c r="BA37223" s="91" t="s">
        <v>41800</v>
      </c>
      <c r="BB37223" s="91" t="s">
        <v>5238</v>
      </c>
      <c r="BC37223" s="91" t="s">
        <v>41784</v>
      </c>
      <c r="BD37223" s="91"/>
    </row>
    <row r="37224" spans="53:56" ht="15" x14ac:dyDescent="0.25">
      <c r="BA37224" s="90" t="s">
        <v>41801</v>
      </c>
      <c r="BB37224" s="90" t="s">
        <v>5238</v>
      </c>
      <c r="BC37224" s="90" t="s">
        <v>41774</v>
      </c>
      <c r="BD37224" s="90"/>
    </row>
    <row r="37225" spans="53:56" ht="15" x14ac:dyDescent="0.25">
      <c r="BA37225" s="91" t="s">
        <v>41802</v>
      </c>
      <c r="BB37225" s="91" t="s">
        <v>5238</v>
      </c>
      <c r="BC37225" s="91" t="s">
        <v>41779</v>
      </c>
      <c r="BD37225" s="91"/>
    </row>
    <row r="37226" spans="53:56" ht="15" x14ac:dyDescent="0.25">
      <c r="BA37226" s="90" t="s">
        <v>41803</v>
      </c>
      <c r="BB37226" s="90" t="s">
        <v>5238</v>
      </c>
      <c r="BC37226" s="90" t="s">
        <v>41795</v>
      </c>
      <c r="BD37226" s="90"/>
    </row>
    <row r="37227" spans="53:56" ht="15" x14ac:dyDescent="0.25">
      <c r="BA37227" s="91" t="s">
        <v>41804</v>
      </c>
      <c r="BB37227" s="91" t="s">
        <v>5238</v>
      </c>
      <c r="BC37227" s="91" t="s">
        <v>41779</v>
      </c>
      <c r="BD37227" s="91"/>
    </row>
    <row r="37228" spans="53:56" ht="15" x14ac:dyDescent="0.25">
      <c r="BA37228" s="90" t="s">
        <v>41805</v>
      </c>
      <c r="BB37228" s="90" t="s">
        <v>5238</v>
      </c>
      <c r="BC37228" s="90" t="s">
        <v>33891</v>
      </c>
      <c r="BD37228" s="90"/>
    </row>
    <row r="37229" spans="53:56" ht="15" x14ac:dyDescent="0.25">
      <c r="BA37229" s="91" t="s">
        <v>41806</v>
      </c>
      <c r="BB37229" s="91" t="s">
        <v>5238</v>
      </c>
      <c r="BC37229" s="91" t="s">
        <v>41768</v>
      </c>
      <c r="BD37229" s="91"/>
    </row>
    <row r="37230" spans="53:56" ht="15" x14ac:dyDescent="0.25">
      <c r="BA37230" s="90" t="s">
        <v>41807</v>
      </c>
      <c r="BB37230" s="90" t="s">
        <v>5238</v>
      </c>
      <c r="BC37230" s="90" t="s">
        <v>41225</v>
      </c>
      <c r="BD37230" s="90"/>
    </row>
    <row r="37231" spans="53:56" ht="15" x14ac:dyDescent="0.25">
      <c r="BA37231" s="91" t="s">
        <v>41808</v>
      </c>
      <c r="BB37231" s="91" t="s">
        <v>5238</v>
      </c>
      <c r="BC37231" s="91" t="s">
        <v>41768</v>
      </c>
      <c r="BD37231" s="91"/>
    </row>
    <row r="37232" spans="53:56" ht="15" x14ac:dyDescent="0.25">
      <c r="BA37232" s="90" t="s">
        <v>41809</v>
      </c>
      <c r="BB37232" s="90" t="s">
        <v>5238</v>
      </c>
      <c r="BC37232" s="90" t="s">
        <v>41225</v>
      </c>
      <c r="BD37232" s="90"/>
    </row>
    <row r="37233" spans="53:56" ht="15" x14ac:dyDescent="0.25">
      <c r="BA37233" s="91" t="s">
        <v>41810</v>
      </c>
      <c r="BB37233" s="91" t="s">
        <v>5238</v>
      </c>
      <c r="BC37233" s="91" t="s">
        <v>24616</v>
      </c>
      <c r="BD37233" s="91"/>
    </row>
    <row r="37234" spans="53:56" ht="15" x14ac:dyDescent="0.25">
      <c r="BA37234" s="90" t="s">
        <v>41811</v>
      </c>
      <c r="BB37234" s="90" t="s">
        <v>5238</v>
      </c>
      <c r="BC37234" s="90" t="s">
        <v>40926</v>
      </c>
      <c r="BD37234" s="90"/>
    </row>
    <row r="37235" spans="53:56" ht="15" x14ac:dyDescent="0.25">
      <c r="BA37235" s="91" t="s">
        <v>41812</v>
      </c>
      <c r="BB37235" s="91" t="s">
        <v>5238</v>
      </c>
      <c r="BC37235" s="91" t="s">
        <v>9586</v>
      </c>
      <c r="BD37235" s="91"/>
    </row>
    <row r="37236" spans="53:56" ht="15" x14ac:dyDescent="0.25">
      <c r="BA37236" s="90" t="s">
        <v>41813</v>
      </c>
      <c r="BB37236" s="90" t="s">
        <v>5238</v>
      </c>
      <c r="BC37236" s="90" t="s">
        <v>40926</v>
      </c>
      <c r="BD37236" s="90"/>
    </row>
    <row r="37237" spans="53:56" ht="15" x14ac:dyDescent="0.25">
      <c r="BA37237" s="90" t="s">
        <v>41814</v>
      </c>
      <c r="BB37237" s="90" t="s">
        <v>5238</v>
      </c>
      <c r="BC37237" s="90" t="s">
        <v>40920</v>
      </c>
      <c r="BD37237" s="90"/>
    </row>
    <row r="37238" spans="53:56" ht="15" x14ac:dyDescent="0.25">
      <c r="BA37238" s="91" t="s">
        <v>41815</v>
      </c>
      <c r="BB37238" s="91" t="s">
        <v>5238</v>
      </c>
      <c r="BC37238" s="91" t="s">
        <v>40920</v>
      </c>
      <c r="BD37238" s="91"/>
    </row>
    <row r="37239" spans="53:56" ht="15" x14ac:dyDescent="0.25">
      <c r="BA37239" s="91" t="s">
        <v>41816</v>
      </c>
      <c r="BB37239" s="91" t="s">
        <v>5238</v>
      </c>
      <c r="BC37239" s="91" t="s">
        <v>9586</v>
      </c>
      <c r="BD37239" s="91"/>
    </row>
    <row r="37240" spans="53:56" ht="15" x14ac:dyDescent="0.25">
      <c r="BA37240" s="90" t="s">
        <v>41817</v>
      </c>
      <c r="BB37240" s="90" t="s">
        <v>5238</v>
      </c>
      <c r="BC37240" s="90" t="s">
        <v>9586</v>
      </c>
      <c r="BD37240" s="90"/>
    </row>
    <row r="37241" spans="53:56" ht="15" x14ac:dyDescent="0.25">
      <c r="BA37241" s="91" t="s">
        <v>41818</v>
      </c>
      <c r="BB37241" s="91" t="s">
        <v>5238</v>
      </c>
      <c r="BC37241" s="91" t="s">
        <v>9586</v>
      </c>
      <c r="BD37241" s="91"/>
    </row>
    <row r="37242" spans="53:56" ht="15" x14ac:dyDescent="0.25">
      <c r="BA37242" s="90" t="s">
        <v>41818</v>
      </c>
      <c r="BB37242" s="90" t="s">
        <v>5238</v>
      </c>
      <c r="BC37242" s="90" t="s">
        <v>41313</v>
      </c>
      <c r="BD37242" s="90"/>
    </row>
    <row r="37243" spans="53:56" ht="15" x14ac:dyDescent="0.25">
      <c r="BA37243" s="90" t="s">
        <v>41819</v>
      </c>
      <c r="BB37243" s="90" t="s">
        <v>5238</v>
      </c>
      <c r="BC37243" s="90" t="s">
        <v>14206</v>
      </c>
      <c r="BD37243" s="90"/>
    </row>
    <row r="37244" spans="53:56" ht="15" x14ac:dyDescent="0.25">
      <c r="BA37244" s="91" t="s">
        <v>41820</v>
      </c>
      <c r="BB37244" s="91" t="s">
        <v>5238</v>
      </c>
      <c r="BC37244" s="91" t="s">
        <v>40920</v>
      </c>
      <c r="BD37244" s="91"/>
    </row>
    <row r="37245" spans="53:56" ht="15" x14ac:dyDescent="0.25">
      <c r="BA37245" s="90" t="s">
        <v>41821</v>
      </c>
      <c r="BB37245" s="90" t="s">
        <v>5238</v>
      </c>
      <c r="BC37245" s="90" t="s">
        <v>40926</v>
      </c>
      <c r="BD37245" s="90"/>
    </row>
    <row r="37246" spans="53:56" ht="15" x14ac:dyDescent="0.25">
      <c r="BA37246" s="90" t="s">
        <v>41822</v>
      </c>
      <c r="BB37246" s="90" t="s">
        <v>5238</v>
      </c>
      <c r="BC37246" s="90" t="s">
        <v>9586</v>
      </c>
      <c r="BD37246" s="90"/>
    </row>
    <row r="37247" spans="53:56" ht="15" x14ac:dyDescent="0.25">
      <c r="BA37247" s="90" t="s">
        <v>41823</v>
      </c>
      <c r="BB37247" s="90" t="s">
        <v>5238</v>
      </c>
      <c r="BC37247" s="90" t="s">
        <v>9586</v>
      </c>
      <c r="BD37247" s="90"/>
    </row>
    <row r="37248" spans="53:56" ht="15" x14ac:dyDescent="0.25">
      <c r="BA37248" s="91" t="s">
        <v>41824</v>
      </c>
      <c r="BB37248" s="91" t="s">
        <v>5238</v>
      </c>
      <c r="BC37248" s="91" t="s">
        <v>14206</v>
      </c>
      <c r="BD37248" s="91"/>
    </row>
    <row r="37249" spans="53:56" ht="15" x14ac:dyDescent="0.25">
      <c r="BA37249" s="90" t="s">
        <v>41825</v>
      </c>
      <c r="BB37249" s="90" t="s">
        <v>5238</v>
      </c>
      <c r="BC37249" s="90" t="s">
        <v>14206</v>
      </c>
      <c r="BD37249" s="90"/>
    </row>
    <row r="37250" spans="53:56" ht="15" x14ac:dyDescent="0.25">
      <c r="BA37250" s="91" t="s">
        <v>41826</v>
      </c>
      <c r="BB37250" s="91" t="s">
        <v>5238</v>
      </c>
      <c r="BC37250" s="91" t="s">
        <v>9586</v>
      </c>
      <c r="BD37250" s="91"/>
    </row>
    <row r="37251" spans="53:56" ht="15" x14ac:dyDescent="0.25">
      <c r="BA37251" s="90" t="s">
        <v>41827</v>
      </c>
      <c r="BB37251" s="90" t="s">
        <v>5238</v>
      </c>
      <c r="BC37251" s="90" t="s">
        <v>40926</v>
      </c>
      <c r="BD37251" s="90"/>
    </row>
    <row r="37252" spans="53:56" ht="15" x14ac:dyDescent="0.25">
      <c r="BA37252" s="90" t="s">
        <v>41828</v>
      </c>
      <c r="BB37252" s="90" t="s">
        <v>5238</v>
      </c>
      <c r="BC37252" s="90" t="s">
        <v>40920</v>
      </c>
      <c r="BD37252" s="90"/>
    </row>
    <row r="37253" spans="53:56" ht="15" x14ac:dyDescent="0.25">
      <c r="BA37253" s="91" t="s">
        <v>41829</v>
      </c>
      <c r="BB37253" s="91" t="s">
        <v>5238</v>
      </c>
      <c r="BC37253" s="91" t="s">
        <v>9586</v>
      </c>
      <c r="BD37253" s="91"/>
    </row>
    <row r="37254" spans="53:56" ht="15" x14ac:dyDescent="0.25">
      <c r="BA37254" s="90" t="s">
        <v>41830</v>
      </c>
      <c r="BB37254" s="90" t="s">
        <v>5238</v>
      </c>
      <c r="BC37254" s="90" t="s">
        <v>41605</v>
      </c>
      <c r="BD37254" s="90"/>
    </row>
    <row r="37255" spans="53:56" ht="15" x14ac:dyDescent="0.25">
      <c r="BA37255" s="91" t="s">
        <v>41830</v>
      </c>
      <c r="BB37255" s="91" t="s">
        <v>5238</v>
      </c>
      <c r="BC37255" s="91" t="s">
        <v>16538</v>
      </c>
      <c r="BD37255" s="91"/>
    </row>
    <row r="37256" spans="53:56" ht="15" x14ac:dyDescent="0.25">
      <c r="BA37256" s="91" t="s">
        <v>41831</v>
      </c>
      <c r="BB37256" s="91" t="s">
        <v>5238</v>
      </c>
      <c r="BC37256" s="91" t="s">
        <v>9586</v>
      </c>
      <c r="BD37256" s="91"/>
    </row>
    <row r="37257" spans="53:56" ht="15" x14ac:dyDescent="0.25">
      <c r="BA37257" s="90" t="s">
        <v>41832</v>
      </c>
      <c r="BB37257" s="90" t="s">
        <v>5238</v>
      </c>
      <c r="BC37257" s="90" t="s">
        <v>9586</v>
      </c>
      <c r="BD37257" s="90"/>
    </row>
    <row r="37258" spans="53:56" ht="15" x14ac:dyDescent="0.25">
      <c r="BA37258" s="91" t="s">
        <v>41833</v>
      </c>
      <c r="BB37258" s="91" t="s">
        <v>5238</v>
      </c>
      <c r="BC37258" s="91" t="s">
        <v>41605</v>
      </c>
      <c r="BD37258" s="91"/>
    </row>
    <row r="37259" spans="53:56" ht="15" x14ac:dyDescent="0.25">
      <c r="BA37259" s="91" t="s">
        <v>41834</v>
      </c>
      <c r="BB37259" s="91" t="s">
        <v>5238</v>
      </c>
      <c r="BC37259" s="91" t="s">
        <v>41313</v>
      </c>
      <c r="BD37259" s="91"/>
    </row>
    <row r="37260" spans="53:56" ht="15" x14ac:dyDescent="0.25">
      <c r="BA37260" s="91" t="s">
        <v>41835</v>
      </c>
      <c r="BB37260" s="91" t="s">
        <v>5238</v>
      </c>
      <c r="BC37260" s="91" t="s">
        <v>9586</v>
      </c>
      <c r="BD37260" s="91"/>
    </row>
    <row r="37261" spans="53:56" ht="15" x14ac:dyDescent="0.25">
      <c r="BA37261" s="91" t="s">
        <v>41836</v>
      </c>
      <c r="BB37261" s="91" t="s">
        <v>5238</v>
      </c>
      <c r="BC37261" s="91" t="s">
        <v>9586</v>
      </c>
      <c r="BD37261" s="91"/>
    </row>
    <row r="37262" spans="53:56" ht="15" x14ac:dyDescent="0.25">
      <c r="BA37262" s="90" t="s">
        <v>41837</v>
      </c>
      <c r="BB37262" s="90" t="s">
        <v>5238</v>
      </c>
      <c r="BC37262" s="90" t="s">
        <v>40920</v>
      </c>
      <c r="BD37262" s="90"/>
    </row>
    <row r="37263" spans="53:56" ht="15" x14ac:dyDescent="0.25">
      <c r="BA37263" s="91" t="s">
        <v>41838</v>
      </c>
      <c r="BB37263" s="91" t="s">
        <v>5238</v>
      </c>
      <c r="BC37263" s="91" t="s">
        <v>9586</v>
      </c>
      <c r="BD37263" s="91"/>
    </row>
    <row r="37264" spans="53:56" ht="15" x14ac:dyDescent="0.25">
      <c r="BA37264" s="90" t="s">
        <v>41839</v>
      </c>
      <c r="BB37264" s="90" t="s">
        <v>5238</v>
      </c>
      <c r="BC37264" s="90" t="s">
        <v>9586</v>
      </c>
      <c r="BD37264" s="90"/>
    </row>
    <row r="37265" spans="53:56" ht="15" x14ac:dyDescent="0.25">
      <c r="BA37265" s="91" t="s">
        <v>41840</v>
      </c>
      <c r="BB37265" s="91" t="s">
        <v>5238</v>
      </c>
      <c r="BC37265" s="91" t="s">
        <v>22645</v>
      </c>
      <c r="BD37265" s="91"/>
    </row>
    <row r="37266" spans="53:56" ht="15" x14ac:dyDescent="0.25">
      <c r="BA37266" s="90" t="s">
        <v>41841</v>
      </c>
      <c r="BB37266" s="90" t="s">
        <v>5238</v>
      </c>
      <c r="BC37266" s="90" t="s">
        <v>36334</v>
      </c>
      <c r="BD37266" s="90"/>
    </row>
    <row r="37267" spans="53:56" ht="15" x14ac:dyDescent="0.25">
      <c r="BA37267" s="91" t="s">
        <v>41842</v>
      </c>
      <c r="BB37267" s="91" t="s">
        <v>5238</v>
      </c>
      <c r="BC37267" s="91" t="s">
        <v>17740</v>
      </c>
      <c r="BD37267" s="91"/>
    </row>
    <row r="37268" spans="53:56" ht="15" x14ac:dyDescent="0.25">
      <c r="BA37268" s="90" t="s">
        <v>41843</v>
      </c>
      <c r="BB37268" s="90" t="s">
        <v>5238</v>
      </c>
      <c r="BC37268" s="90" t="s">
        <v>41844</v>
      </c>
      <c r="BD37268" s="90"/>
    </row>
    <row r="37269" spans="53:56" ht="15" x14ac:dyDescent="0.25">
      <c r="BA37269" s="90" t="s">
        <v>41845</v>
      </c>
      <c r="BB37269" s="90" t="s">
        <v>5238</v>
      </c>
      <c r="BC37269" s="90" t="s">
        <v>31154</v>
      </c>
      <c r="BD37269" s="90"/>
    </row>
    <row r="37270" spans="53:56" ht="15" x14ac:dyDescent="0.25">
      <c r="BA37270" s="90" t="s">
        <v>41846</v>
      </c>
      <c r="BB37270" s="90" t="s">
        <v>5238</v>
      </c>
      <c r="BC37270" s="90" t="s">
        <v>31154</v>
      </c>
      <c r="BD37270" s="90"/>
    </row>
    <row r="37271" spans="53:56" ht="15" x14ac:dyDescent="0.25">
      <c r="BA37271" s="90" t="s">
        <v>41847</v>
      </c>
      <c r="BB37271" s="90" t="s">
        <v>5238</v>
      </c>
      <c r="BC37271" s="90" t="s">
        <v>41848</v>
      </c>
      <c r="BD37271" s="90"/>
    </row>
    <row r="37272" spans="53:56" ht="15" x14ac:dyDescent="0.25">
      <c r="BA37272" s="91" t="s">
        <v>41849</v>
      </c>
      <c r="BB37272" s="91" t="s">
        <v>5238</v>
      </c>
      <c r="BC37272" s="91" t="s">
        <v>22645</v>
      </c>
      <c r="BD37272" s="91"/>
    </row>
    <row r="37273" spans="53:56" ht="15" x14ac:dyDescent="0.25">
      <c r="BA37273" s="90" t="s">
        <v>41850</v>
      </c>
      <c r="BB37273" s="90" t="s">
        <v>5238</v>
      </c>
      <c r="BC37273" s="90" t="s">
        <v>17740</v>
      </c>
      <c r="BD37273" s="90"/>
    </row>
    <row r="37274" spans="53:56" ht="15" x14ac:dyDescent="0.25">
      <c r="BA37274" s="91" t="s">
        <v>41851</v>
      </c>
      <c r="BB37274" s="91" t="s">
        <v>5238</v>
      </c>
      <c r="BC37274" s="91" t="s">
        <v>10505</v>
      </c>
      <c r="BD37274" s="91"/>
    </row>
    <row r="37275" spans="53:56" ht="15" x14ac:dyDescent="0.25">
      <c r="BA37275" s="90" t="s">
        <v>41852</v>
      </c>
      <c r="BB37275" s="90" t="s">
        <v>5238</v>
      </c>
      <c r="BC37275" s="90" t="s">
        <v>15648</v>
      </c>
      <c r="BD37275" s="90"/>
    </row>
    <row r="37276" spans="53:56" ht="15" x14ac:dyDescent="0.25">
      <c r="BA37276" s="91" t="s">
        <v>41853</v>
      </c>
      <c r="BB37276" s="91" t="s">
        <v>5238</v>
      </c>
      <c r="BC37276" s="91" t="s">
        <v>41854</v>
      </c>
      <c r="BD37276" s="91"/>
    </row>
    <row r="37277" spans="53:56" ht="15" x14ac:dyDescent="0.25">
      <c r="BA37277" s="90" t="s">
        <v>41855</v>
      </c>
      <c r="BB37277" s="90" t="s">
        <v>5238</v>
      </c>
      <c r="BC37277" s="90" t="s">
        <v>41856</v>
      </c>
      <c r="BD37277" s="90"/>
    </row>
    <row r="37278" spans="53:56" ht="15" x14ac:dyDescent="0.25">
      <c r="BA37278" s="91" t="s">
        <v>41857</v>
      </c>
      <c r="BB37278" s="91" t="s">
        <v>5238</v>
      </c>
      <c r="BC37278" s="91" t="s">
        <v>41856</v>
      </c>
      <c r="BD37278" s="91"/>
    </row>
    <row r="37279" spans="53:56" ht="15" x14ac:dyDescent="0.25">
      <c r="BA37279" s="90" t="s">
        <v>41858</v>
      </c>
      <c r="BB37279" s="90" t="s">
        <v>5238</v>
      </c>
      <c r="BC37279" s="90" t="s">
        <v>41859</v>
      </c>
      <c r="BD37279" s="90"/>
    </row>
    <row r="37280" spans="53:56" ht="15" x14ac:dyDescent="0.25">
      <c r="BA37280" s="91" t="s">
        <v>41860</v>
      </c>
      <c r="BB37280" s="91" t="s">
        <v>5238</v>
      </c>
      <c r="BC37280" s="91" t="s">
        <v>9949</v>
      </c>
      <c r="BD37280" s="91"/>
    </row>
    <row r="37281" spans="53:56" ht="15" x14ac:dyDescent="0.25">
      <c r="BA37281" s="90" t="s">
        <v>41861</v>
      </c>
      <c r="BB37281" s="90" t="s">
        <v>5238</v>
      </c>
      <c r="BC37281" s="90" t="s">
        <v>20441</v>
      </c>
      <c r="BD37281" s="90"/>
    </row>
    <row r="37282" spans="53:56" ht="15" x14ac:dyDescent="0.25">
      <c r="BA37282" s="91" t="s">
        <v>41862</v>
      </c>
      <c r="BB37282" s="91" t="s">
        <v>5238</v>
      </c>
      <c r="BC37282" s="91" t="s">
        <v>41863</v>
      </c>
      <c r="BD37282" s="91"/>
    </row>
    <row r="37283" spans="53:56" ht="15" x14ac:dyDescent="0.25">
      <c r="BA37283" s="91" t="s">
        <v>41862</v>
      </c>
      <c r="BB37283" s="91" t="s">
        <v>5238</v>
      </c>
      <c r="BC37283" s="91" t="s">
        <v>41859</v>
      </c>
      <c r="BD37283" s="91"/>
    </row>
    <row r="37284" spans="53:56" ht="15" x14ac:dyDescent="0.25">
      <c r="BA37284" s="90" t="s">
        <v>41864</v>
      </c>
      <c r="BB37284" s="90" t="s">
        <v>5238</v>
      </c>
      <c r="BC37284" s="90" t="s">
        <v>41844</v>
      </c>
      <c r="BD37284" s="90"/>
    </row>
    <row r="37285" spans="53:56" ht="15" x14ac:dyDescent="0.25">
      <c r="BA37285" s="90" t="s">
        <v>41865</v>
      </c>
      <c r="BB37285" s="90" t="s">
        <v>5238</v>
      </c>
      <c r="BC37285" s="90" t="s">
        <v>41866</v>
      </c>
      <c r="BD37285" s="90"/>
    </row>
    <row r="37286" spans="53:56" ht="15" x14ac:dyDescent="0.25">
      <c r="BA37286" s="91" t="s">
        <v>41867</v>
      </c>
      <c r="BB37286" s="91" t="s">
        <v>5238</v>
      </c>
      <c r="BC37286" s="91" t="s">
        <v>41868</v>
      </c>
      <c r="BD37286" s="91"/>
    </row>
    <row r="37287" spans="53:56" ht="15" x14ac:dyDescent="0.25">
      <c r="BA37287" s="90" t="s">
        <v>41869</v>
      </c>
      <c r="BB37287" s="90" t="s">
        <v>5238</v>
      </c>
      <c r="BC37287" s="90" t="s">
        <v>15648</v>
      </c>
      <c r="BD37287" s="90"/>
    </row>
    <row r="37288" spans="53:56" ht="15" x14ac:dyDescent="0.25">
      <c r="BA37288" s="91" t="s">
        <v>41870</v>
      </c>
      <c r="BB37288" s="91" t="s">
        <v>5238</v>
      </c>
      <c r="BC37288" s="91" t="s">
        <v>41871</v>
      </c>
      <c r="BD37288" s="91"/>
    </row>
    <row r="37289" spans="53:56" ht="15" x14ac:dyDescent="0.25">
      <c r="BA37289" s="90" t="s">
        <v>41872</v>
      </c>
      <c r="BB37289" s="90" t="s">
        <v>5238</v>
      </c>
      <c r="BC37289" s="90" t="s">
        <v>20441</v>
      </c>
      <c r="BD37289" s="90"/>
    </row>
    <row r="37290" spans="53:56" ht="15" x14ac:dyDescent="0.25">
      <c r="BA37290" s="91" t="s">
        <v>41873</v>
      </c>
      <c r="BB37290" s="91" t="s">
        <v>5238</v>
      </c>
      <c r="BC37290" s="91" t="s">
        <v>41874</v>
      </c>
      <c r="BD37290" s="91"/>
    </row>
    <row r="37291" spans="53:56" ht="15" x14ac:dyDescent="0.25">
      <c r="BA37291" s="90" t="s">
        <v>41875</v>
      </c>
      <c r="BB37291" s="90" t="s">
        <v>5238</v>
      </c>
      <c r="BC37291" s="90" t="s">
        <v>41844</v>
      </c>
      <c r="BD37291" s="90"/>
    </row>
    <row r="37292" spans="53:56" ht="15" x14ac:dyDescent="0.25">
      <c r="BA37292" s="91" t="s">
        <v>41876</v>
      </c>
      <c r="BB37292" s="91" t="s">
        <v>5238</v>
      </c>
      <c r="BC37292" s="91" t="s">
        <v>41848</v>
      </c>
      <c r="BD37292" s="91"/>
    </row>
    <row r="37293" spans="53:56" ht="15" x14ac:dyDescent="0.25">
      <c r="BA37293" s="90" t="s">
        <v>41877</v>
      </c>
      <c r="BB37293" s="90" t="s">
        <v>5238</v>
      </c>
      <c r="BC37293" s="90" t="s">
        <v>31154</v>
      </c>
      <c r="BD37293" s="90"/>
    </row>
    <row r="37294" spans="53:56" ht="15" x14ac:dyDescent="0.25">
      <c r="BA37294" s="91" t="s">
        <v>41878</v>
      </c>
      <c r="BB37294" s="91" t="s">
        <v>5238</v>
      </c>
      <c r="BC37294" s="91" t="s">
        <v>41879</v>
      </c>
      <c r="BD37294" s="91"/>
    </row>
    <row r="37295" spans="53:56" ht="15" x14ac:dyDescent="0.25">
      <c r="BA37295" s="91" t="s">
        <v>41880</v>
      </c>
      <c r="BB37295" s="91" t="s">
        <v>5238</v>
      </c>
      <c r="BC37295" s="91" t="s">
        <v>41881</v>
      </c>
      <c r="BD37295" s="91"/>
    </row>
    <row r="37296" spans="53:56" ht="15" x14ac:dyDescent="0.25">
      <c r="BA37296" s="90" t="s">
        <v>41882</v>
      </c>
      <c r="BB37296" s="90" t="s">
        <v>5238</v>
      </c>
      <c r="BC37296" s="90" t="s">
        <v>20441</v>
      </c>
      <c r="BD37296" s="90"/>
    </row>
    <row r="37297" spans="53:56" ht="15" x14ac:dyDescent="0.25">
      <c r="BA37297" s="90" t="s">
        <v>41883</v>
      </c>
      <c r="BB37297" s="90" t="s">
        <v>5238</v>
      </c>
      <c r="BC37297" s="90" t="s">
        <v>41884</v>
      </c>
      <c r="BD37297" s="90"/>
    </row>
    <row r="37298" spans="53:56" ht="15" x14ac:dyDescent="0.25">
      <c r="BA37298" s="91" t="s">
        <v>41885</v>
      </c>
      <c r="BB37298" s="91" t="s">
        <v>5238</v>
      </c>
      <c r="BC37298" s="91" t="s">
        <v>41868</v>
      </c>
      <c r="BD37298" s="91"/>
    </row>
    <row r="37299" spans="53:56" ht="15" x14ac:dyDescent="0.25">
      <c r="BA37299" s="91" t="s">
        <v>41886</v>
      </c>
      <c r="BB37299" s="91" t="s">
        <v>5238</v>
      </c>
      <c r="BC37299" s="91" t="s">
        <v>41859</v>
      </c>
      <c r="BD37299" s="91"/>
    </row>
    <row r="37300" spans="53:56" ht="15" x14ac:dyDescent="0.25">
      <c r="BA37300" s="90" t="s">
        <v>41887</v>
      </c>
      <c r="BB37300" s="90" t="s">
        <v>5238</v>
      </c>
      <c r="BC37300" s="90" t="s">
        <v>41866</v>
      </c>
      <c r="BD37300" s="90"/>
    </row>
    <row r="37301" spans="53:56" ht="15" x14ac:dyDescent="0.25">
      <c r="BA37301" s="91" t="s">
        <v>41888</v>
      </c>
      <c r="BB37301" s="91" t="s">
        <v>5238</v>
      </c>
      <c r="BC37301" s="91" t="s">
        <v>41844</v>
      </c>
      <c r="BD37301" s="91"/>
    </row>
    <row r="37302" spans="53:56" ht="15" x14ac:dyDescent="0.25">
      <c r="BA37302" s="90" t="s">
        <v>41889</v>
      </c>
      <c r="BB37302" s="90" t="s">
        <v>5238</v>
      </c>
      <c r="BC37302" s="90" t="s">
        <v>41863</v>
      </c>
      <c r="BD37302" s="90"/>
    </row>
    <row r="37303" spans="53:56" ht="15" x14ac:dyDescent="0.25">
      <c r="BA37303" s="91" t="s">
        <v>41890</v>
      </c>
      <c r="BB37303" s="91" t="s">
        <v>5238</v>
      </c>
      <c r="BC37303" s="91" t="s">
        <v>41868</v>
      </c>
      <c r="BD37303" s="91"/>
    </row>
    <row r="37304" spans="53:56" ht="15" x14ac:dyDescent="0.25">
      <c r="BA37304" s="91" t="s">
        <v>41890</v>
      </c>
      <c r="BB37304" s="91" t="s">
        <v>5238</v>
      </c>
      <c r="BC37304" s="91" t="s">
        <v>41884</v>
      </c>
      <c r="BD37304" s="91"/>
    </row>
    <row r="37305" spans="53:56" ht="15" x14ac:dyDescent="0.25">
      <c r="BA37305" s="90" t="s">
        <v>41891</v>
      </c>
      <c r="BB37305" s="90" t="s">
        <v>5238</v>
      </c>
      <c r="BC37305" s="90" t="s">
        <v>41848</v>
      </c>
      <c r="BD37305" s="90"/>
    </row>
    <row r="37306" spans="53:56" ht="15" x14ac:dyDescent="0.25">
      <c r="BA37306" s="91" t="s">
        <v>41892</v>
      </c>
      <c r="BB37306" s="91" t="s">
        <v>5238</v>
      </c>
      <c r="BC37306" s="91" t="s">
        <v>36334</v>
      </c>
      <c r="BD37306" s="91"/>
    </row>
    <row r="37307" spans="53:56" ht="15" x14ac:dyDescent="0.25">
      <c r="BA37307" s="91" t="s">
        <v>41893</v>
      </c>
      <c r="BB37307" s="91" t="s">
        <v>5238</v>
      </c>
      <c r="BC37307" s="91" t="s">
        <v>41844</v>
      </c>
      <c r="BD37307" s="91"/>
    </row>
    <row r="37308" spans="53:56" ht="15" x14ac:dyDescent="0.25">
      <c r="BA37308" s="90" t="s">
        <v>41894</v>
      </c>
      <c r="BB37308" s="90" t="s">
        <v>5238</v>
      </c>
      <c r="BC37308" s="90" t="s">
        <v>36334</v>
      </c>
      <c r="BD37308" s="90"/>
    </row>
    <row r="37309" spans="53:56" ht="15" x14ac:dyDescent="0.25">
      <c r="BA37309" s="91" t="s">
        <v>41895</v>
      </c>
      <c r="BB37309" s="91" t="s">
        <v>5238</v>
      </c>
      <c r="BC37309" s="91" t="s">
        <v>15648</v>
      </c>
      <c r="BD37309" s="91"/>
    </row>
    <row r="37310" spans="53:56" ht="15" x14ac:dyDescent="0.25">
      <c r="BA37310" s="90" t="s">
        <v>41896</v>
      </c>
      <c r="BB37310" s="90" t="s">
        <v>5238</v>
      </c>
      <c r="BC37310" s="90" t="s">
        <v>31253</v>
      </c>
      <c r="BD37310" s="90"/>
    </row>
    <row r="37311" spans="53:56" ht="15" x14ac:dyDescent="0.25">
      <c r="BA37311" s="91" t="s">
        <v>41897</v>
      </c>
      <c r="BB37311" s="91" t="s">
        <v>5238</v>
      </c>
      <c r="BC37311" s="91" t="s">
        <v>17740</v>
      </c>
      <c r="BD37311" s="91"/>
    </row>
    <row r="37312" spans="53:56" ht="15" x14ac:dyDescent="0.25">
      <c r="BA37312" s="90" t="s">
        <v>41898</v>
      </c>
      <c r="BB37312" s="90" t="s">
        <v>5238</v>
      </c>
      <c r="BC37312" s="90" t="s">
        <v>41881</v>
      </c>
      <c r="BD37312" s="90"/>
    </row>
    <row r="37313" spans="53:56" ht="15" x14ac:dyDescent="0.25">
      <c r="BA37313" s="90" t="s">
        <v>41899</v>
      </c>
      <c r="BB37313" s="90" t="s">
        <v>5238</v>
      </c>
      <c r="BC37313" s="90" t="s">
        <v>41868</v>
      </c>
      <c r="BD37313" s="90"/>
    </row>
    <row r="37314" spans="53:56" ht="15" x14ac:dyDescent="0.25">
      <c r="BA37314" s="91" t="s">
        <v>41900</v>
      </c>
      <c r="BB37314" s="91" t="s">
        <v>5238</v>
      </c>
      <c r="BC37314" s="91" t="s">
        <v>41871</v>
      </c>
      <c r="BD37314" s="91"/>
    </row>
    <row r="37315" spans="53:56" ht="15" x14ac:dyDescent="0.25">
      <c r="BA37315" s="90" t="s">
        <v>41901</v>
      </c>
      <c r="BB37315" s="90" t="s">
        <v>5238</v>
      </c>
      <c r="BC37315" s="90" t="s">
        <v>36334</v>
      </c>
      <c r="BD37315" s="90"/>
    </row>
    <row r="37316" spans="53:56" ht="15" x14ac:dyDescent="0.25">
      <c r="BA37316" s="90" t="s">
        <v>41902</v>
      </c>
      <c r="BB37316" s="90" t="s">
        <v>5238</v>
      </c>
      <c r="BC37316" s="90" t="s">
        <v>36334</v>
      </c>
      <c r="BD37316" s="90"/>
    </row>
    <row r="37317" spans="53:56" ht="15" x14ac:dyDescent="0.25">
      <c r="BA37317" s="91" t="s">
        <v>41903</v>
      </c>
      <c r="BB37317" s="91" t="s">
        <v>5238</v>
      </c>
      <c r="BC37317" s="91" t="s">
        <v>41879</v>
      </c>
      <c r="BD37317" s="91"/>
    </row>
    <row r="37318" spans="53:56" ht="15" x14ac:dyDescent="0.25">
      <c r="BA37318" s="90" t="s">
        <v>41904</v>
      </c>
      <c r="BB37318" s="90" t="s">
        <v>5238</v>
      </c>
      <c r="BC37318" s="90" t="s">
        <v>41874</v>
      </c>
      <c r="BD37318" s="90"/>
    </row>
    <row r="37319" spans="53:56" ht="15" x14ac:dyDescent="0.25">
      <c r="BA37319" s="91" t="s">
        <v>41905</v>
      </c>
      <c r="BB37319" s="91" t="s">
        <v>5238</v>
      </c>
      <c r="BC37319" s="91" t="s">
        <v>20441</v>
      </c>
      <c r="BD37319" s="91"/>
    </row>
    <row r="37320" spans="53:56" ht="15" x14ac:dyDescent="0.25">
      <c r="BA37320" s="90" t="s">
        <v>41906</v>
      </c>
      <c r="BB37320" s="90" t="s">
        <v>5238</v>
      </c>
      <c r="BC37320" s="90" t="s">
        <v>20441</v>
      </c>
      <c r="BD37320" s="90"/>
    </row>
    <row r="37321" spans="53:56" ht="15" x14ac:dyDescent="0.25">
      <c r="BA37321" s="91" t="s">
        <v>41907</v>
      </c>
      <c r="BB37321" s="91" t="s">
        <v>5238</v>
      </c>
      <c r="BC37321" s="91" t="s">
        <v>41908</v>
      </c>
      <c r="BD37321" s="91"/>
    </row>
    <row r="37322" spans="53:56" ht="15" x14ac:dyDescent="0.25">
      <c r="BA37322" s="90" t="s">
        <v>41909</v>
      </c>
      <c r="BB37322" s="90" t="s">
        <v>5238</v>
      </c>
      <c r="BC37322" s="90" t="s">
        <v>31154</v>
      </c>
      <c r="BD37322" s="90"/>
    </row>
    <row r="37323" spans="53:56" ht="15" x14ac:dyDescent="0.25">
      <c r="BA37323" s="91" t="s">
        <v>41910</v>
      </c>
      <c r="BB37323" s="91" t="s">
        <v>5238</v>
      </c>
      <c r="BC37323" s="91" t="s">
        <v>17740</v>
      </c>
      <c r="BD37323" s="91"/>
    </row>
    <row r="37324" spans="53:56" ht="15" x14ac:dyDescent="0.25">
      <c r="BA37324" s="90" t="s">
        <v>41911</v>
      </c>
      <c r="BB37324" s="90" t="s">
        <v>5238</v>
      </c>
      <c r="BC37324" s="90" t="s">
        <v>41879</v>
      </c>
      <c r="BD37324" s="90"/>
    </row>
    <row r="37325" spans="53:56" ht="15" x14ac:dyDescent="0.25">
      <c r="BA37325" s="91" t="s">
        <v>41912</v>
      </c>
      <c r="BB37325" s="91" t="s">
        <v>5238</v>
      </c>
      <c r="BC37325" s="91" t="s">
        <v>41881</v>
      </c>
      <c r="BD37325" s="91"/>
    </row>
    <row r="37326" spans="53:56" ht="15" x14ac:dyDescent="0.25">
      <c r="BA37326" s="90" t="s">
        <v>41913</v>
      </c>
      <c r="BB37326" s="90" t="s">
        <v>5238</v>
      </c>
      <c r="BC37326" s="90" t="s">
        <v>41871</v>
      </c>
      <c r="BD37326" s="90"/>
    </row>
    <row r="37327" spans="53:56" ht="15" x14ac:dyDescent="0.25">
      <c r="BA37327" s="90" t="s">
        <v>41914</v>
      </c>
      <c r="BB37327" s="90" t="s">
        <v>5238</v>
      </c>
      <c r="BC37327" s="90" t="s">
        <v>31154</v>
      </c>
      <c r="BD37327" s="90"/>
    </row>
    <row r="37328" spans="53:56" ht="15" x14ac:dyDescent="0.25">
      <c r="BA37328" s="91" t="s">
        <v>41915</v>
      </c>
      <c r="BB37328" s="91" t="s">
        <v>5238</v>
      </c>
      <c r="BC37328" s="91" t="s">
        <v>36298</v>
      </c>
      <c r="BD37328" s="91"/>
    </row>
    <row r="37329" spans="53:56" ht="15" x14ac:dyDescent="0.25">
      <c r="BA37329" s="90" t="s">
        <v>41916</v>
      </c>
      <c r="BB37329" s="90" t="s">
        <v>5238</v>
      </c>
      <c r="BC37329" s="90" t="s">
        <v>41868</v>
      </c>
      <c r="BD37329" s="90"/>
    </row>
    <row r="37330" spans="53:56" ht="15" x14ac:dyDescent="0.25">
      <c r="BA37330" s="91" t="s">
        <v>41917</v>
      </c>
      <c r="BB37330" s="91" t="s">
        <v>5238</v>
      </c>
      <c r="BC37330" s="91" t="s">
        <v>15648</v>
      </c>
      <c r="BD37330" s="91"/>
    </row>
    <row r="37331" spans="53:56" ht="15" x14ac:dyDescent="0.25">
      <c r="BA37331" s="90" t="s">
        <v>41918</v>
      </c>
      <c r="BB37331" s="90" t="s">
        <v>5238</v>
      </c>
      <c r="BC37331" s="90" t="s">
        <v>41863</v>
      </c>
      <c r="BD37331" s="90"/>
    </row>
    <row r="37332" spans="53:56" ht="15" x14ac:dyDescent="0.25">
      <c r="BA37332" s="91" t="s">
        <v>41919</v>
      </c>
      <c r="BB37332" s="91" t="s">
        <v>5238</v>
      </c>
      <c r="BC37332" s="91" t="s">
        <v>41884</v>
      </c>
      <c r="BD37332" s="91"/>
    </row>
    <row r="37333" spans="53:56" ht="15" x14ac:dyDescent="0.25">
      <c r="BA37333" s="90" t="s">
        <v>41920</v>
      </c>
      <c r="BB37333" s="90" t="s">
        <v>5238</v>
      </c>
      <c r="BC37333" s="90" t="s">
        <v>17740</v>
      </c>
      <c r="BD37333" s="90"/>
    </row>
    <row r="37334" spans="53:56" ht="15" x14ac:dyDescent="0.25">
      <c r="BA37334" s="91" t="s">
        <v>41921</v>
      </c>
      <c r="BB37334" s="91" t="s">
        <v>5238</v>
      </c>
      <c r="BC37334" s="91" t="s">
        <v>41856</v>
      </c>
      <c r="BD37334" s="91"/>
    </row>
    <row r="37335" spans="53:56" ht="15" x14ac:dyDescent="0.25">
      <c r="BA37335" s="90" t="s">
        <v>41922</v>
      </c>
      <c r="BB37335" s="90" t="s">
        <v>5238</v>
      </c>
      <c r="BC37335" s="90" t="s">
        <v>22645</v>
      </c>
      <c r="BD37335" s="90"/>
    </row>
    <row r="37336" spans="53:56" ht="15" x14ac:dyDescent="0.25">
      <c r="BA37336" s="91" t="s">
        <v>41923</v>
      </c>
      <c r="BB37336" s="91" t="s">
        <v>5238</v>
      </c>
      <c r="BC37336" s="91" t="s">
        <v>41874</v>
      </c>
      <c r="BD37336" s="91"/>
    </row>
    <row r="37337" spans="53:56" ht="15" x14ac:dyDescent="0.25">
      <c r="BA37337" s="91" t="s">
        <v>41924</v>
      </c>
      <c r="BB37337" s="91" t="s">
        <v>5238</v>
      </c>
      <c r="BC37337" s="91" t="s">
        <v>9949</v>
      </c>
      <c r="BD37337" s="91"/>
    </row>
    <row r="37338" spans="53:56" ht="15" x14ac:dyDescent="0.25">
      <c r="BA37338" s="91" t="s">
        <v>41925</v>
      </c>
      <c r="BB37338" s="91" t="s">
        <v>5238</v>
      </c>
      <c r="BC37338" s="91" t="s">
        <v>41926</v>
      </c>
      <c r="BD37338" s="91"/>
    </row>
    <row r="37339" spans="53:56" ht="15" x14ac:dyDescent="0.25">
      <c r="BA37339" s="90" t="s">
        <v>41925</v>
      </c>
      <c r="BB37339" s="90" t="s">
        <v>5238</v>
      </c>
      <c r="BC37339" s="90" t="s">
        <v>41908</v>
      </c>
      <c r="BD37339" s="90"/>
    </row>
    <row r="37340" spans="53:56" ht="15" x14ac:dyDescent="0.25">
      <c r="BA37340" s="91" t="s">
        <v>41927</v>
      </c>
      <c r="BB37340" s="91" t="s">
        <v>5238</v>
      </c>
      <c r="BC37340" s="91" t="s">
        <v>17740</v>
      </c>
      <c r="BD37340" s="91"/>
    </row>
    <row r="37341" spans="53:56" ht="15" x14ac:dyDescent="0.25">
      <c r="BA37341" s="90" t="s">
        <v>41928</v>
      </c>
      <c r="BB37341" s="90" t="s">
        <v>5238</v>
      </c>
      <c r="BC37341" s="90" t="s">
        <v>41879</v>
      </c>
      <c r="BD37341" s="90"/>
    </row>
    <row r="37342" spans="53:56" ht="15" x14ac:dyDescent="0.25">
      <c r="BA37342" s="91" t="s">
        <v>41929</v>
      </c>
      <c r="BB37342" s="91" t="s">
        <v>5238</v>
      </c>
      <c r="BC37342" s="91" t="s">
        <v>22645</v>
      </c>
      <c r="BD37342" s="91"/>
    </row>
    <row r="37343" spans="53:56" ht="15" x14ac:dyDescent="0.25">
      <c r="BA37343" s="90" t="s">
        <v>41930</v>
      </c>
      <c r="BB37343" s="90" t="s">
        <v>5238</v>
      </c>
      <c r="BC37343" s="90" t="s">
        <v>10505</v>
      </c>
      <c r="BD37343" s="90"/>
    </row>
    <row r="37344" spans="53:56" ht="15" x14ac:dyDescent="0.25">
      <c r="BA37344" s="91" t="s">
        <v>41931</v>
      </c>
      <c r="BB37344" s="91" t="s">
        <v>5238</v>
      </c>
      <c r="BC37344" s="91" t="s">
        <v>10505</v>
      </c>
      <c r="BD37344" s="91"/>
    </row>
    <row r="37345" spans="53:56" ht="15" x14ac:dyDescent="0.25">
      <c r="BA37345" s="90" t="s">
        <v>41932</v>
      </c>
      <c r="BB37345" s="90" t="s">
        <v>5238</v>
      </c>
      <c r="BC37345" s="90" t="s">
        <v>10505</v>
      </c>
      <c r="BD37345" s="90"/>
    </row>
    <row r="37346" spans="53:56" ht="15" x14ac:dyDescent="0.25">
      <c r="BA37346" s="91" t="s">
        <v>41933</v>
      </c>
      <c r="BB37346" s="91" t="s">
        <v>5238</v>
      </c>
      <c r="BC37346" s="91" t="s">
        <v>10505</v>
      </c>
      <c r="BD37346" s="91"/>
    </row>
    <row r="37347" spans="53:56" ht="15" x14ac:dyDescent="0.25">
      <c r="BA37347" s="90" t="s">
        <v>41934</v>
      </c>
      <c r="BB37347" s="90" t="s">
        <v>5238</v>
      </c>
      <c r="BC37347" s="90" t="s">
        <v>10505</v>
      </c>
      <c r="BD37347" s="90"/>
    </row>
    <row r="37348" spans="53:56" ht="15" x14ac:dyDescent="0.25">
      <c r="BA37348" s="91" t="s">
        <v>41935</v>
      </c>
      <c r="BB37348" s="91" t="s">
        <v>5238</v>
      </c>
      <c r="BC37348" s="91" t="s">
        <v>10505</v>
      </c>
      <c r="BD37348" s="91"/>
    </row>
    <row r="37349" spans="53:56" ht="15" x14ac:dyDescent="0.25">
      <c r="BA37349" s="90" t="s">
        <v>41936</v>
      </c>
      <c r="BB37349" s="90" t="s">
        <v>5238</v>
      </c>
      <c r="BC37349" s="90" t="s">
        <v>10505</v>
      </c>
      <c r="BD37349" s="90"/>
    </row>
    <row r="37350" spans="53:56" ht="15" x14ac:dyDescent="0.25">
      <c r="BA37350" s="91" t="s">
        <v>41937</v>
      </c>
      <c r="BB37350" s="91" t="s">
        <v>5238</v>
      </c>
      <c r="BC37350" s="91" t="s">
        <v>10505</v>
      </c>
      <c r="BD37350" s="91"/>
    </row>
    <row r="37351" spans="53:56" ht="15" x14ac:dyDescent="0.25">
      <c r="BA37351" s="90" t="s">
        <v>41938</v>
      </c>
      <c r="BB37351" s="90" t="s">
        <v>5238</v>
      </c>
      <c r="BC37351" s="90" t="s">
        <v>10505</v>
      </c>
      <c r="BD37351" s="90"/>
    </row>
    <row r="37352" spans="53:56" ht="15" x14ac:dyDescent="0.25">
      <c r="BA37352" s="90" t="s">
        <v>41939</v>
      </c>
      <c r="BB37352" s="90" t="s">
        <v>5238</v>
      </c>
      <c r="BC37352" s="90" t="s">
        <v>10505</v>
      </c>
      <c r="BD37352" s="90"/>
    </row>
    <row r="37353" spans="53:56" ht="15" x14ac:dyDescent="0.25">
      <c r="BA37353" s="91" t="s">
        <v>41939</v>
      </c>
      <c r="BB37353" s="91" t="s">
        <v>5238</v>
      </c>
      <c r="BC37353" s="91" t="s">
        <v>41856</v>
      </c>
      <c r="BD37353" s="91"/>
    </row>
    <row r="37354" spans="53:56" ht="15" x14ac:dyDescent="0.25">
      <c r="BA37354" s="91" t="s">
        <v>41940</v>
      </c>
      <c r="BB37354" s="91" t="s">
        <v>5238</v>
      </c>
      <c r="BC37354" s="91" t="s">
        <v>10505</v>
      </c>
      <c r="BD37354" s="91"/>
    </row>
    <row r="37355" spans="53:56" ht="15" x14ac:dyDescent="0.25">
      <c r="BA37355" s="90" t="s">
        <v>41940</v>
      </c>
      <c r="BB37355" s="90" t="s">
        <v>5238</v>
      </c>
      <c r="BC37355" s="90" t="s">
        <v>41856</v>
      </c>
      <c r="BD37355" s="90"/>
    </row>
    <row r="37356" spans="53:56" ht="15" x14ac:dyDescent="0.25">
      <c r="BA37356" s="91" t="s">
        <v>41941</v>
      </c>
      <c r="BB37356" s="91" t="s">
        <v>5238</v>
      </c>
      <c r="BC37356" s="91" t="s">
        <v>10505</v>
      </c>
      <c r="BD37356" s="91"/>
    </row>
    <row r="37357" spans="53:56" ht="15" x14ac:dyDescent="0.25">
      <c r="BA37357" s="91" t="s">
        <v>41942</v>
      </c>
      <c r="BB37357" s="91" t="s">
        <v>5238</v>
      </c>
      <c r="BC37357" s="91" t="s">
        <v>10505</v>
      </c>
      <c r="BD37357" s="91"/>
    </row>
    <row r="37358" spans="53:56" ht="15" x14ac:dyDescent="0.25">
      <c r="BA37358" s="90" t="s">
        <v>41942</v>
      </c>
      <c r="BB37358" s="90" t="s">
        <v>5238</v>
      </c>
      <c r="BC37358" s="90" t="s">
        <v>41856</v>
      </c>
      <c r="BD37358" s="90"/>
    </row>
    <row r="37359" spans="53:56" ht="15" x14ac:dyDescent="0.25">
      <c r="BA37359" s="91" t="s">
        <v>41943</v>
      </c>
      <c r="BB37359" s="91" t="s">
        <v>5238</v>
      </c>
      <c r="BC37359" s="91" t="s">
        <v>10505</v>
      </c>
      <c r="BD37359" s="91"/>
    </row>
    <row r="37360" spans="53:56" ht="15" x14ac:dyDescent="0.25">
      <c r="BA37360" s="90" t="s">
        <v>41944</v>
      </c>
      <c r="BB37360" s="90" t="s">
        <v>5238</v>
      </c>
      <c r="BC37360" s="90" t="s">
        <v>10505</v>
      </c>
      <c r="BD37360" s="90"/>
    </row>
    <row r="37361" spans="53:56" ht="15" x14ac:dyDescent="0.25">
      <c r="BA37361" s="91" t="s">
        <v>41945</v>
      </c>
      <c r="BB37361" s="91" t="s">
        <v>5238</v>
      </c>
      <c r="BC37361" s="91" t="s">
        <v>10505</v>
      </c>
      <c r="BD37361" s="91"/>
    </row>
    <row r="37362" spans="53:56" ht="15" x14ac:dyDescent="0.25">
      <c r="BA37362" s="91" t="s">
        <v>41945</v>
      </c>
      <c r="BB37362" s="91" t="s">
        <v>5238</v>
      </c>
      <c r="BC37362" s="91" t="s">
        <v>41856</v>
      </c>
      <c r="BD37362" s="91"/>
    </row>
    <row r="37363" spans="53:56" ht="15" x14ac:dyDescent="0.25">
      <c r="BA37363" s="91" t="s">
        <v>41946</v>
      </c>
      <c r="BB37363" s="91" t="s">
        <v>5238</v>
      </c>
      <c r="BC37363" s="91" t="s">
        <v>10505</v>
      </c>
      <c r="BD37363" s="91"/>
    </row>
    <row r="37364" spans="53:56" ht="15" x14ac:dyDescent="0.25">
      <c r="BA37364" s="90" t="s">
        <v>41946</v>
      </c>
      <c r="BB37364" s="90" t="s">
        <v>5238</v>
      </c>
      <c r="BC37364" s="90" t="s">
        <v>41856</v>
      </c>
      <c r="BD37364" s="90"/>
    </row>
    <row r="37365" spans="53:56" ht="15" x14ac:dyDescent="0.25">
      <c r="BA37365" s="91" t="s">
        <v>41947</v>
      </c>
      <c r="BB37365" s="91" t="s">
        <v>5238</v>
      </c>
      <c r="BC37365" s="91" t="s">
        <v>10505</v>
      </c>
      <c r="BD37365" s="91"/>
    </row>
    <row r="37366" spans="53:56" ht="15" x14ac:dyDescent="0.25">
      <c r="BA37366" s="90" t="s">
        <v>41948</v>
      </c>
      <c r="BB37366" s="90" t="s">
        <v>5238</v>
      </c>
      <c r="BC37366" s="90" t="s">
        <v>10505</v>
      </c>
      <c r="BD37366" s="90"/>
    </row>
    <row r="37367" spans="53:56" ht="15" x14ac:dyDescent="0.25">
      <c r="BA37367" s="91" t="s">
        <v>41948</v>
      </c>
      <c r="BB37367" s="91" t="s">
        <v>5238</v>
      </c>
      <c r="BC37367" s="91" t="s">
        <v>41856</v>
      </c>
      <c r="BD37367" s="91"/>
    </row>
    <row r="37368" spans="53:56" ht="15" x14ac:dyDescent="0.25">
      <c r="BA37368" s="91" t="s">
        <v>41949</v>
      </c>
      <c r="BB37368" s="91" t="s">
        <v>5238</v>
      </c>
      <c r="BC37368" s="91" t="s">
        <v>10505</v>
      </c>
      <c r="BD37368" s="91"/>
    </row>
    <row r="37369" spans="53:56" ht="15" x14ac:dyDescent="0.25">
      <c r="BA37369" s="90" t="s">
        <v>41950</v>
      </c>
      <c r="BB37369" s="90" t="s">
        <v>5238</v>
      </c>
      <c r="BC37369" s="90" t="s">
        <v>10505</v>
      </c>
      <c r="BD37369" s="90"/>
    </row>
    <row r="37370" spans="53:56" ht="15" x14ac:dyDescent="0.25">
      <c r="BA37370" s="91" t="s">
        <v>41951</v>
      </c>
      <c r="BB37370" s="91" t="s">
        <v>5238</v>
      </c>
      <c r="BC37370" s="91" t="s">
        <v>10505</v>
      </c>
      <c r="BD37370" s="91"/>
    </row>
    <row r="37371" spans="53:56" ht="15" x14ac:dyDescent="0.25">
      <c r="BA37371" s="90" t="s">
        <v>41952</v>
      </c>
      <c r="BB37371" s="90" t="s">
        <v>5238</v>
      </c>
      <c r="BC37371" s="90" t="s">
        <v>10505</v>
      </c>
      <c r="BD37371" s="90"/>
    </row>
    <row r="37372" spans="53:56" ht="15" x14ac:dyDescent="0.25">
      <c r="BA37372" s="91" t="s">
        <v>41953</v>
      </c>
      <c r="BB37372" s="91" t="s">
        <v>5238</v>
      </c>
      <c r="BC37372" s="91" t="s">
        <v>10505</v>
      </c>
      <c r="BD37372" s="91"/>
    </row>
    <row r="37373" spans="53:56" ht="15" x14ac:dyDescent="0.25">
      <c r="BA37373" s="90" t="s">
        <v>41954</v>
      </c>
      <c r="BB37373" s="90" t="s">
        <v>5238</v>
      </c>
      <c r="BC37373" s="90" t="s">
        <v>10505</v>
      </c>
      <c r="BD37373" s="90"/>
    </row>
    <row r="37374" spans="53:56" ht="15" x14ac:dyDescent="0.25">
      <c r="BA37374" s="91" t="s">
        <v>41955</v>
      </c>
      <c r="BB37374" s="91" t="s">
        <v>5238</v>
      </c>
      <c r="BC37374" s="91" t="s">
        <v>10505</v>
      </c>
      <c r="BD37374" s="91"/>
    </row>
    <row r="37375" spans="53:56" ht="15" x14ac:dyDescent="0.25">
      <c r="BA37375" s="90" t="s">
        <v>41956</v>
      </c>
      <c r="BB37375" s="90" t="s">
        <v>5238</v>
      </c>
      <c r="BC37375" s="90" t="s">
        <v>10505</v>
      </c>
      <c r="BD37375" s="90"/>
    </row>
    <row r="37376" spans="53:56" ht="15" x14ac:dyDescent="0.25">
      <c r="BA37376" s="91" t="s">
        <v>41957</v>
      </c>
      <c r="BB37376" s="91" t="s">
        <v>5238</v>
      </c>
      <c r="BC37376" s="91" t="s">
        <v>10505</v>
      </c>
      <c r="BD37376" s="91"/>
    </row>
    <row r="37377" spans="53:56" ht="15" x14ac:dyDescent="0.25">
      <c r="BA37377" s="90" t="s">
        <v>41958</v>
      </c>
      <c r="BB37377" s="90" t="s">
        <v>5238</v>
      </c>
      <c r="BC37377" s="90" t="s">
        <v>10505</v>
      </c>
      <c r="BD37377" s="90"/>
    </row>
    <row r="37378" spans="53:56" ht="15" x14ac:dyDescent="0.25">
      <c r="BA37378" s="91" t="s">
        <v>41959</v>
      </c>
      <c r="BB37378" s="91" t="s">
        <v>5238</v>
      </c>
      <c r="BC37378" s="91" t="s">
        <v>10505</v>
      </c>
      <c r="BD37378" s="91"/>
    </row>
    <row r="37379" spans="53:56" ht="15" x14ac:dyDescent="0.25">
      <c r="BA37379" s="90" t="s">
        <v>41960</v>
      </c>
      <c r="BB37379" s="90" t="s">
        <v>5238</v>
      </c>
      <c r="BC37379" s="90" t="s">
        <v>10505</v>
      </c>
      <c r="BD37379" s="90"/>
    </row>
    <row r="37380" spans="53:56" ht="15" x14ac:dyDescent="0.25">
      <c r="BA37380" s="91" t="s">
        <v>41961</v>
      </c>
      <c r="BB37380" s="91" t="s">
        <v>5238</v>
      </c>
      <c r="BC37380" s="91" t="s">
        <v>10505</v>
      </c>
      <c r="BD37380" s="91"/>
    </row>
    <row r="37381" spans="53:56" ht="15" x14ac:dyDescent="0.25">
      <c r="BA37381" s="90" t="s">
        <v>41962</v>
      </c>
      <c r="BB37381" s="90" t="s">
        <v>5238</v>
      </c>
      <c r="BC37381" s="90" t="s">
        <v>10505</v>
      </c>
      <c r="BD37381" s="90"/>
    </row>
    <row r="37382" spans="53:56" ht="15" x14ac:dyDescent="0.25">
      <c r="BA37382" s="91" t="s">
        <v>41963</v>
      </c>
      <c r="BB37382" s="91" t="s">
        <v>5238</v>
      </c>
      <c r="BC37382" s="91" t="s">
        <v>10505</v>
      </c>
      <c r="BD37382" s="91"/>
    </row>
    <row r="37383" spans="53:56" ht="15" x14ac:dyDescent="0.25">
      <c r="BA37383" s="90" t="s">
        <v>41964</v>
      </c>
      <c r="BB37383" s="90" t="s">
        <v>5238</v>
      </c>
      <c r="BC37383" s="90" t="s">
        <v>10505</v>
      </c>
      <c r="BD37383" s="90"/>
    </row>
    <row r="37384" spans="53:56" ht="15" x14ac:dyDescent="0.25">
      <c r="BA37384" s="91" t="s">
        <v>41965</v>
      </c>
      <c r="BB37384" s="91" t="s">
        <v>5238</v>
      </c>
      <c r="BC37384" s="91" t="s">
        <v>10505</v>
      </c>
      <c r="BD37384" s="91"/>
    </row>
    <row r="37385" spans="53:56" ht="15" x14ac:dyDescent="0.25">
      <c r="BA37385" s="90" t="s">
        <v>41966</v>
      </c>
      <c r="BB37385" s="90" t="s">
        <v>5238</v>
      </c>
      <c r="BC37385" s="90" t="s">
        <v>10505</v>
      </c>
      <c r="BD37385" s="90"/>
    </row>
    <row r="37386" spans="53:56" ht="15" x14ac:dyDescent="0.25">
      <c r="BA37386" s="91" t="s">
        <v>41967</v>
      </c>
      <c r="BB37386" s="91" t="s">
        <v>5238</v>
      </c>
      <c r="BC37386" s="91" t="s">
        <v>10505</v>
      </c>
      <c r="BD37386" s="91"/>
    </row>
    <row r="37387" spans="53:56" ht="15" x14ac:dyDescent="0.25">
      <c r="BA37387" s="90" t="s">
        <v>41968</v>
      </c>
      <c r="BB37387" s="90" t="s">
        <v>5238</v>
      </c>
      <c r="BC37387" s="90" t="s">
        <v>10505</v>
      </c>
      <c r="BD37387" s="90"/>
    </row>
    <row r="37388" spans="53:56" ht="15" x14ac:dyDescent="0.25">
      <c r="BA37388" s="91" t="s">
        <v>41969</v>
      </c>
      <c r="BB37388" s="91" t="s">
        <v>5238</v>
      </c>
      <c r="BC37388" s="91" t="s">
        <v>10505</v>
      </c>
      <c r="BD37388" s="91"/>
    </row>
    <row r="37389" spans="53:56" ht="15" x14ac:dyDescent="0.25">
      <c r="BA37389" s="90" t="s">
        <v>41970</v>
      </c>
      <c r="BB37389" s="90" t="s">
        <v>5238</v>
      </c>
      <c r="BC37389" s="90" t="s">
        <v>10505</v>
      </c>
      <c r="BD37389" s="90"/>
    </row>
    <row r="37390" spans="53:56" ht="15" x14ac:dyDescent="0.25">
      <c r="BA37390" s="91" t="s">
        <v>41971</v>
      </c>
      <c r="BB37390" s="91" t="s">
        <v>5238</v>
      </c>
      <c r="BC37390" s="91" t="s">
        <v>10505</v>
      </c>
      <c r="BD37390" s="91"/>
    </row>
    <row r="37391" spans="53:56" ht="15" x14ac:dyDescent="0.25">
      <c r="BA37391" s="90" t="s">
        <v>41972</v>
      </c>
      <c r="BB37391" s="90" t="s">
        <v>5238</v>
      </c>
      <c r="BC37391" s="90" t="s">
        <v>10505</v>
      </c>
      <c r="BD37391" s="90"/>
    </row>
    <row r="37392" spans="53:56" ht="15" x14ac:dyDescent="0.25">
      <c r="BA37392" s="91" t="s">
        <v>41973</v>
      </c>
      <c r="BB37392" s="91" t="s">
        <v>5238</v>
      </c>
      <c r="BC37392" s="91" t="s">
        <v>10505</v>
      </c>
      <c r="BD37392" s="91"/>
    </row>
    <row r="37393" spans="53:56" ht="15" x14ac:dyDescent="0.25">
      <c r="BA37393" s="90" t="s">
        <v>41974</v>
      </c>
      <c r="BB37393" s="90" t="s">
        <v>5238</v>
      </c>
      <c r="BC37393" s="90" t="s">
        <v>10505</v>
      </c>
      <c r="BD37393" s="90"/>
    </row>
    <row r="37394" spans="53:56" ht="15" x14ac:dyDescent="0.25">
      <c r="BA37394" s="91" t="s">
        <v>41975</v>
      </c>
      <c r="BB37394" s="91" t="s">
        <v>5238</v>
      </c>
      <c r="BC37394" s="91" t="s">
        <v>10505</v>
      </c>
      <c r="BD37394" s="91"/>
    </row>
    <row r="37395" spans="53:56" ht="15" x14ac:dyDescent="0.25">
      <c r="BA37395" s="90" t="s">
        <v>41976</v>
      </c>
      <c r="BB37395" s="90" t="s">
        <v>5238</v>
      </c>
      <c r="BC37395" s="90" t="s">
        <v>10505</v>
      </c>
      <c r="BD37395" s="90"/>
    </row>
    <row r="37396" spans="53:56" ht="15" x14ac:dyDescent="0.25">
      <c r="BA37396" s="91" t="s">
        <v>41977</v>
      </c>
      <c r="BB37396" s="91" t="s">
        <v>5238</v>
      </c>
      <c r="BC37396" s="91" t="s">
        <v>10505</v>
      </c>
      <c r="BD37396" s="91"/>
    </row>
    <row r="37397" spans="53:56" ht="15" x14ac:dyDescent="0.25">
      <c r="BA37397" s="91" t="s">
        <v>41978</v>
      </c>
      <c r="BB37397" s="91" t="s">
        <v>5238</v>
      </c>
      <c r="BC37397" s="91" t="s">
        <v>41926</v>
      </c>
      <c r="BD37397" s="91"/>
    </row>
    <row r="37398" spans="53:56" ht="15" x14ac:dyDescent="0.25">
      <c r="BA37398" s="90" t="s">
        <v>41978</v>
      </c>
      <c r="BB37398" s="90" t="s">
        <v>5238</v>
      </c>
      <c r="BC37398" s="90" t="s">
        <v>41979</v>
      </c>
      <c r="BD37398" s="90"/>
    </row>
    <row r="37399" spans="53:56" ht="15" x14ac:dyDescent="0.25">
      <c r="BA37399" s="90" t="s">
        <v>41980</v>
      </c>
      <c r="BB37399" s="90" t="s">
        <v>5238</v>
      </c>
      <c r="BC37399" s="90" t="s">
        <v>41981</v>
      </c>
      <c r="BD37399" s="90"/>
    </row>
    <row r="37400" spans="53:56" ht="15" x14ac:dyDescent="0.25">
      <c r="BA37400" s="91" t="s">
        <v>41982</v>
      </c>
      <c r="BB37400" s="91" t="s">
        <v>5238</v>
      </c>
      <c r="BC37400" s="91" t="s">
        <v>14111</v>
      </c>
      <c r="BD37400" s="91"/>
    </row>
    <row r="37401" spans="53:56" ht="15" x14ac:dyDescent="0.25">
      <c r="BA37401" s="90" t="s">
        <v>41983</v>
      </c>
      <c r="BB37401" s="90" t="s">
        <v>5238</v>
      </c>
      <c r="BC37401" s="90" t="s">
        <v>41926</v>
      </c>
      <c r="BD37401" s="90"/>
    </row>
    <row r="37402" spans="53:56" ht="15" x14ac:dyDescent="0.25">
      <c r="BA37402" s="91" t="s">
        <v>41984</v>
      </c>
      <c r="BB37402" s="91" t="s">
        <v>5238</v>
      </c>
      <c r="BC37402" s="91" t="s">
        <v>41979</v>
      </c>
      <c r="BD37402" s="91"/>
    </row>
    <row r="37403" spans="53:56" ht="15" x14ac:dyDescent="0.25">
      <c r="BA37403" s="90" t="s">
        <v>41985</v>
      </c>
      <c r="BB37403" s="90" t="s">
        <v>5238</v>
      </c>
      <c r="BC37403" s="90" t="s">
        <v>41979</v>
      </c>
      <c r="BD37403" s="90"/>
    </row>
    <row r="37404" spans="53:56" ht="15" x14ac:dyDescent="0.25">
      <c r="BA37404" s="91" t="s">
        <v>41986</v>
      </c>
      <c r="BB37404" s="91" t="s">
        <v>5238</v>
      </c>
      <c r="BC37404" s="91" t="s">
        <v>21675</v>
      </c>
      <c r="BD37404" s="91"/>
    </row>
    <row r="37405" spans="53:56" ht="15" x14ac:dyDescent="0.25">
      <c r="BA37405" s="91" t="s">
        <v>41987</v>
      </c>
      <c r="BB37405" s="91" t="s">
        <v>5238</v>
      </c>
      <c r="BC37405" s="91" t="s">
        <v>41988</v>
      </c>
      <c r="BD37405" s="91"/>
    </row>
    <row r="37406" spans="53:56" ht="15" x14ac:dyDescent="0.25">
      <c r="BA37406" s="90" t="s">
        <v>41989</v>
      </c>
      <c r="BB37406" s="90" t="s">
        <v>5238</v>
      </c>
      <c r="BC37406" s="90" t="s">
        <v>41990</v>
      </c>
      <c r="BD37406" s="90"/>
    </row>
    <row r="37407" spans="53:56" ht="15" x14ac:dyDescent="0.25">
      <c r="BA37407" s="90" t="s">
        <v>41991</v>
      </c>
      <c r="BB37407" s="90" t="s">
        <v>5238</v>
      </c>
      <c r="BC37407" s="90" t="s">
        <v>41981</v>
      </c>
      <c r="BD37407" s="90"/>
    </row>
    <row r="37408" spans="53:56" ht="15" x14ac:dyDescent="0.25">
      <c r="BA37408" s="91" t="s">
        <v>41992</v>
      </c>
      <c r="BB37408" s="91" t="s">
        <v>5238</v>
      </c>
      <c r="BC37408" s="91" t="s">
        <v>41908</v>
      </c>
      <c r="BD37408" s="91"/>
    </row>
    <row r="37409" spans="53:56" ht="15" x14ac:dyDescent="0.25">
      <c r="BA37409" s="91" t="s">
        <v>41993</v>
      </c>
      <c r="BB37409" s="91" t="s">
        <v>5238</v>
      </c>
      <c r="BC37409" s="91" t="s">
        <v>14111</v>
      </c>
      <c r="BD37409" s="91"/>
    </row>
    <row r="37410" spans="53:56" ht="15" x14ac:dyDescent="0.25">
      <c r="BA37410" s="90" t="s">
        <v>41994</v>
      </c>
      <c r="BB37410" s="90" t="s">
        <v>5238</v>
      </c>
      <c r="BC37410" s="90" t="s">
        <v>41995</v>
      </c>
      <c r="BD37410" s="90"/>
    </row>
    <row r="37411" spans="53:56" ht="15" x14ac:dyDescent="0.25">
      <c r="BA37411" s="90" t="s">
        <v>41996</v>
      </c>
      <c r="BB37411" s="90" t="s">
        <v>5238</v>
      </c>
      <c r="BC37411" s="90" t="s">
        <v>17797</v>
      </c>
      <c r="BD37411" s="90"/>
    </row>
    <row r="37412" spans="53:56" ht="15" x14ac:dyDescent="0.25">
      <c r="BA37412" s="91" t="s">
        <v>41997</v>
      </c>
      <c r="BB37412" s="91" t="s">
        <v>5238</v>
      </c>
      <c r="BC37412" s="91" t="s">
        <v>41998</v>
      </c>
      <c r="BD37412" s="91"/>
    </row>
    <row r="37413" spans="53:56" ht="15" x14ac:dyDescent="0.25">
      <c r="BA37413" s="91" t="s">
        <v>41999</v>
      </c>
      <c r="BB37413" s="91" t="s">
        <v>5238</v>
      </c>
      <c r="BC37413" s="91" t="s">
        <v>42000</v>
      </c>
      <c r="BD37413" s="91"/>
    </row>
    <row r="37414" spans="53:56" ht="15" x14ac:dyDescent="0.25">
      <c r="BA37414" s="90" t="s">
        <v>41999</v>
      </c>
      <c r="BB37414" s="90" t="s">
        <v>5238</v>
      </c>
      <c r="BC37414" s="90" t="s">
        <v>14111</v>
      </c>
      <c r="BD37414" s="90"/>
    </row>
    <row r="37415" spans="53:56" ht="15" x14ac:dyDescent="0.25">
      <c r="BA37415" s="91" t="s">
        <v>42001</v>
      </c>
      <c r="BB37415" s="91" t="s">
        <v>5238</v>
      </c>
      <c r="BC37415" s="91" t="s">
        <v>41995</v>
      </c>
      <c r="BD37415" s="91"/>
    </row>
    <row r="37416" spans="53:56" ht="15" x14ac:dyDescent="0.25">
      <c r="BA37416" s="90" t="s">
        <v>42002</v>
      </c>
      <c r="BB37416" s="90" t="s">
        <v>5238</v>
      </c>
      <c r="BC37416" s="90" t="s">
        <v>41988</v>
      </c>
      <c r="BD37416" s="90"/>
    </row>
    <row r="37417" spans="53:56" ht="15" x14ac:dyDescent="0.25">
      <c r="BA37417" s="91" t="s">
        <v>42003</v>
      </c>
      <c r="BB37417" s="91" t="s">
        <v>5238</v>
      </c>
      <c r="BC37417" s="91" t="s">
        <v>41926</v>
      </c>
      <c r="BD37417" s="91"/>
    </row>
    <row r="37418" spans="53:56" ht="15" x14ac:dyDescent="0.25">
      <c r="BA37418" s="90" t="s">
        <v>42004</v>
      </c>
      <c r="BB37418" s="90" t="s">
        <v>5238</v>
      </c>
      <c r="BC37418" s="90" t="s">
        <v>17797</v>
      </c>
      <c r="BD37418" s="90"/>
    </row>
    <row r="37419" spans="53:56" ht="15" x14ac:dyDescent="0.25">
      <c r="BA37419" s="91" t="s">
        <v>42005</v>
      </c>
      <c r="BB37419" s="91" t="s">
        <v>5238</v>
      </c>
      <c r="BC37419" s="91" t="s">
        <v>41988</v>
      </c>
      <c r="BD37419" s="91"/>
    </row>
    <row r="37420" spans="53:56" ht="15" x14ac:dyDescent="0.25">
      <c r="BA37420" s="91" t="s">
        <v>42006</v>
      </c>
      <c r="BB37420" s="91" t="s">
        <v>5238</v>
      </c>
      <c r="BC37420" s="91" t="s">
        <v>14111</v>
      </c>
      <c r="BD37420" s="91"/>
    </row>
    <row r="37421" spans="53:56" ht="15" x14ac:dyDescent="0.25">
      <c r="BA37421" s="91" t="s">
        <v>42007</v>
      </c>
      <c r="BB37421" s="91" t="s">
        <v>5238</v>
      </c>
      <c r="BC37421" s="91" t="s">
        <v>41981</v>
      </c>
      <c r="BD37421" s="91"/>
    </row>
    <row r="37422" spans="53:56" ht="15" x14ac:dyDescent="0.25">
      <c r="BA37422" s="90" t="s">
        <v>42008</v>
      </c>
      <c r="BB37422" s="90" t="s">
        <v>5238</v>
      </c>
      <c r="BC37422" s="90" t="s">
        <v>41998</v>
      </c>
      <c r="BD37422" s="90"/>
    </row>
    <row r="37423" spans="53:56" ht="15" x14ac:dyDescent="0.25">
      <c r="BA37423" s="91" t="s">
        <v>42009</v>
      </c>
      <c r="BB37423" s="91" t="s">
        <v>5238</v>
      </c>
      <c r="BC37423" s="91" t="s">
        <v>17797</v>
      </c>
      <c r="BD37423" s="91"/>
    </row>
    <row r="37424" spans="53:56" ht="15" x14ac:dyDescent="0.25">
      <c r="BA37424" s="90" t="s">
        <v>42010</v>
      </c>
      <c r="BB37424" s="90" t="s">
        <v>5238</v>
      </c>
      <c r="BC37424" s="90" t="s">
        <v>40311</v>
      </c>
      <c r="BD37424" s="90"/>
    </row>
    <row r="37425" spans="53:56" ht="15" x14ac:dyDescent="0.25">
      <c r="BA37425" s="91" t="s">
        <v>42011</v>
      </c>
      <c r="BB37425" s="91" t="s">
        <v>5238</v>
      </c>
      <c r="BC37425" s="91" t="s">
        <v>41979</v>
      </c>
      <c r="BD37425" s="91"/>
    </row>
    <row r="37426" spans="53:56" ht="15" x14ac:dyDescent="0.25">
      <c r="BA37426" s="90" t="s">
        <v>42012</v>
      </c>
      <c r="BB37426" s="90" t="s">
        <v>5238</v>
      </c>
      <c r="BC37426" s="90" t="s">
        <v>20441</v>
      </c>
      <c r="BD37426" s="90"/>
    </row>
    <row r="37427" spans="53:56" ht="15" x14ac:dyDescent="0.25">
      <c r="BA37427" s="90" t="s">
        <v>42013</v>
      </c>
      <c r="BB37427" s="90" t="s">
        <v>5238</v>
      </c>
      <c r="BC37427" s="90" t="s">
        <v>41908</v>
      </c>
      <c r="BD37427" s="90"/>
    </row>
    <row r="37428" spans="53:56" ht="15" x14ac:dyDescent="0.25">
      <c r="BA37428" s="91" t="s">
        <v>42014</v>
      </c>
      <c r="BB37428" s="91" t="s">
        <v>5238</v>
      </c>
      <c r="BC37428" s="91" t="s">
        <v>21675</v>
      </c>
      <c r="BD37428" s="91"/>
    </row>
    <row r="37429" spans="53:56" ht="15" x14ac:dyDescent="0.25">
      <c r="BA37429" s="90" t="s">
        <v>42015</v>
      </c>
      <c r="BB37429" s="90" t="s">
        <v>5238</v>
      </c>
      <c r="BC37429" s="90" t="s">
        <v>42016</v>
      </c>
      <c r="BD37429" s="90"/>
    </row>
    <row r="37430" spans="53:56" ht="15" x14ac:dyDescent="0.25">
      <c r="BA37430" s="90" t="s">
        <v>42015</v>
      </c>
      <c r="BB37430" s="90" t="s">
        <v>5238</v>
      </c>
      <c r="BC37430" s="90" t="s">
        <v>14111</v>
      </c>
      <c r="BD37430" s="90"/>
    </row>
    <row r="37431" spans="53:56" ht="15" x14ac:dyDescent="0.25">
      <c r="BA37431" s="91" t="s">
        <v>42017</v>
      </c>
      <c r="BB37431" s="91" t="s">
        <v>5238</v>
      </c>
      <c r="BC37431" s="91" t="s">
        <v>41998</v>
      </c>
      <c r="BD37431" s="91"/>
    </row>
    <row r="37432" spans="53:56" ht="15" x14ac:dyDescent="0.25">
      <c r="BA37432" s="90" t="s">
        <v>42018</v>
      </c>
      <c r="BB37432" s="90" t="s">
        <v>5238</v>
      </c>
      <c r="BC37432" s="90" t="s">
        <v>42016</v>
      </c>
      <c r="BD37432" s="90"/>
    </row>
    <row r="37433" spans="53:56" ht="15" x14ac:dyDescent="0.25">
      <c r="BA37433" s="91" t="s">
        <v>42019</v>
      </c>
      <c r="BB37433" s="91" t="s">
        <v>5238</v>
      </c>
      <c r="BC37433" s="91" t="s">
        <v>14111</v>
      </c>
      <c r="BD37433" s="91"/>
    </row>
    <row r="37434" spans="53:56" ht="15" x14ac:dyDescent="0.25">
      <c r="BA37434" s="90" t="s">
        <v>42020</v>
      </c>
      <c r="BB37434" s="90" t="s">
        <v>5238</v>
      </c>
      <c r="BC37434" s="90" t="s">
        <v>41926</v>
      </c>
      <c r="BD37434" s="90"/>
    </row>
    <row r="37435" spans="53:56" ht="15" x14ac:dyDescent="0.25">
      <c r="BA37435" s="91" t="s">
        <v>42021</v>
      </c>
      <c r="BB37435" s="91" t="s">
        <v>5238</v>
      </c>
      <c r="BC37435" s="91" t="s">
        <v>4199</v>
      </c>
      <c r="BD37435" s="91"/>
    </row>
    <row r="37436" spans="53:56" ht="15" x14ac:dyDescent="0.25">
      <c r="BA37436" s="90" t="s">
        <v>42022</v>
      </c>
      <c r="BB37436" s="90" t="s">
        <v>5238</v>
      </c>
      <c r="BC37436" s="90" t="s">
        <v>17797</v>
      </c>
      <c r="BD37436" s="90"/>
    </row>
    <row r="37437" spans="53:56" ht="15" x14ac:dyDescent="0.25">
      <c r="BA37437" s="91" t="s">
        <v>42023</v>
      </c>
      <c r="BB37437" s="91" t="s">
        <v>5238</v>
      </c>
      <c r="BC37437" s="91" t="s">
        <v>20441</v>
      </c>
      <c r="BD37437" s="91"/>
    </row>
    <row r="37438" spans="53:56" ht="15" x14ac:dyDescent="0.25">
      <c r="BA37438" s="91" t="s">
        <v>42023</v>
      </c>
      <c r="BB37438" s="91" t="s">
        <v>5238</v>
      </c>
      <c r="BC37438" s="91" t="s">
        <v>42024</v>
      </c>
      <c r="BD37438" s="91"/>
    </row>
    <row r="37439" spans="53:56" ht="15" x14ac:dyDescent="0.25">
      <c r="BA37439" s="90" t="s">
        <v>42025</v>
      </c>
      <c r="BB37439" s="90" t="s">
        <v>5238</v>
      </c>
      <c r="BC37439" s="90" t="s">
        <v>41871</v>
      </c>
      <c r="BD37439" s="90"/>
    </row>
    <row r="37440" spans="53:56" ht="15" x14ac:dyDescent="0.25">
      <c r="BA37440" s="91" t="s">
        <v>42026</v>
      </c>
      <c r="BB37440" s="91" t="s">
        <v>5238</v>
      </c>
      <c r="BC37440" s="91" t="s">
        <v>42027</v>
      </c>
      <c r="BD37440" s="91"/>
    </row>
    <row r="37441" spans="53:56" ht="15" x14ac:dyDescent="0.25">
      <c r="BA37441" s="91" t="s">
        <v>42028</v>
      </c>
      <c r="BB37441" s="91" t="s">
        <v>5238</v>
      </c>
      <c r="BC37441" s="91" t="s">
        <v>42029</v>
      </c>
      <c r="BD37441" s="91"/>
    </row>
    <row r="37442" spans="53:56" ht="15" x14ac:dyDescent="0.25">
      <c r="BA37442" s="91" t="s">
        <v>42030</v>
      </c>
      <c r="BB37442" s="91" t="s">
        <v>5238</v>
      </c>
      <c r="BC37442" s="91" t="s">
        <v>42024</v>
      </c>
      <c r="BD37442" s="91"/>
    </row>
    <row r="37443" spans="53:56" ht="15" x14ac:dyDescent="0.25">
      <c r="BA37443" s="91" t="s">
        <v>42031</v>
      </c>
      <c r="BB37443" s="91" t="s">
        <v>5238</v>
      </c>
      <c r="BC37443" s="91" t="s">
        <v>42032</v>
      </c>
      <c r="BD37443" s="91"/>
    </row>
    <row r="37444" spans="53:56" ht="15" x14ac:dyDescent="0.25">
      <c r="BA37444" s="90" t="s">
        <v>42033</v>
      </c>
      <c r="BB37444" s="90" t="s">
        <v>5238</v>
      </c>
      <c r="BC37444" s="90" t="s">
        <v>42034</v>
      </c>
      <c r="BD37444" s="90"/>
    </row>
    <row r="37445" spans="53:56" ht="15" x14ac:dyDescent="0.25">
      <c r="BA37445" s="90" t="s">
        <v>42035</v>
      </c>
      <c r="BB37445" s="90" t="s">
        <v>5238</v>
      </c>
      <c r="BC37445" s="90" t="s">
        <v>42000</v>
      </c>
      <c r="BD37445" s="90"/>
    </row>
    <row r="37446" spans="53:56" ht="15" x14ac:dyDescent="0.25">
      <c r="BA37446" s="91" t="s">
        <v>42036</v>
      </c>
      <c r="BB37446" s="91" t="s">
        <v>5238</v>
      </c>
      <c r="BC37446" s="91" t="s">
        <v>42000</v>
      </c>
      <c r="BD37446" s="91"/>
    </row>
    <row r="37447" spans="53:56" ht="15" x14ac:dyDescent="0.25">
      <c r="BA37447" s="90" t="s">
        <v>42037</v>
      </c>
      <c r="BB37447" s="90" t="s">
        <v>5238</v>
      </c>
      <c r="BC37447" s="90" t="s">
        <v>42038</v>
      </c>
      <c r="BD37447" s="90"/>
    </row>
    <row r="37448" spans="53:56" ht="15" x14ac:dyDescent="0.25">
      <c r="BA37448" s="91" t="s">
        <v>42039</v>
      </c>
      <c r="BB37448" s="91" t="s">
        <v>5238</v>
      </c>
      <c r="BC37448" s="91" t="s">
        <v>42034</v>
      </c>
      <c r="BD37448" s="91"/>
    </row>
    <row r="37449" spans="53:56" ht="15" x14ac:dyDescent="0.25">
      <c r="BA37449" s="90" t="s">
        <v>42040</v>
      </c>
      <c r="BB37449" s="90" t="s">
        <v>5238</v>
      </c>
      <c r="BC37449" s="90" t="s">
        <v>41848</v>
      </c>
      <c r="BD37449" s="90"/>
    </row>
    <row r="37450" spans="53:56" ht="15" x14ac:dyDescent="0.25">
      <c r="BA37450" s="91" t="s">
        <v>42041</v>
      </c>
      <c r="BB37450" s="91" t="s">
        <v>5238</v>
      </c>
      <c r="BC37450" s="91" t="s">
        <v>41871</v>
      </c>
      <c r="BD37450" s="91"/>
    </row>
    <row r="37451" spans="53:56" ht="15" x14ac:dyDescent="0.25">
      <c r="BA37451" s="90" t="s">
        <v>42042</v>
      </c>
      <c r="BB37451" s="90" t="s">
        <v>5238</v>
      </c>
      <c r="BC37451" s="90" t="s">
        <v>42024</v>
      </c>
      <c r="BD37451" s="90"/>
    </row>
    <row r="37452" spans="53:56" ht="15" x14ac:dyDescent="0.25">
      <c r="BA37452" s="91" t="s">
        <v>42043</v>
      </c>
      <c r="BB37452" s="91" t="s">
        <v>5238</v>
      </c>
      <c r="BC37452" s="91" t="s">
        <v>42044</v>
      </c>
      <c r="BD37452" s="91"/>
    </row>
    <row r="37453" spans="53:56" ht="15" x14ac:dyDescent="0.25">
      <c r="BA37453" s="90" t="s">
        <v>42045</v>
      </c>
      <c r="BB37453" s="90" t="s">
        <v>5238</v>
      </c>
      <c r="BC37453" s="90" t="s">
        <v>17833</v>
      </c>
      <c r="BD37453" s="90"/>
    </row>
    <row r="37454" spans="53:56" ht="15" x14ac:dyDescent="0.25">
      <c r="BA37454" s="91" t="s">
        <v>42046</v>
      </c>
      <c r="BB37454" s="91" t="s">
        <v>5238</v>
      </c>
      <c r="BC37454" s="91" t="s">
        <v>42027</v>
      </c>
      <c r="BD37454" s="91"/>
    </row>
    <row r="37455" spans="53:56" ht="15" x14ac:dyDescent="0.25">
      <c r="BA37455" s="91" t="s">
        <v>42047</v>
      </c>
      <c r="BB37455" s="91" t="s">
        <v>5238</v>
      </c>
      <c r="BC37455" s="91" t="s">
        <v>42027</v>
      </c>
      <c r="BD37455" s="91"/>
    </row>
    <row r="37456" spans="53:56" ht="15" x14ac:dyDescent="0.25">
      <c r="BA37456" s="90" t="s">
        <v>42048</v>
      </c>
      <c r="BB37456" s="90" t="s">
        <v>5238</v>
      </c>
      <c r="BC37456" s="90" t="s">
        <v>41871</v>
      </c>
      <c r="BD37456" s="90"/>
    </row>
    <row r="37457" spans="53:56" ht="15" x14ac:dyDescent="0.25">
      <c r="BA37457" s="91" t="s">
        <v>42049</v>
      </c>
      <c r="BB37457" s="91" t="s">
        <v>5238</v>
      </c>
      <c r="BC37457" s="91" t="s">
        <v>42050</v>
      </c>
      <c r="BD37457" s="91"/>
    </row>
    <row r="37458" spans="53:56" ht="15" x14ac:dyDescent="0.25">
      <c r="BA37458" s="91" t="s">
        <v>42051</v>
      </c>
      <c r="BB37458" s="91" t="s">
        <v>5238</v>
      </c>
      <c r="BC37458" s="91" t="s">
        <v>42000</v>
      </c>
      <c r="BD37458" s="91"/>
    </row>
    <row r="37459" spans="53:56" ht="15" x14ac:dyDescent="0.25">
      <c r="BA37459" s="90" t="s">
        <v>42051</v>
      </c>
      <c r="BB37459" s="90" t="s">
        <v>5238</v>
      </c>
      <c r="BC37459" s="90" t="s">
        <v>42024</v>
      </c>
      <c r="BD37459" s="90"/>
    </row>
    <row r="37460" spans="53:56" ht="15" x14ac:dyDescent="0.25">
      <c r="BA37460" s="90" t="s">
        <v>42052</v>
      </c>
      <c r="BB37460" s="90" t="s">
        <v>5238</v>
      </c>
      <c r="BC37460" s="90" t="s">
        <v>42034</v>
      </c>
      <c r="BD37460" s="90"/>
    </row>
    <row r="37461" spans="53:56" ht="15" x14ac:dyDescent="0.25">
      <c r="BA37461" s="91" t="s">
        <v>42053</v>
      </c>
      <c r="BB37461" s="91" t="s">
        <v>5238</v>
      </c>
      <c r="BC37461" s="91" t="s">
        <v>42032</v>
      </c>
      <c r="BD37461" s="91"/>
    </row>
    <row r="37462" spans="53:56" ht="15" x14ac:dyDescent="0.25">
      <c r="BA37462" s="90" t="s">
        <v>42054</v>
      </c>
      <c r="BB37462" s="90" t="s">
        <v>5238</v>
      </c>
      <c r="BC37462" s="90" t="s">
        <v>42029</v>
      </c>
      <c r="BD37462" s="90"/>
    </row>
    <row r="37463" spans="53:56" ht="15" x14ac:dyDescent="0.25">
      <c r="BA37463" s="91" t="s">
        <v>42055</v>
      </c>
      <c r="BB37463" s="91" t="s">
        <v>5238</v>
      </c>
      <c r="BC37463" s="91" t="s">
        <v>42034</v>
      </c>
      <c r="BD37463" s="91"/>
    </row>
    <row r="37464" spans="53:56" ht="15" x14ac:dyDescent="0.25">
      <c r="BA37464" s="90" t="s">
        <v>42056</v>
      </c>
      <c r="BB37464" s="90" t="s">
        <v>5238</v>
      </c>
      <c r="BC37464" s="90" t="s">
        <v>42024</v>
      </c>
      <c r="BD37464" s="90"/>
    </row>
    <row r="37465" spans="53:56" ht="15" x14ac:dyDescent="0.25">
      <c r="BA37465" s="91" t="s">
        <v>42057</v>
      </c>
      <c r="BB37465" s="91" t="s">
        <v>5238</v>
      </c>
      <c r="BC37465" s="91" t="s">
        <v>17833</v>
      </c>
      <c r="BD37465" s="91"/>
    </row>
    <row r="37466" spans="53:56" ht="15" x14ac:dyDescent="0.25">
      <c r="BA37466" s="91" t="s">
        <v>42057</v>
      </c>
      <c r="BB37466" s="91" t="s">
        <v>5238</v>
      </c>
      <c r="BC37466" s="91" t="s">
        <v>42058</v>
      </c>
      <c r="BD37466" s="91"/>
    </row>
    <row r="37467" spans="53:56" ht="15" x14ac:dyDescent="0.25">
      <c r="BA37467" s="90" t="s">
        <v>42059</v>
      </c>
      <c r="BB37467" s="90" t="s">
        <v>5238</v>
      </c>
      <c r="BC37467" s="90" t="s">
        <v>42027</v>
      </c>
      <c r="BD37467" s="90"/>
    </row>
    <row r="37468" spans="53:56" ht="15" x14ac:dyDescent="0.25">
      <c r="BA37468" s="91" t="s">
        <v>42060</v>
      </c>
      <c r="BB37468" s="91" t="s">
        <v>5238</v>
      </c>
      <c r="BC37468" s="91" t="s">
        <v>42038</v>
      </c>
      <c r="BD37468" s="91"/>
    </row>
    <row r="37469" spans="53:56" ht="15" x14ac:dyDescent="0.25">
      <c r="BA37469" s="90" t="s">
        <v>42061</v>
      </c>
      <c r="BB37469" s="90" t="s">
        <v>5238</v>
      </c>
      <c r="BC37469" s="90" t="s">
        <v>42000</v>
      </c>
      <c r="BD37469" s="90"/>
    </row>
    <row r="37470" spans="53:56" ht="15" x14ac:dyDescent="0.25">
      <c r="BA37470" s="90" t="s">
        <v>42061</v>
      </c>
      <c r="BB37470" s="90" t="s">
        <v>5238</v>
      </c>
      <c r="BC37470" s="90" t="s">
        <v>42044</v>
      </c>
      <c r="BD37470" s="90"/>
    </row>
    <row r="37471" spans="53:56" ht="15" x14ac:dyDescent="0.25">
      <c r="BA37471" s="90" t="s">
        <v>42062</v>
      </c>
      <c r="BB37471" s="90" t="s">
        <v>5238</v>
      </c>
      <c r="BC37471" s="90" t="s">
        <v>42000</v>
      </c>
      <c r="BD37471" s="90"/>
    </row>
    <row r="37472" spans="53:56" ht="15" x14ac:dyDescent="0.25">
      <c r="BA37472" s="90" t="s">
        <v>42063</v>
      </c>
      <c r="BB37472" s="90" t="s">
        <v>5238</v>
      </c>
      <c r="BC37472" s="90" t="s">
        <v>42027</v>
      </c>
      <c r="BD37472" s="90"/>
    </row>
    <row r="37473" spans="53:56" ht="15" x14ac:dyDescent="0.25">
      <c r="BA37473" s="90" t="s">
        <v>42063</v>
      </c>
      <c r="BB37473" s="90" t="s">
        <v>5238</v>
      </c>
      <c r="BC37473" s="90" t="s">
        <v>42024</v>
      </c>
      <c r="BD37473" s="90"/>
    </row>
    <row r="37474" spans="53:56" ht="15" x14ac:dyDescent="0.25">
      <c r="BA37474" s="91" t="s">
        <v>42064</v>
      </c>
      <c r="BB37474" s="91" t="s">
        <v>5238</v>
      </c>
      <c r="BC37474" s="91" t="s">
        <v>42050</v>
      </c>
      <c r="BD37474" s="91"/>
    </row>
    <row r="37475" spans="53:56" ht="15" x14ac:dyDescent="0.25">
      <c r="BA37475" s="90" t="s">
        <v>42065</v>
      </c>
      <c r="BB37475" s="90" t="s">
        <v>5238</v>
      </c>
      <c r="BC37475" s="90" t="s">
        <v>42050</v>
      </c>
      <c r="BD37475" s="90"/>
    </row>
    <row r="37476" spans="53:56" ht="15" x14ac:dyDescent="0.25">
      <c r="BA37476" s="90" t="s">
        <v>42066</v>
      </c>
      <c r="BB37476" s="90" t="s">
        <v>5238</v>
      </c>
      <c r="BC37476" s="90" t="s">
        <v>42024</v>
      </c>
      <c r="BD37476" s="90"/>
    </row>
    <row r="37477" spans="53:56" ht="15" x14ac:dyDescent="0.25">
      <c r="BA37477" s="91" t="s">
        <v>42067</v>
      </c>
      <c r="BB37477" s="91" t="s">
        <v>5238</v>
      </c>
      <c r="BC37477" s="91" t="s">
        <v>42024</v>
      </c>
      <c r="BD37477" s="91"/>
    </row>
    <row r="37478" spans="53:56" ht="15" x14ac:dyDescent="0.25">
      <c r="BA37478" s="90" t="s">
        <v>42068</v>
      </c>
      <c r="BB37478" s="90" t="s">
        <v>5238</v>
      </c>
      <c r="BC37478" s="90" t="s">
        <v>20441</v>
      </c>
      <c r="BD37478" s="90"/>
    </row>
    <row r="37479" spans="53:56" ht="15" x14ac:dyDescent="0.25">
      <c r="BA37479" s="90" t="s">
        <v>42068</v>
      </c>
      <c r="BB37479" s="90" t="s">
        <v>5238</v>
      </c>
      <c r="BC37479" s="90" t="s">
        <v>42024</v>
      </c>
      <c r="BD37479" s="90"/>
    </row>
    <row r="37480" spans="53:56" ht="15" x14ac:dyDescent="0.25">
      <c r="BA37480" s="90" t="s">
        <v>42069</v>
      </c>
      <c r="BB37480" s="90" t="s">
        <v>5238</v>
      </c>
      <c r="BC37480" s="90" t="s">
        <v>42044</v>
      </c>
      <c r="BD37480" s="90"/>
    </row>
    <row r="37481" spans="53:56" ht="15" x14ac:dyDescent="0.25">
      <c r="BA37481" s="91" t="s">
        <v>42069</v>
      </c>
      <c r="BB37481" s="91" t="s">
        <v>5238</v>
      </c>
      <c r="BC37481" s="91" t="s">
        <v>42024</v>
      </c>
      <c r="BD37481" s="91"/>
    </row>
    <row r="37482" spans="53:56" ht="15" x14ac:dyDescent="0.25">
      <c r="BA37482" s="90" t="s">
        <v>42070</v>
      </c>
      <c r="BB37482" s="90" t="s">
        <v>5238</v>
      </c>
      <c r="BC37482" s="90" t="s">
        <v>42024</v>
      </c>
      <c r="BD37482" s="90"/>
    </row>
    <row r="37483" spans="53:56" ht="15" x14ac:dyDescent="0.25">
      <c r="BA37483" s="91" t="s">
        <v>42071</v>
      </c>
      <c r="BB37483" s="91" t="s">
        <v>5238</v>
      </c>
      <c r="BC37483" s="91" t="s">
        <v>42027</v>
      </c>
      <c r="BD37483" s="91"/>
    </row>
    <row r="37484" spans="53:56" ht="15" x14ac:dyDescent="0.25">
      <c r="BA37484" s="90" t="s">
        <v>42072</v>
      </c>
      <c r="BB37484" s="90" t="s">
        <v>5238</v>
      </c>
      <c r="BC37484" s="90" t="s">
        <v>42044</v>
      </c>
      <c r="BD37484" s="90"/>
    </row>
    <row r="37485" spans="53:56" ht="15" x14ac:dyDescent="0.25">
      <c r="BA37485" s="91" t="s">
        <v>42073</v>
      </c>
      <c r="BB37485" s="91" t="s">
        <v>5238</v>
      </c>
      <c r="BC37485" s="91" t="s">
        <v>41871</v>
      </c>
      <c r="BD37485" s="91"/>
    </row>
    <row r="37486" spans="53:56" ht="15" x14ac:dyDescent="0.25">
      <c r="BA37486" s="91" t="s">
        <v>42074</v>
      </c>
      <c r="BB37486" s="91" t="s">
        <v>5238</v>
      </c>
      <c r="BC37486" s="91" t="s">
        <v>42000</v>
      </c>
      <c r="BD37486" s="91"/>
    </row>
    <row r="37487" spans="53:56" ht="15" x14ac:dyDescent="0.25">
      <c r="BA37487" s="91" t="s">
        <v>42074</v>
      </c>
      <c r="BB37487" s="91" t="s">
        <v>5238</v>
      </c>
      <c r="BC37487" s="91" t="s">
        <v>41981</v>
      </c>
      <c r="BD37487" s="91"/>
    </row>
    <row r="37488" spans="53:56" ht="15" x14ac:dyDescent="0.25">
      <c r="BA37488" s="90" t="s">
        <v>42075</v>
      </c>
      <c r="BB37488" s="90" t="s">
        <v>5238</v>
      </c>
      <c r="BC37488" s="90" t="s">
        <v>42034</v>
      </c>
      <c r="BD37488" s="90"/>
    </row>
    <row r="37489" spans="53:56" ht="15" x14ac:dyDescent="0.25">
      <c r="BA37489" s="90" t="s">
        <v>42075</v>
      </c>
      <c r="BB37489" s="90" t="s">
        <v>5238</v>
      </c>
      <c r="BC37489" s="90" t="s">
        <v>41871</v>
      </c>
      <c r="BD37489" s="90"/>
    </row>
    <row r="37490" spans="53:56" ht="15" x14ac:dyDescent="0.25">
      <c r="BA37490" s="91" t="s">
        <v>42076</v>
      </c>
      <c r="BB37490" s="91" t="s">
        <v>5238</v>
      </c>
      <c r="BC37490" s="91" t="s">
        <v>42027</v>
      </c>
      <c r="BD37490" s="91"/>
    </row>
    <row r="37491" spans="53:56" ht="15" x14ac:dyDescent="0.25">
      <c r="BA37491" s="90" t="s">
        <v>42077</v>
      </c>
      <c r="BB37491" s="90" t="s">
        <v>5238</v>
      </c>
      <c r="BC37491" s="90" t="s">
        <v>42058</v>
      </c>
      <c r="BD37491" s="90"/>
    </row>
    <row r="37492" spans="53:56" ht="15" x14ac:dyDescent="0.25">
      <c r="BA37492" s="91" t="s">
        <v>42078</v>
      </c>
      <c r="BB37492" s="91" t="s">
        <v>5238</v>
      </c>
      <c r="BC37492" s="91" t="s">
        <v>42032</v>
      </c>
      <c r="BD37492" s="91"/>
    </row>
    <row r="37493" spans="53:56" ht="15" x14ac:dyDescent="0.25">
      <c r="BA37493" s="90" t="s">
        <v>42079</v>
      </c>
      <c r="BB37493" s="90" t="s">
        <v>5238</v>
      </c>
      <c r="BC37493" s="90" t="s">
        <v>17833</v>
      </c>
      <c r="BD37493" s="90"/>
    </row>
    <row r="37494" spans="53:56" ht="15" x14ac:dyDescent="0.25">
      <c r="BA37494" s="91" t="s">
        <v>42080</v>
      </c>
      <c r="BB37494" s="91" t="s">
        <v>5238</v>
      </c>
      <c r="BC37494" s="91" t="s">
        <v>42032</v>
      </c>
      <c r="BD37494" s="91"/>
    </row>
    <row r="37495" spans="53:56" ht="15" x14ac:dyDescent="0.25">
      <c r="BA37495" s="90" t="s">
        <v>42081</v>
      </c>
      <c r="BB37495" s="90" t="s">
        <v>5238</v>
      </c>
      <c r="BC37495" s="90" t="s">
        <v>42029</v>
      </c>
      <c r="BD37495" s="90"/>
    </row>
    <row r="37496" spans="53:56" ht="15" x14ac:dyDescent="0.25">
      <c r="BA37496" s="91" t="s">
        <v>42082</v>
      </c>
      <c r="BB37496" s="91" t="s">
        <v>5238</v>
      </c>
      <c r="BC37496" s="91" t="s">
        <v>42027</v>
      </c>
      <c r="BD37496" s="91"/>
    </row>
    <row r="37497" spans="53:56" ht="15" x14ac:dyDescent="0.25">
      <c r="BA37497" s="90" t="s">
        <v>42083</v>
      </c>
      <c r="BB37497" s="90" t="s">
        <v>5238</v>
      </c>
      <c r="BC37497" s="90" t="s">
        <v>42058</v>
      </c>
      <c r="BD37497" s="90"/>
    </row>
    <row r="37498" spans="53:56" ht="15" x14ac:dyDescent="0.25">
      <c r="BA37498" s="91" t="s">
        <v>42084</v>
      </c>
      <c r="BB37498" s="91" t="s">
        <v>5238</v>
      </c>
      <c r="BC37498" s="91" t="s">
        <v>42024</v>
      </c>
      <c r="BD37498" s="91"/>
    </row>
    <row r="37499" spans="53:56" ht="15" x14ac:dyDescent="0.25">
      <c r="BA37499" s="90" t="s">
        <v>42085</v>
      </c>
      <c r="BB37499" s="90" t="s">
        <v>5238</v>
      </c>
      <c r="BC37499" s="90" t="s">
        <v>42058</v>
      </c>
      <c r="BD37499" s="90"/>
    </row>
    <row r="37500" spans="53:56" ht="15" x14ac:dyDescent="0.25">
      <c r="BA37500" s="91" t="s">
        <v>42086</v>
      </c>
      <c r="BB37500" s="91" t="s">
        <v>5238</v>
      </c>
      <c r="BC37500" s="91" t="s">
        <v>42024</v>
      </c>
      <c r="BD37500" s="91"/>
    </row>
    <row r="37501" spans="53:56" ht="15" x14ac:dyDescent="0.25">
      <c r="BA37501" s="91" t="s">
        <v>42087</v>
      </c>
      <c r="BB37501" s="91" t="s">
        <v>5238</v>
      </c>
      <c r="BC37501" s="91" t="s">
        <v>42024</v>
      </c>
      <c r="BD37501" s="91"/>
    </row>
    <row r="37502" spans="53:56" ht="15" x14ac:dyDescent="0.25">
      <c r="BA37502" s="90" t="s">
        <v>42088</v>
      </c>
      <c r="BB37502" s="90" t="s">
        <v>5238</v>
      </c>
      <c r="BC37502" s="90" t="s">
        <v>42024</v>
      </c>
      <c r="BD37502" s="90"/>
    </row>
    <row r="37503" spans="53:56" ht="15" x14ac:dyDescent="0.25">
      <c r="BA37503" s="91" t="s">
        <v>42089</v>
      </c>
      <c r="BB37503" s="91" t="s">
        <v>5238</v>
      </c>
      <c r="BC37503" s="91" t="s">
        <v>42024</v>
      </c>
      <c r="BD37503" s="91"/>
    </row>
    <row r="37504" spans="53:56" ht="15" x14ac:dyDescent="0.25">
      <c r="BA37504" s="90" t="s">
        <v>42090</v>
      </c>
      <c r="BB37504" s="90" t="s">
        <v>5238</v>
      </c>
      <c r="BC37504" s="90" t="s">
        <v>42024</v>
      </c>
      <c r="BD37504" s="90"/>
    </row>
    <row r="37505" spans="53:56" ht="15" x14ac:dyDescent="0.25">
      <c r="BA37505" s="90" t="s">
        <v>42091</v>
      </c>
      <c r="BB37505" s="90" t="s">
        <v>5238</v>
      </c>
      <c r="BC37505" s="90" t="s">
        <v>42024</v>
      </c>
      <c r="BD37505" s="90"/>
    </row>
    <row r="37506" spans="53:56" ht="15" x14ac:dyDescent="0.25">
      <c r="BA37506" s="91" t="s">
        <v>42092</v>
      </c>
      <c r="BB37506" s="91" t="s">
        <v>5238</v>
      </c>
      <c r="BC37506" s="91" t="s">
        <v>42024</v>
      </c>
      <c r="BD37506" s="91"/>
    </row>
    <row r="37507" spans="53:56" ht="15" x14ac:dyDescent="0.25">
      <c r="BA37507" s="90" t="s">
        <v>42093</v>
      </c>
      <c r="BB37507" s="90" t="s">
        <v>5238</v>
      </c>
      <c r="BC37507" s="90" t="s">
        <v>42027</v>
      </c>
      <c r="BD37507" s="90"/>
    </row>
    <row r="37508" spans="53:56" ht="15" x14ac:dyDescent="0.25">
      <c r="BA37508" s="90" t="s">
        <v>42093</v>
      </c>
      <c r="BB37508" s="90" t="s">
        <v>5238</v>
      </c>
      <c r="BC37508" s="90" t="s">
        <v>42024</v>
      </c>
      <c r="BD37508" s="90"/>
    </row>
    <row r="37509" spans="53:56" ht="15" x14ac:dyDescent="0.25">
      <c r="BA37509" s="91" t="s">
        <v>42094</v>
      </c>
      <c r="BB37509" s="91" t="s">
        <v>5238</v>
      </c>
      <c r="BC37509" s="91" t="s">
        <v>42024</v>
      </c>
      <c r="BD37509" s="91"/>
    </row>
    <row r="37510" spans="53:56" ht="15" x14ac:dyDescent="0.25">
      <c r="BA37510" s="90" t="s">
        <v>42095</v>
      </c>
      <c r="BB37510" s="90" t="s">
        <v>5238</v>
      </c>
      <c r="BC37510" s="90" t="s">
        <v>42024</v>
      </c>
      <c r="BD37510" s="90"/>
    </row>
    <row r="37511" spans="53:56" ht="15" x14ac:dyDescent="0.25">
      <c r="BA37511" s="90" t="s">
        <v>42096</v>
      </c>
      <c r="BB37511" s="90" t="s">
        <v>5238</v>
      </c>
      <c r="BC37511" s="90" t="s">
        <v>42024</v>
      </c>
      <c r="BD37511" s="90"/>
    </row>
    <row r="37512" spans="53:56" ht="15" x14ac:dyDescent="0.25">
      <c r="BA37512" s="91" t="s">
        <v>42097</v>
      </c>
      <c r="BB37512" s="91" t="s">
        <v>5238</v>
      </c>
      <c r="BC37512" s="91" t="s">
        <v>42024</v>
      </c>
      <c r="BD37512" s="91"/>
    </row>
    <row r="37513" spans="53:56" ht="15" x14ac:dyDescent="0.25">
      <c r="BA37513" s="91" t="s">
        <v>42098</v>
      </c>
      <c r="BB37513" s="91" t="s">
        <v>5238</v>
      </c>
      <c r="BC37513" s="91" t="s">
        <v>42024</v>
      </c>
      <c r="BD37513" s="91"/>
    </row>
    <row r="37514" spans="53:56" ht="15" x14ac:dyDescent="0.25">
      <c r="BA37514" s="90" t="s">
        <v>42099</v>
      </c>
      <c r="BB37514" s="90" t="s">
        <v>5238</v>
      </c>
      <c r="BC37514" s="90" t="s">
        <v>42024</v>
      </c>
      <c r="BD37514" s="90"/>
    </row>
    <row r="37515" spans="53:56" ht="15" x14ac:dyDescent="0.25">
      <c r="BA37515" s="91" t="s">
        <v>42100</v>
      </c>
      <c r="BB37515" s="91" t="s">
        <v>5238</v>
      </c>
      <c r="BC37515" s="91" t="s">
        <v>42024</v>
      </c>
      <c r="BD37515" s="91"/>
    </row>
    <row r="37516" spans="53:56" ht="15" x14ac:dyDescent="0.25">
      <c r="BA37516" s="90" t="s">
        <v>42101</v>
      </c>
      <c r="BB37516" s="90" t="s">
        <v>5238</v>
      </c>
      <c r="BC37516" s="90" t="s">
        <v>42024</v>
      </c>
      <c r="BD37516" s="90"/>
    </row>
    <row r="37517" spans="53:56" ht="15" x14ac:dyDescent="0.25">
      <c r="BA37517" s="90" t="s">
        <v>42102</v>
      </c>
      <c r="BB37517" s="90" t="s">
        <v>5238</v>
      </c>
      <c r="BC37517" s="90" t="s">
        <v>42024</v>
      </c>
      <c r="BD37517" s="90"/>
    </row>
    <row r="37518" spans="53:56" ht="15" x14ac:dyDescent="0.25">
      <c r="BA37518" s="91" t="s">
        <v>42103</v>
      </c>
      <c r="BB37518" s="91" t="s">
        <v>5238</v>
      </c>
      <c r="BC37518" s="91" t="s">
        <v>42024</v>
      </c>
      <c r="BD37518" s="91"/>
    </row>
    <row r="37519" spans="53:56" ht="15" x14ac:dyDescent="0.25">
      <c r="BA37519" s="90" t="s">
        <v>42104</v>
      </c>
      <c r="BB37519" s="90" t="s">
        <v>5238</v>
      </c>
      <c r="BC37519" s="90" t="s">
        <v>42024</v>
      </c>
      <c r="BD37519" s="90"/>
    </row>
    <row r="37520" spans="53:56" ht="15" x14ac:dyDescent="0.25">
      <c r="BA37520" s="90" t="s">
        <v>42104</v>
      </c>
      <c r="BB37520" s="90" t="s">
        <v>5238</v>
      </c>
      <c r="BC37520" s="90" t="s">
        <v>42058</v>
      </c>
      <c r="BD37520" s="90"/>
    </row>
    <row r="37521" spans="53:56" ht="15" x14ac:dyDescent="0.25">
      <c r="BA37521" s="91" t="s">
        <v>42105</v>
      </c>
      <c r="BB37521" s="91" t="s">
        <v>5238</v>
      </c>
      <c r="BC37521" s="91" t="s">
        <v>42024</v>
      </c>
      <c r="BD37521" s="91"/>
    </row>
    <row r="37522" spans="53:56" ht="15" x14ac:dyDescent="0.25">
      <c r="BA37522" s="91" t="s">
        <v>42106</v>
      </c>
      <c r="BB37522" s="91" t="s">
        <v>5238</v>
      </c>
      <c r="BC37522" s="91" t="s">
        <v>42024</v>
      </c>
      <c r="BD37522" s="91"/>
    </row>
    <row r="37523" spans="53:56" ht="15" x14ac:dyDescent="0.25">
      <c r="BA37523" s="90" t="s">
        <v>42107</v>
      </c>
      <c r="BB37523" s="90" t="s">
        <v>5238</v>
      </c>
      <c r="BC37523" s="90" t="s">
        <v>42024</v>
      </c>
      <c r="BD37523" s="90"/>
    </row>
    <row r="37524" spans="53:56" ht="15" x14ac:dyDescent="0.25">
      <c r="BA37524" s="91" t="s">
        <v>42108</v>
      </c>
      <c r="BB37524" s="91" t="s">
        <v>5238</v>
      </c>
      <c r="BC37524" s="91" t="s">
        <v>42024</v>
      </c>
      <c r="BD37524" s="91"/>
    </row>
    <row r="37525" spans="53:56" ht="15" x14ac:dyDescent="0.25">
      <c r="BA37525" s="90" t="s">
        <v>42109</v>
      </c>
      <c r="BB37525" s="90" t="s">
        <v>5238</v>
      </c>
      <c r="BC37525" s="90" t="s">
        <v>42024</v>
      </c>
      <c r="BD37525" s="90"/>
    </row>
    <row r="37526" spans="53:56" ht="15" x14ac:dyDescent="0.25">
      <c r="BA37526" s="91" t="s">
        <v>42110</v>
      </c>
      <c r="BB37526" s="91" t="s">
        <v>5238</v>
      </c>
      <c r="BC37526" s="91" t="s">
        <v>42024</v>
      </c>
      <c r="BD37526" s="91"/>
    </row>
    <row r="37527" spans="53:56" ht="15" x14ac:dyDescent="0.25">
      <c r="BA37527" s="90" t="s">
        <v>42111</v>
      </c>
      <c r="BB37527" s="90" t="s">
        <v>5238</v>
      </c>
      <c r="BC37527" s="90" t="s">
        <v>42024</v>
      </c>
      <c r="BD37527" s="90"/>
    </row>
    <row r="37528" spans="53:56" ht="15" x14ac:dyDescent="0.25">
      <c r="BA37528" s="91" t="s">
        <v>42112</v>
      </c>
      <c r="BB37528" s="91" t="s">
        <v>5238</v>
      </c>
      <c r="BC37528" s="91" t="s">
        <v>42024</v>
      </c>
      <c r="BD37528" s="91"/>
    </row>
    <row r="37529" spans="53:56" ht="15" x14ac:dyDescent="0.25">
      <c r="BA37529" s="91" t="s">
        <v>42113</v>
      </c>
      <c r="BB37529" s="91" t="s">
        <v>5238</v>
      </c>
      <c r="BC37529" s="91" t="s">
        <v>42024</v>
      </c>
      <c r="BD37529" s="91"/>
    </row>
    <row r="37530" spans="53:56" ht="15" x14ac:dyDescent="0.25">
      <c r="BA37530" s="90" t="s">
        <v>42114</v>
      </c>
      <c r="BB37530" s="90" t="s">
        <v>5238</v>
      </c>
      <c r="BC37530" s="90" t="s">
        <v>42024</v>
      </c>
      <c r="BD37530" s="90"/>
    </row>
    <row r="37531" spans="53:56" ht="15" x14ac:dyDescent="0.25">
      <c r="BA37531" s="91" t="s">
        <v>42115</v>
      </c>
      <c r="BB37531" s="91" t="s">
        <v>5238</v>
      </c>
      <c r="BC37531" s="91" t="s">
        <v>42024</v>
      </c>
      <c r="BD37531" s="91"/>
    </row>
    <row r="37532" spans="53:56" ht="15" x14ac:dyDescent="0.25">
      <c r="BA37532" s="90" t="s">
        <v>42116</v>
      </c>
      <c r="BB37532" s="90" t="s">
        <v>5238</v>
      </c>
      <c r="BC37532" s="90" t="s">
        <v>16468</v>
      </c>
      <c r="BD37532" s="90"/>
    </row>
    <row r="37533" spans="53:56" ht="15" x14ac:dyDescent="0.25">
      <c r="BA37533" s="91" t="s">
        <v>42117</v>
      </c>
      <c r="BB37533" s="91" t="s">
        <v>5238</v>
      </c>
      <c r="BC37533" s="91" t="s">
        <v>42118</v>
      </c>
      <c r="BD37533" s="91"/>
    </row>
    <row r="37534" spans="53:56" ht="15" x14ac:dyDescent="0.25">
      <c r="BA37534" s="90" t="s">
        <v>42119</v>
      </c>
      <c r="BB37534" s="90" t="s">
        <v>5238</v>
      </c>
      <c r="BC37534" s="90" t="s">
        <v>16468</v>
      </c>
      <c r="BD37534" s="90"/>
    </row>
    <row r="37535" spans="53:56" ht="15" x14ac:dyDescent="0.25">
      <c r="BA37535" s="91" t="s">
        <v>42120</v>
      </c>
      <c r="BB37535" s="91" t="s">
        <v>5238</v>
      </c>
      <c r="BC37535" s="91" t="s">
        <v>40352</v>
      </c>
      <c r="BD37535" s="91"/>
    </row>
    <row r="37536" spans="53:56" ht="15" x14ac:dyDescent="0.25">
      <c r="BA37536" s="90" t="s">
        <v>42121</v>
      </c>
      <c r="BB37536" s="90" t="s">
        <v>5238</v>
      </c>
      <c r="BC37536" s="90" t="s">
        <v>4199</v>
      </c>
      <c r="BD37536" s="90"/>
    </row>
    <row r="37537" spans="53:56" ht="15" x14ac:dyDescent="0.25">
      <c r="BA37537" s="91" t="s">
        <v>42122</v>
      </c>
      <c r="BB37537" s="91" t="s">
        <v>5238</v>
      </c>
      <c r="BC37537" s="91" t="s">
        <v>42123</v>
      </c>
      <c r="BD37537" s="91"/>
    </row>
    <row r="37538" spans="53:56" ht="15" x14ac:dyDescent="0.25">
      <c r="BA37538" s="90" t="s">
        <v>42124</v>
      </c>
      <c r="BB37538" s="90" t="s">
        <v>5238</v>
      </c>
      <c r="BC37538" s="90" t="s">
        <v>15327</v>
      </c>
      <c r="BD37538" s="90"/>
    </row>
    <row r="37539" spans="53:56" ht="15" x14ac:dyDescent="0.25">
      <c r="BA37539" s="91" t="s">
        <v>42125</v>
      </c>
      <c r="BB37539" s="91" t="s">
        <v>5238</v>
      </c>
      <c r="BC37539" s="91" t="s">
        <v>40352</v>
      </c>
      <c r="BD37539" s="91"/>
    </row>
    <row r="37540" spans="53:56" ht="15" x14ac:dyDescent="0.25">
      <c r="BA37540" s="90" t="s">
        <v>42126</v>
      </c>
      <c r="BB37540" s="90" t="s">
        <v>5238</v>
      </c>
      <c r="BC37540" s="90" t="s">
        <v>12459</v>
      </c>
      <c r="BD37540" s="90"/>
    </row>
    <row r="37541" spans="53:56" ht="15" x14ac:dyDescent="0.25">
      <c r="BA37541" s="90" t="s">
        <v>42127</v>
      </c>
      <c r="BB37541" s="90" t="s">
        <v>5238</v>
      </c>
      <c r="BC37541" s="90" t="s">
        <v>16637</v>
      </c>
      <c r="BD37541" s="90"/>
    </row>
    <row r="37542" spans="53:56" ht="15" x14ac:dyDescent="0.25">
      <c r="BA37542" s="91" t="s">
        <v>42128</v>
      </c>
      <c r="BB37542" s="91" t="s">
        <v>5238</v>
      </c>
      <c r="BC37542" s="91" t="s">
        <v>42129</v>
      </c>
      <c r="BD37542" s="91"/>
    </row>
    <row r="37543" spans="53:56" ht="15" x14ac:dyDescent="0.25">
      <c r="BA37543" s="90" t="s">
        <v>42130</v>
      </c>
      <c r="BB37543" s="90" t="s">
        <v>5238</v>
      </c>
      <c r="BC37543" s="90" t="s">
        <v>42129</v>
      </c>
      <c r="BD37543" s="90"/>
    </row>
    <row r="37544" spans="53:56" ht="15" x14ac:dyDescent="0.25">
      <c r="BA37544" s="91" t="s">
        <v>42131</v>
      </c>
      <c r="BB37544" s="91" t="s">
        <v>5238</v>
      </c>
      <c r="BC37544" s="91" t="s">
        <v>3248</v>
      </c>
      <c r="BD37544" s="91"/>
    </row>
    <row r="37545" spans="53:56" ht="15" x14ac:dyDescent="0.25">
      <c r="BA37545" s="90" t="s">
        <v>42132</v>
      </c>
      <c r="BB37545" s="90" t="s">
        <v>5238</v>
      </c>
      <c r="BC37545" s="90" t="s">
        <v>40557</v>
      </c>
      <c r="BD37545" s="90"/>
    </row>
    <row r="37546" spans="53:56" ht="15" x14ac:dyDescent="0.25">
      <c r="BA37546" s="91" t="s">
        <v>42133</v>
      </c>
      <c r="BB37546" s="91" t="s">
        <v>5238</v>
      </c>
      <c r="BC37546" s="91" t="s">
        <v>16468</v>
      </c>
      <c r="BD37546" s="91"/>
    </row>
    <row r="37547" spans="53:56" ht="15" x14ac:dyDescent="0.25">
      <c r="BA37547" s="90" t="s">
        <v>42134</v>
      </c>
      <c r="BB37547" s="90" t="s">
        <v>5238</v>
      </c>
      <c r="BC37547" s="90" t="s">
        <v>36373</v>
      </c>
      <c r="BD37547" s="90"/>
    </row>
    <row r="37548" spans="53:56" ht="15" x14ac:dyDescent="0.25">
      <c r="BA37548" s="91" t="s">
        <v>42135</v>
      </c>
      <c r="BB37548" s="91" t="s">
        <v>5238</v>
      </c>
      <c r="BC37548" s="91" t="s">
        <v>16468</v>
      </c>
      <c r="BD37548" s="91"/>
    </row>
    <row r="37549" spans="53:56" ht="15" x14ac:dyDescent="0.25">
      <c r="BA37549" s="90" t="s">
        <v>42136</v>
      </c>
      <c r="BB37549" s="90" t="s">
        <v>5238</v>
      </c>
      <c r="BC37549" s="90" t="s">
        <v>42129</v>
      </c>
      <c r="BD37549" s="90"/>
    </row>
    <row r="37550" spans="53:56" ht="15" x14ac:dyDescent="0.25">
      <c r="BA37550" s="91" t="s">
        <v>42137</v>
      </c>
      <c r="BB37550" s="91" t="s">
        <v>5238</v>
      </c>
      <c r="BC37550" s="91" t="s">
        <v>42129</v>
      </c>
      <c r="BD37550" s="91"/>
    </row>
    <row r="37551" spans="53:56" ht="15" x14ac:dyDescent="0.25">
      <c r="BA37551" s="90" t="s">
        <v>42138</v>
      </c>
      <c r="BB37551" s="90" t="s">
        <v>5238</v>
      </c>
      <c r="BC37551" s="90" t="s">
        <v>3248</v>
      </c>
      <c r="BD37551" s="90"/>
    </row>
    <row r="37552" spans="53:56" ht="15" x14ac:dyDescent="0.25">
      <c r="BA37552" s="91" t="s">
        <v>42139</v>
      </c>
      <c r="BB37552" s="91" t="s">
        <v>5238</v>
      </c>
      <c r="BC37552" s="91" t="s">
        <v>4199</v>
      </c>
      <c r="BD37552" s="91"/>
    </row>
    <row r="37553" spans="53:56" ht="15" x14ac:dyDescent="0.25">
      <c r="BA37553" s="91" t="s">
        <v>42140</v>
      </c>
      <c r="BB37553" s="91" t="s">
        <v>5238</v>
      </c>
      <c r="BC37553" s="91" t="s">
        <v>15327</v>
      </c>
      <c r="BD37553" s="91"/>
    </row>
    <row r="37554" spans="53:56" ht="15" x14ac:dyDescent="0.25">
      <c r="BA37554" s="90" t="s">
        <v>42141</v>
      </c>
      <c r="BB37554" s="90" t="s">
        <v>5238</v>
      </c>
      <c r="BC37554" s="90" t="s">
        <v>16637</v>
      </c>
      <c r="BD37554" s="90"/>
    </row>
    <row r="37555" spans="53:56" ht="15" x14ac:dyDescent="0.25">
      <c r="BA37555" s="91" t="s">
        <v>42142</v>
      </c>
      <c r="BB37555" s="91" t="s">
        <v>5238</v>
      </c>
      <c r="BC37555" s="91" t="s">
        <v>16468</v>
      </c>
      <c r="BD37555" s="91"/>
    </row>
    <row r="37556" spans="53:56" ht="15" x14ac:dyDescent="0.25">
      <c r="BA37556" s="90" t="s">
        <v>42143</v>
      </c>
      <c r="BB37556" s="90" t="s">
        <v>5238</v>
      </c>
      <c r="BC37556" s="90" t="s">
        <v>42144</v>
      </c>
      <c r="BD37556" s="90"/>
    </row>
    <row r="37557" spans="53:56" ht="15" x14ac:dyDescent="0.25">
      <c r="BA37557" s="91" t="s">
        <v>42145</v>
      </c>
      <c r="BB37557" s="91" t="s">
        <v>5238</v>
      </c>
      <c r="BC37557" s="91" t="s">
        <v>42123</v>
      </c>
      <c r="BD37557" s="91"/>
    </row>
    <row r="37558" spans="53:56" ht="15" x14ac:dyDescent="0.25">
      <c r="BA37558" s="90" t="s">
        <v>42146</v>
      </c>
      <c r="BB37558" s="90" t="s">
        <v>5238</v>
      </c>
      <c r="BC37558" s="90" t="s">
        <v>15327</v>
      </c>
      <c r="BD37558" s="90"/>
    </row>
    <row r="37559" spans="53:56" ht="15" x14ac:dyDescent="0.25">
      <c r="BA37559" s="91" t="s">
        <v>42147</v>
      </c>
      <c r="BB37559" s="91" t="s">
        <v>5238</v>
      </c>
      <c r="BC37559" s="91" t="s">
        <v>42123</v>
      </c>
      <c r="BD37559" s="91"/>
    </row>
    <row r="37560" spans="53:56" ht="15" x14ac:dyDescent="0.25">
      <c r="BA37560" s="90" t="s">
        <v>42148</v>
      </c>
      <c r="BB37560" s="90" t="s">
        <v>5238</v>
      </c>
      <c r="BC37560" s="90" t="s">
        <v>40557</v>
      </c>
      <c r="BD37560" s="90"/>
    </row>
    <row r="37561" spans="53:56" ht="15" x14ac:dyDescent="0.25">
      <c r="BA37561" s="91" t="s">
        <v>42149</v>
      </c>
      <c r="BB37561" s="91" t="s">
        <v>5238</v>
      </c>
      <c r="BC37561" s="91" t="s">
        <v>36373</v>
      </c>
      <c r="BD37561" s="91"/>
    </row>
    <row r="37562" spans="53:56" ht="15" x14ac:dyDescent="0.25">
      <c r="BA37562" s="91" t="s">
        <v>42150</v>
      </c>
      <c r="BB37562" s="91" t="s">
        <v>5238</v>
      </c>
      <c r="BC37562" s="91" t="s">
        <v>42118</v>
      </c>
      <c r="BD37562" s="91"/>
    </row>
    <row r="37563" spans="53:56" ht="15" x14ac:dyDescent="0.25">
      <c r="BA37563" s="90" t="s">
        <v>42151</v>
      </c>
      <c r="BB37563" s="90" t="s">
        <v>5238</v>
      </c>
      <c r="BC37563" s="90" t="s">
        <v>15327</v>
      </c>
      <c r="BD37563" s="90"/>
    </row>
    <row r="37564" spans="53:56" ht="15" x14ac:dyDescent="0.25">
      <c r="BA37564" s="91" t="s">
        <v>42152</v>
      </c>
      <c r="BB37564" s="91" t="s">
        <v>5238</v>
      </c>
      <c r="BC37564" s="91" t="s">
        <v>42118</v>
      </c>
      <c r="BD37564" s="91"/>
    </row>
    <row r="37565" spans="53:56" ht="15" x14ac:dyDescent="0.25">
      <c r="BA37565" s="90" t="s">
        <v>42153</v>
      </c>
      <c r="BB37565" s="90" t="s">
        <v>5238</v>
      </c>
      <c r="BC37565" s="90" t="s">
        <v>42144</v>
      </c>
      <c r="BD37565" s="90"/>
    </row>
    <row r="37566" spans="53:56" ht="15" x14ac:dyDescent="0.25">
      <c r="BA37566" s="91" t="s">
        <v>42154</v>
      </c>
      <c r="BB37566" s="91" t="s">
        <v>5238</v>
      </c>
      <c r="BC37566" s="91" t="s">
        <v>36373</v>
      </c>
      <c r="BD37566" s="91"/>
    </row>
    <row r="37567" spans="53:56" ht="15" x14ac:dyDescent="0.25">
      <c r="BA37567" s="90" t="s">
        <v>42155</v>
      </c>
      <c r="BB37567" s="90" t="s">
        <v>5238</v>
      </c>
      <c r="BC37567" s="90" t="s">
        <v>42123</v>
      </c>
      <c r="BD37567" s="90"/>
    </row>
    <row r="37568" spans="53:56" ht="15" x14ac:dyDescent="0.25">
      <c r="BA37568" s="90" t="s">
        <v>42156</v>
      </c>
      <c r="BB37568" s="90" t="s">
        <v>5238</v>
      </c>
      <c r="BC37568" s="90" t="s">
        <v>42144</v>
      </c>
      <c r="BD37568" s="90"/>
    </row>
    <row r="37569" spans="53:56" ht="15" x14ac:dyDescent="0.25">
      <c r="BA37569" s="91" t="s">
        <v>42157</v>
      </c>
      <c r="BB37569" s="91" t="s">
        <v>5238</v>
      </c>
      <c r="BC37569" s="91" t="s">
        <v>36373</v>
      </c>
      <c r="BD37569" s="91"/>
    </row>
    <row r="37570" spans="53:56" ht="15" x14ac:dyDescent="0.25">
      <c r="BA37570" s="90" t="s">
        <v>42158</v>
      </c>
      <c r="BB37570" s="90" t="s">
        <v>5238</v>
      </c>
      <c r="BC37570" s="90" t="s">
        <v>36373</v>
      </c>
      <c r="BD37570" s="90"/>
    </row>
    <row r="37571" spans="53:56" ht="15" x14ac:dyDescent="0.25">
      <c r="BA37571" s="91" t="s">
        <v>42159</v>
      </c>
      <c r="BB37571" s="91" t="s">
        <v>5238</v>
      </c>
      <c r="BC37571" s="91" t="s">
        <v>42129</v>
      </c>
      <c r="BD37571" s="91"/>
    </row>
    <row r="37572" spans="53:56" ht="15" x14ac:dyDescent="0.25">
      <c r="BA37572" s="90" t="s">
        <v>42160</v>
      </c>
      <c r="BB37572" s="90" t="s">
        <v>5238</v>
      </c>
      <c r="BC37572" s="90" t="s">
        <v>42129</v>
      </c>
      <c r="BD37572" s="90"/>
    </row>
    <row r="37573" spans="53:56" ht="15" x14ac:dyDescent="0.25">
      <c r="BA37573" s="91" t="s">
        <v>42161</v>
      </c>
      <c r="BB37573" s="91" t="s">
        <v>5238</v>
      </c>
      <c r="BC37573" s="91" t="s">
        <v>16468</v>
      </c>
      <c r="BD37573" s="91"/>
    </row>
    <row r="37574" spans="53:56" ht="15" x14ac:dyDescent="0.25">
      <c r="BA37574" s="90" t="s">
        <v>42162</v>
      </c>
      <c r="BB37574" s="90" t="s">
        <v>5238</v>
      </c>
      <c r="BC37574" s="90" t="s">
        <v>42123</v>
      </c>
      <c r="BD37574" s="90"/>
    </row>
    <row r="37575" spans="53:56" ht="15" x14ac:dyDescent="0.25">
      <c r="BA37575" s="91" t="s">
        <v>42163</v>
      </c>
      <c r="BB37575" s="91" t="s">
        <v>5238</v>
      </c>
      <c r="BC37575" s="91" t="s">
        <v>42144</v>
      </c>
      <c r="BD37575" s="91"/>
    </row>
    <row r="37576" spans="53:56" ht="15" x14ac:dyDescent="0.25">
      <c r="BA37576" s="90" t="s">
        <v>42164</v>
      </c>
      <c r="BB37576" s="90" t="s">
        <v>5238</v>
      </c>
      <c r="BC37576" s="90" t="s">
        <v>15327</v>
      </c>
      <c r="BD37576" s="90"/>
    </row>
    <row r="37577" spans="53:56" ht="15" x14ac:dyDescent="0.25">
      <c r="BA37577" s="91" t="s">
        <v>42165</v>
      </c>
      <c r="BB37577" s="91" t="s">
        <v>5238</v>
      </c>
      <c r="BC37577" s="91" t="s">
        <v>15327</v>
      </c>
      <c r="BD37577" s="91"/>
    </row>
    <row r="37578" spans="53:56" ht="15" x14ac:dyDescent="0.25">
      <c r="BA37578" s="90" t="s">
        <v>42166</v>
      </c>
      <c r="BB37578" s="90" t="s">
        <v>5238</v>
      </c>
      <c r="BC37578" s="90" t="s">
        <v>15327</v>
      </c>
      <c r="BD37578" s="90"/>
    </row>
    <row r="37579" spans="53:56" ht="15" x14ac:dyDescent="0.25">
      <c r="BA37579" s="91" t="s">
        <v>42167</v>
      </c>
      <c r="BB37579" s="91" t="s">
        <v>5238</v>
      </c>
      <c r="BC37579" s="91" t="s">
        <v>16637</v>
      </c>
      <c r="BD37579" s="91"/>
    </row>
    <row r="37580" spans="53:56" ht="15" x14ac:dyDescent="0.25">
      <c r="BA37580" s="90" t="s">
        <v>42168</v>
      </c>
      <c r="BB37580" s="90" t="s">
        <v>5238</v>
      </c>
      <c r="BC37580" s="90" t="s">
        <v>40549</v>
      </c>
      <c r="BD37580" s="90"/>
    </row>
    <row r="37581" spans="53:56" ht="15" x14ac:dyDescent="0.25">
      <c r="BA37581" s="91" t="s">
        <v>42169</v>
      </c>
      <c r="BB37581" s="91" t="s">
        <v>5238</v>
      </c>
      <c r="BC37581" s="91" t="s">
        <v>40549</v>
      </c>
      <c r="BD37581" s="91"/>
    </row>
    <row r="37582" spans="53:56" ht="15" x14ac:dyDescent="0.25">
      <c r="BA37582" s="90" t="s">
        <v>42170</v>
      </c>
      <c r="BB37582" s="90" t="s">
        <v>5238</v>
      </c>
      <c r="BC37582" s="90" t="s">
        <v>15327</v>
      </c>
      <c r="BD37582" s="90"/>
    </row>
    <row r="37583" spans="53:56" ht="15" x14ac:dyDescent="0.25">
      <c r="BA37583" s="90" t="s">
        <v>42171</v>
      </c>
      <c r="BB37583" s="90" t="s">
        <v>5238</v>
      </c>
      <c r="BC37583" s="90" t="s">
        <v>16468</v>
      </c>
      <c r="BD37583" s="90"/>
    </row>
    <row r="37584" spans="53:56" ht="15" x14ac:dyDescent="0.25">
      <c r="BA37584" s="91" t="s">
        <v>42171</v>
      </c>
      <c r="BB37584" s="91" t="s">
        <v>5238</v>
      </c>
      <c r="BC37584" s="91" t="s">
        <v>15327</v>
      </c>
      <c r="BD37584" s="91"/>
    </row>
    <row r="37585" spans="53:56" ht="15" x14ac:dyDescent="0.25">
      <c r="BA37585" s="90" t="s">
        <v>42172</v>
      </c>
      <c r="BB37585" s="90" t="s">
        <v>5238</v>
      </c>
      <c r="BC37585" s="90" t="s">
        <v>15327</v>
      </c>
      <c r="BD37585" s="90"/>
    </row>
    <row r="37586" spans="53:56" ht="15" x14ac:dyDescent="0.25">
      <c r="BA37586" s="91" t="s">
        <v>42173</v>
      </c>
      <c r="BB37586" s="91" t="s">
        <v>5238</v>
      </c>
      <c r="BC37586" s="91" t="s">
        <v>15327</v>
      </c>
      <c r="BD37586" s="91"/>
    </row>
    <row r="37587" spans="53:56" ht="15" x14ac:dyDescent="0.25">
      <c r="BA37587" s="90" t="s">
        <v>42174</v>
      </c>
      <c r="BB37587" s="90" t="s">
        <v>5238</v>
      </c>
      <c r="BC37587" s="90" t="s">
        <v>15327</v>
      </c>
      <c r="BD37587" s="90"/>
    </row>
    <row r="37588" spans="53:56" ht="15" x14ac:dyDescent="0.25">
      <c r="BA37588" s="91" t="s">
        <v>42175</v>
      </c>
      <c r="BB37588" s="91" t="s">
        <v>5238</v>
      </c>
      <c r="BC37588" s="91" t="s">
        <v>15327</v>
      </c>
      <c r="BD37588" s="91"/>
    </row>
    <row r="37589" spans="53:56" ht="15" x14ac:dyDescent="0.25">
      <c r="BA37589" s="90" t="s">
        <v>42176</v>
      </c>
      <c r="BB37589" s="90" t="s">
        <v>5238</v>
      </c>
      <c r="BC37589" s="90" t="s">
        <v>15327</v>
      </c>
      <c r="BD37589" s="90"/>
    </row>
    <row r="37590" spans="53:56" ht="15" x14ac:dyDescent="0.25">
      <c r="BA37590" s="91" t="s">
        <v>42177</v>
      </c>
      <c r="BB37590" s="91" t="s">
        <v>5238</v>
      </c>
      <c r="BC37590" s="91" t="s">
        <v>15327</v>
      </c>
      <c r="BD37590" s="91"/>
    </row>
    <row r="37591" spans="53:56" ht="15" x14ac:dyDescent="0.25">
      <c r="BA37591" s="90" t="s">
        <v>42178</v>
      </c>
      <c r="BB37591" s="90" t="s">
        <v>5238</v>
      </c>
      <c r="BC37591" s="90" t="s">
        <v>15327</v>
      </c>
      <c r="BD37591" s="90"/>
    </row>
    <row r="37592" spans="53:56" ht="15" x14ac:dyDescent="0.25">
      <c r="BA37592" s="91" t="s">
        <v>42179</v>
      </c>
      <c r="BB37592" s="91" t="s">
        <v>5238</v>
      </c>
      <c r="BC37592" s="91" t="s">
        <v>15327</v>
      </c>
      <c r="BD37592" s="91"/>
    </row>
    <row r="37593" spans="53:56" ht="15" x14ac:dyDescent="0.25">
      <c r="BA37593" s="90" t="s">
        <v>42180</v>
      </c>
      <c r="BB37593" s="90" t="s">
        <v>5238</v>
      </c>
      <c r="BC37593" s="90" t="s">
        <v>15327</v>
      </c>
      <c r="BD37593" s="90"/>
    </row>
    <row r="37594" spans="53:56" ht="15" x14ac:dyDescent="0.25">
      <c r="BA37594" s="91" t="s">
        <v>42181</v>
      </c>
      <c r="BB37594" s="91" t="s">
        <v>5238</v>
      </c>
      <c r="BC37594" s="91" t="s">
        <v>15327</v>
      </c>
      <c r="BD37594" s="91"/>
    </row>
    <row r="37595" spans="53:56" ht="15" x14ac:dyDescent="0.25">
      <c r="BA37595" s="90" t="s">
        <v>42182</v>
      </c>
      <c r="BB37595" s="90" t="s">
        <v>5238</v>
      </c>
      <c r="BC37595" s="90" t="s">
        <v>26968</v>
      </c>
      <c r="BD37595" s="90"/>
    </row>
    <row r="37596" spans="53:56" ht="15" x14ac:dyDescent="0.25">
      <c r="BA37596" s="91" t="s">
        <v>42183</v>
      </c>
      <c r="BB37596" s="91" t="s">
        <v>5238</v>
      </c>
      <c r="BC37596" s="91" t="s">
        <v>26968</v>
      </c>
      <c r="BD37596" s="91"/>
    </row>
    <row r="37597" spans="53:56" ht="15" x14ac:dyDescent="0.25">
      <c r="BA37597" s="90" t="s">
        <v>42184</v>
      </c>
      <c r="BB37597" s="90" t="s">
        <v>5238</v>
      </c>
      <c r="BC37597" s="90" t="s">
        <v>26968</v>
      </c>
      <c r="BD37597" s="90"/>
    </row>
    <row r="37598" spans="53:56" ht="15" x14ac:dyDescent="0.25">
      <c r="BA37598" s="91" t="s">
        <v>42185</v>
      </c>
      <c r="BB37598" s="91" t="s">
        <v>5238</v>
      </c>
      <c r="BC37598" s="91" t="s">
        <v>26968</v>
      </c>
      <c r="BD37598" s="91"/>
    </row>
    <row r="37599" spans="53:56" ht="15" x14ac:dyDescent="0.25">
      <c r="BA37599" s="90" t="s">
        <v>42186</v>
      </c>
      <c r="BB37599" s="90" t="s">
        <v>5238</v>
      </c>
      <c r="BC37599" s="90" t="s">
        <v>26968</v>
      </c>
      <c r="BD37599" s="90"/>
    </row>
    <row r="37600" spans="53:56" ht="15" x14ac:dyDescent="0.25">
      <c r="BA37600" s="90" t="s">
        <v>42187</v>
      </c>
      <c r="BB37600" s="90" t="s">
        <v>5238</v>
      </c>
      <c r="BC37600" s="90" t="s">
        <v>26968</v>
      </c>
      <c r="BD37600" s="90"/>
    </row>
    <row r="37601" spans="53:56" ht="15" x14ac:dyDescent="0.25">
      <c r="BA37601" s="91" t="s">
        <v>42188</v>
      </c>
      <c r="BB37601" s="91" t="s">
        <v>5238</v>
      </c>
      <c r="BC37601" s="91" t="s">
        <v>26968</v>
      </c>
      <c r="BD37601" s="91"/>
    </row>
    <row r="37602" spans="53:56" ht="15" x14ac:dyDescent="0.25">
      <c r="BA37602" s="90" t="s">
        <v>42189</v>
      </c>
      <c r="BB37602" s="90" t="s">
        <v>5238</v>
      </c>
      <c r="BC37602" s="90" t="s">
        <v>26968</v>
      </c>
      <c r="BD37602" s="90"/>
    </row>
    <row r="37603" spans="53:56" ht="15" x14ac:dyDescent="0.25">
      <c r="BA37603" s="91" t="s">
        <v>42190</v>
      </c>
      <c r="BB37603" s="91" t="s">
        <v>5238</v>
      </c>
      <c r="BC37603" s="91" t="s">
        <v>26968</v>
      </c>
      <c r="BD37603" s="91"/>
    </row>
    <row r="37604" spans="53:56" ht="15" x14ac:dyDescent="0.25">
      <c r="BA37604" s="90" t="s">
        <v>42191</v>
      </c>
      <c r="BB37604" s="90" t="s">
        <v>5238</v>
      </c>
      <c r="BC37604" s="90" t="s">
        <v>26968</v>
      </c>
      <c r="BD37604" s="90"/>
    </row>
    <row r="37605" spans="53:56" ht="15" x14ac:dyDescent="0.25">
      <c r="BA37605" s="91" t="s">
        <v>42192</v>
      </c>
      <c r="BB37605" s="91" t="s">
        <v>5238</v>
      </c>
      <c r="BC37605" s="91" t="s">
        <v>26968</v>
      </c>
      <c r="BD37605" s="91"/>
    </row>
    <row r="37606" spans="53:56" ht="15" x14ac:dyDescent="0.25">
      <c r="BA37606" s="90" t="s">
        <v>42193</v>
      </c>
      <c r="BB37606" s="90" t="s">
        <v>5238</v>
      </c>
      <c r="BC37606" s="90" t="s">
        <v>26968</v>
      </c>
      <c r="BD37606" s="90"/>
    </row>
    <row r="37607" spans="53:56" ht="15" x14ac:dyDescent="0.25">
      <c r="BA37607" s="91" t="s">
        <v>42194</v>
      </c>
      <c r="BB37607" s="91" t="s">
        <v>5238</v>
      </c>
      <c r="BC37607" s="91" t="s">
        <v>17833</v>
      </c>
      <c r="BD37607" s="91"/>
    </row>
    <row r="37608" spans="53:56" ht="15" x14ac:dyDescent="0.25">
      <c r="BA37608" s="91" t="s">
        <v>42194</v>
      </c>
      <c r="BB37608" s="91" t="s">
        <v>5238</v>
      </c>
      <c r="BC37608" s="91" t="s">
        <v>12459</v>
      </c>
      <c r="BD37608" s="91"/>
    </row>
    <row r="37609" spans="53:56" ht="15" x14ac:dyDescent="0.25">
      <c r="BA37609" s="91" t="s">
        <v>42194</v>
      </c>
      <c r="BB37609" s="91" t="s">
        <v>5238</v>
      </c>
      <c r="BC37609" s="91" t="s">
        <v>15939</v>
      </c>
      <c r="BD37609" s="91"/>
    </row>
    <row r="37610" spans="53:56" ht="15" x14ac:dyDescent="0.25">
      <c r="BA37610" s="90" t="s">
        <v>42195</v>
      </c>
      <c r="BB37610" s="90" t="s">
        <v>5238</v>
      </c>
      <c r="BC37610" s="90" t="s">
        <v>42196</v>
      </c>
      <c r="BD37610" s="90"/>
    </row>
    <row r="37611" spans="53:56" ht="15" x14ac:dyDescent="0.25">
      <c r="BA37611" s="91" t="s">
        <v>42197</v>
      </c>
      <c r="BB37611" s="91" t="s">
        <v>5238</v>
      </c>
      <c r="BC37611" s="91" t="s">
        <v>42198</v>
      </c>
      <c r="BD37611" s="91"/>
    </row>
    <row r="37612" spans="53:56" ht="15" x14ac:dyDescent="0.25">
      <c r="BA37612" s="90" t="s">
        <v>42199</v>
      </c>
      <c r="BB37612" s="90" t="s">
        <v>5238</v>
      </c>
      <c r="BC37612" s="90" t="s">
        <v>32002</v>
      </c>
      <c r="BD37612" s="90"/>
    </row>
    <row r="37613" spans="53:56" ht="15" x14ac:dyDescent="0.25">
      <c r="BA37613" s="91" t="s">
        <v>42200</v>
      </c>
      <c r="BB37613" s="91" t="s">
        <v>5238</v>
      </c>
      <c r="BC37613" s="91" t="s">
        <v>12459</v>
      </c>
      <c r="BD37613" s="91"/>
    </row>
    <row r="37614" spans="53:56" ht="15" x14ac:dyDescent="0.25">
      <c r="BA37614" s="90" t="s">
        <v>42201</v>
      </c>
      <c r="BB37614" s="90" t="s">
        <v>5238</v>
      </c>
      <c r="BC37614" s="90" t="s">
        <v>12459</v>
      </c>
      <c r="BD37614" s="90"/>
    </row>
    <row r="37615" spans="53:56" ht="15" x14ac:dyDescent="0.25">
      <c r="BA37615" s="91" t="s">
        <v>42202</v>
      </c>
      <c r="BB37615" s="91" t="s">
        <v>5238</v>
      </c>
      <c r="BC37615" s="91" t="s">
        <v>42203</v>
      </c>
      <c r="BD37615" s="91"/>
    </row>
    <row r="37616" spans="53:56" ht="15" x14ac:dyDescent="0.25">
      <c r="BA37616" s="90" t="s">
        <v>42204</v>
      </c>
      <c r="BB37616" s="90" t="s">
        <v>5238</v>
      </c>
      <c r="BC37616" s="90" t="s">
        <v>42205</v>
      </c>
      <c r="BD37616" s="90"/>
    </row>
    <row r="37617" spans="53:56" ht="15" x14ac:dyDescent="0.25">
      <c r="BA37617" s="91" t="s">
        <v>42206</v>
      </c>
      <c r="BB37617" s="91" t="s">
        <v>5238</v>
      </c>
      <c r="BC37617" s="91" t="s">
        <v>12459</v>
      </c>
      <c r="BD37617" s="91"/>
    </row>
    <row r="37618" spans="53:56" ht="15" x14ac:dyDescent="0.25">
      <c r="BA37618" s="90" t="s">
        <v>42207</v>
      </c>
      <c r="BB37618" s="90" t="s">
        <v>5238</v>
      </c>
      <c r="BC37618" s="90" t="s">
        <v>18264</v>
      </c>
      <c r="BD37618" s="90"/>
    </row>
    <row r="37619" spans="53:56" ht="15" x14ac:dyDescent="0.25">
      <c r="BA37619" s="91" t="s">
        <v>42208</v>
      </c>
      <c r="BB37619" s="91" t="s">
        <v>5238</v>
      </c>
      <c r="BC37619" s="91" t="s">
        <v>42203</v>
      </c>
      <c r="BD37619" s="91"/>
    </row>
    <row r="37620" spans="53:56" ht="15" x14ac:dyDescent="0.25">
      <c r="BA37620" s="91" t="s">
        <v>42209</v>
      </c>
      <c r="BB37620" s="91" t="s">
        <v>5238</v>
      </c>
      <c r="BC37620" s="91" t="s">
        <v>42210</v>
      </c>
      <c r="BD37620" s="91"/>
    </row>
    <row r="37621" spans="53:56" ht="15" x14ac:dyDescent="0.25">
      <c r="BA37621" s="90" t="s">
        <v>42211</v>
      </c>
      <c r="BB37621" s="90" t="s">
        <v>5238</v>
      </c>
      <c r="BC37621" s="90" t="s">
        <v>42212</v>
      </c>
      <c r="BD37621" s="90"/>
    </row>
    <row r="37622" spans="53:56" ht="15" x14ac:dyDescent="0.25">
      <c r="BA37622" s="91" t="s">
        <v>42213</v>
      </c>
      <c r="BB37622" s="91" t="s">
        <v>5238</v>
      </c>
      <c r="BC37622" s="91" t="s">
        <v>42203</v>
      </c>
      <c r="BD37622" s="91"/>
    </row>
    <row r="37623" spans="53:56" ht="15" x14ac:dyDescent="0.25">
      <c r="BA37623" s="90" t="s">
        <v>42214</v>
      </c>
      <c r="BB37623" s="90" t="s">
        <v>5238</v>
      </c>
      <c r="BC37623" s="90" t="s">
        <v>42215</v>
      </c>
      <c r="BD37623" s="90"/>
    </row>
    <row r="37624" spans="53:56" ht="15" x14ac:dyDescent="0.25">
      <c r="BA37624" s="91" t="s">
        <v>42216</v>
      </c>
      <c r="BB37624" s="91" t="s">
        <v>5238</v>
      </c>
      <c r="BC37624" s="91" t="s">
        <v>32002</v>
      </c>
      <c r="BD37624" s="91"/>
    </row>
    <row r="37625" spans="53:56" ht="15" x14ac:dyDescent="0.25">
      <c r="BA37625" s="90" t="s">
        <v>42217</v>
      </c>
      <c r="BB37625" s="90" t="s">
        <v>5238</v>
      </c>
      <c r="BC37625" s="90" t="s">
        <v>42203</v>
      </c>
      <c r="BD37625" s="90"/>
    </row>
    <row r="37626" spans="53:56" ht="15" x14ac:dyDescent="0.25">
      <c r="BA37626" s="91" t="s">
        <v>42218</v>
      </c>
      <c r="BB37626" s="91" t="s">
        <v>5238</v>
      </c>
      <c r="BC37626" s="91" t="s">
        <v>42203</v>
      </c>
      <c r="BD37626" s="91"/>
    </row>
    <row r="37627" spans="53:56" ht="15" x14ac:dyDescent="0.25">
      <c r="BA37627" s="90" t="s">
        <v>42219</v>
      </c>
      <c r="BB37627" s="90" t="s">
        <v>5238</v>
      </c>
      <c r="BC37627" s="90" t="s">
        <v>42220</v>
      </c>
      <c r="BD37627" s="90"/>
    </row>
    <row r="37628" spans="53:56" ht="15" x14ac:dyDescent="0.25">
      <c r="BA37628" s="91" t="s">
        <v>42221</v>
      </c>
      <c r="BB37628" s="91" t="s">
        <v>5238</v>
      </c>
      <c r="BC37628" s="91" t="s">
        <v>12459</v>
      </c>
      <c r="BD37628" s="91"/>
    </row>
    <row r="37629" spans="53:56" ht="15" x14ac:dyDescent="0.25">
      <c r="BA37629" s="91" t="s">
        <v>42222</v>
      </c>
      <c r="BB37629" s="91" t="s">
        <v>5238</v>
      </c>
      <c r="BC37629" s="91" t="s">
        <v>15939</v>
      </c>
      <c r="BD37629" s="91"/>
    </row>
    <row r="37630" spans="53:56" ht="15" x14ac:dyDescent="0.25">
      <c r="BA37630" s="90" t="s">
        <v>42223</v>
      </c>
      <c r="BB37630" s="90" t="s">
        <v>5238</v>
      </c>
      <c r="BC37630" s="90" t="s">
        <v>42224</v>
      </c>
      <c r="BD37630" s="90"/>
    </row>
    <row r="37631" spans="53:56" ht="15" x14ac:dyDescent="0.25">
      <c r="BA37631" s="91" t="s">
        <v>42225</v>
      </c>
      <c r="BB37631" s="91" t="s">
        <v>5238</v>
      </c>
      <c r="BC37631" s="91" t="s">
        <v>42226</v>
      </c>
      <c r="BD37631" s="91"/>
    </row>
    <row r="37632" spans="53:56" ht="15" x14ac:dyDescent="0.25">
      <c r="BA37632" s="90" t="s">
        <v>42227</v>
      </c>
      <c r="BB37632" s="90" t="s">
        <v>5238</v>
      </c>
      <c r="BC37632" s="90" t="s">
        <v>42224</v>
      </c>
      <c r="BD37632" s="90"/>
    </row>
    <row r="37633" spans="53:56" ht="15" x14ac:dyDescent="0.25">
      <c r="BA37633" s="91" t="s">
        <v>42228</v>
      </c>
      <c r="BB37633" s="91" t="s">
        <v>5238</v>
      </c>
      <c r="BC37633" s="91" t="s">
        <v>32002</v>
      </c>
      <c r="BD37633" s="91"/>
    </row>
    <row r="37634" spans="53:56" ht="15" x14ac:dyDescent="0.25">
      <c r="BA37634" s="90" t="s">
        <v>42229</v>
      </c>
      <c r="BB37634" s="90" t="s">
        <v>5238</v>
      </c>
      <c r="BC37634" s="90" t="s">
        <v>42215</v>
      </c>
      <c r="BD37634" s="90"/>
    </row>
    <row r="37635" spans="53:56" ht="15" x14ac:dyDescent="0.25">
      <c r="BA37635" s="90" t="s">
        <v>42230</v>
      </c>
      <c r="BB37635" s="90" t="s">
        <v>5238</v>
      </c>
      <c r="BC37635" s="90" t="s">
        <v>42215</v>
      </c>
      <c r="BD37635" s="90"/>
    </row>
    <row r="37636" spans="53:56" ht="15" x14ac:dyDescent="0.25">
      <c r="BA37636" s="91" t="s">
        <v>42231</v>
      </c>
      <c r="BB37636" s="91" t="s">
        <v>5238</v>
      </c>
      <c r="BC37636" s="91" t="s">
        <v>42215</v>
      </c>
      <c r="BD37636" s="91"/>
    </row>
    <row r="37637" spans="53:56" ht="15" x14ac:dyDescent="0.25">
      <c r="BA37637" s="90" t="s">
        <v>42232</v>
      </c>
      <c r="BB37637" s="90" t="s">
        <v>5238</v>
      </c>
      <c r="BC37637" s="90" t="s">
        <v>42215</v>
      </c>
      <c r="BD37637" s="90"/>
    </row>
    <row r="37638" spans="53:56" ht="15" x14ac:dyDescent="0.25">
      <c r="BA37638" s="91" t="s">
        <v>42233</v>
      </c>
      <c r="BB37638" s="91" t="s">
        <v>5238</v>
      </c>
      <c r="BC37638" s="91" t="s">
        <v>42215</v>
      </c>
      <c r="BD37638" s="91"/>
    </row>
    <row r="37639" spans="53:56" ht="15" x14ac:dyDescent="0.25">
      <c r="BA37639" s="91" t="s">
        <v>42234</v>
      </c>
      <c r="BB37639" s="91" t="s">
        <v>5238</v>
      </c>
      <c r="BC37639" s="91" t="s">
        <v>42215</v>
      </c>
      <c r="BD37639" s="91"/>
    </row>
    <row r="37640" spans="53:56" ht="15" x14ac:dyDescent="0.25">
      <c r="BA37640" s="90" t="s">
        <v>42234</v>
      </c>
      <c r="BB37640" s="90" t="s">
        <v>5238</v>
      </c>
      <c r="BC37640" s="90" t="s">
        <v>26968</v>
      </c>
      <c r="BD37640" s="90"/>
    </row>
    <row r="37641" spans="53:56" ht="15" x14ac:dyDescent="0.25">
      <c r="BA37641" s="90" t="s">
        <v>42235</v>
      </c>
      <c r="BB37641" s="90" t="s">
        <v>5238</v>
      </c>
      <c r="BC37641" s="90" t="s">
        <v>42215</v>
      </c>
      <c r="BD37641" s="90"/>
    </row>
    <row r="37642" spans="53:56" ht="15" x14ac:dyDescent="0.25">
      <c r="BA37642" s="91" t="s">
        <v>42236</v>
      </c>
      <c r="BB37642" s="91" t="s">
        <v>5238</v>
      </c>
      <c r="BC37642" s="91" t="s">
        <v>42215</v>
      </c>
      <c r="BD37642" s="91"/>
    </row>
    <row r="37643" spans="53:56" ht="15" x14ac:dyDescent="0.25">
      <c r="BA37643" s="90" t="s">
        <v>42236</v>
      </c>
      <c r="BB37643" s="90" t="s">
        <v>5238</v>
      </c>
      <c r="BC37643" s="90" t="s">
        <v>26968</v>
      </c>
      <c r="BD37643" s="90"/>
    </row>
    <row r="37644" spans="53:56" ht="15" x14ac:dyDescent="0.25">
      <c r="BA37644" s="90" t="s">
        <v>42237</v>
      </c>
      <c r="BB37644" s="90" t="s">
        <v>5238</v>
      </c>
      <c r="BC37644" s="90" t="s">
        <v>42215</v>
      </c>
      <c r="BD37644" s="90"/>
    </row>
    <row r="37645" spans="53:56" ht="15" x14ac:dyDescent="0.25">
      <c r="BA37645" s="90" t="s">
        <v>42238</v>
      </c>
      <c r="BB37645" s="90" t="s">
        <v>5238</v>
      </c>
      <c r="BC37645" s="90" t="s">
        <v>42215</v>
      </c>
      <c r="BD37645" s="90"/>
    </row>
    <row r="37646" spans="53:56" ht="15" x14ac:dyDescent="0.25">
      <c r="BA37646" s="91" t="s">
        <v>42239</v>
      </c>
      <c r="BB37646" s="91" t="s">
        <v>5238</v>
      </c>
      <c r="BC37646" s="91" t="s">
        <v>42215</v>
      </c>
      <c r="BD37646" s="91"/>
    </row>
    <row r="37647" spans="53:56" ht="15" x14ac:dyDescent="0.25">
      <c r="BA37647" s="91" t="s">
        <v>42240</v>
      </c>
      <c r="BB37647" s="91" t="s">
        <v>5238</v>
      </c>
      <c r="BC37647" s="91" t="s">
        <v>42215</v>
      </c>
      <c r="BD37647" s="91"/>
    </row>
    <row r="37648" spans="53:56" ht="15" x14ac:dyDescent="0.25">
      <c r="BA37648" s="90" t="s">
        <v>42241</v>
      </c>
      <c r="BB37648" s="90" t="s">
        <v>5238</v>
      </c>
      <c r="BC37648" s="90" t="s">
        <v>42198</v>
      </c>
      <c r="BD37648" s="90"/>
    </row>
    <row r="37649" spans="53:56" ht="15" x14ac:dyDescent="0.25">
      <c r="BA37649" s="91" t="s">
        <v>42242</v>
      </c>
      <c r="BB37649" s="91" t="s">
        <v>5238</v>
      </c>
      <c r="BC37649" s="91" t="s">
        <v>42198</v>
      </c>
      <c r="BD37649" s="91"/>
    </row>
    <row r="37650" spans="53:56" ht="15" x14ac:dyDescent="0.25">
      <c r="BA37650" s="90" t="s">
        <v>42243</v>
      </c>
      <c r="BB37650" s="90" t="s">
        <v>5238</v>
      </c>
      <c r="BC37650" s="90" t="s">
        <v>42215</v>
      </c>
      <c r="BD37650" s="90"/>
    </row>
    <row r="37651" spans="53:56" ht="15" x14ac:dyDescent="0.25">
      <c r="BA37651" s="91" t="s">
        <v>42244</v>
      </c>
      <c r="BB37651" s="91" t="s">
        <v>5238</v>
      </c>
      <c r="BC37651" s="91" t="s">
        <v>32002</v>
      </c>
      <c r="BD37651" s="91"/>
    </row>
    <row r="37652" spans="53:56" ht="15" x14ac:dyDescent="0.25">
      <c r="BA37652" s="90" t="s">
        <v>42245</v>
      </c>
      <c r="BB37652" s="90" t="s">
        <v>5238</v>
      </c>
      <c r="BC37652" s="90" t="s">
        <v>42224</v>
      </c>
      <c r="BD37652" s="90"/>
    </row>
    <row r="37653" spans="53:56" ht="15" x14ac:dyDescent="0.25">
      <c r="BA37653" s="91" t="s">
        <v>42246</v>
      </c>
      <c r="BB37653" s="91" t="s">
        <v>5238</v>
      </c>
      <c r="BC37653" s="91" t="s">
        <v>32002</v>
      </c>
      <c r="BD37653" s="91"/>
    </row>
    <row r="37654" spans="53:56" ht="15" x14ac:dyDescent="0.25">
      <c r="BA37654" s="90" t="s">
        <v>42247</v>
      </c>
      <c r="BB37654" s="90" t="s">
        <v>5238</v>
      </c>
      <c r="BC37654" s="90" t="s">
        <v>42198</v>
      </c>
      <c r="BD37654" s="90"/>
    </row>
    <row r="37655" spans="53:56" ht="15" x14ac:dyDescent="0.25">
      <c r="BA37655" s="91" t="s">
        <v>42248</v>
      </c>
      <c r="BB37655" s="91" t="s">
        <v>5238</v>
      </c>
      <c r="BC37655" s="91" t="s">
        <v>42203</v>
      </c>
      <c r="BD37655" s="91"/>
    </row>
    <row r="37656" spans="53:56" ht="15" x14ac:dyDescent="0.25">
      <c r="BA37656" s="90" t="s">
        <v>42249</v>
      </c>
      <c r="BB37656" s="90" t="s">
        <v>5238</v>
      </c>
      <c r="BC37656" s="90" t="s">
        <v>15939</v>
      </c>
      <c r="BD37656" s="90"/>
    </row>
    <row r="37657" spans="53:56" ht="15" x14ac:dyDescent="0.25">
      <c r="BA37657" s="91" t="s">
        <v>42250</v>
      </c>
      <c r="BB37657" s="91" t="s">
        <v>5238</v>
      </c>
      <c r="BC37657" s="91" t="s">
        <v>15939</v>
      </c>
      <c r="BD37657" s="91"/>
    </row>
    <row r="37658" spans="53:56" ht="15" x14ac:dyDescent="0.25">
      <c r="BA37658" s="90" t="s">
        <v>42251</v>
      </c>
      <c r="BB37658" s="90" t="s">
        <v>5238</v>
      </c>
      <c r="BC37658" s="90" t="s">
        <v>42198</v>
      </c>
      <c r="BD37658" s="90"/>
    </row>
    <row r="37659" spans="53:56" ht="15" x14ac:dyDescent="0.25">
      <c r="BA37659" s="91" t="s">
        <v>42252</v>
      </c>
      <c r="BB37659" s="91" t="s">
        <v>5238</v>
      </c>
      <c r="BC37659" s="91" t="s">
        <v>42198</v>
      </c>
      <c r="BD37659" s="91"/>
    </row>
    <row r="37660" spans="53:56" ht="15" x14ac:dyDescent="0.25">
      <c r="BA37660" s="90" t="s">
        <v>42253</v>
      </c>
      <c r="BB37660" s="90" t="s">
        <v>5238</v>
      </c>
      <c r="BC37660" s="90" t="s">
        <v>32002</v>
      </c>
      <c r="BD37660" s="90"/>
    </row>
    <row r="37661" spans="53:56" ht="15" x14ac:dyDescent="0.25">
      <c r="BA37661" s="91" t="s">
        <v>42254</v>
      </c>
      <c r="BB37661" s="91" t="s">
        <v>5238</v>
      </c>
      <c r="BC37661" s="91" t="s">
        <v>42220</v>
      </c>
      <c r="BD37661" s="91"/>
    </row>
    <row r="37662" spans="53:56" ht="15" x14ac:dyDescent="0.25">
      <c r="BA37662" s="91" t="s">
        <v>42255</v>
      </c>
      <c r="BB37662" s="91" t="s">
        <v>5238</v>
      </c>
      <c r="BC37662" s="91" t="s">
        <v>42256</v>
      </c>
      <c r="BD37662" s="91"/>
    </row>
    <row r="37663" spans="53:56" ht="15" x14ac:dyDescent="0.25">
      <c r="BA37663" s="90" t="s">
        <v>42257</v>
      </c>
      <c r="BB37663" s="90" t="s">
        <v>5238</v>
      </c>
      <c r="BC37663" s="90" t="s">
        <v>42258</v>
      </c>
      <c r="BD37663" s="90"/>
    </row>
    <row r="37664" spans="53:56" ht="15" x14ac:dyDescent="0.25">
      <c r="BA37664" s="90" t="s">
        <v>42259</v>
      </c>
      <c r="BB37664" s="90" t="s">
        <v>5238</v>
      </c>
      <c r="BC37664" s="90" t="s">
        <v>42258</v>
      </c>
      <c r="BD37664" s="90"/>
    </row>
    <row r="37665" spans="53:56" ht="15" x14ac:dyDescent="0.25">
      <c r="BA37665" s="91" t="s">
        <v>42260</v>
      </c>
      <c r="BB37665" s="91" t="s">
        <v>5238</v>
      </c>
      <c r="BC37665" s="91" t="s">
        <v>42258</v>
      </c>
      <c r="BD37665" s="91"/>
    </row>
    <row r="37666" spans="53:56" ht="15" x14ac:dyDescent="0.25">
      <c r="BA37666" s="90" t="s">
        <v>42261</v>
      </c>
      <c r="BB37666" s="90" t="s">
        <v>5238</v>
      </c>
      <c r="BC37666" s="90" t="s">
        <v>42258</v>
      </c>
      <c r="BD37666" s="90"/>
    </row>
    <row r="37667" spans="53:56" ht="15" x14ac:dyDescent="0.25">
      <c r="BA37667" s="91" t="s">
        <v>42262</v>
      </c>
      <c r="BB37667" s="91" t="s">
        <v>5238</v>
      </c>
      <c r="BC37667" s="91" t="s">
        <v>42256</v>
      </c>
      <c r="BD37667" s="91"/>
    </row>
    <row r="37668" spans="53:56" ht="15" x14ac:dyDescent="0.25">
      <c r="BA37668" s="90" t="s">
        <v>42263</v>
      </c>
      <c r="BB37668" s="90" t="s">
        <v>5238</v>
      </c>
      <c r="BC37668" s="90" t="s">
        <v>42256</v>
      </c>
      <c r="BD37668" s="90"/>
    </row>
    <row r="37669" spans="53:56" ht="15" x14ac:dyDescent="0.25">
      <c r="BA37669" s="91" t="s">
        <v>42264</v>
      </c>
      <c r="BB37669" s="91" t="s">
        <v>5238</v>
      </c>
      <c r="BC37669" s="91" t="s">
        <v>42265</v>
      </c>
      <c r="BD37669" s="91"/>
    </row>
    <row r="37670" spans="53:56" ht="15" x14ac:dyDescent="0.25">
      <c r="BA37670" s="90" t="s">
        <v>42266</v>
      </c>
      <c r="BB37670" s="90" t="s">
        <v>5238</v>
      </c>
      <c r="BC37670" s="90" t="s">
        <v>42256</v>
      </c>
      <c r="BD37670" s="90"/>
    </row>
    <row r="37671" spans="53:56" ht="15" x14ac:dyDescent="0.25">
      <c r="BA37671" s="91" t="s">
        <v>42267</v>
      </c>
      <c r="BB37671" s="91" t="s">
        <v>5238</v>
      </c>
      <c r="BC37671" s="91" t="s">
        <v>42265</v>
      </c>
      <c r="BD37671" s="91"/>
    </row>
    <row r="37672" spans="53:56" ht="15" x14ac:dyDescent="0.25">
      <c r="BA37672" s="90" t="s">
        <v>42268</v>
      </c>
      <c r="BB37672" s="90" t="s">
        <v>5238</v>
      </c>
      <c r="BC37672" s="90" t="s">
        <v>42258</v>
      </c>
      <c r="BD37672" s="90"/>
    </row>
    <row r="37673" spans="53:56" ht="15" x14ac:dyDescent="0.25">
      <c r="BA37673" s="91" t="s">
        <v>42269</v>
      </c>
      <c r="BB37673" s="91" t="s">
        <v>5238</v>
      </c>
      <c r="BC37673" s="91" t="s">
        <v>42270</v>
      </c>
      <c r="BD37673" s="91"/>
    </row>
    <row r="37674" spans="53:56" ht="15" x14ac:dyDescent="0.25">
      <c r="BA37674" s="90" t="s">
        <v>42271</v>
      </c>
      <c r="BB37674" s="90" t="s">
        <v>5238</v>
      </c>
      <c r="BC37674" s="90" t="s">
        <v>42270</v>
      </c>
      <c r="BD37674" s="90"/>
    </row>
    <row r="37675" spans="53:56" ht="15" x14ac:dyDescent="0.25">
      <c r="BA37675" s="91" t="s">
        <v>42272</v>
      </c>
      <c r="BB37675" s="91" t="s">
        <v>5238</v>
      </c>
      <c r="BC37675" s="91" t="s">
        <v>42270</v>
      </c>
      <c r="BD37675" s="91"/>
    </row>
    <row r="37676" spans="53:56" ht="15" x14ac:dyDescent="0.25">
      <c r="BA37676" s="90" t="s">
        <v>42273</v>
      </c>
      <c r="BB37676" s="90" t="s">
        <v>5238</v>
      </c>
      <c r="BC37676" s="90" t="s">
        <v>42265</v>
      </c>
      <c r="BD37676" s="90"/>
    </row>
    <row r="37677" spans="53:56" ht="15" x14ac:dyDescent="0.25">
      <c r="BA37677" s="91" t="s">
        <v>42274</v>
      </c>
      <c r="BB37677" s="91" t="s">
        <v>5238</v>
      </c>
      <c r="BC37677" s="91" t="s">
        <v>18377</v>
      </c>
      <c r="BD37677" s="91"/>
    </row>
    <row r="37678" spans="53:56" ht="15" x14ac:dyDescent="0.25">
      <c r="BA37678" s="90" t="s">
        <v>42275</v>
      </c>
      <c r="BB37678" s="90" t="s">
        <v>5238</v>
      </c>
      <c r="BC37678" s="90" t="s">
        <v>42256</v>
      </c>
      <c r="BD37678" s="90"/>
    </row>
    <row r="37679" spans="53:56" ht="15" x14ac:dyDescent="0.25">
      <c r="BA37679" s="91" t="s">
        <v>42276</v>
      </c>
      <c r="BB37679" s="91" t="s">
        <v>5238</v>
      </c>
      <c r="BC37679" s="91" t="s">
        <v>42270</v>
      </c>
      <c r="BD37679" s="91"/>
    </row>
    <row r="37680" spans="53:56" ht="15" x14ac:dyDescent="0.25">
      <c r="BA37680" s="90" t="s">
        <v>42277</v>
      </c>
      <c r="BB37680" s="90" t="s">
        <v>5238</v>
      </c>
      <c r="BC37680" s="90" t="s">
        <v>42265</v>
      </c>
      <c r="BD37680" s="90"/>
    </row>
    <row r="37681" spans="53:56" ht="15" x14ac:dyDescent="0.25">
      <c r="BA37681" s="91" t="s">
        <v>42278</v>
      </c>
      <c r="BB37681" s="91" t="s">
        <v>5238</v>
      </c>
      <c r="BC37681" s="91" t="s">
        <v>42258</v>
      </c>
      <c r="BD37681" s="91"/>
    </row>
    <row r="37682" spans="53:56" ht="15" x14ac:dyDescent="0.25">
      <c r="BA37682" s="91" t="s">
        <v>42279</v>
      </c>
      <c r="BB37682" s="91" t="s">
        <v>5238</v>
      </c>
      <c r="BC37682" s="91" t="s">
        <v>42256</v>
      </c>
      <c r="BD37682" s="91"/>
    </row>
    <row r="37683" spans="53:56" ht="15" x14ac:dyDescent="0.25">
      <c r="BA37683" s="90" t="s">
        <v>42280</v>
      </c>
      <c r="BB37683" s="90" t="s">
        <v>5238</v>
      </c>
      <c r="BC37683" s="90" t="s">
        <v>18264</v>
      </c>
      <c r="BD37683" s="90"/>
    </row>
    <row r="37684" spans="53:56" ht="15" x14ac:dyDescent="0.25">
      <c r="BA37684" s="91" t="s">
        <v>42281</v>
      </c>
      <c r="BB37684" s="91" t="s">
        <v>5238</v>
      </c>
      <c r="BC37684" s="91" t="s">
        <v>42282</v>
      </c>
      <c r="BD37684" s="91"/>
    </row>
    <row r="37685" spans="53:56" ht="15" x14ac:dyDescent="0.25">
      <c r="BA37685" s="90" t="s">
        <v>42283</v>
      </c>
      <c r="BB37685" s="90" t="s">
        <v>5238</v>
      </c>
      <c r="BC37685" s="90" t="s">
        <v>42256</v>
      </c>
      <c r="BD37685" s="90"/>
    </row>
    <row r="37686" spans="53:56" ht="15" x14ac:dyDescent="0.25">
      <c r="BA37686" s="91" t="s">
        <v>42284</v>
      </c>
      <c r="BB37686" s="91" t="s">
        <v>5238</v>
      </c>
      <c r="BC37686" s="91" t="s">
        <v>42256</v>
      </c>
      <c r="BD37686" s="91"/>
    </row>
    <row r="37687" spans="53:56" ht="15" x14ac:dyDescent="0.25">
      <c r="BA37687" s="90" t="s">
        <v>42285</v>
      </c>
      <c r="BB37687" s="90" t="s">
        <v>5238</v>
      </c>
      <c r="BC37687" s="90" t="s">
        <v>42256</v>
      </c>
      <c r="BD37687" s="90"/>
    </row>
    <row r="37688" spans="53:56" ht="15" x14ac:dyDescent="0.25">
      <c r="BA37688" s="91" t="s">
        <v>42286</v>
      </c>
      <c r="BB37688" s="91" t="s">
        <v>5238</v>
      </c>
      <c r="BC37688" s="91" t="s">
        <v>42256</v>
      </c>
      <c r="BD37688" s="91"/>
    </row>
    <row r="37689" spans="53:56" ht="15" x14ac:dyDescent="0.25">
      <c r="BA37689" s="90" t="s">
        <v>42287</v>
      </c>
      <c r="BB37689" s="90" t="s">
        <v>5238</v>
      </c>
      <c r="BC37689" s="90" t="s">
        <v>42256</v>
      </c>
      <c r="BD37689" s="90"/>
    </row>
    <row r="37690" spans="53:56" ht="15" x14ac:dyDescent="0.25">
      <c r="BA37690" s="91" t="s">
        <v>42288</v>
      </c>
      <c r="BB37690" s="91" t="s">
        <v>5238</v>
      </c>
      <c r="BC37690" s="91" t="s">
        <v>42256</v>
      </c>
      <c r="BD37690" s="91"/>
    </row>
    <row r="37691" spans="53:56" ht="15" x14ac:dyDescent="0.25">
      <c r="BA37691" s="90" t="s">
        <v>42289</v>
      </c>
      <c r="BB37691" s="90" t="s">
        <v>5238</v>
      </c>
      <c r="BC37691" s="90" t="s">
        <v>42256</v>
      </c>
      <c r="BD37691" s="90"/>
    </row>
    <row r="37692" spans="53:56" ht="15" x14ac:dyDescent="0.25">
      <c r="BA37692" s="90" t="s">
        <v>42290</v>
      </c>
      <c r="BB37692" s="90" t="s">
        <v>5238</v>
      </c>
      <c r="BC37692" s="90" t="s">
        <v>42256</v>
      </c>
      <c r="BD37692" s="90"/>
    </row>
    <row r="37693" spans="53:56" ht="15" x14ac:dyDescent="0.25">
      <c r="BA37693" s="91" t="s">
        <v>42291</v>
      </c>
      <c r="BB37693" s="91" t="s">
        <v>5238</v>
      </c>
      <c r="BC37693" s="91" t="s">
        <v>42256</v>
      </c>
      <c r="BD37693" s="91"/>
    </row>
    <row r="37694" spans="53:56" ht="15" x14ac:dyDescent="0.25">
      <c r="BA37694" s="90" t="s">
        <v>42292</v>
      </c>
      <c r="BB37694" s="90" t="s">
        <v>5238</v>
      </c>
      <c r="BC37694" s="90" t="s">
        <v>42256</v>
      </c>
      <c r="BD37694" s="90"/>
    </row>
    <row r="37695" spans="53:56" ht="15" x14ac:dyDescent="0.25">
      <c r="BA37695" s="91" t="s">
        <v>42293</v>
      </c>
      <c r="BB37695" s="91" t="s">
        <v>5238</v>
      </c>
      <c r="BC37695" s="91" t="s">
        <v>42256</v>
      </c>
      <c r="BD37695" s="91"/>
    </row>
    <row r="37696" spans="53:56" ht="15" x14ac:dyDescent="0.25">
      <c r="BA37696" s="91" t="s">
        <v>42294</v>
      </c>
      <c r="BB37696" s="91" t="s">
        <v>5238</v>
      </c>
      <c r="BC37696" s="91" t="s">
        <v>42256</v>
      </c>
      <c r="BD37696" s="91"/>
    </row>
    <row r="37697" spans="53:56" ht="15" x14ac:dyDescent="0.25">
      <c r="BA37697" s="90" t="s">
        <v>42295</v>
      </c>
      <c r="BB37697" s="90" t="s">
        <v>5238</v>
      </c>
      <c r="BC37697" s="90" t="s">
        <v>42256</v>
      </c>
      <c r="BD37697" s="90"/>
    </row>
    <row r="37698" spans="53:56" ht="15" x14ac:dyDescent="0.25">
      <c r="BA37698" s="91" t="s">
        <v>42296</v>
      </c>
      <c r="BB37698" s="91" t="s">
        <v>5238</v>
      </c>
      <c r="BC37698" s="91" t="s">
        <v>42256</v>
      </c>
      <c r="BD37698" s="91"/>
    </row>
    <row r="37699" spans="53:56" ht="15" x14ac:dyDescent="0.25">
      <c r="BA37699" s="90" t="s">
        <v>42297</v>
      </c>
      <c r="BB37699" s="90" t="s">
        <v>5238</v>
      </c>
      <c r="BC37699" s="90" t="s">
        <v>42256</v>
      </c>
      <c r="BD37699" s="90"/>
    </row>
    <row r="37700" spans="53:56" ht="15" x14ac:dyDescent="0.25">
      <c r="BA37700" s="90" t="s">
        <v>42298</v>
      </c>
      <c r="BB37700" s="90" t="s">
        <v>5238</v>
      </c>
      <c r="BC37700" s="90" t="s">
        <v>42256</v>
      </c>
      <c r="BD37700" s="90"/>
    </row>
    <row r="37701" spans="53:56" ht="15" x14ac:dyDescent="0.25">
      <c r="BA37701" s="91" t="s">
        <v>42299</v>
      </c>
      <c r="BB37701" s="91" t="s">
        <v>5238</v>
      </c>
      <c r="BC37701" s="91" t="s">
        <v>42256</v>
      </c>
      <c r="BD37701" s="91"/>
    </row>
    <row r="37702" spans="53:56" ht="15" x14ac:dyDescent="0.25">
      <c r="BA37702" s="90" t="s">
        <v>42300</v>
      </c>
      <c r="BB37702" s="90" t="s">
        <v>5238</v>
      </c>
      <c r="BC37702" s="90" t="s">
        <v>42256</v>
      </c>
      <c r="BD37702" s="90"/>
    </row>
    <row r="37703" spans="53:56" ht="15" x14ac:dyDescent="0.25">
      <c r="BA37703" s="91" t="s">
        <v>42301</v>
      </c>
      <c r="BB37703" s="91" t="s">
        <v>5238</v>
      </c>
      <c r="BC37703" s="91" t="s">
        <v>42256</v>
      </c>
      <c r="BD37703" s="91"/>
    </row>
    <row r="37704" spans="53:56" ht="15" x14ac:dyDescent="0.25">
      <c r="BA37704" s="90" t="s">
        <v>42302</v>
      </c>
      <c r="BB37704" s="90" t="s">
        <v>5238</v>
      </c>
      <c r="BC37704" s="90" t="s">
        <v>42256</v>
      </c>
      <c r="BD37704" s="90"/>
    </row>
    <row r="37705" spans="53:56" ht="15" x14ac:dyDescent="0.25">
      <c r="BA37705" s="91" t="s">
        <v>42303</v>
      </c>
      <c r="BB37705" s="91" t="s">
        <v>5238</v>
      </c>
      <c r="BC37705" s="91" t="s">
        <v>42256</v>
      </c>
      <c r="BD37705" s="91"/>
    </row>
    <row r="37706" spans="53:56" ht="15" x14ac:dyDescent="0.25">
      <c r="BA37706" s="91" t="s">
        <v>42304</v>
      </c>
      <c r="BB37706" s="91" t="s">
        <v>5238</v>
      </c>
      <c r="BC37706" s="91" t="s">
        <v>42256</v>
      </c>
      <c r="BD37706" s="91"/>
    </row>
    <row r="37707" spans="53:56" ht="15" x14ac:dyDescent="0.25">
      <c r="BA37707" s="90" t="s">
        <v>42305</v>
      </c>
      <c r="BB37707" s="90" t="s">
        <v>5238</v>
      </c>
      <c r="BC37707" s="90" t="s">
        <v>42256</v>
      </c>
      <c r="BD37707" s="90"/>
    </row>
    <row r="37708" spans="53:56" ht="15" x14ac:dyDescent="0.25">
      <c r="BA37708" s="91" t="s">
        <v>42306</v>
      </c>
      <c r="BB37708" s="91" t="s">
        <v>5238</v>
      </c>
      <c r="BC37708" s="91" t="s">
        <v>42256</v>
      </c>
      <c r="BD37708" s="91"/>
    </row>
    <row r="37709" spans="53:56" ht="15" x14ac:dyDescent="0.25">
      <c r="BA37709" s="90" t="s">
        <v>42307</v>
      </c>
      <c r="BB37709" s="90" t="s">
        <v>5238</v>
      </c>
      <c r="BC37709" s="90" t="s">
        <v>42256</v>
      </c>
      <c r="BD37709" s="90"/>
    </row>
    <row r="37710" spans="53:56" ht="15" x14ac:dyDescent="0.25">
      <c r="BA37710" s="91" t="s">
        <v>42308</v>
      </c>
      <c r="BB37710" s="91" t="s">
        <v>5238</v>
      </c>
      <c r="BC37710" s="91" t="s">
        <v>42256</v>
      </c>
      <c r="BD37710" s="91"/>
    </row>
    <row r="37711" spans="53:56" ht="15" x14ac:dyDescent="0.25">
      <c r="BA37711" s="90" t="s">
        <v>42309</v>
      </c>
      <c r="BB37711" s="90" t="s">
        <v>5238</v>
      </c>
      <c r="BC37711" s="90" t="s">
        <v>42256</v>
      </c>
      <c r="BD37711" s="90"/>
    </row>
    <row r="37712" spans="53:56" ht="15" x14ac:dyDescent="0.25">
      <c r="BA37712" s="90" t="s">
        <v>42310</v>
      </c>
      <c r="BB37712" s="90" t="s">
        <v>5238</v>
      </c>
      <c r="BC37712" s="90" t="s">
        <v>42256</v>
      </c>
      <c r="BD37712" s="90"/>
    </row>
    <row r="37713" spans="53:56" ht="15" x14ac:dyDescent="0.25">
      <c r="BA37713" s="91" t="s">
        <v>42311</v>
      </c>
      <c r="BB37713" s="91" t="s">
        <v>5238</v>
      </c>
      <c r="BC37713" s="91" t="s">
        <v>42256</v>
      </c>
      <c r="BD37713" s="91"/>
    </row>
    <row r="37714" spans="53:56" ht="15" x14ac:dyDescent="0.25">
      <c r="BA37714" s="90" t="s">
        <v>42312</v>
      </c>
      <c r="BB37714" s="90" t="s">
        <v>5238</v>
      </c>
      <c r="BC37714" s="90" t="s">
        <v>42256</v>
      </c>
      <c r="BD37714" s="90"/>
    </row>
    <row r="37715" spans="53:56" ht="15" x14ac:dyDescent="0.25">
      <c r="BA37715" s="91" t="s">
        <v>42313</v>
      </c>
      <c r="BB37715" s="91" t="s">
        <v>5238</v>
      </c>
      <c r="BC37715" s="91" t="s">
        <v>42256</v>
      </c>
      <c r="BD37715" s="91"/>
    </row>
    <row r="37716" spans="53:56" ht="15" x14ac:dyDescent="0.25">
      <c r="BA37716" s="91" t="s">
        <v>42314</v>
      </c>
      <c r="BB37716" s="91" t="s">
        <v>5238</v>
      </c>
      <c r="BC37716" s="91" t="s">
        <v>42256</v>
      </c>
      <c r="BD37716" s="91"/>
    </row>
    <row r="37717" spans="53:56" ht="15" x14ac:dyDescent="0.25">
      <c r="BA37717" s="90" t="s">
        <v>42315</v>
      </c>
      <c r="BB37717" s="90" t="s">
        <v>5238</v>
      </c>
      <c r="BC37717" s="90" t="s">
        <v>42256</v>
      </c>
      <c r="BD37717" s="90"/>
    </row>
    <row r="37718" spans="53:56" ht="15" x14ac:dyDescent="0.25">
      <c r="BA37718" s="91" t="s">
        <v>42316</v>
      </c>
      <c r="BB37718" s="91" t="s">
        <v>5238</v>
      </c>
      <c r="BC37718" s="91" t="s">
        <v>42256</v>
      </c>
      <c r="BD37718" s="91"/>
    </row>
    <row r="37719" spans="53:56" ht="15" x14ac:dyDescent="0.25">
      <c r="BA37719" s="90" t="s">
        <v>42317</v>
      </c>
      <c r="BB37719" s="90" t="s">
        <v>5238</v>
      </c>
      <c r="BC37719" s="90" t="s">
        <v>42256</v>
      </c>
      <c r="BD37719" s="90"/>
    </row>
    <row r="37720" spans="53:56" ht="15" x14ac:dyDescent="0.25">
      <c r="BA37720" s="90" t="s">
        <v>42318</v>
      </c>
      <c r="BB37720" s="90" t="s">
        <v>5238</v>
      </c>
      <c r="BC37720" s="90" t="s">
        <v>42256</v>
      </c>
      <c r="BD37720" s="90"/>
    </row>
    <row r="37721" spans="53:56" ht="15" x14ac:dyDescent="0.25">
      <c r="BA37721" s="91" t="s">
        <v>42319</v>
      </c>
      <c r="BB37721" s="91" t="s">
        <v>5238</v>
      </c>
      <c r="BC37721" s="91" t="s">
        <v>42256</v>
      </c>
      <c r="BD37721" s="91"/>
    </row>
    <row r="37722" spans="53:56" ht="15" x14ac:dyDescent="0.25">
      <c r="BA37722" s="90" t="s">
        <v>42320</v>
      </c>
      <c r="BB37722" s="90" t="s">
        <v>5238</v>
      </c>
      <c r="BC37722" s="90" t="s">
        <v>42256</v>
      </c>
      <c r="BD37722" s="90"/>
    </row>
    <row r="37723" spans="53:56" ht="15" x14ac:dyDescent="0.25">
      <c r="BA37723" s="91" t="s">
        <v>42321</v>
      </c>
      <c r="BB37723" s="91" t="s">
        <v>5238</v>
      </c>
      <c r="BC37723" s="91" t="s">
        <v>42256</v>
      </c>
      <c r="BD37723" s="91"/>
    </row>
    <row r="37724" spans="53:56" ht="15" x14ac:dyDescent="0.25">
      <c r="BA37724" s="91" t="s">
        <v>42322</v>
      </c>
      <c r="BB37724" s="91" t="s">
        <v>5238</v>
      </c>
      <c r="BC37724" s="91" t="s">
        <v>42256</v>
      </c>
      <c r="BD37724" s="91"/>
    </row>
    <row r="37725" spans="53:56" ht="15" x14ac:dyDescent="0.25">
      <c r="BA37725" s="90" t="s">
        <v>42323</v>
      </c>
      <c r="BB37725" s="90" t="s">
        <v>5238</v>
      </c>
      <c r="BC37725" s="90" t="s">
        <v>42256</v>
      </c>
      <c r="BD37725" s="90"/>
    </row>
    <row r="37726" spans="53:56" ht="15" x14ac:dyDescent="0.25">
      <c r="BA37726" s="91" t="s">
        <v>42324</v>
      </c>
      <c r="BB37726" s="91" t="s">
        <v>5238</v>
      </c>
      <c r="BC37726" s="91" t="s">
        <v>42256</v>
      </c>
      <c r="BD37726" s="91"/>
    </row>
    <row r="37727" spans="53:56" ht="15" x14ac:dyDescent="0.25">
      <c r="BA37727" s="90" t="s">
        <v>42325</v>
      </c>
      <c r="BB37727" s="90" t="s">
        <v>5238</v>
      </c>
      <c r="BC37727" s="90" t="s">
        <v>42256</v>
      </c>
      <c r="BD37727" s="90"/>
    </row>
    <row r="37728" spans="53:56" ht="15" x14ac:dyDescent="0.25">
      <c r="BA37728" s="91" t="s">
        <v>42326</v>
      </c>
      <c r="BB37728" s="91" t="s">
        <v>5238</v>
      </c>
      <c r="BC37728" s="91" t="s">
        <v>42256</v>
      </c>
      <c r="BD37728" s="91"/>
    </row>
    <row r="37729" spans="53:56" ht="15" x14ac:dyDescent="0.25">
      <c r="BA37729" s="90" t="s">
        <v>42327</v>
      </c>
      <c r="BB37729" s="90" t="s">
        <v>5238</v>
      </c>
      <c r="BC37729" s="90" t="s">
        <v>42256</v>
      </c>
      <c r="BD37729" s="90"/>
    </row>
    <row r="37730" spans="53:56" ht="15" x14ac:dyDescent="0.25">
      <c r="BA37730" s="90" t="s">
        <v>42328</v>
      </c>
      <c r="BB37730" s="90" t="s">
        <v>5238</v>
      </c>
      <c r="BC37730" s="90" t="s">
        <v>42256</v>
      </c>
      <c r="BD37730" s="90"/>
    </row>
    <row r="37731" spans="53:56" ht="15" x14ac:dyDescent="0.25">
      <c r="BA37731" s="91" t="s">
        <v>42329</v>
      </c>
      <c r="BB37731" s="91" t="s">
        <v>5238</v>
      </c>
      <c r="BC37731" s="91" t="s">
        <v>42256</v>
      </c>
      <c r="BD37731" s="91"/>
    </row>
    <row r="37732" spans="53:56" ht="15" x14ac:dyDescent="0.25">
      <c r="BA37732" s="90" t="s">
        <v>42330</v>
      </c>
      <c r="BB37732" s="90" t="s">
        <v>5238</v>
      </c>
      <c r="BC37732" s="90" t="s">
        <v>42256</v>
      </c>
      <c r="BD37732" s="90"/>
    </row>
    <row r="37733" spans="53:56" ht="15" x14ac:dyDescent="0.25">
      <c r="BA37733" s="91" t="s">
        <v>42331</v>
      </c>
      <c r="BB37733" s="91" t="s">
        <v>5238</v>
      </c>
      <c r="BC37733" s="91" t="s">
        <v>42256</v>
      </c>
      <c r="BD37733" s="91"/>
    </row>
    <row r="37734" spans="53:56" ht="15" x14ac:dyDescent="0.25">
      <c r="BA37734" s="91" t="s">
        <v>42332</v>
      </c>
      <c r="BB37734" s="91" t="s">
        <v>5238</v>
      </c>
      <c r="BC37734" s="91" t="s">
        <v>42256</v>
      </c>
      <c r="BD37734" s="91"/>
    </row>
    <row r="37735" spans="53:56" ht="15" x14ac:dyDescent="0.25">
      <c r="BA37735" s="90" t="s">
        <v>42333</v>
      </c>
      <c r="BB37735" s="90" t="s">
        <v>5238</v>
      </c>
      <c r="BC37735" s="90" t="s">
        <v>42256</v>
      </c>
      <c r="BD37735" s="90"/>
    </row>
    <row r="37736" spans="53:56" ht="15" x14ac:dyDescent="0.25">
      <c r="BA37736" s="91" t="s">
        <v>42334</v>
      </c>
      <c r="BB37736" s="91" t="s">
        <v>5238</v>
      </c>
      <c r="BC37736" s="91" t="s">
        <v>42256</v>
      </c>
      <c r="BD37736" s="91"/>
    </row>
    <row r="37737" spans="53:56" ht="15" x14ac:dyDescent="0.25">
      <c r="BA37737" s="90" t="s">
        <v>42335</v>
      </c>
      <c r="BB37737" s="90" t="s">
        <v>5238</v>
      </c>
      <c r="BC37737" s="90" t="s">
        <v>42256</v>
      </c>
      <c r="BD37737" s="90"/>
    </row>
    <row r="37738" spans="53:56" ht="15" x14ac:dyDescent="0.25">
      <c r="BA37738" s="90" t="s">
        <v>42336</v>
      </c>
      <c r="BB37738" s="90" t="s">
        <v>5238</v>
      </c>
      <c r="BC37738" s="90" t="s">
        <v>42256</v>
      </c>
      <c r="BD37738" s="90"/>
    </row>
    <row r="37739" spans="53:56" ht="15" x14ac:dyDescent="0.25">
      <c r="BA37739" s="91" t="s">
        <v>42337</v>
      </c>
      <c r="BB37739" s="91" t="s">
        <v>5238</v>
      </c>
      <c r="BC37739" s="91" t="s">
        <v>42256</v>
      </c>
      <c r="BD37739" s="91"/>
    </row>
    <row r="37740" spans="53:56" ht="15" x14ac:dyDescent="0.25">
      <c r="BA37740" s="90" t="s">
        <v>42338</v>
      </c>
      <c r="BB37740" s="90" t="s">
        <v>5238</v>
      </c>
      <c r="BC37740" s="90" t="s">
        <v>42256</v>
      </c>
      <c r="BD37740" s="90"/>
    </row>
    <row r="37741" spans="53:56" ht="15" x14ac:dyDescent="0.25">
      <c r="BA37741" s="91" t="s">
        <v>42339</v>
      </c>
      <c r="BB37741" s="91" t="s">
        <v>5238</v>
      </c>
      <c r="BC37741" s="91" t="s">
        <v>42256</v>
      </c>
      <c r="BD37741" s="91"/>
    </row>
    <row r="37742" spans="53:56" ht="15" x14ac:dyDescent="0.25">
      <c r="BA37742" s="91" t="s">
        <v>42340</v>
      </c>
      <c r="BB37742" s="91" t="s">
        <v>5238</v>
      </c>
      <c r="BC37742" s="91" t="s">
        <v>42256</v>
      </c>
      <c r="BD37742" s="91"/>
    </row>
    <row r="37743" spans="53:56" ht="15" x14ac:dyDescent="0.25">
      <c r="BA37743" s="90" t="s">
        <v>42341</v>
      </c>
      <c r="BB37743" s="90" t="s">
        <v>5238</v>
      </c>
      <c r="BC37743" s="90" t="s">
        <v>42256</v>
      </c>
      <c r="BD37743" s="90"/>
    </row>
    <row r="37744" spans="53:56" ht="15" x14ac:dyDescent="0.25">
      <c r="BA37744" s="91" t="s">
        <v>42342</v>
      </c>
      <c r="BB37744" s="91" t="s">
        <v>5238</v>
      </c>
      <c r="BC37744" s="91" t="s">
        <v>42256</v>
      </c>
      <c r="BD37744" s="91"/>
    </row>
    <row r="37745" spans="53:56" ht="15" x14ac:dyDescent="0.25">
      <c r="BA37745" s="90" t="s">
        <v>42343</v>
      </c>
      <c r="BB37745" s="90" t="s">
        <v>5238</v>
      </c>
      <c r="BC37745" s="90" t="s">
        <v>42256</v>
      </c>
      <c r="BD37745" s="90"/>
    </row>
    <row r="37746" spans="53:56" ht="15" x14ac:dyDescent="0.25">
      <c r="BA37746" s="90" t="s">
        <v>42344</v>
      </c>
      <c r="BB37746" s="90" t="s">
        <v>5238</v>
      </c>
      <c r="BC37746" s="90" t="s">
        <v>42256</v>
      </c>
      <c r="BD37746" s="90"/>
    </row>
    <row r="37747" spans="53:56" ht="15" x14ac:dyDescent="0.25">
      <c r="BA37747" s="91" t="s">
        <v>42345</v>
      </c>
      <c r="BB37747" s="91" t="s">
        <v>5238</v>
      </c>
      <c r="BC37747" s="91" t="s">
        <v>42256</v>
      </c>
      <c r="BD37747" s="91"/>
    </row>
    <row r="37748" spans="53:56" ht="15" x14ac:dyDescent="0.25">
      <c r="BA37748" s="90" t="s">
        <v>42346</v>
      </c>
      <c r="BB37748" s="90" t="s">
        <v>5238</v>
      </c>
      <c r="BC37748" s="90" t="s">
        <v>42256</v>
      </c>
      <c r="BD37748" s="90"/>
    </row>
    <row r="37749" spans="53:56" ht="15" x14ac:dyDescent="0.25">
      <c r="BA37749" s="91" t="s">
        <v>42347</v>
      </c>
      <c r="BB37749" s="91" t="s">
        <v>5238</v>
      </c>
      <c r="BC37749" s="91" t="s">
        <v>42256</v>
      </c>
      <c r="BD37749" s="91"/>
    </row>
    <row r="37750" spans="53:56" ht="15" x14ac:dyDescent="0.25">
      <c r="BA37750" s="91" t="s">
        <v>42348</v>
      </c>
      <c r="BB37750" s="91" t="s">
        <v>5238</v>
      </c>
      <c r="BC37750" s="91" t="s">
        <v>42256</v>
      </c>
      <c r="BD37750" s="91"/>
    </row>
    <row r="37751" spans="53:56" ht="15" x14ac:dyDescent="0.25">
      <c r="BA37751" s="90" t="s">
        <v>42349</v>
      </c>
      <c r="BB37751" s="90" t="s">
        <v>5238</v>
      </c>
      <c r="BC37751" s="90" t="s">
        <v>42256</v>
      </c>
      <c r="BD37751" s="90"/>
    </row>
    <row r="37752" spans="53:56" ht="15" x14ac:dyDescent="0.25">
      <c r="BA37752" s="91" t="s">
        <v>42350</v>
      </c>
      <c r="BB37752" s="91" t="s">
        <v>5238</v>
      </c>
      <c r="BC37752" s="91" t="s">
        <v>42256</v>
      </c>
      <c r="BD37752" s="91"/>
    </row>
    <row r="37753" spans="53:56" ht="15" x14ac:dyDescent="0.25">
      <c r="BA37753" s="90" t="s">
        <v>42351</v>
      </c>
      <c r="BB37753" s="90" t="s">
        <v>5238</v>
      </c>
      <c r="BC37753" s="90" t="s">
        <v>42256</v>
      </c>
      <c r="BD37753" s="90"/>
    </row>
    <row r="37754" spans="53:56" ht="15" x14ac:dyDescent="0.25">
      <c r="BA37754" s="91" t="s">
        <v>42352</v>
      </c>
      <c r="BB37754" s="91" t="s">
        <v>5238</v>
      </c>
      <c r="BC37754" s="91" t="s">
        <v>42256</v>
      </c>
      <c r="BD37754" s="91"/>
    </row>
    <row r="37755" spans="53:56" ht="15" x14ac:dyDescent="0.25">
      <c r="BA37755" s="90" t="s">
        <v>42353</v>
      </c>
      <c r="BB37755" s="90" t="s">
        <v>5238</v>
      </c>
      <c r="BC37755" s="90" t="s">
        <v>42256</v>
      </c>
      <c r="BD37755" s="90"/>
    </row>
    <row r="37756" spans="53:56" ht="15" x14ac:dyDescent="0.25">
      <c r="BA37756" s="90" t="s">
        <v>42354</v>
      </c>
      <c r="BB37756" s="90" t="s">
        <v>5238</v>
      </c>
      <c r="BC37756" s="90" t="s">
        <v>42256</v>
      </c>
      <c r="BD37756" s="90"/>
    </row>
    <row r="37757" spans="53:56" ht="15" x14ac:dyDescent="0.25">
      <c r="BA37757" s="91" t="s">
        <v>42355</v>
      </c>
      <c r="BB37757" s="91" t="s">
        <v>5238</v>
      </c>
      <c r="BC37757" s="91" t="s">
        <v>42256</v>
      </c>
      <c r="BD37757" s="91"/>
    </row>
    <row r="37758" spans="53:56" ht="15" x14ac:dyDescent="0.25">
      <c r="BA37758" s="90" t="s">
        <v>42356</v>
      </c>
      <c r="BB37758" s="90" t="s">
        <v>5238</v>
      </c>
      <c r="BC37758" s="90" t="s">
        <v>42256</v>
      </c>
      <c r="BD37758" s="90"/>
    </row>
    <row r="37759" spans="53:56" ht="15" x14ac:dyDescent="0.25">
      <c r="BA37759" s="91" t="s">
        <v>42357</v>
      </c>
      <c r="BB37759" s="91" t="s">
        <v>5238</v>
      </c>
      <c r="BC37759" s="91" t="s">
        <v>42256</v>
      </c>
      <c r="BD37759" s="91"/>
    </row>
    <row r="37760" spans="53:56" ht="15" x14ac:dyDescent="0.25">
      <c r="BA37760" s="91" t="s">
        <v>42358</v>
      </c>
      <c r="BB37760" s="91" t="s">
        <v>5238</v>
      </c>
      <c r="BC37760" s="91" t="s">
        <v>42256</v>
      </c>
      <c r="BD37760" s="91"/>
    </row>
    <row r="37761" spans="53:59" ht="15" x14ac:dyDescent="0.25">
      <c r="BA37761" s="90" t="s">
        <v>42359</v>
      </c>
      <c r="BB37761" s="90" t="s">
        <v>5238</v>
      </c>
      <c r="BC37761" s="90" t="s">
        <v>42256</v>
      </c>
      <c r="BD37761" s="90"/>
    </row>
    <row r="37762" spans="53:59" ht="15" x14ac:dyDescent="0.25">
      <c r="BA37762" s="91" t="s">
        <v>42360</v>
      </c>
      <c r="BB37762" s="91" t="s">
        <v>5238</v>
      </c>
      <c r="BC37762" s="91" t="s">
        <v>42256</v>
      </c>
      <c r="BD37762" s="91"/>
    </row>
    <row r="37763" spans="53:59" ht="15" x14ac:dyDescent="0.25">
      <c r="BA37763" s="90" t="s">
        <v>42361</v>
      </c>
      <c r="BB37763" s="90" t="s">
        <v>5238</v>
      </c>
      <c r="BC37763" s="90" t="s">
        <v>42256</v>
      </c>
      <c r="BD37763" s="90"/>
      <c r="BG37763" s="473"/>
    </row>
    <row r="37764" spans="53:59" ht="15" x14ac:dyDescent="0.25">
      <c r="BA37764" s="90" t="s">
        <v>42362</v>
      </c>
      <c r="BB37764" s="90" t="s">
        <v>5238</v>
      </c>
      <c r="BC37764" s="90" t="s">
        <v>42256</v>
      </c>
      <c r="BD37764" s="90"/>
    </row>
    <row r="37765" spans="53:59" ht="15" x14ac:dyDescent="0.25">
      <c r="BA37765" s="91" t="s">
        <v>42363</v>
      </c>
      <c r="BB37765" s="91" t="s">
        <v>5238</v>
      </c>
      <c r="BC37765" s="91" t="s">
        <v>42256</v>
      </c>
      <c r="BD37765" s="91"/>
    </row>
    <row r="37766" spans="53:59" ht="15" x14ac:dyDescent="0.25">
      <c r="BA37766" s="90" t="s">
        <v>42364</v>
      </c>
      <c r="BB37766" s="90" t="s">
        <v>1568</v>
      </c>
      <c r="BC37766" s="90" t="s">
        <v>8872</v>
      </c>
      <c r="BD37766" s="423" t="s">
        <v>1301</v>
      </c>
    </row>
    <row r="37767" spans="53:59" ht="15" x14ac:dyDescent="0.25">
      <c r="BA37767" s="90" t="s">
        <v>42365</v>
      </c>
      <c r="BB37767" s="90" t="s">
        <v>1568</v>
      </c>
      <c r="BC37767" s="90" t="s">
        <v>10809</v>
      </c>
      <c r="BD37767" s="423" t="s">
        <v>1301</v>
      </c>
    </row>
    <row r="37768" spans="53:59" ht="15" x14ac:dyDescent="0.25">
      <c r="BA37768" s="91" t="s">
        <v>42365</v>
      </c>
      <c r="BB37768" s="91" t="s">
        <v>1568</v>
      </c>
      <c r="BC37768" s="91" t="s">
        <v>8872</v>
      </c>
      <c r="BD37768" s="423" t="s">
        <v>1301</v>
      </c>
    </row>
    <row r="37769" spans="53:59" ht="15" x14ac:dyDescent="0.25">
      <c r="BA37769" s="90" t="s">
        <v>42366</v>
      </c>
      <c r="BB37769" s="90" t="s">
        <v>1568</v>
      </c>
      <c r="BC37769" s="90" t="s">
        <v>8872</v>
      </c>
      <c r="BD37769" s="423" t="s">
        <v>1301</v>
      </c>
    </row>
    <row r="37770" spans="53:59" ht="15" x14ac:dyDescent="0.25">
      <c r="BA37770" s="91" t="s">
        <v>42367</v>
      </c>
      <c r="BB37770" s="91" t="s">
        <v>1568</v>
      </c>
      <c r="BC37770" s="91" t="s">
        <v>8872</v>
      </c>
      <c r="BD37770" s="423" t="s">
        <v>1301</v>
      </c>
    </row>
    <row r="37771" spans="53:59" ht="15" x14ac:dyDescent="0.25">
      <c r="BA37771" s="90" t="s">
        <v>42368</v>
      </c>
      <c r="BB37771" s="90" t="s">
        <v>1568</v>
      </c>
      <c r="BC37771" s="90" t="s">
        <v>8872</v>
      </c>
      <c r="BD37771" s="423" t="s">
        <v>1301</v>
      </c>
    </row>
    <row r="37772" spans="53:59" ht="15" x14ac:dyDescent="0.25">
      <c r="BA37772" s="91" t="s">
        <v>42369</v>
      </c>
      <c r="BB37772" s="91" t="s">
        <v>1568</v>
      </c>
      <c r="BC37772" s="91" t="s">
        <v>8872</v>
      </c>
      <c r="BD37772" s="423" t="s">
        <v>1301</v>
      </c>
    </row>
    <row r="37773" spans="53:59" ht="15" x14ac:dyDescent="0.25">
      <c r="BA37773" s="91" t="s">
        <v>42370</v>
      </c>
      <c r="BB37773" s="91" t="s">
        <v>1568</v>
      </c>
      <c r="BC37773" s="91" t="s">
        <v>8872</v>
      </c>
      <c r="BD37773" s="423" t="s">
        <v>1301</v>
      </c>
    </row>
    <row r="37774" spans="53:59" ht="15" x14ac:dyDescent="0.25">
      <c r="BA37774" s="90" t="s">
        <v>42371</v>
      </c>
      <c r="BB37774" s="90" t="s">
        <v>1568</v>
      </c>
      <c r="BC37774" s="90" t="s">
        <v>10809</v>
      </c>
      <c r="BD37774" s="423" t="s">
        <v>1301</v>
      </c>
    </row>
    <row r="37775" spans="53:59" ht="15" x14ac:dyDescent="0.25">
      <c r="BA37775" s="91" t="s">
        <v>42372</v>
      </c>
      <c r="BB37775" s="91" t="s">
        <v>1568</v>
      </c>
      <c r="BC37775" s="91" t="s">
        <v>10809</v>
      </c>
      <c r="BD37775" s="423" t="s">
        <v>1301</v>
      </c>
    </row>
    <row r="37776" spans="53:59" ht="15" x14ac:dyDescent="0.25">
      <c r="BA37776" s="91" t="s">
        <v>42372</v>
      </c>
      <c r="BB37776" s="91" t="s">
        <v>1568</v>
      </c>
      <c r="BC37776" s="91" t="s">
        <v>42373</v>
      </c>
      <c r="BD37776" s="423" t="s">
        <v>1301</v>
      </c>
    </row>
    <row r="37777" spans="53:56" ht="15" x14ac:dyDescent="0.25">
      <c r="BA37777" s="90" t="s">
        <v>42374</v>
      </c>
      <c r="BB37777" s="90" t="s">
        <v>1568</v>
      </c>
      <c r="BC37777" s="90" t="s">
        <v>10809</v>
      </c>
      <c r="BD37777" s="423" t="s">
        <v>1301</v>
      </c>
    </row>
    <row r="37778" spans="53:56" ht="15" x14ac:dyDescent="0.25">
      <c r="BA37778" s="90" t="s">
        <v>42374</v>
      </c>
      <c r="BB37778" s="90" t="s">
        <v>1568</v>
      </c>
      <c r="BC37778" s="90" t="s">
        <v>42373</v>
      </c>
      <c r="BD37778" s="423" t="s">
        <v>1301</v>
      </c>
    </row>
    <row r="37779" spans="53:56" ht="15" x14ac:dyDescent="0.25">
      <c r="BA37779" s="91" t="s">
        <v>42375</v>
      </c>
      <c r="BB37779" s="91" t="s">
        <v>1568</v>
      </c>
      <c r="BC37779" s="91" t="s">
        <v>10809</v>
      </c>
      <c r="BD37779" s="423" t="s">
        <v>1301</v>
      </c>
    </row>
    <row r="37780" spans="53:56" ht="15" x14ac:dyDescent="0.25">
      <c r="BA37780" s="91" t="s">
        <v>42375</v>
      </c>
      <c r="BB37780" s="91" t="s">
        <v>1568</v>
      </c>
      <c r="BC37780" s="91" t="s">
        <v>42373</v>
      </c>
      <c r="BD37780" s="423" t="s">
        <v>1301</v>
      </c>
    </row>
    <row r="37781" spans="53:56" ht="15" x14ac:dyDescent="0.25">
      <c r="BA37781" s="90" t="s">
        <v>42376</v>
      </c>
      <c r="BB37781" s="90" t="s">
        <v>1568</v>
      </c>
      <c r="BC37781" s="90" t="s">
        <v>42373</v>
      </c>
      <c r="BD37781" s="423" t="s">
        <v>1301</v>
      </c>
    </row>
    <row r="37782" spans="53:56" ht="15" x14ac:dyDescent="0.25">
      <c r="BA37782" s="90" t="s">
        <v>42377</v>
      </c>
      <c r="BB37782" s="90" t="s">
        <v>1568</v>
      </c>
      <c r="BC37782" s="90" t="s">
        <v>10809</v>
      </c>
      <c r="BD37782" s="423" t="s">
        <v>1301</v>
      </c>
    </row>
    <row r="37783" spans="53:56" ht="15" x14ac:dyDescent="0.25">
      <c r="BA37783" s="91" t="s">
        <v>42377</v>
      </c>
      <c r="BB37783" s="91" t="s">
        <v>1568</v>
      </c>
      <c r="BC37783" s="91" t="s">
        <v>42373</v>
      </c>
      <c r="BD37783" s="423" t="s">
        <v>1301</v>
      </c>
    </row>
    <row r="37784" spans="53:56" ht="15" x14ac:dyDescent="0.25">
      <c r="BA37784" s="90" t="s">
        <v>42378</v>
      </c>
      <c r="BB37784" s="90" t="s">
        <v>1568</v>
      </c>
      <c r="BC37784" s="90" t="s">
        <v>42373</v>
      </c>
      <c r="BD37784" s="423" t="s">
        <v>1301</v>
      </c>
    </row>
    <row r="37785" spans="53:56" ht="15" x14ac:dyDescent="0.25">
      <c r="BA37785" s="91" t="s">
        <v>42379</v>
      </c>
      <c r="BB37785" s="91" t="s">
        <v>1568</v>
      </c>
      <c r="BC37785" s="91" t="s">
        <v>42373</v>
      </c>
      <c r="BD37785" s="423" t="s">
        <v>1301</v>
      </c>
    </row>
    <row r="37786" spans="53:56" ht="15" x14ac:dyDescent="0.25">
      <c r="BA37786" s="90" t="s">
        <v>42380</v>
      </c>
      <c r="BB37786" s="90" t="s">
        <v>1568</v>
      </c>
      <c r="BC37786" s="90" t="s">
        <v>42373</v>
      </c>
      <c r="BD37786" s="423" t="s">
        <v>1301</v>
      </c>
    </row>
    <row r="37787" spans="53:56" ht="15" x14ac:dyDescent="0.25">
      <c r="BA37787" s="91" t="s">
        <v>42381</v>
      </c>
      <c r="BB37787" s="91" t="s">
        <v>1568</v>
      </c>
      <c r="BC37787" s="91" t="s">
        <v>10809</v>
      </c>
      <c r="BD37787" s="423" t="s">
        <v>1301</v>
      </c>
    </row>
    <row r="37788" spans="53:56" ht="15" x14ac:dyDescent="0.25">
      <c r="BA37788" s="90" t="s">
        <v>42382</v>
      </c>
      <c r="BB37788" s="90" t="s">
        <v>1568</v>
      </c>
      <c r="BC37788" s="90" t="s">
        <v>42383</v>
      </c>
      <c r="BD37788" s="423" t="s">
        <v>1301</v>
      </c>
    </row>
    <row r="37789" spans="53:56" ht="15" x14ac:dyDescent="0.25">
      <c r="BA37789" s="90" t="s">
        <v>42382</v>
      </c>
      <c r="BB37789" s="90" t="s">
        <v>1568</v>
      </c>
      <c r="BC37789" s="90" t="s">
        <v>42384</v>
      </c>
      <c r="BD37789" s="423" t="s">
        <v>1301</v>
      </c>
    </row>
    <row r="37790" spans="53:56" ht="15" x14ac:dyDescent="0.25">
      <c r="BA37790" s="90" t="s">
        <v>42385</v>
      </c>
      <c r="BB37790" s="90" t="s">
        <v>1568</v>
      </c>
      <c r="BC37790" s="90" t="s">
        <v>42386</v>
      </c>
      <c r="BD37790" s="423" t="s">
        <v>1301</v>
      </c>
    </row>
    <row r="37791" spans="53:56" ht="15" x14ac:dyDescent="0.25">
      <c r="BA37791" s="91" t="s">
        <v>42385</v>
      </c>
      <c r="BB37791" s="91" t="s">
        <v>1568</v>
      </c>
      <c r="BC37791" s="91" t="s">
        <v>8872</v>
      </c>
      <c r="BD37791" s="423" t="s">
        <v>1301</v>
      </c>
    </row>
    <row r="37792" spans="53:56" ht="15" x14ac:dyDescent="0.25">
      <c r="BA37792" s="90" t="s">
        <v>42387</v>
      </c>
      <c r="BB37792" s="90" t="s">
        <v>1568</v>
      </c>
      <c r="BC37792" s="90" t="s">
        <v>10809</v>
      </c>
      <c r="BD37792" s="423" t="s">
        <v>1301</v>
      </c>
    </row>
    <row r="37793" spans="53:56" ht="15" x14ac:dyDescent="0.25">
      <c r="BA37793" s="90" t="s">
        <v>42388</v>
      </c>
      <c r="BB37793" s="90" t="s">
        <v>1568</v>
      </c>
      <c r="BC37793" s="90" t="s">
        <v>42383</v>
      </c>
      <c r="BD37793" s="423" t="s">
        <v>1301</v>
      </c>
    </row>
    <row r="37794" spans="53:56" ht="15" x14ac:dyDescent="0.25">
      <c r="BA37794" s="91" t="s">
        <v>42389</v>
      </c>
      <c r="BB37794" s="91" t="s">
        <v>1568</v>
      </c>
      <c r="BC37794" s="91" t="s">
        <v>10809</v>
      </c>
      <c r="BD37794" s="423" t="s">
        <v>1301</v>
      </c>
    </row>
    <row r="37795" spans="53:56" ht="15" x14ac:dyDescent="0.25">
      <c r="BA37795" s="90" t="s">
        <v>42390</v>
      </c>
      <c r="BB37795" s="90" t="s">
        <v>1568</v>
      </c>
      <c r="BC37795" s="90" t="s">
        <v>42383</v>
      </c>
      <c r="BD37795" s="423" t="s">
        <v>1301</v>
      </c>
    </row>
    <row r="37796" spans="53:56" ht="15" x14ac:dyDescent="0.25">
      <c r="BA37796" s="91" t="s">
        <v>42391</v>
      </c>
      <c r="BB37796" s="91" t="s">
        <v>1568</v>
      </c>
      <c r="BC37796" s="91" t="s">
        <v>42383</v>
      </c>
      <c r="BD37796" s="423" t="s">
        <v>1301</v>
      </c>
    </row>
    <row r="37797" spans="53:56" ht="15" x14ac:dyDescent="0.25">
      <c r="BA37797" s="90" t="s">
        <v>42392</v>
      </c>
      <c r="BB37797" s="90" t="s">
        <v>1568</v>
      </c>
      <c r="BC37797" s="90" t="s">
        <v>42383</v>
      </c>
      <c r="BD37797" s="423" t="s">
        <v>1301</v>
      </c>
    </row>
    <row r="37798" spans="53:56" ht="15" x14ac:dyDescent="0.25">
      <c r="BA37798" s="91" t="s">
        <v>42393</v>
      </c>
      <c r="BB37798" s="91" t="s">
        <v>1568</v>
      </c>
      <c r="BC37798" s="91" t="s">
        <v>42383</v>
      </c>
      <c r="BD37798" s="423" t="s">
        <v>1301</v>
      </c>
    </row>
    <row r="37799" spans="53:56" ht="15" x14ac:dyDescent="0.25">
      <c r="BA37799" s="90" t="s">
        <v>42394</v>
      </c>
      <c r="BB37799" s="90" t="s">
        <v>1568</v>
      </c>
      <c r="BC37799" s="90" t="s">
        <v>10809</v>
      </c>
      <c r="BD37799" s="423" t="s">
        <v>1301</v>
      </c>
    </row>
    <row r="37800" spans="53:56" ht="15" x14ac:dyDescent="0.25">
      <c r="BA37800" s="91" t="s">
        <v>42394</v>
      </c>
      <c r="BB37800" s="91" t="s">
        <v>1568</v>
      </c>
      <c r="BC37800" s="91" t="s">
        <v>8872</v>
      </c>
      <c r="BD37800" s="423" t="s">
        <v>1301</v>
      </c>
    </row>
    <row r="37801" spans="53:56" ht="15" x14ac:dyDescent="0.25">
      <c r="BA37801" s="90" t="s">
        <v>42395</v>
      </c>
      <c r="BB37801" s="90" t="s">
        <v>1568</v>
      </c>
      <c r="BC37801" s="90" t="s">
        <v>10809</v>
      </c>
      <c r="BD37801" s="423" t="s">
        <v>1301</v>
      </c>
    </row>
    <row r="37802" spans="53:56" ht="15" x14ac:dyDescent="0.25">
      <c r="BA37802" s="90" t="s">
        <v>42395</v>
      </c>
      <c r="BB37802" s="90" t="s">
        <v>1568</v>
      </c>
      <c r="BC37802" s="90" t="s">
        <v>8872</v>
      </c>
      <c r="BD37802" s="423" t="s">
        <v>1301</v>
      </c>
    </row>
    <row r="37803" spans="53:56" ht="15" x14ac:dyDescent="0.25">
      <c r="BA37803" s="91" t="s">
        <v>42396</v>
      </c>
      <c r="BB37803" s="91" t="s">
        <v>1568</v>
      </c>
      <c r="BC37803" s="91" t="s">
        <v>8872</v>
      </c>
      <c r="BD37803" s="423" t="s">
        <v>1301</v>
      </c>
    </row>
    <row r="37804" spans="53:56" ht="15" x14ac:dyDescent="0.25">
      <c r="BA37804" s="90" t="s">
        <v>42397</v>
      </c>
      <c r="BB37804" s="90" t="s">
        <v>1568</v>
      </c>
      <c r="BC37804" s="90" t="s">
        <v>8872</v>
      </c>
      <c r="BD37804" s="423" t="s">
        <v>1301</v>
      </c>
    </row>
    <row r="37805" spans="53:56" ht="15" x14ac:dyDescent="0.25">
      <c r="BA37805" s="91" t="s">
        <v>42398</v>
      </c>
      <c r="BB37805" s="91" t="s">
        <v>1568</v>
      </c>
      <c r="BC37805" s="91" t="s">
        <v>8872</v>
      </c>
      <c r="BD37805" s="423" t="s">
        <v>1301</v>
      </c>
    </row>
    <row r="37806" spans="53:56" ht="15" x14ac:dyDescent="0.25">
      <c r="BA37806" s="90" t="s">
        <v>42399</v>
      </c>
      <c r="BB37806" s="90" t="s">
        <v>1568</v>
      </c>
      <c r="BC37806" s="90" t="s">
        <v>8872</v>
      </c>
      <c r="BD37806" s="423" t="s">
        <v>1301</v>
      </c>
    </row>
    <row r="37807" spans="53:56" ht="15" x14ac:dyDescent="0.25">
      <c r="BA37807" s="91" t="s">
        <v>42400</v>
      </c>
      <c r="BB37807" s="91" t="s">
        <v>1568</v>
      </c>
      <c r="BC37807" s="91" t="s">
        <v>10809</v>
      </c>
      <c r="BD37807" s="423" t="s">
        <v>1301</v>
      </c>
    </row>
    <row r="37808" spans="53:56" ht="15" x14ac:dyDescent="0.25">
      <c r="BA37808" s="90" t="s">
        <v>42401</v>
      </c>
      <c r="BB37808" s="90" t="s">
        <v>1568</v>
      </c>
      <c r="BC37808" s="90" t="s">
        <v>42383</v>
      </c>
      <c r="BD37808" s="423" t="s">
        <v>1301</v>
      </c>
    </row>
    <row r="37809" spans="53:56" ht="15" x14ac:dyDescent="0.25">
      <c r="BA37809" s="91" t="s">
        <v>42402</v>
      </c>
      <c r="BB37809" s="91" t="s">
        <v>1568</v>
      </c>
      <c r="BC37809" s="91" t="s">
        <v>10809</v>
      </c>
      <c r="BD37809" s="423" t="s">
        <v>1301</v>
      </c>
    </row>
    <row r="37810" spans="53:56" ht="15" x14ac:dyDescent="0.25">
      <c r="BA37810" s="90" t="s">
        <v>42403</v>
      </c>
      <c r="BB37810" s="90" t="s">
        <v>1568</v>
      </c>
      <c r="BC37810" s="90" t="s">
        <v>42373</v>
      </c>
      <c r="BD37810" s="423" t="s">
        <v>1301</v>
      </c>
    </row>
    <row r="37811" spans="53:56" ht="15" x14ac:dyDescent="0.25">
      <c r="BA37811" s="91" t="s">
        <v>42404</v>
      </c>
      <c r="BB37811" s="91" t="s">
        <v>1568</v>
      </c>
      <c r="BC37811" s="91" t="s">
        <v>10809</v>
      </c>
      <c r="BD37811" s="423" t="s">
        <v>1301</v>
      </c>
    </row>
    <row r="37812" spans="53:56" ht="15" x14ac:dyDescent="0.25">
      <c r="BA37812" s="90" t="s">
        <v>42405</v>
      </c>
      <c r="BB37812" s="90" t="s">
        <v>1568</v>
      </c>
      <c r="BC37812" s="90" t="s">
        <v>42373</v>
      </c>
      <c r="BD37812" s="423" t="s">
        <v>1301</v>
      </c>
    </row>
    <row r="37813" spans="53:56" ht="15" x14ac:dyDescent="0.25">
      <c r="BA37813" s="91" t="s">
        <v>42406</v>
      </c>
      <c r="BB37813" s="91" t="s">
        <v>1568</v>
      </c>
      <c r="BC37813" s="91" t="s">
        <v>10809</v>
      </c>
      <c r="BD37813" s="423" t="s">
        <v>1301</v>
      </c>
    </row>
    <row r="37814" spans="53:56" ht="15" x14ac:dyDescent="0.25">
      <c r="BA37814" s="90" t="s">
        <v>42407</v>
      </c>
      <c r="BB37814" s="90" t="s">
        <v>1568</v>
      </c>
      <c r="BC37814" s="90" t="s">
        <v>10809</v>
      </c>
      <c r="BD37814" s="423" t="s">
        <v>1301</v>
      </c>
    </row>
    <row r="37815" spans="53:56" ht="15" x14ac:dyDescent="0.25">
      <c r="BA37815" s="91" t="s">
        <v>42407</v>
      </c>
      <c r="BB37815" s="91" t="s">
        <v>1568</v>
      </c>
      <c r="BC37815" s="91" t="s">
        <v>42373</v>
      </c>
      <c r="BD37815" s="423" t="s">
        <v>1301</v>
      </c>
    </row>
    <row r="37816" spans="53:56" ht="15" x14ac:dyDescent="0.25">
      <c r="BA37816" s="90" t="s">
        <v>42408</v>
      </c>
      <c r="BB37816" s="90" t="s">
        <v>1568</v>
      </c>
      <c r="BC37816" s="90" t="s">
        <v>10809</v>
      </c>
      <c r="BD37816" s="423" t="s">
        <v>1301</v>
      </c>
    </row>
    <row r="37817" spans="53:56" ht="15" x14ac:dyDescent="0.25">
      <c r="BA37817" s="91" t="s">
        <v>42408</v>
      </c>
      <c r="BB37817" s="91" t="s">
        <v>1568</v>
      </c>
      <c r="BC37817" s="91" t="s">
        <v>42373</v>
      </c>
      <c r="BD37817" s="423" t="s">
        <v>1301</v>
      </c>
    </row>
    <row r="37818" spans="53:56" ht="15" x14ac:dyDescent="0.25">
      <c r="BA37818" s="90" t="s">
        <v>42409</v>
      </c>
      <c r="BB37818" s="90" t="s">
        <v>1568</v>
      </c>
      <c r="BC37818" s="90" t="s">
        <v>17898</v>
      </c>
      <c r="BD37818" s="423" t="s">
        <v>1301</v>
      </c>
    </row>
    <row r="37819" spans="53:56" ht="15" x14ac:dyDescent="0.25">
      <c r="BA37819" s="91" t="s">
        <v>42410</v>
      </c>
      <c r="BB37819" s="91" t="s">
        <v>1568</v>
      </c>
      <c r="BC37819" s="91" t="s">
        <v>10809</v>
      </c>
      <c r="BD37819" s="423" t="s">
        <v>1301</v>
      </c>
    </row>
    <row r="37820" spans="53:56" ht="15" x14ac:dyDescent="0.25">
      <c r="BA37820" s="90" t="s">
        <v>42411</v>
      </c>
      <c r="BB37820" s="90" t="s">
        <v>1568</v>
      </c>
      <c r="BC37820" s="90" t="s">
        <v>42373</v>
      </c>
      <c r="BD37820" s="423" t="s">
        <v>1301</v>
      </c>
    </row>
    <row r="37821" spans="53:56" ht="15" x14ac:dyDescent="0.25">
      <c r="BA37821" s="91" t="s">
        <v>42412</v>
      </c>
      <c r="BB37821" s="91" t="s">
        <v>1568</v>
      </c>
      <c r="BC37821" s="91" t="s">
        <v>17404</v>
      </c>
      <c r="BD37821" s="423" t="s">
        <v>1301</v>
      </c>
    </row>
    <row r="37822" spans="53:56" ht="15" x14ac:dyDescent="0.25">
      <c r="BA37822" s="90" t="s">
        <v>42413</v>
      </c>
      <c r="BB37822" s="90" t="s">
        <v>1568</v>
      </c>
      <c r="BC37822" s="90" t="s">
        <v>42373</v>
      </c>
      <c r="BD37822" s="423" t="s">
        <v>1301</v>
      </c>
    </row>
    <row r="37823" spans="53:56" ht="15" x14ac:dyDescent="0.25">
      <c r="BA37823" s="91" t="s">
        <v>42414</v>
      </c>
      <c r="BB37823" s="91" t="s">
        <v>1568</v>
      </c>
      <c r="BC37823" s="91" t="s">
        <v>42256</v>
      </c>
      <c r="BD37823" s="423" t="s">
        <v>1301</v>
      </c>
    </row>
    <row r="37824" spans="53:56" ht="15" x14ac:dyDescent="0.25">
      <c r="BA37824" s="91" t="s">
        <v>42414</v>
      </c>
      <c r="BB37824" s="91" t="s">
        <v>1568</v>
      </c>
      <c r="BC37824" s="91" t="s">
        <v>17898</v>
      </c>
      <c r="BD37824" s="423" t="s">
        <v>1301</v>
      </c>
    </row>
    <row r="37825" spans="53:56" ht="15" x14ac:dyDescent="0.25">
      <c r="BA37825" s="90" t="s">
        <v>42415</v>
      </c>
      <c r="BB37825" s="90" t="s">
        <v>1568</v>
      </c>
      <c r="BC37825" s="90" t="s">
        <v>17898</v>
      </c>
      <c r="BD37825" s="423" t="s">
        <v>1301</v>
      </c>
    </row>
    <row r="37826" spans="53:56" ht="15" x14ac:dyDescent="0.25">
      <c r="BA37826" s="90" t="s">
        <v>42416</v>
      </c>
      <c r="BB37826" s="90" t="s">
        <v>1568</v>
      </c>
      <c r="BC37826" s="90" t="s">
        <v>17404</v>
      </c>
      <c r="BD37826" s="423" t="s">
        <v>1301</v>
      </c>
    </row>
    <row r="37827" spans="53:56" ht="15" x14ac:dyDescent="0.25">
      <c r="BA37827" s="90" t="s">
        <v>42417</v>
      </c>
      <c r="BB37827" s="90" t="s">
        <v>1568</v>
      </c>
      <c r="BC37827" s="90" t="s">
        <v>17404</v>
      </c>
      <c r="BD37827" s="423" t="s">
        <v>1301</v>
      </c>
    </row>
    <row r="37828" spans="53:56" ht="15" x14ac:dyDescent="0.25">
      <c r="BA37828" s="91" t="s">
        <v>42418</v>
      </c>
      <c r="BB37828" s="91" t="s">
        <v>1568</v>
      </c>
      <c r="BC37828" s="91" t="s">
        <v>42373</v>
      </c>
      <c r="BD37828" s="423" t="s">
        <v>1301</v>
      </c>
    </row>
    <row r="37829" spans="53:56" ht="15" x14ac:dyDescent="0.25">
      <c r="BA37829" s="90" t="s">
        <v>42419</v>
      </c>
      <c r="BB37829" s="90" t="s">
        <v>1568</v>
      </c>
      <c r="BC37829" s="90" t="s">
        <v>42373</v>
      </c>
      <c r="BD37829" s="423" t="s">
        <v>1301</v>
      </c>
    </row>
    <row r="37830" spans="53:56" ht="15" x14ac:dyDescent="0.25">
      <c r="BA37830" s="91" t="s">
        <v>42420</v>
      </c>
      <c r="BB37830" s="91" t="s">
        <v>1568</v>
      </c>
      <c r="BC37830" s="91" t="s">
        <v>42373</v>
      </c>
      <c r="BD37830" s="423" t="s">
        <v>1301</v>
      </c>
    </row>
    <row r="37831" spans="53:56" ht="15" x14ac:dyDescent="0.25">
      <c r="BA37831" s="91" t="s">
        <v>42421</v>
      </c>
      <c r="BB37831" s="91" t="s">
        <v>1568</v>
      </c>
      <c r="BC37831" s="91" t="s">
        <v>42373</v>
      </c>
      <c r="BD37831" s="423" t="s">
        <v>1301</v>
      </c>
    </row>
    <row r="37832" spans="53:56" ht="15" x14ac:dyDescent="0.25">
      <c r="BA37832" s="90" t="s">
        <v>42422</v>
      </c>
      <c r="BB37832" s="90" t="s">
        <v>1568</v>
      </c>
      <c r="BC37832" s="90" t="s">
        <v>17404</v>
      </c>
      <c r="BD37832" s="423" t="s">
        <v>1301</v>
      </c>
    </row>
    <row r="37833" spans="53:56" ht="15" x14ac:dyDescent="0.25">
      <c r="BA37833" s="91" t="s">
        <v>42423</v>
      </c>
      <c r="BB37833" s="91" t="s">
        <v>1568</v>
      </c>
      <c r="BC37833" s="91" t="s">
        <v>17898</v>
      </c>
      <c r="BD37833" s="423" t="s">
        <v>1301</v>
      </c>
    </row>
    <row r="37834" spans="53:56" ht="15" x14ac:dyDescent="0.25">
      <c r="BA37834" s="90" t="s">
        <v>42424</v>
      </c>
      <c r="BB37834" s="90" t="s">
        <v>1568</v>
      </c>
      <c r="BC37834" s="90" t="s">
        <v>17404</v>
      </c>
      <c r="BD37834" s="423" t="s">
        <v>1301</v>
      </c>
    </row>
    <row r="37835" spans="53:56" ht="15" x14ac:dyDescent="0.25">
      <c r="BA37835" s="91" t="s">
        <v>42425</v>
      </c>
      <c r="BB37835" s="91" t="s">
        <v>1568</v>
      </c>
      <c r="BC37835" s="91" t="s">
        <v>42373</v>
      </c>
      <c r="BD37835" s="423" t="s">
        <v>1301</v>
      </c>
    </row>
    <row r="37836" spans="53:56" ht="15" x14ac:dyDescent="0.25">
      <c r="BA37836" s="90" t="s">
        <v>42426</v>
      </c>
      <c r="BB37836" s="90" t="s">
        <v>1568</v>
      </c>
      <c r="BC37836" s="90" t="s">
        <v>42373</v>
      </c>
      <c r="BD37836" s="423" t="s">
        <v>1301</v>
      </c>
    </row>
    <row r="37837" spans="53:56" ht="15" x14ac:dyDescent="0.25">
      <c r="BA37837" s="91" t="s">
        <v>42427</v>
      </c>
      <c r="BB37837" s="91" t="s">
        <v>1568</v>
      </c>
      <c r="BC37837" s="91" t="s">
        <v>42373</v>
      </c>
      <c r="BD37837" s="423" t="s">
        <v>1301</v>
      </c>
    </row>
    <row r="37838" spans="53:56" ht="15" x14ac:dyDescent="0.25">
      <c r="BA37838" s="90" t="s">
        <v>42428</v>
      </c>
      <c r="BB37838" s="90" t="s">
        <v>1568</v>
      </c>
      <c r="BC37838" s="90" t="s">
        <v>8872</v>
      </c>
      <c r="BD37838" s="423" t="s">
        <v>1301</v>
      </c>
    </row>
    <row r="37839" spans="53:56" ht="15" x14ac:dyDescent="0.25">
      <c r="BA37839" s="91" t="s">
        <v>42429</v>
      </c>
      <c r="BB37839" s="91" t="s">
        <v>1568</v>
      </c>
      <c r="BC37839" s="91" t="s">
        <v>17404</v>
      </c>
      <c r="BD37839" s="423" t="s">
        <v>1301</v>
      </c>
    </row>
    <row r="37840" spans="53:56" ht="15" x14ac:dyDescent="0.25">
      <c r="BA37840" s="90" t="s">
        <v>42430</v>
      </c>
      <c r="BB37840" s="90" t="s">
        <v>1568</v>
      </c>
      <c r="BC37840" s="90" t="s">
        <v>17404</v>
      </c>
      <c r="BD37840" s="423" t="s">
        <v>1301</v>
      </c>
    </row>
    <row r="37841" spans="53:56" ht="15" x14ac:dyDescent="0.25">
      <c r="BA37841" s="91" t="s">
        <v>42431</v>
      </c>
      <c r="BB37841" s="91" t="s">
        <v>1568</v>
      </c>
      <c r="BC37841" s="91" t="s">
        <v>17404</v>
      </c>
      <c r="BD37841" s="423" t="s">
        <v>1301</v>
      </c>
    </row>
    <row r="37842" spans="53:56" ht="15" x14ac:dyDescent="0.25">
      <c r="BA37842" s="90" t="s">
        <v>42432</v>
      </c>
      <c r="BB37842" s="90" t="s">
        <v>1568</v>
      </c>
      <c r="BC37842" s="90" t="s">
        <v>8872</v>
      </c>
      <c r="BD37842" s="423" t="s">
        <v>1301</v>
      </c>
    </row>
    <row r="37843" spans="53:56" ht="15" x14ac:dyDescent="0.25">
      <c r="BA37843" s="91" t="s">
        <v>42433</v>
      </c>
      <c r="BB37843" s="91" t="s">
        <v>1568</v>
      </c>
      <c r="BC37843" s="91" t="s">
        <v>8872</v>
      </c>
      <c r="BD37843" s="423" t="s">
        <v>1301</v>
      </c>
    </row>
    <row r="37844" spans="53:56" ht="15" x14ac:dyDescent="0.25">
      <c r="BA37844" s="91" t="s">
        <v>42434</v>
      </c>
      <c r="BB37844" s="91" t="s">
        <v>1568</v>
      </c>
      <c r="BC37844" s="91" t="s">
        <v>17404</v>
      </c>
      <c r="BD37844" s="423" t="s">
        <v>1301</v>
      </c>
    </row>
    <row r="37845" spans="53:56" ht="15" x14ac:dyDescent="0.25">
      <c r="BA37845" s="91" t="s">
        <v>42435</v>
      </c>
      <c r="BB37845" s="91" t="s">
        <v>1568</v>
      </c>
      <c r="BC37845" s="91" t="s">
        <v>17404</v>
      </c>
      <c r="BD37845" s="423" t="s">
        <v>1301</v>
      </c>
    </row>
    <row r="37846" spans="53:56" ht="15" x14ac:dyDescent="0.25">
      <c r="BA37846" s="91" t="s">
        <v>42436</v>
      </c>
      <c r="BB37846" s="91" t="s">
        <v>1568</v>
      </c>
      <c r="BC37846" s="91" t="s">
        <v>17404</v>
      </c>
      <c r="BD37846" s="423" t="s">
        <v>1301</v>
      </c>
    </row>
    <row r="37847" spans="53:56" ht="15" x14ac:dyDescent="0.25">
      <c r="BA37847" s="90" t="s">
        <v>42437</v>
      </c>
      <c r="BB37847" s="90" t="s">
        <v>1568</v>
      </c>
      <c r="BC37847" s="90" t="s">
        <v>42256</v>
      </c>
      <c r="BD37847" s="423" t="s">
        <v>1301</v>
      </c>
    </row>
    <row r="37848" spans="53:56" ht="15" x14ac:dyDescent="0.25">
      <c r="BA37848" s="91" t="s">
        <v>42438</v>
      </c>
      <c r="BB37848" s="91" t="s">
        <v>1568</v>
      </c>
      <c r="BC37848" s="91" t="s">
        <v>42256</v>
      </c>
      <c r="BD37848" s="423" t="s">
        <v>1301</v>
      </c>
    </row>
    <row r="37849" spans="53:56" ht="15" x14ac:dyDescent="0.25">
      <c r="BA37849" s="90" t="s">
        <v>42439</v>
      </c>
      <c r="BB37849" s="90" t="s">
        <v>1568</v>
      </c>
      <c r="BC37849" s="90" t="s">
        <v>17404</v>
      </c>
      <c r="BD37849" s="423" t="s">
        <v>1301</v>
      </c>
    </row>
    <row r="37850" spans="53:56" ht="15" x14ac:dyDescent="0.25">
      <c r="BA37850" s="91" t="s">
        <v>42440</v>
      </c>
      <c r="BB37850" s="91" t="s">
        <v>1568</v>
      </c>
      <c r="BC37850" s="91" t="s">
        <v>17404</v>
      </c>
      <c r="BD37850" s="423" t="s">
        <v>1301</v>
      </c>
    </row>
    <row r="37851" spans="53:56" ht="15" x14ac:dyDescent="0.25">
      <c r="BA37851" s="90" t="s">
        <v>42441</v>
      </c>
      <c r="BB37851" s="90" t="s">
        <v>1568</v>
      </c>
      <c r="BC37851" s="90" t="s">
        <v>10809</v>
      </c>
      <c r="BD37851" s="423" t="s">
        <v>1301</v>
      </c>
    </row>
    <row r="37852" spans="53:56" ht="15" x14ac:dyDescent="0.25">
      <c r="BA37852" s="91" t="s">
        <v>42442</v>
      </c>
      <c r="BB37852" s="91" t="s">
        <v>1568</v>
      </c>
      <c r="BC37852" s="91" t="s">
        <v>10809</v>
      </c>
      <c r="BD37852" s="423" t="s">
        <v>1301</v>
      </c>
    </row>
    <row r="37853" spans="53:56" ht="15" x14ac:dyDescent="0.25">
      <c r="BA37853" s="91" t="s">
        <v>42443</v>
      </c>
      <c r="BB37853" s="91" t="s">
        <v>1568</v>
      </c>
      <c r="BC37853" s="91" t="s">
        <v>17404</v>
      </c>
      <c r="BD37853" s="423" t="s">
        <v>1301</v>
      </c>
    </row>
    <row r="37854" spans="53:56" ht="15" x14ac:dyDescent="0.25">
      <c r="BA37854" s="90" t="s">
        <v>42444</v>
      </c>
      <c r="BB37854" s="90" t="s">
        <v>1568</v>
      </c>
      <c r="BC37854" s="90" t="s">
        <v>42373</v>
      </c>
      <c r="BD37854" s="423" t="s">
        <v>1301</v>
      </c>
    </row>
    <row r="37855" spans="53:56" ht="15" x14ac:dyDescent="0.25">
      <c r="BA37855" s="91" t="s">
        <v>42445</v>
      </c>
      <c r="BB37855" s="91" t="s">
        <v>1568</v>
      </c>
      <c r="BC37855" s="91" t="s">
        <v>42373</v>
      </c>
      <c r="BD37855" s="423" t="s">
        <v>1301</v>
      </c>
    </row>
    <row r="37856" spans="53:56" ht="15" x14ac:dyDescent="0.25">
      <c r="BA37856" s="90" t="s">
        <v>42446</v>
      </c>
      <c r="BB37856" s="90" t="s">
        <v>1568</v>
      </c>
      <c r="BC37856" s="90" t="s">
        <v>42373</v>
      </c>
      <c r="BD37856" s="423" t="s">
        <v>1301</v>
      </c>
    </row>
    <row r="37857" spans="53:56" ht="15" x14ac:dyDescent="0.25">
      <c r="BA37857" s="91" t="s">
        <v>42447</v>
      </c>
      <c r="BB37857" s="91" t="s">
        <v>1568</v>
      </c>
      <c r="BC37857" s="91" t="s">
        <v>42373</v>
      </c>
      <c r="BD37857" s="423" t="s">
        <v>1301</v>
      </c>
    </row>
    <row r="37858" spans="53:56" ht="15" x14ac:dyDescent="0.25">
      <c r="BA37858" s="90" t="s">
        <v>42448</v>
      </c>
      <c r="BB37858" s="90" t="s">
        <v>1568</v>
      </c>
      <c r="BC37858" s="90" t="s">
        <v>42373</v>
      </c>
      <c r="BD37858" s="423" t="s">
        <v>1301</v>
      </c>
    </row>
    <row r="37859" spans="53:56" ht="15" x14ac:dyDescent="0.25">
      <c r="BA37859" s="91" t="s">
        <v>42449</v>
      </c>
      <c r="BB37859" s="91" t="s">
        <v>1568</v>
      </c>
      <c r="BC37859" s="91" t="s">
        <v>42373</v>
      </c>
      <c r="BD37859" s="423" t="s">
        <v>1301</v>
      </c>
    </row>
    <row r="37860" spans="53:56" ht="15" x14ac:dyDescent="0.25">
      <c r="BA37860" s="90" t="s">
        <v>42450</v>
      </c>
      <c r="BB37860" s="90" t="s">
        <v>1568</v>
      </c>
      <c r="BC37860" s="90" t="s">
        <v>8872</v>
      </c>
      <c r="BD37860" s="423" t="s">
        <v>1301</v>
      </c>
    </row>
    <row r="37861" spans="53:56" ht="15" x14ac:dyDescent="0.25">
      <c r="BA37861" s="91" t="s">
        <v>42451</v>
      </c>
      <c r="BB37861" s="91" t="s">
        <v>1568</v>
      </c>
      <c r="BC37861" s="91" t="s">
        <v>17404</v>
      </c>
      <c r="BD37861" s="423" t="s">
        <v>1301</v>
      </c>
    </row>
    <row r="37862" spans="53:56" ht="15" x14ac:dyDescent="0.25">
      <c r="BA37862" s="91" t="s">
        <v>42452</v>
      </c>
      <c r="BB37862" s="91" t="s">
        <v>1568</v>
      </c>
      <c r="BC37862" s="91" t="s">
        <v>42373</v>
      </c>
      <c r="BD37862" s="423" t="s">
        <v>1301</v>
      </c>
    </row>
    <row r="37863" spans="53:56" ht="15" x14ac:dyDescent="0.25">
      <c r="BA37863" s="90" t="s">
        <v>42453</v>
      </c>
      <c r="BB37863" s="90" t="s">
        <v>1568</v>
      </c>
      <c r="BC37863" s="90" t="s">
        <v>42373</v>
      </c>
      <c r="BD37863" s="423" t="s">
        <v>1301</v>
      </c>
    </row>
    <row r="37864" spans="53:56" ht="15" x14ac:dyDescent="0.25">
      <c r="BA37864" s="91" t="s">
        <v>42454</v>
      </c>
      <c r="BB37864" s="91" t="s">
        <v>1568</v>
      </c>
      <c r="BC37864" s="91" t="s">
        <v>42455</v>
      </c>
      <c r="BD37864" s="423" t="s">
        <v>1301</v>
      </c>
    </row>
    <row r="37865" spans="53:56" ht="15" x14ac:dyDescent="0.25">
      <c r="BA37865" s="90" t="s">
        <v>42456</v>
      </c>
      <c r="BB37865" s="90" t="s">
        <v>1568</v>
      </c>
      <c r="BC37865" s="90" t="s">
        <v>42455</v>
      </c>
      <c r="BD37865" s="423" t="s">
        <v>1301</v>
      </c>
    </row>
    <row r="37866" spans="53:56" ht="15" x14ac:dyDescent="0.25">
      <c r="BA37866" s="91" t="s">
        <v>42457</v>
      </c>
      <c r="BB37866" s="91" t="s">
        <v>1568</v>
      </c>
      <c r="BC37866" s="91" t="s">
        <v>42455</v>
      </c>
      <c r="BD37866" s="423" t="s">
        <v>1301</v>
      </c>
    </row>
    <row r="37867" spans="53:56" ht="15" x14ac:dyDescent="0.25">
      <c r="BA37867" s="90" t="s">
        <v>42458</v>
      </c>
      <c r="BB37867" s="90" t="s">
        <v>1568</v>
      </c>
      <c r="BC37867" s="90" t="s">
        <v>42455</v>
      </c>
      <c r="BD37867" s="423" t="s">
        <v>1301</v>
      </c>
    </row>
    <row r="37868" spans="53:56" ht="15" x14ac:dyDescent="0.25">
      <c r="BA37868" s="91" t="s">
        <v>42459</v>
      </c>
      <c r="BB37868" s="91" t="s">
        <v>1568</v>
      </c>
      <c r="BC37868" s="91" t="s">
        <v>42455</v>
      </c>
      <c r="BD37868" s="423" t="s">
        <v>1301</v>
      </c>
    </row>
    <row r="37869" spans="53:56" ht="15" x14ac:dyDescent="0.25">
      <c r="BA37869" s="90" t="s">
        <v>42460</v>
      </c>
      <c r="BB37869" s="90" t="s">
        <v>1568</v>
      </c>
      <c r="BC37869" s="90" t="s">
        <v>42455</v>
      </c>
      <c r="BD37869" s="423" t="s">
        <v>1301</v>
      </c>
    </row>
    <row r="37870" spans="53:56" ht="15" x14ac:dyDescent="0.25">
      <c r="BA37870" s="91" t="s">
        <v>42461</v>
      </c>
      <c r="BB37870" s="91" t="s">
        <v>1568</v>
      </c>
      <c r="BC37870" s="91" t="s">
        <v>42455</v>
      </c>
      <c r="BD37870" s="423" t="s">
        <v>1301</v>
      </c>
    </row>
    <row r="37871" spans="53:56" ht="15" x14ac:dyDescent="0.25">
      <c r="BA37871" s="90" t="s">
        <v>42462</v>
      </c>
      <c r="BB37871" s="90" t="s">
        <v>1568</v>
      </c>
      <c r="BC37871" s="90" t="s">
        <v>42455</v>
      </c>
      <c r="BD37871" s="423" t="s">
        <v>1301</v>
      </c>
    </row>
    <row r="37872" spans="53:56" ht="15" x14ac:dyDescent="0.25">
      <c r="BA37872" s="91" t="s">
        <v>42463</v>
      </c>
      <c r="BB37872" s="91" t="s">
        <v>1568</v>
      </c>
      <c r="BC37872" s="91" t="s">
        <v>42455</v>
      </c>
      <c r="BD37872" s="423" t="s">
        <v>1301</v>
      </c>
    </row>
    <row r="37873" spans="53:56" ht="15" x14ac:dyDescent="0.25">
      <c r="BA37873" s="90" t="s">
        <v>42464</v>
      </c>
      <c r="BB37873" s="90" t="s">
        <v>1568</v>
      </c>
      <c r="BC37873" s="90" t="s">
        <v>42455</v>
      </c>
      <c r="BD37873" s="423" t="s">
        <v>1301</v>
      </c>
    </row>
    <row r="37874" spans="53:56" ht="15" x14ac:dyDescent="0.25">
      <c r="BA37874" s="91" t="s">
        <v>42465</v>
      </c>
      <c r="BB37874" s="91" t="s">
        <v>1568</v>
      </c>
      <c r="BC37874" s="91" t="s">
        <v>42455</v>
      </c>
      <c r="BD37874" s="423" t="s">
        <v>1301</v>
      </c>
    </row>
    <row r="37875" spans="53:56" ht="15" x14ac:dyDescent="0.25">
      <c r="BA37875" s="90" t="s">
        <v>42466</v>
      </c>
      <c r="BB37875" s="90" t="s">
        <v>1568</v>
      </c>
      <c r="BC37875" s="90" t="s">
        <v>42455</v>
      </c>
      <c r="BD37875" s="423" t="s">
        <v>1301</v>
      </c>
    </row>
    <row r="37876" spans="53:56" ht="15" x14ac:dyDescent="0.25">
      <c r="BA37876" s="91" t="s">
        <v>42467</v>
      </c>
      <c r="BB37876" s="91" t="s">
        <v>1568</v>
      </c>
      <c r="BC37876" s="91" t="s">
        <v>8872</v>
      </c>
      <c r="BD37876" s="423" t="s">
        <v>1301</v>
      </c>
    </row>
    <row r="37877" spans="53:56" ht="15" x14ac:dyDescent="0.25">
      <c r="BA37877" s="90" t="s">
        <v>42468</v>
      </c>
      <c r="BB37877" s="90" t="s">
        <v>1568</v>
      </c>
      <c r="BC37877" s="90" t="s">
        <v>8872</v>
      </c>
      <c r="BD37877" s="423" t="s">
        <v>1301</v>
      </c>
    </row>
    <row r="37878" spans="53:56" ht="15" x14ac:dyDescent="0.25">
      <c r="BA37878" s="91" t="s">
        <v>42469</v>
      </c>
      <c r="BB37878" s="91" t="s">
        <v>1568</v>
      </c>
      <c r="BC37878" s="91" t="s">
        <v>10809</v>
      </c>
      <c r="BD37878" s="423" t="s">
        <v>1301</v>
      </c>
    </row>
    <row r="37879" spans="53:56" ht="15" x14ac:dyDescent="0.25">
      <c r="BA37879" s="91" t="s">
        <v>42469</v>
      </c>
      <c r="BB37879" s="91" t="s">
        <v>1568</v>
      </c>
      <c r="BC37879" s="91" t="s">
        <v>42455</v>
      </c>
      <c r="BD37879" s="423" t="s">
        <v>1301</v>
      </c>
    </row>
    <row r="37880" spans="53:56" ht="15" x14ac:dyDescent="0.25">
      <c r="BA37880" s="90" t="s">
        <v>42470</v>
      </c>
      <c r="BB37880" s="90" t="s">
        <v>1568</v>
      </c>
      <c r="BC37880" s="90" t="s">
        <v>42455</v>
      </c>
      <c r="BD37880" s="423" t="s">
        <v>1301</v>
      </c>
    </row>
    <row r="37881" spans="53:56" ht="15" x14ac:dyDescent="0.25">
      <c r="BA37881" s="91" t="s">
        <v>42471</v>
      </c>
      <c r="BB37881" s="91" t="s">
        <v>1568</v>
      </c>
      <c r="BC37881" s="91" t="s">
        <v>42455</v>
      </c>
      <c r="BD37881" s="423" t="s">
        <v>1301</v>
      </c>
    </row>
    <row r="37882" spans="53:56" ht="15" x14ac:dyDescent="0.25">
      <c r="BA37882" s="90" t="s">
        <v>42472</v>
      </c>
      <c r="BB37882" s="90" t="s">
        <v>1568</v>
      </c>
      <c r="BC37882" s="90" t="s">
        <v>42455</v>
      </c>
      <c r="BD37882" s="423" t="s">
        <v>1301</v>
      </c>
    </row>
    <row r="37883" spans="53:56" ht="15" x14ac:dyDescent="0.25">
      <c r="BA37883" s="91" t="s">
        <v>42473</v>
      </c>
      <c r="BB37883" s="91" t="s">
        <v>1568</v>
      </c>
      <c r="BC37883" s="91" t="s">
        <v>42455</v>
      </c>
      <c r="BD37883" s="423" t="s">
        <v>1301</v>
      </c>
    </row>
    <row r="37884" spans="53:56" ht="15" x14ac:dyDescent="0.25">
      <c r="BA37884" s="90" t="s">
        <v>42474</v>
      </c>
      <c r="BB37884" s="90" t="s">
        <v>1568</v>
      </c>
      <c r="BC37884" s="90" t="s">
        <v>10809</v>
      </c>
      <c r="BD37884" s="423" t="s">
        <v>1301</v>
      </c>
    </row>
    <row r="37885" spans="53:56" ht="15" x14ac:dyDescent="0.25">
      <c r="BA37885" s="90" t="s">
        <v>42474</v>
      </c>
      <c r="BB37885" s="90" t="s">
        <v>1568</v>
      </c>
      <c r="BC37885" s="90" t="s">
        <v>42455</v>
      </c>
      <c r="BD37885" s="423" t="s">
        <v>1301</v>
      </c>
    </row>
    <row r="37886" spans="53:56" ht="15" x14ac:dyDescent="0.25">
      <c r="BA37886" s="90" t="s">
        <v>42475</v>
      </c>
      <c r="BB37886" s="90" t="s">
        <v>1568</v>
      </c>
      <c r="BC37886" s="90" t="s">
        <v>42373</v>
      </c>
      <c r="BD37886" s="423" t="s">
        <v>1301</v>
      </c>
    </row>
    <row r="37887" spans="53:56" ht="15" x14ac:dyDescent="0.25">
      <c r="BA37887" s="91" t="s">
        <v>42475</v>
      </c>
      <c r="BB37887" s="91" t="s">
        <v>1568</v>
      </c>
      <c r="BC37887" s="91" t="s">
        <v>42455</v>
      </c>
      <c r="BD37887" s="423" t="s">
        <v>1301</v>
      </c>
    </row>
    <row r="37888" spans="53:56" ht="15" x14ac:dyDescent="0.25">
      <c r="BA37888" s="90" t="s">
        <v>42476</v>
      </c>
      <c r="BB37888" s="90" t="s">
        <v>1568</v>
      </c>
      <c r="BC37888" s="90" t="s">
        <v>42455</v>
      </c>
      <c r="BD37888" s="423" t="s">
        <v>1301</v>
      </c>
    </row>
    <row r="37889" spans="53:56" ht="15" x14ac:dyDescent="0.25">
      <c r="BA37889" s="91" t="s">
        <v>42477</v>
      </c>
      <c r="BB37889" s="91" t="s">
        <v>1568</v>
      </c>
      <c r="BC37889" s="91" t="s">
        <v>42455</v>
      </c>
      <c r="BD37889" s="423" t="s">
        <v>1301</v>
      </c>
    </row>
    <row r="37890" spans="53:56" ht="15" x14ac:dyDescent="0.25">
      <c r="BA37890" s="90" t="s">
        <v>42478</v>
      </c>
      <c r="BB37890" s="90" t="s">
        <v>1568</v>
      </c>
      <c r="BC37890" s="90" t="s">
        <v>8872</v>
      </c>
      <c r="BD37890" s="423" t="s">
        <v>1301</v>
      </c>
    </row>
    <row r="37891" spans="53:56" ht="15" x14ac:dyDescent="0.25">
      <c r="BA37891" s="91" t="s">
        <v>42479</v>
      </c>
      <c r="BB37891" s="91" t="s">
        <v>1568</v>
      </c>
      <c r="BC37891" s="91" t="s">
        <v>8872</v>
      </c>
      <c r="BD37891" s="423" t="s">
        <v>1301</v>
      </c>
    </row>
    <row r="37892" spans="53:56" ht="15" x14ac:dyDescent="0.25">
      <c r="BA37892" s="90" t="s">
        <v>42480</v>
      </c>
      <c r="BB37892" s="90" t="s">
        <v>1568</v>
      </c>
      <c r="BC37892" s="90" t="s">
        <v>42455</v>
      </c>
      <c r="BD37892" s="423" t="s">
        <v>1301</v>
      </c>
    </row>
    <row r="37893" spans="53:56" ht="15" x14ac:dyDescent="0.25">
      <c r="BA37893" s="91" t="s">
        <v>42480</v>
      </c>
      <c r="BB37893" s="91" t="s">
        <v>1568</v>
      </c>
      <c r="BC37893" s="91" t="s">
        <v>8872</v>
      </c>
      <c r="BD37893" s="423" t="s">
        <v>1301</v>
      </c>
    </row>
    <row r="37894" spans="53:56" ht="15" x14ac:dyDescent="0.25">
      <c r="BA37894" s="91" t="s">
        <v>42481</v>
      </c>
      <c r="BB37894" s="91" t="s">
        <v>1568</v>
      </c>
      <c r="BC37894" s="91" t="s">
        <v>8872</v>
      </c>
      <c r="BD37894" s="423" t="s">
        <v>1301</v>
      </c>
    </row>
    <row r="37895" spans="53:56" ht="15" x14ac:dyDescent="0.25">
      <c r="BA37895" s="90" t="s">
        <v>42482</v>
      </c>
      <c r="BB37895" s="90" t="s">
        <v>1568</v>
      </c>
      <c r="BC37895" s="90" t="s">
        <v>10809</v>
      </c>
      <c r="BD37895" s="423" t="s">
        <v>1301</v>
      </c>
    </row>
    <row r="37896" spans="53:56" ht="15" x14ac:dyDescent="0.25">
      <c r="BA37896" s="91" t="s">
        <v>42483</v>
      </c>
      <c r="BB37896" s="91" t="s">
        <v>1568</v>
      </c>
      <c r="BC37896" s="91" t="s">
        <v>42455</v>
      </c>
      <c r="BD37896" s="423" t="s">
        <v>1301</v>
      </c>
    </row>
    <row r="37897" spans="53:56" ht="15" x14ac:dyDescent="0.25">
      <c r="BA37897" s="90" t="s">
        <v>42484</v>
      </c>
      <c r="BB37897" s="90" t="s">
        <v>1568</v>
      </c>
      <c r="BC37897" s="90" t="s">
        <v>42373</v>
      </c>
      <c r="BD37897" s="423" t="s">
        <v>1301</v>
      </c>
    </row>
    <row r="37898" spans="53:56" ht="15" x14ac:dyDescent="0.25">
      <c r="BA37898" s="91" t="s">
        <v>42484</v>
      </c>
      <c r="BB37898" s="91" t="s">
        <v>1568</v>
      </c>
      <c r="BC37898" s="91" t="s">
        <v>42455</v>
      </c>
      <c r="BD37898" s="423" t="s">
        <v>1301</v>
      </c>
    </row>
    <row r="37899" spans="53:56" ht="15" x14ac:dyDescent="0.25">
      <c r="BA37899" s="90" t="s">
        <v>42485</v>
      </c>
      <c r="BB37899" s="90" t="s">
        <v>1568</v>
      </c>
      <c r="BC37899" s="90" t="s">
        <v>8872</v>
      </c>
      <c r="BD37899" s="423" t="s">
        <v>1301</v>
      </c>
    </row>
    <row r="37900" spans="53:56" ht="15" x14ac:dyDescent="0.25">
      <c r="BA37900" s="91" t="s">
        <v>42486</v>
      </c>
      <c r="BB37900" s="91" t="s">
        <v>1568</v>
      </c>
      <c r="BC37900" s="91" t="s">
        <v>10809</v>
      </c>
      <c r="BD37900" s="423" t="s">
        <v>1301</v>
      </c>
    </row>
    <row r="37901" spans="53:56" ht="15" x14ac:dyDescent="0.25">
      <c r="BA37901" s="90" t="s">
        <v>42487</v>
      </c>
      <c r="BB37901" s="90" t="s">
        <v>1568</v>
      </c>
      <c r="BC37901" s="90" t="s">
        <v>10809</v>
      </c>
      <c r="BD37901" s="423" t="s">
        <v>1301</v>
      </c>
    </row>
    <row r="37902" spans="53:56" ht="15" x14ac:dyDescent="0.25">
      <c r="BA37902" s="91" t="s">
        <v>42488</v>
      </c>
      <c r="BB37902" s="91" t="s">
        <v>1568</v>
      </c>
      <c r="BC37902" s="91" t="s">
        <v>42455</v>
      </c>
      <c r="BD37902" s="423" t="s">
        <v>1301</v>
      </c>
    </row>
    <row r="37903" spans="53:56" ht="15" x14ac:dyDescent="0.25">
      <c r="BA37903" s="90" t="s">
        <v>42489</v>
      </c>
      <c r="BB37903" s="90" t="s">
        <v>1568</v>
      </c>
      <c r="BC37903" s="90" t="s">
        <v>42455</v>
      </c>
      <c r="BD37903" s="423" t="s">
        <v>1301</v>
      </c>
    </row>
    <row r="37904" spans="53:56" ht="15" x14ac:dyDescent="0.25">
      <c r="BA37904" s="91" t="s">
        <v>42490</v>
      </c>
      <c r="BB37904" s="91" t="s">
        <v>1568</v>
      </c>
      <c r="BC37904" s="91" t="s">
        <v>42455</v>
      </c>
      <c r="BD37904" s="423" t="s">
        <v>1301</v>
      </c>
    </row>
    <row r="37905" spans="53:56" ht="15" x14ac:dyDescent="0.25">
      <c r="BA37905" s="90" t="s">
        <v>42491</v>
      </c>
      <c r="BB37905" s="90" t="s">
        <v>1568</v>
      </c>
      <c r="BC37905" s="90" t="s">
        <v>42455</v>
      </c>
      <c r="BD37905" s="423" t="s">
        <v>1301</v>
      </c>
    </row>
    <row r="37906" spans="53:56" ht="15" x14ac:dyDescent="0.25">
      <c r="BA37906" s="91" t="s">
        <v>42492</v>
      </c>
      <c r="BB37906" s="91" t="s">
        <v>1568</v>
      </c>
      <c r="BC37906" s="91" t="s">
        <v>42455</v>
      </c>
      <c r="BD37906" s="423" t="s">
        <v>1301</v>
      </c>
    </row>
    <row r="37907" spans="53:56" ht="15" x14ac:dyDescent="0.25">
      <c r="BA37907" s="90" t="s">
        <v>42493</v>
      </c>
      <c r="BB37907" s="90" t="s">
        <v>1568</v>
      </c>
      <c r="BC37907" s="90" t="s">
        <v>10809</v>
      </c>
      <c r="BD37907" s="423" t="s">
        <v>1301</v>
      </c>
    </row>
    <row r="37908" spans="53:56" ht="15" x14ac:dyDescent="0.25">
      <c r="BA37908" s="91" t="s">
        <v>42494</v>
      </c>
      <c r="BB37908" s="91" t="s">
        <v>1568</v>
      </c>
      <c r="BC37908" s="91" t="s">
        <v>42455</v>
      </c>
      <c r="BD37908" s="423" t="s">
        <v>1301</v>
      </c>
    </row>
    <row r="37909" spans="53:56" ht="15" x14ac:dyDescent="0.25">
      <c r="BA37909" s="90" t="s">
        <v>42495</v>
      </c>
      <c r="BB37909" s="90" t="s">
        <v>1568</v>
      </c>
      <c r="BC37909" s="90" t="s">
        <v>42455</v>
      </c>
      <c r="BD37909" s="423" t="s">
        <v>1301</v>
      </c>
    </row>
    <row r="37910" spans="53:56" ht="15" x14ac:dyDescent="0.25">
      <c r="BA37910" s="90" t="s">
        <v>42496</v>
      </c>
      <c r="BB37910" s="90" t="s">
        <v>1568</v>
      </c>
      <c r="BC37910" s="90" t="s">
        <v>42373</v>
      </c>
      <c r="BD37910" s="423" t="s">
        <v>1301</v>
      </c>
    </row>
    <row r="37911" spans="53:56" ht="15" x14ac:dyDescent="0.25">
      <c r="BA37911" s="90" t="s">
        <v>42497</v>
      </c>
      <c r="BB37911" s="90" t="s">
        <v>1568</v>
      </c>
      <c r="BC37911" s="90" t="s">
        <v>42373</v>
      </c>
      <c r="BD37911" s="423" t="s">
        <v>1301</v>
      </c>
    </row>
    <row r="37912" spans="53:56" ht="15" x14ac:dyDescent="0.25">
      <c r="BA37912" s="91" t="s">
        <v>42498</v>
      </c>
      <c r="BB37912" s="91" t="s">
        <v>1568</v>
      </c>
      <c r="BC37912" s="91" t="s">
        <v>42455</v>
      </c>
      <c r="BD37912" s="423" t="s">
        <v>1301</v>
      </c>
    </row>
    <row r="37913" spans="53:56" ht="15" x14ac:dyDescent="0.25">
      <c r="BA37913" s="90" t="s">
        <v>42499</v>
      </c>
      <c r="BB37913" s="90" t="s">
        <v>1568</v>
      </c>
      <c r="BC37913" s="90" t="s">
        <v>42455</v>
      </c>
      <c r="BD37913" s="423" t="s">
        <v>1301</v>
      </c>
    </row>
    <row r="37914" spans="53:56" ht="15" x14ac:dyDescent="0.25">
      <c r="BA37914" s="91" t="s">
        <v>42500</v>
      </c>
      <c r="BB37914" s="91" t="s">
        <v>1568</v>
      </c>
      <c r="BC37914" s="91" t="s">
        <v>42455</v>
      </c>
      <c r="BD37914" s="423" t="s">
        <v>1301</v>
      </c>
    </row>
    <row r="37915" spans="53:56" ht="15" x14ac:dyDescent="0.25">
      <c r="BA37915" s="90" t="s">
        <v>42501</v>
      </c>
      <c r="BB37915" s="90" t="s">
        <v>1568</v>
      </c>
      <c r="BC37915" s="90" t="s">
        <v>42455</v>
      </c>
      <c r="BD37915" s="423" t="s">
        <v>1301</v>
      </c>
    </row>
    <row r="37916" spans="53:56" ht="15" x14ac:dyDescent="0.25">
      <c r="BA37916" s="91" t="s">
        <v>42502</v>
      </c>
      <c r="BB37916" s="91" t="s">
        <v>1568</v>
      </c>
      <c r="BC37916" s="91" t="s">
        <v>42455</v>
      </c>
      <c r="BD37916" s="423" t="s">
        <v>1301</v>
      </c>
    </row>
    <row r="37917" spans="53:56" ht="15" x14ac:dyDescent="0.25">
      <c r="BA37917" s="90" t="s">
        <v>42503</v>
      </c>
      <c r="BB37917" s="90" t="s">
        <v>1568</v>
      </c>
      <c r="BC37917" s="90" t="s">
        <v>42455</v>
      </c>
      <c r="BD37917" s="423" t="s">
        <v>1301</v>
      </c>
    </row>
    <row r="37918" spans="53:56" ht="15" x14ac:dyDescent="0.25">
      <c r="BA37918" s="91" t="s">
        <v>42504</v>
      </c>
      <c r="BB37918" s="91" t="s">
        <v>1568</v>
      </c>
      <c r="BC37918" s="91" t="s">
        <v>42455</v>
      </c>
      <c r="BD37918" s="423" t="s">
        <v>1301</v>
      </c>
    </row>
    <row r="37919" spans="53:56" ht="15" x14ac:dyDescent="0.25">
      <c r="BA37919" s="90" t="s">
        <v>42505</v>
      </c>
      <c r="BB37919" s="90" t="s">
        <v>1568</v>
      </c>
      <c r="BC37919" s="90" t="s">
        <v>42455</v>
      </c>
      <c r="BD37919" s="423" t="s">
        <v>1301</v>
      </c>
    </row>
    <row r="37920" spans="53:56" ht="15" x14ac:dyDescent="0.25">
      <c r="BA37920" s="91" t="s">
        <v>42506</v>
      </c>
      <c r="BB37920" s="91" t="s">
        <v>1568</v>
      </c>
      <c r="BC37920" s="91" t="s">
        <v>42455</v>
      </c>
      <c r="BD37920" s="423" t="s">
        <v>1301</v>
      </c>
    </row>
    <row r="37921" spans="53:56" ht="15" x14ac:dyDescent="0.25">
      <c r="BA37921" s="90" t="s">
        <v>42507</v>
      </c>
      <c r="BB37921" s="90" t="s">
        <v>1568</v>
      </c>
      <c r="BC37921" s="90" t="s">
        <v>42455</v>
      </c>
      <c r="BD37921" s="423" t="s">
        <v>1301</v>
      </c>
    </row>
    <row r="37922" spans="53:56" ht="15" x14ac:dyDescent="0.25">
      <c r="BA37922" s="90" t="s">
        <v>42508</v>
      </c>
      <c r="BB37922" s="90" t="s">
        <v>1568</v>
      </c>
      <c r="BC37922" s="90" t="s">
        <v>10809</v>
      </c>
      <c r="BD37922" s="423" t="s">
        <v>1301</v>
      </c>
    </row>
    <row r="37923" spans="53:56" ht="15" x14ac:dyDescent="0.25">
      <c r="BA37923" s="90" t="s">
        <v>42509</v>
      </c>
      <c r="BB37923" s="90" t="s">
        <v>1568</v>
      </c>
      <c r="BC37923" s="90" t="s">
        <v>42455</v>
      </c>
      <c r="BD37923" s="423" t="s">
        <v>1301</v>
      </c>
    </row>
    <row r="37924" spans="53:56" ht="15" x14ac:dyDescent="0.25">
      <c r="BA37924" s="91" t="s">
        <v>42510</v>
      </c>
      <c r="BB37924" s="91" t="s">
        <v>1568</v>
      </c>
      <c r="BC37924" s="91" t="s">
        <v>42455</v>
      </c>
      <c r="BD37924" s="423" t="s">
        <v>1301</v>
      </c>
    </row>
    <row r="37925" spans="53:56" ht="15" x14ac:dyDescent="0.25">
      <c r="BA37925" s="90" t="s">
        <v>42511</v>
      </c>
      <c r="BB37925" s="90" t="s">
        <v>1568</v>
      </c>
      <c r="BC37925" s="90" t="s">
        <v>42455</v>
      </c>
      <c r="BD37925" s="423" t="s">
        <v>1301</v>
      </c>
    </row>
    <row r="37926" spans="53:56" ht="15" x14ac:dyDescent="0.25">
      <c r="BA37926" s="91" t="s">
        <v>42512</v>
      </c>
      <c r="BB37926" s="91" t="s">
        <v>1568</v>
      </c>
      <c r="BC37926" s="91" t="s">
        <v>42455</v>
      </c>
      <c r="BD37926" s="423" t="s">
        <v>1301</v>
      </c>
    </row>
    <row r="37927" spans="53:56" ht="15" x14ac:dyDescent="0.25">
      <c r="BA37927" s="91" t="s">
        <v>42513</v>
      </c>
      <c r="BB37927" s="91" t="s">
        <v>1568</v>
      </c>
      <c r="BC37927" s="91" t="s">
        <v>42455</v>
      </c>
      <c r="BD37927" s="423" t="s">
        <v>1301</v>
      </c>
    </row>
    <row r="37928" spans="53:56" ht="15" x14ac:dyDescent="0.25">
      <c r="BA37928" s="90" t="s">
        <v>42514</v>
      </c>
      <c r="BB37928" s="90" t="s">
        <v>1568</v>
      </c>
      <c r="BC37928" s="90" t="s">
        <v>42455</v>
      </c>
      <c r="BD37928" s="423" t="s">
        <v>1301</v>
      </c>
    </row>
    <row r="37929" spans="53:56" ht="15" x14ac:dyDescent="0.25">
      <c r="BA37929" s="91" t="s">
        <v>42515</v>
      </c>
      <c r="BB37929" s="91" t="s">
        <v>1568</v>
      </c>
      <c r="BC37929" s="91" t="s">
        <v>42455</v>
      </c>
      <c r="BD37929" s="423" t="s">
        <v>1301</v>
      </c>
    </row>
    <row r="37930" spans="53:56" ht="15" x14ac:dyDescent="0.25">
      <c r="BA37930" s="90" t="s">
        <v>42516</v>
      </c>
      <c r="BB37930" s="90" t="s">
        <v>1568</v>
      </c>
      <c r="BC37930" s="90" t="s">
        <v>42455</v>
      </c>
      <c r="BD37930" s="423" t="s">
        <v>1301</v>
      </c>
    </row>
    <row r="37931" spans="53:56" ht="15" x14ac:dyDescent="0.25">
      <c r="BA37931" s="90" t="s">
        <v>42517</v>
      </c>
      <c r="BB37931" s="90" t="s">
        <v>1568</v>
      </c>
      <c r="BC37931" s="90" t="s">
        <v>42455</v>
      </c>
      <c r="BD37931" s="423" t="s">
        <v>1301</v>
      </c>
    </row>
    <row r="37932" spans="53:56" ht="15" x14ac:dyDescent="0.25">
      <c r="BA37932" s="91" t="s">
        <v>42518</v>
      </c>
      <c r="BB37932" s="91" t="s">
        <v>1568</v>
      </c>
      <c r="BC37932" s="91" t="s">
        <v>42455</v>
      </c>
      <c r="BD37932" s="423" t="s">
        <v>1301</v>
      </c>
    </row>
    <row r="37933" spans="53:56" ht="15" x14ac:dyDescent="0.25">
      <c r="BA37933" s="90" t="s">
        <v>42519</v>
      </c>
      <c r="BB37933" s="90" t="s">
        <v>1568</v>
      </c>
      <c r="BC37933" s="90" t="s">
        <v>42455</v>
      </c>
      <c r="BD37933" s="423" t="s">
        <v>1301</v>
      </c>
    </row>
    <row r="37934" spans="53:56" ht="15" x14ac:dyDescent="0.25">
      <c r="BA37934" s="91" t="s">
        <v>42520</v>
      </c>
      <c r="BB37934" s="91" t="s">
        <v>1568</v>
      </c>
      <c r="BC37934" s="91" t="s">
        <v>42455</v>
      </c>
      <c r="BD37934" s="423" t="s">
        <v>1301</v>
      </c>
    </row>
    <row r="37935" spans="53:56" ht="15" x14ac:dyDescent="0.25">
      <c r="BA37935" s="90" t="s">
        <v>42521</v>
      </c>
      <c r="BB37935" s="90" t="s">
        <v>1568</v>
      </c>
      <c r="BC37935" s="90" t="s">
        <v>42455</v>
      </c>
      <c r="BD37935" s="423" t="s">
        <v>1301</v>
      </c>
    </row>
    <row r="37936" spans="53:56" ht="15" x14ac:dyDescent="0.25">
      <c r="BA37936" s="91" t="s">
        <v>42522</v>
      </c>
      <c r="BB37936" s="91" t="s">
        <v>1568</v>
      </c>
      <c r="BC37936" s="91" t="s">
        <v>42455</v>
      </c>
      <c r="BD37936" s="423" t="s">
        <v>1301</v>
      </c>
    </row>
    <row r="37937" spans="53:56" ht="15" x14ac:dyDescent="0.25">
      <c r="BA37937" s="91" t="s">
        <v>42523</v>
      </c>
      <c r="BB37937" s="91" t="s">
        <v>1568</v>
      </c>
      <c r="BC37937" s="91" t="s">
        <v>42455</v>
      </c>
      <c r="BD37937" s="423" t="s">
        <v>1301</v>
      </c>
    </row>
    <row r="37938" spans="53:56" ht="15" x14ac:dyDescent="0.25">
      <c r="BA37938" s="91" t="s">
        <v>42524</v>
      </c>
      <c r="BB37938" s="91" t="s">
        <v>1568</v>
      </c>
      <c r="BC37938" s="91" t="s">
        <v>10809</v>
      </c>
      <c r="BD37938" s="423" t="s">
        <v>1301</v>
      </c>
    </row>
    <row r="37939" spans="53:56" ht="15" x14ac:dyDescent="0.25">
      <c r="BA37939" s="90" t="s">
        <v>42525</v>
      </c>
      <c r="BB37939" s="90" t="s">
        <v>1568</v>
      </c>
      <c r="BC37939" s="90" t="s">
        <v>42455</v>
      </c>
      <c r="BD37939" s="423" t="s">
        <v>1301</v>
      </c>
    </row>
    <row r="37940" spans="53:56" ht="15" x14ac:dyDescent="0.25">
      <c r="BA37940" s="91" t="s">
        <v>42526</v>
      </c>
      <c r="BB37940" s="91" t="s">
        <v>1568</v>
      </c>
      <c r="BC37940" s="91" t="s">
        <v>42455</v>
      </c>
      <c r="BD37940" s="423" t="s">
        <v>1301</v>
      </c>
    </row>
    <row r="37941" spans="53:56" ht="15" x14ac:dyDescent="0.25">
      <c r="BA37941" s="90" t="s">
        <v>42527</v>
      </c>
      <c r="BB37941" s="90" t="s">
        <v>1568</v>
      </c>
      <c r="BC37941" s="90" t="s">
        <v>42455</v>
      </c>
      <c r="BD37941" s="423" t="s">
        <v>1301</v>
      </c>
    </row>
    <row r="37942" spans="53:56" ht="15" x14ac:dyDescent="0.25">
      <c r="BA37942" s="90" t="s">
        <v>42528</v>
      </c>
      <c r="BB37942" s="90" t="s">
        <v>1568</v>
      </c>
      <c r="BC37942" s="90" t="s">
        <v>42455</v>
      </c>
      <c r="BD37942" s="423" t="s">
        <v>1301</v>
      </c>
    </row>
    <row r="37943" spans="53:56" ht="15" x14ac:dyDescent="0.25">
      <c r="BA37943" s="91" t="s">
        <v>42529</v>
      </c>
      <c r="BB37943" s="91" t="s">
        <v>1568</v>
      </c>
      <c r="BC37943" s="91" t="s">
        <v>42455</v>
      </c>
      <c r="BD37943" s="423" t="s">
        <v>1301</v>
      </c>
    </row>
    <row r="37944" spans="53:56" ht="15" x14ac:dyDescent="0.25">
      <c r="BA37944" s="90" t="s">
        <v>42530</v>
      </c>
      <c r="BB37944" s="90" t="s">
        <v>1568</v>
      </c>
      <c r="BC37944" s="90" t="s">
        <v>42455</v>
      </c>
      <c r="BD37944" s="423" t="s">
        <v>1301</v>
      </c>
    </row>
    <row r="37945" spans="53:56" ht="15" x14ac:dyDescent="0.25">
      <c r="BA37945" s="91" t="s">
        <v>42531</v>
      </c>
      <c r="BB37945" s="91" t="s">
        <v>1568</v>
      </c>
      <c r="BC37945" s="91" t="s">
        <v>42455</v>
      </c>
      <c r="BD37945" s="423" t="s">
        <v>1301</v>
      </c>
    </row>
    <row r="37946" spans="53:56" ht="15" x14ac:dyDescent="0.25">
      <c r="BA37946" s="91" t="s">
        <v>42532</v>
      </c>
      <c r="BB37946" s="91" t="s">
        <v>1568</v>
      </c>
      <c r="BC37946" s="91" t="s">
        <v>42383</v>
      </c>
      <c r="BD37946" s="423" t="s">
        <v>1301</v>
      </c>
    </row>
    <row r="37947" spans="53:56" ht="15" x14ac:dyDescent="0.25">
      <c r="BA37947" s="90" t="s">
        <v>42533</v>
      </c>
      <c r="BB37947" s="90" t="s">
        <v>1568</v>
      </c>
      <c r="BC37947" s="90" t="s">
        <v>42383</v>
      </c>
      <c r="BD37947" s="423" t="s">
        <v>1301</v>
      </c>
    </row>
    <row r="37948" spans="53:56" ht="15" x14ac:dyDescent="0.25">
      <c r="BA37948" s="91" t="s">
        <v>42534</v>
      </c>
      <c r="BB37948" s="91" t="s">
        <v>1568</v>
      </c>
      <c r="BC37948" s="91" t="s">
        <v>42383</v>
      </c>
      <c r="BD37948" s="423" t="s">
        <v>1301</v>
      </c>
    </row>
    <row r="37949" spans="53:56" ht="15" x14ac:dyDescent="0.25">
      <c r="BA37949" s="90" t="s">
        <v>42535</v>
      </c>
      <c r="BB37949" s="90" t="s">
        <v>1568</v>
      </c>
      <c r="BC37949" s="90" t="s">
        <v>42383</v>
      </c>
      <c r="BD37949" s="423" t="s">
        <v>1301</v>
      </c>
    </row>
    <row r="37950" spans="53:56" ht="15" x14ac:dyDescent="0.25">
      <c r="BA37950" s="90" t="s">
        <v>42536</v>
      </c>
      <c r="BB37950" s="90" t="s">
        <v>1568</v>
      </c>
      <c r="BC37950" s="90" t="s">
        <v>42383</v>
      </c>
      <c r="BD37950" s="423" t="s">
        <v>1301</v>
      </c>
    </row>
    <row r="37951" spans="53:56" ht="15" x14ac:dyDescent="0.25">
      <c r="BA37951" s="90" t="s">
        <v>42537</v>
      </c>
      <c r="BB37951" s="90" t="s">
        <v>1568</v>
      </c>
      <c r="BC37951" s="90" t="s">
        <v>42383</v>
      </c>
      <c r="BD37951" s="423" t="s">
        <v>1301</v>
      </c>
    </row>
    <row r="37952" spans="53:56" ht="15" x14ac:dyDescent="0.25">
      <c r="BA37952" s="91" t="s">
        <v>42538</v>
      </c>
      <c r="BB37952" s="91" t="s">
        <v>1568</v>
      </c>
      <c r="BC37952" s="91" t="s">
        <v>42383</v>
      </c>
      <c r="BD37952" s="423" t="s">
        <v>1301</v>
      </c>
    </row>
    <row r="37953" spans="53:56" ht="15" x14ac:dyDescent="0.25">
      <c r="BA37953" s="90" t="s">
        <v>42539</v>
      </c>
      <c r="BB37953" s="90" t="s">
        <v>1568</v>
      </c>
      <c r="BC37953" s="90" t="s">
        <v>42383</v>
      </c>
      <c r="BD37953" s="423" t="s">
        <v>1301</v>
      </c>
    </row>
    <row r="37954" spans="53:56" ht="15" x14ac:dyDescent="0.25">
      <c r="BA37954" s="91" t="s">
        <v>42540</v>
      </c>
      <c r="BB37954" s="91" t="s">
        <v>1568</v>
      </c>
      <c r="BC37954" s="91" t="s">
        <v>42383</v>
      </c>
      <c r="BD37954" s="423" t="s">
        <v>1301</v>
      </c>
    </row>
    <row r="37955" spans="53:56" ht="15" x14ac:dyDescent="0.25">
      <c r="BA37955" s="91" t="s">
        <v>42541</v>
      </c>
      <c r="BB37955" s="91" t="s">
        <v>1568</v>
      </c>
      <c r="BC37955" s="91" t="s">
        <v>42383</v>
      </c>
      <c r="BD37955" s="423" t="s">
        <v>1301</v>
      </c>
    </row>
    <row r="37956" spans="53:56" ht="15" x14ac:dyDescent="0.25">
      <c r="BA37956" s="90" t="s">
        <v>42542</v>
      </c>
      <c r="BB37956" s="90" t="s">
        <v>1568</v>
      </c>
      <c r="BC37956" s="90" t="s">
        <v>42383</v>
      </c>
      <c r="BD37956" s="423" t="s">
        <v>1301</v>
      </c>
    </row>
    <row r="37957" spans="53:56" ht="15" x14ac:dyDescent="0.25">
      <c r="BA37957" s="91" t="s">
        <v>42543</v>
      </c>
      <c r="BB37957" s="91" t="s">
        <v>1568</v>
      </c>
      <c r="BC37957" s="91" t="s">
        <v>42383</v>
      </c>
      <c r="BD37957" s="423" t="s">
        <v>1301</v>
      </c>
    </row>
    <row r="37958" spans="53:56" ht="15" x14ac:dyDescent="0.25">
      <c r="BA37958" s="90" t="s">
        <v>42544</v>
      </c>
      <c r="BB37958" s="90" t="s">
        <v>1568</v>
      </c>
      <c r="BC37958" s="90" t="s">
        <v>42383</v>
      </c>
      <c r="BD37958" s="423" t="s">
        <v>1301</v>
      </c>
    </row>
    <row r="37959" spans="53:56" ht="15" x14ac:dyDescent="0.25">
      <c r="BA37959" s="90" t="s">
        <v>42545</v>
      </c>
      <c r="BB37959" s="90" t="s">
        <v>1568</v>
      </c>
      <c r="BC37959" s="90" t="s">
        <v>42383</v>
      </c>
      <c r="BD37959" s="423" t="s">
        <v>1301</v>
      </c>
    </row>
    <row r="37960" spans="53:56" ht="15" x14ac:dyDescent="0.25">
      <c r="BA37960" s="91" t="s">
        <v>42546</v>
      </c>
      <c r="BB37960" s="91" t="s">
        <v>1568</v>
      </c>
      <c r="BC37960" s="91" t="s">
        <v>42383</v>
      </c>
      <c r="BD37960" s="423" t="s">
        <v>1301</v>
      </c>
    </row>
    <row r="37961" spans="53:56" ht="15" x14ac:dyDescent="0.25">
      <c r="BA37961" s="90" t="s">
        <v>42547</v>
      </c>
      <c r="BB37961" s="90" t="s">
        <v>1568</v>
      </c>
      <c r="BC37961" s="90" t="s">
        <v>42383</v>
      </c>
      <c r="BD37961" s="423" t="s">
        <v>1301</v>
      </c>
    </row>
    <row r="37962" spans="53:56" ht="15" x14ac:dyDescent="0.25">
      <c r="BA37962" s="91" t="s">
        <v>42548</v>
      </c>
      <c r="BB37962" s="91" t="s">
        <v>1568</v>
      </c>
      <c r="BC37962" s="91" t="s">
        <v>8872</v>
      </c>
      <c r="BD37962" s="423" t="s">
        <v>1301</v>
      </c>
    </row>
    <row r="37963" spans="53:56" ht="15" x14ac:dyDescent="0.25">
      <c r="BA37963" s="91" t="s">
        <v>42549</v>
      </c>
      <c r="BB37963" s="91" t="s">
        <v>1568</v>
      </c>
      <c r="BC37963" s="91" t="s">
        <v>8872</v>
      </c>
      <c r="BD37963" s="423" t="s">
        <v>1301</v>
      </c>
    </row>
    <row r="37964" spans="53:56" ht="15" x14ac:dyDescent="0.25">
      <c r="BA37964" s="90" t="s">
        <v>42550</v>
      </c>
      <c r="BB37964" s="90" t="s">
        <v>1568</v>
      </c>
      <c r="BC37964" s="90" t="s">
        <v>42551</v>
      </c>
      <c r="BD37964" s="423" t="s">
        <v>1301</v>
      </c>
    </row>
    <row r="37965" spans="53:56" ht="15" x14ac:dyDescent="0.25">
      <c r="BA37965" s="90" t="s">
        <v>42550</v>
      </c>
      <c r="BB37965" s="90" t="s">
        <v>1568</v>
      </c>
      <c r="BC37965" s="90" t="s">
        <v>8872</v>
      </c>
      <c r="BD37965" s="423" t="s">
        <v>1301</v>
      </c>
    </row>
    <row r="37966" spans="53:56" ht="15" x14ac:dyDescent="0.25">
      <c r="BA37966" s="91" t="s">
        <v>42552</v>
      </c>
      <c r="BB37966" s="91" t="s">
        <v>1568</v>
      </c>
      <c r="BC37966" s="91" t="s">
        <v>8872</v>
      </c>
      <c r="BD37966" s="423" t="s">
        <v>1301</v>
      </c>
    </row>
    <row r="37967" spans="53:56" ht="15" x14ac:dyDescent="0.25">
      <c r="BA37967" s="90" t="s">
        <v>42553</v>
      </c>
      <c r="BB37967" s="90" t="s">
        <v>1568</v>
      </c>
      <c r="BC37967" s="90" t="s">
        <v>32115</v>
      </c>
      <c r="BD37967" s="423" t="s">
        <v>1301</v>
      </c>
    </row>
    <row r="37968" spans="53:56" ht="15" x14ac:dyDescent="0.25">
      <c r="BA37968" s="91" t="s">
        <v>42554</v>
      </c>
      <c r="BB37968" s="91" t="s">
        <v>1568</v>
      </c>
      <c r="BC37968" s="91" t="s">
        <v>32115</v>
      </c>
      <c r="BD37968" s="423" t="s">
        <v>1301</v>
      </c>
    </row>
    <row r="37969" spans="53:56" ht="15" x14ac:dyDescent="0.25">
      <c r="BA37969" s="90" t="s">
        <v>42555</v>
      </c>
      <c r="BB37969" s="90" t="s">
        <v>1568</v>
      </c>
      <c r="BC37969" s="90" t="s">
        <v>42551</v>
      </c>
      <c r="BD37969" s="423" t="s">
        <v>1301</v>
      </c>
    </row>
    <row r="37970" spans="53:56" ht="15" x14ac:dyDescent="0.25">
      <c r="BA37970" s="90" t="s">
        <v>42556</v>
      </c>
      <c r="BB37970" s="90" t="s">
        <v>1568</v>
      </c>
      <c r="BC37970" s="90" t="s">
        <v>42557</v>
      </c>
      <c r="BD37970" s="423" t="s">
        <v>1301</v>
      </c>
    </row>
    <row r="37971" spans="53:56" ht="15" x14ac:dyDescent="0.25">
      <c r="BA37971" s="90" t="s">
        <v>42558</v>
      </c>
      <c r="BB37971" s="90" t="s">
        <v>1568</v>
      </c>
      <c r="BC37971" s="90" t="s">
        <v>24481</v>
      </c>
      <c r="BD37971" s="423" t="s">
        <v>1301</v>
      </c>
    </row>
    <row r="37972" spans="53:56" ht="15" x14ac:dyDescent="0.25">
      <c r="BA37972" s="91" t="s">
        <v>42559</v>
      </c>
      <c r="BB37972" s="91" t="s">
        <v>1568</v>
      </c>
      <c r="BC37972" s="91" t="s">
        <v>8872</v>
      </c>
      <c r="BD37972" s="423" t="s">
        <v>1301</v>
      </c>
    </row>
    <row r="37973" spans="53:56" ht="15" x14ac:dyDescent="0.25">
      <c r="BA37973" s="91" t="s">
        <v>42560</v>
      </c>
      <c r="BB37973" s="91" t="s">
        <v>1568</v>
      </c>
      <c r="BC37973" s="91" t="s">
        <v>42557</v>
      </c>
      <c r="BD37973" s="423" t="s">
        <v>1301</v>
      </c>
    </row>
    <row r="37974" spans="53:56" ht="15" x14ac:dyDescent="0.25">
      <c r="BA37974" s="90" t="s">
        <v>42561</v>
      </c>
      <c r="BB37974" s="90" t="s">
        <v>1568</v>
      </c>
      <c r="BC37974" s="90" t="s">
        <v>42551</v>
      </c>
      <c r="BD37974" s="423" t="s">
        <v>1301</v>
      </c>
    </row>
    <row r="37975" spans="53:56" ht="15" x14ac:dyDescent="0.25">
      <c r="BA37975" s="91" t="s">
        <v>42562</v>
      </c>
      <c r="BB37975" s="91" t="s">
        <v>1568</v>
      </c>
      <c r="BC37975" s="91" t="s">
        <v>42563</v>
      </c>
      <c r="BD37975" s="423" t="s">
        <v>1301</v>
      </c>
    </row>
    <row r="37976" spans="53:56" ht="15" x14ac:dyDescent="0.25">
      <c r="BA37976" s="90" t="s">
        <v>42564</v>
      </c>
      <c r="BB37976" s="90" t="s">
        <v>1568</v>
      </c>
      <c r="BC37976" s="90" t="s">
        <v>18574</v>
      </c>
      <c r="BD37976" s="423" t="s">
        <v>1301</v>
      </c>
    </row>
    <row r="37977" spans="53:56" ht="15" x14ac:dyDescent="0.25">
      <c r="BA37977" s="90" t="s">
        <v>42565</v>
      </c>
      <c r="BB37977" s="90" t="s">
        <v>1568</v>
      </c>
      <c r="BC37977" s="90" t="s">
        <v>14774</v>
      </c>
      <c r="BD37977" s="423" t="s">
        <v>1301</v>
      </c>
    </row>
    <row r="37978" spans="53:56" ht="15" x14ac:dyDescent="0.25">
      <c r="BA37978" s="91" t="s">
        <v>42566</v>
      </c>
      <c r="BB37978" s="91" t="s">
        <v>1568</v>
      </c>
      <c r="BC37978" s="91" t="s">
        <v>32115</v>
      </c>
      <c r="BD37978" s="423" t="s">
        <v>1301</v>
      </c>
    </row>
    <row r="37979" spans="53:56" ht="15" x14ac:dyDescent="0.25">
      <c r="BA37979" s="90" t="s">
        <v>42567</v>
      </c>
      <c r="BB37979" s="90" t="s">
        <v>1568</v>
      </c>
      <c r="BC37979" s="90" t="s">
        <v>8872</v>
      </c>
      <c r="BD37979" s="423" t="s">
        <v>1301</v>
      </c>
    </row>
    <row r="37980" spans="53:56" ht="15" x14ac:dyDescent="0.25">
      <c r="BA37980" s="91" t="s">
        <v>42568</v>
      </c>
      <c r="BB37980" s="91" t="s">
        <v>1568</v>
      </c>
      <c r="BC37980" s="91" t="s">
        <v>14774</v>
      </c>
      <c r="BD37980" s="423" t="s">
        <v>1301</v>
      </c>
    </row>
    <row r="37981" spans="53:56" ht="15" x14ac:dyDescent="0.25">
      <c r="BA37981" s="90" t="s">
        <v>42569</v>
      </c>
      <c r="BB37981" s="90" t="s">
        <v>1568</v>
      </c>
      <c r="BC37981" s="90" t="s">
        <v>24481</v>
      </c>
      <c r="BD37981" s="423" t="s">
        <v>1301</v>
      </c>
    </row>
    <row r="37982" spans="53:56" ht="15" x14ac:dyDescent="0.25">
      <c r="BA37982" s="91" t="s">
        <v>42570</v>
      </c>
      <c r="BB37982" s="91" t="s">
        <v>1568</v>
      </c>
      <c r="BC37982" s="91" t="s">
        <v>42571</v>
      </c>
      <c r="BD37982" s="423" t="s">
        <v>1301</v>
      </c>
    </row>
    <row r="37983" spans="53:56" ht="15" x14ac:dyDescent="0.25">
      <c r="BA37983" s="90" t="s">
        <v>42572</v>
      </c>
      <c r="BB37983" s="90" t="s">
        <v>1568</v>
      </c>
      <c r="BC37983" s="90" t="s">
        <v>8872</v>
      </c>
      <c r="BD37983" s="423" t="s">
        <v>1301</v>
      </c>
    </row>
    <row r="37984" spans="53:56" ht="15" x14ac:dyDescent="0.25">
      <c r="BA37984" s="91" t="s">
        <v>42573</v>
      </c>
      <c r="BB37984" s="91" t="s">
        <v>1568</v>
      </c>
      <c r="BC37984" s="91" t="s">
        <v>42571</v>
      </c>
      <c r="BD37984" s="423" t="s">
        <v>1301</v>
      </c>
    </row>
    <row r="37985" spans="53:56" ht="15" x14ac:dyDescent="0.25">
      <c r="BA37985" s="90" t="s">
        <v>42574</v>
      </c>
      <c r="BB37985" s="90" t="s">
        <v>1568</v>
      </c>
      <c r="BC37985" s="90" t="s">
        <v>42571</v>
      </c>
      <c r="BD37985" s="423" t="s">
        <v>1301</v>
      </c>
    </row>
    <row r="37986" spans="53:56" ht="15" x14ac:dyDescent="0.25">
      <c r="BA37986" s="90" t="s">
        <v>42574</v>
      </c>
      <c r="BB37986" s="90" t="s">
        <v>1568</v>
      </c>
      <c r="BC37986" s="90" t="s">
        <v>8872</v>
      </c>
      <c r="BD37986" s="423" t="s">
        <v>1301</v>
      </c>
    </row>
    <row r="37987" spans="53:56" ht="15" x14ac:dyDescent="0.25">
      <c r="BA37987" s="91" t="s">
        <v>42575</v>
      </c>
      <c r="BB37987" s="91" t="s">
        <v>1568</v>
      </c>
      <c r="BC37987" s="91" t="s">
        <v>32115</v>
      </c>
      <c r="BD37987" s="423" t="s">
        <v>1301</v>
      </c>
    </row>
    <row r="37988" spans="53:56" ht="15" x14ac:dyDescent="0.25">
      <c r="BA37988" s="90" t="s">
        <v>42576</v>
      </c>
      <c r="BB37988" s="90" t="s">
        <v>1568</v>
      </c>
      <c r="BC37988" s="90" t="s">
        <v>8872</v>
      </c>
      <c r="BD37988" s="423" t="s">
        <v>1301</v>
      </c>
    </row>
    <row r="37989" spans="53:56" ht="15" x14ac:dyDescent="0.25">
      <c r="BA37989" s="90" t="s">
        <v>42577</v>
      </c>
      <c r="BB37989" s="90" t="s">
        <v>1568</v>
      </c>
      <c r="BC37989" s="90" t="s">
        <v>42578</v>
      </c>
      <c r="BD37989" s="423" t="s">
        <v>1301</v>
      </c>
    </row>
    <row r="37990" spans="53:56" ht="15" x14ac:dyDescent="0.25">
      <c r="BA37990" s="91" t="s">
        <v>42579</v>
      </c>
      <c r="BB37990" s="91" t="s">
        <v>1568</v>
      </c>
      <c r="BC37990" s="91" t="s">
        <v>24481</v>
      </c>
      <c r="BD37990" s="423" t="s">
        <v>1301</v>
      </c>
    </row>
    <row r="37991" spans="53:56" ht="15" x14ac:dyDescent="0.25">
      <c r="BA37991" s="90" t="s">
        <v>42580</v>
      </c>
      <c r="BB37991" s="90" t="s">
        <v>1568</v>
      </c>
      <c r="BC37991" s="90" t="s">
        <v>42571</v>
      </c>
      <c r="BD37991" s="423" t="s">
        <v>1301</v>
      </c>
    </row>
    <row r="37992" spans="53:56" ht="15" x14ac:dyDescent="0.25">
      <c r="BA37992" s="91" t="s">
        <v>42581</v>
      </c>
      <c r="BB37992" s="91" t="s">
        <v>1568</v>
      </c>
      <c r="BC37992" s="91" t="s">
        <v>42578</v>
      </c>
      <c r="BD37992" s="423" t="s">
        <v>1301</v>
      </c>
    </row>
    <row r="37993" spans="53:56" ht="15" x14ac:dyDescent="0.25">
      <c r="BA37993" s="91" t="s">
        <v>42582</v>
      </c>
      <c r="BB37993" s="91" t="s">
        <v>1568</v>
      </c>
      <c r="BC37993" s="91" t="s">
        <v>42578</v>
      </c>
      <c r="BD37993" s="423" t="s">
        <v>1301</v>
      </c>
    </row>
    <row r="37994" spans="53:56" ht="15" x14ac:dyDescent="0.25">
      <c r="BA37994" s="90" t="s">
        <v>42583</v>
      </c>
      <c r="BB37994" s="90" t="s">
        <v>1568</v>
      </c>
      <c r="BC37994" s="90" t="s">
        <v>32115</v>
      </c>
      <c r="BD37994" s="423" t="s">
        <v>1301</v>
      </c>
    </row>
    <row r="37995" spans="53:56" ht="15" x14ac:dyDescent="0.25">
      <c r="BA37995" s="91" t="s">
        <v>42584</v>
      </c>
      <c r="BB37995" s="91" t="s">
        <v>1568</v>
      </c>
      <c r="BC37995" s="91" t="s">
        <v>32115</v>
      </c>
      <c r="BD37995" s="423" t="s">
        <v>1301</v>
      </c>
    </row>
    <row r="37996" spans="53:56" ht="15" x14ac:dyDescent="0.25">
      <c r="BA37996" s="90" t="s">
        <v>42585</v>
      </c>
      <c r="BB37996" s="90" t="s">
        <v>1568</v>
      </c>
      <c r="BC37996" s="90" t="s">
        <v>42578</v>
      </c>
      <c r="BD37996" s="423" t="s">
        <v>1301</v>
      </c>
    </row>
    <row r="37997" spans="53:56" ht="15" x14ac:dyDescent="0.25">
      <c r="BA37997" s="90" t="s">
        <v>42586</v>
      </c>
      <c r="BB37997" s="90" t="s">
        <v>1568</v>
      </c>
      <c r="BC37997" s="90" t="s">
        <v>42571</v>
      </c>
      <c r="BD37997" s="423" t="s">
        <v>1301</v>
      </c>
    </row>
    <row r="37998" spans="53:56" ht="15" x14ac:dyDescent="0.25">
      <c r="BA37998" s="91" t="s">
        <v>42587</v>
      </c>
      <c r="BB37998" s="91" t="s">
        <v>1568</v>
      </c>
      <c r="BC37998" s="91" t="s">
        <v>8872</v>
      </c>
      <c r="BD37998" s="423" t="s">
        <v>1301</v>
      </c>
    </row>
    <row r="37999" spans="53:56" ht="15" x14ac:dyDescent="0.25">
      <c r="BA37999" s="90" t="s">
        <v>42588</v>
      </c>
      <c r="BB37999" s="90" t="s">
        <v>1568</v>
      </c>
      <c r="BC37999" s="90" t="s">
        <v>8872</v>
      </c>
      <c r="BD37999" s="423" t="s">
        <v>1301</v>
      </c>
    </row>
    <row r="38000" spans="53:56" ht="15" x14ac:dyDescent="0.25">
      <c r="BA38000" s="91" t="s">
        <v>42589</v>
      </c>
      <c r="BB38000" s="91" t="s">
        <v>1568</v>
      </c>
      <c r="BC38000" s="91" t="s">
        <v>42383</v>
      </c>
      <c r="BD38000" s="423" t="s">
        <v>1301</v>
      </c>
    </row>
    <row r="38001" spans="53:56" ht="15" x14ac:dyDescent="0.25">
      <c r="BA38001" s="90" t="s">
        <v>42590</v>
      </c>
      <c r="BB38001" s="90" t="s">
        <v>1568</v>
      </c>
      <c r="BC38001" s="90" t="s">
        <v>32115</v>
      </c>
      <c r="BD38001" s="423" t="s">
        <v>1301</v>
      </c>
    </row>
    <row r="38002" spans="53:56" ht="15" x14ac:dyDescent="0.25">
      <c r="BA38002" s="91" t="s">
        <v>42591</v>
      </c>
      <c r="BB38002" s="91" t="s">
        <v>1568</v>
      </c>
      <c r="BC38002" s="91" t="s">
        <v>8872</v>
      </c>
      <c r="BD38002" s="423" t="s">
        <v>1301</v>
      </c>
    </row>
    <row r="38003" spans="53:56" ht="15" x14ac:dyDescent="0.25">
      <c r="BA38003" s="91" t="s">
        <v>42592</v>
      </c>
      <c r="BB38003" s="91" t="s">
        <v>1568</v>
      </c>
      <c r="BC38003" s="91" t="s">
        <v>42578</v>
      </c>
      <c r="BD38003" s="423" t="s">
        <v>1301</v>
      </c>
    </row>
    <row r="38004" spans="53:56" ht="15" x14ac:dyDescent="0.25">
      <c r="BA38004" s="90" t="s">
        <v>42593</v>
      </c>
      <c r="BB38004" s="90" t="s">
        <v>1568</v>
      </c>
      <c r="BC38004" s="90" t="s">
        <v>18574</v>
      </c>
      <c r="BD38004" s="423" t="s">
        <v>1301</v>
      </c>
    </row>
    <row r="38005" spans="53:56" ht="15" x14ac:dyDescent="0.25">
      <c r="BA38005" s="91" t="s">
        <v>42594</v>
      </c>
      <c r="BB38005" s="91" t="s">
        <v>1568</v>
      </c>
      <c r="BC38005" s="91" t="s">
        <v>42557</v>
      </c>
      <c r="BD38005" s="423" t="s">
        <v>1301</v>
      </c>
    </row>
    <row r="38006" spans="53:56" ht="15" x14ac:dyDescent="0.25">
      <c r="BA38006" s="91" t="s">
        <v>42595</v>
      </c>
      <c r="BB38006" s="91" t="s">
        <v>1568</v>
      </c>
      <c r="BC38006" s="91" t="s">
        <v>8872</v>
      </c>
      <c r="BD38006" s="423" t="s">
        <v>1301</v>
      </c>
    </row>
    <row r="38007" spans="53:56" ht="15" x14ac:dyDescent="0.25">
      <c r="BA38007" s="90" t="s">
        <v>42596</v>
      </c>
      <c r="BB38007" s="90" t="s">
        <v>1568</v>
      </c>
      <c r="BC38007" s="90" t="s">
        <v>42383</v>
      </c>
      <c r="BD38007" s="423" t="s">
        <v>1301</v>
      </c>
    </row>
    <row r="38008" spans="53:56" ht="15" x14ac:dyDescent="0.25">
      <c r="BA38008" s="91" t="s">
        <v>42597</v>
      </c>
      <c r="BB38008" s="91" t="s">
        <v>1568</v>
      </c>
      <c r="BC38008" s="91" t="s">
        <v>42563</v>
      </c>
      <c r="BD38008" s="423" t="s">
        <v>1301</v>
      </c>
    </row>
    <row r="38009" spans="53:56" ht="15" x14ac:dyDescent="0.25">
      <c r="BA38009" s="90" t="s">
        <v>42598</v>
      </c>
      <c r="BB38009" s="90" t="s">
        <v>1568</v>
      </c>
      <c r="BC38009" s="90" t="s">
        <v>42578</v>
      </c>
      <c r="BD38009" s="423" t="s">
        <v>1301</v>
      </c>
    </row>
    <row r="38010" spans="53:56" ht="15" x14ac:dyDescent="0.25">
      <c r="BA38010" s="91" t="s">
        <v>42599</v>
      </c>
      <c r="BB38010" s="91" t="s">
        <v>1568</v>
      </c>
      <c r="BC38010" s="91" t="s">
        <v>42563</v>
      </c>
      <c r="BD38010" s="423" t="s">
        <v>1301</v>
      </c>
    </row>
    <row r="38011" spans="53:56" ht="15" x14ac:dyDescent="0.25">
      <c r="BA38011" s="90" t="s">
        <v>42600</v>
      </c>
      <c r="BB38011" s="90" t="s">
        <v>1568</v>
      </c>
      <c r="BC38011" s="90" t="s">
        <v>8872</v>
      </c>
      <c r="BD38011" s="423" t="s">
        <v>1301</v>
      </c>
    </row>
    <row r="38012" spans="53:56" ht="15" x14ac:dyDescent="0.25">
      <c r="BA38012" s="91" t="s">
        <v>42601</v>
      </c>
      <c r="BB38012" s="91" t="s">
        <v>1568</v>
      </c>
      <c r="BC38012" s="91" t="s">
        <v>42383</v>
      </c>
      <c r="BD38012" s="423" t="s">
        <v>1301</v>
      </c>
    </row>
    <row r="38013" spans="53:56" ht="15" x14ac:dyDescent="0.25">
      <c r="BA38013" s="90" t="s">
        <v>42602</v>
      </c>
      <c r="BB38013" s="90" t="s">
        <v>1568</v>
      </c>
      <c r="BC38013" s="90" t="s">
        <v>14774</v>
      </c>
      <c r="BD38013" s="423" t="s">
        <v>1301</v>
      </c>
    </row>
    <row r="38014" spans="53:56" ht="15" x14ac:dyDescent="0.25">
      <c r="BA38014" s="91" t="s">
        <v>42603</v>
      </c>
      <c r="BB38014" s="91" t="s">
        <v>1568</v>
      </c>
      <c r="BC38014" s="91" t="s">
        <v>42551</v>
      </c>
      <c r="BD38014" s="423" t="s">
        <v>1301</v>
      </c>
    </row>
    <row r="38015" spans="53:56" ht="15" x14ac:dyDescent="0.25">
      <c r="BA38015" s="90" t="s">
        <v>42604</v>
      </c>
      <c r="BB38015" s="90" t="s">
        <v>1568</v>
      </c>
      <c r="BC38015" s="90" t="s">
        <v>32115</v>
      </c>
      <c r="BD38015" s="423" t="s">
        <v>1301</v>
      </c>
    </row>
    <row r="38016" spans="53:56" ht="15" x14ac:dyDescent="0.25">
      <c r="BA38016" s="91" t="s">
        <v>42605</v>
      </c>
      <c r="BB38016" s="91" t="s">
        <v>1568</v>
      </c>
      <c r="BC38016" s="91" t="s">
        <v>42571</v>
      </c>
      <c r="BD38016" s="423" t="s">
        <v>1301</v>
      </c>
    </row>
    <row r="38017" spans="53:56" ht="15" x14ac:dyDescent="0.25">
      <c r="BA38017" s="90" t="s">
        <v>42606</v>
      </c>
      <c r="BB38017" s="90" t="s">
        <v>1568</v>
      </c>
      <c r="BC38017" s="90" t="s">
        <v>42563</v>
      </c>
      <c r="BD38017" s="423" t="s">
        <v>1301</v>
      </c>
    </row>
    <row r="38018" spans="53:56" ht="15" x14ac:dyDescent="0.25">
      <c r="BA38018" s="91" t="s">
        <v>42607</v>
      </c>
      <c r="BB38018" s="91" t="s">
        <v>1568</v>
      </c>
      <c r="BC38018" s="91" t="s">
        <v>42578</v>
      </c>
      <c r="BD38018" s="423" t="s">
        <v>1301</v>
      </c>
    </row>
    <row r="38019" spans="53:56" ht="15" x14ac:dyDescent="0.25">
      <c r="BA38019" s="91" t="s">
        <v>42608</v>
      </c>
      <c r="BB38019" s="91" t="s">
        <v>1568</v>
      </c>
      <c r="BC38019" s="91" t="s">
        <v>42563</v>
      </c>
      <c r="BD38019" s="423" t="s">
        <v>1301</v>
      </c>
    </row>
    <row r="38020" spans="53:56" ht="15" x14ac:dyDescent="0.25">
      <c r="BA38020" s="90" t="s">
        <v>42609</v>
      </c>
      <c r="BB38020" s="90" t="s">
        <v>1568</v>
      </c>
      <c r="BC38020" s="90" t="s">
        <v>14774</v>
      </c>
      <c r="BD38020" s="423" t="s">
        <v>1301</v>
      </c>
    </row>
    <row r="38021" spans="53:56" ht="15" x14ac:dyDescent="0.25">
      <c r="BA38021" s="91" t="s">
        <v>42610</v>
      </c>
      <c r="BB38021" s="91" t="s">
        <v>1568</v>
      </c>
      <c r="BC38021" s="91" t="s">
        <v>42383</v>
      </c>
      <c r="BD38021" s="423" t="s">
        <v>1301</v>
      </c>
    </row>
    <row r="38022" spans="53:56" ht="15" x14ac:dyDescent="0.25">
      <c r="BA38022" s="90" t="s">
        <v>42611</v>
      </c>
      <c r="BB38022" s="90" t="s">
        <v>1568</v>
      </c>
      <c r="BC38022" s="90" t="s">
        <v>42578</v>
      </c>
      <c r="BD38022" s="423" t="s">
        <v>1301</v>
      </c>
    </row>
    <row r="38023" spans="53:56" ht="15" x14ac:dyDescent="0.25">
      <c r="BA38023" s="91" t="s">
        <v>42612</v>
      </c>
      <c r="BB38023" s="91" t="s">
        <v>1568</v>
      </c>
      <c r="BC38023" s="91" t="s">
        <v>42563</v>
      </c>
      <c r="BD38023" s="423" t="s">
        <v>1301</v>
      </c>
    </row>
    <row r="38024" spans="53:56" ht="15" x14ac:dyDescent="0.25">
      <c r="BA38024" s="90" t="s">
        <v>42613</v>
      </c>
      <c r="BB38024" s="90" t="s">
        <v>1568</v>
      </c>
      <c r="BC38024" s="90" t="s">
        <v>42563</v>
      </c>
      <c r="BD38024" s="423" t="s">
        <v>1301</v>
      </c>
    </row>
    <row r="38025" spans="53:56" ht="15" x14ac:dyDescent="0.25">
      <c r="BA38025" s="91" t="s">
        <v>42614</v>
      </c>
      <c r="BB38025" s="91" t="s">
        <v>1568</v>
      </c>
      <c r="BC38025" s="91" t="s">
        <v>42563</v>
      </c>
      <c r="BD38025" s="423" t="s">
        <v>1301</v>
      </c>
    </row>
    <row r="38026" spans="53:56" ht="15" x14ac:dyDescent="0.25">
      <c r="BA38026" s="91" t="s">
        <v>42615</v>
      </c>
      <c r="BB38026" s="91" t="s">
        <v>1568</v>
      </c>
      <c r="BC38026" s="91" t="s">
        <v>24481</v>
      </c>
      <c r="BD38026" s="423" t="s">
        <v>1301</v>
      </c>
    </row>
    <row r="38027" spans="53:56" ht="15" x14ac:dyDescent="0.25">
      <c r="BA38027" s="90" t="s">
        <v>42616</v>
      </c>
      <c r="BB38027" s="90" t="s">
        <v>1568</v>
      </c>
      <c r="BC38027" s="90" t="s">
        <v>24481</v>
      </c>
      <c r="BD38027" s="423" t="s">
        <v>1301</v>
      </c>
    </row>
    <row r="38028" spans="53:56" ht="15" x14ac:dyDescent="0.25">
      <c r="BA38028" s="91" t="s">
        <v>42617</v>
      </c>
      <c r="BB38028" s="91" t="s">
        <v>1568</v>
      </c>
      <c r="BC38028" s="91" t="s">
        <v>42383</v>
      </c>
      <c r="BD38028" s="423" t="s">
        <v>1301</v>
      </c>
    </row>
    <row r="38029" spans="53:56" ht="15" x14ac:dyDescent="0.25">
      <c r="BA38029" s="90" t="s">
        <v>42618</v>
      </c>
      <c r="BB38029" s="90" t="s">
        <v>1568</v>
      </c>
      <c r="BC38029" s="90" t="s">
        <v>42383</v>
      </c>
      <c r="BD38029" s="423" t="s">
        <v>1301</v>
      </c>
    </row>
    <row r="38030" spans="53:56" ht="15" x14ac:dyDescent="0.25">
      <c r="BA38030" s="91" t="s">
        <v>42619</v>
      </c>
      <c r="BB38030" s="91" t="s">
        <v>1568</v>
      </c>
      <c r="BC38030" s="91" t="s">
        <v>42383</v>
      </c>
      <c r="BD38030" s="423" t="s">
        <v>1301</v>
      </c>
    </row>
    <row r="38031" spans="53:56" ht="15" x14ac:dyDescent="0.25">
      <c r="BA38031" s="90" t="s">
        <v>42619</v>
      </c>
      <c r="BB38031" s="90" t="s">
        <v>1568</v>
      </c>
      <c r="BC38031" s="90" t="s">
        <v>42620</v>
      </c>
      <c r="BD38031" s="423" t="s">
        <v>1301</v>
      </c>
    </row>
    <row r="38032" spans="53:56" ht="15" x14ac:dyDescent="0.25">
      <c r="BA38032" s="91" t="s">
        <v>42621</v>
      </c>
      <c r="BB38032" s="91" t="s">
        <v>1568</v>
      </c>
      <c r="BC38032" s="91" t="s">
        <v>42383</v>
      </c>
      <c r="BD38032" s="423" t="s">
        <v>1301</v>
      </c>
    </row>
    <row r="38033" spans="53:56" ht="15" x14ac:dyDescent="0.25">
      <c r="BA38033" s="90" t="s">
        <v>42621</v>
      </c>
      <c r="BB38033" s="90" t="s">
        <v>1568</v>
      </c>
      <c r="BC38033" s="90" t="s">
        <v>42384</v>
      </c>
      <c r="BD38033" s="423" t="s">
        <v>1301</v>
      </c>
    </row>
    <row r="38034" spans="53:56" ht="15" x14ac:dyDescent="0.25">
      <c r="BA38034" s="91" t="s">
        <v>42622</v>
      </c>
      <c r="BB38034" s="91" t="s">
        <v>1568</v>
      </c>
      <c r="BC38034" s="91" t="s">
        <v>42383</v>
      </c>
      <c r="BD38034" s="423" t="s">
        <v>1301</v>
      </c>
    </row>
    <row r="38035" spans="53:56" ht="15" x14ac:dyDescent="0.25">
      <c r="BA38035" s="90" t="s">
        <v>42623</v>
      </c>
      <c r="BB38035" s="90" t="s">
        <v>1568</v>
      </c>
      <c r="BC38035" s="90" t="s">
        <v>42620</v>
      </c>
      <c r="BD38035" s="423" t="s">
        <v>1301</v>
      </c>
    </row>
    <row r="38036" spans="53:56" ht="15" x14ac:dyDescent="0.25">
      <c r="BA38036" s="91" t="s">
        <v>42624</v>
      </c>
      <c r="BB38036" s="91" t="s">
        <v>1568</v>
      </c>
      <c r="BC38036" s="91" t="s">
        <v>42620</v>
      </c>
      <c r="BD38036" s="423" t="s">
        <v>1301</v>
      </c>
    </row>
    <row r="38037" spans="53:56" ht="15" x14ac:dyDescent="0.25">
      <c r="BA38037" s="90" t="s">
        <v>42625</v>
      </c>
      <c r="BB38037" s="90" t="s">
        <v>1568</v>
      </c>
      <c r="BC38037" s="90" t="s">
        <v>42620</v>
      </c>
      <c r="BD38037" s="423" t="s">
        <v>1301</v>
      </c>
    </row>
    <row r="38038" spans="53:56" ht="15" x14ac:dyDescent="0.25">
      <c r="BA38038" s="91" t="s">
        <v>42625</v>
      </c>
      <c r="BB38038" s="91" t="s">
        <v>1568</v>
      </c>
      <c r="BC38038" s="91" t="s">
        <v>42384</v>
      </c>
      <c r="BD38038" s="423" t="s">
        <v>1301</v>
      </c>
    </row>
    <row r="38039" spans="53:56" ht="15" x14ac:dyDescent="0.25">
      <c r="BA38039" s="91" t="s">
        <v>42626</v>
      </c>
      <c r="BB38039" s="91" t="s">
        <v>1568</v>
      </c>
      <c r="BC38039" s="91" t="s">
        <v>42384</v>
      </c>
      <c r="BD38039" s="423" t="s">
        <v>1301</v>
      </c>
    </row>
    <row r="38040" spans="53:56" ht="15" x14ac:dyDescent="0.25">
      <c r="BA38040" s="90" t="s">
        <v>42627</v>
      </c>
      <c r="BB38040" s="90" t="s">
        <v>1568</v>
      </c>
      <c r="BC38040" s="90" t="s">
        <v>42620</v>
      </c>
      <c r="BD38040" s="423" t="s">
        <v>1301</v>
      </c>
    </row>
    <row r="38041" spans="53:56" ht="15" x14ac:dyDescent="0.25">
      <c r="BA38041" s="91" t="s">
        <v>42628</v>
      </c>
      <c r="BB38041" s="91" t="s">
        <v>1568</v>
      </c>
      <c r="BC38041" s="91" t="s">
        <v>42383</v>
      </c>
      <c r="BD38041" s="423" t="s">
        <v>1301</v>
      </c>
    </row>
    <row r="38042" spans="53:56" ht="15" x14ac:dyDescent="0.25">
      <c r="BA38042" s="91" t="s">
        <v>42628</v>
      </c>
      <c r="BB38042" s="91" t="s">
        <v>1568</v>
      </c>
      <c r="BC38042" s="91" t="s">
        <v>42384</v>
      </c>
      <c r="BD38042" s="423" t="s">
        <v>1301</v>
      </c>
    </row>
    <row r="38043" spans="53:56" ht="15" x14ac:dyDescent="0.25">
      <c r="BA38043" s="90" t="s">
        <v>42629</v>
      </c>
      <c r="BB38043" s="90" t="s">
        <v>1568</v>
      </c>
      <c r="BC38043" s="90" t="s">
        <v>42620</v>
      </c>
      <c r="BD38043" s="423" t="s">
        <v>1301</v>
      </c>
    </row>
    <row r="38044" spans="53:56" ht="15" x14ac:dyDescent="0.25">
      <c r="BA38044" s="91" t="s">
        <v>42630</v>
      </c>
      <c r="BB38044" s="91" t="s">
        <v>1568</v>
      </c>
      <c r="BC38044" s="91" t="s">
        <v>42384</v>
      </c>
      <c r="BD38044" s="423" t="s">
        <v>1301</v>
      </c>
    </row>
    <row r="38045" spans="53:56" ht="15" x14ac:dyDescent="0.25">
      <c r="BA38045" s="90" t="s">
        <v>42631</v>
      </c>
      <c r="BB38045" s="90" t="s">
        <v>1568</v>
      </c>
      <c r="BC38045" s="90" t="s">
        <v>42620</v>
      </c>
      <c r="BD38045" s="423" t="s">
        <v>1301</v>
      </c>
    </row>
    <row r="38046" spans="53:56" ht="15" x14ac:dyDescent="0.25">
      <c r="BA38046" s="91" t="s">
        <v>42632</v>
      </c>
      <c r="BB38046" s="91" t="s">
        <v>1568</v>
      </c>
      <c r="BC38046" s="91" t="s">
        <v>42620</v>
      </c>
      <c r="BD38046" s="423" t="s">
        <v>1301</v>
      </c>
    </row>
    <row r="38047" spans="53:56" ht="15" x14ac:dyDescent="0.25">
      <c r="BA38047" s="90" t="s">
        <v>42633</v>
      </c>
      <c r="BB38047" s="90" t="s">
        <v>1568</v>
      </c>
      <c r="BC38047" s="90" t="s">
        <v>42620</v>
      </c>
      <c r="BD38047" s="423" t="s">
        <v>1301</v>
      </c>
    </row>
    <row r="38048" spans="53:56" ht="15" x14ac:dyDescent="0.25">
      <c r="BA38048" s="91" t="s">
        <v>42634</v>
      </c>
      <c r="BB38048" s="91" t="s">
        <v>1568</v>
      </c>
      <c r="BC38048" s="91" t="s">
        <v>42620</v>
      </c>
      <c r="BD38048" s="423" t="s">
        <v>1301</v>
      </c>
    </row>
    <row r="38049" spans="53:56" ht="15" x14ac:dyDescent="0.25">
      <c r="BA38049" s="90" t="s">
        <v>42635</v>
      </c>
      <c r="BB38049" s="90" t="s">
        <v>1568</v>
      </c>
      <c r="BC38049" s="90" t="s">
        <v>42620</v>
      </c>
      <c r="BD38049" s="423" t="s">
        <v>1301</v>
      </c>
    </row>
    <row r="38050" spans="53:56" ht="15" x14ac:dyDescent="0.25">
      <c r="BA38050" s="91" t="s">
        <v>42636</v>
      </c>
      <c r="BB38050" s="91" t="s">
        <v>1568</v>
      </c>
      <c r="BC38050" s="91" t="s">
        <v>42620</v>
      </c>
      <c r="BD38050" s="423" t="s">
        <v>1301</v>
      </c>
    </row>
    <row r="38051" spans="53:56" ht="15" x14ac:dyDescent="0.25">
      <c r="BA38051" s="90" t="s">
        <v>42637</v>
      </c>
      <c r="BB38051" s="90" t="s">
        <v>1568</v>
      </c>
      <c r="BC38051" s="90" t="s">
        <v>42620</v>
      </c>
      <c r="BD38051" s="423" t="s">
        <v>1301</v>
      </c>
    </row>
    <row r="38052" spans="53:56" ht="15" x14ac:dyDescent="0.25">
      <c r="BA38052" s="91" t="s">
        <v>42638</v>
      </c>
      <c r="BB38052" s="91" t="s">
        <v>1568</v>
      </c>
      <c r="BC38052" s="91" t="s">
        <v>42620</v>
      </c>
      <c r="BD38052" s="423" t="s">
        <v>1301</v>
      </c>
    </row>
    <row r="38053" spans="53:56" ht="15" x14ac:dyDescent="0.25">
      <c r="BA38053" s="91" t="s">
        <v>42639</v>
      </c>
      <c r="BB38053" s="91" t="s">
        <v>1568</v>
      </c>
      <c r="BC38053" s="91" t="s">
        <v>42384</v>
      </c>
      <c r="BD38053" s="423" t="s">
        <v>1301</v>
      </c>
    </row>
    <row r="38054" spans="53:56" ht="15" x14ac:dyDescent="0.25">
      <c r="BA38054" s="90" t="s">
        <v>42640</v>
      </c>
      <c r="BB38054" s="90" t="s">
        <v>1568</v>
      </c>
      <c r="BC38054" s="90" t="s">
        <v>42620</v>
      </c>
      <c r="BD38054" s="423" t="s">
        <v>1301</v>
      </c>
    </row>
    <row r="38055" spans="53:56" ht="15" x14ac:dyDescent="0.25">
      <c r="BA38055" s="91" t="s">
        <v>42641</v>
      </c>
      <c r="BB38055" s="91" t="s">
        <v>1568</v>
      </c>
      <c r="BC38055" s="91" t="s">
        <v>42383</v>
      </c>
      <c r="BD38055" s="423" t="s">
        <v>1301</v>
      </c>
    </row>
    <row r="38056" spans="53:56" ht="15" x14ac:dyDescent="0.25">
      <c r="BA38056" s="90" t="s">
        <v>42642</v>
      </c>
      <c r="BB38056" s="90" t="s">
        <v>1568</v>
      </c>
      <c r="BC38056" s="90" t="s">
        <v>42384</v>
      </c>
      <c r="BD38056" s="423" t="s">
        <v>1301</v>
      </c>
    </row>
    <row r="38057" spans="53:56" ht="15" x14ac:dyDescent="0.25">
      <c r="BA38057" s="91" t="s">
        <v>42643</v>
      </c>
      <c r="BB38057" s="91" t="s">
        <v>1568</v>
      </c>
      <c r="BC38057" s="91" t="s">
        <v>42620</v>
      </c>
      <c r="BD38057" s="423" t="s">
        <v>1301</v>
      </c>
    </row>
    <row r="38058" spans="53:56" ht="15" x14ac:dyDescent="0.25">
      <c r="BA38058" s="90" t="s">
        <v>42644</v>
      </c>
      <c r="BB38058" s="90" t="s">
        <v>1568</v>
      </c>
      <c r="BC38058" s="90" t="s">
        <v>42620</v>
      </c>
      <c r="BD38058" s="423" t="s">
        <v>1301</v>
      </c>
    </row>
    <row r="38059" spans="53:56" ht="15" x14ac:dyDescent="0.25">
      <c r="BA38059" s="91" t="s">
        <v>42645</v>
      </c>
      <c r="BB38059" s="91" t="s">
        <v>1568</v>
      </c>
      <c r="BC38059" s="91" t="s">
        <v>42620</v>
      </c>
      <c r="BD38059" s="423" t="s">
        <v>1301</v>
      </c>
    </row>
    <row r="38060" spans="53:56" ht="15" x14ac:dyDescent="0.25">
      <c r="BA38060" s="90" t="s">
        <v>42646</v>
      </c>
      <c r="BB38060" s="90" t="s">
        <v>1568</v>
      </c>
      <c r="BC38060" s="90" t="s">
        <v>42620</v>
      </c>
      <c r="BD38060" s="423" t="s">
        <v>1301</v>
      </c>
    </row>
    <row r="38061" spans="53:56" ht="15" x14ac:dyDescent="0.25">
      <c r="BA38061" s="91" t="s">
        <v>42647</v>
      </c>
      <c r="BB38061" s="91" t="s">
        <v>1568</v>
      </c>
      <c r="BC38061" s="91" t="s">
        <v>42620</v>
      </c>
      <c r="BD38061" s="423" t="s">
        <v>1301</v>
      </c>
    </row>
    <row r="38062" spans="53:56" ht="15" x14ac:dyDescent="0.25">
      <c r="BA38062" s="91" t="s">
        <v>42648</v>
      </c>
      <c r="BB38062" s="91" t="s">
        <v>1568</v>
      </c>
      <c r="BC38062" s="91" t="s">
        <v>42383</v>
      </c>
      <c r="BD38062" s="423" t="s">
        <v>1301</v>
      </c>
    </row>
    <row r="38063" spans="53:56" ht="15" x14ac:dyDescent="0.25">
      <c r="BA38063" s="90" t="s">
        <v>42648</v>
      </c>
      <c r="BB38063" s="90" t="s">
        <v>1568</v>
      </c>
      <c r="BC38063" s="90" t="s">
        <v>42620</v>
      </c>
      <c r="BD38063" s="423" t="s">
        <v>1301</v>
      </c>
    </row>
    <row r="38064" spans="53:56" ht="15" x14ac:dyDescent="0.25">
      <c r="BA38064" s="91" t="s">
        <v>42649</v>
      </c>
      <c r="BB38064" s="91" t="s">
        <v>1568</v>
      </c>
      <c r="BC38064" s="91" t="s">
        <v>42620</v>
      </c>
      <c r="BD38064" s="423" t="s">
        <v>1301</v>
      </c>
    </row>
    <row r="38065" spans="53:56" ht="15" x14ac:dyDescent="0.25">
      <c r="BA38065" s="90" t="s">
        <v>42650</v>
      </c>
      <c r="BB38065" s="90" t="s">
        <v>1568</v>
      </c>
      <c r="BC38065" s="90" t="s">
        <v>42384</v>
      </c>
      <c r="BD38065" s="423" t="s">
        <v>1301</v>
      </c>
    </row>
    <row r="38066" spans="53:56" ht="15" x14ac:dyDescent="0.25">
      <c r="BA38066" s="91" t="s">
        <v>42651</v>
      </c>
      <c r="BB38066" s="91" t="s">
        <v>1568</v>
      </c>
      <c r="BC38066" s="91" t="s">
        <v>42384</v>
      </c>
      <c r="BD38066" s="423" t="s">
        <v>1301</v>
      </c>
    </row>
    <row r="38067" spans="53:56" ht="15" x14ac:dyDescent="0.25">
      <c r="BA38067" s="90" t="s">
        <v>42652</v>
      </c>
      <c r="BB38067" s="90" t="s">
        <v>1568</v>
      </c>
      <c r="BC38067" s="90" t="s">
        <v>42383</v>
      </c>
      <c r="BD38067" s="423" t="s">
        <v>1301</v>
      </c>
    </row>
    <row r="38068" spans="53:56" ht="15" x14ac:dyDescent="0.25">
      <c r="BA38068" s="91" t="s">
        <v>42653</v>
      </c>
      <c r="BB38068" s="91" t="s">
        <v>1568</v>
      </c>
      <c r="BC38068" s="91" t="s">
        <v>42620</v>
      </c>
      <c r="BD38068" s="423" t="s">
        <v>1301</v>
      </c>
    </row>
    <row r="38069" spans="53:56" ht="15" x14ac:dyDescent="0.25">
      <c r="BA38069" s="90" t="s">
        <v>42654</v>
      </c>
      <c r="BB38069" s="90" t="s">
        <v>1568</v>
      </c>
      <c r="BC38069" s="90" t="s">
        <v>42384</v>
      </c>
      <c r="BD38069" s="423" t="s">
        <v>1301</v>
      </c>
    </row>
    <row r="38070" spans="53:56" ht="15" x14ac:dyDescent="0.25">
      <c r="BA38070" s="91" t="s">
        <v>42655</v>
      </c>
      <c r="BB38070" s="91" t="s">
        <v>1568</v>
      </c>
      <c r="BC38070" s="91" t="s">
        <v>42620</v>
      </c>
      <c r="BD38070" s="423" t="s">
        <v>1301</v>
      </c>
    </row>
    <row r="38071" spans="53:56" ht="15" x14ac:dyDescent="0.25">
      <c r="BA38071" s="90" t="s">
        <v>42656</v>
      </c>
      <c r="BB38071" s="90" t="s">
        <v>1568</v>
      </c>
      <c r="BC38071" s="90" t="s">
        <v>42620</v>
      </c>
      <c r="BD38071" s="423" t="s">
        <v>1301</v>
      </c>
    </row>
    <row r="38072" spans="53:56" ht="15" x14ac:dyDescent="0.25">
      <c r="BA38072" s="91" t="s">
        <v>42657</v>
      </c>
      <c r="BB38072" s="91" t="s">
        <v>1568</v>
      </c>
      <c r="BC38072" s="91" t="s">
        <v>42620</v>
      </c>
      <c r="BD38072" s="423" t="s">
        <v>1301</v>
      </c>
    </row>
    <row r="38073" spans="53:56" ht="15" x14ac:dyDescent="0.25">
      <c r="BA38073" s="90" t="s">
        <v>42658</v>
      </c>
      <c r="BB38073" s="90" t="s">
        <v>1568</v>
      </c>
      <c r="BC38073" s="90" t="s">
        <v>42620</v>
      </c>
      <c r="BD38073" s="423" t="s">
        <v>1301</v>
      </c>
    </row>
    <row r="38074" spans="53:56" ht="15" x14ac:dyDescent="0.25">
      <c r="BA38074" s="90" t="s">
        <v>42658</v>
      </c>
      <c r="BB38074" s="90" t="s">
        <v>1568</v>
      </c>
      <c r="BC38074" s="90" t="s">
        <v>42384</v>
      </c>
      <c r="BD38074" s="423" t="s">
        <v>1301</v>
      </c>
    </row>
    <row r="38075" spans="53:56" ht="15" x14ac:dyDescent="0.25">
      <c r="BA38075" s="91" t="s">
        <v>42659</v>
      </c>
      <c r="BB38075" s="91" t="s">
        <v>1568</v>
      </c>
      <c r="BC38075" s="91" t="s">
        <v>42384</v>
      </c>
      <c r="BD38075" s="423" t="s">
        <v>1301</v>
      </c>
    </row>
    <row r="38076" spans="53:56" ht="15" x14ac:dyDescent="0.25">
      <c r="BA38076" s="90" t="s">
        <v>42660</v>
      </c>
      <c r="BB38076" s="90" t="s">
        <v>1568</v>
      </c>
      <c r="BC38076" s="90" t="s">
        <v>42620</v>
      </c>
      <c r="BD38076" s="423" t="s">
        <v>1301</v>
      </c>
    </row>
    <row r="38077" spans="53:56" ht="15" x14ac:dyDescent="0.25">
      <c r="BA38077" s="91" t="s">
        <v>42661</v>
      </c>
      <c r="BB38077" s="91" t="s">
        <v>1568</v>
      </c>
      <c r="BC38077" s="91" t="s">
        <v>10809</v>
      </c>
      <c r="BD38077" s="423" t="s">
        <v>1301</v>
      </c>
    </row>
    <row r="38078" spans="53:56" ht="15" x14ac:dyDescent="0.25">
      <c r="BA38078" s="90" t="s">
        <v>42661</v>
      </c>
      <c r="BB38078" s="90" t="s">
        <v>1568</v>
      </c>
      <c r="BC38078" s="90" t="s">
        <v>42384</v>
      </c>
      <c r="BD38078" s="423" t="s">
        <v>1301</v>
      </c>
    </row>
    <row r="38079" spans="53:56" ht="15" x14ac:dyDescent="0.25">
      <c r="BA38079" s="90" t="s">
        <v>42662</v>
      </c>
      <c r="BB38079" s="90" t="s">
        <v>1568</v>
      </c>
      <c r="BC38079" s="90" t="s">
        <v>10809</v>
      </c>
      <c r="BD38079" s="423" t="s">
        <v>1301</v>
      </c>
    </row>
    <row r="38080" spans="53:56" ht="15" x14ac:dyDescent="0.25">
      <c r="BA38080" s="91" t="s">
        <v>42663</v>
      </c>
      <c r="BB38080" s="91" t="s">
        <v>1568</v>
      </c>
      <c r="BC38080" s="91" t="s">
        <v>42384</v>
      </c>
      <c r="BD38080" s="423" t="s">
        <v>1301</v>
      </c>
    </row>
    <row r="38081" spans="53:56" ht="15" x14ac:dyDescent="0.25">
      <c r="BA38081" s="90" t="s">
        <v>42664</v>
      </c>
      <c r="BB38081" s="90" t="s">
        <v>1568</v>
      </c>
      <c r="BC38081" s="90" t="s">
        <v>42384</v>
      </c>
      <c r="BD38081" s="423" t="s">
        <v>1301</v>
      </c>
    </row>
    <row r="38082" spans="53:56" ht="15" x14ac:dyDescent="0.25">
      <c r="BA38082" s="91" t="s">
        <v>42665</v>
      </c>
      <c r="BB38082" s="91" t="s">
        <v>1568</v>
      </c>
      <c r="BC38082" s="91" t="s">
        <v>42384</v>
      </c>
      <c r="BD38082" s="423" t="s">
        <v>1301</v>
      </c>
    </row>
    <row r="38083" spans="53:56" ht="15" x14ac:dyDescent="0.25">
      <c r="BA38083" s="90" t="s">
        <v>42666</v>
      </c>
      <c r="BB38083" s="90" t="s">
        <v>1568</v>
      </c>
      <c r="BC38083" s="90" t="s">
        <v>42384</v>
      </c>
      <c r="BD38083" s="423" t="s">
        <v>1301</v>
      </c>
    </row>
    <row r="38084" spans="53:56" ht="15" x14ac:dyDescent="0.25">
      <c r="BA38084" s="91" t="s">
        <v>42667</v>
      </c>
      <c r="BB38084" s="91" t="s">
        <v>1568</v>
      </c>
      <c r="BC38084" s="91" t="s">
        <v>10809</v>
      </c>
      <c r="BD38084" s="423" t="s">
        <v>1301</v>
      </c>
    </row>
    <row r="38085" spans="53:56" ht="15" x14ac:dyDescent="0.25">
      <c r="BA38085" s="90" t="s">
        <v>42668</v>
      </c>
      <c r="BB38085" s="90" t="s">
        <v>1568</v>
      </c>
      <c r="BC38085" s="90" t="s">
        <v>42384</v>
      </c>
      <c r="BD38085" s="423" t="s">
        <v>1301</v>
      </c>
    </row>
    <row r="38086" spans="53:56" ht="15" x14ac:dyDescent="0.25">
      <c r="BA38086" s="91" t="s">
        <v>42669</v>
      </c>
      <c r="BB38086" s="91" t="s">
        <v>1568</v>
      </c>
      <c r="BC38086" s="91" t="s">
        <v>42384</v>
      </c>
      <c r="BD38086" s="423" t="s">
        <v>1301</v>
      </c>
    </row>
    <row r="38087" spans="53:56" ht="15" x14ac:dyDescent="0.25">
      <c r="BA38087" s="90" t="s">
        <v>42670</v>
      </c>
      <c r="BB38087" s="90" t="s">
        <v>1568</v>
      </c>
      <c r="BC38087" s="90" t="s">
        <v>42384</v>
      </c>
      <c r="BD38087" s="423" t="s">
        <v>1301</v>
      </c>
    </row>
    <row r="38088" spans="53:56" ht="15" x14ac:dyDescent="0.25">
      <c r="BA38088" s="91" t="s">
        <v>42671</v>
      </c>
      <c r="BB38088" s="91" t="s">
        <v>1568</v>
      </c>
      <c r="BC38088" s="91" t="s">
        <v>42384</v>
      </c>
      <c r="BD38088" s="423" t="s">
        <v>1301</v>
      </c>
    </row>
    <row r="38089" spans="53:56" ht="15" x14ac:dyDescent="0.25">
      <c r="BA38089" s="90" t="s">
        <v>42672</v>
      </c>
      <c r="BB38089" s="90" t="s">
        <v>1568</v>
      </c>
      <c r="BC38089" s="90" t="s">
        <v>42384</v>
      </c>
      <c r="BD38089" s="423" t="s">
        <v>1301</v>
      </c>
    </row>
    <row r="38090" spans="53:56" ht="15" x14ac:dyDescent="0.25">
      <c r="BA38090" s="91" t="s">
        <v>42673</v>
      </c>
      <c r="BB38090" s="91" t="s">
        <v>1568</v>
      </c>
      <c r="BC38090" s="91" t="s">
        <v>42384</v>
      </c>
      <c r="BD38090" s="423" t="s">
        <v>1301</v>
      </c>
    </row>
    <row r="38091" spans="53:56" ht="15" x14ac:dyDescent="0.25">
      <c r="BA38091" s="90" t="s">
        <v>42674</v>
      </c>
      <c r="BB38091" s="90" t="s">
        <v>1568</v>
      </c>
      <c r="BC38091" s="90" t="s">
        <v>42384</v>
      </c>
      <c r="BD38091" s="423" t="s">
        <v>1301</v>
      </c>
    </row>
    <row r="38092" spans="53:56" ht="15" x14ac:dyDescent="0.25">
      <c r="BA38092" s="90" t="s">
        <v>42675</v>
      </c>
      <c r="BB38092" s="90" t="s">
        <v>1568</v>
      </c>
      <c r="BC38092" s="90" t="s">
        <v>42384</v>
      </c>
      <c r="BD38092" s="423" t="s">
        <v>1301</v>
      </c>
    </row>
    <row r="38093" spans="53:56" ht="15" x14ac:dyDescent="0.25">
      <c r="BA38093" s="91" t="s">
        <v>42676</v>
      </c>
      <c r="BB38093" s="91" t="s">
        <v>1568</v>
      </c>
      <c r="BC38093" s="91" t="s">
        <v>42384</v>
      </c>
      <c r="BD38093" s="423" t="s">
        <v>1301</v>
      </c>
    </row>
    <row r="38094" spans="53:56" ht="15" x14ac:dyDescent="0.25">
      <c r="BA38094" s="90" t="s">
        <v>42677</v>
      </c>
      <c r="BB38094" s="90" t="s">
        <v>1568</v>
      </c>
      <c r="BC38094" s="90" t="s">
        <v>42384</v>
      </c>
      <c r="BD38094" s="423" t="s">
        <v>1301</v>
      </c>
    </row>
    <row r="38095" spans="53:56" ht="15" x14ac:dyDescent="0.25">
      <c r="BA38095" s="91" t="s">
        <v>42678</v>
      </c>
      <c r="BB38095" s="91" t="s">
        <v>1568</v>
      </c>
      <c r="BC38095" s="91" t="s">
        <v>42384</v>
      </c>
      <c r="BD38095" s="423" t="s">
        <v>1301</v>
      </c>
    </row>
    <row r="38096" spans="53:56" ht="15" x14ac:dyDescent="0.25">
      <c r="BA38096" s="91" t="s">
        <v>42679</v>
      </c>
      <c r="BB38096" s="91" t="s">
        <v>1568</v>
      </c>
      <c r="BC38096" s="91" t="s">
        <v>42384</v>
      </c>
      <c r="BD38096" s="423" t="s">
        <v>1301</v>
      </c>
    </row>
    <row r="38097" spans="53:56" ht="15" x14ac:dyDescent="0.25">
      <c r="BA38097" s="90" t="s">
        <v>42680</v>
      </c>
      <c r="BB38097" s="90" t="s">
        <v>1568</v>
      </c>
      <c r="BC38097" s="90" t="s">
        <v>10809</v>
      </c>
      <c r="BD38097" s="423" t="s">
        <v>1301</v>
      </c>
    </row>
    <row r="38098" spans="53:56" ht="15" x14ac:dyDescent="0.25">
      <c r="BA38098" s="91" t="s">
        <v>42681</v>
      </c>
      <c r="BB38098" s="91" t="s">
        <v>1568</v>
      </c>
      <c r="BC38098" s="91" t="s">
        <v>42384</v>
      </c>
      <c r="BD38098" s="423" t="s">
        <v>1301</v>
      </c>
    </row>
    <row r="38099" spans="53:56" ht="15" x14ac:dyDescent="0.25">
      <c r="BA38099" s="90" t="s">
        <v>42682</v>
      </c>
      <c r="BB38099" s="90" t="s">
        <v>1568</v>
      </c>
      <c r="BC38099" s="90" t="s">
        <v>42384</v>
      </c>
      <c r="BD38099" s="423" t="s">
        <v>1301</v>
      </c>
    </row>
    <row r="38100" spans="53:56" ht="15" x14ac:dyDescent="0.25">
      <c r="BA38100" s="90" t="s">
        <v>42683</v>
      </c>
      <c r="BB38100" s="90" t="s">
        <v>1568</v>
      </c>
      <c r="BC38100" s="90" t="s">
        <v>42384</v>
      </c>
      <c r="BD38100" s="423" t="s">
        <v>1301</v>
      </c>
    </row>
    <row r="38101" spans="53:56" ht="15" x14ac:dyDescent="0.25">
      <c r="BA38101" s="91" t="s">
        <v>42684</v>
      </c>
      <c r="BB38101" s="91" t="s">
        <v>1568</v>
      </c>
      <c r="BC38101" s="91" t="s">
        <v>42384</v>
      </c>
      <c r="BD38101" s="423" t="s">
        <v>1301</v>
      </c>
    </row>
    <row r="38102" spans="53:56" ht="15" x14ac:dyDescent="0.25">
      <c r="BA38102" s="90" t="s">
        <v>42685</v>
      </c>
      <c r="BB38102" s="90" t="s">
        <v>1568</v>
      </c>
      <c r="BC38102" s="90" t="s">
        <v>42384</v>
      </c>
      <c r="BD38102" s="423" t="s">
        <v>1301</v>
      </c>
    </row>
    <row r="38103" spans="53:56" ht="15" x14ac:dyDescent="0.25">
      <c r="BA38103" s="91" t="s">
        <v>42686</v>
      </c>
      <c r="BB38103" s="91" t="s">
        <v>1568</v>
      </c>
      <c r="BC38103" s="91" t="s">
        <v>42384</v>
      </c>
      <c r="BD38103" s="423" t="s">
        <v>1301</v>
      </c>
    </row>
    <row r="38104" spans="53:56" ht="15" x14ac:dyDescent="0.25">
      <c r="BA38104" s="91" t="s">
        <v>42687</v>
      </c>
      <c r="BB38104" s="91" t="s">
        <v>1568</v>
      </c>
      <c r="BC38104" s="91" t="s">
        <v>14875</v>
      </c>
      <c r="BD38104" s="423" t="s">
        <v>1301</v>
      </c>
    </row>
    <row r="38105" spans="53:56" ht="15" x14ac:dyDescent="0.25">
      <c r="BA38105" s="90" t="s">
        <v>42688</v>
      </c>
      <c r="BB38105" s="90" t="s">
        <v>1568</v>
      </c>
      <c r="BC38105" s="90" t="s">
        <v>42384</v>
      </c>
      <c r="BD38105" s="423" t="s">
        <v>1301</v>
      </c>
    </row>
    <row r="38106" spans="53:56" ht="15" x14ac:dyDescent="0.25">
      <c r="BA38106" s="91" t="s">
        <v>42689</v>
      </c>
      <c r="BB38106" s="91" t="s">
        <v>1568</v>
      </c>
      <c r="BC38106" s="91" t="s">
        <v>42384</v>
      </c>
      <c r="BD38106" s="423" t="s">
        <v>1301</v>
      </c>
    </row>
    <row r="38107" spans="53:56" ht="15" x14ac:dyDescent="0.25">
      <c r="BA38107" s="90" t="s">
        <v>42690</v>
      </c>
      <c r="BB38107" s="90" t="s">
        <v>1568</v>
      </c>
      <c r="BC38107" s="90" t="s">
        <v>42384</v>
      </c>
      <c r="BD38107" s="423" t="s">
        <v>1301</v>
      </c>
    </row>
    <row r="38108" spans="53:56" ht="15" x14ac:dyDescent="0.25">
      <c r="BA38108" s="90" t="s">
        <v>42691</v>
      </c>
      <c r="BB38108" s="90" t="s">
        <v>1568</v>
      </c>
      <c r="BC38108" s="90" t="s">
        <v>14875</v>
      </c>
      <c r="BD38108" s="423" t="s">
        <v>1301</v>
      </c>
    </row>
    <row r="38109" spans="53:56" ht="15" x14ac:dyDescent="0.25">
      <c r="BA38109" s="90" t="s">
        <v>42692</v>
      </c>
      <c r="BB38109" s="90" t="s">
        <v>1568</v>
      </c>
      <c r="BC38109" s="90" t="s">
        <v>14875</v>
      </c>
      <c r="BD38109" s="423" t="s">
        <v>1301</v>
      </c>
    </row>
    <row r="38110" spans="53:56" ht="15" x14ac:dyDescent="0.25">
      <c r="BA38110" s="91" t="s">
        <v>42693</v>
      </c>
      <c r="BB38110" s="91" t="s">
        <v>1568</v>
      </c>
      <c r="BC38110" s="91" t="s">
        <v>14875</v>
      </c>
      <c r="BD38110" s="423" t="s">
        <v>1301</v>
      </c>
    </row>
    <row r="38111" spans="53:56" ht="15" x14ac:dyDescent="0.25">
      <c r="BA38111" s="91" t="s">
        <v>42694</v>
      </c>
      <c r="BB38111" s="91" t="s">
        <v>1568</v>
      </c>
      <c r="BC38111" s="91" t="s">
        <v>14875</v>
      </c>
      <c r="BD38111" s="423" t="s">
        <v>1301</v>
      </c>
    </row>
    <row r="38112" spans="53:56" ht="15" x14ac:dyDescent="0.25">
      <c r="BA38112" s="90" t="s">
        <v>42695</v>
      </c>
      <c r="BB38112" s="90" t="s">
        <v>1568</v>
      </c>
      <c r="BC38112" s="90" t="s">
        <v>3225</v>
      </c>
      <c r="BD38112" s="423" t="s">
        <v>1301</v>
      </c>
    </row>
    <row r="38113" spans="53:56" ht="15" x14ac:dyDescent="0.25">
      <c r="BA38113" s="91" t="s">
        <v>42696</v>
      </c>
      <c r="BB38113" s="91" t="s">
        <v>1568</v>
      </c>
      <c r="BC38113" s="91" t="s">
        <v>32240</v>
      </c>
      <c r="BD38113" s="423" t="s">
        <v>1301</v>
      </c>
    </row>
    <row r="38114" spans="53:56" ht="15" x14ac:dyDescent="0.25">
      <c r="BA38114" s="90" t="s">
        <v>42697</v>
      </c>
      <c r="BB38114" s="90" t="s">
        <v>1568</v>
      </c>
      <c r="BC38114" s="90" t="s">
        <v>14648</v>
      </c>
      <c r="BD38114" s="423" t="s">
        <v>1301</v>
      </c>
    </row>
    <row r="38115" spans="53:56" ht="15" x14ac:dyDescent="0.25">
      <c r="BA38115" s="91" t="s">
        <v>42698</v>
      </c>
      <c r="BB38115" s="91" t="s">
        <v>1568</v>
      </c>
      <c r="BC38115" s="91" t="s">
        <v>14875</v>
      </c>
      <c r="BD38115" s="423" t="s">
        <v>1301</v>
      </c>
    </row>
    <row r="38116" spans="53:56" ht="15" x14ac:dyDescent="0.25">
      <c r="BA38116" s="90" t="s">
        <v>42699</v>
      </c>
      <c r="BB38116" s="90" t="s">
        <v>1568</v>
      </c>
      <c r="BC38116" s="90" t="s">
        <v>14648</v>
      </c>
      <c r="BD38116" s="423" t="s">
        <v>1301</v>
      </c>
    </row>
    <row r="38117" spans="53:56" ht="15" x14ac:dyDescent="0.25">
      <c r="BA38117" s="90" t="s">
        <v>42700</v>
      </c>
      <c r="BB38117" s="90" t="s">
        <v>1568</v>
      </c>
      <c r="BC38117" s="90" t="s">
        <v>42701</v>
      </c>
      <c r="BD38117" s="423" t="s">
        <v>1301</v>
      </c>
    </row>
    <row r="38118" spans="53:56" ht="15" x14ac:dyDescent="0.25">
      <c r="BA38118" s="91" t="s">
        <v>42702</v>
      </c>
      <c r="BB38118" s="91" t="s">
        <v>1568</v>
      </c>
      <c r="BC38118" s="91" t="s">
        <v>14648</v>
      </c>
      <c r="BD38118" s="423" t="s">
        <v>1301</v>
      </c>
    </row>
    <row r="38119" spans="53:56" ht="15" x14ac:dyDescent="0.25">
      <c r="BA38119" s="90" t="s">
        <v>42703</v>
      </c>
      <c r="BB38119" s="90" t="s">
        <v>1568</v>
      </c>
      <c r="BC38119" s="90" t="s">
        <v>42384</v>
      </c>
      <c r="BD38119" s="423" t="s">
        <v>1301</v>
      </c>
    </row>
    <row r="38120" spans="53:56" ht="15" x14ac:dyDescent="0.25">
      <c r="BA38120" s="90" t="s">
        <v>42704</v>
      </c>
      <c r="BB38120" s="90" t="s">
        <v>1568</v>
      </c>
      <c r="BC38120" s="90" t="s">
        <v>14648</v>
      </c>
      <c r="BD38120" s="423" t="s">
        <v>1301</v>
      </c>
    </row>
    <row r="38121" spans="53:56" ht="15" x14ac:dyDescent="0.25">
      <c r="BA38121" s="91" t="s">
        <v>42704</v>
      </c>
      <c r="BB38121" s="91" t="s">
        <v>1568</v>
      </c>
      <c r="BC38121" s="91" t="s">
        <v>32240</v>
      </c>
      <c r="BD38121" s="423" t="s">
        <v>1301</v>
      </c>
    </row>
    <row r="38122" spans="53:56" ht="15" x14ac:dyDescent="0.25">
      <c r="BA38122" s="91" t="s">
        <v>42705</v>
      </c>
      <c r="BB38122" s="91" t="s">
        <v>1568</v>
      </c>
      <c r="BC38122" s="91" t="s">
        <v>42384</v>
      </c>
      <c r="BD38122" s="423" t="s">
        <v>1301</v>
      </c>
    </row>
    <row r="38123" spans="53:56" ht="15" x14ac:dyDescent="0.25">
      <c r="BA38123" s="90" t="s">
        <v>42706</v>
      </c>
      <c r="BB38123" s="90" t="s">
        <v>1568</v>
      </c>
      <c r="BC38123" s="90" t="s">
        <v>14875</v>
      </c>
      <c r="BD38123" s="423" t="s">
        <v>1301</v>
      </c>
    </row>
    <row r="38124" spans="53:56" ht="15" x14ac:dyDescent="0.25">
      <c r="BA38124" s="91" t="s">
        <v>42707</v>
      </c>
      <c r="BB38124" s="91" t="s">
        <v>1568</v>
      </c>
      <c r="BC38124" s="91" t="s">
        <v>32240</v>
      </c>
      <c r="BD38124" s="423" t="s">
        <v>1301</v>
      </c>
    </row>
    <row r="38125" spans="53:56" ht="15" x14ac:dyDescent="0.25">
      <c r="BA38125" s="90" t="s">
        <v>42708</v>
      </c>
      <c r="BB38125" s="90" t="s">
        <v>1568</v>
      </c>
      <c r="BC38125" s="90" t="s">
        <v>42701</v>
      </c>
      <c r="BD38125" s="423" t="s">
        <v>1301</v>
      </c>
    </row>
    <row r="38126" spans="53:56" ht="15" x14ac:dyDescent="0.25">
      <c r="BA38126" s="90" t="s">
        <v>42709</v>
      </c>
      <c r="BB38126" s="90" t="s">
        <v>1568</v>
      </c>
      <c r="BC38126" s="90" t="s">
        <v>14648</v>
      </c>
      <c r="BD38126" s="423" t="s">
        <v>1301</v>
      </c>
    </row>
    <row r="38127" spans="53:56" ht="15" x14ac:dyDescent="0.25">
      <c r="BA38127" s="91" t="s">
        <v>42710</v>
      </c>
      <c r="BB38127" s="91" t="s">
        <v>1568</v>
      </c>
      <c r="BC38127" s="91" t="s">
        <v>35920</v>
      </c>
      <c r="BD38127" s="423" t="s">
        <v>1301</v>
      </c>
    </row>
    <row r="38128" spans="53:56" ht="15" x14ac:dyDescent="0.25">
      <c r="BA38128" s="90" t="s">
        <v>42711</v>
      </c>
      <c r="BB38128" s="90" t="s">
        <v>1568</v>
      </c>
      <c r="BC38128" s="90" t="s">
        <v>3225</v>
      </c>
      <c r="BD38128" s="423" t="s">
        <v>1301</v>
      </c>
    </row>
    <row r="38129" spans="53:56" ht="15" x14ac:dyDescent="0.25">
      <c r="BA38129" s="91" t="s">
        <v>42712</v>
      </c>
      <c r="BB38129" s="91" t="s">
        <v>1568</v>
      </c>
      <c r="BC38129" s="91" t="s">
        <v>14648</v>
      </c>
      <c r="BD38129" s="423" t="s">
        <v>1301</v>
      </c>
    </row>
    <row r="38130" spans="53:56" ht="15" x14ac:dyDescent="0.25">
      <c r="BA38130" s="91" t="s">
        <v>42713</v>
      </c>
      <c r="BB38130" s="91" t="s">
        <v>1568</v>
      </c>
      <c r="BC38130" s="91" t="s">
        <v>42384</v>
      </c>
      <c r="BD38130" s="423" t="s">
        <v>1301</v>
      </c>
    </row>
    <row r="38131" spans="53:56" ht="15" x14ac:dyDescent="0.25">
      <c r="BA38131" s="90" t="s">
        <v>42714</v>
      </c>
      <c r="BB38131" s="90" t="s">
        <v>1568</v>
      </c>
      <c r="BC38131" s="90" t="s">
        <v>3225</v>
      </c>
      <c r="BD38131" s="423" t="s">
        <v>1301</v>
      </c>
    </row>
    <row r="38132" spans="53:56" ht="15" x14ac:dyDescent="0.25">
      <c r="BA38132" s="91" t="s">
        <v>42715</v>
      </c>
      <c r="BB38132" s="91" t="s">
        <v>1568</v>
      </c>
      <c r="BC38132" s="91" t="s">
        <v>35920</v>
      </c>
      <c r="BD38132" s="423" t="s">
        <v>1301</v>
      </c>
    </row>
    <row r="38133" spans="53:56" ht="15" x14ac:dyDescent="0.25">
      <c r="BA38133" s="90" t="s">
        <v>42716</v>
      </c>
      <c r="BB38133" s="90" t="s">
        <v>1568</v>
      </c>
      <c r="BC38133" s="90" t="s">
        <v>14648</v>
      </c>
      <c r="BD38133" s="423" t="s">
        <v>1301</v>
      </c>
    </row>
    <row r="38134" spans="53:56" ht="15" x14ac:dyDescent="0.25">
      <c r="BA38134" s="90" t="s">
        <v>42717</v>
      </c>
      <c r="BB38134" s="90" t="s">
        <v>1568</v>
      </c>
      <c r="BC38134" s="90" t="s">
        <v>32240</v>
      </c>
      <c r="BD38134" s="423" t="s">
        <v>1301</v>
      </c>
    </row>
    <row r="38135" spans="53:56" ht="15" x14ac:dyDescent="0.25">
      <c r="BA38135" s="91" t="s">
        <v>42718</v>
      </c>
      <c r="BB38135" s="91" t="s">
        <v>1568</v>
      </c>
      <c r="BC38135" s="91" t="s">
        <v>14648</v>
      </c>
      <c r="BD38135" s="423" t="s">
        <v>1301</v>
      </c>
    </row>
    <row r="38136" spans="53:56" ht="15" x14ac:dyDescent="0.25">
      <c r="BA38136" s="90" t="s">
        <v>42719</v>
      </c>
      <c r="BB38136" s="90" t="s">
        <v>1568</v>
      </c>
      <c r="BC38136" s="90" t="s">
        <v>35920</v>
      </c>
      <c r="BD38136" s="423" t="s">
        <v>1301</v>
      </c>
    </row>
    <row r="38137" spans="53:56" ht="15" x14ac:dyDescent="0.25">
      <c r="BA38137" s="91" t="s">
        <v>42720</v>
      </c>
      <c r="BB38137" s="91" t="s">
        <v>1568</v>
      </c>
      <c r="BC38137" s="91" t="s">
        <v>14875</v>
      </c>
      <c r="BD38137" s="423" t="s">
        <v>1301</v>
      </c>
    </row>
    <row r="38138" spans="53:56" ht="15" x14ac:dyDescent="0.25">
      <c r="BA38138" s="91" t="s">
        <v>42721</v>
      </c>
      <c r="BB38138" s="91" t="s">
        <v>1568</v>
      </c>
      <c r="BC38138" s="91" t="s">
        <v>14648</v>
      </c>
      <c r="BD38138" s="423" t="s">
        <v>1301</v>
      </c>
    </row>
    <row r="38139" spans="53:56" ht="15" x14ac:dyDescent="0.25">
      <c r="BA38139" s="90" t="s">
        <v>42722</v>
      </c>
      <c r="BB38139" s="90" t="s">
        <v>1568</v>
      </c>
      <c r="BC38139" s="90" t="s">
        <v>42384</v>
      </c>
      <c r="BD38139" s="423" t="s">
        <v>1301</v>
      </c>
    </row>
    <row r="38140" spans="53:56" ht="15" x14ac:dyDescent="0.25">
      <c r="BA38140" s="91" t="s">
        <v>42723</v>
      </c>
      <c r="BB38140" s="91" t="s">
        <v>1568</v>
      </c>
      <c r="BC38140" s="91" t="s">
        <v>42701</v>
      </c>
      <c r="BD38140" s="423" t="s">
        <v>1301</v>
      </c>
    </row>
    <row r="38141" spans="53:56" ht="15" x14ac:dyDescent="0.25">
      <c r="BA38141" s="90" t="s">
        <v>42724</v>
      </c>
      <c r="BB38141" s="90" t="s">
        <v>1568</v>
      </c>
      <c r="BC38141" s="90" t="s">
        <v>3225</v>
      </c>
      <c r="BD38141" s="423" t="s">
        <v>1301</v>
      </c>
    </row>
    <row r="38142" spans="53:56" ht="15" x14ac:dyDescent="0.25">
      <c r="BA38142" s="90" t="s">
        <v>42725</v>
      </c>
      <c r="BB38142" s="90" t="s">
        <v>1568</v>
      </c>
      <c r="BC38142" s="90" t="s">
        <v>42701</v>
      </c>
      <c r="BD38142" s="423" t="s">
        <v>1301</v>
      </c>
    </row>
    <row r="38143" spans="53:56" ht="15" x14ac:dyDescent="0.25">
      <c r="BA38143" s="91" t="s">
        <v>42726</v>
      </c>
      <c r="BB38143" s="91" t="s">
        <v>1568</v>
      </c>
      <c r="BC38143" s="91" t="s">
        <v>42701</v>
      </c>
      <c r="BD38143" s="423" t="s">
        <v>1301</v>
      </c>
    </row>
    <row r="38144" spans="53:56" ht="15" x14ac:dyDescent="0.25">
      <c r="BA38144" s="90" t="s">
        <v>42727</v>
      </c>
      <c r="BB38144" s="90" t="s">
        <v>1568</v>
      </c>
      <c r="BC38144" s="90" t="s">
        <v>3225</v>
      </c>
      <c r="BD38144" s="423" t="s">
        <v>1301</v>
      </c>
    </row>
    <row r="38145" spans="53:56" ht="15" x14ac:dyDescent="0.25">
      <c r="BA38145" s="91" t="s">
        <v>42728</v>
      </c>
      <c r="BB38145" s="91" t="s">
        <v>1568</v>
      </c>
      <c r="BC38145" s="91" t="s">
        <v>36295</v>
      </c>
      <c r="BD38145" s="423" t="s">
        <v>1301</v>
      </c>
    </row>
    <row r="38146" spans="53:56" ht="15" x14ac:dyDescent="0.25">
      <c r="BA38146" s="91" t="s">
        <v>42729</v>
      </c>
      <c r="BB38146" s="91" t="s">
        <v>1568</v>
      </c>
      <c r="BC38146" s="91" t="s">
        <v>4061</v>
      </c>
      <c r="BD38146" s="423" t="s">
        <v>1301</v>
      </c>
    </row>
    <row r="38147" spans="53:56" ht="15" x14ac:dyDescent="0.25">
      <c r="BA38147" s="90" t="s">
        <v>42730</v>
      </c>
      <c r="BB38147" s="90" t="s">
        <v>1568</v>
      </c>
      <c r="BC38147" s="90" t="s">
        <v>42731</v>
      </c>
      <c r="BD38147" s="423" t="s">
        <v>1301</v>
      </c>
    </row>
    <row r="38148" spans="53:56" ht="15" x14ac:dyDescent="0.25">
      <c r="BA38148" s="91" t="s">
        <v>42732</v>
      </c>
      <c r="BB38148" s="91" t="s">
        <v>1568</v>
      </c>
      <c r="BC38148" s="91" t="s">
        <v>4061</v>
      </c>
      <c r="BD38148" s="423" t="s">
        <v>1301</v>
      </c>
    </row>
    <row r="38149" spans="53:56" ht="15" x14ac:dyDescent="0.25">
      <c r="BA38149" s="90" t="s">
        <v>42733</v>
      </c>
      <c r="BB38149" s="90" t="s">
        <v>1568</v>
      </c>
      <c r="BC38149" s="90" t="s">
        <v>42731</v>
      </c>
      <c r="BD38149" s="423" t="s">
        <v>1301</v>
      </c>
    </row>
    <row r="38150" spans="53:56" ht="15" x14ac:dyDescent="0.25">
      <c r="BA38150" s="91" t="s">
        <v>42734</v>
      </c>
      <c r="BB38150" s="91" t="s">
        <v>1568</v>
      </c>
      <c r="BC38150" s="91" t="s">
        <v>42256</v>
      </c>
      <c r="BD38150" s="423" t="s">
        <v>1301</v>
      </c>
    </row>
    <row r="38151" spans="53:56" ht="15" x14ac:dyDescent="0.25">
      <c r="BA38151" s="90" t="s">
        <v>42735</v>
      </c>
      <c r="BB38151" s="90" t="s">
        <v>1568</v>
      </c>
      <c r="BC38151" s="90" t="s">
        <v>42256</v>
      </c>
      <c r="BD38151" s="423" t="s">
        <v>1301</v>
      </c>
    </row>
    <row r="38152" spans="53:56" ht="15" x14ac:dyDescent="0.25">
      <c r="BA38152" s="90" t="s">
        <v>42736</v>
      </c>
      <c r="BB38152" s="90" t="s">
        <v>1568</v>
      </c>
      <c r="BC38152" s="90" t="s">
        <v>36295</v>
      </c>
      <c r="BD38152" s="423" t="s">
        <v>1301</v>
      </c>
    </row>
    <row r="38153" spans="53:56" ht="15" x14ac:dyDescent="0.25">
      <c r="BA38153" s="91" t="s">
        <v>42737</v>
      </c>
      <c r="BB38153" s="91" t="s">
        <v>1568</v>
      </c>
      <c r="BC38153" s="91" t="s">
        <v>3225</v>
      </c>
      <c r="BD38153" s="423" t="s">
        <v>1301</v>
      </c>
    </row>
    <row r="38154" spans="53:56" ht="15" x14ac:dyDescent="0.25">
      <c r="BA38154" s="90" t="s">
        <v>42738</v>
      </c>
      <c r="BB38154" s="90" t="s">
        <v>1568</v>
      </c>
      <c r="BC38154" s="90" t="s">
        <v>42739</v>
      </c>
      <c r="BD38154" s="423" t="s">
        <v>1301</v>
      </c>
    </row>
    <row r="38155" spans="53:56" ht="15" x14ac:dyDescent="0.25">
      <c r="BA38155" s="91" t="s">
        <v>42740</v>
      </c>
      <c r="BB38155" s="91" t="s">
        <v>1568</v>
      </c>
      <c r="BC38155" s="91" t="s">
        <v>42739</v>
      </c>
      <c r="BD38155" s="423" t="s">
        <v>1301</v>
      </c>
    </row>
    <row r="38156" spans="53:56" ht="15" x14ac:dyDescent="0.25">
      <c r="BA38156" s="91" t="s">
        <v>42741</v>
      </c>
      <c r="BB38156" s="91" t="s">
        <v>1568</v>
      </c>
      <c r="BC38156" s="91" t="s">
        <v>42731</v>
      </c>
      <c r="BD38156" s="423" t="s">
        <v>1301</v>
      </c>
    </row>
    <row r="38157" spans="53:56" ht="15" x14ac:dyDescent="0.25">
      <c r="BA38157" s="90" t="s">
        <v>42742</v>
      </c>
      <c r="BB38157" s="90" t="s">
        <v>1568</v>
      </c>
      <c r="BC38157" s="90" t="s">
        <v>42739</v>
      </c>
      <c r="BD38157" s="423" t="s">
        <v>1301</v>
      </c>
    </row>
    <row r="38158" spans="53:56" ht="15" x14ac:dyDescent="0.25">
      <c r="BA38158" s="91" t="s">
        <v>42743</v>
      </c>
      <c r="BB38158" s="91" t="s">
        <v>1568</v>
      </c>
      <c r="BC38158" s="91" t="s">
        <v>42256</v>
      </c>
      <c r="BD38158" s="423" t="s">
        <v>1301</v>
      </c>
    </row>
    <row r="38159" spans="53:56" ht="15" x14ac:dyDescent="0.25">
      <c r="BA38159" s="90" t="s">
        <v>42744</v>
      </c>
      <c r="BB38159" s="90" t="s">
        <v>1568</v>
      </c>
      <c r="BC38159" s="90" t="s">
        <v>4061</v>
      </c>
      <c r="BD38159" s="423" t="s">
        <v>1301</v>
      </c>
    </row>
    <row r="38160" spans="53:56" ht="15" x14ac:dyDescent="0.25">
      <c r="BA38160" s="90" t="s">
        <v>42745</v>
      </c>
      <c r="BB38160" s="90" t="s">
        <v>1568</v>
      </c>
      <c r="BC38160" s="90" t="s">
        <v>42256</v>
      </c>
      <c r="BD38160" s="423" t="s">
        <v>1301</v>
      </c>
    </row>
    <row r="38161" spans="53:56" ht="15" x14ac:dyDescent="0.25">
      <c r="BA38161" s="91" t="s">
        <v>42746</v>
      </c>
      <c r="BB38161" s="91" t="s">
        <v>1568</v>
      </c>
      <c r="BC38161" s="91" t="s">
        <v>32115</v>
      </c>
      <c r="BD38161" s="423" t="s">
        <v>1301</v>
      </c>
    </row>
    <row r="38162" spans="53:56" ht="15" x14ac:dyDescent="0.25">
      <c r="BA38162" s="90" t="s">
        <v>42747</v>
      </c>
      <c r="BB38162" s="90" t="s">
        <v>1568</v>
      </c>
      <c r="BC38162" s="90" t="s">
        <v>4061</v>
      </c>
      <c r="BD38162" s="423" t="s">
        <v>1301</v>
      </c>
    </row>
    <row r="38163" spans="53:56" ht="15" x14ac:dyDescent="0.25">
      <c r="BA38163" s="91" t="s">
        <v>42748</v>
      </c>
      <c r="BB38163" s="91" t="s">
        <v>1568</v>
      </c>
      <c r="BC38163" s="91" t="s">
        <v>42701</v>
      </c>
      <c r="BD38163" s="423" t="s">
        <v>1301</v>
      </c>
    </row>
    <row r="38164" spans="53:56" ht="15" x14ac:dyDescent="0.25">
      <c r="BA38164" s="91" t="s">
        <v>42749</v>
      </c>
      <c r="BB38164" s="91" t="s">
        <v>1568</v>
      </c>
      <c r="BC38164" s="91" t="s">
        <v>4061</v>
      </c>
      <c r="BD38164" s="423" t="s">
        <v>1301</v>
      </c>
    </row>
    <row r="38165" spans="53:56" ht="15" x14ac:dyDescent="0.25">
      <c r="BA38165" s="90" t="s">
        <v>42750</v>
      </c>
      <c r="BB38165" s="90" t="s">
        <v>1568</v>
      </c>
      <c r="BC38165" s="90" t="s">
        <v>42701</v>
      </c>
      <c r="BD38165" s="423" t="s">
        <v>1301</v>
      </c>
    </row>
    <row r="38166" spans="53:56" ht="15" x14ac:dyDescent="0.25">
      <c r="BA38166" s="91" t="s">
        <v>42751</v>
      </c>
      <c r="BB38166" s="91" t="s">
        <v>1568</v>
      </c>
      <c r="BC38166" s="91" t="s">
        <v>36295</v>
      </c>
      <c r="BD38166" s="423" t="s">
        <v>1301</v>
      </c>
    </row>
    <row r="38167" spans="53:56" ht="15" x14ac:dyDescent="0.25">
      <c r="BA38167" s="90" t="s">
        <v>42752</v>
      </c>
      <c r="BB38167" s="90" t="s">
        <v>1568</v>
      </c>
      <c r="BC38167" s="90" t="s">
        <v>4061</v>
      </c>
      <c r="BD38167" s="423" t="s">
        <v>1301</v>
      </c>
    </row>
    <row r="38168" spans="53:56" ht="15" x14ac:dyDescent="0.25">
      <c r="BA38168" s="90" t="s">
        <v>42753</v>
      </c>
      <c r="BB38168" s="90" t="s">
        <v>1568</v>
      </c>
      <c r="BC38168" s="90" t="s">
        <v>32115</v>
      </c>
      <c r="BD38168" s="423" t="s">
        <v>1301</v>
      </c>
    </row>
    <row r="38169" spans="53:56" ht="15" x14ac:dyDescent="0.25">
      <c r="BA38169" s="91" t="s">
        <v>42754</v>
      </c>
      <c r="BB38169" s="91" t="s">
        <v>1568</v>
      </c>
      <c r="BC38169" s="91" t="s">
        <v>4061</v>
      </c>
      <c r="BD38169" s="423" t="s">
        <v>1301</v>
      </c>
    </row>
    <row r="38170" spans="53:56" ht="15" x14ac:dyDescent="0.25">
      <c r="BA38170" s="90" t="s">
        <v>42755</v>
      </c>
      <c r="BB38170" s="90" t="s">
        <v>1568</v>
      </c>
      <c r="BC38170" s="90" t="s">
        <v>42256</v>
      </c>
      <c r="BD38170" s="423" t="s">
        <v>1301</v>
      </c>
    </row>
    <row r="38171" spans="53:56" ht="15" x14ac:dyDescent="0.25">
      <c r="BA38171" s="91" t="s">
        <v>42756</v>
      </c>
      <c r="BB38171" s="91" t="s">
        <v>1568</v>
      </c>
      <c r="BC38171" s="91" t="s">
        <v>17898</v>
      </c>
      <c r="BD38171" s="423" t="s">
        <v>1301</v>
      </c>
    </row>
    <row r="38172" spans="53:56" ht="15" x14ac:dyDescent="0.25">
      <c r="BA38172" s="91" t="s">
        <v>42757</v>
      </c>
      <c r="BB38172" s="91" t="s">
        <v>1568</v>
      </c>
      <c r="BC38172" s="91" t="s">
        <v>42256</v>
      </c>
      <c r="BD38172" s="423" t="s">
        <v>1301</v>
      </c>
    </row>
    <row r="38173" spans="53:56" ht="15" x14ac:dyDescent="0.25">
      <c r="BA38173" s="90" t="s">
        <v>42758</v>
      </c>
      <c r="BB38173" s="90" t="s">
        <v>1568</v>
      </c>
      <c r="BC38173" s="90" t="s">
        <v>42256</v>
      </c>
      <c r="BD38173" s="423" t="s">
        <v>1301</v>
      </c>
    </row>
    <row r="38174" spans="53:56" ht="15" x14ac:dyDescent="0.25">
      <c r="BA38174" s="91" t="s">
        <v>42759</v>
      </c>
      <c r="BB38174" s="91" t="s">
        <v>1568</v>
      </c>
      <c r="BC38174" s="91" t="s">
        <v>42256</v>
      </c>
      <c r="BD38174" s="423" t="s">
        <v>1301</v>
      </c>
    </row>
    <row r="38175" spans="53:56" ht="15" x14ac:dyDescent="0.25">
      <c r="BA38175" s="90" t="s">
        <v>42760</v>
      </c>
      <c r="BB38175" s="90" t="s">
        <v>1568</v>
      </c>
      <c r="BC38175" s="90" t="s">
        <v>42731</v>
      </c>
      <c r="BD38175" s="423" t="s">
        <v>1301</v>
      </c>
    </row>
    <row r="38176" spans="53:56" ht="15" x14ac:dyDescent="0.25">
      <c r="BA38176" s="91" t="s">
        <v>42761</v>
      </c>
      <c r="BB38176" s="91" t="s">
        <v>1568</v>
      </c>
      <c r="BC38176" s="91" t="s">
        <v>17898</v>
      </c>
      <c r="BD38176" s="423" t="s">
        <v>1301</v>
      </c>
    </row>
    <row r="38177" spans="53:56" ht="15" x14ac:dyDescent="0.25">
      <c r="BA38177" s="90" t="s">
        <v>42762</v>
      </c>
      <c r="BB38177" s="90" t="s">
        <v>1568</v>
      </c>
      <c r="BC38177" s="90" t="s">
        <v>42731</v>
      </c>
      <c r="BD38177" s="423" t="s">
        <v>1301</v>
      </c>
    </row>
    <row r="38178" spans="53:56" ht="15" x14ac:dyDescent="0.25">
      <c r="BA38178" s="91" t="s">
        <v>42763</v>
      </c>
      <c r="BB38178" s="91" t="s">
        <v>1568</v>
      </c>
      <c r="BC38178" s="91" t="s">
        <v>42256</v>
      </c>
      <c r="BD38178" s="423" t="s">
        <v>1301</v>
      </c>
    </row>
    <row r="38179" spans="53:56" ht="15" x14ac:dyDescent="0.25">
      <c r="BA38179" s="90" t="s">
        <v>42764</v>
      </c>
      <c r="BB38179" s="90" t="s">
        <v>1568</v>
      </c>
      <c r="BC38179" s="90" t="s">
        <v>42256</v>
      </c>
      <c r="BD38179" s="423" t="s">
        <v>1301</v>
      </c>
    </row>
    <row r="38180" spans="53:56" ht="15" x14ac:dyDescent="0.25">
      <c r="BA38180" s="91" t="s">
        <v>42765</v>
      </c>
      <c r="BB38180" s="91" t="s">
        <v>1568</v>
      </c>
      <c r="BC38180" s="91" t="s">
        <v>42739</v>
      </c>
      <c r="BD38180" s="423" t="s">
        <v>1301</v>
      </c>
    </row>
    <row r="38181" spans="53:56" ht="15" x14ac:dyDescent="0.25">
      <c r="BA38181" s="90" t="s">
        <v>42766</v>
      </c>
      <c r="BB38181" s="90" t="s">
        <v>1568</v>
      </c>
      <c r="BC38181" s="90" t="s">
        <v>42731</v>
      </c>
      <c r="BD38181" s="423" t="s">
        <v>1301</v>
      </c>
    </row>
    <row r="38182" spans="53:56" ht="15" x14ac:dyDescent="0.25">
      <c r="BA38182" s="91" t="s">
        <v>42767</v>
      </c>
      <c r="BB38182" s="91" t="s">
        <v>1568</v>
      </c>
      <c r="BC38182" s="91" t="s">
        <v>36295</v>
      </c>
      <c r="BD38182" s="423" t="s">
        <v>1301</v>
      </c>
    </row>
    <row r="38183" spans="53:56" ht="15" x14ac:dyDescent="0.25">
      <c r="BA38183" s="90" t="s">
        <v>42768</v>
      </c>
      <c r="BB38183" s="90" t="s">
        <v>1568</v>
      </c>
      <c r="BC38183" s="90" t="s">
        <v>42739</v>
      </c>
      <c r="BD38183" s="423" t="s">
        <v>1301</v>
      </c>
    </row>
    <row r="38184" spans="53:56" ht="15" x14ac:dyDescent="0.25">
      <c r="BA38184" s="91" t="s">
        <v>42769</v>
      </c>
      <c r="BB38184" s="91" t="s">
        <v>1568</v>
      </c>
      <c r="BC38184" s="91" t="s">
        <v>42256</v>
      </c>
      <c r="BD38184" s="423" t="s">
        <v>1301</v>
      </c>
    </row>
    <row r="38185" spans="53:56" ht="15" x14ac:dyDescent="0.25">
      <c r="BA38185" s="90" t="s">
        <v>42770</v>
      </c>
      <c r="BB38185" s="90" t="s">
        <v>1568</v>
      </c>
      <c r="BC38185" s="90" t="s">
        <v>42739</v>
      </c>
      <c r="BD38185" s="423" t="s">
        <v>1301</v>
      </c>
    </row>
    <row r="38186" spans="53:56" ht="15" x14ac:dyDescent="0.25">
      <c r="BA38186" s="91" t="s">
        <v>42771</v>
      </c>
      <c r="BB38186" s="91" t="s">
        <v>1568</v>
      </c>
      <c r="BC38186" s="91" t="s">
        <v>42256</v>
      </c>
      <c r="BD38186" s="423" t="s">
        <v>1301</v>
      </c>
    </row>
    <row r="38187" spans="53:56" ht="15" x14ac:dyDescent="0.25">
      <c r="BA38187" s="90" t="s">
        <v>42772</v>
      </c>
      <c r="BB38187" s="90" t="s">
        <v>1568</v>
      </c>
      <c r="BC38187" s="90" t="s">
        <v>42256</v>
      </c>
      <c r="BD38187" s="423" t="s">
        <v>1301</v>
      </c>
    </row>
    <row r="38188" spans="53:56" ht="15" x14ac:dyDescent="0.25">
      <c r="BA38188" s="90" t="s">
        <v>42773</v>
      </c>
      <c r="BB38188" s="90" t="s">
        <v>1568</v>
      </c>
      <c r="BC38188" s="90" t="s">
        <v>42256</v>
      </c>
      <c r="BD38188" s="423" t="s">
        <v>1301</v>
      </c>
    </row>
    <row r="38189" spans="53:56" ht="15" x14ac:dyDescent="0.25">
      <c r="BA38189" s="91" t="s">
        <v>42774</v>
      </c>
      <c r="BB38189" s="91" t="s">
        <v>1568</v>
      </c>
      <c r="BC38189" s="91" t="s">
        <v>42256</v>
      </c>
      <c r="BD38189" s="423" t="s">
        <v>1301</v>
      </c>
    </row>
    <row r="38190" spans="53:56" ht="15" x14ac:dyDescent="0.25">
      <c r="BA38190" s="90" t="s">
        <v>42775</v>
      </c>
      <c r="BB38190" s="90" t="s">
        <v>1568</v>
      </c>
      <c r="BC38190" s="90" t="s">
        <v>42256</v>
      </c>
      <c r="BD38190" s="423" t="s">
        <v>1301</v>
      </c>
    </row>
    <row r="38191" spans="53:56" ht="15" x14ac:dyDescent="0.25">
      <c r="BA38191" s="91" t="s">
        <v>42776</v>
      </c>
      <c r="BB38191" s="91" t="s">
        <v>1568</v>
      </c>
      <c r="BC38191" s="91" t="s">
        <v>42256</v>
      </c>
      <c r="BD38191" s="423" t="s">
        <v>1301</v>
      </c>
    </row>
    <row r="38192" spans="53:56" ht="15" x14ac:dyDescent="0.25">
      <c r="BA38192" s="90" t="s">
        <v>42777</v>
      </c>
      <c r="BB38192" s="90" t="s">
        <v>1568</v>
      </c>
      <c r="BC38192" s="90" t="s">
        <v>42256</v>
      </c>
      <c r="BD38192" s="423" t="s">
        <v>1301</v>
      </c>
    </row>
    <row r="38193" spans="53:56" ht="15" x14ac:dyDescent="0.25">
      <c r="BA38193" s="91" t="s">
        <v>42778</v>
      </c>
      <c r="BB38193" s="91" t="s">
        <v>1568</v>
      </c>
      <c r="BC38193" s="91" t="s">
        <v>42256</v>
      </c>
      <c r="BD38193" s="423" t="s">
        <v>1301</v>
      </c>
    </row>
    <row r="38194" spans="53:56" ht="15" x14ac:dyDescent="0.25">
      <c r="BA38194" s="90" t="s">
        <v>42779</v>
      </c>
      <c r="BB38194" s="90" t="s">
        <v>1568</v>
      </c>
      <c r="BC38194" s="90" t="s">
        <v>42256</v>
      </c>
      <c r="BD38194" s="423" t="s">
        <v>1301</v>
      </c>
    </row>
    <row r="38195" spans="53:56" ht="15" x14ac:dyDescent="0.25">
      <c r="BA38195" s="91" t="s">
        <v>42780</v>
      </c>
      <c r="BB38195" s="91" t="s">
        <v>1568</v>
      </c>
      <c r="BC38195" s="91" t="s">
        <v>42256</v>
      </c>
      <c r="BD38195" s="423" t="s">
        <v>1301</v>
      </c>
    </row>
    <row r="38196" spans="53:56" ht="15" x14ac:dyDescent="0.25">
      <c r="BA38196" s="90" t="s">
        <v>42781</v>
      </c>
      <c r="BB38196" s="90" t="s">
        <v>1568</v>
      </c>
      <c r="BC38196" s="90" t="s">
        <v>42256</v>
      </c>
      <c r="BD38196" s="423" t="s">
        <v>1301</v>
      </c>
    </row>
    <row r="38197" spans="53:56" ht="15" x14ac:dyDescent="0.25">
      <c r="BA38197" s="91" t="s">
        <v>42782</v>
      </c>
      <c r="BB38197" s="91" t="s">
        <v>1568</v>
      </c>
      <c r="BC38197" s="91" t="s">
        <v>42256</v>
      </c>
      <c r="BD38197" s="423" t="s">
        <v>1301</v>
      </c>
    </row>
    <row r="38198" spans="53:56" ht="15" x14ac:dyDescent="0.25">
      <c r="BA38198" s="90" t="s">
        <v>42783</v>
      </c>
      <c r="BB38198" s="90" t="s">
        <v>1568</v>
      </c>
      <c r="BC38198" s="90" t="s">
        <v>42256</v>
      </c>
      <c r="BD38198" s="423" t="s">
        <v>1301</v>
      </c>
    </row>
    <row r="38199" spans="53:56" ht="15" x14ac:dyDescent="0.25">
      <c r="BA38199" s="91" t="s">
        <v>42784</v>
      </c>
      <c r="BB38199" s="91" t="s">
        <v>1568</v>
      </c>
      <c r="BC38199" s="91" t="s">
        <v>42256</v>
      </c>
      <c r="BD38199" s="423" t="s">
        <v>1301</v>
      </c>
    </row>
    <row r="38200" spans="53:56" ht="15" x14ac:dyDescent="0.25">
      <c r="BA38200" s="90" t="s">
        <v>42785</v>
      </c>
      <c r="BB38200" s="90" t="s">
        <v>1568</v>
      </c>
      <c r="BC38200" s="90" t="s">
        <v>42256</v>
      </c>
      <c r="BD38200" s="423" t="s">
        <v>1301</v>
      </c>
    </row>
    <row r="38201" spans="53:56" ht="15" x14ac:dyDescent="0.25">
      <c r="BA38201" s="91" t="s">
        <v>42786</v>
      </c>
      <c r="BB38201" s="91" t="s">
        <v>1568</v>
      </c>
      <c r="BC38201" s="91" t="s">
        <v>42256</v>
      </c>
      <c r="BD38201" s="423" t="s">
        <v>1301</v>
      </c>
    </row>
    <row r="38202" spans="53:56" ht="15" x14ac:dyDescent="0.25">
      <c r="BA38202" s="90" t="s">
        <v>42787</v>
      </c>
      <c r="BB38202" s="90" t="s">
        <v>1568</v>
      </c>
      <c r="BC38202" s="90" t="s">
        <v>42256</v>
      </c>
      <c r="BD38202" s="423" t="s">
        <v>1301</v>
      </c>
    </row>
    <row r="38203" spans="53:56" ht="15" x14ac:dyDescent="0.25">
      <c r="BA38203" s="91" t="s">
        <v>42788</v>
      </c>
      <c r="BB38203" s="91" t="s">
        <v>1568</v>
      </c>
      <c r="BC38203" s="91" t="s">
        <v>42256</v>
      </c>
      <c r="BD38203" s="423" t="s">
        <v>1301</v>
      </c>
    </row>
    <row r="38204" spans="53:56" ht="15" x14ac:dyDescent="0.25">
      <c r="BA38204" s="90" t="s">
        <v>42789</v>
      </c>
      <c r="BB38204" s="90" t="s">
        <v>1568</v>
      </c>
      <c r="BC38204" s="90" t="s">
        <v>42256</v>
      </c>
      <c r="BD38204" s="423" t="s">
        <v>1301</v>
      </c>
    </row>
    <row r="38205" spans="53:56" ht="15" x14ac:dyDescent="0.25">
      <c r="BA38205" s="91" t="s">
        <v>42790</v>
      </c>
      <c r="BB38205" s="91" t="s">
        <v>1568</v>
      </c>
      <c r="BC38205" s="91" t="s">
        <v>42256</v>
      </c>
      <c r="BD38205" s="423" t="s">
        <v>1301</v>
      </c>
    </row>
    <row r="38206" spans="53:56" ht="15" x14ac:dyDescent="0.25">
      <c r="BA38206" s="90" t="s">
        <v>42791</v>
      </c>
      <c r="BB38206" s="90" t="s">
        <v>1568</v>
      </c>
      <c r="BC38206" s="90" t="s">
        <v>42256</v>
      </c>
      <c r="BD38206" s="423" t="s">
        <v>1301</v>
      </c>
    </row>
    <row r="38207" spans="53:56" ht="15" x14ac:dyDescent="0.25">
      <c r="BA38207" s="91" t="s">
        <v>42792</v>
      </c>
      <c r="BB38207" s="91" t="s">
        <v>1568</v>
      </c>
      <c r="BC38207" s="91" t="s">
        <v>42256</v>
      </c>
      <c r="BD38207" s="423" t="s">
        <v>1301</v>
      </c>
    </row>
    <row r="38208" spans="53:56" ht="15" x14ac:dyDescent="0.25">
      <c r="BA38208" s="90" t="s">
        <v>42793</v>
      </c>
      <c r="BB38208" s="90" t="s">
        <v>1568</v>
      </c>
      <c r="BC38208" s="90" t="s">
        <v>42256</v>
      </c>
      <c r="BD38208" s="423" t="s">
        <v>1301</v>
      </c>
    </row>
    <row r="38209" spans="53:56" ht="15" x14ac:dyDescent="0.25">
      <c r="BA38209" s="90" t="s">
        <v>42794</v>
      </c>
      <c r="BB38209" s="90" t="s">
        <v>1568</v>
      </c>
      <c r="BC38209" s="90" t="s">
        <v>42256</v>
      </c>
      <c r="BD38209" s="423" t="s">
        <v>1301</v>
      </c>
    </row>
    <row r="38210" spans="53:56" ht="15" x14ac:dyDescent="0.25">
      <c r="BA38210" s="91" t="s">
        <v>42795</v>
      </c>
      <c r="BB38210" s="91" t="s">
        <v>1568</v>
      </c>
      <c r="BC38210" s="91" t="s">
        <v>42256</v>
      </c>
      <c r="BD38210" s="423" t="s">
        <v>1301</v>
      </c>
    </row>
    <row r="38211" spans="53:56" ht="15" x14ac:dyDescent="0.25">
      <c r="BA38211" s="91" t="s">
        <v>42796</v>
      </c>
      <c r="BB38211" s="91" t="s">
        <v>1568</v>
      </c>
      <c r="BC38211" s="91" t="s">
        <v>42256</v>
      </c>
      <c r="BD38211" s="423" t="s">
        <v>1301</v>
      </c>
    </row>
    <row r="38212" spans="53:56" ht="15" x14ac:dyDescent="0.25">
      <c r="BA38212" s="90" t="s">
        <v>42797</v>
      </c>
      <c r="BB38212" s="90" t="s">
        <v>1568</v>
      </c>
      <c r="BC38212" s="90" t="s">
        <v>42256</v>
      </c>
      <c r="BD38212" s="423" t="s">
        <v>1301</v>
      </c>
    </row>
    <row r="38213" spans="53:56" ht="15" x14ac:dyDescent="0.25">
      <c r="BA38213" s="90" t="s">
        <v>42798</v>
      </c>
      <c r="BB38213" s="90" t="s">
        <v>1568</v>
      </c>
      <c r="BC38213" s="90" t="s">
        <v>42256</v>
      </c>
      <c r="BD38213" s="423" t="s">
        <v>1301</v>
      </c>
    </row>
    <row r="38214" spans="53:56" ht="15" x14ac:dyDescent="0.25">
      <c r="BA38214" s="91" t="s">
        <v>42799</v>
      </c>
      <c r="BB38214" s="91" t="s">
        <v>1568</v>
      </c>
      <c r="BC38214" s="91" t="s">
        <v>42256</v>
      </c>
      <c r="BD38214" s="423" t="s">
        <v>1301</v>
      </c>
    </row>
    <row r="38215" spans="53:56" ht="15" x14ac:dyDescent="0.25">
      <c r="BA38215" s="90" t="s">
        <v>42800</v>
      </c>
      <c r="BB38215" s="90" t="s">
        <v>1568</v>
      </c>
      <c r="BC38215" s="90" t="s">
        <v>42256</v>
      </c>
      <c r="BD38215" s="423" t="s">
        <v>1301</v>
      </c>
    </row>
    <row r="38216" spans="53:56" ht="15" x14ac:dyDescent="0.25">
      <c r="BA38216" s="91" t="s">
        <v>42801</v>
      </c>
      <c r="BB38216" s="91" t="s">
        <v>1568</v>
      </c>
      <c r="BC38216" s="91" t="s">
        <v>42256</v>
      </c>
      <c r="BD38216" s="423" t="s">
        <v>1301</v>
      </c>
    </row>
    <row r="38217" spans="53:56" ht="15" x14ac:dyDescent="0.25">
      <c r="BA38217" s="90" t="s">
        <v>42802</v>
      </c>
      <c r="BB38217" s="90" t="s">
        <v>1568</v>
      </c>
      <c r="BC38217" s="90" t="s">
        <v>42256</v>
      </c>
      <c r="BD38217" s="423" t="s">
        <v>1301</v>
      </c>
    </row>
    <row r="38218" spans="53:56" ht="15" x14ac:dyDescent="0.25">
      <c r="BA38218" s="91" t="s">
        <v>42803</v>
      </c>
      <c r="BB38218" s="91" t="s">
        <v>1568</v>
      </c>
      <c r="BC38218" s="91" t="s">
        <v>42256</v>
      </c>
      <c r="BD38218" s="423" t="s">
        <v>1301</v>
      </c>
    </row>
    <row r="38219" spans="53:56" ht="15" x14ac:dyDescent="0.25">
      <c r="BA38219" s="90" t="s">
        <v>42804</v>
      </c>
      <c r="BB38219" s="90" t="s">
        <v>1568</v>
      </c>
      <c r="BC38219" s="90" t="s">
        <v>42256</v>
      </c>
      <c r="BD38219" s="423" t="s">
        <v>1301</v>
      </c>
    </row>
    <row r="38220" spans="53:56" ht="15" x14ac:dyDescent="0.25">
      <c r="BA38220" s="91" t="s">
        <v>42805</v>
      </c>
      <c r="BB38220" s="91" t="s">
        <v>1568</v>
      </c>
      <c r="BC38220" s="91" t="s">
        <v>42256</v>
      </c>
      <c r="BD38220" s="423" t="s">
        <v>1301</v>
      </c>
    </row>
    <row r="38221" spans="53:56" ht="15" x14ac:dyDescent="0.25">
      <c r="BA38221" s="90" t="s">
        <v>42806</v>
      </c>
      <c r="BB38221" s="90" t="s">
        <v>1568</v>
      </c>
      <c r="BC38221" s="90" t="s">
        <v>42256</v>
      </c>
      <c r="BD38221" s="423" t="s">
        <v>1301</v>
      </c>
    </row>
    <row r="38222" spans="53:56" ht="15" x14ac:dyDescent="0.25">
      <c r="BA38222" s="91" t="s">
        <v>42807</v>
      </c>
      <c r="BB38222" s="91" t="s">
        <v>1568</v>
      </c>
      <c r="BC38222" s="91" t="s">
        <v>42256</v>
      </c>
      <c r="BD38222" s="423" t="s">
        <v>1301</v>
      </c>
    </row>
    <row r="38223" spans="53:56" ht="15" x14ac:dyDescent="0.25">
      <c r="BA38223" s="90" t="s">
        <v>42808</v>
      </c>
      <c r="BB38223" s="90" t="s">
        <v>1568</v>
      </c>
      <c r="BC38223" s="90" t="s">
        <v>42256</v>
      </c>
      <c r="BD38223" s="423" t="s">
        <v>1301</v>
      </c>
    </row>
    <row r="38224" spans="53:56" ht="15" x14ac:dyDescent="0.25">
      <c r="BA38224" s="91" t="s">
        <v>42809</v>
      </c>
      <c r="BB38224" s="91" t="s">
        <v>1568</v>
      </c>
      <c r="BC38224" s="91" t="s">
        <v>42256</v>
      </c>
      <c r="BD38224" s="423" t="s">
        <v>1301</v>
      </c>
    </row>
    <row r="38225" spans="53:56" ht="15" x14ac:dyDescent="0.25">
      <c r="BA38225" s="90" t="s">
        <v>42810</v>
      </c>
      <c r="BB38225" s="90" t="s">
        <v>1568</v>
      </c>
      <c r="BC38225" s="90" t="s">
        <v>42256</v>
      </c>
      <c r="BD38225" s="423" t="s">
        <v>1301</v>
      </c>
    </row>
    <row r="38226" spans="53:56" ht="15" x14ac:dyDescent="0.25">
      <c r="BA38226" s="91" t="s">
        <v>42811</v>
      </c>
      <c r="BB38226" s="91" t="s">
        <v>1568</v>
      </c>
      <c r="BC38226" s="91" t="s">
        <v>42256</v>
      </c>
      <c r="BD38226" s="423" t="s">
        <v>1301</v>
      </c>
    </row>
    <row r="38227" spans="53:56" ht="15" x14ac:dyDescent="0.25">
      <c r="BA38227" s="90" t="s">
        <v>42812</v>
      </c>
      <c r="BB38227" s="90" t="s">
        <v>1568</v>
      </c>
      <c r="BC38227" s="90" t="s">
        <v>42256</v>
      </c>
      <c r="BD38227" s="423" t="s">
        <v>1301</v>
      </c>
    </row>
    <row r="38228" spans="53:56" ht="15" x14ac:dyDescent="0.25">
      <c r="BA38228" s="91" t="s">
        <v>42813</v>
      </c>
      <c r="BB38228" s="91" t="s">
        <v>1568</v>
      </c>
      <c r="BC38228" s="91" t="s">
        <v>42256</v>
      </c>
      <c r="BD38228" s="423" t="s">
        <v>1301</v>
      </c>
    </row>
    <row r="38229" spans="53:56" ht="15" x14ac:dyDescent="0.25">
      <c r="BA38229" s="90" t="s">
        <v>42814</v>
      </c>
      <c r="BB38229" s="90" t="s">
        <v>1568</v>
      </c>
      <c r="BC38229" s="90" t="s">
        <v>42256</v>
      </c>
      <c r="BD38229" s="423" t="s">
        <v>1301</v>
      </c>
    </row>
    <row r="38230" spans="53:56" ht="15" x14ac:dyDescent="0.25">
      <c r="BA38230" s="91" t="s">
        <v>42815</v>
      </c>
      <c r="BB38230" s="91" t="s">
        <v>1568</v>
      </c>
      <c r="BC38230" s="91" t="s">
        <v>42256</v>
      </c>
      <c r="BD38230" s="423" t="s">
        <v>1301</v>
      </c>
    </row>
    <row r="38231" spans="53:56" ht="15" x14ac:dyDescent="0.25">
      <c r="BA38231" s="90" t="s">
        <v>42816</v>
      </c>
      <c r="BB38231" s="90" t="s">
        <v>1568</v>
      </c>
      <c r="BC38231" s="90" t="s">
        <v>42256</v>
      </c>
      <c r="BD38231" s="423" t="s">
        <v>1301</v>
      </c>
    </row>
    <row r="38232" spans="53:56" ht="15" x14ac:dyDescent="0.25">
      <c r="BA38232" s="91" t="s">
        <v>42817</v>
      </c>
      <c r="BB38232" s="91" t="s">
        <v>1568</v>
      </c>
      <c r="BC38232" s="91" t="s">
        <v>42256</v>
      </c>
      <c r="BD38232" s="423" t="s">
        <v>1301</v>
      </c>
    </row>
    <row r="38233" spans="53:56" ht="15" x14ac:dyDescent="0.25">
      <c r="BA38233" s="90" t="s">
        <v>42818</v>
      </c>
      <c r="BB38233" s="90" t="s">
        <v>1568</v>
      </c>
      <c r="BC38233" s="90" t="s">
        <v>42256</v>
      </c>
      <c r="BD38233" s="423" t="s">
        <v>1301</v>
      </c>
    </row>
    <row r="38234" spans="53:56" ht="15" x14ac:dyDescent="0.25">
      <c r="BA38234" s="91" t="s">
        <v>42819</v>
      </c>
      <c r="BB38234" s="91" t="s">
        <v>1568</v>
      </c>
      <c r="BC38234" s="91" t="s">
        <v>42256</v>
      </c>
      <c r="BD38234" s="423" t="s">
        <v>1301</v>
      </c>
    </row>
    <row r="38235" spans="53:56" ht="15" x14ac:dyDescent="0.25">
      <c r="BA38235" s="90" t="s">
        <v>42820</v>
      </c>
      <c r="BB38235" s="90" t="s">
        <v>1568</v>
      </c>
      <c r="BC38235" s="90" t="s">
        <v>42256</v>
      </c>
      <c r="BD38235" s="423" t="s">
        <v>1301</v>
      </c>
    </row>
    <row r="38236" spans="53:56" ht="15" x14ac:dyDescent="0.25">
      <c r="BA38236" s="90" t="s">
        <v>42821</v>
      </c>
      <c r="BB38236" s="90" t="s">
        <v>1568</v>
      </c>
      <c r="BC38236" s="90" t="s">
        <v>42256</v>
      </c>
      <c r="BD38236" s="423" t="s">
        <v>1301</v>
      </c>
    </row>
    <row r="38237" spans="53:56" ht="15" x14ac:dyDescent="0.25">
      <c r="BA38237" s="91" t="s">
        <v>42822</v>
      </c>
      <c r="BB38237" s="91" t="s">
        <v>1568</v>
      </c>
      <c r="BC38237" s="91" t="s">
        <v>42256</v>
      </c>
      <c r="BD38237" s="423" t="s">
        <v>1301</v>
      </c>
    </row>
    <row r="38238" spans="53:56" ht="15" x14ac:dyDescent="0.25">
      <c r="BA38238" s="90" t="s">
        <v>42823</v>
      </c>
      <c r="BB38238" s="90" t="s">
        <v>1568</v>
      </c>
      <c r="BC38238" s="90" t="s">
        <v>42256</v>
      </c>
      <c r="BD38238" s="423" t="s">
        <v>1301</v>
      </c>
    </row>
    <row r="38239" spans="53:56" ht="15" x14ac:dyDescent="0.25">
      <c r="BA38239" s="91" t="s">
        <v>42824</v>
      </c>
      <c r="BB38239" s="91" t="s">
        <v>1568</v>
      </c>
      <c r="BC38239" s="91" t="s">
        <v>42256</v>
      </c>
      <c r="BD38239" s="423" t="s">
        <v>1301</v>
      </c>
    </row>
    <row r="38240" spans="53:56" ht="15" x14ac:dyDescent="0.25">
      <c r="BA38240" s="90" t="s">
        <v>42825</v>
      </c>
      <c r="BB38240" s="90" t="s">
        <v>1568</v>
      </c>
      <c r="BC38240" s="90" t="s">
        <v>42256</v>
      </c>
      <c r="BD38240" s="423" t="s">
        <v>1301</v>
      </c>
    </row>
    <row r="38241" spans="53:56" ht="15" x14ac:dyDescent="0.25">
      <c r="BA38241" s="91" t="s">
        <v>42826</v>
      </c>
      <c r="BB38241" s="91" t="s">
        <v>1568</v>
      </c>
      <c r="BC38241" s="91" t="s">
        <v>42256</v>
      </c>
      <c r="BD38241" s="423" t="s">
        <v>1301</v>
      </c>
    </row>
    <row r="38242" spans="53:56" ht="15" x14ac:dyDescent="0.25">
      <c r="BA38242" s="90" t="s">
        <v>42827</v>
      </c>
      <c r="BB38242" s="90" t="s">
        <v>1568</v>
      </c>
      <c r="BC38242" s="90" t="s">
        <v>42256</v>
      </c>
      <c r="BD38242" s="423" t="s">
        <v>1301</v>
      </c>
    </row>
    <row r="38243" spans="53:56" ht="15" x14ac:dyDescent="0.25">
      <c r="BA38243" s="91" t="s">
        <v>42828</v>
      </c>
      <c r="BB38243" s="91" t="s">
        <v>1568</v>
      </c>
      <c r="BC38243" s="91" t="s">
        <v>42829</v>
      </c>
      <c r="BD38243" s="423" t="s">
        <v>1301</v>
      </c>
    </row>
    <row r="38244" spans="53:56" ht="15" x14ac:dyDescent="0.25">
      <c r="BA38244" s="90" t="s">
        <v>42830</v>
      </c>
      <c r="BB38244" s="90" t="s">
        <v>1568</v>
      </c>
      <c r="BC38244" s="90" t="s">
        <v>42829</v>
      </c>
      <c r="BD38244" s="423" t="s">
        <v>1301</v>
      </c>
    </row>
    <row r="38245" spans="53:56" ht="15" x14ac:dyDescent="0.25">
      <c r="BA38245" s="91" t="s">
        <v>42831</v>
      </c>
      <c r="BB38245" s="91" t="s">
        <v>1568</v>
      </c>
      <c r="BC38245" s="91" t="s">
        <v>42829</v>
      </c>
      <c r="BD38245" s="423" t="s">
        <v>1301</v>
      </c>
    </row>
    <row r="38246" spans="53:56" ht="15" x14ac:dyDescent="0.25">
      <c r="BA38246" s="90" t="s">
        <v>42832</v>
      </c>
      <c r="BB38246" s="90" t="s">
        <v>1568</v>
      </c>
      <c r="BC38246" s="90" t="s">
        <v>42829</v>
      </c>
      <c r="BD38246" s="423" t="s">
        <v>1301</v>
      </c>
    </row>
    <row r="38247" spans="53:56" ht="15" x14ac:dyDescent="0.25">
      <c r="BA38247" s="91" t="s">
        <v>42833</v>
      </c>
      <c r="BB38247" s="91" t="s">
        <v>1568</v>
      </c>
      <c r="BC38247" s="91" t="s">
        <v>42829</v>
      </c>
      <c r="BD38247" s="423" t="s">
        <v>1301</v>
      </c>
    </row>
    <row r="38248" spans="53:56" ht="15" x14ac:dyDescent="0.25">
      <c r="BA38248" s="90" t="s">
        <v>42834</v>
      </c>
      <c r="BB38248" s="90" t="s">
        <v>1568</v>
      </c>
      <c r="BC38248" s="90" t="s">
        <v>42829</v>
      </c>
      <c r="BD38248" s="423" t="s">
        <v>1301</v>
      </c>
    </row>
    <row r="38249" spans="53:56" ht="15" x14ac:dyDescent="0.25">
      <c r="BA38249" s="91" t="s">
        <v>42835</v>
      </c>
      <c r="BB38249" s="91" t="s">
        <v>1568</v>
      </c>
      <c r="BC38249" s="91" t="s">
        <v>42829</v>
      </c>
      <c r="BD38249" s="423" t="s">
        <v>1301</v>
      </c>
    </row>
    <row r="38250" spans="53:56" ht="15" x14ac:dyDescent="0.25">
      <c r="BA38250" s="90" t="s">
        <v>42836</v>
      </c>
      <c r="BB38250" s="90" t="s">
        <v>1568</v>
      </c>
      <c r="BC38250" s="90" t="s">
        <v>42829</v>
      </c>
      <c r="BD38250" s="423" t="s">
        <v>1301</v>
      </c>
    </row>
    <row r="38251" spans="53:56" ht="15" x14ac:dyDescent="0.25">
      <c r="BA38251" s="91" t="s">
        <v>42837</v>
      </c>
      <c r="BB38251" s="91" t="s">
        <v>1568</v>
      </c>
      <c r="BC38251" s="91" t="s">
        <v>42829</v>
      </c>
      <c r="BD38251" s="423" t="s">
        <v>1301</v>
      </c>
    </row>
    <row r="38252" spans="53:56" ht="15" x14ac:dyDescent="0.25">
      <c r="BA38252" s="90" t="s">
        <v>42838</v>
      </c>
      <c r="BB38252" s="90" t="s">
        <v>1568</v>
      </c>
      <c r="BC38252" s="90" t="s">
        <v>42829</v>
      </c>
      <c r="BD38252" s="423" t="s">
        <v>1301</v>
      </c>
    </row>
    <row r="38253" spans="53:56" ht="15" x14ac:dyDescent="0.25">
      <c r="BA38253" s="91" t="s">
        <v>42839</v>
      </c>
      <c r="BB38253" s="91" t="s">
        <v>1568</v>
      </c>
      <c r="BC38253" s="91" t="s">
        <v>42829</v>
      </c>
      <c r="BD38253" s="423" t="s">
        <v>1301</v>
      </c>
    </row>
    <row r="38254" spans="53:56" ht="15" x14ac:dyDescent="0.25">
      <c r="BA38254" s="90" t="s">
        <v>42840</v>
      </c>
      <c r="BB38254" s="90" t="s">
        <v>1568</v>
      </c>
      <c r="BC38254" s="90" t="s">
        <v>42829</v>
      </c>
      <c r="BD38254" s="423" t="s">
        <v>1301</v>
      </c>
    </row>
    <row r="38255" spans="53:56" ht="15" x14ac:dyDescent="0.25">
      <c r="BA38255" s="90" t="s">
        <v>42841</v>
      </c>
      <c r="BB38255" s="90" t="s">
        <v>1568</v>
      </c>
      <c r="BC38255" s="90" t="s">
        <v>42829</v>
      </c>
      <c r="BD38255" s="423" t="s">
        <v>1301</v>
      </c>
    </row>
    <row r="38256" spans="53:56" ht="15" x14ac:dyDescent="0.25">
      <c r="BA38256" s="91" t="s">
        <v>42842</v>
      </c>
      <c r="BB38256" s="91" t="s">
        <v>1568</v>
      </c>
      <c r="BC38256" s="91" t="s">
        <v>42829</v>
      </c>
      <c r="BD38256" s="423" t="s">
        <v>1301</v>
      </c>
    </row>
    <row r="38257" spans="53:56" ht="15" x14ac:dyDescent="0.25">
      <c r="BA38257" s="90" t="s">
        <v>42843</v>
      </c>
      <c r="BB38257" s="90" t="s">
        <v>1568</v>
      </c>
      <c r="BC38257" s="90" t="s">
        <v>42829</v>
      </c>
      <c r="BD38257" s="423" t="s">
        <v>1301</v>
      </c>
    </row>
    <row r="38258" spans="53:56" ht="15" x14ac:dyDescent="0.25">
      <c r="BA38258" s="91" t="s">
        <v>42844</v>
      </c>
      <c r="BB38258" s="91" t="s">
        <v>1568</v>
      </c>
      <c r="BC38258" s="91" t="s">
        <v>42829</v>
      </c>
      <c r="BD38258" s="423" t="s">
        <v>1301</v>
      </c>
    </row>
    <row r="38259" spans="53:56" ht="15" x14ac:dyDescent="0.25">
      <c r="BA38259" s="91" t="s">
        <v>42845</v>
      </c>
      <c r="BB38259" s="91" t="s">
        <v>1568</v>
      </c>
      <c r="BC38259" s="91" t="s">
        <v>42846</v>
      </c>
      <c r="BD38259" s="423" t="s">
        <v>1301</v>
      </c>
    </row>
    <row r="38260" spans="53:56" ht="15" x14ac:dyDescent="0.25">
      <c r="BA38260" s="90" t="s">
        <v>42847</v>
      </c>
      <c r="BB38260" s="90" t="s">
        <v>1568</v>
      </c>
      <c r="BC38260" s="90" t="s">
        <v>35935</v>
      </c>
      <c r="BD38260" s="423" t="s">
        <v>1301</v>
      </c>
    </row>
    <row r="38261" spans="53:56" ht="15" x14ac:dyDescent="0.25">
      <c r="BA38261" s="91" t="s">
        <v>42848</v>
      </c>
      <c r="BB38261" s="91" t="s">
        <v>1568</v>
      </c>
      <c r="BC38261" s="91" t="s">
        <v>42829</v>
      </c>
      <c r="BD38261" s="423" t="s">
        <v>1301</v>
      </c>
    </row>
    <row r="38262" spans="53:56" ht="15" x14ac:dyDescent="0.25">
      <c r="BA38262" s="90" t="s">
        <v>42849</v>
      </c>
      <c r="BB38262" s="90" t="s">
        <v>1568</v>
      </c>
      <c r="BC38262" s="90" t="s">
        <v>42829</v>
      </c>
      <c r="BD38262" s="423" t="s">
        <v>1301</v>
      </c>
    </row>
    <row r="38263" spans="53:56" ht="15" x14ac:dyDescent="0.25">
      <c r="BA38263" s="90" t="s">
        <v>42850</v>
      </c>
      <c r="BB38263" s="90" t="s">
        <v>1568</v>
      </c>
      <c r="BC38263" s="90" t="s">
        <v>42846</v>
      </c>
      <c r="BD38263" s="423" t="s">
        <v>1301</v>
      </c>
    </row>
    <row r="38264" spans="53:56" ht="15" x14ac:dyDescent="0.25">
      <c r="BA38264" s="91" t="s">
        <v>42851</v>
      </c>
      <c r="BB38264" s="91" t="s">
        <v>1568</v>
      </c>
      <c r="BC38264" s="91" t="s">
        <v>42829</v>
      </c>
      <c r="BD38264" s="423" t="s">
        <v>1301</v>
      </c>
    </row>
    <row r="38265" spans="53:56" ht="15" x14ac:dyDescent="0.25">
      <c r="BA38265" s="90" t="s">
        <v>42852</v>
      </c>
      <c r="BB38265" s="90" t="s">
        <v>1568</v>
      </c>
      <c r="BC38265" s="90" t="s">
        <v>35935</v>
      </c>
      <c r="BD38265" s="423" t="s">
        <v>1301</v>
      </c>
    </row>
    <row r="38266" spans="53:56" ht="15" x14ac:dyDescent="0.25">
      <c r="BA38266" s="91" t="s">
        <v>42853</v>
      </c>
      <c r="BB38266" s="91" t="s">
        <v>1568</v>
      </c>
      <c r="BC38266" s="91" t="s">
        <v>42846</v>
      </c>
      <c r="BD38266" s="423" t="s">
        <v>1301</v>
      </c>
    </row>
    <row r="38267" spans="53:56" ht="15" x14ac:dyDescent="0.25">
      <c r="BA38267" s="91" t="s">
        <v>42854</v>
      </c>
      <c r="BB38267" s="91" t="s">
        <v>1568</v>
      </c>
      <c r="BC38267" s="91" t="s">
        <v>42855</v>
      </c>
      <c r="BD38267" s="423" t="s">
        <v>1301</v>
      </c>
    </row>
    <row r="38268" spans="53:56" ht="15" x14ac:dyDescent="0.25">
      <c r="BA38268" s="90" t="s">
        <v>42856</v>
      </c>
      <c r="BB38268" s="90" t="s">
        <v>1568</v>
      </c>
      <c r="BC38268" s="90" t="s">
        <v>42857</v>
      </c>
      <c r="BD38268" s="423" t="s">
        <v>1301</v>
      </c>
    </row>
    <row r="38269" spans="53:56" ht="15" x14ac:dyDescent="0.25">
      <c r="BA38269" s="91" t="s">
        <v>42858</v>
      </c>
      <c r="BB38269" s="91" t="s">
        <v>1568</v>
      </c>
      <c r="BC38269" s="91" t="s">
        <v>42859</v>
      </c>
      <c r="BD38269" s="423" t="s">
        <v>1301</v>
      </c>
    </row>
    <row r="38270" spans="53:56" ht="15" x14ac:dyDescent="0.25">
      <c r="BA38270" s="90" t="s">
        <v>42860</v>
      </c>
      <c r="BB38270" s="90" t="s">
        <v>1568</v>
      </c>
      <c r="BC38270" s="90" t="s">
        <v>35935</v>
      </c>
      <c r="BD38270" s="423" t="s">
        <v>1301</v>
      </c>
    </row>
    <row r="38271" spans="53:56" ht="15" x14ac:dyDescent="0.25">
      <c r="BA38271" s="90" t="s">
        <v>42861</v>
      </c>
      <c r="BB38271" s="90" t="s">
        <v>1568</v>
      </c>
      <c r="BC38271" s="90" t="s">
        <v>42846</v>
      </c>
      <c r="BD38271" s="423" t="s">
        <v>1301</v>
      </c>
    </row>
    <row r="38272" spans="53:56" ht="15" x14ac:dyDescent="0.25">
      <c r="BA38272" s="91" t="s">
        <v>42862</v>
      </c>
      <c r="BB38272" s="91" t="s">
        <v>1568</v>
      </c>
      <c r="BC38272" s="91" t="s">
        <v>42863</v>
      </c>
      <c r="BD38272" s="423" t="s">
        <v>1301</v>
      </c>
    </row>
    <row r="38273" spans="53:56" ht="15" x14ac:dyDescent="0.25">
      <c r="BA38273" s="90" t="s">
        <v>42864</v>
      </c>
      <c r="BB38273" s="90" t="s">
        <v>1568</v>
      </c>
      <c r="BC38273" s="90" t="s">
        <v>42863</v>
      </c>
      <c r="BD38273" s="423" t="s">
        <v>1301</v>
      </c>
    </row>
    <row r="38274" spans="53:56" ht="15" x14ac:dyDescent="0.25">
      <c r="BA38274" s="91" t="s">
        <v>42865</v>
      </c>
      <c r="BB38274" s="91" t="s">
        <v>1568</v>
      </c>
      <c r="BC38274" s="91" t="s">
        <v>35935</v>
      </c>
      <c r="BD38274" s="423" t="s">
        <v>1301</v>
      </c>
    </row>
    <row r="38275" spans="53:56" ht="15" x14ac:dyDescent="0.25">
      <c r="BA38275" s="90" t="s">
        <v>42866</v>
      </c>
      <c r="BB38275" s="90" t="s">
        <v>1568</v>
      </c>
      <c r="BC38275" s="90" t="s">
        <v>42867</v>
      </c>
      <c r="BD38275" s="423" t="s">
        <v>1301</v>
      </c>
    </row>
    <row r="38276" spans="53:56" ht="15" x14ac:dyDescent="0.25">
      <c r="BA38276" s="91" t="s">
        <v>42868</v>
      </c>
      <c r="BB38276" s="91" t="s">
        <v>1568</v>
      </c>
      <c r="BC38276" s="91" t="s">
        <v>42859</v>
      </c>
      <c r="BD38276" s="423" t="s">
        <v>1301</v>
      </c>
    </row>
    <row r="38277" spans="53:56" ht="15" x14ac:dyDescent="0.25">
      <c r="BA38277" s="91" t="s">
        <v>42869</v>
      </c>
      <c r="BB38277" s="91" t="s">
        <v>1568</v>
      </c>
      <c r="BC38277" s="91" t="s">
        <v>42870</v>
      </c>
      <c r="BD38277" s="423" t="s">
        <v>1301</v>
      </c>
    </row>
    <row r="38278" spans="53:56" ht="15" x14ac:dyDescent="0.25">
      <c r="BA38278" s="90" t="s">
        <v>42871</v>
      </c>
      <c r="BB38278" s="90" t="s">
        <v>1568</v>
      </c>
      <c r="BC38278" s="90" t="s">
        <v>42855</v>
      </c>
      <c r="BD38278" s="423" t="s">
        <v>1301</v>
      </c>
    </row>
    <row r="38279" spans="53:56" ht="15" x14ac:dyDescent="0.25">
      <c r="BA38279" s="91" t="s">
        <v>42872</v>
      </c>
      <c r="BB38279" s="91" t="s">
        <v>1568</v>
      </c>
      <c r="BC38279" s="91" t="s">
        <v>42846</v>
      </c>
      <c r="BD38279" s="423" t="s">
        <v>1301</v>
      </c>
    </row>
    <row r="38280" spans="53:56" ht="15" x14ac:dyDescent="0.25">
      <c r="BA38280" s="90" t="s">
        <v>42873</v>
      </c>
      <c r="BB38280" s="90" t="s">
        <v>1568</v>
      </c>
      <c r="BC38280" s="90" t="s">
        <v>42855</v>
      </c>
      <c r="BD38280" s="423" t="s">
        <v>1301</v>
      </c>
    </row>
    <row r="38281" spans="53:56" ht="15" x14ac:dyDescent="0.25">
      <c r="BA38281" s="90" t="s">
        <v>42874</v>
      </c>
      <c r="BB38281" s="90" t="s">
        <v>1568</v>
      </c>
      <c r="BC38281" s="90" t="s">
        <v>42867</v>
      </c>
      <c r="BD38281" s="423" t="s">
        <v>1301</v>
      </c>
    </row>
    <row r="38282" spans="53:56" ht="15" x14ac:dyDescent="0.25">
      <c r="BA38282" s="91" t="s">
        <v>42875</v>
      </c>
      <c r="BB38282" s="91" t="s">
        <v>1568</v>
      </c>
      <c r="BC38282" s="91" t="s">
        <v>35935</v>
      </c>
      <c r="BD38282" s="423" t="s">
        <v>1301</v>
      </c>
    </row>
    <row r="38283" spans="53:56" ht="15" x14ac:dyDescent="0.25">
      <c r="BA38283" s="90" t="s">
        <v>42876</v>
      </c>
      <c r="BB38283" s="90" t="s">
        <v>1568</v>
      </c>
      <c r="BC38283" s="90" t="s">
        <v>42846</v>
      </c>
      <c r="BD38283" s="423" t="s">
        <v>1301</v>
      </c>
    </row>
    <row r="38284" spans="53:56" ht="15" x14ac:dyDescent="0.25">
      <c r="BA38284" s="91" t="s">
        <v>42877</v>
      </c>
      <c r="BB38284" s="91" t="s">
        <v>1568</v>
      </c>
      <c r="BC38284" s="91" t="s">
        <v>42855</v>
      </c>
      <c r="BD38284" s="423" t="s">
        <v>1301</v>
      </c>
    </row>
    <row r="38285" spans="53:56" ht="15" x14ac:dyDescent="0.25">
      <c r="BA38285" s="91" t="s">
        <v>42878</v>
      </c>
      <c r="BB38285" s="91" t="s">
        <v>1568</v>
      </c>
      <c r="BC38285" s="91" t="s">
        <v>42846</v>
      </c>
      <c r="BD38285" s="423" t="s">
        <v>1301</v>
      </c>
    </row>
    <row r="38286" spans="53:56" ht="15" x14ac:dyDescent="0.25">
      <c r="BA38286" s="90" t="s">
        <v>42879</v>
      </c>
      <c r="BB38286" s="90" t="s">
        <v>1568</v>
      </c>
      <c r="BC38286" s="90" t="s">
        <v>42859</v>
      </c>
      <c r="BD38286" s="423" t="s">
        <v>1301</v>
      </c>
    </row>
    <row r="38287" spans="53:56" ht="15" x14ac:dyDescent="0.25">
      <c r="BA38287" s="91" t="s">
        <v>42880</v>
      </c>
      <c r="BB38287" s="91" t="s">
        <v>1568</v>
      </c>
      <c r="BC38287" s="91" t="s">
        <v>42855</v>
      </c>
      <c r="BD38287" s="423" t="s">
        <v>1301</v>
      </c>
    </row>
    <row r="38288" spans="53:56" ht="15" x14ac:dyDescent="0.25">
      <c r="BA38288" s="90" t="s">
        <v>42881</v>
      </c>
      <c r="BB38288" s="90" t="s">
        <v>1568</v>
      </c>
      <c r="BC38288" s="90" t="s">
        <v>42867</v>
      </c>
      <c r="BD38288" s="423" t="s">
        <v>1301</v>
      </c>
    </row>
    <row r="38289" spans="53:56" ht="15" x14ac:dyDescent="0.25">
      <c r="BA38289" s="90" t="s">
        <v>42882</v>
      </c>
      <c r="BB38289" s="90" t="s">
        <v>1568</v>
      </c>
      <c r="BC38289" s="90" t="s">
        <v>42870</v>
      </c>
      <c r="BD38289" s="423" t="s">
        <v>1301</v>
      </c>
    </row>
    <row r="38290" spans="53:56" ht="15" x14ac:dyDescent="0.25">
      <c r="BA38290" s="91" t="s">
        <v>42883</v>
      </c>
      <c r="BB38290" s="91" t="s">
        <v>1568</v>
      </c>
      <c r="BC38290" s="91" t="s">
        <v>42867</v>
      </c>
      <c r="BD38290" s="423" t="s">
        <v>1301</v>
      </c>
    </row>
    <row r="38291" spans="53:56" ht="15" x14ac:dyDescent="0.25">
      <c r="BA38291" s="90" t="s">
        <v>42884</v>
      </c>
      <c r="BB38291" s="90" t="s">
        <v>1568</v>
      </c>
      <c r="BC38291" s="90" t="s">
        <v>42859</v>
      </c>
      <c r="BD38291" s="423" t="s">
        <v>1301</v>
      </c>
    </row>
    <row r="38292" spans="53:56" ht="15" x14ac:dyDescent="0.25">
      <c r="BA38292" s="90" t="s">
        <v>42885</v>
      </c>
      <c r="BB38292" s="90" t="s">
        <v>1568</v>
      </c>
      <c r="BC38292" s="90" t="s">
        <v>42846</v>
      </c>
      <c r="BD38292" s="423" t="s">
        <v>1301</v>
      </c>
    </row>
    <row r="38293" spans="53:56" ht="15" x14ac:dyDescent="0.25">
      <c r="BA38293" s="91" t="s">
        <v>42886</v>
      </c>
      <c r="BB38293" s="91" t="s">
        <v>1568</v>
      </c>
      <c r="BC38293" s="91" t="s">
        <v>42863</v>
      </c>
      <c r="BD38293" s="423" t="s">
        <v>1301</v>
      </c>
    </row>
    <row r="38294" spans="53:56" ht="15" x14ac:dyDescent="0.25">
      <c r="BA38294" s="91" t="s">
        <v>42887</v>
      </c>
      <c r="BB38294" s="91" t="s">
        <v>1568</v>
      </c>
      <c r="BC38294" s="91" t="s">
        <v>42863</v>
      </c>
      <c r="BD38294" s="423" t="s">
        <v>1301</v>
      </c>
    </row>
    <row r="38295" spans="53:56" ht="15" x14ac:dyDescent="0.25">
      <c r="BA38295" s="90" t="s">
        <v>42888</v>
      </c>
      <c r="BB38295" s="90" t="s">
        <v>1568</v>
      </c>
      <c r="BC38295" s="90" t="s">
        <v>42857</v>
      </c>
      <c r="BD38295" s="423" t="s">
        <v>1301</v>
      </c>
    </row>
    <row r="38296" spans="53:56" ht="15" x14ac:dyDescent="0.25">
      <c r="BA38296" s="91" t="s">
        <v>42889</v>
      </c>
      <c r="BB38296" s="91" t="s">
        <v>1568</v>
      </c>
      <c r="BC38296" s="91" t="s">
        <v>42870</v>
      </c>
      <c r="BD38296" s="423" t="s">
        <v>1301</v>
      </c>
    </row>
    <row r="38297" spans="53:56" ht="15" x14ac:dyDescent="0.25">
      <c r="BA38297" s="90" t="s">
        <v>42890</v>
      </c>
      <c r="BB38297" s="90" t="s">
        <v>1568</v>
      </c>
      <c r="BC38297" s="90" t="s">
        <v>42870</v>
      </c>
      <c r="BD38297" s="423" t="s">
        <v>1301</v>
      </c>
    </row>
    <row r="38298" spans="53:56" ht="15" x14ac:dyDescent="0.25">
      <c r="BA38298" s="90" t="s">
        <v>42891</v>
      </c>
      <c r="BB38298" s="90" t="s">
        <v>1568</v>
      </c>
      <c r="BC38298" s="90" t="s">
        <v>42859</v>
      </c>
      <c r="BD38298" s="423" t="s">
        <v>1301</v>
      </c>
    </row>
    <row r="38299" spans="53:56" ht="15" x14ac:dyDescent="0.25">
      <c r="BA38299" s="91" t="s">
        <v>42892</v>
      </c>
      <c r="BB38299" s="91" t="s">
        <v>1568</v>
      </c>
      <c r="BC38299" s="91" t="s">
        <v>42829</v>
      </c>
      <c r="BD38299" s="423" t="s">
        <v>1301</v>
      </c>
    </row>
    <row r="38300" spans="53:56" ht="15" x14ac:dyDescent="0.25">
      <c r="BA38300" s="90" t="s">
        <v>42893</v>
      </c>
      <c r="BB38300" s="90" t="s">
        <v>1568</v>
      </c>
      <c r="BC38300" s="90" t="s">
        <v>42846</v>
      </c>
      <c r="BD38300" s="423" t="s">
        <v>1301</v>
      </c>
    </row>
    <row r="38301" spans="53:56" ht="15" x14ac:dyDescent="0.25">
      <c r="BA38301" s="91" t="s">
        <v>42894</v>
      </c>
      <c r="BB38301" s="91" t="s">
        <v>1568</v>
      </c>
      <c r="BC38301" s="91" t="s">
        <v>35935</v>
      </c>
      <c r="BD38301" s="423" t="s">
        <v>1301</v>
      </c>
    </row>
    <row r="38302" spans="53:56" ht="15" x14ac:dyDescent="0.25">
      <c r="BA38302" s="91" t="s">
        <v>42895</v>
      </c>
      <c r="BB38302" s="91" t="s">
        <v>1568</v>
      </c>
      <c r="BC38302" s="91" t="s">
        <v>42857</v>
      </c>
      <c r="BD38302" s="423" t="s">
        <v>1301</v>
      </c>
    </row>
    <row r="38303" spans="53:56" ht="15" x14ac:dyDescent="0.25">
      <c r="BA38303" s="90" t="s">
        <v>42896</v>
      </c>
      <c r="BB38303" s="90" t="s">
        <v>1568</v>
      </c>
      <c r="BC38303" s="90" t="s">
        <v>42846</v>
      </c>
      <c r="BD38303" s="423" t="s">
        <v>1301</v>
      </c>
    </row>
    <row r="38304" spans="53:56" ht="15" x14ac:dyDescent="0.25">
      <c r="BA38304" s="91" t="s">
        <v>42897</v>
      </c>
      <c r="BB38304" s="91" t="s">
        <v>1568</v>
      </c>
      <c r="BC38304" s="91" t="s">
        <v>42857</v>
      </c>
      <c r="BD38304" s="423" t="s">
        <v>1301</v>
      </c>
    </row>
    <row r="38305" spans="53:56" ht="15" x14ac:dyDescent="0.25">
      <c r="BA38305" s="90" t="s">
        <v>42898</v>
      </c>
      <c r="BB38305" s="90" t="s">
        <v>1568</v>
      </c>
      <c r="BC38305" s="90" t="s">
        <v>42863</v>
      </c>
      <c r="BD38305" s="423" t="s">
        <v>1301</v>
      </c>
    </row>
    <row r="38306" spans="53:56" ht="15" x14ac:dyDescent="0.25">
      <c r="BA38306" s="90" t="s">
        <v>42899</v>
      </c>
      <c r="BB38306" s="90" t="s">
        <v>1568</v>
      </c>
      <c r="BC38306" s="90" t="s">
        <v>42859</v>
      </c>
      <c r="BD38306" s="423" t="s">
        <v>1301</v>
      </c>
    </row>
    <row r="38307" spans="53:56" ht="15" x14ac:dyDescent="0.25">
      <c r="BA38307" s="91" t="s">
        <v>42900</v>
      </c>
      <c r="BB38307" s="91" t="s">
        <v>1568</v>
      </c>
      <c r="BC38307" s="91" t="s">
        <v>35935</v>
      </c>
      <c r="BD38307" s="423" t="s">
        <v>1301</v>
      </c>
    </row>
    <row r="38308" spans="53:56" ht="15" x14ac:dyDescent="0.25">
      <c r="BA38308" s="90" t="s">
        <v>42901</v>
      </c>
      <c r="BB38308" s="90" t="s">
        <v>1568</v>
      </c>
      <c r="BC38308" s="90" t="s">
        <v>42846</v>
      </c>
      <c r="BD38308" s="423" t="s">
        <v>1301</v>
      </c>
    </row>
    <row r="38309" spans="53:56" ht="15" x14ac:dyDescent="0.25">
      <c r="BA38309" s="91" t="s">
        <v>42902</v>
      </c>
      <c r="BB38309" s="91" t="s">
        <v>1568</v>
      </c>
      <c r="BC38309" s="91" t="s">
        <v>42846</v>
      </c>
      <c r="BD38309" s="423" t="s">
        <v>1301</v>
      </c>
    </row>
    <row r="38310" spans="53:56" ht="15" x14ac:dyDescent="0.25">
      <c r="BA38310" s="91" t="s">
        <v>42903</v>
      </c>
      <c r="BB38310" s="91" t="s">
        <v>1568</v>
      </c>
      <c r="BC38310" s="91" t="s">
        <v>42857</v>
      </c>
      <c r="BD38310" s="423" t="s">
        <v>1301</v>
      </c>
    </row>
    <row r="38311" spans="53:56" ht="15" x14ac:dyDescent="0.25">
      <c r="BA38311" s="90" t="s">
        <v>42904</v>
      </c>
      <c r="BB38311" s="90" t="s">
        <v>1568</v>
      </c>
      <c r="BC38311" s="90" t="s">
        <v>42857</v>
      </c>
      <c r="BD38311" s="423" t="s">
        <v>1301</v>
      </c>
    </row>
    <row r="38312" spans="53:56" ht="15" x14ac:dyDescent="0.25">
      <c r="BA38312" s="91" t="s">
        <v>42905</v>
      </c>
      <c r="BB38312" s="91" t="s">
        <v>1568</v>
      </c>
      <c r="BC38312" s="91" t="s">
        <v>42870</v>
      </c>
      <c r="BD38312" s="423" t="s">
        <v>1301</v>
      </c>
    </row>
    <row r="38313" spans="53:56" ht="15" x14ac:dyDescent="0.25">
      <c r="BA38313" s="90" t="s">
        <v>42906</v>
      </c>
      <c r="BB38313" s="90" t="s">
        <v>1568</v>
      </c>
      <c r="BC38313" s="90" t="s">
        <v>42857</v>
      </c>
      <c r="BD38313" s="423" t="s">
        <v>1301</v>
      </c>
    </row>
    <row r="38314" spans="53:56" ht="15" x14ac:dyDescent="0.25">
      <c r="BA38314" s="90" t="s">
        <v>42907</v>
      </c>
      <c r="BB38314" s="90" t="s">
        <v>1568</v>
      </c>
      <c r="BC38314" s="90" t="s">
        <v>42846</v>
      </c>
      <c r="BD38314" s="423" t="s">
        <v>1301</v>
      </c>
    </row>
    <row r="38315" spans="53:56" ht="15" x14ac:dyDescent="0.25">
      <c r="BA38315" s="91" t="s">
        <v>42908</v>
      </c>
      <c r="BB38315" s="91" t="s">
        <v>1568</v>
      </c>
      <c r="BC38315" s="91" t="s">
        <v>42855</v>
      </c>
      <c r="BD38315" s="423" t="s">
        <v>1301</v>
      </c>
    </row>
    <row r="38316" spans="53:56" ht="15" x14ac:dyDescent="0.25">
      <c r="BA38316" s="90" t="s">
        <v>42909</v>
      </c>
      <c r="BB38316" s="90" t="s">
        <v>1568</v>
      </c>
      <c r="BC38316" s="90" t="s">
        <v>42910</v>
      </c>
      <c r="BD38316" s="423" t="s">
        <v>1301</v>
      </c>
    </row>
    <row r="38317" spans="53:56" ht="15" x14ac:dyDescent="0.25">
      <c r="BA38317" s="91" t="s">
        <v>42911</v>
      </c>
      <c r="BB38317" s="91" t="s">
        <v>1568</v>
      </c>
      <c r="BC38317" s="91" t="s">
        <v>42910</v>
      </c>
      <c r="BD38317" s="423" t="s">
        <v>1301</v>
      </c>
    </row>
    <row r="38318" spans="53:56" ht="15" x14ac:dyDescent="0.25">
      <c r="BA38318" s="90" t="s">
        <v>42912</v>
      </c>
      <c r="BB38318" s="90" t="s">
        <v>1568</v>
      </c>
      <c r="BC38318" s="90" t="s">
        <v>42913</v>
      </c>
      <c r="BD38318" s="423" t="s">
        <v>1301</v>
      </c>
    </row>
    <row r="38319" spans="53:56" ht="15" x14ac:dyDescent="0.25">
      <c r="BA38319" s="91" t="s">
        <v>42914</v>
      </c>
      <c r="BB38319" s="91" t="s">
        <v>1568</v>
      </c>
      <c r="BC38319" s="91" t="s">
        <v>42915</v>
      </c>
      <c r="BD38319" s="423" t="s">
        <v>1301</v>
      </c>
    </row>
    <row r="38320" spans="53:56" ht="15" x14ac:dyDescent="0.25">
      <c r="BA38320" s="91" t="s">
        <v>42916</v>
      </c>
      <c r="BB38320" s="91" t="s">
        <v>1568</v>
      </c>
      <c r="BC38320" s="91" t="s">
        <v>42917</v>
      </c>
      <c r="BD38320" s="423" t="s">
        <v>1301</v>
      </c>
    </row>
    <row r="38321" spans="53:56" ht="15" x14ac:dyDescent="0.25">
      <c r="BA38321" s="90" t="s">
        <v>42918</v>
      </c>
      <c r="BB38321" s="90" t="s">
        <v>1568</v>
      </c>
      <c r="BC38321" s="90" t="s">
        <v>42919</v>
      </c>
      <c r="BD38321" s="423" t="s">
        <v>1301</v>
      </c>
    </row>
    <row r="38322" spans="53:56" ht="15" x14ac:dyDescent="0.25">
      <c r="BA38322" s="91" t="s">
        <v>42920</v>
      </c>
      <c r="BB38322" s="91" t="s">
        <v>1568</v>
      </c>
      <c r="BC38322" s="91" t="s">
        <v>42913</v>
      </c>
      <c r="BD38322" s="423" t="s">
        <v>1301</v>
      </c>
    </row>
    <row r="38323" spans="53:56" ht="15" x14ac:dyDescent="0.25">
      <c r="BA38323" s="91" t="s">
        <v>42921</v>
      </c>
      <c r="BB38323" s="91" t="s">
        <v>1568</v>
      </c>
      <c r="BC38323" s="91" t="s">
        <v>819</v>
      </c>
      <c r="BD38323" s="423" t="s">
        <v>1301</v>
      </c>
    </row>
    <row r="38324" spans="53:56" ht="15" x14ac:dyDescent="0.25">
      <c r="BA38324" s="90" t="s">
        <v>42922</v>
      </c>
      <c r="BB38324" s="90" t="s">
        <v>1568</v>
      </c>
      <c r="BC38324" s="90" t="s">
        <v>42919</v>
      </c>
      <c r="BD38324" s="423" t="s">
        <v>1301</v>
      </c>
    </row>
    <row r="38325" spans="53:56" ht="15" x14ac:dyDescent="0.25">
      <c r="BA38325" s="91" t="s">
        <v>42923</v>
      </c>
      <c r="BB38325" s="91" t="s">
        <v>1568</v>
      </c>
      <c r="BC38325" s="91" t="s">
        <v>42915</v>
      </c>
      <c r="BD38325" s="423" t="s">
        <v>1301</v>
      </c>
    </row>
    <row r="38326" spans="53:56" ht="15" x14ac:dyDescent="0.25">
      <c r="BA38326" s="90" t="s">
        <v>42924</v>
      </c>
      <c r="BB38326" s="90" t="s">
        <v>1568</v>
      </c>
      <c r="BC38326" s="90" t="s">
        <v>42915</v>
      </c>
      <c r="BD38326" s="423" t="s">
        <v>1301</v>
      </c>
    </row>
    <row r="38327" spans="53:56" ht="15" x14ac:dyDescent="0.25">
      <c r="BA38327" s="91" t="s">
        <v>42925</v>
      </c>
      <c r="BB38327" s="91" t="s">
        <v>1568</v>
      </c>
      <c r="BC38327" s="91" t="s">
        <v>42913</v>
      </c>
      <c r="BD38327" s="423" t="s">
        <v>1301</v>
      </c>
    </row>
    <row r="38328" spans="53:56" ht="15" x14ac:dyDescent="0.25">
      <c r="BA38328" s="91" t="s">
        <v>42926</v>
      </c>
      <c r="BB38328" s="91" t="s">
        <v>1568</v>
      </c>
      <c r="BC38328" s="91" t="s">
        <v>15488</v>
      </c>
      <c r="BD38328" s="423" t="s">
        <v>1301</v>
      </c>
    </row>
    <row r="38329" spans="53:56" ht="15" x14ac:dyDescent="0.25">
      <c r="BA38329" s="90" t="s">
        <v>42927</v>
      </c>
      <c r="BB38329" s="90" t="s">
        <v>1568</v>
      </c>
      <c r="BC38329" s="90" t="s">
        <v>42928</v>
      </c>
      <c r="BD38329" s="423" t="s">
        <v>1301</v>
      </c>
    </row>
    <row r="38330" spans="53:56" ht="15" x14ac:dyDescent="0.25">
      <c r="BA38330" s="91" t="s">
        <v>42929</v>
      </c>
      <c r="BB38330" s="91" t="s">
        <v>1568</v>
      </c>
      <c r="BC38330" s="91" t="s">
        <v>819</v>
      </c>
      <c r="BD38330" s="423" t="s">
        <v>1301</v>
      </c>
    </row>
    <row r="38331" spans="53:56" ht="15" x14ac:dyDescent="0.25">
      <c r="BA38331" s="90" t="s">
        <v>42930</v>
      </c>
      <c r="BB38331" s="90" t="s">
        <v>1568</v>
      </c>
      <c r="BC38331" s="90" t="s">
        <v>42919</v>
      </c>
      <c r="BD38331" s="423" t="s">
        <v>1301</v>
      </c>
    </row>
    <row r="38332" spans="53:56" ht="15" x14ac:dyDescent="0.25">
      <c r="BA38332" s="91" t="s">
        <v>42931</v>
      </c>
      <c r="BB38332" s="91" t="s">
        <v>1568</v>
      </c>
      <c r="BC38332" s="91" t="s">
        <v>42919</v>
      </c>
      <c r="BD38332" s="423" t="s">
        <v>1301</v>
      </c>
    </row>
    <row r="38333" spans="53:56" ht="15" x14ac:dyDescent="0.25">
      <c r="BA38333" s="90" t="s">
        <v>42932</v>
      </c>
      <c r="BB38333" s="90" t="s">
        <v>1568</v>
      </c>
      <c r="BC38333" s="90" t="s">
        <v>819</v>
      </c>
      <c r="BD38333" s="423" t="s">
        <v>1301</v>
      </c>
    </row>
    <row r="38334" spans="53:56" ht="15" x14ac:dyDescent="0.25">
      <c r="BA38334" s="91" t="s">
        <v>42933</v>
      </c>
      <c r="BB38334" s="91" t="s">
        <v>1568</v>
      </c>
      <c r="BC38334" s="91" t="s">
        <v>42910</v>
      </c>
      <c r="BD38334" s="423" t="s">
        <v>1301</v>
      </c>
    </row>
    <row r="38335" spans="53:56" ht="15" x14ac:dyDescent="0.25">
      <c r="BA38335" s="90" t="s">
        <v>42934</v>
      </c>
      <c r="BB38335" s="90" t="s">
        <v>1568</v>
      </c>
      <c r="BC38335" s="90" t="s">
        <v>42917</v>
      </c>
      <c r="BD38335" s="423" t="s">
        <v>1301</v>
      </c>
    </row>
    <row r="38336" spans="53:56" ht="15" x14ac:dyDescent="0.25">
      <c r="BA38336" s="91" t="s">
        <v>42935</v>
      </c>
      <c r="BB38336" s="91" t="s">
        <v>1568</v>
      </c>
      <c r="BC38336" s="91" t="s">
        <v>42919</v>
      </c>
      <c r="BD38336" s="423" t="s">
        <v>1301</v>
      </c>
    </row>
    <row r="38337" spans="53:56" ht="15" x14ac:dyDescent="0.25">
      <c r="BA38337" s="91" t="s">
        <v>42936</v>
      </c>
      <c r="BB38337" s="91" t="s">
        <v>1568</v>
      </c>
      <c r="BC38337" s="91" t="s">
        <v>42913</v>
      </c>
      <c r="BD38337" s="423" t="s">
        <v>1301</v>
      </c>
    </row>
    <row r="38338" spans="53:56" ht="15" x14ac:dyDescent="0.25">
      <c r="BA38338" s="91" t="s">
        <v>42937</v>
      </c>
      <c r="BB38338" s="91" t="s">
        <v>1568</v>
      </c>
      <c r="BC38338" s="91" t="s">
        <v>42913</v>
      </c>
      <c r="BD38338" s="423" t="s">
        <v>1301</v>
      </c>
    </row>
    <row r="38339" spans="53:56" ht="15" x14ac:dyDescent="0.25">
      <c r="BA38339" s="90" t="s">
        <v>42938</v>
      </c>
      <c r="BB38339" s="90" t="s">
        <v>1568</v>
      </c>
      <c r="BC38339" s="90" t="s">
        <v>42928</v>
      </c>
      <c r="BD38339" s="423" t="s">
        <v>1301</v>
      </c>
    </row>
    <row r="38340" spans="53:56" ht="15" x14ac:dyDescent="0.25">
      <c r="BA38340" s="91" t="s">
        <v>42939</v>
      </c>
      <c r="BB38340" s="91" t="s">
        <v>1568</v>
      </c>
      <c r="BC38340" s="91" t="s">
        <v>819</v>
      </c>
      <c r="BD38340" s="423" t="s">
        <v>1301</v>
      </c>
    </row>
    <row r="38341" spans="53:56" ht="15" x14ac:dyDescent="0.25">
      <c r="BA38341" s="90" t="s">
        <v>42940</v>
      </c>
      <c r="BB38341" s="90" t="s">
        <v>1568</v>
      </c>
      <c r="BC38341" s="90" t="s">
        <v>42910</v>
      </c>
      <c r="BD38341" s="423" t="s">
        <v>1301</v>
      </c>
    </row>
    <row r="38342" spans="53:56" ht="15" x14ac:dyDescent="0.25">
      <c r="BA38342" s="91" t="s">
        <v>42941</v>
      </c>
      <c r="BB38342" s="91" t="s">
        <v>1568</v>
      </c>
      <c r="BC38342" s="91" t="s">
        <v>42915</v>
      </c>
      <c r="BD38342" s="423" t="s">
        <v>1301</v>
      </c>
    </row>
    <row r="38343" spans="53:56" ht="15" x14ac:dyDescent="0.25">
      <c r="BA38343" s="90" t="s">
        <v>42942</v>
      </c>
      <c r="BB38343" s="90" t="s">
        <v>1568</v>
      </c>
      <c r="BC38343" s="90" t="s">
        <v>42913</v>
      </c>
      <c r="BD38343" s="423" t="s">
        <v>1301</v>
      </c>
    </row>
    <row r="38344" spans="53:56" ht="15" x14ac:dyDescent="0.25">
      <c r="BA38344" s="91" t="s">
        <v>42943</v>
      </c>
      <c r="BB38344" s="91" t="s">
        <v>1568</v>
      </c>
      <c r="BC38344" s="91" t="s">
        <v>42928</v>
      </c>
      <c r="BD38344" s="423" t="s">
        <v>1301</v>
      </c>
    </row>
    <row r="38345" spans="53:56" ht="15" x14ac:dyDescent="0.25">
      <c r="BA38345" s="90" t="s">
        <v>42944</v>
      </c>
      <c r="BB38345" s="90" t="s">
        <v>1568</v>
      </c>
      <c r="BC38345" s="90" t="s">
        <v>42919</v>
      </c>
      <c r="BD38345" s="423" t="s">
        <v>1301</v>
      </c>
    </row>
    <row r="38346" spans="53:56" ht="15" x14ac:dyDescent="0.25">
      <c r="BA38346" s="91" t="s">
        <v>42945</v>
      </c>
      <c r="BB38346" s="91" t="s">
        <v>1568</v>
      </c>
      <c r="BC38346" s="91" t="s">
        <v>42913</v>
      </c>
      <c r="BD38346" s="423" t="s">
        <v>1301</v>
      </c>
    </row>
    <row r="38347" spans="53:56" ht="15" x14ac:dyDescent="0.25">
      <c r="BA38347" s="90" t="s">
        <v>42945</v>
      </c>
      <c r="BB38347" s="90" t="s">
        <v>1568</v>
      </c>
      <c r="BC38347" s="90" t="s">
        <v>42919</v>
      </c>
      <c r="BD38347" s="423" t="s">
        <v>1301</v>
      </c>
    </row>
    <row r="38348" spans="53:56" ht="15" x14ac:dyDescent="0.25">
      <c r="BA38348" s="90" t="s">
        <v>42946</v>
      </c>
      <c r="BB38348" s="90" t="s">
        <v>1568</v>
      </c>
      <c r="BC38348" s="90" t="s">
        <v>42919</v>
      </c>
      <c r="BD38348" s="423" t="s">
        <v>1301</v>
      </c>
    </row>
    <row r="38349" spans="53:56" ht="15" x14ac:dyDescent="0.25">
      <c r="BA38349" s="91" t="s">
        <v>42947</v>
      </c>
      <c r="BB38349" s="91" t="s">
        <v>1568</v>
      </c>
      <c r="BC38349" s="91" t="s">
        <v>42919</v>
      </c>
      <c r="BD38349" s="423" t="s">
        <v>1301</v>
      </c>
    </row>
    <row r="38350" spans="53:56" ht="15" x14ac:dyDescent="0.25">
      <c r="BA38350" s="90" t="s">
        <v>42948</v>
      </c>
      <c r="BB38350" s="90" t="s">
        <v>1568</v>
      </c>
      <c r="BC38350" s="90" t="s">
        <v>819</v>
      </c>
      <c r="BD38350" s="423" t="s">
        <v>1301</v>
      </c>
    </row>
    <row r="38351" spans="53:56" ht="15" x14ac:dyDescent="0.25">
      <c r="BA38351" s="91" t="s">
        <v>42949</v>
      </c>
      <c r="BB38351" s="91" t="s">
        <v>1568</v>
      </c>
      <c r="BC38351" s="91" t="s">
        <v>42928</v>
      </c>
      <c r="BD38351" s="423" t="s">
        <v>1301</v>
      </c>
    </row>
    <row r="38352" spans="53:56" ht="15" x14ac:dyDescent="0.25">
      <c r="BA38352" s="90" t="s">
        <v>42950</v>
      </c>
      <c r="BB38352" s="90" t="s">
        <v>1568</v>
      </c>
      <c r="BC38352" s="90" t="s">
        <v>42915</v>
      </c>
      <c r="BD38352" s="423" t="s">
        <v>1301</v>
      </c>
    </row>
    <row r="38353" spans="53:56" ht="15" x14ac:dyDescent="0.25">
      <c r="BA38353" s="91" t="s">
        <v>42951</v>
      </c>
      <c r="BB38353" s="91" t="s">
        <v>1568</v>
      </c>
      <c r="BC38353" s="91" t="s">
        <v>42952</v>
      </c>
      <c r="BD38353" s="423" t="s">
        <v>1301</v>
      </c>
    </row>
    <row r="38354" spans="53:56" ht="15" x14ac:dyDescent="0.25">
      <c r="BA38354" s="90" t="s">
        <v>42953</v>
      </c>
      <c r="BB38354" s="90" t="s">
        <v>1568</v>
      </c>
      <c r="BC38354" s="90" t="s">
        <v>42954</v>
      </c>
      <c r="BD38354" s="423" t="s">
        <v>1301</v>
      </c>
    </row>
    <row r="38355" spans="53:56" ht="15" x14ac:dyDescent="0.25">
      <c r="BA38355" s="91" t="s">
        <v>42955</v>
      </c>
      <c r="BB38355" s="91" t="s">
        <v>1568</v>
      </c>
      <c r="BC38355" s="91" t="s">
        <v>42952</v>
      </c>
      <c r="BD38355" s="423" t="s">
        <v>1301</v>
      </c>
    </row>
    <row r="38356" spans="53:56" ht="15" x14ac:dyDescent="0.25">
      <c r="BA38356" s="90" t="s">
        <v>42956</v>
      </c>
      <c r="BB38356" s="90" t="s">
        <v>1568</v>
      </c>
      <c r="BC38356" s="90" t="s">
        <v>28592</v>
      </c>
      <c r="BD38356" s="423" t="s">
        <v>1301</v>
      </c>
    </row>
    <row r="38357" spans="53:56" ht="15" x14ac:dyDescent="0.25">
      <c r="BA38357" s="91" t="s">
        <v>42957</v>
      </c>
      <c r="BB38357" s="91" t="s">
        <v>1568</v>
      </c>
      <c r="BC38357" s="91" t="s">
        <v>28592</v>
      </c>
      <c r="BD38357" s="423" t="s">
        <v>1301</v>
      </c>
    </row>
    <row r="38358" spans="53:56" ht="15" x14ac:dyDescent="0.25">
      <c r="BA38358" s="90" t="s">
        <v>42958</v>
      </c>
      <c r="BB38358" s="90" t="s">
        <v>1568</v>
      </c>
      <c r="BC38358" s="90" t="s">
        <v>42959</v>
      </c>
      <c r="BD38358" s="423" t="s">
        <v>1301</v>
      </c>
    </row>
    <row r="38359" spans="53:56" ht="15" x14ac:dyDescent="0.25">
      <c r="BA38359" s="91" t="s">
        <v>42960</v>
      </c>
      <c r="BB38359" s="91" t="s">
        <v>1568</v>
      </c>
      <c r="BC38359" s="91" t="s">
        <v>28592</v>
      </c>
      <c r="BD38359" s="423" t="s">
        <v>1301</v>
      </c>
    </row>
    <row r="38360" spans="53:56" ht="15" x14ac:dyDescent="0.25">
      <c r="BA38360" s="90" t="s">
        <v>42961</v>
      </c>
      <c r="BB38360" s="90" t="s">
        <v>1568</v>
      </c>
      <c r="BC38360" s="90" t="s">
        <v>28592</v>
      </c>
      <c r="BD38360" s="423" t="s">
        <v>1301</v>
      </c>
    </row>
    <row r="38361" spans="53:56" ht="15" x14ac:dyDescent="0.25">
      <c r="BA38361" s="91" t="s">
        <v>42962</v>
      </c>
      <c r="BB38361" s="91" t="s">
        <v>1568</v>
      </c>
      <c r="BC38361" s="91" t="s">
        <v>28592</v>
      </c>
      <c r="BD38361" s="423" t="s">
        <v>1301</v>
      </c>
    </row>
    <row r="38362" spans="53:56" ht="15" x14ac:dyDescent="0.25">
      <c r="BA38362" s="90" t="s">
        <v>42963</v>
      </c>
      <c r="BB38362" s="90" t="s">
        <v>1568</v>
      </c>
      <c r="BC38362" s="90" t="s">
        <v>42954</v>
      </c>
      <c r="BD38362" s="423" t="s">
        <v>1301</v>
      </c>
    </row>
    <row r="38363" spans="53:56" ht="15" x14ac:dyDescent="0.25">
      <c r="BA38363" s="91" t="s">
        <v>42964</v>
      </c>
      <c r="BB38363" s="91" t="s">
        <v>1568</v>
      </c>
      <c r="BC38363" s="91" t="s">
        <v>42954</v>
      </c>
      <c r="BD38363" s="423" t="s">
        <v>1301</v>
      </c>
    </row>
    <row r="38364" spans="53:56" ht="15" x14ac:dyDescent="0.25">
      <c r="BA38364" s="90" t="s">
        <v>42965</v>
      </c>
      <c r="BB38364" s="90" t="s">
        <v>1568</v>
      </c>
      <c r="BC38364" s="90" t="s">
        <v>28592</v>
      </c>
      <c r="BD38364" s="423" t="s">
        <v>1301</v>
      </c>
    </row>
    <row r="38365" spans="53:56" ht="15" x14ac:dyDescent="0.25">
      <c r="BA38365" s="91" t="s">
        <v>42966</v>
      </c>
      <c r="BB38365" s="91" t="s">
        <v>1568</v>
      </c>
      <c r="BC38365" s="91" t="s">
        <v>42952</v>
      </c>
      <c r="BD38365" s="423" t="s">
        <v>1301</v>
      </c>
    </row>
    <row r="38366" spans="53:56" ht="15" x14ac:dyDescent="0.25">
      <c r="BA38366" s="90" t="s">
        <v>42967</v>
      </c>
      <c r="BB38366" s="90" t="s">
        <v>1568</v>
      </c>
      <c r="BC38366" s="90" t="s">
        <v>42952</v>
      </c>
      <c r="BD38366" s="423" t="s">
        <v>1301</v>
      </c>
    </row>
    <row r="38367" spans="53:56" ht="15" x14ac:dyDescent="0.25">
      <c r="BA38367" s="91" t="s">
        <v>42968</v>
      </c>
      <c r="BB38367" s="91" t="s">
        <v>1568</v>
      </c>
      <c r="BC38367" s="91" t="s">
        <v>42954</v>
      </c>
      <c r="BD38367" s="423" t="s">
        <v>1301</v>
      </c>
    </row>
    <row r="38368" spans="53:56" ht="15" x14ac:dyDescent="0.25">
      <c r="BA38368" s="90" t="s">
        <v>42969</v>
      </c>
      <c r="BB38368" s="90" t="s">
        <v>1568</v>
      </c>
      <c r="BC38368" s="90" t="s">
        <v>42954</v>
      </c>
      <c r="BD38368" s="423" t="s">
        <v>1301</v>
      </c>
    </row>
    <row r="38369" spans="53:56" ht="15" x14ac:dyDescent="0.25">
      <c r="BA38369" s="91" t="s">
        <v>42970</v>
      </c>
      <c r="BB38369" s="91" t="s">
        <v>1568</v>
      </c>
      <c r="BC38369" s="91" t="s">
        <v>28592</v>
      </c>
      <c r="BD38369" s="423" t="s">
        <v>1301</v>
      </c>
    </row>
    <row r="38370" spans="53:56" ht="15" x14ac:dyDescent="0.25">
      <c r="BA38370" s="90" t="s">
        <v>42971</v>
      </c>
      <c r="BB38370" s="90" t="s">
        <v>1568</v>
      </c>
      <c r="BC38370" s="90" t="s">
        <v>28592</v>
      </c>
      <c r="BD38370" s="423" t="s">
        <v>1301</v>
      </c>
    </row>
    <row r="38371" spans="53:56" ht="15" x14ac:dyDescent="0.25">
      <c r="BA38371" s="91" t="s">
        <v>42972</v>
      </c>
      <c r="BB38371" s="91" t="s">
        <v>1568</v>
      </c>
      <c r="BC38371" s="91" t="s">
        <v>42973</v>
      </c>
      <c r="BD38371" s="423" t="s">
        <v>1301</v>
      </c>
    </row>
    <row r="38372" spans="53:56" ht="15" x14ac:dyDescent="0.25">
      <c r="BA38372" s="90" t="s">
        <v>42974</v>
      </c>
      <c r="BB38372" s="90" t="s">
        <v>1568</v>
      </c>
      <c r="BC38372" s="90" t="s">
        <v>42952</v>
      </c>
      <c r="BD38372" s="423" t="s">
        <v>1301</v>
      </c>
    </row>
    <row r="38373" spans="53:56" ht="15" x14ac:dyDescent="0.25">
      <c r="BA38373" s="91" t="s">
        <v>42975</v>
      </c>
      <c r="BB38373" s="91" t="s">
        <v>1568</v>
      </c>
      <c r="BC38373" s="91" t="s">
        <v>42954</v>
      </c>
      <c r="BD38373" s="423" t="s">
        <v>1301</v>
      </c>
    </row>
    <row r="38374" spans="53:56" ht="15" x14ac:dyDescent="0.25">
      <c r="BA38374" s="90" t="s">
        <v>42976</v>
      </c>
      <c r="BB38374" s="90" t="s">
        <v>1568</v>
      </c>
      <c r="BC38374" s="90" t="s">
        <v>42954</v>
      </c>
      <c r="BD38374" s="423" t="s">
        <v>1301</v>
      </c>
    </row>
    <row r="38375" spans="53:56" ht="15" x14ac:dyDescent="0.25">
      <c r="BA38375" s="90" t="s">
        <v>42977</v>
      </c>
      <c r="BB38375" s="90" t="s">
        <v>1568</v>
      </c>
      <c r="BC38375" s="90" t="s">
        <v>28592</v>
      </c>
      <c r="BD38375" s="423" t="s">
        <v>1301</v>
      </c>
    </row>
    <row r="38376" spans="53:56" ht="15" x14ac:dyDescent="0.25">
      <c r="BA38376" s="91" t="s">
        <v>42978</v>
      </c>
      <c r="BB38376" s="91" t="s">
        <v>1568</v>
      </c>
      <c r="BC38376" s="91" t="s">
        <v>42954</v>
      </c>
      <c r="BD38376" s="423" t="s">
        <v>1301</v>
      </c>
    </row>
    <row r="38377" spans="53:56" ht="15" x14ac:dyDescent="0.25">
      <c r="BA38377" s="90" t="s">
        <v>42979</v>
      </c>
      <c r="BB38377" s="90" t="s">
        <v>1568</v>
      </c>
      <c r="BC38377" s="90" t="s">
        <v>42952</v>
      </c>
      <c r="BD38377" s="423" t="s">
        <v>1301</v>
      </c>
    </row>
    <row r="38378" spans="53:56" ht="15" x14ac:dyDescent="0.25">
      <c r="BA38378" s="91" t="s">
        <v>42980</v>
      </c>
      <c r="BB38378" s="91" t="s">
        <v>1568</v>
      </c>
      <c r="BC38378" s="91" t="s">
        <v>42954</v>
      </c>
      <c r="BD38378" s="423" t="s">
        <v>1301</v>
      </c>
    </row>
    <row r="38379" spans="53:56" ht="15" x14ac:dyDescent="0.25">
      <c r="BA38379" s="90" t="s">
        <v>42981</v>
      </c>
      <c r="BB38379" s="90" t="s">
        <v>1568</v>
      </c>
      <c r="BC38379" s="90" t="s">
        <v>28592</v>
      </c>
      <c r="BD38379" s="423" t="s">
        <v>1301</v>
      </c>
    </row>
    <row r="38380" spans="53:56" ht="15" x14ac:dyDescent="0.25">
      <c r="BA38380" s="91" t="s">
        <v>42982</v>
      </c>
      <c r="BB38380" s="91" t="s">
        <v>1568</v>
      </c>
      <c r="BC38380" s="91" t="s">
        <v>28592</v>
      </c>
      <c r="BD38380" s="423" t="s">
        <v>1301</v>
      </c>
    </row>
    <row r="38381" spans="53:56" ht="15" x14ac:dyDescent="0.25">
      <c r="BA38381" s="90" t="s">
        <v>42983</v>
      </c>
      <c r="BB38381" s="90" t="s">
        <v>1568</v>
      </c>
      <c r="BC38381" s="90" t="s">
        <v>42954</v>
      </c>
      <c r="BD38381" s="423" t="s">
        <v>1301</v>
      </c>
    </row>
    <row r="38382" spans="53:56" ht="15" x14ac:dyDescent="0.25">
      <c r="BA38382" s="91" t="s">
        <v>42984</v>
      </c>
      <c r="BB38382" s="91" t="s">
        <v>1568</v>
      </c>
      <c r="BC38382" s="91" t="s">
        <v>42928</v>
      </c>
      <c r="BD38382" s="423" t="s">
        <v>1301</v>
      </c>
    </row>
    <row r="38383" spans="53:56" ht="15" x14ac:dyDescent="0.25">
      <c r="BA38383" s="90" t="s">
        <v>42985</v>
      </c>
      <c r="BB38383" s="90" t="s">
        <v>1568</v>
      </c>
      <c r="BC38383" s="90" t="s">
        <v>31552</v>
      </c>
      <c r="BD38383" s="423" t="s">
        <v>1301</v>
      </c>
    </row>
    <row r="38384" spans="53:56" ht="15" x14ac:dyDescent="0.25">
      <c r="BA38384" s="91" t="s">
        <v>42986</v>
      </c>
      <c r="BB38384" s="91" t="s">
        <v>1568</v>
      </c>
      <c r="BC38384" s="91" t="s">
        <v>28592</v>
      </c>
      <c r="BD38384" s="423" t="s">
        <v>1301</v>
      </c>
    </row>
    <row r="38385" spans="53:56" ht="15" x14ac:dyDescent="0.25">
      <c r="BA38385" s="90" t="s">
        <v>42987</v>
      </c>
      <c r="BB38385" s="90" t="s">
        <v>1568</v>
      </c>
      <c r="BC38385" s="90" t="s">
        <v>18574</v>
      </c>
      <c r="BD38385" s="423" t="s">
        <v>1301</v>
      </c>
    </row>
    <row r="38386" spans="53:56" ht="15" x14ac:dyDescent="0.25">
      <c r="BA38386" s="91" t="s">
        <v>42988</v>
      </c>
      <c r="BB38386" s="91" t="s">
        <v>1568</v>
      </c>
      <c r="BC38386" s="91" t="s">
        <v>31552</v>
      </c>
      <c r="BD38386" s="423" t="s">
        <v>1301</v>
      </c>
    </row>
    <row r="38387" spans="53:56" ht="15" x14ac:dyDescent="0.25">
      <c r="BA38387" s="90" t="s">
        <v>42989</v>
      </c>
      <c r="BB38387" s="90" t="s">
        <v>1568</v>
      </c>
      <c r="BC38387" s="90" t="s">
        <v>31552</v>
      </c>
      <c r="BD38387" s="423" t="s">
        <v>1301</v>
      </c>
    </row>
    <row r="38388" spans="53:56" ht="15" x14ac:dyDescent="0.25">
      <c r="BA38388" s="91" t="s">
        <v>42990</v>
      </c>
      <c r="BB38388" s="91" t="s">
        <v>1568</v>
      </c>
      <c r="BC38388" s="91" t="s">
        <v>28592</v>
      </c>
      <c r="BD38388" s="423" t="s">
        <v>1301</v>
      </c>
    </row>
    <row r="38389" spans="53:56" ht="15" x14ac:dyDescent="0.25">
      <c r="BA38389" s="90" t="s">
        <v>42991</v>
      </c>
      <c r="BB38389" s="90" t="s">
        <v>1568</v>
      </c>
      <c r="BC38389" s="90" t="s">
        <v>42917</v>
      </c>
      <c r="BD38389" s="423" t="s">
        <v>1301</v>
      </c>
    </row>
    <row r="38390" spans="53:56" ht="15" x14ac:dyDescent="0.25">
      <c r="BA38390" s="91" t="s">
        <v>42992</v>
      </c>
      <c r="BB38390" s="91" t="s">
        <v>1568</v>
      </c>
      <c r="BC38390" s="91" t="s">
        <v>42917</v>
      </c>
      <c r="BD38390" s="423" t="s">
        <v>1301</v>
      </c>
    </row>
    <row r="38391" spans="53:56" ht="15" x14ac:dyDescent="0.25">
      <c r="BA38391" s="91" t="s">
        <v>42993</v>
      </c>
      <c r="BB38391" s="91" t="s">
        <v>1568</v>
      </c>
      <c r="BC38391" s="91" t="s">
        <v>42917</v>
      </c>
      <c r="BD38391" s="423" t="s">
        <v>1301</v>
      </c>
    </row>
    <row r="38392" spans="53:56" ht="15" x14ac:dyDescent="0.25">
      <c r="BA38392" s="90" t="s">
        <v>42994</v>
      </c>
      <c r="BB38392" s="90" t="s">
        <v>1568</v>
      </c>
      <c r="BC38392" s="90" t="s">
        <v>42995</v>
      </c>
      <c r="BD38392" s="423" t="s">
        <v>1301</v>
      </c>
    </row>
    <row r="38393" spans="53:56" ht="15" x14ac:dyDescent="0.25">
      <c r="BA38393" s="91" t="s">
        <v>42996</v>
      </c>
      <c r="BB38393" s="91" t="s">
        <v>1568</v>
      </c>
      <c r="BC38393" s="91" t="s">
        <v>42997</v>
      </c>
      <c r="BD38393" s="423" t="s">
        <v>1301</v>
      </c>
    </row>
    <row r="38394" spans="53:56" ht="15" x14ac:dyDescent="0.25">
      <c r="BA38394" s="90" t="s">
        <v>42998</v>
      </c>
      <c r="BB38394" s="90" t="s">
        <v>1568</v>
      </c>
      <c r="BC38394" s="90" t="s">
        <v>42997</v>
      </c>
      <c r="BD38394" s="423" t="s">
        <v>1301</v>
      </c>
    </row>
    <row r="38395" spans="53:56" ht="15" x14ac:dyDescent="0.25">
      <c r="BA38395" s="91" t="s">
        <v>42999</v>
      </c>
      <c r="BB38395" s="91" t="s">
        <v>1568</v>
      </c>
      <c r="BC38395" s="91" t="s">
        <v>42995</v>
      </c>
      <c r="BD38395" s="423" t="s">
        <v>1301</v>
      </c>
    </row>
    <row r="38396" spans="53:56" ht="15" x14ac:dyDescent="0.25">
      <c r="BA38396" s="90" t="s">
        <v>43000</v>
      </c>
      <c r="BB38396" s="90" t="s">
        <v>1568</v>
      </c>
      <c r="BC38396" s="90" t="s">
        <v>43001</v>
      </c>
      <c r="BD38396" s="423" t="s">
        <v>1301</v>
      </c>
    </row>
    <row r="38397" spans="53:56" ht="15" x14ac:dyDescent="0.25">
      <c r="BA38397" s="91" t="s">
        <v>43002</v>
      </c>
      <c r="BB38397" s="91" t="s">
        <v>1568</v>
      </c>
      <c r="BC38397" s="91" t="s">
        <v>42917</v>
      </c>
      <c r="BD38397" s="423" t="s">
        <v>1301</v>
      </c>
    </row>
    <row r="38398" spans="53:56" ht="15" x14ac:dyDescent="0.25">
      <c r="BA38398" s="90" t="s">
        <v>43003</v>
      </c>
      <c r="BB38398" s="90" t="s">
        <v>1568</v>
      </c>
      <c r="BC38398" s="90" t="s">
        <v>42997</v>
      </c>
      <c r="BD38398" s="423" t="s">
        <v>1301</v>
      </c>
    </row>
    <row r="38399" spans="53:56" ht="15" x14ac:dyDescent="0.25">
      <c r="BA38399" s="91" t="s">
        <v>43004</v>
      </c>
      <c r="BB38399" s="91" t="s">
        <v>1568</v>
      </c>
      <c r="BC38399" s="91" t="s">
        <v>42997</v>
      </c>
      <c r="BD38399" s="423" t="s">
        <v>1301</v>
      </c>
    </row>
    <row r="38400" spans="53:56" ht="15" x14ac:dyDescent="0.25">
      <c r="BA38400" s="90" t="s">
        <v>43005</v>
      </c>
      <c r="BB38400" s="90" t="s">
        <v>1568</v>
      </c>
      <c r="BC38400" s="90" t="s">
        <v>42917</v>
      </c>
      <c r="BD38400" s="423" t="s">
        <v>1301</v>
      </c>
    </row>
    <row r="38401" spans="53:56" ht="15" x14ac:dyDescent="0.25">
      <c r="BA38401" s="91" t="s">
        <v>43006</v>
      </c>
      <c r="BB38401" s="91" t="s">
        <v>1568</v>
      </c>
      <c r="BC38401" s="91" t="s">
        <v>42997</v>
      </c>
      <c r="BD38401" s="423" t="s">
        <v>1301</v>
      </c>
    </row>
    <row r="38402" spans="53:56" ht="15" x14ac:dyDescent="0.25">
      <c r="BA38402" s="90" t="s">
        <v>43007</v>
      </c>
      <c r="BB38402" s="90" t="s">
        <v>1568</v>
      </c>
      <c r="BC38402" s="90" t="s">
        <v>42997</v>
      </c>
      <c r="BD38402" s="423" t="s">
        <v>1301</v>
      </c>
    </row>
    <row r="38403" spans="53:56" ht="15" x14ac:dyDescent="0.25">
      <c r="BA38403" s="91" t="s">
        <v>43008</v>
      </c>
      <c r="BB38403" s="91" t="s">
        <v>1568</v>
      </c>
      <c r="BC38403" s="91" t="s">
        <v>42995</v>
      </c>
      <c r="BD38403" s="423" t="s">
        <v>1301</v>
      </c>
    </row>
    <row r="38404" spans="53:56" ht="15" x14ac:dyDescent="0.25">
      <c r="BA38404" s="90" t="s">
        <v>43009</v>
      </c>
      <c r="BB38404" s="90" t="s">
        <v>1568</v>
      </c>
      <c r="BC38404" s="90" t="s">
        <v>43001</v>
      </c>
      <c r="BD38404" s="423" t="s">
        <v>1301</v>
      </c>
    </row>
    <row r="38405" spans="53:56" ht="15" x14ac:dyDescent="0.25">
      <c r="BA38405" s="91" t="s">
        <v>43010</v>
      </c>
      <c r="BB38405" s="91" t="s">
        <v>1568</v>
      </c>
      <c r="BC38405" s="91" t="s">
        <v>42997</v>
      </c>
      <c r="BD38405" s="423" t="s">
        <v>1301</v>
      </c>
    </row>
    <row r="38406" spans="53:56" ht="15" x14ac:dyDescent="0.25">
      <c r="BA38406" s="90" t="s">
        <v>43011</v>
      </c>
      <c r="BB38406" s="90" t="s">
        <v>1568</v>
      </c>
      <c r="BC38406" s="90" t="s">
        <v>42997</v>
      </c>
      <c r="BD38406" s="423" t="s">
        <v>1301</v>
      </c>
    </row>
    <row r="38407" spans="53:56" ht="15" x14ac:dyDescent="0.25">
      <c r="BA38407" s="91" t="s">
        <v>43012</v>
      </c>
      <c r="BB38407" s="91" t="s">
        <v>1568</v>
      </c>
      <c r="BC38407" s="91" t="s">
        <v>42959</v>
      </c>
      <c r="BD38407" s="423" t="s">
        <v>1301</v>
      </c>
    </row>
    <row r="38408" spans="53:56" ht="15" x14ac:dyDescent="0.25">
      <c r="BA38408" s="90" t="s">
        <v>43013</v>
      </c>
      <c r="BB38408" s="90" t="s">
        <v>1568</v>
      </c>
      <c r="BC38408" s="90" t="s">
        <v>42959</v>
      </c>
      <c r="BD38408" s="423" t="s">
        <v>1301</v>
      </c>
    </row>
    <row r="38409" spans="53:56" ht="15" x14ac:dyDescent="0.25">
      <c r="BA38409" s="90" t="s">
        <v>43014</v>
      </c>
      <c r="BB38409" s="90" t="s">
        <v>1568</v>
      </c>
      <c r="BC38409" s="90" t="s">
        <v>42959</v>
      </c>
      <c r="BD38409" s="423" t="s">
        <v>1301</v>
      </c>
    </row>
    <row r="38410" spans="53:56" ht="15" x14ac:dyDescent="0.25">
      <c r="BA38410" s="90" t="s">
        <v>43015</v>
      </c>
      <c r="BB38410" s="90" t="s">
        <v>1568</v>
      </c>
      <c r="BC38410" s="90" t="s">
        <v>43016</v>
      </c>
      <c r="BD38410" s="423" t="s">
        <v>1301</v>
      </c>
    </row>
    <row r="38411" spans="53:56" ht="15" x14ac:dyDescent="0.25">
      <c r="BA38411" s="90" t="s">
        <v>43017</v>
      </c>
      <c r="BB38411" s="90" t="s">
        <v>1568</v>
      </c>
      <c r="BC38411" s="90" t="s">
        <v>27699</v>
      </c>
      <c r="BD38411" s="423" t="s">
        <v>1301</v>
      </c>
    </row>
    <row r="38412" spans="53:56" ht="15" x14ac:dyDescent="0.25">
      <c r="BA38412" s="91" t="s">
        <v>43018</v>
      </c>
      <c r="BB38412" s="91" t="s">
        <v>1568</v>
      </c>
      <c r="BC38412" s="91" t="s">
        <v>42959</v>
      </c>
      <c r="BD38412" s="423" t="s">
        <v>1301</v>
      </c>
    </row>
    <row r="38413" spans="53:56" ht="15" x14ac:dyDescent="0.25">
      <c r="BA38413" s="90" t="s">
        <v>43019</v>
      </c>
      <c r="BB38413" s="90" t="s">
        <v>1568</v>
      </c>
      <c r="BC38413" s="90" t="s">
        <v>27699</v>
      </c>
      <c r="BD38413" s="423" t="s">
        <v>1301</v>
      </c>
    </row>
    <row r="38414" spans="53:56" ht="15" x14ac:dyDescent="0.25">
      <c r="BA38414" s="91" t="s">
        <v>43020</v>
      </c>
      <c r="BB38414" s="91" t="s">
        <v>1568</v>
      </c>
      <c r="BC38414" s="91" t="s">
        <v>27699</v>
      </c>
      <c r="BD38414" s="423" t="s">
        <v>1301</v>
      </c>
    </row>
    <row r="38415" spans="53:56" ht="15" x14ac:dyDescent="0.25">
      <c r="BA38415" s="91" t="s">
        <v>43021</v>
      </c>
      <c r="BB38415" s="91" t="s">
        <v>1568</v>
      </c>
      <c r="BC38415" s="91" t="s">
        <v>27699</v>
      </c>
      <c r="BD38415" s="423" t="s">
        <v>1301</v>
      </c>
    </row>
    <row r="38416" spans="53:56" ht="15" x14ac:dyDescent="0.25">
      <c r="BA38416" s="90" t="s">
        <v>43022</v>
      </c>
      <c r="BB38416" s="90" t="s">
        <v>1568</v>
      </c>
      <c r="BC38416" s="90" t="s">
        <v>27699</v>
      </c>
      <c r="BD38416" s="423" t="s">
        <v>1301</v>
      </c>
    </row>
    <row r="38417" spans="53:56" ht="15" x14ac:dyDescent="0.25">
      <c r="BA38417" s="91" t="s">
        <v>43022</v>
      </c>
      <c r="BB38417" s="91" t="s">
        <v>1568</v>
      </c>
      <c r="BC38417" s="91" t="s">
        <v>42959</v>
      </c>
      <c r="BD38417" s="423" t="s">
        <v>1301</v>
      </c>
    </row>
    <row r="38418" spans="53:56" ht="15" x14ac:dyDescent="0.25">
      <c r="BA38418" s="90" t="s">
        <v>43023</v>
      </c>
      <c r="BB38418" s="90" t="s">
        <v>1568</v>
      </c>
      <c r="BC38418" s="90" t="s">
        <v>42959</v>
      </c>
      <c r="BD38418" s="423" t="s">
        <v>1301</v>
      </c>
    </row>
    <row r="38419" spans="53:56" ht="15" x14ac:dyDescent="0.25">
      <c r="BA38419" s="90" t="s">
        <v>43024</v>
      </c>
      <c r="BB38419" s="90" t="s">
        <v>1568</v>
      </c>
      <c r="BC38419" s="90" t="s">
        <v>27699</v>
      </c>
      <c r="BD38419" s="423" t="s">
        <v>1301</v>
      </c>
    </row>
    <row r="38420" spans="53:56" ht="15" x14ac:dyDescent="0.25">
      <c r="BA38420" s="91" t="s">
        <v>43025</v>
      </c>
      <c r="BB38420" s="91" t="s">
        <v>1568</v>
      </c>
      <c r="BC38420" s="91" t="s">
        <v>27699</v>
      </c>
      <c r="BD38420" s="423" t="s">
        <v>1301</v>
      </c>
    </row>
    <row r="38421" spans="53:56" ht="15" x14ac:dyDescent="0.25">
      <c r="BA38421" s="90" t="s">
        <v>43026</v>
      </c>
      <c r="BB38421" s="90" t="s">
        <v>1568</v>
      </c>
      <c r="BC38421" s="90" t="s">
        <v>27699</v>
      </c>
      <c r="BD38421" s="423" t="s">
        <v>1301</v>
      </c>
    </row>
    <row r="38422" spans="53:56" ht="15" x14ac:dyDescent="0.25">
      <c r="BA38422" s="90" t="s">
        <v>43027</v>
      </c>
      <c r="BB38422" s="90" t="s">
        <v>1568</v>
      </c>
      <c r="BC38422" s="90" t="s">
        <v>27699</v>
      </c>
      <c r="BD38422" s="423" t="s">
        <v>1301</v>
      </c>
    </row>
    <row r="38423" spans="53:56" ht="15" x14ac:dyDescent="0.25">
      <c r="BA38423" s="91" t="s">
        <v>43028</v>
      </c>
      <c r="BB38423" s="91" t="s">
        <v>1568</v>
      </c>
      <c r="BC38423" s="91" t="s">
        <v>42959</v>
      </c>
      <c r="BD38423" s="423" t="s">
        <v>1301</v>
      </c>
    </row>
    <row r="38424" spans="53:56" ht="15" x14ac:dyDescent="0.25">
      <c r="BA38424" s="90" t="s">
        <v>43029</v>
      </c>
      <c r="BB38424" s="90" t="s">
        <v>1568</v>
      </c>
      <c r="BC38424" s="90" t="s">
        <v>43001</v>
      </c>
      <c r="BD38424" s="423" t="s">
        <v>1301</v>
      </c>
    </row>
    <row r="38425" spans="53:56" ht="15" x14ac:dyDescent="0.25">
      <c r="BA38425" s="91" t="s">
        <v>43030</v>
      </c>
      <c r="BB38425" s="91" t="s">
        <v>1568</v>
      </c>
      <c r="BC38425" s="91" t="s">
        <v>42959</v>
      </c>
      <c r="BD38425" s="423" t="s">
        <v>1301</v>
      </c>
    </row>
    <row r="38426" spans="53:56" ht="15" x14ac:dyDescent="0.25">
      <c r="BA38426" s="91" t="s">
        <v>43031</v>
      </c>
      <c r="BB38426" s="91" t="s">
        <v>1568</v>
      </c>
      <c r="BC38426" s="91" t="s">
        <v>42959</v>
      </c>
      <c r="BD38426" s="423" t="s">
        <v>1301</v>
      </c>
    </row>
    <row r="38427" spans="53:56" ht="15" x14ac:dyDescent="0.25">
      <c r="BA38427" s="90" t="s">
        <v>43032</v>
      </c>
      <c r="BB38427" s="90" t="s">
        <v>1568</v>
      </c>
      <c r="BC38427" s="90" t="s">
        <v>43001</v>
      </c>
      <c r="BD38427" s="423" t="s">
        <v>1301</v>
      </c>
    </row>
    <row r="38428" spans="53:56" ht="15" x14ac:dyDescent="0.25">
      <c r="BA38428" s="91" t="s">
        <v>43033</v>
      </c>
      <c r="BB38428" s="91" t="s">
        <v>1568</v>
      </c>
      <c r="BC38428" s="91" t="s">
        <v>43016</v>
      </c>
      <c r="BD38428" s="423" t="s">
        <v>1301</v>
      </c>
    </row>
    <row r="38429" spans="53:56" ht="15" x14ac:dyDescent="0.25">
      <c r="BA38429" s="90" t="s">
        <v>43034</v>
      </c>
      <c r="BB38429" s="90" t="s">
        <v>1568</v>
      </c>
      <c r="BC38429" s="90" t="s">
        <v>27699</v>
      </c>
      <c r="BD38429" s="423" t="s">
        <v>1301</v>
      </c>
    </row>
    <row r="38430" spans="53:56" ht="15" x14ac:dyDescent="0.25">
      <c r="BA38430" s="90" t="s">
        <v>43035</v>
      </c>
      <c r="BB38430" s="90" t="s">
        <v>1568</v>
      </c>
      <c r="BC38430" s="90" t="s">
        <v>42959</v>
      </c>
      <c r="BD38430" s="423" t="s">
        <v>1301</v>
      </c>
    </row>
    <row r="38431" spans="53:56" ht="15" x14ac:dyDescent="0.25">
      <c r="BA38431" s="91" t="s">
        <v>43036</v>
      </c>
      <c r="BB38431" s="91" t="s">
        <v>1568</v>
      </c>
      <c r="BC38431" s="91" t="s">
        <v>43001</v>
      </c>
      <c r="BD38431" s="423" t="s">
        <v>1301</v>
      </c>
    </row>
    <row r="38432" spans="53:56" ht="15" x14ac:dyDescent="0.25">
      <c r="BA38432" s="90" t="s">
        <v>43037</v>
      </c>
      <c r="BB38432" s="90" t="s">
        <v>1568</v>
      </c>
      <c r="BC38432" s="90" t="s">
        <v>42959</v>
      </c>
      <c r="BD38432" s="423" t="s">
        <v>1301</v>
      </c>
    </row>
    <row r="38433" spans="53:56" ht="15" x14ac:dyDescent="0.25">
      <c r="BA38433" s="91" t="s">
        <v>43038</v>
      </c>
      <c r="BB38433" s="91" t="s">
        <v>1568</v>
      </c>
      <c r="BC38433" s="91" t="s">
        <v>43016</v>
      </c>
      <c r="BD38433" s="423" t="s">
        <v>1301</v>
      </c>
    </row>
    <row r="38434" spans="53:56" ht="15" x14ac:dyDescent="0.25">
      <c r="BA38434" s="91" t="s">
        <v>43039</v>
      </c>
      <c r="BB38434" s="91" t="s">
        <v>1568</v>
      </c>
      <c r="BC38434" s="91" t="s">
        <v>992</v>
      </c>
      <c r="BD38434" s="423" t="s">
        <v>1301</v>
      </c>
    </row>
    <row r="38435" spans="53:56" ht="15" x14ac:dyDescent="0.25">
      <c r="BA38435" s="90" t="s">
        <v>43040</v>
      </c>
      <c r="BB38435" s="90" t="s">
        <v>1568</v>
      </c>
      <c r="BC38435" s="90" t="s">
        <v>42954</v>
      </c>
      <c r="BD38435" s="423" t="s">
        <v>1301</v>
      </c>
    </row>
    <row r="38436" spans="53:56" ht="15" x14ac:dyDescent="0.25">
      <c r="BA38436" s="91" t="s">
        <v>43041</v>
      </c>
      <c r="BB38436" s="91" t="s">
        <v>1568</v>
      </c>
      <c r="BC38436" s="91" t="s">
        <v>43001</v>
      </c>
      <c r="BD38436" s="423" t="s">
        <v>1301</v>
      </c>
    </row>
    <row r="38437" spans="53:56" ht="15" x14ac:dyDescent="0.25">
      <c r="BA38437" s="90" t="s">
        <v>43042</v>
      </c>
      <c r="BB38437" s="90" t="s">
        <v>1568</v>
      </c>
      <c r="BC38437" s="90" t="s">
        <v>43043</v>
      </c>
      <c r="BD38437" s="423" t="s">
        <v>1301</v>
      </c>
    </row>
    <row r="38438" spans="53:56" ht="15" x14ac:dyDescent="0.25">
      <c r="BA38438" s="91" t="s">
        <v>43044</v>
      </c>
      <c r="BB38438" s="91" t="s">
        <v>1568</v>
      </c>
      <c r="BC38438" s="91" t="s">
        <v>43043</v>
      </c>
      <c r="BD38438" s="423" t="s">
        <v>1301</v>
      </c>
    </row>
    <row r="38439" spans="53:56" ht="15" x14ac:dyDescent="0.25">
      <c r="BA38439" s="90" t="s">
        <v>43045</v>
      </c>
      <c r="BB38439" s="90" t="s">
        <v>1568</v>
      </c>
      <c r="BC38439" s="90" t="s">
        <v>43043</v>
      </c>
      <c r="BD38439" s="423" t="s">
        <v>1301</v>
      </c>
    </row>
    <row r="38440" spans="53:56" ht="15" x14ac:dyDescent="0.25">
      <c r="BA38440" s="90" t="s">
        <v>43046</v>
      </c>
      <c r="BB38440" s="90" t="s">
        <v>1568</v>
      </c>
      <c r="BC38440" s="90" t="s">
        <v>43043</v>
      </c>
      <c r="BD38440" s="423" t="s">
        <v>1301</v>
      </c>
    </row>
    <row r="38441" spans="53:56" ht="15" x14ac:dyDescent="0.25">
      <c r="BA38441" s="91" t="s">
        <v>43047</v>
      </c>
      <c r="BB38441" s="91" t="s">
        <v>1568</v>
      </c>
      <c r="BC38441" s="91" t="s">
        <v>43043</v>
      </c>
      <c r="BD38441" s="423" t="s">
        <v>1301</v>
      </c>
    </row>
    <row r="38442" spans="53:56" ht="15" x14ac:dyDescent="0.25">
      <c r="BA38442" s="90" t="s">
        <v>43048</v>
      </c>
      <c r="BB38442" s="90" t="s">
        <v>1568</v>
      </c>
      <c r="BC38442" s="90" t="s">
        <v>43043</v>
      </c>
      <c r="BD38442" s="423" t="s">
        <v>1301</v>
      </c>
    </row>
    <row r="38443" spans="53:56" ht="15" x14ac:dyDescent="0.25">
      <c r="BA38443" s="90" t="s">
        <v>43049</v>
      </c>
      <c r="BB38443" s="90" t="s">
        <v>1568</v>
      </c>
      <c r="BC38443" s="90" t="s">
        <v>43043</v>
      </c>
      <c r="BD38443" s="423" t="s">
        <v>1301</v>
      </c>
    </row>
    <row r="38444" spans="53:56" ht="15" x14ac:dyDescent="0.25">
      <c r="BA38444" s="91" t="s">
        <v>43050</v>
      </c>
      <c r="BB38444" s="91" t="s">
        <v>1568</v>
      </c>
      <c r="BC38444" s="91" t="s">
        <v>43043</v>
      </c>
      <c r="BD38444" s="423" t="s">
        <v>1301</v>
      </c>
    </row>
    <row r="38445" spans="53:56" ht="15" x14ac:dyDescent="0.25">
      <c r="BA38445" s="91" t="s">
        <v>43051</v>
      </c>
      <c r="BB38445" s="91" t="s">
        <v>1568</v>
      </c>
      <c r="BC38445" s="91" t="s">
        <v>43043</v>
      </c>
      <c r="BD38445" s="423" t="s">
        <v>1301</v>
      </c>
    </row>
    <row r="38446" spans="53:56" ht="15" x14ac:dyDescent="0.25">
      <c r="BA38446" s="90" t="s">
        <v>43052</v>
      </c>
      <c r="BB38446" s="90" t="s">
        <v>1568</v>
      </c>
      <c r="BC38446" s="90" t="s">
        <v>43043</v>
      </c>
      <c r="BD38446" s="423" t="s">
        <v>1301</v>
      </c>
    </row>
    <row r="38447" spans="53:56" ht="15" x14ac:dyDescent="0.25">
      <c r="BA38447" s="91" t="s">
        <v>43053</v>
      </c>
      <c r="BB38447" s="91" t="s">
        <v>1568</v>
      </c>
      <c r="BC38447" s="91" t="s">
        <v>43043</v>
      </c>
      <c r="BD38447" s="423" t="s">
        <v>1301</v>
      </c>
    </row>
    <row r="38448" spans="53:56" ht="15" x14ac:dyDescent="0.25">
      <c r="BA38448" s="90" t="s">
        <v>43054</v>
      </c>
      <c r="BB38448" s="90" t="s">
        <v>1568</v>
      </c>
      <c r="BC38448" s="90" t="s">
        <v>43043</v>
      </c>
      <c r="BD38448" s="423" t="s">
        <v>1301</v>
      </c>
    </row>
    <row r="38449" spans="53:56" ht="15" x14ac:dyDescent="0.25">
      <c r="BA38449" s="90" t="s">
        <v>43055</v>
      </c>
      <c r="BB38449" s="90" t="s">
        <v>1568</v>
      </c>
      <c r="BC38449" s="90" t="s">
        <v>43043</v>
      </c>
      <c r="BD38449" s="423" t="s">
        <v>1301</v>
      </c>
    </row>
    <row r="38450" spans="53:56" ht="15" x14ac:dyDescent="0.25">
      <c r="BA38450" s="91" t="s">
        <v>43056</v>
      </c>
      <c r="BB38450" s="91" t="s">
        <v>1568</v>
      </c>
      <c r="BC38450" s="91" t="s">
        <v>43043</v>
      </c>
      <c r="BD38450" s="423" t="s">
        <v>1301</v>
      </c>
    </row>
    <row r="38451" spans="53:56" ht="15" x14ac:dyDescent="0.25">
      <c r="BA38451" s="90" t="s">
        <v>43057</v>
      </c>
      <c r="BB38451" s="90" t="s">
        <v>1568</v>
      </c>
      <c r="BC38451" s="90" t="s">
        <v>43043</v>
      </c>
      <c r="BD38451" s="423" t="s">
        <v>1301</v>
      </c>
    </row>
    <row r="38452" spans="53:56" ht="15" x14ac:dyDescent="0.25">
      <c r="BA38452" s="91" t="s">
        <v>43058</v>
      </c>
      <c r="BB38452" s="91" t="s">
        <v>1568</v>
      </c>
      <c r="BC38452" s="91" t="s">
        <v>32153</v>
      </c>
      <c r="BD38452" s="423" t="s">
        <v>1301</v>
      </c>
    </row>
    <row r="38453" spans="53:56" ht="15" x14ac:dyDescent="0.25">
      <c r="BA38453" s="91" t="s">
        <v>43059</v>
      </c>
      <c r="BB38453" s="91" t="s">
        <v>1568</v>
      </c>
      <c r="BC38453" s="91" t="s">
        <v>32153</v>
      </c>
      <c r="BD38453" s="423" t="s">
        <v>1301</v>
      </c>
    </row>
    <row r="38454" spans="53:56" ht="15" x14ac:dyDescent="0.25">
      <c r="BA38454" s="90" t="s">
        <v>43060</v>
      </c>
      <c r="BB38454" s="90" t="s">
        <v>1568</v>
      </c>
      <c r="BC38454" s="90" t="s">
        <v>43061</v>
      </c>
      <c r="BD38454" s="423" t="s">
        <v>1301</v>
      </c>
    </row>
    <row r="38455" spans="53:56" ht="15" x14ac:dyDescent="0.25">
      <c r="BA38455" s="91" t="s">
        <v>43062</v>
      </c>
      <c r="BB38455" s="91" t="s">
        <v>1568</v>
      </c>
      <c r="BC38455" s="91" t="s">
        <v>43063</v>
      </c>
      <c r="BD38455" s="423" t="s">
        <v>1301</v>
      </c>
    </row>
    <row r="38456" spans="53:56" ht="15" x14ac:dyDescent="0.25">
      <c r="BA38456" s="90" t="s">
        <v>43064</v>
      </c>
      <c r="BB38456" s="90" t="s">
        <v>1568</v>
      </c>
      <c r="BC38456" s="90" t="s">
        <v>43063</v>
      </c>
      <c r="BD38456" s="423" t="s">
        <v>1301</v>
      </c>
    </row>
    <row r="38457" spans="53:56" ht="15" x14ac:dyDescent="0.25">
      <c r="BA38457" s="90" t="s">
        <v>43065</v>
      </c>
      <c r="BB38457" s="90" t="s">
        <v>1568</v>
      </c>
      <c r="BC38457" s="90" t="s">
        <v>43063</v>
      </c>
      <c r="BD38457" s="423" t="s">
        <v>1301</v>
      </c>
    </row>
    <row r="38458" spans="53:56" ht="15" x14ac:dyDescent="0.25">
      <c r="BA38458" s="91" t="s">
        <v>43066</v>
      </c>
      <c r="BB38458" s="91" t="s">
        <v>1568</v>
      </c>
      <c r="BC38458" s="91" t="s">
        <v>42557</v>
      </c>
      <c r="BD38458" s="423" t="s">
        <v>1301</v>
      </c>
    </row>
    <row r="38459" spans="53:56" ht="15" x14ac:dyDescent="0.25">
      <c r="BA38459" s="90" t="s">
        <v>43067</v>
      </c>
      <c r="BB38459" s="90" t="s">
        <v>1568</v>
      </c>
      <c r="BC38459" s="90" t="s">
        <v>42557</v>
      </c>
      <c r="BD38459" s="423" t="s">
        <v>1301</v>
      </c>
    </row>
    <row r="38460" spans="53:56" ht="15" x14ac:dyDescent="0.25">
      <c r="BA38460" s="91" t="s">
        <v>43068</v>
      </c>
      <c r="BB38460" s="91" t="s">
        <v>1568</v>
      </c>
      <c r="BC38460" s="91" t="s">
        <v>32153</v>
      </c>
      <c r="BD38460" s="423" t="s">
        <v>1301</v>
      </c>
    </row>
    <row r="38461" spans="53:56" ht="15" x14ac:dyDescent="0.25">
      <c r="BA38461" s="91" t="s">
        <v>43069</v>
      </c>
      <c r="BB38461" s="91" t="s">
        <v>1568</v>
      </c>
      <c r="BC38461" s="91" t="s">
        <v>43043</v>
      </c>
      <c r="BD38461" s="423" t="s">
        <v>1301</v>
      </c>
    </row>
    <row r="38462" spans="53:56" ht="15" x14ac:dyDescent="0.25">
      <c r="BA38462" s="90" t="s">
        <v>43070</v>
      </c>
      <c r="BB38462" s="90" t="s">
        <v>1568</v>
      </c>
      <c r="BC38462" s="90" t="s">
        <v>43061</v>
      </c>
      <c r="BD38462" s="423" t="s">
        <v>1301</v>
      </c>
    </row>
    <row r="38463" spans="53:56" ht="15" x14ac:dyDescent="0.25">
      <c r="BA38463" s="91" t="s">
        <v>43071</v>
      </c>
      <c r="BB38463" s="91" t="s">
        <v>1568</v>
      </c>
      <c r="BC38463" s="91" t="s">
        <v>43061</v>
      </c>
      <c r="BD38463" s="423" t="s">
        <v>1301</v>
      </c>
    </row>
    <row r="38464" spans="53:56" ht="15" x14ac:dyDescent="0.25">
      <c r="BA38464" s="90" t="s">
        <v>43072</v>
      </c>
      <c r="BB38464" s="90" t="s">
        <v>1568</v>
      </c>
      <c r="BC38464" s="90" t="s">
        <v>42557</v>
      </c>
      <c r="BD38464" s="423" t="s">
        <v>1301</v>
      </c>
    </row>
    <row r="38465" spans="53:56" ht="15" x14ac:dyDescent="0.25">
      <c r="BA38465" s="90" t="s">
        <v>43073</v>
      </c>
      <c r="BB38465" s="90" t="s">
        <v>1568</v>
      </c>
      <c r="BC38465" s="90" t="s">
        <v>43043</v>
      </c>
      <c r="BD38465" s="423" t="s">
        <v>1301</v>
      </c>
    </row>
    <row r="38466" spans="53:56" ht="15" x14ac:dyDescent="0.25">
      <c r="BA38466" s="91" t="s">
        <v>43074</v>
      </c>
      <c r="BB38466" s="91" t="s">
        <v>1568</v>
      </c>
      <c r="BC38466" s="91" t="s">
        <v>42557</v>
      </c>
      <c r="BD38466" s="423" t="s">
        <v>1301</v>
      </c>
    </row>
    <row r="38467" spans="53:56" ht="15" x14ac:dyDescent="0.25">
      <c r="BA38467" s="90" t="s">
        <v>43075</v>
      </c>
      <c r="BB38467" s="90" t="s">
        <v>1568</v>
      </c>
      <c r="BC38467" s="90" t="s">
        <v>42557</v>
      </c>
      <c r="BD38467" s="423" t="s">
        <v>1301</v>
      </c>
    </row>
    <row r="38468" spans="53:56" ht="15" x14ac:dyDescent="0.25">
      <c r="BA38468" s="91" t="s">
        <v>43076</v>
      </c>
      <c r="BB38468" s="91" t="s">
        <v>1568</v>
      </c>
      <c r="BC38468" s="91" t="s">
        <v>43061</v>
      </c>
      <c r="BD38468" s="423" t="s">
        <v>1301</v>
      </c>
    </row>
    <row r="38469" spans="53:56" ht="15" x14ac:dyDescent="0.25">
      <c r="BA38469" s="91" t="s">
        <v>43077</v>
      </c>
      <c r="BB38469" s="91" t="s">
        <v>1568</v>
      </c>
      <c r="BC38469" s="91" t="s">
        <v>32153</v>
      </c>
      <c r="BD38469" s="423" t="s">
        <v>1301</v>
      </c>
    </row>
    <row r="38470" spans="53:56" ht="15" x14ac:dyDescent="0.25">
      <c r="BA38470" s="91" t="s">
        <v>43078</v>
      </c>
      <c r="BB38470" s="91" t="s">
        <v>1568</v>
      </c>
      <c r="BC38470" s="91" t="s">
        <v>32153</v>
      </c>
      <c r="BD38470" s="423" t="s">
        <v>1301</v>
      </c>
    </row>
    <row r="38471" spans="53:56" ht="15" x14ac:dyDescent="0.25">
      <c r="BA38471" s="90" t="s">
        <v>43079</v>
      </c>
      <c r="BB38471" s="90" t="s">
        <v>1568</v>
      </c>
      <c r="BC38471" s="90" t="s">
        <v>42557</v>
      </c>
      <c r="BD38471" s="423" t="s">
        <v>1301</v>
      </c>
    </row>
    <row r="38472" spans="53:56" ht="15" x14ac:dyDescent="0.25">
      <c r="BA38472" s="91" t="s">
        <v>43080</v>
      </c>
      <c r="BB38472" s="91" t="s">
        <v>1568</v>
      </c>
      <c r="BC38472" s="91" t="s">
        <v>43061</v>
      </c>
      <c r="BD38472" s="423" t="s">
        <v>1301</v>
      </c>
    </row>
    <row r="38473" spans="53:56" ht="15" x14ac:dyDescent="0.25">
      <c r="BA38473" s="90" t="s">
        <v>43081</v>
      </c>
      <c r="BB38473" s="90" t="s">
        <v>1568</v>
      </c>
      <c r="BC38473" s="90" t="s">
        <v>42563</v>
      </c>
      <c r="BD38473" s="423" t="s">
        <v>1301</v>
      </c>
    </row>
    <row r="38474" spans="53:56" ht="15" x14ac:dyDescent="0.25">
      <c r="BA38474" s="90" t="s">
        <v>43082</v>
      </c>
      <c r="BB38474" s="90" t="s">
        <v>1568</v>
      </c>
      <c r="BC38474" s="90" t="s">
        <v>43061</v>
      </c>
      <c r="BD38474" s="423" t="s">
        <v>1301</v>
      </c>
    </row>
    <row r="38475" spans="53:56" ht="15" x14ac:dyDescent="0.25">
      <c r="BA38475" s="91" t="s">
        <v>43083</v>
      </c>
      <c r="BB38475" s="91" t="s">
        <v>1568</v>
      </c>
      <c r="BC38475" s="91" t="s">
        <v>43084</v>
      </c>
      <c r="BD38475" s="423" t="s">
        <v>1301</v>
      </c>
    </row>
    <row r="38476" spans="53:56" ht="15" x14ac:dyDescent="0.25">
      <c r="BA38476" s="90" t="s">
        <v>43085</v>
      </c>
      <c r="BB38476" s="90" t="s">
        <v>1568</v>
      </c>
      <c r="BC38476" s="90" t="s">
        <v>43063</v>
      </c>
      <c r="BD38476" s="423" t="s">
        <v>1301</v>
      </c>
    </row>
    <row r="38477" spans="53:56" ht="15" x14ac:dyDescent="0.25">
      <c r="BA38477" s="91" t="s">
        <v>43086</v>
      </c>
      <c r="BB38477" s="91" t="s">
        <v>1568</v>
      </c>
      <c r="BC38477" s="91" t="s">
        <v>43043</v>
      </c>
      <c r="BD38477" s="423" t="s">
        <v>1301</v>
      </c>
    </row>
    <row r="38478" spans="53:56" ht="15" x14ac:dyDescent="0.25">
      <c r="BA38478" s="91" t="s">
        <v>43087</v>
      </c>
      <c r="BB38478" s="91" t="s">
        <v>1568</v>
      </c>
      <c r="BC38478" s="91" t="s">
        <v>42557</v>
      </c>
      <c r="BD38478" s="423" t="s">
        <v>1301</v>
      </c>
    </row>
    <row r="38479" spans="53:56" ht="15" x14ac:dyDescent="0.25">
      <c r="BA38479" s="90" t="s">
        <v>43088</v>
      </c>
      <c r="BB38479" s="90" t="s">
        <v>1568</v>
      </c>
      <c r="BC38479" s="90" t="s">
        <v>43043</v>
      </c>
      <c r="BD38479" s="423" t="s">
        <v>1301</v>
      </c>
    </row>
    <row r="38480" spans="53:56" ht="15" x14ac:dyDescent="0.25">
      <c r="BA38480" s="91" t="s">
        <v>43089</v>
      </c>
      <c r="BB38480" s="91" t="s">
        <v>1568</v>
      </c>
      <c r="BC38480" s="91" t="s">
        <v>32153</v>
      </c>
      <c r="BD38480" s="423" t="s">
        <v>1301</v>
      </c>
    </row>
    <row r="38481" spans="53:56" ht="15" x14ac:dyDescent="0.25">
      <c r="BA38481" s="90" t="s">
        <v>43090</v>
      </c>
      <c r="BB38481" s="90" t="s">
        <v>1568</v>
      </c>
      <c r="BC38481" s="90" t="s">
        <v>43084</v>
      </c>
      <c r="BD38481" s="423" t="s">
        <v>1301</v>
      </c>
    </row>
    <row r="38482" spans="53:56" ht="15" x14ac:dyDescent="0.25">
      <c r="BA38482" s="90" t="s">
        <v>43091</v>
      </c>
      <c r="BB38482" s="90" t="s">
        <v>1568</v>
      </c>
      <c r="BC38482" s="90" t="s">
        <v>42557</v>
      </c>
      <c r="BD38482" s="423" t="s">
        <v>1301</v>
      </c>
    </row>
    <row r="38483" spans="53:56" ht="15" x14ac:dyDescent="0.25">
      <c r="BA38483" s="91" t="s">
        <v>43092</v>
      </c>
      <c r="BB38483" s="91" t="s">
        <v>1568</v>
      </c>
      <c r="BC38483" s="91" t="s">
        <v>32153</v>
      </c>
      <c r="BD38483" s="423" t="s">
        <v>1301</v>
      </c>
    </row>
    <row r="38484" spans="53:56" ht="15" x14ac:dyDescent="0.25">
      <c r="BA38484" s="90" t="s">
        <v>43093</v>
      </c>
      <c r="BB38484" s="90" t="s">
        <v>1568</v>
      </c>
      <c r="BC38484" s="90" t="s">
        <v>32153</v>
      </c>
      <c r="BD38484" s="423" t="s">
        <v>1301</v>
      </c>
    </row>
    <row r="38485" spans="53:56" ht="15" x14ac:dyDescent="0.25">
      <c r="BA38485" s="91" t="s">
        <v>43094</v>
      </c>
      <c r="BB38485" s="91" t="s">
        <v>1568</v>
      </c>
      <c r="BC38485" s="91" t="s">
        <v>43061</v>
      </c>
      <c r="BD38485" s="423" t="s">
        <v>1301</v>
      </c>
    </row>
    <row r="38486" spans="53:56" ht="15" x14ac:dyDescent="0.25">
      <c r="BA38486" s="91" t="s">
        <v>43095</v>
      </c>
      <c r="BB38486" s="91" t="s">
        <v>1568</v>
      </c>
      <c r="BC38486" s="91" t="s">
        <v>43063</v>
      </c>
      <c r="BD38486" s="423" t="s">
        <v>1301</v>
      </c>
    </row>
    <row r="38487" spans="53:56" ht="15" x14ac:dyDescent="0.25">
      <c r="BA38487" s="90" t="s">
        <v>43096</v>
      </c>
      <c r="BB38487" s="90" t="s">
        <v>1568</v>
      </c>
      <c r="BC38487" s="90" t="s">
        <v>42557</v>
      </c>
      <c r="BD38487" s="423" t="s">
        <v>1301</v>
      </c>
    </row>
    <row r="38488" spans="53:56" ht="15" x14ac:dyDescent="0.25">
      <c r="BA38488" s="91" t="s">
        <v>43097</v>
      </c>
      <c r="BB38488" s="91" t="s">
        <v>1568</v>
      </c>
      <c r="BC38488" s="91" t="s">
        <v>43063</v>
      </c>
      <c r="BD38488" s="423" t="s">
        <v>1301</v>
      </c>
    </row>
    <row r="38489" spans="53:56" ht="15" x14ac:dyDescent="0.25">
      <c r="BA38489" s="90" t="s">
        <v>43098</v>
      </c>
      <c r="BB38489" s="90" t="s">
        <v>1568</v>
      </c>
      <c r="BC38489" s="90" t="s">
        <v>42557</v>
      </c>
      <c r="BD38489" s="423" t="s">
        <v>1301</v>
      </c>
    </row>
    <row r="38490" spans="53:56" ht="15" x14ac:dyDescent="0.25">
      <c r="BA38490" s="90" t="s">
        <v>43099</v>
      </c>
      <c r="BB38490" s="90" t="s">
        <v>1568</v>
      </c>
      <c r="BC38490" s="90" t="s">
        <v>42557</v>
      </c>
      <c r="BD38490" s="423" t="s">
        <v>1301</v>
      </c>
    </row>
    <row r="38491" spans="53:56" ht="15" x14ac:dyDescent="0.25">
      <c r="BA38491" s="91" t="s">
        <v>43100</v>
      </c>
      <c r="BB38491" s="91" t="s">
        <v>5710</v>
      </c>
      <c r="BC38491" s="91" t="s">
        <v>43101</v>
      </c>
      <c r="BD38491" s="423" t="s">
        <v>1301</v>
      </c>
    </row>
    <row r="38492" spans="53:56" ht="15" x14ac:dyDescent="0.25">
      <c r="BA38492" s="90" t="s">
        <v>43102</v>
      </c>
      <c r="BB38492" s="90" t="s">
        <v>5710</v>
      </c>
      <c r="BC38492" s="90" t="s">
        <v>43101</v>
      </c>
      <c r="BD38492" s="423" t="s">
        <v>1301</v>
      </c>
    </row>
    <row r="38493" spans="53:56" ht="15" x14ac:dyDescent="0.25">
      <c r="BA38493" s="91" t="s">
        <v>43103</v>
      </c>
      <c r="BB38493" s="91" t="s">
        <v>5710</v>
      </c>
      <c r="BC38493" s="91" t="s">
        <v>43101</v>
      </c>
      <c r="BD38493" s="423" t="s">
        <v>1301</v>
      </c>
    </row>
    <row r="38494" spans="53:56" ht="15" x14ac:dyDescent="0.25">
      <c r="BA38494" s="90" t="s">
        <v>43104</v>
      </c>
      <c r="BB38494" s="90" t="s">
        <v>5710</v>
      </c>
      <c r="BC38494" s="90" t="s">
        <v>43101</v>
      </c>
      <c r="BD38494" s="423" t="s">
        <v>1301</v>
      </c>
    </row>
    <row r="38495" spans="53:56" ht="15" x14ac:dyDescent="0.25">
      <c r="BA38495" s="91" t="s">
        <v>43105</v>
      </c>
      <c r="BB38495" s="91" t="s">
        <v>5710</v>
      </c>
      <c r="BC38495" s="91" t="s">
        <v>43101</v>
      </c>
      <c r="BD38495" s="423" t="s">
        <v>1301</v>
      </c>
    </row>
    <row r="38496" spans="53:56" ht="15" x14ac:dyDescent="0.25">
      <c r="BA38496" s="90" t="s">
        <v>43106</v>
      </c>
      <c r="BB38496" s="90" t="s">
        <v>5710</v>
      </c>
      <c r="BC38496" s="90" t="s">
        <v>43101</v>
      </c>
      <c r="BD38496" s="423" t="s">
        <v>1301</v>
      </c>
    </row>
    <row r="38497" spans="53:56" ht="15" x14ac:dyDescent="0.25">
      <c r="BA38497" s="91" t="s">
        <v>43107</v>
      </c>
      <c r="BB38497" s="91" t="s">
        <v>5710</v>
      </c>
      <c r="BC38497" s="91" t="s">
        <v>43101</v>
      </c>
      <c r="BD38497" s="423" t="s">
        <v>1301</v>
      </c>
    </row>
    <row r="38498" spans="53:56" ht="15" x14ac:dyDescent="0.25">
      <c r="BA38498" s="90" t="s">
        <v>43108</v>
      </c>
      <c r="BB38498" s="90" t="s">
        <v>5710</v>
      </c>
      <c r="BC38498" s="90" t="s">
        <v>43101</v>
      </c>
      <c r="BD38498" s="423" t="s">
        <v>1301</v>
      </c>
    </row>
    <row r="38499" spans="53:56" ht="15" x14ac:dyDescent="0.25">
      <c r="BA38499" s="91" t="s">
        <v>43109</v>
      </c>
      <c r="BB38499" s="91" t="s">
        <v>5710</v>
      </c>
      <c r="BC38499" s="91" t="s">
        <v>43101</v>
      </c>
      <c r="BD38499" s="423" t="s">
        <v>1301</v>
      </c>
    </row>
    <row r="38500" spans="53:56" ht="15" x14ac:dyDescent="0.25">
      <c r="BA38500" s="90" t="s">
        <v>43110</v>
      </c>
      <c r="BB38500" s="90" t="s">
        <v>5710</v>
      </c>
      <c r="BC38500" s="90" t="s">
        <v>43101</v>
      </c>
      <c r="BD38500" s="423" t="s">
        <v>1301</v>
      </c>
    </row>
    <row r="38501" spans="53:56" ht="15" x14ac:dyDescent="0.25">
      <c r="BA38501" s="91" t="s">
        <v>43111</v>
      </c>
      <c r="BB38501" s="91" t="s">
        <v>5710</v>
      </c>
      <c r="BC38501" s="91" t="s">
        <v>7861</v>
      </c>
      <c r="BD38501" s="423" t="s">
        <v>1301</v>
      </c>
    </row>
    <row r="38502" spans="53:56" ht="15" x14ac:dyDescent="0.25">
      <c r="BA38502" s="90" t="s">
        <v>43112</v>
      </c>
      <c r="BB38502" s="90" t="s">
        <v>5710</v>
      </c>
      <c r="BC38502" s="90" t="s">
        <v>7861</v>
      </c>
      <c r="BD38502" s="423" t="s">
        <v>1301</v>
      </c>
    </row>
    <row r="38503" spans="53:56" ht="15" x14ac:dyDescent="0.25">
      <c r="BA38503" s="91" t="s">
        <v>43113</v>
      </c>
      <c r="BB38503" s="91" t="s">
        <v>5710</v>
      </c>
      <c r="BC38503" s="91" t="s">
        <v>43101</v>
      </c>
      <c r="BD38503" s="423" t="s">
        <v>1301</v>
      </c>
    </row>
    <row r="38504" spans="53:56" ht="15" x14ac:dyDescent="0.25">
      <c r="BA38504" s="90" t="s">
        <v>43114</v>
      </c>
      <c r="BB38504" s="90" t="s">
        <v>5710</v>
      </c>
      <c r="BC38504" s="90" t="s">
        <v>43101</v>
      </c>
      <c r="BD38504" s="423" t="s">
        <v>1301</v>
      </c>
    </row>
    <row r="38505" spans="53:56" ht="15" x14ac:dyDescent="0.25">
      <c r="BA38505" s="91" t="s">
        <v>43115</v>
      </c>
      <c r="BB38505" s="91" t="s">
        <v>5710</v>
      </c>
      <c r="BC38505" s="91" t="s">
        <v>7861</v>
      </c>
      <c r="BD38505" s="423" t="s">
        <v>1301</v>
      </c>
    </row>
    <row r="38506" spans="53:56" ht="15" x14ac:dyDescent="0.25">
      <c r="BA38506" s="90" t="s">
        <v>43116</v>
      </c>
      <c r="BB38506" s="90" t="s">
        <v>5710</v>
      </c>
      <c r="BC38506" s="90" t="s">
        <v>7861</v>
      </c>
      <c r="BD38506" s="423" t="s">
        <v>1301</v>
      </c>
    </row>
    <row r="38507" spans="53:56" ht="15" x14ac:dyDescent="0.25">
      <c r="BA38507" s="91" t="s">
        <v>43117</v>
      </c>
      <c r="BB38507" s="91" t="s">
        <v>5710</v>
      </c>
      <c r="BC38507" s="91" t="s">
        <v>7861</v>
      </c>
      <c r="BD38507" s="423" t="s">
        <v>1301</v>
      </c>
    </row>
    <row r="38508" spans="53:56" ht="15" x14ac:dyDescent="0.25">
      <c r="BA38508" s="90" t="s">
        <v>43118</v>
      </c>
      <c r="BB38508" s="90" t="s">
        <v>5710</v>
      </c>
      <c r="BC38508" s="90" t="s">
        <v>43101</v>
      </c>
      <c r="BD38508" s="423" t="s">
        <v>1301</v>
      </c>
    </row>
    <row r="38509" spans="53:56" ht="15" x14ac:dyDescent="0.25">
      <c r="BA38509" s="91" t="s">
        <v>43119</v>
      </c>
      <c r="BB38509" s="91" t="s">
        <v>5710</v>
      </c>
      <c r="BC38509" s="91" t="s">
        <v>43101</v>
      </c>
      <c r="BD38509" s="423" t="s">
        <v>1301</v>
      </c>
    </row>
    <row r="38510" spans="53:56" ht="15" x14ac:dyDescent="0.25">
      <c r="BA38510" s="90" t="s">
        <v>43120</v>
      </c>
      <c r="BB38510" s="90" t="s">
        <v>5710</v>
      </c>
      <c r="BC38510" s="90" t="s">
        <v>43101</v>
      </c>
      <c r="BD38510" s="423" t="s">
        <v>1301</v>
      </c>
    </row>
    <row r="38511" spans="53:56" ht="15" x14ac:dyDescent="0.25">
      <c r="BA38511" s="91" t="s">
        <v>43121</v>
      </c>
      <c r="BB38511" s="91" t="s">
        <v>5710</v>
      </c>
      <c r="BC38511" s="91" t="s">
        <v>43101</v>
      </c>
      <c r="BD38511" s="423" t="s">
        <v>1301</v>
      </c>
    </row>
    <row r="38512" spans="53:56" ht="15" x14ac:dyDescent="0.25">
      <c r="BA38512" s="90" t="s">
        <v>43122</v>
      </c>
      <c r="BB38512" s="90" t="s">
        <v>5710</v>
      </c>
      <c r="BC38512" s="90" t="s">
        <v>7861</v>
      </c>
      <c r="BD38512" s="423" t="s">
        <v>1301</v>
      </c>
    </row>
    <row r="38513" spans="53:56" ht="15" x14ac:dyDescent="0.25">
      <c r="BA38513" s="91" t="s">
        <v>43123</v>
      </c>
      <c r="BB38513" s="91" t="s">
        <v>5710</v>
      </c>
      <c r="BC38513" s="91" t="s">
        <v>7861</v>
      </c>
      <c r="BD38513" s="423" t="s">
        <v>1301</v>
      </c>
    </row>
    <row r="38514" spans="53:56" ht="15" x14ac:dyDescent="0.25">
      <c r="BA38514" s="90" t="s">
        <v>43124</v>
      </c>
      <c r="BB38514" s="90" t="s">
        <v>5710</v>
      </c>
      <c r="BC38514" s="90" t="s">
        <v>7861</v>
      </c>
      <c r="BD38514" s="423" t="s">
        <v>1301</v>
      </c>
    </row>
    <row r="38515" spans="53:56" ht="15" x14ac:dyDescent="0.25">
      <c r="BA38515" s="90" t="s">
        <v>43125</v>
      </c>
      <c r="BB38515" s="90" t="s">
        <v>5710</v>
      </c>
      <c r="BC38515" s="90" t="s">
        <v>7861</v>
      </c>
      <c r="BD38515" s="423" t="s">
        <v>1301</v>
      </c>
    </row>
    <row r="38516" spans="53:56" ht="15" x14ac:dyDescent="0.25">
      <c r="BA38516" s="90" t="s">
        <v>43126</v>
      </c>
      <c r="BB38516" s="90" t="s">
        <v>5710</v>
      </c>
      <c r="BC38516" s="90" t="s">
        <v>7861</v>
      </c>
      <c r="BD38516" s="423" t="s">
        <v>1301</v>
      </c>
    </row>
    <row r="38517" spans="53:56" ht="15" x14ac:dyDescent="0.25">
      <c r="BA38517" s="91" t="s">
        <v>43127</v>
      </c>
      <c r="BB38517" s="91" t="s">
        <v>5710</v>
      </c>
      <c r="BC38517" s="91" t="s">
        <v>11128</v>
      </c>
      <c r="BD38517" s="423" t="s">
        <v>1301</v>
      </c>
    </row>
    <row r="38518" spans="53:56" ht="15" x14ac:dyDescent="0.25">
      <c r="BA38518" s="90" t="s">
        <v>43128</v>
      </c>
      <c r="BB38518" s="90" t="s">
        <v>5710</v>
      </c>
      <c r="BC38518" s="90" t="s">
        <v>43101</v>
      </c>
      <c r="BD38518" s="423" t="s">
        <v>1301</v>
      </c>
    </row>
    <row r="38519" spans="53:56" ht="15" x14ac:dyDescent="0.25">
      <c r="BA38519" s="91" t="s">
        <v>43129</v>
      </c>
      <c r="BB38519" s="91" t="s">
        <v>5710</v>
      </c>
      <c r="BC38519" s="91" t="s">
        <v>43101</v>
      </c>
      <c r="BD38519" s="423" t="s">
        <v>1301</v>
      </c>
    </row>
    <row r="38520" spans="53:56" ht="15" x14ac:dyDescent="0.25">
      <c r="BA38520" s="90" t="s">
        <v>43130</v>
      </c>
      <c r="BB38520" s="90" t="s">
        <v>5710</v>
      </c>
      <c r="BC38520" s="90" t="s">
        <v>7861</v>
      </c>
      <c r="BD38520" s="423" t="s">
        <v>1301</v>
      </c>
    </row>
    <row r="38521" spans="53:56" ht="15" x14ac:dyDescent="0.25">
      <c r="BA38521" s="91" t="s">
        <v>43131</v>
      </c>
      <c r="BB38521" s="91" t="s">
        <v>5710</v>
      </c>
      <c r="BC38521" s="91" t="s">
        <v>7861</v>
      </c>
      <c r="BD38521" s="423" t="s">
        <v>1301</v>
      </c>
    </row>
    <row r="38522" spans="53:56" ht="15" x14ac:dyDescent="0.25">
      <c r="BA38522" s="90" t="s">
        <v>43132</v>
      </c>
      <c r="BB38522" s="90" t="s">
        <v>5710</v>
      </c>
      <c r="BC38522" s="90" t="s">
        <v>32115</v>
      </c>
      <c r="BD38522" s="423" t="s">
        <v>1301</v>
      </c>
    </row>
    <row r="38523" spans="53:56" ht="15" x14ac:dyDescent="0.25">
      <c r="BA38523" s="91" t="s">
        <v>43133</v>
      </c>
      <c r="BB38523" s="91" t="s">
        <v>5710</v>
      </c>
      <c r="BC38523" s="91" t="s">
        <v>34720</v>
      </c>
      <c r="BD38523" s="423" t="s">
        <v>1301</v>
      </c>
    </row>
    <row r="38524" spans="53:56" ht="15" x14ac:dyDescent="0.25">
      <c r="BA38524" s="90" t="s">
        <v>43134</v>
      </c>
      <c r="BB38524" s="90" t="s">
        <v>5710</v>
      </c>
      <c r="BC38524" s="90" t="s">
        <v>34720</v>
      </c>
      <c r="BD38524" s="423" t="s">
        <v>1301</v>
      </c>
    </row>
    <row r="38525" spans="53:56" ht="15" x14ac:dyDescent="0.25">
      <c r="BA38525" s="91" t="s">
        <v>43135</v>
      </c>
      <c r="BB38525" s="91" t="s">
        <v>5710</v>
      </c>
      <c r="BC38525" s="91" t="s">
        <v>43136</v>
      </c>
      <c r="BD38525" s="423" t="s">
        <v>1301</v>
      </c>
    </row>
    <row r="38526" spans="53:56" ht="15" x14ac:dyDescent="0.25">
      <c r="BA38526" s="90" t="s">
        <v>43137</v>
      </c>
      <c r="BB38526" s="90" t="s">
        <v>5710</v>
      </c>
      <c r="BC38526" s="90" t="s">
        <v>34720</v>
      </c>
      <c r="BD38526" s="423" t="s">
        <v>1301</v>
      </c>
    </row>
    <row r="38527" spans="53:56" ht="15" x14ac:dyDescent="0.25">
      <c r="BA38527" s="91" t="s">
        <v>43138</v>
      </c>
      <c r="BB38527" s="91" t="s">
        <v>5710</v>
      </c>
      <c r="BC38527" s="91" t="s">
        <v>34720</v>
      </c>
      <c r="BD38527" s="423" t="s">
        <v>1301</v>
      </c>
    </row>
    <row r="38528" spans="53:56" ht="15" x14ac:dyDescent="0.25">
      <c r="BA38528" s="90" t="s">
        <v>43139</v>
      </c>
      <c r="BB38528" s="90" t="s">
        <v>5710</v>
      </c>
      <c r="BC38528" s="90" t="s">
        <v>34720</v>
      </c>
      <c r="BD38528" s="423" t="s">
        <v>1301</v>
      </c>
    </row>
    <row r="38529" spans="53:56" ht="15" x14ac:dyDescent="0.25">
      <c r="BA38529" s="91" t="s">
        <v>43140</v>
      </c>
      <c r="BB38529" s="91" t="s">
        <v>5710</v>
      </c>
      <c r="BC38529" s="91" t="s">
        <v>43136</v>
      </c>
      <c r="BD38529" s="423" t="s">
        <v>1301</v>
      </c>
    </row>
    <row r="38530" spans="53:56" ht="15" x14ac:dyDescent="0.25">
      <c r="BA38530" s="90" t="s">
        <v>43141</v>
      </c>
      <c r="BB38530" s="90" t="s">
        <v>5710</v>
      </c>
      <c r="BC38530" s="90" t="s">
        <v>43136</v>
      </c>
      <c r="BD38530" s="423" t="s">
        <v>1301</v>
      </c>
    </row>
    <row r="38531" spans="53:56" ht="15" x14ac:dyDescent="0.25">
      <c r="BA38531" s="91" t="s">
        <v>43142</v>
      </c>
      <c r="BB38531" s="91" t="s">
        <v>5710</v>
      </c>
      <c r="BC38531" s="91" t="s">
        <v>43136</v>
      </c>
      <c r="BD38531" s="423" t="s">
        <v>1301</v>
      </c>
    </row>
    <row r="38532" spans="53:56" ht="15" x14ac:dyDescent="0.25">
      <c r="BA38532" s="90" t="s">
        <v>43143</v>
      </c>
      <c r="BB38532" s="90" t="s">
        <v>5710</v>
      </c>
      <c r="BC38532" s="90" t="s">
        <v>43144</v>
      </c>
      <c r="BD38532" s="423" t="s">
        <v>1301</v>
      </c>
    </row>
    <row r="38533" spans="53:56" ht="15" x14ac:dyDescent="0.25">
      <c r="BA38533" s="91" t="s">
        <v>43145</v>
      </c>
      <c r="BB38533" s="91" t="s">
        <v>5710</v>
      </c>
      <c r="BC38533" s="91" t="s">
        <v>43136</v>
      </c>
      <c r="BD38533" s="423" t="s">
        <v>1301</v>
      </c>
    </row>
    <row r="38534" spans="53:56" ht="15" x14ac:dyDescent="0.25">
      <c r="BA38534" s="90" t="s">
        <v>43146</v>
      </c>
      <c r="BB38534" s="90" t="s">
        <v>5710</v>
      </c>
      <c r="BC38534" s="90" t="s">
        <v>43144</v>
      </c>
      <c r="BD38534" s="423" t="s">
        <v>1301</v>
      </c>
    </row>
    <row r="38535" spans="53:56" ht="15" x14ac:dyDescent="0.25">
      <c r="BA38535" s="91" t="s">
        <v>43147</v>
      </c>
      <c r="BB38535" s="91" t="s">
        <v>5710</v>
      </c>
      <c r="BC38535" s="91" t="s">
        <v>43136</v>
      </c>
      <c r="BD38535" s="423" t="s">
        <v>1301</v>
      </c>
    </row>
    <row r="38536" spans="53:56" ht="15" x14ac:dyDescent="0.25">
      <c r="BA38536" s="90" t="s">
        <v>43148</v>
      </c>
      <c r="BB38536" s="90" t="s">
        <v>5710</v>
      </c>
      <c r="BC38536" s="90" t="s">
        <v>43149</v>
      </c>
      <c r="BD38536" s="423" t="s">
        <v>1301</v>
      </c>
    </row>
    <row r="38537" spans="53:56" ht="15" x14ac:dyDescent="0.25">
      <c r="BA38537" s="91" t="s">
        <v>43150</v>
      </c>
      <c r="BB38537" s="91" t="s">
        <v>5710</v>
      </c>
      <c r="BC38537" s="91" t="s">
        <v>43144</v>
      </c>
      <c r="BD38537" s="423" t="s">
        <v>1301</v>
      </c>
    </row>
    <row r="38538" spans="53:56" ht="15" x14ac:dyDescent="0.25">
      <c r="BA38538" s="90" t="s">
        <v>43151</v>
      </c>
      <c r="BB38538" s="90" t="s">
        <v>5710</v>
      </c>
      <c r="BC38538" s="90" t="s">
        <v>43144</v>
      </c>
      <c r="BD38538" s="423" t="s">
        <v>1301</v>
      </c>
    </row>
    <row r="38539" spans="53:56" ht="15" x14ac:dyDescent="0.25">
      <c r="BA38539" s="91" t="s">
        <v>43152</v>
      </c>
      <c r="BB38539" s="91" t="s">
        <v>5710</v>
      </c>
      <c r="BC38539" s="91" t="s">
        <v>43144</v>
      </c>
      <c r="BD38539" s="423" t="s">
        <v>1301</v>
      </c>
    </row>
    <row r="38540" spans="53:56" ht="15" x14ac:dyDescent="0.25">
      <c r="BA38540" s="90" t="s">
        <v>43153</v>
      </c>
      <c r="BB38540" s="90" t="s">
        <v>5710</v>
      </c>
      <c r="BC38540" s="90" t="s">
        <v>43149</v>
      </c>
      <c r="BD38540" s="423" t="s">
        <v>1301</v>
      </c>
    </row>
    <row r="38541" spans="53:56" ht="15" x14ac:dyDescent="0.25">
      <c r="BA38541" s="91" t="s">
        <v>43154</v>
      </c>
      <c r="BB38541" s="91" t="s">
        <v>5710</v>
      </c>
      <c r="BC38541" s="91" t="s">
        <v>43136</v>
      </c>
      <c r="BD38541" s="423" t="s">
        <v>1301</v>
      </c>
    </row>
    <row r="38542" spans="53:56" ht="15" x14ac:dyDescent="0.25">
      <c r="BA38542" s="90" t="s">
        <v>43155</v>
      </c>
      <c r="BB38542" s="90" t="s">
        <v>5710</v>
      </c>
      <c r="BC38542" s="90" t="s">
        <v>43144</v>
      </c>
      <c r="BD38542" s="423" t="s">
        <v>1301</v>
      </c>
    </row>
    <row r="38543" spans="53:56" ht="15" x14ac:dyDescent="0.25">
      <c r="BA38543" s="91" t="s">
        <v>43156</v>
      </c>
      <c r="BB38543" s="91" t="s">
        <v>5710</v>
      </c>
      <c r="BC38543" s="91" t="s">
        <v>43136</v>
      </c>
      <c r="BD38543" s="423" t="s">
        <v>1301</v>
      </c>
    </row>
    <row r="38544" spans="53:56" ht="15" x14ac:dyDescent="0.25">
      <c r="BA38544" s="90" t="s">
        <v>43157</v>
      </c>
      <c r="BB38544" s="90" t="s">
        <v>5710</v>
      </c>
      <c r="BC38544" s="90" t="s">
        <v>43136</v>
      </c>
      <c r="BD38544" s="423" t="s">
        <v>1301</v>
      </c>
    </row>
    <row r="38545" spans="53:56" ht="15" x14ac:dyDescent="0.25">
      <c r="BA38545" s="91" t="s">
        <v>43158</v>
      </c>
      <c r="BB38545" s="91" t="s">
        <v>5710</v>
      </c>
      <c r="BC38545" s="91" t="s">
        <v>11128</v>
      </c>
      <c r="BD38545" s="423" t="s">
        <v>1301</v>
      </c>
    </row>
    <row r="38546" spans="53:56" ht="15" x14ac:dyDescent="0.25">
      <c r="BA38546" s="90" t="s">
        <v>43159</v>
      </c>
      <c r="BB38546" s="90" t="s">
        <v>5710</v>
      </c>
      <c r="BC38546" s="90" t="s">
        <v>28592</v>
      </c>
      <c r="BD38546" s="423" t="s">
        <v>1301</v>
      </c>
    </row>
    <row r="38547" spans="53:56" ht="15" x14ac:dyDescent="0.25">
      <c r="BA38547" s="91" t="s">
        <v>43160</v>
      </c>
      <c r="BB38547" s="91" t="s">
        <v>5710</v>
      </c>
      <c r="BC38547" s="91" t="s">
        <v>11128</v>
      </c>
      <c r="BD38547" s="423" t="s">
        <v>1301</v>
      </c>
    </row>
    <row r="38548" spans="53:56" ht="15" x14ac:dyDescent="0.25">
      <c r="BA38548" s="90" t="s">
        <v>43161</v>
      </c>
      <c r="BB38548" s="90" t="s">
        <v>5710</v>
      </c>
      <c r="BC38548" s="90" t="s">
        <v>43162</v>
      </c>
      <c r="BD38548" s="423" t="s">
        <v>1301</v>
      </c>
    </row>
    <row r="38549" spans="53:56" ht="15" x14ac:dyDescent="0.25">
      <c r="BA38549" s="91" t="s">
        <v>43163</v>
      </c>
      <c r="BB38549" s="91" t="s">
        <v>5710</v>
      </c>
      <c r="BC38549" s="91" t="s">
        <v>11128</v>
      </c>
      <c r="BD38549" s="423" t="s">
        <v>1301</v>
      </c>
    </row>
    <row r="38550" spans="53:56" ht="15" x14ac:dyDescent="0.25">
      <c r="BA38550" s="90" t="s">
        <v>43164</v>
      </c>
      <c r="BB38550" s="90" t="s">
        <v>5710</v>
      </c>
      <c r="BC38550" s="90" t="s">
        <v>11128</v>
      </c>
      <c r="BD38550" s="423" t="s">
        <v>1301</v>
      </c>
    </row>
    <row r="38551" spans="53:56" ht="15" x14ac:dyDescent="0.25">
      <c r="BA38551" s="91" t="s">
        <v>43165</v>
      </c>
      <c r="BB38551" s="91" t="s">
        <v>5710</v>
      </c>
      <c r="BC38551" s="91" t="s">
        <v>11128</v>
      </c>
      <c r="BD38551" s="423" t="s">
        <v>1301</v>
      </c>
    </row>
    <row r="38552" spans="53:56" ht="15" x14ac:dyDescent="0.25">
      <c r="BA38552" s="90" t="s">
        <v>43166</v>
      </c>
      <c r="BB38552" s="90" t="s">
        <v>5710</v>
      </c>
      <c r="BC38552" s="90" t="s">
        <v>11128</v>
      </c>
      <c r="BD38552" s="423" t="s">
        <v>1301</v>
      </c>
    </row>
    <row r="38553" spans="53:56" ht="15" x14ac:dyDescent="0.25">
      <c r="BA38553" s="91" t="s">
        <v>43167</v>
      </c>
      <c r="BB38553" s="91" t="s">
        <v>5710</v>
      </c>
      <c r="BC38553" s="91" t="s">
        <v>11128</v>
      </c>
      <c r="BD38553" s="423" t="s">
        <v>1301</v>
      </c>
    </row>
    <row r="38554" spans="53:56" ht="15" x14ac:dyDescent="0.25">
      <c r="BA38554" s="90" t="s">
        <v>43168</v>
      </c>
      <c r="BB38554" s="90" t="s">
        <v>5710</v>
      </c>
      <c r="BC38554" s="90" t="s">
        <v>11128</v>
      </c>
      <c r="BD38554" s="423" t="s">
        <v>1301</v>
      </c>
    </row>
    <row r="38555" spans="53:56" ht="15" x14ac:dyDescent="0.25">
      <c r="BA38555" s="91" t="s">
        <v>43169</v>
      </c>
      <c r="BB38555" s="91" t="s">
        <v>5710</v>
      </c>
      <c r="BC38555" s="91" t="s">
        <v>11128</v>
      </c>
      <c r="BD38555" s="423" t="s">
        <v>1301</v>
      </c>
    </row>
    <row r="38556" spans="53:56" ht="15" x14ac:dyDescent="0.25">
      <c r="BA38556" s="90" t="s">
        <v>43170</v>
      </c>
      <c r="BB38556" s="90" t="s">
        <v>5710</v>
      </c>
      <c r="BC38556" s="90" t="s">
        <v>11128</v>
      </c>
      <c r="BD38556" s="423" t="s">
        <v>1301</v>
      </c>
    </row>
    <row r="38557" spans="53:56" ht="15" x14ac:dyDescent="0.25">
      <c r="BA38557" s="91" t="s">
        <v>43171</v>
      </c>
      <c r="BB38557" s="91" t="s">
        <v>5710</v>
      </c>
      <c r="BC38557" s="91" t="s">
        <v>11128</v>
      </c>
      <c r="BD38557" s="423" t="s">
        <v>1301</v>
      </c>
    </row>
    <row r="38558" spans="53:56" ht="15" x14ac:dyDescent="0.25">
      <c r="BA38558" s="90" t="s">
        <v>43172</v>
      </c>
      <c r="BB38558" s="90" t="s">
        <v>5710</v>
      </c>
      <c r="BC38558" s="90" t="s">
        <v>43162</v>
      </c>
      <c r="BD38558" s="423" t="s">
        <v>1301</v>
      </c>
    </row>
    <row r="38559" spans="53:56" ht="15" x14ac:dyDescent="0.25">
      <c r="BA38559" s="91" t="s">
        <v>43173</v>
      </c>
      <c r="BB38559" s="91" t="s">
        <v>5710</v>
      </c>
      <c r="BC38559" s="91" t="s">
        <v>43174</v>
      </c>
      <c r="BD38559" s="423" t="s">
        <v>1301</v>
      </c>
    </row>
    <row r="38560" spans="53:56" ht="15" x14ac:dyDescent="0.25">
      <c r="BA38560" s="90" t="s">
        <v>43175</v>
      </c>
      <c r="BB38560" s="90" t="s">
        <v>5710</v>
      </c>
      <c r="BC38560" s="90" t="s">
        <v>32111</v>
      </c>
      <c r="BD38560" s="423" t="s">
        <v>1301</v>
      </c>
    </row>
    <row r="38561" spans="53:56" ht="15" x14ac:dyDescent="0.25">
      <c r="BA38561" s="91" t="s">
        <v>43176</v>
      </c>
      <c r="BB38561" s="91" t="s">
        <v>5710</v>
      </c>
      <c r="BC38561" s="91" t="s">
        <v>32111</v>
      </c>
      <c r="BD38561" s="423" t="s">
        <v>1301</v>
      </c>
    </row>
    <row r="38562" spans="53:56" ht="15" x14ac:dyDescent="0.25">
      <c r="BA38562" s="90" t="s">
        <v>43177</v>
      </c>
      <c r="BB38562" s="90" t="s">
        <v>5710</v>
      </c>
      <c r="BC38562" s="90" t="s">
        <v>32111</v>
      </c>
      <c r="BD38562" s="423" t="s">
        <v>1301</v>
      </c>
    </row>
    <row r="38563" spans="53:56" ht="15" x14ac:dyDescent="0.25">
      <c r="BA38563" s="91" t="s">
        <v>43178</v>
      </c>
      <c r="BB38563" s="91" t="s">
        <v>5710</v>
      </c>
      <c r="BC38563" s="91" t="s">
        <v>32115</v>
      </c>
      <c r="BD38563" s="423" t="s">
        <v>1301</v>
      </c>
    </row>
    <row r="38564" spans="53:56" ht="15" x14ac:dyDescent="0.25">
      <c r="BA38564" s="90" t="s">
        <v>43179</v>
      </c>
      <c r="BB38564" s="90" t="s">
        <v>5710</v>
      </c>
      <c r="BC38564" s="90" t="s">
        <v>32115</v>
      </c>
      <c r="BD38564" s="423" t="s">
        <v>1301</v>
      </c>
    </row>
    <row r="38565" spans="53:56" ht="15" x14ac:dyDescent="0.25">
      <c r="BA38565" s="91" t="s">
        <v>43180</v>
      </c>
      <c r="BB38565" s="91" t="s">
        <v>5710</v>
      </c>
      <c r="BC38565" s="91" t="s">
        <v>32111</v>
      </c>
      <c r="BD38565" s="423" t="s">
        <v>1301</v>
      </c>
    </row>
    <row r="38566" spans="53:56" ht="15" x14ac:dyDescent="0.25">
      <c r="BA38566" s="90" t="s">
        <v>43181</v>
      </c>
      <c r="BB38566" s="90" t="s">
        <v>5710</v>
      </c>
      <c r="BC38566" s="90" t="s">
        <v>32111</v>
      </c>
      <c r="BD38566" s="423" t="s">
        <v>1301</v>
      </c>
    </row>
    <row r="38567" spans="53:56" ht="15" x14ac:dyDescent="0.25">
      <c r="BA38567" s="91" t="s">
        <v>43182</v>
      </c>
      <c r="BB38567" s="91" t="s">
        <v>5710</v>
      </c>
      <c r="BC38567" s="91" t="s">
        <v>32111</v>
      </c>
      <c r="BD38567" s="423" t="s">
        <v>1301</v>
      </c>
    </row>
    <row r="38568" spans="53:56" ht="15" x14ac:dyDescent="0.25">
      <c r="BA38568" s="91" t="s">
        <v>43183</v>
      </c>
      <c r="BB38568" s="91" t="s">
        <v>5710</v>
      </c>
      <c r="BC38568" s="91" t="s">
        <v>32115</v>
      </c>
      <c r="BD38568" s="423" t="s">
        <v>1301</v>
      </c>
    </row>
    <row r="38569" spans="53:56" ht="15" x14ac:dyDescent="0.25">
      <c r="BA38569" s="90" t="s">
        <v>43184</v>
      </c>
      <c r="BB38569" s="90" t="s">
        <v>5710</v>
      </c>
      <c r="BC38569" s="90" t="s">
        <v>32111</v>
      </c>
      <c r="BD38569" s="423" t="s">
        <v>1301</v>
      </c>
    </row>
    <row r="38570" spans="53:56" ht="15" x14ac:dyDescent="0.25">
      <c r="BA38570" s="91" t="s">
        <v>43185</v>
      </c>
      <c r="BB38570" s="91" t="s">
        <v>5710</v>
      </c>
      <c r="BC38570" s="91" t="s">
        <v>43186</v>
      </c>
      <c r="BD38570" s="423" t="s">
        <v>1301</v>
      </c>
    </row>
    <row r="38571" spans="53:56" ht="15" x14ac:dyDescent="0.25">
      <c r="BA38571" s="90" t="s">
        <v>43187</v>
      </c>
      <c r="BB38571" s="90" t="s">
        <v>5710</v>
      </c>
      <c r="BC38571" s="90" t="s">
        <v>32111</v>
      </c>
      <c r="BD38571" s="423" t="s">
        <v>1301</v>
      </c>
    </row>
    <row r="38572" spans="53:56" ht="15" x14ac:dyDescent="0.25">
      <c r="BA38572" s="90" t="s">
        <v>43188</v>
      </c>
      <c r="BB38572" s="90" t="s">
        <v>5710</v>
      </c>
      <c r="BC38572" s="90" t="s">
        <v>43186</v>
      </c>
      <c r="BD38572" s="423" t="s">
        <v>1301</v>
      </c>
    </row>
    <row r="38573" spans="53:56" ht="15" x14ac:dyDescent="0.25">
      <c r="BA38573" s="91" t="s">
        <v>43189</v>
      </c>
      <c r="BB38573" s="91" t="s">
        <v>5710</v>
      </c>
      <c r="BC38573" s="91" t="s">
        <v>32111</v>
      </c>
      <c r="BD38573" s="423" t="s">
        <v>1301</v>
      </c>
    </row>
    <row r="38574" spans="53:56" ht="15" x14ac:dyDescent="0.25">
      <c r="BA38574" s="90" t="s">
        <v>43190</v>
      </c>
      <c r="BB38574" s="90" t="s">
        <v>5710</v>
      </c>
      <c r="BC38574" s="90" t="s">
        <v>32111</v>
      </c>
      <c r="BD38574" s="423" t="s">
        <v>1301</v>
      </c>
    </row>
    <row r="38575" spans="53:56" ht="15" x14ac:dyDescent="0.25">
      <c r="BA38575" s="91" t="s">
        <v>43191</v>
      </c>
      <c r="BB38575" s="91" t="s">
        <v>5710</v>
      </c>
      <c r="BC38575" s="91" t="s">
        <v>32115</v>
      </c>
      <c r="BD38575" s="423" t="s">
        <v>1301</v>
      </c>
    </row>
    <row r="38576" spans="53:56" ht="15" x14ac:dyDescent="0.25">
      <c r="BA38576" s="90" t="s">
        <v>43192</v>
      </c>
      <c r="BB38576" s="90" t="s">
        <v>5710</v>
      </c>
      <c r="BC38576" s="90" t="s">
        <v>32111</v>
      </c>
      <c r="BD38576" s="423" t="s">
        <v>1301</v>
      </c>
    </row>
    <row r="38577" spans="53:56" ht="15" x14ac:dyDescent="0.25">
      <c r="BA38577" s="91" t="s">
        <v>43193</v>
      </c>
      <c r="BB38577" s="91" t="s">
        <v>5710</v>
      </c>
      <c r="BC38577" s="91" t="s">
        <v>32115</v>
      </c>
      <c r="BD38577" s="423" t="s">
        <v>1301</v>
      </c>
    </row>
    <row r="38578" spans="53:56" ht="15" x14ac:dyDescent="0.25">
      <c r="BA38578" s="91" t="s">
        <v>43194</v>
      </c>
      <c r="BB38578" s="91" t="s">
        <v>5710</v>
      </c>
      <c r="BC38578" s="91" t="s">
        <v>32115</v>
      </c>
      <c r="BD38578" s="423" t="s">
        <v>1301</v>
      </c>
    </row>
    <row r="38579" spans="53:56" ht="15" x14ac:dyDescent="0.25">
      <c r="BA38579" s="90" t="s">
        <v>43195</v>
      </c>
      <c r="BB38579" s="90" t="s">
        <v>5710</v>
      </c>
      <c r="BC38579" s="90" t="s">
        <v>32111</v>
      </c>
      <c r="BD38579" s="423" t="s">
        <v>1301</v>
      </c>
    </row>
    <row r="38580" spans="53:56" ht="15" x14ac:dyDescent="0.25">
      <c r="BA38580" s="91" t="s">
        <v>43196</v>
      </c>
      <c r="BB38580" s="91" t="s">
        <v>5710</v>
      </c>
      <c r="BC38580" s="91" t="s">
        <v>43174</v>
      </c>
      <c r="BD38580" s="423" t="s">
        <v>1301</v>
      </c>
    </row>
    <row r="38581" spans="53:56" ht="15" x14ac:dyDescent="0.25">
      <c r="BA38581" s="90" t="s">
        <v>43197</v>
      </c>
      <c r="BB38581" s="90" t="s">
        <v>5710</v>
      </c>
      <c r="BC38581" s="90" t="s">
        <v>43186</v>
      </c>
      <c r="BD38581" s="423" t="s">
        <v>1301</v>
      </c>
    </row>
    <row r="38582" spans="53:56" ht="15" x14ac:dyDescent="0.25">
      <c r="BA38582" s="90" t="s">
        <v>43198</v>
      </c>
      <c r="BB38582" s="90" t="s">
        <v>5710</v>
      </c>
      <c r="BC38582" s="90" t="s">
        <v>32115</v>
      </c>
      <c r="BD38582" s="423" t="s">
        <v>1301</v>
      </c>
    </row>
    <row r="38583" spans="53:56" ht="15" x14ac:dyDescent="0.25">
      <c r="BA38583" s="91" t="s">
        <v>43199</v>
      </c>
      <c r="BB38583" s="91" t="s">
        <v>5710</v>
      </c>
      <c r="BC38583" s="91" t="s">
        <v>28592</v>
      </c>
      <c r="BD38583" s="423" t="s">
        <v>1301</v>
      </c>
    </row>
    <row r="38584" spans="53:56" ht="15" x14ac:dyDescent="0.25">
      <c r="BA38584" s="90" t="s">
        <v>43200</v>
      </c>
      <c r="BB38584" s="90" t="s">
        <v>5710</v>
      </c>
      <c r="BC38584" s="90" t="s">
        <v>28592</v>
      </c>
      <c r="BD38584" s="423" t="s">
        <v>1301</v>
      </c>
    </row>
    <row r="38585" spans="53:56" ht="15" x14ac:dyDescent="0.25">
      <c r="BA38585" s="91" t="s">
        <v>43201</v>
      </c>
      <c r="BB38585" s="91" t="s">
        <v>5710</v>
      </c>
      <c r="BC38585" s="91" t="s">
        <v>28592</v>
      </c>
      <c r="BD38585" s="423" t="s">
        <v>1301</v>
      </c>
    </row>
    <row r="38586" spans="53:56" ht="15" x14ac:dyDescent="0.25">
      <c r="BA38586" s="91" t="s">
        <v>43202</v>
      </c>
      <c r="BB38586" s="91" t="s">
        <v>5710</v>
      </c>
      <c r="BC38586" s="91" t="s">
        <v>28592</v>
      </c>
      <c r="BD38586" s="423" t="s">
        <v>1301</v>
      </c>
    </row>
    <row r="38587" spans="53:56" ht="15" x14ac:dyDescent="0.25">
      <c r="BA38587" s="90" t="s">
        <v>43203</v>
      </c>
      <c r="BB38587" s="90" t="s">
        <v>5710</v>
      </c>
      <c r="BC38587" s="90" t="s">
        <v>28592</v>
      </c>
      <c r="BD38587" s="423" t="s">
        <v>1301</v>
      </c>
    </row>
    <row r="38588" spans="53:56" ht="15" x14ac:dyDescent="0.25">
      <c r="BA38588" s="91" t="s">
        <v>43204</v>
      </c>
      <c r="BB38588" s="91" t="s">
        <v>5710</v>
      </c>
      <c r="BC38588" s="91" t="s">
        <v>28592</v>
      </c>
      <c r="BD38588" s="423" t="s">
        <v>1301</v>
      </c>
    </row>
    <row r="38589" spans="53:56" ht="15" x14ac:dyDescent="0.25">
      <c r="BA38589" s="90" t="s">
        <v>43205</v>
      </c>
      <c r="BB38589" s="90" t="s">
        <v>5710</v>
      </c>
      <c r="BC38589" s="90" t="s">
        <v>28592</v>
      </c>
      <c r="BD38589" s="423" t="s">
        <v>1301</v>
      </c>
    </row>
    <row r="38590" spans="53:56" ht="15" x14ac:dyDescent="0.25">
      <c r="BA38590" s="90" t="s">
        <v>43206</v>
      </c>
      <c r="BB38590" s="90" t="s">
        <v>5710</v>
      </c>
      <c r="BC38590" s="90" t="s">
        <v>28592</v>
      </c>
      <c r="BD38590" s="423" t="s">
        <v>1301</v>
      </c>
    </row>
    <row r="38591" spans="53:56" ht="15" x14ac:dyDescent="0.25">
      <c r="BA38591" s="91" t="s">
        <v>43207</v>
      </c>
      <c r="BB38591" s="91" t="s">
        <v>5710</v>
      </c>
      <c r="BC38591" s="91" t="s">
        <v>28592</v>
      </c>
      <c r="BD38591" s="423" t="s">
        <v>1301</v>
      </c>
    </row>
    <row r="38592" spans="53:56" ht="15" x14ac:dyDescent="0.25">
      <c r="BA38592" s="90" t="s">
        <v>43208</v>
      </c>
      <c r="BB38592" s="90" t="s">
        <v>5710</v>
      </c>
      <c r="BC38592" s="90" t="s">
        <v>28592</v>
      </c>
      <c r="BD38592" s="423" t="s">
        <v>1301</v>
      </c>
    </row>
    <row r="38593" spans="53:56" ht="15" x14ac:dyDescent="0.25">
      <c r="BA38593" s="91" t="s">
        <v>43209</v>
      </c>
      <c r="BB38593" s="91" t="s">
        <v>5710</v>
      </c>
      <c r="BC38593" s="91" t="s">
        <v>43210</v>
      </c>
      <c r="BD38593" s="423" t="s">
        <v>1301</v>
      </c>
    </row>
    <row r="38594" spans="53:56" ht="15" x14ac:dyDescent="0.25">
      <c r="BA38594" s="91" t="s">
        <v>43211</v>
      </c>
      <c r="BB38594" s="91" t="s">
        <v>5710</v>
      </c>
      <c r="BC38594" s="91" t="s">
        <v>43210</v>
      </c>
      <c r="BD38594" s="423" t="s">
        <v>1301</v>
      </c>
    </row>
    <row r="38595" spans="53:56" ht="15" x14ac:dyDescent="0.25">
      <c r="BA38595" s="90" t="s">
        <v>43212</v>
      </c>
      <c r="BB38595" s="90" t="s">
        <v>5710</v>
      </c>
      <c r="BC38595" s="90" t="s">
        <v>43210</v>
      </c>
      <c r="BD38595" s="423" t="s">
        <v>1301</v>
      </c>
    </row>
    <row r="38596" spans="53:56" ht="15" x14ac:dyDescent="0.25">
      <c r="BA38596" s="91" t="s">
        <v>43213</v>
      </c>
      <c r="BB38596" s="91" t="s">
        <v>5710</v>
      </c>
      <c r="BC38596" s="91" t="s">
        <v>43210</v>
      </c>
      <c r="BD38596" s="423" t="s">
        <v>1301</v>
      </c>
    </row>
    <row r="38597" spans="53:56" ht="15" x14ac:dyDescent="0.25">
      <c r="BA38597" s="91" t="s">
        <v>43214</v>
      </c>
      <c r="BB38597" s="91" t="s">
        <v>5710</v>
      </c>
      <c r="BC38597" s="91" t="s">
        <v>43210</v>
      </c>
      <c r="BD38597" s="423" t="s">
        <v>1301</v>
      </c>
    </row>
    <row r="38598" spans="53:56" ht="15" x14ac:dyDescent="0.25">
      <c r="BA38598" s="90" t="s">
        <v>43215</v>
      </c>
      <c r="BB38598" s="90" t="s">
        <v>5710</v>
      </c>
      <c r="BC38598" s="90" t="s">
        <v>11128</v>
      </c>
      <c r="BD38598" s="423" t="s">
        <v>1301</v>
      </c>
    </row>
    <row r="38599" spans="53:56" ht="15" x14ac:dyDescent="0.25">
      <c r="BA38599" s="91" t="s">
        <v>43216</v>
      </c>
      <c r="BB38599" s="91" t="s">
        <v>5710</v>
      </c>
      <c r="BC38599" s="91" t="s">
        <v>43210</v>
      </c>
      <c r="BD38599" s="423" t="s">
        <v>1301</v>
      </c>
    </row>
    <row r="38600" spans="53:56" ht="15" x14ac:dyDescent="0.25">
      <c r="BA38600" s="90" t="s">
        <v>43217</v>
      </c>
      <c r="BB38600" s="90" t="s">
        <v>5710</v>
      </c>
      <c r="BC38600" s="90" t="s">
        <v>43210</v>
      </c>
      <c r="BD38600" s="423" t="s">
        <v>1301</v>
      </c>
    </row>
    <row r="38601" spans="53:56" ht="15" x14ac:dyDescent="0.25">
      <c r="BA38601" s="90" t="s">
        <v>43218</v>
      </c>
      <c r="BB38601" s="90" t="s">
        <v>5710</v>
      </c>
      <c r="BC38601" s="90" t="s">
        <v>43149</v>
      </c>
      <c r="BD38601" s="423" t="s">
        <v>1301</v>
      </c>
    </row>
    <row r="38602" spans="53:56" ht="15" x14ac:dyDescent="0.25">
      <c r="BA38602" s="91" t="s">
        <v>43219</v>
      </c>
      <c r="BB38602" s="91" t="s">
        <v>5710</v>
      </c>
      <c r="BC38602" s="91" t="s">
        <v>43149</v>
      </c>
      <c r="BD38602" s="423" t="s">
        <v>1301</v>
      </c>
    </row>
    <row r="38603" spans="53:56" ht="15" x14ac:dyDescent="0.25">
      <c r="BA38603" s="90" t="s">
        <v>43220</v>
      </c>
      <c r="BB38603" s="90" t="s">
        <v>5710</v>
      </c>
      <c r="BC38603" s="90" t="s">
        <v>43210</v>
      </c>
      <c r="BD38603" s="423" t="s">
        <v>1301</v>
      </c>
    </row>
    <row r="38604" spans="53:56" ht="15" x14ac:dyDescent="0.25">
      <c r="BA38604" s="91" t="s">
        <v>43221</v>
      </c>
      <c r="BB38604" s="91" t="s">
        <v>5710</v>
      </c>
      <c r="BC38604" s="91" t="s">
        <v>43210</v>
      </c>
      <c r="BD38604" s="423" t="s">
        <v>1301</v>
      </c>
    </row>
    <row r="38605" spans="53:56" ht="15" x14ac:dyDescent="0.25">
      <c r="BA38605" s="91" t="s">
        <v>43222</v>
      </c>
      <c r="BB38605" s="91" t="s">
        <v>5710</v>
      </c>
      <c r="BC38605" s="91" t="s">
        <v>43149</v>
      </c>
      <c r="BD38605" s="423" t="s">
        <v>1301</v>
      </c>
    </row>
    <row r="38606" spans="53:56" ht="15" x14ac:dyDescent="0.25">
      <c r="BA38606" s="90" t="s">
        <v>43223</v>
      </c>
      <c r="BB38606" s="90" t="s">
        <v>5710</v>
      </c>
      <c r="BC38606" s="90" t="s">
        <v>43210</v>
      </c>
      <c r="BD38606" s="423" t="s">
        <v>1301</v>
      </c>
    </row>
    <row r="38607" spans="53:56" ht="15" x14ac:dyDescent="0.25">
      <c r="BA38607" s="91" t="s">
        <v>43224</v>
      </c>
      <c r="BB38607" s="91" t="s">
        <v>5710</v>
      </c>
      <c r="BC38607" s="91" t="s">
        <v>18082</v>
      </c>
      <c r="BD38607" s="423" t="s">
        <v>1301</v>
      </c>
    </row>
    <row r="38608" spans="53:56" ht="15" x14ac:dyDescent="0.25">
      <c r="BA38608" s="90" t="s">
        <v>43225</v>
      </c>
      <c r="BB38608" s="90" t="s">
        <v>5710</v>
      </c>
      <c r="BC38608" s="90" t="s">
        <v>18082</v>
      </c>
      <c r="BD38608" s="423" t="s">
        <v>1301</v>
      </c>
    </row>
    <row r="38609" spans="53:56" ht="15" x14ac:dyDescent="0.25">
      <c r="BA38609" s="90" t="s">
        <v>43226</v>
      </c>
      <c r="BB38609" s="90" t="s">
        <v>5710</v>
      </c>
      <c r="BC38609" s="90" t="s">
        <v>28592</v>
      </c>
      <c r="BD38609" s="423" t="s">
        <v>1301</v>
      </c>
    </row>
    <row r="38610" spans="53:56" ht="15" x14ac:dyDescent="0.25">
      <c r="BA38610" s="91" t="s">
        <v>43227</v>
      </c>
      <c r="BB38610" s="91" t="s">
        <v>5710</v>
      </c>
      <c r="BC38610" s="91" t="s">
        <v>43210</v>
      </c>
      <c r="BD38610" s="423" t="s">
        <v>1301</v>
      </c>
    </row>
    <row r="38611" spans="53:56" ht="15" x14ac:dyDescent="0.25">
      <c r="BA38611" s="90" t="s">
        <v>43228</v>
      </c>
      <c r="BB38611" s="90" t="s">
        <v>5710</v>
      </c>
      <c r="BC38611" s="90" t="s">
        <v>43210</v>
      </c>
      <c r="BD38611" s="423" t="s">
        <v>1301</v>
      </c>
    </row>
    <row r="38612" spans="53:56" ht="15" x14ac:dyDescent="0.25">
      <c r="BA38612" s="91" t="s">
        <v>43229</v>
      </c>
      <c r="BB38612" s="91" t="s">
        <v>5710</v>
      </c>
      <c r="BC38612" s="91" t="s">
        <v>43210</v>
      </c>
      <c r="BD38612" s="423" t="s">
        <v>1301</v>
      </c>
    </row>
    <row r="38613" spans="53:56" ht="15" x14ac:dyDescent="0.25">
      <c r="BA38613" s="91" t="s">
        <v>43230</v>
      </c>
      <c r="BB38613" s="91" t="s">
        <v>5710</v>
      </c>
      <c r="BC38613" s="91" t="s">
        <v>43210</v>
      </c>
      <c r="BD38613" s="423" t="s">
        <v>1301</v>
      </c>
    </row>
    <row r="38614" spans="53:56" ht="15" x14ac:dyDescent="0.25">
      <c r="BA38614" s="90" t="s">
        <v>43231</v>
      </c>
      <c r="BB38614" s="90" t="s">
        <v>5710</v>
      </c>
      <c r="BC38614" s="90" t="s">
        <v>28592</v>
      </c>
      <c r="BD38614" s="423" t="s">
        <v>1301</v>
      </c>
    </row>
    <row r="38615" spans="53:56" ht="15" x14ac:dyDescent="0.25">
      <c r="BA38615" s="91" t="s">
        <v>43232</v>
      </c>
      <c r="BB38615" s="91" t="s">
        <v>5710</v>
      </c>
      <c r="BC38615" s="91" t="s">
        <v>43233</v>
      </c>
      <c r="BD38615" s="423" t="s">
        <v>1301</v>
      </c>
    </row>
    <row r="38616" spans="53:56" ht="15" x14ac:dyDescent="0.25">
      <c r="BA38616" s="90" t="s">
        <v>43234</v>
      </c>
      <c r="BB38616" s="90" t="s">
        <v>5710</v>
      </c>
      <c r="BC38616" s="90" t="s">
        <v>43235</v>
      </c>
      <c r="BD38616" s="423" t="s">
        <v>1301</v>
      </c>
    </row>
    <row r="38617" spans="53:56" ht="15" x14ac:dyDescent="0.25">
      <c r="BA38617" s="90" t="s">
        <v>43236</v>
      </c>
      <c r="BB38617" s="90" t="s">
        <v>5710</v>
      </c>
      <c r="BC38617" s="90" t="s">
        <v>43235</v>
      </c>
      <c r="BD38617" s="423" t="s">
        <v>1301</v>
      </c>
    </row>
    <row r="38618" spans="53:56" ht="15" x14ac:dyDescent="0.25">
      <c r="BA38618" s="91" t="s">
        <v>43237</v>
      </c>
      <c r="BB38618" s="91" t="s">
        <v>5710</v>
      </c>
      <c r="BC38618" s="91" t="s">
        <v>43235</v>
      </c>
      <c r="BD38618" s="423" t="s">
        <v>1301</v>
      </c>
    </row>
    <row r="38619" spans="53:56" ht="15" x14ac:dyDescent="0.25">
      <c r="BA38619" s="90" t="s">
        <v>43238</v>
      </c>
      <c r="BB38619" s="90" t="s">
        <v>5710</v>
      </c>
      <c r="BC38619" s="90" t="s">
        <v>43235</v>
      </c>
      <c r="BD38619" s="423" t="s">
        <v>1301</v>
      </c>
    </row>
    <row r="38620" spans="53:56" ht="15" x14ac:dyDescent="0.25">
      <c r="BA38620" s="91" t="s">
        <v>43239</v>
      </c>
      <c r="BB38620" s="91" t="s">
        <v>5710</v>
      </c>
      <c r="BC38620" s="91" t="s">
        <v>43235</v>
      </c>
      <c r="BD38620" s="423" t="s">
        <v>1301</v>
      </c>
    </row>
    <row r="38621" spans="53:56" ht="15" x14ac:dyDescent="0.25">
      <c r="BA38621" s="91" t="s">
        <v>43240</v>
      </c>
      <c r="BB38621" s="91" t="s">
        <v>5710</v>
      </c>
      <c r="BC38621" s="91" t="s">
        <v>43233</v>
      </c>
      <c r="BD38621" s="423" t="s">
        <v>1301</v>
      </c>
    </row>
    <row r="38622" spans="53:56" ht="15" x14ac:dyDescent="0.25">
      <c r="BA38622" s="90" t="s">
        <v>43241</v>
      </c>
      <c r="BB38622" s="90" t="s">
        <v>5710</v>
      </c>
      <c r="BC38622" s="90" t="s">
        <v>14363</v>
      </c>
      <c r="BD38622" s="423" t="s">
        <v>1301</v>
      </c>
    </row>
    <row r="38623" spans="53:56" ht="15" x14ac:dyDescent="0.25">
      <c r="BA38623" s="91" t="s">
        <v>43242</v>
      </c>
      <c r="BB38623" s="91" t="s">
        <v>5710</v>
      </c>
      <c r="BC38623" s="91" t="s">
        <v>14363</v>
      </c>
      <c r="BD38623" s="423" t="s">
        <v>1301</v>
      </c>
    </row>
    <row r="38624" spans="53:56" ht="15" x14ac:dyDescent="0.25">
      <c r="BA38624" s="90" t="s">
        <v>43243</v>
      </c>
      <c r="BB38624" s="90" t="s">
        <v>5710</v>
      </c>
      <c r="BC38624" s="90" t="s">
        <v>14363</v>
      </c>
      <c r="BD38624" s="423" t="s">
        <v>1301</v>
      </c>
    </row>
    <row r="38625" spans="53:56" ht="15" x14ac:dyDescent="0.25">
      <c r="BA38625" s="91" t="s">
        <v>43244</v>
      </c>
      <c r="BB38625" s="91" t="s">
        <v>5710</v>
      </c>
      <c r="BC38625" s="91" t="s">
        <v>43235</v>
      </c>
      <c r="BD38625" s="423" t="s">
        <v>1301</v>
      </c>
    </row>
    <row r="38626" spans="53:56" ht="15" x14ac:dyDescent="0.25">
      <c r="BA38626" s="90" t="s">
        <v>43245</v>
      </c>
      <c r="BB38626" s="90" t="s">
        <v>5710</v>
      </c>
      <c r="BC38626" s="90" t="s">
        <v>43235</v>
      </c>
      <c r="BD38626" s="423" t="s">
        <v>1301</v>
      </c>
    </row>
    <row r="38627" spans="53:56" ht="15" x14ac:dyDescent="0.25">
      <c r="BA38627" s="90" t="s">
        <v>43246</v>
      </c>
      <c r="BB38627" s="90" t="s">
        <v>5710</v>
      </c>
      <c r="BC38627" s="90" t="s">
        <v>43233</v>
      </c>
      <c r="BD38627" s="423" t="s">
        <v>1301</v>
      </c>
    </row>
    <row r="38628" spans="53:56" ht="15" x14ac:dyDescent="0.25">
      <c r="BA38628" s="91" t="s">
        <v>43247</v>
      </c>
      <c r="BB38628" s="91" t="s">
        <v>5710</v>
      </c>
      <c r="BC38628" s="91" t="s">
        <v>43235</v>
      </c>
      <c r="BD38628" s="423" t="s">
        <v>1301</v>
      </c>
    </row>
    <row r="38629" spans="53:56" ht="15" x14ac:dyDescent="0.25">
      <c r="BA38629" s="90" t="s">
        <v>43248</v>
      </c>
      <c r="BB38629" s="90" t="s">
        <v>5710</v>
      </c>
      <c r="BC38629" s="90" t="s">
        <v>14363</v>
      </c>
      <c r="BD38629" s="423" t="s">
        <v>1301</v>
      </c>
    </row>
    <row r="38630" spans="53:56" ht="15" x14ac:dyDescent="0.25">
      <c r="BA38630" s="91" t="s">
        <v>43249</v>
      </c>
      <c r="BB38630" s="91" t="s">
        <v>5710</v>
      </c>
      <c r="BC38630" s="91" t="s">
        <v>14363</v>
      </c>
      <c r="BD38630" s="423" t="s">
        <v>1301</v>
      </c>
    </row>
    <row r="38631" spans="53:56" ht="15" x14ac:dyDescent="0.25">
      <c r="BA38631" s="91" t="s">
        <v>43250</v>
      </c>
      <c r="BB38631" s="91" t="s">
        <v>5710</v>
      </c>
      <c r="BC38631" s="91" t="s">
        <v>43235</v>
      </c>
      <c r="BD38631" s="423" t="s">
        <v>1301</v>
      </c>
    </row>
    <row r="38632" spans="53:56" ht="15" x14ac:dyDescent="0.25">
      <c r="BA38632" s="90" t="s">
        <v>43251</v>
      </c>
      <c r="BB38632" s="90" t="s">
        <v>5710</v>
      </c>
      <c r="BC38632" s="90" t="s">
        <v>43233</v>
      </c>
      <c r="BD38632" s="423" t="s">
        <v>1301</v>
      </c>
    </row>
    <row r="38633" spans="53:56" ht="15" x14ac:dyDescent="0.25">
      <c r="BA38633" s="91" t="s">
        <v>43252</v>
      </c>
      <c r="BB38633" s="91" t="s">
        <v>5710</v>
      </c>
      <c r="BC38633" s="91" t="s">
        <v>14363</v>
      </c>
      <c r="BD38633" s="423" t="s">
        <v>1301</v>
      </c>
    </row>
    <row r="38634" spans="53:56" ht="15" x14ac:dyDescent="0.25">
      <c r="BA38634" s="90" t="s">
        <v>43253</v>
      </c>
      <c r="BB38634" s="90" t="s">
        <v>5710</v>
      </c>
      <c r="BC38634" s="90" t="s">
        <v>14363</v>
      </c>
      <c r="BD38634" s="423" t="s">
        <v>1301</v>
      </c>
    </row>
    <row r="38635" spans="53:56" ht="15" x14ac:dyDescent="0.25">
      <c r="BA38635" s="90" t="s">
        <v>43254</v>
      </c>
      <c r="BB38635" s="90" t="s">
        <v>5710</v>
      </c>
      <c r="BC38635" s="90" t="s">
        <v>31852</v>
      </c>
      <c r="BD38635" s="423" t="s">
        <v>1301</v>
      </c>
    </row>
    <row r="38636" spans="53:56" ht="15" x14ac:dyDescent="0.25">
      <c r="BA38636" s="91" t="s">
        <v>43255</v>
      </c>
      <c r="BB38636" s="91" t="s">
        <v>5710</v>
      </c>
      <c r="BC38636" s="91" t="s">
        <v>31852</v>
      </c>
      <c r="BD38636" s="423" t="s">
        <v>1301</v>
      </c>
    </row>
    <row r="38637" spans="53:56" ht="15" x14ac:dyDescent="0.25">
      <c r="BA38637" s="90" t="s">
        <v>43256</v>
      </c>
      <c r="BB38637" s="90" t="s">
        <v>5710</v>
      </c>
      <c r="BC38637" s="90" t="s">
        <v>31852</v>
      </c>
      <c r="BD38637" s="423" t="s">
        <v>1301</v>
      </c>
    </row>
    <row r="38638" spans="53:56" ht="15" x14ac:dyDescent="0.25">
      <c r="BA38638" s="91" t="s">
        <v>43257</v>
      </c>
      <c r="BB38638" s="91" t="s">
        <v>5710</v>
      </c>
      <c r="BC38638" s="91" t="s">
        <v>31852</v>
      </c>
      <c r="BD38638" s="423" t="s">
        <v>1301</v>
      </c>
    </row>
    <row r="38639" spans="53:56" ht="15" x14ac:dyDescent="0.25">
      <c r="BA38639" s="90" t="s">
        <v>43258</v>
      </c>
      <c r="BB38639" s="90" t="s">
        <v>5710</v>
      </c>
      <c r="BC38639" s="90" t="s">
        <v>18082</v>
      </c>
      <c r="BD38639" s="423" t="s">
        <v>1301</v>
      </c>
    </row>
    <row r="38640" spans="53:56" ht="15" x14ac:dyDescent="0.25">
      <c r="BA38640" s="90" t="s">
        <v>43259</v>
      </c>
      <c r="BB38640" s="90" t="s">
        <v>5710</v>
      </c>
      <c r="BC38640" s="90" t="s">
        <v>31852</v>
      </c>
      <c r="BD38640" s="423" t="s">
        <v>1301</v>
      </c>
    </row>
    <row r="38641" spans="53:56" ht="15" x14ac:dyDescent="0.25">
      <c r="BA38641" s="91" t="s">
        <v>43260</v>
      </c>
      <c r="BB38641" s="91" t="s">
        <v>5710</v>
      </c>
      <c r="BC38641" s="91" t="s">
        <v>31852</v>
      </c>
      <c r="BD38641" s="423" t="s">
        <v>1301</v>
      </c>
    </row>
    <row r="38642" spans="53:56" ht="15" x14ac:dyDescent="0.25">
      <c r="BA38642" s="90" t="s">
        <v>43261</v>
      </c>
      <c r="BB38642" s="90" t="s">
        <v>5710</v>
      </c>
      <c r="BC38642" s="90" t="s">
        <v>31852</v>
      </c>
      <c r="BD38642" s="423" t="s">
        <v>1301</v>
      </c>
    </row>
    <row r="38643" spans="53:56" ht="15" x14ac:dyDescent="0.25">
      <c r="BA38643" s="90" t="s">
        <v>43262</v>
      </c>
      <c r="BB38643" s="90" t="s">
        <v>5710</v>
      </c>
      <c r="BC38643" s="90" t="s">
        <v>31852</v>
      </c>
      <c r="BD38643" s="423" t="s">
        <v>1301</v>
      </c>
    </row>
    <row r="38644" spans="53:56" ht="15" x14ac:dyDescent="0.25">
      <c r="BA38644" s="91" t="s">
        <v>43263</v>
      </c>
      <c r="BB38644" s="91" t="s">
        <v>5710</v>
      </c>
      <c r="BC38644" s="91" t="s">
        <v>31852</v>
      </c>
      <c r="BD38644" s="423" t="s">
        <v>1301</v>
      </c>
    </row>
    <row r="38645" spans="53:56" ht="15" x14ac:dyDescent="0.25">
      <c r="BA38645" s="90" t="s">
        <v>43264</v>
      </c>
      <c r="BB38645" s="90" t="s">
        <v>5710</v>
      </c>
      <c r="BC38645" s="90" t="s">
        <v>18082</v>
      </c>
      <c r="BD38645" s="423" t="s">
        <v>1301</v>
      </c>
    </row>
    <row r="38646" spans="53:56" ht="15" x14ac:dyDescent="0.25">
      <c r="BA38646" s="90" t="s">
        <v>43265</v>
      </c>
      <c r="BB38646" s="90" t="s">
        <v>5710</v>
      </c>
      <c r="BC38646" s="90" t="s">
        <v>31852</v>
      </c>
      <c r="BD38646" s="423" t="s">
        <v>1301</v>
      </c>
    </row>
    <row r="38647" spans="53:56" ht="15" x14ac:dyDescent="0.25">
      <c r="BA38647" s="91" t="s">
        <v>43266</v>
      </c>
      <c r="BB38647" s="91" t="s">
        <v>5710</v>
      </c>
      <c r="BC38647" s="91" t="s">
        <v>31852</v>
      </c>
      <c r="BD38647" s="423" t="s">
        <v>1301</v>
      </c>
    </row>
    <row r="38648" spans="53:56" ht="15" x14ac:dyDescent="0.25">
      <c r="BA38648" s="90" t="s">
        <v>43267</v>
      </c>
      <c r="BB38648" s="90" t="s">
        <v>5710</v>
      </c>
      <c r="BC38648" s="90" t="s">
        <v>31852</v>
      </c>
      <c r="BD38648" s="423" t="s">
        <v>1301</v>
      </c>
    </row>
    <row r="38649" spans="53:56" ht="15" x14ac:dyDescent="0.25">
      <c r="BA38649" s="91" t="s">
        <v>43268</v>
      </c>
      <c r="BB38649" s="91" t="s">
        <v>5710</v>
      </c>
      <c r="BC38649" s="91" t="s">
        <v>43162</v>
      </c>
      <c r="BD38649" s="423" t="s">
        <v>1301</v>
      </c>
    </row>
    <row r="38650" spans="53:56" ht="15" x14ac:dyDescent="0.25">
      <c r="BA38650" s="90" t="s">
        <v>43269</v>
      </c>
      <c r="BB38650" s="90" t="s">
        <v>5710</v>
      </c>
      <c r="BC38650" s="90" t="s">
        <v>43162</v>
      </c>
      <c r="BD38650" s="423" t="s">
        <v>1301</v>
      </c>
    </row>
    <row r="38651" spans="53:56" ht="15" x14ac:dyDescent="0.25">
      <c r="BA38651" s="91" t="s">
        <v>43270</v>
      </c>
      <c r="BB38651" s="91" t="s">
        <v>5710</v>
      </c>
      <c r="BC38651" s="91" t="s">
        <v>43271</v>
      </c>
      <c r="BD38651" s="423" t="s">
        <v>1301</v>
      </c>
    </row>
    <row r="38652" spans="53:56" ht="15" x14ac:dyDescent="0.25">
      <c r="BA38652" s="90" t="s">
        <v>43272</v>
      </c>
      <c r="BB38652" s="90" t="s">
        <v>5710</v>
      </c>
      <c r="BC38652" s="90" t="s">
        <v>43271</v>
      </c>
      <c r="BD38652" s="423" t="s">
        <v>1301</v>
      </c>
    </row>
    <row r="38653" spans="53:56" ht="15" x14ac:dyDescent="0.25">
      <c r="BA38653" s="91" t="s">
        <v>43273</v>
      </c>
      <c r="BB38653" s="91" t="s">
        <v>5710</v>
      </c>
      <c r="BC38653" s="91" t="s">
        <v>43271</v>
      </c>
      <c r="BD38653" s="423" t="s">
        <v>1301</v>
      </c>
    </row>
    <row r="38654" spans="53:56" ht="15" x14ac:dyDescent="0.25">
      <c r="BA38654" s="90" t="s">
        <v>43274</v>
      </c>
      <c r="BB38654" s="90" t="s">
        <v>5710</v>
      </c>
      <c r="BC38654" s="90" t="s">
        <v>43162</v>
      </c>
      <c r="BD38654" s="423" t="s">
        <v>1301</v>
      </c>
    </row>
    <row r="38655" spans="53:56" ht="15" x14ac:dyDescent="0.25">
      <c r="BA38655" s="91" t="s">
        <v>43275</v>
      </c>
      <c r="BB38655" s="91" t="s">
        <v>5710</v>
      </c>
      <c r="BC38655" s="91" t="s">
        <v>43162</v>
      </c>
      <c r="BD38655" s="423" t="s">
        <v>1301</v>
      </c>
    </row>
    <row r="38656" spans="53:56" ht="15" x14ac:dyDescent="0.25">
      <c r="BA38656" s="90" t="s">
        <v>43276</v>
      </c>
      <c r="BB38656" s="90" t="s">
        <v>5710</v>
      </c>
      <c r="BC38656" s="90" t="s">
        <v>43277</v>
      </c>
      <c r="BD38656" s="423" t="s">
        <v>1301</v>
      </c>
    </row>
    <row r="38657" spans="53:56" ht="15" x14ac:dyDescent="0.25">
      <c r="BA38657" s="91" t="s">
        <v>43278</v>
      </c>
      <c r="BB38657" s="91" t="s">
        <v>5710</v>
      </c>
      <c r="BC38657" s="91" t="s">
        <v>43277</v>
      </c>
      <c r="BD38657" s="423" t="s">
        <v>1301</v>
      </c>
    </row>
    <row r="38658" spans="53:56" ht="15" x14ac:dyDescent="0.25">
      <c r="BA38658" s="90" t="s">
        <v>43279</v>
      </c>
      <c r="BB38658" s="90" t="s">
        <v>5710</v>
      </c>
      <c r="BC38658" s="90" t="s">
        <v>43162</v>
      </c>
      <c r="BD38658" s="423" t="s">
        <v>1301</v>
      </c>
    </row>
    <row r="38659" spans="53:56" ht="15" x14ac:dyDescent="0.25">
      <c r="BA38659" s="91" t="s">
        <v>43280</v>
      </c>
      <c r="BB38659" s="91" t="s">
        <v>5710</v>
      </c>
      <c r="BC38659" s="91" t="s">
        <v>43277</v>
      </c>
      <c r="BD38659" s="423" t="s">
        <v>1301</v>
      </c>
    </row>
    <row r="38660" spans="53:56" ht="15" x14ac:dyDescent="0.25">
      <c r="BA38660" s="90" t="s">
        <v>43281</v>
      </c>
      <c r="BB38660" s="90" t="s">
        <v>5710</v>
      </c>
      <c r="BC38660" s="90" t="s">
        <v>43162</v>
      </c>
      <c r="BD38660" s="423" t="s">
        <v>1301</v>
      </c>
    </row>
    <row r="38661" spans="53:56" ht="15" x14ac:dyDescent="0.25">
      <c r="BA38661" s="91" t="s">
        <v>43282</v>
      </c>
      <c r="BB38661" s="91" t="s">
        <v>5710</v>
      </c>
      <c r="BC38661" s="91" t="s">
        <v>43162</v>
      </c>
      <c r="BD38661" s="423" t="s">
        <v>1301</v>
      </c>
    </row>
    <row r="38662" spans="53:56" ht="15" x14ac:dyDescent="0.25">
      <c r="BA38662" s="90" t="s">
        <v>43283</v>
      </c>
      <c r="BB38662" s="90" t="s">
        <v>5710</v>
      </c>
      <c r="BC38662" s="90" t="s">
        <v>43277</v>
      </c>
      <c r="BD38662" s="423" t="s">
        <v>1301</v>
      </c>
    </row>
    <row r="38663" spans="53:56" ht="15" x14ac:dyDescent="0.25">
      <c r="BA38663" s="91" t="s">
        <v>43284</v>
      </c>
      <c r="BB38663" s="91" t="s">
        <v>5710</v>
      </c>
      <c r="BC38663" s="91" t="s">
        <v>43277</v>
      </c>
      <c r="BD38663" s="423" t="s">
        <v>1301</v>
      </c>
    </row>
    <row r="38664" spans="53:56" ht="15" x14ac:dyDescent="0.25">
      <c r="BA38664" s="90" t="s">
        <v>43285</v>
      </c>
      <c r="BB38664" s="90" t="s">
        <v>5710</v>
      </c>
      <c r="BC38664" s="90" t="s">
        <v>43162</v>
      </c>
      <c r="BD38664" s="423" t="s">
        <v>1301</v>
      </c>
    </row>
    <row r="38665" spans="53:56" ht="15" x14ac:dyDescent="0.25">
      <c r="BA38665" s="91" t="s">
        <v>43286</v>
      </c>
      <c r="BB38665" s="91" t="s">
        <v>5710</v>
      </c>
      <c r="BC38665" s="91" t="s">
        <v>43277</v>
      </c>
      <c r="BD38665" s="423" t="s">
        <v>1301</v>
      </c>
    </row>
    <row r="38666" spans="53:56" ht="15" x14ac:dyDescent="0.25">
      <c r="BA38666" s="90" t="s">
        <v>43287</v>
      </c>
      <c r="BB38666" s="90" t="s">
        <v>5710</v>
      </c>
      <c r="BC38666" s="90" t="s">
        <v>43271</v>
      </c>
      <c r="BD38666" s="423" t="s">
        <v>1301</v>
      </c>
    </row>
    <row r="38667" spans="53:56" ht="15" x14ac:dyDescent="0.25">
      <c r="BA38667" s="91" t="s">
        <v>43288</v>
      </c>
      <c r="BB38667" s="91" t="s">
        <v>5710</v>
      </c>
      <c r="BC38667" s="91" t="s">
        <v>43162</v>
      </c>
      <c r="BD38667" s="423" t="s">
        <v>1301</v>
      </c>
    </row>
    <row r="38668" spans="53:56" ht="15" x14ac:dyDescent="0.25">
      <c r="BA38668" s="90" t="s">
        <v>43289</v>
      </c>
      <c r="BB38668" s="90" t="s">
        <v>5710</v>
      </c>
      <c r="BC38668" s="90" t="s">
        <v>43162</v>
      </c>
      <c r="BD38668" s="423" t="s">
        <v>1301</v>
      </c>
    </row>
    <row r="38669" spans="53:56" ht="15" x14ac:dyDescent="0.25">
      <c r="BA38669" s="91" t="s">
        <v>43290</v>
      </c>
      <c r="BB38669" s="91" t="s">
        <v>5710</v>
      </c>
      <c r="BC38669" s="91" t="s">
        <v>43277</v>
      </c>
      <c r="BD38669" s="423" t="s">
        <v>1301</v>
      </c>
    </row>
    <row r="38670" spans="53:56" ht="15" x14ac:dyDescent="0.25">
      <c r="BA38670" s="90" t="s">
        <v>43291</v>
      </c>
      <c r="BB38670" s="90" t="s">
        <v>5710</v>
      </c>
      <c r="BC38670" s="90" t="s">
        <v>43162</v>
      </c>
      <c r="BD38670" s="423" t="s">
        <v>1301</v>
      </c>
    </row>
    <row r="38671" spans="53:56" ht="15" x14ac:dyDescent="0.25">
      <c r="BA38671" s="91" t="s">
        <v>43292</v>
      </c>
      <c r="BB38671" s="91" t="s">
        <v>5710</v>
      </c>
      <c r="BC38671" s="91" t="s">
        <v>32302</v>
      </c>
      <c r="BD38671" s="423" t="s">
        <v>1301</v>
      </c>
    </row>
    <row r="38672" spans="53:56" ht="15" x14ac:dyDescent="0.25">
      <c r="BA38672" s="90" t="s">
        <v>43293</v>
      </c>
      <c r="BB38672" s="90" t="s">
        <v>5710</v>
      </c>
      <c r="BC38672" s="90" t="s">
        <v>32302</v>
      </c>
      <c r="BD38672" s="423" t="s">
        <v>1301</v>
      </c>
    </row>
    <row r="38673" spans="53:56" ht="15" x14ac:dyDescent="0.25">
      <c r="BA38673" s="91" t="s">
        <v>43294</v>
      </c>
      <c r="BB38673" s="91" t="s">
        <v>5710</v>
      </c>
      <c r="BC38673" s="91" t="s">
        <v>32302</v>
      </c>
      <c r="BD38673" s="423" t="s">
        <v>1301</v>
      </c>
    </row>
    <row r="38674" spans="53:56" ht="15" x14ac:dyDescent="0.25">
      <c r="BA38674" s="90" t="s">
        <v>43295</v>
      </c>
      <c r="BB38674" s="90" t="s">
        <v>5710</v>
      </c>
      <c r="BC38674" s="90" t="s">
        <v>32302</v>
      </c>
      <c r="BD38674" s="423" t="s">
        <v>1301</v>
      </c>
    </row>
    <row r="38675" spans="53:56" ht="15" x14ac:dyDescent="0.25">
      <c r="BA38675" s="91" t="s">
        <v>43296</v>
      </c>
      <c r="BB38675" s="91" t="s">
        <v>5710</v>
      </c>
      <c r="BC38675" s="91" t="s">
        <v>32302</v>
      </c>
      <c r="BD38675" s="423" t="s">
        <v>1301</v>
      </c>
    </row>
    <row r="38676" spans="53:56" ht="15" x14ac:dyDescent="0.25">
      <c r="BA38676" s="90" t="s">
        <v>43297</v>
      </c>
      <c r="BB38676" s="90" t="s">
        <v>5710</v>
      </c>
      <c r="BC38676" s="90" t="s">
        <v>32302</v>
      </c>
      <c r="BD38676" s="423" t="s">
        <v>1301</v>
      </c>
    </row>
    <row r="38677" spans="53:56" ht="15" x14ac:dyDescent="0.25">
      <c r="BA38677" s="91" t="s">
        <v>43298</v>
      </c>
      <c r="BB38677" s="91" t="s">
        <v>5710</v>
      </c>
      <c r="BC38677" s="91" t="s">
        <v>32302</v>
      </c>
      <c r="BD38677" s="423" t="s">
        <v>1301</v>
      </c>
    </row>
    <row r="38678" spans="53:56" ht="15" x14ac:dyDescent="0.25">
      <c r="BA38678" s="90" t="s">
        <v>43299</v>
      </c>
      <c r="BB38678" s="90" t="s">
        <v>5710</v>
      </c>
      <c r="BC38678" s="90" t="s">
        <v>4061</v>
      </c>
      <c r="BD38678" s="423" t="s">
        <v>1301</v>
      </c>
    </row>
    <row r="38679" spans="53:56" ht="15" x14ac:dyDescent="0.25">
      <c r="BA38679" s="91" t="s">
        <v>43300</v>
      </c>
      <c r="BB38679" s="91" t="s">
        <v>5710</v>
      </c>
      <c r="BC38679" s="91" t="s">
        <v>4061</v>
      </c>
      <c r="BD38679" s="423" t="s">
        <v>1301</v>
      </c>
    </row>
    <row r="38680" spans="53:56" ht="15" x14ac:dyDescent="0.25">
      <c r="BA38680" s="90" t="s">
        <v>43301</v>
      </c>
      <c r="BB38680" s="90" t="s">
        <v>5710</v>
      </c>
      <c r="BC38680" s="90" t="s">
        <v>4061</v>
      </c>
      <c r="BD38680" s="423" t="s">
        <v>1301</v>
      </c>
    </row>
    <row r="38681" spans="53:56" ht="15" x14ac:dyDescent="0.25">
      <c r="BA38681" s="91" t="s">
        <v>43302</v>
      </c>
      <c r="BB38681" s="91" t="s">
        <v>5710</v>
      </c>
      <c r="BC38681" s="91" t="s">
        <v>4061</v>
      </c>
      <c r="BD38681" s="423" t="s">
        <v>1301</v>
      </c>
    </row>
    <row r="38682" spans="53:56" ht="15" x14ac:dyDescent="0.25">
      <c r="BA38682" s="91" t="s">
        <v>43303</v>
      </c>
      <c r="BB38682" s="91" t="s">
        <v>5710</v>
      </c>
      <c r="BC38682" s="91" t="s">
        <v>43271</v>
      </c>
      <c r="BD38682" s="423" t="s">
        <v>1301</v>
      </c>
    </row>
    <row r="38683" spans="53:56" ht="15" x14ac:dyDescent="0.25">
      <c r="BA38683" s="90" t="s">
        <v>43304</v>
      </c>
      <c r="BB38683" s="90" t="s">
        <v>5710</v>
      </c>
      <c r="BC38683" s="90" t="s">
        <v>4061</v>
      </c>
      <c r="BD38683" s="423" t="s">
        <v>1301</v>
      </c>
    </row>
    <row r="38684" spans="53:56" ht="15" x14ac:dyDescent="0.25">
      <c r="BA38684" s="91" t="s">
        <v>43305</v>
      </c>
      <c r="BB38684" s="91" t="s">
        <v>5710</v>
      </c>
      <c r="BC38684" s="91" t="s">
        <v>43271</v>
      </c>
      <c r="BD38684" s="423" t="s">
        <v>1301</v>
      </c>
    </row>
    <row r="38685" spans="53:56" ht="15" x14ac:dyDescent="0.25">
      <c r="BA38685" s="90" t="s">
        <v>43306</v>
      </c>
      <c r="BB38685" s="90" t="s">
        <v>5710</v>
      </c>
      <c r="BC38685" s="90" t="s">
        <v>4061</v>
      </c>
      <c r="BD38685" s="423" t="s">
        <v>1301</v>
      </c>
    </row>
    <row r="38686" spans="53:56" ht="15" x14ac:dyDescent="0.25">
      <c r="BA38686" s="91" t="s">
        <v>43307</v>
      </c>
      <c r="BB38686" s="91" t="s">
        <v>5710</v>
      </c>
      <c r="BC38686" s="91" t="s">
        <v>4061</v>
      </c>
      <c r="BD38686" s="423" t="s">
        <v>1301</v>
      </c>
    </row>
    <row r="38687" spans="53:56" ht="15" x14ac:dyDescent="0.25">
      <c r="BA38687" s="90" t="s">
        <v>43308</v>
      </c>
      <c r="BB38687" s="90" t="s">
        <v>5710</v>
      </c>
      <c r="BC38687" s="90" t="s">
        <v>4061</v>
      </c>
      <c r="BD38687" s="423" t="s">
        <v>1301</v>
      </c>
    </row>
    <row r="38688" spans="53:56" ht="15" x14ac:dyDescent="0.25">
      <c r="BA38688" s="91" t="s">
        <v>43309</v>
      </c>
      <c r="BB38688" s="91" t="s">
        <v>5710</v>
      </c>
      <c r="BC38688" s="91" t="s">
        <v>4061</v>
      </c>
      <c r="BD38688" s="423" t="s">
        <v>1301</v>
      </c>
    </row>
    <row r="38689" spans="53:56" ht="15" x14ac:dyDescent="0.25">
      <c r="BA38689" s="90" t="s">
        <v>43310</v>
      </c>
      <c r="BB38689" s="90" t="s">
        <v>5710</v>
      </c>
      <c r="BC38689" s="90" t="s">
        <v>4061</v>
      </c>
      <c r="BD38689" s="423" t="s">
        <v>1301</v>
      </c>
    </row>
    <row r="38690" spans="53:56" ht="15" x14ac:dyDescent="0.25">
      <c r="BA38690" s="91" t="s">
        <v>43311</v>
      </c>
      <c r="BB38690" s="91" t="s">
        <v>5710</v>
      </c>
      <c r="BC38690" s="91" t="s">
        <v>4061</v>
      </c>
      <c r="BD38690" s="423" t="s">
        <v>1301</v>
      </c>
    </row>
    <row r="38691" spans="53:56" ht="15" x14ac:dyDescent="0.25">
      <c r="BA38691" s="90" t="s">
        <v>43312</v>
      </c>
      <c r="BB38691" s="90" t="s">
        <v>5710</v>
      </c>
      <c r="BC38691" s="90" t="s">
        <v>4061</v>
      </c>
      <c r="BD38691" s="423" t="s">
        <v>1301</v>
      </c>
    </row>
    <row r="38692" spans="53:56" ht="15" x14ac:dyDescent="0.25">
      <c r="BA38692" s="91" t="s">
        <v>43313</v>
      </c>
      <c r="BB38692" s="91" t="s">
        <v>5710</v>
      </c>
      <c r="BC38692" s="91" t="s">
        <v>4061</v>
      </c>
      <c r="BD38692" s="423" t="s">
        <v>1301</v>
      </c>
    </row>
    <row r="38693" spans="53:56" ht="15" x14ac:dyDescent="0.25">
      <c r="BA38693" s="90" t="s">
        <v>43314</v>
      </c>
      <c r="BB38693" s="90" t="s">
        <v>5710</v>
      </c>
      <c r="BC38693" s="90" t="s">
        <v>4061</v>
      </c>
      <c r="BD38693" s="423" t="s">
        <v>1301</v>
      </c>
    </row>
    <row r="38694" spans="53:56" ht="15" x14ac:dyDescent="0.25">
      <c r="BA38694" s="91" t="s">
        <v>43315</v>
      </c>
      <c r="BB38694" s="91" t="s">
        <v>5710</v>
      </c>
      <c r="BC38694" s="91" t="s">
        <v>4061</v>
      </c>
      <c r="BD38694" s="423" t="s">
        <v>1301</v>
      </c>
    </row>
    <row r="38695" spans="53:56" ht="15" x14ac:dyDescent="0.25">
      <c r="BA38695" s="90" t="s">
        <v>43316</v>
      </c>
      <c r="BB38695" s="90" t="s">
        <v>5710</v>
      </c>
      <c r="BC38695" s="90" t="s">
        <v>4061</v>
      </c>
      <c r="BD38695" s="423" t="s">
        <v>1301</v>
      </c>
    </row>
    <row r="38696" spans="53:56" ht="15" x14ac:dyDescent="0.25">
      <c r="BA38696" s="91" t="s">
        <v>43317</v>
      </c>
      <c r="BB38696" s="91" t="s">
        <v>2898</v>
      </c>
      <c r="BC38696" s="91" t="s">
        <v>43318</v>
      </c>
      <c r="BD38696" s="423" t="s">
        <v>1301</v>
      </c>
    </row>
    <row r="38697" spans="53:56" ht="15" x14ac:dyDescent="0.25">
      <c r="BA38697" s="90" t="s">
        <v>43319</v>
      </c>
      <c r="BB38697" s="90" t="s">
        <v>2898</v>
      </c>
      <c r="BC38697" s="90" t="s">
        <v>43318</v>
      </c>
      <c r="BD38697" s="423" t="s">
        <v>1301</v>
      </c>
    </row>
    <row r="38698" spans="53:56" ht="15" x14ac:dyDescent="0.25">
      <c r="BA38698" s="91" t="s">
        <v>43319</v>
      </c>
      <c r="BB38698" s="91" t="s">
        <v>2898</v>
      </c>
      <c r="BC38698" s="91" t="s">
        <v>43320</v>
      </c>
      <c r="BD38698" s="423" t="s">
        <v>1301</v>
      </c>
    </row>
    <row r="38699" spans="53:56" ht="15" x14ac:dyDescent="0.25">
      <c r="BA38699" s="91" t="s">
        <v>43321</v>
      </c>
      <c r="BB38699" s="91" t="s">
        <v>2898</v>
      </c>
      <c r="BC38699" s="91" t="s">
        <v>43320</v>
      </c>
      <c r="BD38699" s="423" t="s">
        <v>1301</v>
      </c>
    </row>
    <row r="38700" spans="53:56" ht="15" x14ac:dyDescent="0.25">
      <c r="BA38700" s="90" t="s">
        <v>43322</v>
      </c>
      <c r="BB38700" s="90" t="s">
        <v>2898</v>
      </c>
      <c r="BC38700" s="90" t="s">
        <v>43318</v>
      </c>
      <c r="BD38700" s="423" t="s">
        <v>1301</v>
      </c>
    </row>
    <row r="38701" spans="53:56" ht="15" x14ac:dyDescent="0.25">
      <c r="BA38701" s="91" t="s">
        <v>43322</v>
      </c>
      <c r="BB38701" s="91" t="s">
        <v>2898</v>
      </c>
      <c r="BC38701" s="91" t="s">
        <v>43323</v>
      </c>
      <c r="BD38701" s="423" t="s">
        <v>1301</v>
      </c>
    </row>
    <row r="38702" spans="53:56" ht="15" x14ac:dyDescent="0.25">
      <c r="BA38702" s="91" t="s">
        <v>43324</v>
      </c>
      <c r="BB38702" s="91" t="s">
        <v>2898</v>
      </c>
      <c r="BC38702" s="91" t="s">
        <v>43318</v>
      </c>
      <c r="BD38702" s="423" t="s">
        <v>1301</v>
      </c>
    </row>
    <row r="38703" spans="53:56" ht="15" x14ac:dyDescent="0.25">
      <c r="BA38703" s="90" t="s">
        <v>43325</v>
      </c>
      <c r="BB38703" s="90" t="s">
        <v>2898</v>
      </c>
      <c r="BC38703" s="90" t="s">
        <v>43318</v>
      </c>
      <c r="BD38703" s="423" t="s">
        <v>1301</v>
      </c>
    </row>
    <row r="38704" spans="53:56" ht="15" x14ac:dyDescent="0.25">
      <c r="BA38704" s="91" t="s">
        <v>43326</v>
      </c>
      <c r="BB38704" s="91" t="s">
        <v>2898</v>
      </c>
      <c r="BC38704" s="91" t="s">
        <v>43318</v>
      </c>
      <c r="BD38704" s="423" t="s">
        <v>1301</v>
      </c>
    </row>
    <row r="38705" spans="53:56" ht="15" x14ac:dyDescent="0.25">
      <c r="BA38705" s="90" t="s">
        <v>43327</v>
      </c>
      <c r="BB38705" s="90" t="s">
        <v>2898</v>
      </c>
      <c r="BC38705" s="90" t="s">
        <v>43320</v>
      </c>
      <c r="BD38705" s="423" t="s">
        <v>1301</v>
      </c>
    </row>
    <row r="38706" spans="53:56" ht="15" x14ac:dyDescent="0.25">
      <c r="BA38706" s="91" t="s">
        <v>43328</v>
      </c>
      <c r="BB38706" s="91" t="s">
        <v>2898</v>
      </c>
      <c r="BC38706" s="91" t="s">
        <v>43323</v>
      </c>
      <c r="BD38706" s="423" t="s">
        <v>1301</v>
      </c>
    </row>
    <row r="38707" spans="53:56" ht="15" x14ac:dyDescent="0.25">
      <c r="BA38707" s="90" t="s">
        <v>43329</v>
      </c>
      <c r="BB38707" s="90" t="s">
        <v>2898</v>
      </c>
      <c r="BC38707" s="90" t="s">
        <v>43323</v>
      </c>
      <c r="BD38707" s="423" t="s">
        <v>1301</v>
      </c>
    </row>
    <row r="38708" spans="53:56" ht="15" x14ac:dyDescent="0.25">
      <c r="BA38708" s="91" t="s">
        <v>43330</v>
      </c>
      <c r="BB38708" s="91" t="s">
        <v>2898</v>
      </c>
      <c r="BC38708" s="91" t="s">
        <v>31547</v>
      </c>
      <c r="BD38708" s="423" t="s">
        <v>1301</v>
      </c>
    </row>
    <row r="38709" spans="53:56" ht="15" x14ac:dyDescent="0.25">
      <c r="BA38709" s="90" t="s">
        <v>43331</v>
      </c>
      <c r="BB38709" s="90" t="s">
        <v>2898</v>
      </c>
      <c r="BC38709" s="90" t="s">
        <v>43318</v>
      </c>
      <c r="BD38709" s="423" t="s">
        <v>1301</v>
      </c>
    </row>
    <row r="38710" spans="53:56" ht="15" x14ac:dyDescent="0.25">
      <c r="BA38710" s="91" t="s">
        <v>43332</v>
      </c>
      <c r="BB38710" s="91" t="s">
        <v>2898</v>
      </c>
      <c r="BC38710" s="91" t="s">
        <v>43320</v>
      </c>
      <c r="BD38710" s="423" t="s">
        <v>1301</v>
      </c>
    </row>
    <row r="38711" spans="53:56" ht="15" x14ac:dyDescent="0.25">
      <c r="BA38711" s="91" t="s">
        <v>43333</v>
      </c>
      <c r="BB38711" s="91" t="s">
        <v>2898</v>
      </c>
      <c r="BC38711" s="91" t="s">
        <v>43334</v>
      </c>
      <c r="BD38711" s="423" t="s">
        <v>1301</v>
      </c>
    </row>
    <row r="38712" spans="53:56" ht="15" x14ac:dyDescent="0.25">
      <c r="BA38712" s="90" t="s">
        <v>43335</v>
      </c>
      <c r="BB38712" s="90" t="s">
        <v>2898</v>
      </c>
      <c r="BC38712" s="90" t="s">
        <v>43336</v>
      </c>
      <c r="BD38712" s="423" t="s">
        <v>1301</v>
      </c>
    </row>
    <row r="38713" spans="53:56" ht="15" x14ac:dyDescent="0.25">
      <c r="BA38713" s="91" t="s">
        <v>43337</v>
      </c>
      <c r="BB38713" s="91" t="s">
        <v>2898</v>
      </c>
      <c r="BC38713" s="91" t="s">
        <v>43320</v>
      </c>
      <c r="BD38713" s="423" t="s">
        <v>1301</v>
      </c>
    </row>
    <row r="38714" spans="53:56" ht="15" x14ac:dyDescent="0.25">
      <c r="BA38714" s="90" t="s">
        <v>43338</v>
      </c>
      <c r="BB38714" s="90" t="s">
        <v>2898</v>
      </c>
      <c r="BC38714" s="90" t="s">
        <v>43339</v>
      </c>
      <c r="BD38714" s="423" t="s">
        <v>1301</v>
      </c>
    </row>
    <row r="38715" spans="53:56" ht="15" x14ac:dyDescent="0.25">
      <c r="BA38715" s="91" t="s">
        <v>43340</v>
      </c>
      <c r="BB38715" s="91" t="s">
        <v>2898</v>
      </c>
      <c r="BC38715" s="91" t="s">
        <v>43320</v>
      </c>
      <c r="BD38715" s="423" t="s">
        <v>1301</v>
      </c>
    </row>
    <row r="38716" spans="53:56" ht="15" x14ac:dyDescent="0.25">
      <c r="BA38716" s="90" t="s">
        <v>43341</v>
      </c>
      <c r="BB38716" s="90" t="s">
        <v>2898</v>
      </c>
      <c r="BC38716" s="90" t="s">
        <v>43339</v>
      </c>
      <c r="BD38716" s="423" t="s">
        <v>1301</v>
      </c>
    </row>
    <row r="38717" spans="53:56" ht="15" x14ac:dyDescent="0.25">
      <c r="BA38717" s="91" t="s">
        <v>43342</v>
      </c>
      <c r="BB38717" s="91" t="s">
        <v>2898</v>
      </c>
      <c r="BC38717" s="91" t="s">
        <v>31552</v>
      </c>
      <c r="BD38717" s="423" t="s">
        <v>1301</v>
      </c>
    </row>
    <row r="38718" spans="53:56" ht="15" x14ac:dyDescent="0.25">
      <c r="BA38718" s="90" t="s">
        <v>43343</v>
      </c>
      <c r="BB38718" s="90" t="s">
        <v>2898</v>
      </c>
      <c r="BC38718" s="90" t="s">
        <v>31552</v>
      </c>
      <c r="BD38718" s="423" t="s">
        <v>1301</v>
      </c>
    </row>
    <row r="38719" spans="53:56" ht="15" x14ac:dyDescent="0.25">
      <c r="BA38719" s="91" t="s">
        <v>43344</v>
      </c>
      <c r="BB38719" s="91" t="s">
        <v>2898</v>
      </c>
      <c r="BC38719" s="91" t="s">
        <v>1401</v>
      </c>
      <c r="BD38719" s="423" t="s">
        <v>1301</v>
      </c>
    </row>
    <row r="38720" spans="53:56" ht="15" x14ac:dyDescent="0.25">
      <c r="BA38720" s="90" t="s">
        <v>43345</v>
      </c>
      <c r="BB38720" s="90" t="s">
        <v>2898</v>
      </c>
      <c r="BC38720" s="90" t="s">
        <v>43346</v>
      </c>
      <c r="BD38720" s="423" t="s">
        <v>1301</v>
      </c>
    </row>
    <row r="38721" spans="53:56" ht="15" x14ac:dyDescent="0.25">
      <c r="BA38721" s="91" t="s">
        <v>43347</v>
      </c>
      <c r="BB38721" s="91" t="s">
        <v>2898</v>
      </c>
      <c r="BC38721" s="91" t="s">
        <v>43336</v>
      </c>
      <c r="BD38721" s="423" t="s">
        <v>1301</v>
      </c>
    </row>
    <row r="38722" spans="53:56" ht="15" x14ac:dyDescent="0.25">
      <c r="BA38722" s="90" t="s">
        <v>43348</v>
      </c>
      <c r="BB38722" s="90" t="s">
        <v>2898</v>
      </c>
      <c r="BC38722" s="90" t="s">
        <v>31547</v>
      </c>
      <c r="BD38722" s="423" t="s">
        <v>1301</v>
      </c>
    </row>
    <row r="38723" spans="53:56" ht="15" x14ac:dyDescent="0.25">
      <c r="BA38723" s="91" t="s">
        <v>43349</v>
      </c>
      <c r="BB38723" s="91" t="s">
        <v>2898</v>
      </c>
      <c r="BC38723" s="91" t="s">
        <v>1401</v>
      </c>
      <c r="BD38723" s="423" t="s">
        <v>1301</v>
      </c>
    </row>
    <row r="38724" spans="53:56" ht="15" x14ac:dyDescent="0.25">
      <c r="BA38724" s="91" t="s">
        <v>43350</v>
      </c>
      <c r="BB38724" s="91" t="s">
        <v>2898</v>
      </c>
      <c r="BC38724" s="91" t="s">
        <v>43339</v>
      </c>
      <c r="BD38724" s="423" t="s">
        <v>1301</v>
      </c>
    </row>
    <row r="38725" spans="53:56" ht="15" x14ac:dyDescent="0.25">
      <c r="BA38725" s="90" t="s">
        <v>43351</v>
      </c>
      <c r="BB38725" s="90" t="s">
        <v>2898</v>
      </c>
      <c r="BC38725" s="90" t="s">
        <v>43318</v>
      </c>
      <c r="BD38725" s="423" t="s">
        <v>1301</v>
      </c>
    </row>
    <row r="38726" spans="53:56" ht="15" x14ac:dyDescent="0.25">
      <c r="BA38726" s="91" t="s">
        <v>43352</v>
      </c>
      <c r="BB38726" s="91" t="s">
        <v>2898</v>
      </c>
      <c r="BC38726" s="91" t="s">
        <v>31552</v>
      </c>
      <c r="BD38726" s="423" t="s">
        <v>1301</v>
      </c>
    </row>
    <row r="38727" spans="53:56" ht="15" x14ac:dyDescent="0.25">
      <c r="BA38727" s="90" t="s">
        <v>43353</v>
      </c>
      <c r="BB38727" s="90" t="s">
        <v>2898</v>
      </c>
      <c r="BC38727" s="90" t="s">
        <v>43320</v>
      </c>
      <c r="BD38727" s="423" t="s">
        <v>1301</v>
      </c>
    </row>
    <row r="38728" spans="53:56" ht="15" x14ac:dyDescent="0.25">
      <c r="BA38728" s="90" t="s">
        <v>43354</v>
      </c>
      <c r="BB38728" s="90" t="s">
        <v>2898</v>
      </c>
      <c r="BC38728" s="90" t="s">
        <v>1401</v>
      </c>
      <c r="BD38728" s="423" t="s">
        <v>1301</v>
      </c>
    </row>
    <row r="38729" spans="53:56" ht="15" x14ac:dyDescent="0.25">
      <c r="BA38729" s="91" t="s">
        <v>43355</v>
      </c>
      <c r="BB38729" s="91" t="s">
        <v>2898</v>
      </c>
      <c r="BC38729" s="91" t="s">
        <v>43339</v>
      </c>
      <c r="BD38729" s="423" t="s">
        <v>1301</v>
      </c>
    </row>
    <row r="38730" spans="53:56" ht="15" x14ac:dyDescent="0.25">
      <c r="BA38730" s="90" t="s">
        <v>43356</v>
      </c>
      <c r="BB38730" s="90" t="s">
        <v>2898</v>
      </c>
      <c r="BC38730" s="90" t="s">
        <v>43339</v>
      </c>
      <c r="BD38730" s="423" t="s">
        <v>1301</v>
      </c>
    </row>
    <row r="38731" spans="53:56" ht="15" x14ac:dyDescent="0.25">
      <c r="BA38731" s="91" t="s">
        <v>43357</v>
      </c>
      <c r="BB38731" s="91" t="s">
        <v>2898</v>
      </c>
      <c r="BC38731" s="91" t="s">
        <v>43336</v>
      </c>
      <c r="BD38731" s="423" t="s">
        <v>1301</v>
      </c>
    </row>
    <row r="38732" spans="53:56" ht="15" x14ac:dyDescent="0.25">
      <c r="BA38732" s="90" t="s">
        <v>43358</v>
      </c>
      <c r="BB38732" s="90" t="s">
        <v>2898</v>
      </c>
      <c r="BC38732" s="90" t="s">
        <v>8605</v>
      </c>
      <c r="BD38732" s="423" t="s">
        <v>1301</v>
      </c>
    </row>
    <row r="38733" spans="53:56" ht="15" x14ac:dyDescent="0.25">
      <c r="BA38733" s="91" t="s">
        <v>43359</v>
      </c>
      <c r="BB38733" s="91" t="s">
        <v>2898</v>
      </c>
      <c r="BC38733" s="91" t="s">
        <v>31547</v>
      </c>
      <c r="BD38733" s="423" t="s">
        <v>1301</v>
      </c>
    </row>
    <row r="38734" spans="53:56" ht="15" x14ac:dyDescent="0.25">
      <c r="BA38734" s="91" t="s">
        <v>43360</v>
      </c>
      <c r="BB38734" s="91" t="s">
        <v>2898</v>
      </c>
      <c r="BC38734" s="91" t="s">
        <v>43318</v>
      </c>
      <c r="BD38734" s="423" t="s">
        <v>1301</v>
      </c>
    </row>
    <row r="38735" spans="53:56" ht="15" x14ac:dyDescent="0.25">
      <c r="BA38735" s="90" t="s">
        <v>43361</v>
      </c>
      <c r="BB38735" s="90" t="s">
        <v>2898</v>
      </c>
      <c r="BC38735" s="90" t="s">
        <v>43318</v>
      </c>
      <c r="BD38735" s="423" t="s">
        <v>1301</v>
      </c>
    </row>
    <row r="38736" spans="53:56" ht="15" x14ac:dyDescent="0.25">
      <c r="BA38736" s="91" t="s">
        <v>43362</v>
      </c>
      <c r="BB38736" s="91" t="s">
        <v>2898</v>
      </c>
      <c r="BC38736" s="91" t="s">
        <v>43318</v>
      </c>
      <c r="BD38736" s="423" t="s">
        <v>1301</v>
      </c>
    </row>
    <row r="38737" spans="53:56" ht="15" x14ac:dyDescent="0.25">
      <c r="BA38737" s="90" t="s">
        <v>43363</v>
      </c>
      <c r="BB38737" s="90" t="s">
        <v>2898</v>
      </c>
      <c r="BC38737" s="90" t="s">
        <v>31552</v>
      </c>
      <c r="BD38737" s="423" t="s">
        <v>1301</v>
      </c>
    </row>
    <row r="38738" spans="53:56" ht="15" x14ac:dyDescent="0.25">
      <c r="BA38738" s="90" t="s">
        <v>43364</v>
      </c>
      <c r="BB38738" s="90" t="s">
        <v>2898</v>
      </c>
      <c r="BC38738" s="90" t="s">
        <v>8605</v>
      </c>
      <c r="BD38738" s="423" t="s">
        <v>1301</v>
      </c>
    </row>
    <row r="38739" spans="53:56" ht="15" x14ac:dyDescent="0.25">
      <c r="BA38739" s="91" t="s">
        <v>43365</v>
      </c>
      <c r="BB38739" s="91" t="s">
        <v>2898</v>
      </c>
      <c r="BC38739" s="91" t="s">
        <v>43346</v>
      </c>
      <c r="BD38739" s="423" t="s">
        <v>1301</v>
      </c>
    </row>
    <row r="38740" spans="53:56" ht="15" x14ac:dyDescent="0.25">
      <c r="BA38740" s="90" t="s">
        <v>43366</v>
      </c>
      <c r="BB38740" s="90" t="s">
        <v>2898</v>
      </c>
      <c r="BC38740" s="90" t="s">
        <v>43339</v>
      </c>
      <c r="BD38740" s="423" t="s">
        <v>1301</v>
      </c>
    </row>
    <row r="38741" spans="53:56" ht="15" x14ac:dyDescent="0.25">
      <c r="BA38741" s="91" t="s">
        <v>43367</v>
      </c>
      <c r="BB38741" s="91" t="s">
        <v>2898</v>
      </c>
      <c r="BC38741" s="91" t="s">
        <v>31547</v>
      </c>
      <c r="BD38741" s="423" t="s">
        <v>1301</v>
      </c>
    </row>
    <row r="38742" spans="53:56" ht="15" x14ac:dyDescent="0.25">
      <c r="BA38742" s="91" t="s">
        <v>43368</v>
      </c>
      <c r="BB38742" s="91" t="s">
        <v>2898</v>
      </c>
      <c r="BC38742" s="91" t="s">
        <v>43320</v>
      </c>
      <c r="BD38742" s="423" t="s">
        <v>1301</v>
      </c>
    </row>
    <row r="38743" spans="53:56" ht="15" x14ac:dyDescent="0.25">
      <c r="BA38743" s="90" t="s">
        <v>43369</v>
      </c>
      <c r="BB38743" s="90" t="s">
        <v>2898</v>
      </c>
      <c r="BC38743" s="90" t="s">
        <v>43339</v>
      </c>
      <c r="BD38743" s="423" t="s">
        <v>1301</v>
      </c>
    </row>
    <row r="38744" spans="53:56" ht="15" x14ac:dyDescent="0.25">
      <c r="BA38744" s="91" t="s">
        <v>43370</v>
      </c>
      <c r="BB38744" s="91" t="s">
        <v>2898</v>
      </c>
      <c r="BC38744" s="91" t="s">
        <v>43339</v>
      </c>
      <c r="BD38744" s="423" t="s">
        <v>1301</v>
      </c>
    </row>
    <row r="38745" spans="53:56" ht="15" x14ac:dyDescent="0.25">
      <c r="BA38745" s="90" t="s">
        <v>43371</v>
      </c>
      <c r="BB38745" s="90" t="s">
        <v>2898</v>
      </c>
      <c r="BC38745" s="90" t="s">
        <v>43320</v>
      </c>
      <c r="BD38745" s="423" t="s">
        <v>1301</v>
      </c>
    </row>
    <row r="38746" spans="53:56" ht="15" x14ac:dyDescent="0.25">
      <c r="BA38746" s="90" t="s">
        <v>43372</v>
      </c>
      <c r="BB38746" s="90" t="s">
        <v>2898</v>
      </c>
      <c r="BC38746" s="90" t="s">
        <v>1401</v>
      </c>
      <c r="BD38746" s="423" t="s">
        <v>1301</v>
      </c>
    </row>
    <row r="38747" spans="53:56" ht="15" x14ac:dyDescent="0.25">
      <c r="BA38747" s="91" t="s">
        <v>43373</v>
      </c>
      <c r="BB38747" s="91" t="s">
        <v>2898</v>
      </c>
      <c r="BC38747" s="91" t="s">
        <v>43323</v>
      </c>
      <c r="BD38747" s="423" t="s">
        <v>1301</v>
      </c>
    </row>
    <row r="38748" spans="53:56" ht="15" x14ac:dyDescent="0.25">
      <c r="BA38748" s="90" t="s">
        <v>43374</v>
      </c>
      <c r="BB38748" s="90" t="s">
        <v>2898</v>
      </c>
      <c r="BC38748" s="90" t="s">
        <v>43339</v>
      </c>
      <c r="BD38748" s="423" t="s">
        <v>1301</v>
      </c>
    </row>
    <row r="38749" spans="53:56" ht="15" x14ac:dyDescent="0.25">
      <c r="BA38749" s="91" t="s">
        <v>43375</v>
      </c>
      <c r="BB38749" s="91" t="s">
        <v>2898</v>
      </c>
      <c r="BC38749" s="91" t="s">
        <v>43320</v>
      </c>
      <c r="BD38749" s="423" t="s">
        <v>1301</v>
      </c>
    </row>
    <row r="38750" spans="53:56" ht="15" x14ac:dyDescent="0.25">
      <c r="BA38750" s="91" t="s">
        <v>43376</v>
      </c>
      <c r="BB38750" s="91" t="s">
        <v>2898</v>
      </c>
      <c r="BC38750" s="91" t="s">
        <v>43336</v>
      </c>
      <c r="BD38750" s="423" t="s">
        <v>1301</v>
      </c>
    </row>
    <row r="38751" spans="53:56" ht="15" x14ac:dyDescent="0.25">
      <c r="BA38751" s="90" t="s">
        <v>43377</v>
      </c>
      <c r="BB38751" s="90" t="s">
        <v>2898</v>
      </c>
      <c r="BC38751" s="90" t="s">
        <v>43320</v>
      </c>
      <c r="BD38751" s="423" t="s">
        <v>1301</v>
      </c>
    </row>
    <row r="38752" spans="53:56" ht="15" x14ac:dyDescent="0.25">
      <c r="BA38752" s="91" t="s">
        <v>43378</v>
      </c>
      <c r="BB38752" s="91" t="s">
        <v>2898</v>
      </c>
      <c r="BC38752" s="91" t="s">
        <v>31552</v>
      </c>
      <c r="BD38752" s="423" t="s">
        <v>1301</v>
      </c>
    </row>
    <row r="38753" spans="53:56" ht="15" x14ac:dyDescent="0.25">
      <c r="BA38753" s="90" t="s">
        <v>43379</v>
      </c>
      <c r="BB38753" s="90" t="s">
        <v>2898</v>
      </c>
      <c r="BC38753" s="90" t="s">
        <v>8605</v>
      </c>
      <c r="BD38753" s="423" t="s">
        <v>1301</v>
      </c>
    </row>
    <row r="38754" spans="53:56" ht="15" x14ac:dyDescent="0.25">
      <c r="BA38754" s="90" t="s">
        <v>43380</v>
      </c>
      <c r="BB38754" s="90" t="s">
        <v>2898</v>
      </c>
      <c r="BC38754" s="90" t="s">
        <v>43318</v>
      </c>
      <c r="BD38754" s="423" t="s">
        <v>1301</v>
      </c>
    </row>
    <row r="38755" spans="53:56" ht="15" x14ac:dyDescent="0.25">
      <c r="BA38755" s="91" t="s">
        <v>43381</v>
      </c>
      <c r="BB38755" s="91" t="s">
        <v>2898</v>
      </c>
      <c r="BC38755" s="91" t="s">
        <v>1401</v>
      </c>
      <c r="BD38755" s="423" t="s">
        <v>1301</v>
      </c>
    </row>
    <row r="38756" spans="53:56" ht="15" x14ac:dyDescent="0.25">
      <c r="BA38756" s="90" t="s">
        <v>43382</v>
      </c>
      <c r="BB38756" s="90" t="s">
        <v>2898</v>
      </c>
      <c r="BC38756" s="90" t="s">
        <v>43336</v>
      </c>
      <c r="BD38756" s="423" t="s">
        <v>1301</v>
      </c>
    </row>
    <row r="38757" spans="53:56" ht="15" x14ac:dyDescent="0.25">
      <c r="BA38757" s="91" t="s">
        <v>43383</v>
      </c>
      <c r="BB38757" s="91" t="s">
        <v>2898</v>
      </c>
      <c r="BC38757" s="91" t="s">
        <v>1401</v>
      </c>
      <c r="BD38757" s="423" t="s">
        <v>1301</v>
      </c>
    </row>
    <row r="38758" spans="53:56" ht="15" x14ac:dyDescent="0.25">
      <c r="BA38758" s="90" t="s">
        <v>43384</v>
      </c>
      <c r="BB38758" s="90" t="s">
        <v>2898</v>
      </c>
      <c r="BC38758" s="90" t="s">
        <v>43339</v>
      </c>
      <c r="BD38758" s="423" t="s">
        <v>1301</v>
      </c>
    </row>
    <row r="38759" spans="53:56" ht="15" x14ac:dyDescent="0.25">
      <c r="BA38759" s="91" t="s">
        <v>43385</v>
      </c>
      <c r="BB38759" s="91" t="s">
        <v>2898</v>
      </c>
      <c r="BC38759" s="91" t="s">
        <v>43386</v>
      </c>
      <c r="BD38759" s="423" t="s">
        <v>1301</v>
      </c>
    </row>
    <row r="38760" spans="53:56" ht="15" x14ac:dyDescent="0.25">
      <c r="BA38760" s="91" t="s">
        <v>43387</v>
      </c>
      <c r="BB38760" s="91" t="s">
        <v>2898</v>
      </c>
      <c r="BC38760" s="91" t="s">
        <v>43386</v>
      </c>
      <c r="BD38760" s="423" t="s">
        <v>1301</v>
      </c>
    </row>
    <row r="38761" spans="53:56" ht="15" x14ac:dyDescent="0.25">
      <c r="BA38761" s="90" t="s">
        <v>43388</v>
      </c>
      <c r="BB38761" s="90" t="s">
        <v>2898</v>
      </c>
      <c r="BC38761" s="90" t="s">
        <v>43386</v>
      </c>
      <c r="BD38761" s="423" t="s">
        <v>1301</v>
      </c>
    </row>
    <row r="38762" spans="53:56" ht="15" x14ac:dyDescent="0.25">
      <c r="BA38762" s="90" t="s">
        <v>43389</v>
      </c>
      <c r="BB38762" s="90" t="s">
        <v>2898</v>
      </c>
      <c r="BC38762" s="90" t="s">
        <v>43386</v>
      </c>
      <c r="BD38762" s="423" t="s">
        <v>1301</v>
      </c>
    </row>
    <row r="38763" spans="53:56" ht="15" x14ac:dyDescent="0.25">
      <c r="BA38763" s="91" t="s">
        <v>43390</v>
      </c>
      <c r="BB38763" s="91" t="s">
        <v>2898</v>
      </c>
      <c r="BC38763" s="91" t="s">
        <v>43391</v>
      </c>
      <c r="BD38763" s="423" t="s">
        <v>1301</v>
      </c>
    </row>
    <row r="38764" spans="53:56" ht="15" x14ac:dyDescent="0.25">
      <c r="BA38764" s="90" t="s">
        <v>43392</v>
      </c>
      <c r="BB38764" s="90" t="s">
        <v>2898</v>
      </c>
      <c r="BC38764" s="90" t="s">
        <v>43391</v>
      </c>
      <c r="BD38764" s="423" t="s">
        <v>1301</v>
      </c>
    </row>
    <row r="38765" spans="53:56" ht="15" x14ac:dyDescent="0.25">
      <c r="BA38765" s="90" t="s">
        <v>43393</v>
      </c>
      <c r="BB38765" s="90" t="s">
        <v>2898</v>
      </c>
      <c r="BC38765" s="90" t="s">
        <v>32365</v>
      </c>
      <c r="BD38765" s="423" t="s">
        <v>1301</v>
      </c>
    </row>
    <row r="38766" spans="53:56" ht="15" x14ac:dyDescent="0.25">
      <c r="BA38766" s="91" t="s">
        <v>43394</v>
      </c>
      <c r="BB38766" s="91" t="s">
        <v>2898</v>
      </c>
      <c r="BC38766" s="91" t="s">
        <v>43395</v>
      </c>
      <c r="BD38766" s="423" t="s">
        <v>1301</v>
      </c>
    </row>
    <row r="38767" spans="53:56" ht="15" x14ac:dyDescent="0.25">
      <c r="BA38767" s="90" t="s">
        <v>43396</v>
      </c>
      <c r="BB38767" s="90" t="s">
        <v>2898</v>
      </c>
      <c r="BC38767" s="90" t="s">
        <v>43386</v>
      </c>
      <c r="BD38767" s="423" t="s">
        <v>1301</v>
      </c>
    </row>
    <row r="38768" spans="53:56" ht="15" x14ac:dyDescent="0.25">
      <c r="BA38768" s="91" t="s">
        <v>43397</v>
      </c>
      <c r="BB38768" s="91" t="s">
        <v>2898</v>
      </c>
      <c r="BC38768" s="91" t="s">
        <v>43391</v>
      </c>
      <c r="BD38768" s="423" t="s">
        <v>1301</v>
      </c>
    </row>
    <row r="38769" spans="53:56" ht="15" x14ac:dyDescent="0.25">
      <c r="BA38769" s="91" t="s">
        <v>43398</v>
      </c>
      <c r="BB38769" s="91" t="s">
        <v>2898</v>
      </c>
      <c r="BC38769" s="91" t="s">
        <v>32365</v>
      </c>
      <c r="BD38769" s="423" t="s">
        <v>1301</v>
      </c>
    </row>
    <row r="38770" spans="53:56" ht="15" x14ac:dyDescent="0.25">
      <c r="BA38770" s="90" t="s">
        <v>43399</v>
      </c>
      <c r="BB38770" s="90" t="s">
        <v>2898</v>
      </c>
      <c r="BC38770" s="90" t="s">
        <v>43386</v>
      </c>
      <c r="BD38770" s="423" t="s">
        <v>1301</v>
      </c>
    </row>
    <row r="38771" spans="53:56" ht="15" x14ac:dyDescent="0.25">
      <c r="BA38771" s="91" t="s">
        <v>43400</v>
      </c>
      <c r="BB38771" s="91" t="s">
        <v>2898</v>
      </c>
      <c r="BC38771" s="91" t="s">
        <v>43401</v>
      </c>
      <c r="BD38771" s="423" t="s">
        <v>1301</v>
      </c>
    </row>
    <row r="38772" spans="53:56" ht="15" x14ac:dyDescent="0.25">
      <c r="BA38772" s="90" t="s">
        <v>43402</v>
      </c>
      <c r="BB38772" s="90" t="s">
        <v>2898</v>
      </c>
      <c r="BC38772" s="90" t="s">
        <v>43391</v>
      </c>
      <c r="BD38772" s="423" t="s">
        <v>1301</v>
      </c>
    </row>
    <row r="38773" spans="53:56" ht="15" x14ac:dyDescent="0.25">
      <c r="BA38773" s="90" t="s">
        <v>43403</v>
      </c>
      <c r="BB38773" s="90" t="s">
        <v>2898</v>
      </c>
      <c r="BC38773" s="90" t="s">
        <v>4061</v>
      </c>
      <c r="BD38773" s="423" t="s">
        <v>1301</v>
      </c>
    </row>
    <row r="38774" spans="53:56" ht="15" x14ac:dyDescent="0.25">
      <c r="BA38774" s="91" t="s">
        <v>43404</v>
      </c>
      <c r="BB38774" s="91" t="s">
        <v>2898</v>
      </c>
      <c r="BC38774" s="91" t="s">
        <v>43405</v>
      </c>
      <c r="BD38774" s="423" t="s">
        <v>1301</v>
      </c>
    </row>
    <row r="38775" spans="53:56" ht="15" x14ac:dyDescent="0.25">
      <c r="BA38775" s="90" t="s">
        <v>43406</v>
      </c>
      <c r="BB38775" s="90" t="s">
        <v>2898</v>
      </c>
      <c r="BC38775" s="90" t="s">
        <v>43391</v>
      </c>
      <c r="BD38775" s="423" t="s">
        <v>1301</v>
      </c>
    </row>
    <row r="38776" spans="53:56" ht="15" x14ac:dyDescent="0.25">
      <c r="BA38776" s="91" t="s">
        <v>43407</v>
      </c>
      <c r="BB38776" s="91" t="s">
        <v>2898</v>
      </c>
      <c r="BC38776" s="91" t="s">
        <v>43401</v>
      </c>
      <c r="BD38776" s="423" t="s">
        <v>1301</v>
      </c>
    </row>
    <row r="38777" spans="53:56" ht="15" x14ac:dyDescent="0.25">
      <c r="BA38777" s="91" t="s">
        <v>43408</v>
      </c>
      <c r="BB38777" s="91" t="s">
        <v>2898</v>
      </c>
      <c r="BC38777" s="91" t="s">
        <v>43386</v>
      </c>
      <c r="BD38777" s="423" t="s">
        <v>1301</v>
      </c>
    </row>
    <row r="38778" spans="53:56" ht="15" x14ac:dyDescent="0.25">
      <c r="BA38778" s="90" t="s">
        <v>43409</v>
      </c>
      <c r="BB38778" s="90" t="s">
        <v>2898</v>
      </c>
      <c r="BC38778" s="90" t="s">
        <v>43395</v>
      </c>
      <c r="BD38778" s="423" t="s">
        <v>1301</v>
      </c>
    </row>
    <row r="38779" spans="53:56" ht="15" x14ac:dyDescent="0.25">
      <c r="BA38779" s="91" t="s">
        <v>43410</v>
      </c>
      <c r="BB38779" s="91" t="s">
        <v>2898</v>
      </c>
      <c r="BC38779" s="91" t="s">
        <v>43395</v>
      </c>
      <c r="BD38779" s="423" t="s">
        <v>1301</v>
      </c>
    </row>
    <row r="38780" spans="53:56" ht="15" x14ac:dyDescent="0.25">
      <c r="BA38780" s="90" t="s">
        <v>43411</v>
      </c>
      <c r="BB38780" s="90" t="s">
        <v>2898</v>
      </c>
      <c r="BC38780" s="90" t="s">
        <v>32365</v>
      </c>
      <c r="BD38780" s="423" t="s">
        <v>1301</v>
      </c>
    </row>
    <row r="38781" spans="53:56" ht="15" x14ac:dyDescent="0.25">
      <c r="BA38781" s="91" t="s">
        <v>43412</v>
      </c>
      <c r="BB38781" s="91" t="s">
        <v>2898</v>
      </c>
      <c r="BC38781" s="91" t="s">
        <v>43386</v>
      </c>
      <c r="BD38781" s="423" t="s">
        <v>1301</v>
      </c>
    </row>
    <row r="38782" spans="53:56" ht="15" x14ac:dyDescent="0.25">
      <c r="BA38782" s="90" t="s">
        <v>43413</v>
      </c>
      <c r="BB38782" s="90" t="s">
        <v>2898</v>
      </c>
      <c r="BC38782" s="90" t="s">
        <v>43405</v>
      </c>
      <c r="BD38782" s="423" t="s">
        <v>1301</v>
      </c>
    </row>
    <row r="38783" spans="53:56" ht="15" x14ac:dyDescent="0.25">
      <c r="BA38783" s="90" t="s">
        <v>43414</v>
      </c>
      <c r="BB38783" s="90" t="s">
        <v>2898</v>
      </c>
      <c r="BC38783" s="90" t="s">
        <v>43415</v>
      </c>
      <c r="BD38783" s="423" t="s">
        <v>1301</v>
      </c>
    </row>
    <row r="38784" spans="53:56" ht="15" x14ac:dyDescent="0.25">
      <c r="BA38784" s="91" t="s">
        <v>43416</v>
      </c>
      <c r="BB38784" s="91" t="s">
        <v>2898</v>
      </c>
      <c r="BC38784" s="91" t="s">
        <v>43401</v>
      </c>
      <c r="BD38784" s="423" t="s">
        <v>1301</v>
      </c>
    </row>
    <row r="38785" spans="53:56" ht="15" x14ac:dyDescent="0.25">
      <c r="BA38785" s="90" t="s">
        <v>43417</v>
      </c>
      <c r="BB38785" s="90" t="s">
        <v>2898</v>
      </c>
      <c r="BC38785" s="90" t="s">
        <v>43405</v>
      </c>
      <c r="BD38785" s="423" t="s">
        <v>1301</v>
      </c>
    </row>
    <row r="38786" spans="53:56" ht="15" x14ac:dyDescent="0.25">
      <c r="BA38786" s="91" t="s">
        <v>43418</v>
      </c>
      <c r="BB38786" s="91" t="s">
        <v>2898</v>
      </c>
      <c r="BC38786" s="91" t="s">
        <v>32365</v>
      </c>
      <c r="BD38786" s="423" t="s">
        <v>1301</v>
      </c>
    </row>
    <row r="38787" spans="53:56" ht="15" x14ac:dyDescent="0.25">
      <c r="BA38787" s="91" t="s">
        <v>43419</v>
      </c>
      <c r="BB38787" s="91" t="s">
        <v>2898</v>
      </c>
      <c r="BC38787" s="91" t="s">
        <v>43386</v>
      </c>
      <c r="BD38787" s="423" t="s">
        <v>1301</v>
      </c>
    </row>
    <row r="38788" spans="53:56" ht="15" x14ac:dyDescent="0.25">
      <c r="BA38788" s="90" t="s">
        <v>43420</v>
      </c>
      <c r="BB38788" s="90" t="s">
        <v>2898</v>
      </c>
      <c r="BC38788" s="90" t="s">
        <v>43391</v>
      </c>
      <c r="BD38788" s="423" t="s">
        <v>1301</v>
      </c>
    </row>
    <row r="38789" spans="53:56" ht="15" x14ac:dyDescent="0.25">
      <c r="BA38789" s="91" t="s">
        <v>43421</v>
      </c>
      <c r="BB38789" s="91" t="s">
        <v>2898</v>
      </c>
      <c r="BC38789" s="91" t="s">
        <v>43415</v>
      </c>
      <c r="BD38789" s="423" t="s">
        <v>1301</v>
      </c>
    </row>
    <row r="38790" spans="53:56" ht="15" x14ac:dyDescent="0.25">
      <c r="BA38790" s="90" t="s">
        <v>43422</v>
      </c>
      <c r="BB38790" s="90" t="s">
        <v>2898</v>
      </c>
      <c r="BC38790" s="90" t="s">
        <v>43386</v>
      </c>
      <c r="BD38790" s="423" t="s">
        <v>1301</v>
      </c>
    </row>
    <row r="38791" spans="53:56" ht="15" x14ac:dyDescent="0.25">
      <c r="BA38791" s="90" t="s">
        <v>43423</v>
      </c>
      <c r="BB38791" s="90" t="s">
        <v>2898</v>
      </c>
      <c r="BC38791" s="90" t="s">
        <v>43391</v>
      </c>
      <c r="BD38791" s="423" t="s">
        <v>1301</v>
      </c>
    </row>
    <row r="38792" spans="53:56" ht="15" x14ac:dyDescent="0.25">
      <c r="BA38792" s="91" t="s">
        <v>43424</v>
      </c>
      <c r="BB38792" s="91" t="s">
        <v>2898</v>
      </c>
      <c r="BC38792" s="91" t="s">
        <v>43415</v>
      </c>
      <c r="BD38792" s="423" t="s">
        <v>1301</v>
      </c>
    </row>
    <row r="38793" spans="53:56" ht="15" x14ac:dyDescent="0.25">
      <c r="BA38793" s="90" t="s">
        <v>43425</v>
      </c>
      <c r="BB38793" s="90" t="s">
        <v>2898</v>
      </c>
      <c r="BC38793" s="90" t="s">
        <v>32365</v>
      </c>
      <c r="BD38793" s="423" t="s">
        <v>1301</v>
      </c>
    </row>
    <row r="38794" spans="53:56" ht="15" x14ac:dyDescent="0.25">
      <c r="BA38794" s="91" t="s">
        <v>43426</v>
      </c>
      <c r="BB38794" s="91" t="s">
        <v>2898</v>
      </c>
      <c r="BC38794" s="91" t="s">
        <v>4061</v>
      </c>
      <c r="BD38794" s="423" t="s">
        <v>1301</v>
      </c>
    </row>
    <row r="38795" spans="53:56" ht="15" x14ac:dyDescent="0.25">
      <c r="BA38795" s="91" t="s">
        <v>43427</v>
      </c>
      <c r="BB38795" s="91" t="s">
        <v>2898</v>
      </c>
      <c r="BC38795" s="91" t="s">
        <v>43415</v>
      </c>
      <c r="BD38795" s="423" t="s">
        <v>1301</v>
      </c>
    </row>
    <row r="38796" spans="53:56" ht="15" x14ac:dyDescent="0.25">
      <c r="BA38796" s="90" t="s">
        <v>43428</v>
      </c>
      <c r="BB38796" s="90" t="s">
        <v>2898</v>
      </c>
      <c r="BC38796" s="90" t="s">
        <v>4061</v>
      </c>
      <c r="BD38796" s="423" t="s">
        <v>1301</v>
      </c>
    </row>
    <row r="38797" spans="53:56" ht="15" x14ac:dyDescent="0.25">
      <c r="BA38797" s="91" t="s">
        <v>43429</v>
      </c>
      <c r="BB38797" s="91" t="s">
        <v>2898</v>
      </c>
      <c r="BC38797" s="91" t="s">
        <v>32365</v>
      </c>
      <c r="BD38797" s="423" t="s">
        <v>1301</v>
      </c>
    </row>
    <row r="38798" spans="53:56" ht="15" x14ac:dyDescent="0.25">
      <c r="BA38798" s="90" t="s">
        <v>43430</v>
      </c>
      <c r="BB38798" s="90" t="s">
        <v>2898</v>
      </c>
      <c r="BC38798" s="90" t="s">
        <v>32365</v>
      </c>
      <c r="BD38798" s="423" t="s">
        <v>1301</v>
      </c>
    </row>
    <row r="38799" spans="53:56" ht="15" x14ac:dyDescent="0.25">
      <c r="BA38799" s="91" t="s">
        <v>43431</v>
      </c>
      <c r="BB38799" s="91" t="s">
        <v>2898</v>
      </c>
      <c r="BC38799" s="91" t="s">
        <v>43395</v>
      </c>
      <c r="BD38799" s="423" t="s">
        <v>1301</v>
      </c>
    </row>
    <row r="38800" spans="53:56" ht="15" x14ac:dyDescent="0.25">
      <c r="BA38800" s="90" t="s">
        <v>43432</v>
      </c>
      <c r="BB38800" s="90" t="s">
        <v>2898</v>
      </c>
      <c r="BC38800" s="90" t="s">
        <v>43433</v>
      </c>
      <c r="BD38800" s="423" t="s">
        <v>1301</v>
      </c>
    </row>
    <row r="38801" spans="53:56" ht="15" x14ac:dyDescent="0.25">
      <c r="BA38801" s="90" t="s">
        <v>43434</v>
      </c>
      <c r="BB38801" s="90" t="s">
        <v>2898</v>
      </c>
      <c r="BC38801" s="90" t="s">
        <v>43433</v>
      </c>
      <c r="BD38801" s="423" t="s">
        <v>1301</v>
      </c>
    </row>
    <row r="38802" spans="53:56" ht="15" x14ac:dyDescent="0.25">
      <c r="BA38802" s="91" t="s">
        <v>43435</v>
      </c>
      <c r="BB38802" s="91" t="s">
        <v>2898</v>
      </c>
      <c r="BC38802" s="91" t="s">
        <v>43433</v>
      </c>
      <c r="BD38802" s="423" t="s">
        <v>1301</v>
      </c>
    </row>
    <row r="38803" spans="53:56" ht="15" x14ac:dyDescent="0.25">
      <c r="BA38803" s="90" t="s">
        <v>43436</v>
      </c>
      <c r="BB38803" s="90" t="s">
        <v>2898</v>
      </c>
      <c r="BC38803" s="90" t="s">
        <v>43433</v>
      </c>
      <c r="BD38803" s="423" t="s">
        <v>1301</v>
      </c>
    </row>
    <row r="38804" spans="53:56" ht="15" x14ac:dyDescent="0.25">
      <c r="BA38804" s="91" t="s">
        <v>43437</v>
      </c>
      <c r="BB38804" s="91" t="s">
        <v>2898</v>
      </c>
      <c r="BC38804" s="91" t="s">
        <v>43433</v>
      </c>
      <c r="BD38804" s="423" t="s">
        <v>1301</v>
      </c>
    </row>
    <row r="38805" spans="53:56" ht="15" x14ac:dyDescent="0.25">
      <c r="BA38805" s="90" t="s">
        <v>43438</v>
      </c>
      <c r="BB38805" s="90" t="s">
        <v>2898</v>
      </c>
      <c r="BC38805" s="90" t="s">
        <v>43433</v>
      </c>
      <c r="BD38805" s="423" t="s">
        <v>1301</v>
      </c>
    </row>
    <row r="38806" spans="53:56" ht="15" x14ac:dyDescent="0.25">
      <c r="BA38806" s="90" t="s">
        <v>43439</v>
      </c>
      <c r="BB38806" s="90" t="s">
        <v>5710</v>
      </c>
      <c r="BC38806" s="90" t="s">
        <v>32302</v>
      </c>
      <c r="BD38806" s="423" t="s">
        <v>1301</v>
      </c>
    </row>
    <row r="38807" spans="53:56" ht="15" x14ac:dyDescent="0.25">
      <c r="BA38807" s="91" t="s">
        <v>43440</v>
      </c>
      <c r="BB38807" s="91" t="s">
        <v>2898</v>
      </c>
      <c r="BC38807" s="91" t="s">
        <v>43433</v>
      </c>
      <c r="BD38807" s="423" t="s">
        <v>1301</v>
      </c>
    </row>
    <row r="38808" spans="53:56" ht="15" x14ac:dyDescent="0.25">
      <c r="BA38808" s="90" t="s">
        <v>43441</v>
      </c>
      <c r="BB38808" s="90" t="s">
        <v>2898</v>
      </c>
      <c r="BC38808" s="90" t="s">
        <v>28592</v>
      </c>
      <c r="BD38808" s="423" t="s">
        <v>1301</v>
      </c>
    </row>
    <row r="38809" spans="53:56" ht="15" x14ac:dyDescent="0.25">
      <c r="BA38809" s="91" t="s">
        <v>43442</v>
      </c>
      <c r="BB38809" s="91" t="s">
        <v>2898</v>
      </c>
      <c r="BC38809" s="91" t="s">
        <v>28592</v>
      </c>
      <c r="BD38809" s="423" t="s">
        <v>1301</v>
      </c>
    </row>
    <row r="38810" spans="53:56" ht="15" x14ac:dyDescent="0.25">
      <c r="BA38810" s="90" t="s">
        <v>43443</v>
      </c>
      <c r="BB38810" s="90" t="s">
        <v>2898</v>
      </c>
      <c r="BC38810" s="90" t="s">
        <v>32302</v>
      </c>
      <c r="BD38810" s="423" t="s">
        <v>1301</v>
      </c>
    </row>
    <row r="38811" spans="53:56" ht="15" x14ac:dyDescent="0.25">
      <c r="BA38811" s="91" t="s">
        <v>43444</v>
      </c>
      <c r="BB38811" s="91" t="s">
        <v>2898</v>
      </c>
      <c r="BC38811" s="91" t="s">
        <v>22819</v>
      </c>
      <c r="BD38811" s="423" t="s">
        <v>1301</v>
      </c>
    </row>
    <row r="38812" spans="53:56" ht="15" x14ac:dyDescent="0.25">
      <c r="BA38812" s="90" t="s">
        <v>43445</v>
      </c>
      <c r="BB38812" s="90" t="s">
        <v>2898</v>
      </c>
      <c r="BC38812" s="90" t="s">
        <v>32302</v>
      </c>
      <c r="BD38812" s="423" t="s">
        <v>1301</v>
      </c>
    </row>
    <row r="38813" spans="53:56" ht="15" x14ac:dyDescent="0.25">
      <c r="BA38813" s="91" t="s">
        <v>43446</v>
      </c>
      <c r="BB38813" s="91" t="s">
        <v>2898</v>
      </c>
      <c r="BC38813" s="91" t="s">
        <v>8872</v>
      </c>
      <c r="BD38813" s="423" t="s">
        <v>1301</v>
      </c>
    </row>
    <row r="38814" spans="53:56" ht="15" x14ac:dyDescent="0.25">
      <c r="BA38814" s="90" t="s">
        <v>43447</v>
      </c>
      <c r="BB38814" s="90" t="s">
        <v>2898</v>
      </c>
      <c r="BC38814" s="90" t="s">
        <v>43433</v>
      </c>
      <c r="BD38814" s="423" t="s">
        <v>1301</v>
      </c>
    </row>
    <row r="38815" spans="53:56" ht="15" x14ac:dyDescent="0.25">
      <c r="BA38815" s="91" t="s">
        <v>43448</v>
      </c>
      <c r="BB38815" s="91" t="s">
        <v>2898</v>
      </c>
      <c r="BC38815" s="91" t="s">
        <v>43433</v>
      </c>
      <c r="BD38815" s="423" t="s">
        <v>1301</v>
      </c>
    </row>
    <row r="38816" spans="53:56" ht="15" x14ac:dyDescent="0.25">
      <c r="BA38816" s="90" t="s">
        <v>43449</v>
      </c>
      <c r="BB38816" s="90" t="s">
        <v>2898</v>
      </c>
      <c r="BC38816" s="90" t="s">
        <v>28592</v>
      </c>
      <c r="BD38816" s="423" t="s">
        <v>1301</v>
      </c>
    </row>
    <row r="38817" spans="53:56" ht="15" x14ac:dyDescent="0.25">
      <c r="BA38817" s="91" t="s">
        <v>43450</v>
      </c>
      <c r="BB38817" s="91" t="s">
        <v>2898</v>
      </c>
      <c r="BC38817" s="91" t="s">
        <v>8872</v>
      </c>
      <c r="BD38817" s="423" t="s">
        <v>1301</v>
      </c>
    </row>
    <row r="38818" spans="53:56" ht="15" x14ac:dyDescent="0.25">
      <c r="BA38818" s="90" t="s">
        <v>43451</v>
      </c>
      <c r="BB38818" s="90" t="s">
        <v>2898</v>
      </c>
      <c r="BC38818" s="90" t="s">
        <v>28592</v>
      </c>
      <c r="BD38818" s="423" t="s">
        <v>1301</v>
      </c>
    </row>
    <row r="38819" spans="53:56" ht="15" x14ac:dyDescent="0.25">
      <c r="BA38819" s="91" t="s">
        <v>43452</v>
      </c>
      <c r="BB38819" s="91" t="s">
        <v>2898</v>
      </c>
      <c r="BC38819" s="91" t="s">
        <v>8872</v>
      </c>
      <c r="BD38819" s="423" t="s">
        <v>1301</v>
      </c>
    </row>
    <row r="38820" spans="53:56" ht="15" x14ac:dyDescent="0.25">
      <c r="BA38820" s="90" t="s">
        <v>43453</v>
      </c>
      <c r="BB38820" s="90" t="s">
        <v>2898</v>
      </c>
      <c r="BC38820" s="90" t="s">
        <v>8872</v>
      </c>
      <c r="BD38820" s="423" t="s">
        <v>1301</v>
      </c>
    </row>
    <row r="38821" spans="53:56" ht="15" x14ac:dyDescent="0.25">
      <c r="BA38821" s="91" t="s">
        <v>43454</v>
      </c>
      <c r="BB38821" s="91" t="s">
        <v>2898</v>
      </c>
      <c r="BC38821" s="91" t="s">
        <v>28592</v>
      </c>
      <c r="BD38821" s="423" t="s">
        <v>1301</v>
      </c>
    </row>
    <row r="38822" spans="53:56" ht="15" x14ac:dyDescent="0.25">
      <c r="BA38822" s="90" t="s">
        <v>43455</v>
      </c>
      <c r="BB38822" s="90" t="s">
        <v>2898</v>
      </c>
      <c r="BC38822" s="90" t="s">
        <v>43433</v>
      </c>
      <c r="BD38822" s="423" t="s">
        <v>1301</v>
      </c>
    </row>
    <row r="38823" spans="53:56" ht="15" x14ac:dyDescent="0.25">
      <c r="BA38823" s="91" t="s">
        <v>43456</v>
      </c>
      <c r="BB38823" s="91" t="s">
        <v>2898</v>
      </c>
      <c r="BC38823" s="91" t="s">
        <v>28592</v>
      </c>
      <c r="BD38823" s="423" t="s">
        <v>1301</v>
      </c>
    </row>
    <row r="38824" spans="53:56" ht="15" x14ac:dyDescent="0.25">
      <c r="BA38824" s="90" t="s">
        <v>43457</v>
      </c>
      <c r="BB38824" s="90" t="s">
        <v>2898</v>
      </c>
      <c r="BC38824" s="90" t="s">
        <v>8585</v>
      </c>
      <c r="BD38824" s="423" t="s">
        <v>1301</v>
      </c>
    </row>
    <row r="38825" spans="53:56" ht="15" x14ac:dyDescent="0.25">
      <c r="BA38825" s="91" t="s">
        <v>43458</v>
      </c>
      <c r="BB38825" s="91" t="s">
        <v>2898</v>
      </c>
      <c r="BC38825" s="91" t="s">
        <v>8585</v>
      </c>
      <c r="BD38825" s="423" t="s">
        <v>1301</v>
      </c>
    </row>
    <row r="38826" spans="53:56" ht="15" x14ac:dyDescent="0.25">
      <c r="BA38826" s="90" t="s">
        <v>43459</v>
      </c>
      <c r="BB38826" s="90" t="s">
        <v>2898</v>
      </c>
      <c r="BC38826" s="90" t="s">
        <v>8872</v>
      </c>
      <c r="BD38826" s="423" t="s">
        <v>1301</v>
      </c>
    </row>
    <row r="38827" spans="53:56" ht="15" x14ac:dyDescent="0.25">
      <c r="BA38827" s="91" t="s">
        <v>43460</v>
      </c>
      <c r="BB38827" s="91" t="s">
        <v>2898</v>
      </c>
      <c r="BC38827" s="91" t="s">
        <v>8872</v>
      </c>
      <c r="BD38827" s="423" t="s">
        <v>1301</v>
      </c>
    </row>
    <row r="38828" spans="53:56" ht="15" x14ac:dyDescent="0.25">
      <c r="BA38828" s="90" t="s">
        <v>43461</v>
      </c>
      <c r="BB38828" s="90" t="s">
        <v>2898</v>
      </c>
      <c r="BC38828" s="90" t="s">
        <v>8872</v>
      </c>
      <c r="BD38828" s="423" t="s">
        <v>1301</v>
      </c>
    </row>
    <row r="38829" spans="53:56" ht="15" x14ac:dyDescent="0.25">
      <c r="BA38829" s="91" t="s">
        <v>43462</v>
      </c>
      <c r="BB38829" s="91" t="s">
        <v>2898</v>
      </c>
      <c r="BC38829" s="91" t="s">
        <v>28592</v>
      </c>
      <c r="BD38829" s="423" t="s">
        <v>1301</v>
      </c>
    </row>
    <row r="38830" spans="53:56" ht="15" x14ac:dyDescent="0.25">
      <c r="BA38830" s="90" t="s">
        <v>43463</v>
      </c>
      <c r="BB38830" s="90" t="s">
        <v>2898</v>
      </c>
      <c r="BC38830" s="90" t="s">
        <v>22819</v>
      </c>
      <c r="BD38830" s="423" t="s">
        <v>1301</v>
      </c>
    </row>
    <row r="38831" spans="53:56" ht="15" x14ac:dyDescent="0.25">
      <c r="BA38831" s="91" t="s">
        <v>43464</v>
      </c>
      <c r="BB38831" s="91" t="s">
        <v>2898</v>
      </c>
      <c r="BC38831" s="91" t="s">
        <v>28592</v>
      </c>
      <c r="BD38831" s="423" t="s">
        <v>1301</v>
      </c>
    </row>
    <row r="38832" spans="53:56" ht="15" x14ac:dyDescent="0.25">
      <c r="BA38832" s="90" t="s">
        <v>43465</v>
      </c>
      <c r="BB38832" s="90" t="s">
        <v>2898</v>
      </c>
      <c r="BC38832" s="90" t="s">
        <v>8585</v>
      </c>
      <c r="BD38832" s="423" t="s">
        <v>1301</v>
      </c>
    </row>
    <row r="38833" spans="53:56" ht="15" x14ac:dyDescent="0.25">
      <c r="BA38833" s="91" t="s">
        <v>43466</v>
      </c>
      <c r="BB38833" s="91" t="s">
        <v>2898</v>
      </c>
      <c r="BC38833" s="91" t="s">
        <v>43433</v>
      </c>
      <c r="BD38833" s="423" t="s">
        <v>1301</v>
      </c>
    </row>
    <row r="38834" spans="53:56" ht="15" x14ac:dyDescent="0.25">
      <c r="BA38834" s="90" t="s">
        <v>43467</v>
      </c>
      <c r="BB38834" s="90" t="s">
        <v>2898</v>
      </c>
      <c r="BC38834" s="90" t="s">
        <v>8872</v>
      </c>
      <c r="BD38834" s="423" t="s">
        <v>1301</v>
      </c>
    </row>
    <row r="38835" spans="53:56" ht="15" x14ac:dyDescent="0.25">
      <c r="BA38835" s="91" t="s">
        <v>43468</v>
      </c>
      <c r="BB38835" s="91" t="s">
        <v>2898</v>
      </c>
      <c r="BC38835" s="91" t="s">
        <v>28592</v>
      </c>
      <c r="BD38835" s="423" t="s">
        <v>1301</v>
      </c>
    </row>
    <row r="38836" spans="53:56" ht="15" x14ac:dyDescent="0.25">
      <c r="BA38836" s="90" t="s">
        <v>43469</v>
      </c>
      <c r="BB38836" s="90" t="s">
        <v>2898</v>
      </c>
      <c r="BC38836" s="90" t="s">
        <v>32302</v>
      </c>
      <c r="BD38836" s="423" t="s">
        <v>1301</v>
      </c>
    </row>
    <row r="38837" spans="53:56" ht="15" x14ac:dyDescent="0.25">
      <c r="BA38837" s="91" t="s">
        <v>43470</v>
      </c>
      <c r="BB38837" s="91" t="s">
        <v>2898</v>
      </c>
      <c r="BC38837" s="91" t="s">
        <v>43433</v>
      </c>
      <c r="BD38837" s="423" t="s">
        <v>1301</v>
      </c>
    </row>
    <row r="38838" spans="53:56" ht="15" x14ac:dyDescent="0.25">
      <c r="BA38838" s="90" t="s">
        <v>43471</v>
      </c>
      <c r="BB38838" s="90" t="s">
        <v>2898</v>
      </c>
      <c r="BC38838" s="90" t="s">
        <v>32302</v>
      </c>
      <c r="BD38838" s="423" t="s">
        <v>1301</v>
      </c>
    </row>
    <row r="38839" spans="53:56" ht="15" x14ac:dyDescent="0.25">
      <c r="BA38839" s="91" t="s">
        <v>43472</v>
      </c>
      <c r="BB38839" s="91" t="s">
        <v>2898</v>
      </c>
      <c r="BC38839" s="91" t="s">
        <v>8585</v>
      </c>
      <c r="BD38839" s="423" t="s">
        <v>1301</v>
      </c>
    </row>
    <row r="38840" spans="53:56" ht="15" x14ac:dyDescent="0.25">
      <c r="BA38840" s="90" t="s">
        <v>43473</v>
      </c>
      <c r="BB38840" s="90" t="s">
        <v>2898</v>
      </c>
      <c r="BC38840" s="90" t="s">
        <v>43346</v>
      </c>
      <c r="BD38840" s="423" t="s">
        <v>1301</v>
      </c>
    </row>
    <row r="38841" spans="53:56" ht="15" x14ac:dyDescent="0.25">
      <c r="BA38841" s="91" t="s">
        <v>43474</v>
      </c>
      <c r="BB38841" s="91" t="s">
        <v>2898</v>
      </c>
      <c r="BC38841" s="91" t="s">
        <v>43346</v>
      </c>
      <c r="BD38841" s="423" t="s">
        <v>1301</v>
      </c>
    </row>
    <row r="38842" spans="53:56" ht="15" x14ac:dyDescent="0.25">
      <c r="BA38842" s="90" t="s">
        <v>43475</v>
      </c>
      <c r="BB38842" s="90" t="s">
        <v>2898</v>
      </c>
      <c r="BC38842" s="90" t="s">
        <v>43346</v>
      </c>
      <c r="BD38842" s="423" t="s">
        <v>1301</v>
      </c>
    </row>
    <row r="38843" spans="53:56" ht="15" x14ac:dyDescent="0.25">
      <c r="BA38843" s="91" t="s">
        <v>43476</v>
      </c>
      <c r="BB38843" s="91" t="s">
        <v>2898</v>
      </c>
      <c r="BC38843" s="91" t="s">
        <v>43346</v>
      </c>
      <c r="BD38843" s="423" t="s">
        <v>1301</v>
      </c>
    </row>
    <row r="38844" spans="53:56" ht="15" x14ac:dyDescent="0.25">
      <c r="BA38844" s="90" t="s">
        <v>43477</v>
      </c>
      <c r="BB38844" s="90" t="s">
        <v>2898</v>
      </c>
      <c r="BC38844" s="90" t="s">
        <v>43346</v>
      </c>
      <c r="BD38844" s="423" t="s">
        <v>1301</v>
      </c>
    </row>
    <row r="38845" spans="53:56" ht="15" x14ac:dyDescent="0.25">
      <c r="BA38845" s="91" t="s">
        <v>43478</v>
      </c>
      <c r="BB38845" s="91" t="s">
        <v>2898</v>
      </c>
      <c r="BC38845" s="91" t="s">
        <v>43346</v>
      </c>
      <c r="BD38845" s="423" t="s">
        <v>1301</v>
      </c>
    </row>
    <row r="38846" spans="53:56" ht="15" x14ac:dyDescent="0.25">
      <c r="BA38846" s="90" t="s">
        <v>43479</v>
      </c>
      <c r="BB38846" s="90" t="s">
        <v>2898</v>
      </c>
      <c r="BC38846" s="90" t="s">
        <v>43346</v>
      </c>
      <c r="BD38846" s="423" t="s">
        <v>1301</v>
      </c>
    </row>
    <row r="38847" spans="53:56" ht="15" x14ac:dyDescent="0.25">
      <c r="BA38847" s="91" t="s">
        <v>43480</v>
      </c>
      <c r="BB38847" s="91" t="s">
        <v>2898</v>
      </c>
      <c r="BC38847" s="91" t="s">
        <v>43346</v>
      </c>
      <c r="BD38847" s="423" t="s">
        <v>1301</v>
      </c>
    </row>
    <row r="38848" spans="53:56" ht="15" x14ac:dyDescent="0.25">
      <c r="BA38848" s="90" t="s">
        <v>43481</v>
      </c>
      <c r="BB38848" s="90" t="s">
        <v>2898</v>
      </c>
      <c r="BC38848" s="90" t="s">
        <v>43482</v>
      </c>
      <c r="BD38848" s="423" t="s">
        <v>1301</v>
      </c>
    </row>
    <row r="38849" spans="53:56" ht="15" x14ac:dyDescent="0.25">
      <c r="BA38849" s="91" t="s">
        <v>43483</v>
      </c>
      <c r="BB38849" s="91" t="s">
        <v>2898</v>
      </c>
      <c r="BC38849" s="91" t="s">
        <v>30908</v>
      </c>
      <c r="BD38849" s="423" t="s">
        <v>1301</v>
      </c>
    </row>
    <row r="38850" spans="53:56" ht="15" x14ac:dyDescent="0.25">
      <c r="BA38850" s="90" t="s">
        <v>43484</v>
      </c>
      <c r="BB38850" s="90" t="s">
        <v>2898</v>
      </c>
      <c r="BC38850" s="90" t="s">
        <v>43485</v>
      </c>
      <c r="BD38850" s="423" t="s">
        <v>1301</v>
      </c>
    </row>
    <row r="38851" spans="53:56" ht="15" x14ac:dyDescent="0.25">
      <c r="BA38851" s="91" t="s">
        <v>43486</v>
      </c>
      <c r="BB38851" s="91" t="s">
        <v>2898</v>
      </c>
      <c r="BC38851" s="91" t="s">
        <v>8736</v>
      </c>
      <c r="BD38851" s="423" t="s">
        <v>1301</v>
      </c>
    </row>
    <row r="38852" spans="53:56" ht="15" x14ac:dyDescent="0.25">
      <c r="BA38852" s="90" t="s">
        <v>43487</v>
      </c>
      <c r="BB38852" s="90" t="s">
        <v>2898</v>
      </c>
      <c r="BC38852" s="90" t="s">
        <v>43482</v>
      </c>
      <c r="BD38852" s="423" t="s">
        <v>1301</v>
      </c>
    </row>
    <row r="38853" spans="53:56" ht="15" x14ac:dyDescent="0.25">
      <c r="BA38853" s="91" t="s">
        <v>43488</v>
      </c>
      <c r="BB38853" s="91" t="s">
        <v>2898</v>
      </c>
      <c r="BC38853" s="91" t="s">
        <v>43485</v>
      </c>
      <c r="BD38853" s="423" t="s">
        <v>1301</v>
      </c>
    </row>
    <row r="38854" spans="53:56" ht="15" x14ac:dyDescent="0.25">
      <c r="BA38854" s="91" t="s">
        <v>43489</v>
      </c>
      <c r="BB38854" s="91" t="s">
        <v>2898</v>
      </c>
      <c r="BC38854" s="91" t="s">
        <v>43485</v>
      </c>
      <c r="BD38854" s="423" t="s">
        <v>1301</v>
      </c>
    </row>
    <row r="38855" spans="53:56" ht="15" x14ac:dyDescent="0.25">
      <c r="BA38855" s="90" t="s">
        <v>43490</v>
      </c>
      <c r="BB38855" s="90" t="s">
        <v>2898</v>
      </c>
      <c r="BC38855" s="90" t="s">
        <v>43485</v>
      </c>
      <c r="BD38855" s="423" t="s">
        <v>1301</v>
      </c>
    </row>
    <row r="38856" spans="53:56" ht="15" x14ac:dyDescent="0.25">
      <c r="BA38856" s="91" t="s">
        <v>43491</v>
      </c>
      <c r="BB38856" s="91" t="s">
        <v>2898</v>
      </c>
      <c r="BC38856" s="91" t="s">
        <v>43485</v>
      </c>
      <c r="BD38856" s="423" t="s">
        <v>1301</v>
      </c>
    </row>
    <row r="38857" spans="53:56" ht="15" x14ac:dyDescent="0.25">
      <c r="BA38857" s="90" t="s">
        <v>43492</v>
      </c>
      <c r="BB38857" s="90" t="s">
        <v>2898</v>
      </c>
      <c r="BC38857" s="90" t="s">
        <v>43485</v>
      </c>
      <c r="BD38857" s="423" t="s">
        <v>1301</v>
      </c>
    </row>
    <row r="38858" spans="53:56" ht="15" x14ac:dyDescent="0.25">
      <c r="BA38858" s="91" t="s">
        <v>43493</v>
      </c>
      <c r="BB38858" s="91" t="s">
        <v>2898</v>
      </c>
      <c r="BC38858" s="91" t="s">
        <v>30908</v>
      </c>
      <c r="BD38858" s="423" t="s">
        <v>1301</v>
      </c>
    </row>
    <row r="38859" spans="53:56" ht="15" x14ac:dyDescent="0.25">
      <c r="BA38859" s="90" t="s">
        <v>43494</v>
      </c>
      <c r="BB38859" s="90" t="s">
        <v>2898</v>
      </c>
      <c r="BC38859" s="90" t="s">
        <v>43495</v>
      </c>
      <c r="BD38859" s="423" t="s">
        <v>1301</v>
      </c>
    </row>
    <row r="38860" spans="53:56" ht="15" x14ac:dyDescent="0.25">
      <c r="BA38860" s="91" t="s">
        <v>43496</v>
      </c>
      <c r="BB38860" s="91" t="s">
        <v>2898</v>
      </c>
      <c r="BC38860" s="91" t="s">
        <v>8736</v>
      </c>
      <c r="BD38860" s="423" t="s">
        <v>1301</v>
      </c>
    </row>
    <row r="38861" spans="53:56" ht="15" x14ac:dyDescent="0.25">
      <c r="BA38861" s="90" t="s">
        <v>43497</v>
      </c>
      <c r="BB38861" s="90" t="s">
        <v>2898</v>
      </c>
      <c r="BC38861" s="90" t="s">
        <v>43495</v>
      </c>
      <c r="BD38861" s="423" t="s">
        <v>1301</v>
      </c>
    </row>
    <row r="38862" spans="53:56" ht="15" x14ac:dyDescent="0.25">
      <c r="BA38862" s="91" t="s">
        <v>43498</v>
      </c>
      <c r="BB38862" s="91" t="s">
        <v>2898</v>
      </c>
      <c r="BC38862" s="91" t="s">
        <v>43485</v>
      </c>
      <c r="BD38862" s="423" t="s">
        <v>1301</v>
      </c>
    </row>
    <row r="38863" spans="53:56" ht="15" x14ac:dyDescent="0.25">
      <c r="BA38863" s="90" t="s">
        <v>43499</v>
      </c>
      <c r="BB38863" s="90" t="s">
        <v>2898</v>
      </c>
      <c r="BC38863" s="90" t="s">
        <v>43485</v>
      </c>
      <c r="BD38863" s="423" t="s">
        <v>1301</v>
      </c>
    </row>
    <row r="38864" spans="53:56" ht="15" x14ac:dyDescent="0.25">
      <c r="BA38864" s="91" t="s">
        <v>43500</v>
      </c>
      <c r="BB38864" s="91" t="s">
        <v>2898</v>
      </c>
      <c r="BC38864" s="91" t="s">
        <v>43482</v>
      </c>
      <c r="BD38864" s="423" t="s">
        <v>1301</v>
      </c>
    </row>
    <row r="38865" spans="53:56" ht="15" x14ac:dyDescent="0.25">
      <c r="BA38865" s="90" t="s">
        <v>43501</v>
      </c>
      <c r="BB38865" s="90" t="s">
        <v>2898</v>
      </c>
      <c r="BC38865" s="90" t="s">
        <v>30908</v>
      </c>
      <c r="BD38865" s="423" t="s">
        <v>1301</v>
      </c>
    </row>
    <row r="38866" spans="53:56" ht="15" x14ac:dyDescent="0.25">
      <c r="BA38866" s="91" t="s">
        <v>43502</v>
      </c>
      <c r="BB38866" s="91" t="s">
        <v>2898</v>
      </c>
      <c r="BC38866" s="91" t="s">
        <v>43485</v>
      </c>
      <c r="BD38866" s="423" t="s">
        <v>1301</v>
      </c>
    </row>
    <row r="38867" spans="53:56" ht="15" x14ac:dyDescent="0.25">
      <c r="BA38867" s="90" t="s">
        <v>43503</v>
      </c>
      <c r="BB38867" s="90" t="s">
        <v>2898</v>
      </c>
      <c r="BC38867" s="90" t="s">
        <v>8736</v>
      </c>
      <c r="BD38867" s="423" t="s">
        <v>1301</v>
      </c>
    </row>
    <row r="38868" spans="53:56" ht="15" x14ac:dyDescent="0.25">
      <c r="BA38868" s="91" t="s">
        <v>43504</v>
      </c>
      <c r="BB38868" s="91" t="s">
        <v>2898</v>
      </c>
      <c r="BC38868" s="91" t="s">
        <v>30908</v>
      </c>
      <c r="BD38868" s="423" t="s">
        <v>1301</v>
      </c>
    </row>
    <row r="38869" spans="53:56" ht="15" x14ac:dyDescent="0.25">
      <c r="BA38869" s="90" t="s">
        <v>43505</v>
      </c>
      <c r="BB38869" s="90" t="s">
        <v>2898</v>
      </c>
      <c r="BC38869" s="90" t="s">
        <v>43482</v>
      </c>
      <c r="BD38869" s="423" t="s">
        <v>1301</v>
      </c>
    </row>
    <row r="38870" spans="53:56" ht="15" x14ac:dyDescent="0.25">
      <c r="BA38870" s="91" t="s">
        <v>43506</v>
      </c>
      <c r="BB38870" s="91" t="s">
        <v>2898</v>
      </c>
      <c r="BC38870" s="91" t="s">
        <v>30908</v>
      </c>
      <c r="BD38870" s="423" t="s">
        <v>1301</v>
      </c>
    </row>
    <row r="38871" spans="53:56" ht="15" x14ac:dyDescent="0.25">
      <c r="BA38871" s="90" t="s">
        <v>43507</v>
      </c>
      <c r="BB38871" s="90" t="s">
        <v>2898</v>
      </c>
      <c r="BC38871" s="90" t="s">
        <v>43485</v>
      </c>
      <c r="BD38871" s="423" t="s">
        <v>1301</v>
      </c>
    </row>
    <row r="38872" spans="53:56" ht="15" x14ac:dyDescent="0.25">
      <c r="BA38872" s="91" t="s">
        <v>43508</v>
      </c>
      <c r="BB38872" s="91" t="s">
        <v>2898</v>
      </c>
      <c r="BC38872" s="91" t="s">
        <v>8736</v>
      </c>
      <c r="BD38872" s="423" t="s">
        <v>1301</v>
      </c>
    </row>
    <row r="38873" spans="53:56" ht="15" x14ac:dyDescent="0.25">
      <c r="BA38873" s="90" t="s">
        <v>43509</v>
      </c>
      <c r="BB38873" s="90" t="s">
        <v>2898</v>
      </c>
      <c r="BC38873" s="90" t="s">
        <v>43485</v>
      </c>
      <c r="BD38873" s="423" t="s">
        <v>1301</v>
      </c>
    </row>
    <row r="38874" spans="53:56" ht="15" x14ac:dyDescent="0.25">
      <c r="BA38874" s="91" t="s">
        <v>43510</v>
      </c>
      <c r="BB38874" s="91" t="s">
        <v>2898</v>
      </c>
      <c r="BC38874" s="91" t="s">
        <v>43482</v>
      </c>
      <c r="BD38874" s="423" t="s">
        <v>1301</v>
      </c>
    </row>
    <row r="38875" spans="53:56" ht="15" x14ac:dyDescent="0.25">
      <c r="BA38875" s="91" t="s">
        <v>43511</v>
      </c>
      <c r="BB38875" s="91" t="s">
        <v>2898</v>
      </c>
      <c r="BC38875" s="91" t="s">
        <v>43485</v>
      </c>
      <c r="BD38875" s="423" t="s">
        <v>1301</v>
      </c>
    </row>
    <row r="38876" spans="53:56" ht="15" x14ac:dyDescent="0.25">
      <c r="BA38876" s="90" t="s">
        <v>43512</v>
      </c>
      <c r="BB38876" s="90" t="s">
        <v>2898</v>
      </c>
      <c r="BC38876" s="90" t="s">
        <v>30908</v>
      </c>
      <c r="BD38876" s="423" t="s">
        <v>1301</v>
      </c>
    </row>
    <row r="38877" spans="53:56" ht="15" x14ac:dyDescent="0.25">
      <c r="BA38877" s="91" t="s">
        <v>43513</v>
      </c>
      <c r="BB38877" s="91" t="s">
        <v>2898</v>
      </c>
      <c r="BC38877" s="91" t="s">
        <v>43485</v>
      </c>
      <c r="BD38877" s="423" t="s">
        <v>1301</v>
      </c>
    </row>
    <row r="38878" spans="53:56" ht="15" x14ac:dyDescent="0.25">
      <c r="BA38878" s="90" t="s">
        <v>43514</v>
      </c>
      <c r="BB38878" s="90" t="s">
        <v>2898</v>
      </c>
      <c r="BC38878" s="90" t="s">
        <v>8736</v>
      </c>
      <c r="BD38878" s="423" t="s">
        <v>1301</v>
      </c>
    </row>
    <row r="38879" spans="53:56" ht="15" x14ac:dyDescent="0.25">
      <c r="BA38879" s="90" t="s">
        <v>43515</v>
      </c>
      <c r="BB38879" s="90" t="s">
        <v>2898</v>
      </c>
      <c r="BC38879" s="90" t="s">
        <v>20688</v>
      </c>
      <c r="BD38879" s="423" t="s">
        <v>1301</v>
      </c>
    </row>
    <row r="38880" spans="53:56" ht="15" x14ac:dyDescent="0.25">
      <c r="BA38880" s="91" t="s">
        <v>43516</v>
      </c>
      <c r="BB38880" s="91" t="s">
        <v>2898</v>
      </c>
      <c r="BC38880" s="91" t="s">
        <v>43517</v>
      </c>
      <c r="BD38880" s="423" t="s">
        <v>1301</v>
      </c>
    </row>
    <row r="38881" spans="53:56" ht="15" x14ac:dyDescent="0.25">
      <c r="BA38881" s="90" t="s">
        <v>43518</v>
      </c>
      <c r="BB38881" s="90" t="s">
        <v>2898</v>
      </c>
      <c r="BC38881" s="90" t="s">
        <v>43519</v>
      </c>
      <c r="BD38881" s="423" t="s">
        <v>1301</v>
      </c>
    </row>
    <row r="38882" spans="53:56" ht="15" x14ac:dyDescent="0.25">
      <c r="BA38882" s="91" t="s">
        <v>43520</v>
      </c>
      <c r="BB38882" s="91" t="s">
        <v>2898</v>
      </c>
      <c r="BC38882" s="91" t="s">
        <v>43521</v>
      </c>
      <c r="BD38882" s="423" t="s">
        <v>1301</v>
      </c>
    </row>
    <row r="38883" spans="53:56" ht="15" x14ac:dyDescent="0.25">
      <c r="BA38883" s="91" t="s">
        <v>43522</v>
      </c>
      <c r="BB38883" s="91" t="s">
        <v>2898</v>
      </c>
      <c r="BC38883" s="91" t="s">
        <v>43521</v>
      </c>
      <c r="BD38883" s="423" t="s">
        <v>1301</v>
      </c>
    </row>
    <row r="38884" spans="53:56" ht="15" x14ac:dyDescent="0.25">
      <c r="BA38884" s="91" t="s">
        <v>43523</v>
      </c>
      <c r="BB38884" s="91" t="s">
        <v>2898</v>
      </c>
      <c r="BC38884" s="91" t="s">
        <v>43521</v>
      </c>
      <c r="BD38884" s="423" t="s">
        <v>1301</v>
      </c>
    </row>
    <row r="38885" spans="53:56" ht="15" x14ac:dyDescent="0.25">
      <c r="BA38885" s="90" t="s">
        <v>43524</v>
      </c>
      <c r="BB38885" s="90" t="s">
        <v>2898</v>
      </c>
      <c r="BC38885" s="90" t="s">
        <v>3225</v>
      </c>
      <c r="BD38885" s="423" t="s">
        <v>1301</v>
      </c>
    </row>
    <row r="38886" spans="53:56" ht="15" x14ac:dyDescent="0.25">
      <c r="BA38886" s="91" t="s">
        <v>43525</v>
      </c>
      <c r="BB38886" s="91" t="s">
        <v>2898</v>
      </c>
      <c r="BC38886" s="91" t="s">
        <v>32215</v>
      </c>
      <c r="BD38886" s="423" t="s">
        <v>1301</v>
      </c>
    </row>
    <row r="38887" spans="53:56" ht="15" x14ac:dyDescent="0.25">
      <c r="BA38887" s="90" t="s">
        <v>43526</v>
      </c>
      <c r="BB38887" s="90" t="s">
        <v>2898</v>
      </c>
      <c r="BC38887" s="90" t="s">
        <v>10809</v>
      </c>
      <c r="BD38887" s="423" t="s">
        <v>1301</v>
      </c>
    </row>
    <row r="38888" spans="53:56" ht="15" x14ac:dyDescent="0.25">
      <c r="BA38888" s="90" t="s">
        <v>43527</v>
      </c>
      <c r="BB38888" s="90" t="s">
        <v>2898</v>
      </c>
      <c r="BC38888" s="90" t="s">
        <v>32215</v>
      </c>
      <c r="BD38888" s="423" t="s">
        <v>1301</v>
      </c>
    </row>
    <row r="38889" spans="53:56" ht="15" x14ac:dyDescent="0.25">
      <c r="BA38889" s="91" t="s">
        <v>43528</v>
      </c>
      <c r="BB38889" s="91" t="s">
        <v>2898</v>
      </c>
      <c r="BC38889" s="91" t="s">
        <v>43334</v>
      </c>
      <c r="BD38889" s="423" t="s">
        <v>1301</v>
      </c>
    </row>
    <row r="38890" spans="53:56" ht="15" x14ac:dyDescent="0.25">
      <c r="BA38890" s="90" t="s">
        <v>43529</v>
      </c>
      <c r="BB38890" s="90" t="s">
        <v>2898</v>
      </c>
      <c r="BC38890" s="90" t="s">
        <v>43530</v>
      </c>
      <c r="BD38890" s="423" t="s">
        <v>1301</v>
      </c>
    </row>
    <row r="38891" spans="53:56" ht="15" x14ac:dyDescent="0.25">
      <c r="BA38891" s="91" t="s">
        <v>43531</v>
      </c>
      <c r="BB38891" s="91" t="s">
        <v>2898</v>
      </c>
      <c r="BC38891" s="91" t="s">
        <v>43532</v>
      </c>
      <c r="BD38891" s="423" t="s">
        <v>1301</v>
      </c>
    </row>
    <row r="38892" spans="53:56" ht="15" x14ac:dyDescent="0.25">
      <c r="BA38892" s="90" t="s">
        <v>43533</v>
      </c>
      <c r="BB38892" s="90" t="s">
        <v>2898</v>
      </c>
      <c r="BC38892" s="90" t="s">
        <v>10809</v>
      </c>
      <c r="BD38892" s="423" t="s">
        <v>1301</v>
      </c>
    </row>
    <row r="38893" spans="53:56" ht="15" x14ac:dyDescent="0.25">
      <c r="BA38893" s="91" t="s">
        <v>43534</v>
      </c>
      <c r="BB38893" s="91" t="s">
        <v>2898</v>
      </c>
      <c r="BC38893" s="91" t="s">
        <v>43517</v>
      </c>
      <c r="BD38893" s="423" t="s">
        <v>1301</v>
      </c>
    </row>
    <row r="38894" spans="53:56" ht="15" x14ac:dyDescent="0.25">
      <c r="BA38894" s="91" t="s">
        <v>43535</v>
      </c>
      <c r="BB38894" s="91" t="s">
        <v>2898</v>
      </c>
      <c r="BC38894" s="91" t="s">
        <v>20688</v>
      </c>
      <c r="BD38894" s="423" t="s">
        <v>1301</v>
      </c>
    </row>
    <row r="38895" spans="53:56" ht="15" x14ac:dyDescent="0.25">
      <c r="BA38895" s="90" t="s">
        <v>43536</v>
      </c>
      <c r="BB38895" s="90" t="s">
        <v>2898</v>
      </c>
      <c r="BC38895" s="90" t="s">
        <v>43519</v>
      </c>
      <c r="BD38895" s="423" t="s">
        <v>1301</v>
      </c>
    </row>
    <row r="38896" spans="53:56" ht="15" x14ac:dyDescent="0.25">
      <c r="BA38896" s="91" t="s">
        <v>43537</v>
      </c>
      <c r="BB38896" s="91" t="s">
        <v>2898</v>
      </c>
      <c r="BC38896" s="91" t="s">
        <v>43521</v>
      </c>
      <c r="BD38896" s="423" t="s">
        <v>1301</v>
      </c>
    </row>
    <row r="38897" spans="53:56" ht="15" x14ac:dyDescent="0.25">
      <c r="BA38897" s="90" t="s">
        <v>43538</v>
      </c>
      <c r="BB38897" s="90" t="s">
        <v>2898</v>
      </c>
      <c r="BC38897" s="90" t="s">
        <v>20688</v>
      </c>
      <c r="BD38897" s="423" t="s">
        <v>1301</v>
      </c>
    </row>
    <row r="38898" spans="53:56" ht="15" x14ac:dyDescent="0.25">
      <c r="BA38898" s="90" t="s">
        <v>43539</v>
      </c>
      <c r="BB38898" s="90" t="s">
        <v>2898</v>
      </c>
      <c r="BC38898" s="90" t="s">
        <v>43519</v>
      </c>
      <c r="BD38898" s="423" t="s">
        <v>1301</v>
      </c>
    </row>
    <row r="38899" spans="53:56" ht="15" x14ac:dyDescent="0.25">
      <c r="BA38899" s="91" t="s">
        <v>43540</v>
      </c>
      <c r="BB38899" s="91" t="s">
        <v>2898</v>
      </c>
      <c r="BC38899" s="91" t="s">
        <v>43517</v>
      </c>
      <c r="BD38899" s="423" t="s">
        <v>1301</v>
      </c>
    </row>
    <row r="38900" spans="53:56" ht="15" x14ac:dyDescent="0.25">
      <c r="BA38900" s="90" t="s">
        <v>43541</v>
      </c>
      <c r="BB38900" s="90" t="s">
        <v>2898</v>
      </c>
      <c r="BC38900" s="90" t="s">
        <v>43521</v>
      </c>
      <c r="BD38900" s="423" t="s">
        <v>1301</v>
      </c>
    </row>
    <row r="38901" spans="53:56" ht="15" x14ac:dyDescent="0.25">
      <c r="BA38901" s="91" t="s">
        <v>43542</v>
      </c>
      <c r="BB38901" s="91" t="s">
        <v>2898</v>
      </c>
      <c r="BC38901" s="91" t="s">
        <v>43517</v>
      </c>
      <c r="BD38901" s="423" t="s">
        <v>1301</v>
      </c>
    </row>
    <row r="38902" spans="53:56" ht="15" x14ac:dyDescent="0.25">
      <c r="BA38902" s="91" t="s">
        <v>43543</v>
      </c>
      <c r="BB38902" s="91" t="s">
        <v>2898</v>
      </c>
      <c r="BC38902" s="91" t="s">
        <v>10809</v>
      </c>
      <c r="BD38902" s="423" t="s">
        <v>1301</v>
      </c>
    </row>
    <row r="38903" spans="53:56" ht="15" x14ac:dyDescent="0.25">
      <c r="BA38903" s="90" t="s">
        <v>43544</v>
      </c>
      <c r="BB38903" s="90" t="s">
        <v>2898</v>
      </c>
      <c r="BC38903" s="90" t="s">
        <v>20688</v>
      </c>
      <c r="BD38903" s="423" t="s">
        <v>1301</v>
      </c>
    </row>
    <row r="38904" spans="53:56" ht="15" x14ac:dyDescent="0.25">
      <c r="BA38904" s="91" t="s">
        <v>43545</v>
      </c>
      <c r="BB38904" s="91" t="s">
        <v>2898</v>
      </c>
      <c r="BC38904" s="91" t="s">
        <v>43334</v>
      </c>
      <c r="BD38904" s="423" t="s">
        <v>1301</v>
      </c>
    </row>
    <row r="38905" spans="53:56" ht="15" x14ac:dyDescent="0.25">
      <c r="BA38905" s="90" t="s">
        <v>43546</v>
      </c>
      <c r="BB38905" s="90" t="s">
        <v>2898</v>
      </c>
      <c r="BC38905" s="90" t="s">
        <v>32215</v>
      </c>
      <c r="BD38905" s="423" t="s">
        <v>1301</v>
      </c>
    </row>
    <row r="38906" spans="53:56" ht="15" x14ac:dyDescent="0.25">
      <c r="BA38906" s="90" t="s">
        <v>43547</v>
      </c>
      <c r="BB38906" s="90" t="s">
        <v>2898</v>
      </c>
      <c r="BC38906" s="90" t="s">
        <v>43530</v>
      </c>
      <c r="BD38906" s="423" t="s">
        <v>1301</v>
      </c>
    </row>
    <row r="38907" spans="53:56" ht="15" x14ac:dyDescent="0.25">
      <c r="BA38907" s="91" t="s">
        <v>43548</v>
      </c>
      <c r="BB38907" s="91" t="s">
        <v>2898</v>
      </c>
      <c r="BC38907" s="91" t="s">
        <v>43517</v>
      </c>
      <c r="BD38907" s="423" t="s">
        <v>1301</v>
      </c>
    </row>
    <row r="38908" spans="53:56" ht="15" x14ac:dyDescent="0.25">
      <c r="BA38908" s="90" t="s">
        <v>43549</v>
      </c>
      <c r="BB38908" s="90" t="s">
        <v>2898</v>
      </c>
      <c r="BC38908" s="90" t="s">
        <v>32215</v>
      </c>
      <c r="BD38908" s="423" t="s">
        <v>1301</v>
      </c>
    </row>
    <row r="38909" spans="53:56" ht="15" x14ac:dyDescent="0.25">
      <c r="BA38909" s="91" t="s">
        <v>43550</v>
      </c>
      <c r="BB38909" s="91" t="s">
        <v>2898</v>
      </c>
      <c r="BC38909" s="91" t="s">
        <v>43519</v>
      </c>
      <c r="BD38909" s="423" t="s">
        <v>1301</v>
      </c>
    </row>
    <row r="38910" spans="53:56" ht="15" x14ac:dyDescent="0.25">
      <c r="BA38910" s="91" t="s">
        <v>43551</v>
      </c>
      <c r="BB38910" s="91" t="s">
        <v>2898</v>
      </c>
      <c r="BC38910" s="91" t="s">
        <v>43521</v>
      </c>
      <c r="BD38910" s="423" t="s">
        <v>1301</v>
      </c>
    </row>
    <row r="38911" spans="53:56" ht="15" x14ac:dyDescent="0.25">
      <c r="BA38911" s="90" t="s">
        <v>43552</v>
      </c>
      <c r="BB38911" s="90" t="s">
        <v>2898</v>
      </c>
      <c r="BC38911" s="90" t="s">
        <v>43334</v>
      </c>
      <c r="BD38911" s="423" t="s">
        <v>1301</v>
      </c>
    </row>
    <row r="38912" spans="53:56" ht="15" x14ac:dyDescent="0.25">
      <c r="BA38912" s="91" t="s">
        <v>43553</v>
      </c>
      <c r="BB38912" s="91" t="s">
        <v>2898</v>
      </c>
      <c r="BC38912" s="91" t="s">
        <v>10809</v>
      </c>
      <c r="BD38912" s="423" t="s">
        <v>1301</v>
      </c>
    </row>
    <row r="38913" spans="53:56" ht="15" x14ac:dyDescent="0.25">
      <c r="BA38913" s="90" t="s">
        <v>43554</v>
      </c>
      <c r="BB38913" s="90" t="s">
        <v>2898</v>
      </c>
      <c r="BC38913" s="90" t="s">
        <v>43521</v>
      </c>
      <c r="BD38913" s="423" t="s">
        <v>1301</v>
      </c>
    </row>
    <row r="38914" spans="53:56" ht="15" x14ac:dyDescent="0.25">
      <c r="BA38914" s="90" t="s">
        <v>43555</v>
      </c>
      <c r="BB38914" s="90" t="s">
        <v>2898</v>
      </c>
      <c r="BC38914" s="90" t="s">
        <v>3225</v>
      </c>
      <c r="BD38914" s="423" t="s">
        <v>1301</v>
      </c>
    </row>
    <row r="38915" spans="53:56" ht="15" x14ac:dyDescent="0.25">
      <c r="BA38915" s="91" t="s">
        <v>43556</v>
      </c>
      <c r="BB38915" s="91" t="s">
        <v>2898</v>
      </c>
      <c r="BC38915" s="91" t="s">
        <v>43334</v>
      </c>
      <c r="BD38915" s="423" t="s">
        <v>1301</v>
      </c>
    </row>
    <row r="38916" spans="53:56" ht="15" x14ac:dyDescent="0.25">
      <c r="BA38916" s="91" t="s">
        <v>43557</v>
      </c>
      <c r="BB38916" s="91" t="s">
        <v>2898</v>
      </c>
      <c r="BC38916" s="91" t="s">
        <v>20688</v>
      </c>
      <c r="BD38916" s="423" t="s">
        <v>1301</v>
      </c>
    </row>
    <row r="38917" spans="53:56" ht="15" x14ac:dyDescent="0.25">
      <c r="BA38917" s="90" t="s">
        <v>43558</v>
      </c>
      <c r="BB38917" s="90" t="s">
        <v>2898</v>
      </c>
      <c r="BC38917" s="90" t="s">
        <v>20688</v>
      </c>
      <c r="BD38917" s="423" t="s">
        <v>1301</v>
      </c>
    </row>
    <row r="38918" spans="53:56" ht="15" x14ac:dyDescent="0.25">
      <c r="BA38918" s="91" t="s">
        <v>43559</v>
      </c>
      <c r="BB38918" s="91" t="s">
        <v>2898</v>
      </c>
      <c r="BC38918" s="91" t="s">
        <v>43519</v>
      </c>
      <c r="BD38918" s="423" t="s">
        <v>1301</v>
      </c>
    </row>
    <row r="38919" spans="53:56" ht="15" x14ac:dyDescent="0.25">
      <c r="BA38919" s="90" t="s">
        <v>43560</v>
      </c>
      <c r="BB38919" s="90" t="s">
        <v>2898</v>
      </c>
      <c r="BC38919" s="90" t="s">
        <v>43521</v>
      </c>
      <c r="BD38919" s="423" t="s">
        <v>1301</v>
      </c>
    </row>
    <row r="38920" spans="53:56" ht="15" x14ac:dyDescent="0.25">
      <c r="BA38920" s="91" t="s">
        <v>43561</v>
      </c>
      <c r="BB38920" s="91" t="s">
        <v>2898</v>
      </c>
      <c r="BC38920" s="91" t="s">
        <v>43521</v>
      </c>
      <c r="BD38920" s="423" t="s">
        <v>1301</v>
      </c>
    </row>
    <row r="38921" spans="53:56" ht="15" x14ac:dyDescent="0.25">
      <c r="BA38921" s="91" t="s">
        <v>43562</v>
      </c>
      <c r="BB38921" s="91" t="s">
        <v>2898</v>
      </c>
      <c r="BC38921" s="91" t="s">
        <v>43521</v>
      </c>
      <c r="BD38921" s="423" t="s">
        <v>1301</v>
      </c>
    </row>
    <row r="38922" spans="53:56" ht="15" x14ac:dyDescent="0.25">
      <c r="BA38922" s="90" t="s">
        <v>43563</v>
      </c>
      <c r="BB38922" s="90" t="s">
        <v>2898</v>
      </c>
      <c r="BC38922" s="90" t="s">
        <v>10809</v>
      </c>
      <c r="BD38922" s="423" t="s">
        <v>1301</v>
      </c>
    </row>
    <row r="38923" spans="53:56" ht="15" x14ac:dyDescent="0.25">
      <c r="BA38923" s="91" t="s">
        <v>43564</v>
      </c>
      <c r="BB38923" s="91" t="s">
        <v>2898</v>
      </c>
      <c r="BC38923" s="91" t="s">
        <v>43532</v>
      </c>
      <c r="BD38923" s="423" t="s">
        <v>1301</v>
      </c>
    </row>
    <row r="38924" spans="53:56" ht="15" x14ac:dyDescent="0.25">
      <c r="BA38924" s="90" t="s">
        <v>43565</v>
      </c>
      <c r="BB38924" s="90" t="s">
        <v>2898</v>
      </c>
      <c r="BC38924" s="90" t="s">
        <v>43521</v>
      </c>
      <c r="BD38924" s="423" t="s">
        <v>1301</v>
      </c>
    </row>
    <row r="38925" spans="53:56" ht="15" x14ac:dyDescent="0.25">
      <c r="BA38925" s="90" t="s">
        <v>43566</v>
      </c>
      <c r="BB38925" s="90" t="s">
        <v>2898</v>
      </c>
      <c r="BC38925" s="90" t="s">
        <v>43530</v>
      </c>
      <c r="BD38925" s="423" t="s">
        <v>1301</v>
      </c>
    </row>
    <row r="38926" spans="53:56" ht="15" x14ac:dyDescent="0.25">
      <c r="BA38926" s="91" t="s">
        <v>43567</v>
      </c>
      <c r="BB38926" s="91" t="s">
        <v>2898</v>
      </c>
      <c r="BC38926" s="91" t="s">
        <v>43521</v>
      </c>
      <c r="BD38926" s="423" t="s">
        <v>1301</v>
      </c>
    </row>
    <row r="38927" spans="53:56" ht="15" x14ac:dyDescent="0.25">
      <c r="BA38927" s="90" t="s">
        <v>43568</v>
      </c>
      <c r="BB38927" s="90" t="s">
        <v>2898</v>
      </c>
      <c r="BC38927" s="90" t="s">
        <v>43532</v>
      </c>
      <c r="BD38927" s="423" t="s">
        <v>1301</v>
      </c>
    </row>
    <row r="38928" spans="53:56" ht="15" x14ac:dyDescent="0.25">
      <c r="BA38928" s="91" t="s">
        <v>43569</v>
      </c>
      <c r="BB38928" s="91" t="s">
        <v>2898</v>
      </c>
      <c r="BC38928" s="91" t="s">
        <v>43517</v>
      </c>
      <c r="BD38928" s="423" t="s">
        <v>1301</v>
      </c>
    </row>
    <row r="38929" spans="53:56" ht="15" x14ac:dyDescent="0.25">
      <c r="BA38929" s="91" t="s">
        <v>43570</v>
      </c>
      <c r="BB38929" s="91" t="s">
        <v>2898</v>
      </c>
      <c r="BC38929" s="91" t="s">
        <v>43334</v>
      </c>
      <c r="BD38929" s="423" t="s">
        <v>1301</v>
      </c>
    </row>
    <row r="38930" spans="53:56" ht="15" x14ac:dyDescent="0.25">
      <c r="BA38930" s="90" t="s">
        <v>43571</v>
      </c>
      <c r="BB38930" s="90" t="s">
        <v>2898</v>
      </c>
      <c r="BC38930" s="90" t="s">
        <v>43530</v>
      </c>
      <c r="BD38930" s="423" t="s">
        <v>1301</v>
      </c>
    </row>
    <row r="38931" spans="53:56" ht="15" x14ac:dyDescent="0.25">
      <c r="BA38931" s="91" t="s">
        <v>43572</v>
      </c>
      <c r="BB38931" s="91" t="s">
        <v>2898</v>
      </c>
      <c r="BC38931" s="91" t="s">
        <v>43485</v>
      </c>
      <c r="BD38931" s="423" t="s">
        <v>1301</v>
      </c>
    </row>
    <row r="38932" spans="53:56" ht="15" x14ac:dyDescent="0.25">
      <c r="BA38932" s="90" t="s">
        <v>43573</v>
      </c>
      <c r="BB38932" s="90" t="s">
        <v>2898</v>
      </c>
      <c r="BC38932" s="90" t="s">
        <v>3225</v>
      </c>
      <c r="BD38932" s="423" t="s">
        <v>1301</v>
      </c>
    </row>
    <row r="38933" spans="53:56" ht="15" x14ac:dyDescent="0.25">
      <c r="BA38933" s="90" t="s">
        <v>43574</v>
      </c>
      <c r="BB38933" s="90" t="s">
        <v>2898</v>
      </c>
      <c r="BC38933" s="90" t="s">
        <v>43521</v>
      </c>
      <c r="BD38933" s="423" t="s">
        <v>1301</v>
      </c>
    </row>
    <row r="38934" spans="53:56" ht="15" x14ac:dyDescent="0.25">
      <c r="BA38934" s="91" t="s">
        <v>43575</v>
      </c>
      <c r="BB38934" s="91" t="s">
        <v>2898</v>
      </c>
      <c r="BC38934" s="91" t="s">
        <v>32215</v>
      </c>
      <c r="BD38934" s="423" t="s">
        <v>1301</v>
      </c>
    </row>
    <row r="38935" spans="53:56" ht="15" x14ac:dyDescent="0.25">
      <c r="BA38935" s="90" t="s">
        <v>43576</v>
      </c>
      <c r="BB38935" s="90" t="s">
        <v>2898</v>
      </c>
      <c r="BC38935" s="90" t="s">
        <v>43334</v>
      </c>
      <c r="BD38935" s="423" t="s">
        <v>1301</v>
      </c>
    </row>
    <row r="38936" spans="53:56" ht="15" x14ac:dyDescent="0.25">
      <c r="BA38936" s="91" t="s">
        <v>43577</v>
      </c>
      <c r="BB38936" s="91" t="s">
        <v>2898</v>
      </c>
      <c r="BC38936" s="91" t="s">
        <v>43521</v>
      </c>
      <c r="BD38936" s="423" t="s">
        <v>1301</v>
      </c>
    </row>
    <row r="38937" spans="53:56" ht="15" x14ac:dyDescent="0.25">
      <c r="BA38937" s="91" t="s">
        <v>43578</v>
      </c>
      <c r="BB38937" s="91" t="s">
        <v>2898</v>
      </c>
      <c r="BC38937" s="91" t="s">
        <v>43521</v>
      </c>
      <c r="BD38937" s="423" t="s">
        <v>1301</v>
      </c>
    </row>
    <row r="38938" spans="53:56" ht="15" x14ac:dyDescent="0.25">
      <c r="BA38938" s="90" t="s">
        <v>43579</v>
      </c>
      <c r="BB38938" s="90" t="s">
        <v>2898</v>
      </c>
      <c r="BC38938" s="90" t="s">
        <v>43334</v>
      </c>
      <c r="BD38938" s="423" t="s">
        <v>1301</v>
      </c>
    </row>
    <row r="38939" spans="53:56" ht="15" x14ac:dyDescent="0.25">
      <c r="BA38939" s="91" t="s">
        <v>43580</v>
      </c>
      <c r="BB38939" s="91" t="s">
        <v>2898</v>
      </c>
      <c r="BC38939" s="91" t="s">
        <v>43334</v>
      </c>
      <c r="BD38939" s="423" t="s">
        <v>1301</v>
      </c>
    </row>
    <row r="38940" spans="53:56" ht="15" x14ac:dyDescent="0.25">
      <c r="BA38940" s="90" t="s">
        <v>43581</v>
      </c>
      <c r="BB38940" s="90" t="s">
        <v>2898</v>
      </c>
      <c r="BC38940" s="90" t="s">
        <v>43334</v>
      </c>
      <c r="BD38940" s="423" t="s">
        <v>1301</v>
      </c>
    </row>
    <row r="38941" spans="53:56" ht="15" x14ac:dyDescent="0.25">
      <c r="BA38941" s="90" t="s">
        <v>43582</v>
      </c>
      <c r="BB38941" s="90" t="s">
        <v>2898</v>
      </c>
      <c r="BC38941" s="90" t="s">
        <v>43334</v>
      </c>
      <c r="BD38941" s="423" t="s">
        <v>1301</v>
      </c>
    </row>
    <row r="38942" spans="53:56" ht="15" x14ac:dyDescent="0.25">
      <c r="BA38942" s="91" t="s">
        <v>43583</v>
      </c>
      <c r="BB38942" s="91" t="s">
        <v>2898</v>
      </c>
      <c r="BC38942" s="91" t="s">
        <v>43334</v>
      </c>
      <c r="BD38942" s="423" t="s">
        <v>1301</v>
      </c>
    </row>
    <row r="38943" spans="53:56" ht="15" x14ac:dyDescent="0.25">
      <c r="BA38943" s="90" t="s">
        <v>43584</v>
      </c>
      <c r="BB38943" s="90" t="s">
        <v>2898</v>
      </c>
      <c r="BC38943" s="90" t="s">
        <v>43334</v>
      </c>
      <c r="BD38943" s="423" t="s">
        <v>1301</v>
      </c>
    </row>
    <row r="38944" spans="53:56" ht="15" x14ac:dyDescent="0.25">
      <c r="BA38944" s="91" t="s">
        <v>43585</v>
      </c>
      <c r="BB38944" s="91" t="s">
        <v>2898</v>
      </c>
      <c r="BC38944" s="91" t="s">
        <v>43334</v>
      </c>
      <c r="BD38944" s="423" t="s">
        <v>1301</v>
      </c>
    </row>
    <row r="38945" spans="53:56" ht="15" x14ac:dyDescent="0.25">
      <c r="BA38945" s="91" t="s">
        <v>43586</v>
      </c>
      <c r="BB38945" s="91" t="s">
        <v>2898</v>
      </c>
      <c r="BC38945" s="91" t="s">
        <v>43334</v>
      </c>
      <c r="BD38945" s="423" t="s">
        <v>1301</v>
      </c>
    </row>
    <row r="38946" spans="53:56" ht="15" x14ac:dyDescent="0.25">
      <c r="BA38946" s="90" t="s">
        <v>43587</v>
      </c>
      <c r="BB38946" s="90" t="s">
        <v>2898</v>
      </c>
      <c r="BC38946" s="90" t="s">
        <v>43334</v>
      </c>
      <c r="BD38946" s="423" t="s">
        <v>1301</v>
      </c>
    </row>
    <row r="38947" spans="53:56" ht="15" x14ac:dyDescent="0.25">
      <c r="BA38947" s="91" t="s">
        <v>43588</v>
      </c>
      <c r="BB38947" s="91" t="s">
        <v>2898</v>
      </c>
      <c r="BC38947" s="91" t="s">
        <v>43334</v>
      </c>
      <c r="BD38947" s="423" t="s">
        <v>1301</v>
      </c>
    </row>
    <row r="38948" spans="53:56" ht="15" x14ac:dyDescent="0.25">
      <c r="BA38948" s="90" t="s">
        <v>43589</v>
      </c>
      <c r="BB38948" s="90" t="s">
        <v>2898</v>
      </c>
      <c r="BC38948" s="90" t="s">
        <v>43334</v>
      </c>
      <c r="BD38948" s="423" t="s">
        <v>1301</v>
      </c>
    </row>
    <row r="38949" spans="53:56" ht="15" x14ac:dyDescent="0.25">
      <c r="BA38949" s="90" t="s">
        <v>43590</v>
      </c>
      <c r="BB38949" s="90" t="s">
        <v>2898</v>
      </c>
      <c r="BC38949" s="90" t="s">
        <v>43334</v>
      </c>
      <c r="BD38949" s="423" t="s">
        <v>1301</v>
      </c>
    </row>
    <row r="38950" spans="53:56" ht="15" x14ac:dyDescent="0.25">
      <c r="BA38950" s="91" t="s">
        <v>43591</v>
      </c>
      <c r="BB38950" s="91" t="s">
        <v>2898</v>
      </c>
      <c r="BC38950" s="91" t="s">
        <v>43334</v>
      </c>
      <c r="BD38950" s="423" t="s">
        <v>1301</v>
      </c>
    </row>
    <row r="38951" spans="53:56" ht="15" x14ac:dyDescent="0.25">
      <c r="BA38951" s="90" t="s">
        <v>43592</v>
      </c>
      <c r="BB38951" s="90" t="s">
        <v>2898</v>
      </c>
      <c r="BC38951" s="90" t="s">
        <v>43334</v>
      </c>
      <c r="BD38951" s="423" t="s">
        <v>1301</v>
      </c>
    </row>
    <row r="38952" spans="53:56" ht="15" x14ac:dyDescent="0.25">
      <c r="BA38952" s="91" t="s">
        <v>43593</v>
      </c>
      <c r="BB38952" s="91" t="s">
        <v>2898</v>
      </c>
      <c r="BC38952" s="91" t="s">
        <v>43334</v>
      </c>
      <c r="BD38952" s="423" t="s">
        <v>1301</v>
      </c>
    </row>
    <row r="38953" spans="53:56" ht="15" x14ac:dyDescent="0.25">
      <c r="BA38953" s="91" t="s">
        <v>43594</v>
      </c>
      <c r="BB38953" s="91" t="s">
        <v>2898</v>
      </c>
      <c r="BC38953" s="91" t="s">
        <v>43334</v>
      </c>
      <c r="BD38953" s="423" t="s">
        <v>1301</v>
      </c>
    </row>
    <row r="38954" spans="53:56" ht="15" x14ac:dyDescent="0.25">
      <c r="BA38954" s="91" t="s">
        <v>43595</v>
      </c>
      <c r="BB38954" s="91" t="s">
        <v>2898</v>
      </c>
      <c r="BC38954" s="91" t="s">
        <v>43334</v>
      </c>
      <c r="BD38954" s="423" t="s">
        <v>1301</v>
      </c>
    </row>
    <row r="38955" spans="53:56" ht="15" x14ac:dyDescent="0.25">
      <c r="BA38955" s="90" t="s">
        <v>43596</v>
      </c>
      <c r="BB38955" s="90" t="s">
        <v>2898</v>
      </c>
      <c r="BC38955" s="90" t="s">
        <v>43334</v>
      </c>
      <c r="BD38955" s="423" t="s">
        <v>1301</v>
      </c>
    </row>
    <row r="38956" spans="53:56" ht="15" x14ac:dyDescent="0.25">
      <c r="BA38956" s="90" t="s">
        <v>43597</v>
      </c>
      <c r="BB38956" s="90" t="s">
        <v>2898</v>
      </c>
      <c r="BC38956" s="90" t="s">
        <v>43334</v>
      </c>
      <c r="BD38956" s="423" t="s">
        <v>1301</v>
      </c>
    </row>
    <row r="38957" spans="53:56" ht="15" x14ac:dyDescent="0.25">
      <c r="BA38957" s="91" t="s">
        <v>43598</v>
      </c>
      <c r="BB38957" s="91" t="s">
        <v>2898</v>
      </c>
      <c r="BC38957" s="91" t="s">
        <v>43334</v>
      </c>
      <c r="BD38957" s="423" t="s">
        <v>1301</v>
      </c>
    </row>
    <row r="38958" spans="53:56" ht="15" x14ac:dyDescent="0.25">
      <c r="BA38958" s="90" t="s">
        <v>43599</v>
      </c>
      <c r="BB38958" s="90" t="s">
        <v>2898</v>
      </c>
      <c r="BC38958" s="90" t="s">
        <v>43334</v>
      </c>
      <c r="BD38958" s="423" t="s">
        <v>1301</v>
      </c>
    </row>
    <row r="38959" spans="53:56" ht="15" x14ac:dyDescent="0.25">
      <c r="BA38959" s="90" t="s">
        <v>43600</v>
      </c>
      <c r="BB38959" s="90" t="s">
        <v>2898</v>
      </c>
      <c r="BC38959" s="90" t="s">
        <v>43334</v>
      </c>
      <c r="BD38959" s="423" t="s">
        <v>1301</v>
      </c>
    </row>
    <row r="38960" spans="53:56" ht="15" x14ac:dyDescent="0.25">
      <c r="BA38960" s="91" t="s">
        <v>43601</v>
      </c>
      <c r="BB38960" s="91" t="s">
        <v>2898</v>
      </c>
      <c r="BC38960" s="91" t="s">
        <v>43334</v>
      </c>
      <c r="BD38960" s="423" t="s">
        <v>1301</v>
      </c>
    </row>
    <row r="38961" spans="53:56" ht="15" x14ac:dyDescent="0.25">
      <c r="BA38961" s="90" t="s">
        <v>43602</v>
      </c>
      <c r="BB38961" s="90" t="s">
        <v>2898</v>
      </c>
      <c r="BC38961" s="90" t="s">
        <v>43334</v>
      </c>
      <c r="BD38961" s="423" t="s">
        <v>1301</v>
      </c>
    </row>
    <row r="38962" spans="53:56" ht="15" x14ac:dyDescent="0.25">
      <c r="BA38962" s="91" t="s">
        <v>43603</v>
      </c>
      <c r="BB38962" s="91" t="s">
        <v>2898</v>
      </c>
      <c r="BC38962" s="91" t="s">
        <v>43334</v>
      </c>
      <c r="BD38962" s="423" t="s">
        <v>1301</v>
      </c>
    </row>
    <row r="38963" spans="53:56" ht="15" x14ac:dyDescent="0.25">
      <c r="BA38963" s="90" t="s">
        <v>43604</v>
      </c>
      <c r="BB38963" s="90" t="s">
        <v>2898</v>
      </c>
      <c r="BC38963" s="90" t="s">
        <v>43334</v>
      </c>
      <c r="BD38963" s="423" t="s">
        <v>1301</v>
      </c>
    </row>
    <row r="38964" spans="53:56" ht="15" x14ac:dyDescent="0.25">
      <c r="BA38964" s="91" t="s">
        <v>43605</v>
      </c>
      <c r="BB38964" s="91" t="s">
        <v>2898</v>
      </c>
      <c r="BC38964" s="91" t="s">
        <v>43334</v>
      </c>
      <c r="BD38964" s="423" t="s">
        <v>1301</v>
      </c>
    </row>
    <row r="38965" spans="53:56" ht="15" x14ac:dyDescent="0.25">
      <c r="BA38965" s="90" t="s">
        <v>43606</v>
      </c>
      <c r="BB38965" s="90" t="s">
        <v>2898</v>
      </c>
      <c r="BC38965" s="90" t="s">
        <v>43334</v>
      </c>
      <c r="BD38965" s="423" t="s">
        <v>1301</v>
      </c>
    </row>
    <row r="38966" spans="53:56" ht="15" x14ac:dyDescent="0.25">
      <c r="BA38966" s="91" t="s">
        <v>43607</v>
      </c>
      <c r="BB38966" s="91" t="s">
        <v>2898</v>
      </c>
      <c r="BC38966" s="91" t="s">
        <v>43334</v>
      </c>
      <c r="BD38966" s="423" t="s">
        <v>1301</v>
      </c>
    </row>
    <row r="38967" spans="53:56" ht="15" x14ac:dyDescent="0.25">
      <c r="BA38967" s="90" t="s">
        <v>43608</v>
      </c>
      <c r="BB38967" s="90" t="s">
        <v>2898</v>
      </c>
      <c r="BC38967" s="90" t="s">
        <v>43334</v>
      </c>
      <c r="BD38967" s="423" t="s">
        <v>1301</v>
      </c>
    </row>
    <row r="38968" spans="53:56" ht="15" x14ac:dyDescent="0.25">
      <c r="BA38968" s="91" t="s">
        <v>43609</v>
      </c>
      <c r="BB38968" s="91" t="s">
        <v>2898</v>
      </c>
      <c r="BC38968" s="91" t="s">
        <v>43334</v>
      </c>
      <c r="BD38968" s="423" t="s">
        <v>1301</v>
      </c>
    </row>
    <row r="38969" spans="53:56" ht="15" x14ac:dyDescent="0.25">
      <c r="BA38969" s="90" t="s">
        <v>43610</v>
      </c>
      <c r="BB38969" s="90" t="s">
        <v>2898</v>
      </c>
      <c r="BC38969" s="90" t="s">
        <v>43334</v>
      </c>
      <c r="BD38969" s="423" t="s">
        <v>1301</v>
      </c>
    </row>
    <row r="38970" spans="53:56" ht="15" x14ac:dyDescent="0.25">
      <c r="BA38970" s="91" t="s">
        <v>43611</v>
      </c>
      <c r="BB38970" s="91" t="s">
        <v>2898</v>
      </c>
      <c r="BC38970" s="91" t="s">
        <v>43334</v>
      </c>
      <c r="BD38970" s="423" t="s">
        <v>1301</v>
      </c>
    </row>
    <row r="38971" spans="53:56" ht="15" x14ac:dyDescent="0.25">
      <c r="BA38971" s="90" t="s">
        <v>43612</v>
      </c>
      <c r="BB38971" s="90" t="s">
        <v>2898</v>
      </c>
      <c r="BC38971" s="90" t="s">
        <v>43334</v>
      </c>
      <c r="BD38971" s="423" t="s">
        <v>1301</v>
      </c>
    </row>
    <row r="38972" spans="53:56" ht="15" x14ac:dyDescent="0.25">
      <c r="BA38972" s="91" t="s">
        <v>43613</v>
      </c>
      <c r="BB38972" s="91" t="s">
        <v>2898</v>
      </c>
      <c r="BC38972" s="91" t="s">
        <v>43334</v>
      </c>
      <c r="BD38972" s="423" t="s">
        <v>1301</v>
      </c>
    </row>
    <row r="38973" spans="53:56" ht="15" x14ac:dyDescent="0.25">
      <c r="BA38973" s="90" t="s">
        <v>43614</v>
      </c>
      <c r="BB38973" s="90" t="s">
        <v>2898</v>
      </c>
      <c r="BC38973" s="90" t="s">
        <v>43334</v>
      </c>
      <c r="BD38973" s="423" t="s">
        <v>1301</v>
      </c>
    </row>
    <row r="38974" spans="53:56" ht="15" x14ac:dyDescent="0.25">
      <c r="BA38974" s="91" t="s">
        <v>43615</v>
      </c>
      <c r="BB38974" s="91" t="s">
        <v>2898</v>
      </c>
      <c r="BC38974" s="91" t="s">
        <v>43334</v>
      </c>
      <c r="BD38974" s="423" t="s">
        <v>1301</v>
      </c>
    </row>
    <row r="38975" spans="53:56" ht="15" x14ac:dyDescent="0.25">
      <c r="BA38975" s="90" t="s">
        <v>43616</v>
      </c>
      <c r="BB38975" s="90" t="s">
        <v>2898</v>
      </c>
      <c r="BC38975" s="90" t="s">
        <v>43334</v>
      </c>
      <c r="BD38975" s="423" t="s">
        <v>1301</v>
      </c>
    </row>
    <row r="38976" spans="53:56" ht="15" x14ac:dyDescent="0.25">
      <c r="BA38976" s="90" t="s">
        <v>43617</v>
      </c>
      <c r="BB38976" s="90" t="s">
        <v>2898</v>
      </c>
      <c r="BC38976" s="90" t="s">
        <v>43618</v>
      </c>
      <c r="BD38976" s="423" t="s">
        <v>1301</v>
      </c>
    </row>
    <row r="38977" spans="53:56" ht="15" x14ac:dyDescent="0.25">
      <c r="BA38977" s="91" t="s">
        <v>43619</v>
      </c>
      <c r="BB38977" s="91" t="s">
        <v>2898</v>
      </c>
      <c r="BC38977" s="91" t="s">
        <v>43620</v>
      </c>
      <c r="BD38977" s="423" t="s">
        <v>1301</v>
      </c>
    </row>
    <row r="38978" spans="53:56" ht="15" x14ac:dyDescent="0.25">
      <c r="BA38978" s="90" t="s">
        <v>43621</v>
      </c>
      <c r="BB38978" s="90" t="s">
        <v>2898</v>
      </c>
      <c r="BC38978" s="90" t="s">
        <v>43618</v>
      </c>
      <c r="BD38978" s="423" t="s">
        <v>1301</v>
      </c>
    </row>
    <row r="38979" spans="53:56" ht="15" x14ac:dyDescent="0.25">
      <c r="BA38979" s="91" t="s">
        <v>43622</v>
      </c>
      <c r="BB38979" s="91" t="s">
        <v>2898</v>
      </c>
      <c r="BC38979" s="91" t="s">
        <v>43623</v>
      </c>
      <c r="BD38979" s="423" t="s">
        <v>1301</v>
      </c>
    </row>
    <row r="38980" spans="53:56" ht="15" x14ac:dyDescent="0.25">
      <c r="BA38980" s="90" t="s">
        <v>43624</v>
      </c>
      <c r="BB38980" s="90" t="s">
        <v>2898</v>
      </c>
      <c r="BC38980" s="90" t="s">
        <v>43625</v>
      </c>
      <c r="BD38980" s="423" t="s">
        <v>1301</v>
      </c>
    </row>
    <row r="38981" spans="53:56" ht="15" x14ac:dyDescent="0.25">
      <c r="BA38981" s="91" t="s">
        <v>43626</v>
      </c>
      <c r="BB38981" s="91" t="s">
        <v>2898</v>
      </c>
      <c r="BC38981" s="91" t="s">
        <v>43495</v>
      </c>
      <c r="BD38981" s="423" t="s">
        <v>1301</v>
      </c>
    </row>
    <row r="38982" spans="53:56" ht="15" x14ac:dyDescent="0.25">
      <c r="BA38982" s="90" t="s">
        <v>43627</v>
      </c>
      <c r="BB38982" s="90" t="s">
        <v>2898</v>
      </c>
      <c r="BC38982" s="90" t="s">
        <v>43620</v>
      </c>
      <c r="BD38982" s="423" t="s">
        <v>1301</v>
      </c>
    </row>
    <row r="38983" spans="53:56" ht="15" x14ac:dyDescent="0.25">
      <c r="BA38983" s="91" t="s">
        <v>43628</v>
      </c>
      <c r="BB38983" s="91" t="s">
        <v>2898</v>
      </c>
      <c r="BC38983" s="91" t="s">
        <v>43623</v>
      </c>
      <c r="BD38983" s="423" t="s">
        <v>1301</v>
      </c>
    </row>
    <row r="38984" spans="53:56" ht="15" x14ac:dyDescent="0.25">
      <c r="BA38984" s="90" t="s">
        <v>43629</v>
      </c>
      <c r="BB38984" s="90" t="s">
        <v>2898</v>
      </c>
      <c r="BC38984" s="90" t="s">
        <v>43618</v>
      </c>
      <c r="BD38984" s="423" t="s">
        <v>1301</v>
      </c>
    </row>
    <row r="38985" spans="53:56" ht="15" x14ac:dyDescent="0.25">
      <c r="BA38985" s="91" t="s">
        <v>43630</v>
      </c>
      <c r="BB38985" s="91" t="s">
        <v>2898</v>
      </c>
      <c r="BC38985" s="91" t="s">
        <v>43623</v>
      </c>
      <c r="BD38985" s="423" t="s">
        <v>1301</v>
      </c>
    </row>
    <row r="38986" spans="53:56" ht="15" x14ac:dyDescent="0.25">
      <c r="BA38986" s="90" t="s">
        <v>43631</v>
      </c>
      <c r="BB38986" s="90" t="s">
        <v>2898</v>
      </c>
      <c r="BC38986" s="90" t="s">
        <v>43620</v>
      </c>
      <c r="BD38986" s="423" t="s">
        <v>1301</v>
      </c>
    </row>
    <row r="38987" spans="53:56" ht="15" x14ac:dyDescent="0.25">
      <c r="BA38987" s="91" t="s">
        <v>43632</v>
      </c>
      <c r="BB38987" s="91" t="s">
        <v>2898</v>
      </c>
      <c r="BC38987" s="91" t="s">
        <v>43623</v>
      </c>
      <c r="BD38987" s="423" t="s">
        <v>1301</v>
      </c>
    </row>
    <row r="38988" spans="53:56" ht="15" x14ac:dyDescent="0.25">
      <c r="BA38988" s="90" t="s">
        <v>43633</v>
      </c>
      <c r="BB38988" s="90" t="s">
        <v>2898</v>
      </c>
      <c r="BC38988" s="90" t="s">
        <v>43618</v>
      </c>
      <c r="BD38988" s="423" t="s">
        <v>1301</v>
      </c>
    </row>
    <row r="38989" spans="53:56" ht="15" x14ac:dyDescent="0.25">
      <c r="BA38989" s="91" t="s">
        <v>43634</v>
      </c>
      <c r="BB38989" s="91" t="s">
        <v>2898</v>
      </c>
      <c r="BC38989" s="91" t="s">
        <v>43618</v>
      </c>
      <c r="BD38989" s="423" t="s">
        <v>1301</v>
      </c>
    </row>
    <row r="38990" spans="53:56" ht="15" x14ac:dyDescent="0.25">
      <c r="BA38990" s="91" t="s">
        <v>43635</v>
      </c>
      <c r="BB38990" s="91" t="s">
        <v>2898</v>
      </c>
      <c r="BC38990" s="91" t="s">
        <v>43618</v>
      </c>
      <c r="BD38990" s="423" t="s">
        <v>1301</v>
      </c>
    </row>
    <row r="38991" spans="53:56" ht="15" x14ac:dyDescent="0.25">
      <c r="BA38991" s="90" t="s">
        <v>43636</v>
      </c>
      <c r="BB38991" s="90" t="s">
        <v>2898</v>
      </c>
      <c r="BC38991" s="90" t="s">
        <v>43623</v>
      </c>
      <c r="BD38991" s="423" t="s">
        <v>1301</v>
      </c>
    </row>
    <row r="38992" spans="53:56" ht="15" x14ac:dyDescent="0.25">
      <c r="BA38992" s="90" t="s">
        <v>43637</v>
      </c>
      <c r="BB38992" s="90" t="s">
        <v>2898</v>
      </c>
      <c r="BC38992" s="90" t="s">
        <v>43623</v>
      </c>
      <c r="BD38992" s="423" t="s">
        <v>1301</v>
      </c>
    </row>
    <row r="38993" spans="53:56" ht="15" x14ac:dyDescent="0.25">
      <c r="BA38993" s="91" t="s">
        <v>43638</v>
      </c>
      <c r="BB38993" s="91" t="s">
        <v>2898</v>
      </c>
      <c r="BC38993" s="91" t="s">
        <v>43495</v>
      </c>
      <c r="BD38993" s="423" t="s">
        <v>1301</v>
      </c>
    </row>
    <row r="38994" spans="53:56" ht="15" x14ac:dyDescent="0.25">
      <c r="BA38994" s="90" t="s">
        <v>43639</v>
      </c>
      <c r="BB38994" s="90" t="s">
        <v>2898</v>
      </c>
      <c r="BC38994" s="90" t="s">
        <v>43640</v>
      </c>
      <c r="BD38994" s="423" t="s">
        <v>1301</v>
      </c>
    </row>
    <row r="38995" spans="53:56" ht="15" x14ac:dyDescent="0.25">
      <c r="BA38995" s="91" t="s">
        <v>43641</v>
      </c>
      <c r="BB38995" s="91" t="s">
        <v>2898</v>
      </c>
      <c r="BC38995" s="91" t="s">
        <v>43623</v>
      </c>
      <c r="BD38995" s="423" t="s">
        <v>1301</v>
      </c>
    </row>
    <row r="38996" spans="53:56" ht="15" x14ac:dyDescent="0.25">
      <c r="BA38996" s="90" t="s">
        <v>43642</v>
      </c>
      <c r="BB38996" s="90" t="s">
        <v>2898</v>
      </c>
      <c r="BC38996" s="90" t="s">
        <v>43625</v>
      </c>
      <c r="BD38996" s="423" t="s">
        <v>1301</v>
      </c>
    </row>
    <row r="38997" spans="53:56" ht="15" x14ac:dyDescent="0.25">
      <c r="BA38997" s="91" t="s">
        <v>43643</v>
      </c>
      <c r="BB38997" s="91" t="s">
        <v>2898</v>
      </c>
      <c r="BC38997" s="91" t="s">
        <v>30908</v>
      </c>
      <c r="BD38997" s="423" t="s">
        <v>1301</v>
      </c>
    </row>
    <row r="38998" spans="53:56" ht="15" x14ac:dyDescent="0.25">
      <c r="BA38998" s="90" t="s">
        <v>43644</v>
      </c>
      <c r="BB38998" s="90" t="s">
        <v>2898</v>
      </c>
      <c r="BC38998" s="90" t="s">
        <v>43640</v>
      </c>
      <c r="BD38998" s="423" t="s">
        <v>1301</v>
      </c>
    </row>
    <row r="38999" spans="53:56" ht="15" x14ac:dyDescent="0.25">
      <c r="BA38999" s="91" t="s">
        <v>43645</v>
      </c>
      <c r="BB38999" s="91" t="s">
        <v>2898</v>
      </c>
      <c r="BC38999" s="91" t="s">
        <v>43495</v>
      </c>
      <c r="BD38999" s="423" t="s">
        <v>1301</v>
      </c>
    </row>
    <row r="39000" spans="53:56" ht="15" x14ac:dyDescent="0.25">
      <c r="BA39000" s="90" t="s">
        <v>43646</v>
      </c>
      <c r="BB39000" s="90" t="s">
        <v>2898</v>
      </c>
      <c r="BC39000" s="90" t="s">
        <v>43618</v>
      </c>
      <c r="BD39000" s="423" t="s">
        <v>1301</v>
      </c>
    </row>
    <row r="39001" spans="53:56" ht="15" x14ac:dyDescent="0.25">
      <c r="BA39001" s="91" t="s">
        <v>43647</v>
      </c>
      <c r="BB39001" s="91" t="s">
        <v>2898</v>
      </c>
      <c r="BC39001" s="91" t="s">
        <v>43495</v>
      </c>
      <c r="BD39001" s="423" t="s">
        <v>1301</v>
      </c>
    </row>
    <row r="39002" spans="53:56" ht="15" x14ac:dyDescent="0.25">
      <c r="BA39002" s="90" t="s">
        <v>43648</v>
      </c>
      <c r="BB39002" s="90" t="s">
        <v>2898</v>
      </c>
      <c r="BC39002" s="90" t="s">
        <v>43618</v>
      </c>
      <c r="BD39002" s="423" t="s">
        <v>1301</v>
      </c>
    </row>
    <row r="39003" spans="53:56" ht="15" x14ac:dyDescent="0.25">
      <c r="BA39003" s="91" t="s">
        <v>43649</v>
      </c>
      <c r="BB39003" s="91" t="s">
        <v>2898</v>
      </c>
      <c r="BC39003" s="91" t="s">
        <v>43623</v>
      </c>
      <c r="BD39003" s="423" t="s">
        <v>1301</v>
      </c>
    </row>
    <row r="39004" spans="53:56" ht="15" x14ac:dyDescent="0.25">
      <c r="BA39004" s="90" t="s">
        <v>43650</v>
      </c>
      <c r="BB39004" s="90" t="s">
        <v>2898</v>
      </c>
      <c r="BC39004" s="90" t="s">
        <v>43620</v>
      </c>
      <c r="BD39004" s="423" t="s">
        <v>1301</v>
      </c>
    </row>
    <row r="39005" spans="53:56" ht="15" x14ac:dyDescent="0.25">
      <c r="BA39005" s="91" t="s">
        <v>43651</v>
      </c>
      <c r="BB39005" s="91" t="s">
        <v>2898</v>
      </c>
      <c r="BC39005" s="91" t="s">
        <v>43620</v>
      </c>
      <c r="BD39005" s="423" t="s">
        <v>1301</v>
      </c>
    </row>
    <row r="39006" spans="53:56" ht="15" x14ac:dyDescent="0.25">
      <c r="BA39006" s="90" t="s">
        <v>43652</v>
      </c>
      <c r="BB39006" s="90" t="s">
        <v>2898</v>
      </c>
      <c r="BC39006" s="90" t="s">
        <v>43623</v>
      </c>
      <c r="BD39006" s="423" t="s">
        <v>1301</v>
      </c>
    </row>
    <row r="39007" spans="53:56" ht="15" x14ac:dyDescent="0.25">
      <c r="BA39007" s="91" t="s">
        <v>43653</v>
      </c>
      <c r="BB39007" s="91" t="s">
        <v>2898</v>
      </c>
      <c r="BC39007" s="91" t="s">
        <v>43623</v>
      </c>
      <c r="BD39007" s="423" t="s">
        <v>1301</v>
      </c>
    </row>
    <row r="39008" spans="53:56" ht="15" x14ac:dyDescent="0.25">
      <c r="BA39008" s="90" t="s">
        <v>43654</v>
      </c>
      <c r="BB39008" s="90" t="s">
        <v>2898</v>
      </c>
      <c r="BC39008" s="90" t="s">
        <v>43618</v>
      </c>
      <c r="BD39008" s="423" t="s">
        <v>1301</v>
      </c>
    </row>
    <row r="39009" spans="53:56" ht="15" x14ac:dyDescent="0.25">
      <c r="BA39009" s="91" t="s">
        <v>43655</v>
      </c>
      <c r="BB39009" s="91" t="s">
        <v>2898</v>
      </c>
      <c r="BC39009" s="91" t="s">
        <v>43495</v>
      </c>
      <c r="BD39009" s="423" t="s">
        <v>1301</v>
      </c>
    </row>
    <row r="39010" spans="53:56" ht="15" x14ac:dyDescent="0.25">
      <c r="BA39010" s="90" t="s">
        <v>43656</v>
      </c>
      <c r="BB39010" s="90" t="s">
        <v>2898</v>
      </c>
      <c r="BC39010" s="90" t="s">
        <v>43495</v>
      </c>
      <c r="BD39010" s="423" t="s">
        <v>1301</v>
      </c>
    </row>
    <row r="39011" spans="53:56" ht="15" x14ac:dyDescent="0.25">
      <c r="BA39011" s="91" t="s">
        <v>43657</v>
      </c>
      <c r="BB39011" s="91" t="s">
        <v>2898</v>
      </c>
      <c r="BC39011" s="91" t="s">
        <v>43625</v>
      </c>
      <c r="BD39011" s="423" t="s">
        <v>1301</v>
      </c>
    </row>
    <row r="39012" spans="53:56" ht="15" x14ac:dyDescent="0.25">
      <c r="BA39012" s="90" t="s">
        <v>43658</v>
      </c>
      <c r="BB39012" s="90" t="s">
        <v>2898</v>
      </c>
      <c r="BC39012" s="90" t="s">
        <v>43620</v>
      </c>
      <c r="BD39012" s="423" t="s">
        <v>1301</v>
      </c>
    </row>
    <row r="39013" spans="53:56" ht="15" x14ac:dyDescent="0.25">
      <c r="BA39013" s="91" t="s">
        <v>43659</v>
      </c>
      <c r="BB39013" s="91" t="s">
        <v>2898</v>
      </c>
      <c r="BC39013" s="91" t="s">
        <v>43625</v>
      </c>
      <c r="BD39013" s="423" t="s">
        <v>1301</v>
      </c>
    </row>
    <row r="39014" spans="53:56" ht="15" x14ac:dyDescent="0.25">
      <c r="BA39014" s="90" t="s">
        <v>43660</v>
      </c>
      <c r="BB39014" s="90" t="s">
        <v>2898</v>
      </c>
      <c r="BC39014" s="90" t="s">
        <v>43623</v>
      </c>
      <c r="BD39014" s="423" t="s">
        <v>1301</v>
      </c>
    </row>
    <row r="39015" spans="53:56" ht="15" x14ac:dyDescent="0.25">
      <c r="BA39015" s="91" t="s">
        <v>43661</v>
      </c>
      <c r="BB39015" s="91" t="s">
        <v>2898</v>
      </c>
      <c r="BC39015" s="91" t="s">
        <v>43620</v>
      </c>
      <c r="BD39015" s="423" t="s">
        <v>1301</v>
      </c>
    </row>
    <row r="39016" spans="53:56" ht="15" x14ac:dyDescent="0.25">
      <c r="BA39016" s="90" t="s">
        <v>43662</v>
      </c>
      <c r="BB39016" s="90" t="s">
        <v>2898</v>
      </c>
      <c r="BC39016" s="90" t="s">
        <v>43620</v>
      </c>
      <c r="BD39016" s="423" t="s">
        <v>1301</v>
      </c>
    </row>
    <row r="39017" spans="53:56" ht="15" x14ac:dyDescent="0.25">
      <c r="BA39017" s="91" t="s">
        <v>43663</v>
      </c>
      <c r="BB39017" s="91" t="s">
        <v>2898</v>
      </c>
      <c r="BC39017" s="91" t="s">
        <v>43640</v>
      </c>
      <c r="BD39017" s="423" t="s">
        <v>1301</v>
      </c>
    </row>
    <row r="39018" spans="53:56" ht="15" x14ac:dyDescent="0.25">
      <c r="BA39018" s="90" t="s">
        <v>43664</v>
      </c>
      <c r="BB39018" s="90" t="s">
        <v>2898</v>
      </c>
      <c r="BC39018" s="90" t="s">
        <v>43623</v>
      </c>
      <c r="BD39018" s="423" t="s">
        <v>1301</v>
      </c>
    </row>
    <row r="39019" spans="53:56" ht="15" x14ac:dyDescent="0.25">
      <c r="BA39019" s="91" t="s">
        <v>43665</v>
      </c>
      <c r="BB39019" s="91" t="s">
        <v>2898</v>
      </c>
      <c r="BC39019" s="91" t="s">
        <v>43625</v>
      </c>
      <c r="BD39019" s="423" t="s">
        <v>1301</v>
      </c>
    </row>
    <row r="39020" spans="53:56" ht="15" x14ac:dyDescent="0.25">
      <c r="BA39020" s="90" t="s">
        <v>43666</v>
      </c>
      <c r="BB39020" s="90" t="s">
        <v>2898</v>
      </c>
      <c r="BC39020" s="90" t="s">
        <v>43618</v>
      </c>
      <c r="BD39020" s="423" t="s">
        <v>1301</v>
      </c>
    </row>
    <row r="39021" spans="53:56" ht="15" x14ac:dyDescent="0.25">
      <c r="BA39021" s="91" t="s">
        <v>43667</v>
      </c>
      <c r="BB39021" s="91" t="s">
        <v>2898</v>
      </c>
      <c r="BC39021" s="91" t="s">
        <v>43495</v>
      </c>
      <c r="BD39021" s="423" t="s">
        <v>1301</v>
      </c>
    </row>
    <row r="39022" spans="53:56" ht="15" x14ac:dyDescent="0.25">
      <c r="BA39022" s="90" t="s">
        <v>43668</v>
      </c>
      <c r="BB39022" s="90" t="s">
        <v>2898</v>
      </c>
      <c r="BC39022" s="90" t="s">
        <v>43623</v>
      </c>
      <c r="BD39022" s="423" t="s">
        <v>1301</v>
      </c>
    </row>
    <row r="39023" spans="53:56" ht="15" x14ac:dyDescent="0.25">
      <c r="BA39023" s="91" t="s">
        <v>43669</v>
      </c>
      <c r="BB39023" s="91" t="s">
        <v>2898</v>
      </c>
      <c r="BC39023" s="91" t="s">
        <v>43495</v>
      </c>
      <c r="BD39023" s="423" t="s">
        <v>1301</v>
      </c>
    </row>
    <row r="39024" spans="53:56" ht="15" x14ac:dyDescent="0.25">
      <c r="BA39024" s="90" t="s">
        <v>43670</v>
      </c>
      <c r="BB39024" s="90" t="s">
        <v>2898</v>
      </c>
      <c r="BC39024" s="90" t="s">
        <v>43618</v>
      </c>
      <c r="BD39024" s="423" t="s">
        <v>1301</v>
      </c>
    </row>
    <row r="39025" spans="53:56" ht="15" x14ac:dyDescent="0.25">
      <c r="BA39025" s="91" t="s">
        <v>43671</v>
      </c>
      <c r="BB39025" s="91" t="s">
        <v>2898</v>
      </c>
      <c r="BC39025" s="91" t="s">
        <v>43623</v>
      </c>
      <c r="BD39025" s="423" t="s">
        <v>1301</v>
      </c>
    </row>
    <row r="39026" spans="53:56" ht="15" x14ac:dyDescent="0.25">
      <c r="BA39026" s="90" t="s">
        <v>43672</v>
      </c>
      <c r="BB39026" s="90" t="s">
        <v>2898</v>
      </c>
      <c r="BC39026" s="90" t="s">
        <v>43640</v>
      </c>
      <c r="BD39026" s="423" t="s">
        <v>1301</v>
      </c>
    </row>
    <row r="39027" spans="53:56" ht="15" x14ac:dyDescent="0.25">
      <c r="BA39027" s="91" t="s">
        <v>43673</v>
      </c>
      <c r="BB39027" s="91" t="s">
        <v>2898</v>
      </c>
      <c r="BC39027" s="91" t="s">
        <v>43623</v>
      </c>
      <c r="BD39027" s="423" t="s">
        <v>1301</v>
      </c>
    </row>
    <row r="39028" spans="53:56" ht="15" x14ac:dyDescent="0.25">
      <c r="BA39028" s="90" t="s">
        <v>43674</v>
      </c>
      <c r="BB39028" s="90" t="s">
        <v>2898</v>
      </c>
      <c r="BC39028" s="90" t="s">
        <v>43623</v>
      </c>
      <c r="BD39028" s="423" t="s">
        <v>1301</v>
      </c>
    </row>
    <row r="39029" spans="53:56" ht="15" x14ac:dyDescent="0.25">
      <c r="BA39029" s="91" t="s">
        <v>43675</v>
      </c>
      <c r="BB39029" s="91" t="s">
        <v>2898</v>
      </c>
      <c r="BC39029" s="91" t="s">
        <v>43623</v>
      </c>
      <c r="BD39029" s="423" t="s">
        <v>1301</v>
      </c>
    </row>
    <row r="39030" spans="53:56" ht="15" x14ac:dyDescent="0.25">
      <c r="BA39030" s="90" t="s">
        <v>43676</v>
      </c>
      <c r="BB39030" s="90" t="s">
        <v>2898</v>
      </c>
      <c r="BC39030" s="90" t="s">
        <v>43640</v>
      </c>
      <c r="BD39030" s="423" t="s">
        <v>1301</v>
      </c>
    </row>
    <row r="39031" spans="53:56" ht="15" x14ac:dyDescent="0.25">
      <c r="BA39031" s="91" t="s">
        <v>43677</v>
      </c>
      <c r="BB39031" s="91" t="s">
        <v>2898</v>
      </c>
      <c r="BC39031" s="91" t="s">
        <v>43620</v>
      </c>
      <c r="BD39031" s="423" t="s">
        <v>1301</v>
      </c>
    </row>
    <row r="39032" spans="53:56" ht="15" x14ac:dyDescent="0.25">
      <c r="BA39032" s="91" t="s">
        <v>43678</v>
      </c>
      <c r="BB39032" s="91" t="s">
        <v>2898</v>
      </c>
      <c r="BC39032" s="91" t="s">
        <v>43620</v>
      </c>
      <c r="BD39032" s="423" t="s">
        <v>1301</v>
      </c>
    </row>
    <row r="39033" spans="53:56" ht="15" x14ac:dyDescent="0.25">
      <c r="BA39033" s="91" t="s">
        <v>43679</v>
      </c>
      <c r="BB39033" s="91" t="s">
        <v>2898</v>
      </c>
      <c r="BC39033" s="91" t="s">
        <v>43618</v>
      </c>
      <c r="BD39033" s="423" t="s">
        <v>1301</v>
      </c>
    </row>
    <row r="39034" spans="53:56" ht="15" x14ac:dyDescent="0.25">
      <c r="BA39034" s="90" t="s">
        <v>43680</v>
      </c>
      <c r="BB39034" s="90" t="s">
        <v>2898</v>
      </c>
      <c r="BC39034" s="90" t="s">
        <v>43640</v>
      </c>
      <c r="BD39034" s="423" t="s">
        <v>1301</v>
      </c>
    </row>
    <row r="39035" spans="53:56" ht="15" x14ac:dyDescent="0.25">
      <c r="BA39035" s="91" t="s">
        <v>43681</v>
      </c>
      <c r="BB39035" s="91" t="s">
        <v>2898</v>
      </c>
      <c r="BC39035" s="91" t="s">
        <v>43495</v>
      </c>
      <c r="BD39035" s="423" t="s">
        <v>1301</v>
      </c>
    </row>
    <row r="39036" spans="53:56" ht="15" x14ac:dyDescent="0.25">
      <c r="BA39036" s="90" t="s">
        <v>43682</v>
      </c>
      <c r="BB39036" s="90" t="s">
        <v>2898</v>
      </c>
      <c r="BC39036" s="90" t="s">
        <v>43495</v>
      </c>
      <c r="BD39036" s="423" t="s">
        <v>1301</v>
      </c>
    </row>
    <row r="39037" spans="53:56" ht="15" x14ac:dyDescent="0.25">
      <c r="BA39037" s="91" t="s">
        <v>43683</v>
      </c>
      <c r="BB39037" s="91" t="s">
        <v>2898</v>
      </c>
      <c r="BC39037" s="91" t="s">
        <v>43620</v>
      </c>
      <c r="BD39037" s="423" t="s">
        <v>1301</v>
      </c>
    </row>
    <row r="39038" spans="53:56" ht="15" x14ac:dyDescent="0.25">
      <c r="BA39038" s="91" t="s">
        <v>43684</v>
      </c>
      <c r="BB39038" s="91" t="s">
        <v>2898</v>
      </c>
      <c r="BC39038" s="91" t="s">
        <v>43620</v>
      </c>
      <c r="BD39038" s="423" t="s">
        <v>1301</v>
      </c>
    </row>
    <row r="39039" spans="53:56" ht="15" x14ac:dyDescent="0.25">
      <c r="BA39039" s="90" t="s">
        <v>43685</v>
      </c>
      <c r="BB39039" s="90" t="s">
        <v>2898</v>
      </c>
      <c r="BC39039" s="90" t="s">
        <v>43618</v>
      </c>
      <c r="BD39039" s="423" t="s">
        <v>1301</v>
      </c>
    </row>
    <row r="39040" spans="53:56" ht="15" x14ac:dyDescent="0.25">
      <c r="BA39040" s="90" t="s">
        <v>43686</v>
      </c>
      <c r="BB39040" s="90" t="s">
        <v>2898</v>
      </c>
      <c r="BC39040" s="90" t="s">
        <v>43618</v>
      </c>
      <c r="BD39040" s="423" t="s">
        <v>1301</v>
      </c>
    </row>
    <row r="39041" spans="53:56" ht="15" x14ac:dyDescent="0.25">
      <c r="BA39041" s="91" t="s">
        <v>43687</v>
      </c>
      <c r="BB39041" s="91" t="s">
        <v>2898</v>
      </c>
      <c r="BC39041" s="91" t="s">
        <v>43623</v>
      </c>
      <c r="BD39041" s="423" t="s">
        <v>1301</v>
      </c>
    </row>
    <row r="39042" spans="53:56" ht="15" x14ac:dyDescent="0.25">
      <c r="BA39042" s="91" t="s">
        <v>43688</v>
      </c>
      <c r="BB39042" s="91" t="s">
        <v>7490</v>
      </c>
      <c r="BC39042" s="91" t="s">
        <v>43689</v>
      </c>
      <c r="BD39042" s="423" t="s">
        <v>1301</v>
      </c>
    </row>
    <row r="39043" spans="53:56" ht="15" x14ac:dyDescent="0.25">
      <c r="BA39043" s="90" t="s">
        <v>43690</v>
      </c>
      <c r="BB39043" s="90" t="s">
        <v>7490</v>
      </c>
      <c r="BC39043" s="90" t="s">
        <v>43689</v>
      </c>
      <c r="BD39043" s="423" t="s">
        <v>1301</v>
      </c>
    </row>
    <row r="39044" spans="53:56" ht="15" x14ac:dyDescent="0.25">
      <c r="BA39044" s="90" t="s">
        <v>43691</v>
      </c>
      <c r="BB39044" s="90" t="s">
        <v>7490</v>
      </c>
      <c r="BC39044" s="90" t="s">
        <v>43692</v>
      </c>
      <c r="BD39044" s="423" t="s">
        <v>1301</v>
      </c>
    </row>
    <row r="39045" spans="53:56" ht="15" x14ac:dyDescent="0.25">
      <c r="BA39045" s="91" t="s">
        <v>43693</v>
      </c>
      <c r="BB39045" s="91" t="s">
        <v>7490</v>
      </c>
      <c r="BC39045" s="91" t="s">
        <v>43692</v>
      </c>
      <c r="BD39045" s="423" t="s">
        <v>1301</v>
      </c>
    </row>
    <row r="39046" spans="53:56" ht="15" x14ac:dyDescent="0.25">
      <c r="BA39046" s="90" t="s">
        <v>43694</v>
      </c>
      <c r="BB39046" s="90" t="s">
        <v>7490</v>
      </c>
      <c r="BC39046" s="90" t="s">
        <v>28832</v>
      </c>
      <c r="BD39046" s="423" t="s">
        <v>1301</v>
      </c>
    </row>
    <row r="39047" spans="53:56" ht="15" x14ac:dyDescent="0.25">
      <c r="BA39047" s="90" t="s">
        <v>43694</v>
      </c>
      <c r="BB39047" s="90" t="s">
        <v>7490</v>
      </c>
      <c r="BC39047" s="90" t="s">
        <v>43692</v>
      </c>
      <c r="BD39047" s="423" t="s">
        <v>1301</v>
      </c>
    </row>
    <row r="39048" spans="53:56" ht="15" x14ac:dyDescent="0.25">
      <c r="BA39048" s="90" t="s">
        <v>43695</v>
      </c>
      <c r="BB39048" s="90" t="s">
        <v>7490</v>
      </c>
      <c r="BC39048" s="90" t="s">
        <v>43696</v>
      </c>
      <c r="BD39048" s="423" t="s">
        <v>1301</v>
      </c>
    </row>
    <row r="39049" spans="53:56" ht="15" x14ac:dyDescent="0.25">
      <c r="BA39049" s="91" t="s">
        <v>43697</v>
      </c>
      <c r="BB39049" s="91" t="s">
        <v>7490</v>
      </c>
      <c r="BC39049" s="91" t="s">
        <v>43689</v>
      </c>
      <c r="BD39049" s="423" t="s">
        <v>1301</v>
      </c>
    </row>
    <row r="39050" spans="53:56" ht="15" x14ac:dyDescent="0.25">
      <c r="BA39050" s="91" t="s">
        <v>43698</v>
      </c>
      <c r="BB39050" s="91" t="s">
        <v>7490</v>
      </c>
      <c r="BC39050" s="91" t="s">
        <v>43699</v>
      </c>
      <c r="BD39050" s="423" t="s">
        <v>1301</v>
      </c>
    </row>
    <row r="39051" spans="53:56" ht="15" x14ac:dyDescent="0.25">
      <c r="BA39051" s="91" t="s">
        <v>43700</v>
      </c>
      <c r="BB39051" s="91" t="s">
        <v>7490</v>
      </c>
      <c r="BC39051" s="91" t="s">
        <v>43696</v>
      </c>
      <c r="BD39051" s="423" t="s">
        <v>1301</v>
      </c>
    </row>
    <row r="39052" spans="53:56" ht="15" x14ac:dyDescent="0.25">
      <c r="BA39052" s="90" t="s">
        <v>43701</v>
      </c>
      <c r="BB39052" s="90" t="s">
        <v>7490</v>
      </c>
      <c r="BC39052" s="90" t="s">
        <v>28832</v>
      </c>
      <c r="BD39052" s="423" t="s">
        <v>1301</v>
      </c>
    </row>
    <row r="39053" spans="53:56" ht="15" x14ac:dyDescent="0.25">
      <c r="BA39053" s="91" t="s">
        <v>43702</v>
      </c>
      <c r="BB39053" s="91" t="s">
        <v>7490</v>
      </c>
      <c r="BC39053" s="91" t="s">
        <v>28832</v>
      </c>
      <c r="BD39053" s="423" t="s">
        <v>1301</v>
      </c>
    </row>
    <row r="39054" spans="53:56" ht="15" x14ac:dyDescent="0.25">
      <c r="BA39054" s="90" t="s">
        <v>43703</v>
      </c>
      <c r="BB39054" s="90" t="s">
        <v>7490</v>
      </c>
      <c r="BC39054" s="90" t="s">
        <v>43689</v>
      </c>
      <c r="BD39054" s="423" t="s">
        <v>1301</v>
      </c>
    </row>
    <row r="39055" spans="53:56" ht="15" x14ac:dyDescent="0.25">
      <c r="BA39055" s="91" t="s">
        <v>43704</v>
      </c>
      <c r="BB39055" s="91" t="s">
        <v>7490</v>
      </c>
      <c r="BC39055" s="91" t="s">
        <v>43692</v>
      </c>
      <c r="BD39055" s="423" t="s">
        <v>1301</v>
      </c>
    </row>
    <row r="39056" spans="53:56" ht="15" x14ac:dyDescent="0.25">
      <c r="BA39056" s="90" t="s">
        <v>43705</v>
      </c>
      <c r="BB39056" s="90" t="s">
        <v>7490</v>
      </c>
      <c r="BC39056" s="90" t="s">
        <v>28832</v>
      </c>
      <c r="BD39056" s="423" t="s">
        <v>1301</v>
      </c>
    </row>
    <row r="39057" spans="53:56" ht="15" x14ac:dyDescent="0.25">
      <c r="BA39057" s="90" t="s">
        <v>43706</v>
      </c>
      <c r="BB39057" s="90" t="s">
        <v>7490</v>
      </c>
      <c r="BC39057" s="90" t="s">
        <v>28832</v>
      </c>
      <c r="BD39057" s="423" t="s">
        <v>1301</v>
      </c>
    </row>
    <row r="39058" spans="53:56" ht="15" x14ac:dyDescent="0.25">
      <c r="BA39058" s="91" t="s">
        <v>43707</v>
      </c>
      <c r="BB39058" s="91" t="s">
        <v>7490</v>
      </c>
      <c r="BC39058" s="91" t="s">
        <v>28832</v>
      </c>
      <c r="BD39058" s="423" t="s">
        <v>1301</v>
      </c>
    </row>
    <row r="39059" spans="53:56" ht="15" x14ac:dyDescent="0.25">
      <c r="BA39059" s="90" t="s">
        <v>43708</v>
      </c>
      <c r="BB39059" s="90" t="s">
        <v>7490</v>
      </c>
      <c r="BC39059" s="90" t="s">
        <v>24481</v>
      </c>
      <c r="BD39059" s="423" t="s">
        <v>1301</v>
      </c>
    </row>
    <row r="39060" spans="53:56" ht="15" x14ac:dyDescent="0.25">
      <c r="BA39060" s="91" t="s">
        <v>43709</v>
      </c>
      <c r="BB39060" s="91" t="s">
        <v>7490</v>
      </c>
      <c r="BC39060" s="91" t="s">
        <v>14875</v>
      </c>
      <c r="BD39060" s="423" t="s">
        <v>1301</v>
      </c>
    </row>
    <row r="39061" spans="53:56" ht="15" x14ac:dyDescent="0.25">
      <c r="BA39061" s="91" t="s">
        <v>43710</v>
      </c>
      <c r="BB39061" s="91" t="s">
        <v>7490</v>
      </c>
      <c r="BC39061" s="91" t="s">
        <v>43696</v>
      </c>
      <c r="BD39061" s="423" t="s">
        <v>1301</v>
      </c>
    </row>
    <row r="39062" spans="53:56" ht="15" x14ac:dyDescent="0.25">
      <c r="BA39062" s="90" t="s">
        <v>43711</v>
      </c>
      <c r="BB39062" s="90" t="s">
        <v>7490</v>
      </c>
      <c r="BC39062" s="90" t="s">
        <v>43689</v>
      </c>
      <c r="BD39062" s="423" t="s">
        <v>1301</v>
      </c>
    </row>
    <row r="39063" spans="53:56" ht="15" x14ac:dyDescent="0.25">
      <c r="BA39063" s="91" t="s">
        <v>43712</v>
      </c>
      <c r="BB39063" s="91" t="s">
        <v>7490</v>
      </c>
      <c r="BC39063" s="91" t="s">
        <v>43713</v>
      </c>
      <c r="BD39063" s="423" t="s">
        <v>1301</v>
      </c>
    </row>
    <row r="39064" spans="53:56" ht="15" x14ac:dyDescent="0.25">
      <c r="BA39064" s="90" t="s">
        <v>43714</v>
      </c>
      <c r="BB39064" s="90" t="s">
        <v>7490</v>
      </c>
      <c r="BC39064" s="90" t="s">
        <v>43715</v>
      </c>
      <c r="BD39064" s="423" t="s">
        <v>1301</v>
      </c>
    </row>
    <row r="39065" spans="53:56" ht="15" x14ac:dyDescent="0.25">
      <c r="BA39065" s="90" t="s">
        <v>43716</v>
      </c>
      <c r="BB39065" s="90" t="s">
        <v>7490</v>
      </c>
      <c r="BC39065" s="90" t="s">
        <v>24481</v>
      </c>
      <c r="BD39065" s="423" t="s">
        <v>1301</v>
      </c>
    </row>
    <row r="39066" spans="53:56" ht="15" x14ac:dyDescent="0.25">
      <c r="BA39066" s="91" t="s">
        <v>43717</v>
      </c>
      <c r="BB39066" s="91" t="s">
        <v>7490</v>
      </c>
      <c r="BC39066" s="91" t="s">
        <v>28832</v>
      </c>
      <c r="BD39066" s="423" t="s">
        <v>1301</v>
      </c>
    </row>
    <row r="39067" spans="53:56" ht="15" x14ac:dyDescent="0.25">
      <c r="BA39067" s="90" t="s">
        <v>43718</v>
      </c>
      <c r="BB39067" s="90" t="s">
        <v>7490</v>
      </c>
      <c r="BC39067" s="90" t="s">
        <v>43699</v>
      </c>
      <c r="BD39067" s="423" t="s">
        <v>1301</v>
      </c>
    </row>
    <row r="39068" spans="53:56" ht="15" x14ac:dyDescent="0.25">
      <c r="BA39068" s="91" t="s">
        <v>43719</v>
      </c>
      <c r="BB39068" s="91" t="s">
        <v>7490</v>
      </c>
      <c r="BC39068" s="91" t="s">
        <v>43689</v>
      </c>
      <c r="BD39068" s="423" t="s">
        <v>1301</v>
      </c>
    </row>
    <row r="39069" spans="53:56" ht="15" x14ac:dyDescent="0.25">
      <c r="BA39069" s="91" t="s">
        <v>43720</v>
      </c>
      <c r="BB39069" s="91" t="s">
        <v>7490</v>
      </c>
      <c r="BC39069" s="91" t="s">
        <v>43721</v>
      </c>
      <c r="BD39069" s="423" t="s">
        <v>1301</v>
      </c>
    </row>
    <row r="39070" spans="53:56" ht="15" x14ac:dyDescent="0.25">
      <c r="BA39070" s="90" t="s">
        <v>43722</v>
      </c>
      <c r="BB39070" s="90" t="s">
        <v>7490</v>
      </c>
      <c r="BC39070" s="90" t="s">
        <v>43713</v>
      </c>
      <c r="BD39070" s="423" t="s">
        <v>1301</v>
      </c>
    </row>
    <row r="39071" spans="53:56" ht="15" x14ac:dyDescent="0.25">
      <c r="BA39071" s="91" t="s">
        <v>43723</v>
      </c>
      <c r="BB39071" s="91" t="s">
        <v>7490</v>
      </c>
      <c r="BC39071" s="91" t="s">
        <v>43699</v>
      </c>
      <c r="BD39071" s="423" t="s">
        <v>1301</v>
      </c>
    </row>
    <row r="39072" spans="53:56" ht="15" x14ac:dyDescent="0.25">
      <c r="BA39072" s="90" t="s">
        <v>43724</v>
      </c>
      <c r="BB39072" s="90" t="s">
        <v>7490</v>
      </c>
      <c r="BC39072" s="90" t="s">
        <v>43689</v>
      </c>
      <c r="BD39072" s="423" t="s">
        <v>1301</v>
      </c>
    </row>
    <row r="39073" spans="53:56" ht="15" x14ac:dyDescent="0.25">
      <c r="BA39073" s="90" t="s">
        <v>43725</v>
      </c>
      <c r="BB39073" s="90" t="s">
        <v>7490</v>
      </c>
      <c r="BC39073" s="90" t="s">
        <v>43726</v>
      </c>
      <c r="BD39073" s="423" t="s">
        <v>1301</v>
      </c>
    </row>
    <row r="39074" spans="53:56" ht="15" x14ac:dyDescent="0.25">
      <c r="BA39074" s="91" t="s">
        <v>43727</v>
      </c>
      <c r="BB39074" s="91" t="s">
        <v>7490</v>
      </c>
      <c r="BC39074" s="91" t="s">
        <v>24481</v>
      </c>
      <c r="BD39074" s="423" t="s">
        <v>1301</v>
      </c>
    </row>
    <row r="39075" spans="53:56" ht="15" x14ac:dyDescent="0.25">
      <c r="BA39075" s="90" t="s">
        <v>43728</v>
      </c>
      <c r="BB39075" s="90" t="s">
        <v>7490</v>
      </c>
      <c r="BC39075" s="90" t="s">
        <v>43713</v>
      </c>
      <c r="BD39075" s="423" t="s">
        <v>1301</v>
      </c>
    </row>
    <row r="39076" spans="53:56" ht="15" x14ac:dyDescent="0.25">
      <c r="BA39076" s="91" t="s">
        <v>43729</v>
      </c>
      <c r="BB39076" s="91" t="s">
        <v>7490</v>
      </c>
      <c r="BC39076" s="91" t="s">
        <v>43699</v>
      </c>
      <c r="BD39076" s="423" t="s">
        <v>1301</v>
      </c>
    </row>
    <row r="39077" spans="53:56" ht="15" x14ac:dyDescent="0.25">
      <c r="BA39077" s="91" t="s">
        <v>43730</v>
      </c>
      <c r="BB39077" s="91" t="s">
        <v>7490</v>
      </c>
      <c r="BC39077" s="473" t="s">
        <v>43731</v>
      </c>
      <c r="BD39077" s="423" t="s">
        <v>1301</v>
      </c>
    </row>
    <row r="39078" spans="53:56" ht="15" x14ac:dyDescent="0.25">
      <c r="BA39078" s="90" t="s">
        <v>43732</v>
      </c>
      <c r="BB39078" s="90" t="s">
        <v>7490</v>
      </c>
      <c r="BC39078" s="90" t="s">
        <v>28832</v>
      </c>
      <c r="BD39078" s="423" t="s">
        <v>1301</v>
      </c>
    </row>
    <row r="39079" spans="53:56" ht="15" x14ac:dyDescent="0.25">
      <c r="BA39079" s="91" t="s">
        <v>43733</v>
      </c>
      <c r="BB39079" s="91" t="s">
        <v>7490</v>
      </c>
      <c r="BC39079" s="91" t="s">
        <v>43721</v>
      </c>
      <c r="BD39079" s="423" t="s">
        <v>1301</v>
      </c>
    </row>
    <row r="39080" spans="53:56" ht="15" x14ac:dyDescent="0.25">
      <c r="BA39080" s="90" t="s">
        <v>43734</v>
      </c>
      <c r="BB39080" s="90" t="s">
        <v>7490</v>
      </c>
      <c r="BC39080" s="90" t="s">
        <v>43699</v>
      </c>
      <c r="BD39080" s="423" t="s">
        <v>1301</v>
      </c>
    </row>
    <row r="39081" spans="53:56" ht="15" x14ac:dyDescent="0.25">
      <c r="BA39081" s="91" t="s">
        <v>43735</v>
      </c>
      <c r="BB39081" s="91" t="s">
        <v>7490</v>
      </c>
      <c r="BC39081" s="91" t="s">
        <v>28832</v>
      </c>
      <c r="BD39081" s="423" t="s">
        <v>1301</v>
      </c>
    </row>
    <row r="39082" spans="53:56" ht="15" x14ac:dyDescent="0.25">
      <c r="BA39082" s="90" t="s">
        <v>43736</v>
      </c>
      <c r="BB39082" s="90" t="s">
        <v>7490</v>
      </c>
      <c r="BC39082" s="90" t="s">
        <v>28832</v>
      </c>
      <c r="BD39082" s="423" t="s">
        <v>1301</v>
      </c>
    </row>
    <row r="39083" spans="53:56" ht="15" x14ac:dyDescent="0.25">
      <c r="BA39083" s="90" t="s">
        <v>43737</v>
      </c>
      <c r="BB39083" s="90" t="s">
        <v>7490</v>
      </c>
      <c r="BC39083" s="90" t="s">
        <v>43692</v>
      </c>
      <c r="BD39083" s="423" t="s">
        <v>1301</v>
      </c>
    </row>
    <row r="39084" spans="53:56" ht="15" x14ac:dyDescent="0.25">
      <c r="BA39084" s="90" t="s">
        <v>43738</v>
      </c>
      <c r="BB39084" s="90" t="s">
        <v>7490</v>
      </c>
      <c r="BC39084" s="90" t="s">
        <v>43692</v>
      </c>
      <c r="BD39084" s="423" t="s">
        <v>1301</v>
      </c>
    </row>
    <row r="39085" spans="53:56" ht="15" x14ac:dyDescent="0.25">
      <c r="BA39085" s="90" t="s">
        <v>43739</v>
      </c>
      <c r="BB39085" s="90" t="s">
        <v>7490</v>
      </c>
      <c r="BC39085" s="90" t="s">
        <v>43696</v>
      </c>
      <c r="BD39085" s="423" t="s">
        <v>1301</v>
      </c>
    </row>
    <row r="39086" spans="53:56" ht="15" x14ac:dyDescent="0.25">
      <c r="BA39086" s="91" t="s">
        <v>43740</v>
      </c>
      <c r="BB39086" s="91" t="s">
        <v>7490</v>
      </c>
      <c r="BC39086" s="91" t="s">
        <v>43692</v>
      </c>
      <c r="BD39086" s="423" t="s">
        <v>1301</v>
      </c>
    </row>
    <row r="39087" spans="53:56" ht="15" x14ac:dyDescent="0.25">
      <c r="BA39087" s="91" t="s">
        <v>43741</v>
      </c>
      <c r="BB39087" s="91" t="s">
        <v>7490</v>
      </c>
      <c r="BC39087" s="91" t="s">
        <v>43715</v>
      </c>
      <c r="BD39087" s="423" t="s">
        <v>1301</v>
      </c>
    </row>
    <row r="39088" spans="53:56" ht="15" x14ac:dyDescent="0.25">
      <c r="BA39088" s="91" t="s">
        <v>43742</v>
      </c>
      <c r="BB39088" s="91" t="s">
        <v>7490</v>
      </c>
      <c r="BC39088" s="91" t="s">
        <v>43696</v>
      </c>
      <c r="BD39088" s="423" t="s">
        <v>1301</v>
      </c>
    </row>
    <row r="39089" spans="53:56" ht="15" x14ac:dyDescent="0.25">
      <c r="BA39089" s="90" t="s">
        <v>43743</v>
      </c>
      <c r="BB39089" s="90" t="s">
        <v>7490</v>
      </c>
      <c r="BC39089" s="90" t="s">
        <v>43726</v>
      </c>
      <c r="BD39089" s="423" t="s">
        <v>1301</v>
      </c>
    </row>
    <row r="39090" spans="53:56" ht="15" x14ac:dyDescent="0.25">
      <c r="BA39090" s="91" t="s">
        <v>43744</v>
      </c>
      <c r="BB39090" s="91" t="s">
        <v>7490</v>
      </c>
      <c r="BC39090" s="91" t="s">
        <v>14875</v>
      </c>
      <c r="BD39090" s="423" t="s">
        <v>1301</v>
      </c>
    </row>
    <row r="39091" spans="53:56" ht="15" x14ac:dyDescent="0.25">
      <c r="BA39091" s="90" t="s">
        <v>43745</v>
      </c>
      <c r="BB39091" s="90" t="s">
        <v>7490</v>
      </c>
      <c r="BC39091" s="90" t="s">
        <v>43689</v>
      </c>
      <c r="BD39091" s="423" t="s">
        <v>1301</v>
      </c>
    </row>
    <row r="39092" spans="53:56" ht="15" x14ac:dyDescent="0.25">
      <c r="BA39092" s="90" t="s">
        <v>43746</v>
      </c>
      <c r="BB39092" s="90" t="s">
        <v>7490</v>
      </c>
      <c r="BC39092" s="90" t="s">
        <v>43689</v>
      </c>
      <c r="BD39092" s="423" t="s">
        <v>1301</v>
      </c>
    </row>
    <row r="39093" spans="53:56" ht="15" x14ac:dyDescent="0.25">
      <c r="BA39093" s="91" t="s">
        <v>43747</v>
      </c>
      <c r="BB39093" s="91" t="s">
        <v>7490</v>
      </c>
      <c r="BC39093" s="91" t="s">
        <v>43689</v>
      </c>
      <c r="BD39093" s="423" t="s">
        <v>1301</v>
      </c>
    </row>
    <row r="39094" spans="53:56" ht="15" x14ac:dyDescent="0.25">
      <c r="BA39094" s="90" t="s">
        <v>43748</v>
      </c>
      <c r="BB39094" s="90" t="s">
        <v>7490</v>
      </c>
      <c r="BC39094" s="90" t="s">
        <v>28832</v>
      </c>
      <c r="BD39094" s="423" t="s">
        <v>1301</v>
      </c>
    </row>
    <row r="39095" spans="53:56" ht="15" x14ac:dyDescent="0.25">
      <c r="BA39095" s="91" t="s">
        <v>43749</v>
      </c>
      <c r="BB39095" s="91" t="s">
        <v>7490</v>
      </c>
      <c r="BC39095" s="473" t="s">
        <v>43731</v>
      </c>
      <c r="BD39095" s="423" t="s">
        <v>1301</v>
      </c>
    </row>
    <row r="39096" spans="53:56" ht="15" x14ac:dyDescent="0.25">
      <c r="BA39096" s="91" t="s">
        <v>43750</v>
      </c>
      <c r="BB39096" s="91" t="s">
        <v>7490</v>
      </c>
      <c r="BC39096" s="91" t="s">
        <v>28832</v>
      </c>
      <c r="BD39096" s="423" t="s">
        <v>1301</v>
      </c>
    </row>
    <row r="39097" spans="53:56" ht="15" x14ac:dyDescent="0.25">
      <c r="BA39097" s="90" t="s">
        <v>43751</v>
      </c>
      <c r="BB39097" s="90" t="s">
        <v>7490</v>
      </c>
      <c r="BC39097" s="90" t="s">
        <v>43692</v>
      </c>
      <c r="BD39097" s="423" t="s">
        <v>1301</v>
      </c>
    </row>
    <row r="39098" spans="53:56" ht="15" x14ac:dyDescent="0.25">
      <c r="BA39098" s="91" t="s">
        <v>43752</v>
      </c>
      <c r="BB39098" s="91" t="s">
        <v>7490</v>
      </c>
      <c r="BC39098" s="91" t="s">
        <v>43692</v>
      </c>
      <c r="BD39098" s="423" t="s">
        <v>1301</v>
      </c>
    </row>
    <row r="39099" spans="53:56" ht="15" x14ac:dyDescent="0.25">
      <c r="BA39099" s="90" t="s">
        <v>43753</v>
      </c>
      <c r="BB39099" s="90" t="s">
        <v>7490</v>
      </c>
      <c r="BC39099" s="90" t="s">
        <v>43692</v>
      </c>
      <c r="BD39099" s="423" t="s">
        <v>1301</v>
      </c>
    </row>
    <row r="39100" spans="53:56" ht="15" x14ac:dyDescent="0.25">
      <c r="BA39100" s="90" t="s">
        <v>43754</v>
      </c>
      <c r="BB39100" s="90" t="s">
        <v>7490</v>
      </c>
      <c r="BC39100" s="473" t="s">
        <v>43731</v>
      </c>
      <c r="BD39100" s="423" t="s">
        <v>1301</v>
      </c>
    </row>
    <row r="39101" spans="53:56" ht="15" x14ac:dyDescent="0.25">
      <c r="BA39101" s="91" t="s">
        <v>43755</v>
      </c>
      <c r="BB39101" s="91" t="s">
        <v>7490</v>
      </c>
      <c r="BC39101" s="473" t="s">
        <v>43731</v>
      </c>
      <c r="BD39101" s="423" t="s">
        <v>1301</v>
      </c>
    </row>
    <row r="39102" spans="53:56" ht="15" x14ac:dyDescent="0.25">
      <c r="BA39102" s="90" t="s">
        <v>43756</v>
      </c>
      <c r="BB39102" s="90" t="s">
        <v>7490</v>
      </c>
      <c r="BC39102" s="90" t="s">
        <v>43692</v>
      </c>
      <c r="BD39102" s="423" t="s">
        <v>1301</v>
      </c>
    </row>
    <row r="39103" spans="53:56" ht="15" x14ac:dyDescent="0.25">
      <c r="BA39103" s="91" t="s">
        <v>43757</v>
      </c>
      <c r="BB39103" s="91" t="s">
        <v>7490</v>
      </c>
      <c r="BC39103" s="91" t="s">
        <v>43699</v>
      </c>
      <c r="BD39103" s="423" t="s">
        <v>1301</v>
      </c>
    </row>
    <row r="39104" spans="53:56" ht="15" x14ac:dyDescent="0.25">
      <c r="BA39104" s="91" t="s">
        <v>43758</v>
      </c>
      <c r="BB39104" s="91" t="s">
        <v>7490</v>
      </c>
      <c r="BC39104" s="91" t="s">
        <v>43721</v>
      </c>
      <c r="BD39104" s="423" t="s">
        <v>1301</v>
      </c>
    </row>
    <row r="39105" spans="53:56" ht="15" x14ac:dyDescent="0.25">
      <c r="BA39105" s="90" t="s">
        <v>43759</v>
      </c>
      <c r="BB39105" s="90" t="s">
        <v>7490</v>
      </c>
      <c r="BC39105" s="90" t="s">
        <v>43696</v>
      </c>
      <c r="BD39105" s="423" t="s">
        <v>1301</v>
      </c>
    </row>
    <row r="39106" spans="53:56" ht="15" x14ac:dyDescent="0.25">
      <c r="BA39106" s="91" t="s">
        <v>43760</v>
      </c>
      <c r="BB39106" s="91" t="s">
        <v>7490</v>
      </c>
      <c r="BC39106" s="91" t="s">
        <v>43689</v>
      </c>
      <c r="BD39106" s="423" t="s">
        <v>1301</v>
      </c>
    </row>
    <row r="39107" spans="53:56" ht="15" x14ac:dyDescent="0.25">
      <c r="BA39107" s="90" t="s">
        <v>43761</v>
      </c>
      <c r="BB39107" s="90" t="s">
        <v>7490</v>
      </c>
      <c r="BC39107" s="90" t="s">
        <v>43762</v>
      </c>
      <c r="BD39107" s="423" t="s">
        <v>1301</v>
      </c>
    </row>
    <row r="39108" spans="53:56" ht="15" x14ac:dyDescent="0.25">
      <c r="BA39108" s="90" t="s">
        <v>43763</v>
      </c>
      <c r="BB39108" s="90" t="s">
        <v>7490</v>
      </c>
      <c r="BC39108" s="473" t="s">
        <v>43731</v>
      </c>
      <c r="BD39108" s="423" t="s">
        <v>1301</v>
      </c>
    </row>
    <row r="39109" spans="53:56" ht="15" x14ac:dyDescent="0.25">
      <c r="BA39109" s="91" t="s">
        <v>43764</v>
      </c>
      <c r="BB39109" s="91" t="s">
        <v>7490</v>
      </c>
      <c r="BC39109" s="91" t="s">
        <v>43713</v>
      </c>
      <c r="BD39109" s="423" t="s">
        <v>1301</v>
      </c>
    </row>
    <row r="39110" spans="53:56" ht="15" x14ac:dyDescent="0.25">
      <c r="BA39110" s="90" t="s">
        <v>43765</v>
      </c>
      <c r="BB39110" s="90" t="s">
        <v>7490</v>
      </c>
      <c r="BC39110" s="90" t="s">
        <v>43696</v>
      </c>
      <c r="BD39110" s="423" t="s">
        <v>1301</v>
      </c>
    </row>
    <row r="39111" spans="53:56" ht="15" x14ac:dyDescent="0.25">
      <c r="BA39111" s="91" t="s">
        <v>43766</v>
      </c>
      <c r="BB39111" s="91" t="s">
        <v>7490</v>
      </c>
      <c r="BC39111" s="91" t="s">
        <v>43713</v>
      </c>
      <c r="BD39111" s="423" t="s">
        <v>1301</v>
      </c>
    </row>
    <row r="39112" spans="53:56" ht="15" x14ac:dyDescent="0.25">
      <c r="BA39112" s="91" t="s">
        <v>43767</v>
      </c>
      <c r="BB39112" s="91" t="s">
        <v>7490</v>
      </c>
      <c r="BC39112" s="91" t="s">
        <v>43689</v>
      </c>
      <c r="BD39112" s="423" t="s">
        <v>1301</v>
      </c>
    </row>
    <row r="39113" spans="53:56" ht="15" x14ac:dyDescent="0.25">
      <c r="BA39113" s="90" t="s">
        <v>43768</v>
      </c>
      <c r="BB39113" s="90" t="s">
        <v>7490</v>
      </c>
      <c r="BC39113" s="90" t="s">
        <v>43689</v>
      </c>
      <c r="BD39113" s="423" t="s">
        <v>1301</v>
      </c>
    </row>
    <row r="39114" spans="53:56" ht="15" x14ac:dyDescent="0.25">
      <c r="BA39114" s="91" t="s">
        <v>43769</v>
      </c>
      <c r="BB39114" s="91" t="s">
        <v>7490</v>
      </c>
      <c r="BC39114" s="91" t="s">
        <v>43713</v>
      </c>
      <c r="BD39114" s="423" t="s">
        <v>1301</v>
      </c>
    </row>
    <row r="39115" spans="53:56" ht="15" x14ac:dyDescent="0.25">
      <c r="BA39115" s="90" t="s">
        <v>43770</v>
      </c>
      <c r="BB39115" s="90" t="s">
        <v>7490</v>
      </c>
      <c r="BC39115" s="90" t="s">
        <v>28832</v>
      </c>
      <c r="BD39115" s="423" t="s">
        <v>1301</v>
      </c>
    </row>
    <row r="39116" spans="53:56" ht="15" x14ac:dyDescent="0.25">
      <c r="BA39116" s="91" t="s">
        <v>43771</v>
      </c>
      <c r="BB39116" s="91" t="s">
        <v>7490</v>
      </c>
      <c r="BC39116" s="91" t="s">
        <v>43699</v>
      </c>
      <c r="BD39116" s="423" t="s">
        <v>1301</v>
      </c>
    </row>
    <row r="39117" spans="53:56" ht="15" x14ac:dyDescent="0.25">
      <c r="BA39117" s="90" t="s">
        <v>43772</v>
      </c>
      <c r="BB39117" s="90" t="s">
        <v>7490</v>
      </c>
      <c r="BC39117" s="90" t="s">
        <v>43699</v>
      </c>
      <c r="BD39117" s="423" t="s">
        <v>1301</v>
      </c>
    </row>
    <row r="39118" spans="53:56" ht="15" x14ac:dyDescent="0.25">
      <c r="BA39118" s="90" t="s">
        <v>43773</v>
      </c>
      <c r="BB39118" s="90" t="s">
        <v>7490</v>
      </c>
      <c r="BC39118" s="90" t="s">
        <v>43699</v>
      </c>
      <c r="BD39118" s="423" t="s">
        <v>1301</v>
      </c>
    </row>
    <row r="39119" spans="53:56" ht="15" x14ac:dyDescent="0.25">
      <c r="BA39119" s="91" t="s">
        <v>43774</v>
      </c>
      <c r="BB39119" s="91" t="s">
        <v>7490</v>
      </c>
      <c r="BC39119" s="91" t="s">
        <v>43713</v>
      </c>
      <c r="BD39119" s="423" t="s">
        <v>1301</v>
      </c>
    </row>
    <row r="39120" spans="53:56" ht="15" x14ac:dyDescent="0.25">
      <c r="BA39120" s="90" t="s">
        <v>43775</v>
      </c>
      <c r="BB39120" s="90" t="s">
        <v>7490</v>
      </c>
      <c r="BC39120" s="90" t="s">
        <v>43696</v>
      </c>
      <c r="BD39120" s="423" t="s">
        <v>1301</v>
      </c>
    </row>
    <row r="39121" spans="53:56" ht="15" x14ac:dyDescent="0.25">
      <c r="BA39121" s="90" t="s">
        <v>43776</v>
      </c>
      <c r="BB39121" s="90" t="s">
        <v>7490</v>
      </c>
      <c r="BC39121" s="90" t="s">
        <v>43726</v>
      </c>
      <c r="BD39121" s="423" t="s">
        <v>1301</v>
      </c>
    </row>
    <row r="39122" spans="53:56" ht="15" x14ac:dyDescent="0.25">
      <c r="BA39122" s="91" t="s">
        <v>43777</v>
      </c>
      <c r="BB39122" s="91" t="s">
        <v>7490</v>
      </c>
      <c r="BC39122" s="91" t="s">
        <v>43713</v>
      </c>
      <c r="BD39122" s="423" t="s">
        <v>1301</v>
      </c>
    </row>
    <row r="39123" spans="53:56" ht="15" x14ac:dyDescent="0.25">
      <c r="BA39123" s="91" t="s">
        <v>43778</v>
      </c>
      <c r="BB39123" s="91" t="s">
        <v>7490</v>
      </c>
      <c r="BC39123" s="91" t="s">
        <v>43696</v>
      </c>
      <c r="BD39123" s="423" t="s">
        <v>1301</v>
      </c>
    </row>
    <row r="39124" spans="53:56" ht="15" x14ac:dyDescent="0.25">
      <c r="BA39124" s="90" t="s">
        <v>43779</v>
      </c>
      <c r="BB39124" s="90" t="s">
        <v>7490</v>
      </c>
      <c r="BC39124" s="90" t="s">
        <v>43699</v>
      </c>
      <c r="BD39124" s="423" t="s">
        <v>1301</v>
      </c>
    </row>
    <row r="39125" spans="53:56" ht="15" x14ac:dyDescent="0.25">
      <c r="BA39125" s="91" t="s">
        <v>43780</v>
      </c>
      <c r="BB39125" s="91" t="s">
        <v>7490</v>
      </c>
      <c r="BC39125" s="91" t="s">
        <v>43721</v>
      </c>
      <c r="BD39125" s="423" t="s">
        <v>1301</v>
      </c>
    </row>
    <row r="39126" spans="53:56" ht="15" x14ac:dyDescent="0.25">
      <c r="BA39126" s="90" t="s">
        <v>43781</v>
      </c>
      <c r="BB39126" s="90" t="s">
        <v>7490</v>
      </c>
      <c r="BC39126" s="90" t="s">
        <v>28832</v>
      </c>
      <c r="BD39126" s="423" t="s">
        <v>1301</v>
      </c>
    </row>
    <row r="39127" spans="53:56" ht="15" x14ac:dyDescent="0.25">
      <c r="BA39127" s="91" t="s">
        <v>43782</v>
      </c>
      <c r="BB39127" s="91" t="s">
        <v>7490</v>
      </c>
      <c r="BC39127" s="91" t="s">
        <v>43696</v>
      </c>
      <c r="BD39127" s="423" t="s">
        <v>1301</v>
      </c>
    </row>
    <row r="39128" spans="53:56" ht="15" x14ac:dyDescent="0.25">
      <c r="BA39128" s="90" t="s">
        <v>43783</v>
      </c>
      <c r="BB39128" s="90" t="s">
        <v>7490</v>
      </c>
      <c r="BC39128" s="90" t="s">
        <v>28832</v>
      </c>
      <c r="BD39128" s="423" t="s">
        <v>1301</v>
      </c>
    </row>
    <row r="39129" spans="53:56" ht="15" x14ac:dyDescent="0.25">
      <c r="BA39129" s="90" t="s">
        <v>43784</v>
      </c>
      <c r="BB39129" s="90" t="s">
        <v>7490</v>
      </c>
      <c r="BC39129" s="90" t="s">
        <v>43696</v>
      </c>
      <c r="BD39129" s="423" t="s">
        <v>1301</v>
      </c>
    </row>
    <row r="39130" spans="53:56" ht="15" x14ac:dyDescent="0.25">
      <c r="BA39130" s="91" t="s">
        <v>43785</v>
      </c>
      <c r="BB39130" s="91" t="s">
        <v>7490</v>
      </c>
      <c r="BC39130" s="91" t="s">
        <v>43696</v>
      </c>
      <c r="BD39130" s="423" t="s">
        <v>1301</v>
      </c>
    </row>
    <row r="39131" spans="53:56" ht="15" x14ac:dyDescent="0.25">
      <c r="BA39131" s="90" t="s">
        <v>43786</v>
      </c>
      <c r="BB39131" s="90" t="s">
        <v>7490</v>
      </c>
      <c r="BC39131" s="90" t="s">
        <v>43696</v>
      </c>
      <c r="BD39131" s="423" t="s">
        <v>1301</v>
      </c>
    </row>
    <row r="39132" spans="53:56" ht="15" x14ac:dyDescent="0.25">
      <c r="BA39132" s="90" t="s">
        <v>43787</v>
      </c>
      <c r="BB39132" s="90" t="s">
        <v>7490</v>
      </c>
      <c r="BC39132" s="90" t="s">
        <v>43696</v>
      </c>
      <c r="BD39132" s="423" t="s">
        <v>1301</v>
      </c>
    </row>
    <row r="39133" spans="53:56" ht="15" x14ac:dyDescent="0.25">
      <c r="BA39133" s="91" t="s">
        <v>43788</v>
      </c>
      <c r="BB39133" s="91" t="s">
        <v>7490</v>
      </c>
      <c r="BC39133" s="91" t="s">
        <v>43696</v>
      </c>
      <c r="BD39133" s="423" t="s">
        <v>1301</v>
      </c>
    </row>
    <row r="39134" spans="53:56" ht="15" x14ac:dyDescent="0.25">
      <c r="BA39134" s="90" t="s">
        <v>43789</v>
      </c>
      <c r="BB39134" s="90" t="s">
        <v>7490</v>
      </c>
      <c r="BC39134" s="90" t="s">
        <v>43696</v>
      </c>
      <c r="BD39134" s="423" t="s">
        <v>1301</v>
      </c>
    </row>
    <row r="39135" spans="53:56" ht="15" x14ac:dyDescent="0.25">
      <c r="BA39135" s="90" t="s">
        <v>43790</v>
      </c>
      <c r="BB39135" s="90" t="s">
        <v>7490</v>
      </c>
      <c r="BC39135" s="90" t="s">
        <v>43696</v>
      </c>
      <c r="BD39135" s="423" t="s">
        <v>1301</v>
      </c>
    </row>
    <row r="39136" spans="53:56" ht="15" x14ac:dyDescent="0.25">
      <c r="BA39136" s="91" t="s">
        <v>43791</v>
      </c>
      <c r="BB39136" s="91" t="s">
        <v>7490</v>
      </c>
      <c r="BC39136" s="91" t="s">
        <v>43692</v>
      </c>
      <c r="BD39136" s="423" t="s">
        <v>1301</v>
      </c>
    </row>
    <row r="39137" spans="53:56" ht="15" x14ac:dyDescent="0.25">
      <c r="BA39137" s="91" t="s">
        <v>43792</v>
      </c>
      <c r="BB39137" s="91" t="s">
        <v>7490</v>
      </c>
      <c r="BC39137" s="473" t="s">
        <v>43731</v>
      </c>
      <c r="BD39137" s="423" t="s">
        <v>1301</v>
      </c>
    </row>
    <row r="39138" spans="53:56" ht="15" x14ac:dyDescent="0.25">
      <c r="BA39138" s="91" t="s">
        <v>43793</v>
      </c>
      <c r="BB39138" s="91" t="s">
        <v>7490</v>
      </c>
      <c r="BC39138" s="91" t="s">
        <v>43696</v>
      </c>
      <c r="BD39138" s="423" t="s">
        <v>1301</v>
      </c>
    </row>
    <row r="39139" spans="53:56" ht="15" x14ac:dyDescent="0.25">
      <c r="BA39139" s="90" t="s">
        <v>43794</v>
      </c>
      <c r="BB39139" s="90" t="s">
        <v>7490</v>
      </c>
      <c r="BC39139" s="90" t="s">
        <v>43696</v>
      </c>
      <c r="BD39139" s="423" t="s">
        <v>1301</v>
      </c>
    </row>
    <row r="39140" spans="53:56" ht="15" x14ac:dyDescent="0.25">
      <c r="BA39140" s="91" t="s">
        <v>43795</v>
      </c>
      <c r="BB39140" s="91" t="s">
        <v>7490</v>
      </c>
      <c r="BC39140" s="91" t="s">
        <v>43696</v>
      </c>
      <c r="BD39140" s="423" t="s">
        <v>1301</v>
      </c>
    </row>
    <row r="39141" spans="53:56" ht="15" x14ac:dyDescent="0.25">
      <c r="BA39141" s="90" t="s">
        <v>43796</v>
      </c>
      <c r="BB39141" s="90" t="s">
        <v>7490</v>
      </c>
      <c r="BC39141" s="90" t="s">
        <v>43696</v>
      </c>
      <c r="BD39141" s="423" t="s">
        <v>1301</v>
      </c>
    </row>
    <row r="39142" spans="53:56" ht="15" x14ac:dyDescent="0.25">
      <c r="BA39142" s="91" t="s">
        <v>43797</v>
      </c>
      <c r="BB39142" s="91" t="s">
        <v>7490</v>
      </c>
      <c r="BC39142" s="91" t="s">
        <v>43696</v>
      </c>
      <c r="BD39142" s="423" t="s">
        <v>1301</v>
      </c>
    </row>
    <row r="39143" spans="53:56" ht="15" x14ac:dyDescent="0.25">
      <c r="BA39143" s="90" t="s">
        <v>43798</v>
      </c>
      <c r="BB39143" s="90" t="s">
        <v>7490</v>
      </c>
      <c r="BC39143" s="90" t="s">
        <v>43696</v>
      </c>
      <c r="BD39143" s="423" t="s">
        <v>1301</v>
      </c>
    </row>
    <row r="39144" spans="53:56" ht="15" x14ac:dyDescent="0.25">
      <c r="BA39144" s="91" t="s">
        <v>43799</v>
      </c>
      <c r="BB39144" s="91" t="s">
        <v>7490</v>
      </c>
      <c r="BC39144" s="91" t="s">
        <v>43696</v>
      </c>
      <c r="BD39144" s="423" t="s">
        <v>1301</v>
      </c>
    </row>
    <row r="39145" spans="53:56" ht="15" x14ac:dyDescent="0.25">
      <c r="BA39145" s="90" t="s">
        <v>43800</v>
      </c>
      <c r="BB39145" s="90" t="s">
        <v>7490</v>
      </c>
      <c r="BC39145" s="90" t="s">
        <v>43696</v>
      </c>
      <c r="BD39145" s="423" t="s">
        <v>1301</v>
      </c>
    </row>
    <row r="39146" spans="53:56" ht="15" x14ac:dyDescent="0.25">
      <c r="BA39146" s="91" t="s">
        <v>43801</v>
      </c>
      <c r="BB39146" s="91" t="s">
        <v>7490</v>
      </c>
      <c r="BC39146" s="91" t="s">
        <v>43696</v>
      </c>
      <c r="BD39146" s="423" t="s">
        <v>1301</v>
      </c>
    </row>
    <row r="39147" spans="53:56" ht="15" x14ac:dyDescent="0.25">
      <c r="BA39147" s="91" t="s">
        <v>43802</v>
      </c>
      <c r="BB39147" s="91" t="s">
        <v>7490</v>
      </c>
      <c r="BC39147" s="91" t="s">
        <v>43696</v>
      </c>
      <c r="BD39147" s="423" t="s">
        <v>1301</v>
      </c>
    </row>
    <row r="39148" spans="53:56" ht="15" x14ac:dyDescent="0.25">
      <c r="BA39148" s="90" t="s">
        <v>43803</v>
      </c>
      <c r="BB39148" s="90" t="s">
        <v>7490</v>
      </c>
      <c r="BC39148" s="90" t="s">
        <v>43696</v>
      </c>
      <c r="BD39148" s="423" t="s">
        <v>1301</v>
      </c>
    </row>
    <row r="39149" spans="53:56" ht="15" x14ac:dyDescent="0.25">
      <c r="BA39149" s="91" t="s">
        <v>43804</v>
      </c>
      <c r="BB39149" s="91" t="s">
        <v>7490</v>
      </c>
      <c r="BC39149" s="91" t="s">
        <v>43696</v>
      </c>
      <c r="BD39149" s="423" t="s">
        <v>1301</v>
      </c>
    </row>
    <row r="39150" spans="53:56" ht="15" x14ac:dyDescent="0.25">
      <c r="BA39150" s="90" t="s">
        <v>43805</v>
      </c>
      <c r="BB39150" s="90" t="s">
        <v>7490</v>
      </c>
      <c r="BC39150" s="90" t="s">
        <v>43696</v>
      </c>
      <c r="BD39150" s="423" t="s">
        <v>1301</v>
      </c>
    </row>
    <row r="39151" spans="53:56" ht="15" x14ac:dyDescent="0.25">
      <c r="BA39151" s="91" t="s">
        <v>43806</v>
      </c>
      <c r="BB39151" s="91" t="s">
        <v>7490</v>
      </c>
      <c r="BC39151" s="91" t="s">
        <v>43696</v>
      </c>
      <c r="BD39151" s="423" t="s">
        <v>1301</v>
      </c>
    </row>
    <row r="39152" spans="53:56" ht="15" x14ac:dyDescent="0.25">
      <c r="BA39152" s="90" t="s">
        <v>43807</v>
      </c>
      <c r="BB39152" s="90" t="s">
        <v>7490</v>
      </c>
      <c r="BC39152" s="90" t="s">
        <v>43696</v>
      </c>
      <c r="BD39152" s="423" t="s">
        <v>1301</v>
      </c>
    </row>
    <row r="39153" spans="53:56" ht="15" x14ac:dyDescent="0.25">
      <c r="BA39153" s="91" t="s">
        <v>43808</v>
      </c>
      <c r="BB39153" s="91" t="s">
        <v>7490</v>
      </c>
      <c r="BC39153" s="91" t="s">
        <v>43696</v>
      </c>
      <c r="BD39153" s="423" t="s">
        <v>1301</v>
      </c>
    </row>
    <row r="39154" spans="53:56" ht="15" x14ac:dyDescent="0.25">
      <c r="BA39154" s="90" t="s">
        <v>43809</v>
      </c>
      <c r="BB39154" s="90" t="s">
        <v>7490</v>
      </c>
      <c r="BC39154" s="90" t="s">
        <v>43696</v>
      </c>
      <c r="BD39154" s="423" t="s">
        <v>1301</v>
      </c>
    </row>
    <row r="39155" spans="53:56" ht="15" x14ac:dyDescent="0.25">
      <c r="BA39155" s="91" t="s">
        <v>43810</v>
      </c>
      <c r="BB39155" s="91" t="s">
        <v>7490</v>
      </c>
      <c r="BC39155" s="91" t="s">
        <v>43696</v>
      </c>
      <c r="BD39155" s="423" t="s">
        <v>1301</v>
      </c>
    </row>
    <row r="39156" spans="53:56" ht="15" x14ac:dyDescent="0.25">
      <c r="BA39156" s="90" t="s">
        <v>43811</v>
      </c>
      <c r="BB39156" s="90" t="s">
        <v>7490</v>
      </c>
      <c r="BC39156" s="90" t="s">
        <v>43696</v>
      </c>
      <c r="BD39156" s="423" t="s">
        <v>1301</v>
      </c>
    </row>
    <row r="39157" spans="53:56" ht="15" x14ac:dyDescent="0.25">
      <c r="BA39157" s="90" t="s">
        <v>43812</v>
      </c>
      <c r="BB39157" s="90" t="s">
        <v>7490</v>
      </c>
      <c r="BC39157" s="90" t="s">
        <v>43696</v>
      </c>
      <c r="BD39157" s="423" t="s">
        <v>1301</v>
      </c>
    </row>
    <row r="39158" spans="53:56" ht="15" x14ac:dyDescent="0.25">
      <c r="BA39158" s="91" t="s">
        <v>43813</v>
      </c>
      <c r="BB39158" s="91" t="s">
        <v>7490</v>
      </c>
      <c r="BC39158" s="91" t="s">
        <v>43696</v>
      </c>
      <c r="BD39158" s="423" t="s">
        <v>1301</v>
      </c>
    </row>
    <row r="39159" spans="53:56" ht="15" x14ac:dyDescent="0.25">
      <c r="BA39159" s="90" t="s">
        <v>43814</v>
      </c>
      <c r="BB39159" s="90" t="s">
        <v>7490</v>
      </c>
      <c r="BC39159" s="90" t="s">
        <v>43696</v>
      </c>
      <c r="BD39159" s="423" t="s">
        <v>1301</v>
      </c>
    </row>
    <row r="39160" spans="53:56" ht="15" x14ac:dyDescent="0.25">
      <c r="BA39160" s="91" t="s">
        <v>43815</v>
      </c>
      <c r="BB39160" s="91" t="s">
        <v>7490</v>
      </c>
      <c r="BC39160" s="91" t="s">
        <v>43696</v>
      </c>
      <c r="BD39160" s="423" t="s">
        <v>1301</v>
      </c>
    </row>
    <row r="39161" spans="53:56" ht="15" x14ac:dyDescent="0.25">
      <c r="BA39161" s="90" t="s">
        <v>43816</v>
      </c>
      <c r="BB39161" s="90" t="s">
        <v>7490</v>
      </c>
      <c r="BC39161" s="90" t="s">
        <v>43696</v>
      </c>
      <c r="BD39161" s="423" t="s">
        <v>1301</v>
      </c>
    </row>
    <row r="39162" spans="53:56" ht="15" x14ac:dyDescent="0.25">
      <c r="BA39162" s="91" t="s">
        <v>43817</v>
      </c>
      <c r="BB39162" s="91" t="s">
        <v>7490</v>
      </c>
      <c r="BC39162" s="91" t="s">
        <v>43696</v>
      </c>
      <c r="BD39162" s="423" t="s">
        <v>1301</v>
      </c>
    </row>
    <row r="39163" spans="53:56" ht="15" x14ac:dyDescent="0.25">
      <c r="BA39163" s="90" t="s">
        <v>43818</v>
      </c>
      <c r="BB39163" s="90" t="s">
        <v>7490</v>
      </c>
      <c r="BC39163" s="90" t="s">
        <v>43696</v>
      </c>
      <c r="BD39163" s="423" t="s">
        <v>1301</v>
      </c>
    </row>
    <row r="39164" spans="53:56" ht="15" x14ac:dyDescent="0.25">
      <c r="BA39164" s="91" t="s">
        <v>43819</v>
      </c>
      <c r="BB39164" s="91" t="s">
        <v>7490</v>
      </c>
      <c r="BC39164" s="91" t="s">
        <v>43696</v>
      </c>
      <c r="BD39164" s="423" t="s">
        <v>1301</v>
      </c>
    </row>
    <row r="39165" spans="53:56" ht="15" x14ac:dyDescent="0.25">
      <c r="BA39165" s="90" t="s">
        <v>43820</v>
      </c>
      <c r="BB39165" s="90" t="s">
        <v>7490</v>
      </c>
      <c r="BC39165" s="90" t="s">
        <v>43696</v>
      </c>
      <c r="BD39165" s="423" t="s">
        <v>1301</v>
      </c>
    </row>
    <row r="39166" spans="53:56" ht="15" x14ac:dyDescent="0.25">
      <c r="BA39166" s="91" t="s">
        <v>43821</v>
      </c>
      <c r="BB39166" s="91" t="s">
        <v>7490</v>
      </c>
      <c r="BC39166" s="91" t="s">
        <v>43696</v>
      </c>
      <c r="BD39166" s="423" t="s">
        <v>1301</v>
      </c>
    </row>
    <row r="39167" spans="53:56" ht="15" x14ac:dyDescent="0.25">
      <c r="BA39167" s="90" t="s">
        <v>43822</v>
      </c>
      <c r="BB39167" s="90" t="s">
        <v>7490</v>
      </c>
      <c r="BC39167" s="90" t="s">
        <v>43696</v>
      </c>
      <c r="BD39167" s="423" t="s">
        <v>1301</v>
      </c>
    </row>
    <row r="39168" spans="53:56" ht="15" x14ac:dyDescent="0.25">
      <c r="BA39168" s="91" t="s">
        <v>43823</v>
      </c>
      <c r="BB39168" s="91" t="s">
        <v>7490</v>
      </c>
      <c r="BC39168" s="91" t="s">
        <v>43696</v>
      </c>
      <c r="BD39168" s="423" t="s">
        <v>1301</v>
      </c>
    </row>
    <row r="39169" spans="53:56" ht="15" x14ac:dyDescent="0.25">
      <c r="BA39169" s="90" t="s">
        <v>43824</v>
      </c>
      <c r="BB39169" s="90" t="s">
        <v>7490</v>
      </c>
      <c r="BC39169" s="90" t="s">
        <v>43696</v>
      </c>
      <c r="BD39169" s="423" t="s">
        <v>1301</v>
      </c>
    </row>
    <row r="39170" spans="53:56" ht="15" x14ac:dyDescent="0.25">
      <c r="BA39170" s="91" t="s">
        <v>43825</v>
      </c>
      <c r="BB39170" s="91" t="s">
        <v>7490</v>
      </c>
      <c r="BC39170" s="91" t="s">
        <v>43696</v>
      </c>
      <c r="BD39170" s="423" t="s">
        <v>1301</v>
      </c>
    </row>
    <row r="39171" spans="53:56" ht="15" x14ac:dyDescent="0.25">
      <c r="BA39171" s="91" t="s">
        <v>43826</v>
      </c>
      <c r="BB39171" s="91" t="s">
        <v>7490</v>
      </c>
      <c r="BC39171" s="91" t="s">
        <v>43696</v>
      </c>
      <c r="BD39171" s="423" t="s">
        <v>1301</v>
      </c>
    </row>
    <row r="39172" spans="53:56" ht="15" x14ac:dyDescent="0.25">
      <c r="BA39172" s="90" t="s">
        <v>43827</v>
      </c>
      <c r="BB39172" s="90" t="s">
        <v>7490</v>
      </c>
      <c r="BC39172" s="90" t="s">
        <v>43696</v>
      </c>
      <c r="BD39172" s="423" t="s">
        <v>1301</v>
      </c>
    </row>
    <row r="39173" spans="53:56" ht="15" x14ac:dyDescent="0.25">
      <c r="BA39173" s="91" t="s">
        <v>43828</v>
      </c>
      <c r="BB39173" s="91" t="s">
        <v>7490</v>
      </c>
      <c r="BC39173" s="91" t="s">
        <v>43696</v>
      </c>
      <c r="BD39173" s="423" t="s">
        <v>1301</v>
      </c>
    </row>
    <row r="39174" spans="53:56" ht="15" x14ac:dyDescent="0.25">
      <c r="BA39174" s="90" t="s">
        <v>43829</v>
      </c>
      <c r="BB39174" s="90" t="s">
        <v>7490</v>
      </c>
      <c r="BC39174" s="90" t="s">
        <v>43696</v>
      </c>
      <c r="BD39174" s="423" t="s">
        <v>1301</v>
      </c>
    </row>
    <row r="39175" spans="53:56" ht="15" x14ac:dyDescent="0.25">
      <c r="BA39175" s="91" t="s">
        <v>43830</v>
      </c>
      <c r="BB39175" s="91" t="s">
        <v>7490</v>
      </c>
      <c r="BC39175" s="91" t="s">
        <v>43696</v>
      </c>
      <c r="BD39175" s="423" t="s">
        <v>1301</v>
      </c>
    </row>
    <row r="39176" spans="53:56" ht="15" x14ac:dyDescent="0.25">
      <c r="BA39176" s="90" t="s">
        <v>43831</v>
      </c>
      <c r="BB39176" s="90" t="s">
        <v>7490</v>
      </c>
      <c r="BC39176" s="90" t="s">
        <v>43696</v>
      </c>
      <c r="BD39176" s="423" t="s">
        <v>1301</v>
      </c>
    </row>
    <row r="39177" spans="53:56" ht="15" x14ac:dyDescent="0.25">
      <c r="BA39177" s="91" t="s">
        <v>43832</v>
      </c>
      <c r="BB39177" s="91" t="s">
        <v>7490</v>
      </c>
      <c r="BC39177" s="91" t="s">
        <v>43696</v>
      </c>
      <c r="BD39177" s="423" t="s">
        <v>1301</v>
      </c>
    </row>
    <row r="39178" spans="53:56" ht="15" x14ac:dyDescent="0.25">
      <c r="BA39178" s="90" t="s">
        <v>43833</v>
      </c>
      <c r="BB39178" s="90" t="s">
        <v>7490</v>
      </c>
      <c r="BC39178" s="90" t="s">
        <v>43696</v>
      </c>
      <c r="BD39178" s="423" t="s">
        <v>1301</v>
      </c>
    </row>
    <row r="39179" spans="53:56" ht="15" x14ac:dyDescent="0.25">
      <c r="BA39179" s="91" t="s">
        <v>43834</v>
      </c>
      <c r="BB39179" s="91" t="s">
        <v>7490</v>
      </c>
      <c r="BC39179" s="91" t="s">
        <v>43696</v>
      </c>
      <c r="BD39179" s="423" t="s">
        <v>1301</v>
      </c>
    </row>
    <row r="39180" spans="53:56" ht="15" x14ac:dyDescent="0.25">
      <c r="BA39180" s="91" t="s">
        <v>43835</v>
      </c>
      <c r="BB39180" s="91" t="s">
        <v>7490</v>
      </c>
      <c r="BC39180" s="91" t="s">
        <v>43696</v>
      </c>
      <c r="BD39180" s="423" t="s">
        <v>1301</v>
      </c>
    </row>
    <row r="39181" spans="53:56" ht="15" x14ac:dyDescent="0.25">
      <c r="BA39181" s="90" t="s">
        <v>43836</v>
      </c>
      <c r="BB39181" s="90" t="s">
        <v>7490</v>
      </c>
      <c r="BC39181" s="90" t="s">
        <v>43696</v>
      </c>
      <c r="BD39181" s="423" t="s">
        <v>1301</v>
      </c>
    </row>
    <row r="39182" spans="53:56" ht="15" x14ac:dyDescent="0.25">
      <c r="BA39182" s="90" t="s">
        <v>43837</v>
      </c>
      <c r="BB39182" s="90" t="s">
        <v>7490</v>
      </c>
      <c r="BC39182" s="90" t="s">
        <v>43696</v>
      </c>
      <c r="BD39182" s="423" t="s">
        <v>1301</v>
      </c>
    </row>
    <row r="39183" spans="53:56" ht="15" x14ac:dyDescent="0.25">
      <c r="BA39183" s="91" t="s">
        <v>43838</v>
      </c>
      <c r="BB39183" s="91" t="s">
        <v>7490</v>
      </c>
      <c r="BC39183" s="91" t="s">
        <v>43696</v>
      </c>
      <c r="BD39183" s="423" t="s">
        <v>1301</v>
      </c>
    </row>
    <row r="39184" spans="53:56" ht="15" x14ac:dyDescent="0.25">
      <c r="BA39184" s="90" t="s">
        <v>43839</v>
      </c>
      <c r="BB39184" s="90" t="s">
        <v>7490</v>
      </c>
      <c r="BC39184" s="90" t="s">
        <v>43696</v>
      </c>
      <c r="BD39184" s="423" t="s">
        <v>1301</v>
      </c>
    </row>
    <row r="39185" spans="53:56" ht="15" x14ac:dyDescent="0.25">
      <c r="BA39185" s="91" t="s">
        <v>43840</v>
      </c>
      <c r="BB39185" s="91" t="s">
        <v>7490</v>
      </c>
      <c r="BC39185" s="91" t="s">
        <v>43696</v>
      </c>
      <c r="BD39185" s="423" t="s">
        <v>1301</v>
      </c>
    </row>
    <row r="39186" spans="53:56" ht="15" x14ac:dyDescent="0.25">
      <c r="BA39186" s="90" t="s">
        <v>43841</v>
      </c>
      <c r="BB39186" s="90" t="s">
        <v>7490</v>
      </c>
      <c r="BC39186" s="90" t="s">
        <v>43696</v>
      </c>
      <c r="BD39186" s="423" t="s">
        <v>1301</v>
      </c>
    </row>
    <row r="39187" spans="53:56" ht="15" x14ac:dyDescent="0.25">
      <c r="BA39187" s="91" t="s">
        <v>43842</v>
      </c>
      <c r="BB39187" s="91" t="s">
        <v>7490</v>
      </c>
      <c r="BC39187" s="91" t="s">
        <v>43696</v>
      </c>
      <c r="BD39187" s="423" t="s">
        <v>1301</v>
      </c>
    </row>
    <row r="39188" spans="53:56" ht="15" x14ac:dyDescent="0.25">
      <c r="BA39188" s="90" t="s">
        <v>43843</v>
      </c>
      <c r="BB39188" s="90" t="s">
        <v>7490</v>
      </c>
      <c r="BC39188" s="90" t="s">
        <v>43696</v>
      </c>
      <c r="BD39188" s="423" t="s">
        <v>1301</v>
      </c>
    </row>
    <row r="39189" spans="53:56" ht="15" x14ac:dyDescent="0.25">
      <c r="BA39189" s="91" t="s">
        <v>43844</v>
      </c>
      <c r="BB39189" s="91" t="s">
        <v>7490</v>
      </c>
      <c r="BC39189" s="91" t="s">
        <v>43696</v>
      </c>
      <c r="BD39189" s="423" t="s">
        <v>1301</v>
      </c>
    </row>
    <row r="39190" spans="53:56" ht="15" x14ac:dyDescent="0.25">
      <c r="BA39190" s="90" t="s">
        <v>43845</v>
      </c>
      <c r="BB39190" s="90" t="s">
        <v>7490</v>
      </c>
      <c r="BC39190" s="90" t="s">
        <v>43696</v>
      </c>
      <c r="BD39190" s="423" t="s">
        <v>1301</v>
      </c>
    </row>
    <row r="39191" spans="53:56" ht="15" x14ac:dyDescent="0.25">
      <c r="BA39191" s="91" t="s">
        <v>43846</v>
      </c>
      <c r="BB39191" s="91" t="s">
        <v>7490</v>
      </c>
      <c r="BC39191" s="91" t="s">
        <v>43696</v>
      </c>
      <c r="BD39191" s="423" t="s">
        <v>1301</v>
      </c>
    </row>
    <row r="39192" spans="53:56" ht="15" x14ac:dyDescent="0.25">
      <c r="BA39192" s="91" t="s">
        <v>43847</v>
      </c>
      <c r="BB39192" s="91" t="s">
        <v>7490</v>
      </c>
      <c r="BC39192" s="91" t="s">
        <v>43696</v>
      </c>
      <c r="BD39192" s="423" t="s">
        <v>1301</v>
      </c>
    </row>
    <row r="39193" spans="53:56" ht="15" x14ac:dyDescent="0.25">
      <c r="BA39193" s="90" t="s">
        <v>43848</v>
      </c>
      <c r="BB39193" s="90" t="s">
        <v>7490</v>
      </c>
      <c r="BC39193" s="90" t="s">
        <v>43696</v>
      </c>
      <c r="BD39193" s="423" t="s">
        <v>1301</v>
      </c>
    </row>
    <row r="39194" spans="53:56" ht="15" x14ac:dyDescent="0.25">
      <c r="BA39194" s="90" t="s">
        <v>43849</v>
      </c>
      <c r="BB39194" s="90" t="s">
        <v>7490</v>
      </c>
      <c r="BC39194" s="90" t="s">
        <v>43696</v>
      </c>
      <c r="BD39194" s="423" t="s">
        <v>1301</v>
      </c>
    </row>
    <row r="39195" spans="53:56" ht="15" x14ac:dyDescent="0.25">
      <c r="BA39195" s="91" t="s">
        <v>43850</v>
      </c>
      <c r="BB39195" s="91" t="s">
        <v>7490</v>
      </c>
      <c r="BC39195" s="91" t="s">
        <v>43696</v>
      </c>
      <c r="BD39195" s="423" t="s">
        <v>1301</v>
      </c>
    </row>
    <row r="39196" spans="53:56" ht="15" x14ac:dyDescent="0.25">
      <c r="BA39196" s="90" t="s">
        <v>43851</v>
      </c>
      <c r="BB39196" s="90" t="s">
        <v>7490</v>
      </c>
      <c r="BC39196" s="90" t="s">
        <v>43696</v>
      </c>
      <c r="BD39196" s="423" t="s">
        <v>1301</v>
      </c>
    </row>
    <row r="39197" spans="53:56" ht="15" x14ac:dyDescent="0.25">
      <c r="BA39197" s="91" t="s">
        <v>43852</v>
      </c>
      <c r="BB39197" s="91" t="s">
        <v>7490</v>
      </c>
      <c r="BC39197" s="91" t="s">
        <v>43696</v>
      </c>
      <c r="BD39197" s="423" t="s">
        <v>1301</v>
      </c>
    </row>
    <row r="39198" spans="53:56" ht="15" x14ac:dyDescent="0.25">
      <c r="BA39198" s="90" t="s">
        <v>43853</v>
      </c>
      <c r="BB39198" s="90" t="s">
        <v>7490</v>
      </c>
      <c r="BC39198" s="90" t="s">
        <v>43696</v>
      </c>
      <c r="BD39198" s="423" t="s">
        <v>1301</v>
      </c>
    </row>
    <row r="39199" spans="53:56" ht="15" x14ac:dyDescent="0.25">
      <c r="BA39199" s="91" t="s">
        <v>43854</v>
      </c>
      <c r="BB39199" s="91" t="s">
        <v>7490</v>
      </c>
      <c r="BC39199" s="91" t="s">
        <v>43696</v>
      </c>
      <c r="BD39199" s="423" t="s">
        <v>1301</v>
      </c>
    </row>
    <row r="39200" spans="53:56" ht="15" x14ac:dyDescent="0.25">
      <c r="BA39200" s="90" t="s">
        <v>43855</v>
      </c>
      <c r="BB39200" s="90" t="s">
        <v>7490</v>
      </c>
      <c r="BC39200" s="90" t="s">
        <v>43696</v>
      </c>
      <c r="BD39200" s="423" t="s">
        <v>1301</v>
      </c>
    </row>
    <row r="39201" spans="53:56" ht="15" x14ac:dyDescent="0.25">
      <c r="BA39201" s="91" t="s">
        <v>43856</v>
      </c>
      <c r="BB39201" s="91" t="s">
        <v>7490</v>
      </c>
      <c r="BC39201" s="91" t="s">
        <v>43696</v>
      </c>
      <c r="BD39201" s="423" t="s">
        <v>1301</v>
      </c>
    </row>
    <row r="39202" spans="53:56" ht="15" x14ac:dyDescent="0.25">
      <c r="BA39202" s="90" t="s">
        <v>43857</v>
      </c>
      <c r="BB39202" s="90" t="s">
        <v>7490</v>
      </c>
      <c r="BC39202" s="90" t="s">
        <v>43696</v>
      </c>
      <c r="BD39202" s="423" t="s">
        <v>1301</v>
      </c>
    </row>
    <row r="39203" spans="53:56" ht="15" x14ac:dyDescent="0.25">
      <c r="BA39203" s="90" t="s">
        <v>43858</v>
      </c>
      <c r="BB39203" s="90" t="s">
        <v>7490</v>
      </c>
      <c r="BC39203" s="90" t="s">
        <v>43696</v>
      </c>
      <c r="BD39203" s="423" t="s">
        <v>1301</v>
      </c>
    </row>
    <row r="39204" spans="53:56" ht="15" x14ac:dyDescent="0.25">
      <c r="BA39204" s="91" t="s">
        <v>43859</v>
      </c>
      <c r="BB39204" s="91" t="s">
        <v>7490</v>
      </c>
      <c r="BC39204" s="91" t="s">
        <v>43762</v>
      </c>
      <c r="BD39204" s="423" t="s">
        <v>1301</v>
      </c>
    </row>
    <row r="39205" spans="53:56" ht="15" x14ac:dyDescent="0.25">
      <c r="BA39205" s="90" t="s">
        <v>43860</v>
      </c>
      <c r="BB39205" s="90" t="s">
        <v>7490</v>
      </c>
      <c r="BC39205" s="90" t="s">
        <v>43762</v>
      </c>
      <c r="BD39205" s="423" t="s">
        <v>1301</v>
      </c>
    </row>
    <row r="39206" spans="53:56" ht="15" x14ac:dyDescent="0.25">
      <c r="BA39206" s="91" t="s">
        <v>43861</v>
      </c>
      <c r="BB39206" s="91" t="s">
        <v>7490</v>
      </c>
      <c r="BC39206" s="91" t="s">
        <v>43862</v>
      </c>
      <c r="BD39206" s="423" t="s">
        <v>1301</v>
      </c>
    </row>
    <row r="39207" spans="53:56" ht="15" x14ac:dyDescent="0.25">
      <c r="BA39207" s="90" t="s">
        <v>43863</v>
      </c>
      <c r="BB39207" s="90" t="s">
        <v>7490</v>
      </c>
      <c r="BC39207" s="90" t="s">
        <v>43862</v>
      </c>
      <c r="BD39207" s="423" t="s">
        <v>1301</v>
      </c>
    </row>
    <row r="39208" spans="53:56" ht="15" x14ac:dyDescent="0.25">
      <c r="BA39208" s="90" t="s">
        <v>43864</v>
      </c>
      <c r="BB39208" s="90" t="s">
        <v>7490</v>
      </c>
      <c r="BC39208" s="90" t="s">
        <v>43865</v>
      </c>
      <c r="BD39208" s="423" t="s">
        <v>1301</v>
      </c>
    </row>
    <row r="39209" spans="53:56" ht="15" x14ac:dyDescent="0.25">
      <c r="BA39209" s="91" t="s">
        <v>43866</v>
      </c>
      <c r="BB39209" s="91" t="s">
        <v>7490</v>
      </c>
      <c r="BC39209" s="91" t="s">
        <v>43865</v>
      </c>
      <c r="BD39209" s="423" t="s">
        <v>1301</v>
      </c>
    </row>
    <row r="39210" spans="53:56" ht="15" x14ac:dyDescent="0.25">
      <c r="BA39210" s="90" t="s">
        <v>43867</v>
      </c>
      <c r="BB39210" s="90" t="s">
        <v>7490</v>
      </c>
      <c r="BC39210" s="90" t="s">
        <v>43862</v>
      </c>
      <c r="BD39210" s="423" t="s">
        <v>1301</v>
      </c>
    </row>
    <row r="39211" spans="53:56" ht="15" x14ac:dyDescent="0.25">
      <c r="BA39211" s="91" t="s">
        <v>43868</v>
      </c>
      <c r="BB39211" s="91" t="s">
        <v>7490</v>
      </c>
      <c r="BC39211" s="91" t="s">
        <v>43862</v>
      </c>
      <c r="BD39211" s="423" t="s">
        <v>1301</v>
      </c>
    </row>
    <row r="39212" spans="53:56" ht="15" x14ac:dyDescent="0.25">
      <c r="BA39212" s="91" t="s">
        <v>43869</v>
      </c>
      <c r="BB39212" s="91" t="s">
        <v>7490</v>
      </c>
      <c r="BC39212" s="91" t="s">
        <v>43865</v>
      </c>
      <c r="BD39212" s="423" t="s">
        <v>1301</v>
      </c>
    </row>
    <row r="39213" spans="53:56" ht="15" x14ac:dyDescent="0.25">
      <c r="BA39213" s="90" t="s">
        <v>43870</v>
      </c>
      <c r="BB39213" s="90" t="s">
        <v>7490</v>
      </c>
      <c r="BC39213" s="90" t="s">
        <v>43862</v>
      </c>
      <c r="BD39213" s="423" t="s">
        <v>1301</v>
      </c>
    </row>
    <row r="39214" spans="53:56" ht="15" x14ac:dyDescent="0.25">
      <c r="BA39214" s="91" t="s">
        <v>43871</v>
      </c>
      <c r="BB39214" s="91" t="s">
        <v>7490</v>
      </c>
      <c r="BC39214" s="91" t="s">
        <v>43762</v>
      </c>
      <c r="BD39214" s="423" t="s">
        <v>1301</v>
      </c>
    </row>
    <row r="39215" spans="53:56" ht="15" x14ac:dyDescent="0.25">
      <c r="BA39215" s="90" t="s">
        <v>43872</v>
      </c>
      <c r="BB39215" s="90" t="s">
        <v>7490</v>
      </c>
      <c r="BC39215" s="90" t="s">
        <v>43862</v>
      </c>
      <c r="BD39215" s="423" t="s">
        <v>1301</v>
      </c>
    </row>
    <row r="39216" spans="53:56" ht="15" x14ac:dyDescent="0.25">
      <c r="BA39216" s="90" t="s">
        <v>43873</v>
      </c>
      <c r="BB39216" s="90" t="s">
        <v>7490</v>
      </c>
      <c r="BC39216" s="90" t="s">
        <v>43862</v>
      </c>
      <c r="BD39216" s="423" t="s">
        <v>1301</v>
      </c>
    </row>
    <row r="39217" spans="53:56" ht="15" x14ac:dyDescent="0.25">
      <c r="BA39217" s="91" t="s">
        <v>43874</v>
      </c>
      <c r="BB39217" s="91" t="s">
        <v>7490</v>
      </c>
      <c r="BC39217" s="91" t="s">
        <v>43862</v>
      </c>
      <c r="BD39217" s="423" t="s">
        <v>1301</v>
      </c>
    </row>
    <row r="39218" spans="53:56" ht="15" x14ac:dyDescent="0.25">
      <c r="BA39218" s="90" t="s">
        <v>43875</v>
      </c>
      <c r="BB39218" s="90" t="s">
        <v>7490</v>
      </c>
      <c r="BC39218" s="90" t="s">
        <v>43862</v>
      </c>
      <c r="BD39218" s="423" t="s">
        <v>1301</v>
      </c>
    </row>
    <row r="39219" spans="53:56" ht="15" x14ac:dyDescent="0.25">
      <c r="BA39219" s="91" t="s">
        <v>43876</v>
      </c>
      <c r="BB39219" s="91" t="s">
        <v>7490</v>
      </c>
      <c r="BC39219" s="91" t="s">
        <v>43762</v>
      </c>
      <c r="BD39219" s="423" t="s">
        <v>1301</v>
      </c>
    </row>
    <row r="39220" spans="53:56" ht="15" x14ac:dyDescent="0.25">
      <c r="BA39220" s="91" t="s">
        <v>43877</v>
      </c>
      <c r="BB39220" s="91" t="s">
        <v>7490</v>
      </c>
      <c r="BC39220" s="91" t="s">
        <v>43862</v>
      </c>
      <c r="BD39220" s="423" t="s">
        <v>1301</v>
      </c>
    </row>
    <row r="39221" spans="53:56" ht="15" x14ac:dyDescent="0.25">
      <c r="BA39221" s="90" t="s">
        <v>43878</v>
      </c>
      <c r="BB39221" s="90" t="s">
        <v>7490</v>
      </c>
      <c r="BC39221" s="90" t="s">
        <v>43762</v>
      </c>
      <c r="BD39221" s="423" t="s">
        <v>1301</v>
      </c>
    </row>
    <row r="39222" spans="53:56" ht="15" x14ac:dyDescent="0.25">
      <c r="BA39222" s="91" t="s">
        <v>43879</v>
      </c>
      <c r="BB39222" s="91" t="s">
        <v>7490</v>
      </c>
      <c r="BC39222" s="91" t="s">
        <v>43865</v>
      </c>
      <c r="BD39222" s="423" t="s">
        <v>1301</v>
      </c>
    </row>
    <row r="39223" spans="53:56" ht="15" x14ac:dyDescent="0.25">
      <c r="BA39223" s="90" t="s">
        <v>43880</v>
      </c>
      <c r="BB39223" s="90" t="s">
        <v>7490</v>
      </c>
      <c r="BC39223" s="90" t="s">
        <v>43865</v>
      </c>
      <c r="BD39223" s="423" t="s">
        <v>1301</v>
      </c>
    </row>
    <row r="39224" spans="53:56" ht="15" x14ac:dyDescent="0.25">
      <c r="BA39224" s="91" t="s">
        <v>43881</v>
      </c>
      <c r="BB39224" s="91" t="s">
        <v>7490</v>
      </c>
      <c r="BC39224" s="91" t="s">
        <v>43865</v>
      </c>
      <c r="BD39224" s="423" t="s">
        <v>1301</v>
      </c>
    </row>
    <row r="39225" spans="53:56" ht="15" x14ac:dyDescent="0.25">
      <c r="BA39225" s="90" t="s">
        <v>43882</v>
      </c>
      <c r="BB39225" s="90" t="s">
        <v>7490</v>
      </c>
      <c r="BC39225" s="90" t="s">
        <v>43865</v>
      </c>
      <c r="BD39225" s="423" t="s">
        <v>1301</v>
      </c>
    </row>
    <row r="39226" spans="53:56" ht="15" x14ac:dyDescent="0.25">
      <c r="BA39226" s="90" t="s">
        <v>43883</v>
      </c>
      <c r="BB39226" s="90" t="s">
        <v>7490</v>
      </c>
      <c r="BC39226" s="90" t="s">
        <v>43865</v>
      </c>
      <c r="BD39226" s="423" t="s">
        <v>1301</v>
      </c>
    </row>
    <row r="39227" spans="53:56" ht="15" x14ac:dyDescent="0.25">
      <c r="BA39227" s="91" t="s">
        <v>43884</v>
      </c>
      <c r="BB39227" s="91" t="s">
        <v>7490</v>
      </c>
      <c r="BC39227" s="91" t="s">
        <v>43865</v>
      </c>
      <c r="BD39227" s="423" t="s">
        <v>1301</v>
      </c>
    </row>
    <row r="39228" spans="53:56" ht="15" x14ac:dyDescent="0.25">
      <c r="BA39228" s="90" t="s">
        <v>43885</v>
      </c>
      <c r="BB39228" s="90" t="s">
        <v>7490</v>
      </c>
      <c r="BC39228" s="90" t="s">
        <v>43862</v>
      </c>
      <c r="BD39228" s="423" t="s">
        <v>1301</v>
      </c>
    </row>
    <row r="39229" spans="53:56" ht="15" x14ac:dyDescent="0.25">
      <c r="BA39229" s="91" t="s">
        <v>43886</v>
      </c>
      <c r="BB39229" s="91" t="s">
        <v>7490</v>
      </c>
      <c r="BC39229" s="91" t="s">
        <v>43865</v>
      </c>
      <c r="BD39229" s="423" t="s">
        <v>1301</v>
      </c>
    </row>
    <row r="39230" spans="53:56" ht="15" x14ac:dyDescent="0.25">
      <c r="BA39230" s="91" t="s">
        <v>43887</v>
      </c>
      <c r="BB39230" s="91" t="s">
        <v>7490</v>
      </c>
      <c r="BC39230" s="91" t="s">
        <v>43865</v>
      </c>
      <c r="BD39230" s="423" t="s">
        <v>1301</v>
      </c>
    </row>
    <row r="39231" spans="53:56" ht="15" x14ac:dyDescent="0.25">
      <c r="BA39231" s="90" t="s">
        <v>43888</v>
      </c>
      <c r="BB39231" s="90" t="s">
        <v>7490</v>
      </c>
      <c r="BC39231" s="90" t="s">
        <v>43865</v>
      </c>
      <c r="BD39231" s="423" t="s">
        <v>1301</v>
      </c>
    </row>
    <row r="39232" spans="53:56" ht="15" x14ac:dyDescent="0.25">
      <c r="BA39232" s="91" t="s">
        <v>43889</v>
      </c>
      <c r="BB39232" s="91" t="s">
        <v>7490</v>
      </c>
      <c r="BC39232" s="91" t="s">
        <v>43865</v>
      </c>
      <c r="BD39232" s="423" t="s">
        <v>1301</v>
      </c>
    </row>
    <row r="39233" spans="53:56" ht="15" x14ac:dyDescent="0.25">
      <c r="BA39233" s="90" t="s">
        <v>43890</v>
      </c>
      <c r="BB39233" s="90" t="s">
        <v>7490</v>
      </c>
      <c r="BC39233" s="90" t="s">
        <v>43862</v>
      </c>
      <c r="BD39233" s="423" t="s">
        <v>1301</v>
      </c>
    </row>
    <row r="39234" spans="53:56" ht="15" x14ac:dyDescent="0.25">
      <c r="BA39234" s="90" t="s">
        <v>43891</v>
      </c>
      <c r="BB39234" s="90" t="s">
        <v>7490</v>
      </c>
      <c r="BC39234" s="90" t="s">
        <v>43862</v>
      </c>
      <c r="BD39234" s="423" t="s">
        <v>1301</v>
      </c>
    </row>
    <row r="39235" spans="53:56" ht="15" x14ac:dyDescent="0.25">
      <c r="BA39235" s="91" t="s">
        <v>43892</v>
      </c>
      <c r="BB39235" s="91" t="s">
        <v>7490</v>
      </c>
      <c r="BC39235" s="91" t="s">
        <v>43862</v>
      </c>
      <c r="BD39235" s="423" t="s">
        <v>1301</v>
      </c>
    </row>
    <row r="39236" spans="53:56" ht="15" x14ac:dyDescent="0.25">
      <c r="BA39236" s="90" t="s">
        <v>43893</v>
      </c>
      <c r="BB39236" s="90" t="s">
        <v>7490</v>
      </c>
      <c r="BC39236" s="90" t="s">
        <v>43865</v>
      </c>
      <c r="BD39236" s="423" t="s">
        <v>1301</v>
      </c>
    </row>
    <row r="39237" spans="53:56" ht="15" x14ac:dyDescent="0.25">
      <c r="BA39237" s="91" t="s">
        <v>43894</v>
      </c>
      <c r="BB39237" s="91" t="s">
        <v>7490</v>
      </c>
      <c r="BC39237" s="91" t="s">
        <v>43865</v>
      </c>
      <c r="BD39237" s="423" t="s">
        <v>1301</v>
      </c>
    </row>
    <row r="39238" spans="53:56" ht="15" x14ac:dyDescent="0.25">
      <c r="BA39238" s="91" t="s">
        <v>43895</v>
      </c>
      <c r="BB39238" s="91" t="s">
        <v>7490</v>
      </c>
      <c r="BC39238" s="91" t="s">
        <v>43862</v>
      </c>
      <c r="BD39238" s="423" t="s">
        <v>1301</v>
      </c>
    </row>
    <row r="39239" spans="53:56" ht="15" x14ac:dyDescent="0.25">
      <c r="BA39239" s="90" t="s">
        <v>43896</v>
      </c>
      <c r="BB39239" s="90" t="s">
        <v>7490</v>
      </c>
      <c r="BC39239" s="90" t="s">
        <v>43865</v>
      </c>
      <c r="BD39239" s="423" t="s">
        <v>1301</v>
      </c>
    </row>
    <row r="39240" spans="53:56" ht="15" x14ac:dyDescent="0.25">
      <c r="BA39240" s="91" t="s">
        <v>43897</v>
      </c>
      <c r="BB39240" s="91" t="s">
        <v>7490</v>
      </c>
      <c r="BC39240" s="91" t="s">
        <v>43862</v>
      </c>
      <c r="BD39240" s="423" t="s">
        <v>1301</v>
      </c>
    </row>
    <row r="39241" spans="53:56" ht="15" x14ac:dyDescent="0.25">
      <c r="BA39241" s="90" t="s">
        <v>43898</v>
      </c>
      <c r="BB39241" s="90" t="s">
        <v>7490</v>
      </c>
      <c r="BC39241" s="90" t="s">
        <v>43862</v>
      </c>
      <c r="BD39241" s="423" t="s">
        <v>1301</v>
      </c>
    </row>
    <row r="39242" spans="53:56" ht="15" x14ac:dyDescent="0.25">
      <c r="BA39242" s="90" t="s">
        <v>43899</v>
      </c>
      <c r="BB39242" s="90" t="s">
        <v>7490</v>
      </c>
      <c r="BC39242" s="90" t="s">
        <v>43865</v>
      </c>
      <c r="BD39242" s="423" t="s">
        <v>1301</v>
      </c>
    </row>
    <row r="39243" spans="53:56" ht="15" x14ac:dyDescent="0.25">
      <c r="BA39243" s="91" t="s">
        <v>43900</v>
      </c>
      <c r="BB39243" s="91" t="s">
        <v>7490</v>
      </c>
      <c r="BC39243" s="91" t="s">
        <v>43865</v>
      </c>
      <c r="BD39243" s="423" t="s">
        <v>1301</v>
      </c>
    </row>
    <row r="39244" spans="53:56" ht="15" x14ac:dyDescent="0.25">
      <c r="BA39244" s="90" t="s">
        <v>43901</v>
      </c>
      <c r="BB39244" s="90" t="s">
        <v>7490</v>
      </c>
      <c r="BC39244" s="90" t="s">
        <v>43862</v>
      </c>
      <c r="BD39244" s="423" t="s">
        <v>1301</v>
      </c>
    </row>
    <row r="39245" spans="53:56" ht="15" x14ac:dyDescent="0.25">
      <c r="BA39245" s="91" t="s">
        <v>43902</v>
      </c>
      <c r="BB39245" s="91" t="s">
        <v>7490</v>
      </c>
      <c r="BC39245" s="91" t="s">
        <v>43865</v>
      </c>
      <c r="BD39245" s="423" t="s">
        <v>1301</v>
      </c>
    </row>
    <row r="39246" spans="53:56" ht="15" x14ac:dyDescent="0.25">
      <c r="BA39246" s="90" t="s">
        <v>43903</v>
      </c>
      <c r="BB39246" s="90" t="s">
        <v>7490</v>
      </c>
      <c r="BC39246" s="90" t="s">
        <v>43762</v>
      </c>
      <c r="BD39246" s="423" t="s">
        <v>1301</v>
      </c>
    </row>
    <row r="39247" spans="53:56" ht="15" x14ac:dyDescent="0.25">
      <c r="BA39247" s="91" t="s">
        <v>43904</v>
      </c>
      <c r="BB39247" s="91" t="s">
        <v>7490</v>
      </c>
      <c r="BC39247" s="91" t="s">
        <v>43762</v>
      </c>
      <c r="BD39247" s="423" t="s">
        <v>1301</v>
      </c>
    </row>
    <row r="39248" spans="53:56" ht="15" x14ac:dyDescent="0.25">
      <c r="BA39248" s="91" t="s">
        <v>43905</v>
      </c>
      <c r="BB39248" s="91" t="s">
        <v>7490</v>
      </c>
      <c r="BC39248" s="91" t="s">
        <v>43762</v>
      </c>
      <c r="BD39248" s="423" t="s">
        <v>1301</v>
      </c>
    </row>
    <row r="39249" spans="53:56" ht="15" x14ac:dyDescent="0.25">
      <c r="BA39249" s="90" t="s">
        <v>43906</v>
      </c>
      <c r="BB39249" s="90" t="s">
        <v>7490</v>
      </c>
      <c r="BC39249" s="90" t="s">
        <v>43762</v>
      </c>
      <c r="BD39249" s="423" t="s">
        <v>1301</v>
      </c>
    </row>
    <row r="39250" spans="53:56" ht="15" x14ac:dyDescent="0.25">
      <c r="BA39250" s="91" t="s">
        <v>43907</v>
      </c>
      <c r="BB39250" s="91" t="s">
        <v>7490</v>
      </c>
      <c r="BC39250" s="91" t="s">
        <v>43762</v>
      </c>
      <c r="BD39250" s="423" t="s">
        <v>1301</v>
      </c>
    </row>
    <row r="39251" spans="53:56" ht="15" x14ac:dyDescent="0.25">
      <c r="BA39251" s="91" t="s">
        <v>43908</v>
      </c>
      <c r="BB39251" s="91" t="s">
        <v>7490</v>
      </c>
      <c r="BC39251" s="91" t="s">
        <v>28832</v>
      </c>
      <c r="BD39251" s="423" t="s">
        <v>1301</v>
      </c>
    </row>
    <row r="39252" spans="53:56" ht="15" x14ac:dyDescent="0.25">
      <c r="BA39252" s="90" t="s">
        <v>43908</v>
      </c>
      <c r="BB39252" s="90" t="s">
        <v>7490</v>
      </c>
      <c r="BC39252" s="90" t="s">
        <v>43762</v>
      </c>
      <c r="BD39252" s="423" t="s">
        <v>1301</v>
      </c>
    </row>
    <row r="39253" spans="53:56" ht="15" x14ac:dyDescent="0.25">
      <c r="BA39253" s="90" t="s">
        <v>43909</v>
      </c>
      <c r="BB39253" s="90" t="s">
        <v>7490</v>
      </c>
      <c r="BC39253" s="90" t="s">
        <v>43762</v>
      </c>
      <c r="BD39253" s="423" t="s">
        <v>1301</v>
      </c>
    </row>
    <row r="39254" spans="53:56" ht="15" x14ac:dyDescent="0.25">
      <c r="BA39254" s="91" t="s">
        <v>43910</v>
      </c>
      <c r="BB39254" s="91" t="s">
        <v>7490</v>
      </c>
      <c r="BC39254" s="91" t="s">
        <v>43762</v>
      </c>
      <c r="BD39254" s="423" t="s">
        <v>1301</v>
      </c>
    </row>
    <row r="39255" spans="53:56" ht="15" x14ac:dyDescent="0.25">
      <c r="BA39255" s="90" t="s">
        <v>43911</v>
      </c>
      <c r="BB39255" s="90" t="s">
        <v>7490</v>
      </c>
      <c r="BC39255" s="90" t="s">
        <v>43762</v>
      </c>
      <c r="BD39255" s="423" t="s">
        <v>1301</v>
      </c>
    </row>
    <row r="39256" spans="53:56" ht="15" x14ac:dyDescent="0.25">
      <c r="BA39256" s="91" t="s">
        <v>43912</v>
      </c>
      <c r="BB39256" s="91" t="s">
        <v>7490</v>
      </c>
      <c r="BC39256" s="91" t="s">
        <v>43762</v>
      </c>
      <c r="BD39256" s="423" t="s">
        <v>1301</v>
      </c>
    </row>
    <row r="39257" spans="53:56" ht="15" x14ac:dyDescent="0.25">
      <c r="BA39257" s="91" t="s">
        <v>43913</v>
      </c>
      <c r="BB39257" s="91" t="s">
        <v>7490</v>
      </c>
      <c r="BC39257" s="91" t="s">
        <v>43762</v>
      </c>
      <c r="BD39257" s="423" t="s">
        <v>1301</v>
      </c>
    </row>
    <row r="39258" spans="53:56" ht="15" x14ac:dyDescent="0.25">
      <c r="BA39258" s="91" t="s">
        <v>43914</v>
      </c>
      <c r="BB39258" s="91" t="s">
        <v>7490</v>
      </c>
      <c r="BC39258" s="91" t="s">
        <v>43762</v>
      </c>
      <c r="BD39258" s="423" t="s">
        <v>1301</v>
      </c>
    </row>
    <row r="39259" spans="53:56" ht="15" x14ac:dyDescent="0.25">
      <c r="BA39259" s="90" t="s">
        <v>43915</v>
      </c>
      <c r="BB39259" s="90" t="s">
        <v>7490</v>
      </c>
      <c r="BC39259" s="90" t="s">
        <v>11128</v>
      </c>
      <c r="BD39259" s="423" t="s">
        <v>1301</v>
      </c>
    </row>
    <row r="39260" spans="53:56" ht="15" x14ac:dyDescent="0.25">
      <c r="BA39260" s="91" t="s">
        <v>43916</v>
      </c>
      <c r="BB39260" s="91" t="s">
        <v>7490</v>
      </c>
      <c r="BC39260" s="91" t="s">
        <v>992</v>
      </c>
      <c r="BD39260" s="423" t="s">
        <v>1301</v>
      </c>
    </row>
    <row r="39261" spans="53:56" ht="15" x14ac:dyDescent="0.25">
      <c r="BA39261" s="90" t="s">
        <v>43917</v>
      </c>
      <c r="BB39261" s="90" t="s">
        <v>7490</v>
      </c>
      <c r="BC39261" s="90" t="s">
        <v>992</v>
      </c>
      <c r="BD39261" s="423" t="s">
        <v>1301</v>
      </c>
    </row>
    <row r="39262" spans="53:56" ht="15" x14ac:dyDescent="0.25">
      <c r="BA39262" s="90" t="s">
        <v>43918</v>
      </c>
      <c r="BB39262" s="90" t="s">
        <v>7490</v>
      </c>
      <c r="BC39262" s="90" t="s">
        <v>992</v>
      </c>
      <c r="BD39262" s="423" t="s">
        <v>1301</v>
      </c>
    </row>
    <row r="39263" spans="53:56" ht="15" x14ac:dyDescent="0.25">
      <c r="BA39263" s="91" t="s">
        <v>43919</v>
      </c>
      <c r="BB39263" s="91" t="s">
        <v>7490</v>
      </c>
      <c r="BC39263" s="91" t="s">
        <v>43920</v>
      </c>
      <c r="BD39263" s="423" t="s">
        <v>1301</v>
      </c>
    </row>
    <row r="39264" spans="53:56" ht="15" x14ac:dyDescent="0.25">
      <c r="BA39264" s="90" t="s">
        <v>43921</v>
      </c>
      <c r="BB39264" s="90" t="s">
        <v>7490</v>
      </c>
      <c r="BC39264" s="90" t="s">
        <v>42578</v>
      </c>
      <c r="BD39264" s="423" t="s">
        <v>1301</v>
      </c>
    </row>
    <row r="39265" spans="53:56" ht="15" x14ac:dyDescent="0.25">
      <c r="BA39265" s="91" t="s">
        <v>43922</v>
      </c>
      <c r="BB39265" s="91" t="s">
        <v>7490</v>
      </c>
      <c r="BC39265" s="91" t="s">
        <v>43920</v>
      </c>
      <c r="BD39265" s="423" t="s">
        <v>1301</v>
      </c>
    </row>
    <row r="39266" spans="53:56" ht="15" x14ac:dyDescent="0.25">
      <c r="BA39266" s="91" t="s">
        <v>43923</v>
      </c>
      <c r="BB39266" s="91" t="s">
        <v>7490</v>
      </c>
      <c r="BC39266" s="91" t="s">
        <v>43920</v>
      </c>
      <c r="BD39266" s="423" t="s">
        <v>1301</v>
      </c>
    </row>
    <row r="39267" spans="53:56" ht="15" x14ac:dyDescent="0.25">
      <c r="BA39267" s="90" t="s">
        <v>43924</v>
      </c>
      <c r="BB39267" s="90" t="s">
        <v>7490</v>
      </c>
      <c r="BC39267" s="90" t="s">
        <v>11128</v>
      </c>
      <c r="BD39267" s="423" t="s">
        <v>1301</v>
      </c>
    </row>
    <row r="39268" spans="53:56" ht="15" x14ac:dyDescent="0.25">
      <c r="BA39268" s="91" t="s">
        <v>43925</v>
      </c>
      <c r="BB39268" s="91" t="s">
        <v>7490</v>
      </c>
      <c r="BC39268" s="91" t="s">
        <v>43920</v>
      </c>
      <c r="BD39268" s="423" t="s">
        <v>1301</v>
      </c>
    </row>
    <row r="39269" spans="53:56" ht="15" x14ac:dyDescent="0.25">
      <c r="BA39269" s="90" t="s">
        <v>43926</v>
      </c>
      <c r="BB39269" s="90" t="s">
        <v>7490</v>
      </c>
      <c r="BC39269" s="90" t="s">
        <v>43920</v>
      </c>
      <c r="BD39269" s="423" t="s">
        <v>1301</v>
      </c>
    </row>
    <row r="39270" spans="53:56" ht="15" x14ac:dyDescent="0.25">
      <c r="BA39270" s="91" t="s">
        <v>43927</v>
      </c>
      <c r="BB39270" s="91" t="s">
        <v>7490</v>
      </c>
      <c r="BC39270" s="91" t="s">
        <v>43920</v>
      </c>
      <c r="BD39270" s="423" t="s">
        <v>1301</v>
      </c>
    </row>
    <row r="39271" spans="53:56" ht="15" x14ac:dyDescent="0.25">
      <c r="BA39271" s="91" t="s">
        <v>43928</v>
      </c>
      <c r="BB39271" s="91" t="s">
        <v>7490</v>
      </c>
      <c r="BC39271" s="91" t="s">
        <v>43920</v>
      </c>
      <c r="BD39271" s="423" t="s">
        <v>1301</v>
      </c>
    </row>
    <row r="39272" spans="53:56" ht="15" x14ac:dyDescent="0.25">
      <c r="BA39272" s="90" t="s">
        <v>43929</v>
      </c>
      <c r="BB39272" s="90" t="s">
        <v>7490</v>
      </c>
      <c r="BC39272" s="90" t="s">
        <v>11128</v>
      </c>
      <c r="BD39272" s="423" t="s">
        <v>1301</v>
      </c>
    </row>
    <row r="39273" spans="53:56" ht="15" x14ac:dyDescent="0.25">
      <c r="BA39273" s="91" t="s">
        <v>43930</v>
      </c>
      <c r="BB39273" s="91" t="s">
        <v>7490</v>
      </c>
      <c r="BC39273" s="91" t="s">
        <v>11128</v>
      </c>
      <c r="BD39273" s="423" t="s">
        <v>1301</v>
      </c>
    </row>
    <row r="39274" spans="53:56" ht="15" x14ac:dyDescent="0.25">
      <c r="BA39274" s="90" t="s">
        <v>43931</v>
      </c>
      <c r="BB39274" s="90" t="s">
        <v>7490</v>
      </c>
      <c r="BC39274" s="90" t="s">
        <v>43920</v>
      </c>
      <c r="BD39274" s="423" t="s">
        <v>1301</v>
      </c>
    </row>
    <row r="39275" spans="53:56" ht="15" x14ac:dyDescent="0.25">
      <c r="BA39275" s="90" t="s">
        <v>43932</v>
      </c>
      <c r="BB39275" s="90" t="s">
        <v>7490</v>
      </c>
      <c r="BC39275" s="90" t="s">
        <v>11128</v>
      </c>
      <c r="BD39275" s="423" t="s">
        <v>1301</v>
      </c>
    </row>
    <row r="39276" spans="53:56" ht="15" x14ac:dyDescent="0.25">
      <c r="BA39276" s="91" t="s">
        <v>43933</v>
      </c>
      <c r="BB39276" s="91" t="s">
        <v>7490</v>
      </c>
      <c r="BC39276" s="91" t="s">
        <v>992</v>
      </c>
      <c r="BD39276" s="423" t="s">
        <v>1301</v>
      </c>
    </row>
    <row r="39277" spans="53:56" ht="15" x14ac:dyDescent="0.25">
      <c r="BA39277" s="90" t="s">
        <v>43934</v>
      </c>
      <c r="BB39277" s="90" t="s">
        <v>7490</v>
      </c>
      <c r="BC39277" s="90" t="s">
        <v>992</v>
      </c>
      <c r="BD39277" s="423" t="s">
        <v>1301</v>
      </c>
    </row>
    <row r="39278" spans="53:56" ht="15" x14ac:dyDescent="0.25">
      <c r="BA39278" s="91" t="s">
        <v>43935</v>
      </c>
      <c r="BB39278" s="91" t="s">
        <v>7490</v>
      </c>
      <c r="BC39278" s="91" t="s">
        <v>42578</v>
      </c>
      <c r="BD39278" s="423" t="s">
        <v>1301</v>
      </c>
    </row>
    <row r="39279" spans="53:56" ht="15" x14ac:dyDescent="0.25">
      <c r="BA39279" s="90" t="s">
        <v>43936</v>
      </c>
      <c r="BB39279" s="90" t="s">
        <v>7490</v>
      </c>
      <c r="BC39279" s="90" t="s">
        <v>992</v>
      </c>
      <c r="BD39279" s="423" t="s">
        <v>1301</v>
      </c>
    </row>
    <row r="39280" spans="53:56" ht="15" x14ac:dyDescent="0.25">
      <c r="BA39280" s="91" t="s">
        <v>43937</v>
      </c>
      <c r="BB39280" s="91" t="s">
        <v>7490</v>
      </c>
      <c r="BC39280" s="91" t="s">
        <v>992</v>
      </c>
      <c r="BD39280" s="423" t="s">
        <v>1301</v>
      </c>
    </row>
    <row r="39281" spans="53:56" ht="15" x14ac:dyDescent="0.25">
      <c r="BA39281" s="90" t="s">
        <v>43938</v>
      </c>
      <c r="BB39281" s="90" t="s">
        <v>7490</v>
      </c>
      <c r="BC39281" s="90" t="s">
        <v>992</v>
      </c>
      <c r="BD39281" s="423" t="s">
        <v>1301</v>
      </c>
    </row>
    <row r="39282" spans="53:56" ht="15" x14ac:dyDescent="0.25">
      <c r="BA39282" s="90" t="s">
        <v>43939</v>
      </c>
      <c r="BB39282" s="90" t="s">
        <v>7490</v>
      </c>
      <c r="BC39282" s="90" t="s">
        <v>992</v>
      </c>
      <c r="BD39282" s="423" t="s">
        <v>1301</v>
      </c>
    </row>
    <row r="39283" spans="53:56" ht="15" x14ac:dyDescent="0.25">
      <c r="BA39283" s="91" t="s">
        <v>43940</v>
      </c>
      <c r="BB39283" s="91" t="s">
        <v>7490</v>
      </c>
      <c r="BC39283" s="91" t="s">
        <v>43920</v>
      </c>
      <c r="BD39283" s="423" t="s">
        <v>1301</v>
      </c>
    </row>
    <row r="39284" spans="53:56" ht="15" x14ac:dyDescent="0.25">
      <c r="BA39284" s="90" t="s">
        <v>43941</v>
      </c>
      <c r="BB39284" s="90" t="s">
        <v>7490</v>
      </c>
      <c r="BC39284" s="90" t="s">
        <v>11128</v>
      </c>
      <c r="BD39284" s="423" t="s">
        <v>1301</v>
      </c>
    </row>
    <row r="39285" spans="53:56" ht="15" x14ac:dyDescent="0.25">
      <c r="BA39285" s="91" t="s">
        <v>43942</v>
      </c>
      <c r="BB39285" s="91" t="s">
        <v>7490</v>
      </c>
      <c r="BC39285" s="91" t="s">
        <v>42578</v>
      </c>
      <c r="BD39285" s="423" t="s">
        <v>1301</v>
      </c>
    </row>
    <row r="39286" spans="53:56" ht="15" x14ac:dyDescent="0.25">
      <c r="BA39286" s="90" t="s">
        <v>43943</v>
      </c>
      <c r="BB39286" s="90" t="s">
        <v>7490</v>
      </c>
      <c r="BC39286" s="90" t="s">
        <v>11128</v>
      </c>
      <c r="BD39286" s="423" t="s">
        <v>1301</v>
      </c>
    </row>
    <row r="39287" spans="53:56" ht="15" x14ac:dyDescent="0.25">
      <c r="BA39287" s="91" t="s">
        <v>43944</v>
      </c>
      <c r="BB39287" s="91" t="s">
        <v>7490</v>
      </c>
      <c r="BC39287" s="91" t="s">
        <v>43692</v>
      </c>
      <c r="BD39287" s="423" t="s">
        <v>1301</v>
      </c>
    </row>
    <row r="39288" spans="53:56" ht="15" x14ac:dyDescent="0.25">
      <c r="BA39288" s="90" t="s">
        <v>43945</v>
      </c>
      <c r="BB39288" s="90" t="s">
        <v>7490</v>
      </c>
      <c r="BC39288" s="90" t="s">
        <v>43692</v>
      </c>
      <c r="BD39288" s="423" t="s">
        <v>1301</v>
      </c>
    </row>
    <row r="39289" spans="53:56" ht="15" x14ac:dyDescent="0.25">
      <c r="BA39289" s="91" t="s">
        <v>43946</v>
      </c>
      <c r="BB39289" s="91" t="s">
        <v>7490</v>
      </c>
      <c r="BC39289" s="91" t="s">
        <v>43692</v>
      </c>
      <c r="BD39289" s="423" t="s">
        <v>1301</v>
      </c>
    </row>
    <row r="39290" spans="53:56" ht="15" x14ac:dyDescent="0.25">
      <c r="BA39290" s="90" t="s">
        <v>43947</v>
      </c>
      <c r="BB39290" s="90" t="s">
        <v>7490</v>
      </c>
      <c r="BC39290" s="90" t="s">
        <v>43692</v>
      </c>
      <c r="BD39290" s="423" t="s">
        <v>1301</v>
      </c>
    </row>
    <row r="39291" spans="53:56" ht="15" x14ac:dyDescent="0.25">
      <c r="BA39291" s="91" t="s">
        <v>43948</v>
      </c>
      <c r="BB39291" s="91" t="s">
        <v>7490</v>
      </c>
      <c r="BC39291" s="91" t="s">
        <v>43692</v>
      </c>
      <c r="BD39291" s="423" t="s">
        <v>1301</v>
      </c>
    </row>
    <row r="39292" spans="53:56" ht="15" x14ac:dyDescent="0.25">
      <c r="BA39292" s="90" t="s">
        <v>43949</v>
      </c>
      <c r="BB39292" s="90" t="s">
        <v>7490</v>
      </c>
      <c r="BC39292" s="90" t="s">
        <v>43692</v>
      </c>
      <c r="BD39292" s="423" t="s">
        <v>1301</v>
      </c>
    </row>
    <row r="39293" spans="53:56" ht="15" x14ac:dyDescent="0.25">
      <c r="BA39293" s="91" t="s">
        <v>43950</v>
      </c>
      <c r="BB39293" s="91" t="s">
        <v>7490</v>
      </c>
      <c r="BC39293" s="91" t="s">
        <v>21531</v>
      </c>
      <c r="BD39293" s="423" t="s">
        <v>1301</v>
      </c>
    </row>
    <row r="39294" spans="53:56" ht="15" x14ac:dyDescent="0.25">
      <c r="BA39294" s="90" t="s">
        <v>43951</v>
      </c>
      <c r="BB39294" s="90" t="s">
        <v>7490</v>
      </c>
      <c r="BC39294" s="90" t="s">
        <v>43952</v>
      </c>
      <c r="BD39294" s="423" t="s">
        <v>1301</v>
      </c>
    </row>
    <row r="39295" spans="53:56" ht="15" x14ac:dyDescent="0.25">
      <c r="BA39295" s="91" t="s">
        <v>43953</v>
      </c>
      <c r="BB39295" s="91" t="s">
        <v>7490</v>
      </c>
      <c r="BC39295" s="91" t="s">
        <v>43952</v>
      </c>
      <c r="BD39295" s="423" t="s">
        <v>1301</v>
      </c>
    </row>
    <row r="39296" spans="53:56" ht="15" x14ac:dyDescent="0.25">
      <c r="BA39296" s="90" t="s">
        <v>43954</v>
      </c>
      <c r="BB39296" s="90" t="s">
        <v>7490</v>
      </c>
      <c r="BC39296" s="90" t="s">
        <v>43952</v>
      </c>
      <c r="BD39296" s="423" t="s">
        <v>1301</v>
      </c>
    </row>
    <row r="39297" spans="53:56" ht="15" x14ac:dyDescent="0.25">
      <c r="BA39297" s="91" t="s">
        <v>43955</v>
      </c>
      <c r="BB39297" s="91" t="s">
        <v>7490</v>
      </c>
      <c r="BC39297" s="91" t="s">
        <v>43956</v>
      </c>
      <c r="BD39297" s="423" t="s">
        <v>1301</v>
      </c>
    </row>
    <row r="39298" spans="53:56" ht="15" x14ac:dyDescent="0.25">
      <c r="BA39298" s="90" t="s">
        <v>43957</v>
      </c>
      <c r="BB39298" s="90" t="s">
        <v>7490</v>
      </c>
      <c r="BC39298" s="90" t="s">
        <v>43692</v>
      </c>
      <c r="BD39298" s="423" t="s">
        <v>1301</v>
      </c>
    </row>
    <row r="39299" spans="53:56" ht="15" x14ac:dyDescent="0.25">
      <c r="BA39299" s="91" t="s">
        <v>43958</v>
      </c>
      <c r="BB39299" s="91" t="s">
        <v>7490</v>
      </c>
      <c r="BC39299" s="91" t="s">
        <v>43952</v>
      </c>
      <c r="BD39299" s="423" t="s">
        <v>1301</v>
      </c>
    </row>
    <row r="39300" spans="53:56" ht="15" x14ac:dyDescent="0.25">
      <c r="BA39300" s="90" t="s">
        <v>43959</v>
      </c>
      <c r="BB39300" s="90" t="s">
        <v>7490</v>
      </c>
      <c r="BC39300" s="90" t="s">
        <v>43960</v>
      </c>
      <c r="BD39300" s="423" t="s">
        <v>1301</v>
      </c>
    </row>
    <row r="39301" spans="53:56" ht="15" x14ac:dyDescent="0.25">
      <c r="BA39301" s="91" t="s">
        <v>43961</v>
      </c>
      <c r="BB39301" s="91" t="s">
        <v>7490</v>
      </c>
      <c r="BC39301" s="91" t="s">
        <v>43952</v>
      </c>
      <c r="BD39301" s="423" t="s">
        <v>1301</v>
      </c>
    </row>
    <row r="39302" spans="53:56" ht="15" x14ac:dyDescent="0.25">
      <c r="BA39302" s="90" t="s">
        <v>43962</v>
      </c>
      <c r="BB39302" s="90" t="s">
        <v>7490</v>
      </c>
      <c r="BC39302" s="90" t="s">
        <v>43952</v>
      </c>
      <c r="BD39302" s="423" t="s">
        <v>1301</v>
      </c>
    </row>
    <row r="39303" spans="53:56" ht="15" x14ac:dyDescent="0.25">
      <c r="BA39303" s="91" t="s">
        <v>43963</v>
      </c>
      <c r="BB39303" s="91" t="s">
        <v>7490</v>
      </c>
      <c r="BC39303" s="91" t="s">
        <v>43956</v>
      </c>
      <c r="BD39303" s="423" t="s">
        <v>1301</v>
      </c>
    </row>
    <row r="39304" spans="53:56" ht="15" x14ac:dyDescent="0.25">
      <c r="BA39304" s="90" t="s">
        <v>43964</v>
      </c>
      <c r="BB39304" s="90" t="s">
        <v>7490</v>
      </c>
      <c r="BC39304" s="90" t="s">
        <v>43952</v>
      </c>
      <c r="BD39304" s="423" t="s">
        <v>1301</v>
      </c>
    </row>
    <row r="39305" spans="53:56" ht="15" x14ac:dyDescent="0.25">
      <c r="BA39305" s="91" t="s">
        <v>43965</v>
      </c>
      <c r="BB39305" s="91" t="s">
        <v>7490</v>
      </c>
      <c r="BC39305" s="91" t="s">
        <v>43692</v>
      </c>
      <c r="BD39305" s="423" t="s">
        <v>1301</v>
      </c>
    </row>
    <row r="39306" spans="53:56" ht="15" x14ac:dyDescent="0.25">
      <c r="BA39306" s="90" t="s">
        <v>43966</v>
      </c>
      <c r="BB39306" s="90" t="s">
        <v>7490</v>
      </c>
      <c r="BC39306" s="90" t="s">
        <v>43952</v>
      </c>
      <c r="BD39306" s="423" t="s">
        <v>1301</v>
      </c>
    </row>
    <row r="39307" spans="53:56" ht="15" x14ac:dyDescent="0.25">
      <c r="BA39307" s="91" t="s">
        <v>43967</v>
      </c>
      <c r="BB39307" s="91" t="s">
        <v>7490</v>
      </c>
      <c r="BC39307" s="91" t="s">
        <v>43956</v>
      </c>
      <c r="BD39307" s="423" t="s">
        <v>1301</v>
      </c>
    </row>
    <row r="39308" spans="53:56" ht="15" x14ac:dyDescent="0.25">
      <c r="BA39308" s="90" t="s">
        <v>43968</v>
      </c>
      <c r="BB39308" s="90" t="s">
        <v>7490</v>
      </c>
      <c r="BC39308" s="90" t="s">
        <v>43956</v>
      </c>
      <c r="BD39308" s="423" t="s">
        <v>1301</v>
      </c>
    </row>
    <row r="39309" spans="53:56" ht="15" x14ac:dyDescent="0.25">
      <c r="BA39309" s="91" t="s">
        <v>43969</v>
      </c>
      <c r="BB39309" s="91" t="s">
        <v>7490</v>
      </c>
      <c r="BC39309" s="91" t="s">
        <v>43956</v>
      </c>
      <c r="BD39309" s="423" t="s">
        <v>1301</v>
      </c>
    </row>
    <row r="39310" spans="53:56" ht="15" x14ac:dyDescent="0.25">
      <c r="BA39310" s="90" t="s">
        <v>43970</v>
      </c>
      <c r="BB39310" s="90" t="s">
        <v>7490</v>
      </c>
      <c r="BC39310" s="90" t="s">
        <v>43956</v>
      </c>
      <c r="BD39310" s="423" t="s">
        <v>1301</v>
      </c>
    </row>
    <row r="39311" spans="53:56" ht="15" x14ac:dyDescent="0.25">
      <c r="BA39311" s="91" t="s">
        <v>43971</v>
      </c>
      <c r="BB39311" s="91" t="s">
        <v>7490</v>
      </c>
      <c r="BC39311" s="91" t="s">
        <v>43960</v>
      </c>
      <c r="BD39311" s="423" t="s">
        <v>1301</v>
      </c>
    </row>
    <row r="39312" spans="53:56" ht="15" x14ac:dyDescent="0.25">
      <c r="BA39312" s="90" t="s">
        <v>43972</v>
      </c>
      <c r="BB39312" s="90" t="s">
        <v>7490</v>
      </c>
      <c r="BC39312" s="90" t="s">
        <v>43956</v>
      </c>
      <c r="BD39312" s="423" t="s">
        <v>1301</v>
      </c>
    </row>
    <row r="39313" spans="53:56" ht="15" x14ac:dyDescent="0.25">
      <c r="BA39313" s="91" t="s">
        <v>43973</v>
      </c>
      <c r="BB39313" s="91" t="s">
        <v>7490</v>
      </c>
      <c r="BC39313" s="91" t="s">
        <v>43952</v>
      </c>
      <c r="BD39313" s="423" t="s">
        <v>1301</v>
      </c>
    </row>
    <row r="39314" spans="53:56" ht="15" x14ac:dyDescent="0.25">
      <c r="BA39314" s="90" t="s">
        <v>43974</v>
      </c>
      <c r="BB39314" s="90" t="s">
        <v>7490</v>
      </c>
      <c r="BC39314" s="90" t="s">
        <v>43952</v>
      </c>
      <c r="BD39314" s="423" t="s">
        <v>1301</v>
      </c>
    </row>
    <row r="39315" spans="53:56" ht="15" x14ac:dyDescent="0.25">
      <c r="BA39315" s="91" t="s">
        <v>43975</v>
      </c>
      <c r="BB39315" s="91" t="s">
        <v>7490</v>
      </c>
      <c r="BC39315" s="91" t="s">
        <v>43956</v>
      </c>
      <c r="BD39315" s="423" t="s">
        <v>1301</v>
      </c>
    </row>
    <row r="39316" spans="53:56" ht="15" x14ac:dyDescent="0.25">
      <c r="BA39316" s="90" t="s">
        <v>43976</v>
      </c>
      <c r="BB39316" s="90" t="s">
        <v>7490</v>
      </c>
      <c r="BC39316" s="90" t="s">
        <v>43960</v>
      </c>
      <c r="BD39316" s="423" t="s">
        <v>1301</v>
      </c>
    </row>
    <row r="39317" spans="53:56" ht="15" x14ac:dyDescent="0.25">
      <c r="BA39317" s="91" t="s">
        <v>43977</v>
      </c>
      <c r="BB39317" s="91" t="s">
        <v>7490</v>
      </c>
      <c r="BC39317" s="91" t="s">
        <v>43952</v>
      </c>
      <c r="BD39317" s="423" t="s">
        <v>1301</v>
      </c>
    </row>
    <row r="39318" spans="53:56" ht="15" x14ac:dyDescent="0.25">
      <c r="BA39318" s="90" t="s">
        <v>43978</v>
      </c>
      <c r="BB39318" s="90" t="s">
        <v>7490</v>
      </c>
      <c r="BC39318" s="90" t="s">
        <v>43952</v>
      </c>
      <c r="BD39318" s="423" t="s">
        <v>1301</v>
      </c>
    </row>
    <row r="39319" spans="53:56" ht="15" x14ac:dyDescent="0.25">
      <c r="BA39319" s="91" t="s">
        <v>43979</v>
      </c>
      <c r="BB39319" s="91" t="s">
        <v>7490</v>
      </c>
      <c r="BC39319" s="91" t="s">
        <v>43960</v>
      </c>
      <c r="BD39319" s="423" t="s">
        <v>1301</v>
      </c>
    </row>
    <row r="39320" spans="53:56" ht="15" x14ac:dyDescent="0.25">
      <c r="BA39320" s="90" t="s">
        <v>43980</v>
      </c>
      <c r="BB39320" s="90" t="s">
        <v>7490</v>
      </c>
      <c r="BC39320" s="90" t="s">
        <v>43956</v>
      </c>
      <c r="BD39320" s="423" t="s">
        <v>1301</v>
      </c>
    </row>
    <row r="39321" spans="53:56" ht="15" x14ac:dyDescent="0.25">
      <c r="BA39321" s="91" t="s">
        <v>43981</v>
      </c>
      <c r="BB39321" s="91" t="s">
        <v>7490</v>
      </c>
      <c r="BC39321" s="91" t="s">
        <v>43956</v>
      </c>
      <c r="BD39321" s="423" t="s">
        <v>1301</v>
      </c>
    </row>
    <row r="39322" spans="53:56" ht="15" x14ac:dyDescent="0.25">
      <c r="BA39322" s="90" t="s">
        <v>43982</v>
      </c>
      <c r="BB39322" s="90" t="s">
        <v>7490</v>
      </c>
      <c r="BC39322" s="90" t="s">
        <v>43692</v>
      </c>
      <c r="BD39322" s="423" t="s">
        <v>1301</v>
      </c>
    </row>
    <row r="39323" spans="53:56" ht="15" x14ac:dyDescent="0.25">
      <c r="BA39323" s="91" t="s">
        <v>43983</v>
      </c>
      <c r="BB39323" s="91" t="s">
        <v>7490</v>
      </c>
      <c r="BC39323" s="91" t="s">
        <v>21531</v>
      </c>
      <c r="BD39323" s="423" t="s">
        <v>1301</v>
      </c>
    </row>
    <row r="39324" spans="53:56" ht="15" x14ac:dyDescent="0.25">
      <c r="BA39324" s="90" t="s">
        <v>43984</v>
      </c>
      <c r="BB39324" s="90" t="s">
        <v>7490</v>
      </c>
      <c r="BC39324" s="90" t="s">
        <v>43692</v>
      </c>
      <c r="BD39324" s="423" t="s">
        <v>1301</v>
      </c>
    </row>
    <row r="39325" spans="53:56" ht="15" x14ac:dyDescent="0.25">
      <c r="BA39325" s="91" t="s">
        <v>43985</v>
      </c>
      <c r="BB39325" s="91" t="s">
        <v>7490</v>
      </c>
      <c r="BC39325" s="91" t="s">
        <v>21531</v>
      </c>
      <c r="BD39325" s="423" t="s">
        <v>1301</v>
      </c>
    </row>
    <row r="39326" spans="53:56" ht="15" x14ac:dyDescent="0.25">
      <c r="BA39326" s="90" t="s">
        <v>43986</v>
      </c>
      <c r="BB39326" s="90" t="s">
        <v>7490</v>
      </c>
      <c r="BC39326" s="90" t="s">
        <v>43692</v>
      </c>
      <c r="BD39326" s="423" t="s">
        <v>1301</v>
      </c>
    </row>
    <row r="39327" spans="53:56" ht="15" x14ac:dyDescent="0.25">
      <c r="BA39327" s="91" t="s">
        <v>43987</v>
      </c>
      <c r="BB39327" s="91" t="s">
        <v>7490</v>
      </c>
      <c r="BC39327" s="91" t="s">
        <v>43956</v>
      </c>
      <c r="BD39327" s="423" t="s">
        <v>1301</v>
      </c>
    </row>
    <row r="39328" spans="53:56" ht="15" x14ac:dyDescent="0.25">
      <c r="BA39328" s="90" t="s">
        <v>43988</v>
      </c>
      <c r="BB39328" s="90" t="s">
        <v>7490</v>
      </c>
      <c r="BC39328" s="90" t="s">
        <v>21531</v>
      </c>
      <c r="BD39328" s="423" t="s">
        <v>1301</v>
      </c>
    </row>
    <row r="39329" spans="53:56" ht="15" x14ac:dyDescent="0.25">
      <c r="BA39329" s="91" t="s">
        <v>43989</v>
      </c>
      <c r="BB39329" s="91" t="s">
        <v>7490</v>
      </c>
      <c r="BC39329" s="91" t="s">
        <v>43692</v>
      </c>
      <c r="BD39329" s="423" t="s">
        <v>1301</v>
      </c>
    </row>
    <row r="39330" spans="53:56" ht="15" x14ac:dyDescent="0.25">
      <c r="BA39330" s="90" t="s">
        <v>43990</v>
      </c>
      <c r="BB39330" s="90" t="s">
        <v>7490</v>
      </c>
      <c r="BC39330" s="90" t="s">
        <v>43952</v>
      </c>
      <c r="BD39330" s="423" t="s">
        <v>1301</v>
      </c>
    </row>
    <row r="39331" spans="53:56" ht="15" x14ac:dyDescent="0.25">
      <c r="BA39331" s="91" t="s">
        <v>43991</v>
      </c>
      <c r="BB39331" s="91" t="s">
        <v>7490</v>
      </c>
      <c r="BC39331" s="91" t="s">
        <v>43692</v>
      </c>
      <c r="BD39331" s="423" t="s">
        <v>1301</v>
      </c>
    </row>
    <row r="39332" spans="53:56" ht="15" x14ac:dyDescent="0.25">
      <c r="BA39332" s="90" t="s">
        <v>43992</v>
      </c>
      <c r="BB39332" s="90" t="s">
        <v>7490</v>
      </c>
      <c r="BC39332" s="90" t="s">
        <v>43692</v>
      </c>
      <c r="BD39332" s="423" t="s">
        <v>1301</v>
      </c>
    </row>
    <row r="39333" spans="53:56" ht="15" x14ac:dyDescent="0.25">
      <c r="BA39333" s="91" t="s">
        <v>43993</v>
      </c>
      <c r="BB39333" s="91" t="s">
        <v>7490</v>
      </c>
      <c r="BC39333" s="91" t="s">
        <v>43952</v>
      </c>
      <c r="BD39333" s="423" t="s">
        <v>1301</v>
      </c>
    </row>
    <row r="39334" spans="53:56" ht="15" x14ac:dyDescent="0.25">
      <c r="BA39334" s="90" t="s">
        <v>43994</v>
      </c>
      <c r="BB39334" s="90" t="s">
        <v>7490</v>
      </c>
      <c r="BC39334" s="90" t="s">
        <v>43952</v>
      </c>
      <c r="BD39334" s="423" t="s">
        <v>1301</v>
      </c>
    </row>
    <row r="39335" spans="53:56" ht="15" x14ac:dyDescent="0.25">
      <c r="BA39335" s="91" t="s">
        <v>43995</v>
      </c>
      <c r="BB39335" s="91" t="s">
        <v>7490</v>
      </c>
      <c r="BC39335" s="91" t="s">
        <v>21531</v>
      </c>
      <c r="BD39335" s="423" t="s">
        <v>1301</v>
      </c>
    </row>
    <row r="39336" spans="53:56" ht="15" x14ac:dyDescent="0.25">
      <c r="BA39336" s="90" t="s">
        <v>43996</v>
      </c>
      <c r="BB39336" s="90" t="s">
        <v>7490</v>
      </c>
      <c r="BC39336" s="90" t="s">
        <v>32651</v>
      </c>
      <c r="BD39336" s="423" t="s">
        <v>1301</v>
      </c>
    </row>
    <row r="39337" spans="53:56" ht="15" x14ac:dyDescent="0.25">
      <c r="BA39337" s="91" t="s">
        <v>43997</v>
      </c>
      <c r="BB39337" s="91" t="s">
        <v>7490</v>
      </c>
      <c r="BC39337" s="91" t="s">
        <v>21531</v>
      </c>
      <c r="BD39337" s="423" t="s">
        <v>1301</v>
      </c>
    </row>
    <row r="39338" spans="53:56" ht="15" x14ac:dyDescent="0.25">
      <c r="BA39338" s="90" t="s">
        <v>43998</v>
      </c>
      <c r="BB39338" s="90" t="s">
        <v>7490</v>
      </c>
      <c r="BC39338" s="90" t="s">
        <v>32153</v>
      </c>
      <c r="BD39338" s="423" t="s">
        <v>1301</v>
      </c>
    </row>
    <row r="39339" spans="53:56" ht="15" x14ac:dyDescent="0.25">
      <c r="BA39339" s="91" t="s">
        <v>43999</v>
      </c>
      <c r="BB39339" s="91" t="s">
        <v>7490</v>
      </c>
      <c r="BC39339" s="91" t="s">
        <v>9576</v>
      </c>
      <c r="BD39339" s="423" t="s">
        <v>1301</v>
      </c>
    </row>
    <row r="39340" spans="53:56" ht="15" x14ac:dyDescent="0.25">
      <c r="BA39340" s="90" t="s">
        <v>44000</v>
      </c>
      <c r="BB39340" s="90" t="s">
        <v>7490</v>
      </c>
      <c r="BC39340" s="90" t="s">
        <v>27773</v>
      </c>
      <c r="BD39340" s="423" t="s">
        <v>1301</v>
      </c>
    </row>
    <row r="39341" spans="53:56" ht="15" x14ac:dyDescent="0.25">
      <c r="BA39341" s="91" t="s">
        <v>44001</v>
      </c>
      <c r="BB39341" s="91" t="s">
        <v>7490</v>
      </c>
      <c r="BC39341" s="91" t="s">
        <v>8678</v>
      </c>
      <c r="BD39341" s="423" t="s">
        <v>1301</v>
      </c>
    </row>
    <row r="39342" spans="53:56" ht="15" x14ac:dyDescent="0.25">
      <c r="BA39342" s="90" t="s">
        <v>44002</v>
      </c>
      <c r="BB39342" s="90" t="s">
        <v>7490</v>
      </c>
      <c r="BC39342" s="90" t="s">
        <v>32153</v>
      </c>
      <c r="BD39342" s="423" t="s">
        <v>1301</v>
      </c>
    </row>
    <row r="39343" spans="53:56" ht="15" x14ac:dyDescent="0.25">
      <c r="BA39343" s="91" t="s">
        <v>44003</v>
      </c>
      <c r="BB39343" s="91" t="s">
        <v>7490</v>
      </c>
      <c r="BC39343" s="91" t="s">
        <v>32153</v>
      </c>
      <c r="BD39343" s="423" t="s">
        <v>1301</v>
      </c>
    </row>
    <row r="39344" spans="53:56" ht="15" x14ac:dyDescent="0.25">
      <c r="BA39344" s="90" t="s">
        <v>44004</v>
      </c>
      <c r="BB39344" s="90" t="s">
        <v>7490</v>
      </c>
      <c r="BC39344" s="90" t="s">
        <v>32153</v>
      </c>
      <c r="BD39344" s="423" t="s">
        <v>1301</v>
      </c>
    </row>
    <row r="39345" spans="53:56" ht="15" x14ac:dyDescent="0.25">
      <c r="BA39345" s="91" t="s">
        <v>44005</v>
      </c>
      <c r="BB39345" s="91" t="s">
        <v>7490</v>
      </c>
      <c r="BC39345" s="91" t="s">
        <v>27773</v>
      </c>
      <c r="BD39345" s="423" t="s">
        <v>1301</v>
      </c>
    </row>
    <row r="39346" spans="53:56" ht="15" x14ac:dyDescent="0.25">
      <c r="BA39346" s="90" t="s">
        <v>44006</v>
      </c>
      <c r="BB39346" s="90" t="s">
        <v>7490</v>
      </c>
      <c r="BC39346" s="90" t="s">
        <v>27773</v>
      </c>
      <c r="BD39346" s="423" t="s">
        <v>1301</v>
      </c>
    </row>
    <row r="39347" spans="53:56" ht="15" x14ac:dyDescent="0.25">
      <c r="BA39347" s="91" t="s">
        <v>44007</v>
      </c>
      <c r="BB39347" s="91" t="s">
        <v>7490</v>
      </c>
      <c r="BC39347" s="91" t="s">
        <v>27773</v>
      </c>
      <c r="BD39347" s="423" t="s">
        <v>1301</v>
      </c>
    </row>
    <row r="39348" spans="53:56" ht="15" x14ac:dyDescent="0.25">
      <c r="BA39348" s="90" t="s">
        <v>44008</v>
      </c>
      <c r="BB39348" s="90" t="s">
        <v>7490</v>
      </c>
      <c r="BC39348" s="90" t="s">
        <v>3225</v>
      </c>
      <c r="BD39348" s="423" t="s">
        <v>1301</v>
      </c>
    </row>
    <row r="39349" spans="53:56" ht="15" x14ac:dyDescent="0.25">
      <c r="BA39349" s="91" t="s">
        <v>44009</v>
      </c>
      <c r="BB39349" s="91" t="s">
        <v>7490</v>
      </c>
      <c r="BC39349" s="91" t="s">
        <v>44010</v>
      </c>
      <c r="BD39349" s="423" t="s">
        <v>1301</v>
      </c>
    </row>
    <row r="39350" spans="53:56" ht="15" x14ac:dyDescent="0.25">
      <c r="BA39350" s="90" t="s">
        <v>44011</v>
      </c>
      <c r="BB39350" s="90" t="s">
        <v>7490</v>
      </c>
      <c r="BC39350" s="90" t="s">
        <v>21531</v>
      </c>
      <c r="BD39350" s="423" t="s">
        <v>1301</v>
      </c>
    </row>
    <row r="39351" spans="53:56" ht="15" x14ac:dyDescent="0.25">
      <c r="BA39351" s="91" t="s">
        <v>44012</v>
      </c>
      <c r="BB39351" s="91" t="s">
        <v>7490</v>
      </c>
      <c r="BC39351" s="91" t="s">
        <v>3225</v>
      </c>
      <c r="BD39351" s="423" t="s">
        <v>1301</v>
      </c>
    </row>
    <row r="39352" spans="53:56" ht="15" x14ac:dyDescent="0.25">
      <c r="BA39352" s="90" t="s">
        <v>44013</v>
      </c>
      <c r="BB39352" s="90" t="s">
        <v>7490</v>
      </c>
      <c r="BC39352" s="90" t="s">
        <v>32153</v>
      </c>
      <c r="BD39352" s="423" t="s">
        <v>1301</v>
      </c>
    </row>
    <row r="39353" spans="53:56" ht="15" x14ac:dyDescent="0.25">
      <c r="BA39353" s="91" t="s">
        <v>44014</v>
      </c>
      <c r="BB39353" s="91" t="s">
        <v>7490</v>
      </c>
      <c r="BC39353" s="91" t="s">
        <v>43956</v>
      </c>
      <c r="BD39353" s="423" t="s">
        <v>1301</v>
      </c>
    </row>
    <row r="39354" spans="53:56" ht="15" x14ac:dyDescent="0.25">
      <c r="BA39354" s="90" t="s">
        <v>44015</v>
      </c>
      <c r="BB39354" s="90" t="s">
        <v>7490</v>
      </c>
      <c r="BC39354" s="90" t="s">
        <v>32651</v>
      </c>
      <c r="BD39354" s="423" t="s">
        <v>1301</v>
      </c>
    </row>
    <row r="39355" spans="53:56" ht="15" x14ac:dyDescent="0.25">
      <c r="BA39355" s="91" t="s">
        <v>44016</v>
      </c>
      <c r="BB39355" s="91" t="s">
        <v>7490</v>
      </c>
      <c r="BC39355" s="91" t="s">
        <v>21531</v>
      </c>
      <c r="BD39355" s="423" t="s">
        <v>1301</v>
      </c>
    </row>
    <row r="39356" spans="53:56" ht="15" x14ac:dyDescent="0.25">
      <c r="BA39356" s="90" t="s">
        <v>44017</v>
      </c>
      <c r="BB39356" s="90" t="s">
        <v>7490</v>
      </c>
      <c r="BC39356" s="90" t="s">
        <v>9576</v>
      </c>
      <c r="BD39356" s="423" t="s">
        <v>1301</v>
      </c>
    </row>
    <row r="39357" spans="53:56" ht="15" x14ac:dyDescent="0.25">
      <c r="BA39357" s="91" t="s">
        <v>44018</v>
      </c>
      <c r="BB39357" s="91" t="s">
        <v>7490</v>
      </c>
      <c r="BC39357" s="91" t="s">
        <v>44010</v>
      </c>
      <c r="BD39357" s="423" t="s">
        <v>1301</v>
      </c>
    </row>
    <row r="39358" spans="53:56" ht="15" x14ac:dyDescent="0.25">
      <c r="BA39358" s="90" t="s">
        <v>44019</v>
      </c>
      <c r="BB39358" s="90" t="s">
        <v>7490</v>
      </c>
      <c r="BC39358" s="90" t="s">
        <v>3225</v>
      </c>
      <c r="BD39358" s="423" t="s">
        <v>1301</v>
      </c>
    </row>
    <row r="39359" spans="53:56" ht="15" x14ac:dyDescent="0.25">
      <c r="BA39359" s="91" t="s">
        <v>44020</v>
      </c>
      <c r="BB39359" s="91" t="s">
        <v>7490</v>
      </c>
      <c r="BC39359" s="91" t="s">
        <v>8678</v>
      </c>
      <c r="BD39359" s="423" t="s">
        <v>1301</v>
      </c>
    </row>
    <row r="39360" spans="53:56" ht="15" x14ac:dyDescent="0.25">
      <c r="BA39360" s="90" t="s">
        <v>44021</v>
      </c>
      <c r="BB39360" s="90" t="s">
        <v>7490</v>
      </c>
      <c r="BC39360" s="90" t="s">
        <v>32153</v>
      </c>
      <c r="BD39360" s="423" t="s">
        <v>1301</v>
      </c>
    </row>
    <row r="39361" spans="53:56" ht="15" x14ac:dyDescent="0.25">
      <c r="BA39361" s="91" t="s">
        <v>44022</v>
      </c>
      <c r="BB39361" s="91" t="s">
        <v>7490</v>
      </c>
      <c r="BC39361" s="91" t="s">
        <v>32153</v>
      </c>
      <c r="BD39361" s="423" t="s">
        <v>1301</v>
      </c>
    </row>
    <row r="39362" spans="53:56" ht="15" x14ac:dyDescent="0.25">
      <c r="BA39362" s="91" t="s">
        <v>44023</v>
      </c>
      <c r="BB39362" s="91" t="s">
        <v>7490</v>
      </c>
      <c r="BC39362" s="91" t="s">
        <v>3225</v>
      </c>
      <c r="BD39362" s="423" t="s">
        <v>1301</v>
      </c>
    </row>
    <row r="39363" spans="53:56" ht="15" x14ac:dyDescent="0.25">
      <c r="BA39363" s="90" t="s">
        <v>44024</v>
      </c>
      <c r="BB39363" s="90" t="s">
        <v>7490</v>
      </c>
      <c r="BC39363" s="90" t="s">
        <v>3225</v>
      </c>
      <c r="BD39363" s="423" t="s">
        <v>1301</v>
      </c>
    </row>
    <row r="39364" spans="53:56" ht="15" x14ac:dyDescent="0.25">
      <c r="BA39364" s="91" t="s">
        <v>44025</v>
      </c>
      <c r="BB39364" s="91" t="s">
        <v>7490</v>
      </c>
      <c r="BC39364" s="91" t="s">
        <v>21531</v>
      </c>
      <c r="BD39364" s="423" t="s">
        <v>1301</v>
      </c>
    </row>
    <row r="39365" spans="53:56" ht="15" x14ac:dyDescent="0.25">
      <c r="BA39365" s="90" t="s">
        <v>44026</v>
      </c>
      <c r="BB39365" s="90" t="s">
        <v>7490</v>
      </c>
      <c r="BC39365" s="90" t="s">
        <v>44010</v>
      </c>
      <c r="BD39365" s="423" t="s">
        <v>1301</v>
      </c>
    </row>
    <row r="39366" spans="53:56" ht="15" x14ac:dyDescent="0.25">
      <c r="BA39366" s="91" t="s">
        <v>44027</v>
      </c>
      <c r="BB39366" s="91" t="s">
        <v>7490</v>
      </c>
      <c r="BC39366" s="91" t="s">
        <v>32651</v>
      </c>
      <c r="BD39366" s="423" t="s">
        <v>1301</v>
      </c>
    </row>
    <row r="39367" spans="53:56" ht="15" x14ac:dyDescent="0.25">
      <c r="BA39367" s="90" t="s">
        <v>44028</v>
      </c>
      <c r="BB39367" s="90" t="s">
        <v>7490</v>
      </c>
      <c r="BC39367" s="90" t="s">
        <v>27773</v>
      </c>
      <c r="BD39367" s="423" t="s">
        <v>1301</v>
      </c>
    </row>
    <row r="39368" spans="53:56" ht="15" x14ac:dyDescent="0.25">
      <c r="BA39368" s="90" t="s">
        <v>44029</v>
      </c>
      <c r="BB39368" s="90" t="s">
        <v>7490</v>
      </c>
      <c r="BC39368" s="90" t="s">
        <v>44010</v>
      </c>
      <c r="BD39368" s="423" t="s">
        <v>1301</v>
      </c>
    </row>
    <row r="39369" spans="53:56" ht="15" x14ac:dyDescent="0.25">
      <c r="BA39369" s="91" t="s">
        <v>44030</v>
      </c>
      <c r="BB39369" s="91" t="s">
        <v>7490</v>
      </c>
      <c r="BC39369" s="91" t="s">
        <v>21531</v>
      </c>
      <c r="BD39369" s="423" t="s">
        <v>1301</v>
      </c>
    </row>
    <row r="39370" spans="53:56" ht="15" x14ac:dyDescent="0.25">
      <c r="BA39370" s="90" t="s">
        <v>44031</v>
      </c>
      <c r="BB39370" s="90" t="s">
        <v>7490</v>
      </c>
      <c r="BC39370" s="90" t="s">
        <v>3225</v>
      </c>
      <c r="BD39370" s="423" t="s">
        <v>1301</v>
      </c>
    </row>
    <row r="39371" spans="53:56" ht="15" x14ac:dyDescent="0.25">
      <c r="BA39371" s="91" t="s">
        <v>44032</v>
      </c>
      <c r="BB39371" s="91" t="s">
        <v>7490</v>
      </c>
      <c r="BC39371" s="91" t="s">
        <v>3225</v>
      </c>
      <c r="BD39371" s="423" t="s">
        <v>1301</v>
      </c>
    </row>
    <row r="39372" spans="53:56" ht="15" x14ac:dyDescent="0.25">
      <c r="BA39372" s="91" t="s">
        <v>44033</v>
      </c>
      <c r="BB39372" s="91" t="s">
        <v>7490</v>
      </c>
      <c r="BC39372" s="91" t="s">
        <v>8678</v>
      </c>
      <c r="BD39372" s="423" t="s">
        <v>1301</v>
      </c>
    </row>
    <row r="39373" spans="53:56" ht="15" x14ac:dyDescent="0.25">
      <c r="BA39373" s="90" t="s">
        <v>44034</v>
      </c>
      <c r="BB39373" s="90" t="s">
        <v>7490</v>
      </c>
      <c r="BC39373" s="90" t="s">
        <v>8678</v>
      </c>
      <c r="BD39373" s="423" t="s">
        <v>1301</v>
      </c>
    </row>
    <row r="39374" spans="53:56" ht="15" x14ac:dyDescent="0.25">
      <c r="BA39374" s="91" t="s">
        <v>44035</v>
      </c>
      <c r="BB39374" s="91" t="s">
        <v>7490</v>
      </c>
      <c r="BC39374" s="91" t="s">
        <v>44010</v>
      </c>
      <c r="BD39374" s="423" t="s">
        <v>1301</v>
      </c>
    </row>
    <row r="39375" spans="53:56" ht="15" x14ac:dyDescent="0.25">
      <c r="BA39375" s="90" t="s">
        <v>44036</v>
      </c>
      <c r="BB39375" s="90" t="s">
        <v>7490</v>
      </c>
      <c r="BC39375" s="90" t="s">
        <v>9576</v>
      </c>
      <c r="BD39375" s="423" t="s">
        <v>1301</v>
      </c>
    </row>
    <row r="39376" spans="53:56" ht="15" x14ac:dyDescent="0.25">
      <c r="BA39376" s="90" t="s">
        <v>44037</v>
      </c>
      <c r="BB39376" s="90" t="s">
        <v>7490</v>
      </c>
      <c r="BC39376" s="90" t="s">
        <v>9576</v>
      </c>
      <c r="BD39376" s="423" t="s">
        <v>1301</v>
      </c>
    </row>
    <row r="39377" spans="53:56" ht="15" x14ac:dyDescent="0.25">
      <c r="BA39377" s="91" t="s">
        <v>44038</v>
      </c>
      <c r="BB39377" s="91" t="s">
        <v>7490</v>
      </c>
      <c r="BC39377" s="91" t="s">
        <v>27773</v>
      </c>
      <c r="BD39377" s="423" t="s">
        <v>1301</v>
      </c>
    </row>
    <row r="39378" spans="53:56" ht="15" x14ac:dyDescent="0.25">
      <c r="BA39378" s="90" t="s">
        <v>44039</v>
      </c>
      <c r="BB39378" s="90" t="s">
        <v>7490</v>
      </c>
      <c r="BC39378" s="90" t="s">
        <v>21531</v>
      </c>
      <c r="BD39378" s="423" t="s">
        <v>1301</v>
      </c>
    </row>
    <row r="39379" spans="53:56" ht="15" x14ac:dyDescent="0.25">
      <c r="BA39379" s="91" t="s">
        <v>44040</v>
      </c>
      <c r="BB39379" s="91" t="s">
        <v>7490</v>
      </c>
      <c r="BC39379" s="91" t="s">
        <v>32651</v>
      </c>
      <c r="BD39379" s="423" t="s">
        <v>1301</v>
      </c>
    </row>
    <row r="39380" spans="53:56" ht="15" x14ac:dyDescent="0.25">
      <c r="BA39380" s="91" t="s">
        <v>44041</v>
      </c>
      <c r="BB39380" s="91" t="s">
        <v>7490</v>
      </c>
      <c r="BC39380" s="91" t="s">
        <v>27773</v>
      </c>
      <c r="BD39380" s="423" t="s">
        <v>1301</v>
      </c>
    </row>
    <row r="39381" spans="53:56" ht="15" x14ac:dyDescent="0.25">
      <c r="BA39381" s="90" t="s">
        <v>44042</v>
      </c>
      <c r="BB39381" s="90" t="s">
        <v>7490</v>
      </c>
      <c r="BC39381" s="90" t="s">
        <v>3225</v>
      </c>
      <c r="BD39381" s="423" t="s">
        <v>1301</v>
      </c>
    </row>
    <row r="39382" spans="53:56" ht="15" x14ac:dyDescent="0.25">
      <c r="BA39382" s="91" t="s">
        <v>44043</v>
      </c>
      <c r="BB39382" s="91" t="s">
        <v>7490</v>
      </c>
      <c r="BC39382" s="91" t="s">
        <v>32651</v>
      </c>
      <c r="BD39382" s="423" t="s">
        <v>1301</v>
      </c>
    </row>
    <row r="39383" spans="53:56" ht="15" x14ac:dyDescent="0.25">
      <c r="BA39383" s="90" t="s">
        <v>44044</v>
      </c>
      <c r="BB39383" s="90" t="s">
        <v>7490</v>
      </c>
      <c r="BC39383" s="90" t="s">
        <v>32153</v>
      </c>
      <c r="BD39383" s="423" t="s">
        <v>1301</v>
      </c>
    </row>
    <row r="39384" spans="53:56" ht="15" x14ac:dyDescent="0.25">
      <c r="BA39384" s="90" t="s">
        <v>44045</v>
      </c>
      <c r="BB39384" s="90" t="s">
        <v>7490</v>
      </c>
      <c r="BC39384" s="90" t="s">
        <v>27773</v>
      </c>
      <c r="BD39384" s="423" t="s">
        <v>1301</v>
      </c>
    </row>
    <row r="39385" spans="53:56" ht="15" x14ac:dyDescent="0.25">
      <c r="BA39385" s="91" t="s">
        <v>44046</v>
      </c>
      <c r="BB39385" s="91" t="s">
        <v>7490</v>
      </c>
      <c r="BC39385" s="91" t="s">
        <v>27773</v>
      </c>
      <c r="BD39385" s="423" t="s">
        <v>1301</v>
      </c>
    </row>
    <row r="39386" spans="53:56" ht="15" x14ac:dyDescent="0.25">
      <c r="BA39386" s="90" t="s">
        <v>44047</v>
      </c>
      <c r="BB39386" s="90" t="s">
        <v>7490</v>
      </c>
      <c r="BC39386" s="90" t="s">
        <v>32651</v>
      </c>
      <c r="BD39386" s="423" t="s">
        <v>1301</v>
      </c>
    </row>
    <row r="39387" spans="53:56" ht="15" x14ac:dyDescent="0.25">
      <c r="BA39387" s="91" t="s">
        <v>44048</v>
      </c>
      <c r="BB39387" s="91" t="s">
        <v>7490</v>
      </c>
      <c r="BC39387" s="91" t="s">
        <v>3225</v>
      </c>
      <c r="BD39387" s="423" t="s">
        <v>1301</v>
      </c>
    </row>
    <row r="39388" spans="53:56" ht="15" x14ac:dyDescent="0.25">
      <c r="BA39388" s="91" t="s">
        <v>44049</v>
      </c>
      <c r="BB39388" s="91" t="s">
        <v>7490</v>
      </c>
      <c r="BC39388" s="91" t="s">
        <v>32153</v>
      </c>
      <c r="BD39388" s="423" t="s">
        <v>1301</v>
      </c>
    </row>
    <row r="39389" spans="53:56" ht="15" x14ac:dyDescent="0.25">
      <c r="BA39389" s="90" t="s">
        <v>44050</v>
      </c>
      <c r="BB39389" s="90" t="s">
        <v>7490</v>
      </c>
      <c r="BC39389" s="90" t="s">
        <v>3225</v>
      </c>
      <c r="BD39389" s="423" t="s">
        <v>1301</v>
      </c>
    </row>
    <row r="39390" spans="53:56" ht="15" x14ac:dyDescent="0.25">
      <c r="BA39390" s="91" t="s">
        <v>44051</v>
      </c>
      <c r="BB39390" s="91" t="s">
        <v>7490</v>
      </c>
      <c r="BC39390" s="91" t="s">
        <v>21531</v>
      </c>
      <c r="BD39390" s="423" t="s">
        <v>1301</v>
      </c>
    </row>
    <row r="39391" spans="53:56" ht="15" x14ac:dyDescent="0.25">
      <c r="BA39391" s="90" t="s">
        <v>44052</v>
      </c>
      <c r="BB39391" s="90" t="s">
        <v>7490</v>
      </c>
      <c r="BC39391" s="90" t="s">
        <v>3225</v>
      </c>
      <c r="BD39391" s="423" t="s">
        <v>1301</v>
      </c>
    </row>
    <row r="39392" spans="53:56" ht="15" x14ac:dyDescent="0.25">
      <c r="BA39392" s="90" t="s">
        <v>44053</v>
      </c>
      <c r="BB39392" s="90" t="s">
        <v>7490</v>
      </c>
      <c r="BC39392" s="90" t="s">
        <v>3225</v>
      </c>
      <c r="BD39392" s="423" t="s">
        <v>1301</v>
      </c>
    </row>
    <row r="39393" spans="53:56" ht="15" x14ac:dyDescent="0.25">
      <c r="BA39393" s="91" t="s">
        <v>44054</v>
      </c>
      <c r="BB39393" s="91" t="s">
        <v>7490</v>
      </c>
      <c r="BC39393" s="91" t="s">
        <v>3225</v>
      </c>
      <c r="BD39393" s="423" t="s">
        <v>1301</v>
      </c>
    </row>
    <row r="39394" spans="53:56" ht="15" x14ac:dyDescent="0.25">
      <c r="BA39394" s="90" t="s">
        <v>44055</v>
      </c>
      <c r="BB39394" s="90" t="s">
        <v>7490</v>
      </c>
      <c r="BC39394" s="90" t="s">
        <v>27773</v>
      </c>
      <c r="BD39394" s="423" t="s">
        <v>1301</v>
      </c>
    </row>
    <row r="39395" spans="53:56" ht="15" x14ac:dyDescent="0.25">
      <c r="BA39395" s="91" t="s">
        <v>44056</v>
      </c>
      <c r="BB39395" s="91" t="s">
        <v>7490</v>
      </c>
      <c r="BC39395" s="91" t="s">
        <v>8678</v>
      </c>
      <c r="BD39395" s="423" t="s">
        <v>1301</v>
      </c>
    </row>
    <row r="39396" spans="53:56" ht="15" x14ac:dyDescent="0.25">
      <c r="BA39396" s="90" t="s">
        <v>44057</v>
      </c>
      <c r="BB39396" s="90" t="s">
        <v>7490</v>
      </c>
      <c r="BC39396" s="90" t="s">
        <v>3225</v>
      </c>
      <c r="BD39396" s="423" t="s">
        <v>1301</v>
      </c>
    </row>
    <row r="39397" spans="53:56" ht="15" x14ac:dyDescent="0.25">
      <c r="BA39397" s="91" t="s">
        <v>44058</v>
      </c>
      <c r="BB39397" s="91" t="s">
        <v>7490</v>
      </c>
      <c r="BC39397" s="91" t="s">
        <v>8678</v>
      </c>
      <c r="BD39397" s="423" t="s">
        <v>1301</v>
      </c>
    </row>
    <row r="39398" spans="53:56" ht="15" x14ac:dyDescent="0.25">
      <c r="BA39398" s="91" t="s">
        <v>44059</v>
      </c>
      <c r="BB39398" s="91" t="s">
        <v>7490</v>
      </c>
      <c r="BC39398" s="91" t="s">
        <v>32153</v>
      </c>
      <c r="BD39398" s="423" t="s">
        <v>1301</v>
      </c>
    </row>
    <row r="39399" spans="53:56" ht="15" x14ac:dyDescent="0.25">
      <c r="BA39399" s="90" t="s">
        <v>44060</v>
      </c>
      <c r="BB39399" s="90" t="s">
        <v>7490</v>
      </c>
      <c r="BC39399" s="90" t="s">
        <v>3225</v>
      </c>
      <c r="BD39399" s="423" t="s">
        <v>1301</v>
      </c>
    </row>
    <row r="39400" spans="53:56" ht="15" x14ac:dyDescent="0.25">
      <c r="BA39400" s="91" t="s">
        <v>44061</v>
      </c>
      <c r="BB39400" s="91" t="s">
        <v>7490</v>
      </c>
      <c r="BC39400" s="91" t="s">
        <v>3225</v>
      </c>
      <c r="BD39400" s="423" t="s">
        <v>1301</v>
      </c>
    </row>
    <row r="39401" spans="53:56" ht="15" x14ac:dyDescent="0.25">
      <c r="BA39401" s="90" t="s">
        <v>44062</v>
      </c>
      <c r="BB39401" s="90" t="s">
        <v>7490</v>
      </c>
      <c r="BC39401" s="90" t="s">
        <v>27773</v>
      </c>
      <c r="BD39401" s="423" t="s">
        <v>1301</v>
      </c>
    </row>
    <row r="39402" spans="53:56" ht="15" x14ac:dyDescent="0.25">
      <c r="BA39402" s="90" t="s">
        <v>44062</v>
      </c>
      <c r="BB39402" s="90" t="s">
        <v>7490</v>
      </c>
      <c r="BC39402" s="90" t="s">
        <v>3225</v>
      </c>
      <c r="BD39402" s="423" t="s">
        <v>1301</v>
      </c>
    </row>
    <row r="39403" spans="53:56" ht="15" x14ac:dyDescent="0.25">
      <c r="BA39403" s="91" t="s">
        <v>44063</v>
      </c>
      <c r="BB39403" s="91" t="s">
        <v>7490</v>
      </c>
      <c r="BC39403" s="91" t="s">
        <v>3225</v>
      </c>
      <c r="BD39403" s="423" t="s">
        <v>1301</v>
      </c>
    </row>
    <row r="39404" spans="53:56" ht="15" x14ac:dyDescent="0.25">
      <c r="BA39404" s="90" t="s">
        <v>44064</v>
      </c>
      <c r="BB39404" s="90" t="s">
        <v>7490</v>
      </c>
      <c r="BC39404" s="90" t="s">
        <v>3225</v>
      </c>
      <c r="BD39404" s="423" t="s">
        <v>1301</v>
      </c>
    </row>
    <row r="39405" spans="53:56" ht="15" x14ac:dyDescent="0.25">
      <c r="BA39405" s="91" t="s">
        <v>44065</v>
      </c>
      <c r="BB39405" s="91" t="s">
        <v>7490</v>
      </c>
      <c r="BC39405" s="91" t="s">
        <v>3225</v>
      </c>
      <c r="BD39405" s="423" t="s">
        <v>1301</v>
      </c>
    </row>
    <row r="39406" spans="53:56" ht="15" x14ac:dyDescent="0.25">
      <c r="BA39406" s="91" t="s">
        <v>44066</v>
      </c>
      <c r="BB39406" s="91" t="s">
        <v>7490</v>
      </c>
      <c r="BC39406" s="91" t="s">
        <v>3225</v>
      </c>
      <c r="BD39406" s="423" t="s">
        <v>1301</v>
      </c>
    </row>
    <row r="39407" spans="53:56" ht="15" x14ac:dyDescent="0.25">
      <c r="BA39407" s="90" t="s">
        <v>44067</v>
      </c>
      <c r="BB39407" s="90" t="s">
        <v>7490</v>
      </c>
      <c r="BC39407" s="90" t="s">
        <v>3225</v>
      </c>
      <c r="BD39407" s="423" t="s">
        <v>1301</v>
      </c>
    </row>
    <row r="39408" spans="53:56" ht="15" x14ac:dyDescent="0.25">
      <c r="BA39408" s="91" t="s">
        <v>44068</v>
      </c>
      <c r="BB39408" s="91" t="s">
        <v>1104</v>
      </c>
      <c r="BC39408" s="91" t="s">
        <v>44069</v>
      </c>
      <c r="BD39408" s="423" t="s">
        <v>1301</v>
      </c>
    </row>
    <row r="39409" spans="53:56" ht="15" x14ac:dyDescent="0.25">
      <c r="BA39409" s="90" t="s">
        <v>44070</v>
      </c>
      <c r="BB39409" s="90" t="s">
        <v>1104</v>
      </c>
      <c r="BC39409" s="90" t="s">
        <v>44069</v>
      </c>
      <c r="BD39409" s="423" t="s">
        <v>1301</v>
      </c>
    </row>
    <row r="39410" spans="53:56" ht="15" x14ac:dyDescent="0.25">
      <c r="BA39410" s="91" t="s">
        <v>44071</v>
      </c>
      <c r="BB39410" s="91" t="s">
        <v>1104</v>
      </c>
      <c r="BC39410" s="91" t="s">
        <v>44069</v>
      </c>
      <c r="BD39410" s="423" t="s">
        <v>1301</v>
      </c>
    </row>
    <row r="39411" spans="53:56" ht="15" x14ac:dyDescent="0.25">
      <c r="BA39411" s="90" t="s">
        <v>44072</v>
      </c>
      <c r="BB39411" s="90" t="s">
        <v>1104</v>
      </c>
      <c r="BC39411" s="90" t="s">
        <v>44069</v>
      </c>
      <c r="BD39411" s="423" t="s">
        <v>1301</v>
      </c>
    </row>
    <row r="39412" spans="53:56" ht="15" x14ac:dyDescent="0.25">
      <c r="BA39412" s="90" t="s">
        <v>44073</v>
      </c>
      <c r="BB39412" s="90" t="s">
        <v>1104</v>
      </c>
      <c r="BC39412" s="90" t="s">
        <v>44069</v>
      </c>
      <c r="BD39412" s="423" t="s">
        <v>1301</v>
      </c>
    </row>
    <row r="39413" spans="53:56" ht="15" x14ac:dyDescent="0.25">
      <c r="BA39413" s="91" t="s">
        <v>44074</v>
      </c>
      <c r="BB39413" s="91" t="s">
        <v>1104</v>
      </c>
      <c r="BC39413" s="91" t="s">
        <v>44069</v>
      </c>
      <c r="BD39413" s="423" t="s">
        <v>1301</v>
      </c>
    </row>
    <row r="39414" spans="53:56" ht="15" x14ac:dyDescent="0.25">
      <c r="BA39414" s="90" t="s">
        <v>44075</v>
      </c>
      <c r="BB39414" s="90" t="s">
        <v>1104</v>
      </c>
      <c r="BC39414" s="90" t="s">
        <v>44069</v>
      </c>
      <c r="BD39414" s="423" t="s">
        <v>1301</v>
      </c>
    </row>
    <row r="39415" spans="53:56" ht="15" x14ac:dyDescent="0.25">
      <c r="BA39415" s="91" t="s">
        <v>44076</v>
      </c>
      <c r="BB39415" s="91" t="s">
        <v>1104</v>
      </c>
      <c r="BC39415" s="91" t="s">
        <v>44069</v>
      </c>
      <c r="BD39415" s="423" t="s">
        <v>1301</v>
      </c>
    </row>
    <row r="39416" spans="53:56" ht="15" x14ac:dyDescent="0.25">
      <c r="BA39416" s="91" t="s">
        <v>44077</v>
      </c>
      <c r="BB39416" s="91" t="s">
        <v>1104</v>
      </c>
      <c r="BC39416" s="91" t="s">
        <v>44069</v>
      </c>
      <c r="BD39416" s="423" t="s">
        <v>1301</v>
      </c>
    </row>
    <row r="39417" spans="53:56" ht="15" x14ac:dyDescent="0.25">
      <c r="BA39417" s="90" t="s">
        <v>44078</v>
      </c>
      <c r="BB39417" s="90" t="s">
        <v>1104</v>
      </c>
      <c r="BC39417" s="90" t="s">
        <v>44069</v>
      </c>
      <c r="BD39417" s="423" t="s">
        <v>1301</v>
      </c>
    </row>
    <row r="39418" spans="53:56" ht="15" x14ac:dyDescent="0.25">
      <c r="BA39418" s="91" t="s">
        <v>44079</v>
      </c>
      <c r="BB39418" s="91" t="s">
        <v>1104</v>
      </c>
      <c r="BC39418" s="91" t="s">
        <v>44069</v>
      </c>
      <c r="BD39418" s="423" t="s">
        <v>1301</v>
      </c>
    </row>
    <row r="39419" spans="53:56" ht="15" x14ac:dyDescent="0.25">
      <c r="BA39419" s="90" t="s">
        <v>44080</v>
      </c>
      <c r="BB39419" s="90" t="s">
        <v>1104</v>
      </c>
      <c r="BC39419" s="90" t="s">
        <v>44069</v>
      </c>
      <c r="BD39419" s="423" t="s">
        <v>1301</v>
      </c>
    </row>
    <row r="39420" spans="53:56" ht="15" x14ac:dyDescent="0.25">
      <c r="BA39420" s="90" t="s">
        <v>44081</v>
      </c>
      <c r="BB39420" s="90" t="s">
        <v>1104</v>
      </c>
      <c r="BC39420" s="90" t="s">
        <v>44069</v>
      </c>
      <c r="BD39420" s="423" t="s">
        <v>1301</v>
      </c>
    </row>
    <row r="39421" spans="53:56" ht="15" x14ac:dyDescent="0.25">
      <c r="BA39421" s="91" t="s">
        <v>44082</v>
      </c>
      <c r="BB39421" s="91" t="s">
        <v>1104</v>
      </c>
      <c r="BC39421" s="91" t="s">
        <v>44069</v>
      </c>
      <c r="BD39421" s="423" t="s">
        <v>1301</v>
      </c>
    </row>
    <row r="39422" spans="53:56" ht="15" x14ac:dyDescent="0.25">
      <c r="BA39422" s="90" t="s">
        <v>44083</v>
      </c>
      <c r="BB39422" s="90" t="s">
        <v>1104</v>
      </c>
      <c r="BC39422" s="90" t="s">
        <v>44069</v>
      </c>
      <c r="BD39422" s="423" t="s">
        <v>1301</v>
      </c>
    </row>
    <row r="39423" spans="53:56" ht="15" x14ac:dyDescent="0.25">
      <c r="BA39423" s="91" t="s">
        <v>44084</v>
      </c>
      <c r="BB39423" s="91" t="s">
        <v>1104</v>
      </c>
      <c r="BC39423" s="91" t="s">
        <v>44069</v>
      </c>
      <c r="BD39423" s="423" t="s">
        <v>1301</v>
      </c>
    </row>
    <row r="39424" spans="53:56" ht="15" x14ac:dyDescent="0.25">
      <c r="BA39424" s="91" t="s">
        <v>44085</v>
      </c>
      <c r="BB39424" s="91" t="s">
        <v>1104</v>
      </c>
      <c r="BC39424" s="91" t="s">
        <v>44069</v>
      </c>
      <c r="BD39424" s="423" t="s">
        <v>1301</v>
      </c>
    </row>
    <row r="39425" spans="53:56" ht="15" x14ac:dyDescent="0.25">
      <c r="BA39425" s="90" t="s">
        <v>44086</v>
      </c>
      <c r="BB39425" s="90" t="s">
        <v>1104</v>
      </c>
      <c r="BC39425" s="90" t="s">
        <v>44069</v>
      </c>
      <c r="BD39425" s="423" t="s">
        <v>1301</v>
      </c>
    </row>
    <row r="39426" spans="53:56" ht="15" x14ac:dyDescent="0.25">
      <c r="BA39426" s="91" t="s">
        <v>44087</v>
      </c>
      <c r="BB39426" s="91" t="s">
        <v>1104</v>
      </c>
      <c r="BC39426" s="91" t="s">
        <v>44069</v>
      </c>
      <c r="BD39426" s="423" t="s">
        <v>1301</v>
      </c>
    </row>
    <row r="39427" spans="53:56" ht="15" x14ac:dyDescent="0.25">
      <c r="BA39427" s="90" t="s">
        <v>44088</v>
      </c>
      <c r="BB39427" s="90" t="s">
        <v>1104</v>
      </c>
      <c r="BC39427" s="90" t="s">
        <v>44069</v>
      </c>
      <c r="BD39427" s="423" t="s">
        <v>1301</v>
      </c>
    </row>
    <row r="39428" spans="53:56" ht="15" x14ac:dyDescent="0.25">
      <c r="BA39428" s="91" t="s">
        <v>44089</v>
      </c>
      <c r="BB39428" s="91" t="s">
        <v>1104</v>
      </c>
      <c r="BC39428" s="91" t="s">
        <v>44069</v>
      </c>
      <c r="BD39428" s="423" t="s">
        <v>1301</v>
      </c>
    </row>
    <row r="39429" spans="53:56" ht="15" x14ac:dyDescent="0.25">
      <c r="BA39429" s="90" t="s">
        <v>44090</v>
      </c>
      <c r="BB39429" s="90" t="s">
        <v>1104</v>
      </c>
      <c r="BC39429" s="90" t="s">
        <v>44069</v>
      </c>
      <c r="BD39429" s="423" t="s">
        <v>1301</v>
      </c>
    </row>
    <row r="39430" spans="53:56" ht="15" x14ac:dyDescent="0.25">
      <c r="BA39430" s="90" t="s">
        <v>44091</v>
      </c>
      <c r="BB39430" s="90" t="s">
        <v>1104</v>
      </c>
      <c r="BC39430" s="90" t="s">
        <v>44069</v>
      </c>
      <c r="BD39430" s="423" t="s">
        <v>1301</v>
      </c>
    </row>
    <row r="39431" spans="53:56" ht="15" x14ac:dyDescent="0.25">
      <c r="BA39431" s="91" t="s">
        <v>44092</v>
      </c>
      <c r="BB39431" s="91" t="s">
        <v>1104</v>
      </c>
      <c r="BC39431" s="91" t="s">
        <v>44069</v>
      </c>
      <c r="BD39431" s="423" t="s">
        <v>1301</v>
      </c>
    </row>
    <row r="39432" spans="53:56" ht="15" x14ac:dyDescent="0.25">
      <c r="BA39432" s="90" t="s">
        <v>44093</v>
      </c>
      <c r="BB39432" s="90" t="s">
        <v>1104</v>
      </c>
      <c r="BC39432" s="90" t="s">
        <v>44069</v>
      </c>
      <c r="BD39432" s="423" t="s">
        <v>1301</v>
      </c>
    </row>
    <row r="39433" spans="53:56" ht="15" x14ac:dyDescent="0.25">
      <c r="BA39433" s="91" t="s">
        <v>44094</v>
      </c>
      <c r="BB39433" s="91" t="s">
        <v>1104</v>
      </c>
      <c r="BC39433" s="91" t="s">
        <v>44069</v>
      </c>
      <c r="BD39433" s="423" t="s">
        <v>1301</v>
      </c>
    </row>
    <row r="39434" spans="53:56" ht="15" x14ac:dyDescent="0.25">
      <c r="BA39434" s="91" t="s">
        <v>44095</v>
      </c>
      <c r="BB39434" s="91" t="s">
        <v>1104</v>
      </c>
      <c r="BC39434" s="91" t="s">
        <v>44069</v>
      </c>
      <c r="BD39434" s="423" t="s">
        <v>1301</v>
      </c>
    </row>
    <row r="39435" spans="53:56" ht="15" x14ac:dyDescent="0.25">
      <c r="BA39435" s="90" t="s">
        <v>44096</v>
      </c>
      <c r="BB39435" s="90" t="s">
        <v>1104</v>
      </c>
      <c r="BC39435" s="90" t="s">
        <v>44069</v>
      </c>
      <c r="BD39435" s="423" t="s">
        <v>1301</v>
      </c>
    </row>
    <row r="39436" spans="53:56" ht="15" x14ac:dyDescent="0.25">
      <c r="BA39436" s="91" t="s">
        <v>44097</v>
      </c>
      <c r="BB39436" s="91" t="s">
        <v>1104</v>
      </c>
      <c r="BC39436" s="91" t="s">
        <v>44069</v>
      </c>
      <c r="BD39436" s="423" t="s">
        <v>1301</v>
      </c>
    </row>
    <row r="39437" spans="53:56" ht="15" x14ac:dyDescent="0.25">
      <c r="BA39437" s="90" t="s">
        <v>44098</v>
      </c>
      <c r="BB39437" s="90" t="s">
        <v>1104</v>
      </c>
      <c r="BC39437" s="90" t="s">
        <v>44069</v>
      </c>
      <c r="BD39437" s="423" t="s">
        <v>1301</v>
      </c>
    </row>
    <row r="39438" spans="53:56" ht="15" x14ac:dyDescent="0.25">
      <c r="BA39438" s="90" t="s">
        <v>44099</v>
      </c>
      <c r="BB39438" s="90" t="s">
        <v>1104</v>
      </c>
      <c r="BC39438" s="90" t="s">
        <v>44069</v>
      </c>
      <c r="BD39438" s="423" t="s">
        <v>1301</v>
      </c>
    </row>
    <row r="39439" spans="53:56" ht="15" x14ac:dyDescent="0.25">
      <c r="BA39439" s="91" t="s">
        <v>44100</v>
      </c>
      <c r="BB39439" s="91" t="s">
        <v>1104</v>
      </c>
      <c r="BC39439" s="91" t="s">
        <v>44069</v>
      </c>
      <c r="BD39439" s="423" t="s">
        <v>1301</v>
      </c>
    </row>
    <row r="39440" spans="53:56" ht="15" x14ac:dyDescent="0.25">
      <c r="BA39440" s="90" t="s">
        <v>44101</v>
      </c>
      <c r="BB39440" s="90" t="s">
        <v>1104</v>
      </c>
      <c r="BC39440" s="90" t="s">
        <v>44069</v>
      </c>
      <c r="BD39440" s="423" t="s">
        <v>1301</v>
      </c>
    </row>
    <row r="39441" spans="53:56" ht="15" x14ac:dyDescent="0.25">
      <c r="BA39441" s="91" t="s">
        <v>44102</v>
      </c>
      <c r="BB39441" s="91" t="s">
        <v>1104</v>
      </c>
      <c r="BC39441" s="91" t="s">
        <v>44069</v>
      </c>
      <c r="BD39441" s="423" t="s">
        <v>1301</v>
      </c>
    </row>
    <row r="39442" spans="53:56" ht="15" x14ac:dyDescent="0.25">
      <c r="BA39442" s="90" t="s">
        <v>44103</v>
      </c>
      <c r="BB39442" s="90" t="s">
        <v>1104</v>
      </c>
      <c r="BC39442" s="90" t="s">
        <v>44069</v>
      </c>
      <c r="BD39442" s="423" t="s">
        <v>1301</v>
      </c>
    </row>
    <row r="39443" spans="53:56" ht="15" x14ac:dyDescent="0.25">
      <c r="BA39443" s="91" t="s">
        <v>44104</v>
      </c>
      <c r="BB39443" s="91" t="s">
        <v>1104</v>
      </c>
      <c r="BC39443" s="91" t="s">
        <v>44069</v>
      </c>
      <c r="BD39443" s="423" t="s">
        <v>1301</v>
      </c>
    </row>
    <row r="39444" spans="53:56" ht="15" x14ac:dyDescent="0.25">
      <c r="BA39444" s="90" t="s">
        <v>44105</v>
      </c>
      <c r="BB39444" s="90" t="s">
        <v>1104</v>
      </c>
      <c r="BC39444" s="90" t="s">
        <v>44069</v>
      </c>
      <c r="BD39444" s="423" t="s">
        <v>1301</v>
      </c>
    </row>
    <row r="39445" spans="53:56" ht="15" x14ac:dyDescent="0.25">
      <c r="BA39445" s="91" t="s">
        <v>44106</v>
      </c>
      <c r="BB39445" s="91" t="s">
        <v>1104</v>
      </c>
      <c r="BC39445" s="91" t="s">
        <v>44069</v>
      </c>
      <c r="BD39445" s="423" t="s">
        <v>1301</v>
      </c>
    </row>
    <row r="39446" spans="53:56" ht="15" x14ac:dyDescent="0.25">
      <c r="BA39446" s="90" t="s">
        <v>44107</v>
      </c>
      <c r="BB39446" s="90" t="s">
        <v>1104</v>
      </c>
      <c r="BC39446" s="90" t="s">
        <v>44069</v>
      </c>
      <c r="BD39446" s="423" t="s">
        <v>1301</v>
      </c>
    </row>
    <row r="39447" spans="53:56" ht="15" x14ac:dyDescent="0.25">
      <c r="BA39447" s="91" t="s">
        <v>44108</v>
      </c>
      <c r="BB39447" s="91" t="s">
        <v>1104</v>
      </c>
      <c r="BC39447" s="91" t="s">
        <v>44069</v>
      </c>
      <c r="BD39447" s="423" t="s">
        <v>1301</v>
      </c>
    </row>
    <row r="39448" spans="53:56" ht="15" x14ac:dyDescent="0.25">
      <c r="BA39448" s="91" t="s">
        <v>44109</v>
      </c>
      <c r="BB39448" s="91" t="s">
        <v>1104</v>
      </c>
      <c r="BC39448" s="91" t="s">
        <v>44069</v>
      </c>
      <c r="BD39448" s="423" t="s">
        <v>1301</v>
      </c>
    </row>
    <row r="39449" spans="53:56" ht="15" x14ac:dyDescent="0.25">
      <c r="BA39449" s="91" t="s">
        <v>44110</v>
      </c>
      <c r="BB39449" s="91" t="s">
        <v>1104</v>
      </c>
      <c r="BC39449" s="91" t="s">
        <v>44069</v>
      </c>
      <c r="BD39449" s="423" t="s">
        <v>1301</v>
      </c>
    </row>
    <row r="39450" spans="53:56" ht="15" x14ac:dyDescent="0.25">
      <c r="BA39450" s="90" t="s">
        <v>44111</v>
      </c>
      <c r="BB39450" s="90" t="s">
        <v>1104</v>
      </c>
      <c r="BC39450" s="90" t="s">
        <v>44069</v>
      </c>
      <c r="BD39450" s="423" t="s">
        <v>1301</v>
      </c>
    </row>
    <row r="39451" spans="53:56" ht="15" x14ac:dyDescent="0.25">
      <c r="BA39451" s="91" t="s">
        <v>44112</v>
      </c>
      <c r="BB39451" s="91" t="s">
        <v>1104</v>
      </c>
      <c r="BC39451" s="91" t="s">
        <v>44069</v>
      </c>
      <c r="BD39451" s="423" t="s">
        <v>1301</v>
      </c>
    </row>
    <row r="39452" spans="53:56" ht="15" x14ac:dyDescent="0.25">
      <c r="BA39452" s="90" t="s">
        <v>44113</v>
      </c>
      <c r="BB39452" s="90" t="s">
        <v>1104</v>
      </c>
      <c r="BC39452" s="90" t="s">
        <v>44069</v>
      </c>
      <c r="BD39452" s="423" t="s">
        <v>1301</v>
      </c>
    </row>
    <row r="39453" spans="53:56" ht="15" x14ac:dyDescent="0.25">
      <c r="BA39453" s="91" t="s">
        <v>44114</v>
      </c>
      <c r="BB39453" s="91" t="s">
        <v>1104</v>
      </c>
      <c r="BC39453" s="91" t="s">
        <v>44069</v>
      </c>
      <c r="BD39453" s="423" t="s">
        <v>1301</v>
      </c>
    </row>
    <row r="39454" spans="53:56" ht="15" x14ac:dyDescent="0.25">
      <c r="BA39454" s="90" t="s">
        <v>44115</v>
      </c>
      <c r="BB39454" s="90" t="s">
        <v>1104</v>
      </c>
      <c r="BC39454" s="90" t="s">
        <v>44069</v>
      </c>
      <c r="BD39454" s="423" t="s">
        <v>1301</v>
      </c>
    </row>
    <row r="39455" spans="53:56" ht="15" x14ac:dyDescent="0.25">
      <c r="BA39455" s="91" t="s">
        <v>44116</v>
      </c>
      <c r="BB39455" s="91" t="s">
        <v>1104</v>
      </c>
      <c r="BC39455" s="91" t="s">
        <v>44069</v>
      </c>
      <c r="BD39455" s="423" t="s">
        <v>1301</v>
      </c>
    </row>
    <row r="39456" spans="53:56" ht="15" x14ac:dyDescent="0.25">
      <c r="BA39456" s="91" t="s">
        <v>44117</v>
      </c>
      <c r="BB39456" s="91" t="s">
        <v>1104</v>
      </c>
      <c r="BC39456" s="91" t="s">
        <v>44069</v>
      </c>
      <c r="BD39456" s="423" t="s">
        <v>1301</v>
      </c>
    </row>
    <row r="39457" spans="53:56" ht="15" x14ac:dyDescent="0.25">
      <c r="BA39457" s="90" t="s">
        <v>44118</v>
      </c>
      <c r="BB39457" s="90" t="s">
        <v>1104</v>
      </c>
      <c r="BC39457" s="90" t="s">
        <v>44069</v>
      </c>
      <c r="BD39457" s="423" t="s">
        <v>1301</v>
      </c>
    </row>
    <row r="39458" spans="53:56" ht="15" x14ac:dyDescent="0.25">
      <c r="BA39458" s="91" t="s">
        <v>44119</v>
      </c>
      <c r="BB39458" s="91" t="s">
        <v>1104</v>
      </c>
      <c r="BC39458" s="91" t="s">
        <v>44069</v>
      </c>
      <c r="BD39458" s="423" t="s">
        <v>1301</v>
      </c>
    </row>
    <row r="39459" spans="53:56" ht="15" x14ac:dyDescent="0.25">
      <c r="BA39459" s="90" t="s">
        <v>44120</v>
      </c>
      <c r="BB39459" s="90" t="s">
        <v>1104</v>
      </c>
      <c r="BC39459" s="90" t="s">
        <v>44069</v>
      </c>
      <c r="BD39459" s="423" t="s">
        <v>1301</v>
      </c>
    </row>
    <row r="39460" spans="53:56" ht="15" x14ac:dyDescent="0.25">
      <c r="BA39460" s="91" t="s">
        <v>44121</v>
      </c>
      <c r="BB39460" s="91" t="s">
        <v>1104</v>
      </c>
      <c r="BC39460" s="91" t="s">
        <v>44069</v>
      </c>
      <c r="BD39460" s="423" t="s">
        <v>1301</v>
      </c>
    </row>
    <row r="39461" spans="53:56" ht="15" x14ac:dyDescent="0.25">
      <c r="BA39461" s="90" t="s">
        <v>44122</v>
      </c>
      <c r="BB39461" s="90" t="s">
        <v>1104</v>
      </c>
      <c r="BC39461" s="90" t="s">
        <v>44069</v>
      </c>
      <c r="BD39461" s="423" t="s">
        <v>1301</v>
      </c>
    </row>
    <row r="39462" spans="53:56" ht="15" x14ac:dyDescent="0.25">
      <c r="BA39462" s="91" t="s">
        <v>44123</v>
      </c>
      <c r="BB39462" s="91" t="s">
        <v>1104</v>
      </c>
      <c r="BC39462" s="91" t="s">
        <v>44069</v>
      </c>
      <c r="BD39462" s="423" t="s">
        <v>1301</v>
      </c>
    </row>
    <row r="39463" spans="53:56" ht="15" x14ac:dyDescent="0.25">
      <c r="BA39463" s="90" t="s">
        <v>44124</v>
      </c>
      <c r="BB39463" s="90" t="s">
        <v>1104</v>
      </c>
      <c r="BC39463" s="90" t="s">
        <v>44069</v>
      </c>
      <c r="BD39463" s="423" t="s">
        <v>1301</v>
      </c>
    </row>
    <row r="39464" spans="53:56" ht="15" x14ac:dyDescent="0.25">
      <c r="BA39464" s="91" t="s">
        <v>44125</v>
      </c>
      <c r="BB39464" s="91" t="s">
        <v>1104</v>
      </c>
      <c r="BC39464" s="91" t="s">
        <v>44069</v>
      </c>
      <c r="BD39464" s="423" t="s">
        <v>1301</v>
      </c>
    </row>
    <row r="39465" spans="53:56" ht="15" x14ac:dyDescent="0.25">
      <c r="BA39465" s="90" t="s">
        <v>44126</v>
      </c>
      <c r="BB39465" s="90" t="s">
        <v>1104</v>
      </c>
      <c r="BC39465" s="90" t="s">
        <v>44069</v>
      </c>
      <c r="BD39465" s="423" t="s">
        <v>1301</v>
      </c>
    </row>
    <row r="39466" spans="53:56" ht="15" x14ac:dyDescent="0.25">
      <c r="BA39466" s="91" t="s">
        <v>44127</v>
      </c>
      <c r="BB39466" s="91" t="s">
        <v>1104</v>
      </c>
      <c r="BC39466" s="91" t="s">
        <v>44069</v>
      </c>
      <c r="BD39466" s="423" t="s">
        <v>1301</v>
      </c>
    </row>
    <row r="39467" spans="53:56" ht="15" x14ac:dyDescent="0.25">
      <c r="BA39467" s="90" t="s">
        <v>44128</v>
      </c>
      <c r="BB39467" s="90" t="s">
        <v>1104</v>
      </c>
      <c r="BC39467" s="90" t="s">
        <v>44069</v>
      </c>
      <c r="BD39467" s="423" t="s">
        <v>1301</v>
      </c>
    </row>
    <row r="39468" spans="53:56" ht="15" x14ac:dyDescent="0.25">
      <c r="BA39468" s="91" t="s">
        <v>44129</v>
      </c>
      <c r="BB39468" s="91" t="s">
        <v>1104</v>
      </c>
      <c r="BC39468" s="91" t="s">
        <v>44069</v>
      </c>
      <c r="BD39468" s="423" t="s">
        <v>1301</v>
      </c>
    </row>
    <row r="39469" spans="53:56" ht="15" x14ac:dyDescent="0.25">
      <c r="BA39469" s="90" t="s">
        <v>44130</v>
      </c>
      <c r="BB39469" s="90" t="s">
        <v>1104</v>
      </c>
      <c r="BC39469" s="90" t="s">
        <v>44069</v>
      </c>
      <c r="BD39469" s="423" t="s">
        <v>1301</v>
      </c>
    </row>
    <row r="39470" spans="53:56" ht="15" x14ac:dyDescent="0.25">
      <c r="BA39470" s="90" t="s">
        <v>44131</v>
      </c>
      <c r="BB39470" s="90" t="s">
        <v>1104</v>
      </c>
      <c r="BC39470" s="90" t="s">
        <v>44069</v>
      </c>
      <c r="BD39470" s="423" t="s">
        <v>1301</v>
      </c>
    </row>
    <row r="39471" spans="53:56" ht="15" x14ac:dyDescent="0.25">
      <c r="BA39471" s="91" t="s">
        <v>44132</v>
      </c>
      <c r="BB39471" s="91" t="s">
        <v>1104</v>
      </c>
      <c r="BC39471" s="91" t="s">
        <v>44069</v>
      </c>
      <c r="BD39471" s="423" t="s">
        <v>1301</v>
      </c>
    </row>
    <row r="39472" spans="53:56" ht="15" x14ac:dyDescent="0.25">
      <c r="BA39472" s="90" t="s">
        <v>44133</v>
      </c>
      <c r="BB39472" s="90" t="s">
        <v>1104</v>
      </c>
      <c r="BC39472" s="90" t="s">
        <v>44069</v>
      </c>
      <c r="BD39472" s="423" t="s">
        <v>1301</v>
      </c>
    </row>
    <row r="39473" spans="53:56" ht="15" x14ac:dyDescent="0.25">
      <c r="BA39473" s="91" t="s">
        <v>44134</v>
      </c>
      <c r="BB39473" s="91" t="s">
        <v>1104</v>
      </c>
      <c r="BC39473" s="91" t="s">
        <v>44069</v>
      </c>
      <c r="BD39473" s="423" t="s">
        <v>1301</v>
      </c>
    </row>
    <row r="39474" spans="53:56" ht="15" x14ac:dyDescent="0.25">
      <c r="BA39474" s="90" t="s">
        <v>44135</v>
      </c>
      <c r="BB39474" s="90" t="s">
        <v>1104</v>
      </c>
      <c r="BC39474" s="90" t="s">
        <v>44069</v>
      </c>
      <c r="BD39474" s="423" t="s">
        <v>1301</v>
      </c>
    </row>
    <row r="39475" spans="53:56" ht="15" x14ac:dyDescent="0.25">
      <c r="BA39475" s="91" t="s">
        <v>44136</v>
      </c>
      <c r="BB39475" s="91" t="s">
        <v>1104</v>
      </c>
      <c r="BC39475" s="91" t="s">
        <v>44069</v>
      </c>
      <c r="BD39475" s="423" t="s">
        <v>1301</v>
      </c>
    </row>
    <row r="39476" spans="53:56" ht="15" x14ac:dyDescent="0.25">
      <c r="BA39476" s="90" t="s">
        <v>44137</v>
      </c>
      <c r="BB39476" s="90" t="s">
        <v>1104</v>
      </c>
      <c r="BC39476" s="90" t="s">
        <v>44069</v>
      </c>
      <c r="BD39476" s="423" t="s">
        <v>1301</v>
      </c>
    </row>
    <row r="39477" spans="53:56" ht="15" x14ac:dyDescent="0.25">
      <c r="BA39477" s="90" t="s">
        <v>44138</v>
      </c>
      <c r="BB39477" s="90" t="s">
        <v>1104</v>
      </c>
      <c r="BC39477" s="90" t="s">
        <v>44069</v>
      </c>
      <c r="BD39477" s="423" t="s">
        <v>1301</v>
      </c>
    </row>
    <row r="39478" spans="53:56" ht="15" x14ac:dyDescent="0.25">
      <c r="BA39478" s="91" t="s">
        <v>44139</v>
      </c>
      <c r="BB39478" s="91" t="s">
        <v>1104</v>
      </c>
      <c r="BC39478" s="91" t="s">
        <v>44069</v>
      </c>
      <c r="BD39478" s="423" t="s">
        <v>1301</v>
      </c>
    </row>
    <row r="39479" spans="53:56" ht="15" x14ac:dyDescent="0.25">
      <c r="BA39479" s="90" t="s">
        <v>44140</v>
      </c>
      <c r="BB39479" s="90" t="s">
        <v>1104</v>
      </c>
      <c r="BC39479" s="90" t="s">
        <v>44069</v>
      </c>
      <c r="BD39479" s="423" t="s">
        <v>1301</v>
      </c>
    </row>
    <row r="39480" spans="53:56" ht="15" x14ac:dyDescent="0.25">
      <c r="BA39480" s="91" t="s">
        <v>44141</v>
      </c>
      <c r="BB39480" s="91" t="s">
        <v>1104</v>
      </c>
      <c r="BC39480" s="91" t="s">
        <v>44069</v>
      </c>
      <c r="BD39480" s="423" t="s">
        <v>1301</v>
      </c>
    </row>
    <row r="39481" spans="53:56" ht="15" x14ac:dyDescent="0.25">
      <c r="BA39481" s="90" t="s">
        <v>44142</v>
      </c>
      <c r="BB39481" s="90" t="s">
        <v>1104</v>
      </c>
      <c r="BC39481" s="90" t="s">
        <v>44069</v>
      </c>
      <c r="BD39481" s="423" t="s">
        <v>1301</v>
      </c>
    </row>
    <row r="39482" spans="53:56" ht="15" x14ac:dyDescent="0.25">
      <c r="BA39482" s="91" t="s">
        <v>44143</v>
      </c>
      <c r="BB39482" s="91" t="s">
        <v>1104</v>
      </c>
      <c r="BC39482" s="91" t="s">
        <v>44069</v>
      </c>
      <c r="BD39482" s="423" t="s">
        <v>1301</v>
      </c>
    </row>
    <row r="39483" spans="53:56" ht="15" x14ac:dyDescent="0.25">
      <c r="BA39483" s="90" t="s">
        <v>44144</v>
      </c>
      <c r="BB39483" s="90" t="s">
        <v>1104</v>
      </c>
      <c r="BC39483" s="90" t="s">
        <v>44069</v>
      </c>
      <c r="BD39483" s="423" t="s">
        <v>1301</v>
      </c>
    </row>
    <row r="39484" spans="53:56" ht="15" x14ac:dyDescent="0.25">
      <c r="BA39484" s="91" t="s">
        <v>44145</v>
      </c>
      <c r="BB39484" s="91" t="s">
        <v>1104</v>
      </c>
      <c r="BC39484" s="91" t="s">
        <v>44069</v>
      </c>
      <c r="BD39484" s="423" t="s">
        <v>1301</v>
      </c>
    </row>
    <row r="39485" spans="53:56" ht="15" x14ac:dyDescent="0.25">
      <c r="BA39485" s="91" t="s">
        <v>44146</v>
      </c>
      <c r="BB39485" s="91" t="s">
        <v>1104</v>
      </c>
      <c r="BC39485" s="91" t="s">
        <v>44069</v>
      </c>
      <c r="BD39485" s="423" t="s">
        <v>1301</v>
      </c>
    </row>
    <row r="39486" spans="53:56" ht="15" x14ac:dyDescent="0.25">
      <c r="BA39486" s="90" t="s">
        <v>44147</v>
      </c>
      <c r="BB39486" s="90" t="s">
        <v>1104</v>
      </c>
      <c r="BC39486" s="90" t="s">
        <v>44069</v>
      </c>
      <c r="BD39486" s="423" t="s">
        <v>1301</v>
      </c>
    </row>
    <row r="39487" spans="53:56" ht="15" x14ac:dyDescent="0.25">
      <c r="BA39487" s="90" t="s">
        <v>44148</v>
      </c>
      <c r="BB39487" s="90" t="s">
        <v>1104</v>
      </c>
      <c r="BC39487" s="90" t="s">
        <v>44069</v>
      </c>
      <c r="BD39487" s="423" t="s">
        <v>1301</v>
      </c>
    </row>
    <row r="39488" spans="53:56" ht="15" x14ac:dyDescent="0.25">
      <c r="BA39488" s="91" t="s">
        <v>44149</v>
      </c>
      <c r="BB39488" s="91" t="s">
        <v>1104</v>
      </c>
      <c r="BC39488" s="91" t="s">
        <v>44069</v>
      </c>
      <c r="BD39488" s="423" t="s">
        <v>1301</v>
      </c>
    </row>
    <row r="39489" spans="53:56" ht="15" x14ac:dyDescent="0.25">
      <c r="BA39489" s="91" t="s">
        <v>44150</v>
      </c>
      <c r="BB39489" s="91" t="s">
        <v>1104</v>
      </c>
      <c r="BC39489" s="91" t="s">
        <v>44069</v>
      </c>
      <c r="BD39489" s="423" t="s">
        <v>1301</v>
      </c>
    </row>
    <row r="39490" spans="53:56" ht="15" x14ac:dyDescent="0.25">
      <c r="BA39490" s="90" t="s">
        <v>44151</v>
      </c>
      <c r="BB39490" s="90" t="s">
        <v>1104</v>
      </c>
      <c r="BC39490" s="90" t="s">
        <v>44152</v>
      </c>
      <c r="BD39490" s="423" t="s">
        <v>1301</v>
      </c>
    </row>
    <row r="39491" spans="53:56" ht="15" x14ac:dyDescent="0.25">
      <c r="BA39491" s="91" t="s">
        <v>44153</v>
      </c>
      <c r="BB39491" s="91" t="s">
        <v>1104</v>
      </c>
      <c r="BC39491" s="91" t="s">
        <v>44152</v>
      </c>
      <c r="BD39491" s="423" t="s">
        <v>1301</v>
      </c>
    </row>
    <row r="39492" spans="53:56" ht="15" x14ac:dyDescent="0.25">
      <c r="BA39492" s="90" t="s">
        <v>44154</v>
      </c>
      <c r="BB39492" s="90" t="s">
        <v>1104</v>
      </c>
      <c r="BC39492" s="90" t="s">
        <v>44069</v>
      </c>
      <c r="BD39492" s="423" t="s">
        <v>1301</v>
      </c>
    </row>
    <row r="39493" spans="53:56" ht="15" x14ac:dyDescent="0.25">
      <c r="BA39493" s="90" t="s">
        <v>44154</v>
      </c>
      <c r="BB39493" s="90" t="s">
        <v>1104</v>
      </c>
      <c r="BC39493" s="90" t="s">
        <v>44152</v>
      </c>
      <c r="BD39493" s="423" t="s">
        <v>1301</v>
      </c>
    </row>
    <row r="39494" spans="53:56" ht="15" x14ac:dyDescent="0.25">
      <c r="BA39494" s="91" t="s">
        <v>44155</v>
      </c>
      <c r="BB39494" s="91" t="s">
        <v>1104</v>
      </c>
      <c r="BC39494" s="91" t="s">
        <v>44152</v>
      </c>
      <c r="BD39494" s="423" t="s">
        <v>1301</v>
      </c>
    </row>
    <row r="39495" spans="53:56" ht="15" x14ac:dyDescent="0.25">
      <c r="BA39495" s="91" t="s">
        <v>44156</v>
      </c>
      <c r="BB39495" s="91" t="s">
        <v>1104</v>
      </c>
      <c r="BC39495" s="91" t="s">
        <v>44152</v>
      </c>
      <c r="BD39495" s="423" t="s">
        <v>1301</v>
      </c>
    </row>
    <row r="39496" spans="53:56" ht="15" x14ac:dyDescent="0.25">
      <c r="BA39496" s="90" t="s">
        <v>44157</v>
      </c>
      <c r="BB39496" s="90" t="s">
        <v>1104</v>
      </c>
      <c r="BC39496" s="90" t="s">
        <v>44152</v>
      </c>
      <c r="BD39496" s="423" t="s">
        <v>1301</v>
      </c>
    </row>
    <row r="39497" spans="53:56" ht="15" x14ac:dyDescent="0.25">
      <c r="BA39497" s="90" t="s">
        <v>44158</v>
      </c>
      <c r="BB39497" s="90" t="s">
        <v>1104</v>
      </c>
      <c r="BC39497" s="423" t="s">
        <v>1165</v>
      </c>
      <c r="BD39497" s="423" t="s">
        <v>1301</v>
      </c>
    </row>
    <row r="39498" spans="53:56" ht="15" x14ac:dyDescent="0.25">
      <c r="BA39498" s="90" t="s">
        <v>44159</v>
      </c>
      <c r="BB39498" s="90" t="s">
        <v>1104</v>
      </c>
      <c r="BC39498" s="90" t="s">
        <v>44152</v>
      </c>
      <c r="BD39498" s="423" t="s">
        <v>1301</v>
      </c>
    </row>
    <row r="39499" spans="53:56" ht="15" x14ac:dyDescent="0.25">
      <c r="BA39499" s="90" t="s">
        <v>44160</v>
      </c>
      <c r="BB39499" s="90" t="s">
        <v>1104</v>
      </c>
      <c r="BC39499" s="90" t="s">
        <v>44152</v>
      </c>
      <c r="BD39499" s="423" t="s">
        <v>1301</v>
      </c>
    </row>
    <row r="39500" spans="53:56" ht="15" x14ac:dyDescent="0.25">
      <c r="BA39500" s="90" t="s">
        <v>44161</v>
      </c>
      <c r="BB39500" s="90" t="s">
        <v>1104</v>
      </c>
      <c r="BC39500" s="90" t="s">
        <v>44152</v>
      </c>
      <c r="BD39500" s="423" t="s">
        <v>1301</v>
      </c>
    </row>
    <row r="39501" spans="53:56" ht="15" x14ac:dyDescent="0.25">
      <c r="BA39501" s="90" t="s">
        <v>44162</v>
      </c>
      <c r="BB39501" s="90" t="s">
        <v>1104</v>
      </c>
      <c r="BC39501" s="90" t="s">
        <v>44163</v>
      </c>
      <c r="BD39501" s="423" t="s">
        <v>1301</v>
      </c>
    </row>
    <row r="39502" spans="53:56" ht="15" x14ac:dyDescent="0.25">
      <c r="BA39502" s="90" t="s">
        <v>44164</v>
      </c>
      <c r="BB39502" s="90" t="s">
        <v>1104</v>
      </c>
      <c r="BC39502" s="90" t="s">
        <v>44152</v>
      </c>
      <c r="BD39502" s="423" t="s">
        <v>1301</v>
      </c>
    </row>
    <row r="39503" spans="53:56" ht="15" x14ac:dyDescent="0.25">
      <c r="BA39503" s="91" t="s">
        <v>44165</v>
      </c>
      <c r="BB39503" s="91" t="s">
        <v>1104</v>
      </c>
      <c r="BC39503" s="91" t="s">
        <v>44152</v>
      </c>
      <c r="BD39503" s="423" t="s">
        <v>1301</v>
      </c>
    </row>
    <row r="39504" spans="53:56" ht="15" x14ac:dyDescent="0.25">
      <c r="BA39504" s="90" t="s">
        <v>44166</v>
      </c>
      <c r="BB39504" s="90" t="s">
        <v>1104</v>
      </c>
      <c r="BC39504" s="90" t="s">
        <v>44152</v>
      </c>
      <c r="BD39504" s="423" t="s">
        <v>1301</v>
      </c>
    </row>
    <row r="39505" spans="53:56" ht="15" x14ac:dyDescent="0.25">
      <c r="BA39505" s="90" t="s">
        <v>44167</v>
      </c>
      <c r="BB39505" s="90" t="s">
        <v>1104</v>
      </c>
      <c r="BC39505" s="90" t="s">
        <v>44152</v>
      </c>
      <c r="BD39505" s="423" t="s">
        <v>1301</v>
      </c>
    </row>
    <row r="39506" spans="53:56" ht="15" x14ac:dyDescent="0.25">
      <c r="BA39506" s="90" t="s">
        <v>44168</v>
      </c>
      <c r="BB39506" s="90" t="s">
        <v>1104</v>
      </c>
      <c r="BC39506" s="90" t="s">
        <v>44152</v>
      </c>
      <c r="BD39506" s="423" t="s">
        <v>1301</v>
      </c>
    </row>
    <row r="39507" spans="53:56" ht="15" x14ac:dyDescent="0.25">
      <c r="BA39507" s="91" t="s">
        <v>44169</v>
      </c>
      <c r="BB39507" s="91" t="s">
        <v>1104</v>
      </c>
      <c r="BC39507" s="91" t="s">
        <v>44069</v>
      </c>
      <c r="BD39507" s="423" t="s">
        <v>1301</v>
      </c>
    </row>
    <row r="39508" spans="53:56" ht="15" x14ac:dyDescent="0.25">
      <c r="BA39508" s="90" t="s">
        <v>44170</v>
      </c>
      <c r="BB39508" s="90" t="s">
        <v>1104</v>
      </c>
      <c r="BC39508" s="90" t="s">
        <v>44152</v>
      </c>
      <c r="BD39508" s="423" t="s">
        <v>1301</v>
      </c>
    </row>
    <row r="39509" spans="53:56" ht="15" x14ac:dyDescent="0.25">
      <c r="BA39509" s="91" t="s">
        <v>44171</v>
      </c>
      <c r="BB39509" s="91" t="s">
        <v>1104</v>
      </c>
      <c r="BC39509" s="91" t="s">
        <v>44152</v>
      </c>
      <c r="BD39509" s="423" t="s">
        <v>1301</v>
      </c>
    </row>
    <row r="39510" spans="53:56" ht="15" x14ac:dyDescent="0.25">
      <c r="BA39510" s="91" t="s">
        <v>44172</v>
      </c>
      <c r="BB39510" s="91" t="s">
        <v>1104</v>
      </c>
      <c r="BC39510" s="91" t="s">
        <v>44152</v>
      </c>
      <c r="BD39510" s="423" t="s">
        <v>1301</v>
      </c>
    </row>
    <row r="39511" spans="53:56" ht="15" x14ac:dyDescent="0.25">
      <c r="BA39511" s="91" t="s">
        <v>44173</v>
      </c>
      <c r="BB39511" s="91" t="s">
        <v>1104</v>
      </c>
      <c r="BC39511" s="91" t="s">
        <v>44152</v>
      </c>
      <c r="BD39511" s="423" t="s">
        <v>1301</v>
      </c>
    </row>
    <row r="39512" spans="53:56" ht="15" x14ac:dyDescent="0.25">
      <c r="BA39512" s="90" t="s">
        <v>44174</v>
      </c>
      <c r="BB39512" s="90" t="s">
        <v>1104</v>
      </c>
      <c r="BC39512" s="90" t="s">
        <v>44152</v>
      </c>
      <c r="BD39512" s="423" t="s">
        <v>1301</v>
      </c>
    </row>
    <row r="39513" spans="53:56" ht="15" x14ac:dyDescent="0.25">
      <c r="BA39513" s="91" t="s">
        <v>44175</v>
      </c>
      <c r="BB39513" s="91" t="s">
        <v>1104</v>
      </c>
      <c r="BC39513" s="91" t="s">
        <v>44152</v>
      </c>
      <c r="BD39513" s="423" t="s">
        <v>1301</v>
      </c>
    </row>
    <row r="39514" spans="53:56" ht="15" x14ac:dyDescent="0.25">
      <c r="BA39514" s="90" t="s">
        <v>44176</v>
      </c>
      <c r="BB39514" s="90" t="s">
        <v>1104</v>
      </c>
      <c r="BC39514" s="90" t="s">
        <v>44163</v>
      </c>
      <c r="BD39514" s="423" t="s">
        <v>1301</v>
      </c>
    </row>
    <row r="39515" spans="53:56" ht="15" x14ac:dyDescent="0.25">
      <c r="BA39515" s="90" t="s">
        <v>44177</v>
      </c>
      <c r="BB39515" s="90" t="s">
        <v>1104</v>
      </c>
      <c r="BC39515" s="90" t="s">
        <v>44152</v>
      </c>
      <c r="BD39515" s="423" t="s">
        <v>1301</v>
      </c>
    </row>
    <row r="39516" spans="53:56" ht="15" x14ac:dyDescent="0.25">
      <c r="BA39516" s="91" t="s">
        <v>44178</v>
      </c>
      <c r="BB39516" s="91" t="s">
        <v>1104</v>
      </c>
      <c r="BC39516" s="91" t="s">
        <v>44152</v>
      </c>
      <c r="BD39516" s="423" t="s">
        <v>1301</v>
      </c>
    </row>
    <row r="39517" spans="53:56" ht="15" x14ac:dyDescent="0.25">
      <c r="BA39517" s="90" t="s">
        <v>44179</v>
      </c>
      <c r="BB39517" s="90" t="s">
        <v>1104</v>
      </c>
      <c r="BC39517" s="90" t="s">
        <v>44069</v>
      </c>
      <c r="BD39517" s="423" t="s">
        <v>1301</v>
      </c>
    </row>
    <row r="39518" spans="53:56" ht="15" x14ac:dyDescent="0.25">
      <c r="BA39518" s="91" t="s">
        <v>44180</v>
      </c>
      <c r="BB39518" s="91" t="s">
        <v>1104</v>
      </c>
      <c r="BC39518" s="91" t="s">
        <v>44069</v>
      </c>
      <c r="BD39518" s="423" t="s">
        <v>1301</v>
      </c>
    </row>
    <row r="39519" spans="53:56" ht="15" x14ac:dyDescent="0.25">
      <c r="BA39519" s="90" t="s">
        <v>44181</v>
      </c>
      <c r="BB39519" s="90" t="s">
        <v>1104</v>
      </c>
      <c r="BC39519" s="90" t="s">
        <v>44069</v>
      </c>
      <c r="BD39519" s="423" t="s">
        <v>1301</v>
      </c>
    </row>
    <row r="39520" spans="53:56" ht="15" x14ac:dyDescent="0.25">
      <c r="BA39520" s="91" t="s">
        <v>44182</v>
      </c>
      <c r="BB39520" s="91" t="s">
        <v>1104</v>
      </c>
      <c r="BC39520" s="91" t="s">
        <v>44069</v>
      </c>
      <c r="BD39520" s="423" t="s">
        <v>1301</v>
      </c>
    </row>
    <row r="39521" spans="53:56" ht="15" x14ac:dyDescent="0.25">
      <c r="BA39521" s="90" t="s">
        <v>44183</v>
      </c>
      <c r="BB39521" s="90" t="s">
        <v>1104</v>
      </c>
      <c r="BC39521" s="90" t="s">
        <v>44069</v>
      </c>
      <c r="BD39521" s="423" t="s">
        <v>1301</v>
      </c>
    </row>
    <row r="39522" spans="53:56" ht="15" x14ac:dyDescent="0.25">
      <c r="BA39522" s="90" t="s">
        <v>44184</v>
      </c>
      <c r="BB39522" s="90" t="s">
        <v>1104</v>
      </c>
      <c r="BC39522" s="90" t="s">
        <v>44069</v>
      </c>
      <c r="BD39522" s="423" t="s">
        <v>1301</v>
      </c>
    </row>
    <row r="39523" spans="53:56" ht="15" x14ac:dyDescent="0.25">
      <c r="BA39523" s="91" t="s">
        <v>44185</v>
      </c>
      <c r="BB39523" s="91" t="s">
        <v>1104</v>
      </c>
      <c r="BC39523" s="91" t="s">
        <v>44069</v>
      </c>
      <c r="BD39523" s="423" t="s">
        <v>1301</v>
      </c>
    </row>
    <row r="39524" spans="53:56" ht="15" x14ac:dyDescent="0.25">
      <c r="BA39524" s="90" t="s">
        <v>44186</v>
      </c>
      <c r="BB39524" s="90" t="s">
        <v>1104</v>
      </c>
      <c r="BC39524" s="90" t="s">
        <v>44069</v>
      </c>
      <c r="BD39524" s="423" t="s">
        <v>1301</v>
      </c>
    </row>
    <row r="39525" spans="53:56" ht="15" x14ac:dyDescent="0.25">
      <c r="BA39525" s="90" t="s">
        <v>44187</v>
      </c>
      <c r="BB39525" s="90" t="s">
        <v>1104</v>
      </c>
      <c r="BC39525" s="90" t="s">
        <v>44069</v>
      </c>
      <c r="BD39525" s="423" t="s">
        <v>1301</v>
      </c>
    </row>
    <row r="39526" spans="53:56" ht="15" x14ac:dyDescent="0.25">
      <c r="BA39526" s="91" t="s">
        <v>44188</v>
      </c>
      <c r="BB39526" s="91" t="s">
        <v>1104</v>
      </c>
      <c r="BC39526" s="91" t="s">
        <v>44069</v>
      </c>
      <c r="BD39526" s="423" t="s">
        <v>1301</v>
      </c>
    </row>
    <row r="39527" spans="53:56" ht="15" x14ac:dyDescent="0.25">
      <c r="BA39527" s="90" t="s">
        <v>44189</v>
      </c>
      <c r="BB39527" s="90" t="s">
        <v>1104</v>
      </c>
      <c r="BC39527" s="90" t="s">
        <v>44069</v>
      </c>
      <c r="BD39527" s="423" t="s">
        <v>1301</v>
      </c>
    </row>
    <row r="39528" spans="53:56" ht="15" x14ac:dyDescent="0.25">
      <c r="BA39528" s="91" t="s">
        <v>44190</v>
      </c>
      <c r="BB39528" s="91" t="s">
        <v>1104</v>
      </c>
      <c r="BC39528" s="91" t="s">
        <v>44069</v>
      </c>
      <c r="BD39528" s="423" t="s">
        <v>1301</v>
      </c>
    </row>
    <row r="39529" spans="53:56" ht="15" x14ac:dyDescent="0.25">
      <c r="BA39529" s="90" t="s">
        <v>44191</v>
      </c>
      <c r="BB39529" s="90" t="s">
        <v>1104</v>
      </c>
      <c r="BC39529" s="90" t="s">
        <v>44069</v>
      </c>
      <c r="BD39529" s="423" t="s">
        <v>1301</v>
      </c>
    </row>
    <row r="39530" spans="53:56" ht="15" x14ac:dyDescent="0.25">
      <c r="BA39530" s="91" t="s">
        <v>44192</v>
      </c>
      <c r="BB39530" s="91" t="s">
        <v>1104</v>
      </c>
      <c r="BC39530" s="91" t="s">
        <v>44069</v>
      </c>
      <c r="BD39530" s="423" t="s">
        <v>1301</v>
      </c>
    </row>
    <row r="39531" spans="53:56" ht="15" x14ac:dyDescent="0.25">
      <c r="BA39531" s="90" t="s">
        <v>44193</v>
      </c>
      <c r="BB39531" s="90" t="s">
        <v>1104</v>
      </c>
      <c r="BC39531" s="90" t="s">
        <v>44069</v>
      </c>
      <c r="BD39531" s="423" t="s">
        <v>1301</v>
      </c>
    </row>
    <row r="39532" spans="53:56" ht="15" x14ac:dyDescent="0.25">
      <c r="BA39532" s="91" t="s">
        <v>44194</v>
      </c>
      <c r="BB39532" s="91" t="s">
        <v>1104</v>
      </c>
      <c r="BC39532" s="91" t="s">
        <v>44069</v>
      </c>
      <c r="BD39532" s="423" t="s">
        <v>1301</v>
      </c>
    </row>
    <row r="39533" spans="53:56" ht="15" x14ac:dyDescent="0.25">
      <c r="BA39533" s="90" t="s">
        <v>44195</v>
      </c>
      <c r="BB39533" s="90" t="s">
        <v>1104</v>
      </c>
      <c r="BC39533" s="90" t="s">
        <v>44152</v>
      </c>
      <c r="BD39533" s="423" t="s">
        <v>1301</v>
      </c>
    </row>
    <row r="39534" spans="53:56" ht="15" x14ac:dyDescent="0.25">
      <c r="BA39534" s="90" t="s">
        <v>44196</v>
      </c>
      <c r="BB39534" s="90" t="s">
        <v>1104</v>
      </c>
      <c r="BC39534" s="90" t="s">
        <v>44152</v>
      </c>
      <c r="BD39534" s="423" t="s">
        <v>1301</v>
      </c>
    </row>
    <row r="39535" spans="53:56" ht="15" x14ac:dyDescent="0.25">
      <c r="BA39535" s="91" t="s">
        <v>44197</v>
      </c>
      <c r="BB39535" s="91" t="s">
        <v>1104</v>
      </c>
      <c r="BC39535" s="91" t="s">
        <v>44152</v>
      </c>
      <c r="BD39535" s="423" t="s">
        <v>1301</v>
      </c>
    </row>
    <row r="39536" spans="53:56" ht="15" x14ac:dyDescent="0.25">
      <c r="BA39536" s="91" t="s">
        <v>44198</v>
      </c>
      <c r="BB39536" s="91" t="s">
        <v>1104</v>
      </c>
      <c r="BC39536" s="91" t="s">
        <v>44069</v>
      </c>
      <c r="BD39536" s="423" t="s">
        <v>1301</v>
      </c>
    </row>
    <row r="39537" spans="53:56" ht="15" x14ac:dyDescent="0.25">
      <c r="BA39537" s="90" t="s">
        <v>44198</v>
      </c>
      <c r="BB39537" s="90" t="s">
        <v>1104</v>
      </c>
      <c r="BC39537" s="90" t="s">
        <v>44152</v>
      </c>
      <c r="BD39537" s="423" t="s">
        <v>1301</v>
      </c>
    </row>
    <row r="39538" spans="53:56" ht="15" x14ac:dyDescent="0.25">
      <c r="BA39538" s="91" t="s">
        <v>44199</v>
      </c>
      <c r="BB39538" s="91" t="s">
        <v>1104</v>
      </c>
      <c r="BC39538" s="91" t="s">
        <v>44152</v>
      </c>
      <c r="BD39538" s="423" t="s">
        <v>1301</v>
      </c>
    </row>
    <row r="39539" spans="53:56" ht="15" x14ac:dyDescent="0.25">
      <c r="BA39539" s="90" t="s">
        <v>44200</v>
      </c>
      <c r="BB39539" s="90" t="s">
        <v>1104</v>
      </c>
      <c r="BC39539" s="90" t="s">
        <v>44152</v>
      </c>
      <c r="BD39539" s="423" t="s">
        <v>1301</v>
      </c>
    </row>
    <row r="39540" spans="53:56" ht="15" x14ac:dyDescent="0.25">
      <c r="BA39540" s="91" t="s">
        <v>44201</v>
      </c>
      <c r="BB39540" s="91" t="s">
        <v>1104</v>
      </c>
      <c r="BC39540" s="91" t="s">
        <v>44152</v>
      </c>
      <c r="BD39540" s="423" t="s">
        <v>1301</v>
      </c>
    </row>
    <row r="39541" spans="53:56" ht="15" x14ac:dyDescent="0.25">
      <c r="BA39541" s="90" t="s">
        <v>44202</v>
      </c>
      <c r="BB39541" s="90" t="s">
        <v>1104</v>
      </c>
      <c r="BC39541" s="90" t="s">
        <v>44069</v>
      </c>
      <c r="BD39541" s="423" t="s">
        <v>1301</v>
      </c>
    </row>
    <row r="39542" spans="53:56" ht="15" x14ac:dyDescent="0.25">
      <c r="BA39542" s="91" t="s">
        <v>44203</v>
      </c>
      <c r="BB39542" s="91" t="s">
        <v>1104</v>
      </c>
      <c r="BC39542" s="91" t="s">
        <v>44069</v>
      </c>
      <c r="BD39542" s="423" t="s">
        <v>1301</v>
      </c>
    </row>
    <row r="39543" spans="53:56" ht="15" x14ac:dyDescent="0.25">
      <c r="BA39543" s="90" t="s">
        <v>44204</v>
      </c>
      <c r="BB39543" s="90" t="s">
        <v>1104</v>
      </c>
      <c r="BC39543" s="90" t="s">
        <v>44069</v>
      </c>
      <c r="BD39543" s="423" t="s">
        <v>1301</v>
      </c>
    </row>
    <row r="39544" spans="53:56" ht="15" x14ac:dyDescent="0.25">
      <c r="BA39544" s="91" t="s">
        <v>44205</v>
      </c>
      <c r="BB39544" s="91" t="s">
        <v>1104</v>
      </c>
      <c r="BC39544" s="91" t="s">
        <v>44069</v>
      </c>
      <c r="BD39544" s="423" t="s">
        <v>1301</v>
      </c>
    </row>
    <row r="39545" spans="53:56" ht="15" x14ac:dyDescent="0.25">
      <c r="BA39545" s="90" t="s">
        <v>44206</v>
      </c>
      <c r="BB39545" s="90" t="s">
        <v>1104</v>
      </c>
      <c r="BC39545" s="90" t="s">
        <v>44152</v>
      </c>
      <c r="BD39545" s="423" t="s">
        <v>1301</v>
      </c>
    </row>
    <row r="39546" spans="53:56" ht="15" x14ac:dyDescent="0.25">
      <c r="BA39546" s="91" t="s">
        <v>44207</v>
      </c>
      <c r="BB39546" s="91" t="s">
        <v>1104</v>
      </c>
      <c r="BC39546" s="91" t="s">
        <v>44152</v>
      </c>
      <c r="BD39546" s="423" t="s">
        <v>1301</v>
      </c>
    </row>
    <row r="39547" spans="53:56" ht="15" x14ac:dyDescent="0.25">
      <c r="BA39547" s="90" t="s">
        <v>44208</v>
      </c>
      <c r="BB39547" s="90" t="s">
        <v>1104</v>
      </c>
      <c r="BC39547" s="90" t="s">
        <v>44152</v>
      </c>
      <c r="BD39547" s="423" t="s">
        <v>1301</v>
      </c>
    </row>
    <row r="39548" spans="53:56" ht="15" x14ac:dyDescent="0.25">
      <c r="BA39548" s="91" t="s">
        <v>44209</v>
      </c>
      <c r="BB39548" s="91" t="s">
        <v>1104</v>
      </c>
      <c r="BC39548" s="91" t="s">
        <v>44152</v>
      </c>
      <c r="BD39548" s="423" t="s">
        <v>1301</v>
      </c>
    </row>
    <row r="39549" spans="53:56" ht="15" x14ac:dyDescent="0.25">
      <c r="BA39549" s="90" t="s">
        <v>44210</v>
      </c>
      <c r="BB39549" s="90" t="s">
        <v>1104</v>
      </c>
      <c r="BC39549" s="90" t="s">
        <v>44069</v>
      </c>
      <c r="BD39549" s="423" t="s">
        <v>1301</v>
      </c>
    </row>
    <row r="39550" spans="53:56" ht="15" x14ac:dyDescent="0.25">
      <c r="BA39550" s="91" t="s">
        <v>44211</v>
      </c>
      <c r="BB39550" s="91" t="s">
        <v>1104</v>
      </c>
      <c r="BC39550" s="91" t="s">
        <v>44069</v>
      </c>
      <c r="BD39550" s="423" t="s">
        <v>1301</v>
      </c>
    </row>
    <row r="39551" spans="53:56" ht="15" x14ac:dyDescent="0.25">
      <c r="BA39551" s="90" t="s">
        <v>44212</v>
      </c>
      <c r="BB39551" s="90" t="s">
        <v>1104</v>
      </c>
      <c r="BC39551" s="90" t="s">
        <v>44163</v>
      </c>
      <c r="BD39551" s="423" t="s">
        <v>1301</v>
      </c>
    </row>
    <row r="39552" spans="53:56" ht="15" x14ac:dyDescent="0.25">
      <c r="BA39552" s="91" t="s">
        <v>44213</v>
      </c>
      <c r="BB39552" s="91" t="s">
        <v>1104</v>
      </c>
      <c r="BC39552" s="91" t="s">
        <v>44069</v>
      </c>
      <c r="BD39552" s="423" t="s">
        <v>1301</v>
      </c>
    </row>
    <row r="39553" spans="53:56" ht="15" x14ac:dyDescent="0.25">
      <c r="BA39553" s="91" t="s">
        <v>44214</v>
      </c>
      <c r="BB39553" s="91" t="s">
        <v>1104</v>
      </c>
      <c r="BC39553" s="91" t="s">
        <v>44152</v>
      </c>
      <c r="BD39553" s="423" t="s">
        <v>1301</v>
      </c>
    </row>
    <row r="39554" spans="53:56" ht="15" x14ac:dyDescent="0.25">
      <c r="BA39554" s="90" t="s">
        <v>44215</v>
      </c>
      <c r="BB39554" s="90" t="s">
        <v>1104</v>
      </c>
      <c r="BC39554" s="90" t="s">
        <v>44069</v>
      </c>
      <c r="BD39554" s="423" t="s">
        <v>1301</v>
      </c>
    </row>
    <row r="39555" spans="53:56" ht="15" x14ac:dyDescent="0.25">
      <c r="BA39555" s="90" t="s">
        <v>44215</v>
      </c>
      <c r="BB39555" s="90" t="s">
        <v>1104</v>
      </c>
      <c r="BC39555" s="90" t="s">
        <v>44152</v>
      </c>
      <c r="BD39555" s="423" t="s">
        <v>1301</v>
      </c>
    </row>
    <row r="39556" spans="53:56" ht="15" x14ac:dyDescent="0.25">
      <c r="BA39556" s="91" t="s">
        <v>44216</v>
      </c>
      <c r="BB39556" s="91" t="s">
        <v>1104</v>
      </c>
      <c r="BC39556" s="91" t="s">
        <v>44069</v>
      </c>
      <c r="BD39556" s="423" t="s">
        <v>1301</v>
      </c>
    </row>
    <row r="39557" spans="53:56" ht="15" x14ac:dyDescent="0.25">
      <c r="BA39557" s="90" t="s">
        <v>44217</v>
      </c>
      <c r="BB39557" s="90" t="s">
        <v>1104</v>
      </c>
      <c r="BC39557" s="90" t="s">
        <v>44152</v>
      </c>
      <c r="BD39557" s="423" t="s">
        <v>1301</v>
      </c>
    </row>
    <row r="39558" spans="53:56" ht="15" x14ac:dyDescent="0.25">
      <c r="BA39558" s="90" t="s">
        <v>44218</v>
      </c>
      <c r="BB39558" s="90" t="s">
        <v>1104</v>
      </c>
      <c r="BC39558" s="90" t="s">
        <v>44069</v>
      </c>
      <c r="BD39558" s="423" t="s">
        <v>1301</v>
      </c>
    </row>
    <row r="39559" spans="53:56" ht="15" x14ac:dyDescent="0.25">
      <c r="BA39559" s="90" t="s">
        <v>44218</v>
      </c>
      <c r="BB39559" s="90" t="s">
        <v>1104</v>
      </c>
      <c r="BC39559" s="90" t="s">
        <v>44152</v>
      </c>
      <c r="BD39559" s="423" t="s">
        <v>1301</v>
      </c>
    </row>
    <row r="39560" spans="53:56" ht="15" x14ac:dyDescent="0.25">
      <c r="BA39560" s="91" t="s">
        <v>44219</v>
      </c>
      <c r="BB39560" s="91" t="s">
        <v>1104</v>
      </c>
      <c r="BC39560" s="91" t="s">
        <v>44069</v>
      </c>
      <c r="BD39560" s="423" t="s">
        <v>1301</v>
      </c>
    </row>
    <row r="39561" spans="53:56" ht="15" x14ac:dyDescent="0.25">
      <c r="BA39561" s="90" t="s">
        <v>44220</v>
      </c>
      <c r="BB39561" s="90" t="s">
        <v>1104</v>
      </c>
      <c r="BC39561" s="90" t="s">
        <v>44152</v>
      </c>
      <c r="BD39561" s="423" t="s">
        <v>1301</v>
      </c>
    </row>
    <row r="39562" spans="53:56" ht="15" x14ac:dyDescent="0.25">
      <c r="BA39562" s="90" t="s">
        <v>44221</v>
      </c>
      <c r="BB39562" s="90" t="s">
        <v>1104</v>
      </c>
      <c r="BC39562" s="90" t="s">
        <v>44069</v>
      </c>
      <c r="BD39562" s="423" t="s">
        <v>1301</v>
      </c>
    </row>
    <row r="39563" spans="53:56" ht="15" x14ac:dyDescent="0.25">
      <c r="BA39563" s="91" t="s">
        <v>44222</v>
      </c>
      <c r="BB39563" s="91" t="s">
        <v>1104</v>
      </c>
      <c r="BC39563" s="91" t="s">
        <v>44069</v>
      </c>
      <c r="BD39563" s="423" t="s">
        <v>1301</v>
      </c>
    </row>
    <row r="39564" spans="53:56" ht="15" x14ac:dyDescent="0.25">
      <c r="BA39564" s="91" t="s">
        <v>44223</v>
      </c>
      <c r="BB39564" s="91" t="s">
        <v>1104</v>
      </c>
      <c r="BC39564" s="91" t="s">
        <v>44069</v>
      </c>
      <c r="BD39564" s="423" t="s">
        <v>1301</v>
      </c>
    </row>
    <row r="39565" spans="53:56" ht="15" x14ac:dyDescent="0.25">
      <c r="BA39565" s="90" t="s">
        <v>44224</v>
      </c>
      <c r="BB39565" s="90" t="s">
        <v>1104</v>
      </c>
      <c r="BC39565" s="90" t="s">
        <v>44069</v>
      </c>
      <c r="BD39565" s="423" t="s">
        <v>1301</v>
      </c>
    </row>
    <row r="39566" spans="53:56" ht="15" x14ac:dyDescent="0.25">
      <c r="BA39566" s="91" t="s">
        <v>44225</v>
      </c>
      <c r="BB39566" s="91" t="s">
        <v>1104</v>
      </c>
      <c r="BC39566" s="91" t="s">
        <v>44069</v>
      </c>
      <c r="BD39566" s="423" t="s">
        <v>1301</v>
      </c>
    </row>
    <row r="39567" spans="53:56" ht="15" x14ac:dyDescent="0.25">
      <c r="BA39567" s="90" t="s">
        <v>44226</v>
      </c>
      <c r="BB39567" s="90" t="s">
        <v>1104</v>
      </c>
      <c r="BC39567" s="90" t="s">
        <v>44069</v>
      </c>
      <c r="BD39567" s="423" t="s">
        <v>1301</v>
      </c>
    </row>
    <row r="39568" spans="53:56" ht="15" x14ac:dyDescent="0.25">
      <c r="BA39568" s="91" t="s">
        <v>44227</v>
      </c>
      <c r="BB39568" s="91" t="s">
        <v>1104</v>
      </c>
      <c r="BC39568" s="91" t="s">
        <v>44069</v>
      </c>
      <c r="BD39568" s="423" t="s">
        <v>1301</v>
      </c>
    </row>
    <row r="39569" spans="53:56" ht="15" x14ac:dyDescent="0.25">
      <c r="BA39569" s="90" t="s">
        <v>44228</v>
      </c>
      <c r="BB39569" s="90" t="s">
        <v>1104</v>
      </c>
      <c r="BC39569" s="90" t="s">
        <v>44069</v>
      </c>
      <c r="BD39569" s="423" t="s">
        <v>1301</v>
      </c>
    </row>
    <row r="39570" spans="53:56" ht="15" x14ac:dyDescent="0.25">
      <c r="BA39570" s="90" t="s">
        <v>44229</v>
      </c>
      <c r="BB39570" s="90" t="s">
        <v>1104</v>
      </c>
      <c r="BC39570" s="90" t="s">
        <v>44069</v>
      </c>
      <c r="BD39570" s="423" t="s">
        <v>1301</v>
      </c>
    </row>
    <row r="39571" spans="53:56" ht="15" x14ac:dyDescent="0.25">
      <c r="BA39571" s="91" t="s">
        <v>44230</v>
      </c>
      <c r="BB39571" s="91" t="s">
        <v>1104</v>
      </c>
      <c r="BC39571" s="91" t="s">
        <v>44069</v>
      </c>
      <c r="BD39571" s="423" t="s">
        <v>1301</v>
      </c>
    </row>
    <row r="39572" spans="53:56" ht="15" x14ac:dyDescent="0.25">
      <c r="BA39572" s="90" t="s">
        <v>44231</v>
      </c>
      <c r="BB39572" s="90" t="s">
        <v>1104</v>
      </c>
      <c r="BC39572" s="90" t="s">
        <v>44069</v>
      </c>
      <c r="BD39572" s="423" t="s">
        <v>1301</v>
      </c>
    </row>
    <row r="39573" spans="53:56" ht="15" x14ac:dyDescent="0.25">
      <c r="BA39573" s="91" t="s">
        <v>44232</v>
      </c>
      <c r="BB39573" s="91" t="s">
        <v>1104</v>
      </c>
      <c r="BC39573" s="91" t="s">
        <v>44069</v>
      </c>
      <c r="BD39573" s="423" t="s">
        <v>1301</v>
      </c>
    </row>
    <row r="39574" spans="53:56" ht="15" x14ac:dyDescent="0.25">
      <c r="BA39574" s="91" t="s">
        <v>44233</v>
      </c>
      <c r="BB39574" s="91" t="s">
        <v>1104</v>
      </c>
      <c r="BC39574" s="91" t="s">
        <v>44069</v>
      </c>
      <c r="BD39574" s="423" t="s">
        <v>1301</v>
      </c>
    </row>
    <row r="39575" spans="53:56" ht="15" x14ac:dyDescent="0.25">
      <c r="BA39575" s="90" t="s">
        <v>44234</v>
      </c>
      <c r="BB39575" s="90" t="s">
        <v>1104</v>
      </c>
      <c r="BC39575" s="90" t="s">
        <v>44069</v>
      </c>
      <c r="BD39575" s="423" t="s">
        <v>1301</v>
      </c>
    </row>
    <row r="39576" spans="53:56" ht="15" x14ac:dyDescent="0.25">
      <c r="BA39576" s="91" t="s">
        <v>44235</v>
      </c>
      <c r="BB39576" s="91" t="s">
        <v>1104</v>
      </c>
      <c r="BC39576" s="91" t="s">
        <v>44069</v>
      </c>
      <c r="BD39576" s="423" t="s">
        <v>1301</v>
      </c>
    </row>
    <row r="39577" spans="53:56" ht="15" x14ac:dyDescent="0.25">
      <c r="BA39577" s="90" t="s">
        <v>44236</v>
      </c>
      <c r="BB39577" s="90" t="s">
        <v>1104</v>
      </c>
      <c r="BC39577" s="90" t="s">
        <v>44069</v>
      </c>
      <c r="BD39577" s="423" t="s">
        <v>1301</v>
      </c>
    </row>
    <row r="39578" spans="53:56" ht="15" x14ac:dyDescent="0.25">
      <c r="BA39578" s="90" t="s">
        <v>44237</v>
      </c>
      <c r="BB39578" s="90" t="s">
        <v>1104</v>
      </c>
      <c r="BC39578" s="90" t="s">
        <v>44069</v>
      </c>
      <c r="BD39578" s="423" t="s">
        <v>1301</v>
      </c>
    </row>
    <row r="39579" spans="53:56" ht="15" x14ac:dyDescent="0.25">
      <c r="BA39579" s="91" t="s">
        <v>44238</v>
      </c>
      <c r="BB39579" s="91" t="s">
        <v>1104</v>
      </c>
      <c r="BC39579" s="91" t="s">
        <v>44069</v>
      </c>
      <c r="BD39579" s="423" t="s">
        <v>1301</v>
      </c>
    </row>
    <row r="39580" spans="53:56" ht="15" x14ac:dyDescent="0.25">
      <c r="BA39580" s="90" t="s">
        <v>44239</v>
      </c>
      <c r="BB39580" s="90" t="s">
        <v>1104</v>
      </c>
      <c r="BC39580" s="90" t="s">
        <v>44069</v>
      </c>
      <c r="BD39580" s="423" t="s">
        <v>1301</v>
      </c>
    </row>
    <row r="39581" spans="53:56" ht="15" x14ac:dyDescent="0.25">
      <c r="BA39581" s="91" t="s">
        <v>44240</v>
      </c>
      <c r="BB39581" s="91" t="s">
        <v>1104</v>
      </c>
      <c r="BC39581" s="91" t="s">
        <v>44069</v>
      </c>
      <c r="BD39581" s="423" t="s">
        <v>1301</v>
      </c>
    </row>
    <row r="39582" spans="53:56" ht="15" x14ac:dyDescent="0.25">
      <c r="BA39582" s="91" t="s">
        <v>44241</v>
      </c>
      <c r="BB39582" s="91" t="s">
        <v>1104</v>
      </c>
      <c r="BC39582" s="91" t="s">
        <v>44069</v>
      </c>
      <c r="BD39582" s="423" t="s">
        <v>1301</v>
      </c>
    </row>
    <row r="39583" spans="53:56" ht="15" x14ac:dyDescent="0.25">
      <c r="BA39583" s="90" t="s">
        <v>44242</v>
      </c>
      <c r="BB39583" s="90" t="s">
        <v>1104</v>
      </c>
      <c r="BC39583" s="90" t="s">
        <v>44069</v>
      </c>
      <c r="BD39583" s="423" t="s">
        <v>1301</v>
      </c>
    </row>
    <row r="39584" spans="53:56" ht="15" x14ac:dyDescent="0.25">
      <c r="BA39584" s="91" t="s">
        <v>44243</v>
      </c>
      <c r="BB39584" s="91" t="s">
        <v>1104</v>
      </c>
      <c r="BC39584" s="91" t="s">
        <v>44069</v>
      </c>
      <c r="BD39584" s="423" t="s">
        <v>1301</v>
      </c>
    </row>
    <row r="39585" spans="53:56" ht="15" x14ac:dyDescent="0.25">
      <c r="BA39585" s="90" t="s">
        <v>44244</v>
      </c>
      <c r="BB39585" s="90" t="s">
        <v>1104</v>
      </c>
      <c r="BC39585" s="90" t="s">
        <v>44069</v>
      </c>
      <c r="BD39585" s="423" t="s">
        <v>1301</v>
      </c>
    </row>
    <row r="39586" spans="53:56" ht="15" x14ac:dyDescent="0.25">
      <c r="BA39586" s="91" t="s">
        <v>44245</v>
      </c>
      <c r="BB39586" s="91" t="s">
        <v>1104</v>
      </c>
      <c r="BC39586" s="91" t="s">
        <v>44152</v>
      </c>
      <c r="BD39586" s="423" t="s">
        <v>1301</v>
      </c>
    </row>
    <row r="39587" spans="53:56" ht="15" x14ac:dyDescent="0.25">
      <c r="BA39587" s="90" t="s">
        <v>44246</v>
      </c>
      <c r="BB39587" s="90" t="s">
        <v>1104</v>
      </c>
      <c r="BC39587" s="90" t="s">
        <v>44152</v>
      </c>
      <c r="BD39587" s="423" t="s">
        <v>1301</v>
      </c>
    </row>
    <row r="39588" spans="53:56" ht="15" x14ac:dyDescent="0.25">
      <c r="BA39588" s="90" t="s">
        <v>44247</v>
      </c>
      <c r="BB39588" s="90" t="s">
        <v>1104</v>
      </c>
      <c r="BC39588" s="90" t="s">
        <v>44069</v>
      </c>
      <c r="BD39588" s="423" t="s">
        <v>1301</v>
      </c>
    </row>
    <row r="39589" spans="53:56" ht="15" x14ac:dyDescent="0.25">
      <c r="BA39589" s="91" t="s">
        <v>44248</v>
      </c>
      <c r="BB39589" s="91" t="s">
        <v>1104</v>
      </c>
      <c r="BC39589" s="91" t="s">
        <v>44069</v>
      </c>
      <c r="BD39589" s="423" t="s">
        <v>1301</v>
      </c>
    </row>
    <row r="39590" spans="53:56" ht="15" x14ac:dyDescent="0.25">
      <c r="BA39590" s="90" t="s">
        <v>44249</v>
      </c>
      <c r="BB39590" s="90" t="s">
        <v>1104</v>
      </c>
      <c r="BC39590" s="90" t="s">
        <v>44069</v>
      </c>
      <c r="BD39590" s="423" t="s">
        <v>1301</v>
      </c>
    </row>
    <row r="39591" spans="53:56" ht="15" x14ac:dyDescent="0.25">
      <c r="BA39591" s="90" t="s">
        <v>44250</v>
      </c>
      <c r="BB39591" s="90" t="s">
        <v>1104</v>
      </c>
      <c r="BC39591" s="90" t="s">
        <v>44069</v>
      </c>
      <c r="BD39591" s="423" t="s">
        <v>1301</v>
      </c>
    </row>
    <row r="39592" spans="53:56" ht="15" x14ac:dyDescent="0.25">
      <c r="BA39592" s="91" t="s">
        <v>44250</v>
      </c>
      <c r="BB39592" s="91" t="s">
        <v>1104</v>
      </c>
      <c r="BC39592" s="91" t="s">
        <v>44152</v>
      </c>
      <c r="BD39592" s="423" t="s">
        <v>1301</v>
      </c>
    </row>
    <row r="39593" spans="53:56" ht="15" x14ac:dyDescent="0.25">
      <c r="BA39593" s="91" t="s">
        <v>44251</v>
      </c>
      <c r="BB39593" s="91" t="s">
        <v>1104</v>
      </c>
      <c r="BC39593" s="91" t="s">
        <v>44152</v>
      </c>
      <c r="BD39593" s="423" t="s">
        <v>1301</v>
      </c>
    </row>
    <row r="39594" spans="53:56" ht="15" x14ac:dyDescent="0.25">
      <c r="BA39594" s="90" t="s">
        <v>44252</v>
      </c>
      <c r="BB39594" s="90" t="s">
        <v>1104</v>
      </c>
      <c r="BC39594" s="90" t="s">
        <v>44069</v>
      </c>
      <c r="BD39594" s="423" t="s">
        <v>1301</v>
      </c>
    </row>
    <row r="39595" spans="53:56" ht="15" x14ac:dyDescent="0.25">
      <c r="BA39595" s="91" t="s">
        <v>44253</v>
      </c>
      <c r="BB39595" s="91" t="s">
        <v>1104</v>
      </c>
      <c r="BC39595" s="91" t="s">
        <v>44069</v>
      </c>
      <c r="BD39595" s="423" t="s">
        <v>1301</v>
      </c>
    </row>
    <row r="39596" spans="53:56" ht="15" x14ac:dyDescent="0.25">
      <c r="BA39596" s="90" t="s">
        <v>44254</v>
      </c>
      <c r="BB39596" s="90" t="s">
        <v>1104</v>
      </c>
      <c r="BC39596" s="90" t="s">
        <v>44069</v>
      </c>
      <c r="BD39596" s="423" t="s">
        <v>1301</v>
      </c>
    </row>
    <row r="39597" spans="53:56" ht="15" x14ac:dyDescent="0.25">
      <c r="BA39597" s="90" t="s">
        <v>44255</v>
      </c>
      <c r="BB39597" s="90" t="s">
        <v>1104</v>
      </c>
      <c r="BC39597" s="90" t="s">
        <v>44069</v>
      </c>
      <c r="BD39597" s="423" t="s">
        <v>1301</v>
      </c>
    </row>
    <row r="39598" spans="53:56" ht="15" x14ac:dyDescent="0.25">
      <c r="BA39598" s="91" t="s">
        <v>44256</v>
      </c>
      <c r="BB39598" s="91" t="s">
        <v>1104</v>
      </c>
      <c r="BC39598" s="91" t="s">
        <v>44069</v>
      </c>
      <c r="BD39598" s="423" t="s">
        <v>1301</v>
      </c>
    </row>
    <row r="39599" spans="53:56" ht="15" x14ac:dyDescent="0.25">
      <c r="BA39599" s="90" t="s">
        <v>44257</v>
      </c>
      <c r="BB39599" s="90" t="s">
        <v>1104</v>
      </c>
      <c r="BC39599" s="90" t="s">
        <v>44069</v>
      </c>
      <c r="BD39599" s="423" t="s">
        <v>1301</v>
      </c>
    </row>
    <row r="39600" spans="53:56" ht="15" x14ac:dyDescent="0.25">
      <c r="BA39600" s="90" t="s">
        <v>44258</v>
      </c>
      <c r="BB39600" s="90" t="s">
        <v>1104</v>
      </c>
      <c r="BC39600" s="90" t="s">
        <v>44069</v>
      </c>
      <c r="BD39600" s="423" t="s">
        <v>1301</v>
      </c>
    </row>
    <row r="39601" spans="53:56" ht="15" x14ac:dyDescent="0.25">
      <c r="BA39601" s="91" t="s">
        <v>44259</v>
      </c>
      <c r="BB39601" s="91" t="s">
        <v>1104</v>
      </c>
      <c r="BC39601" s="91" t="s">
        <v>44069</v>
      </c>
      <c r="BD39601" s="423" t="s">
        <v>1301</v>
      </c>
    </row>
    <row r="39602" spans="53:56" ht="15" x14ac:dyDescent="0.25">
      <c r="BA39602" s="91" t="s">
        <v>44260</v>
      </c>
      <c r="BB39602" s="91" t="s">
        <v>1104</v>
      </c>
      <c r="BC39602" s="91" t="s">
        <v>44069</v>
      </c>
      <c r="BD39602" s="423" t="s">
        <v>1301</v>
      </c>
    </row>
    <row r="39603" spans="53:56" ht="15" x14ac:dyDescent="0.25">
      <c r="BA39603" s="90" t="s">
        <v>44261</v>
      </c>
      <c r="BB39603" s="90" t="s">
        <v>1104</v>
      </c>
      <c r="BC39603" s="90" t="s">
        <v>44069</v>
      </c>
      <c r="BD39603" s="423" t="s">
        <v>1301</v>
      </c>
    </row>
    <row r="39604" spans="53:56" ht="15" x14ac:dyDescent="0.25">
      <c r="BA39604" s="91" t="s">
        <v>44262</v>
      </c>
      <c r="BB39604" s="91" t="s">
        <v>1104</v>
      </c>
      <c r="BC39604" s="91" t="s">
        <v>44152</v>
      </c>
      <c r="BD39604" s="423" t="s">
        <v>1301</v>
      </c>
    </row>
    <row r="39605" spans="53:56" ht="15" x14ac:dyDescent="0.25">
      <c r="BA39605" s="90" t="s">
        <v>44263</v>
      </c>
      <c r="BB39605" s="90" t="s">
        <v>1104</v>
      </c>
      <c r="BC39605" s="90" t="s">
        <v>44163</v>
      </c>
      <c r="BD39605" s="423" t="s">
        <v>1301</v>
      </c>
    </row>
    <row r="39606" spans="53:56" ht="15" x14ac:dyDescent="0.25">
      <c r="BA39606" s="90" t="s">
        <v>44263</v>
      </c>
      <c r="BB39606" s="90" t="s">
        <v>1104</v>
      </c>
      <c r="BC39606" s="90" t="s">
        <v>44152</v>
      </c>
      <c r="BD39606" s="423" t="s">
        <v>1301</v>
      </c>
    </row>
    <row r="39607" spans="53:56" ht="15" x14ac:dyDescent="0.25">
      <c r="BA39607" s="91" t="s">
        <v>44264</v>
      </c>
      <c r="BB39607" s="91" t="s">
        <v>1104</v>
      </c>
      <c r="BC39607" s="91" t="s">
        <v>44069</v>
      </c>
      <c r="BD39607" s="423" t="s">
        <v>1301</v>
      </c>
    </row>
    <row r="39608" spans="53:56" ht="15" x14ac:dyDescent="0.25">
      <c r="BA39608" s="90" t="s">
        <v>44265</v>
      </c>
      <c r="BB39608" s="90" t="s">
        <v>1104</v>
      </c>
      <c r="BC39608" s="90" t="s">
        <v>44069</v>
      </c>
      <c r="BD39608" s="423" t="s">
        <v>1301</v>
      </c>
    </row>
    <row r="39609" spans="53:56" ht="15" x14ac:dyDescent="0.25">
      <c r="BA39609" s="91" t="s">
        <v>44266</v>
      </c>
      <c r="BB39609" s="91" t="s">
        <v>1104</v>
      </c>
      <c r="BC39609" s="91" t="s">
        <v>44069</v>
      </c>
      <c r="BD39609" s="423" t="s">
        <v>1301</v>
      </c>
    </row>
    <row r="39610" spans="53:56" ht="15" x14ac:dyDescent="0.25">
      <c r="BA39610" s="90" t="s">
        <v>44267</v>
      </c>
      <c r="BB39610" s="90" t="s">
        <v>1104</v>
      </c>
      <c r="BC39610" s="90" t="s">
        <v>44069</v>
      </c>
      <c r="BD39610" s="423" t="s">
        <v>1301</v>
      </c>
    </row>
    <row r="39611" spans="53:56" ht="15" x14ac:dyDescent="0.25">
      <c r="BA39611" s="91" t="s">
        <v>44268</v>
      </c>
      <c r="BB39611" s="91" t="s">
        <v>1104</v>
      </c>
      <c r="BC39611" s="91" t="s">
        <v>44069</v>
      </c>
      <c r="BD39611" s="423" t="s">
        <v>1301</v>
      </c>
    </row>
    <row r="39612" spans="53:56" ht="15" x14ac:dyDescent="0.25">
      <c r="BA39612" s="90" t="s">
        <v>44269</v>
      </c>
      <c r="BB39612" s="90" t="s">
        <v>1104</v>
      </c>
      <c r="BC39612" s="90" t="s">
        <v>44069</v>
      </c>
      <c r="BD39612" s="423" t="s">
        <v>1301</v>
      </c>
    </row>
    <row r="39613" spans="53:56" ht="15" x14ac:dyDescent="0.25">
      <c r="BA39613" s="91" t="s">
        <v>44270</v>
      </c>
      <c r="BB39613" s="91" t="s">
        <v>1104</v>
      </c>
      <c r="BC39613" s="91" t="s">
        <v>44069</v>
      </c>
      <c r="BD39613" s="423" t="s">
        <v>1301</v>
      </c>
    </row>
    <row r="39614" spans="53:56" ht="15" x14ac:dyDescent="0.25">
      <c r="BA39614" s="91" t="s">
        <v>44271</v>
      </c>
      <c r="BB39614" s="91" t="s">
        <v>1104</v>
      </c>
      <c r="BC39614" s="91" t="s">
        <v>44069</v>
      </c>
      <c r="BD39614" s="423" t="s">
        <v>1301</v>
      </c>
    </row>
    <row r="39615" spans="53:56" ht="15" x14ac:dyDescent="0.25">
      <c r="BA39615" s="90" t="s">
        <v>44272</v>
      </c>
      <c r="BB39615" s="90" t="s">
        <v>1104</v>
      </c>
      <c r="BC39615" s="90" t="s">
        <v>44069</v>
      </c>
      <c r="BD39615" s="423" t="s">
        <v>1301</v>
      </c>
    </row>
    <row r="39616" spans="53:56" ht="15" x14ac:dyDescent="0.25">
      <c r="BA39616" s="91" t="s">
        <v>44273</v>
      </c>
      <c r="BB39616" s="91" t="s">
        <v>1104</v>
      </c>
      <c r="BC39616" s="91" t="s">
        <v>44069</v>
      </c>
      <c r="BD39616" s="423" t="s">
        <v>1301</v>
      </c>
    </row>
    <row r="39617" spans="53:56" ht="15" x14ac:dyDescent="0.25">
      <c r="BA39617" s="90" t="s">
        <v>44274</v>
      </c>
      <c r="BB39617" s="90" t="s">
        <v>1104</v>
      </c>
      <c r="BC39617" s="90" t="s">
        <v>44069</v>
      </c>
      <c r="BD39617" s="423" t="s">
        <v>1301</v>
      </c>
    </row>
    <row r="39618" spans="53:56" ht="15" x14ac:dyDescent="0.25">
      <c r="BA39618" s="91" t="s">
        <v>44275</v>
      </c>
      <c r="BB39618" s="91" t="s">
        <v>1104</v>
      </c>
      <c r="BC39618" s="91" t="s">
        <v>44069</v>
      </c>
      <c r="BD39618" s="423" t="s">
        <v>1301</v>
      </c>
    </row>
    <row r="39619" spans="53:56" ht="15" x14ac:dyDescent="0.25">
      <c r="BA39619" s="90" t="s">
        <v>44276</v>
      </c>
      <c r="BB39619" s="90" t="s">
        <v>1104</v>
      </c>
      <c r="BC39619" s="90" t="s">
        <v>44069</v>
      </c>
      <c r="BD39619" s="423" t="s">
        <v>1301</v>
      </c>
    </row>
    <row r="39620" spans="53:56" ht="15" x14ac:dyDescent="0.25">
      <c r="BA39620" s="90" t="s">
        <v>44277</v>
      </c>
      <c r="BB39620" s="90" t="s">
        <v>1104</v>
      </c>
      <c r="BC39620" s="90" t="s">
        <v>44069</v>
      </c>
      <c r="BD39620" s="423" t="s">
        <v>1301</v>
      </c>
    </row>
    <row r="39621" spans="53:56" ht="15" x14ac:dyDescent="0.25">
      <c r="BA39621" s="91" t="s">
        <v>44278</v>
      </c>
      <c r="BB39621" s="91" t="s">
        <v>1104</v>
      </c>
      <c r="BC39621" s="91" t="s">
        <v>44069</v>
      </c>
      <c r="BD39621" s="423" t="s">
        <v>1301</v>
      </c>
    </row>
    <row r="39622" spans="53:56" ht="15" x14ac:dyDescent="0.25">
      <c r="BA39622" s="91" t="s">
        <v>44279</v>
      </c>
      <c r="BB39622" s="91" t="s">
        <v>1104</v>
      </c>
      <c r="BC39622" s="91" t="s">
        <v>44069</v>
      </c>
      <c r="BD39622" s="423" t="s">
        <v>1301</v>
      </c>
    </row>
    <row r="39623" spans="53:56" ht="15" x14ac:dyDescent="0.25">
      <c r="BA39623" s="91" t="s">
        <v>44280</v>
      </c>
      <c r="BB39623" s="91" t="s">
        <v>1104</v>
      </c>
      <c r="BC39623" s="91" t="s">
        <v>44069</v>
      </c>
      <c r="BD39623" s="423" t="s">
        <v>1301</v>
      </c>
    </row>
    <row r="39624" spans="53:56" ht="15" x14ac:dyDescent="0.25">
      <c r="BA39624" s="91" t="s">
        <v>44281</v>
      </c>
      <c r="BB39624" s="91" t="s">
        <v>1104</v>
      </c>
      <c r="BC39624" s="91" t="s">
        <v>44069</v>
      </c>
      <c r="BD39624" s="423" t="s">
        <v>1301</v>
      </c>
    </row>
    <row r="39625" spans="53:56" ht="15" x14ac:dyDescent="0.25">
      <c r="BA39625" s="90" t="s">
        <v>44282</v>
      </c>
      <c r="BB39625" s="90" t="s">
        <v>1104</v>
      </c>
      <c r="BC39625" s="90" t="s">
        <v>44069</v>
      </c>
      <c r="BD39625" s="423" t="s">
        <v>1301</v>
      </c>
    </row>
    <row r="39626" spans="53:56" ht="15" x14ac:dyDescent="0.25">
      <c r="BA39626" s="91" t="s">
        <v>44283</v>
      </c>
      <c r="BB39626" s="91" t="s">
        <v>1104</v>
      </c>
      <c r="BC39626" s="91" t="s">
        <v>44069</v>
      </c>
      <c r="BD39626" s="423" t="s">
        <v>1301</v>
      </c>
    </row>
    <row r="39627" spans="53:56" ht="15" x14ac:dyDescent="0.25">
      <c r="BA39627" s="90" t="s">
        <v>44284</v>
      </c>
      <c r="BB39627" s="90" t="s">
        <v>1104</v>
      </c>
      <c r="BC39627" s="90" t="s">
        <v>44285</v>
      </c>
      <c r="BD39627" s="423" t="s">
        <v>1301</v>
      </c>
    </row>
    <row r="39628" spans="53:56" ht="15" x14ac:dyDescent="0.25">
      <c r="BA39628" s="90" t="s">
        <v>44286</v>
      </c>
      <c r="BB39628" s="90" t="s">
        <v>1104</v>
      </c>
      <c r="BC39628" s="90" t="s">
        <v>44069</v>
      </c>
      <c r="BD39628" s="423" t="s">
        <v>1301</v>
      </c>
    </row>
    <row r="39629" spans="53:56" ht="15" x14ac:dyDescent="0.25">
      <c r="BA39629" s="91" t="s">
        <v>44287</v>
      </c>
      <c r="BB39629" s="91" t="s">
        <v>1104</v>
      </c>
      <c r="BC39629" s="91" t="s">
        <v>44069</v>
      </c>
      <c r="BD39629" s="423" t="s">
        <v>1301</v>
      </c>
    </row>
    <row r="39630" spans="53:56" ht="15" x14ac:dyDescent="0.25">
      <c r="BA39630" s="90" t="s">
        <v>44288</v>
      </c>
      <c r="BB39630" s="90" t="s">
        <v>1104</v>
      </c>
      <c r="BC39630" s="90" t="s">
        <v>44289</v>
      </c>
      <c r="BD39630" s="423" t="s">
        <v>1301</v>
      </c>
    </row>
    <row r="39631" spans="53:56" ht="15" x14ac:dyDescent="0.25">
      <c r="BA39631" s="91" t="s">
        <v>44290</v>
      </c>
      <c r="BB39631" s="91" t="s">
        <v>1104</v>
      </c>
      <c r="BC39631" s="91" t="s">
        <v>44291</v>
      </c>
      <c r="BD39631" s="423" t="s">
        <v>1301</v>
      </c>
    </row>
    <row r="39632" spans="53:56" ht="15" x14ac:dyDescent="0.25">
      <c r="BA39632" s="91" t="s">
        <v>44292</v>
      </c>
      <c r="BB39632" s="91" t="s">
        <v>1104</v>
      </c>
      <c r="BC39632" s="91" t="s">
        <v>44069</v>
      </c>
      <c r="BD39632" s="423" t="s">
        <v>1301</v>
      </c>
    </row>
    <row r="39633" spans="53:56" ht="15" x14ac:dyDescent="0.25">
      <c r="BA39633" s="91" t="s">
        <v>44293</v>
      </c>
      <c r="BB39633" s="91" t="s">
        <v>1104</v>
      </c>
      <c r="BC39633" s="91" t="s">
        <v>44069</v>
      </c>
      <c r="BD39633" s="423" t="s">
        <v>1301</v>
      </c>
    </row>
    <row r="39634" spans="53:56" ht="15" x14ac:dyDescent="0.25">
      <c r="BA39634" s="90" t="s">
        <v>44294</v>
      </c>
      <c r="BB39634" s="90" t="s">
        <v>1104</v>
      </c>
      <c r="BC39634" s="90" t="s">
        <v>44291</v>
      </c>
      <c r="BD39634" s="423" t="s">
        <v>1301</v>
      </c>
    </row>
    <row r="39635" spans="53:56" ht="15" x14ac:dyDescent="0.25">
      <c r="BA39635" s="91" t="s">
        <v>44295</v>
      </c>
      <c r="BB39635" s="91" t="s">
        <v>1104</v>
      </c>
      <c r="BC39635" s="91" t="s">
        <v>44069</v>
      </c>
      <c r="BD39635" s="423" t="s">
        <v>1301</v>
      </c>
    </row>
    <row r="39636" spans="53:56" ht="15" x14ac:dyDescent="0.25">
      <c r="BA39636" s="90" t="s">
        <v>44296</v>
      </c>
      <c r="BB39636" s="90" t="s">
        <v>1104</v>
      </c>
      <c r="BC39636" s="90" t="s">
        <v>44069</v>
      </c>
      <c r="BD39636" s="423" t="s">
        <v>1301</v>
      </c>
    </row>
    <row r="39637" spans="53:56" ht="15" x14ac:dyDescent="0.25">
      <c r="BA39637" s="91" t="s">
        <v>44297</v>
      </c>
      <c r="BB39637" s="91" t="s">
        <v>1104</v>
      </c>
      <c r="BC39637" s="91" t="s">
        <v>44289</v>
      </c>
      <c r="BD39637" s="423" t="s">
        <v>1301</v>
      </c>
    </row>
    <row r="39638" spans="53:56" ht="15" x14ac:dyDescent="0.25">
      <c r="BA39638" s="90" t="s">
        <v>44298</v>
      </c>
      <c r="BB39638" s="90" t="s">
        <v>1104</v>
      </c>
      <c r="BC39638" s="90" t="s">
        <v>42701</v>
      </c>
      <c r="BD39638" s="423" t="s">
        <v>1301</v>
      </c>
    </row>
    <row r="39639" spans="53:56" ht="15" x14ac:dyDescent="0.25">
      <c r="BA39639" s="91" t="s">
        <v>44299</v>
      </c>
      <c r="BB39639" s="91" t="s">
        <v>1104</v>
      </c>
      <c r="BC39639" s="473" t="s">
        <v>44291</v>
      </c>
      <c r="BD39639" s="423" t="s">
        <v>1301</v>
      </c>
    </row>
    <row r="39640" spans="53:56" ht="15" x14ac:dyDescent="0.25">
      <c r="BA39640" s="90" t="s">
        <v>44300</v>
      </c>
      <c r="BB39640" s="90" t="s">
        <v>1104</v>
      </c>
      <c r="BC39640" s="90" t="s">
        <v>44069</v>
      </c>
      <c r="BD39640" s="423" t="s">
        <v>1301</v>
      </c>
    </row>
    <row r="39641" spans="53:56" ht="15" x14ac:dyDescent="0.25">
      <c r="BA39641" s="91" t="s">
        <v>44301</v>
      </c>
      <c r="BB39641" s="91" t="s">
        <v>1104</v>
      </c>
      <c r="BC39641" s="91" t="s">
        <v>42701</v>
      </c>
      <c r="BD39641" s="423" t="s">
        <v>1301</v>
      </c>
    </row>
    <row r="39642" spans="53:56" ht="15" x14ac:dyDescent="0.25">
      <c r="BA39642" s="90" t="s">
        <v>44302</v>
      </c>
      <c r="BB39642" s="90" t="s">
        <v>1104</v>
      </c>
      <c r="BC39642" s="90" t="s">
        <v>44069</v>
      </c>
      <c r="BD39642" s="423" t="s">
        <v>1301</v>
      </c>
    </row>
    <row r="39643" spans="53:56" ht="15" x14ac:dyDescent="0.25">
      <c r="BA39643" s="91" t="s">
        <v>44303</v>
      </c>
      <c r="BB39643" s="91" t="s">
        <v>1104</v>
      </c>
      <c r="BC39643" s="91" t="s">
        <v>44069</v>
      </c>
      <c r="BD39643" s="423" t="s">
        <v>1301</v>
      </c>
    </row>
    <row r="39644" spans="53:56" ht="15" x14ac:dyDescent="0.25">
      <c r="BA39644" s="90" t="s">
        <v>44304</v>
      </c>
      <c r="BB39644" s="90" t="s">
        <v>1104</v>
      </c>
      <c r="BC39644" s="90" t="s">
        <v>44069</v>
      </c>
      <c r="BD39644" s="423" t="s">
        <v>1301</v>
      </c>
    </row>
    <row r="39645" spans="53:56" ht="15" x14ac:dyDescent="0.25">
      <c r="BA39645" s="91" t="s">
        <v>44305</v>
      </c>
      <c r="BB39645" s="91" t="s">
        <v>1104</v>
      </c>
      <c r="BC39645" s="91" t="s">
        <v>44069</v>
      </c>
      <c r="BD39645" s="423" t="s">
        <v>1301</v>
      </c>
    </row>
    <row r="39646" spans="53:56" ht="15" x14ac:dyDescent="0.25">
      <c r="BA39646" s="90" t="s">
        <v>44306</v>
      </c>
      <c r="BB39646" s="90" t="s">
        <v>1104</v>
      </c>
      <c r="BC39646" s="90" t="s">
        <v>44285</v>
      </c>
      <c r="BD39646" s="423" t="s">
        <v>1301</v>
      </c>
    </row>
    <row r="39647" spans="53:56" ht="15" x14ac:dyDescent="0.25">
      <c r="BA39647" s="91" t="s">
        <v>44307</v>
      </c>
      <c r="BB39647" s="91" t="s">
        <v>1104</v>
      </c>
      <c r="BC39647" s="91" t="s">
        <v>44069</v>
      </c>
      <c r="BD39647" s="423" t="s">
        <v>1301</v>
      </c>
    </row>
    <row r="39648" spans="53:56" ht="15" x14ac:dyDescent="0.25">
      <c r="BA39648" s="90" t="s">
        <v>44308</v>
      </c>
      <c r="BB39648" s="90" t="s">
        <v>1104</v>
      </c>
      <c r="BC39648" s="90" t="s">
        <v>44069</v>
      </c>
      <c r="BD39648" s="423" t="s">
        <v>1301</v>
      </c>
    </row>
    <row r="39649" spans="53:56" ht="15" x14ac:dyDescent="0.25">
      <c r="BA39649" s="91" t="s">
        <v>44309</v>
      </c>
      <c r="BB39649" s="91" t="s">
        <v>1104</v>
      </c>
      <c r="BC39649" s="91" t="s">
        <v>44291</v>
      </c>
      <c r="BD39649" s="423" t="s">
        <v>1301</v>
      </c>
    </row>
    <row r="39650" spans="53:56" ht="15" x14ac:dyDescent="0.25">
      <c r="BA39650" s="90" t="s">
        <v>44310</v>
      </c>
      <c r="BB39650" s="90" t="s">
        <v>1104</v>
      </c>
      <c r="BC39650" s="90" t="s">
        <v>44069</v>
      </c>
      <c r="BD39650" s="423" t="s">
        <v>1301</v>
      </c>
    </row>
    <row r="39651" spans="53:56" ht="15" x14ac:dyDescent="0.25">
      <c r="BA39651" s="91" t="s">
        <v>44311</v>
      </c>
      <c r="BB39651" s="91" t="s">
        <v>1104</v>
      </c>
      <c r="BC39651" s="91" t="s">
        <v>44291</v>
      </c>
      <c r="BD39651" s="423" t="s">
        <v>1301</v>
      </c>
    </row>
    <row r="39652" spans="53:56" ht="15" x14ac:dyDescent="0.25">
      <c r="BA39652" s="90" t="s">
        <v>44312</v>
      </c>
      <c r="BB39652" s="90" t="s">
        <v>1104</v>
      </c>
      <c r="BC39652" s="90" t="s">
        <v>42701</v>
      </c>
      <c r="BD39652" s="423" t="s">
        <v>1301</v>
      </c>
    </row>
    <row r="39653" spans="53:56" ht="15" x14ac:dyDescent="0.25">
      <c r="BA39653" s="91" t="s">
        <v>44313</v>
      </c>
      <c r="BB39653" s="91" t="s">
        <v>1104</v>
      </c>
      <c r="BC39653" s="91" t="s">
        <v>44291</v>
      </c>
      <c r="BD39653" s="423" t="s">
        <v>1301</v>
      </c>
    </row>
    <row r="39654" spans="53:56" ht="15" x14ac:dyDescent="0.25">
      <c r="BA39654" s="90" t="s">
        <v>44314</v>
      </c>
      <c r="BB39654" s="90" t="s">
        <v>1104</v>
      </c>
      <c r="BC39654" s="90" t="s">
        <v>42701</v>
      </c>
      <c r="BD39654" s="423" t="s">
        <v>1301</v>
      </c>
    </row>
    <row r="39655" spans="53:56" ht="15" x14ac:dyDescent="0.25">
      <c r="BA39655" s="91" t="s">
        <v>44315</v>
      </c>
      <c r="BB39655" s="91" t="s">
        <v>1104</v>
      </c>
      <c r="BC39655" s="91" t="s">
        <v>42701</v>
      </c>
      <c r="BD39655" s="423" t="s">
        <v>1301</v>
      </c>
    </row>
    <row r="39656" spans="53:56" ht="15" x14ac:dyDescent="0.25">
      <c r="BA39656" s="90" t="s">
        <v>44316</v>
      </c>
      <c r="BB39656" s="90" t="s">
        <v>1104</v>
      </c>
      <c r="BC39656" s="90" t="s">
        <v>44069</v>
      </c>
      <c r="BD39656" s="423" t="s">
        <v>1301</v>
      </c>
    </row>
    <row r="39657" spans="53:56" ht="15" x14ac:dyDescent="0.25">
      <c r="BA39657" s="91" t="s">
        <v>44317</v>
      </c>
      <c r="BB39657" s="91" t="s">
        <v>1104</v>
      </c>
      <c r="BC39657" s="91" t="s">
        <v>44069</v>
      </c>
      <c r="BD39657" s="423" t="s">
        <v>1301</v>
      </c>
    </row>
    <row r="39658" spans="53:56" ht="15" x14ac:dyDescent="0.25">
      <c r="BA39658" s="90" t="s">
        <v>44317</v>
      </c>
      <c r="BB39658" s="90" t="s">
        <v>1104</v>
      </c>
      <c r="BC39658" s="90" t="s">
        <v>42701</v>
      </c>
      <c r="BD39658" s="423" t="s">
        <v>1301</v>
      </c>
    </row>
    <row r="39659" spans="53:56" ht="15" x14ac:dyDescent="0.25">
      <c r="BA39659" s="90" t="s">
        <v>44318</v>
      </c>
      <c r="BB39659" s="90" t="s">
        <v>1104</v>
      </c>
      <c r="BC39659" s="90" t="s">
        <v>44069</v>
      </c>
      <c r="BD39659" s="423" t="s">
        <v>1301</v>
      </c>
    </row>
    <row r="39660" spans="53:56" ht="15" x14ac:dyDescent="0.25">
      <c r="BA39660" s="91" t="s">
        <v>44319</v>
      </c>
      <c r="BB39660" s="91" t="s">
        <v>1104</v>
      </c>
      <c r="BC39660" s="91" t="s">
        <v>44069</v>
      </c>
      <c r="BD39660" s="423" t="s">
        <v>1301</v>
      </c>
    </row>
    <row r="39661" spans="53:56" ht="15" x14ac:dyDescent="0.25">
      <c r="BA39661" s="90" t="s">
        <v>44320</v>
      </c>
      <c r="BB39661" s="90" t="s">
        <v>1104</v>
      </c>
      <c r="BC39661" s="90" t="s">
        <v>44069</v>
      </c>
      <c r="BD39661" s="423" t="s">
        <v>1301</v>
      </c>
    </row>
    <row r="39662" spans="53:56" ht="15" x14ac:dyDescent="0.25">
      <c r="BA39662" s="91" t="s">
        <v>44321</v>
      </c>
      <c r="BB39662" s="91" t="s">
        <v>1104</v>
      </c>
      <c r="BC39662" s="91" t="s">
        <v>42701</v>
      </c>
      <c r="BD39662" s="423" t="s">
        <v>1301</v>
      </c>
    </row>
    <row r="39663" spans="53:56" ht="15" x14ac:dyDescent="0.25">
      <c r="BA39663" s="90" t="s">
        <v>44322</v>
      </c>
      <c r="BB39663" s="90" t="s">
        <v>1104</v>
      </c>
      <c r="BC39663" s="90" t="s">
        <v>44291</v>
      </c>
      <c r="BD39663" s="423" t="s">
        <v>1301</v>
      </c>
    </row>
    <row r="39664" spans="53:56" ht="15" x14ac:dyDescent="0.25">
      <c r="BA39664" s="90" t="s">
        <v>44323</v>
      </c>
      <c r="BB39664" s="90" t="s">
        <v>1104</v>
      </c>
      <c r="BC39664" s="90" t="s">
        <v>44069</v>
      </c>
      <c r="BD39664" s="423" t="s">
        <v>1301</v>
      </c>
    </row>
    <row r="39665" spans="53:56" ht="15" x14ac:dyDescent="0.25">
      <c r="BA39665" s="91" t="s">
        <v>44324</v>
      </c>
      <c r="BB39665" s="91" t="s">
        <v>1104</v>
      </c>
      <c r="BC39665" s="91" t="s">
        <v>44291</v>
      </c>
      <c r="BD39665" s="423" t="s">
        <v>1301</v>
      </c>
    </row>
    <row r="39666" spans="53:56" ht="15" x14ac:dyDescent="0.25">
      <c r="BA39666" s="90" t="s">
        <v>44325</v>
      </c>
      <c r="BB39666" s="90" t="s">
        <v>1104</v>
      </c>
      <c r="BC39666" s="90" t="s">
        <v>44326</v>
      </c>
      <c r="BD39666" s="423" t="s">
        <v>1301</v>
      </c>
    </row>
    <row r="39667" spans="53:56" ht="15" x14ac:dyDescent="0.25">
      <c r="BA39667" s="91" t="s">
        <v>44327</v>
      </c>
      <c r="BB39667" s="91" t="s">
        <v>1104</v>
      </c>
      <c r="BC39667" s="91" t="s">
        <v>44069</v>
      </c>
      <c r="BD39667" s="423" t="s">
        <v>1301</v>
      </c>
    </row>
    <row r="39668" spans="53:56" ht="15" x14ac:dyDescent="0.25">
      <c r="BA39668" s="90" t="s">
        <v>44328</v>
      </c>
      <c r="BB39668" s="90" t="s">
        <v>1104</v>
      </c>
      <c r="BC39668" s="90" t="s">
        <v>44289</v>
      </c>
      <c r="BD39668" s="423" t="s">
        <v>1301</v>
      </c>
    </row>
    <row r="39669" spans="53:56" ht="15" x14ac:dyDescent="0.25">
      <c r="BA39669" s="91" t="s">
        <v>44329</v>
      </c>
      <c r="BB39669" s="91" t="s">
        <v>1104</v>
      </c>
      <c r="BC39669" s="91" t="s">
        <v>44069</v>
      </c>
      <c r="BD39669" s="423" t="s">
        <v>1301</v>
      </c>
    </row>
    <row r="39670" spans="53:56" ht="15" x14ac:dyDescent="0.25">
      <c r="BA39670" s="90" t="s">
        <v>44330</v>
      </c>
      <c r="BB39670" s="90" t="s">
        <v>1104</v>
      </c>
      <c r="BC39670" s="90" t="s">
        <v>42701</v>
      </c>
      <c r="BD39670" s="423" t="s">
        <v>1301</v>
      </c>
    </row>
    <row r="39671" spans="53:56" ht="15" x14ac:dyDescent="0.25">
      <c r="BA39671" s="91" t="s">
        <v>44331</v>
      </c>
      <c r="BB39671" s="91" t="s">
        <v>1104</v>
      </c>
      <c r="BC39671" s="91" t="s">
        <v>42701</v>
      </c>
      <c r="BD39671" s="423" t="s">
        <v>1301</v>
      </c>
    </row>
    <row r="39672" spans="53:56" ht="15" x14ac:dyDescent="0.25">
      <c r="BA39672" s="90" t="s">
        <v>44332</v>
      </c>
      <c r="BB39672" s="90" t="s">
        <v>1104</v>
      </c>
      <c r="BC39672" s="90" t="s">
        <v>42701</v>
      </c>
      <c r="BD39672" s="423" t="s">
        <v>1301</v>
      </c>
    </row>
    <row r="39673" spans="53:56" ht="15" x14ac:dyDescent="0.25">
      <c r="BA39673" s="91" t="s">
        <v>44333</v>
      </c>
      <c r="BB39673" s="91" t="s">
        <v>1104</v>
      </c>
      <c r="BC39673" s="91" t="s">
        <v>42701</v>
      </c>
      <c r="BD39673" s="423" t="s">
        <v>1301</v>
      </c>
    </row>
    <row r="39674" spans="53:56" ht="15" x14ac:dyDescent="0.25">
      <c r="BA39674" s="90" t="s">
        <v>44334</v>
      </c>
      <c r="BB39674" s="90" t="s">
        <v>1104</v>
      </c>
      <c r="BC39674" s="90" t="s">
        <v>42701</v>
      </c>
      <c r="BD39674" s="423" t="s">
        <v>1301</v>
      </c>
    </row>
    <row r="39675" spans="53:56" ht="15" x14ac:dyDescent="0.25">
      <c r="BA39675" s="91" t="s">
        <v>44335</v>
      </c>
      <c r="BB39675" s="91" t="s">
        <v>1104</v>
      </c>
      <c r="BC39675" s="91" t="s">
        <v>44291</v>
      </c>
      <c r="BD39675" s="423" t="s">
        <v>1301</v>
      </c>
    </row>
    <row r="39676" spans="53:56" ht="15" x14ac:dyDescent="0.25">
      <c r="BA39676" s="90" t="s">
        <v>44336</v>
      </c>
      <c r="BB39676" s="90" t="s">
        <v>1104</v>
      </c>
      <c r="BC39676" s="90" t="s">
        <v>44069</v>
      </c>
      <c r="BD39676" s="423" t="s">
        <v>1301</v>
      </c>
    </row>
    <row r="39677" spans="53:56" ht="15" x14ac:dyDescent="0.25">
      <c r="BA39677" s="91" t="s">
        <v>44337</v>
      </c>
      <c r="BB39677" s="91" t="s">
        <v>1104</v>
      </c>
      <c r="BC39677" s="91" t="s">
        <v>44069</v>
      </c>
      <c r="BD39677" s="423" t="s">
        <v>1301</v>
      </c>
    </row>
    <row r="39678" spans="53:56" ht="15" x14ac:dyDescent="0.25">
      <c r="BA39678" s="90" t="s">
        <v>44338</v>
      </c>
      <c r="BB39678" s="90" t="s">
        <v>1104</v>
      </c>
      <c r="BC39678" s="90" t="s">
        <v>44069</v>
      </c>
      <c r="BD39678" s="423" t="s">
        <v>1301</v>
      </c>
    </row>
    <row r="39679" spans="53:56" ht="15" x14ac:dyDescent="0.25">
      <c r="BA39679" s="91" t="s">
        <v>44339</v>
      </c>
      <c r="BB39679" s="91" t="s">
        <v>1104</v>
      </c>
      <c r="BC39679" s="91" t="s">
        <v>44069</v>
      </c>
      <c r="BD39679" s="423" t="s">
        <v>1301</v>
      </c>
    </row>
    <row r="39680" spans="53:56" ht="15" x14ac:dyDescent="0.25">
      <c r="BA39680" s="90" t="s">
        <v>44340</v>
      </c>
      <c r="BB39680" s="90" t="s">
        <v>1104</v>
      </c>
      <c r="BC39680" s="90" t="s">
        <v>44069</v>
      </c>
      <c r="BD39680" s="423" t="s">
        <v>1301</v>
      </c>
    </row>
    <row r="39681" spans="53:56" ht="15" x14ac:dyDescent="0.25">
      <c r="BA39681" s="90" t="s">
        <v>44341</v>
      </c>
      <c r="BB39681" s="90" t="s">
        <v>1104</v>
      </c>
      <c r="BC39681" s="90" t="s">
        <v>44069</v>
      </c>
      <c r="BD39681" s="423" t="s">
        <v>1301</v>
      </c>
    </row>
    <row r="39682" spans="53:56" ht="15" x14ac:dyDescent="0.25">
      <c r="BA39682" s="91" t="s">
        <v>44342</v>
      </c>
      <c r="BB39682" s="91" t="s">
        <v>1104</v>
      </c>
      <c r="BC39682" s="91" t="s">
        <v>44069</v>
      </c>
      <c r="BD39682" s="423" t="s">
        <v>1301</v>
      </c>
    </row>
    <row r="39683" spans="53:56" ht="15" x14ac:dyDescent="0.25">
      <c r="BA39683" s="91" t="s">
        <v>44343</v>
      </c>
      <c r="BB39683" s="91" t="s">
        <v>1104</v>
      </c>
      <c r="BC39683" s="91" t="s">
        <v>44069</v>
      </c>
      <c r="BD39683" s="423" t="s">
        <v>1301</v>
      </c>
    </row>
    <row r="39684" spans="53:56" ht="15" x14ac:dyDescent="0.25">
      <c r="BA39684" s="91" t="s">
        <v>44344</v>
      </c>
      <c r="BB39684" s="91" t="s">
        <v>1104</v>
      </c>
      <c r="BC39684" s="91" t="s">
        <v>44069</v>
      </c>
      <c r="BD39684" s="423" t="s">
        <v>1301</v>
      </c>
    </row>
    <row r="39685" spans="53:56" ht="15" x14ac:dyDescent="0.25">
      <c r="BA39685" s="90" t="s">
        <v>44345</v>
      </c>
      <c r="BB39685" s="90" t="s">
        <v>1104</v>
      </c>
      <c r="BC39685" s="90" t="s">
        <v>44069</v>
      </c>
      <c r="BD39685" s="423" t="s">
        <v>1301</v>
      </c>
    </row>
    <row r="39686" spans="53:56" ht="15" x14ac:dyDescent="0.25">
      <c r="BA39686" s="91" t="s">
        <v>44346</v>
      </c>
      <c r="BB39686" s="91" t="s">
        <v>1104</v>
      </c>
      <c r="BC39686" s="91" t="s">
        <v>44069</v>
      </c>
      <c r="BD39686" s="423" t="s">
        <v>1301</v>
      </c>
    </row>
    <row r="39687" spans="53:56" ht="15" x14ac:dyDescent="0.25">
      <c r="BA39687" s="91" t="s">
        <v>44347</v>
      </c>
      <c r="BB39687" s="91" t="s">
        <v>1104</v>
      </c>
      <c r="BC39687" s="91" t="s">
        <v>44069</v>
      </c>
      <c r="BD39687" s="423" t="s">
        <v>1301</v>
      </c>
    </row>
    <row r="39688" spans="53:56" ht="15" x14ac:dyDescent="0.25">
      <c r="BA39688" s="91" t="s">
        <v>44348</v>
      </c>
      <c r="BB39688" s="91" t="s">
        <v>1104</v>
      </c>
      <c r="BC39688" s="91" t="s">
        <v>44069</v>
      </c>
      <c r="BD39688" s="423" t="s">
        <v>1301</v>
      </c>
    </row>
    <row r="39689" spans="53:56" ht="15" x14ac:dyDescent="0.25">
      <c r="BA39689" s="91" t="s">
        <v>44349</v>
      </c>
      <c r="BB39689" s="91" t="s">
        <v>1104</v>
      </c>
      <c r="BC39689" s="91" t="s">
        <v>44069</v>
      </c>
      <c r="BD39689" s="423" t="s">
        <v>1301</v>
      </c>
    </row>
    <row r="39690" spans="53:56" ht="15" x14ac:dyDescent="0.25">
      <c r="BA39690" s="91" t="s">
        <v>44350</v>
      </c>
      <c r="BB39690" s="91" t="s">
        <v>1104</v>
      </c>
      <c r="BC39690" s="91" t="s">
        <v>44069</v>
      </c>
      <c r="BD39690" s="423" t="s">
        <v>1301</v>
      </c>
    </row>
    <row r="39691" spans="53:56" ht="15" x14ac:dyDescent="0.25">
      <c r="BA39691" s="90" t="s">
        <v>44351</v>
      </c>
      <c r="BB39691" s="90" t="s">
        <v>1104</v>
      </c>
      <c r="BC39691" s="90" t="s">
        <v>44069</v>
      </c>
      <c r="BD39691" s="423" t="s">
        <v>1301</v>
      </c>
    </row>
    <row r="39692" spans="53:56" ht="15" x14ac:dyDescent="0.25">
      <c r="BA39692" s="90" t="s">
        <v>44352</v>
      </c>
      <c r="BB39692" s="90" t="s">
        <v>1104</v>
      </c>
      <c r="BC39692" s="90" t="s">
        <v>44069</v>
      </c>
      <c r="BD39692" s="423" t="s">
        <v>1301</v>
      </c>
    </row>
    <row r="39693" spans="53:56" ht="15" x14ac:dyDescent="0.25">
      <c r="BA39693" s="91" t="s">
        <v>44353</v>
      </c>
      <c r="BB39693" s="91" t="s">
        <v>1104</v>
      </c>
      <c r="BC39693" s="91" t="s">
        <v>44069</v>
      </c>
      <c r="BD39693" s="423" t="s">
        <v>1301</v>
      </c>
    </row>
    <row r="39694" spans="53:56" ht="15" x14ac:dyDescent="0.25">
      <c r="BA39694" s="91" t="s">
        <v>44354</v>
      </c>
      <c r="BB39694" s="91" t="s">
        <v>1104</v>
      </c>
      <c r="BC39694" s="91" t="s">
        <v>44069</v>
      </c>
      <c r="BD39694" s="423" t="s">
        <v>1301</v>
      </c>
    </row>
    <row r="39695" spans="53:56" ht="15" x14ac:dyDescent="0.25">
      <c r="BA39695" s="91" t="s">
        <v>44355</v>
      </c>
      <c r="BB39695" s="91" t="s">
        <v>1104</v>
      </c>
      <c r="BC39695" s="91" t="s">
        <v>44163</v>
      </c>
      <c r="BD39695" s="423" t="s">
        <v>1301</v>
      </c>
    </row>
    <row r="39696" spans="53:56" ht="15" x14ac:dyDescent="0.25">
      <c r="BA39696" s="90" t="s">
        <v>44356</v>
      </c>
      <c r="BB39696" s="90" t="s">
        <v>1104</v>
      </c>
      <c r="BC39696" s="90" t="s">
        <v>44163</v>
      </c>
      <c r="BD39696" s="423" t="s">
        <v>1301</v>
      </c>
    </row>
    <row r="39697" spans="53:56" ht="15" x14ac:dyDescent="0.25">
      <c r="BA39697" s="91" t="s">
        <v>44357</v>
      </c>
      <c r="BB39697" s="91" t="s">
        <v>1104</v>
      </c>
      <c r="BC39697" s="91" t="s">
        <v>16671</v>
      </c>
      <c r="BD39697" s="423" t="s">
        <v>1301</v>
      </c>
    </row>
    <row r="39698" spans="53:56" ht="15" x14ac:dyDescent="0.25">
      <c r="BA39698" s="90" t="s">
        <v>44358</v>
      </c>
      <c r="BB39698" s="90" t="s">
        <v>1104</v>
      </c>
      <c r="BC39698" s="90" t="s">
        <v>16671</v>
      </c>
      <c r="BD39698" s="423" t="s">
        <v>1301</v>
      </c>
    </row>
    <row r="39699" spans="53:56" ht="15" x14ac:dyDescent="0.25">
      <c r="BA39699" s="91" t="s">
        <v>44359</v>
      </c>
      <c r="BB39699" s="91" t="s">
        <v>1104</v>
      </c>
      <c r="BC39699" s="91" t="s">
        <v>44163</v>
      </c>
      <c r="BD39699" s="423" t="s">
        <v>1301</v>
      </c>
    </row>
    <row r="39700" spans="53:56" ht="15" x14ac:dyDescent="0.25">
      <c r="BA39700" s="90" t="s">
        <v>44360</v>
      </c>
      <c r="BB39700" s="90" t="s">
        <v>1104</v>
      </c>
      <c r="BC39700" s="90" t="s">
        <v>44361</v>
      </c>
      <c r="BD39700" s="423" t="s">
        <v>1301</v>
      </c>
    </row>
    <row r="39701" spans="53:56" ht="15" x14ac:dyDescent="0.25">
      <c r="BA39701" s="91" t="s">
        <v>44362</v>
      </c>
      <c r="BB39701" s="91" t="s">
        <v>1104</v>
      </c>
      <c r="BC39701" s="91" t="s">
        <v>44361</v>
      </c>
      <c r="BD39701" s="423" t="s">
        <v>1301</v>
      </c>
    </row>
    <row r="39702" spans="53:56" ht="15" x14ac:dyDescent="0.25">
      <c r="BA39702" s="90" t="s">
        <v>44363</v>
      </c>
      <c r="BB39702" s="90" t="s">
        <v>1104</v>
      </c>
      <c r="BC39702" s="90" t="s">
        <v>16671</v>
      </c>
      <c r="BD39702" s="423" t="s">
        <v>1301</v>
      </c>
    </row>
    <row r="39703" spans="53:56" ht="15" x14ac:dyDescent="0.25">
      <c r="BA39703" s="91" t="s">
        <v>44364</v>
      </c>
      <c r="BB39703" s="91" t="s">
        <v>1104</v>
      </c>
      <c r="BC39703" s="91" t="s">
        <v>16671</v>
      </c>
      <c r="BD39703" s="423" t="s">
        <v>1301</v>
      </c>
    </row>
    <row r="39704" spans="53:56" ht="15" x14ac:dyDescent="0.25">
      <c r="BA39704" s="90" t="s">
        <v>44365</v>
      </c>
      <c r="BB39704" s="90" t="s">
        <v>1104</v>
      </c>
      <c r="BC39704" s="90" t="s">
        <v>44163</v>
      </c>
      <c r="BD39704" s="423" t="s">
        <v>1301</v>
      </c>
    </row>
    <row r="39705" spans="53:56" ht="15" x14ac:dyDescent="0.25">
      <c r="BA39705" s="91" t="s">
        <v>44366</v>
      </c>
      <c r="BB39705" s="91" t="s">
        <v>1104</v>
      </c>
      <c r="BC39705" s="91" t="s">
        <v>44361</v>
      </c>
      <c r="BD39705" s="423" t="s">
        <v>1301</v>
      </c>
    </row>
    <row r="39706" spans="53:56" ht="15" x14ac:dyDescent="0.25">
      <c r="BA39706" s="90" t="s">
        <v>44367</v>
      </c>
      <c r="BB39706" s="90" t="s">
        <v>1104</v>
      </c>
      <c r="BC39706" s="423" t="s">
        <v>44368</v>
      </c>
      <c r="BD39706" s="423" t="s">
        <v>1301</v>
      </c>
    </row>
    <row r="39707" spans="53:56" ht="15" x14ac:dyDescent="0.25">
      <c r="BA39707" s="91" t="s">
        <v>44369</v>
      </c>
      <c r="BB39707" s="91" t="s">
        <v>1104</v>
      </c>
      <c r="BC39707" s="473" t="s">
        <v>44370</v>
      </c>
      <c r="BD39707" s="423" t="s">
        <v>1301</v>
      </c>
    </row>
    <row r="39708" spans="53:56" ht="15" x14ac:dyDescent="0.25">
      <c r="BA39708" s="90" t="s">
        <v>44371</v>
      </c>
      <c r="BB39708" s="90" t="s">
        <v>1104</v>
      </c>
      <c r="BC39708" s="90" t="s">
        <v>16671</v>
      </c>
      <c r="BD39708" s="423" t="s">
        <v>1301</v>
      </c>
    </row>
    <row r="39709" spans="53:56" ht="15" x14ac:dyDescent="0.25">
      <c r="BA39709" s="91" t="s">
        <v>44372</v>
      </c>
      <c r="BB39709" s="91" t="s">
        <v>1104</v>
      </c>
      <c r="BC39709" s="473" t="s">
        <v>44368</v>
      </c>
      <c r="BD39709" s="423" t="s">
        <v>1301</v>
      </c>
    </row>
    <row r="39710" spans="53:56" ht="15" x14ac:dyDescent="0.25">
      <c r="BA39710" s="91" t="s">
        <v>44373</v>
      </c>
      <c r="BB39710" s="91" t="s">
        <v>1104</v>
      </c>
      <c r="BC39710" s="91" t="s">
        <v>44163</v>
      </c>
      <c r="BD39710" s="423" t="s">
        <v>1301</v>
      </c>
    </row>
    <row r="39711" spans="53:56" ht="15" x14ac:dyDescent="0.25">
      <c r="BA39711" s="90" t="s">
        <v>44374</v>
      </c>
      <c r="BB39711" s="90" t="s">
        <v>1104</v>
      </c>
      <c r="BC39711" s="90" t="s">
        <v>16671</v>
      </c>
      <c r="BD39711" s="423" t="s">
        <v>1301</v>
      </c>
    </row>
    <row r="39712" spans="53:56" ht="15" x14ac:dyDescent="0.25">
      <c r="BA39712" s="91" t="s">
        <v>44375</v>
      </c>
      <c r="BB39712" s="91" t="s">
        <v>1104</v>
      </c>
      <c r="BC39712" s="91" t="s">
        <v>44163</v>
      </c>
      <c r="BD39712" s="423" t="s">
        <v>1301</v>
      </c>
    </row>
    <row r="39713" spans="53:56" ht="15" x14ac:dyDescent="0.25">
      <c r="BA39713" s="90" t="s">
        <v>44376</v>
      </c>
      <c r="BB39713" s="90" t="s">
        <v>1104</v>
      </c>
      <c r="BC39713" s="90" t="s">
        <v>16671</v>
      </c>
      <c r="BD39713" s="423" t="s">
        <v>1301</v>
      </c>
    </row>
    <row r="39714" spans="53:56" ht="15" x14ac:dyDescent="0.25">
      <c r="BA39714" s="91" t="s">
        <v>44377</v>
      </c>
      <c r="BB39714" s="91" t="s">
        <v>1104</v>
      </c>
      <c r="BC39714" s="91" t="s">
        <v>44163</v>
      </c>
      <c r="BD39714" s="423" t="s">
        <v>1301</v>
      </c>
    </row>
    <row r="39715" spans="53:56" ht="15" x14ac:dyDescent="0.25">
      <c r="BA39715" s="90" t="s">
        <v>44378</v>
      </c>
      <c r="BB39715" s="90" t="s">
        <v>1104</v>
      </c>
      <c r="BC39715" s="90" t="s">
        <v>16671</v>
      </c>
      <c r="BD39715" s="423" t="s">
        <v>1301</v>
      </c>
    </row>
    <row r="39716" spans="53:56" ht="15" x14ac:dyDescent="0.25">
      <c r="BA39716" s="91" t="s">
        <v>44379</v>
      </c>
      <c r="BB39716" s="91" t="s">
        <v>1104</v>
      </c>
      <c r="BC39716" s="91" t="s">
        <v>16671</v>
      </c>
      <c r="BD39716" s="423" t="s">
        <v>1301</v>
      </c>
    </row>
    <row r="39717" spans="53:56" ht="15" x14ac:dyDescent="0.25">
      <c r="BA39717" s="90" t="s">
        <v>44380</v>
      </c>
      <c r="BB39717" s="90" t="s">
        <v>1104</v>
      </c>
      <c r="BC39717" s="90" t="s">
        <v>44163</v>
      </c>
      <c r="BD39717" s="423" t="s">
        <v>1301</v>
      </c>
    </row>
    <row r="39718" spans="53:56" ht="15" x14ac:dyDescent="0.25">
      <c r="BA39718" s="91" t="s">
        <v>44381</v>
      </c>
      <c r="BB39718" s="91" t="s">
        <v>1104</v>
      </c>
      <c r="BC39718" s="91" t="s">
        <v>44163</v>
      </c>
      <c r="BD39718" s="423" t="s">
        <v>1301</v>
      </c>
    </row>
    <row r="39719" spans="53:56" ht="15" x14ac:dyDescent="0.25">
      <c r="BA39719" s="90" t="s">
        <v>44382</v>
      </c>
      <c r="BB39719" s="90" t="s">
        <v>1104</v>
      </c>
      <c r="BC39719" s="90" t="s">
        <v>44285</v>
      </c>
      <c r="BD39719" s="423" t="s">
        <v>1301</v>
      </c>
    </row>
    <row r="39720" spans="53:56" ht="15" x14ac:dyDescent="0.25">
      <c r="BA39720" s="91" t="s">
        <v>44383</v>
      </c>
      <c r="BB39720" s="91" t="s">
        <v>1104</v>
      </c>
      <c r="BC39720" s="91" t="s">
        <v>44384</v>
      </c>
      <c r="BD39720" s="423" t="s">
        <v>1301</v>
      </c>
    </row>
    <row r="39721" spans="53:56" ht="15" x14ac:dyDescent="0.25">
      <c r="BA39721" s="90" t="s">
        <v>44385</v>
      </c>
      <c r="BB39721" s="90" t="s">
        <v>1104</v>
      </c>
      <c r="BC39721" s="90" t="s">
        <v>44384</v>
      </c>
      <c r="BD39721" s="423" t="s">
        <v>1301</v>
      </c>
    </row>
    <row r="39722" spans="53:56" ht="15" x14ac:dyDescent="0.25">
      <c r="BA39722" s="91" t="s">
        <v>44386</v>
      </c>
      <c r="BB39722" s="91" t="s">
        <v>1104</v>
      </c>
      <c r="BC39722" s="91" t="s">
        <v>44384</v>
      </c>
      <c r="BD39722" s="423" t="s">
        <v>1301</v>
      </c>
    </row>
    <row r="39723" spans="53:56" ht="15" x14ac:dyDescent="0.25">
      <c r="BA39723" s="90" t="s">
        <v>44387</v>
      </c>
      <c r="BB39723" s="90" t="s">
        <v>1104</v>
      </c>
      <c r="BC39723" s="90" t="s">
        <v>44384</v>
      </c>
      <c r="BD39723" s="423" t="s">
        <v>1301</v>
      </c>
    </row>
    <row r="39724" spans="53:56" ht="15" x14ac:dyDescent="0.25">
      <c r="BA39724" s="90" t="s">
        <v>44388</v>
      </c>
      <c r="BB39724" s="90" t="s">
        <v>1104</v>
      </c>
      <c r="BC39724" s="90" t="s">
        <v>44384</v>
      </c>
      <c r="BD39724" s="423" t="s">
        <v>1301</v>
      </c>
    </row>
    <row r="39725" spans="53:56" ht="15" x14ac:dyDescent="0.25">
      <c r="BA39725" s="91" t="s">
        <v>44389</v>
      </c>
      <c r="BB39725" s="91" t="s">
        <v>1104</v>
      </c>
      <c r="BC39725" s="91" t="s">
        <v>44384</v>
      </c>
      <c r="BD39725" s="423" t="s">
        <v>1301</v>
      </c>
    </row>
    <row r="39726" spans="53:56" ht="15" x14ac:dyDescent="0.25">
      <c r="BA39726" s="90" t="s">
        <v>44390</v>
      </c>
      <c r="BB39726" s="90" t="s">
        <v>1104</v>
      </c>
      <c r="BC39726" s="90" t="s">
        <v>44384</v>
      </c>
      <c r="BD39726" s="423" t="s">
        <v>1301</v>
      </c>
    </row>
    <row r="39727" spans="53:56" ht="15" x14ac:dyDescent="0.25">
      <c r="BA39727" s="91" t="s">
        <v>44391</v>
      </c>
      <c r="BB39727" s="91" t="s">
        <v>1104</v>
      </c>
      <c r="BC39727" s="91" t="s">
        <v>44384</v>
      </c>
      <c r="BD39727" s="423" t="s">
        <v>1301</v>
      </c>
    </row>
    <row r="39728" spans="53:56" ht="15" x14ac:dyDescent="0.25">
      <c r="BA39728" s="90" t="s">
        <v>44392</v>
      </c>
      <c r="BB39728" s="90" t="s">
        <v>1104</v>
      </c>
      <c r="BC39728" s="90" t="s">
        <v>44393</v>
      </c>
      <c r="BD39728" s="423" t="s">
        <v>1301</v>
      </c>
    </row>
    <row r="39729" spans="53:56" ht="15" x14ac:dyDescent="0.25">
      <c r="BA39729" s="91" t="s">
        <v>44394</v>
      </c>
      <c r="BB39729" s="91" t="s">
        <v>1104</v>
      </c>
      <c r="BC39729" s="91" t="s">
        <v>44384</v>
      </c>
      <c r="BD39729" s="423" t="s">
        <v>1301</v>
      </c>
    </row>
    <row r="39730" spans="53:56" ht="15" x14ac:dyDescent="0.25">
      <c r="BA39730" s="91" t="s">
        <v>44395</v>
      </c>
      <c r="BB39730" s="91" t="s">
        <v>1104</v>
      </c>
      <c r="BC39730" s="91" t="s">
        <v>44285</v>
      </c>
      <c r="BD39730" s="423" t="s">
        <v>1301</v>
      </c>
    </row>
    <row r="39731" spans="53:56" ht="15" x14ac:dyDescent="0.25">
      <c r="BA39731" s="90" t="s">
        <v>44396</v>
      </c>
      <c r="BB39731" s="90" t="s">
        <v>1104</v>
      </c>
      <c r="BC39731" s="90" t="s">
        <v>44384</v>
      </c>
      <c r="BD39731" s="423" t="s">
        <v>1301</v>
      </c>
    </row>
    <row r="39732" spans="53:56" ht="15" x14ac:dyDescent="0.25">
      <c r="BA39732" s="91" t="s">
        <v>44397</v>
      </c>
      <c r="BB39732" s="91" t="s">
        <v>1104</v>
      </c>
      <c r="BC39732" s="91" t="s">
        <v>44384</v>
      </c>
      <c r="BD39732" s="423" t="s">
        <v>1301</v>
      </c>
    </row>
    <row r="39733" spans="53:56" ht="15" x14ac:dyDescent="0.25">
      <c r="BA39733" s="90" t="s">
        <v>44398</v>
      </c>
      <c r="BB39733" s="90" t="s">
        <v>1104</v>
      </c>
      <c r="BC39733" s="90" t="s">
        <v>44384</v>
      </c>
      <c r="BD39733" s="423" t="s">
        <v>1301</v>
      </c>
    </row>
    <row r="39734" spans="53:56" ht="15" x14ac:dyDescent="0.25">
      <c r="BA39734" s="90" t="s">
        <v>44399</v>
      </c>
      <c r="BB39734" s="90" t="s">
        <v>1104</v>
      </c>
      <c r="BC39734" s="90" t="s">
        <v>44152</v>
      </c>
      <c r="BD39734" s="423" t="s">
        <v>1301</v>
      </c>
    </row>
    <row r="39735" spans="53:56" ht="15" x14ac:dyDescent="0.25">
      <c r="BA39735" s="91" t="s">
        <v>44400</v>
      </c>
      <c r="BB39735" s="91" t="s">
        <v>1104</v>
      </c>
      <c r="BC39735" s="91" t="s">
        <v>44285</v>
      </c>
      <c r="BD39735" s="423" t="s">
        <v>1301</v>
      </c>
    </row>
    <row r="39736" spans="53:56" ht="15" x14ac:dyDescent="0.25">
      <c r="BA39736" s="90" t="s">
        <v>44401</v>
      </c>
      <c r="BB39736" s="90" t="s">
        <v>1104</v>
      </c>
      <c r="BC39736" s="90" t="s">
        <v>44384</v>
      </c>
      <c r="BD39736" s="423" t="s">
        <v>1301</v>
      </c>
    </row>
    <row r="39737" spans="53:56" ht="15" x14ac:dyDescent="0.25">
      <c r="BA39737" s="91" t="s">
        <v>44402</v>
      </c>
      <c r="BB39737" s="91" t="s">
        <v>1104</v>
      </c>
      <c r="BC39737" s="91" t="s">
        <v>44384</v>
      </c>
      <c r="BD39737" s="423" t="s">
        <v>1301</v>
      </c>
    </row>
    <row r="39738" spans="53:56" ht="15" x14ac:dyDescent="0.25">
      <c r="BA39738" s="91" t="s">
        <v>44402</v>
      </c>
      <c r="BB39738" s="91" t="s">
        <v>1104</v>
      </c>
      <c r="BC39738" s="91" t="s">
        <v>44393</v>
      </c>
      <c r="BD39738" s="423" t="s">
        <v>1301</v>
      </c>
    </row>
    <row r="39739" spans="53:56" ht="15" x14ac:dyDescent="0.25">
      <c r="BA39739" s="90" t="s">
        <v>44403</v>
      </c>
      <c r="BB39739" s="90" t="s">
        <v>1104</v>
      </c>
      <c r="BC39739" s="90" t="s">
        <v>44285</v>
      </c>
      <c r="BD39739" s="423" t="s">
        <v>1301</v>
      </c>
    </row>
    <row r="39740" spans="53:56" ht="15" x14ac:dyDescent="0.25">
      <c r="BA39740" s="91" t="s">
        <v>44404</v>
      </c>
      <c r="BB39740" s="91" t="s">
        <v>1104</v>
      </c>
      <c r="BC39740" s="91" t="s">
        <v>44152</v>
      </c>
      <c r="BD39740" s="423" t="s">
        <v>1301</v>
      </c>
    </row>
    <row r="39741" spans="53:56" ht="15" x14ac:dyDescent="0.25">
      <c r="BA39741" s="90" t="s">
        <v>44405</v>
      </c>
      <c r="BB39741" s="90" t="s">
        <v>1104</v>
      </c>
      <c r="BC39741" s="90" t="s">
        <v>44393</v>
      </c>
      <c r="BD39741" s="423" t="s">
        <v>1301</v>
      </c>
    </row>
    <row r="39742" spans="53:56" ht="15" x14ac:dyDescent="0.25">
      <c r="BA39742" s="90" t="s">
        <v>44406</v>
      </c>
      <c r="BB39742" s="90" t="s">
        <v>1104</v>
      </c>
      <c r="BC39742" s="90" t="s">
        <v>44384</v>
      </c>
      <c r="BD39742" s="423" t="s">
        <v>1301</v>
      </c>
    </row>
    <row r="39743" spans="53:56" ht="15" x14ac:dyDescent="0.25">
      <c r="BA39743" s="91" t="s">
        <v>44407</v>
      </c>
      <c r="BB39743" s="91" t="s">
        <v>1104</v>
      </c>
      <c r="BC39743" s="91" t="s">
        <v>44384</v>
      </c>
      <c r="BD39743" s="423" t="s">
        <v>1301</v>
      </c>
    </row>
    <row r="39744" spans="53:56" ht="15" x14ac:dyDescent="0.25">
      <c r="BA39744" s="90" t="s">
        <v>44408</v>
      </c>
      <c r="BB39744" s="90" t="s">
        <v>1104</v>
      </c>
      <c r="BC39744" s="90" t="s">
        <v>44384</v>
      </c>
      <c r="BD39744" s="423" t="s">
        <v>1301</v>
      </c>
    </row>
    <row r="39745" spans="53:56" ht="15" x14ac:dyDescent="0.25">
      <c r="BA39745" s="91" t="s">
        <v>44409</v>
      </c>
      <c r="BB39745" s="91" t="s">
        <v>1104</v>
      </c>
      <c r="BC39745" s="91" t="s">
        <v>44393</v>
      </c>
      <c r="BD39745" s="423" t="s">
        <v>1301</v>
      </c>
    </row>
    <row r="39746" spans="53:56" ht="15" x14ac:dyDescent="0.25">
      <c r="BA39746" s="91" t="s">
        <v>44410</v>
      </c>
      <c r="BB39746" s="91" t="s">
        <v>1104</v>
      </c>
      <c r="BC39746" s="91" t="s">
        <v>44285</v>
      </c>
      <c r="BD39746" s="423" t="s">
        <v>1301</v>
      </c>
    </row>
    <row r="39747" spans="53:56" ht="15" x14ac:dyDescent="0.25">
      <c r="BA39747" s="90" t="s">
        <v>44411</v>
      </c>
      <c r="BB39747" s="90" t="s">
        <v>1104</v>
      </c>
      <c r="BC39747" s="90" t="s">
        <v>44384</v>
      </c>
      <c r="BD39747" s="423" t="s">
        <v>1301</v>
      </c>
    </row>
    <row r="39748" spans="53:56" ht="15" x14ac:dyDescent="0.25">
      <c r="BA39748" s="91" t="s">
        <v>44412</v>
      </c>
      <c r="BB39748" s="91" t="s">
        <v>1104</v>
      </c>
      <c r="BC39748" s="91" t="s">
        <v>44152</v>
      </c>
      <c r="BD39748" s="423" t="s">
        <v>1301</v>
      </c>
    </row>
    <row r="39749" spans="53:56" ht="15" x14ac:dyDescent="0.25">
      <c r="BA39749" s="90" t="s">
        <v>44413</v>
      </c>
      <c r="BB39749" s="90" t="s">
        <v>1104</v>
      </c>
      <c r="BC39749" s="90" t="s">
        <v>44384</v>
      </c>
      <c r="BD39749" s="423" t="s">
        <v>1301</v>
      </c>
    </row>
    <row r="39750" spans="53:56" ht="15" x14ac:dyDescent="0.25">
      <c r="BA39750" s="90" t="s">
        <v>44414</v>
      </c>
      <c r="BB39750" s="90" t="s">
        <v>1104</v>
      </c>
      <c r="BC39750" s="90" t="s">
        <v>44285</v>
      </c>
      <c r="BD39750" s="423" t="s">
        <v>1301</v>
      </c>
    </row>
    <row r="39751" spans="53:56" ht="15" x14ac:dyDescent="0.25">
      <c r="BA39751" s="91" t="s">
        <v>44415</v>
      </c>
      <c r="BB39751" s="91" t="s">
        <v>1104</v>
      </c>
      <c r="BC39751" s="91" t="s">
        <v>44285</v>
      </c>
      <c r="BD39751" s="423" t="s">
        <v>1301</v>
      </c>
    </row>
    <row r="39752" spans="53:56" ht="15" x14ac:dyDescent="0.25">
      <c r="BA39752" s="90" t="s">
        <v>44416</v>
      </c>
      <c r="BB39752" s="90" t="s">
        <v>1104</v>
      </c>
      <c r="BC39752" s="90" t="s">
        <v>44384</v>
      </c>
      <c r="BD39752" s="423" t="s">
        <v>1301</v>
      </c>
    </row>
    <row r="39753" spans="53:56" ht="15" x14ac:dyDescent="0.25">
      <c r="BA39753" s="91" t="s">
        <v>44417</v>
      </c>
      <c r="BB39753" s="91" t="s">
        <v>1104</v>
      </c>
      <c r="BC39753" s="91" t="s">
        <v>44384</v>
      </c>
      <c r="BD39753" s="423" t="s">
        <v>1301</v>
      </c>
    </row>
    <row r="39754" spans="53:56" ht="15" x14ac:dyDescent="0.25">
      <c r="BA39754" s="91" t="s">
        <v>44418</v>
      </c>
      <c r="BB39754" s="91" t="s">
        <v>1104</v>
      </c>
      <c r="BC39754" s="91" t="s">
        <v>44285</v>
      </c>
      <c r="BD39754" s="423" t="s">
        <v>1301</v>
      </c>
    </row>
    <row r="39755" spans="53:56" ht="15" x14ac:dyDescent="0.25">
      <c r="BA39755" s="90" t="s">
        <v>44418</v>
      </c>
      <c r="BB39755" s="90" t="s">
        <v>1104</v>
      </c>
      <c r="BC39755" s="90" t="s">
        <v>44393</v>
      </c>
      <c r="BD39755" s="423" t="s">
        <v>1301</v>
      </c>
    </row>
    <row r="39756" spans="53:56" ht="15" x14ac:dyDescent="0.25">
      <c r="BA39756" s="91" t="s">
        <v>44419</v>
      </c>
      <c r="BB39756" s="91" t="s">
        <v>1104</v>
      </c>
      <c r="BC39756" s="91" t="s">
        <v>44384</v>
      </c>
      <c r="BD39756" s="423" t="s">
        <v>1301</v>
      </c>
    </row>
    <row r="39757" spans="53:56" ht="15" x14ac:dyDescent="0.25">
      <c r="BA39757" s="90" t="s">
        <v>44420</v>
      </c>
      <c r="BB39757" s="90" t="s">
        <v>1104</v>
      </c>
      <c r="BC39757" s="90" t="s">
        <v>44285</v>
      </c>
      <c r="BD39757" s="423" t="s">
        <v>1301</v>
      </c>
    </row>
    <row r="39758" spans="53:56" ht="15" x14ac:dyDescent="0.25">
      <c r="BA39758" s="90" t="s">
        <v>44421</v>
      </c>
      <c r="BB39758" s="90" t="s">
        <v>1104</v>
      </c>
      <c r="BC39758" s="90" t="s">
        <v>44393</v>
      </c>
      <c r="BD39758" s="423" t="s">
        <v>1301</v>
      </c>
    </row>
    <row r="39759" spans="53:56" ht="15" x14ac:dyDescent="0.25">
      <c r="BA39759" s="91" t="s">
        <v>44422</v>
      </c>
      <c r="BB39759" s="91" t="s">
        <v>1104</v>
      </c>
      <c r="BC39759" s="91" t="s">
        <v>44285</v>
      </c>
      <c r="BD39759" s="423" t="s">
        <v>1301</v>
      </c>
    </row>
    <row r="39760" spans="53:56" ht="15" x14ac:dyDescent="0.25">
      <c r="BA39760" s="90" t="s">
        <v>44423</v>
      </c>
      <c r="BB39760" s="90" t="s">
        <v>1104</v>
      </c>
      <c r="BC39760" s="90" t="s">
        <v>44384</v>
      </c>
      <c r="BD39760" s="423" t="s">
        <v>1301</v>
      </c>
    </row>
    <row r="39761" spans="53:56" ht="15" x14ac:dyDescent="0.25">
      <c r="BA39761" s="91" t="s">
        <v>44423</v>
      </c>
      <c r="BB39761" s="91" t="s">
        <v>1104</v>
      </c>
      <c r="BC39761" s="91" t="s">
        <v>16671</v>
      </c>
      <c r="BD39761" s="423" t="s">
        <v>1301</v>
      </c>
    </row>
    <row r="39762" spans="53:56" ht="15" x14ac:dyDescent="0.25">
      <c r="BA39762" s="90" t="s">
        <v>44424</v>
      </c>
      <c r="BB39762" s="90" t="s">
        <v>1104</v>
      </c>
      <c r="BC39762" s="90" t="s">
        <v>44384</v>
      </c>
      <c r="BD39762" s="423" t="s">
        <v>1301</v>
      </c>
    </row>
    <row r="39763" spans="53:56" ht="15" x14ac:dyDescent="0.25">
      <c r="BA39763" s="91" t="s">
        <v>44425</v>
      </c>
      <c r="BB39763" s="91" t="s">
        <v>1104</v>
      </c>
      <c r="BC39763" s="91" t="s">
        <v>44384</v>
      </c>
      <c r="BD39763" s="423" t="s">
        <v>1301</v>
      </c>
    </row>
    <row r="39764" spans="53:56" ht="15" x14ac:dyDescent="0.25">
      <c r="BA39764" s="91" t="s">
        <v>44425</v>
      </c>
      <c r="BB39764" s="91" t="s">
        <v>1104</v>
      </c>
      <c r="BC39764" s="91" t="s">
        <v>44393</v>
      </c>
      <c r="BD39764" s="423" t="s">
        <v>1301</v>
      </c>
    </row>
    <row r="39765" spans="53:56" ht="15" x14ac:dyDescent="0.25">
      <c r="BA39765" s="91" t="s">
        <v>44426</v>
      </c>
      <c r="BB39765" s="91" t="s">
        <v>1104</v>
      </c>
      <c r="BC39765" s="91" t="s">
        <v>44393</v>
      </c>
      <c r="BD39765" s="423" t="s">
        <v>1301</v>
      </c>
    </row>
    <row r="39766" spans="53:56" ht="15" x14ac:dyDescent="0.25">
      <c r="BA39766" s="90" t="s">
        <v>44427</v>
      </c>
      <c r="BB39766" s="90" t="s">
        <v>1104</v>
      </c>
      <c r="BC39766" s="90" t="s">
        <v>44393</v>
      </c>
      <c r="BD39766" s="423" t="s">
        <v>1301</v>
      </c>
    </row>
    <row r="39767" spans="53:56" ht="15" x14ac:dyDescent="0.25">
      <c r="BA39767" s="90" t="s">
        <v>44428</v>
      </c>
      <c r="BB39767" s="90" t="s">
        <v>1104</v>
      </c>
      <c r="BC39767" s="90" t="s">
        <v>44384</v>
      </c>
      <c r="BD39767" s="423" t="s">
        <v>1301</v>
      </c>
    </row>
    <row r="39768" spans="53:56" ht="15" x14ac:dyDescent="0.25">
      <c r="BA39768" s="91" t="s">
        <v>44429</v>
      </c>
      <c r="BB39768" s="91" t="s">
        <v>1104</v>
      </c>
      <c r="BC39768" s="91" t="s">
        <v>44285</v>
      </c>
      <c r="BD39768" s="423" t="s">
        <v>1301</v>
      </c>
    </row>
    <row r="39769" spans="53:56" ht="15" x14ac:dyDescent="0.25">
      <c r="BA39769" s="90" t="s">
        <v>44430</v>
      </c>
      <c r="BB39769" s="90" t="s">
        <v>1104</v>
      </c>
      <c r="BC39769" s="90" t="s">
        <v>44285</v>
      </c>
      <c r="BD39769" s="423" t="s">
        <v>1301</v>
      </c>
    </row>
    <row r="39770" spans="53:56" ht="15" x14ac:dyDescent="0.25">
      <c r="BA39770" s="90" t="s">
        <v>44431</v>
      </c>
      <c r="BB39770" s="90" t="s">
        <v>1104</v>
      </c>
      <c r="BC39770" s="90" t="s">
        <v>44285</v>
      </c>
      <c r="BD39770" s="423" t="s">
        <v>1301</v>
      </c>
    </row>
    <row r="39771" spans="53:56" ht="15" x14ac:dyDescent="0.25">
      <c r="BA39771" s="91" t="s">
        <v>44432</v>
      </c>
      <c r="BB39771" s="91" t="s">
        <v>1104</v>
      </c>
      <c r="BC39771" s="91" t="s">
        <v>44384</v>
      </c>
      <c r="BD39771" s="423" t="s">
        <v>1301</v>
      </c>
    </row>
    <row r="39772" spans="53:56" ht="15" x14ac:dyDescent="0.25">
      <c r="BA39772" s="90" t="s">
        <v>44433</v>
      </c>
      <c r="BB39772" s="90" t="s">
        <v>1104</v>
      </c>
      <c r="BC39772" s="90" t="s">
        <v>44285</v>
      </c>
      <c r="BD39772" s="423" t="s">
        <v>1301</v>
      </c>
    </row>
    <row r="39773" spans="53:56" ht="15" x14ac:dyDescent="0.25">
      <c r="BA39773" s="91" t="s">
        <v>44433</v>
      </c>
      <c r="BB39773" s="91" t="s">
        <v>1104</v>
      </c>
      <c r="BC39773" s="91" t="s">
        <v>44152</v>
      </c>
      <c r="BD39773" s="423" t="s">
        <v>1301</v>
      </c>
    </row>
    <row r="39774" spans="53:56" ht="15" x14ac:dyDescent="0.25">
      <c r="BA39774" s="90" t="s">
        <v>44434</v>
      </c>
      <c r="BB39774" s="90" t="s">
        <v>1104</v>
      </c>
      <c r="BC39774" s="90" t="s">
        <v>44393</v>
      </c>
      <c r="BD39774" s="423" t="s">
        <v>1301</v>
      </c>
    </row>
    <row r="39775" spans="53:56" ht="15" x14ac:dyDescent="0.25">
      <c r="BA39775" s="91" t="s">
        <v>44435</v>
      </c>
      <c r="BB39775" s="91" t="s">
        <v>1104</v>
      </c>
      <c r="BC39775" s="91" t="s">
        <v>44384</v>
      </c>
      <c r="BD39775" s="423" t="s">
        <v>1301</v>
      </c>
    </row>
    <row r="39776" spans="53:56" ht="15" x14ac:dyDescent="0.25">
      <c r="BA39776" s="91" t="s">
        <v>44436</v>
      </c>
      <c r="BB39776" s="91" t="s">
        <v>1104</v>
      </c>
      <c r="BC39776" s="91" t="s">
        <v>44384</v>
      </c>
      <c r="BD39776" s="423" t="s">
        <v>1301</v>
      </c>
    </row>
    <row r="39777" spans="53:56" ht="15" x14ac:dyDescent="0.25">
      <c r="BA39777" s="90" t="s">
        <v>44437</v>
      </c>
      <c r="BB39777" s="90" t="s">
        <v>1104</v>
      </c>
      <c r="BC39777" s="90" t="s">
        <v>44285</v>
      </c>
      <c r="BD39777" s="423" t="s">
        <v>1301</v>
      </c>
    </row>
    <row r="39778" spans="53:56" ht="15" x14ac:dyDescent="0.25">
      <c r="BA39778" s="91" t="s">
        <v>44438</v>
      </c>
      <c r="BB39778" s="91" t="s">
        <v>1104</v>
      </c>
      <c r="BC39778" s="91" t="s">
        <v>44285</v>
      </c>
      <c r="BD39778" s="423" t="s">
        <v>1301</v>
      </c>
    </row>
    <row r="39779" spans="53:56" ht="15" x14ac:dyDescent="0.25">
      <c r="BA39779" s="90" t="s">
        <v>44439</v>
      </c>
      <c r="BB39779" s="90" t="s">
        <v>1104</v>
      </c>
      <c r="BC39779" s="90" t="s">
        <v>44285</v>
      </c>
      <c r="BD39779" s="423" t="s">
        <v>1301</v>
      </c>
    </row>
    <row r="39780" spans="53:56" ht="15" x14ac:dyDescent="0.25">
      <c r="BA39780" s="90" t="s">
        <v>44440</v>
      </c>
      <c r="BB39780" s="90" t="s">
        <v>1104</v>
      </c>
      <c r="BC39780" s="90" t="s">
        <v>44285</v>
      </c>
      <c r="BD39780" s="423" t="s">
        <v>1301</v>
      </c>
    </row>
    <row r="39781" spans="53:56" ht="15" x14ac:dyDescent="0.25">
      <c r="BA39781" s="91" t="s">
        <v>44441</v>
      </c>
      <c r="BB39781" s="91" t="s">
        <v>1104</v>
      </c>
      <c r="BC39781" s="91" t="s">
        <v>44285</v>
      </c>
      <c r="BD39781" s="423" t="s">
        <v>1301</v>
      </c>
    </row>
    <row r="39782" spans="53:56" ht="15" x14ac:dyDescent="0.25">
      <c r="BA39782" s="90" t="s">
        <v>44442</v>
      </c>
      <c r="BB39782" s="90" t="s">
        <v>1104</v>
      </c>
      <c r="BC39782" s="90" t="s">
        <v>44285</v>
      </c>
      <c r="BD39782" s="423" t="s">
        <v>1301</v>
      </c>
    </row>
    <row r="39783" spans="53:56" ht="15" x14ac:dyDescent="0.25">
      <c r="BA39783" s="91" t="s">
        <v>44443</v>
      </c>
      <c r="BB39783" s="91" t="s">
        <v>1104</v>
      </c>
      <c r="BC39783" s="91" t="s">
        <v>44285</v>
      </c>
      <c r="BD39783" s="423" t="s">
        <v>1301</v>
      </c>
    </row>
    <row r="39784" spans="53:56" ht="15" x14ac:dyDescent="0.25">
      <c r="BA39784" s="91" t="s">
        <v>44444</v>
      </c>
      <c r="BB39784" s="91" t="s">
        <v>1104</v>
      </c>
      <c r="BC39784" s="91" t="s">
        <v>44285</v>
      </c>
      <c r="BD39784" s="423" t="s">
        <v>1301</v>
      </c>
    </row>
    <row r="39785" spans="53:56" ht="15" x14ac:dyDescent="0.25">
      <c r="BA39785" s="90" t="s">
        <v>44445</v>
      </c>
      <c r="BB39785" s="90" t="s">
        <v>1104</v>
      </c>
      <c r="BC39785" s="90" t="s">
        <v>44285</v>
      </c>
      <c r="BD39785" s="423" t="s">
        <v>1301</v>
      </c>
    </row>
    <row r="39786" spans="53:56" ht="15" x14ac:dyDescent="0.25">
      <c r="BA39786" s="91" t="s">
        <v>44446</v>
      </c>
      <c r="BB39786" s="91" t="s">
        <v>1104</v>
      </c>
      <c r="BC39786" s="91" t="s">
        <v>44285</v>
      </c>
      <c r="BD39786" s="423" t="s">
        <v>1301</v>
      </c>
    </row>
    <row r="39787" spans="53:56" ht="15" x14ac:dyDescent="0.25">
      <c r="BA39787" s="90" t="s">
        <v>44447</v>
      </c>
      <c r="BB39787" s="90" t="s">
        <v>1104</v>
      </c>
      <c r="BC39787" s="90" t="s">
        <v>44285</v>
      </c>
      <c r="BD39787" s="423" t="s">
        <v>1301</v>
      </c>
    </row>
    <row r="39788" spans="53:56" ht="15" x14ac:dyDescent="0.25">
      <c r="BA39788" s="90" t="s">
        <v>44448</v>
      </c>
      <c r="BB39788" s="90" t="s">
        <v>1104</v>
      </c>
      <c r="BC39788" s="90" t="s">
        <v>44285</v>
      </c>
      <c r="BD39788" s="423" t="s">
        <v>1301</v>
      </c>
    </row>
    <row r="39789" spans="53:56" ht="15" x14ac:dyDescent="0.25">
      <c r="BA39789" s="91" t="s">
        <v>44449</v>
      </c>
      <c r="BB39789" s="91" t="s">
        <v>1104</v>
      </c>
      <c r="BC39789" s="91" t="s">
        <v>44285</v>
      </c>
      <c r="BD39789" s="423" t="s">
        <v>1301</v>
      </c>
    </row>
    <row r="39790" spans="53:56" ht="15" x14ac:dyDescent="0.25">
      <c r="BA39790" s="90" t="s">
        <v>44450</v>
      </c>
      <c r="BB39790" s="90" t="s">
        <v>1104</v>
      </c>
      <c r="BC39790" s="90" t="s">
        <v>44285</v>
      </c>
      <c r="BD39790" s="423" t="s">
        <v>1301</v>
      </c>
    </row>
    <row r="39791" spans="53:56" ht="15" x14ac:dyDescent="0.25">
      <c r="BA39791" s="91" t="s">
        <v>44451</v>
      </c>
      <c r="BB39791" s="91" t="s">
        <v>1104</v>
      </c>
      <c r="BC39791" s="91" t="s">
        <v>44285</v>
      </c>
      <c r="BD39791" s="423" t="s">
        <v>1301</v>
      </c>
    </row>
    <row r="39792" spans="53:56" ht="15" x14ac:dyDescent="0.25">
      <c r="BA39792" s="91" t="s">
        <v>44452</v>
      </c>
      <c r="BB39792" s="91" t="s">
        <v>1104</v>
      </c>
      <c r="BC39792" s="91" t="s">
        <v>44285</v>
      </c>
      <c r="BD39792" s="423" t="s">
        <v>1301</v>
      </c>
    </row>
    <row r="39793" spans="53:56" ht="15" x14ac:dyDescent="0.25">
      <c r="BA39793" s="90" t="s">
        <v>44453</v>
      </c>
      <c r="BB39793" s="90" t="s">
        <v>1104</v>
      </c>
      <c r="BC39793" s="90" t="s">
        <v>44285</v>
      </c>
      <c r="BD39793" s="423" t="s">
        <v>1301</v>
      </c>
    </row>
    <row r="39794" spans="53:56" ht="15" x14ac:dyDescent="0.25">
      <c r="BA39794" s="91" t="s">
        <v>44454</v>
      </c>
      <c r="BB39794" s="91" t="s">
        <v>1104</v>
      </c>
      <c r="BC39794" s="91" t="s">
        <v>44285</v>
      </c>
      <c r="BD39794" s="423" t="s">
        <v>1301</v>
      </c>
    </row>
    <row r="39795" spans="53:56" ht="15" x14ac:dyDescent="0.25">
      <c r="BA39795" s="90" t="s">
        <v>44455</v>
      </c>
      <c r="BB39795" s="90" t="s">
        <v>1104</v>
      </c>
      <c r="BC39795" s="90" t="s">
        <v>44285</v>
      </c>
      <c r="BD39795" s="423" t="s">
        <v>1301</v>
      </c>
    </row>
    <row r="39796" spans="53:56" ht="15" x14ac:dyDescent="0.25">
      <c r="BA39796" s="90" t="s">
        <v>44456</v>
      </c>
      <c r="BB39796" s="90" t="s">
        <v>1104</v>
      </c>
      <c r="BC39796" s="90" t="s">
        <v>44285</v>
      </c>
      <c r="BD39796" s="423" t="s">
        <v>1301</v>
      </c>
    </row>
    <row r="39797" spans="53:56" ht="15" x14ac:dyDescent="0.25">
      <c r="BA39797" s="91" t="s">
        <v>44457</v>
      </c>
      <c r="BB39797" s="91" t="s">
        <v>1104</v>
      </c>
      <c r="BC39797" s="91" t="s">
        <v>44285</v>
      </c>
      <c r="BD39797" s="423" t="s">
        <v>1301</v>
      </c>
    </row>
    <row r="39798" spans="53:56" ht="15" x14ac:dyDescent="0.25">
      <c r="BA39798" s="90" t="s">
        <v>44458</v>
      </c>
      <c r="BB39798" s="90" t="s">
        <v>1104</v>
      </c>
      <c r="BC39798" s="90" t="s">
        <v>44285</v>
      </c>
      <c r="BD39798" s="423" t="s">
        <v>1301</v>
      </c>
    </row>
    <row r="39799" spans="53:56" ht="15" x14ac:dyDescent="0.25">
      <c r="BA39799" s="91" t="s">
        <v>44459</v>
      </c>
      <c r="BB39799" s="91" t="s">
        <v>1104</v>
      </c>
      <c r="BC39799" s="91" t="s">
        <v>44285</v>
      </c>
      <c r="BD39799" s="423" t="s">
        <v>1301</v>
      </c>
    </row>
    <row r="39800" spans="53:56" ht="15" x14ac:dyDescent="0.25">
      <c r="BA39800" s="91" t="s">
        <v>44460</v>
      </c>
      <c r="BB39800" s="91" t="s">
        <v>1104</v>
      </c>
      <c r="BC39800" s="91" t="s">
        <v>44285</v>
      </c>
      <c r="BD39800" s="423" t="s">
        <v>1301</v>
      </c>
    </row>
    <row r="39801" spans="53:56" ht="15" x14ac:dyDescent="0.25">
      <c r="BA39801" s="90" t="s">
        <v>44461</v>
      </c>
      <c r="BB39801" s="90" t="s">
        <v>1104</v>
      </c>
      <c r="BC39801" s="90" t="s">
        <v>44285</v>
      </c>
      <c r="BD39801" s="423" t="s">
        <v>1301</v>
      </c>
    </row>
    <row r="39802" spans="53:56" ht="15" x14ac:dyDescent="0.25">
      <c r="BA39802" s="91" t="s">
        <v>44462</v>
      </c>
      <c r="BB39802" s="91" t="s">
        <v>1104</v>
      </c>
      <c r="BC39802" s="91" t="s">
        <v>44285</v>
      </c>
      <c r="BD39802" s="423" t="s">
        <v>1301</v>
      </c>
    </row>
    <row r="39803" spans="53:56" ht="15" x14ac:dyDescent="0.25">
      <c r="BA39803" s="90" t="s">
        <v>44463</v>
      </c>
      <c r="BB39803" s="90" t="s">
        <v>1104</v>
      </c>
      <c r="BC39803" s="90" t="s">
        <v>44285</v>
      </c>
      <c r="BD39803" s="423" t="s">
        <v>1301</v>
      </c>
    </row>
    <row r="39804" spans="53:56" ht="15" x14ac:dyDescent="0.25">
      <c r="BA39804" s="91" t="s">
        <v>44464</v>
      </c>
      <c r="BB39804" s="91" t="s">
        <v>1104</v>
      </c>
      <c r="BC39804" s="91" t="s">
        <v>44285</v>
      </c>
      <c r="BD39804" s="423" t="s">
        <v>1301</v>
      </c>
    </row>
    <row r="39805" spans="53:56" ht="15" x14ac:dyDescent="0.25">
      <c r="BA39805" s="90" t="s">
        <v>44465</v>
      </c>
      <c r="BB39805" s="90" t="s">
        <v>1104</v>
      </c>
      <c r="BC39805" s="90" t="s">
        <v>44285</v>
      </c>
      <c r="BD39805" s="423" t="s">
        <v>1301</v>
      </c>
    </row>
    <row r="39806" spans="53:56" ht="15" x14ac:dyDescent="0.25">
      <c r="BA39806" s="90" t="s">
        <v>44466</v>
      </c>
      <c r="BB39806" s="90" t="s">
        <v>1104</v>
      </c>
      <c r="BC39806" s="90" t="s">
        <v>44285</v>
      </c>
      <c r="BD39806" s="423" t="s">
        <v>1301</v>
      </c>
    </row>
    <row r="39807" spans="53:56" ht="15" x14ac:dyDescent="0.25">
      <c r="BA39807" s="91" t="s">
        <v>44467</v>
      </c>
      <c r="BB39807" s="91" t="s">
        <v>1104</v>
      </c>
      <c r="BC39807" s="91" t="s">
        <v>44285</v>
      </c>
      <c r="BD39807" s="423" t="s">
        <v>1301</v>
      </c>
    </row>
    <row r="39808" spans="53:56" ht="15" x14ac:dyDescent="0.25">
      <c r="BA39808" s="90" t="s">
        <v>44468</v>
      </c>
      <c r="BB39808" s="90" t="s">
        <v>1104</v>
      </c>
      <c r="BC39808" s="90" t="s">
        <v>44285</v>
      </c>
      <c r="BD39808" s="423" t="s">
        <v>1301</v>
      </c>
    </row>
    <row r="39809" spans="53:56" ht="15" x14ac:dyDescent="0.25">
      <c r="BA39809" s="91" t="s">
        <v>44469</v>
      </c>
      <c r="BB39809" s="91" t="s">
        <v>1104</v>
      </c>
      <c r="BC39809" s="91" t="s">
        <v>44285</v>
      </c>
      <c r="BD39809" s="423" t="s">
        <v>1301</v>
      </c>
    </row>
    <row r="39810" spans="53:56" ht="15" x14ac:dyDescent="0.25">
      <c r="BA39810" s="90" t="s">
        <v>44470</v>
      </c>
      <c r="BB39810" s="90" t="s">
        <v>1104</v>
      </c>
      <c r="BC39810" s="90" t="s">
        <v>44285</v>
      </c>
      <c r="BD39810" s="423" t="s">
        <v>1301</v>
      </c>
    </row>
    <row r="39811" spans="53:56" ht="15" x14ac:dyDescent="0.25">
      <c r="BA39811" s="91" t="s">
        <v>44471</v>
      </c>
      <c r="BB39811" s="91" t="s">
        <v>1104</v>
      </c>
      <c r="BC39811" s="91" t="s">
        <v>44285</v>
      </c>
      <c r="BD39811" s="423" t="s">
        <v>1301</v>
      </c>
    </row>
    <row r="39812" spans="53:56" ht="15" x14ac:dyDescent="0.25">
      <c r="BA39812" s="90" t="s">
        <v>44472</v>
      </c>
      <c r="BB39812" s="90" t="s">
        <v>1104</v>
      </c>
      <c r="BC39812" s="90" t="s">
        <v>44285</v>
      </c>
      <c r="BD39812" s="423" t="s">
        <v>1301</v>
      </c>
    </row>
    <row r="39813" spans="53:56" ht="15" x14ac:dyDescent="0.25">
      <c r="BA39813" s="91" t="s">
        <v>44473</v>
      </c>
      <c r="BB39813" s="91" t="s">
        <v>1104</v>
      </c>
      <c r="BC39813" s="91" t="s">
        <v>44285</v>
      </c>
      <c r="BD39813" s="423" t="s">
        <v>1301</v>
      </c>
    </row>
    <row r="39814" spans="53:56" ht="15" x14ac:dyDescent="0.25">
      <c r="BA39814" s="91" t="s">
        <v>44474</v>
      </c>
      <c r="BB39814" s="91" t="s">
        <v>1104</v>
      </c>
      <c r="BC39814" s="91" t="s">
        <v>44285</v>
      </c>
      <c r="BD39814" s="423" t="s">
        <v>1301</v>
      </c>
    </row>
    <row r="39815" spans="53:56" ht="15" x14ac:dyDescent="0.25">
      <c r="BA39815" s="90" t="s">
        <v>44475</v>
      </c>
      <c r="BB39815" s="90" t="s">
        <v>1104</v>
      </c>
      <c r="BC39815" s="90" t="s">
        <v>44285</v>
      </c>
      <c r="BD39815" s="423" t="s">
        <v>1301</v>
      </c>
    </row>
    <row r="39816" spans="53:56" ht="15" x14ac:dyDescent="0.25">
      <c r="BA39816" s="91" t="s">
        <v>44476</v>
      </c>
      <c r="BB39816" s="91" t="s">
        <v>1104</v>
      </c>
      <c r="BC39816" s="91" t="s">
        <v>44285</v>
      </c>
      <c r="BD39816" s="423" t="s">
        <v>1301</v>
      </c>
    </row>
    <row r="39817" spans="53:56" ht="15" x14ac:dyDescent="0.25">
      <c r="BA39817" s="91" t="s">
        <v>44477</v>
      </c>
      <c r="BB39817" s="91" t="s">
        <v>1104</v>
      </c>
      <c r="BC39817" s="91" t="s">
        <v>44285</v>
      </c>
      <c r="BD39817" s="423" t="s">
        <v>1301</v>
      </c>
    </row>
    <row r="39818" spans="53:56" ht="15" x14ac:dyDescent="0.25">
      <c r="BA39818" s="90" t="s">
        <v>44478</v>
      </c>
      <c r="BB39818" s="90" t="s">
        <v>1104</v>
      </c>
      <c r="BC39818" s="90" t="s">
        <v>44285</v>
      </c>
      <c r="BD39818" s="423" t="s">
        <v>1301</v>
      </c>
    </row>
    <row r="39819" spans="53:56" ht="15" x14ac:dyDescent="0.25">
      <c r="BA39819" s="91" t="s">
        <v>44479</v>
      </c>
      <c r="BB39819" s="91" t="s">
        <v>1104</v>
      </c>
      <c r="BC39819" s="91" t="s">
        <v>44285</v>
      </c>
      <c r="BD39819" s="423" t="s">
        <v>1301</v>
      </c>
    </row>
    <row r="39820" spans="53:56" ht="15" x14ac:dyDescent="0.25">
      <c r="BA39820" s="90" t="s">
        <v>44480</v>
      </c>
      <c r="BB39820" s="90" t="s">
        <v>1104</v>
      </c>
      <c r="BC39820" s="90" t="s">
        <v>44285</v>
      </c>
      <c r="BD39820" s="423" t="s">
        <v>1301</v>
      </c>
    </row>
    <row r="39821" spans="53:56" ht="15" x14ac:dyDescent="0.25">
      <c r="BA39821" s="91" t="s">
        <v>44481</v>
      </c>
      <c r="BB39821" s="91" t="s">
        <v>1104</v>
      </c>
      <c r="BC39821" s="91" t="s">
        <v>44285</v>
      </c>
      <c r="BD39821" s="423" t="s">
        <v>1301</v>
      </c>
    </row>
    <row r="39822" spans="53:56" ht="15" x14ac:dyDescent="0.25">
      <c r="BA39822" s="90" t="s">
        <v>44482</v>
      </c>
      <c r="BB39822" s="90" t="s">
        <v>1104</v>
      </c>
      <c r="BC39822" s="90" t="s">
        <v>44285</v>
      </c>
      <c r="BD39822" s="423" t="s">
        <v>1301</v>
      </c>
    </row>
    <row r="39823" spans="53:56" ht="15" x14ac:dyDescent="0.25">
      <c r="BA39823" s="91" t="s">
        <v>44483</v>
      </c>
      <c r="BB39823" s="91" t="s">
        <v>1104</v>
      </c>
      <c r="BC39823" s="91" t="s">
        <v>44285</v>
      </c>
      <c r="BD39823" s="423" t="s">
        <v>1301</v>
      </c>
    </row>
    <row r="39824" spans="53:56" ht="15" x14ac:dyDescent="0.25">
      <c r="BA39824" s="90" t="s">
        <v>44484</v>
      </c>
      <c r="BB39824" s="90" t="s">
        <v>1104</v>
      </c>
      <c r="BC39824" s="90" t="s">
        <v>44285</v>
      </c>
      <c r="BD39824" s="423" t="s">
        <v>1301</v>
      </c>
    </row>
    <row r="39825" spans="53:56" ht="15" x14ac:dyDescent="0.25">
      <c r="BA39825" s="91" t="s">
        <v>44485</v>
      </c>
      <c r="BB39825" s="91" t="s">
        <v>1104</v>
      </c>
      <c r="BC39825" s="91" t="s">
        <v>44285</v>
      </c>
      <c r="BD39825" s="423" t="s">
        <v>1301</v>
      </c>
    </row>
    <row r="39826" spans="53:56" ht="15" x14ac:dyDescent="0.25">
      <c r="BA39826" s="91" t="s">
        <v>44486</v>
      </c>
      <c r="BB39826" s="91" t="s">
        <v>1104</v>
      </c>
      <c r="BC39826" s="91" t="s">
        <v>44285</v>
      </c>
      <c r="BD39826" s="423" t="s">
        <v>1301</v>
      </c>
    </row>
    <row r="39827" spans="53:56" ht="15" x14ac:dyDescent="0.25">
      <c r="BA39827" s="90" t="s">
        <v>44487</v>
      </c>
      <c r="BB39827" s="90" t="s">
        <v>1104</v>
      </c>
      <c r="BC39827" s="90" t="s">
        <v>44285</v>
      </c>
      <c r="BD39827" s="423" t="s">
        <v>1301</v>
      </c>
    </row>
    <row r="39828" spans="53:56" ht="15" x14ac:dyDescent="0.25">
      <c r="BA39828" s="91" t="s">
        <v>44488</v>
      </c>
      <c r="BB39828" s="91" t="s">
        <v>1104</v>
      </c>
      <c r="BC39828" s="91" t="s">
        <v>44285</v>
      </c>
      <c r="BD39828" s="423" t="s">
        <v>1301</v>
      </c>
    </row>
    <row r="39829" spans="53:56" ht="15" x14ac:dyDescent="0.25">
      <c r="BA39829" s="90" t="s">
        <v>44489</v>
      </c>
      <c r="BB39829" s="90" t="s">
        <v>1104</v>
      </c>
      <c r="BC39829" s="90" t="s">
        <v>44285</v>
      </c>
      <c r="BD39829" s="423" t="s">
        <v>1301</v>
      </c>
    </row>
    <row r="39830" spans="53:56" ht="15" x14ac:dyDescent="0.25">
      <c r="BA39830" s="90" t="s">
        <v>44490</v>
      </c>
      <c r="BB39830" s="90" t="s">
        <v>1104</v>
      </c>
      <c r="BC39830" s="90" t="s">
        <v>44285</v>
      </c>
      <c r="BD39830" s="423" t="s">
        <v>1301</v>
      </c>
    </row>
    <row r="39831" spans="53:56" ht="15" x14ac:dyDescent="0.25">
      <c r="BA39831" s="91" t="s">
        <v>44491</v>
      </c>
      <c r="BB39831" s="91" t="s">
        <v>1104</v>
      </c>
      <c r="BC39831" s="91" t="s">
        <v>44285</v>
      </c>
      <c r="BD39831" s="423" t="s">
        <v>1301</v>
      </c>
    </row>
    <row r="39832" spans="53:56" ht="15" x14ac:dyDescent="0.25">
      <c r="BA39832" s="90" t="s">
        <v>44492</v>
      </c>
      <c r="BB39832" s="90" t="s">
        <v>1104</v>
      </c>
      <c r="BC39832" s="90" t="s">
        <v>44285</v>
      </c>
      <c r="BD39832" s="423" t="s">
        <v>1301</v>
      </c>
    </row>
    <row r="39833" spans="53:56" ht="15" x14ac:dyDescent="0.25">
      <c r="BA39833" s="91" t="s">
        <v>44493</v>
      </c>
      <c r="BB39833" s="91" t="s">
        <v>1104</v>
      </c>
      <c r="BC39833" s="91" t="s">
        <v>44285</v>
      </c>
      <c r="BD39833" s="423" t="s">
        <v>1301</v>
      </c>
    </row>
    <row r="39834" spans="53:56" ht="15" x14ac:dyDescent="0.25">
      <c r="BA39834" s="90" t="s">
        <v>44494</v>
      </c>
      <c r="BB39834" s="90" t="s">
        <v>1104</v>
      </c>
      <c r="BC39834" s="90" t="s">
        <v>44495</v>
      </c>
      <c r="BD39834" s="423" t="s">
        <v>1301</v>
      </c>
    </row>
    <row r="39835" spans="53:56" ht="15" x14ac:dyDescent="0.25">
      <c r="BA39835" s="90" t="s">
        <v>44496</v>
      </c>
      <c r="BB39835" s="90" t="s">
        <v>1104</v>
      </c>
      <c r="BC39835" s="90" t="s">
        <v>44495</v>
      </c>
      <c r="BD39835" s="423" t="s">
        <v>1301</v>
      </c>
    </row>
    <row r="39836" spans="53:56" ht="15" x14ac:dyDescent="0.25">
      <c r="BA39836" s="91" t="s">
        <v>44497</v>
      </c>
      <c r="BB39836" s="91" t="s">
        <v>1104</v>
      </c>
      <c r="BC39836" s="91" t="s">
        <v>44495</v>
      </c>
      <c r="BD39836" s="423" t="s">
        <v>1301</v>
      </c>
    </row>
    <row r="39837" spans="53:56" ht="15" x14ac:dyDescent="0.25">
      <c r="BA39837" s="90" t="s">
        <v>44498</v>
      </c>
      <c r="BB39837" s="90" t="s">
        <v>1104</v>
      </c>
      <c r="BC39837" s="90" t="s">
        <v>44495</v>
      </c>
      <c r="BD39837" s="423" t="s">
        <v>1301</v>
      </c>
    </row>
    <row r="39838" spans="53:56" ht="15" x14ac:dyDescent="0.25">
      <c r="BA39838" s="91" t="s">
        <v>44499</v>
      </c>
      <c r="BB39838" s="91" t="s">
        <v>1104</v>
      </c>
      <c r="BC39838" s="91" t="s">
        <v>44500</v>
      </c>
      <c r="BD39838" s="423" t="s">
        <v>1301</v>
      </c>
    </row>
    <row r="39839" spans="53:56" ht="15" x14ac:dyDescent="0.25">
      <c r="BA39839" s="90" t="s">
        <v>44501</v>
      </c>
      <c r="BB39839" s="90" t="s">
        <v>1104</v>
      </c>
      <c r="BC39839" s="90" t="s">
        <v>44361</v>
      </c>
      <c r="BD39839" s="423" t="s">
        <v>1301</v>
      </c>
    </row>
    <row r="39840" spans="53:56" ht="15" x14ac:dyDescent="0.25">
      <c r="BA39840" s="91" t="s">
        <v>44502</v>
      </c>
      <c r="BB39840" s="91" t="s">
        <v>1104</v>
      </c>
      <c r="BC39840" s="91" t="s">
        <v>44495</v>
      </c>
      <c r="BD39840" s="423" t="s">
        <v>1301</v>
      </c>
    </row>
    <row r="39841" spans="53:56" ht="15" x14ac:dyDescent="0.25">
      <c r="BA39841" s="90" t="s">
        <v>44503</v>
      </c>
      <c r="BB39841" s="90" t="s">
        <v>1104</v>
      </c>
      <c r="BC39841" s="90" t="s">
        <v>44500</v>
      </c>
      <c r="BD39841" s="423" t="s">
        <v>1301</v>
      </c>
    </row>
    <row r="39842" spans="53:56" ht="15" x14ac:dyDescent="0.25">
      <c r="BA39842" s="91" t="s">
        <v>44504</v>
      </c>
      <c r="BB39842" s="91" t="s">
        <v>1104</v>
      </c>
      <c r="BC39842" s="91" t="s">
        <v>44500</v>
      </c>
      <c r="BD39842" s="423" t="s">
        <v>1301</v>
      </c>
    </row>
    <row r="39843" spans="53:56" ht="15" x14ac:dyDescent="0.25">
      <c r="BA39843" s="90" t="s">
        <v>44505</v>
      </c>
      <c r="BB39843" s="90" t="s">
        <v>1104</v>
      </c>
      <c r="BC39843" s="90" t="s">
        <v>44495</v>
      </c>
      <c r="BD39843" s="423" t="s">
        <v>1301</v>
      </c>
    </row>
    <row r="39844" spans="53:56" ht="15" x14ac:dyDescent="0.25">
      <c r="BA39844" s="91" t="s">
        <v>44506</v>
      </c>
      <c r="BB39844" s="91" t="s">
        <v>1104</v>
      </c>
      <c r="BC39844" s="91" t="s">
        <v>44500</v>
      </c>
      <c r="BD39844" s="423" t="s">
        <v>1301</v>
      </c>
    </row>
    <row r="39845" spans="53:56" ht="15" x14ac:dyDescent="0.25">
      <c r="BA39845" s="90" t="s">
        <v>44507</v>
      </c>
      <c r="BB39845" s="90" t="s">
        <v>1104</v>
      </c>
      <c r="BC39845" s="90" t="s">
        <v>44495</v>
      </c>
      <c r="BD39845" s="423" t="s">
        <v>1301</v>
      </c>
    </row>
    <row r="39846" spans="53:56" ht="15" x14ac:dyDescent="0.25">
      <c r="BA39846" s="91" t="s">
        <v>44508</v>
      </c>
      <c r="BB39846" s="91" t="s">
        <v>1104</v>
      </c>
      <c r="BC39846" s="91" t="s">
        <v>44495</v>
      </c>
      <c r="BD39846" s="423" t="s">
        <v>1301</v>
      </c>
    </row>
    <row r="39847" spans="53:56" ht="15" x14ac:dyDescent="0.25">
      <c r="BA39847" s="90" t="s">
        <v>44509</v>
      </c>
      <c r="BB39847" s="90" t="s">
        <v>1104</v>
      </c>
      <c r="BC39847" s="90" t="s">
        <v>44500</v>
      </c>
      <c r="BD39847" s="423" t="s">
        <v>1301</v>
      </c>
    </row>
    <row r="39848" spans="53:56" ht="15" x14ac:dyDescent="0.25">
      <c r="BA39848" s="91" t="s">
        <v>44510</v>
      </c>
      <c r="BB39848" s="91" t="s">
        <v>1104</v>
      </c>
      <c r="BC39848" s="91" t="s">
        <v>44511</v>
      </c>
      <c r="BD39848" s="423" t="s">
        <v>1301</v>
      </c>
    </row>
    <row r="39849" spans="53:56" ht="15" x14ac:dyDescent="0.25">
      <c r="BA39849" s="90" t="s">
        <v>44512</v>
      </c>
      <c r="BB39849" s="90" t="s">
        <v>1104</v>
      </c>
      <c r="BC39849" s="90" t="s">
        <v>44500</v>
      </c>
      <c r="BD39849" s="423" t="s">
        <v>1301</v>
      </c>
    </row>
    <row r="39850" spans="53:56" ht="15" x14ac:dyDescent="0.25">
      <c r="BA39850" s="91" t="s">
        <v>44513</v>
      </c>
      <c r="BB39850" s="91" t="s">
        <v>1104</v>
      </c>
      <c r="BC39850" s="91" t="s">
        <v>44495</v>
      </c>
      <c r="BD39850" s="423" t="s">
        <v>1301</v>
      </c>
    </row>
    <row r="39851" spans="53:56" ht="15" x14ac:dyDescent="0.25">
      <c r="BA39851" s="90" t="s">
        <v>44514</v>
      </c>
      <c r="BB39851" s="90" t="s">
        <v>1104</v>
      </c>
      <c r="BC39851" s="90" t="s">
        <v>44495</v>
      </c>
      <c r="BD39851" s="423" t="s">
        <v>1301</v>
      </c>
    </row>
    <row r="39852" spans="53:56" ht="15" x14ac:dyDescent="0.25">
      <c r="BA39852" s="91" t="s">
        <v>44515</v>
      </c>
      <c r="BB39852" s="91" t="s">
        <v>1104</v>
      </c>
      <c r="BC39852" s="91" t="s">
        <v>44495</v>
      </c>
      <c r="BD39852" s="423" t="s">
        <v>1301</v>
      </c>
    </row>
    <row r="39853" spans="53:56" ht="15" x14ac:dyDescent="0.25">
      <c r="BA39853" s="90" t="s">
        <v>44516</v>
      </c>
      <c r="BB39853" s="90" t="s">
        <v>1104</v>
      </c>
      <c r="BC39853" s="90" t="s">
        <v>44500</v>
      </c>
      <c r="BD39853" s="423" t="s">
        <v>1301</v>
      </c>
    </row>
    <row r="39854" spans="53:56" ht="15" x14ac:dyDescent="0.25">
      <c r="BA39854" s="91" t="s">
        <v>44517</v>
      </c>
      <c r="BB39854" s="91" t="s">
        <v>1104</v>
      </c>
      <c r="BC39854" s="91" t="s">
        <v>44495</v>
      </c>
      <c r="BD39854" s="423" t="s">
        <v>1301</v>
      </c>
    </row>
    <row r="39855" spans="53:56" ht="15" x14ac:dyDescent="0.25">
      <c r="BA39855" s="90" t="s">
        <v>44518</v>
      </c>
      <c r="BB39855" s="90" t="s">
        <v>1104</v>
      </c>
      <c r="BC39855" s="90" t="s">
        <v>44500</v>
      </c>
      <c r="BD39855" s="423" t="s">
        <v>1301</v>
      </c>
    </row>
    <row r="39856" spans="53:56" ht="15" x14ac:dyDescent="0.25">
      <c r="BA39856" s="90" t="s">
        <v>44519</v>
      </c>
      <c r="BB39856" s="90" t="s">
        <v>1104</v>
      </c>
      <c r="BC39856" s="90" t="s">
        <v>44495</v>
      </c>
      <c r="BD39856" s="423" t="s">
        <v>1301</v>
      </c>
    </row>
    <row r="39857" spans="53:56" ht="15" x14ac:dyDescent="0.25">
      <c r="BA39857" s="91" t="s">
        <v>44520</v>
      </c>
      <c r="BB39857" s="91" t="s">
        <v>1104</v>
      </c>
      <c r="BC39857" s="91" t="s">
        <v>44500</v>
      </c>
      <c r="BD39857" s="423" t="s">
        <v>1301</v>
      </c>
    </row>
    <row r="39858" spans="53:56" ht="15" x14ac:dyDescent="0.25">
      <c r="BA39858" s="90" t="s">
        <v>44521</v>
      </c>
      <c r="BB39858" s="90" t="s">
        <v>1104</v>
      </c>
      <c r="BC39858" s="90" t="s">
        <v>44495</v>
      </c>
      <c r="BD39858" s="423" t="s">
        <v>1301</v>
      </c>
    </row>
    <row r="39859" spans="53:56" ht="15" x14ac:dyDescent="0.25">
      <c r="BA39859" s="91" t="s">
        <v>44522</v>
      </c>
      <c r="BB39859" s="91" t="s">
        <v>1104</v>
      </c>
      <c r="BC39859" s="91" t="s">
        <v>44495</v>
      </c>
      <c r="BD39859" s="423" t="s">
        <v>1301</v>
      </c>
    </row>
    <row r="39860" spans="53:56" ht="15" x14ac:dyDescent="0.25">
      <c r="BA39860" s="90" t="s">
        <v>44523</v>
      </c>
      <c r="BB39860" s="90" t="s">
        <v>1104</v>
      </c>
      <c r="BC39860" s="90" t="s">
        <v>44495</v>
      </c>
      <c r="BD39860" s="423" t="s">
        <v>1301</v>
      </c>
    </row>
    <row r="39861" spans="53:56" ht="15" x14ac:dyDescent="0.25">
      <c r="BA39861" s="91" t="s">
        <v>44524</v>
      </c>
      <c r="BB39861" s="91" t="s">
        <v>1104</v>
      </c>
      <c r="BC39861" s="91" t="s">
        <v>44511</v>
      </c>
      <c r="BD39861" s="423" t="s">
        <v>1301</v>
      </c>
    </row>
    <row r="39862" spans="53:56" ht="15" x14ac:dyDescent="0.25">
      <c r="BA39862" s="90" t="s">
        <v>44525</v>
      </c>
      <c r="BB39862" s="90" t="s">
        <v>1104</v>
      </c>
      <c r="BC39862" s="90" t="s">
        <v>44511</v>
      </c>
      <c r="BD39862" s="423" t="s">
        <v>1301</v>
      </c>
    </row>
    <row r="39863" spans="53:56" ht="15" x14ac:dyDescent="0.25">
      <c r="BA39863" s="91" t="s">
        <v>44526</v>
      </c>
      <c r="BB39863" s="91" t="s">
        <v>1104</v>
      </c>
      <c r="BC39863" s="91" t="s">
        <v>44511</v>
      </c>
      <c r="BD39863" s="423" t="s">
        <v>1301</v>
      </c>
    </row>
    <row r="39864" spans="53:56" ht="15" x14ac:dyDescent="0.25">
      <c r="BA39864" s="90" t="s">
        <v>44527</v>
      </c>
      <c r="BB39864" s="90" t="s">
        <v>1104</v>
      </c>
      <c r="BC39864" s="90" t="s">
        <v>44511</v>
      </c>
      <c r="BD39864" s="423" t="s">
        <v>1301</v>
      </c>
    </row>
    <row r="39865" spans="53:56" ht="15" x14ac:dyDescent="0.25">
      <c r="BA39865" s="91" t="s">
        <v>44528</v>
      </c>
      <c r="BB39865" s="91" t="s">
        <v>1104</v>
      </c>
      <c r="BC39865" s="91" t="s">
        <v>44511</v>
      </c>
      <c r="BD39865" s="423" t="s">
        <v>1301</v>
      </c>
    </row>
    <row r="39866" spans="53:56" ht="15" x14ac:dyDescent="0.25">
      <c r="BA39866" s="90" t="s">
        <v>44529</v>
      </c>
      <c r="BB39866" s="90" t="s">
        <v>1104</v>
      </c>
      <c r="BC39866" s="90" t="s">
        <v>44511</v>
      </c>
      <c r="BD39866" s="423" t="s">
        <v>1301</v>
      </c>
    </row>
    <row r="39867" spans="53:56" ht="15" x14ac:dyDescent="0.25">
      <c r="BA39867" s="91" t="s">
        <v>44530</v>
      </c>
      <c r="BB39867" s="91" t="s">
        <v>1104</v>
      </c>
      <c r="BC39867" s="91" t="s">
        <v>44511</v>
      </c>
      <c r="BD39867" s="423" t="s">
        <v>1301</v>
      </c>
    </row>
    <row r="39868" spans="53:56" ht="15" x14ac:dyDescent="0.25">
      <c r="BA39868" s="90" t="s">
        <v>44531</v>
      </c>
      <c r="BB39868" s="90" t="s">
        <v>1104</v>
      </c>
      <c r="BC39868" s="90" t="s">
        <v>44511</v>
      </c>
      <c r="BD39868" s="423" t="s">
        <v>1301</v>
      </c>
    </row>
    <row r="39869" spans="53:56" ht="15" x14ac:dyDescent="0.25">
      <c r="BA39869" s="91" t="s">
        <v>44532</v>
      </c>
      <c r="BB39869" s="91" t="s">
        <v>1104</v>
      </c>
      <c r="BC39869" s="91" t="s">
        <v>44511</v>
      </c>
      <c r="BD39869" s="423" t="s">
        <v>1301</v>
      </c>
    </row>
    <row r="39870" spans="53:56" ht="15" x14ac:dyDescent="0.25">
      <c r="BA39870" s="90" t="s">
        <v>44533</v>
      </c>
      <c r="BB39870" s="90" t="s">
        <v>1104</v>
      </c>
      <c r="BC39870" s="90" t="s">
        <v>44511</v>
      </c>
      <c r="BD39870" s="423" t="s">
        <v>1301</v>
      </c>
    </row>
    <row r="39871" spans="53:56" ht="15" x14ac:dyDescent="0.25">
      <c r="BA39871" s="91" t="s">
        <v>44534</v>
      </c>
      <c r="BB39871" s="91" t="s">
        <v>1104</v>
      </c>
      <c r="BC39871" s="91" t="s">
        <v>44326</v>
      </c>
      <c r="BD39871" s="423" t="s">
        <v>1301</v>
      </c>
    </row>
    <row r="39872" spans="53:56" ht="15" x14ac:dyDescent="0.25">
      <c r="BA39872" s="90" t="s">
        <v>44535</v>
      </c>
      <c r="BB39872" s="90" t="s">
        <v>1104</v>
      </c>
      <c r="BC39872" s="90" t="s">
        <v>44511</v>
      </c>
      <c r="BD39872" s="423" t="s">
        <v>1301</v>
      </c>
    </row>
    <row r="39873" spans="53:56" ht="15" x14ac:dyDescent="0.25">
      <c r="BA39873" s="91" t="s">
        <v>44536</v>
      </c>
      <c r="BB39873" s="91" t="s">
        <v>1104</v>
      </c>
      <c r="BC39873" s="91" t="s">
        <v>44511</v>
      </c>
      <c r="BD39873" s="423" t="s">
        <v>1301</v>
      </c>
    </row>
    <row r="39874" spans="53:56" ht="15" x14ac:dyDescent="0.25">
      <c r="BA39874" s="90" t="s">
        <v>44537</v>
      </c>
      <c r="BB39874" s="90" t="s">
        <v>1104</v>
      </c>
      <c r="BC39874" s="90" t="s">
        <v>44511</v>
      </c>
      <c r="BD39874" s="423" t="s">
        <v>1301</v>
      </c>
    </row>
    <row r="39875" spans="53:56" ht="15" x14ac:dyDescent="0.25">
      <c r="BA39875" s="91" t="s">
        <v>44538</v>
      </c>
      <c r="BB39875" s="91" t="s">
        <v>1104</v>
      </c>
      <c r="BC39875" s="91" t="s">
        <v>44495</v>
      </c>
      <c r="BD39875" s="423" t="s">
        <v>1301</v>
      </c>
    </row>
    <row r="39876" spans="53:56" ht="15" x14ac:dyDescent="0.25">
      <c r="BA39876" s="90" t="s">
        <v>44539</v>
      </c>
      <c r="BB39876" s="90" t="s">
        <v>1104</v>
      </c>
      <c r="BC39876" s="90" t="s">
        <v>44500</v>
      </c>
      <c r="BD39876" s="423" t="s">
        <v>1301</v>
      </c>
    </row>
    <row r="39877" spans="53:56" ht="15" x14ac:dyDescent="0.25">
      <c r="BA39877" s="91" t="s">
        <v>44540</v>
      </c>
      <c r="BB39877" s="91" t="s">
        <v>1104</v>
      </c>
      <c r="BC39877" s="91" t="s">
        <v>44495</v>
      </c>
      <c r="BD39877" s="423" t="s">
        <v>1301</v>
      </c>
    </row>
    <row r="39878" spans="53:56" ht="15" x14ac:dyDescent="0.25">
      <c r="BA39878" s="90" t="s">
        <v>44541</v>
      </c>
      <c r="BB39878" s="90" t="s">
        <v>1104</v>
      </c>
      <c r="BC39878" s="90" t="s">
        <v>44495</v>
      </c>
      <c r="BD39878" s="423" t="s">
        <v>1301</v>
      </c>
    </row>
    <row r="39879" spans="53:56" ht="15" x14ac:dyDescent="0.25">
      <c r="BA39879" s="91" t="s">
        <v>44542</v>
      </c>
      <c r="BB39879" s="91" t="s">
        <v>1104</v>
      </c>
      <c r="BC39879" s="91" t="s">
        <v>44495</v>
      </c>
      <c r="BD39879" s="423" t="s">
        <v>1301</v>
      </c>
    </row>
    <row r="39880" spans="53:56" ht="15" x14ac:dyDescent="0.25">
      <c r="BA39880" s="90" t="s">
        <v>44543</v>
      </c>
      <c r="BB39880" s="90" t="s">
        <v>1104</v>
      </c>
      <c r="BC39880" s="90" t="s">
        <v>44495</v>
      </c>
      <c r="BD39880" s="423" t="s">
        <v>1301</v>
      </c>
    </row>
    <row r="39881" spans="53:56" ht="15" x14ac:dyDescent="0.25">
      <c r="BA39881" s="91" t="s">
        <v>44544</v>
      </c>
      <c r="BB39881" s="91" t="s">
        <v>1104</v>
      </c>
      <c r="BC39881" s="91" t="s">
        <v>44495</v>
      </c>
      <c r="BD39881" s="423" t="s">
        <v>1301</v>
      </c>
    </row>
    <row r="39882" spans="53:56" ht="15" x14ac:dyDescent="0.25">
      <c r="BA39882" s="90" t="s">
        <v>44545</v>
      </c>
      <c r="BB39882" s="90" t="s">
        <v>1104</v>
      </c>
      <c r="BC39882" s="90" t="s">
        <v>44495</v>
      </c>
      <c r="BD39882" s="423" t="s">
        <v>1301</v>
      </c>
    </row>
    <row r="39883" spans="53:56" ht="15" x14ac:dyDescent="0.25">
      <c r="BA39883" s="91" t="s">
        <v>44546</v>
      </c>
      <c r="BB39883" s="91" t="s">
        <v>1104</v>
      </c>
      <c r="BC39883" s="91" t="s">
        <v>44511</v>
      </c>
      <c r="BD39883" s="423" t="s">
        <v>1301</v>
      </c>
    </row>
    <row r="39884" spans="53:56" ht="15" x14ac:dyDescent="0.25">
      <c r="BA39884" s="90" t="s">
        <v>44547</v>
      </c>
      <c r="BB39884" s="90" t="s">
        <v>1104</v>
      </c>
      <c r="BC39884" s="90" t="s">
        <v>44511</v>
      </c>
      <c r="BD39884" s="423" t="s">
        <v>1301</v>
      </c>
    </row>
    <row r="39885" spans="53:56" ht="15" x14ac:dyDescent="0.25">
      <c r="BA39885" s="91" t="s">
        <v>44548</v>
      </c>
      <c r="BB39885" s="91" t="s">
        <v>1104</v>
      </c>
      <c r="BC39885" s="91" t="s">
        <v>44511</v>
      </c>
      <c r="BD39885" s="423" t="s">
        <v>1301</v>
      </c>
    </row>
    <row r="39886" spans="53:56" ht="15" x14ac:dyDescent="0.25">
      <c r="BA39886" s="90" t="s">
        <v>44549</v>
      </c>
      <c r="BB39886" s="90" t="s">
        <v>1104</v>
      </c>
      <c r="BC39886" s="90" t="s">
        <v>44495</v>
      </c>
      <c r="BD39886" s="423" t="s">
        <v>1301</v>
      </c>
    </row>
    <row r="39887" spans="53:56" ht="15" x14ac:dyDescent="0.25">
      <c r="BA39887" s="91" t="s">
        <v>44550</v>
      </c>
      <c r="BB39887" s="91" t="s">
        <v>1104</v>
      </c>
      <c r="BC39887" s="473" t="s">
        <v>44551</v>
      </c>
      <c r="BD39887" s="423" t="s">
        <v>1301</v>
      </c>
    </row>
    <row r="39888" spans="53:56" ht="15" x14ac:dyDescent="0.25">
      <c r="BA39888" s="90" t="s">
        <v>44552</v>
      </c>
      <c r="BB39888" s="90" t="s">
        <v>1104</v>
      </c>
      <c r="BC39888" s="90" t="s">
        <v>44495</v>
      </c>
      <c r="BD39888" s="423" t="s">
        <v>1301</v>
      </c>
    </row>
    <row r="39889" spans="53:56" ht="15" x14ac:dyDescent="0.25">
      <c r="BA39889" s="90" t="s">
        <v>44553</v>
      </c>
      <c r="BB39889" s="90" t="s">
        <v>1104</v>
      </c>
      <c r="BC39889" s="90" t="s">
        <v>44495</v>
      </c>
      <c r="BD39889" s="423" t="s">
        <v>1301</v>
      </c>
    </row>
    <row r="39890" spans="53:56" ht="15" x14ac:dyDescent="0.25">
      <c r="BA39890" s="91" t="s">
        <v>44554</v>
      </c>
      <c r="BB39890" s="91" t="s">
        <v>1104</v>
      </c>
      <c r="BC39890" s="91" t="s">
        <v>44511</v>
      </c>
      <c r="BD39890" s="423" t="s">
        <v>1301</v>
      </c>
    </row>
    <row r="39891" spans="53:56" ht="15" x14ac:dyDescent="0.25">
      <c r="BA39891" s="90" t="s">
        <v>44555</v>
      </c>
      <c r="BB39891" s="90" t="s">
        <v>1104</v>
      </c>
      <c r="BC39891" s="90" t="s">
        <v>44511</v>
      </c>
      <c r="BD39891" s="423" t="s">
        <v>1301</v>
      </c>
    </row>
    <row r="39892" spans="53:56" ht="15" x14ac:dyDescent="0.25">
      <c r="BA39892" s="91" t="s">
        <v>44556</v>
      </c>
      <c r="BB39892" s="91" t="s">
        <v>1104</v>
      </c>
      <c r="BC39892" s="91" t="s">
        <v>44511</v>
      </c>
      <c r="BD39892" s="423" t="s">
        <v>1301</v>
      </c>
    </row>
    <row r="39893" spans="53:56" ht="15" x14ac:dyDescent="0.25">
      <c r="BA39893" s="91" t="s">
        <v>44557</v>
      </c>
      <c r="BB39893" s="91" t="s">
        <v>1104</v>
      </c>
      <c r="BC39893" s="91" t="s">
        <v>44495</v>
      </c>
      <c r="BD39893" s="423" t="s">
        <v>1301</v>
      </c>
    </row>
    <row r="39894" spans="53:56" ht="15" x14ac:dyDescent="0.25">
      <c r="BA39894" s="90" t="s">
        <v>44558</v>
      </c>
      <c r="BB39894" s="90" t="s">
        <v>1104</v>
      </c>
      <c r="BC39894" s="90" t="s">
        <v>44511</v>
      </c>
      <c r="BD39894" s="423" t="s">
        <v>1301</v>
      </c>
    </row>
    <row r="39895" spans="53:56" ht="15" x14ac:dyDescent="0.25">
      <c r="BA39895" s="91" t="s">
        <v>44559</v>
      </c>
      <c r="BB39895" s="91" t="s">
        <v>1104</v>
      </c>
      <c r="BC39895" s="91" t="s">
        <v>44511</v>
      </c>
      <c r="BD39895" s="423" t="s">
        <v>1301</v>
      </c>
    </row>
    <row r="39896" spans="53:56" ht="15" x14ac:dyDescent="0.25">
      <c r="BA39896" s="90" t="s">
        <v>44560</v>
      </c>
      <c r="BB39896" s="90" t="s">
        <v>1104</v>
      </c>
      <c r="BC39896" s="90" t="s">
        <v>44495</v>
      </c>
      <c r="BD39896" s="423" t="s">
        <v>1301</v>
      </c>
    </row>
    <row r="39897" spans="53:56" ht="15" x14ac:dyDescent="0.25">
      <c r="BA39897" s="91" t="s">
        <v>44561</v>
      </c>
      <c r="BB39897" s="91" t="s">
        <v>1104</v>
      </c>
      <c r="BC39897" s="91" t="s">
        <v>44289</v>
      </c>
      <c r="BD39897" s="423" t="s">
        <v>1301</v>
      </c>
    </row>
    <row r="39898" spans="53:56" ht="15" x14ac:dyDescent="0.25">
      <c r="BA39898" s="90" t="s">
        <v>44562</v>
      </c>
      <c r="BB39898" s="90" t="s">
        <v>1104</v>
      </c>
      <c r="BC39898" s="90" t="s">
        <v>44289</v>
      </c>
      <c r="BD39898" s="423" t="s">
        <v>1301</v>
      </c>
    </row>
    <row r="39899" spans="53:56" ht="15" x14ac:dyDescent="0.25">
      <c r="BA39899" s="90" t="s">
        <v>44563</v>
      </c>
      <c r="BB39899" s="90" t="s">
        <v>1104</v>
      </c>
      <c r="BC39899" s="90" t="s">
        <v>44289</v>
      </c>
      <c r="BD39899" s="423" t="s">
        <v>1301</v>
      </c>
    </row>
    <row r="39900" spans="53:56" ht="15" x14ac:dyDescent="0.25">
      <c r="BA39900" s="91" t="s">
        <v>44564</v>
      </c>
      <c r="BB39900" s="91" t="s">
        <v>1104</v>
      </c>
      <c r="BC39900" s="91" t="s">
        <v>44289</v>
      </c>
      <c r="BD39900" s="423" t="s">
        <v>1301</v>
      </c>
    </row>
    <row r="39901" spans="53:56" ht="15" x14ac:dyDescent="0.25">
      <c r="BA39901" s="91" t="s">
        <v>44565</v>
      </c>
      <c r="BB39901" s="91" t="s">
        <v>1104</v>
      </c>
      <c r="BC39901" s="91" t="s">
        <v>44289</v>
      </c>
      <c r="BD39901" s="423" t="s">
        <v>1301</v>
      </c>
    </row>
    <row r="39902" spans="53:56" ht="15" x14ac:dyDescent="0.25">
      <c r="BA39902" s="90" t="s">
        <v>44566</v>
      </c>
      <c r="BB39902" s="90" t="s">
        <v>1104</v>
      </c>
      <c r="BC39902" s="90" t="s">
        <v>44289</v>
      </c>
      <c r="BD39902" s="423" t="s">
        <v>1301</v>
      </c>
    </row>
    <row r="39903" spans="53:56" ht="15" x14ac:dyDescent="0.25">
      <c r="BA39903" s="91" t="s">
        <v>44567</v>
      </c>
      <c r="BB39903" s="91" t="s">
        <v>1104</v>
      </c>
      <c r="BC39903" s="91" t="s">
        <v>44289</v>
      </c>
      <c r="BD39903" s="423" t="s">
        <v>1301</v>
      </c>
    </row>
    <row r="39904" spans="53:56" ht="15" x14ac:dyDescent="0.25">
      <c r="BA39904" s="91" t="s">
        <v>44568</v>
      </c>
      <c r="BB39904" s="91" t="s">
        <v>1104</v>
      </c>
      <c r="BC39904" s="91" t="s">
        <v>44289</v>
      </c>
      <c r="BD39904" s="423" t="s">
        <v>1301</v>
      </c>
    </row>
    <row r="39905" spans="53:56" ht="15" x14ac:dyDescent="0.25">
      <c r="BA39905" s="90" t="s">
        <v>44569</v>
      </c>
      <c r="BB39905" s="90" t="s">
        <v>1104</v>
      </c>
      <c r="BC39905" s="90" t="s">
        <v>44289</v>
      </c>
      <c r="BD39905" s="423" t="s">
        <v>1301</v>
      </c>
    </row>
    <row r="39906" spans="53:56" ht="15" x14ac:dyDescent="0.25">
      <c r="BA39906" s="90" t="s">
        <v>44570</v>
      </c>
      <c r="BB39906" s="90" t="s">
        <v>1104</v>
      </c>
      <c r="BC39906" s="90" t="s">
        <v>44289</v>
      </c>
      <c r="BD39906" s="423" t="s">
        <v>1301</v>
      </c>
    </row>
    <row r="39907" spans="53:56" ht="15" x14ac:dyDescent="0.25">
      <c r="BA39907" s="91" t="s">
        <v>44571</v>
      </c>
      <c r="BB39907" s="91" t="s">
        <v>1104</v>
      </c>
      <c r="BC39907" s="91" t="s">
        <v>44289</v>
      </c>
      <c r="BD39907" s="423" t="s">
        <v>1301</v>
      </c>
    </row>
    <row r="39908" spans="53:56" ht="15" x14ac:dyDescent="0.25">
      <c r="BA39908" s="90" t="s">
        <v>44572</v>
      </c>
      <c r="BB39908" s="90" t="s">
        <v>1104</v>
      </c>
      <c r="BC39908" s="90" t="s">
        <v>44289</v>
      </c>
      <c r="BD39908" s="423" t="s">
        <v>1301</v>
      </c>
    </row>
    <row r="39909" spans="53:56" ht="15" x14ac:dyDescent="0.25">
      <c r="BA39909" s="90" t="s">
        <v>44573</v>
      </c>
      <c r="BB39909" s="90" t="s">
        <v>1104</v>
      </c>
      <c r="BC39909" s="90" t="s">
        <v>44289</v>
      </c>
      <c r="BD39909" s="423" t="s">
        <v>1301</v>
      </c>
    </row>
    <row r="39910" spans="53:56" ht="15" x14ac:dyDescent="0.25">
      <c r="BA39910" s="91" t="s">
        <v>44574</v>
      </c>
      <c r="BB39910" s="91" t="s">
        <v>1104</v>
      </c>
      <c r="BC39910" s="91" t="s">
        <v>44289</v>
      </c>
      <c r="BD39910" s="423" t="s">
        <v>1301</v>
      </c>
    </row>
    <row r="39911" spans="53:56" ht="15" x14ac:dyDescent="0.25">
      <c r="BA39911" s="90" t="s">
        <v>44575</v>
      </c>
      <c r="BB39911" s="90" t="s">
        <v>1104</v>
      </c>
      <c r="BC39911" s="90" t="s">
        <v>44289</v>
      </c>
      <c r="BD39911" s="423" t="s">
        <v>1301</v>
      </c>
    </row>
    <row r="39912" spans="53:56" ht="15" x14ac:dyDescent="0.25">
      <c r="BA39912" s="91" t="s">
        <v>44576</v>
      </c>
      <c r="BB39912" s="91" t="s">
        <v>1104</v>
      </c>
      <c r="BC39912" s="91" t="s">
        <v>44289</v>
      </c>
      <c r="BD39912" s="423" t="s">
        <v>1301</v>
      </c>
    </row>
    <row r="39913" spans="53:56" ht="15" x14ac:dyDescent="0.25">
      <c r="BA39913" s="91" t="s">
        <v>44577</v>
      </c>
      <c r="BB39913" s="91" t="s">
        <v>1104</v>
      </c>
      <c r="BC39913" s="91" t="s">
        <v>44289</v>
      </c>
      <c r="BD39913" s="423" t="s">
        <v>1301</v>
      </c>
    </row>
    <row r="39914" spans="53:56" ht="15" x14ac:dyDescent="0.25">
      <c r="BA39914" s="90" t="s">
        <v>44578</v>
      </c>
      <c r="BB39914" s="90" t="s">
        <v>1104</v>
      </c>
      <c r="BC39914" s="90" t="s">
        <v>44289</v>
      </c>
      <c r="BD39914" s="423" t="s">
        <v>1301</v>
      </c>
    </row>
    <row r="39915" spans="53:56" ht="15" x14ac:dyDescent="0.25">
      <c r="BA39915" s="91" t="s">
        <v>44579</v>
      </c>
      <c r="BB39915" s="91" t="s">
        <v>1104</v>
      </c>
      <c r="BC39915" s="91" t="s">
        <v>44289</v>
      </c>
      <c r="BD39915" s="423" t="s">
        <v>1301</v>
      </c>
    </row>
    <row r="39916" spans="53:56" ht="15" x14ac:dyDescent="0.25">
      <c r="BA39916" s="90" t="s">
        <v>44580</v>
      </c>
      <c r="BB39916" s="90" t="s">
        <v>1104</v>
      </c>
      <c r="BC39916" s="90" t="s">
        <v>44289</v>
      </c>
      <c r="BD39916" s="423" t="s">
        <v>1301</v>
      </c>
    </row>
    <row r="39917" spans="53:56" ht="15" x14ac:dyDescent="0.25">
      <c r="BA39917" s="90" t="s">
        <v>44581</v>
      </c>
      <c r="BB39917" s="90" t="s">
        <v>1104</v>
      </c>
      <c r="BC39917" s="90" t="s">
        <v>44289</v>
      </c>
      <c r="BD39917" s="423" t="s">
        <v>1301</v>
      </c>
    </row>
    <row r="39918" spans="53:56" ht="15" x14ac:dyDescent="0.25">
      <c r="BA39918" s="91" t="s">
        <v>44582</v>
      </c>
      <c r="BB39918" s="91" t="s">
        <v>1104</v>
      </c>
      <c r="BC39918" s="91" t="s">
        <v>44289</v>
      </c>
      <c r="BD39918" s="423" t="s">
        <v>1301</v>
      </c>
    </row>
    <row r="39919" spans="53:56" ht="15" x14ac:dyDescent="0.25">
      <c r="BA39919" s="90" t="s">
        <v>44583</v>
      </c>
      <c r="BB39919" s="90" t="s">
        <v>1104</v>
      </c>
      <c r="BC39919" s="90" t="s">
        <v>44289</v>
      </c>
      <c r="BD39919" s="423" t="s">
        <v>1301</v>
      </c>
    </row>
    <row r="39920" spans="53:56" ht="15" x14ac:dyDescent="0.25">
      <c r="BA39920" s="91" t="s">
        <v>44584</v>
      </c>
      <c r="BB39920" s="91" t="s">
        <v>1104</v>
      </c>
      <c r="BC39920" s="91" t="s">
        <v>44289</v>
      </c>
      <c r="BD39920" s="423" t="s">
        <v>1301</v>
      </c>
    </row>
    <row r="39921" spans="53:56" ht="15" x14ac:dyDescent="0.25">
      <c r="BA39921" s="91" t="s">
        <v>44585</v>
      </c>
      <c r="BB39921" s="91" t="s">
        <v>1104</v>
      </c>
      <c r="BC39921" s="91" t="s">
        <v>44511</v>
      </c>
      <c r="BD39921" s="423" t="s">
        <v>1301</v>
      </c>
    </row>
    <row r="39922" spans="53:56" ht="15" x14ac:dyDescent="0.25">
      <c r="BA39922" s="90" t="s">
        <v>44586</v>
      </c>
      <c r="BB39922" s="90" t="s">
        <v>1104</v>
      </c>
      <c r="BC39922" s="90" t="s">
        <v>44289</v>
      </c>
      <c r="BD39922" s="423" t="s">
        <v>1301</v>
      </c>
    </row>
    <row r="39923" spans="53:56" ht="15" x14ac:dyDescent="0.25">
      <c r="BA39923" s="91" t="s">
        <v>44587</v>
      </c>
      <c r="BB39923" s="91" t="s">
        <v>1104</v>
      </c>
      <c r="BC39923" s="91" t="s">
        <v>44289</v>
      </c>
      <c r="BD39923" s="423" t="s">
        <v>1301</v>
      </c>
    </row>
    <row r="39924" spans="53:56" ht="15" x14ac:dyDescent="0.25">
      <c r="BA39924" s="90" t="s">
        <v>44588</v>
      </c>
      <c r="BB39924" s="90" t="s">
        <v>1104</v>
      </c>
      <c r="BC39924" s="90" t="s">
        <v>44511</v>
      </c>
      <c r="BD39924" s="423" t="s">
        <v>1301</v>
      </c>
    </row>
    <row r="39925" spans="53:56" ht="15" x14ac:dyDescent="0.25">
      <c r="BA39925" s="91" t="s">
        <v>44589</v>
      </c>
      <c r="BB39925" s="91" t="s">
        <v>1104</v>
      </c>
      <c r="BC39925" s="91" t="s">
        <v>44289</v>
      </c>
      <c r="BD39925" s="423" t="s">
        <v>1301</v>
      </c>
    </row>
    <row r="39926" spans="53:56" ht="15" x14ac:dyDescent="0.25">
      <c r="BA39926" s="90" t="s">
        <v>44590</v>
      </c>
      <c r="BB39926" s="90" t="s">
        <v>1104</v>
      </c>
      <c r="BC39926" s="90" t="s">
        <v>44289</v>
      </c>
      <c r="BD39926" s="423" t="s">
        <v>1301</v>
      </c>
    </row>
    <row r="39927" spans="53:56" ht="15" x14ac:dyDescent="0.25">
      <c r="BA39927" s="90" t="s">
        <v>44591</v>
      </c>
      <c r="BB39927" s="90" t="s">
        <v>1104</v>
      </c>
      <c r="BC39927" s="90" t="s">
        <v>44289</v>
      </c>
      <c r="BD39927" s="423" t="s">
        <v>1301</v>
      </c>
    </row>
    <row r="39928" spans="53:56" ht="15" x14ac:dyDescent="0.25">
      <c r="BA39928" s="91" t="s">
        <v>44592</v>
      </c>
      <c r="BB39928" s="91" t="s">
        <v>1104</v>
      </c>
      <c r="BC39928" s="91" t="s">
        <v>44289</v>
      </c>
      <c r="BD39928" s="423" t="s">
        <v>1301</v>
      </c>
    </row>
    <row r="39929" spans="53:56" ht="15" x14ac:dyDescent="0.25">
      <c r="BA39929" s="90" t="s">
        <v>44593</v>
      </c>
      <c r="BB39929" s="90" t="s">
        <v>1104</v>
      </c>
      <c r="BC39929" s="90" t="s">
        <v>44511</v>
      </c>
      <c r="BD39929" s="423" t="s">
        <v>1301</v>
      </c>
    </row>
    <row r="39930" spans="53:56" ht="15" x14ac:dyDescent="0.25">
      <c r="BA39930" s="91" t="s">
        <v>44594</v>
      </c>
      <c r="BB39930" s="91" t="s">
        <v>1104</v>
      </c>
      <c r="BC39930" s="91" t="s">
        <v>44326</v>
      </c>
      <c r="BD39930" s="423" t="s">
        <v>1301</v>
      </c>
    </row>
    <row r="39931" spans="53:56" ht="15" x14ac:dyDescent="0.25">
      <c r="BA39931" s="91" t="s">
        <v>44595</v>
      </c>
      <c r="BB39931" s="91" t="s">
        <v>1104</v>
      </c>
      <c r="BC39931" s="91" t="s">
        <v>44326</v>
      </c>
      <c r="BD39931" s="423" t="s">
        <v>1301</v>
      </c>
    </row>
    <row r="39932" spans="53:56" ht="15" x14ac:dyDescent="0.25">
      <c r="BA39932" s="90" t="s">
        <v>44596</v>
      </c>
      <c r="BB39932" s="90" t="s">
        <v>1104</v>
      </c>
      <c r="BC39932" s="90" t="s">
        <v>44326</v>
      </c>
      <c r="BD39932" s="423" t="s">
        <v>1301</v>
      </c>
    </row>
    <row r="39933" spans="53:56" ht="15" x14ac:dyDescent="0.25">
      <c r="BA39933" s="91" t="s">
        <v>44597</v>
      </c>
      <c r="BB39933" s="91" t="s">
        <v>1104</v>
      </c>
      <c r="BC39933" s="91" t="s">
        <v>44326</v>
      </c>
      <c r="BD39933" s="423" t="s">
        <v>1301</v>
      </c>
    </row>
    <row r="39934" spans="53:56" ht="15" x14ac:dyDescent="0.25">
      <c r="BA39934" s="90" t="s">
        <v>44598</v>
      </c>
      <c r="BB39934" s="90" t="s">
        <v>1104</v>
      </c>
      <c r="BC39934" s="90" t="s">
        <v>44326</v>
      </c>
      <c r="BD39934" s="423" t="s">
        <v>1301</v>
      </c>
    </row>
    <row r="39935" spans="53:56" ht="15" x14ac:dyDescent="0.25">
      <c r="BA39935" s="90" t="s">
        <v>44599</v>
      </c>
      <c r="BB39935" s="90" t="s">
        <v>1104</v>
      </c>
      <c r="BC39935" s="90" t="s">
        <v>44326</v>
      </c>
      <c r="BD39935" s="423" t="s">
        <v>1301</v>
      </c>
    </row>
    <row r="39936" spans="53:56" ht="15" x14ac:dyDescent="0.25">
      <c r="BA39936" s="91" t="s">
        <v>44600</v>
      </c>
      <c r="BB39936" s="91" t="s">
        <v>1104</v>
      </c>
      <c r="BC39936" s="91" t="s">
        <v>44326</v>
      </c>
      <c r="BD39936" s="423" t="s">
        <v>1301</v>
      </c>
    </row>
    <row r="39937" spans="53:56" ht="15" x14ac:dyDescent="0.25">
      <c r="BA39937" s="91" t="s">
        <v>44601</v>
      </c>
      <c r="BB39937" s="91" t="s">
        <v>1104</v>
      </c>
      <c r="BC39937" s="91" t="s">
        <v>44326</v>
      </c>
      <c r="BD39937" s="423" t="s">
        <v>1301</v>
      </c>
    </row>
    <row r="39938" spans="53:56" ht="15" x14ac:dyDescent="0.25">
      <c r="BA39938" s="90" t="s">
        <v>44602</v>
      </c>
      <c r="BB39938" s="90" t="s">
        <v>1104</v>
      </c>
      <c r="BC39938" s="90" t="s">
        <v>44326</v>
      </c>
      <c r="BD39938" s="423" t="s">
        <v>1301</v>
      </c>
    </row>
    <row r="39939" spans="53:56" ht="15" x14ac:dyDescent="0.25">
      <c r="BA39939" s="91" t="s">
        <v>44603</v>
      </c>
      <c r="BB39939" s="91" t="s">
        <v>1104</v>
      </c>
      <c r="BC39939" s="91" t="s">
        <v>44326</v>
      </c>
      <c r="BD39939" s="423" t="s">
        <v>1301</v>
      </c>
    </row>
    <row r="39940" spans="53:56" ht="15" x14ac:dyDescent="0.25">
      <c r="BA39940" s="91" t="s">
        <v>44604</v>
      </c>
      <c r="BB39940" s="91" t="s">
        <v>1104</v>
      </c>
      <c r="BC39940" s="91" t="s">
        <v>44326</v>
      </c>
      <c r="BD39940" s="423" t="s">
        <v>1301</v>
      </c>
    </row>
    <row r="39941" spans="53:56" ht="15" x14ac:dyDescent="0.25">
      <c r="BA39941" s="90" t="s">
        <v>44605</v>
      </c>
      <c r="BB39941" s="90" t="s">
        <v>1104</v>
      </c>
      <c r="BC39941" s="90" t="s">
        <v>44326</v>
      </c>
      <c r="BD39941" s="423" t="s">
        <v>1301</v>
      </c>
    </row>
    <row r="39942" spans="53:56" ht="15" x14ac:dyDescent="0.25">
      <c r="BA39942" s="91" t="s">
        <v>44606</v>
      </c>
      <c r="BB39942" s="91" t="s">
        <v>1104</v>
      </c>
      <c r="BC39942" s="91" t="s">
        <v>44326</v>
      </c>
      <c r="BD39942" s="423" t="s">
        <v>1301</v>
      </c>
    </row>
    <row r="39943" spans="53:56" ht="15" x14ac:dyDescent="0.25">
      <c r="BA39943" s="90" t="s">
        <v>44607</v>
      </c>
      <c r="BB39943" s="90" t="s">
        <v>1104</v>
      </c>
      <c r="BC39943" s="90" t="s">
        <v>44326</v>
      </c>
      <c r="BD39943" s="423" t="s">
        <v>1301</v>
      </c>
    </row>
    <row r="39944" spans="53:56" ht="15" x14ac:dyDescent="0.25">
      <c r="BA39944" s="90" t="s">
        <v>44608</v>
      </c>
      <c r="BB39944" s="90" t="s">
        <v>1104</v>
      </c>
      <c r="BC39944" s="90" t="s">
        <v>44326</v>
      </c>
      <c r="BD39944" s="423" t="s">
        <v>1301</v>
      </c>
    </row>
    <row r="39945" spans="53:56" ht="15" x14ac:dyDescent="0.25">
      <c r="BA39945" s="91" t="s">
        <v>44609</v>
      </c>
      <c r="BB39945" s="91" t="s">
        <v>1104</v>
      </c>
      <c r="BC39945" s="91" t="s">
        <v>44326</v>
      </c>
      <c r="BD39945" s="423" t="s">
        <v>1301</v>
      </c>
    </row>
    <row r="39946" spans="53:56" ht="15" x14ac:dyDescent="0.25">
      <c r="BA39946" s="90" t="s">
        <v>44610</v>
      </c>
      <c r="BB39946" s="90" t="s">
        <v>1104</v>
      </c>
      <c r="BC39946" s="90" t="s">
        <v>44326</v>
      </c>
      <c r="BD39946" s="423" t="s">
        <v>1301</v>
      </c>
    </row>
    <row r="39947" spans="53:56" ht="15" x14ac:dyDescent="0.25">
      <c r="BA39947" s="90" t="s">
        <v>44611</v>
      </c>
      <c r="BB39947" s="90" t="s">
        <v>1104</v>
      </c>
      <c r="BC39947" s="90" t="s">
        <v>44326</v>
      </c>
      <c r="BD39947" s="423" t="s">
        <v>1301</v>
      </c>
    </row>
    <row r="39948" spans="53:56" ht="15" x14ac:dyDescent="0.25">
      <c r="BA39948" s="91" t="s">
        <v>44612</v>
      </c>
      <c r="BB39948" s="91" t="s">
        <v>1104</v>
      </c>
      <c r="BC39948" s="91" t="s">
        <v>44511</v>
      </c>
      <c r="BD39948" s="423" t="s">
        <v>1301</v>
      </c>
    </row>
    <row r="39949" spans="53:56" ht="15" x14ac:dyDescent="0.25">
      <c r="BA39949" s="91" t="s">
        <v>44613</v>
      </c>
      <c r="BB39949" s="91" t="s">
        <v>1104</v>
      </c>
      <c r="BC39949" s="91" t="s">
        <v>44326</v>
      </c>
      <c r="BD39949" s="423" t="s">
        <v>1301</v>
      </c>
    </row>
    <row r="39950" spans="53:56" ht="15" x14ac:dyDescent="0.25">
      <c r="BA39950" s="90" t="s">
        <v>44614</v>
      </c>
      <c r="BB39950" s="90" t="s">
        <v>1104</v>
      </c>
      <c r="BC39950" s="90" t="s">
        <v>44326</v>
      </c>
      <c r="BD39950" s="423" t="s">
        <v>1301</v>
      </c>
    </row>
    <row r="39951" spans="53:56" ht="15" x14ac:dyDescent="0.25">
      <c r="BA39951" s="91" t="s">
        <v>44615</v>
      </c>
      <c r="BB39951" s="91" t="s">
        <v>1104</v>
      </c>
      <c r="BC39951" s="91" t="s">
        <v>44326</v>
      </c>
      <c r="BD39951" s="423" t="s">
        <v>1301</v>
      </c>
    </row>
    <row r="39952" spans="53:56" ht="15" x14ac:dyDescent="0.25">
      <c r="BA39952" s="90" t="s">
        <v>44616</v>
      </c>
      <c r="BB39952" s="90" t="s">
        <v>1104</v>
      </c>
      <c r="BC39952" s="90" t="s">
        <v>44326</v>
      </c>
      <c r="BD39952" s="423" t="s">
        <v>1301</v>
      </c>
    </row>
    <row r="39953" spans="53:56" ht="15" x14ac:dyDescent="0.25">
      <c r="BA39953" s="90" t="s">
        <v>44617</v>
      </c>
      <c r="BB39953" s="90" t="s">
        <v>1104</v>
      </c>
      <c r="BC39953" s="90" t="s">
        <v>44326</v>
      </c>
      <c r="BD39953" s="423" t="s">
        <v>1301</v>
      </c>
    </row>
    <row r="39954" spans="53:56" ht="15" x14ac:dyDescent="0.25">
      <c r="BA39954" s="91" t="s">
        <v>44618</v>
      </c>
      <c r="BB39954" s="91" t="s">
        <v>1104</v>
      </c>
      <c r="BC39954" s="91" t="s">
        <v>44326</v>
      </c>
      <c r="BD39954" s="423" t="s">
        <v>1301</v>
      </c>
    </row>
    <row r="39955" spans="53:56" ht="15" x14ac:dyDescent="0.25">
      <c r="BA39955" s="90" t="s">
        <v>44619</v>
      </c>
      <c r="BB39955" s="90" t="s">
        <v>1104</v>
      </c>
      <c r="BC39955" s="90" t="s">
        <v>44326</v>
      </c>
      <c r="BD39955" s="423" t="s">
        <v>1301</v>
      </c>
    </row>
    <row r="39956" spans="53:56" ht="15" x14ac:dyDescent="0.25">
      <c r="BA39956" s="91" t="s">
        <v>44620</v>
      </c>
      <c r="BB39956" s="91" t="s">
        <v>1104</v>
      </c>
      <c r="BC39956" s="91" t="s">
        <v>44326</v>
      </c>
      <c r="BD39956" s="423" t="s">
        <v>1301</v>
      </c>
    </row>
    <row r="39957" spans="53:56" ht="15" x14ac:dyDescent="0.25">
      <c r="BA39957" s="91" t="s">
        <v>44621</v>
      </c>
      <c r="BB39957" s="91" t="s">
        <v>1104</v>
      </c>
      <c r="BC39957" s="91" t="s">
        <v>44326</v>
      </c>
      <c r="BD39957" s="423" t="s">
        <v>1301</v>
      </c>
    </row>
    <row r="39958" spans="53:56" ht="15" x14ac:dyDescent="0.25">
      <c r="BA39958" s="90" t="s">
        <v>44622</v>
      </c>
      <c r="BB39958" s="90" t="s">
        <v>1104</v>
      </c>
      <c r="BC39958" s="90" t="s">
        <v>44326</v>
      </c>
      <c r="BD39958" s="423" t="s">
        <v>1301</v>
      </c>
    </row>
    <row r="39959" spans="53:56" ht="15" x14ac:dyDescent="0.25">
      <c r="BA39959" s="90" t="s">
        <v>44623</v>
      </c>
      <c r="BB39959" s="90" t="s">
        <v>1104</v>
      </c>
      <c r="BC39959" s="90" t="s">
        <v>44326</v>
      </c>
      <c r="BD39959" s="423" t="s">
        <v>1301</v>
      </c>
    </row>
    <row r="39960" spans="53:56" ht="15" x14ac:dyDescent="0.25">
      <c r="BA39960" s="91" t="s">
        <v>44624</v>
      </c>
      <c r="BB39960" s="91" t="s">
        <v>1104</v>
      </c>
      <c r="BC39960" s="91" t="s">
        <v>44500</v>
      </c>
      <c r="BD39960" s="423" t="s">
        <v>1301</v>
      </c>
    </row>
    <row r="39961" spans="53:56" ht="15" x14ac:dyDescent="0.25">
      <c r="BA39961" s="90" t="s">
        <v>44625</v>
      </c>
      <c r="BB39961" s="90" t="s">
        <v>1104</v>
      </c>
      <c r="BC39961" s="90" t="s">
        <v>44500</v>
      </c>
      <c r="BD39961" s="423" t="s">
        <v>1301</v>
      </c>
    </row>
    <row r="39962" spans="53:56" ht="15" x14ac:dyDescent="0.25">
      <c r="BA39962" s="91" t="s">
        <v>44626</v>
      </c>
      <c r="BB39962" s="91" t="s">
        <v>1104</v>
      </c>
      <c r="BC39962" s="91" t="s">
        <v>44500</v>
      </c>
      <c r="BD39962" s="423" t="s">
        <v>1301</v>
      </c>
    </row>
    <row r="39963" spans="53:56" ht="15" x14ac:dyDescent="0.25">
      <c r="BA39963" s="91" t="s">
        <v>44627</v>
      </c>
      <c r="BB39963" s="91" t="s">
        <v>1104</v>
      </c>
      <c r="BC39963" s="91" t="s">
        <v>44500</v>
      </c>
      <c r="BD39963" s="423" t="s">
        <v>1301</v>
      </c>
    </row>
    <row r="39964" spans="53:56" ht="15" x14ac:dyDescent="0.25">
      <c r="BA39964" s="90" t="s">
        <v>44628</v>
      </c>
      <c r="BB39964" s="90" t="s">
        <v>1104</v>
      </c>
      <c r="BC39964" s="90" t="s">
        <v>44500</v>
      </c>
      <c r="BD39964" s="423" t="s">
        <v>1301</v>
      </c>
    </row>
    <row r="39965" spans="53:56" ht="15" x14ac:dyDescent="0.25">
      <c r="BA39965" s="91" t="s">
        <v>44629</v>
      </c>
      <c r="BB39965" s="91" t="s">
        <v>1104</v>
      </c>
      <c r="BC39965" s="91" t="s">
        <v>44500</v>
      </c>
      <c r="BD39965" s="423" t="s">
        <v>1301</v>
      </c>
    </row>
    <row r="39966" spans="53:56" ht="15" x14ac:dyDescent="0.25">
      <c r="BA39966" s="90" t="s">
        <v>44630</v>
      </c>
      <c r="BB39966" s="90" t="s">
        <v>1104</v>
      </c>
      <c r="BC39966" s="90" t="s">
        <v>44500</v>
      </c>
      <c r="BD39966" s="423" t="s">
        <v>1301</v>
      </c>
    </row>
    <row r="39967" spans="53:56" ht="15" x14ac:dyDescent="0.25">
      <c r="BA39967" s="90" t="s">
        <v>44631</v>
      </c>
      <c r="BB39967" s="90" t="s">
        <v>1104</v>
      </c>
      <c r="BC39967" s="90" t="s">
        <v>44500</v>
      </c>
      <c r="BD39967" s="423" t="s">
        <v>1301</v>
      </c>
    </row>
    <row r="39968" spans="53:56" ht="15" x14ac:dyDescent="0.25">
      <c r="BA39968" s="91" t="s">
        <v>44632</v>
      </c>
      <c r="BB39968" s="91" t="s">
        <v>1104</v>
      </c>
      <c r="BC39968" s="91" t="s">
        <v>44495</v>
      </c>
      <c r="BD39968" s="423" t="s">
        <v>1301</v>
      </c>
    </row>
    <row r="39969" spans="53:56" ht="15" x14ac:dyDescent="0.25">
      <c r="BA39969" s="90" t="s">
        <v>44633</v>
      </c>
      <c r="BB39969" s="90" t="s">
        <v>1104</v>
      </c>
      <c r="BC39969" s="90" t="s">
        <v>44500</v>
      </c>
      <c r="BD39969" s="423" t="s">
        <v>1301</v>
      </c>
    </row>
    <row r="39970" spans="53:56" ht="15" x14ac:dyDescent="0.25">
      <c r="BA39970" s="91" t="s">
        <v>44634</v>
      </c>
      <c r="BB39970" s="91" t="s">
        <v>1104</v>
      </c>
      <c r="BC39970" s="91" t="s">
        <v>44500</v>
      </c>
      <c r="BD39970" s="423" t="s">
        <v>1301</v>
      </c>
    </row>
    <row r="39971" spans="53:56" ht="15" x14ac:dyDescent="0.25">
      <c r="BA39971" s="91" t="s">
        <v>44635</v>
      </c>
      <c r="BB39971" s="91" t="s">
        <v>1104</v>
      </c>
      <c r="BC39971" s="91" t="s">
        <v>44500</v>
      </c>
      <c r="BD39971" s="423" t="s">
        <v>1301</v>
      </c>
    </row>
    <row r="39972" spans="53:56" ht="15" x14ac:dyDescent="0.25">
      <c r="BA39972" s="90" t="s">
        <v>44636</v>
      </c>
      <c r="BB39972" s="90" t="s">
        <v>1104</v>
      </c>
      <c r="BC39972" s="90" t="s">
        <v>44500</v>
      </c>
      <c r="BD39972" s="423" t="s">
        <v>1301</v>
      </c>
    </row>
    <row r="39973" spans="53:56" ht="15" x14ac:dyDescent="0.25">
      <c r="BA39973" s="91" t="s">
        <v>44637</v>
      </c>
      <c r="BB39973" s="91" t="s">
        <v>1104</v>
      </c>
      <c r="BC39973" s="91" t="s">
        <v>44495</v>
      </c>
      <c r="BD39973" s="423" t="s">
        <v>1301</v>
      </c>
    </row>
    <row r="39974" spans="53:56" ht="15" x14ac:dyDescent="0.25">
      <c r="BA39974" s="90" t="s">
        <v>44638</v>
      </c>
      <c r="BB39974" s="90" t="s">
        <v>1104</v>
      </c>
      <c r="BC39974" s="90" t="s">
        <v>44500</v>
      </c>
      <c r="BD39974" s="423" t="s">
        <v>1301</v>
      </c>
    </row>
    <row r="39975" spans="53:56" ht="15" x14ac:dyDescent="0.25">
      <c r="BA39975" s="91" t="s">
        <v>44639</v>
      </c>
      <c r="BB39975" s="91" t="s">
        <v>1104</v>
      </c>
      <c r="BC39975" s="91" t="s">
        <v>44500</v>
      </c>
      <c r="BD39975" s="423" t="s">
        <v>1301</v>
      </c>
    </row>
    <row r="39976" spans="53:56" ht="15" x14ac:dyDescent="0.25">
      <c r="BA39976" s="90" t="s">
        <v>44640</v>
      </c>
      <c r="BB39976" s="90" t="s">
        <v>1104</v>
      </c>
      <c r="BC39976" s="90" t="s">
        <v>44500</v>
      </c>
      <c r="BD39976" s="423" t="s">
        <v>1301</v>
      </c>
    </row>
    <row r="39977" spans="53:56" ht="15" x14ac:dyDescent="0.25">
      <c r="BA39977" s="91" t="s">
        <v>44641</v>
      </c>
      <c r="BB39977" s="91" t="s">
        <v>1104</v>
      </c>
      <c r="BC39977" s="91" t="s">
        <v>44500</v>
      </c>
      <c r="BD39977" s="423" t="s">
        <v>1301</v>
      </c>
    </row>
    <row r="39978" spans="53:56" ht="15" x14ac:dyDescent="0.25">
      <c r="BA39978" s="90" t="s">
        <v>44642</v>
      </c>
      <c r="BB39978" s="90" t="s">
        <v>1104</v>
      </c>
      <c r="BC39978" s="90" t="s">
        <v>44500</v>
      </c>
      <c r="BD39978" s="423" t="s">
        <v>1301</v>
      </c>
    </row>
    <row r="39979" spans="53:56" ht="15" x14ac:dyDescent="0.25">
      <c r="BA39979" s="91" t="s">
        <v>44643</v>
      </c>
      <c r="BB39979" s="91" t="s">
        <v>1104</v>
      </c>
      <c r="BC39979" s="91" t="s">
        <v>44500</v>
      </c>
      <c r="BD39979" s="423" t="s">
        <v>1301</v>
      </c>
    </row>
    <row r="39980" spans="53:56" ht="15" x14ac:dyDescent="0.25">
      <c r="BA39980" s="90" t="s">
        <v>44644</v>
      </c>
      <c r="BB39980" s="90" t="s">
        <v>1104</v>
      </c>
      <c r="BC39980" s="90" t="s">
        <v>44500</v>
      </c>
      <c r="BD39980" s="423" t="s">
        <v>1301</v>
      </c>
    </row>
    <row r="39981" spans="53:56" ht="15" x14ac:dyDescent="0.25">
      <c r="BA39981" s="91" t="s">
        <v>44645</v>
      </c>
      <c r="BB39981" s="91" t="s">
        <v>1104</v>
      </c>
      <c r="BC39981" s="91" t="s">
        <v>44500</v>
      </c>
      <c r="BD39981" s="423" t="s">
        <v>1301</v>
      </c>
    </row>
    <row r="39982" spans="53:56" ht="15" x14ac:dyDescent="0.25">
      <c r="BA39982" s="91" t="s">
        <v>44646</v>
      </c>
      <c r="BB39982" s="91" t="s">
        <v>2898</v>
      </c>
      <c r="BC39982" s="91" t="s">
        <v>43334</v>
      </c>
      <c r="BD39982" s="423" t="s">
        <v>1301</v>
      </c>
    </row>
    <row r="39983" spans="53:56" ht="15" x14ac:dyDescent="0.25">
      <c r="BA39983" s="230" t="s">
        <v>44647</v>
      </c>
      <c r="BB39983" s="91" t="s">
        <v>5557</v>
      </c>
      <c r="BC39983" s="229" t="s">
        <v>5604</v>
      </c>
      <c r="BD39983" s="423" t="s">
        <v>1301</v>
      </c>
    </row>
    <row r="39984" spans="53:56" ht="15" x14ac:dyDescent="0.25">
      <c r="BA39984" s="230" t="s">
        <v>44648</v>
      </c>
      <c r="BB39984" s="91" t="s">
        <v>5557</v>
      </c>
      <c r="BC39984" s="229" t="s">
        <v>5616</v>
      </c>
      <c r="BD39984" s="423" t="s">
        <v>1301</v>
      </c>
    </row>
    <row r="39985" spans="53:56" ht="15" x14ac:dyDescent="0.25">
      <c r="BA39985" s="228" t="s">
        <v>44649</v>
      </c>
      <c r="BB39985" s="91" t="s">
        <v>5557</v>
      </c>
      <c r="BC39985" s="229" t="s">
        <v>5604</v>
      </c>
      <c r="BD39985" s="423" t="s">
        <v>1301</v>
      </c>
    </row>
    <row r="39986" spans="53:56" ht="15" x14ac:dyDescent="0.25">
      <c r="BA39986" s="228" t="s">
        <v>44650</v>
      </c>
      <c r="BB39986" s="91" t="s">
        <v>5557</v>
      </c>
      <c r="BC39986" s="229" t="s">
        <v>5566</v>
      </c>
      <c r="BD39986" s="423" t="s">
        <v>1301</v>
      </c>
    </row>
    <row r="39987" spans="53:56" ht="15" x14ac:dyDescent="0.25">
      <c r="BA39987" s="228" t="s">
        <v>44651</v>
      </c>
      <c r="BB39987" s="91" t="s">
        <v>5557</v>
      </c>
      <c r="BC39987" s="229" t="s">
        <v>5616</v>
      </c>
      <c r="BD39987" s="423" t="s">
        <v>1301</v>
      </c>
    </row>
    <row r="39988" spans="53:56" ht="15" x14ac:dyDescent="0.25">
      <c r="BA39988" s="91" t="s">
        <v>44652</v>
      </c>
      <c r="BB39988" s="91" t="s">
        <v>5557</v>
      </c>
      <c r="BC39988" s="229" t="s">
        <v>5566</v>
      </c>
      <c r="BD39988" s="423" t="s">
        <v>1301</v>
      </c>
    </row>
    <row r="39989" spans="53:56" ht="15" x14ac:dyDescent="0.25">
      <c r="BA39989" s="228" t="s">
        <v>44653</v>
      </c>
      <c r="BB39989" s="91" t="s">
        <v>5557</v>
      </c>
      <c r="BC39989" s="229" t="s">
        <v>5558</v>
      </c>
      <c r="BD39989" s="423" t="s">
        <v>1301</v>
      </c>
    </row>
    <row r="39990" spans="53:56" ht="15" x14ac:dyDescent="0.25">
      <c r="BA39990" s="228" t="s">
        <v>44654</v>
      </c>
      <c r="BB39990" s="91" t="s">
        <v>5557</v>
      </c>
      <c r="BC39990" s="229" t="s">
        <v>5613</v>
      </c>
      <c r="BD39990" s="423" t="s">
        <v>1301</v>
      </c>
    </row>
    <row r="39991" spans="53:56" ht="15" x14ac:dyDescent="0.25">
      <c r="BA39991" s="228" t="s">
        <v>44655</v>
      </c>
      <c r="BB39991" s="91" t="s">
        <v>5557</v>
      </c>
      <c r="BC39991" s="229" t="s">
        <v>5606</v>
      </c>
      <c r="BD39991" s="423" t="s">
        <v>1301</v>
      </c>
    </row>
    <row r="39992" spans="53:56" ht="15" x14ac:dyDescent="0.25">
      <c r="BA39992" s="228" t="s">
        <v>44656</v>
      </c>
      <c r="BB39992" s="91" t="s">
        <v>5557</v>
      </c>
      <c r="BC39992" s="229" t="s">
        <v>5609</v>
      </c>
      <c r="BD39992" s="423" t="s">
        <v>1301</v>
      </c>
    </row>
    <row r="39993" spans="53:56" ht="15" x14ac:dyDescent="0.25">
      <c r="BA39993" s="228" t="s">
        <v>44657</v>
      </c>
      <c r="BB39993" s="91" t="s">
        <v>5557</v>
      </c>
      <c r="BC39993" s="229" t="s">
        <v>5599</v>
      </c>
      <c r="BD39993" s="423" t="s">
        <v>1301</v>
      </c>
    </row>
    <row r="39994" spans="53:56" ht="15" x14ac:dyDescent="0.25">
      <c r="BA39994" s="228" t="s">
        <v>44658</v>
      </c>
      <c r="BB39994" s="91" t="s">
        <v>5557</v>
      </c>
      <c r="BC39994" s="229" t="s">
        <v>5604</v>
      </c>
      <c r="BD39994" s="423" t="s">
        <v>1301</v>
      </c>
    </row>
    <row r="39995" spans="53:56" ht="15" x14ac:dyDescent="0.25">
      <c r="BA39995" s="228" t="s">
        <v>44659</v>
      </c>
      <c r="BB39995" s="91" t="s">
        <v>5557</v>
      </c>
      <c r="BC39995" s="229" t="s">
        <v>5566</v>
      </c>
      <c r="BD39995" s="423" t="s">
        <v>1301</v>
      </c>
    </row>
    <row r="39996" spans="53:56" ht="15" x14ac:dyDescent="0.25">
      <c r="BA39996" s="228" t="s">
        <v>44660</v>
      </c>
      <c r="BB39996" s="91" t="s">
        <v>5557</v>
      </c>
      <c r="BC39996" s="229" t="s">
        <v>5606</v>
      </c>
      <c r="BD39996" s="423" t="s">
        <v>1301</v>
      </c>
    </row>
    <row r="39997" spans="53:56" ht="15" x14ac:dyDescent="0.25">
      <c r="BA39997" s="228" t="s">
        <v>44661</v>
      </c>
      <c r="BB39997" s="91" t="s">
        <v>5557</v>
      </c>
      <c r="BC39997" s="229" t="s">
        <v>5613</v>
      </c>
      <c r="BD39997" s="423" t="s">
        <v>1301</v>
      </c>
    </row>
    <row r="39998" spans="53:56" ht="15" x14ac:dyDescent="0.25">
      <c r="BA39998" s="228" t="s">
        <v>44662</v>
      </c>
      <c r="BB39998" s="91" t="s">
        <v>5557</v>
      </c>
      <c r="BC39998" s="229" t="s">
        <v>5599</v>
      </c>
      <c r="BD39998" s="423" t="s">
        <v>1301</v>
      </c>
    </row>
    <row r="39999" spans="53:56" ht="15" x14ac:dyDescent="0.25">
      <c r="BA39999" s="228" t="s">
        <v>44663</v>
      </c>
      <c r="BB39999" s="91" t="s">
        <v>5557</v>
      </c>
      <c r="BC39999" s="229" t="s">
        <v>5604</v>
      </c>
      <c r="BD39999" s="423" t="s">
        <v>1301</v>
      </c>
    </row>
    <row r="40000" spans="53:56" ht="15" x14ac:dyDescent="0.25">
      <c r="BA40000" s="228" t="s">
        <v>44664</v>
      </c>
      <c r="BB40000" s="91" t="s">
        <v>5557</v>
      </c>
      <c r="BC40000" s="229" t="s">
        <v>5566</v>
      </c>
      <c r="BD40000" s="423" t="s">
        <v>1301</v>
      </c>
    </row>
    <row r="40001" spans="53:56" ht="15" x14ac:dyDescent="0.25">
      <c r="BA40001" s="228" t="s">
        <v>44665</v>
      </c>
      <c r="BB40001" s="91" t="s">
        <v>5557</v>
      </c>
      <c r="BC40001" s="229" t="s">
        <v>5566</v>
      </c>
      <c r="BD40001" s="423" t="s">
        <v>1301</v>
      </c>
    </row>
    <row r="40002" spans="53:56" ht="15" x14ac:dyDescent="0.25">
      <c r="BA40002" s="228" t="s">
        <v>44666</v>
      </c>
      <c r="BB40002" s="91" t="s">
        <v>5557</v>
      </c>
      <c r="BC40002" s="229" t="s">
        <v>5558</v>
      </c>
      <c r="BD40002" s="423" t="s">
        <v>1301</v>
      </c>
    </row>
    <row r="40003" spans="53:56" ht="15" x14ac:dyDescent="0.25">
      <c r="BA40003" s="228" t="s">
        <v>44667</v>
      </c>
      <c r="BB40003" s="91" t="s">
        <v>5557</v>
      </c>
      <c r="BC40003" s="229" t="s">
        <v>5616</v>
      </c>
      <c r="BD40003" s="423" t="s">
        <v>1301</v>
      </c>
    </row>
    <row r="40004" spans="53:56" ht="15" x14ac:dyDescent="0.25">
      <c r="BA40004" s="228" t="s">
        <v>44668</v>
      </c>
      <c r="BB40004" s="91" t="s">
        <v>5557</v>
      </c>
      <c r="BC40004" s="229" t="s">
        <v>5604</v>
      </c>
      <c r="BD40004" s="423" t="s">
        <v>1301</v>
      </c>
    </row>
    <row r="40005" spans="53:56" ht="15" x14ac:dyDescent="0.25">
      <c r="BA40005" s="228" t="s">
        <v>44669</v>
      </c>
      <c r="BB40005" s="91" t="s">
        <v>5557</v>
      </c>
      <c r="BC40005" s="229" t="s">
        <v>5604</v>
      </c>
      <c r="BD40005" s="423" t="s">
        <v>1301</v>
      </c>
    </row>
    <row r="40006" spans="53:56" ht="15" x14ac:dyDescent="0.25">
      <c r="BA40006" s="228" t="s">
        <v>44670</v>
      </c>
      <c r="BB40006" s="91" t="s">
        <v>5557</v>
      </c>
      <c r="BC40006" s="229" t="s">
        <v>5566</v>
      </c>
      <c r="BD40006" s="423" t="s">
        <v>1301</v>
      </c>
    </row>
    <row r="40007" spans="53:56" ht="15" x14ac:dyDescent="0.25">
      <c r="BA40007" s="228" t="s">
        <v>44671</v>
      </c>
      <c r="BB40007" s="91" t="s">
        <v>5557</v>
      </c>
      <c r="BC40007" s="229" t="s">
        <v>5604</v>
      </c>
      <c r="BD40007" s="423" t="s">
        <v>1301</v>
      </c>
    </row>
    <row r="40008" spans="53:56" ht="15" x14ac:dyDescent="0.25">
      <c r="BA40008" s="228" t="s">
        <v>44672</v>
      </c>
      <c r="BB40008" s="91" t="s">
        <v>5557</v>
      </c>
      <c r="BC40008" s="229" t="s">
        <v>5609</v>
      </c>
      <c r="BD40008" s="423" t="s">
        <v>1301</v>
      </c>
    </row>
    <row r="40009" spans="53:56" ht="15" x14ac:dyDescent="0.25">
      <c r="BA40009" s="228" t="s">
        <v>44673</v>
      </c>
      <c r="BB40009" s="91" t="s">
        <v>5557</v>
      </c>
      <c r="BC40009" s="229" t="s">
        <v>5599</v>
      </c>
      <c r="BD40009" s="423" t="s">
        <v>1301</v>
      </c>
    </row>
    <row r="40010" spans="53:56" ht="15" x14ac:dyDescent="0.25">
      <c r="BA40010" s="228" t="s">
        <v>44674</v>
      </c>
      <c r="BB40010" s="91" t="s">
        <v>5557</v>
      </c>
      <c r="BC40010" s="229" t="s">
        <v>5616</v>
      </c>
      <c r="BD40010" s="423" t="s">
        <v>1301</v>
      </c>
    </row>
    <row r="40011" spans="53:56" ht="15" x14ac:dyDescent="0.25">
      <c r="BA40011" s="228" t="s">
        <v>44675</v>
      </c>
      <c r="BB40011" s="91" t="s">
        <v>5557</v>
      </c>
      <c r="BC40011" s="229" t="s">
        <v>5613</v>
      </c>
      <c r="BD40011" s="423" t="s">
        <v>1301</v>
      </c>
    </row>
    <row r="40012" spans="53:56" ht="15" x14ac:dyDescent="0.25">
      <c r="BA40012" s="228" t="s">
        <v>44676</v>
      </c>
      <c r="BB40012" s="91" t="s">
        <v>5557</v>
      </c>
      <c r="BC40012" s="229" t="s">
        <v>5616</v>
      </c>
      <c r="BD40012" s="423" t="s">
        <v>1301</v>
      </c>
    </row>
    <row r="40013" spans="53:56" ht="15" x14ac:dyDescent="0.25">
      <c r="BA40013" s="228" t="s">
        <v>44677</v>
      </c>
      <c r="BB40013" s="91" t="s">
        <v>5557</v>
      </c>
      <c r="BC40013" s="229" t="s">
        <v>5613</v>
      </c>
      <c r="BD40013" s="423" t="s">
        <v>1301</v>
      </c>
    </row>
    <row r="40014" spans="53:56" ht="15" x14ac:dyDescent="0.25">
      <c r="BA40014" s="228" t="s">
        <v>44678</v>
      </c>
      <c r="BB40014" s="91" t="s">
        <v>5557</v>
      </c>
      <c r="BC40014" s="229" t="s">
        <v>5613</v>
      </c>
      <c r="BD40014" s="423" t="s">
        <v>1301</v>
      </c>
    </row>
    <row r="40015" spans="53:56" ht="15" x14ac:dyDescent="0.25">
      <c r="BA40015" s="228" t="s">
        <v>44679</v>
      </c>
      <c r="BB40015" s="91" t="s">
        <v>5557</v>
      </c>
      <c r="BC40015" s="229" t="s">
        <v>1737</v>
      </c>
      <c r="BD40015" s="423" t="s">
        <v>1301</v>
      </c>
    </row>
    <row r="40016" spans="53:56" ht="15" x14ac:dyDescent="0.25">
      <c r="BA40016" s="228" t="s">
        <v>44680</v>
      </c>
      <c r="BB40016" s="91" t="s">
        <v>5557</v>
      </c>
      <c r="BC40016" s="229" t="s">
        <v>5566</v>
      </c>
      <c r="BD40016" s="423" t="s">
        <v>1301</v>
      </c>
    </row>
    <row r="40017" spans="53:56" ht="15" x14ac:dyDescent="0.25">
      <c r="BA40017" s="228" t="s">
        <v>44681</v>
      </c>
      <c r="BB40017" s="91" t="s">
        <v>5557</v>
      </c>
      <c r="BC40017" s="229" t="s">
        <v>5566</v>
      </c>
      <c r="BD40017" s="423" t="s">
        <v>1301</v>
      </c>
    </row>
    <row r="40018" spans="53:56" ht="15" x14ac:dyDescent="0.25">
      <c r="BA40018" s="228" t="s">
        <v>44682</v>
      </c>
      <c r="BB40018" s="91" t="s">
        <v>5557</v>
      </c>
      <c r="BC40018" s="229" t="s">
        <v>5604</v>
      </c>
      <c r="BD40018" s="423" t="s">
        <v>1301</v>
      </c>
    </row>
    <row r="40019" spans="53:56" ht="15" x14ac:dyDescent="0.25">
      <c r="BA40019" s="228" t="s">
        <v>44683</v>
      </c>
      <c r="BB40019" s="91" t="s">
        <v>5557</v>
      </c>
      <c r="BC40019" s="229" t="s">
        <v>5616</v>
      </c>
      <c r="BD40019" s="423" t="s">
        <v>1301</v>
      </c>
    </row>
    <row r="40020" spans="53:56" ht="15" x14ac:dyDescent="0.25">
      <c r="BA40020" s="228" t="s">
        <v>44684</v>
      </c>
      <c r="BB40020" s="91" t="s">
        <v>5557</v>
      </c>
      <c r="BC40020" s="229" t="s">
        <v>5604</v>
      </c>
      <c r="BD40020" s="423" t="s">
        <v>1301</v>
      </c>
    </row>
    <row r="40021" spans="53:56" ht="15" x14ac:dyDescent="0.25">
      <c r="BA40021" s="228" t="s">
        <v>44685</v>
      </c>
      <c r="BB40021" s="91" t="s">
        <v>5557</v>
      </c>
      <c r="BC40021" s="229" t="s">
        <v>5604</v>
      </c>
      <c r="BD40021" s="423" t="s">
        <v>1301</v>
      </c>
    </row>
    <row r="40022" spans="53:56" ht="15" x14ac:dyDescent="0.25">
      <c r="BA40022" s="228" t="s">
        <v>44686</v>
      </c>
      <c r="BB40022" s="91" t="s">
        <v>5557</v>
      </c>
      <c r="BC40022" s="229" t="s">
        <v>44687</v>
      </c>
      <c r="BD40022" s="423" t="s">
        <v>1301</v>
      </c>
    </row>
    <row r="40023" spans="53:56" ht="15" x14ac:dyDescent="0.25">
      <c r="BA40023" s="228" t="s">
        <v>44688</v>
      </c>
      <c r="BB40023" s="91" t="s">
        <v>5557</v>
      </c>
      <c r="BC40023" s="229" t="s">
        <v>5604</v>
      </c>
      <c r="BD40023" s="423" t="s">
        <v>1301</v>
      </c>
    </row>
    <row r="40024" spans="53:56" ht="15" x14ac:dyDescent="0.25">
      <c r="BA40024" s="228" t="s">
        <v>44689</v>
      </c>
      <c r="BB40024" s="91" t="s">
        <v>5557</v>
      </c>
      <c r="BC40024" s="229" t="s">
        <v>5558</v>
      </c>
      <c r="BD40024" s="423" t="s">
        <v>1301</v>
      </c>
    </row>
    <row r="40025" spans="53:56" ht="15" x14ac:dyDescent="0.25">
      <c r="BA40025" s="228" t="s">
        <v>44690</v>
      </c>
      <c r="BB40025" s="91" t="s">
        <v>5557</v>
      </c>
      <c r="BC40025" s="229" t="s">
        <v>5604</v>
      </c>
      <c r="BD40025" s="423" t="s">
        <v>1301</v>
      </c>
    </row>
    <row r="40026" spans="53:56" ht="15" x14ac:dyDescent="0.25">
      <c r="BA40026" s="228" t="s">
        <v>44691</v>
      </c>
      <c r="BB40026" s="91" t="s">
        <v>5557</v>
      </c>
      <c r="BC40026" s="229" t="s">
        <v>5566</v>
      </c>
      <c r="BD40026" s="423" t="s">
        <v>1301</v>
      </c>
    </row>
    <row r="40027" spans="53:56" ht="15" x14ac:dyDescent="0.25">
      <c r="BA40027" s="228" t="s">
        <v>44692</v>
      </c>
      <c r="BB40027" s="91" t="s">
        <v>5557</v>
      </c>
      <c r="BC40027" s="229" t="s">
        <v>5566</v>
      </c>
      <c r="BD40027" s="423" t="s">
        <v>1301</v>
      </c>
    </row>
    <row r="40028" spans="53:56" ht="15" x14ac:dyDescent="0.25">
      <c r="BA40028" s="228" t="s">
        <v>44693</v>
      </c>
      <c r="BB40028" s="91" t="s">
        <v>5557</v>
      </c>
      <c r="BC40028" s="229" t="s">
        <v>5604</v>
      </c>
      <c r="BD40028" s="423" t="s">
        <v>1301</v>
      </c>
    </row>
    <row r="40029" spans="53:56" ht="15" x14ac:dyDescent="0.25">
      <c r="BA40029" s="228" t="s">
        <v>44694</v>
      </c>
      <c r="BB40029" s="91" t="s">
        <v>5557</v>
      </c>
      <c r="BC40029" s="229" t="s">
        <v>5604</v>
      </c>
      <c r="BD40029" s="423" t="s">
        <v>1301</v>
      </c>
    </row>
    <row r="40030" spans="53:56" ht="15" x14ac:dyDescent="0.25">
      <c r="BA40030" s="228" t="s">
        <v>44695</v>
      </c>
      <c r="BB40030" s="91" t="s">
        <v>5557</v>
      </c>
      <c r="BC40030" s="229" t="s">
        <v>5606</v>
      </c>
      <c r="BD40030" s="423" t="s">
        <v>1301</v>
      </c>
    </row>
    <row r="40031" spans="53:56" ht="15" x14ac:dyDescent="0.25">
      <c r="BA40031" s="228" t="s">
        <v>44696</v>
      </c>
      <c r="BB40031" s="91" t="s">
        <v>5557</v>
      </c>
      <c r="BC40031" s="229" t="s">
        <v>5558</v>
      </c>
      <c r="BD40031" s="423" t="s">
        <v>1301</v>
      </c>
    </row>
    <row r="40032" spans="53:56" ht="15" x14ac:dyDescent="0.25">
      <c r="BA40032" s="228" t="s">
        <v>44697</v>
      </c>
      <c r="BB40032" s="91" t="s">
        <v>5557</v>
      </c>
      <c r="BC40032" s="229" t="s">
        <v>5616</v>
      </c>
      <c r="BD40032" s="423" t="s">
        <v>1301</v>
      </c>
    </row>
    <row r="40033" spans="53:56" ht="15" x14ac:dyDescent="0.25">
      <c r="BA40033" s="228" t="s">
        <v>44698</v>
      </c>
      <c r="BB40033" s="91" t="s">
        <v>5557</v>
      </c>
      <c r="BC40033" s="229" t="s">
        <v>5613</v>
      </c>
      <c r="BD40033" s="423" t="s">
        <v>1301</v>
      </c>
    </row>
    <row r="40034" spans="53:56" ht="15" x14ac:dyDescent="0.25">
      <c r="BA40034" s="228" t="s">
        <v>44699</v>
      </c>
      <c r="BB40034" s="91" t="s">
        <v>5557</v>
      </c>
      <c r="BC40034" s="229" t="s">
        <v>5609</v>
      </c>
      <c r="BD40034" s="423" t="s">
        <v>1301</v>
      </c>
    </row>
    <row r="40035" spans="53:56" ht="15" x14ac:dyDescent="0.25">
      <c r="BA40035" s="228" t="s">
        <v>44700</v>
      </c>
      <c r="BB40035" s="91" t="s">
        <v>5557</v>
      </c>
      <c r="BC40035" s="229" t="s">
        <v>5613</v>
      </c>
      <c r="BD40035" s="423" t="s">
        <v>1301</v>
      </c>
    </row>
    <row r="40036" spans="53:56" ht="15" x14ac:dyDescent="0.25">
      <c r="BA40036" s="228" t="s">
        <v>44701</v>
      </c>
      <c r="BB40036" s="91" t="s">
        <v>5557</v>
      </c>
      <c r="BC40036" s="229" t="s">
        <v>5599</v>
      </c>
      <c r="BD40036" s="423" t="s">
        <v>1301</v>
      </c>
    </row>
    <row r="40037" spans="53:56" ht="15" x14ac:dyDescent="0.25">
      <c r="BA40037" s="228" t="s">
        <v>44702</v>
      </c>
      <c r="BB40037" s="91" t="s">
        <v>5557</v>
      </c>
      <c r="BC40037" s="229" t="s">
        <v>5616</v>
      </c>
      <c r="BD40037" s="423" t="s">
        <v>1301</v>
      </c>
    </row>
    <row r="40038" spans="53:56" ht="15" x14ac:dyDescent="0.25">
      <c r="BA40038" s="228" t="s">
        <v>44703</v>
      </c>
      <c r="BB40038" s="91" t="s">
        <v>5557</v>
      </c>
      <c r="BC40038" s="229" t="s">
        <v>5613</v>
      </c>
      <c r="BD40038" s="423" t="s">
        <v>1301</v>
      </c>
    </row>
    <row r="40039" spans="53:56" ht="15" x14ac:dyDescent="0.25">
      <c r="BA40039" s="228" t="s">
        <v>44704</v>
      </c>
      <c r="BB40039" s="91" t="s">
        <v>5557</v>
      </c>
      <c r="BC40039" s="229" t="s">
        <v>5604</v>
      </c>
      <c r="BD40039" s="423" t="s">
        <v>1301</v>
      </c>
    </row>
    <row r="40040" spans="53:56" ht="15" x14ac:dyDescent="0.25">
      <c r="BA40040" s="228" t="s">
        <v>44705</v>
      </c>
      <c r="BB40040" s="91" t="s">
        <v>5557</v>
      </c>
      <c r="BC40040" s="229" t="s">
        <v>5604</v>
      </c>
      <c r="BD40040" s="423" t="s">
        <v>1301</v>
      </c>
    </row>
    <row r="40041" spans="53:56" ht="15" x14ac:dyDescent="0.25">
      <c r="BA40041" s="228" t="s">
        <v>44706</v>
      </c>
      <c r="BB40041" s="91" t="s">
        <v>5557</v>
      </c>
      <c r="BC40041" s="229" t="s">
        <v>5558</v>
      </c>
      <c r="BD40041" s="423" t="s">
        <v>1301</v>
      </c>
    </row>
    <row r="40042" spans="53:56" ht="15" x14ac:dyDescent="0.25">
      <c r="BA40042" s="228" t="s">
        <v>44707</v>
      </c>
      <c r="BB40042" s="91" t="s">
        <v>5557</v>
      </c>
      <c r="BC40042" s="229" t="s">
        <v>5558</v>
      </c>
      <c r="BD40042" s="423" t="s">
        <v>1301</v>
      </c>
    </row>
    <row r="40043" spans="53:56" ht="15" x14ac:dyDescent="0.25">
      <c r="BA40043" s="228" t="s">
        <v>44708</v>
      </c>
      <c r="BB40043" s="91" t="s">
        <v>5557</v>
      </c>
      <c r="BC40043" s="229" t="s">
        <v>5558</v>
      </c>
      <c r="BD40043" s="423" t="s">
        <v>1301</v>
      </c>
    </row>
    <row r="40044" spans="53:56" ht="15" x14ac:dyDescent="0.25">
      <c r="BA40044" s="228" t="s">
        <v>44709</v>
      </c>
      <c r="BB40044" s="91" t="s">
        <v>5557</v>
      </c>
      <c r="BC40044" s="229" t="s">
        <v>5558</v>
      </c>
      <c r="BD40044" s="423" t="s">
        <v>1301</v>
      </c>
    </row>
    <row r="40045" spans="53:56" ht="15" x14ac:dyDescent="0.25">
      <c r="BA40045" s="228" t="s">
        <v>44710</v>
      </c>
      <c r="BB40045" s="91" t="s">
        <v>5557</v>
      </c>
      <c r="BC40045" s="229" t="s">
        <v>5558</v>
      </c>
      <c r="BD40045" s="423" t="s">
        <v>1301</v>
      </c>
    </row>
    <row r="40046" spans="53:56" ht="15" x14ac:dyDescent="0.25">
      <c r="BA40046" s="228" t="s">
        <v>44711</v>
      </c>
      <c r="BB40046" s="91" t="s">
        <v>5557</v>
      </c>
      <c r="BC40046" s="229" t="s">
        <v>5558</v>
      </c>
      <c r="BD40046" s="423" t="s">
        <v>1301</v>
      </c>
    </row>
    <row r="40047" spans="53:56" ht="15" x14ac:dyDescent="0.25">
      <c r="BA40047" s="228" t="s">
        <v>44712</v>
      </c>
      <c r="BB40047" s="91" t="s">
        <v>5557</v>
      </c>
      <c r="BC40047" s="229" t="s">
        <v>5558</v>
      </c>
      <c r="BD40047" s="423" t="s">
        <v>1301</v>
      </c>
    </row>
    <row r="40048" spans="53:56" ht="15" x14ac:dyDescent="0.25">
      <c r="BA40048" s="228" t="s">
        <v>44713</v>
      </c>
      <c r="BB40048" s="91" t="s">
        <v>5557</v>
      </c>
      <c r="BC40048" s="229" t="s">
        <v>5558</v>
      </c>
      <c r="BD40048" s="423" t="s">
        <v>1301</v>
      </c>
    </row>
    <row r="40049" spans="53:56" ht="15" x14ac:dyDescent="0.25">
      <c r="BA40049" s="228" t="s">
        <v>44714</v>
      </c>
      <c r="BB40049" s="91" t="s">
        <v>5557</v>
      </c>
      <c r="BC40049" s="229" t="s">
        <v>5558</v>
      </c>
      <c r="BD40049" s="423" t="s">
        <v>1301</v>
      </c>
    </row>
    <row r="40050" spans="53:56" ht="15" x14ac:dyDescent="0.25">
      <c r="BA40050" s="228" t="s">
        <v>44715</v>
      </c>
      <c r="BB40050" s="91" t="s">
        <v>5557</v>
      </c>
      <c r="BC40050" s="229" t="s">
        <v>5558</v>
      </c>
      <c r="BD40050" s="423" t="s">
        <v>1301</v>
      </c>
    </row>
    <row r="40051" spans="53:56" ht="15" x14ac:dyDescent="0.25">
      <c r="BA40051" s="228" t="s">
        <v>44716</v>
      </c>
      <c r="BB40051" s="91" t="s">
        <v>5557</v>
      </c>
      <c r="BC40051" s="229" t="s">
        <v>5558</v>
      </c>
      <c r="BD40051" s="423" t="s">
        <v>1301</v>
      </c>
    </row>
    <row r="40052" spans="53:56" ht="15" x14ac:dyDescent="0.25">
      <c r="BA40052" s="228" t="s">
        <v>44717</v>
      </c>
      <c r="BB40052" s="91" t="s">
        <v>5557</v>
      </c>
      <c r="BC40052" s="229" t="s">
        <v>5558</v>
      </c>
      <c r="BD40052" s="423" t="s">
        <v>1301</v>
      </c>
    </row>
    <row r="40053" spans="53:56" ht="15" x14ac:dyDescent="0.25">
      <c r="BA40053" s="228" t="s">
        <v>44718</v>
      </c>
      <c r="BB40053" s="91" t="s">
        <v>5557</v>
      </c>
      <c r="BC40053" s="229" t="s">
        <v>5558</v>
      </c>
      <c r="BD40053" s="423" t="s">
        <v>1301</v>
      </c>
    </row>
    <row r="40054" spans="53:56" ht="15" x14ac:dyDescent="0.25">
      <c r="BA40054" s="228" t="s">
        <v>44719</v>
      </c>
      <c r="BB40054" s="91" t="s">
        <v>5557</v>
      </c>
      <c r="BC40054" s="229" t="s">
        <v>5558</v>
      </c>
      <c r="BD40054" s="423" t="s">
        <v>1301</v>
      </c>
    </row>
    <row r="40055" spans="53:56" ht="15" x14ac:dyDescent="0.25">
      <c r="BA40055" s="228" t="s">
        <v>44720</v>
      </c>
      <c r="BB40055" s="91" t="s">
        <v>5557</v>
      </c>
      <c r="BC40055" s="229" t="s">
        <v>5558</v>
      </c>
      <c r="BD40055" s="423" t="s">
        <v>1301</v>
      </c>
    </row>
    <row r="40056" spans="53:56" ht="15" x14ac:dyDescent="0.25">
      <c r="BA40056" s="228" t="s">
        <v>44721</v>
      </c>
      <c r="BB40056" s="91" t="s">
        <v>5557</v>
      </c>
      <c r="BC40056" s="229" t="s">
        <v>5558</v>
      </c>
      <c r="BD40056" s="423" t="s">
        <v>1301</v>
      </c>
    </row>
    <row r="40057" spans="53:56" ht="15" x14ac:dyDescent="0.25">
      <c r="BA40057" s="228" t="s">
        <v>44722</v>
      </c>
      <c r="BB40057" s="91" t="s">
        <v>5557</v>
      </c>
      <c r="BC40057" s="229" t="s">
        <v>5558</v>
      </c>
      <c r="BD40057" s="423" t="s">
        <v>1301</v>
      </c>
    </row>
    <row r="40058" spans="53:56" ht="15" x14ac:dyDescent="0.25">
      <c r="BA40058" s="228" t="s">
        <v>44723</v>
      </c>
      <c r="BB40058" s="91" t="s">
        <v>5557</v>
      </c>
      <c r="BC40058" s="229" t="s">
        <v>5558</v>
      </c>
      <c r="BD40058" s="423" t="s">
        <v>1301</v>
      </c>
    </row>
    <row r="40059" spans="53:56" ht="15" x14ac:dyDescent="0.25">
      <c r="BA40059" s="228" t="s">
        <v>44724</v>
      </c>
      <c r="BB40059" s="91" t="s">
        <v>5557</v>
      </c>
      <c r="BC40059" s="229" t="s">
        <v>5558</v>
      </c>
      <c r="BD40059" s="423" t="s">
        <v>1301</v>
      </c>
    </row>
    <row r="40060" spans="53:56" ht="15" x14ac:dyDescent="0.25">
      <c r="BA40060" s="228" t="s">
        <v>44725</v>
      </c>
      <c r="BB40060" s="91" t="s">
        <v>5557</v>
      </c>
      <c r="BC40060" s="229" t="s">
        <v>5558</v>
      </c>
      <c r="BD40060" s="423" t="s">
        <v>1301</v>
      </c>
    </row>
    <row r="40061" spans="53:56" ht="15" x14ac:dyDescent="0.25">
      <c r="BA40061" s="228" t="s">
        <v>44726</v>
      </c>
      <c r="BB40061" s="91" t="s">
        <v>5557</v>
      </c>
      <c r="BC40061" s="229" t="s">
        <v>5558</v>
      </c>
      <c r="BD40061" s="423" t="s">
        <v>1301</v>
      </c>
    </row>
    <row r="40062" spans="53:56" ht="15" x14ac:dyDescent="0.25">
      <c r="BA40062" s="228" t="s">
        <v>44727</v>
      </c>
      <c r="BB40062" s="91" t="s">
        <v>5557</v>
      </c>
      <c r="BC40062" s="229" t="s">
        <v>5558</v>
      </c>
      <c r="BD40062" s="423" t="s">
        <v>1301</v>
      </c>
    </row>
    <row r="40063" spans="53:56" ht="15" x14ac:dyDescent="0.25">
      <c r="BA40063" s="228" t="s">
        <v>44728</v>
      </c>
      <c r="BB40063" s="91" t="s">
        <v>5557</v>
      </c>
      <c r="BC40063" s="229" t="s">
        <v>5604</v>
      </c>
      <c r="BD40063" s="423" t="s">
        <v>1301</v>
      </c>
    </row>
    <row r="40064" spans="53:56" ht="15" x14ac:dyDescent="0.25">
      <c r="BA40064" s="228" t="s">
        <v>44729</v>
      </c>
      <c r="BB40064" s="91" t="s">
        <v>5557</v>
      </c>
      <c r="BC40064" s="229" t="s">
        <v>5558</v>
      </c>
      <c r="BD40064" s="423" t="s">
        <v>1301</v>
      </c>
    </row>
    <row r="40065" spans="53:56" ht="15" x14ac:dyDescent="0.25">
      <c r="BA40065" s="228" t="s">
        <v>44730</v>
      </c>
      <c r="BB40065" s="91" t="s">
        <v>5557</v>
      </c>
      <c r="BC40065" s="229" t="s">
        <v>5558</v>
      </c>
      <c r="BD40065" s="423" t="s">
        <v>1301</v>
      </c>
    </row>
    <row r="40066" spans="53:56" ht="15" x14ac:dyDescent="0.25">
      <c r="BA40066" s="228" t="s">
        <v>44731</v>
      </c>
      <c r="BB40066" s="91" t="s">
        <v>5557</v>
      </c>
      <c r="BC40066" s="229" t="s">
        <v>5604</v>
      </c>
      <c r="BD40066" s="423" t="s">
        <v>1301</v>
      </c>
    </row>
    <row r="40067" spans="53:56" ht="15" x14ac:dyDescent="0.25">
      <c r="BA40067" s="228" t="s">
        <v>44732</v>
      </c>
      <c r="BB40067" s="91" t="s">
        <v>5557</v>
      </c>
      <c r="BC40067" s="229" t="s">
        <v>5558</v>
      </c>
      <c r="BD40067" s="423" t="s">
        <v>1301</v>
      </c>
    </row>
    <row r="40068" spans="53:56" ht="15" x14ac:dyDescent="0.25">
      <c r="BA40068" s="228" t="s">
        <v>44733</v>
      </c>
      <c r="BB40068" s="91" t="s">
        <v>5557</v>
      </c>
      <c r="BC40068" s="229" t="s">
        <v>5558</v>
      </c>
      <c r="BD40068" s="423" t="s">
        <v>1301</v>
      </c>
    </row>
    <row r="40069" spans="53:56" ht="15" x14ac:dyDescent="0.25">
      <c r="BA40069" s="228" t="s">
        <v>44734</v>
      </c>
      <c r="BB40069" s="91" t="s">
        <v>5557</v>
      </c>
      <c r="BC40069" s="229" t="s">
        <v>5558</v>
      </c>
      <c r="BD40069" s="423" t="s">
        <v>1301</v>
      </c>
    </row>
    <row r="40070" spans="53:56" ht="15" x14ac:dyDescent="0.25">
      <c r="BA40070" s="228" t="s">
        <v>44735</v>
      </c>
      <c r="BB40070" s="91" t="s">
        <v>5557</v>
      </c>
      <c r="BC40070" s="229" t="s">
        <v>5558</v>
      </c>
      <c r="BD40070" s="423" t="s">
        <v>1301</v>
      </c>
    </row>
    <row r="40071" spans="53:56" ht="15" x14ac:dyDescent="0.25">
      <c r="BA40071" s="228" t="s">
        <v>44736</v>
      </c>
      <c r="BB40071" s="91" t="s">
        <v>5557</v>
      </c>
      <c r="BC40071" s="229" t="s">
        <v>5558</v>
      </c>
      <c r="BD40071" s="423" t="s">
        <v>1301</v>
      </c>
    </row>
    <row r="40072" spans="53:56" ht="15" x14ac:dyDescent="0.25">
      <c r="BA40072" s="228" t="s">
        <v>44737</v>
      </c>
      <c r="BB40072" s="91" t="s">
        <v>5557</v>
      </c>
      <c r="BC40072" s="229" t="s">
        <v>5604</v>
      </c>
      <c r="BD40072" s="423" t="s">
        <v>1301</v>
      </c>
    </row>
    <row r="40073" spans="53:56" ht="15" x14ac:dyDescent="0.25">
      <c r="BA40073" s="228" t="s">
        <v>44738</v>
      </c>
      <c r="BB40073" s="91" t="s">
        <v>5557</v>
      </c>
      <c r="BC40073" s="229" t="s">
        <v>5558</v>
      </c>
      <c r="BD40073" s="423" t="s">
        <v>1301</v>
      </c>
    </row>
    <row r="40074" spans="53:56" ht="15" x14ac:dyDescent="0.25">
      <c r="BA40074" s="228" t="s">
        <v>44739</v>
      </c>
      <c r="BB40074" s="91" t="s">
        <v>5557</v>
      </c>
      <c r="BC40074" s="229" t="s">
        <v>5558</v>
      </c>
      <c r="BD40074" s="423" t="s">
        <v>1301</v>
      </c>
    </row>
    <row r="40075" spans="53:56" ht="15" x14ac:dyDescent="0.25">
      <c r="BA40075" s="228" t="s">
        <v>44740</v>
      </c>
      <c r="BB40075" s="91" t="s">
        <v>5557</v>
      </c>
      <c r="BC40075" s="229" t="s">
        <v>5558</v>
      </c>
      <c r="BD40075" s="423" t="s">
        <v>1301</v>
      </c>
    </row>
    <row r="40076" spans="53:56" ht="15" x14ac:dyDescent="0.25">
      <c r="BA40076" s="228" t="s">
        <v>44741</v>
      </c>
      <c r="BB40076" s="91" t="s">
        <v>5557</v>
      </c>
      <c r="BC40076" s="229" t="s">
        <v>5558</v>
      </c>
      <c r="BD40076" s="423" t="s">
        <v>1301</v>
      </c>
    </row>
    <row r="40077" spans="53:56" ht="15" x14ac:dyDescent="0.25">
      <c r="BA40077" s="228" t="s">
        <v>44742</v>
      </c>
      <c r="BB40077" s="91" t="s">
        <v>5557</v>
      </c>
      <c r="BC40077" s="229" t="s">
        <v>5558</v>
      </c>
      <c r="BD40077" s="423" t="s">
        <v>1301</v>
      </c>
    </row>
    <row r="40078" spans="53:56" ht="15" x14ac:dyDescent="0.25">
      <c r="BA40078" s="228" t="s">
        <v>44743</v>
      </c>
      <c r="BB40078" s="91" t="s">
        <v>5557</v>
      </c>
      <c r="BC40078" s="229" t="s">
        <v>5558</v>
      </c>
      <c r="BD40078" s="423" t="s">
        <v>1301</v>
      </c>
    </row>
    <row r="40079" spans="53:56" ht="15" x14ac:dyDescent="0.25">
      <c r="BA40079" s="228" t="s">
        <v>44744</v>
      </c>
      <c r="BB40079" s="91" t="s">
        <v>5557</v>
      </c>
      <c r="BC40079" s="229" t="s">
        <v>5558</v>
      </c>
      <c r="BD40079" s="423" t="s">
        <v>1301</v>
      </c>
    </row>
    <row r="40080" spans="53:56" ht="15" x14ac:dyDescent="0.25">
      <c r="BA40080" s="228" t="s">
        <v>44745</v>
      </c>
      <c r="BB40080" s="91" t="s">
        <v>5557</v>
      </c>
      <c r="BC40080" s="229" t="s">
        <v>5558</v>
      </c>
      <c r="BD40080" s="423" t="s">
        <v>1301</v>
      </c>
    </row>
    <row r="40081" spans="53:56" ht="15" x14ac:dyDescent="0.25">
      <c r="BA40081" s="228" t="s">
        <v>44746</v>
      </c>
      <c r="BB40081" s="91" t="s">
        <v>5557</v>
      </c>
      <c r="BC40081" s="229" t="s">
        <v>5558</v>
      </c>
      <c r="BD40081" s="423" t="s">
        <v>1301</v>
      </c>
    </row>
    <row r="40082" spans="53:56" ht="15" x14ac:dyDescent="0.25">
      <c r="BA40082" s="228" t="s">
        <v>44747</v>
      </c>
      <c r="BB40082" s="91" t="s">
        <v>5557</v>
      </c>
      <c r="BC40082" s="229" t="s">
        <v>5558</v>
      </c>
      <c r="BD40082" s="423" t="s">
        <v>1301</v>
      </c>
    </row>
    <row r="40083" spans="53:56" ht="15" x14ac:dyDescent="0.25">
      <c r="BA40083" s="228" t="s">
        <v>44748</v>
      </c>
      <c r="BB40083" s="91" t="s">
        <v>5557</v>
      </c>
      <c r="BC40083" s="229" t="s">
        <v>5558</v>
      </c>
      <c r="BD40083" s="423" t="s">
        <v>1301</v>
      </c>
    </row>
    <row r="40084" spans="53:56" ht="15" x14ac:dyDescent="0.25">
      <c r="BA40084" s="228" t="s">
        <v>44749</v>
      </c>
      <c r="BB40084" s="91" t="s">
        <v>5557</v>
      </c>
      <c r="BC40084" s="229" t="s">
        <v>5558</v>
      </c>
      <c r="BD40084" s="423" t="s">
        <v>1301</v>
      </c>
    </row>
    <row r="40085" spans="53:56" ht="15" x14ac:dyDescent="0.25">
      <c r="BA40085" s="228" t="s">
        <v>44750</v>
      </c>
      <c r="BB40085" s="91" t="s">
        <v>5557</v>
      </c>
      <c r="BC40085" s="229" t="s">
        <v>5558</v>
      </c>
      <c r="BD40085" s="423" t="s">
        <v>1301</v>
      </c>
    </row>
    <row r="40086" spans="53:56" ht="15" x14ac:dyDescent="0.25">
      <c r="BA40086" s="228" t="s">
        <v>44751</v>
      </c>
      <c r="BB40086" s="91" t="s">
        <v>5557</v>
      </c>
      <c r="BC40086" s="229" t="s">
        <v>5558</v>
      </c>
      <c r="BD40086" s="423" t="s">
        <v>1301</v>
      </c>
    </row>
    <row r="40087" spans="53:56" ht="15" x14ac:dyDescent="0.25">
      <c r="BA40087" s="228" t="s">
        <v>44752</v>
      </c>
      <c r="BB40087" s="91" t="s">
        <v>5557</v>
      </c>
      <c r="BC40087" s="229" t="s">
        <v>5558</v>
      </c>
      <c r="BD40087" s="423" t="s">
        <v>1301</v>
      </c>
    </row>
    <row r="40088" spans="53:56" ht="15" x14ac:dyDescent="0.25">
      <c r="BA40088" s="228" t="s">
        <v>44753</v>
      </c>
      <c r="BB40088" s="91" t="s">
        <v>5557</v>
      </c>
      <c r="BC40088" s="229" t="s">
        <v>44687</v>
      </c>
      <c r="BD40088" s="423" t="s">
        <v>1301</v>
      </c>
    </row>
    <row r="40089" spans="53:56" ht="15" x14ac:dyDescent="0.25">
      <c r="BA40089" s="228" t="s">
        <v>44754</v>
      </c>
      <c r="BB40089" s="91" t="s">
        <v>5557</v>
      </c>
      <c r="BC40089" s="229" t="s">
        <v>44687</v>
      </c>
      <c r="BD40089" s="423" t="s">
        <v>1301</v>
      </c>
    </row>
    <row r="40090" spans="53:56" ht="15" x14ac:dyDescent="0.25">
      <c r="BA40090" s="228" t="s">
        <v>44755</v>
      </c>
      <c r="BB40090" s="91" t="s">
        <v>5557</v>
      </c>
      <c r="BC40090" s="229" t="s">
        <v>44687</v>
      </c>
      <c r="BD40090" s="423" t="s">
        <v>1301</v>
      </c>
    </row>
    <row r="40091" spans="53:56" ht="15" x14ac:dyDescent="0.25">
      <c r="BA40091" s="228" t="s">
        <v>44756</v>
      </c>
      <c r="BB40091" s="91" t="s">
        <v>5557</v>
      </c>
      <c r="BC40091" s="229" t="s">
        <v>44687</v>
      </c>
      <c r="BD40091" s="423" t="s">
        <v>1301</v>
      </c>
    </row>
    <row r="40092" spans="53:56" ht="15" x14ac:dyDescent="0.25">
      <c r="BA40092" s="228" t="s">
        <v>44757</v>
      </c>
      <c r="BB40092" s="91" t="s">
        <v>5557</v>
      </c>
      <c r="BC40092" s="229" t="s">
        <v>44687</v>
      </c>
      <c r="BD40092" s="423" t="s">
        <v>1301</v>
      </c>
    </row>
    <row r="40093" spans="53:56" ht="15" x14ac:dyDescent="0.25">
      <c r="BA40093" s="228" t="s">
        <v>44758</v>
      </c>
      <c r="BB40093" s="91" t="s">
        <v>5557</v>
      </c>
      <c r="BC40093" s="229" t="s">
        <v>44687</v>
      </c>
      <c r="BD40093" s="423" t="s">
        <v>1301</v>
      </c>
    </row>
    <row r="40094" spans="53:56" ht="15" x14ac:dyDescent="0.25">
      <c r="BA40094" s="228" t="s">
        <v>44759</v>
      </c>
      <c r="BB40094" s="91" t="s">
        <v>5557</v>
      </c>
      <c r="BC40094" s="229" t="s">
        <v>44687</v>
      </c>
      <c r="BD40094" s="423" t="s">
        <v>1301</v>
      </c>
    </row>
    <row r="40095" spans="53:56" ht="15" x14ac:dyDescent="0.25">
      <c r="BA40095" s="228" t="s">
        <v>44760</v>
      </c>
      <c r="BB40095" s="91" t="s">
        <v>5557</v>
      </c>
      <c r="BC40095" s="229" t="s">
        <v>5566</v>
      </c>
      <c r="BD40095" s="423" t="s">
        <v>1301</v>
      </c>
    </row>
    <row r="40096" spans="53:56" ht="15" x14ac:dyDescent="0.25">
      <c r="BA40096" s="228" t="s">
        <v>44761</v>
      </c>
      <c r="BB40096" s="91" t="s">
        <v>5557</v>
      </c>
      <c r="BC40096" s="229" t="s">
        <v>44687</v>
      </c>
      <c r="BD40096" s="423" t="s">
        <v>1301</v>
      </c>
    </row>
    <row r="40097" spans="53:56" ht="15" x14ac:dyDescent="0.25">
      <c r="BA40097" s="228" t="s">
        <v>44762</v>
      </c>
      <c r="BB40097" s="91" t="s">
        <v>5557</v>
      </c>
      <c r="BC40097" s="229" t="s">
        <v>44687</v>
      </c>
      <c r="BD40097" s="423" t="s">
        <v>1301</v>
      </c>
    </row>
    <row r="40098" spans="53:56" ht="15" x14ac:dyDescent="0.25">
      <c r="BA40098" s="228" t="s">
        <v>44763</v>
      </c>
      <c r="BB40098" s="91" t="s">
        <v>5557</v>
      </c>
      <c r="BC40098" s="229" t="s">
        <v>44687</v>
      </c>
      <c r="BD40098" s="423" t="s">
        <v>1301</v>
      </c>
    </row>
    <row r="40099" spans="53:56" ht="15" x14ac:dyDescent="0.25">
      <c r="BA40099" s="228" t="s">
        <v>44764</v>
      </c>
      <c r="BB40099" s="91" t="s">
        <v>5557</v>
      </c>
      <c r="BC40099" s="229" t="s">
        <v>44687</v>
      </c>
      <c r="BD40099" s="423" t="s">
        <v>1301</v>
      </c>
    </row>
    <row r="40100" spans="53:56" ht="15" x14ac:dyDescent="0.25">
      <c r="BA40100" s="228" t="s">
        <v>44765</v>
      </c>
      <c r="BB40100" s="91" t="s">
        <v>5557</v>
      </c>
      <c r="BC40100" s="229" t="s">
        <v>44687</v>
      </c>
      <c r="BD40100" s="423" t="s">
        <v>1301</v>
      </c>
    </row>
    <row r="40101" spans="53:56" ht="15" x14ac:dyDescent="0.25">
      <c r="BA40101" s="228" t="s">
        <v>44766</v>
      </c>
      <c r="BB40101" s="91" t="s">
        <v>5557</v>
      </c>
      <c r="BC40101" s="229" t="s">
        <v>44687</v>
      </c>
      <c r="BD40101" s="423" t="s">
        <v>1301</v>
      </c>
    </row>
    <row r="40102" spans="53:56" ht="15" x14ac:dyDescent="0.25">
      <c r="BA40102" s="228" t="s">
        <v>44767</v>
      </c>
      <c r="BB40102" s="91" t="s">
        <v>5557</v>
      </c>
      <c r="BC40102" s="229" t="s">
        <v>44687</v>
      </c>
      <c r="BD40102" s="423" t="s">
        <v>1301</v>
      </c>
    </row>
    <row r="40103" spans="53:56" ht="15" x14ac:dyDescent="0.25">
      <c r="BA40103" s="228" t="s">
        <v>44768</v>
      </c>
      <c r="BB40103" s="91" t="s">
        <v>5557</v>
      </c>
      <c r="BC40103" s="229" t="s">
        <v>44687</v>
      </c>
      <c r="BD40103" s="423" t="s">
        <v>1301</v>
      </c>
    </row>
    <row r="40104" spans="53:56" ht="15" x14ac:dyDescent="0.25">
      <c r="BA40104" s="228" t="s">
        <v>44769</v>
      </c>
      <c r="BB40104" s="91" t="s">
        <v>5557</v>
      </c>
      <c r="BC40104" s="229" t="s">
        <v>44687</v>
      </c>
      <c r="BD40104" s="423" t="s">
        <v>1301</v>
      </c>
    </row>
    <row r="40105" spans="53:56" ht="15" x14ac:dyDescent="0.25">
      <c r="BA40105" s="228" t="s">
        <v>44770</v>
      </c>
      <c r="BB40105" s="91" t="s">
        <v>5557</v>
      </c>
      <c r="BC40105" s="229" t="s">
        <v>44687</v>
      </c>
      <c r="BD40105" s="423" t="s">
        <v>1301</v>
      </c>
    </row>
    <row r="40106" spans="53:56" ht="15" x14ac:dyDescent="0.25">
      <c r="BA40106" s="228" t="s">
        <v>44771</v>
      </c>
      <c r="BB40106" s="91" t="s">
        <v>5557</v>
      </c>
      <c r="BC40106" s="229" t="s">
        <v>44687</v>
      </c>
      <c r="BD40106" s="423" t="s">
        <v>1301</v>
      </c>
    </row>
    <row r="40107" spans="53:56" ht="15" x14ac:dyDescent="0.25">
      <c r="BA40107" s="228" t="s">
        <v>44772</v>
      </c>
      <c r="BB40107" s="91" t="s">
        <v>5557</v>
      </c>
      <c r="BC40107" s="229" t="s">
        <v>44687</v>
      </c>
      <c r="BD40107" s="423" t="s">
        <v>1301</v>
      </c>
    </row>
    <row r="40108" spans="53:56" ht="15" x14ac:dyDescent="0.25">
      <c r="BA40108" s="228" t="s">
        <v>44773</v>
      </c>
      <c r="BB40108" s="91" t="s">
        <v>5557</v>
      </c>
      <c r="BC40108" s="229" t="s">
        <v>5566</v>
      </c>
      <c r="BD40108" s="423" t="s">
        <v>1301</v>
      </c>
    </row>
    <row r="40109" spans="53:56" ht="15" x14ac:dyDescent="0.25">
      <c r="BA40109" s="228" t="s">
        <v>44774</v>
      </c>
      <c r="BB40109" s="91" t="s">
        <v>5557</v>
      </c>
      <c r="BC40109" s="229" t="s">
        <v>1737</v>
      </c>
      <c r="BD40109" s="423" t="s">
        <v>1301</v>
      </c>
    </row>
    <row r="40110" spans="53:56" ht="15" x14ac:dyDescent="0.25">
      <c r="BA40110" s="228" t="s">
        <v>44775</v>
      </c>
      <c r="BB40110" s="91" t="s">
        <v>5557</v>
      </c>
      <c r="BC40110" s="229" t="s">
        <v>44687</v>
      </c>
      <c r="BD40110" s="423" t="s">
        <v>1301</v>
      </c>
    </row>
    <row r="40111" spans="53:56" ht="15" x14ac:dyDescent="0.25">
      <c r="BA40111" s="228" t="s">
        <v>44776</v>
      </c>
      <c r="BB40111" s="91" t="s">
        <v>5557</v>
      </c>
      <c r="BC40111" s="229" t="s">
        <v>44687</v>
      </c>
      <c r="BD40111" s="423" t="s">
        <v>1301</v>
      </c>
    </row>
    <row r="40112" spans="53:56" ht="15" x14ac:dyDescent="0.25">
      <c r="BA40112" s="228" t="s">
        <v>44777</v>
      </c>
      <c r="BB40112" s="91" t="s">
        <v>5557</v>
      </c>
      <c r="BC40112" s="229" t="s">
        <v>1737</v>
      </c>
      <c r="BD40112" s="423" t="s">
        <v>1301</v>
      </c>
    </row>
    <row r="40113" spans="53:56" ht="15" x14ac:dyDescent="0.25">
      <c r="BA40113" s="228" t="s">
        <v>44778</v>
      </c>
      <c r="BB40113" s="91" t="s">
        <v>5557</v>
      </c>
      <c r="BC40113" s="229" t="s">
        <v>1737</v>
      </c>
      <c r="BD40113" s="423" t="s">
        <v>1301</v>
      </c>
    </row>
    <row r="40114" spans="53:56" ht="15" x14ac:dyDescent="0.25">
      <c r="BA40114" s="228" t="s">
        <v>44779</v>
      </c>
      <c r="BB40114" s="91" t="s">
        <v>5557</v>
      </c>
      <c r="BC40114" s="229" t="s">
        <v>1737</v>
      </c>
      <c r="BD40114" s="423" t="s">
        <v>1301</v>
      </c>
    </row>
    <row r="40115" spans="53:56" ht="15" x14ac:dyDescent="0.25">
      <c r="BA40115" s="228" t="s">
        <v>44780</v>
      </c>
      <c r="BB40115" s="91" t="s">
        <v>5557</v>
      </c>
      <c r="BC40115" s="229" t="s">
        <v>1737</v>
      </c>
      <c r="BD40115" s="423" t="s">
        <v>1301</v>
      </c>
    </row>
    <row r="40116" spans="53:56" ht="15" x14ac:dyDescent="0.25">
      <c r="BA40116" s="228" t="s">
        <v>44781</v>
      </c>
      <c r="BB40116" s="91" t="s">
        <v>5557</v>
      </c>
      <c r="BC40116" s="229" t="s">
        <v>1737</v>
      </c>
      <c r="BD40116" s="423" t="s">
        <v>1301</v>
      </c>
    </row>
    <row r="40117" spans="53:56" ht="15" x14ac:dyDescent="0.25">
      <c r="BA40117" s="228" t="s">
        <v>44782</v>
      </c>
      <c r="BB40117" s="91" t="s">
        <v>5557</v>
      </c>
      <c r="BC40117" s="229" t="s">
        <v>1737</v>
      </c>
      <c r="BD40117" s="423" t="s">
        <v>1301</v>
      </c>
    </row>
    <row r="40118" spans="53:56" ht="15" x14ac:dyDescent="0.25">
      <c r="BA40118" s="228" t="s">
        <v>44783</v>
      </c>
      <c r="BB40118" s="91" t="s">
        <v>5557</v>
      </c>
      <c r="BC40118" s="229" t="s">
        <v>1737</v>
      </c>
      <c r="BD40118" s="423" t="s">
        <v>1301</v>
      </c>
    </row>
    <row r="40119" spans="53:56" ht="15" x14ac:dyDescent="0.25">
      <c r="BA40119" s="228" t="s">
        <v>44784</v>
      </c>
      <c r="BB40119" s="91" t="s">
        <v>5557</v>
      </c>
      <c r="BC40119" s="229" t="s">
        <v>1737</v>
      </c>
      <c r="BD40119" s="423" t="s">
        <v>1301</v>
      </c>
    </row>
    <row r="40120" spans="53:56" ht="15" x14ac:dyDescent="0.25">
      <c r="BA40120" s="228" t="s">
        <v>44785</v>
      </c>
      <c r="BB40120" s="91" t="s">
        <v>5557</v>
      </c>
      <c r="BC40120" s="229" t="s">
        <v>1737</v>
      </c>
      <c r="BD40120" s="423" t="s">
        <v>1301</v>
      </c>
    </row>
    <row r="40121" spans="53:56" ht="15" x14ac:dyDescent="0.25">
      <c r="BA40121" s="228" t="s">
        <v>44786</v>
      </c>
      <c r="BB40121" s="91" t="s">
        <v>5557</v>
      </c>
      <c r="BC40121" s="229" t="s">
        <v>1737</v>
      </c>
      <c r="BD40121" s="423" t="s">
        <v>1301</v>
      </c>
    </row>
    <row r="40122" spans="53:56" ht="15" x14ac:dyDescent="0.25">
      <c r="BA40122" s="228" t="s">
        <v>44787</v>
      </c>
      <c r="BB40122" s="91" t="s">
        <v>5557</v>
      </c>
      <c r="BC40122" s="229" t="s">
        <v>1737</v>
      </c>
      <c r="BD40122" s="423" t="s">
        <v>1301</v>
      </c>
    </row>
    <row r="40123" spans="53:56" ht="15" x14ac:dyDescent="0.25">
      <c r="BA40123" s="228" t="s">
        <v>44788</v>
      </c>
      <c r="BB40123" s="91" t="s">
        <v>5557</v>
      </c>
      <c r="BC40123" s="229" t="s">
        <v>1737</v>
      </c>
      <c r="BD40123" s="423" t="s">
        <v>1301</v>
      </c>
    </row>
    <row r="40124" spans="53:56" ht="15" x14ac:dyDescent="0.25">
      <c r="BA40124" s="228" t="s">
        <v>44789</v>
      </c>
      <c r="BB40124" s="91" t="s">
        <v>5557</v>
      </c>
      <c r="BC40124" s="229" t="s">
        <v>1737</v>
      </c>
      <c r="BD40124" s="423" t="s">
        <v>1301</v>
      </c>
    </row>
    <row r="40125" spans="53:56" ht="15" x14ac:dyDescent="0.25">
      <c r="BA40125" s="228" t="s">
        <v>44790</v>
      </c>
      <c r="BB40125" s="91" t="s">
        <v>5557</v>
      </c>
      <c r="BC40125" s="229" t="s">
        <v>1737</v>
      </c>
      <c r="BD40125" s="423" t="s">
        <v>1301</v>
      </c>
    </row>
    <row r="40126" spans="53:56" ht="15" x14ac:dyDescent="0.25">
      <c r="BA40126" s="228" t="s">
        <v>44791</v>
      </c>
      <c r="BB40126" s="91" t="s">
        <v>5557</v>
      </c>
      <c r="BC40126" s="229" t="s">
        <v>1737</v>
      </c>
      <c r="BD40126" s="423" t="s">
        <v>1301</v>
      </c>
    </row>
    <row r="40127" spans="53:56" ht="15" x14ac:dyDescent="0.25">
      <c r="BA40127" s="228" t="s">
        <v>44792</v>
      </c>
      <c r="BB40127" s="91" t="s">
        <v>5557</v>
      </c>
      <c r="BC40127" s="229" t="s">
        <v>5606</v>
      </c>
      <c r="BD40127" s="423" t="s">
        <v>1301</v>
      </c>
    </row>
    <row r="40128" spans="53:56" ht="15" x14ac:dyDescent="0.25">
      <c r="BA40128" s="228" t="s">
        <v>44793</v>
      </c>
      <c r="BB40128" s="91" t="s">
        <v>5557</v>
      </c>
      <c r="BC40128" s="229" t="s">
        <v>5606</v>
      </c>
      <c r="BD40128" s="423" t="s">
        <v>1301</v>
      </c>
    </row>
    <row r="40129" spans="53:56" ht="15" x14ac:dyDescent="0.25">
      <c r="BA40129" s="228" t="s">
        <v>44794</v>
      </c>
      <c r="BB40129" s="91" t="s">
        <v>5557</v>
      </c>
      <c r="BC40129" s="229" t="s">
        <v>5606</v>
      </c>
      <c r="BD40129" s="423" t="s">
        <v>1301</v>
      </c>
    </row>
    <row r="40130" spans="53:56" ht="15" x14ac:dyDescent="0.25">
      <c r="BA40130" s="228" t="s">
        <v>44795</v>
      </c>
      <c r="BB40130" s="91" t="s">
        <v>5557</v>
      </c>
      <c r="BC40130" s="229" t="s">
        <v>5606</v>
      </c>
      <c r="BD40130" s="423" t="s">
        <v>1301</v>
      </c>
    </row>
    <row r="40131" spans="53:56" ht="15" x14ac:dyDescent="0.25">
      <c r="BA40131" s="228" t="s">
        <v>44796</v>
      </c>
      <c r="BB40131" s="91" t="s">
        <v>5557</v>
      </c>
      <c r="BC40131" s="229" t="s">
        <v>5606</v>
      </c>
      <c r="BD40131" s="423" t="s">
        <v>1301</v>
      </c>
    </row>
    <row r="40132" spans="53:56" ht="15" x14ac:dyDescent="0.25">
      <c r="BA40132" s="228" t="s">
        <v>44797</v>
      </c>
      <c r="BB40132" s="91" t="s">
        <v>5557</v>
      </c>
      <c r="BC40132" s="229" t="s">
        <v>5606</v>
      </c>
      <c r="BD40132" s="423" t="s">
        <v>1301</v>
      </c>
    </row>
    <row r="40133" spans="53:56" ht="15" x14ac:dyDescent="0.25">
      <c r="BA40133" s="228" t="s">
        <v>44798</v>
      </c>
      <c r="BB40133" s="91" t="s">
        <v>5557</v>
      </c>
      <c r="BC40133" s="229" t="s">
        <v>5606</v>
      </c>
      <c r="BD40133" s="423" t="s">
        <v>1301</v>
      </c>
    </row>
    <row r="40134" spans="53:56" ht="15" x14ac:dyDescent="0.25">
      <c r="BA40134" s="228" t="s">
        <v>44799</v>
      </c>
      <c r="BB40134" s="91" t="s">
        <v>5557</v>
      </c>
      <c r="BC40134" s="229" t="s">
        <v>5606</v>
      </c>
      <c r="BD40134" s="423" t="s">
        <v>1301</v>
      </c>
    </row>
    <row r="40135" spans="53:56" ht="15" x14ac:dyDescent="0.25">
      <c r="BA40135" s="228" t="s">
        <v>44800</v>
      </c>
      <c r="BB40135" s="91" t="s">
        <v>5557</v>
      </c>
      <c r="BC40135" s="229" t="s">
        <v>5606</v>
      </c>
      <c r="BD40135" s="423" t="s">
        <v>1301</v>
      </c>
    </row>
    <row r="40136" spans="53:56" ht="15" x14ac:dyDescent="0.25">
      <c r="BA40136" s="228" t="s">
        <v>44801</v>
      </c>
      <c r="BB40136" s="91" t="s">
        <v>5557</v>
      </c>
      <c r="BC40136" s="229" t="s">
        <v>5599</v>
      </c>
      <c r="BD40136" s="423" t="s">
        <v>1301</v>
      </c>
    </row>
    <row r="40137" spans="53:56" ht="15" x14ac:dyDescent="0.25">
      <c r="BA40137" s="228" t="s">
        <v>44802</v>
      </c>
      <c r="BB40137" s="91" t="s">
        <v>5557</v>
      </c>
      <c r="BC40137" s="229" t="s">
        <v>5599</v>
      </c>
      <c r="BD40137" s="423" t="s">
        <v>1301</v>
      </c>
    </row>
    <row r="40138" spans="53:56" ht="15" x14ac:dyDescent="0.25">
      <c r="BA40138" s="228" t="s">
        <v>44803</v>
      </c>
      <c r="BB40138" s="91" t="s">
        <v>5557</v>
      </c>
      <c r="BC40138" s="229" t="s">
        <v>5611</v>
      </c>
      <c r="BD40138" s="423" t="s">
        <v>1301</v>
      </c>
    </row>
    <row r="40139" spans="53:56" ht="15" x14ac:dyDescent="0.25">
      <c r="BA40139" s="228" t="s">
        <v>44804</v>
      </c>
      <c r="BB40139" s="91" t="s">
        <v>5557</v>
      </c>
      <c r="BC40139" s="229" t="s">
        <v>5611</v>
      </c>
      <c r="BD40139" s="423" t="s">
        <v>1301</v>
      </c>
    </row>
    <row r="40140" spans="53:56" ht="15" x14ac:dyDescent="0.25">
      <c r="BA40140" s="228" t="s">
        <v>44805</v>
      </c>
      <c r="BB40140" s="91" t="s">
        <v>5557</v>
      </c>
      <c r="BC40140" s="229" t="s">
        <v>5611</v>
      </c>
      <c r="BD40140" s="423" t="s">
        <v>1301</v>
      </c>
    </row>
    <row r="40141" spans="53:56" ht="15" x14ac:dyDescent="0.25">
      <c r="BA40141" s="228" t="s">
        <v>44806</v>
      </c>
      <c r="BB40141" s="91" t="s">
        <v>5557</v>
      </c>
      <c r="BC40141" s="229" t="s">
        <v>5599</v>
      </c>
      <c r="BD40141" s="423" t="s">
        <v>1301</v>
      </c>
    </row>
    <row r="40142" spans="53:56" ht="15" x14ac:dyDescent="0.25">
      <c r="BA40142" s="228" t="s">
        <v>44807</v>
      </c>
      <c r="BB40142" s="91" t="s">
        <v>5557</v>
      </c>
      <c r="BC40142" s="229" t="s">
        <v>5599</v>
      </c>
      <c r="BD40142" s="423" t="s">
        <v>1301</v>
      </c>
    </row>
    <row r="40143" spans="53:56" ht="15" x14ac:dyDescent="0.25">
      <c r="BA40143" s="228" t="s">
        <v>44808</v>
      </c>
      <c r="BB40143" s="91" t="s">
        <v>5557</v>
      </c>
      <c r="BC40143" s="229" t="s">
        <v>5611</v>
      </c>
      <c r="BD40143" s="423" t="s">
        <v>1301</v>
      </c>
    </row>
    <row r="40144" spans="53:56" ht="15" x14ac:dyDescent="0.25">
      <c r="BA40144" s="228" t="s">
        <v>44809</v>
      </c>
      <c r="BB40144" s="91" t="s">
        <v>5557</v>
      </c>
      <c r="BC40144" s="229" t="s">
        <v>5599</v>
      </c>
      <c r="BD40144" s="423" t="s">
        <v>1301</v>
      </c>
    </row>
    <row r="40145" spans="53:56" ht="15" x14ac:dyDescent="0.25">
      <c r="BA40145" s="228" t="s">
        <v>44810</v>
      </c>
      <c r="BB40145" s="91" t="s">
        <v>5557</v>
      </c>
      <c r="BC40145" s="229" t="s">
        <v>5611</v>
      </c>
      <c r="BD40145" s="423" t="s">
        <v>1301</v>
      </c>
    </row>
    <row r="40146" spans="53:56" ht="15" x14ac:dyDescent="0.25">
      <c r="BA40146" s="228" t="s">
        <v>44811</v>
      </c>
      <c r="BB40146" s="91" t="s">
        <v>5557</v>
      </c>
      <c r="BC40146" s="229" t="s">
        <v>5599</v>
      </c>
      <c r="BD40146" s="423" t="s">
        <v>1301</v>
      </c>
    </row>
    <row r="40147" spans="53:56" ht="15" x14ac:dyDescent="0.25">
      <c r="BA40147" s="228" t="s">
        <v>44812</v>
      </c>
      <c r="BB40147" s="91" t="s">
        <v>5557</v>
      </c>
      <c r="BC40147" s="229" t="s">
        <v>5611</v>
      </c>
      <c r="BD40147" s="423" t="s">
        <v>1301</v>
      </c>
    </row>
    <row r="40148" spans="53:56" ht="15" x14ac:dyDescent="0.25">
      <c r="BA40148" s="228" t="s">
        <v>44813</v>
      </c>
      <c r="BB40148" s="91" t="s">
        <v>5557</v>
      </c>
      <c r="BC40148" s="229" t="s">
        <v>5599</v>
      </c>
      <c r="BD40148" s="423" t="s">
        <v>1301</v>
      </c>
    </row>
    <row r="40149" spans="53:56" ht="15" x14ac:dyDescent="0.25">
      <c r="BA40149" s="228" t="s">
        <v>44814</v>
      </c>
      <c r="BB40149" s="91" t="s">
        <v>5557</v>
      </c>
      <c r="BC40149" s="229" t="s">
        <v>5599</v>
      </c>
      <c r="BD40149" s="423" t="s">
        <v>1301</v>
      </c>
    </row>
    <row r="40150" spans="53:56" ht="15" x14ac:dyDescent="0.25">
      <c r="BA40150" s="228" t="s">
        <v>44815</v>
      </c>
      <c r="BB40150" s="91" t="s">
        <v>5557</v>
      </c>
      <c r="BC40150" s="229" t="s">
        <v>5611</v>
      </c>
      <c r="BD40150" s="423" t="s">
        <v>1301</v>
      </c>
    </row>
    <row r="40151" spans="53:56" ht="15" x14ac:dyDescent="0.25">
      <c r="BA40151" s="228" t="s">
        <v>44816</v>
      </c>
      <c r="BB40151" s="91" t="s">
        <v>5557</v>
      </c>
      <c r="BC40151" s="229" t="s">
        <v>5611</v>
      </c>
      <c r="BD40151" s="423" t="s">
        <v>1301</v>
      </c>
    </row>
    <row r="40152" spans="53:56" ht="15" x14ac:dyDescent="0.25">
      <c r="BA40152" s="228" t="s">
        <v>44817</v>
      </c>
      <c r="BB40152" s="91" t="s">
        <v>5557</v>
      </c>
      <c r="BC40152" s="229" t="s">
        <v>5599</v>
      </c>
      <c r="BD40152" s="423" t="s">
        <v>1301</v>
      </c>
    </row>
    <row r="40153" spans="53:56" ht="15" x14ac:dyDescent="0.25">
      <c r="BA40153" s="228" t="s">
        <v>44818</v>
      </c>
      <c r="BB40153" s="91" t="s">
        <v>5557</v>
      </c>
      <c r="BC40153" s="229" t="s">
        <v>5599</v>
      </c>
      <c r="BD40153" s="423" t="s">
        <v>1301</v>
      </c>
    </row>
    <row r="40154" spans="53:56" ht="15" x14ac:dyDescent="0.25">
      <c r="BA40154" s="228" t="s">
        <v>44819</v>
      </c>
      <c r="BB40154" s="91" t="s">
        <v>5557</v>
      </c>
      <c r="BC40154" s="229" t="s">
        <v>5611</v>
      </c>
      <c r="BD40154" s="423" t="s">
        <v>1301</v>
      </c>
    </row>
    <row r="40155" spans="53:56" ht="15" x14ac:dyDescent="0.25">
      <c r="BA40155" s="228" t="s">
        <v>44820</v>
      </c>
      <c r="BB40155" s="91" t="s">
        <v>5557</v>
      </c>
      <c r="BC40155" s="229" t="s">
        <v>5599</v>
      </c>
      <c r="BD40155" s="423" t="s">
        <v>1301</v>
      </c>
    </row>
    <row r="40156" spans="53:56" ht="15" x14ac:dyDescent="0.25">
      <c r="BA40156" s="228" t="s">
        <v>44821</v>
      </c>
      <c r="BB40156" s="91" t="s">
        <v>5557</v>
      </c>
      <c r="BC40156" s="229" t="s">
        <v>5599</v>
      </c>
      <c r="BD40156" s="423" t="s">
        <v>1301</v>
      </c>
    </row>
    <row r="40157" spans="53:56" ht="15" x14ac:dyDescent="0.25">
      <c r="BA40157" s="228" t="s">
        <v>44822</v>
      </c>
      <c r="BB40157" s="91" t="s">
        <v>5557</v>
      </c>
      <c r="BC40157" s="229" t="s">
        <v>5599</v>
      </c>
      <c r="BD40157" s="423" t="s">
        <v>1301</v>
      </c>
    </row>
    <row r="40158" spans="53:56" ht="15" x14ac:dyDescent="0.25">
      <c r="BA40158" s="228" t="s">
        <v>44823</v>
      </c>
      <c r="BB40158" s="91" t="s">
        <v>5557</v>
      </c>
      <c r="BC40158" s="229" t="s">
        <v>5599</v>
      </c>
      <c r="BD40158" s="423" t="s">
        <v>1301</v>
      </c>
    </row>
    <row r="40159" spans="53:56" ht="15" x14ac:dyDescent="0.25">
      <c r="BA40159" s="228" t="s">
        <v>44824</v>
      </c>
      <c r="BB40159" s="91" t="s">
        <v>5557</v>
      </c>
      <c r="BC40159" s="229" t="s">
        <v>5606</v>
      </c>
      <c r="BD40159" s="423" t="s">
        <v>1301</v>
      </c>
    </row>
    <row r="40160" spans="53:56" ht="15" x14ac:dyDescent="0.25">
      <c r="BA40160" s="228" t="s">
        <v>44825</v>
      </c>
      <c r="BB40160" s="91" t="s">
        <v>5557</v>
      </c>
      <c r="BC40160" s="229" t="s">
        <v>5599</v>
      </c>
      <c r="BD40160" s="423" t="s">
        <v>1301</v>
      </c>
    </row>
    <row r="40161" spans="53:56" ht="15" x14ac:dyDescent="0.25">
      <c r="BA40161" s="228" t="s">
        <v>44826</v>
      </c>
      <c r="BB40161" s="91" t="s">
        <v>5557</v>
      </c>
      <c r="BC40161" s="229" t="s">
        <v>1740</v>
      </c>
      <c r="BD40161" s="423" t="s">
        <v>1301</v>
      </c>
    </row>
    <row r="40162" spans="53:56" ht="15" x14ac:dyDescent="0.25">
      <c r="BA40162" s="228" t="s">
        <v>44827</v>
      </c>
      <c r="BB40162" s="91" t="s">
        <v>5557</v>
      </c>
      <c r="BC40162" s="229" t="s">
        <v>5599</v>
      </c>
      <c r="BD40162" s="423" t="s">
        <v>1301</v>
      </c>
    </row>
    <row r="40163" spans="53:56" ht="15" x14ac:dyDescent="0.25">
      <c r="BA40163" s="228" t="s">
        <v>44828</v>
      </c>
      <c r="BB40163" s="91" t="s">
        <v>5557</v>
      </c>
      <c r="BC40163" s="229" t="s">
        <v>5606</v>
      </c>
      <c r="BD40163" s="423" t="s">
        <v>1301</v>
      </c>
    </row>
    <row r="40164" spans="53:56" ht="15" x14ac:dyDescent="0.25">
      <c r="BA40164" s="228" t="s">
        <v>44829</v>
      </c>
      <c r="BB40164" s="91" t="s">
        <v>5557</v>
      </c>
      <c r="BC40164" s="229" t="s">
        <v>5611</v>
      </c>
      <c r="BD40164" s="423" t="s">
        <v>1301</v>
      </c>
    </row>
    <row r="40165" spans="53:56" ht="15" x14ac:dyDescent="0.25">
      <c r="BA40165" s="228" t="s">
        <v>44830</v>
      </c>
      <c r="BB40165" s="91" t="s">
        <v>5557</v>
      </c>
      <c r="BC40165" s="229" t="s">
        <v>5588</v>
      </c>
      <c r="BD40165" s="423" t="s">
        <v>1301</v>
      </c>
    </row>
    <row r="40166" spans="53:56" ht="15" x14ac:dyDescent="0.25">
      <c r="BA40166" s="228" t="s">
        <v>44831</v>
      </c>
      <c r="BB40166" s="91" t="s">
        <v>5557</v>
      </c>
      <c r="BC40166" s="229" t="s">
        <v>5588</v>
      </c>
      <c r="BD40166" s="423" t="s">
        <v>1301</v>
      </c>
    </row>
    <row r="40167" spans="53:56" ht="15" x14ac:dyDescent="0.25">
      <c r="BA40167" s="228" t="s">
        <v>44832</v>
      </c>
      <c r="BB40167" s="91" t="s">
        <v>5557</v>
      </c>
      <c r="BC40167" s="229" t="s">
        <v>5599</v>
      </c>
      <c r="BD40167" s="423" t="s">
        <v>1301</v>
      </c>
    </row>
    <row r="40168" spans="53:56" ht="15" x14ac:dyDescent="0.25">
      <c r="BA40168" s="228" t="s">
        <v>44833</v>
      </c>
      <c r="BB40168" s="91" t="s">
        <v>5557</v>
      </c>
      <c r="BC40168" s="229" t="s">
        <v>5611</v>
      </c>
      <c r="BD40168" s="423" t="s">
        <v>1301</v>
      </c>
    </row>
    <row r="40169" spans="53:56" ht="15" x14ac:dyDescent="0.25">
      <c r="BA40169" s="228" t="s">
        <v>44834</v>
      </c>
      <c r="BB40169" s="91" t="s">
        <v>5557</v>
      </c>
      <c r="BC40169" s="229" t="s">
        <v>5599</v>
      </c>
      <c r="BD40169" s="423" t="s">
        <v>1301</v>
      </c>
    </row>
    <row r="40170" spans="53:56" ht="15" x14ac:dyDescent="0.25">
      <c r="BA40170" s="228" t="s">
        <v>44835</v>
      </c>
      <c r="BB40170" s="91" t="s">
        <v>5557</v>
      </c>
      <c r="BC40170" s="229" t="s">
        <v>1740</v>
      </c>
      <c r="BD40170" s="423" t="s">
        <v>1301</v>
      </c>
    </row>
    <row r="40171" spans="53:56" ht="15" x14ac:dyDescent="0.25">
      <c r="BA40171" s="228" t="s">
        <v>44836</v>
      </c>
      <c r="BB40171" s="91" t="s">
        <v>5557</v>
      </c>
      <c r="BC40171" s="229" t="s">
        <v>5611</v>
      </c>
      <c r="BD40171" s="423" t="s">
        <v>1301</v>
      </c>
    </row>
    <row r="40172" spans="53:56" ht="15" x14ac:dyDescent="0.25">
      <c r="BA40172" s="228" t="s">
        <v>44837</v>
      </c>
      <c r="BB40172" s="91" t="s">
        <v>5557</v>
      </c>
      <c r="BC40172" s="229" t="s">
        <v>5599</v>
      </c>
      <c r="BD40172" s="423" t="s">
        <v>1301</v>
      </c>
    </row>
    <row r="40173" spans="53:56" ht="15" x14ac:dyDescent="0.25">
      <c r="BA40173" s="228" t="s">
        <v>44838</v>
      </c>
      <c r="BB40173" s="91" t="s">
        <v>5557</v>
      </c>
      <c r="BC40173" s="229" t="s">
        <v>5611</v>
      </c>
      <c r="BD40173" s="423" t="s">
        <v>1301</v>
      </c>
    </row>
    <row r="40174" spans="53:56" ht="15" x14ac:dyDescent="0.25">
      <c r="BA40174" s="228" t="s">
        <v>44839</v>
      </c>
      <c r="BB40174" s="91" t="s">
        <v>5557</v>
      </c>
      <c r="BC40174" s="229" t="s">
        <v>5611</v>
      </c>
      <c r="BD40174" s="423" t="s">
        <v>1301</v>
      </c>
    </row>
    <row r="40175" spans="53:56" ht="15" x14ac:dyDescent="0.25">
      <c r="BA40175" s="228" t="s">
        <v>44840</v>
      </c>
      <c r="BB40175" s="91" t="s">
        <v>5557</v>
      </c>
      <c r="BC40175" s="229" t="s">
        <v>5611</v>
      </c>
      <c r="BD40175" s="423" t="s">
        <v>1301</v>
      </c>
    </row>
    <row r="40176" spans="53:56" ht="15" x14ac:dyDescent="0.25">
      <c r="BA40176" s="228" t="s">
        <v>44841</v>
      </c>
      <c r="BB40176" s="91" t="s">
        <v>5557</v>
      </c>
      <c r="BC40176" s="229" t="s">
        <v>1740</v>
      </c>
      <c r="BD40176" s="423" t="s">
        <v>1301</v>
      </c>
    </row>
    <row r="40177" spans="53:56" ht="15" x14ac:dyDescent="0.25">
      <c r="BA40177" s="228" t="s">
        <v>44842</v>
      </c>
      <c r="BB40177" s="91" t="s">
        <v>5557</v>
      </c>
      <c r="BC40177" s="229" t="s">
        <v>1740</v>
      </c>
      <c r="BD40177" s="423" t="s">
        <v>1301</v>
      </c>
    </row>
    <row r="40178" spans="53:56" ht="15" x14ac:dyDescent="0.25">
      <c r="BA40178" s="228" t="s">
        <v>44843</v>
      </c>
      <c r="BB40178" s="91" t="s">
        <v>5557</v>
      </c>
      <c r="BC40178" s="229" t="s">
        <v>5611</v>
      </c>
      <c r="BD40178" s="423" t="s">
        <v>1301</v>
      </c>
    </row>
    <row r="40179" spans="53:56" ht="15" x14ac:dyDescent="0.25">
      <c r="BA40179" s="228" t="s">
        <v>44844</v>
      </c>
      <c r="BB40179" s="91" t="s">
        <v>5557</v>
      </c>
      <c r="BC40179" s="229" t="s">
        <v>1740</v>
      </c>
      <c r="BD40179" s="423" t="s">
        <v>1301</v>
      </c>
    </row>
    <row r="40180" spans="53:56" ht="15" x14ac:dyDescent="0.25">
      <c r="BA40180" s="228" t="s">
        <v>44845</v>
      </c>
      <c r="BB40180" s="91" t="s">
        <v>5557</v>
      </c>
      <c r="BC40180" s="229" t="s">
        <v>5599</v>
      </c>
      <c r="BD40180" s="423" t="s">
        <v>1301</v>
      </c>
    </row>
    <row r="40181" spans="53:56" ht="15" x14ac:dyDescent="0.25">
      <c r="BA40181" s="228" t="s">
        <v>44846</v>
      </c>
      <c r="BB40181" s="91" t="s">
        <v>5557</v>
      </c>
      <c r="BC40181" s="229" t="s">
        <v>5606</v>
      </c>
      <c r="BD40181" s="423" t="s">
        <v>1301</v>
      </c>
    </row>
    <row r="40182" spans="53:56" ht="15" x14ac:dyDescent="0.25">
      <c r="BA40182" s="228" t="s">
        <v>44847</v>
      </c>
      <c r="BB40182" s="91" t="s">
        <v>5557</v>
      </c>
      <c r="BC40182" s="229" t="s">
        <v>1740</v>
      </c>
      <c r="BD40182" s="423" t="s">
        <v>1301</v>
      </c>
    </row>
    <row r="40183" spans="53:56" ht="15" x14ac:dyDescent="0.25">
      <c r="BA40183" s="228" t="s">
        <v>44848</v>
      </c>
      <c r="BB40183" s="91" t="s">
        <v>5557</v>
      </c>
      <c r="BC40183" s="229" t="s">
        <v>5611</v>
      </c>
      <c r="BD40183" s="423" t="s">
        <v>1301</v>
      </c>
    </row>
    <row r="40184" spans="53:56" ht="15" x14ac:dyDescent="0.25">
      <c r="BA40184" s="228" t="s">
        <v>44849</v>
      </c>
      <c r="BB40184" s="91" t="s">
        <v>5557</v>
      </c>
      <c r="BC40184" s="229" t="s">
        <v>1740</v>
      </c>
      <c r="BD40184" s="423" t="s">
        <v>1301</v>
      </c>
    </row>
    <row r="40185" spans="53:56" ht="15" x14ac:dyDescent="0.25">
      <c r="BA40185" s="228" t="s">
        <v>44850</v>
      </c>
      <c r="BB40185" s="91" t="s">
        <v>5557</v>
      </c>
      <c r="BC40185" s="229" t="s">
        <v>5606</v>
      </c>
      <c r="BD40185" s="423" t="s">
        <v>1301</v>
      </c>
    </row>
    <row r="40186" spans="53:56" ht="15" x14ac:dyDescent="0.25">
      <c r="BA40186" s="228" t="s">
        <v>44851</v>
      </c>
      <c r="BB40186" s="91" t="s">
        <v>5557</v>
      </c>
      <c r="BC40186" s="229" t="s">
        <v>5599</v>
      </c>
      <c r="BD40186" s="423" t="s">
        <v>1301</v>
      </c>
    </row>
    <row r="40187" spans="53:56" ht="15" x14ac:dyDescent="0.25">
      <c r="BA40187" s="228" t="s">
        <v>44852</v>
      </c>
      <c r="BB40187" s="91" t="s">
        <v>5557</v>
      </c>
      <c r="BC40187" s="229" t="s">
        <v>5611</v>
      </c>
      <c r="BD40187" s="423" t="s">
        <v>1301</v>
      </c>
    </row>
    <row r="40188" spans="53:56" ht="15" x14ac:dyDescent="0.25">
      <c r="BA40188" s="228" t="s">
        <v>44853</v>
      </c>
      <c r="BB40188" s="91" t="s">
        <v>5557</v>
      </c>
      <c r="BC40188" s="229" t="s">
        <v>5611</v>
      </c>
      <c r="BD40188" s="423" t="s">
        <v>1301</v>
      </c>
    </row>
    <row r="40189" spans="53:56" ht="15" x14ac:dyDescent="0.25">
      <c r="BA40189" s="228" t="s">
        <v>44854</v>
      </c>
      <c r="BB40189" s="91" t="s">
        <v>5557</v>
      </c>
      <c r="BC40189" s="229" t="s">
        <v>5599</v>
      </c>
      <c r="BD40189" s="423" t="s">
        <v>1301</v>
      </c>
    </row>
    <row r="40190" spans="53:56" ht="15" x14ac:dyDescent="0.25">
      <c r="BA40190" s="228" t="s">
        <v>44855</v>
      </c>
      <c r="BB40190" s="91" t="s">
        <v>5557</v>
      </c>
      <c r="BC40190" s="229" t="s">
        <v>5611</v>
      </c>
      <c r="BD40190" s="423" t="s">
        <v>1301</v>
      </c>
    </row>
    <row r="40191" spans="53:56" ht="15" x14ac:dyDescent="0.25">
      <c r="BA40191" s="228" t="s">
        <v>44856</v>
      </c>
      <c r="BB40191" s="91" t="s">
        <v>5557</v>
      </c>
      <c r="BC40191" s="229" t="s">
        <v>5611</v>
      </c>
      <c r="BD40191" s="423" t="s">
        <v>1301</v>
      </c>
    </row>
    <row r="40192" spans="53:56" ht="15" x14ac:dyDescent="0.25">
      <c r="BA40192" s="228" t="s">
        <v>44857</v>
      </c>
      <c r="BB40192" s="91" t="s">
        <v>5557</v>
      </c>
      <c r="BC40192" s="229" t="s">
        <v>5599</v>
      </c>
      <c r="BD40192" s="423" t="s">
        <v>1301</v>
      </c>
    </row>
    <row r="40193" spans="53:56" ht="15" x14ac:dyDescent="0.25">
      <c r="BA40193" s="228" t="s">
        <v>44858</v>
      </c>
      <c r="BB40193" s="91" t="s">
        <v>5557</v>
      </c>
      <c r="BC40193" s="229" t="s">
        <v>5599</v>
      </c>
      <c r="BD40193" s="423" t="s">
        <v>1301</v>
      </c>
    </row>
    <row r="40194" spans="53:56" ht="15" x14ac:dyDescent="0.25">
      <c r="BA40194" s="228" t="s">
        <v>44859</v>
      </c>
      <c r="BB40194" s="91" t="s">
        <v>5557</v>
      </c>
      <c r="BC40194" s="229" t="s">
        <v>1740</v>
      </c>
      <c r="BD40194" s="423" t="s">
        <v>1301</v>
      </c>
    </row>
    <row r="40195" spans="53:56" ht="15" x14ac:dyDescent="0.25">
      <c r="BA40195" s="228" t="s">
        <v>44860</v>
      </c>
      <c r="BB40195" s="91" t="s">
        <v>5557</v>
      </c>
      <c r="BC40195" s="229" t="s">
        <v>5606</v>
      </c>
      <c r="BD40195" s="423" t="s">
        <v>1301</v>
      </c>
    </row>
    <row r="40196" spans="53:56" ht="15" x14ac:dyDescent="0.25">
      <c r="BA40196" s="228" t="s">
        <v>44861</v>
      </c>
      <c r="BB40196" s="91" t="s">
        <v>5557</v>
      </c>
      <c r="BC40196" s="229" t="s">
        <v>5606</v>
      </c>
      <c r="BD40196" s="423" t="s">
        <v>1301</v>
      </c>
    </row>
    <row r="40197" spans="53:56" ht="15" x14ac:dyDescent="0.25">
      <c r="BA40197" s="228" t="s">
        <v>44862</v>
      </c>
      <c r="BB40197" s="91" t="s">
        <v>5557</v>
      </c>
      <c r="BC40197" s="229" t="s">
        <v>1740</v>
      </c>
      <c r="BD40197" s="423" t="s">
        <v>1301</v>
      </c>
    </row>
    <row r="40198" spans="53:56" ht="15" x14ac:dyDescent="0.25">
      <c r="BA40198" s="228" t="s">
        <v>44863</v>
      </c>
      <c r="BB40198" s="91" t="s">
        <v>5557</v>
      </c>
      <c r="BC40198" s="229" t="s">
        <v>5374</v>
      </c>
      <c r="BD40198" s="423" t="s">
        <v>1301</v>
      </c>
    </row>
    <row r="40199" spans="53:56" ht="15" x14ac:dyDescent="0.25">
      <c r="BA40199" s="228" t="s">
        <v>44864</v>
      </c>
      <c r="BB40199" s="91" t="s">
        <v>5557</v>
      </c>
      <c r="BC40199" s="229" t="s">
        <v>5579</v>
      </c>
      <c r="BD40199" s="423" t="s">
        <v>1301</v>
      </c>
    </row>
    <row r="40200" spans="53:56" ht="15" x14ac:dyDescent="0.25">
      <c r="BA40200" s="228" t="s">
        <v>44865</v>
      </c>
      <c r="BB40200" s="91" t="s">
        <v>5557</v>
      </c>
      <c r="BC40200" s="229" t="s">
        <v>5594</v>
      </c>
      <c r="BD40200" s="423" t="s">
        <v>1301</v>
      </c>
    </row>
    <row r="40201" spans="53:56" ht="15" x14ac:dyDescent="0.25">
      <c r="BA40201" s="228" t="s">
        <v>44866</v>
      </c>
      <c r="BB40201" s="91" t="s">
        <v>5557</v>
      </c>
      <c r="BC40201" s="229" t="s">
        <v>5594</v>
      </c>
      <c r="BD40201" s="423" t="s">
        <v>1301</v>
      </c>
    </row>
    <row r="40202" spans="53:56" ht="15" x14ac:dyDescent="0.25">
      <c r="BA40202" s="228" t="s">
        <v>44867</v>
      </c>
      <c r="BB40202" s="91" t="s">
        <v>5557</v>
      </c>
      <c r="BC40202" s="229" t="s">
        <v>5374</v>
      </c>
      <c r="BD40202" s="423" t="s">
        <v>1301</v>
      </c>
    </row>
    <row r="40203" spans="53:56" ht="15" x14ac:dyDescent="0.25">
      <c r="BA40203" s="228" t="s">
        <v>44868</v>
      </c>
      <c r="BB40203" s="91" t="s">
        <v>5557</v>
      </c>
      <c r="BC40203" s="229" t="s">
        <v>5594</v>
      </c>
      <c r="BD40203" s="423" t="s">
        <v>1301</v>
      </c>
    </row>
    <row r="40204" spans="53:56" ht="15" x14ac:dyDescent="0.25">
      <c r="BA40204" s="228" t="s">
        <v>44869</v>
      </c>
      <c r="BB40204" s="91" t="s">
        <v>5557</v>
      </c>
      <c r="BC40204" s="229" t="s">
        <v>5374</v>
      </c>
      <c r="BD40204" s="423" t="s">
        <v>1301</v>
      </c>
    </row>
    <row r="40205" spans="53:56" ht="15" x14ac:dyDescent="0.25">
      <c r="BA40205" s="228" t="s">
        <v>44870</v>
      </c>
      <c r="BB40205" s="91" t="s">
        <v>5557</v>
      </c>
      <c r="BC40205" s="229" t="s">
        <v>5594</v>
      </c>
      <c r="BD40205" s="423" t="s">
        <v>1301</v>
      </c>
    </row>
    <row r="40206" spans="53:56" ht="15" x14ac:dyDescent="0.25">
      <c r="BA40206" s="228" t="s">
        <v>44871</v>
      </c>
      <c r="BB40206" s="91" t="s">
        <v>5557</v>
      </c>
      <c r="BC40206" s="229" t="s">
        <v>5594</v>
      </c>
      <c r="BD40206" s="423" t="s">
        <v>1301</v>
      </c>
    </row>
    <row r="40207" spans="53:56" ht="15" x14ac:dyDescent="0.25">
      <c r="BA40207" s="228" t="s">
        <v>44872</v>
      </c>
      <c r="BB40207" s="91" t="s">
        <v>5557</v>
      </c>
      <c r="BC40207" s="229" t="s">
        <v>5579</v>
      </c>
      <c r="BD40207" s="423" t="s">
        <v>1301</v>
      </c>
    </row>
    <row r="40208" spans="53:56" ht="15" x14ac:dyDescent="0.25">
      <c r="BA40208" s="228" t="s">
        <v>44873</v>
      </c>
      <c r="BB40208" s="91" t="s">
        <v>5557</v>
      </c>
      <c r="BC40208" s="229" t="s">
        <v>5374</v>
      </c>
      <c r="BD40208" s="423" t="s">
        <v>1301</v>
      </c>
    </row>
    <row r="40209" spans="53:56" ht="15" x14ac:dyDescent="0.25">
      <c r="BA40209" s="228" t="s">
        <v>44874</v>
      </c>
      <c r="BB40209" s="91" t="s">
        <v>5557</v>
      </c>
      <c r="BC40209" s="229" t="s">
        <v>5374</v>
      </c>
      <c r="BD40209" s="423" t="s">
        <v>1301</v>
      </c>
    </row>
    <row r="40210" spans="53:56" ht="15" x14ac:dyDescent="0.25">
      <c r="BA40210" s="228" t="s">
        <v>44875</v>
      </c>
      <c r="BB40210" s="91" t="s">
        <v>5557</v>
      </c>
      <c r="BC40210" s="229" t="s">
        <v>5581</v>
      </c>
      <c r="BD40210" s="423" t="s">
        <v>1301</v>
      </c>
    </row>
    <row r="40211" spans="53:56" ht="15" x14ac:dyDescent="0.25">
      <c r="BA40211" s="228" t="s">
        <v>44876</v>
      </c>
      <c r="BB40211" s="91" t="s">
        <v>5557</v>
      </c>
      <c r="BC40211" s="229" t="s">
        <v>1740</v>
      </c>
      <c r="BD40211" s="423" t="s">
        <v>1301</v>
      </c>
    </row>
    <row r="40212" spans="53:56" ht="15" x14ac:dyDescent="0.25">
      <c r="BA40212" s="228" t="s">
        <v>44877</v>
      </c>
      <c r="BB40212" s="91" t="s">
        <v>5557</v>
      </c>
      <c r="BC40212" s="229" t="s">
        <v>5594</v>
      </c>
      <c r="BD40212" s="423" t="s">
        <v>1301</v>
      </c>
    </row>
    <row r="40213" spans="53:56" ht="15" x14ac:dyDescent="0.25">
      <c r="BA40213" s="228" t="s">
        <v>44878</v>
      </c>
      <c r="BB40213" s="91" t="s">
        <v>5557</v>
      </c>
      <c r="BC40213" s="229" t="s">
        <v>5581</v>
      </c>
      <c r="BD40213" s="423" t="s">
        <v>1301</v>
      </c>
    </row>
    <row r="40214" spans="53:56" ht="15" x14ac:dyDescent="0.25">
      <c r="BA40214" s="228" t="s">
        <v>44879</v>
      </c>
      <c r="BB40214" s="91" t="s">
        <v>5557</v>
      </c>
      <c r="BC40214" s="229" t="s">
        <v>5594</v>
      </c>
      <c r="BD40214" s="423" t="s">
        <v>1301</v>
      </c>
    </row>
    <row r="40215" spans="53:56" ht="15" x14ac:dyDescent="0.25">
      <c r="BA40215" s="228" t="s">
        <v>44880</v>
      </c>
      <c r="BB40215" s="91" t="s">
        <v>5557</v>
      </c>
      <c r="BC40215" s="229" t="s">
        <v>5594</v>
      </c>
      <c r="BD40215" s="423" t="s">
        <v>1301</v>
      </c>
    </row>
    <row r="40216" spans="53:56" ht="15" x14ac:dyDescent="0.25">
      <c r="BA40216" s="228" t="s">
        <v>44881</v>
      </c>
      <c r="BB40216" s="91" t="s">
        <v>5557</v>
      </c>
      <c r="BC40216" s="229" t="s">
        <v>5594</v>
      </c>
      <c r="BD40216" s="423" t="s">
        <v>1301</v>
      </c>
    </row>
    <row r="40217" spans="53:56" ht="15" x14ac:dyDescent="0.25">
      <c r="BA40217" s="228" t="s">
        <v>44882</v>
      </c>
      <c r="BB40217" s="91" t="s">
        <v>5557</v>
      </c>
      <c r="BC40217" s="229" t="s">
        <v>5374</v>
      </c>
      <c r="BD40217" s="423" t="s">
        <v>1301</v>
      </c>
    </row>
    <row r="40218" spans="53:56" ht="15" x14ac:dyDescent="0.25">
      <c r="BA40218" s="228" t="s">
        <v>44883</v>
      </c>
      <c r="BB40218" s="91" t="s">
        <v>5557</v>
      </c>
      <c r="BC40218" s="229" t="s">
        <v>1740</v>
      </c>
      <c r="BD40218" s="423" t="s">
        <v>1301</v>
      </c>
    </row>
    <row r="40219" spans="53:56" ht="15" x14ac:dyDescent="0.25">
      <c r="BA40219" s="228" t="s">
        <v>44884</v>
      </c>
      <c r="BB40219" s="91" t="s">
        <v>5557</v>
      </c>
      <c r="BC40219" s="229" t="s">
        <v>5581</v>
      </c>
      <c r="BD40219" s="423" t="s">
        <v>1301</v>
      </c>
    </row>
    <row r="40220" spans="53:56" ht="15" x14ac:dyDescent="0.25">
      <c r="BA40220" s="228" t="s">
        <v>44885</v>
      </c>
      <c r="BB40220" s="91" t="s">
        <v>5557</v>
      </c>
      <c r="BC40220" s="229" t="s">
        <v>1740</v>
      </c>
      <c r="BD40220" s="423" t="s">
        <v>1301</v>
      </c>
    </row>
    <row r="40221" spans="53:56" ht="15" x14ac:dyDescent="0.25">
      <c r="BA40221" s="228" t="s">
        <v>44886</v>
      </c>
      <c r="BB40221" s="91" t="s">
        <v>5557</v>
      </c>
      <c r="BC40221" s="229" t="s">
        <v>5581</v>
      </c>
      <c r="BD40221" s="423" t="s">
        <v>1301</v>
      </c>
    </row>
    <row r="40222" spans="53:56" ht="15" x14ac:dyDescent="0.25">
      <c r="BA40222" s="228" t="s">
        <v>44887</v>
      </c>
      <c r="BB40222" s="91" t="s">
        <v>5557</v>
      </c>
      <c r="BC40222" s="229" t="s">
        <v>5374</v>
      </c>
      <c r="BD40222" s="423" t="s">
        <v>1301</v>
      </c>
    </row>
    <row r="40223" spans="53:56" ht="15" x14ac:dyDescent="0.25">
      <c r="BA40223" s="228" t="s">
        <v>44888</v>
      </c>
      <c r="BB40223" s="91" t="s">
        <v>5557</v>
      </c>
      <c r="BC40223" s="229" t="s">
        <v>5374</v>
      </c>
      <c r="BD40223" s="423" t="s">
        <v>1301</v>
      </c>
    </row>
    <row r="40224" spans="53:56" ht="15" x14ac:dyDescent="0.25">
      <c r="BA40224" s="228" t="s">
        <v>44889</v>
      </c>
      <c r="BB40224" s="91" t="s">
        <v>5557</v>
      </c>
      <c r="BC40224" s="229" t="s">
        <v>5594</v>
      </c>
      <c r="BD40224" s="423" t="s">
        <v>1301</v>
      </c>
    </row>
    <row r="40225" spans="53:56" ht="15" x14ac:dyDescent="0.25">
      <c r="BA40225" s="228" t="s">
        <v>44890</v>
      </c>
      <c r="BB40225" s="91" t="s">
        <v>5557</v>
      </c>
      <c r="BC40225" s="229" t="s">
        <v>5594</v>
      </c>
      <c r="BD40225" s="423" t="s">
        <v>1301</v>
      </c>
    </row>
    <row r="40226" spans="53:56" ht="15" x14ac:dyDescent="0.25">
      <c r="BA40226" s="228" t="s">
        <v>44891</v>
      </c>
      <c r="BB40226" s="91" t="s">
        <v>5557</v>
      </c>
      <c r="BC40226" s="229" t="s">
        <v>5594</v>
      </c>
      <c r="BD40226" s="423" t="s">
        <v>1301</v>
      </c>
    </row>
    <row r="40227" spans="53:56" ht="15" x14ac:dyDescent="0.25">
      <c r="BA40227" s="228" t="s">
        <v>44892</v>
      </c>
      <c r="BB40227" s="91" t="s">
        <v>5557</v>
      </c>
      <c r="BC40227" s="229" t="s">
        <v>5609</v>
      </c>
      <c r="BD40227" s="423" t="s">
        <v>1301</v>
      </c>
    </row>
    <row r="40228" spans="53:56" ht="15" x14ac:dyDescent="0.25">
      <c r="BA40228" s="228" t="s">
        <v>44893</v>
      </c>
      <c r="BB40228" s="91" t="s">
        <v>5557</v>
      </c>
      <c r="BC40228" s="229" t="s">
        <v>5560</v>
      </c>
      <c r="BD40228" s="423" t="s">
        <v>1301</v>
      </c>
    </row>
    <row r="40229" spans="53:56" ht="15" x14ac:dyDescent="0.25">
      <c r="BA40229" s="228" t="s">
        <v>44894</v>
      </c>
      <c r="BB40229" s="91" t="s">
        <v>5557</v>
      </c>
      <c r="BC40229" s="229" t="s">
        <v>5560</v>
      </c>
      <c r="BD40229" s="423" t="s">
        <v>1301</v>
      </c>
    </row>
    <row r="40230" spans="53:56" ht="15" x14ac:dyDescent="0.25">
      <c r="BA40230" s="228" t="s">
        <v>44895</v>
      </c>
      <c r="BB40230" s="91" t="s">
        <v>5557</v>
      </c>
      <c r="BC40230" s="229" t="s">
        <v>5609</v>
      </c>
      <c r="BD40230" s="423" t="s">
        <v>1301</v>
      </c>
    </row>
    <row r="40231" spans="53:56" ht="15" x14ac:dyDescent="0.25">
      <c r="BA40231" s="228" t="s">
        <v>44896</v>
      </c>
      <c r="BB40231" s="91" t="s">
        <v>5557</v>
      </c>
      <c r="BC40231" s="229" t="s">
        <v>5560</v>
      </c>
      <c r="BD40231" s="423" t="s">
        <v>1301</v>
      </c>
    </row>
    <row r="40232" spans="53:56" ht="15" x14ac:dyDescent="0.25">
      <c r="BA40232" s="228" t="s">
        <v>44897</v>
      </c>
      <c r="BB40232" s="91" t="s">
        <v>5557</v>
      </c>
      <c r="BC40232" s="229" t="s">
        <v>5609</v>
      </c>
      <c r="BD40232" s="423" t="s">
        <v>1301</v>
      </c>
    </row>
    <row r="40233" spans="53:56" ht="15" x14ac:dyDescent="0.25">
      <c r="BA40233" s="228" t="s">
        <v>44898</v>
      </c>
      <c r="BB40233" s="91" t="s">
        <v>5557</v>
      </c>
      <c r="BC40233" s="229" t="s">
        <v>5560</v>
      </c>
      <c r="BD40233" s="423" t="s">
        <v>1301</v>
      </c>
    </row>
    <row r="40234" spans="53:56" ht="15" x14ac:dyDescent="0.25">
      <c r="BA40234" s="228" t="s">
        <v>44899</v>
      </c>
      <c r="BB40234" s="91" t="s">
        <v>5557</v>
      </c>
      <c r="BC40234" s="229" t="s">
        <v>5609</v>
      </c>
      <c r="BD40234" s="423" t="s">
        <v>1301</v>
      </c>
    </row>
    <row r="40235" spans="53:56" ht="15" x14ac:dyDescent="0.25">
      <c r="BA40235" s="228" t="s">
        <v>44900</v>
      </c>
      <c r="BB40235" s="91" t="s">
        <v>5557</v>
      </c>
      <c r="BC40235" s="229" t="s">
        <v>5560</v>
      </c>
      <c r="BD40235" s="423" t="s">
        <v>1301</v>
      </c>
    </row>
    <row r="40236" spans="53:56" ht="15" x14ac:dyDescent="0.25">
      <c r="BA40236" s="228" t="s">
        <v>44901</v>
      </c>
      <c r="BB40236" s="91" t="s">
        <v>5557</v>
      </c>
      <c r="BC40236" s="229" t="s">
        <v>5560</v>
      </c>
      <c r="BD40236" s="423" t="s">
        <v>1301</v>
      </c>
    </row>
    <row r="40237" spans="53:56" ht="15" x14ac:dyDescent="0.25">
      <c r="BA40237" s="228" t="s">
        <v>44902</v>
      </c>
      <c r="BB40237" s="91" t="s">
        <v>5557</v>
      </c>
      <c r="BC40237" s="229" t="s">
        <v>5609</v>
      </c>
      <c r="BD40237" s="423" t="s">
        <v>1301</v>
      </c>
    </row>
    <row r="40238" spans="53:56" ht="15" x14ac:dyDescent="0.25">
      <c r="BA40238" s="228" t="s">
        <v>44903</v>
      </c>
      <c r="BB40238" s="91" t="s">
        <v>5557</v>
      </c>
      <c r="BC40238" s="229" t="s">
        <v>5609</v>
      </c>
      <c r="BD40238" s="423" t="s">
        <v>1301</v>
      </c>
    </row>
    <row r="40239" spans="53:56" ht="15" x14ac:dyDescent="0.25">
      <c r="BA40239" s="228" t="s">
        <v>44904</v>
      </c>
      <c r="BB40239" s="91" t="s">
        <v>5557</v>
      </c>
      <c r="BC40239" s="229" t="s">
        <v>1531</v>
      </c>
      <c r="BD40239" s="423" t="s">
        <v>1301</v>
      </c>
    </row>
    <row r="40240" spans="53:56" ht="15" x14ac:dyDescent="0.25">
      <c r="BA40240" s="228" t="s">
        <v>44905</v>
      </c>
      <c r="BB40240" s="91" t="s">
        <v>5557</v>
      </c>
      <c r="BC40240" s="229" t="s">
        <v>1531</v>
      </c>
      <c r="BD40240" s="423" t="s">
        <v>1301</v>
      </c>
    </row>
    <row r="40241" spans="53:56" ht="15" x14ac:dyDescent="0.25">
      <c r="BA40241" s="228" t="s">
        <v>44906</v>
      </c>
      <c r="BB40241" s="91" t="s">
        <v>5557</v>
      </c>
      <c r="BC40241" s="229" t="s">
        <v>1531</v>
      </c>
      <c r="BD40241" s="423" t="s">
        <v>1301</v>
      </c>
    </row>
    <row r="40242" spans="53:56" ht="15" x14ac:dyDescent="0.25">
      <c r="BA40242" s="228" t="s">
        <v>44907</v>
      </c>
      <c r="BB40242" s="91" t="s">
        <v>5557</v>
      </c>
      <c r="BC40242" s="229" t="s">
        <v>1531</v>
      </c>
      <c r="BD40242" s="423" t="s">
        <v>1301</v>
      </c>
    </row>
    <row r="40243" spans="53:56" ht="15" x14ac:dyDescent="0.25">
      <c r="BA40243" s="228" t="s">
        <v>44908</v>
      </c>
      <c r="BB40243" s="91" t="s">
        <v>5557</v>
      </c>
      <c r="BC40243" s="229" t="s">
        <v>1531</v>
      </c>
      <c r="BD40243" s="423" t="s">
        <v>1301</v>
      </c>
    </row>
    <row r="40244" spans="53:56" ht="15" x14ac:dyDescent="0.25">
      <c r="BA40244" s="228" t="s">
        <v>44909</v>
      </c>
      <c r="BB40244" s="91" t="s">
        <v>5557</v>
      </c>
      <c r="BC40244" s="229" t="s">
        <v>5574</v>
      </c>
      <c r="BD40244" s="423" t="s">
        <v>1301</v>
      </c>
    </row>
    <row r="40245" spans="53:56" ht="15" x14ac:dyDescent="0.25">
      <c r="BA40245" s="228" t="s">
        <v>44910</v>
      </c>
      <c r="BB40245" s="91" t="s">
        <v>5557</v>
      </c>
      <c r="BC40245" s="229" t="s">
        <v>5574</v>
      </c>
      <c r="BD40245" s="423" t="s">
        <v>1301</v>
      </c>
    </row>
    <row r="40246" spans="53:56" ht="15" x14ac:dyDescent="0.25">
      <c r="BA40246" s="228" t="s">
        <v>44911</v>
      </c>
      <c r="BB40246" s="91" t="s">
        <v>5557</v>
      </c>
      <c r="BC40246" s="229" t="s">
        <v>1531</v>
      </c>
      <c r="BD40246" s="423" t="s">
        <v>1301</v>
      </c>
    </row>
    <row r="40247" spans="53:56" ht="15" x14ac:dyDescent="0.25">
      <c r="BA40247" s="228" t="s">
        <v>44912</v>
      </c>
      <c r="BB40247" s="91" t="s">
        <v>5557</v>
      </c>
      <c r="BC40247" s="229" t="s">
        <v>5574</v>
      </c>
      <c r="BD40247" s="423" t="s">
        <v>1301</v>
      </c>
    </row>
    <row r="40248" spans="53:56" ht="15" x14ac:dyDescent="0.25">
      <c r="BA40248" s="228" t="s">
        <v>44913</v>
      </c>
      <c r="BB40248" s="91" t="s">
        <v>5557</v>
      </c>
      <c r="BC40248" s="229" t="s">
        <v>5574</v>
      </c>
      <c r="BD40248" s="423" t="s">
        <v>1301</v>
      </c>
    </row>
    <row r="40249" spans="53:56" ht="15" x14ac:dyDescent="0.25">
      <c r="BA40249" s="228" t="s">
        <v>44914</v>
      </c>
      <c r="BB40249" s="91" t="s">
        <v>5557</v>
      </c>
      <c r="BC40249" s="229" t="s">
        <v>1531</v>
      </c>
      <c r="BD40249" s="423" t="s">
        <v>1301</v>
      </c>
    </row>
    <row r="40250" spans="53:56" ht="15" x14ac:dyDescent="0.25">
      <c r="BA40250" s="228" t="s">
        <v>44915</v>
      </c>
      <c r="BB40250" s="91" t="s">
        <v>5557</v>
      </c>
      <c r="BC40250" s="229" t="s">
        <v>1531</v>
      </c>
      <c r="BD40250" s="423" t="s">
        <v>1301</v>
      </c>
    </row>
    <row r="40251" spans="53:56" ht="15" x14ac:dyDescent="0.25">
      <c r="BA40251" s="228" t="s">
        <v>44916</v>
      </c>
      <c r="BB40251" s="91" t="s">
        <v>5557</v>
      </c>
      <c r="BC40251" s="229" t="s">
        <v>5574</v>
      </c>
      <c r="BD40251" s="423" t="s">
        <v>1301</v>
      </c>
    </row>
    <row r="40252" spans="53:56" ht="15" x14ac:dyDescent="0.25">
      <c r="BA40252" s="228" t="s">
        <v>44917</v>
      </c>
      <c r="BB40252" s="91" t="s">
        <v>5557</v>
      </c>
      <c r="BC40252" s="229" t="s">
        <v>5574</v>
      </c>
      <c r="BD40252" s="423" t="s">
        <v>1301</v>
      </c>
    </row>
    <row r="40253" spans="53:56" ht="15" x14ac:dyDescent="0.25">
      <c r="BA40253" s="228" t="s">
        <v>44918</v>
      </c>
      <c r="BB40253" s="91" t="s">
        <v>5557</v>
      </c>
      <c r="BC40253" s="229" t="s">
        <v>5574</v>
      </c>
      <c r="BD40253" s="423" t="s">
        <v>1301</v>
      </c>
    </row>
    <row r="40254" spans="53:56" ht="15" x14ac:dyDescent="0.25">
      <c r="BA40254" s="228" t="s">
        <v>44919</v>
      </c>
      <c r="BB40254" s="91" t="s">
        <v>5557</v>
      </c>
      <c r="BC40254" s="229" t="s">
        <v>5574</v>
      </c>
      <c r="BD40254" s="423" t="s">
        <v>1301</v>
      </c>
    </row>
    <row r="40255" spans="53:56" ht="15" x14ac:dyDescent="0.25">
      <c r="BA40255" s="228" t="s">
        <v>44920</v>
      </c>
      <c r="BB40255" s="91" t="s">
        <v>5557</v>
      </c>
      <c r="BC40255" s="229" t="s">
        <v>5574</v>
      </c>
      <c r="BD40255" s="423" t="s">
        <v>1301</v>
      </c>
    </row>
    <row r="40256" spans="53:56" ht="15" x14ac:dyDescent="0.25">
      <c r="BA40256" s="228" t="s">
        <v>44921</v>
      </c>
      <c r="BB40256" s="91" t="s">
        <v>5557</v>
      </c>
      <c r="BC40256" s="229" t="s">
        <v>5574</v>
      </c>
      <c r="BD40256" s="423" t="s">
        <v>1301</v>
      </c>
    </row>
    <row r="40257" spans="53:56" ht="15" x14ac:dyDescent="0.25">
      <c r="BA40257" s="228" t="s">
        <v>44922</v>
      </c>
      <c r="BB40257" s="91" t="s">
        <v>5557</v>
      </c>
      <c r="BC40257" s="229" t="s">
        <v>5574</v>
      </c>
      <c r="BD40257" s="423" t="s">
        <v>1301</v>
      </c>
    </row>
    <row r="40258" spans="53:56" ht="15" x14ac:dyDescent="0.25">
      <c r="BA40258" s="228" t="s">
        <v>44923</v>
      </c>
      <c r="BB40258" s="91" t="s">
        <v>5557</v>
      </c>
      <c r="BC40258" s="229" t="s">
        <v>5574</v>
      </c>
      <c r="BD40258" s="423" t="s">
        <v>1301</v>
      </c>
    </row>
    <row r="40259" spans="53:56" ht="15" x14ac:dyDescent="0.25">
      <c r="BA40259" s="228" t="s">
        <v>44924</v>
      </c>
      <c r="BB40259" s="91" t="s">
        <v>5557</v>
      </c>
      <c r="BC40259" s="229" t="s">
        <v>5583</v>
      </c>
      <c r="BD40259" s="423" t="s">
        <v>1301</v>
      </c>
    </row>
    <row r="40260" spans="53:56" ht="15" x14ac:dyDescent="0.25">
      <c r="BA40260" s="228" t="s">
        <v>44925</v>
      </c>
      <c r="BB40260" s="91" t="s">
        <v>5557</v>
      </c>
      <c r="BC40260" s="229" t="s">
        <v>5574</v>
      </c>
      <c r="BD40260" s="423" t="s">
        <v>1301</v>
      </c>
    </row>
    <row r="40261" spans="53:56" ht="15" x14ac:dyDescent="0.25">
      <c r="BA40261" s="228" t="s">
        <v>44926</v>
      </c>
      <c r="BB40261" s="91" t="s">
        <v>5557</v>
      </c>
      <c r="BC40261" s="229" t="s">
        <v>5574</v>
      </c>
      <c r="BD40261" s="423" t="s">
        <v>1301</v>
      </c>
    </row>
    <row r="40262" spans="53:56" ht="15" x14ac:dyDescent="0.25">
      <c r="BA40262" s="228" t="s">
        <v>44927</v>
      </c>
      <c r="BB40262" s="91" t="s">
        <v>5557</v>
      </c>
      <c r="BC40262" s="229" t="s">
        <v>5574</v>
      </c>
      <c r="BD40262" s="423" t="s">
        <v>1301</v>
      </c>
    </row>
    <row r="40263" spans="53:56" ht="15" x14ac:dyDescent="0.25">
      <c r="BA40263" s="228" t="s">
        <v>44928</v>
      </c>
      <c r="BB40263" s="91" t="s">
        <v>5557</v>
      </c>
      <c r="BC40263" s="229" t="s">
        <v>5583</v>
      </c>
      <c r="BD40263" s="423" t="s">
        <v>1301</v>
      </c>
    </row>
    <row r="40264" spans="53:56" ht="15" x14ac:dyDescent="0.25">
      <c r="BA40264" s="228" t="s">
        <v>44929</v>
      </c>
      <c r="BB40264" s="91" t="s">
        <v>5557</v>
      </c>
      <c r="BC40264" s="229" t="s">
        <v>5574</v>
      </c>
      <c r="BD40264" s="423" t="s">
        <v>1301</v>
      </c>
    </row>
    <row r="40265" spans="53:56" ht="15" x14ac:dyDescent="0.25">
      <c r="BA40265" s="228" t="s">
        <v>44930</v>
      </c>
      <c r="BB40265" s="91" t="s">
        <v>5557</v>
      </c>
      <c r="BC40265" s="229" t="s">
        <v>1260</v>
      </c>
      <c r="BD40265" s="423" t="s">
        <v>1301</v>
      </c>
    </row>
    <row r="40266" spans="53:56" ht="15" x14ac:dyDescent="0.25">
      <c r="BA40266" s="228" t="s">
        <v>44931</v>
      </c>
      <c r="BB40266" s="91" t="s">
        <v>5557</v>
      </c>
      <c r="BC40266" s="229" t="s">
        <v>1260</v>
      </c>
      <c r="BD40266" s="423" t="s">
        <v>1301</v>
      </c>
    </row>
    <row r="40267" spans="53:56" ht="15" x14ac:dyDescent="0.25">
      <c r="BA40267" s="228" t="s">
        <v>44932</v>
      </c>
      <c r="BB40267" s="91" t="s">
        <v>5557</v>
      </c>
      <c r="BC40267" s="229" t="s">
        <v>5574</v>
      </c>
      <c r="BD40267" s="423" t="s">
        <v>1301</v>
      </c>
    </row>
    <row r="40268" spans="53:56" ht="15" x14ac:dyDescent="0.25">
      <c r="BA40268" s="228" t="s">
        <v>44933</v>
      </c>
      <c r="BB40268" s="91" t="s">
        <v>5557</v>
      </c>
      <c r="BC40268" s="229" t="s">
        <v>1260</v>
      </c>
      <c r="BD40268" s="423" t="s">
        <v>1301</v>
      </c>
    </row>
    <row r="40269" spans="53:56" ht="15" x14ac:dyDescent="0.25">
      <c r="BA40269" s="228" t="s">
        <v>44934</v>
      </c>
      <c r="BB40269" s="91" t="s">
        <v>5557</v>
      </c>
      <c r="BC40269" s="229" t="s">
        <v>1260</v>
      </c>
      <c r="BD40269" s="423" t="s">
        <v>1301</v>
      </c>
    </row>
    <row r="40270" spans="53:56" ht="15" x14ac:dyDescent="0.25">
      <c r="BA40270" s="228" t="s">
        <v>44935</v>
      </c>
      <c r="BB40270" s="91" t="s">
        <v>5557</v>
      </c>
      <c r="BC40270" s="229" t="s">
        <v>5574</v>
      </c>
      <c r="BD40270" s="423" t="s">
        <v>1301</v>
      </c>
    </row>
    <row r="40271" spans="53:56" ht="15" x14ac:dyDescent="0.25">
      <c r="BA40271" s="228" t="s">
        <v>44936</v>
      </c>
      <c r="BB40271" s="91" t="s">
        <v>5557</v>
      </c>
      <c r="BC40271" s="229" t="s">
        <v>1260</v>
      </c>
      <c r="BD40271" s="423" t="s">
        <v>1301</v>
      </c>
    </row>
    <row r="40272" spans="53:56" ht="15" x14ac:dyDescent="0.25">
      <c r="BA40272" s="228" t="s">
        <v>44937</v>
      </c>
      <c r="BB40272" s="91" t="s">
        <v>5557</v>
      </c>
      <c r="BC40272" s="229" t="s">
        <v>5590</v>
      </c>
      <c r="BD40272" s="423" t="s">
        <v>1301</v>
      </c>
    </row>
    <row r="40273" spans="53:56" ht="15" x14ac:dyDescent="0.25">
      <c r="BA40273" s="228" t="s">
        <v>44938</v>
      </c>
      <c r="BB40273" s="91" t="s">
        <v>5557</v>
      </c>
      <c r="BC40273" s="229" t="s">
        <v>5590</v>
      </c>
      <c r="BD40273" s="423" t="s">
        <v>1301</v>
      </c>
    </row>
    <row r="40274" spans="53:56" ht="15" x14ac:dyDescent="0.25">
      <c r="BA40274" s="228" t="s">
        <v>44939</v>
      </c>
      <c r="BB40274" s="91" t="s">
        <v>5557</v>
      </c>
      <c r="BC40274" s="229" t="s">
        <v>5590</v>
      </c>
      <c r="BD40274" s="423" t="s">
        <v>1301</v>
      </c>
    </row>
    <row r="40275" spans="53:56" ht="15" x14ac:dyDescent="0.25">
      <c r="BA40275" s="228" t="s">
        <v>44940</v>
      </c>
      <c r="BB40275" s="91" t="s">
        <v>5557</v>
      </c>
      <c r="BC40275" s="229" t="s">
        <v>5574</v>
      </c>
      <c r="BD40275" s="423" t="s">
        <v>1301</v>
      </c>
    </row>
    <row r="40276" spans="53:56" ht="15" x14ac:dyDescent="0.25">
      <c r="BA40276" s="228" t="s">
        <v>44941</v>
      </c>
      <c r="BB40276" s="91" t="s">
        <v>5557</v>
      </c>
      <c r="BC40276" s="229" t="s">
        <v>5574</v>
      </c>
      <c r="BD40276" s="423" t="s">
        <v>1301</v>
      </c>
    </row>
    <row r="40277" spans="53:56" ht="15" x14ac:dyDescent="0.25">
      <c r="BA40277" s="228" t="s">
        <v>44942</v>
      </c>
      <c r="BB40277" s="91" t="s">
        <v>5557</v>
      </c>
      <c r="BC40277" s="229" t="s">
        <v>1260</v>
      </c>
      <c r="BD40277" s="423" t="s">
        <v>1301</v>
      </c>
    </row>
    <row r="40278" spans="53:56" ht="15" x14ac:dyDescent="0.25">
      <c r="BA40278" s="228" t="s">
        <v>44943</v>
      </c>
      <c r="BB40278" s="91" t="s">
        <v>5557</v>
      </c>
      <c r="BC40278" s="229" t="s">
        <v>1260</v>
      </c>
      <c r="BD40278" s="423" t="s">
        <v>1301</v>
      </c>
    </row>
    <row r="40279" spans="53:56" ht="15" x14ac:dyDescent="0.25">
      <c r="BA40279" s="228" t="s">
        <v>44944</v>
      </c>
      <c r="BB40279" s="91" t="s">
        <v>5557</v>
      </c>
      <c r="BC40279" s="229" t="s">
        <v>1260</v>
      </c>
      <c r="BD40279" s="423" t="s">
        <v>1301</v>
      </c>
    </row>
    <row r="40280" spans="53:56" ht="15" x14ac:dyDescent="0.25">
      <c r="BA40280" s="228" t="s">
        <v>44945</v>
      </c>
      <c r="BB40280" s="91" t="s">
        <v>5557</v>
      </c>
      <c r="BC40280" s="229" t="s">
        <v>5560</v>
      </c>
      <c r="BD40280" s="423" t="s">
        <v>1301</v>
      </c>
    </row>
    <row r="40281" spans="53:56" ht="15" x14ac:dyDescent="0.25">
      <c r="BA40281" s="228" t="s">
        <v>44946</v>
      </c>
      <c r="BB40281" s="91" t="s">
        <v>5557</v>
      </c>
      <c r="BC40281" s="229" t="s">
        <v>1260</v>
      </c>
      <c r="BD40281" s="423" t="s">
        <v>1301</v>
      </c>
    </row>
    <row r="40282" spans="53:56" ht="15" x14ac:dyDescent="0.25">
      <c r="BA40282" s="228" t="s">
        <v>44947</v>
      </c>
      <c r="BB40282" s="91" t="s">
        <v>5557</v>
      </c>
      <c r="BC40282" s="229" t="s">
        <v>1260</v>
      </c>
      <c r="BD40282" s="423" t="s">
        <v>1301</v>
      </c>
    </row>
    <row r="40283" spans="53:56" ht="15" x14ac:dyDescent="0.25">
      <c r="BA40283" s="228" t="s">
        <v>44948</v>
      </c>
      <c r="BB40283" s="91" t="s">
        <v>5557</v>
      </c>
      <c r="BC40283" s="229" t="s">
        <v>1531</v>
      </c>
      <c r="BD40283" s="423" t="s">
        <v>1301</v>
      </c>
    </row>
    <row r="40284" spans="53:56" ht="15" x14ac:dyDescent="0.25">
      <c r="BA40284" s="228" t="s">
        <v>44949</v>
      </c>
      <c r="BB40284" s="91" t="s">
        <v>5557</v>
      </c>
      <c r="BC40284" s="229" t="s">
        <v>1260</v>
      </c>
      <c r="BD40284" s="423" t="s">
        <v>1301</v>
      </c>
    </row>
    <row r="40285" spans="53:56" ht="15" x14ac:dyDescent="0.25">
      <c r="BA40285" s="228" t="s">
        <v>44950</v>
      </c>
      <c r="BB40285" s="91" t="s">
        <v>5557</v>
      </c>
      <c r="BC40285" s="229" t="s">
        <v>5574</v>
      </c>
      <c r="BD40285" s="423" t="s">
        <v>1301</v>
      </c>
    </row>
    <row r="40286" spans="53:56" ht="15" x14ac:dyDescent="0.25">
      <c r="BA40286" s="228" t="s">
        <v>44951</v>
      </c>
      <c r="BB40286" s="91" t="s">
        <v>5557</v>
      </c>
      <c r="BC40286" s="229" t="s">
        <v>5583</v>
      </c>
      <c r="BD40286" s="423" t="s">
        <v>1301</v>
      </c>
    </row>
    <row r="40287" spans="53:56" ht="15" x14ac:dyDescent="0.25">
      <c r="BA40287" s="228" t="s">
        <v>44952</v>
      </c>
      <c r="BB40287" s="91" t="s">
        <v>5557</v>
      </c>
      <c r="BC40287" s="229" t="s">
        <v>5574</v>
      </c>
      <c r="BD40287" s="423" t="s">
        <v>1301</v>
      </c>
    </row>
    <row r="40288" spans="53:56" ht="15" x14ac:dyDescent="0.25">
      <c r="BA40288" s="228" t="s">
        <v>44953</v>
      </c>
      <c r="BB40288" s="91" t="s">
        <v>5557</v>
      </c>
      <c r="BC40288" s="229" t="s">
        <v>5574</v>
      </c>
      <c r="BD40288" s="423" t="s">
        <v>1301</v>
      </c>
    </row>
    <row r="40289" spans="53:56" ht="15" x14ac:dyDescent="0.25">
      <c r="BA40289" s="228" t="s">
        <v>44954</v>
      </c>
      <c r="BB40289" s="91" t="s">
        <v>5557</v>
      </c>
      <c r="BC40289" s="229" t="s">
        <v>5574</v>
      </c>
      <c r="BD40289" s="423" t="s">
        <v>1301</v>
      </c>
    </row>
    <row r="40290" spans="53:56" ht="15" x14ac:dyDescent="0.25">
      <c r="BA40290" s="228" t="s">
        <v>44955</v>
      </c>
      <c r="BB40290" s="91" t="s">
        <v>5557</v>
      </c>
      <c r="BC40290" s="229" t="s">
        <v>1260</v>
      </c>
      <c r="BD40290" s="423" t="s">
        <v>1301</v>
      </c>
    </row>
    <row r="40291" spans="53:56" ht="15" x14ac:dyDescent="0.25">
      <c r="BA40291" s="228" t="s">
        <v>44956</v>
      </c>
      <c r="BB40291" s="91" t="s">
        <v>5557</v>
      </c>
      <c r="BC40291" s="229" t="s">
        <v>1260</v>
      </c>
      <c r="BD40291" s="423" t="s">
        <v>1301</v>
      </c>
    </row>
    <row r="40292" spans="53:56" ht="15" x14ac:dyDescent="0.25">
      <c r="BA40292" s="228" t="s">
        <v>44957</v>
      </c>
      <c r="BB40292" s="91" t="s">
        <v>5557</v>
      </c>
      <c r="BC40292" s="229" t="s">
        <v>5574</v>
      </c>
      <c r="BD40292" s="423" t="s">
        <v>1301</v>
      </c>
    </row>
    <row r="40293" spans="53:56" ht="15" x14ac:dyDescent="0.25">
      <c r="BA40293" s="228" t="s">
        <v>44958</v>
      </c>
      <c r="BB40293" s="91" t="s">
        <v>5557</v>
      </c>
      <c r="BC40293" s="229" t="s">
        <v>1260</v>
      </c>
      <c r="BD40293" s="423" t="s">
        <v>1301</v>
      </c>
    </row>
    <row r="40294" spans="53:56" ht="15" x14ac:dyDescent="0.25">
      <c r="BA40294" s="228" t="s">
        <v>44959</v>
      </c>
      <c r="BB40294" s="91" t="s">
        <v>5557</v>
      </c>
      <c r="BC40294" s="229" t="s">
        <v>5574</v>
      </c>
      <c r="BD40294" s="423" t="s">
        <v>1301</v>
      </c>
    </row>
    <row r="40295" spans="53:56" ht="15" x14ac:dyDescent="0.25">
      <c r="BA40295" s="228" t="s">
        <v>44960</v>
      </c>
      <c r="BB40295" s="91" t="s">
        <v>5557</v>
      </c>
      <c r="BC40295" s="229" t="s">
        <v>1260</v>
      </c>
      <c r="BD40295" s="423" t="s">
        <v>1301</v>
      </c>
    </row>
    <row r="40296" spans="53:56" ht="15" x14ac:dyDescent="0.25">
      <c r="BA40296" s="228" t="s">
        <v>44961</v>
      </c>
      <c r="BB40296" s="91" t="s">
        <v>5557</v>
      </c>
      <c r="BC40296" s="229" t="s">
        <v>5583</v>
      </c>
      <c r="BD40296" s="423" t="s">
        <v>1301</v>
      </c>
    </row>
    <row r="40297" spans="53:56" ht="15" x14ac:dyDescent="0.25">
      <c r="BA40297" s="228" t="s">
        <v>44962</v>
      </c>
      <c r="BB40297" s="91" t="s">
        <v>5557</v>
      </c>
      <c r="BC40297" s="229" t="s">
        <v>5574</v>
      </c>
      <c r="BD40297" s="423" t="s">
        <v>1301</v>
      </c>
    </row>
    <row r="40298" spans="53:56" ht="15" x14ac:dyDescent="0.25">
      <c r="BA40298" s="228" t="s">
        <v>44963</v>
      </c>
      <c r="BB40298" s="91" t="s">
        <v>5557</v>
      </c>
      <c r="BC40298" s="229" t="s">
        <v>1260</v>
      </c>
      <c r="BD40298" s="423" t="s">
        <v>1301</v>
      </c>
    </row>
    <row r="40299" spans="53:56" ht="15" x14ac:dyDescent="0.25">
      <c r="BA40299" s="228" t="s">
        <v>44964</v>
      </c>
      <c r="BB40299" s="91" t="s">
        <v>5557</v>
      </c>
      <c r="BC40299" s="229" t="s">
        <v>1260</v>
      </c>
      <c r="BD40299" s="423" t="s">
        <v>1301</v>
      </c>
    </row>
    <row r="40300" spans="53:56" ht="15" x14ac:dyDescent="0.25">
      <c r="BA40300" s="228" t="s">
        <v>44965</v>
      </c>
      <c r="BB40300" s="91" t="s">
        <v>5557</v>
      </c>
      <c r="BC40300" s="229" t="s">
        <v>5574</v>
      </c>
      <c r="BD40300" s="423" t="s">
        <v>1301</v>
      </c>
    </row>
    <row r="40301" spans="53:56" ht="15" x14ac:dyDescent="0.25">
      <c r="BA40301" s="228" t="s">
        <v>44966</v>
      </c>
      <c r="BB40301" s="91" t="s">
        <v>5557</v>
      </c>
      <c r="BC40301" s="229" t="s">
        <v>1260</v>
      </c>
      <c r="BD40301" s="423" t="s">
        <v>1301</v>
      </c>
    </row>
    <row r="40302" spans="53:56" ht="15" x14ac:dyDescent="0.25">
      <c r="BA40302" s="228" t="s">
        <v>44967</v>
      </c>
      <c r="BB40302" s="91" t="s">
        <v>5557</v>
      </c>
      <c r="BC40302" s="229" t="s">
        <v>5574</v>
      </c>
      <c r="BD40302" s="423" t="s">
        <v>1301</v>
      </c>
    </row>
    <row r="40303" spans="53:56" ht="15" x14ac:dyDescent="0.25">
      <c r="BA40303" s="228" t="s">
        <v>44968</v>
      </c>
      <c r="BB40303" s="91" t="s">
        <v>5557</v>
      </c>
      <c r="BC40303" s="229" t="s">
        <v>5574</v>
      </c>
      <c r="BD40303" s="423" t="s">
        <v>1301</v>
      </c>
    </row>
    <row r="40304" spans="53:56" ht="15" x14ac:dyDescent="0.25">
      <c r="BA40304" s="228" t="s">
        <v>44969</v>
      </c>
      <c r="BB40304" s="91" t="s">
        <v>5557</v>
      </c>
      <c r="BC40304" s="229" t="s">
        <v>5570</v>
      </c>
      <c r="BD40304" s="423" t="s">
        <v>1301</v>
      </c>
    </row>
    <row r="40305" spans="53:56" ht="15" x14ac:dyDescent="0.25">
      <c r="BA40305" s="228" t="s">
        <v>44970</v>
      </c>
      <c r="BB40305" s="91" t="s">
        <v>5557</v>
      </c>
      <c r="BC40305" s="229" t="s">
        <v>5570</v>
      </c>
      <c r="BD40305" s="423" t="s">
        <v>1301</v>
      </c>
    </row>
    <row r="40306" spans="53:56" ht="15" x14ac:dyDescent="0.25">
      <c r="BA40306" s="228" t="s">
        <v>44971</v>
      </c>
      <c r="BB40306" s="91" t="s">
        <v>5557</v>
      </c>
      <c r="BC40306" s="229" t="s">
        <v>5570</v>
      </c>
      <c r="BD40306" s="423" t="s">
        <v>1301</v>
      </c>
    </row>
    <row r="40307" spans="53:56" ht="15" x14ac:dyDescent="0.25">
      <c r="BA40307" s="228" t="s">
        <v>44972</v>
      </c>
      <c r="BB40307" s="91" t="s">
        <v>5557</v>
      </c>
      <c r="BC40307" s="229" t="s">
        <v>5570</v>
      </c>
      <c r="BD40307" s="423" t="s">
        <v>1301</v>
      </c>
    </row>
    <row r="40308" spans="53:56" ht="15" x14ac:dyDescent="0.25">
      <c r="BA40308" s="228" t="s">
        <v>44973</v>
      </c>
      <c r="BB40308" s="91" t="s">
        <v>5557</v>
      </c>
      <c r="BC40308" s="229" t="s">
        <v>5316</v>
      </c>
      <c r="BD40308" s="423" t="s">
        <v>1301</v>
      </c>
    </row>
    <row r="40309" spans="53:56" ht="15" x14ac:dyDescent="0.25">
      <c r="BA40309" s="228" t="s">
        <v>44974</v>
      </c>
      <c r="BB40309" s="91" t="s">
        <v>5557</v>
      </c>
      <c r="BC40309" s="229" t="s">
        <v>5585</v>
      </c>
      <c r="BD40309" s="423" t="s">
        <v>1301</v>
      </c>
    </row>
    <row r="40310" spans="53:56" ht="15" x14ac:dyDescent="0.25">
      <c r="BA40310" s="228" t="s">
        <v>44975</v>
      </c>
      <c r="BB40310" s="91" t="s">
        <v>5557</v>
      </c>
      <c r="BC40310" s="229" t="s">
        <v>5316</v>
      </c>
      <c r="BD40310" s="423" t="s">
        <v>1301</v>
      </c>
    </row>
    <row r="40311" spans="53:56" ht="15" x14ac:dyDescent="0.25">
      <c r="BA40311" s="228" t="s">
        <v>44976</v>
      </c>
      <c r="BB40311" s="91" t="s">
        <v>5557</v>
      </c>
      <c r="BC40311" s="229" t="s">
        <v>5316</v>
      </c>
      <c r="BD40311" s="423" t="s">
        <v>1301</v>
      </c>
    </row>
    <row r="40312" spans="53:56" ht="15" x14ac:dyDescent="0.25">
      <c r="BA40312" s="228" t="s">
        <v>44977</v>
      </c>
      <c r="BB40312" s="91" t="s">
        <v>5557</v>
      </c>
      <c r="BC40312" s="229" t="s">
        <v>5316</v>
      </c>
      <c r="BD40312" s="423" t="s">
        <v>1301</v>
      </c>
    </row>
    <row r="40313" spans="53:56" ht="15" x14ac:dyDescent="0.25">
      <c r="BA40313" s="228" t="s">
        <v>44978</v>
      </c>
      <c r="BB40313" s="91" t="s">
        <v>5557</v>
      </c>
      <c r="BC40313" s="229" t="s">
        <v>5572</v>
      </c>
      <c r="BD40313" s="423" t="s">
        <v>1301</v>
      </c>
    </row>
    <row r="40314" spans="53:56" ht="15" x14ac:dyDescent="0.25">
      <c r="BA40314" s="228" t="s">
        <v>44979</v>
      </c>
      <c r="BB40314" s="91" t="s">
        <v>5557</v>
      </c>
      <c r="BC40314" s="229" t="s">
        <v>5570</v>
      </c>
      <c r="BD40314" s="423" t="s">
        <v>1301</v>
      </c>
    </row>
    <row r="40315" spans="53:56" ht="15" x14ac:dyDescent="0.25">
      <c r="BA40315" s="228" t="s">
        <v>44980</v>
      </c>
      <c r="BB40315" s="91" t="s">
        <v>5557</v>
      </c>
      <c r="BC40315" s="229" t="s">
        <v>5597</v>
      </c>
      <c r="BD40315" s="423" t="s">
        <v>1301</v>
      </c>
    </row>
    <row r="40316" spans="53:56" ht="15" x14ac:dyDescent="0.25">
      <c r="BA40316" s="228" t="s">
        <v>44981</v>
      </c>
      <c r="BB40316" s="91" t="s">
        <v>5557</v>
      </c>
      <c r="BC40316" s="229" t="s">
        <v>5316</v>
      </c>
      <c r="BD40316" s="423" t="s">
        <v>1301</v>
      </c>
    </row>
    <row r="40317" spans="53:56" ht="15" x14ac:dyDescent="0.25">
      <c r="BA40317" s="228" t="s">
        <v>44982</v>
      </c>
      <c r="BB40317" s="91" t="s">
        <v>5557</v>
      </c>
      <c r="BC40317" s="229" t="s">
        <v>5316</v>
      </c>
      <c r="BD40317" s="423" t="s">
        <v>1301</v>
      </c>
    </row>
    <row r="40318" spans="53:56" ht="15" x14ac:dyDescent="0.25">
      <c r="BA40318" s="228" t="s">
        <v>44983</v>
      </c>
      <c r="BB40318" s="91" t="s">
        <v>5557</v>
      </c>
      <c r="BC40318" s="229" t="s">
        <v>5570</v>
      </c>
      <c r="BD40318" s="423" t="s">
        <v>1301</v>
      </c>
    </row>
    <row r="40319" spans="53:56" ht="15" x14ac:dyDescent="0.25">
      <c r="BA40319" s="228" t="s">
        <v>44984</v>
      </c>
      <c r="BB40319" s="91" t="s">
        <v>5557</v>
      </c>
      <c r="BC40319" s="229" t="s">
        <v>5316</v>
      </c>
      <c r="BD40319" s="423" t="s">
        <v>1301</v>
      </c>
    </row>
    <row r="40320" spans="53:56" ht="15" x14ac:dyDescent="0.25">
      <c r="BA40320" s="228" t="s">
        <v>44985</v>
      </c>
      <c r="BB40320" s="91" t="s">
        <v>5557</v>
      </c>
      <c r="BC40320" s="229" t="s">
        <v>5316</v>
      </c>
      <c r="BD40320" s="423" t="s">
        <v>1301</v>
      </c>
    </row>
    <row r="40321" spans="53:56" ht="15" x14ac:dyDescent="0.25">
      <c r="BA40321" s="228" t="s">
        <v>44986</v>
      </c>
      <c r="BB40321" s="91" t="s">
        <v>5557</v>
      </c>
      <c r="BC40321" s="229" t="s">
        <v>5316</v>
      </c>
      <c r="BD40321" s="423" t="s">
        <v>1301</v>
      </c>
    </row>
    <row r="40322" spans="53:56" ht="15" x14ac:dyDescent="0.25">
      <c r="BA40322" s="228" t="s">
        <v>44987</v>
      </c>
      <c r="BB40322" s="91" t="s">
        <v>5557</v>
      </c>
      <c r="BC40322" s="229" t="s">
        <v>5316</v>
      </c>
      <c r="BD40322" s="423" t="s">
        <v>1301</v>
      </c>
    </row>
    <row r="40323" spans="53:56" ht="15" x14ac:dyDescent="0.25">
      <c r="BA40323" s="228" t="s">
        <v>44988</v>
      </c>
      <c r="BB40323" s="91" t="s">
        <v>5557</v>
      </c>
      <c r="BC40323" s="229" t="s">
        <v>5570</v>
      </c>
      <c r="BD40323" s="423" t="s">
        <v>1301</v>
      </c>
    </row>
    <row r="40324" spans="53:56" ht="15" x14ac:dyDescent="0.25">
      <c r="BA40324" s="228" t="s">
        <v>44989</v>
      </c>
      <c r="BB40324" s="91" t="s">
        <v>5557</v>
      </c>
      <c r="BC40324" s="229" t="s">
        <v>5572</v>
      </c>
      <c r="BD40324" s="423" t="s">
        <v>1301</v>
      </c>
    </row>
    <row r="40325" spans="53:56" ht="15" x14ac:dyDescent="0.25">
      <c r="BA40325" s="228" t="s">
        <v>44990</v>
      </c>
      <c r="BB40325" s="91" t="s">
        <v>5557</v>
      </c>
      <c r="BC40325" s="229" t="s">
        <v>5570</v>
      </c>
      <c r="BD40325" s="423" t="s">
        <v>1301</v>
      </c>
    </row>
    <row r="40326" spans="53:56" ht="15" x14ac:dyDescent="0.25">
      <c r="BA40326" s="228" t="s">
        <v>44991</v>
      </c>
      <c r="BB40326" s="91" t="s">
        <v>5557</v>
      </c>
      <c r="BC40326" s="229" t="s">
        <v>5572</v>
      </c>
      <c r="BD40326" s="423" t="s">
        <v>1301</v>
      </c>
    </row>
    <row r="40327" spans="53:56" ht="15" x14ac:dyDescent="0.25">
      <c r="BA40327" s="228" t="s">
        <v>44992</v>
      </c>
      <c r="BB40327" s="91" t="s">
        <v>5557</v>
      </c>
      <c r="BC40327" s="229" t="s">
        <v>5564</v>
      </c>
      <c r="BD40327" s="423" t="s">
        <v>1301</v>
      </c>
    </row>
    <row r="40328" spans="53:56" ht="15" x14ac:dyDescent="0.25">
      <c r="BA40328" s="228" t="s">
        <v>44993</v>
      </c>
      <c r="BB40328" s="91" t="s">
        <v>5557</v>
      </c>
      <c r="BC40328" s="229" t="s">
        <v>5564</v>
      </c>
      <c r="BD40328" s="423" t="s">
        <v>1301</v>
      </c>
    </row>
    <row r="40329" spans="53:56" ht="15" x14ac:dyDescent="0.25">
      <c r="BA40329" s="228" t="s">
        <v>44994</v>
      </c>
      <c r="BB40329" s="91" t="s">
        <v>5557</v>
      </c>
      <c r="BC40329" s="229" t="s">
        <v>5564</v>
      </c>
      <c r="BD40329" s="423" t="s">
        <v>1301</v>
      </c>
    </row>
    <row r="40330" spans="53:56" ht="15" x14ac:dyDescent="0.25">
      <c r="BA40330" s="228" t="s">
        <v>44995</v>
      </c>
      <c r="BB40330" s="91" t="s">
        <v>5557</v>
      </c>
      <c r="BC40330" s="229" t="s">
        <v>5576</v>
      </c>
      <c r="BD40330" s="423" t="s">
        <v>1301</v>
      </c>
    </row>
    <row r="40331" spans="53:56" ht="15" x14ac:dyDescent="0.25">
      <c r="BA40331" s="228" t="s">
        <v>44996</v>
      </c>
      <c r="BB40331" s="91" t="s">
        <v>5557</v>
      </c>
      <c r="BC40331" s="229" t="s">
        <v>5576</v>
      </c>
      <c r="BD40331" s="423" t="s">
        <v>1301</v>
      </c>
    </row>
    <row r="40332" spans="53:56" ht="15" x14ac:dyDescent="0.25">
      <c r="BA40332" s="228" t="s">
        <v>44997</v>
      </c>
      <c r="BB40332" s="91" t="s">
        <v>5557</v>
      </c>
      <c r="BC40332" s="229" t="s">
        <v>5585</v>
      </c>
      <c r="BD40332" s="423" t="s">
        <v>1301</v>
      </c>
    </row>
    <row r="40333" spans="53:56" ht="15" x14ac:dyDescent="0.25">
      <c r="BA40333" s="228" t="s">
        <v>44998</v>
      </c>
      <c r="BB40333" s="91" t="s">
        <v>5557</v>
      </c>
      <c r="BC40333" s="229" t="s">
        <v>5576</v>
      </c>
      <c r="BD40333" s="423" t="s">
        <v>1301</v>
      </c>
    </row>
    <row r="40334" spans="53:56" ht="15" x14ac:dyDescent="0.25">
      <c r="BA40334" s="228" t="s">
        <v>44999</v>
      </c>
      <c r="BB40334" s="91" t="s">
        <v>5557</v>
      </c>
      <c r="BC40334" s="229" t="s">
        <v>5576</v>
      </c>
      <c r="BD40334" s="423" t="s">
        <v>1301</v>
      </c>
    </row>
    <row r="40335" spans="53:56" ht="15" x14ac:dyDescent="0.25">
      <c r="BA40335" s="228" t="s">
        <v>45000</v>
      </c>
      <c r="BB40335" s="91" t="s">
        <v>5557</v>
      </c>
      <c r="BC40335" s="229" t="s">
        <v>5564</v>
      </c>
      <c r="BD40335" s="423" t="s">
        <v>1301</v>
      </c>
    </row>
    <row r="40336" spans="53:56" ht="15" x14ac:dyDescent="0.25">
      <c r="BA40336" s="228" t="s">
        <v>45001</v>
      </c>
      <c r="BB40336" s="91" t="s">
        <v>5557</v>
      </c>
      <c r="BC40336" s="229" t="s">
        <v>5585</v>
      </c>
      <c r="BD40336" s="423" t="s">
        <v>1301</v>
      </c>
    </row>
    <row r="40337" spans="53:56" ht="15" x14ac:dyDescent="0.25">
      <c r="BA40337" s="228" t="s">
        <v>45002</v>
      </c>
      <c r="BB40337" s="91" t="s">
        <v>5557</v>
      </c>
      <c r="BC40337" s="229" t="s">
        <v>5564</v>
      </c>
      <c r="BD40337" s="423" t="s">
        <v>1301</v>
      </c>
    </row>
    <row r="40338" spans="53:56" ht="15" x14ac:dyDescent="0.25">
      <c r="BA40338" s="228" t="s">
        <v>45003</v>
      </c>
      <c r="BB40338" s="91" t="s">
        <v>5557</v>
      </c>
      <c r="BC40338" s="229" t="s">
        <v>5585</v>
      </c>
      <c r="BD40338" s="423" t="s">
        <v>1301</v>
      </c>
    </row>
    <row r="40339" spans="53:56" ht="15" x14ac:dyDescent="0.25">
      <c r="BA40339" s="228" t="s">
        <v>45004</v>
      </c>
      <c r="BB40339" s="91" t="s">
        <v>5557</v>
      </c>
      <c r="BC40339" s="229" t="s">
        <v>5585</v>
      </c>
      <c r="BD40339" s="423" t="s">
        <v>1301</v>
      </c>
    </row>
    <row r="40340" spans="53:56" ht="15" x14ac:dyDescent="0.25">
      <c r="BA40340" s="228" t="s">
        <v>45005</v>
      </c>
      <c r="BB40340" s="91" t="s">
        <v>5557</v>
      </c>
      <c r="BC40340" s="229" t="s">
        <v>5585</v>
      </c>
      <c r="BD40340" s="423" t="s">
        <v>1301</v>
      </c>
    </row>
    <row r="40341" spans="53:56" ht="15" x14ac:dyDescent="0.25">
      <c r="BA40341" s="228" t="s">
        <v>45006</v>
      </c>
      <c r="BB40341" s="91" t="s">
        <v>5557</v>
      </c>
      <c r="BC40341" s="229" t="s">
        <v>5585</v>
      </c>
      <c r="BD40341" s="423" t="s">
        <v>1301</v>
      </c>
    </row>
    <row r="40342" spans="53:56" ht="15" x14ac:dyDescent="0.25">
      <c r="BA40342" s="228" t="s">
        <v>45007</v>
      </c>
      <c r="BB40342" s="91" t="s">
        <v>5557</v>
      </c>
      <c r="BC40342" s="229" t="s">
        <v>5576</v>
      </c>
      <c r="BD40342" s="423" t="s">
        <v>1301</v>
      </c>
    </row>
    <row r="40343" spans="53:56" ht="15" x14ac:dyDescent="0.25">
      <c r="BA40343" s="228" t="s">
        <v>45008</v>
      </c>
      <c r="BB40343" s="91" t="s">
        <v>5557</v>
      </c>
      <c r="BC40343" s="229" t="s">
        <v>5585</v>
      </c>
      <c r="BD40343" s="423" t="s">
        <v>1301</v>
      </c>
    </row>
    <row r="40344" spans="53:56" ht="15" x14ac:dyDescent="0.25">
      <c r="BA40344" s="228" t="s">
        <v>45009</v>
      </c>
      <c r="BB40344" s="91" t="s">
        <v>5557</v>
      </c>
      <c r="BC40344" s="229" t="s">
        <v>5564</v>
      </c>
      <c r="BD40344" s="423" t="s">
        <v>1301</v>
      </c>
    </row>
    <row r="40345" spans="53:56" ht="15" x14ac:dyDescent="0.25">
      <c r="BA40345" s="228" t="s">
        <v>45010</v>
      </c>
      <c r="BB40345" s="91" t="s">
        <v>5557</v>
      </c>
      <c r="BC40345" s="229" t="s">
        <v>5576</v>
      </c>
      <c r="BD40345" s="423" t="s">
        <v>1301</v>
      </c>
    </row>
    <row r="40346" spans="53:56" ht="15" x14ac:dyDescent="0.25">
      <c r="BA40346" s="228" t="s">
        <v>45011</v>
      </c>
      <c r="BB40346" s="91" t="s">
        <v>5557</v>
      </c>
      <c r="BC40346" s="229" t="s">
        <v>5576</v>
      </c>
      <c r="BD40346" s="423" t="s">
        <v>1301</v>
      </c>
    </row>
    <row r="40347" spans="53:56" ht="15" x14ac:dyDescent="0.25">
      <c r="BA40347" s="228" t="s">
        <v>45012</v>
      </c>
      <c r="BB40347" s="91" t="s">
        <v>5557</v>
      </c>
      <c r="BC40347" s="229" t="s">
        <v>5576</v>
      </c>
      <c r="BD40347" s="423" t="s">
        <v>1301</v>
      </c>
    </row>
    <row r="40348" spans="53:56" ht="15" x14ac:dyDescent="0.25">
      <c r="BA40348" s="228" t="s">
        <v>45013</v>
      </c>
      <c r="BB40348" s="91" t="s">
        <v>5557</v>
      </c>
      <c r="BC40348" s="229" t="s">
        <v>5585</v>
      </c>
      <c r="BD40348" s="423" t="s">
        <v>1301</v>
      </c>
    </row>
    <row r="40349" spans="53:56" ht="15" x14ac:dyDescent="0.25">
      <c r="BA40349" s="228" t="s">
        <v>45014</v>
      </c>
      <c r="BB40349" s="91" t="s">
        <v>5557</v>
      </c>
      <c r="BC40349" s="229" t="s">
        <v>5585</v>
      </c>
      <c r="BD40349" s="423" t="s">
        <v>1301</v>
      </c>
    </row>
    <row r="40350" spans="53:56" ht="15" x14ac:dyDescent="0.25">
      <c r="BA40350" s="228" t="s">
        <v>45015</v>
      </c>
      <c r="BB40350" s="91" t="s">
        <v>5557</v>
      </c>
      <c r="BC40350" s="229" t="s">
        <v>5576</v>
      </c>
      <c r="BD40350" s="423" t="s">
        <v>1301</v>
      </c>
    </row>
    <row r="40351" spans="53:56" ht="15" x14ac:dyDescent="0.25">
      <c r="BA40351" s="228" t="s">
        <v>45016</v>
      </c>
      <c r="BB40351" s="91" t="s">
        <v>5557</v>
      </c>
      <c r="BC40351" s="229" t="s">
        <v>5585</v>
      </c>
      <c r="BD40351" s="423" t="s">
        <v>1301</v>
      </c>
    </row>
    <row r="40352" spans="53:56" ht="15" x14ac:dyDescent="0.25">
      <c r="BA40352" s="228" t="s">
        <v>45017</v>
      </c>
      <c r="BB40352" s="91" t="s">
        <v>5557</v>
      </c>
      <c r="BC40352" s="229" t="s">
        <v>5585</v>
      </c>
      <c r="BD40352" s="423" t="s">
        <v>1301</v>
      </c>
    </row>
    <row r="40353" spans="53:56" ht="15" x14ac:dyDescent="0.25">
      <c r="BA40353" s="228" t="s">
        <v>45018</v>
      </c>
      <c r="BB40353" s="91" t="s">
        <v>5557</v>
      </c>
      <c r="BC40353" s="229" t="s">
        <v>5585</v>
      </c>
      <c r="BD40353" s="423" t="s">
        <v>1301</v>
      </c>
    </row>
    <row r="40354" spans="53:56" ht="15" x14ac:dyDescent="0.25">
      <c r="BA40354" s="228" t="s">
        <v>45019</v>
      </c>
      <c r="BB40354" s="91" t="s">
        <v>5557</v>
      </c>
      <c r="BC40354" s="229" t="s">
        <v>5576</v>
      </c>
      <c r="BD40354" s="423" t="s">
        <v>1301</v>
      </c>
    </row>
    <row r="40355" spans="53:56" ht="15" x14ac:dyDescent="0.25">
      <c r="BA40355" s="228" t="s">
        <v>45020</v>
      </c>
      <c r="BB40355" s="91" t="s">
        <v>5557</v>
      </c>
      <c r="BC40355" s="229" t="s">
        <v>1296</v>
      </c>
      <c r="BD40355" s="423" t="s">
        <v>1301</v>
      </c>
    </row>
    <row r="40356" spans="53:56" ht="15" x14ac:dyDescent="0.25">
      <c r="BA40356" s="228" t="s">
        <v>45021</v>
      </c>
      <c r="BB40356" s="91" t="s">
        <v>5557</v>
      </c>
      <c r="BC40356" s="229" t="s">
        <v>1705</v>
      </c>
      <c r="BD40356" s="423" t="s">
        <v>1301</v>
      </c>
    </row>
    <row r="40357" spans="53:56" ht="15" x14ac:dyDescent="0.25">
      <c r="BA40357" s="228" t="s">
        <v>45022</v>
      </c>
      <c r="BB40357" s="91" t="s">
        <v>5557</v>
      </c>
      <c r="BC40357" s="229" t="s">
        <v>1705</v>
      </c>
      <c r="BD40357" s="423" t="s">
        <v>1301</v>
      </c>
    </row>
    <row r="40358" spans="53:56" ht="15" x14ac:dyDescent="0.25">
      <c r="BA40358" s="228" t="s">
        <v>45023</v>
      </c>
      <c r="BB40358" s="91" t="s">
        <v>5557</v>
      </c>
      <c r="BC40358" s="229" t="s">
        <v>1296</v>
      </c>
      <c r="BD40358" s="423" t="s">
        <v>1301</v>
      </c>
    </row>
    <row r="40359" spans="53:56" ht="15" x14ac:dyDescent="0.25">
      <c r="BA40359" s="228" t="s">
        <v>45024</v>
      </c>
      <c r="BB40359" s="91" t="s">
        <v>5557</v>
      </c>
      <c r="BC40359" s="229" t="s">
        <v>1705</v>
      </c>
      <c r="BD40359" s="423" t="s">
        <v>1301</v>
      </c>
    </row>
    <row r="40360" spans="53:56" ht="15" x14ac:dyDescent="0.25">
      <c r="BA40360" s="228" t="s">
        <v>45025</v>
      </c>
      <c r="BB40360" s="91" t="s">
        <v>5557</v>
      </c>
      <c r="BC40360" s="229" t="s">
        <v>1296</v>
      </c>
      <c r="BD40360" s="423" t="s">
        <v>1301</v>
      </c>
    </row>
    <row r="40361" spans="53:56" ht="15" x14ac:dyDescent="0.25">
      <c r="BA40361" s="228" t="s">
        <v>45026</v>
      </c>
      <c r="BB40361" s="91" t="s">
        <v>5557</v>
      </c>
      <c r="BC40361" s="229" t="s">
        <v>1705</v>
      </c>
      <c r="BD40361" s="423" t="s">
        <v>1301</v>
      </c>
    </row>
    <row r="40362" spans="53:56" ht="15" x14ac:dyDescent="0.25">
      <c r="BA40362" s="228" t="s">
        <v>45027</v>
      </c>
      <c r="BB40362" s="91" t="s">
        <v>5557</v>
      </c>
      <c r="BC40362" s="229" t="s">
        <v>1296</v>
      </c>
      <c r="BD40362" s="423" t="s">
        <v>1301</v>
      </c>
    </row>
    <row r="40363" spans="53:56" ht="15" x14ac:dyDescent="0.25">
      <c r="BA40363" s="228" t="s">
        <v>45028</v>
      </c>
      <c r="BB40363" s="91" t="s">
        <v>5557</v>
      </c>
      <c r="BC40363" s="229" t="s">
        <v>5613</v>
      </c>
      <c r="BD40363" s="423" t="s">
        <v>1301</v>
      </c>
    </row>
    <row r="40364" spans="53:56" ht="15" x14ac:dyDescent="0.25">
      <c r="BA40364" s="228" t="s">
        <v>45029</v>
      </c>
      <c r="BB40364" s="91" t="s">
        <v>5557</v>
      </c>
      <c r="BC40364" s="229" t="s">
        <v>1296</v>
      </c>
      <c r="BD40364" s="423" t="s">
        <v>1301</v>
      </c>
    </row>
    <row r="40365" spans="53:56" ht="15" x14ac:dyDescent="0.25">
      <c r="BA40365" s="228" t="s">
        <v>45030</v>
      </c>
      <c r="BB40365" s="91" t="s">
        <v>5557</v>
      </c>
      <c r="BC40365" s="229" t="s">
        <v>1296</v>
      </c>
      <c r="BD40365" s="423" t="s">
        <v>1301</v>
      </c>
    </row>
    <row r="40366" spans="53:56" ht="15" x14ac:dyDescent="0.25">
      <c r="BA40366" s="228" t="s">
        <v>45031</v>
      </c>
      <c r="BB40366" s="91" t="s">
        <v>5557</v>
      </c>
      <c r="BC40366" s="229" t="s">
        <v>1705</v>
      </c>
      <c r="BD40366" s="423" t="s">
        <v>1301</v>
      </c>
    </row>
    <row r="40367" spans="53:56" ht="15" x14ac:dyDescent="0.25">
      <c r="BA40367" s="228" t="s">
        <v>45032</v>
      </c>
      <c r="BB40367" s="91" t="s">
        <v>5557</v>
      </c>
      <c r="BC40367" s="229" t="s">
        <v>1705</v>
      </c>
      <c r="BD40367" s="423" t="s">
        <v>1301</v>
      </c>
    </row>
    <row r="40368" spans="53:56" ht="15" x14ac:dyDescent="0.25">
      <c r="BA40368" s="228" t="s">
        <v>45033</v>
      </c>
      <c r="BB40368" s="91" t="s">
        <v>5557</v>
      </c>
      <c r="BC40368" s="229" t="s">
        <v>1296</v>
      </c>
      <c r="BD40368" s="423" t="s">
        <v>1301</v>
      </c>
    </row>
    <row r="40369" spans="53:56" ht="15" x14ac:dyDescent="0.25">
      <c r="BA40369" s="228" t="s">
        <v>45034</v>
      </c>
      <c r="BB40369" s="91" t="s">
        <v>5557</v>
      </c>
      <c r="BC40369" s="229" t="s">
        <v>1705</v>
      </c>
      <c r="BD40369" s="423" t="s">
        <v>1301</v>
      </c>
    </row>
    <row r="40370" spans="53:56" ht="15" x14ac:dyDescent="0.25">
      <c r="BA40370" s="228" t="s">
        <v>45035</v>
      </c>
      <c r="BB40370" s="91" t="s">
        <v>5557</v>
      </c>
      <c r="BC40370" s="229" t="s">
        <v>1296</v>
      </c>
      <c r="BD40370" s="423" t="s">
        <v>1301</v>
      </c>
    </row>
    <row r="40371" spans="53:56" ht="15" x14ac:dyDescent="0.25">
      <c r="BA40371" s="228" t="s">
        <v>45036</v>
      </c>
      <c r="BB40371" s="91" t="s">
        <v>5557</v>
      </c>
      <c r="BC40371" s="229" t="s">
        <v>1705</v>
      </c>
      <c r="BD40371" s="423" t="s">
        <v>1301</v>
      </c>
    </row>
    <row r="40372" spans="53:56" ht="15" x14ac:dyDescent="0.25">
      <c r="BA40372" s="228" t="s">
        <v>45037</v>
      </c>
      <c r="BB40372" s="91" t="s">
        <v>5557</v>
      </c>
      <c r="BC40372" s="229" t="s">
        <v>1705</v>
      </c>
      <c r="BD40372" s="423" t="s">
        <v>1301</v>
      </c>
    </row>
    <row r="40373" spans="53:56" ht="15" x14ac:dyDescent="0.25">
      <c r="BA40373" s="228" t="s">
        <v>45038</v>
      </c>
      <c r="BB40373" s="91" t="s">
        <v>5557</v>
      </c>
      <c r="BC40373" s="229" t="s">
        <v>1296</v>
      </c>
      <c r="BD40373" s="423" t="s">
        <v>1301</v>
      </c>
    </row>
    <row r="40374" spans="53:56" ht="15" x14ac:dyDescent="0.25">
      <c r="BA40374" s="228" t="s">
        <v>45039</v>
      </c>
      <c r="BB40374" s="91" t="s">
        <v>5557</v>
      </c>
      <c r="BC40374" s="229" t="s">
        <v>1705</v>
      </c>
      <c r="BD40374" s="423" t="s">
        <v>1301</v>
      </c>
    </row>
    <row r="40375" spans="53:56" ht="15" x14ac:dyDescent="0.25">
      <c r="BA40375" s="228" t="s">
        <v>45040</v>
      </c>
      <c r="BB40375" s="91" t="s">
        <v>5557</v>
      </c>
      <c r="BC40375" s="229" t="s">
        <v>1296</v>
      </c>
      <c r="BD40375" s="423" t="s">
        <v>1301</v>
      </c>
    </row>
    <row r="40376" spans="53:56" ht="15" x14ac:dyDescent="0.25">
      <c r="BA40376" s="228" t="s">
        <v>45041</v>
      </c>
      <c r="BB40376" s="91" t="s">
        <v>5557</v>
      </c>
      <c r="BC40376" s="229" t="s">
        <v>1705</v>
      </c>
      <c r="BD40376" s="423" t="s">
        <v>1301</v>
      </c>
    </row>
    <row r="40377" spans="53:56" ht="15" x14ac:dyDescent="0.25">
      <c r="BA40377" s="228" t="s">
        <v>45042</v>
      </c>
      <c r="BB40377" s="91" t="s">
        <v>5557</v>
      </c>
      <c r="BC40377" s="229" t="s">
        <v>1296</v>
      </c>
      <c r="BD40377" s="423" t="s">
        <v>1301</v>
      </c>
    </row>
    <row r="40378" spans="53:56" ht="15" x14ac:dyDescent="0.25">
      <c r="BA40378" s="228" t="s">
        <v>45043</v>
      </c>
      <c r="BB40378" s="91" t="s">
        <v>5557</v>
      </c>
      <c r="BC40378" s="229" t="s">
        <v>1296</v>
      </c>
      <c r="BD40378" s="423" t="s">
        <v>1301</v>
      </c>
    </row>
    <row r="40379" spans="53:56" ht="15" x14ac:dyDescent="0.25">
      <c r="BA40379" s="228" t="s">
        <v>45044</v>
      </c>
      <c r="BB40379" s="91" t="s">
        <v>5557</v>
      </c>
      <c r="BC40379" s="229" t="s">
        <v>1705</v>
      </c>
      <c r="BD40379" s="423" t="s">
        <v>1301</v>
      </c>
    </row>
    <row r="40380" spans="53:56" ht="15" x14ac:dyDescent="0.25">
      <c r="BA40380" s="228" t="s">
        <v>45045</v>
      </c>
      <c r="BB40380" s="91" t="s">
        <v>5557</v>
      </c>
      <c r="BC40380" s="229" t="s">
        <v>1296</v>
      </c>
      <c r="BD40380" s="423" t="s">
        <v>1301</v>
      </c>
    </row>
    <row r="40381" spans="53:56" ht="15" x14ac:dyDescent="0.25">
      <c r="BA40381" s="228" t="s">
        <v>45046</v>
      </c>
      <c r="BB40381" s="91" t="s">
        <v>5557</v>
      </c>
      <c r="BC40381" s="229" t="s">
        <v>1705</v>
      </c>
      <c r="BD40381" s="423" t="s">
        <v>1301</v>
      </c>
    </row>
    <row r="40382" spans="53:56" ht="15" x14ac:dyDescent="0.25">
      <c r="BA40382" s="228" t="s">
        <v>45047</v>
      </c>
      <c r="BB40382" s="91" t="s">
        <v>5557</v>
      </c>
      <c r="BC40382" s="229" t="s">
        <v>1705</v>
      </c>
      <c r="BD40382" s="423" t="s">
        <v>1301</v>
      </c>
    </row>
    <row r="40383" spans="53:56" ht="15" x14ac:dyDescent="0.25">
      <c r="BA40383" s="228" t="s">
        <v>45048</v>
      </c>
      <c r="BB40383" s="91" t="s">
        <v>5557</v>
      </c>
      <c r="BC40383" s="229" t="s">
        <v>1296</v>
      </c>
      <c r="BD40383" s="423" t="s">
        <v>1301</v>
      </c>
    </row>
    <row r="40384" spans="53:56" ht="15" x14ac:dyDescent="0.25">
      <c r="BA40384" s="228" t="s">
        <v>45049</v>
      </c>
      <c r="BB40384" s="91" t="s">
        <v>5557</v>
      </c>
      <c r="BC40384" s="229" t="s">
        <v>1705</v>
      </c>
      <c r="BD40384" s="423" t="s">
        <v>1301</v>
      </c>
    </row>
    <row r="40385" spans="53:56" ht="15" x14ac:dyDescent="0.25">
      <c r="BA40385" s="228" t="s">
        <v>45050</v>
      </c>
      <c r="BB40385" s="91" t="s">
        <v>5557</v>
      </c>
      <c r="BC40385" s="229" t="s">
        <v>5579</v>
      </c>
      <c r="BD40385" s="423" t="s">
        <v>1301</v>
      </c>
    </row>
    <row r="40386" spans="53:56" ht="15" x14ac:dyDescent="0.25">
      <c r="BA40386" s="228" t="s">
        <v>45051</v>
      </c>
      <c r="BB40386" s="91" t="s">
        <v>5557</v>
      </c>
      <c r="BC40386" s="229" t="s">
        <v>1705</v>
      </c>
      <c r="BD40386" s="423" t="s">
        <v>1301</v>
      </c>
    </row>
    <row r="40387" spans="53:56" ht="15" x14ac:dyDescent="0.25">
      <c r="BA40387" s="228" t="s">
        <v>45052</v>
      </c>
      <c r="BB40387" s="91" t="s">
        <v>5557</v>
      </c>
      <c r="BC40387" s="229" t="s">
        <v>1296</v>
      </c>
      <c r="BD40387" s="423" t="s">
        <v>1301</v>
      </c>
    </row>
    <row r="40388" spans="53:56" ht="15" x14ac:dyDescent="0.25">
      <c r="BA40388" s="228" t="s">
        <v>45053</v>
      </c>
      <c r="BB40388" s="91" t="s">
        <v>5557</v>
      </c>
      <c r="BC40388" s="229" t="s">
        <v>5597</v>
      </c>
      <c r="BD40388" s="423" t="s">
        <v>1301</v>
      </c>
    </row>
    <row r="40389" spans="53:56" ht="15" x14ac:dyDescent="0.25">
      <c r="BA40389" s="228" t="s">
        <v>45054</v>
      </c>
      <c r="BB40389" s="91" t="s">
        <v>5557</v>
      </c>
      <c r="BC40389" s="229" t="s">
        <v>1390</v>
      </c>
      <c r="BD40389" s="423" t="s">
        <v>1301</v>
      </c>
    </row>
    <row r="40390" spans="53:56" ht="15" x14ac:dyDescent="0.25">
      <c r="BA40390" s="228" t="s">
        <v>45055</v>
      </c>
      <c r="BB40390" s="91" t="s">
        <v>5557</v>
      </c>
      <c r="BC40390" s="229" t="s">
        <v>5597</v>
      </c>
      <c r="BD40390" s="423" t="s">
        <v>1301</v>
      </c>
    </row>
    <row r="40391" spans="53:56" ht="15" x14ac:dyDescent="0.25">
      <c r="BA40391" s="228" t="s">
        <v>45056</v>
      </c>
      <c r="BB40391" s="91" t="s">
        <v>5557</v>
      </c>
      <c r="BC40391" s="229" t="s">
        <v>1390</v>
      </c>
      <c r="BD40391" s="423" t="s">
        <v>1301</v>
      </c>
    </row>
    <row r="40392" spans="53:56" ht="15" x14ac:dyDescent="0.25">
      <c r="BA40392" s="228" t="s">
        <v>45057</v>
      </c>
      <c r="BB40392" s="91" t="s">
        <v>5557</v>
      </c>
      <c r="BC40392" s="229" t="s">
        <v>1390</v>
      </c>
      <c r="BD40392" s="423" t="s">
        <v>1301</v>
      </c>
    </row>
    <row r="40393" spans="53:56" ht="15" x14ac:dyDescent="0.25">
      <c r="BA40393" s="228" t="s">
        <v>45058</v>
      </c>
      <c r="BB40393" s="91" t="s">
        <v>5557</v>
      </c>
      <c r="BC40393" s="229" t="s">
        <v>1740</v>
      </c>
      <c r="BD40393" s="423" t="s">
        <v>1301</v>
      </c>
    </row>
    <row r="40394" spans="53:56" ht="15" x14ac:dyDescent="0.25">
      <c r="BA40394" s="228" t="s">
        <v>45059</v>
      </c>
      <c r="BB40394" s="91" t="s">
        <v>5557</v>
      </c>
      <c r="BC40394" s="229" t="s">
        <v>5579</v>
      </c>
      <c r="BD40394" s="423" t="s">
        <v>1301</v>
      </c>
    </row>
    <row r="40395" spans="53:56" ht="15" x14ac:dyDescent="0.25">
      <c r="BA40395" s="228" t="s">
        <v>45060</v>
      </c>
      <c r="BB40395" s="91" t="s">
        <v>5557</v>
      </c>
      <c r="BC40395" s="229" t="s">
        <v>1390</v>
      </c>
      <c r="BD40395" s="423" t="s">
        <v>1301</v>
      </c>
    </row>
    <row r="40396" spans="53:56" ht="15" x14ac:dyDescent="0.25">
      <c r="BA40396" s="228" t="s">
        <v>45061</v>
      </c>
      <c r="BB40396" s="91" t="s">
        <v>5557</v>
      </c>
      <c r="BC40396" s="229" t="s">
        <v>1390</v>
      </c>
      <c r="BD40396" s="423" t="s">
        <v>1301</v>
      </c>
    </row>
    <row r="40397" spans="53:56" ht="15" x14ac:dyDescent="0.25">
      <c r="BA40397" s="228" t="s">
        <v>45062</v>
      </c>
      <c r="BB40397" s="91" t="s">
        <v>5557</v>
      </c>
      <c r="BC40397" s="229" t="s">
        <v>1740</v>
      </c>
      <c r="BD40397" s="423" t="s">
        <v>1301</v>
      </c>
    </row>
    <row r="40398" spans="53:56" ht="15" x14ac:dyDescent="0.25">
      <c r="BA40398" s="228" t="s">
        <v>45063</v>
      </c>
      <c r="BB40398" s="91" t="s">
        <v>5557</v>
      </c>
      <c r="BC40398" s="229" t="s">
        <v>1390</v>
      </c>
      <c r="BD40398" s="423" t="s">
        <v>1301</v>
      </c>
    </row>
    <row r="40399" spans="53:56" ht="15" x14ac:dyDescent="0.25">
      <c r="BA40399" s="228" t="s">
        <v>45064</v>
      </c>
      <c r="BB40399" s="91" t="s">
        <v>5557</v>
      </c>
      <c r="BC40399" s="229" t="s">
        <v>1390</v>
      </c>
      <c r="BD40399" s="423" t="s">
        <v>1301</v>
      </c>
    </row>
    <row r="40400" spans="53:56" ht="15" x14ac:dyDescent="0.25">
      <c r="BA40400" s="228" t="s">
        <v>45065</v>
      </c>
      <c r="BB40400" s="91" t="s">
        <v>5557</v>
      </c>
      <c r="BC40400" s="229" t="s">
        <v>5597</v>
      </c>
      <c r="BD40400" s="423" t="s">
        <v>1301</v>
      </c>
    </row>
    <row r="40401" spans="53:56" ht="15" x14ac:dyDescent="0.25">
      <c r="BA40401" s="228" t="s">
        <v>45066</v>
      </c>
      <c r="BB40401" s="91" t="s">
        <v>5557</v>
      </c>
      <c r="BC40401" s="229" t="s">
        <v>5597</v>
      </c>
      <c r="BD40401" s="423" t="s">
        <v>1301</v>
      </c>
    </row>
    <row r="40402" spans="53:56" ht="15" x14ac:dyDescent="0.25">
      <c r="BA40402" s="228" t="s">
        <v>45067</v>
      </c>
      <c r="BB40402" s="91" t="s">
        <v>5557</v>
      </c>
      <c r="BC40402" s="229" t="s">
        <v>5597</v>
      </c>
      <c r="BD40402" s="423" t="s">
        <v>1301</v>
      </c>
    </row>
    <row r="40403" spans="53:56" ht="15" x14ac:dyDescent="0.25">
      <c r="BA40403" s="228" t="s">
        <v>45068</v>
      </c>
      <c r="BB40403" s="91" t="s">
        <v>5557</v>
      </c>
      <c r="BC40403" s="229" t="s">
        <v>5579</v>
      </c>
      <c r="BD40403" s="423" t="s">
        <v>1301</v>
      </c>
    </row>
    <row r="40404" spans="53:56" ht="15" x14ac:dyDescent="0.25">
      <c r="BA40404" s="228" t="s">
        <v>45069</v>
      </c>
      <c r="BB40404" s="91" t="s">
        <v>5557</v>
      </c>
      <c r="BC40404" s="229" t="s">
        <v>5597</v>
      </c>
      <c r="BD40404" s="423" t="s">
        <v>1301</v>
      </c>
    </row>
    <row r="40405" spans="53:56" ht="15" x14ac:dyDescent="0.25">
      <c r="BA40405" s="228" t="s">
        <v>45070</v>
      </c>
      <c r="BB40405" s="91" t="s">
        <v>5557</v>
      </c>
      <c r="BC40405" s="229" t="s">
        <v>5597</v>
      </c>
      <c r="BD40405" s="423" t="s">
        <v>1301</v>
      </c>
    </row>
    <row r="40406" spans="53:56" ht="15" x14ac:dyDescent="0.25">
      <c r="BA40406" s="228" t="s">
        <v>45071</v>
      </c>
      <c r="BB40406" s="91" t="s">
        <v>5557</v>
      </c>
      <c r="BC40406" s="229" t="s">
        <v>5579</v>
      </c>
      <c r="BD40406" s="423" t="s">
        <v>1301</v>
      </c>
    </row>
    <row r="40407" spans="53:56" ht="15" x14ac:dyDescent="0.25">
      <c r="BA40407" s="228" t="s">
        <v>45072</v>
      </c>
      <c r="BB40407" s="91" t="s">
        <v>5557</v>
      </c>
      <c r="BC40407" s="229" t="s">
        <v>1390</v>
      </c>
      <c r="BD40407" s="423" t="s">
        <v>1301</v>
      </c>
    </row>
    <row r="40408" spans="53:56" ht="15" x14ac:dyDescent="0.25">
      <c r="BA40408" s="228" t="s">
        <v>45073</v>
      </c>
      <c r="BB40408" s="91" t="s">
        <v>5557</v>
      </c>
      <c r="BC40408" s="229" t="s">
        <v>1740</v>
      </c>
      <c r="BD40408" s="423" t="s">
        <v>1301</v>
      </c>
    </row>
    <row r="40409" spans="53:56" ht="15" x14ac:dyDescent="0.25">
      <c r="BA40409" s="90" t="s">
        <v>45074</v>
      </c>
      <c r="BB40409" s="90" t="s">
        <v>5238</v>
      </c>
      <c r="BC40409" s="90" t="s">
        <v>42256</v>
      </c>
      <c r="BD40409" s="90"/>
    </row>
    <row r="40410" spans="53:56" ht="15" x14ac:dyDescent="0.25">
      <c r="BA40410" s="91" t="s">
        <v>45075</v>
      </c>
      <c r="BB40410" s="91" t="s">
        <v>5238</v>
      </c>
      <c r="BC40410" s="91" t="s">
        <v>42256</v>
      </c>
      <c r="BD40410" s="91"/>
    </row>
    <row r="40411" spans="53:56" ht="15" x14ac:dyDescent="0.25">
      <c r="BA40411" s="91" t="s">
        <v>45076</v>
      </c>
      <c r="BB40411" s="91" t="s">
        <v>5238</v>
      </c>
      <c r="BC40411" s="91" t="s">
        <v>42256</v>
      </c>
      <c r="BD40411" s="91"/>
    </row>
    <row r="40412" spans="53:56" ht="15" x14ac:dyDescent="0.25">
      <c r="BA40412" s="90" t="s">
        <v>45077</v>
      </c>
      <c r="BB40412" s="90" t="s">
        <v>5238</v>
      </c>
      <c r="BC40412" s="90" t="s">
        <v>42256</v>
      </c>
      <c r="BD40412" s="90"/>
    </row>
    <row r="40413" spans="53:56" ht="15" x14ac:dyDescent="0.25">
      <c r="BA40413" s="91" t="s">
        <v>45078</v>
      </c>
      <c r="BB40413" s="91" t="s">
        <v>5238</v>
      </c>
      <c r="BC40413" s="91" t="s">
        <v>42256</v>
      </c>
      <c r="BD40413" s="91"/>
    </row>
    <row r="40414" spans="53:56" ht="15" x14ac:dyDescent="0.25">
      <c r="BA40414" s="90" t="s">
        <v>45079</v>
      </c>
      <c r="BB40414" s="90" t="s">
        <v>5238</v>
      </c>
      <c r="BC40414" s="90" t="s">
        <v>42256</v>
      </c>
      <c r="BD40414" s="90"/>
    </row>
    <row r="40415" spans="53:56" ht="15" x14ac:dyDescent="0.25">
      <c r="BA40415" s="90" t="s">
        <v>45080</v>
      </c>
      <c r="BB40415" s="90" t="s">
        <v>5238</v>
      </c>
      <c r="BC40415" s="90" t="s">
        <v>42256</v>
      </c>
      <c r="BD40415" s="90"/>
    </row>
    <row r="40416" spans="53:56" ht="15" x14ac:dyDescent="0.25">
      <c r="BA40416" s="91" t="s">
        <v>45081</v>
      </c>
      <c r="BB40416" s="91" t="s">
        <v>5238</v>
      </c>
      <c r="BC40416" s="91" t="s">
        <v>42256</v>
      </c>
      <c r="BD40416" s="91"/>
    </row>
    <row r="40417" spans="53:56" ht="15" x14ac:dyDescent="0.25">
      <c r="BA40417" s="90" t="s">
        <v>45082</v>
      </c>
      <c r="BB40417" s="90" t="s">
        <v>5238</v>
      </c>
      <c r="BC40417" s="90" t="s">
        <v>42256</v>
      </c>
      <c r="BD40417" s="90"/>
    </row>
    <row r="40418" spans="53:56" ht="15" x14ac:dyDescent="0.25">
      <c r="BA40418" s="91" t="s">
        <v>45083</v>
      </c>
      <c r="BB40418" s="91" t="s">
        <v>5238</v>
      </c>
      <c r="BC40418" s="91" t="s">
        <v>42256</v>
      </c>
      <c r="BD40418" s="91"/>
    </row>
    <row r="40419" spans="53:56" ht="15" x14ac:dyDescent="0.25">
      <c r="BA40419" s="91" t="s">
        <v>45084</v>
      </c>
      <c r="BB40419" s="91" t="s">
        <v>5238</v>
      </c>
      <c r="BC40419" s="91" t="s">
        <v>42256</v>
      </c>
      <c r="BD40419" s="91"/>
    </row>
    <row r="40420" spans="53:56" ht="15" x14ac:dyDescent="0.25">
      <c r="BA40420" s="90" t="s">
        <v>45085</v>
      </c>
      <c r="BB40420" s="90" t="s">
        <v>5238</v>
      </c>
      <c r="BC40420" s="90" t="s">
        <v>42256</v>
      </c>
      <c r="BD40420" s="90"/>
    </row>
    <row r="40421" spans="53:56" ht="15" x14ac:dyDescent="0.25">
      <c r="BA40421" s="91" t="s">
        <v>45086</v>
      </c>
      <c r="BB40421" s="91" t="s">
        <v>5238</v>
      </c>
      <c r="BC40421" s="91" t="s">
        <v>42256</v>
      </c>
      <c r="BD40421" s="91"/>
    </row>
    <row r="40422" spans="53:56" ht="15" x14ac:dyDescent="0.25">
      <c r="BA40422" s="90" t="s">
        <v>45087</v>
      </c>
      <c r="BB40422" s="90" t="s">
        <v>5238</v>
      </c>
      <c r="BC40422" s="90" t="s">
        <v>42256</v>
      </c>
      <c r="BD40422" s="90"/>
    </row>
    <row r="40423" spans="53:56" ht="15" x14ac:dyDescent="0.25">
      <c r="BA40423" s="91" t="s">
        <v>45088</v>
      </c>
      <c r="BB40423" s="91" t="s">
        <v>5238</v>
      </c>
      <c r="BC40423" s="91" t="s">
        <v>42256</v>
      </c>
      <c r="BD40423" s="91"/>
    </row>
    <row r="40424" spans="53:56" ht="15" x14ac:dyDescent="0.25">
      <c r="BA40424" s="90" t="s">
        <v>45089</v>
      </c>
      <c r="BB40424" s="90" t="s">
        <v>5238</v>
      </c>
      <c r="BC40424" s="90" t="s">
        <v>42256</v>
      </c>
      <c r="BD40424" s="90"/>
    </row>
    <row r="40425" spans="53:56" ht="15" x14ac:dyDescent="0.25">
      <c r="BA40425" s="90" t="s">
        <v>45090</v>
      </c>
      <c r="BB40425" s="90" t="s">
        <v>5238</v>
      </c>
      <c r="BC40425" s="90" t="s">
        <v>42256</v>
      </c>
      <c r="BD40425" s="90"/>
    </row>
    <row r="40426" spans="53:56" ht="15" x14ac:dyDescent="0.25">
      <c r="BA40426" s="91" t="s">
        <v>45091</v>
      </c>
      <c r="BB40426" s="91" t="s">
        <v>5238</v>
      </c>
      <c r="BC40426" s="91" t="s">
        <v>42256</v>
      </c>
      <c r="BD40426" s="91"/>
    </row>
    <row r="40427" spans="53:56" ht="15" x14ac:dyDescent="0.25">
      <c r="BA40427" s="90" t="s">
        <v>45092</v>
      </c>
      <c r="BB40427" s="90" t="s">
        <v>5238</v>
      </c>
      <c r="BC40427" s="90" t="s">
        <v>42256</v>
      </c>
      <c r="BD40427" s="90"/>
    </row>
    <row r="40428" spans="53:56" ht="15" x14ac:dyDescent="0.25">
      <c r="BA40428" s="91" t="s">
        <v>45093</v>
      </c>
      <c r="BB40428" s="91" t="s">
        <v>5238</v>
      </c>
      <c r="BC40428" s="91" t="s">
        <v>42256</v>
      </c>
      <c r="BD40428" s="91"/>
    </row>
    <row r="40429" spans="53:56" ht="15" x14ac:dyDescent="0.25">
      <c r="BA40429" s="91" t="s">
        <v>45094</v>
      </c>
      <c r="BB40429" s="91" t="s">
        <v>5238</v>
      </c>
      <c r="BC40429" s="91" t="s">
        <v>42256</v>
      </c>
      <c r="BD40429" s="91"/>
    </row>
    <row r="40430" spans="53:56" ht="15" x14ac:dyDescent="0.25">
      <c r="BA40430" s="90" t="s">
        <v>45095</v>
      </c>
      <c r="BB40430" s="90" t="s">
        <v>5238</v>
      </c>
      <c r="BC40430" s="90" t="s">
        <v>42256</v>
      </c>
      <c r="BD40430" s="90"/>
    </row>
    <row r="40431" spans="53:56" ht="15" x14ac:dyDescent="0.25">
      <c r="BA40431" s="91" t="s">
        <v>45096</v>
      </c>
      <c r="BB40431" s="91" t="s">
        <v>5238</v>
      </c>
      <c r="BC40431" s="91" t="s">
        <v>42256</v>
      </c>
      <c r="BD40431" s="91"/>
    </row>
    <row r="40432" spans="53:56" ht="15" x14ac:dyDescent="0.25">
      <c r="BA40432" s="90" t="s">
        <v>45097</v>
      </c>
      <c r="BB40432" s="90" t="s">
        <v>5238</v>
      </c>
      <c r="BC40432" s="90" t="s">
        <v>42256</v>
      </c>
      <c r="BD40432" s="90"/>
    </row>
    <row r="40433" spans="53:56" ht="15" x14ac:dyDescent="0.25">
      <c r="BA40433" s="90" t="s">
        <v>45098</v>
      </c>
      <c r="BB40433" s="90" t="s">
        <v>5238</v>
      </c>
      <c r="BC40433" s="90" t="s">
        <v>42256</v>
      </c>
      <c r="BD40433" s="90"/>
    </row>
    <row r="40434" spans="53:56" ht="15" x14ac:dyDescent="0.25">
      <c r="BA40434" s="91" t="s">
        <v>45099</v>
      </c>
      <c r="BB40434" s="91" t="s">
        <v>5238</v>
      </c>
      <c r="BC40434" s="91" t="s">
        <v>42256</v>
      </c>
      <c r="BD40434" s="91"/>
    </row>
    <row r="40435" spans="53:56" ht="15" x14ac:dyDescent="0.25">
      <c r="BA40435" s="90" t="s">
        <v>45100</v>
      </c>
      <c r="BB40435" s="90" t="s">
        <v>5238</v>
      </c>
      <c r="BC40435" s="90" t="s">
        <v>42256</v>
      </c>
      <c r="BD40435" s="90"/>
    </row>
    <row r="40436" spans="53:56" ht="15" x14ac:dyDescent="0.25">
      <c r="BA40436" s="91" t="s">
        <v>45101</v>
      </c>
      <c r="BB40436" s="91" t="s">
        <v>5238</v>
      </c>
      <c r="BC40436" s="91" t="s">
        <v>42256</v>
      </c>
      <c r="BD40436" s="91"/>
    </row>
    <row r="40437" spans="53:56" ht="15" x14ac:dyDescent="0.25">
      <c r="BA40437" s="91" t="s">
        <v>45102</v>
      </c>
      <c r="BB40437" s="91" t="s">
        <v>5238</v>
      </c>
      <c r="BC40437" s="91" t="s">
        <v>42256</v>
      </c>
      <c r="BD40437" s="91"/>
    </row>
    <row r="40438" spans="53:56" ht="15" x14ac:dyDescent="0.25">
      <c r="BA40438" s="90" t="s">
        <v>45103</v>
      </c>
      <c r="BB40438" s="90" t="s">
        <v>5238</v>
      </c>
      <c r="BC40438" s="90" t="s">
        <v>42256</v>
      </c>
      <c r="BD40438" s="90"/>
    </row>
    <row r="40439" spans="53:56" ht="15" x14ac:dyDescent="0.25">
      <c r="BA40439" s="91" t="s">
        <v>45104</v>
      </c>
      <c r="BB40439" s="91" t="s">
        <v>5238</v>
      </c>
      <c r="BC40439" s="91" t="s">
        <v>42256</v>
      </c>
      <c r="BD40439" s="91"/>
    </row>
    <row r="40440" spans="53:56" ht="15" x14ac:dyDescent="0.25">
      <c r="BA40440" s="90" t="s">
        <v>45105</v>
      </c>
      <c r="BB40440" s="90" t="s">
        <v>5238</v>
      </c>
      <c r="BC40440" s="90" t="s">
        <v>42256</v>
      </c>
      <c r="BD40440" s="90"/>
    </row>
    <row r="40441" spans="53:56" ht="15" x14ac:dyDescent="0.25">
      <c r="BA40441" s="90" t="s">
        <v>45106</v>
      </c>
      <c r="BB40441" s="90" t="s">
        <v>5238</v>
      </c>
      <c r="BC40441" s="90" t="s">
        <v>42256</v>
      </c>
      <c r="BD40441" s="90"/>
    </row>
    <row r="40442" spans="53:56" ht="15" x14ac:dyDescent="0.25">
      <c r="BA40442" s="91" t="s">
        <v>45107</v>
      </c>
      <c r="BB40442" s="91" t="s">
        <v>5238</v>
      </c>
      <c r="BC40442" s="91" t="s">
        <v>42256</v>
      </c>
      <c r="BD40442" s="91"/>
    </row>
    <row r="40443" spans="53:56" ht="15" x14ac:dyDescent="0.25">
      <c r="BA40443" s="90" t="s">
        <v>45108</v>
      </c>
      <c r="BB40443" s="90" t="s">
        <v>5238</v>
      </c>
      <c r="BC40443" s="90" t="s">
        <v>42256</v>
      </c>
      <c r="BD40443" s="90"/>
    </row>
    <row r="40444" spans="53:56" ht="15" x14ac:dyDescent="0.25">
      <c r="BA40444" s="91" t="s">
        <v>45109</v>
      </c>
      <c r="BB40444" s="91" t="s">
        <v>5238</v>
      </c>
      <c r="BC40444" s="91" t="s">
        <v>42256</v>
      </c>
      <c r="BD40444" s="91"/>
    </row>
    <row r="40445" spans="53:56" ht="15" x14ac:dyDescent="0.25">
      <c r="BA40445" s="90" t="s">
        <v>45110</v>
      </c>
      <c r="BB40445" s="90" t="s">
        <v>5238</v>
      </c>
      <c r="BC40445" s="90" t="s">
        <v>42256</v>
      </c>
      <c r="BD40445" s="90"/>
    </row>
    <row r="40446" spans="53:56" ht="15" x14ac:dyDescent="0.25">
      <c r="BA40446" s="91" t="s">
        <v>45111</v>
      </c>
      <c r="BB40446" s="91" t="s">
        <v>5238</v>
      </c>
      <c r="BC40446" s="91" t="s">
        <v>42256</v>
      </c>
      <c r="BD40446" s="91"/>
    </row>
    <row r="40447" spans="53:56" ht="15" x14ac:dyDescent="0.25">
      <c r="BA40447" s="91" t="s">
        <v>45112</v>
      </c>
      <c r="BB40447" s="91" t="s">
        <v>5238</v>
      </c>
      <c r="BC40447" s="91" t="s">
        <v>42256</v>
      </c>
      <c r="BD40447" s="91"/>
    </row>
    <row r="40448" spans="53:56" ht="15" x14ac:dyDescent="0.25">
      <c r="BA40448" s="90" t="s">
        <v>45113</v>
      </c>
      <c r="BB40448" s="90" t="s">
        <v>5238</v>
      </c>
      <c r="BC40448" s="90" t="s">
        <v>42256</v>
      </c>
      <c r="BD40448" s="90"/>
    </row>
    <row r="40449" spans="53:56" ht="15" x14ac:dyDescent="0.25">
      <c r="BA40449" s="91" t="s">
        <v>45114</v>
      </c>
      <c r="BB40449" s="91" t="s">
        <v>5238</v>
      </c>
      <c r="BC40449" s="91" t="s">
        <v>42256</v>
      </c>
      <c r="BD40449" s="91"/>
    </row>
    <row r="40450" spans="53:56" ht="15" x14ac:dyDescent="0.25">
      <c r="BA40450" s="90" t="s">
        <v>45115</v>
      </c>
      <c r="BB40450" s="90" t="s">
        <v>5238</v>
      </c>
      <c r="BC40450" s="90" t="s">
        <v>42256</v>
      </c>
      <c r="BD40450" s="90"/>
    </row>
    <row r="40451" spans="53:56" ht="15" x14ac:dyDescent="0.25">
      <c r="BA40451" s="90" t="s">
        <v>45116</v>
      </c>
      <c r="BB40451" s="90" t="s">
        <v>5238</v>
      </c>
      <c r="BC40451" s="90" t="s">
        <v>42256</v>
      </c>
      <c r="BD40451" s="90"/>
    </row>
    <row r="40452" spans="53:56" ht="15" x14ac:dyDescent="0.25">
      <c r="BA40452" s="91" t="s">
        <v>45117</v>
      </c>
      <c r="BB40452" s="91" t="s">
        <v>5238</v>
      </c>
      <c r="BC40452" s="91" t="s">
        <v>42256</v>
      </c>
      <c r="BD40452" s="91"/>
    </row>
    <row r="40453" spans="53:56" ht="15" x14ac:dyDescent="0.25">
      <c r="BA40453" s="90" t="s">
        <v>45118</v>
      </c>
      <c r="BB40453" s="90" t="s">
        <v>5238</v>
      </c>
      <c r="BC40453" s="90" t="s">
        <v>42256</v>
      </c>
      <c r="BD40453" s="90"/>
    </row>
    <row r="40454" spans="53:56" ht="15" x14ac:dyDescent="0.25">
      <c r="BA40454" s="90" t="s">
        <v>45119</v>
      </c>
      <c r="BB40454" s="90" t="s">
        <v>5238</v>
      </c>
      <c r="BC40454" s="90" t="s">
        <v>42256</v>
      </c>
      <c r="BD40454" s="90"/>
    </row>
    <row r="40455" spans="53:56" ht="15" x14ac:dyDescent="0.25">
      <c r="BA40455" s="91" t="s">
        <v>45120</v>
      </c>
      <c r="BB40455" s="91" t="s">
        <v>5238</v>
      </c>
      <c r="BC40455" s="91" t="s">
        <v>42256</v>
      </c>
      <c r="BD40455" s="91"/>
    </row>
    <row r="40456" spans="53:56" ht="15" x14ac:dyDescent="0.25">
      <c r="BA40456" s="90" t="s">
        <v>45121</v>
      </c>
      <c r="BB40456" s="90" t="s">
        <v>5238</v>
      </c>
      <c r="BC40456" s="90" t="s">
        <v>42256</v>
      </c>
      <c r="BD40456" s="90"/>
    </row>
    <row r="40457" spans="53:56" ht="15" x14ac:dyDescent="0.25">
      <c r="BA40457" s="91" t="s">
        <v>45122</v>
      </c>
      <c r="BB40457" s="91" t="s">
        <v>5238</v>
      </c>
      <c r="BC40457" s="91" t="s">
        <v>42256</v>
      </c>
      <c r="BD40457" s="91"/>
    </row>
    <row r="40458" spans="53:56" ht="15" x14ac:dyDescent="0.25">
      <c r="BA40458" s="91" t="s">
        <v>45123</v>
      </c>
      <c r="BB40458" s="91" t="s">
        <v>5238</v>
      </c>
      <c r="BC40458" s="91" t="s">
        <v>42256</v>
      </c>
      <c r="BD40458" s="91"/>
    </row>
    <row r="40459" spans="53:56" ht="15" x14ac:dyDescent="0.25">
      <c r="BA40459" s="90" t="s">
        <v>45124</v>
      </c>
      <c r="BB40459" s="90" t="s">
        <v>5238</v>
      </c>
      <c r="BC40459" s="90" t="s">
        <v>42256</v>
      </c>
      <c r="BD40459" s="90"/>
    </row>
    <row r="40460" spans="53:56" ht="15" x14ac:dyDescent="0.25">
      <c r="BA40460" s="91" t="s">
        <v>45125</v>
      </c>
      <c r="BB40460" s="91" t="s">
        <v>5238</v>
      </c>
      <c r="BC40460" s="91" t="s">
        <v>42256</v>
      </c>
      <c r="BD40460" s="91"/>
    </row>
    <row r="40461" spans="53:56" ht="15" x14ac:dyDescent="0.25">
      <c r="BA40461" s="90" t="s">
        <v>45126</v>
      </c>
      <c r="BB40461" s="90" t="s">
        <v>5238</v>
      </c>
      <c r="BC40461" s="90" t="s">
        <v>42256</v>
      </c>
      <c r="BD40461" s="90"/>
    </row>
    <row r="40462" spans="53:56" ht="15" x14ac:dyDescent="0.25">
      <c r="BA40462" s="91" t="s">
        <v>45127</v>
      </c>
      <c r="BB40462" s="91" t="s">
        <v>5238</v>
      </c>
      <c r="BC40462" s="91" t="s">
        <v>42256</v>
      </c>
      <c r="BD40462" s="91"/>
    </row>
    <row r="40463" spans="53:56" ht="15" x14ac:dyDescent="0.25">
      <c r="BA40463" s="90" t="s">
        <v>45128</v>
      </c>
      <c r="BB40463" s="90" t="s">
        <v>5238</v>
      </c>
      <c r="BC40463" s="90" t="s">
        <v>42256</v>
      </c>
      <c r="BD40463" s="90"/>
    </row>
    <row r="40464" spans="53:56" ht="15" x14ac:dyDescent="0.25">
      <c r="BA40464" s="90" t="s">
        <v>45129</v>
      </c>
      <c r="BB40464" s="90" t="s">
        <v>5238</v>
      </c>
      <c r="BC40464" s="90" t="s">
        <v>42256</v>
      </c>
      <c r="BD40464" s="90"/>
    </row>
    <row r="40465" spans="53:56" ht="15" x14ac:dyDescent="0.25">
      <c r="BA40465" s="91" t="s">
        <v>45130</v>
      </c>
      <c r="BB40465" s="91" t="s">
        <v>5238</v>
      </c>
      <c r="BC40465" s="91" t="s">
        <v>42256</v>
      </c>
      <c r="BD40465" s="91"/>
    </row>
    <row r="40466" spans="53:56" ht="15" x14ac:dyDescent="0.25">
      <c r="BA40466" s="90" t="s">
        <v>45131</v>
      </c>
      <c r="BB40466" s="90" t="s">
        <v>5238</v>
      </c>
      <c r="BC40466" s="90" t="s">
        <v>42256</v>
      </c>
      <c r="BD40466" s="90"/>
    </row>
    <row r="40467" spans="53:56" ht="15" x14ac:dyDescent="0.25">
      <c r="BA40467" s="91" t="s">
        <v>45132</v>
      </c>
      <c r="BB40467" s="91" t="s">
        <v>5238</v>
      </c>
      <c r="BC40467" s="91" t="s">
        <v>42256</v>
      </c>
      <c r="BD40467" s="91"/>
    </row>
    <row r="40468" spans="53:56" ht="15" x14ac:dyDescent="0.25">
      <c r="BA40468" s="91" t="s">
        <v>45133</v>
      </c>
      <c r="BB40468" s="91" t="s">
        <v>5238</v>
      </c>
      <c r="BC40468" s="91" t="s">
        <v>42256</v>
      </c>
      <c r="BD40468" s="91"/>
    </row>
    <row r="40469" spans="53:56" ht="15" x14ac:dyDescent="0.25">
      <c r="BA40469" s="90" t="s">
        <v>45134</v>
      </c>
      <c r="BB40469" s="90" t="s">
        <v>5238</v>
      </c>
      <c r="BC40469" s="90" t="s">
        <v>42256</v>
      </c>
      <c r="BD40469" s="90"/>
    </row>
    <row r="40470" spans="53:56" ht="15" x14ac:dyDescent="0.25">
      <c r="BA40470" s="91" t="s">
        <v>45135</v>
      </c>
      <c r="BB40470" s="91" t="s">
        <v>5238</v>
      </c>
      <c r="BC40470" s="91" t="s">
        <v>42256</v>
      </c>
      <c r="BD40470" s="91"/>
    </row>
    <row r="40471" spans="53:56" ht="15" x14ac:dyDescent="0.25">
      <c r="BA40471" s="90" t="s">
        <v>45136</v>
      </c>
      <c r="BB40471" s="90" t="s">
        <v>5238</v>
      </c>
      <c r="BC40471" s="90" t="s">
        <v>42256</v>
      </c>
      <c r="BD40471" s="90"/>
    </row>
    <row r="40472" spans="53:56" ht="15" x14ac:dyDescent="0.25">
      <c r="BA40472" s="90" t="s">
        <v>45137</v>
      </c>
      <c r="BB40472" s="90" t="s">
        <v>5238</v>
      </c>
      <c r="BC40472" s="90" t="s">
        <v>42256</v>
      </c>
      <c r="BD40472" s="90"/>
    </row>
    <row r="40473" spans="53:56" ht="15" x14ac:dyDescent="0.25">
      <c r="BA40473" s="91" t="s">
        <v>45138</v>
      </c>
      <c r="BB40473" s="91" t="s">
        <v>5238</v>
      </c>
      <c r="BC40473" s="91" t="s">
        <v>42256</v>
      </c>
      <c r="BD40473" s="91"/>
    </row>
    <row r="40474" spans="53:56" ht="15" x14ac:dyDescent="0.25">
      <c r="BA40474" s="90" t="s">
        <v>45139</v>
      </c>
      <c r="BB40474" s="90" t="s">
        <v>5238</v>
      </c>
      <c r="BC40474" s="90" t="s">
        <v>42256</v>
      </c>
      <c r="BD40474" s="90"/>
    </row>
    <row r="40475" spans="53:56" ht="15" x14ac:dyDescent="0.25">
      <c r="BA40475" s="91" t="s">
        <v>45140</v>
      </c>
      <c r="BB40475" s="91" t="s">
        <v>5238</v>
      </c>
      <c r="BC40475" s="91" t="s">
        <v>42256</v>
      </c>
      <c r="BD40475" s="91"/>
    </row>
    <row r="40476" spans="53:56" ht="15" x14ac:dyDescent="0.25">
      <c r="BA40476" s="91" t="s">
        <v>45141</v>
      </c>
      <c r="BB40476" s="91" t="s">
        <v>5238</v>
      </c>
      <c r="BC40476" s="91" t="s">
        <v>42256</v>
      </c>
      <c r="BD40476" s="91"/>
    </row>
    <row r="40477" spans="53:56" ht="15" x14ac:dyDescent="0.25">
      <c r="BA40477" s="90" t="s">
        <v>45142</v>
      </c>
      <c r="BB40477" s="90" t="s">
        <v>5238</v>
      </c>
      <c r="BC40477" s="90" t="s">
        <v>42256</v>
      </c>
      <c r="BD40477" s="90"/>
    </row>
    <row r="40478" spans="53:56" ht="15" x14ac:dyDescent="0.25">
      <c r="BA40478" s="91" t="s">
        <v>45143</v>
      </c>
      <c r="BB40478" s="91" t="s">
        <v>5238</v>
      </c>
      <c r="BC40478" s="91" t="s">
        <v>42256</v>
      </c>
      <c r="BD40478" s="91"/>
    </row>
    <row r="40479" spans="53:56" ht="15" x14ac:dyDescent="0.25">
      <c r="BA40479" s="90" t="s">
        <v>45144</v>
      </c>
      <c r="BB40479" s="90" t="s">
        <v>5238</v>
      </c>
      <c r="BC40479" s="90" t="s">
        <v>42256</v>
      </c>
      <c r="BD40479" s="90"/>
    </row>
    <row r="40480" spans="53:56" ht="15" x14ac:dyDescent="0.25">
      <c r="BA40480" s="90" t="s">
        <v>45145</v>
      </c>
      <c r="BB40480" s="90" t="s">
        <v>5238</v>
      </c>
      <c r="BC40480" s="90" t="s">
        <v>42256</v>
      </c>
      <c r="BD40480" s="90"/>
    </row>
    <row r="40481" spans="53:56" ht="15" x14ac:dyDescent="0.25">
      <c r="BA40481" s="91" t="s">
        <v>45146</v>
      </c>
      <c r="BB40481" s="91" t="s">
        <v>5238</v>
      </c>
      <c r="BC40481" s="91" t="s">
        <v>42256</v>
      </c>
      <c r="BD40481" s="91"/>
    </row>
    <row r="40482" spans="53:56" ht="15" x14ac:dyDescent="0.25">
      <c r="BA40482" s="90" t="s">
        <v>45147</v>
      </c>
      <c r="BB40482" s="90" t="s">
        <v>5238</v>
      </c>
      <c r="BC40482" s="90" t="s">
        <v>42256</v>
      </c>
      <c r="BD40482" s="90"/>
    </row>
    <row r="40483" spans="53:56" ht="15" x14ac:dyDescent="0.25">
      <c r="BA40483" s="91" t="s">
        <v>45148</v>
      </c>
      <c r="BB40483" s="91" t="s">
        <v>5238</v>
      </c>
      <c r="BC40483" s="91" t="s">
        <v>42256</v>
      </c>
      <c r="BD40483" s="91"/>
    </row>
    <row r="40484" spans="53:56" ht="15" x14ac:dyDescent="0.25">
      <c r="BA40484" s="91" t="s">
        <v>45149</v>
      </c>
      <c r="BB40484" s="91" t="s">
        <v>5238</v>
      </c>
      <c r="BC40484" s="91" t="s">
        <v>42256</v>
      </c>
      <c r="BD40484" s="91"/>
    </row>
    <row r="40485" spans="53:56" ht="15" x14ac:dyDescent="0.25">
      <c r="BA40485" s="90" t="s">
        <v>45150</v>
      </c>
      <c r="BB40485" s="90" t="s">
        <v>5238</v>
      </c>
      <c r="BC40485" s="90" t="s">
        <v>42256</v>
      </c>
      <c r="BD40485" s="90"/>
    </row>
    <row r="40486" spans="53:56" ht="15" x14ac:dyDescent="0.25">
      <c r="BA40486" s="90" t="s">
        <v>45151</v>
      </c>
      <c r="BB40486" s="90" t="s">
        <v>1331</v>
      </c>
      <c r="BC40486" s="90" t="s">
        <v>22819</v>
      </c>
      <c r="BD40486" s="423" t="s">
        <v>1301</v>
      </c>
    </row>
    <row r="40487" spans="53:56" ht="15" x14ac:dyDescent="0.25">
      <c r="BA40487" s="91" t="s">
        <v>45152</v>
      </c>
      <c r="BB40487" s="91" t="s">
        <v>1331</v>
      </c>
      <c r="BC40487" s="91" t="s">
        <v>22819</v>
      </c>
      <c r="BD40487" s="423" t="s">
        <v>1301</v>
      </c>
    </row>
    <row r="40488" spans="53:56" ht="15" x14ac:dyDescent="0.25">
      <c r="BA40488" s="90" t="s">
        <v>45153</v>
      </c>
      <c r="BB40488" s="90" t="s">
        <v>1331</v>
      </c>
      <c r="BC40488" s="90" t="s">
        <v>22819</v>
      </c>
      <c r="BD40488" s="423" t="s">
        <v>1301</v>
      </c>
    </row>
    <row r="40489" spans="53:56" ht="15" x14ac:dyDescent="0.25">
      <c r="BA40489" s="91" t="s">
        <v>45154</v>
      </c>
      <c r="BB40489" s="91" t="s">
        <v>1331</v>
      </c>
      <c r="BC40489" s="91" t="s">
        <v>22819</v>
      </c>
      <c r="BD40489" s="423" t="s">
        <v>1301</v>
      </c>
    </row>
    <row r="40490" spans="53:56" ht="15" x14ac:dyDescent="0.25">
      <c r="BA40490" s="90" t="s">
        <v>45155</v>
      </c>
      <c r="BB40490" s="90" t="s">
        <v>1331</v>
      </c>
      <c r="BC40490" s="90" t="s">
        <v>22819</v>
      </c>
      <c r="BD40490" s="423" t="s">
        <v>1301</v>
      </c>
    </row>
    <row r="40491" spans="53:56" ht="15" x14ac:dyDescent="0.25">
      <c r="BA40491" s="91" t="s">
        <v>45156</v>
      </c>
      <c r="BB40491" s="91" t="s">
        <v>1331</v>
      </c>
      <c r="BC40491" s="91" t="s">
        <v>22819</v>
      </c>
      <c r="BD40491" s="423" t="s">
        <v>1301</v>
      </c>
    </row>
    <row r="40492" spans="53:56" ht="15" x14ac:dyDescent="0.25">
      <c r="BA40492" s="90" t="s">
        <v>45157</v>
      </c>
      <c r="BB40492" s="90" t="s">
        <v>1331</v>
      </c>
      <c r="BC40492" s="90" t="s">
        <v>4061</v>
      </c>
      <c r="BD40492" s="423" t="s">
        <v>1301</v>
      </c>
    </row>
    <row r="40493" spans="53:56" ht="15" x14ac:dyDescent="0.25">
      <c r="BA40493" s="90" t="s">
        <v>45158</v>
      </c>
      <c r="BB40493" s="90" t="s">
        <v>1331</v>
      </c>
      <c r="BC40493" s="90" t="s">
        <v>22819</v>
      </c>
      <c r="BD40493" s="423" t="s">
        <v>1301</v>
      </c>
    </row>
    <row r="40494" spans="53:56" ht="15" x14ac:dyDescent="0.25">
      <c r="BA40494" s="90" t="s">
        <v>45159</v>
      </c>
      <c r="BB40494" s="90" t="s">
        <v>1331</v>
      </c>
      <c r="BC40494" s="90" t="s">
        <v>45160</v>
      </c>
      <c r="BD40494" s="90"/>
    </row>
    <row r="40495" spans="53:56" ht="15" x14ac:dyDescent="0.25">
      <c r="BA40495" s="91" t="s">
        <v>45161</v>
      </c>
      <c r="BB40495" s="91" t="s">
        <v>1331</v>
      </c>
      <c r="BC40495" s="91" t="s">
        <v>22819</v>
      </c>
      <c r="BD40495" s="423" t="s">
        <v>1301</v>
      </c>
    </row>
    <row r="40496" spans="53:56" ht="15" x14ac:dyDescent="0.25">
      <c r="BA40496" s="90" t="s">
        <v>45162</v>
      </c>
      <c r="BB40496" s="90" t="s">
        <v>1331</v>
      </c>
      <c r="BC40496" s="90" t="s">
        <v>22819</v>
      </c>
      <c r="BD40496" s="423" t="s">
        <v>1301</v>
      </c>
    </row>
    <row r="40497" spans="53:56" ht="15" x14ac:dyDescent="0.25">
      <c r="BA40497" s="91" t="s">
        <v>45163</v>
      </c>
      <c r="BB40497" s="91" t="s">
        <v>1331</v>
      </c>
      <c r="BC40497" s="91" t="s">
        <v>22819</v>
      </c>
      <c r="BD40497" s="423" t="s">
        <v>1301</v>
      </c>
    </row>
    <row r="40498" spans="53:56" ht="15" x14ac:dyDescent="0.25">
      <c r="BA40498" s="90" t="s">
        <v>45164</v>
      </c>
      <c r="BB40498" s="90" t="s">
        <v>1331</v>
      </c>
      <c r="BC40498" s="90" t="s">
        <v>22819</v>
      </c>
      <c r="BD40498" s="423" t="s">
        <v>1301</v>
      </c>
    </row>
    <row r="40499" spans="53:56" ht="15" x14ac:dyDescent="0.25">
      <c r="BA40499" s="91" t="s">
        <v>45165</v>
      </c>
      <c r="BB40499" s="91" t="s">
        <v>1331</v>
      </c>
      <c r="BC40499" s="91" t="s">
        <v>4061</v>
      </c>
      <c r="BD40499" s="423" t="s">
        <v>1301</v>
      </c>
    </row>
    <row r="40500" spans="53:56" ht="15" x14ac:dyDescent="0.25">
      <c r="BA40500" s="90" t="s">
        <v>45166</v>
      </c>
      <c r="BB40500" s="90" t="s">
        <v>1331</v>
      </c>
      <c r="BC40500" s="90" t="s">
        <v>22819</v>
      </c>
      <c r="BD40500" s="423" t="s">
        <v>1301</v>
      </c>
    </row>
    <row r="40501" spans="53:56" ht="15" x14ac:dyDescent="0.25">
      <c r="BA40501" s="91" t="s">
        <v>45167</v>
      </c>
      <c r="BB40501" s="91" t="s">
        <v>1331</v>
      </c>
      <c r="BC40501" s="91" t="s">
        <v>45168</v>
      </c>
      <c r="BD40501" s="91"/>
    </row>
    <row r="40502" spans="53:56" ht="15" x14ac:dyDescent="0.25">
      <c r="BA40502" s="90" t="s">
        <v>45169</v>
      </c>
      <c r="BB40502" s="90" t="s">
        <v>1331</v>
      </c>
      <c r="BC40502" s="90" t="s">
        <v>22819</v>
      </c>
      <c r="BD40502" s="423" t="s">
        <v>1301</v>
      </c>
    </row>
    <row r="40503" spans="53:56" ht="15" x14ac:dyDescent="0.25">
      <c r="BA40503" s="91" t="s">
        <v>45170</v>
      </c>
      <c r="BB40503" s="91" t="s">
        <v>1331</v>
      </c>
      <c r="BC40503" s="91" t="s">
        <v>22819</v>
      </c>
      <c r="BD40503" s="423" t="s">
        <v>1301</v>
      </c>
    </row>
    <row r="40504" spans="53:56" ht="15" x14ac:dyDescent="0.25">
      <c r="BA40504" s="90" t="s">
        <v>45171</v>
      </c>
      <c r="BB40504" s="90" t="s">
        <v>1331</v>
      </c>
      <c r="BC40504" s="90" t="s">
        <v>45168</v>
      </c>
      <c r="BD40504" s="90"/>
    </row>
    <row r="40505" spans="53:56" ht="15" x14ac:dyDescent="0.25">
      <c r="BA40505" s="91" t="s">
        <v>45172</v>
      </c>
      <c r="BB40505" s="91" t="s">
        <v>1331</v>
      </c>
      <c r="BC40505" s="91" t="s">
        <v>22819</v>
      </c>
      <c r="BD40505" s="423" t="s">
        <v>1301</v>
      </c>
    </row>
    <row r="40506" spans="53:56" ht="15" x14ac:dyDescent="0.25">
      <c r="BA40506" s="90" t="s">
        <v>45173</v>
      </c>
      <c r="BB40506" s="90" t="s">
        <v>1331</v>
      </c>
      <c r="BC40506" s="90" t="s">
        <v>22819</v>
      </c>
      <c r="BD40506" s="423" t="s">
        <v>1301</v>
      </c>
    </row>
    <row r="40507" spans="53:56" ht="15" x14ac:dyDescent="0.25">
      <c r="BA40507" s="91" t="s">
        <v>45174</v>
      </c>
      <c r="BB40507" s="91" t="s">
        <v>1331</v>
      </c>
      <c r="BC40507" s="91" t="s">
        <v>22819</v>
      </c>
      <c r="BD40507" s="423" t="s">
        <v>1301</v>
      </c>
    </row>
    <row r="40508" spans="53:56" ht="15" x14ac:dyDescent="0.25">
      <c r="BA40508" s="90" t="s">
        <v>45175</v>
      </c>
      <c r="BB40508" s="90" t="s">
        <v>1331</v>
      </c>
      <c r="BC40508" s="90" t="s">
        <v>4061</v>
      </c>
      <c r="BD40508" s="423" t="s">
        <v>1301</v>
      </c>
    </row>
    <row r="40509" spans="53:56" ht="15" x14ac:dyDescent="0.25">
      <c r="BA40509" s="91" t="s">
        <v>45176</v>
      </c>
      <c r="BB40509" s="91" t="s">
        <v>1331</v>
      </c>
      <c r="BC40509" s="91" t="s">
        <v>22819</v>
      </c>
      <c r="BD40509" s="423" t="s">
        <v>1301</v>
      </c>
    </row>
    <row r="40510" spans="53:56" ht="15" x14ac:dyDescent="0.25">
      <c r="BA40510" s="90" t="s">
        <v>45177</v>
      </c>
      <c r="BB40510" s="90" t="s">
        <v>1331</v>
      </c>
      <c r="BC40510" s="90" t="s">
        <v>22819</v>
      </c>
      <c r="BD40510" s="423" t="s">
        <v>1301</v>
      </c>
    </row>
    <row r="40511" spans="53:56" ht="15" x14ac:dyDescent="0.25">
      <c r="BA40511" s="91" t="s">
        <v>45178</v>
      </c>
      <c r="BB40511" s="91" t="s">
        <v>1331</v>
      </c>
      <c r="BC40511" s="91" t="s">
        <v>45160</v>
      </c>
      <c r="BD40511" s="91"/>
    </row>
    <row r="40512" spans="53:56" ht="15" x14ac:dyDescent="0.25">
      <c r="BA40512" s="90" t="s">
        <v>45179</v>
      </c>
      <c r="BB40512" s="90" t="s">
        <v>1331</v>
      </c>
      <c r="BC40512" s="90" t="s">
        <v>22819</v>
      </c>
      <c r="BD40512" s="423" t="s">
        <v>1301</v>
      </c>
    </row>
    <row r="40513" spans="53:56" ht="15" x14ac:dyDescent="0.25">
      <c r="BA40513" s="91" t="s">
        <v>45180</v>
      </c>
      <c r="BB40513" s="91" t="s">
        <v>1331</v>
      </c>
      <c r="BC40513" s="91" t="s">
        <v>45160</v>
      </c>
      <c r="BD40513" s="91"/>
    </row>
    <row r="40514" spans="53:56" ht="15" x14ac:dyDescent="0.25">
      <c r="BA40514" s="90" t="s">
        <v>45181</v>
      </c>
      <c r="BB40514" s="90" t="s">
        <v>1331</v>
      </c>
      <c r="BC40514" s="90" t="s">
        <v>45160</v>
      </c>
      <c r="BD40514" s="90"/>
    </row>
    <row r="40515" spans="53:56" ht="15" x14ac:dyDescent="0.25">
      <c r="BA40515" s="91" t="s">
        <v>45182</v>
      </c>
      <c r="BB40515" s="91" t="s">
        <v>1331</v>
      </c>
      <c r="BC40515" s="91" t="s">
        <v>22819</v>
      </c>
      <c r="BD40515" s="423" t="s">
        <v>1301</v>
      </c>
    </row>
    <row r="40516" spans="53:56" ht="15" x14ac:dyDescent="0.25">
      <c r="BA40516" s="90" t="s">
        <v>45183</v>
      </c>
      <c r="BB40516" s="90" t="s">
        <v>1331</v>
      </c>
      <c r="BC40516" s="90" t="s">
        <v>22819</v>
      </c>
      <c r="BD40516" s="423" t="s">
        <v>1301</v>
      </c>
    </row>
    <row r="40517" spans="53:56" ht="15" x14ac:dyDescent="0.25">
      <c r="BA40517" s="91" t="s">
        <v>45184</v>
      </c>
      <c r="BB40517" s="91" t="s">
        <v>1331</v>
      </c>
      <c r="BC40517" s="91" t="s">
        <v>22819</v>
      </c>
      <c r="BD40517" s="423" t="s">
        <v>1301</v>
      </c>
    </row>
    <row r="40518" spans="53:56" ht="15" x14ac:dyDescent="0.25">
      <c r="BA40518" s="91" t="s">
        <v>45185</v>
      </c>
      <c r="BB40518" s="91" t="s">
        <v>1331</v>
      </c>
      <c r="BC40518" s="91" t="s">
        <v>22819</v>
      </c>
      <c r="BD40518" s="423" t="s">
        <v>1301</v>
      </c>
    </row>
    <row r="40519" spans="53:56" ht="15" x14ac:dyDescent="0.25">
      <c r="BA40519" s="90" t="s">
        <v>45186</v>
      </c>
      <c r="BB40519" s="90" t="s">
        <v>1331</v>
      </c>
      <c r="BC40519" s="90" t="s">
        <v>22819</v>
      </c>
      <c r="BD40519" s="423" t="s">
        <v>1301</v>
      </c>
    </row>
    <row r="40520" spans="53:56" ht="15" x14ac:dyDescent="0.25">
      <c r="BA40520" s="91" t="s">
        <v>45187</v>
      </c>
      <c r="BB40520" s="91" t="s">
        <v>1331</v>
      </c>
      <c r="BC40520" s="91" t="s">
        <v>22819</v>
      </c>
      <c r="BD40520" s="423" t="s">
        <v>1301</v>
      </c>
    </row>
    <row r="40521" spans="53:56" ht="15" x14ac:dyDescent="0.25">
      <c r="BA40521" s="90" t="s">
        <v>45188</v>
      </c>
      <c r="BB40521" s="90" t="s">
        <v>1331</v>
      </c>
      <c r="BC40521" s="90" t="s">
        <v>22819</v>
      </c>
      <c r="BD40521" s="423" t="s">
        <v>1301</v>
      </c>
    </row>
    <row r="40522" spans="53:56" ht="15" x14ac:dyDescent="0.25">
      <c r="BA40522" s="91" t="s">
        <v>45189</v>
      </c>
      <c r="BB40522" s="91" t="s">
        <v>1331</v>
      </c>
      <c r="BC40522" s="91" t="s">
        <v>22819</v>
      </c>
      <c r="BD40522" s="423" t="s">
        <v>1301</v>
      </c>
    </row>
    <row r="40523" spans="53:56" ht="15" x14ac:dyDescent="0.25">
      <c r="BA40523" s="91" t="s">
        <v>45190</v>
      </c>
      <c r="BB40523" s="91" t="s">
        <v>1331</v>
      </c>
      <c r="BC40523" s="91" t="s">
        <v>22819</v>
      </c>
      <c r="BD40523" s="423" t="s">
        <v>1301</v>
      </c>
    </row>
    <row r="40524" spans="53:56" ht="15" x14ac:dyDescent="0.25">
      <c r="BA40524" s="91" t="s">
        <v>45191</v>
      </c>
      <c r="BB40524" s="91" t="s">
        <v>1331</v>
      </c>
      <c r="BC40524" s="91" t="s">
        <v>22819</v>
      </c>
      <c r="BD40524" s="423" t="s">
        <v>1301</v>
      </c>
    </row>
    <row r="40525" spans="53:56" ht="15" x14ac:dyDescent="0.25">
      <c r="BA40525" s="90" t="s">
        <v>45192</v>
      </c>
      <c r="BB40525" s="90" t="s">
        <v>1331</v>
      </c>
      <c r="BC40525" s="90" t="s">
        <v>22819</v>
      </c>
      <c r="BD40525" s="423" t="s">
        <v>1301</v>
      </c>
    </row>
    <row r="40526" spans="53:56" ht="15" x14ac:dyDescent="0.25">
      <c r="BA40526" s="90" t="s">
        <v>45193</v>
      </c>
      <c r="BB40526" s="90" t="s">
        <v>1331</v>
      </c>
      <c r="BC40526" s="90" t="s">
        <v>22819</v>
      </c>
      <c r="BD40526" s="423" t="s">
        <v>1301</v>
      </c>
    </row>
    <row r="40527" spans="53:56" ht="15" x14ac:dyDescent="0.25">
      <c r="BA40527" s="91" t="s">
        <v>45194</v>
      </c>
      <c r="BB40527" s="91" t="s">
        <v>1331</v>
      </c>
      <c r="BC40527" s="91" t="s">
        <v>22819</v>
      </c>
      <c r="BD40527" s="423" t="s">
        <v>1301</v>
      </c>
    </row>
    <row r="40528" spans="53:56" ht="15" x14ac:dyDescent="0.25">
      <c r="BA40528" s="91" t="s">
        <v>45195</v>
      </c>
      <c r="BB40528" s="91" t="s">
        <v>1331</v>
      </c>
      <c r="BC40528" s="91" t="s">
        <v>22819</v>
      </c>
      <c r="BD40528" s="423" t="s">
        <v>1301</v>
      </c>
    </row>
    <row r="40529" spans="53:56" ht="15" x14ac:dyDescent="0.25">
      <c r="BA40529" s="90" t="s">
        <v>45196</v>
      </c>
      <c r="BB40529" s="90" t="s">
        <v>1331</v>
      </c>
      <c r="BC40529" s="90" t="s">
        <v>22819</v>
      </c>
      <c r="BD40529" s="423" t="s">
        <v>1301</v>
      </c>
    </row>
    <row r="40530" spans="53:56" ht="15" x14ac:dyDescent="0.25">
      <c r="BA40530" s="91" t="s">
        <v>45197</v>
      </c>
      <c r="BB40530" s="91" t="s">
        <v>1331</v>
      </c>
      <c r="BC40530" s="91" t="s">
        <v>45160</v>
      </c>
      <c r="BD40530" s="91"/>
    </row>
    <row r="40531" spans="53:56" ht="15" x14ac:dyDescent="0.25">
      <c r="BA40531" s="90" t="s">
        <v>45198</v>
      </c>
      <c r="BB40531" s="90" t="s">
        <v>1331</v>
      </c>
      <c r="BC40531" s="90" t="s">
        <v>4061</v>
      </c>
      <c r="BD40531" s="423" t="s">
        <v>1301</v>
      </c>
    </row>
    <row r="40532" spans="53:56" ht="15" x14ac:dyDescent="0.25">
      <c r="BA40532" s="91" t="s">
        <v>45199</v>
      </c>
      <c r="BB40532" s="91" t="s">
        <v>1331</v>
      </c>
      <c r="BC40532" s="91" t="s">
        <v>4061</v>
      </c>
      <c r="BD40532" s="423" t="s">
        <v>1301</v>
      </c>
    </row>
    <row r="40533" spans="53:56" ht="15" x14ac:dyDescent="0.25">
      <c r="BA40533" s="90" t="s">
        <v>45200</v>
      </c>
      <c r="BB40533" s="90" t="s">
        <v>1331</v>
      </c>
      <c r="BC40533" s="90" t="s">
        <v>22819</v>
      </c>
      <c r="BD40533" s="423" t="s">
        <v>1301</v>
      </c>
    </row>
    <row r="40534" spans="53:56" ht="15" x14ac:dyDescent="0.25">
      <c r="BA40534" s="90" t="s">
        <v>45201</v>
      </c>
      <c r="BB40534" s="90" t="s">
        <v>1331</v>
      </c>
      <c r="BC40534" s="90" t="s">
        <v>45160</v>
      </c>
      <c r="BD40534" s="90"/>
    </row>
    <row r="40535" spans="53:56" ht="15" x14ac:dyDescent="0.25">
      <c r="BA40535" s="91" t="s">
        <v>45202</v>
      </c>
      <c r="BB40535" s="91" t="s">
        <v>1331</v>
      </c>
      <c r="BC40535" s="91" t="s">
        <v>22819</v>
      </c>
      <c r="BD40535" s="423" t="s">
        <v>1301</v>
      </c>
    </row>
    <row r="40536" spans="53:56" ht="15" x14ac:dyDescent="0.25">
      <c r="BA40536" s="90" t="s">
        <v>45203</v>
      </c>
      <c r="BB40536" s="90" t="s">
        <v>1331</v>
      </c>
      <c r="BC40536" s="90" t="s">
        <v>45168</v>
      </c>
      <c r="BD40536" s="90"/>
    </row>
    <row r="40537" spans="53:56" ht="15" x14ac:dyDescent="0.25">
      <c r="BA40537" s="91" t="s">
        <v>45204</v>
      </c>
      <c r="BB40537" s="91" t="s">
        <v>1331</v>
      </c>
      <c r="BC40537" s="91" t="s">
        <v>45160</v>
      </c>
      <c r="BD40537" s="91"/>
    </row>
    <row r="40538" spans="53:56" ht="15" x14ac:dyDescent="0.25">
      <c r="BA40538" s="91" t="s">
        <v>45205</v>
      </c>
      <c r="BB40538" s="91" t="s">
        <v>1331</v>
      </c>
      <c r="BC40538" s="91" t="s">
        <v>45160</v>
      </c>
      <c r="BD40538" s="91"/>
    </row>
    <row r="40539" spans="53:56" ht="15" x14ac:dyDescent="0.25">
      <c r="BA40539" s="91" t="s">
        <v>45206</v>
      </c>
      <c r="BB40539" s="91" t="s">
        <v>1331</v>
      </c>
      <c r="BC40539" s="91" t="s">
        <v>22819</v>
      </c>
      <c r="BD40539" s="423" t="s">
        <v>1301</v>
      </c>
    </row>
    <row r="40540" spans="53:56" ht="15" x14ac:dyDescent="0.25">
      <c r="BA40540" s="91" t="s">
        <v>45207</v>
      </c>
      <c r="BB40540" s="91" t="s">
        <v>1331</v>
      </c>
      <c r="BC40540" s="91" t="s">
        <v>22819</v>
      </c>
      <c r="BD40540" s="423" t="s">
        <v>1301</v>
      </c>
    </row>
    <row r="40541" spans="53:56" ht="15" x14ac:dyDescent="0.25">
      <c r="BA40541" s="91" t="s">
        <v>45208</v>
      </c>
      <c r="BB40541" s="91" t="s">
        <v>1331</v>
      </c>
      <c r="BC40541" s="91" t="s">
        <v>22819</v>
      </c>
      <c r="BD40541" s="423" t="s">
        <v>1301</v>
      </c>
    </row>
    <row r="40542" spans="53:56" ht="15" x14ac:dyDescent="0.25">
      <c r="BA40542" s="91" t="s">
        <v>45209</v>
      </c>
      <c r="BB40542" s="91" t="s">
        <v>1331</v>
      </c>
      <c r="BC40542" s="91" t="s">
        <v>45160</v>
      </c>
      <c r="BD40542" s="91"/>
    </row>
    <row r="40543" spans="53:56" ht="15" x14ac:dyDescent="0.25">
      <c r="BA40543" s="91" t="s">
        <v>45210</v>
      </c>
      <c r="BB40543" s="91" t="s">
        <v>1331</v>
      </c>
      <c r="BC40543" s="91" t="s">
        <v>45160</v>
      </c>
      <c r="BD40543" s="91"/>
    </row>
    <row r="40544" spans="53:56" ht="15" x14ac:dyDescent="0.25">
      <c r="BA40544" s="90" t="s">
        <v>45211</v>
      </c>
      <c r="BB40544" s="90" t="s">
        <v>1331</v>
      </c>
      <c r="BC40544" s="90" t="s">
        <v>22819</v>
      </c>
      <c r="BD40544" s="423" t="s">
        <v>1301</v>
      </c>
    </row>
    <row r="40545" spans="53:56" ht="15" x14ac:dyDescent="0.25">
      <c r="BA40545" s="90" t="s">
        <v>45212</v>
      </c>
      <c r="BB40545" s="90" t="s">
        <v>1331</v>
      </c>
      <c r="BC40545" s="90" t="s">
        <v>22819</v>
      </c>
      <c r="BD40545" s="423" t="s">
        <v>1301</v>
      </c>
    </row>
    <row r="40546" spans="53:56" ht="15" x14ac:dyDescent="0.25">
      <c r="BA40546" s="91" t="s">
        <v>45213</v>
      </c>
      <c r="BB40546" s="91" t="s">
        <v>1331</v>
      </c>
      <c r="BC40546" s="91" t="s">
        <v>22819</v>
      </c>
      <c r="BD40546" s="423" t="s">
        <v>1301</v>
      </c>
    </row>
    <row r="40547" spans="53:56" ht="15" x14ac:dyDescent="0.25">
      <c r="BA40547" s="91" t="s">
        <v>45214</v>
      </c>
      <c r="BB40547" s="91" t="s">
        <v>1331</v>
      </c>
      <c r="BC40547" s="91" t="s">
        <v>22819</v>
      </c>
      <c r="BD40547" s="423" t="s">
        <v>1301</v>
      </c>
    </row>
    <row r="40548" spans="53:56" ht="15" x14ac:dyDescent="0.25">
      <c r="BA40548" s="91" t="s">
        <v>45215</v>
      </c>
      <c r="BB40548" s="91" t="s">
        <v>1331</v>
      </c>
      <c r="BC40548" s="91" t="s">
        <v>22819</v>
      </c>
      <c r="BD40548" s="423" t="s">
        <v>1301</v>
      </c>
    </row>
    <row r="40549" spans="53:56" ht="15" x14ac:dyDescent="0.25">
      <c r="BA40549" s="90" t="s">
        <v>45216</v>
      </c>
      <c r="BB40549" s="90" t="s">
        <v>1331</v>
      </c>
      <c r="BC40549" s="90" t="s">
        <v>22819</v>
      </c>
      <c r="BD40549" s="423" t="s">
        <v>1301</v>
      </c>
    </row>
    <row r="40550" spans="53:56" ht="15" x14ac:dyDescent="0.25">
      <c r="BA40550" s="91" t="s">
        <v>45217</v>
      </c>
      <c r="BB40550" s="91" t="s">
        <v>1331</v>
      </c>
      <c r="BC40550" s="91" t="s">
        <v>22819</v>
      </c>
      <c r="BD40550" s="423" t="s">
        <v>1301</v>
      </c>
    </row>
    <row r="40551" spans="53:56" ht="15" x14ac:dyDescent="0.25">
      <c r="BA40551" s="90" t="s">
        <v>45218</v>
      </c>
      <c r="BB40551" s="90" t="s">
        <v>1331</v>
      </c>
      <c r="BC40551" s="90" t="s">
        <v>22819</v>
      </c>
      <c r="BD40551" s="423" t="s">
        <v>1301</v>
      </c>
    </row>
    <row r="40552" spans="53:56" ht="15" x14ac:dyDescent="0.25">
      <c r="BA40552" s="91" t="s">
        <v>45219</v>
      </c>
      <c r="BB40552" s="91" t="s">
        <v>1331</v>
      </c>
      <c r="BC40552" s="91" t="s">
        <v>22819</v>
      </c>
      <c r="BD40552" s="423" t="s">
        <v>1301</v>
      </c>
    </row>
    <row r="40553" spans="53:56" ht="15" x14ac:dyDescent="0.25">
      <c r="BA40553" s="90" t="s">
        <v>45220</v>
      </c>
      <c r="BB40553" s="90" t="s">
        <v>1331</v>
      </c>
      <c r="BC40553" s="90" t="s">
        <v>22819</v>
      </c>
      <c r="BD40553" s="423" t="s">
        <v>1301</v>
      </c>
    </row>
    <row r="40554" spans="53:56" ht="15" x14ac:dyDescent="0.25">
      <c r="BA40554" s="91" t="s">
        <v>45221</v>
      </c>
      <c r="BB40554" s="91" t="s">
        <v>1331</v>
      </c>
      <c r="BC40554" s="91" t="s">
        <v>22819</v>
      </c>
      <c r="BD40554" s="423" t="s">
        <v>1301</v>
      </c>
    </row>
    <row r="40555" spans="53:56" ht="15" x14ac:dyDescent="0.25">
      <c r="BA40555" s="90" t="s">
        <v>45222</v>
      </c>
      <c r="BB40555" s="90" t="s">
        <v>1331</v>
      </c>
      <c r="BC40555" s="90" t="s">
        <v>22819</v>
      </c>
      <c r="BD40555" s="423" t="s">
        <v>1301</v>
      </c>
    </row>
    <row r="40556" spans="53:56" ht="15" x14ac:dyDescent="0.25">
      <c r="BA40556" s="91" t="s">
        <v>45223</v>
      </c>
      <c r="BB40556" s="91" t="s">
        <v>1331</v>
      </c>
      <c r="BC40556" s="91" t="s">
        <v>22819</v>
      </c>
      <c r="BD40556" s="423" t="s">
        <v>1301</v>
      </c>
    </row>
    <row r="40557" spans="53:56" ht="15" x14ac:dyDescent="0.25">
      <c r="BA40557" s="90" t="s">
        <v>45224</v>
      </c>
      <c r="BB40557" s="90" t="s">
        <v>1331</v>
      </c>
      <c r="BC40557" s="90" t="s">
        <v>22819</v>
      </c>
      <c r="BD40557" s="423" t="s">
        <v>1301</v>
      </c>
    </row>
    <row r="40558" spans="53:56" ht="15" x14ac:dyDescent="0.25">
      <c r="BA40558" s="91" t="s">
        <v>45225</v>
      </c>
      <c r="BB40558" s="91" t="s">
        <v>1331</v>
      </c>
      <c r="BC40558" s="91" t="s">
        <v>22819</v>
      </c>
      <c r="BD40558" s="423" t="s">
        <v>1301</v>
      </c>
    </row>
    <row r="40559" spans="53:56" ht="15" x14ac:dyDescent="0.25">
      <c r="BA40559" s="91" t="s">
        <v>45226</v>
      </c>
      <c r="BB40559" s="91" t="s">
        <v>1331</v>
      </c>
      <c r="BC40559" s="91" t="s">
        <v>22819</v>
      </c>
      <c r="BD40559" s="423" t="s">
        <v>1301</v>
      </c>
    </row>
    <row r="40560" spans="53:56" ht="15" x14ac:dyDescent="0.25">
      <c r="BA40560" s="90" t="s">
        <v>45227</v>
      </c>
      <c r="BB40560" s="90" t="s">
        <v>1331</v>
      </c>
      <c r="BC40560" s="90" t="s">
        <v>22819</v>
      </c>
      <c r="BD40560" s="423" t="s">
        <v>1301</v>
      </c>
    </row>
    <row r="40561" spans="53:56" ht="15" x14ac:dyDescent="0.25">
      <c r="BA40561" s="91" t="s">
        <v>45228</v>
      </c>
      <c r="BB40561" s="91" t="s">
        <v>1331</v>
      </c>
      <c r="BC40561" s="91" t="s">
        <v>22819</v>
      </c>
      <c r="BD40561" s="423" t="s">
        <v>1301</v>
      </c>
    </row>
    <row r="40562" spans="53:56" ht="15" x14ac:dyDescent="0.25">
      <c r="BA40562" s="90" t="s">
        <v>45229</v>
      </c>
      <c r="BB40562" s="90" t="s">
        <v>1331</v>
      </c>
      <c r="BC40562" s="90" t="s">
        <v>22819</v>
      </c>
      <c r="BD40562" s="423" t="s">
        <v>1301</v>
      </c>
    </row>
    <row r="40563" spans="53:56" ht="15" x14ac:dyDescent="0.25">
      <c r="BA40563" s="91" t="s">
        <v>45230</v>
      </c>
      <c r="BB40563" s="91" t="s">
        <v>1331</v>
      </c>
      <c r="BC40563" s="91" t="s">
        <v>22819</v>
      </c>
      <c r="BD40563" s="423" t="s">
        <v>1301</v>
      </c>
    </row>
    <row r="40564" spans="53:56" ht="15" x14ac:dyDescent="0.25">
      <c r="BA40564" s="90" t="s">
        <v>45231</v>
      </c>
      <c r="BB40564" s="90" t="s">
        <v>1331</v>
      </c>
      <c r="BC40564" s="90" t="s">
        <v>22819</v>
      </c>
      <c r="BD40564" s="423" t="s">
        <v>1301</v>
      </c>
    </row>
    <row r="40565" spans="53:56" ht="15" x14ac:dyDescent="0.25">
      <c r="BA40565" s="91" t="s">
        <v>45232</v>
      </c>
      <c r="BB40565" s="91" t="s">
        <v>1331</v>
      </c>
      <c r="BC40565" s="91" t="s">
        <v>22819</v>
      </c>
      <c r="BD40565" s="423" t="s">
        <v>1301</v>
      </c>
    </row>
    <row r="40566" spans="53:56" ht="15" x14ac:dyDescent="0.25">
      <c r="BA40566" s="90" t="s">
        <v>45233</v>
      </c>
      <c r="BB40566" s="90" t="s">
        <v>1331</v>
      </c>
      <c r="BC40566" s="90" t="s">
        <v>22819</v>
      </c>
      <c r="BD40566" s="423" t="s">
        <v>1301</v>
      </c>
    </row>
    <row r="40567" spans="53:56" ht="15" x14ac:dyDescent="0.25">
      <c r="BA40567" s="91" t="s">
        <v>45234</v>
      </c>
      <c r="BB40567" s="91" t="s">
        <v>1331</v>
      </c>
      <c r="BC40567" s="91" t="s">
        <v>22819</v>
      </c>
      <c r="BD40567" s="423" t="s">
        <v>1301</v>
      </c>
    </row>
    <row r="40568" spans="53:56" ht="15" x14ac:dyDescent="0.25">
      <c r="BA40568" s="90" t="s">
        <v>45235</v>
      </c>
      <c r="BB40568" s="90" t="s">
        <v>1331</v>
      </c>
      <c r="BC40568" s="90" t="s">
        <v>22819</v>
      </c>
      <c r="BD40568" s="423" t="s">
        <v>1301</v>
      </c>
    </row>
    <row r="40569" spans="53:56" ht="15" x14ac:dyDescent="0.25">
      <c r="BA40569" s="91" t="s">
        <v>45236</v>
      </c>
      <c r="BB40569" s="91" t="s">
        <v>1331</v>
      </c>
      <c r="BC40569" s="91" t="s">
        <v>22819</v>
      </c>
      <c r="BD40569" s="423" t="s">
        <v>1301</v>
      </c>
    </row>
    <row r="40570" spans="53:56" ht="15" x14ac:dyDescent="0.25">
      <c r="BA40570" s="90" t="s">
        <v>45237</v>
      </c>
      <c r="BB40570" s="90" t="s">
        <v>1331</v>
      </c>
      <c r="BC40570" s="90" t="s">
        <v>22819</v>
      </c>
      <c r="BD40570" s="423" t="s">
        <v>1301</v>
      </c>
    </row>
    <row r="40571" spans="53:56" ht="15" x14ac:dyDescent="0.25">
      <c r="BA40571" s="91" t="s">
        <v>45238</v>
      </c>
      <c r="BB40571" s="91" t="s">
        <v>1331</v>
      </c>
      <c r="BC40571" s="91" t="s">
        <v>22819</v>
      </c>
      <c r="BD40571" s="423" t="s">
        <v>1301</v>
      </c>
    </row>
    <row r="40572" spans="53:56" ht="15" x14ac:dyDescent="0.25">
      <c r="BA40572" s="90" t="s">
        <v>45239</v>
      </c>
      <c r="BB40572" s="90" t="s">
        <v>1331</v>
      </c>
      <c r="BC40572" s="90" t="s">
        <v>22819</v>
      </c>
      <c r="BD40572" s="423" t="s">
        <v>1301</v>
      </c>
    </row>
    <row r="40573" spans="53:56" ht="15" x14ac:dyDescent="0.25">
      <c r="BA40573" s="91" t="s">
        <v>45240</v>
      </c>
      <c r="BB40573" s="91" t="s">
        <v>1331</v>
      </c>
      <c r="BC40573" s="91" t="s">
        <v>22819</v>
      </c>
      <c r="BD40573" s="423" t="s">
        <v>1301</v>
      </c>
    </row>
    <row r="40574" spans="53:56" ht="15" x14ac:dyDescent="0.25">
      <c r="BA40574" s="90" t="s">
        <v>45241</v>
      </c>
      <c r="BB40574" s="90" t="s">
        <v>1331</v>
      </c>
      <c r="BC40574" s="90" t="s">
        <v>22819</v>
      </c>
      <c r="BD40574" s="423" t="s">
        <v>1301</v>
      </c>
    </row>
    <row r="40575" spans="53:56" ht="15" x14ac:dyDescent="0.25">
      <c r="BA40575" s="91" t="s">
        <v>45242</v>
      </c>
      <c r="BB40575" s="91" t="s">
        <v>1331</v>
      </c>
      <c r="BC40575" s="91" t="s">
        <v>22819</v>
      </c>
      <c r="BD40575" s="423" t="s">
        <v>1301</v>
      </c>
    </row>
    <row r="40576" spans="53:56" ht="15" x14ac:dyDescent="0.25">
      <c r="BA40576" s="90" t="s">
        <v>45243</v>
      </c>
      <c r="BB40576" s="90" t="s">
        <v>1331</v>
      </c>
      <c r="BC40576" s="90" t="s">
        <v>22819</v>
      </c>
      <c r="BD40576" s="423" t="s">
        <v>1301</v>
      </c>
    </row>
    <row r="40577" spans="53:56" ht="15" x14ac:dyDescent="0.25">
      <c r="BA40577" s="91" t="s">
        <v>45244</v>
      </c>
      <c r="BB40577" s="91" t="s">
        <v>1331</v>
      </c>
      <c r="BC40577" s="91" t="s">
        <v>22819</v>
      </c>
      <c r="BD40577" s="423" t="s">
        <v>1301</v>
      </c>
    </row>
    <row r="40578" spans="53:56" ht="15" x14ac:dyDescent="0.25">
      <c r="BA40578" s="90" t="s">
        <v>45245</v>
      </c>
      <c r="BB40578" s="90" t="s">
        <v>1331</v>
      </c>
      <c r="BC40578" s="90" t="s">
        <v>22819</v>
      </c>
      <c r="BD40578" s="423" t="s">
        <v>1301</v>
      </c>
    </row>
    <row r="40579" spans="53:56" ht="15" x14ac:dyDescent="0.25">
      <c r="BA40579" s="91" t="s">
        <v>45246</v>
      </c>
      <c r="BB40579" s="91" t="s">
        <v>1331</v>
      </c>
      <c r="BC40579" s="91" t="s">
        <v>22819</v>
      </c>
      <c r="BD40579" s="423" t="s">
        <v>1301</v>
      </c>
    </row>
    <row r="40580" spans="53:56" ht="15" x14ac:dyDescent="0.25">
      <c r="BA40580" s="90" t="s">
        <v>45247</v>
      </c>
      <c r="BB40580" s="90" t="s">
        <v>1331</v>
      </c>
      <c r="BC40580" s="90" t="s">
        <v>22819</v>
      </c>
      <c r="BD40580" s="423" t="s">
        <v>1301</v>
      </c>
    </row>
    <row r="40581" spans="53:56" ht="15" x14ac:dyDescent="0.25">
      <c r="BA40581" s="91" t="s">
        <v>45248</v>
      </c>
      <c r="BB40581" s="91" t="s">
        <v>1331</v>
      </c>
      <c r="BC40581" s="91" t="s">
        <v>22819</v>
      </c>
      <c r="BD40581" s="423" t="s">
        <v>1301</v>
      </c>
    </row>
    <row r="40582" spans="53:56" ht="15" x14ac:dyDescent="0.25">
      <c r="BA40582" s="90" t="s">
        <v>45249</v>
      </c>
      <c r="BB40582" s="90" t="s">
        <v>1331</v>
      </c>
      <c r="BC40582" s="90" t="s">
        <v>22819</v>
      </c>
      <c r="BD40582" s="423" t="s">
        <v>1301</v>
      </c>
    </row>
    <row r="40583" spans="53:56" ht="15" x14ac:dyDescent="0.25">
      <c r="BA40583" s="90" t="s">
        <v>45250</v>
      </c>
      <c r="BB40583" s="90" t="s">
        <v>1331</v>
      </c>
      <c r="BC40583" s="90" t="s">
        <v>22819</v>
      </c>
      <c r="BD40583" s="423" t="s">
        <v>1301</v>
      </c>
    </row>
    <row r="40584" spans="53:56" ht="15" x14ac:dyDescent="0.25">
      <c r="BA40584" s="91" t="s">
        <v>45251</v>
      </c>
      <c r="BB40584" s="91" t="s">
        <v>1331</v>
      </c>
      <c r="BC40584" s="91" t="s">
        <v>22819</v>
      </c>
      <c r="BD40584" s="423" t="s">
        <v>1301</v>
      </c>
    </row>
    <row r="40585" spans="53:56" ht="15" x14ac:dyDescent="0.25">
      <c r="BA40585" s="90" t="s">
        <v>45252</v>
      </c>
      <c r="BB40585" s="90" t="s">
        <v>1331</v>
      </c>
      <c r="BC40585" s="90" t="s">
        <v>22819</v>
      </c>
      <c r="BD40585" s="423" t="s">
        <v>1301</v>
      </c>
    </row>
    <row r="40586" spans="53:56" ht="15" x14ac:dyDescent="0.25">
      <c r="BA40586" s="91" t="s">
        <v>45253</v>
      </c>
      <c r="BB40586" s="91" t="s">
        <v>1331</v>
      </c>
      <c r="BC40586" s="91" t="s">
        <v>22819</v>
      </c>
      <c r="BD40586" s="423" t="s">
        <v>1301</v>
      </c>
    </row>
    <row r="40587" spans="53:56" ht="15" x14ac:dyDescent="0.25">
      <c r="BA40587" s="91" t="s">
        <v>45254</v>
      </c>
      <c r="BB40587" s="91" t="s">
        <v>1331</v>
      </c>
      <c r="BC40587" s="91" t="s">
        <v>22819</v>
      </c>
      <c r="BD40587" s="423" t="s">
        <v>1301</v>
      </c>
    </row>
    <row r="40588" spans="53:56" ht="15" x14ac:dyDescent="0.25">
      <c r="BA40588" s="90" t="s">
        <v>45255</v>
      </c>
      <c r="BB40588" s="90" t="s">
        <v>1331</v>
      </c>
      <c r="BC40588" s="90" t="s">
        <v>22819</v>
      </c>
      <c r="BD40588" s="423" t="s">
        <v>1301</v>
      </c>
    </row>
    <row r="40589" spans="53:56" ht="15" x14ac:dyDescent="0.25">
      <c r="BA40589" s="90" t="s">
        <v>45256</v>
      </c>
      <c r="BB40589" s="90" t="s">
        <v>1331</v>
      </c>
      <c r="BC40589" s="90" t="s">
        <v>22819</v>
      </c>
      <c r="BD40589" s="423" t="s">
        <v>1301</v>
      </c>
    </row>
    <row r="40590" spans="53:56" ht="15" x14ac:dyDescent="0.25">
      <c r="BA40590" s="91" t="s">
        <v>45257</v>
      </c>
      <c r="BB40590" s="91" t="s">
        <v>1331</v>
      </c>
      <c r="BC40590" s="91" t="s">
        <v>22819</v>
      </c>
      <c r="BD40590" s="423" t="s">
        <v>1301</v>
      </c>
    </row>
    <row r="40591" spans="53:56" ht="15" x14ac:dyDescent="0.25">
      <c r="BA40591" s="90" t="s">
        <v>45258</v>
      </c>
      <c r="BB40591" s="90" t="s">
        <v>1331</v>
      </c>
      <c r="BC40591" s="90" t="s">
        <v>22819</v>
      </c>
      <c r="BD40591" s="423" t="s">
        <v>1301</v>
      </c>
    </row>
    <row r="40592" spans="53:56" ht="15" x14ac:dyDescent="0.25">
      <c r="BA40592" s="91" t="s">
        <v>45259</v>
      </c>
      <c r="BB40592" s="91" t="s">
        <v>1331</v>
      </c>
      <c r="BC40592" s="91" t="s">
        <v>22819</v>
      </c>
      <c r="BD40592" s="423" t="s">
        <v>1301</v>
      </c>
    </row>
    <row r="40593" spans="53:56" ht="15" x14ac:dyDescent="0.25">
      <c r="BA40593" s="91" t="s">
        <v>45260</v>
      </c>
      <c r="BB40593" s="91" t="s">
        <v>1331</v>
      </c>
      <c r="BC40593" s="91" t="s">
        <v>22819</v>
      </c>
      <c r="BD40593" s="423" t="s">
        <v>1301</v>
      </c>
    </row>
    <row r="40594" spans="53:56" ht="15" x14ac:dyDescent="0.25">
      <c r="BA40594" s="90" t="s">
        <v>45261</v>
      </c>
      <c r="BB40594" s="90" t="s">
        <v>1331</v>
      </c>
      <c r="BC40594" s="90" t="s">
        <v>22819</v>
      </c>
      <c r="BD40594" s="423" t="s">
        <v>1301</v>
      </c>
    </row>
    <row r="40595" spans="53:56" ht="15" x14ac:dyDescent="0.25">
      <c r="BA40595" s="91" t="s">
        <v>45262</v>
      </c>
      <c r="BB40595" s="91" t="s">
        <v>1331</v>
      </c>
      <c r="BC40595" s="91" t="s">
        <v>22819</v>
      </c>
      <c r="BD40595" s="423" t="s">
        <v>1301</v>
      </c>
    </row>
    <row r="40596" spans="53:56" ht="15" x14ac:dyDescent="0.25">
      <c r="BA40596" s="90" t="s">
        <v>45263</v>
      </c>
      <c r="BB40596" s="90" t="s">
        <v>1331</v>
      </c>
      <c r="BC40596" s="90" t="s">
        <v>22819</v>
      </c>
      <c r="BD40596" s="423" t="s">
        <v>1301</v>
      </c>
    </row>
    <row r="40597" spans="53:56" ht="15" x14ac:dyDescent="0.25">
      <c r="BA40597" s="91" t="s">
        <v>45264</v>
      </c>
      <c r="BB40597" s="91" t="s">
        <v>1331</v>
      </c>
      <c r="BC40597" s="91" t="s">
        <v>22819</v>
      </c>
      <c r="BD40597" s="423" t="s">
        <v>1301</v>
      </c>
    </row>
    <row r="40598" spans="53:56" ht="15" x14ac:dyDescent="0.25">
      <c r="BA40598" s="90" t="s">
        <v>45265</v>
      </c>
      <c r="BB40598" s="90" t="s">
        <v>1331</v>
      </c>
      <c r="BC40598" s="90" t="s">
        <v>22819</v>
      </c>
      <c r="BD40598" s="423" t="s">
        <v>1301</v>
      </c>
    </row>
    <row r="40599" spans="53:56" ht="15" x14ac:dyDescent="0.25">
      <c r="BA40599" s="91" t="s">
        <v>45266</v>
      </c>
      <c r="BB40599" s="91" t="s">
        <v>1331</v>
      </c>
      <c r="BC40599" s="91" t="s">
        <v>22819</v>
      </c>
      <c r="BD40599" s="423" t="s">
        <v>1301</v>
      </c>
    </row>
    <row r="40600" spans="53:56" ht="15" x14ac:dyDescent="0.25">
      <c r="BA40600" s="90" t="s">
        <v>45267</v>
      </c>
      <c r="BB40600" s="90" t="s">
        <v>1331</v>
      </c>
      <c r="BC40600" s="90" t="s">
        <v>22819</v>
      </c>
      <c r="BD40600" s="423" t="s">
        <v>1301</v>
      </c>
    </row>
    <row r="40601" spans="53:56" ht="15" x14ac:dyDescent="0.25">
      <c r="BA40601" s="90" t="s">
        <v>45268</v>
      </c>
      <c r="BB40601" s="90" t="s">
        <v>1331</v>
      </c>
      <c r="BC40601" s="90" t="s">
        <v>22819</v>
      </c>
      <c r="BD40601" s="423" t="s">
        <v>1301</v>
      </c>
    </row>
    <row r="40602" spans="53:56" ht="15" x14ac:dyDescent="0.25">
      <c r="BA40602" s="91" t="s">
        <v>45269</v>
      </c>
      <c r="BB40602" s="91" t="s">
        <v>1331</v>
      </c>
      <c r="BC40602" s="91" t="s">
        <v>22819</v>
      </c>
      <c r="BD40602" s="423" t="s">
        <v>1301</v>
      </c>
    </row>
    <row r="40603" spans="53:56" ht="15" x14ac:dyDescent="0.25">
      <c r="BA40603" s="90" t="s">
        <v>45270</v>
      </c>
      <c r="BB40603" s="90" t="s">
        <v>1331</v>
      </c>
      <c r="BC40603" s="90" t="s">
        <v>22819</v>
      </c>
      <c r="BD40603" s="423" t="s">
        <v>1301</v>
      </c>
    </row>
    <row r="40604" spans="53:56" ht="15" x14ac:dyDescent="0.25">
      <c r="BA40604" s="90" t="s">
        <v>45271</v>
      </c>
      <c r="BB40604" s="90" t="s">
        <v>1331</v>
      </c>
      <c r="BC40604" s="90" t="s">
        <v>22819</v>
      </c>
      <c r="BD40604" s="423" t="s">
        <v>1301</v>
      </c>
    </row>
    <row r="40605" spans="53:56" ht="15" x14ac:dyDescent="0.25">
      <c r="BA40605" s="91" t="s">
        <v>45272</v>
      </c>
      <c r="BB40605" s="91" t="s">
        <v>1331</v>
      </c>
      <c r="BC40605" s="91" t="s">
        <v>22819</v>
      </c>
      <c r="BD40605" s="423" t="s">
        <v>1301</v>
      </c>
    </row>
    <row r="40606" spans="53:56" ht="15" x14ac:dyDescent="0.25">
      <c r="BA40606" s="90" t="s">
        <v>45273</v>
      </c>
      <c r="BB40606" s="90" t="s">
        <v>1331</v>
      </c>
      <c r="BC40606" s="90" t="s">
        <v>22819</v>
      </c>
      <c r="BD40606" s="423" t="s">
        <v>1301</v>
      </c>
    </row>
    <row r="40607" spans="53:56" ht="15" x14ac:dyDescent="0.25">
      <c r="BA40607" s="91" t="s">
        <v>45274</v>
      </c>
      <c r="BB40607" s="91" t="s">
        <v>1331</v>
      </c>
      <c r="BC40607" s="91" t="s">
        <v>22819</v>
      </c>
      <c r="BD40607" s="423" t="s">
        <v>1301</v>
      </c>
    </row>
    <row r="40608" spans="53:56" ht="15" x14ac:dyDescent="0.25">
      <c r="BA40608" s="91" t="s">
        <v>45275</v>
      </c>
      <c r="BB40608" s="91" t="s">
        <v>1331</v>
      </c>
      <c r="BC40608" s="91" t="s">
        <v>22819</v>
      </c>
      <c r="BD40608" s="423" t="s">
        <v>1301</v>
      </c>
    </row>
    <row r="40609" spans="53:56" ht="15" x14ac:dyDescent="0.25">
      <c r="BA40609" s="90" t="s">
        <v>45276</v>
      </c>
      <c r="BB40609" s="90" t="s">
        <v>1331</v>
      </c>
      <c r="BC40609" s="90" t="s">
        <v>22819</v>
      </c>
      <c r="BD40609" s="423" t="s">
        <v>1301</v>
      </c>
    </row>
    <row r="40610" spans="53:56" ht="15" x14ac:dyDescent="0.25">
      <c r="BA40610" s="91" t="s">
        <v>45277</v>
      </c>
      <c r="BB40610" s="91" t="s">
        <v>1331</v>
      </c>
      <c r="BC40610" s="91" t="s">
        <v>22819</v>
      </c>
      <c r="BD40610" s="423" t="s">
        <v>1301</v>
      </c>
    </row>
    <row r="40611" spans="53:56" ht="15" x14ac:dyDescent="0.25">
      <c r="BA40611" s="91" t="s">
        <v>45278</v>
      </c>
      <c r="BB40611" s="91" t="s">
        <v>1331</v>
      </c>
      <c r="BC40611" s="91" t="s">
        <v>22819</v>
      </c>
      <c r="BD40611" s="423" t="s">
        <v>1301</v>
      </c>
    </row>
    <row r="40612" spans="53:56" ht="15" x14ac:dyDescent="0.25">
      <c r="BA40612" s="91" t="s">
        <v>45279</v>
      </c>
      <c r="BB40612" s="91" t="s">
        <v>1331</v>
      </c>
      <c r="BC40612" s="91" t="s">
        <v>22819</v>
      </c>
      <c r="BD40612" s="423" t="s">
        <v>1301</v>
      </c>
    </row>
    <row r="40613" spans="53:56" ht="15" x14ac:dyDescent="0.25">
      <c r="BA40613" s="90" t="s">
        <v>45280</v>
      </c>
      <c r="BB40613" s="90" t="s">
        <v>1331</v>
      </c>
      <c r="BC40613" s="90" t="s">
        <v>22819</v>
      </c>
      <c r="BD40613" s="423" t="s">
        <v>1301</v>
      </c>
    </row>
    <row r="40614" spans="53:56" ht="15" x14ac:dyDescent="0.25">
      <c r="BA40614" s="91" t="s">
        <v>45281</v>
      </c>
      <c r="BB40614" s="91" t="s">
        <v>1331</v>
      </c>
      <c r="BC40614" s="91" t="s">
        <v>22819</v>
      </c>
      <c r="BD40614" s="423" t="s">
        <v>1301</v>
      </c>
    </row>
    <row r="40615" spans="53:56" ht="15" x14ac:dyDescent="0.25">
      <c r="BA40615" s="90" t="s">
        <v>45282</v>
      </c>
      <c r="BB40615" s="90" t="s">
        <v>1331</v>
      </c>
      <c r="BC40615" s="90" t="s">
        <v>22819</v>
      </c>
      <c r="BD40615" s="423" t="s">
        <v>1301</v>
      </c>
    </row>
    <row r="40616" spans="53:56" ht="15" x14ac:dyDescent="0.25">
      <c r="BA40616" s="91" t="s">
        <v>45283</v>
      </c>
      <c r="BB40616" s="91" t="s">
        <v>1331</v>
      </c>
      <c r="BC40616" s="91" t="s">
        <v>22819</v>
      </c>
      <c r="BD40616" s="423" t="s">
        <v>1301</v>
      </c>
    </row>
    <row r="40617" spans="53:56" ht="15" x14ac:dyDescent="0.25">
      <c r="BA40617" s="90" t="s">
        <v>45284</v>
      </c>
      <c r="BB40617" s="90" t="s">
        <v>1331</v>
      </c>
      <c r="BC40617" s="90" t="s">
        <v>22819</v>
      </c>
      <c r="BD40617" s="423" t="s">
        <v>1301</v>
      </c>
    </row>
    <row r="40618" spans="53:56" ht="15" x14ac:dyDescent="0.25">
      <c r="BA40618" s="91" t="s">
        <v>45285</v>
      </c>
      <c r="BB40618" s="91" t="s">
        <v>1331</v>
      </c>
      <c r="BC40618" s="91" t="s">
        <v>22819</v>
      </c>
      <c r="BD40618" s="423" t="s">
        <v>1301</v>
      </c>
    </row>
    <row r="40619" spans="53:56" ht="15" x14ac:dyDescent="0.25">
      <c r="BA40619" s="90" t="s">
        <v>45286</v>
      </c>
      <c r="BB40619" s="90" t="s">
        <v>1331</v>
      </c>
      <c r="BC40619" s="90" t="s">
        <v>22819</v>
      </c>
      <c r="BD40619" s="423" t="s">
        <v>1301</v>
      </c>
    </row>
    <row r="40620" spans="53:56" ht="15" x14ac:dyDescent="0.25">
      <c r="BA40620" s="90" t="s">
        <v>45287</v>
      </c>
      <c r="BB40620" s="90" t="s">
        <v>1331</v>
      </c>
      <c r="BC40620" s="90" t="s">
        <v>22819</v>
      </c>
      <c r="BD40620" s="423" t="s">
        <v>1301</v>
      </c>
    </row>
    <row r="40621" spans="53:56" ht="15" x14ac:dyDescent="0.25">
      <c r="BA40621" s="91" t="s">
        <v>45288</v>
      </c>
      <c r="BB40621" s="91" t="s">
        <v>1331</v>
      </c>
      <c r="BC40621" s="91" t="s">
        <v>22819</v>
      </c>
      <c r="BD40621" s="423" t="s">
        <v>1301</v>
      </c>
    </row>
    <row r="40622" spans="53:56" ht="15" x14ac:dyDescent="0.25">
      <c r="BA40622" s="91" t="s">
        <v>45289</v>
      </c>
      <c r="BB40622" s="91" t="s">
        <v>1331</v>
      </c>
      <c r="BC40622" s="91" t="s">
        <v>22819</v>
      </c>
      <c r="BD40622" s="423" t="s">
        <v>1301</v>
      </c>
    </row>
    <row r="40623" spans="53:56" ht="15" x14ac:dyDescent="0.25">
      <c r="BA40623" s="90" t="s">
        <v>45290</v>
      </c>
      <c r="BB40623" s="90" t="s">
        <v>1331</v>
      </c>
      <c r="BC40623" s="90" t="s">
        <v>22819</v>
      </c>
      <c r="BD40623" s="423" t="s">
        <v>1301</v>
      </c>
    </row>
    <row r="40624" spans="53:56" ht="15" x14ac:dyDescent="0.25">
      <c r="BA40624" s="90" t="s">
        <v>45291</v>
      </c>
      <c r="BB40624" s="90" t="s">
        <v>1331</v>
      </c>
      <c r="BC40624" s="90" t="s">
        <v>22819</v>
      </c>
      <c r="BD40624" s="423" t="s">
        <v>1301</v>
      </c>
    </row>
    <row r="40625" spans="53:56" ht="15" x14ac:dyDescent="0.25">
      <c r="BA40625" s="91" t="s">
        <v>45292</v>
      </c>
      <c r="BB40625" s="91" t="s">
        <v>1331</v>
      </c>
      <c r="BC40625" s="91" t="s">
        <v>22819</v>
      </c>
      <c r="BD40625" s="423" t="s">
        <v>1301</v>
      </c>
    </row>
    <row r="40626" spans="53:56" ht="15" x14ac:dyDescent="0.25">
      <c r="BA40626" s="90" t="s">
        <v>45293</v>
      </c>
      <c r="BB40626" s="90" t="s">
        <v>1331</v>
      </c>
      <c r="BC40626" s="90" t="s">
        <v>22819</v>
      </c>
      <c r="BD40626" s="423" t="s">
        <v>1301</v>
      </c>
    </row>
    <row r="40627" spans="53:56" ht="15" x14ac:dyDescent="0.25">
      <c r="BA40627" s="91" t="s">
        <v>45294</v>
      </c>
      <c r="BB40627" s="91" t="s">
        <v>1331</v>
      </c>
      <c r="BC40627" s="91" t="s">
        <v>22819</v>
      </c>
      <c r="BD40627" s="423" t="s">
        <v>1301</v>
      </c>
    </row>
    <row r="40628" spans="53:56" ht="15" x14ac:dyDescent="0.25">
      <c r="BA40628" s="90" t="s">
        <v>45295</v>
      </c>
      <c r="BB40628" s="90" t="s">
        <v>1331</v>
      </c>
      <c r="BC40628" s="90" t="s">
        <v>22819</v>
      </c>
      <c r="BD40628" s="423" t="s">
        <v>1301</v>
      </c>
    </row>
    <row r="40629" spans="53:56" ht="15" x14ac:dyDescent="0.25">
      <c r="BA40629" s="90" t="s">
        <v>45296</v>
      </c>
      <c r="BB40629" s="90" t="s">
        <v>1331</v>
      </c>
      <c r="BC40629" s="90" t="s">
        <v>22819</v>
      </c>
      <c r="BD40629" s="423" t="s">
        <v>1301</v>
      </c>
    </row>
    <row r="40630" spans="53:56" ht="15" x14ac:dyDescent="0.25">
      <c r="BA40630" s="91" t="s">
        <v>45297</v>
      </c>
      <c r="BB40630" s="91" t="s">
        <v>1331</v>
      </c>
      <c r="BC40630" s="91" t="s">
        <v>22819</v>
      </c>
      <c r="BD40630" s="423" t="s">
        <v>1301</v>
      </c>
    </row>
    <row r="40631" spans="53:56" ht="15" x14ac:dyDescent="0.25">
      <c r="BA40631" s="90" t="s">
        <v>45298</v>
      </c>
      <c r="BB40631" s="90" t="s">
        <v>1331</v>
      </c>
      <c r="BC40631" s="90" t="s">
        <v>22819</v>
      </c>
      <c r="BD40631" s="423" t="s">
        <v>1301</v>
      </c>
    </row>
    <row r="40632" spans="53:56" ht="15" x14ac:dyDescent="0.25">
      <c r="BA40632" s="91" t="s">
        <v>45299</v>
      </c>
      <c r="BB40632" s="91" t="s">
        <v>1331</v>
      </c>
      <c r="BC40632" s="91" t="s">
        <v>22819</v>
      </c>
      <c r="BD40632" s="423" t="s">
        <v>1301</v>
      </c>
    </row>
    <row r="40633" spans="53:56" ht="15" x14ac:dyDescent="0.25">
      <c r="BA40633" s="90" t="s">
        <v>45300</v>
      </c>
      <c r="BB40633" s="90" t="s">
        <v>1331</v>
      </c>
      <c r="BC40633" s="90" t="s">
        <v>22819</v>
      </c>
      <c r="BD40633" s="423" t="s">
        <v>1301</v>
      </c>
    </row>
    <row r="40634" spans="53:56" ht="15" x14ac:dyDescent="0.25">
      <c r="BA40634" s="91" t="s">
        <v>45301</v>
      </c>
      <c r="BB40634" s="91" t="s">
        <v>1331</v>
      </c>
      <c r="BC40634" s="91" t="s">
        <v>45302</v>
      </c>
      <c r="BD40634" s="91"/>
    </row>
    <row r="40635" spans="53:56" ht="15" x14ac:dyDescent="0.25">
      <c r="BA40635" s="90" t="s">
        <v>45303</v>
      </c>
      <c r="BB40635" s="90" t="s">
        <v>1331</v>
      </c>
      <c r="BC40635" s="90" t="s">
        <v>45304</v>
      </c>
      <c r="BD40635" s="90"/>
    </row>
    <row r="40636" spans="53:56" ht="15" x14ac:dyDescent="0.25">
      <c r="BA40636" s="91" t="s">
        <v>45305</v>
      </c>
      <c r="BB40636" s="91" t="s">
        <v>1331</v>
      </c>
      <c r="BC40636" s="91" t="s">
        <v>45302</v>
      </c>
      <c r="BD40636" s="91"/>
    </row>
    <row r="40637" spans="53:56" ht="15" x14ac:dyDescent="0.25">
      <c r="BA40637" s="90" t="s">
        <v>45306</v>
      </c>
      <c r="BB40637" s="90" t="s">
        <v>1331</v>
      </c>
      <c r="BC40637" s="90" t="s">
        <v>45302</v>
      </c>
      <c r="BD40637" s="90"/>
    </row>
    <row r="40638" spans="53:56" ht="15" x14ac:dyDescent="0.25">
      <c r="BA40638" s="91" t="s">
        <v>45307</v>
      </c>
      <c r="BB40638" s="91" t="s">
        <v>1331</v>
      </c>
      <c r="BC40638" s="91" t="s">
        <v>45302</v>
      </c>
      <c r="BD40638" s="91"/>
    </row>
    <row r="40639" spans="53:56" ht="15" x14ac:dyDescent="0.25">
      <c r="BA40639" s="90" t="s">
        <v>45308</v>
      </c>
      <c r="BB40639" s="90" t="s">
        <v>1331</v>
      </c>
      <c r="BC40639" s="90" t="s">
        <v>45309</v>
      </c>
      <c r="BD40639" s="90"/>
    </row>
    <row r="40640" spans="53:56" ht="15" x14ac:dyDescent="0.25">
      <c r="BA40640" s="91" t="s">
        <v>45310</v>
      </c>
      <c r="BB40640" s="91" t="s">
        <v>1331</v>
      </c>
      <c r="BC40640" s="91" t="s">
        <v>45302</v>
      </c>
      <c r="BD40640" s="91"/>
    </row>
    <row r="40641" spans="53:56" ht="15" x14ac:dyDescent="0.25">
      <c r="BA40641" s="90" t="s">
        <v>45311</v>
      </c>
      <c r="BB40641" s="90" t="s">
        <v>1331</v>
      </c>
      <c r="BC40641" s="90" t="s">
        <v>45302</v>
      </c>
      <c r="BD40641" s="90"/>
    </row>
    <row r="40642" spans="53:56" ht="15" x14ac:dyDescent="0.25">
      <c r="BA40642" s="91" t="s">
        <v>45312</v>
      </c>
      <c r="BB40642" s="91" t="s">
        <v>1331</v>
      </c>
      <c r="BC40642" s="91" t="s">
        <v>45302</v>
      </c>
      <c r="BD40642" s="91"/>
    </row>
    <row r="40643" spans="53:56" ht="15" x14ac:dyDescent="0.25">
      <c r="BA40643" s="90" t="s">
        <v>45313</v>
      </c>
      <c r="BB40643" s="90" t="s">
        <v>1331</v>
      </c>
      <c r="BC40643" s="90" t="s">
        <v>45314</v>
      </c>
      <c r="BD40643" s="90"/>
    </row>
    <row r="40644" spans="53:56" ht="15" x14ac:dyDescent="0.25">
      <c r="BA40644" s="91" t="s">
        <v>45315</v>
      </c>
      <c r="BB40644" s="91" t="s">
        <v>1331</v>
      </c>
      <c r="BC40644" s="91" t="s">
        <v>23579</v>
      </c>
      <c r="BD40644" s="91"/>
    </row>
    <row r="40645" spans="53:56" ht="15" x14ac:dyDescent="0.25">
      <c r="BA40645" s="90" t="s">
        <v>45316</v>
      </c>
      <c r="BB40645" s="90" t="s">
        <v>1331</v>
      </c>
      <c r="BC40645" s="90" t="s">
        <v>28176</v>
      </c>
      <c r="BD40645" s="90"/>
    </row>
    <row r="40646" spans="53:56" ht="15" x14ac:dyDescent="0.25">
      <c r="BA40646" s="91" t="s">
        <v>45317</v>
      </c>
      <c r="BB40646" s="91" t="s">
        <v>1331</v>
      </c>
      <c r="BC40646" s="91" t="s">
        <v>45314</v>
      </c>
      <c r="BD40646" s="91"/>
    </row>
    <row r="40647" spans="53:56" ht="15" x14ac:dyDescent="0.25">
      <c r="BA40647" s="90" t="s">
        <v>45318</v>
      </c>
      <c r="BB40647" s="90" t="s">
        <v>1331</v>
      </c>
      <c r="BC40647" s="90" t="s">
        <v>45319</v>
      </c>
      <c r="BD40647" s="90"/>
    </row>
    <row r="40648" spans="53:56" ht="15" x14ac:dyDescent="0.25">
      <c r="BA40648" s="91" t="s">
        <v>45320</v>
      </c>
      <c r="BB40648" s="91" t="s">
        <v>1331</v>
      </c>
      <c r="BC40648" s="91" t="s">
        <v>45319</v>
      </c>
      <c r="BD40648" s="91"/>
    </row>
    <row r="40649" spans="53:56" ht="15" x14ac:dyDescent="0.25">
      <c r="BA40649" s="90" t="s">
        <v>45321</v>
      </c>
      <c r="BB40649" s="90" t="s">
        <v>1331</v>
      </c>
      <c r="BC40649" s="90" t="s">
        <v>23579</v>
      </c>
      <c r="BD40649" s="90"/>
    </row>
    <row r="40650" spans="53:56" ht="15" x14ac:dyDescent="0.25">
      <c r="BA40650" s="91" t="s">
        <v>45322</v>
      </c>
      <c r="BB40650" s="91" t="s">
        <v>1331</v>
      </c>
      <c r="BC40650" s="91" t="s">
        <v>45160</v>
      </c>
      <c r="BD40650" s="91"/>
    </row>
    <row r="40651" spans="53:56" ht="15" x14ac:dyDescent="0.25">
      <c r="BA40651" s="90" t="s">
        <v>45323</v>
      </c>
      <c r="BB40651" s="90" t="s">
        <v>1331</v>
      </c>
      <c r="BC40651" s="90" t="s">
        <v>17404</v>
      </c>
      <c r="BD40651" s="90"/>
    </row>
    <row r="40652" spans="53:56" ht="15" x14ac:dyDescent="0.25">
      <c r="BA40652" s="91" t="s">
        <v>45324</v>
      </c>
      <c r="BB40652" s="91" t="s">
        <v>1331</v>
      </c>
      <c r="BC40652" s="91" t="s">
        <v>17404</v>
      </c>
      <c r="BD40652" s="91"/>
    </row>
    <row r="40653" spans="53:56" ht="15" x14ac:dyDescent="0.25">
      <c r="BA40653" s="90" t="s">
        <v>45325</v>
      </c>
      <c r="BB40653" s="90" t="s">
        <v>1331</v>
      </c>
      <c r="BC40653" s="90" t="s">
        <v>45314</v>
      </c>
      <c r="BD40653" s="90"/>
    </row>
    <row r="40654" spans="53:56" ht="15" x14ac:dyDescent="0.25">
      <c r="BA40654" s="91" t="s">
        <v>45326</v>
      </c>
      <c r="BB40654" s="91" t="s">
        <v>1331</v>
      </c>
      <c r="BC40654" s="91" t="s">
        <v>17404</v>
      </c>
      <c r="BD40654" s="91"/>
    </row>
    <row r="40655" spans="53:56" ht="15" x14ac:dyDescent="0.25">
      <c r="BA40655" s="90" t="s">
        <v>45327</v>
      </c>
      <c r="BB40655" s="90" t="s">
        <v>1331</v>
      </c>
      <c r="BC40655" s="90" t="s">
        <v>28176</v>
      </c>
      <c r="BD40655" s="90"/>
    </row>
    <row r="40656" spans="53:56" ht="15" x14ac:dyDescent="0.25">
      <c r="BA40656" s="90" t="s">
        <v>45328</v>
      </c>
      <c r="BB40656" s="90" t="s">
        <v>1331</v>
      </c>
      <c r="BC40656" s="90" t="s">
        <v>15488</v>
      </c>
      <c r="BD40656" s="90"/>
    </row>
    <row r="40657" spans="53:56" ht="15" x14ac:dyDescent="0.25">
      <c r="BA40657" s="91" t="s">
        <v>45329</v>
      </c>
      <c r="BB40657" s="91" t="s">
        <v>1331</v>
      </c>
      <c r="BC40657" s="91" t="s">
        <v>15488</v>
      </c>
      <c r="BD40657" s="91"/>
    </row>
    <row r="40658" spans="53:56" ht="15" x14ac:dyDescent="0.25">
      <c r="BA40658" s="90" t="s">
        <v>45330</v>
      </c>
      <c r="BB40658" s="90" t="s">
        <v>1331</v>
      </c>
      <c r="BC40658" s="90" t="s">
        <v>45331</v>
      </c>
      <c r="BD40658" s="90"/>
    </row>
    <row r="40659" spans="53:56" ht="15" x14ac:dyDescent="0.25">
      <c r="BA40659" s="91" t="s">
        <v>45332</v>
      </c>
      <c r="BB40659" s="91" t="s">
        <v>1331</v>
      </c>
      <c r="BC40659" s="91" t="s">
        <v>45331</v>
      </c>
      <c r="BD40659" s="91"/>
    </row>
    <row r="40660" spans="53:56" ht="15" x14ac:dyDescent="0.25">
      <c r="BA40660" s="90" t="s">
        <v>45333</v>
      </c>
      <c r="BB40660" s="90" t="s">
        <v>1331</v>
      </c>
      <c r="BC40660" s="90" t="s">
        <v>15488</v>
      </c>
      <c r="BD40660" s="90"/>
    </row>
    <row r="40661" spans="53:56" ht="15" x14ac:dyDescent="0.25">
      <c r="BA40661" s="91" t="s">
        <v>45334</v>
      </c>
      <c r="BB40661" s="91" t="s">
        <v>1331</v>
      </c>
      <c r="BC40661" s="91" t="s">
        <v>28176</v>
      </c>
      <c r="BD40661" s="91"/>
    </row>
    <row r="40662" spans="53:56" ht="15" x14ac:dyDescent="0.25">
      <c r="BA40662" s="90" t="s">
        <v>45335</v>
      </c>
      <c r="BB40662" s="90" t="s">
        <v>1331</v>
      </c>
      <c r="BC40662" s="90" t="s">
        <v>15488</v>
      </c>
      <c r="BD40662" s="90"/>
    </row>
    <row r="40663" spans="53:56" ht="15" x14ac:dyDescent="0.25">
      <c r="BA40663" s="91" t="s">
        <v>45336</v>
      </c>
      <c r="BB40663" s="91" t="s">
        <v>1331</v>
      </c>
      <c r="BC40663" s="91" t="s">
        <v>17404</v>
      </c>
      <c r="BD40663" s="91"/>
    </row>
    <row r="40664" spans="53:56" ht="15" x14ac:dyDescent="0.25">
      <c r="BA40664" s="90" t="s">
        <v>45337</v>
      </c>
      <c r="BB40664" s="90" t="s">
        <v>1331</v>
      </c>
      <c r="BC40664" s="90" t="s">
        <v>45314</v>
      </c>
      <c r="BD40664" s="90"/>
    </row>
    <row r="40665" spans="53:56" ht="15" x14ac:dyDescent="0.25">
      <c r="BA40665" s="91" t="s">
        <v>45338</v>
      </c>
      <c r="BB40665" s="91" t="s">
        <v>1331</v>
      </c>
      <c r="BC40665" s="91" t="s">
        <v>28176</v>
      </c>
      <c r="BD40665" s="91"/>
    </row>
    <row r="40666" spans="53:56" ht="15" x14ac:dyDescent="0.25">
      <c r="BA40666" s="90" t="s">
        <v>45339</v>
      </c>
      <c r="BB40666" s="90" t="s">
        <v>1331</v>
      </c>
      <c r="BC40666" s="90" t="s">
        <v>28176</v>
      </c>
      <c r="BD40666" s="90"/>
    </row>
    <row r="40667" spans="53:56" ht="15" x14ac:dyDescent="0.25">
      <c r="BA40667" s="91" t="s">
        <v>45340</v>
      </c>
      <c r="BB40667" s="91" t="s">
        <v>1331</v>
      </c>
      <c r="BC40667" s="91" t="s">
        <v>15488</v>
      </c>
      <c r="BD40667" s="91"/>
    </row>
    <row r="40668" spans="53:56" ht="15" x14ac:dyDescent="0.25">
      <c r="BA40668" s="90" t="s">
        <v>45341</v>
      </c>
      <c r="BB40668" s="90" t="s">
        <v>1331</v>
      </c>
      <c r="BC40668" s="90" t="s">
        <v>23579</v>
      </c>
      <c r="BD40668" s="90"/>
    </row>
    <row r="40669" spans="53:56" ht="15" x14ac:dyDescent="0.25">
      <c r="BA40669" s="91" t="s">
        <v>45342</v>
      </c>
      <c r="BB40669" s="91" t="s">
        <v>1331</v>
      </c>
      <c r="BC40669" s="91" t="s">
        <v>23579</v>
      </c>
      <c r="BD40669" s="91"/>
    </row>
    <row r="40670" spans="53:56" ht="15" x14ac:dyDescent="0.25">
      <c r="BA40670" s="90" t="s">
        <v>45343</v>
      </c>
      <c r="BB40670" s="90" t="s">
        <v>1331</v>
      </c>
      <c r="BC40670" s="90" t="s">
        <v>23579</v>
      </c>
      <c r="BD40670" s="90"/>
    </row>
    <row r="40671" spans="53:56" ht="15" x14ac:dyDescent="0.25">
      <c r="BA40671" s="91" t="s">
        <v>45344</v>
      </c>
      <c r="BB40671" s="91" t="s">
        <v>1331</v>
      </c>
      <c r="BC40671" s="91" t="s">
        <v>45314</v>
      </c>
      <c r="BD40671" s="91"/>
    </row>
    <row r="40672" spans="53:56" ht="15" x14ac:dyDescent="0.25">
      <c r="BA40672" s="90" t="s">
        <v>45345</v>
      </c>
      <c r="BB40672" s="90" t="s">
        <v>1331</v>
      </c>
      <c r="BC40672" s="90" t="s">
        <v>45314</v>
      </c>
      <c r="BD40672" s="90"/>
    </row>
    <row r="40673" spans="53:56" ht="15" x14ac:dyDescent="0.25">
      <c r="BA40673" s="91" t="s">
        <v>45346</v>
      </c>
      <c r="BB40673" s="91" t="s">
        <v>1331</v>
      </c>
      <c r="BC40673" s="91" t="s">
        <v>45314</v>
      </c>
      <c r="BD40673" s="91"/>
    </row>
    <row r="40674" spans="53:56" ht="15" x14ac:dyDescent="0.25">
      <c r="BA40674" s="90" t="s">
        <v>45347</v>
      </c>
      <c r="BB40674" s="90" t="s">
        <v>1331</v>
      </c>
      <c r="BC40674" s="90" t="s">
        <v>45314</v>
      </c>
      <c r="BD40674" s="90"/>
    </row>
    <row r="40675" spans="53:56" ht="15" x14ac:dyDescent="0.25">
      <c r="BA40675" s="91" t="s">
        <v>45348</v>
      </c>
      <c r="BB40675" s="91" t="s">
        <v>1331</v>
      </c>
      <c r="BC40675" s="91" t="s">
        <v>45314</v>
      </c>
      <c r="BD40675" s="91"/>
    </row>
    <row r="40676" spans="53:56" ht="15" x14ac:dyDescent="0.25">
      <c r="BA40676" s="90" t="s">
        <v>45349</v>
      </c>
      <c r="BB40676" s="90" t="s">
        <v>1331</v>
      </c>
      <c r="BC40676" s="90" t="s">
        <v>45314</v>
      </c>
      <c r="BD40676" s="90"/>
    </row>
    <row r="40677" spans="53:56" ht="15" x14ac:dyDescent="0.25">
      <c r="BA40677" s="91" t="s">
        <v>45350</v>
      </c>
      <c r="BB40677" s="91" t="s">
        <v>1331</v>
      </c>
      <c r="BC40677" s="91" t="s">
        <v>28176</v>
      </c>
      <c r="BD40677" s="91"/>
    </row>
    <row r="40678" spans="53:56" ht="15" x14ac:dyDescent="0.25">
      <c r="BA40678" s="90" t="s">
        <v>45351</v>
      </c>
      <c r="BB40678" s="90" t="s">
        <v>1331</v>
      </c>
      <c r="BC40678" s="90" t="s">
        <v>45314</v>
      </c>
      <c r="BD40678" s="90"/>
    </row>
    <row r="40679" spans="53:56" ht="15" x14ac:dyDescent="0.25">
      <c r="BA40679" s="91" t="s">
        <v>45352</v>
      </c>
      <c r="BB40679" s="91" t="s">
        <v>1331</v>
      </c>
      <c r="BC40679" s="91" t="s">
        <v>45353</v>
      </c>
      <c r="BD40679" s="91"/>
    </row>
    <row r="40680" spans="53:56" ht="15" x14ac:dyDescent="0.25">
      <c r="BA40680" s="91" t="s">
        <v>45354</v>
      </c>
      <c r="BB40680" s="91" t="s">
        <v>1331</v>
      </c>
      <c r="BC40680" s="91" t="s">
        <v>45314</v>
      </c>
      <c r="BD40680" s="91"/>
    </row>
    <row r="40681" spans="53:56" ht="15" x14ac:dyDescent="0.25">
      <c r="BA40681" s="90" t="s">
        <v>45355</v>
      </c>
      <c r="BB40681" s="90" t="s">
        <v>1331</v>
      </c>
      <c r="BC40681" s="90" t="s">
        <v>45314</v>
      </c>
      <c r="BD40681" s="90"/>
    </row>
    <row r="40682" spans="53:56" ht="15" x14ac:dyDescent="0.25">
      <c r="BA40682" s="91" t="s">
        <v>45356</v>
      </c>
      <c r="BB40682" s="91" t="s">
        <v>1331</v>
      </c>
      <c r="BC40682" s="91" t="s">
        <v>23579</v>
      </c>
      <c r="BD40682" s="91"/>
    </row>
    <row r="40683" spans="53:56" ht="15" x14ac:dyDescent="0.25">
      <c r="BA40683" s="90" t="s">
        <v>45357</v>
      </c>
      <c r="BB40683" s="90" t="s">
        <v>1331</v>
      </c>
      <c r="BC40683" s="90" t="s">
        <v>28176</v>
      </c>
      <c r="BD40683" s="90"/>
    </row>
    <row r="40684" spans="53:56" ht="15" x14ac:dyDescent="0.25">
      <c r="BA40684" s="91" t="s">
        <v>45358</v>
      </c>
      <c r="BB40684" s="91" t="s">
        <v>1331</v>
      </c>
      <c r="BC40684" s="91" t="s">
        <v>28176</v>
      </c>
      <c r="BD40684" s="91"/>
    </row>
    <row r="40685" spans="53:56" ht="15" x14ac:dyDescent="0.25">
      <c r="BA40685" s="90" t="s">
        <v>45359</v>
      </c>
      <c r="BB40685" s="90" t="s">
        <v>1331</v>
      </c>
      <c r="BC40685" s="90" t="s">
        <v>23579</v>
      </c>
      <c r="BD40685" s="90"/>
    </row>
    <row r="40686" spans="53:56" ht="15" x14ac:dyDescent="0.25">
      <c r="BA40686" s="91" t="s">
        <v>45360</v>
      </c>
      <c r="BB40686" s="91" t="s">
        <v>1331</v>
      </c>
      <c r="BC40686" s="91" t="s">
        <v>17404</v>
      </c>
      <c r="BD40686" s="91"/>
    </row>
    <row r="40687" spans="53:56" ht="15" x14ac:dyDescent="0.25">
      <c r="BA40687" s="90" t="s">
        <v>45361</v>
      </c>
      <c r="BB40687" s="90" t="s">
        <v>1331</v>
      </c>
      <c r="BC40687" s="90" t="s">
        <v>17404</v>
      </c>
      <c r="BD40687" s="90"/>
    </row>
    <row r="40688" spans="53:56" ht="15" x14ac:dyDescent="0.25">
      <c r="BA40688" s="91" t="s">
        <v>45362</v>
      </c>
      <c r="BB40688" s="91" t="s">
        <v>1331</v>
      </c>
      <c r="BC40688" s="91" t="s">
        <v>45314</v>
      </c>
      <c r="BD40688" s="91"/>
    </row>
    <row r="40689" spans="53:56" ht="15" x14ac:dyDescent="0.25">
      <c r="BA40689" s="90" t="s">
        <v>45363</v>
      </c>
      <c r="BB40689" s="90" t="s">
        <v>1331</v>
      </c>
      <c r="BC40689" s="90" t="s">
        <v>45314</v>
      </c>
      <c r="BD40689" s="90"/>
    </row>
    <row r="40690" spans="53:56" ht="15" x14ac:dyDescent="0.25">
      <c r="BA40690" s="91" t="s">
        <v>45364</v>
      </c>
      <c r="BB40690" s="91" t="s">
        <v>1331</v>
      </c>
      <c r="BC40690" s="91" t="s">
        <v>45314</v>
      </c>
      <c r="BD40690" s="91"/>
    </row>
    <row r="40691" spans="53:56" ht="15" x14ac:dyDescent="0.25">
      <c r="BA40691" s="90" t="s">
        <v>45365</v>
      </c>
      <c r="BB40691" s="90" t="s">
        <v>1331</v>
      </c>
      <c r="BC40691" s="90" t="s">
        <v>17404</v>
      </c>
      <c r="BD40691" s="90"/>
    </row>
    <row r="40692" spans="53:56" ht="15" x14ac:dyDescent="0.25">
      <c r="BA40692" s="91" t="s">
        <v>45366</v>
      </c>
      <c r="BB40692" s="91" t="s">
        <v>1331</v>
      </c>
      <c r="BC40692" s="91" t="s">
        <v>45314</v>
      </c>
      <c r="BD40692" s="91"/>
    </row>
    <row r="40693" spans="53:56" ht="15" x14ac:dyDescent="0.25">
      <c r="BA40693" s="90" t="s">
        <v>45367</v>
      </c>
      <c r="BB40693" s="90" t="s">
        <v>1331</v>
      </c>
      <c r="BC40693" s="90" t="s">
        <v>45319</v>
      </c>
      <c r="BD40693" s="90"/>
    </row>
    <row r="40694" spans="53:56" ht="15" x14ac:dyDescent="0.25">
      <c r="BA40694" s="90" t="s">
        <v>45368</v>
      </c>
      <c r="BB40694" s="90" t="s">
        <v>1331</v>
      </c>
      <c r="BC40694" s="90" t="s">
        <v>45314</v>
      </c>
      <c r="BD40694" s="90"/>
    </row>
    <row r="40695" spans="53:56" ht="15" x14ac:dyDescent="0.25">
      <c r="BA40695" s="91" t="s">
        <v>45369</v>
      </c>
      <c r="BB40695" s="91" t="s">
        <v>1331</v>
      </c>
      <c r="BC40695" s="91" t="s">
        <v>45314</v>
      </c>
      <c r="BD40695" s="91"/>
    </row>
    <row r="40696" spans="53:56" ht="15" x14ac:dyDescent="0.25">
      <c r="BA40696" s="90" t="s">
        <v>45370</v>
      </c>
      <c r="BB40696" s="90" t="s">
        <v>1331</v>
      </c>
      <c r="BC40696" s="90" t="s">
        <v>45314</v>
      </c>
      <c r="BD40696" s="90"/>
    </row>
    <row r="40697" spans="53:56" ht="15" x14ac:dyDescent="0.25">
      <c r="BA40697" s="91" t="s">
        <v>45371</v>
      </c>
      <c r="BB40697" s="91" t="s">
        <v>1331</v>
      </c>
      <c r="BC40697" s="91" t="s">
        <v>45314</v>
      </c>
      <c r="BD40697" s="91"/>
    </row>
    <row r="40698" spans="53:56" ht="15" x14ac:dyDescent="0.25">
      <c r="BA40698" s="91" t="s">
        <v>45372</v>
      </c>
      <c r="BB40698" s="91" t="s">
        <v>1331</v>
      </c>
      <c r="BC40698" s="91" t="s">
        <v>45314</v>
      </c>
      <c r="BD40698" s="91"/>
    </row>
    <row r="40699" spans="53:56" ht="15" x14ac:dyDescent="0.25">
      <c r="BA40699" s="91" t="s">
        <v>45373</v>
      </c>
      <c r="BB40699" s="91" t="s">
        <v>1331</v>
      </c>
      <c r="BC40699" s="91" t="s">
        <v>45314</v>
      </c>
      <c r="BD40699" s="91"/>
    </row>
    <row r="40700" spans="53:56" ht="15" x14ac:dyDescent="0.25">
      <c r="BA40700" s="90" t="s">
        <v>45374</v>
      </c>
      <c r="BB40700" s="90" t="s">
        <v>1331</v>
      </c>
      <c r="BC40700" s="90" t="s">
        <v>45314</v>
      </c>
      <c r="BD40700" s="90"/>
    </row>
    <row r="40701" spans="53:56" ht="15" x14ac:dyDescent="0.25">
      <c r="BA40701" s="91" t="s">
        <v>45375</v>
      </c>
      <c r="BB40701" s="91" t="s">
        <v>1331</v>
      </c>
      <c r="BC40701" s="91" t="s">
        <v>45314</v>
      </c>
      <c r="BD40701" s="91"/>
    </row>
    <row r="40702" spans="53:56" ht="15" x14ac:dyDescent="0.25">
      <c r="BA40702" s="90" t="s">
        <v>45376</v>
      </c>
      <c r="BB40702" s="90" t="s">
        <v>1331</v>
      </c>
      <c r="BC40702" s="90" t="s">
        <v>45314</v>
      </c>
      <c r="BD40702" s="90"/>
    </row>
    <row r="40703" spans="53:56" ht="15" x14ac:dyDescent="0.25">
      <c r="BA40703" s="90" t="s">
        <v>45377</v>
      </c>
      <c r="BB40703" s="90" t="s">
        <v>1331</v>
      </c>
      <c r="BC40703" s="90" t="s">
        <v>45314</v>
      </c>
      <c r="BD40703" s="90"/>
    </row>
    <row r="40704" spans="53:56" ht="15" x14ac:dyDescent="0.25">
      <c r="BA40704" s="90" t="s">
        <v>45378</v>
      </c>
      <c r="BB40704" s="90" t="s">
        <v>1331</v>
      </c>
      <c r="BC40704" s="90" t="s">
        <v>45314</v>
      </c>
      <c r="BD40704" s="90"/>
    </row>
    <row r="40705" spans="53:56" ht="15" x14ac:dyDescent="0.25">
      <c r="BA40705" s="91" t="s">
        <v>45379</v>
      </c>
      <c r="BB40705" s="91" t="s">
        <v>1331</v>
      </c>
      <c r="BC40705" s="91" t="s">
        <v>45314</v>
      </c>
      <c r="BD40705" s="91"/>
    </row>
    <row r="40706" spans="53:56" ht="15" x14ac:dyDescent="0.25">
      <c r="BA40706" s="90" t="s">
        <v>45380</v>
      </c>
      <c r="BB40706" s="90" t="s">
        <v>1331</v>
      </c>
      <c r="BC40706" s="90" t="s">
        <v>45314</v>
      </c>
      <c r="BD40706" s="90"/>
    </row>
    <row r="40707" spans="53:56" ht="15" x14ac:dyDescent="0.25">
      <c r="BA40707" s="91" t="s">
        <v>45381</v>
      </c>
      <c r="BB40707" s="91" t="s">
        <v>1331</v>
      </c>
      <c r="BC40707" s="91" t="s">
        <v>45314</v>
      </c>
      <c r="BD40707" s="91"/>
    </row>
    <row r="40708" spans="53:56" ht="15" x14ac:dyDescent="0.25">
      <c r="BA40708" s="91" t="s">
        <v>45382</v>
      </c>
      <c r="BB40708" s="91" t="s">
        <v>1331</v>
      </c>
      <c r="BC40708" s="91" t="s">
        <v>45314</v>
      </c>
      <c r="BD40708" s="91"/>
    </row>
    <row r="40709" spans="53:56" ht="15" x14ac:dyDescent="0.25">
      <c r="BA40709" s="91" t="s">
        <v>45383</v>
      </c>
      <c r="BB40709" s="91" t="s">
        <v>1331</v>
      </c>
      <c r="BC40709" s="91" t="s">
        <v>45314</v>
      </c>
      <c r="BD40709" s="91"/>
    </row>
    <row r="40710" spans="53:56" ht="15" x14ac:dyDescent="0.25">
      <c r="BA40710" s="90" t="s">
        <v>45384</v>
      </c>
      <c r="BB40710" s="90" t="s">
        <v>1331</v>
      </c>
      <c r="BC40710" s="90" t="s">
        <v>45314</v>
      </c>
      <c r="BD40710" s="90"/>
    </row>
    <row r="40711" spans="53:56" ht="15" x14ac:dyDescent="0.25">
      <c r="BA40711" s="90" t="s">
        <v>45385</v>
      </c>
      <c r="BB40711" s="90" t="s">
        <v>1331</v>
      </c>
      <c r="BC40711" s="90" t="s">
        <v>45314</v>
      </c>
      <c r="BD40711" s="90"/>
    </row>
    <row r="40712" spans="53:56" ht="15" x14ac:dyDescent="0.25">
      <c r="BA40712" s="91" t="s">
        <v>45386</v>
      </c>
      <c r="BB40712" s="91" t="s">
        <v>1331</v>
      </c>
      <c r="BC40712" s="91" t="s">
        <v>45314</v>
      </c>
      <c r="BD40712" s="91"/>
    </row>
    <row r="40713" spans="53:56" ht="15" x14ac:dyDescent="0.25">
      <c r="BA40713" s="90" t="s">
        <v>45387</v>
      </c>
      <c r="BB40713" s="90" t="s">
        <v>1331</v>
      </c>
      <c r="BC40713" s="90" t="s">
        <v>45314</v>
      </c>
      <c r="BD40713" s="90"/>
    </row>
    <row r="40714" spans="53:56" ht="15" x14ac:dyDescent="0.25">
      <c r="BA40714" s="90" t="s">
        <v>45388</v>
      </c>
      <c r="BB40714" s="90" t="s">
        <v>1331</v>
      </c>
      <c r="BC40714" s="90" t="s">
        <v>45314</v>
      </c>
      <c r="BD40714" s="90"/>
    </row>
    <row r="40715" spans="53:56" ht="15" x14ac:dyDescent="0.25">
      <c r="BA40715" s="90" t="s">
        <v>45389</v>
      </c>
      <c r="BB40715" s="90" t="s">
        <v>1331</v>
      </c>
      <c r="BC40715" s="90" t="s">
        <v>45314</v>
      </c>
      <c r="BD40715" s="90"/>
    </row>
    <row r="40716" spans="53:56" ht="15" x14ac:dyDescent="0.25">
      <c r="BA40716" s="91" t="s">
        <v>45390</v>
      </c>
      <c r="BB40716" s="91" t="s">
        <v>1331</v>
      </c>
      <c r="BC40716" s="91" t="s">
        <v>45314</v>
      </c>
      <c r="BD40716" s="91"/>
    </row>
    <row r="40717" spans="53:56" ht="15" x14ac:dyDescent="0.25">
      <c r="BA40717" s="90" t="s">
        <v>45391</v>
      </c>
      <c r="BB40717" s="90" t="s">
        <v>1331</v>
      </c>
      <c r="BC40717" s="90" t="s">
        <v>45314</v>
      </c>
      <c r="BD40717" s="90"/>
    </row>
    <row r="40718" spans="53:56" ht="15" x14ac:dyDescent="0.25">
      <c r="BA40718" s="91" t="s">
        <v>45392</v>
      </c>
      <c r="BB40718" s="91" t="s">
        <v>1331</v>
      </c>
      <c r="BC40718" s="91" t="s">
        <v>45314</v>
      </c>
      <c r="BD40718" s="91"/>
    </row>
    <row r="40719" spans="53:56" ht="15" x14ac:dyDescent="0.25">
      <c r="BA40719" s="91" t="s">
        <v>45393</v>
      </c>
      <c r="BB40719" s="91" t="s">
        <v>1331</v>
      </c>
      <c r="BC40719" s="91" t="s">
        <v>45314</v>
      </c>
      <c r="BD40719" s="91"/>
    </row>
    <row r="40720" spans="53:56" ht="15" x14ac:dyDescent="0.25">
      <c r="BA40720" s="90" t="s">
        <v>45394</v>
      </c>
      <c r="BB40720" s="90" t="s">
        <v>1331</v>
      </c>
      <c r="BC40720" s="90" t="s">
        <v>45314</v>
      </c>
      <c r="BD40720" s="90"/>
    </row>
    <row r="40721" spans="53:58" ht="15" x14ac:dyDescent="0.25">
      <c r="BA40721" s="90" t="s">
        <v>45395</v>
      </c>
      <c r="BB40721" s="90" t="s">
        <v>1331</v>
      </c>
      <c r="BC40721" s="90" t="s">
        <v>45396</v>
      </c>
      <c r="BD40721" s="90"/>
      <c r="BF40721" s="423"/>
    </row>
    <row r="40722" spans="53:58" ht="15" x14ac:dyDescent="0.25">
      <c r="BA40722" s="91" t="s">
        <v>45395</v>
      </c>
      <c r="BB40722" s="91" t="s">
        <v>1331</v>
      </c>
      <c r="BC40722" s="91" t="s">
        <v>45397</v>
      </c>
      <c r="BD40722" s="91"/>
    </row>
    <row r="40723" spans="53:58" ht="15" x14ac:dyDescent="0.25">
      <c r="BA40723" s="90" t="s">
        <v>45398</v>
      </c>
      <c r="BB40723" s="90" t="s">
        <v>1331</v>
      </c>
      <c r="BC40723" s="90" t="s">
        <v>45396</v>
      </c>
      <c r="BD40723" s="90"/>
    </row>
    <row r="40724" spans="53:58" ht="15" x14ac:dyDescent="0.25">
      <c r="BA40724" s="90" t="s">
        <v>45399</v>
      </c>
      <c r="BB40724" s="90" t="s">
        <v>1331</v>
      </c>
      <c r="BC40724" s="90" t="s">
        <v>45396</v>
      </c>
      <c r="BD40724" s="90"/>
    </row>
    <row r="40725" spans="53:58" ht="15" x14ac:dyDescent="0.25">
      <c r="BA40725" s="91" t="s">
        <v>45400</v>
      </c>
      <c r="BB40725" s="91" t="s">
        <v>1331</v>
      </c>
      <c r="BC40725" s="91" t="s">
        <v>45314</v>
      </c>
      <c r="BD40725" s="91"/>
    </row>
    <row r="40726" spans="53:58" ht="15" x14ac:dyDescent="0.25">
      <c r="BA40726" s="91" t="s">
        <v>45401</v>
      </c>
      <c r="BB40726" s="91" t="s">
        <v>1331</v>
      </c>
      <c r="BC40726" s="91" t="s">
        <v>45397</v>
      </c>
      <c r="BD40726" s="91"/>
    </row>
    <row r="40727" spans="53:58" ht="15" x14ac:dyDescent="0.25">
      <c r="BA40727" s="90" t="s">
        <v>45401</v>
      </c>
      <c r="BB40727" s="90" t="s">
        <v>1331</v>
      </c>
      <c r="BC40727" s="90" t="s">
        <v>17404</v>
      </c>
      <c r="BD40727" s="90"/>
    </row>
    <row r="40728" spans="53:58" ht="15" x14ac:dyDescent="0.25">
      <c r="BA40728" s="91" t="s">
        <v>45402</v>
      </c>
      <c r="BB40728" s="91" t="s">
        <v>1331</v>
      </c>
      <c r="BC40728" s="91" t="s">
        <v>45396</v>
      </c>
      <c r="BD40728" s="91"/>
    </row>
    <row r="40729" spans="53:58" ht="15" x14ac:dyDescent="0.25">
      <c r="BA40729" s="91" t="s">
        <v>45402</v>
      </c>
      <c r="BB40729" s="91" t="s">
        <v>1331</v>
      </c>
      <c r="BC40729" s="91" t="s">
        <v>45397</v>
      </c>
      <c r="BD40729" s="91"/>
    </row>
    <row r="40730" spans="53:58" ht="15" x14ac:dyDescent="0.25">
      <c r="BA40730" s="91" t="s">
        <v>45402</v>
      </c>
      <c r="BB40730" s="91" t="s">
        <v>1331</v>
      </c>
      <c r="BC40730" s="91" t="s">
        <v>23579</v>
      </c>
      <c r="BD40730" s="91"/>
    </row>
    <row r="40731" spans="53:58" ht="15" x14ac:dyDescent="0.25">
      <c r="BA40731" s="90" t="s">
        <v>45403</v>
      </c>
      <c r="BB40731" s="90" t="s">
        <v>1331</v>
      </c>
      <c r="BC40731" s="90" t="s">
        <v>45396</v>
      </c>
      <c r="BD40731" s="90"/>
    </row>
    <row r="40732" spans="53:58" ht="15" x14ac:dyDescent="0.25">
      <c r="BA40732" s="91" t="s">
        <v>45404</v>
      </c>
      <c r="BB40732" s="91" t="s">
        <v>1331</v>
      </c>
      <c r="BC40732" s="91" t="s">
        <v>45396</v>
      </c>
      <c r="BD40732" s="91"/>
    </row>
    <row r="40733" spans="53:58" ht="15" x14ac:dyDescent="0.25">
      <c r="BA40733" s="91" t="s">
        <v>45405</v>
      </c>
      <c r="BB40733" s="91" t="s">
        <v>1331</v>
      </c>
      <c r="BC40733" s="91" t="s">
        <v>45396</v>
      </c>
      <c r="BD40733" s="91"/>
    </row>
    <row r="40734" spans="53:58" ht="15" x14ac:dyDescent="0.25">
      <c r="BA40734" s="90" t="s">
        <v>45406</v>
      </c>
      <c r="BB40734" s="90" t="s">
        <v>1331</v>
      </c>
      <c r="BC40734" s="90" t="s">
        <v>45396</v>
      </c>
      <c r="BD40734" s="90"/>
    </row>
    <row r="40735" spans="53:58" ht="15" x14ac:dyDescent="0.25">
      <c r="BA40735" s="91" t="s">
        <v>45407</v>
      </c>
      <c r="BB40735" s="91" t="s">
        <v>1331</v>
      </c>
      <c r="BC40735" s="91" t="s">
        <v>45396</v>
      </c>
      <c r="BD40735" s="91"/>
    </row>
    <row r="40736" spans="53:58" ht="15" x14ac:dyDescent="0.25">
      <c r="BA40736" s="90" t="s">
        <v>45408</v>
      </c>
      <c r="BB40736" s="90" t="s">
        <v>1331</v>
      </c>
      <c r="BC40736" s="90" t="s">
        <v>45396</v>
      </c>
      <c r="BD40736" s="90"/>
    </row>
    <row r="40737" spans="53:56" ht="15" x14ac:dyDescent="0.25">
      <c r="BA40737" s="90" t="s">
        <v>45409</v>
      </c>
      <c r="BB40737" s="90" t="s">
        <v>1331</v>
      </c>
      <c r="BC40737" s="90" t="s">
        <v>45410</v>
      </c>
      <c r="BD40737" s="90"/>
    </row>
    <row r="40738" spans="53:56" ht="15" x14ac:dyDescent="0.25">
      <c r="BA40738" s="91" t="s">
        <v>45411</v>
      </c>
      <c r="BB40738" s="91" t="s">
        <v>1331</v>
      </c>
      <c r="BC40738" s="91" t="s">
        <v>45410</v>
      </c>
      <c r="BD40738" s="91"/>
    </row>
    <row r="40739" spans="53:56" ht="15" x14ac:dyDescent="0.25">
      <c r="BA40739" s="90" t="s">
        <v>45412</v>
      </c>
      <c r="BB40739" s="90" t="s">
        <v>1331</v>
      </c>
      <c r="BC40739" s="90" t="s">
        <v>45410</v>
      </c>
      <c r="BD40739" s="90"/>
    </row>
    <row r="40740" spans="53:56" ht="15" x14ac:dyDescent="0.25">
      <c r="BA40740" s="91" t="s">
        <v>45413</v>
      </c>
      <c r="BB40740" s="91" t="s">
        <v>1331</v>
      </c>
      <c r="BC40740" s="91" t="s">
        <v>45410</v>
      </c>
      <c r="BD40740" s="91"/>
    </row>
    <row r="40741" spans="53:56" ht="15" x14ac:dyDescent="0.25">
      <c r="BA40741" s="91" t="s">
        <v>45414</v>
      </c>
      <c r="BB40741" s="91" t="s">
        <v>1331</v>
      </c>
      <c r="BC40741" s="91" t="s">
        <v>45304</v>
      </c>
      <c r="BD40741" s="91"/>
    </row>
    <row r="40742" spans="53:56" ht="15" x14ac:dyDescent="0.25">
      <c r="BA40742" s="91" t="s">
        <v>45415</v>
      </c>
      <c r="BB40742" s="91" t="s">
        <v>1331</v>
      </c>
      <c r="BC40742" s="91" t="s">
        <v>45309</v>
      </c>
      <c r="BD40742" s="91"/>
    </row>
    <row r="40743" spans="53:56" ht="15" x14ac:dyDescent="0.25">
      <c r="BA40743" s="90" t="s">
        <v>45416</v>
      </c>
      <c r="BB40743" s="90" t="s">
        <v>1331</v>
      </c>
      <c r="BC40743" s="90" t="s">
        <v>45410</v>
      </c>
      <c r="BD40743" s="90"/>
    </row>
    <row r="40744" spans="53:56" ht="15" x14ac:dyDescent="0.25">
      <c r="BA40744" s="91" t="s">
        <v>45417</v>
      </c>
      <c r="BB40744" s="91" t="s">
        <v>1331</v>
      </c>
      <c r="BC40744" s="91" t="s">
        <v>45410</v>
      </c>
      <c r="BD40744" s="91"/>
    </row>
    <row r="40745" spans="53:56" ht="15" x14ac:dyDescent="0.25">
      <c r="BA40745" s="90" t="s">
        <v>45418</v>
      </c>
      <c r="BB40745" s="90" t="s">
        <v>1331</v>
      </c>
      <c r="BC40745" s="90" t="s">
        <v>45410</v>
      </c>
      <c r="BD40745" s="90"/>
    </row>
    <row r="40746" spans="53:56" ht="15" x14ac:dyDescent="0.25">
      <c r="BA40746" s="90" t="s">
        <v>45419</v>
      </c>
      <c r="BB40746" s="90" t="s">
        <v>1331</v>
      </c>
      <c r="BC40746" s="90" t="s">
        <v>45410</v>
      </c>
      <c r="BD40746" s="90"/>
    </row>
    <row r="40747" spans="53:56" ht="15" x14ac:dyDescent="0.25">
      <c r="BA40747" s="91" t="s">
        <v>45420</v>
      </c>
      <c r="BB40747" s="91" t="s">
        <v>1331</v>
      </c>
      <c r="BC40747" s="91" t="s">
        <v>45410</v>
      </c>
      <c r="BD40747" s="91"/>
    </row>
    <row r="40748" spans="53:56" ht="15" x14ac:dyDescent="0.25">
      <c r="BA40748" s="90" t="s">
        <v>45421</v>
      </c>
      <c r="BB40748" s="90" t="s">
        <v>1331</v>
      </c>
      <c r="BC40748" s="90" t="s">
        <v>45410</v>
      </c>
      <c r="BD40748" s="90"/>
    </row>
    <row r="40749" spans="53:56" ht="15" x14ac:dyDescent="0.25">
      <c r="BA40749" s="91" t="s">
        <v>45422</v>
      </c>
      <c r="BB40749" s="91" t="s">
        <v>1331</v>
      </c>
      <c r="BC40749" s="91" t="s">
        <v>45410</v>
      </c>
      <c r="BD40749" s="91"/>
    </row>
    <row r="40750" spans="53:56" ht="15" x14ac:dyDescent="0.25">
      <c r="BA40750" s="91" t="s">
        <v>45423</v>
      </c>
      <c r="BB40750" s="91" t="s">
        <v>1331</v>
      </c>
      <c r="BC40750" s="91" t="s">
        <v>45410</v>
      </c>
      <c r="BD40750" s="91"/>
    </row>
    <row r="40751" spans="53:56" ht="15" x14ac:dyDescent="0.25">
      <c r="BA40751" s="90" t="s">
        <v>45424</v>
      </c>
      <c r="BB40751" s="90" t="s">
        <v>1331</v>
      </c>
      <c r="BC40751" s="90" t="s">
        <v>45410</v>
      </c>
      <c r="BD40751" s="90"/>
    </row>
    <row r="40752" spans="53:56" ht="15" x14ac:dyDescent="0.25">
      <c r="BA40752" s="91" t="s">
        <v>45425</v>
      </c>
      <c r="BB40752" s="91" t="s">
        <v>1331</v>
      </c>
      <c r="BC40752" s="91" t="s">
        <v>45410</v>
      </c>
      <c r="BD40752" s="91"/>
    </row>
    <row r="40753" spans="53:56" ht="15" x14ac:dyDescent="0.25">
      <c r="BA40753" s="90" t="s">
        <v>45426</v>
      </c>
      <c r="BB40753" s="90" t="s">
        <v>1331</v>
      </c>
      <c r="BC40753" s="90" t="s">
        <v>45410</v>
      </c>
      <c r="BD40753" s="90"/>
    </row>
    <row r="40754" spans="53:56" ht="15" x14ac:dyDescent="0.25">
      <c r="BA40754" s="90" t="s">
        <v>45427</v>
      </c>
      <c r="BB40754" s="90" t="s">
        <v>1331</v>
      </c>
      <c r="BC40754" s="90" t="s">
        <v>45410</v>
      </c>
      <c r="BD40754" s="90"/>
    </row>
    <row r="40755" spans="53:56" ht="15" x14ac:dyDescent="0.25">
      <c r="BA40755" s="91" t="s">
        <v>45428</v>
      </c>
      <c r="BB40755" s="91" t="s">
        <v>1331</v>
      </c>
      <c r="BC40755" s="91" t="s">
        <v>45410</v>
      </c>
      <c r="BD40755" s="91"/>
    </row>
    <row r="40756" spans="53:56" ht="15" x14ac:dyDescent="0.25">
      <c r="BA40756" s="90" t="s">
        <v>45429</v>
      </c>
      <c r="BB40756" s="90" t="s">
        <v>1408</v>
      </c>
      <c r="BC40756" s="90" t="s">
        <v>45430</v>
      </c>
      <c r="BD40756" s="90"/>
    </row>
    <row r="40757" spans="53:56" ht="15" x14ac:dyDescent="0.25">
      <c r="BA40757" s="90" t="s">
        <v>45431</v>
      </c>
      <c r="BB40757" s="90" t="s">
        <v>1408</v>
      </c>
      <c r="BC40757" s="90" t="s">
        <v>45430</v>
      </c>
      <c r="BD40757" s="90"/>
    </row>
    <row r="40758" spans="53:56" ht="15" x14ac:dyDescent="0.25">
      <c r="BA40758" s="91" t="s">
        <v>45432</v>
      </c>
      <c r="BB40758" s="91" t="s">
        <v>1408</v>
      </c>
      <c r="BC40758" s="91" t="s">
        <v>45430</v>
      </c>
      <c r="BD40758" s="91"/>
    </row>
    <row r="40759" spans="53:56" ht="15" x14ac:dyDescent="0.25">
      <c r="BA40759" s="91" t="s">
        <v>45433</v>
      </c>
      <c r="BB40759" s="91" t="s">
        <v>1408</v>
      </c>
      <c r="BC40759" s="91" t="s">
        <v>45430</v>
      </c>
      <c r="BD40759" s="91"/>
    </row>
    <row r="40760" spans="53:56" ht="15" x14ac:dyDescent="0.25">
      <c r="BA40760" s="90" t="s">
        <v>45434</v>
      </c>
      <c r="BB40760" s="90" t="s">
        <v>1408</v>
      </c>
      <c r="BC40760" s="90" t="s">
        <v>45430</v>
      </c>
      <c r="BD40760" s="90"/>
    </row>
    <row r="40761" spans="53:56" ht="15" x14ac:dyDescent="0.25">
      <c r="BA40761" s="91" t="s">
        <v>45435</v>
      </c>
      <c r="BB40761" s="91" t="s">
        <v>1408</v>
      </c>
      <c r="BC40761" s="91" t="s">
        <v>45430</v>
      </c>
      <c r="BD40761" s="91"/>
    </row>
    <row r="40762" spans="53:56" ht="15" x14ac:dyDescent="0.25">
      <c r="BA40762" s="90" t="s">
        <v>45436</v>
      </c>
      <c r="BB40762" s="90" t="s">
        <v>1408</v>
      </c>
      <c r="BC40762" s="90" t="s">
        <v>45430</v>
      </c>
      <c r="BD40762" s="90"/>
    </row>
    <row r="40763" spans="53:56" ht="15" x14ac:dyDescent="0.25">
      <c r="BA40763" s="90" t="s">
        <v>45437</v>
      </c>
      <c r="BB40763" s="90" t="s">
        <v>1408</v>
      </c>
      <c r="BC40763" s="90" t="s">
        <v>45430</v>
      </c>
      <c r="BD40763" s="90"/>
    </row>
    <row r="40764" spans="53:56" ht="15" x14ac:dyDescent="0.25">
      <c r="BA40764" s="91" t="s">
        <v>45438</v>
      </c>
      <c r="BB40764" s="91" t="s">
        <v>1408</v>
      </c>
      <c r="BC40764" s="91" t="s">
        <v>45430</v>
      </c>
      <c r="BD40764" s="91"/>
    </row>
    <row r="40765" spans="53:56" ht="15" x14ac:dyDescent="0.25">
      <c r="BA40765" s="90" t="s">
        <v>45439</v>
      </c>
      <c r="BB40765" s="90" t="s">
        <v>1408</v>
      </c>
      <c r="BC40765" s="90" t="s">
        <v>45430</v>
      </c>
      <c r="BD40765" s="90"/>
    </row>
    <row r="40766" spans="53:56" ht="15" x14ac:dyDescent="0.25">
      <c r="BA40766" s="91" t="s">
        <v>45440</v>
      </c>
      <c r="BB40766" s="91" t="s">
        <v>1408</v>
      </c>
      <c r="BC40766" s="91" t="s">
        <v>45430</v>
      </c>
      <c r="BD40766" s="91"/>
    </row>
    <row r="40767" spans="53:56" ht="15" x14ac:dyDescent="0.25">
      <c r="BA40767" s="90" t="s">
        <v>45441</v>
      </c>
      <c r="BB40767" s="90" t="s">
        <v>1408</v>
      </c>
      <c r="BC40767" s="90" t="s">
        <v>45430</v>
      </c>
      <c r="BD40767" s="90"/>
    </row>
    <row r="40768" spans="53:56" ht="15" x14ac:dyDescent="0.25">
      <c r="BA40768" s="90" t="s">
        <v>45442</v>
      </c>
      <c r="BB40768" s="90" t="s">
        <v>1408</v>
      </c>
      <c r="BC40768" s="90" t="s">
        <v>45430</v>
      </c>
      <c r="BD40768" s="90"/>
    </row>
    <row r="40769" spans="53:56" ht="15" x14ac:dyDescent="0.25">
      <c r="BA40769" s="91" t="s">
        <v>45443</v>
      </c>
      <c r="BB40769" s="91" t="s">
        <v>1408</v>
      </c>
      <c r="BC40769" s="91" t="s">
        <v>45430</v>
      </c>
      <c r="BD40769" s="91"/>
    </row>
    <row r="40770" spans="53:56" ht="15" x14ac:dyDescent="0.25">
      <c r="BA40770" s="90" t="s">
        <v>45444</v>
      </c>
      <c r="BB40770" s="90" t="s">
        <v>1408</v>
      </c>
      <c r="BC40770" s="90" t="s">
        <v>45430</v>
      </c>
      <c r="BD40770" s="90"/>
    </row>
    <row r="40771" spans="53:56" ht="15" x14ac:dyDescent="0.25">
      <c r="BA40771" s="91" t="s">
        <v>45445</v>
      </c>
      <c r="BB40771" s="91" t="s">
        <v>1408</v>
      </c>
      <c r="BC40771" s="91" t="s">
        <v>45430</v>
      </c>
      <c r="BD40771" s="91"/>
    </row>
    <row r="40772" spans="53:56" ht="15" x14ac:dyDescent="0.25">
      <c r="BA40772" s="90" t="s">
        <v>45446</v>
      </c>
      <c r="BB40772" s="90" t="s">
        <v>1408</v>
      </c>
      <c r="BC40772" s="90" t="s">
        <v>45430</v>
      </c>
      <c r="BD40772" s="90"/>
    </row>
    <row r="40773" spans="53:56" ht="15" x14ac:dyDescent="0.25">
      <c r="BA40773" s="90" t="s">
        <v>45447</v>
      </c>
      <c r="BB40773" s="90" t="s">
        <v>1408</v>
      </c>
      <c r="BC40773" s="90" t="s">
        <v>45430</v>
      </c>
      <c r="BD40773" s="90"/>
    </row>
    <row r="40774" spans="53:56" ht="15" x14ac:dyDescent="0.25">
      <c r="BA40774" s="91" t="s">
        <v>45448</v>
      </c>
      <c r="BB40774" s="91" t="s">
        <v>1408</v>
      </c>
      <c r="BC40774" s="91" t="s">
        <v>45430</v>
      </c>
      <c r="BD40774" s="91"/>
    </row>
    <row r="40775" spans="53:56" ht="15" x14ac:dyDescent="0.25">
      <c r="BA40775" s="90" t="s">
        <v>45449</v>
      </c>
      <c r="BB40775" s="90" t="s">
        <v>1408</v>
      </c>
      <c r="BC40775" s="90" t="s">
        <v>45430</v>
      </c>
      <c r="BD40775" s="90"/>
    </row>
    <row r="40776" spans="53:56" ht="15" x14ac:dyDescent="0.25">
      <c r="BA40776" s="91" t="s">
        <v>45450</v>
      </c>
      <c r="BB40776" s="91" t="s">
        <v>1408</v>
      </c>
      <c r="BC40776" s="91" t="s">
        <v>45430</v>
      </c>
      <c r="BD40776" s="91"/>
    </row>
    <row r="40777" spans="53:56" ht="15" x14ac:dyDescent="0.25">
      <c r="BA40777" s="90" t="s">
        <v>45451</v>
      </c>
      <c r="BB40777" s="90" t="s">
        <v>1408</v>
      </c>
      <c r="BC40777" s="90" t="s">
        <v>45430</v>
      </c>
      <c r="BD40777" s="90"/>
    </row>
    <row r="40778" spans="53:56" ht="15" x14ac:dyDescent="0.25">
      <c r="BA40778" s="91" t="s">
        <v>45452</v>
      </c>
      <c r="BB40778" s="91" t="s">
        <v>1408</v>
      </c>
      <c r="BC40778" s="91" t="s">
        <v>45430</v>
      </c>
      <c r="BD40778" s="91"/>
    </row>
    <row r="40779" spans="53:56" ht="15" x14ac:dyDescent="0.25">
      <c r="BA40779" s="90" t="s">
        <v>45453</v>
      </c>
      <c r="BB40779" s="90" t="s">
        <v>1408</v>
      </c>
      <c r="BC40779" s="90" t="s">
        <v>45430</v>
      </c>
      <c r="BD40779" s="90"/>
    </row>
    <row r="40780" spans="53:56" ht="15" x14ac:dyDescent="0.25">
      <c r="BA40780" s="91" t="s">
        <v>45454</v>
      </c>
      <c r="BB40780" s="91" t="s">
        <v>1408</v>
      </c>
      <c r="BC40780" s="91" t="s">
        <v>45430</v>
      </c>
      <c r="BD40780" s="91"/>
    </row>
    <row r="40781" spans="53:56" ht="15" x14ac:dyDescent="0.25">
      <c r="BA40781" s="90" t="s">
        <v>45455</v>
      </c>
      <c r="BB40781" s="90" t="s">
        <v>1408</v>
      </c>
      <c r="BC40781" s="90" t="s">
        <v>45430</v>
      </c>
      <c r="BD40781" s="90"/>
    </row>
    <row r="40782" spans="53:56" ht="15" x14ac:dyDescent="0.25">
      <c r="BA40782" s="91" t="s">
        <v>45456</v>
      </c>
      <c r="BB40782" s="91" t="s">
        <v>1408</v>
      </c>
      <c r="BC40782" s="91" t="s">
        <v>45430</v>
      </c>
      <c r="BD40782" s="91"/>
    </row>
    <row r="40783" spans="53:56" ht="15" x14ac:dyDescent="0.25">
      <c r="BA40783" s="90" t="s">
        <v>45457</v>
      </c>
      <c r="BB40783" s="90" t="s">
        <v>1408</v>
      </c>
      <c r="BC40783" s="90" t="s">
        <v>45430</v>
      </c>
      <c r="BD40783" s="90"/>
    </row>
    <row r="40784" spans="53:56" ht="15" x14ac:dyDescent="0.25">
      <c r="BA40784" s="91" t="s">
        <v>45458</v>
      </c>
      <c r="BB40784" s="91" t="s">
        <v>1408</v>
      </c>
      <c r="BC40784" s="91" t="s">
        <v>45430</v>
      </c>
      <c r="BD40784" s="91"/>
    </row>
    <row r="40785" spans="53:56" ht="15" x14ac:dyDescent="0.25">
      <c r="BA40785" s="90" t="s">
        <v>45459</v>
      </c>
      <c r="BB40785" s="90" t="s">
        <v>1408</v>
      </c>
      <c r="BC40785" s="90" t="s">
        <v>45430</v>
      </c>
      <c r="BD40785" s="90"/>
    </row>
    <row r="40786" spans="53:56" ht="15" x14ac:dyDescent="0.25">
      <c r="BA40786" s="91" t="s">
        <v>45460</v>
      </c>
      <c r="BB40786" s="91" t="s">
        <v>1408</v>
      </c>
      <c r="BC40786" s="91" t="s">
        <v>45430</v>
      </c>
      <c r="BD40786" s="91"/>
    </row>
    <row r="40787" spans="53:56" ht="15" x14ac:dyDescent="0.25">
      <c r="BA40787" s="90" t="s">
        <v>45461</v>
      </c>
      <c r="BB40787" s="90" t="s">
        <v>1408</v>
      </c>
      <c r="BC40787" s="90" t="s">
        <v>45430</v>
      </c>
      <c r="BD40787" s="90"/>
    </row>
    <row r="40788" spans="53:56" ht="15" x14ac:dyDescent="0.25">
      <c r="BA40788" s="91" t="s">
        <v>45462</v>
      </c>
      <c r="BB40788" s="91" t="s">
        <v>1408</v>
      </c>
      <c r="BC40788" s="91" t="s">
        <v>45430</v>
      </c>
      <c r="BD40788" s="91"/>
    </row>
    <row r="40789" spans="53:56" ht="15" x14ac:dyDescent="0.25">
      <c r="BA40789" s="90" t="s">
        <v>45463</v>
      </c>
      <c r="BB40789" s="90" t="s">
        <v>1408</v>
      </c>
      <c r="BC40789" s="90" t="s">
        <v>45430</v>
      </c>
      <c r="BD40789" s="90"/>
    </row>
    <row r="40790" spans="53:56" ht="15" x14ac:dyDescent="0.25">
      <c r="BA40790" s="91" t="s">
        <v>45464</v>
      </c>
      <c r="BB40790" s="91" t="s">
        <v>1408</v>
      </c>
      <c r="BC40790" s="91" t="s">
        <v>45430</v>
      </c>
      <c r="BD40790" s="91"/>
    </row>
    <row r="40791" spans="53:56" ht="15" x14ac:dyDescent="0.25">
      <c r="BA40791" s="90" t="s">
        <v>45465</v>
      </c>
      <c r="BB40791" s="90" t="s">
        <v>1408</v>
      </c>
      <c r="BC40791" s="90" t="s">
        <v>45430</v>
      </c>
      <c r="BD40791" s="90"/>
    </row>
    <row r="40792" spans="53:56" ht="15" x14ac:dyDescent="0.25">
      <c r="BA40792" s="91" t="s">
        <v>45466</v>
      </c>
      <c r="BB40792" s="91" t="s">
        <v>1408</v>
      </c>
      <c r="BC40792" s="91" t="s">
        <v>45430</v>
      </c>
      <c r="BD40792" s="91"/>
    </row>
    <row r="40793" spans="53:56" ht="15" x14ac:dyDescent="0.25">
      <c r="BA40793" s="90" t="s">
        <v>45467</v>
      </c>
      <c r="BB40793" s="90" t="s">
        <v>1408</v>
      </c>
      <c r="BC40793" s="90" t="s">
        <v>45430</v>
      </c>
      <c r="BD40793" s="90"/>
    </row>
    <row r="40794" spans="53:56" ht="15" x14ac:dyDescent="0.25">
      <c r="BA40794" s="91" t="s">
        <v>45468</v>
      </c>
      <c r="BB40794" s="91" t="s">
        <v>1408</v>
      </c>
      <c r="BC40794" s="91" t="s">
        <v>45430</v>
      </c>
      <c r="BD40794" s="91"/>
    </row>
    <row r="40795" spans="53:56" ht="15" x14ac:dyDescent="0.25">
      <c r="BA40795" s="91" t="s">
        <v>45469</v>
      </c>
      <c r="BB40795" s="91" t="s">
        <v>1408</v>
      </c>
      <c r="BC40795" s="91" t="s">
        <v>45430</v>
      </c>
      <c r="BD40795" s="91"/>
    </row>
    <row r="40796" spans="53:56" ht="15" x14ac:dyDescent="0.25">
      <c r="BA40796" s="91" t="s">
        <v>45470</v>
      </c>
      <c r="BB40796" s="91" t="s">
        <v>1408</v>
      </c>
      <c r="BC40796" s="91" t="s">
        <v>45430</v>
      </c>
      <c r="BD40796" s="91"/>
    </row>
    <row r="40797" spans="53:56" ht="15" x14ac:dyDescent="0.25">
      <c r="BA40797" s="90" t="s">
        <v>45471</v>
      </c>
      <c r="BB40797" s="90" t="s">
        <v>1408</v>
      </c>
      <c r="BC40797" s="90" t="s">
        <v>45430</v>
      </c>
      <c r="BD40797" s="90"/>
    </row>
    <row r="40798" spans="53:56" ht="15" x14ac:dyDescent="0.25">
      <c r="BA40798" s="91" t="s">
        <v>45472</v>
      </c>
      <c r="BB40798" s="91" t="s">
        <v>1408</v>
      </c>
      <c r="BC40798" s="91" t="s">
        <v>45430</v>
      </c>
      <c r="BD40798" s="91"/>
    </row>
    <row r="40799" spans="53:56" ht="15" x14ac:dyDescent="0.25">
      <c r="BA40799" s="90" t="s">
        <v>45473</v>
      </c>
      <c r="BB40799" s="90" t="s">
        <v>1408</v>
      </c>
      <c r="BC40799" s="90" t="s">
        <v>45430</v>
      </c>
      <c r="BD40799" s="90"/>
    </row>
    <row r="40800" spans="53:56" ht="15" x14ac:dyDescent="0.25">
      <c r="BA40800" s="91" t="s">
        <v>45474</v>
      </c>
      <c r="BB40800" s="91" t="s">
        <v>1408</v>
      </c>
      <c r="BC40800" s="91" t="s">
        <v>45430</v>
      </c>
      <c r="BD40800" s="91"/>
    </row>
    <row r="40801" spans="53:56" ht="15" x14ac:dyDescent="0.25">
      <c r="BA40801" s="90" t="s">
        <v>45475</v>
      </c>
      <c r="BB40801" s="90" t="s">
        <v>1408</v>
      </c>
      <c r="BC40801" s="90" t="s">
        <v>45430</v>
      </c>
      <c r="BD40801" s="90"/>
    </row>
    <row r="40802" spans="53:56" ht="15" x14ac:dyDescent="0.25">
      <c r="BA40802" s="91" t="s">
        <v>45476</v>
      </c>
      <c r="BB40802" s="91" t="s">
        <v>1408</v>
      </c>
      <c r="BC40802" s="91" t="s">
        <v>45430</v>
      </c>
      <c r="BD40802" s="91"/>
    </row>
    <row r="40803" spans="53:56" ht="15" x14ac:dyDescent="0.25">
      <c r="BA40803" s="90" t="s">
        <v>45477</v>
      </c>
      <c r="BB40803" s="90" t="s">
        <v>1408</v>
      </c>
      <c r="BC40803" s="90" t="s">
        <v>45430</v>
      </c>
      <c r="BD40803" s="90"/>
    </row>
    <row r="40804" spans="53:56" ht="15" x14ac:dyDescent="0.25">
      <c r="BA40804" s="91" t="s">
        <v>45478</v>
      </c>
      <c r="BB40804" s="91" t="s">
        <v>1408</v>
      </c>
      <c r="BC40804" s="91" t="s">
        <v>45430</v>
      </c>
      <c r="BD40804" s="91"/>
    </row>
    <row r="40805" spans="53:56" ht="15" x14ac:dyDescent="0.25">
      <c r="BA40805" s="90" t="s">
        <v>45479</v>
      </c>
      <c r="BB40805" s="90" t="s">
        <v>1408</v>
      </c>
      <c r="BC40805" s="90" t="s">
        <v>45430</v>
      </c>
      <c r="BD40805" s="90"/>
    </row>
    <row r="40806" spans="53:56" ht="15" x14ac:dyDescent="0.25">
      <c r="BA40806" s="91" t="s">
        <v>45480</v>
      </c>
      <c r="BB40806" s="91" t="s">
        <v>1408</v>
      </c>
      <c r="BC40806" s="91" t="s">
        <v>45430</v>
      </c>
      <c r="BD40806" s="91"/>
    </row>
    <row r="40807" spans="53:56" ht="15" x14ac:dyDescent="0.25">
      <c r="BA40807" s="90" t="s">
        <v>45481</v>
      </c>
      <c r="BB40807" s="90" t="s">
        <v>1408</v>
      </c>
      <c r="BC40807" s="90" t="s">
        <v>45430</v>
      </c>
      <c r="BD40807" s="90"/>
    </row>
    <row r="40808" spans="53:56" ht="15" x14ac:dyDescent="0.25">
      <c r="BA40808" s="91" t="s">
        <v>45482</v>
      </c>
      <c r="BB40808" s="91" t="s">
        <v>1408</v>
      </c>
      <c r="BC40808" s="91" t="s">
        <v>45430</v>
      </c>
      <c r="BD40808" s="91"/>
    </row>
    <row r="40809" spans="53:56" ht="15" x14ac:dyDescent="0.25">
      <c r="BA40809" s="90" t="s">
        <v>45483</v>
      </c>
      <c r="BB40809" s="90" t="s">
        <v>1408</v>
      </c>
      <c r="BC40809" s="90" t="s">
        <v>45430</v>
      </c>
      <c r="BD40809" s="90"/>
    </row>
    <row r="40810" spans="53:56" ht="15" x14ac:dyDescent="0.25">
      <c r="BA40810" s="91" t="s">
        <v>45484</v>
      </c>
      <c r="BB40810" s="91" t="s">
        <v>1408</v>
      </c>
      <c r="BC40810" s="91" t="s">
        <v>45430</v>
      </c>
      <c r="BD40810" s="91"/>
    </row>
    <row r="40811" spans="53:56" ht="15" x14ac:dyDescent="0.25">
      <c r="BA40811" s="90" t="s">
        <v>45485</v>
      </c>
      <c r="BB40811" s="90" t="s">
        <v>1408</v>
      </c>
      <c r="BC40811" s="90" t="s">
        <v>45430</v>
      </c>
      <c r="BD40811" s="90"/>
    </row>
    <row r="40812" spans="53:56" ht="15" x14ac:dyDescent="0.25">
      <c r="BA40812" s="91" t="s">
        <v>45486</v>
      </c>
      <c r="BB40812" s="91" t="s">
        <v>1408</v>
      </c>
      <c r="BC40812" s="91" t="s">
        <v>45430</v>
      </c>
      <c r="BD40812" s="91"/>
    </row>
    <row r="40813" spans="53:56" ht="15" x14ac:dyDescent="0.25">
      <c r="BA40813" s="90" t="s">
        <v>45487</v>
      </c>
      <c r="BB40813" s="90" t="s">
        <v>1408</v>
      </c>
      <c r="BC40813" s="90" t="s">
        <v>45430</v>
      </c>
      <c r="BD40813" s="90"/>
    </row>
    <row r="40814" spans="53:56" ht="15" x14ac:dyDescent="0.25">
      <c r="BA40814" s="91" t="s">
        <v>45488</v>
      </c>
      <c r="BB40814" s="91" t="s">
        <v>1408</v>
      </c>
      <c r="BC40814" s="91" t="s">
        <v>45430</v>
      </c>
      <c r="BD40814" s="91"/>
    </row>
    <row r="40815" spans="53:56" ht="15" x14ac:dyDescent="0.25">
      <c r="BA40815" s="90" t="s">
        <v>45489</v>
      </c>
      <c r="BB40815" s="90" t="s">
        <v>1408</v>
      </c>
      <c r="BC40815" s="90" t="s">
        <v>45430</v>
      </c>
      <c r="BD40815" s="90"/>
    </row>
    <row r="40816" spans="53:56" ht="15" x14ac:dyDescent="0.25">
      <c r="BA40816" s="91" t="s">
        <v>45490</v>
      </c>
      <c r="BB40816" s="91" t="s">
        <v>1408</v>
      </c>
      <c r="BC40816" s="91" t="s">
        <v>45430</v>
      </c>
      <c r="BD40816" s="91"/>
    </row>
    <row r="40817" spans="53:56" ht="15" x14ac:dyDescent="0.25">
      <c r="BA40817" s="90" t="s">
        <v>45491</v>
      </c>
      <c r="BB40817" s="90" t="s">
        <v>1408</v>
      </c>
      <c r="BC40817" s="90" t="s">
        <v>45430</v>
      </c>
      <c r="BD40817" s="90"/>
    </row>
    <row r="40818" spans="53:56" ht="15" x14ac:dyDescent="0.25">
      <c r="BA40818" s="91" t="s">
        <v>45492</v>
      </c>
      <c r="BB40818" s="91" t="s">
        <v>1408</v>
      </c>
      <c r="BC40818" s="91" t="s">
        <v>45430</v>
      </c>
      <c r="BD40818" s="91"/>
    </row>
    <row r="40819" spans="53:56" ht="15" x14ac:dyDescent="0.25">
      <c r="BA40819" s="90" t="s">
        <v>45493</v>
      </c>
      <c r="BB40819" s="90" t="s">
        <v>1408</v>
      </c>
      <c r="BC40819" s="90" t="s">
        <v>45430</v>
      </c>
      <c r="BD40819" s="90"/>
    </row>
    <row r="40820" spans="53:56" ht="15" x14ac:dyDescent="0.25">
      <c r="BA40820" s="91" t="s">
        <v>45494</v>
      </c>
      <c r="BB40820" s="91" t="s">
        <v>1408</v>
      </c>
      <c r="BC40820" s="91" t="s">
        <v>45430</v>
      </c>
      <c r="BD40820" s="91"/>
    </row>
    <row r="40821" spans="53:56" ht="15" x14ac:dyDescent="0.25">
      <c r="BA40821" s="90" t="s">
        <v>45495</v>
      </c>
      <c r="BB40821" s="90" t="s">
        <v>1408</v>
      </c>
      <c r="BC40821" s="90" t="s">
        <v>45430</v>
      </c>
      <c r="BD40821" s="90"/>
    </row>
    <row r="40822" spans="53:56" ht="15" x14ac:dyDescent="0.25">
      <c r="BA40822" s="91" t="s">
        <v>45496</v>
      </c>
      <c r="BB40822" s="91" t="s">
        <v>1408</v>
      </c>
      <c r="BC40822" s="91" t="s">
        <v>45430</v>
      </c>
      <c r="BD40822" s="91"/>
    </row>
    <row r="40823" spans="53:56" ht="15" x14ac:dyDescent="0.25">
      <c r="BA40823" s="90" t="s">
        <v>45497</v>
      </c>
      <c r="BB40823" s="90" t="s">
        <v>1408</v>
      </c>
      <c r="BC40823" s="90" t="s">
        <v>45430</v>
      </c>
      <c r="BD40823" s="90"/>
    </row>
    <row r="40824" spans="53:56" ht="15" x14ac:dyDescent="0.25">
      <c r="BA40824" s="91" t="s">
        <v>45498</v>
      </c>
      <c r="BB40824" s="91" t="s">
        <v>1408</v>
      </c>
      <c r="BC40824" s="91" t="s">
        <v>45430</v>
      </c>
      <c r="BD40824" s="91"/>
    </row>
    <row r="40825" spans="53:56" ht="15" x14ac:dyDescent="0.25">
      <c r="BA40825" s="90" t="s">
        <v>45499</v>
      </c>
      <c r="BB40825" s="90" t="s">
        <v>1408</v>
      </c>
      <c r="BC40825" s="90" t="s">
        <v>45430</v>
      </c>
      <c r="BD40825" s="90"/>
    </row>
    <row r="40826" spans="53:56" ht="15" x14ac:dyDescent="0.25">
      <c r="BA40826" s="91" t="s">
        <v>45500</v>
      </c>
      <c r="BB40826" s="91" t="s">
        <v>1408</v>
      </c>
      <c r="BC40826" s="91" t="s">
        <v>45430</v>
      </c>
      <c r="BD40826" s="91"/>
    </row>
    <row r="40827" spans="53:56" ht="15" x14ac:dyDescent="0.25">
      <c r="BA40827" s="90" t="s">
        <v>45501</v>
      </c>
      <c r="BB40827" s="90" t="s">
        <v>1408</v>
      </c>
      <c r="BC40827" s="90" t="s">
        <v>45430</v>
      </c>
      <c r="BD40827" s="90"/>
    </row>
    <row r="40828" spans="53:56" ht="15" x14ac:dyDescent="0.25">
      <c r="BA40828" s="91" t="s">
        <v>45502</v>
      </c>
      <c r="BB40828" s="91" t="s">
        <v>1408</v>
      </c>
      <c r="BC40828" s="91" t="s">
        <v>45430</v>
      </c>
      <c r="BD40828" s="91"/>
    </row>
    <row r="40829" spans="53:56" ht="15" x14ac:dyDescent="0.25">
      <c r="BA40829" s="90" t="s">
        <v>45503</v>
      </c>
      <c r="BB40829" s="90" t="s">
        <v>1408</v>
      </c>
      <c r="BC40829" s="90" t="s">
        <v>45430</v>
      </c>
      <c r="BD40829" s="90"/>
    </row>
    <row r="40830" spans="53:56" ht="15" x14ac:dyDescent="0.25">
      <c r="BA40830" s="90" t="s">
        <v>45504</v>
      </c>
      <c r="BB40830" s="90" t="s">
        <v>1408</v>
      </c>
      <c r="BC40830" s="90" t="s">
        <v>45430</v>
      </c>
      <c r="BD40830" s="90"/>
    </row>
    <row r="40831" spans="53:56" ht="15" x14ac:dyDescent="0.25">
      <c r="BA40831" s="90" t="s">
        <v>45505</v>
      </c>
      <c r="BB40831" s="90" t="s">
        <v>1408</v>
      </c>
      <c r="BC40831" s="90" t="s">
        <v>45430</v>
      </c>
      <c r="BD40831" s="90"/>
    </row>
    <row r="40832" spans="53:56" ht="15" x14ac:dyDescent="0.25">
      <c r="BA40832" s="91" t="s">
        <v>45506</v>
      </c>
      <c r="BB40832" s="91" t="s">
        <v>1408</v>
      </c>
      <c r="BC40832" s="91" t="s">
        <v>45430</v>
      </c>
      <c r="BD40832" s="91"/>
    </row>
    <row r="40833" spans="53:56" ht="15" x14ac:dyDescent="0.25">
      <c r="BA40833" s="90" t="s">
        <v>45507</v>
      </c>
      <c r="BB40833" s="90" t="s">
        <v>1408</v>
      </c>
      <c r="BC40833" s="90" t="s">
        <v>45430</v>
      </c>
      <c r="BD40833" s="90"/>
    </row>
    <row r="40834" spans="53:56" ht="15" x14ac:dyDescent="0.25">
      <c r="BA40834" s="91" t="s">
        <v>45508</v>
      </c>
      <c r="BB40834" s="91" t="s">
        <v>1408</v>
      </c>
      <c r="BC40834" s="91" t="s">
        <v>45430</v>
      </c>
      <c r="BD40834" s="91"/>
    </row>
    <row r="40835" spans="53:56" ht="15" x14ac:dyDescent="0.25">
      <c r="BA40835" s="90" t="s">
        <v>45509</v>
      </c>
      <c r="BB40835" s="90" t="s">
        <v>1408</v>
      </c>
      <c r="BC40835" s="90" t="s">
        <v>45430</v>
      </c>
      <c r="BD40835" s="90"/>
    </row>
    <row r="40836" spans="53:56" ht="15" x14ac:dyDescent="0.25">
      <c r="BA40836" s="91" t="s">
        <v>45510</v>
      </c>
      <c r="BB40836" s="91" t="s">
        <v>1408</v>
      </c>
      <c r="BC40836" s="91" t="s">
        <v>45430</v>
      </c>
      <c r="BD40836" s="91"/>
    </row>
    <row r="40837" spans="53:56" ht="15" x14ac:dyDescent="0.25">
      <c r="BA40837" s="91" t="s">
        <v>45511</v>
      </c>
      <c r="BB40837" s="91" t="s">
        <v>1408</v>
      </c>
      <c r="BC40837" s="91" t="s">
        <v>45430</v>
      </c>
      <c r="BD40837" s="91"/>
    </row>
    <row r="40838" spans="53:56" ht="15" x14ac:dyDescent="0.25">
      <c r="BA40838" s="90" t="s">
        <v>45512</v>
      </c>
      <c r="BB40838" s="90" t="s">
        <v>1408</v>
      </c>
      <c r="BC40838" s="90" t="s">
        <v>45430</v>
      </c>
      <c r="BD40838" s="90"/>
    </row>
    <row r="40839" spans="53:56" ht="15" x14ac:dyDescent="0.25">
      <c r="BA40839" s="91" t="s">
        <v>45513</v>
      </c>
      <c r="BB40839" s="91" t="s">
        <v>1408</v>
      </c>
      <c r="BC40839" s="91" t="s">
        <v>45430</v>
      </c>
      <c r="BD40839" s="91"/>
    </row>
    <row r="40840" spans="53:56" ht="15" x14ac:dyDescent="0.25">
      <c r="BA40840" s="90" t="s">
        <v>45514</v>
      </c>
      <c r="BB40840" s="90" t="s">
        <v>1408</v>
      </c>
      <c r="BC40840" s="90" t="s">
        <v>45430</v>
      </c>
      <c r="BD40840" s="90"/>
    </row>
    <row r="40841" spans="53:56" ht="15" x14ac:dyDescent="0.25">
      <c r="BA40841" s="91" t="s">
        <v>45515</v>
      </c>
      <c r="BB40841" s="91" t="s">
        <v>1408</v>
      </c>
      <c r="BC40841" s="91" t="s">
        <v>45430</v>
      </c>
      <c r="BD40841" s="91"/>
    </row>
    <row r="40842" spans="53:56" ht="15" x14ac:dyDescent="0.25">
      <c r="BA40842" s="90" t="s">
        <v>45516</v>
      </c>
      <c r="BB40842" s="90" t="s">
        <v>1408</v>
      </c>
      <c r="BC40842" s="90" t="s">
        <v>45430</v>
      </c>
      <c r="BD40842" s="90"/>
    </row>
    <row r="40843" spans="53:56" ht="15" x14ac:dyDescent="0.25">
      <c r="BA40843" s="91" t="s">
        <v>45517</v>
      </c>
      <c r="BB40843" s="91" t="s">
        <v>1408</v>
      </c>
      <c r="BC40843" s="91" t="s">
        <v>45430</v>
      </c>
      <c r="BD40843" s="91"/>
    </row>
    <row r="40844" spans="53:56" ht="15" x14ac:dyDescent="0.25">
      <c r="BA40844" s="90" t="s">
        <v>45518</v>
      </c>
      <c r="BB40844" s="90" t="s">
        <v>1408</v>
      </c>
      <c r="BC40844" s="90" t="s">
        <v>45430</v>
      </c>
      <c r="BD40844" s="90"/>
    </row>
    <row r="40845" spans="53:56" ht="15" x14ac:dyDescent="0.25">
      <c r="BA40845" s="90" t="s">
        <v>45519</v>
      </c>
      <c r="BB40845" s="90" t="s">
        <v>1408</v>
      </c>
      <c r="BC40845" s="90" t="s">
        <v>45430</v>
      </c>
      <c r="BD40845" s="90"/>
    </row>
    <row r="40846" spans="53:56" ht="15" x14ac:dyDescent="0.25">
      <c r="BA40846" s="91" t="s">
        <v>45520</v>
      </c>
      <c r="BB40846" s="91" t="s">
        <v>1408</v>
      </c>
      <c r="BC40846" s="91" t="s">
        <v>45430</v>
      </c>
      <c r="BD40846" s="91"/>
    </row>
    <row r="40847" spans="53:56" ht="15" x14ac:dyDescent="0.25">
      <c r="BA40847" s="90" t="s">
        <v>45521</v>
      </c>
      <c r="BB40847" s="90" t="s">
        <v>1408</v>
      </c>
      <c r="BC40847" s="90" t="s">
        <v>45430</v>
      </c>
      <c r="BD40847" s="90"/>
    </row>
    <row r="40848" spans="53:56" ht="15" x14ac:dyDescent="0.25">
      <c r="BA40848" s="91" t="s">
        <v>45522</v>
      </c>
      <c r="BB40848" s="91" t="s">
        <v>1408</v>
      </c>
      <c r="BC40848" s="91" t="s">
        <v>45430</v>
      </c>
      <c r="BD40848" s="91"/>
    </row>
    <row r="40849" spans="53:56" ht="15" x14ac:dyDescent="0.25">
      <c r="BA40849" s="90" t="s">
        <v>45523</v>
      </c>
      <c r="BB40849" s="90" t="s">
        <v>1408</v>
      </c>
      <c r="BC40849" s="90" t="s">
        <v>45430</v>
      </c>
      <c r="BD40849" s="90"/>
    </row>
    <row r="40850" spans="53:56" ht="15" x14ac:dyDescent="0.25">
      <c r="BA40850" s="91" t="s">
        <v>45524</v>
      </c>
      <c r="BB40850" s="91" t="s">
        <v>1408</v>
      </c>
      <c r="BC40850" s="91" t="s">
        <v>45430</v>
      </c>
      <c r="BD40850" s="91"/>
    </row>
    <row r="40851" spans="53:56" ht="15" x14ac:dyDescent="0.25">
      <c r="BA40851" s="90" t="s">
        <v>45525</v>
      </c>
      <c r="BB40851" s="90" t="s">
        <v>1408</v>
      </c>
      <c r="BC40851" s="90" t="s">
        <v>45430</v>
      </c>
      <c r="BD40851" s="90"/>
    </row>
    <row r="40852" spans="53:56" ht="15" x14ac:dyDescent="0.25">
      <c r="BA40852" s="91" t="s">
        <v>45526</v>
      </c>
      <c r="BB40852" s="91" t="s">
        <v>1408</v>
      </c>
      <c r="BC40852" s="91" t="s">
        <v>45430</v>
      </c>
      <c r="BD40852" s="91"/>
    </row>
    <row r="40853" spans="53:56" ht="15" x14ac:dyDescent="0.25">
      <c r="BA40853" s="91" t="s">
        <v>45527</v>
      </c>
      <c r="BB40853" s="91" t="s">
        <v>1408</v>
      </c>
      <c r="BC40853" s="91" t="s">
        <v>45430</v>
      </c>
      <c r="BD40853" s="91"/>
    </row>
    <row r="40854" spans="53:56" ht="15" x14ac:dyDescent="0.25">
      <c r="BA40854" s="90" t="s">
        <v>45528</v>
      </c>
      <c r="BB40854" s="90" t="s">
        <v>1408</v>
      </c>
      <c r="BC40854" s="90" t="s">
        <v>45430</v>
      </c>
      <c r="BD40854" s="90"/>
    </row>
    <row r="40855" spans="53:56" ht="15" x14ac:dyDescent="0.25">
      <c r="BA40855" s="91" t="s">
        <v>45529</v>
      </c>
      <c r="BB40855" s="91" t="s">
        <v>1408</v>
      </c>
      <c r="BC40855" s="91" t="s">
        <v>45430</v>
      </c>
      <c r="BD40855" s="91"/>
    </row>
    <row r="40856" spans="53:56" ht="15" x14ac:dyDescent="0.25">
      <c r="BA40856" s="90" t="s">
        <v>45530</v>
      </c>
      <c r="BB40856" s="90" t="s">
        <v>1408</v>
      </c>
      <c r="BC40856" s="90" t="s">
        <v>45430</v>
      </c>
      <c r="BD40856" s="90"/>
    </row>
    <row r="40857" spans="53:56" ht="15" x14ac:dyDescent="0.25">
      <c r="BA40857" s="91" t="s">
        <v>45531</v>
      </c>
      <c r="BB40857" s="91" t="s">
        <v>1408</v>
      </c>
      <c r="BC40857" s="91" t="s">
        <v>45430</v>
      </c>
      <c r="BD40857" s="91"/>
    </row>
    <row r="40858" spans="53:56" ht="15" x14ac:dyDescent="0.25">
      <c r="BA40858" s="91" t="s">
        <v>45532</v>
      </c>
      <c r="BB40858" s="91" t="s">
        <v>1408</v>
      </c>
      <c r="BC40858" s="91" t="s">
        <v>45430</v>
      </c>
      <c r="BD40858" s="91"/>
    </row>
    <row r="40859" spans="53:56" ht="15" x14ac:dyDescent="0.25">
      <c r="BA40859" s="90" t="s">
        <v>45533</v>
      </c>
      <c r="BB40859" s="90" t="s">
        <v>1408</v>
      </c>
      <c r="BC40859" s="90" t="s">
        <v>45430</v>
      </c>
      <c r="BD40859" s="90"/>
    </row>
    <row r="40860" spans="53:56" ht="15" x14ac:dyDescent="0.25">
      <c r="BA40860" s="90" t="s">
        <v>45534</v>
      </c>
      <c r="BB40860" s="90" t="s">
        <v>1408</v>
      </c>
      <c r="BC40860" s="90" t="s">
        <v>45430</v>
      </c>
      <c r="BD40860" s="90"/>
    </row>
    <row r="40861" spans="53:56" ht="15" x14ac:dyDescent="0.25">
      <c r="BA40861" s="91" t="s">
        <v>45535</v>
      </c>
      <c r="BB40861" s="91" t="s">
        <v>1408</v>
      </c>
      <c r="BC40861" s="91" t="s">
        <v>45430</v>
      </c>
      <c r="BD40861" s="91"/>
    </row>
    <row r="40862" spans="53:56" ht="15" x14ac:dyDescent="0.25">
      <c r="BA40862" s="90" t="s">
        <v>45536</v>
      </c>
      <c r="BB40862" s="90" t="s">
        <v>1408</v>
      </c>
      <c r="BC40862" s="90" t="s">
        <v>45430</v>
      </c>
      <c r="BD40862" s="90"/>
    </row>
    <row r="40863" spans="53:56" ht="15" x14ac:dyDescent="0.25">
      <c r="BA40863" s="90" t="s">
        <v>45537</v>
      </c>
      <c r="BB40863" s="90" t="s">
        <v>1408</v>
      </c>
      <c r="BC40863" s="90" t="s">
        <v>45430</v>
      </c>
      <c r="BD40863" s="90"/>
    </row>
    <row r="40864" spans="53:56" ht="15" x14ac:dyDescent="0.25">
      <c r="BA40864" s="91" t="s">
        <v>45538</v>
      </c>
      <c r="BB40864" s="91" t="s">
        <v>1408</v>
      </c>
      <c r="BC40864" s="91" t="s">
        <v>45430</v>
      </c>
      <c r="BD40864" s="91"/>
    </row>
    <row r="40865" spans="53:56" ht="15" x14ac:dyDescent="0.25">
      <c r="BA40865" s="90" t="s">
        <v>45539</v>
      </c>
      <c r="BB40865" s="90" t="s">
        <v>1408</v>
      </c>
      <c r="BC40865" s="90" t="s">
        <v>45430</v>
      </c>
      <c r="BD40865" s="90"/>
    </row>
    <row r="40866" spans="53:56" ht="15" x14ac:dyDescent="0.25">
      <c r="BA40866" s="91" t="s">
        <v>45540</v>
      </c>
      <c r="BB40866" s="91" t="s">
        <v>1408</v>
      </c>
      <c r="BC40866" s="91" t="s">
        <v>45430</v>
      </c>
      <c r="BD40866" s="91"/>
    </row>
    <row r="40867" spans="53:56" ht="15" x14ac:dyDescent="0.25">
      <c r="BA40867" s="91" t="s">
        <v>45541</v>
      </c>
      <c r="BB40867" s="91" t="s">
        <v>1408</v>
      </c>
      <c r="BC40867" s="91" t="s">
        <v>45430</v>
      </c>
      <c r="BD40867" s="91"/>
    </row>
    <row r="40868" spans="53:56" ht="15" x14ac:dyDescent="0.25">
      <c r="BA40868" s="90" t="s">
        <v>45542</v>
      </c>
      <c r="BB40868" s="90" t="s">
        <v>1408</v>
      </c>
      <c r="BC40868" s="90" t="s">
        <v>45430</v>
      </c>
      <c r="BD40868" s="90"/>
    </row>
    <row r="40869" spans="53:56" ht="15" x14ac:dyDescent="0.25">
      <c r="BA40869" s="91" t="s">
        <v>45543</v>
      </c>
      <c r="BB40869" s="91" t="s">
        <v>1408</v>
      </c>
      <c r="BC40869" s="91" t="s">
        <v>45430</v>
      </c>
      <c r="BD40869" s="91"/>
    </row>
    <row r="40870" spans="53:56" ht="15" x14ac:dyDescent="0.25">
      <c r="BA40870" s="90" t="s">
        <v>45544</v>
      </c>
      <c r="BB40870" s="90" t="s">
        <v>1408</v>
      </c>
      <c r="BC40870" s="90" t="s">
        <v>45430</v>
      </c>
      <c r="BD40870" s="90"/>
    </row>
    <row r="40871" spans="53:56" ht="15" x14ac:dyDescent="0.25">
      <c r="BA40871" s="90" t="s">
        <v>45545</v>
      </c>
      <c r="BB40871" s="90" t="s">
        <v>1408</v>
      </c>
      <c r="BC40871" s="90" t="s">
        <v>45430</v>
      </c>
      <c r="BD40871" s="90"/>
    </row>
    <row r="40872" spans="53:56" ht="15" x14ac:dyDescent="0.25">
      <c r="BA40872" s="91" t="s">
        <v>45546</v>
      </c>
      <c r="BB40872" s="91" t="s">
        <v>1408</v>
      </c>
      <c r="BC40872" s="91" t="s">
        <v>45430</v>
      </c>
      <c r="BD40872" s="91"/>
    </row>
    <row r="40873" spans="53:56" ht="15" x14ac:dyDescent="0.25">
      <c r="BA40873" s="90" t="s">
        <v>45547</v>
      </c>
      <c r="BB40873" s="90" t="s">
        <v>1408</v>
      </c>
      <c r="BC40873" s="90" t="s">
        <v>45430</v>
      </c>
      <c r="BD40873" s="90"/>
    </row>
    <row r="40874" spans="53:56" ht="15" x14ac:dyDescent="0.25">
      <c r="BA40874" s="91" t="s">
        <v>45548</v>
      </c>
      <c r="BB40874" s="91" t="s">
        <v>1408</v>
      </c>
      <c r="BC40874" s="91" t="s">
        <v>45430</v>
      </c>
      <c r="BD40874" s="91"/>
    </row>
    <row r="40875" spans="53:56" ht="15" x14ac:dyDescent="0.25">
      <c r="BA40875" s="91" t="s">
        <v>45549</v>
      </c>
      <c r="BB40875" s="91" t="s">
        <v>1408</v>
      </c>
      <c r="BC40875" s="91" t="s">
        <v>45430</v>
      </c>
      <c r="BD40875" s="91"/>
    </row>
    <row r="40876" spans="53:56" ht="15" x14ac:dyDescent="0.25">
      <c r="BA40876" s="91" t="s">
        <v>45550</v>
      </c>
      <c r="BB40876" s="91" t="s">
        <v>1408</v>
      </c>
      <c r="BC40876" s="91" t="s">
        <v>45430</v>
      </c>
      <c r="BD40876" s="91"/>
    </row>
    <row r="40877" spans="53:56" ht="15" x14ac:dyDescent="0.25">
      <c r="BA40877" s="91" t="s">
        <v>45551</v>
      </c>
      <c r="BB40877" s="91" t="s">
        <v>1408</v>
      </c>
      <c r="BC40877" s="91" t="s">
        <v>45430</v>
      </c>
      <c r="BD40877" s="91"/>
    </row>
    <row r="40878" spans="53:56" ht="15" x14ac:dyDescent="0.25">
      <c r="BA40878" s="90" t="s">
        <v>45552</v>
      </c>
      <c r="BB40878" s="90" t="s">
        <v>1408</v>
      </c>
      <c r="BC40878" s="90" t="s">
        <v>45430</v>
      </c>
      <c r="BD40878" s="90"/>
    </row>
    <row r="40879" spans="53:56" ht="15" x14ac:dyDescent="0.25">
      <c r="BA40879" s="91" t="s">
        <v>45553</v>
      </c>
      <c r="BB40879" s="91" t="s">
        <v>1408</v>
      </c>
      <c r="BC40879" s="91" t="s">
        <v>45430</v>
      </c>
      <c r="BD40879" s="91"/>
    </row>
    <row r="40880" spans="53:56" ht="15" x14ac:dyDescent="0.25">
      <c r="BA40880" s="90" t="s">
        <v>45554</v>
      </c>
      <c r="BB40880" s="90" t="s">
        <v>1408</v>
      </c>
      <c r="BC40880" s="90" t="s">
        <v>45430</v>
      </c>
      <c r="BD40880" s="90"/>
    </row>
    <row r="40881" spans="53:56" ht="15" x14ac:dyDescent="0.25">
      <c r="BA40881" s="90" t="s">
        <v>45555</v>
      </c>
      <c r="BB40881" s="90" t="s">
        <v>1408</v>
      </c>
      <c r="BC40881" s="90" t="s">
        <v>45430</v>
      </c>
      <c r="BD40881" s="90"/>
    </row>
    <row r="40882" spans="53:56" ht="15" x14ac:dyDescent="0.25">
      <c r="BA40882" s="91" t="s">
        <v>45556</v>
      </c>
      <c r="BB40882" s="91" t="s">
        <v>1408</v>
      </c>
      <c r="BC40882" s="91" t="s">
        <v>45430</v>
      </c>
      <c r="BD40882" s="91"/>
    </row>
    <row r="40883" spans="53:56" ht="15" x14ac:dyDescent="0.25">
      <c r="BA40883" s="90" t="s">
        <v>45557</v>
      </c>
      <c r="BB40883" s="90" t="s">
        <v>1408</v>
      </c>
      <c r="BC40883" s="90" t="s">
        <v>45430</v>
      </c>
      <c r="BD40883" s="90"/>
    </row>
    <row r="40884" spans="53:56" ht="15" x14ac:dyDescent="0.25">
      <c r="BA40884" s="91" t="s">
        <v>45558</v>
      </c>
      <c r="BB40884" s="91" t="s">
        <v>1408</v>
      </c>
      <c r="BC40884" s="91" t="s">
        <v>45430</v>
      </c>
      <c r="BD40884" s="91"/>
    </row>
    <row r="40885" spans="53:56" ht="15" x14ac:dyDescent="0.25">
      <c r="BA40885" s="90" t="s">
        <v>45559</v>
      </c>
      <c r="BB40885" s="90" t="s">
        <v>1408</v>
      </c>
      <c r="BC40885" s="90" t="s">
        <v>45430</v>
      </c>
      <c r="BD40885" s="90"/>
    </row>
    <row r="40886" spans="53:56" ht="15" x14ac:dyDescent="0.25">
      <c r="BA40886" s="91" t="s">
        <v>45560</v>
      </c>
      <c r="BB40886" s="91" t="s">
        <v>1408</v>
      </c>
      <c r="BC40886" s="91" t="s">
        <v>45430</v>
      </c>
      <c r="BD40886" s="91"/>
    </row>
    <row r="40887" spans="53:56" ht="15" x14ac:dyDescent="0.25">
      <c r="BA40887" s="91" t="s">
        <v>45561</v>
      </c>
      <c r="BB40887" s="91" t="s">
        <v>1408</v>
      </c>
      <c r="BC40887" s="91" t="s">
        <v>45430</v>
      </c>
      <c r="BD40887" s="91"/>
    </row>
    <row r="40888" spans="53:56" ht="15" x14ac:dyDescent="0.25">
      <c r="BA40888" s="90" t="s">
        <v>45562</v>
      </c>
      <c r="BB40888" s="90" t="s">
        <v>1408</v>
      </c>
      <c r="BC40888" s="90" t="s">
        <v>45430</v>
      </c>
      <c r="BD40888" s="90"/>
    </row>
    <row r="40889" spans="53:56" ht="15" x14ac:dyDescent="0.25">
      <c r="BA40889" s="91" t="s">
        <v>45563</v>
      </c>
      <c r="BB40889" s="91" t="s">
        <v>1408</v>
      </c>
      <c r="BC40889" s="91" t="s">
        <v>45430</v>
      </c>
      <c r="BD40889" s="91"/>
    </row>
    <row r="40890" spans="53:56" ht="15" x14ac:dyDescent="0.25">
      <c r="BA40890" s="90" t="s">
        <v>45564</v>
      </c>
      <c r="BB40890" s="90" t="s">
        <v>1408</v>
      </c>
      <c r="BC40890" s="90" t="s">
        <v>45430</v>
      </c>
      <c r="BD40890" s="90"/>
    </row>
    <row r="40891" spans="53:56" ht="15" x14ac:dyDescent="0.25">
      <c r="BA40891" s="90" t="s">
        <v>45565</v>
      </c>
      <c r="BB40891" s="90" t="s">
        <v>1408</v>
      </c>
      <c r="BC40891" s="90" t="s">
        <v>45430</v>
      </c>
      <c r="BD40891" s="90"/>
    </row>
    <row r="40892" spans="53:56" ht="15" x14ac:dyDescent="0.25">
      <c r="BA40892" s="91" t="s">
        <v>45566</v>
      </c>
      <c r="BB40892" s="91" t="s">
        <v>1408</v>
      </c>
      <c r="BC40892" s="91" t="s">
        <v>45430</v>
      </c>
      <c r="BD40892" s="91"/>
    </row>
    <row r="40893" spans="53:56" ht="15" x14ac:dyDescent="0.25">
      <c r="BA40893" s="90" t="s">
        <v>45567</v>
      </c>
      <c r="BB40893" s="90" t="s">
        <v>1408</v>
      </c>
      <c r="BC40893" s="90" t="s">
        <v>45430</v>
      </c>
      <c r="BD40893" s="90"/>
    </row>
    <row r="40894" spans="53:56" ht="15" x14ac:dyDescent="0.25">
      <c r="BA40894" s="91" t="s">
        <v>45568</v>
      </c>
      <c r="BB40894" s="91" t="s">
        <v>1408</v>
      </c>
      <c r="BC40894" s="91" t="s">
        <v>45430</v>
      </c>
      <c r="BD40894" s="91"/>
    </row>
    <row r="40895" spans="53:56" ht="15" x14ac:dyDescent="0.25">
      <c r="BA40895" s="91" t="s">
        <v>45569</v>
      </c>
      <c r="BB40895" s="91" t="s">
        <v>1408</v>
      </c>
      <c r="BC40895" s="91" t="s">
        <v>45430</v>
      </c>
      <c r="BD40895" s="91"/>
    </row>
    <row r="40896" spans="53:56" ht="15" x14ac:dyDescent="0.25">
      <c r="BA40896" s="90" t="s">
        <v>45570</v>
      </c>
      <c r="BB40896" s="90" t="s">
        <v>1408</v>
      </c>
      <c r="BC40896" s="90" t="s">
        <v>45430</v>
      </c>
      <c r="BD40896" s="90"/>
    </row>
    <row r="40897" spans="53:56" ht="15" x14ac:dyDescent="0.25">
      <c r="BA40897" s="91" t="s">
        <v>45571</v>
      </c>
      <c r="BB40897" s="91" t="s">
        <v>1408</v>
      </c>
      <c r="BC40897" s="91" t="s">
        <v>45430</v>
      </c>
      <c r="BD40897" s="91"/>
    </row>
    <row r="40898" spans="53:56" ht="15" x14ac:dyDescent="0.25">
      <c r="BA40898" s="90" t="s">
        <v>45572</v>
      </c>
      <c r="BB40898" s="90" t="s">
        <v>1408</v>
      </c>
      <c r="BC40898" s="90" t="s">
        <v>45430</v>
      </c>
      <c r="BD40898" s="90"/>
    </row>
    <row r="40899" spans="53:56" ht="15" x14ac:dyDescent="0.25">
      <c r="BA40899" s="91" t="s">
        <v>45573</v>
      </c>
      <c r="BB40899" s="91" t="s">
        <v>1408</v>
      </c>
      <c r="BC40899" s="91" t="s">
        <v>45430</v>
      </c>
      <c r="BD40899" s="91"/>
    </row>
    <row r="40900" spans="53:56" ht="15" x14ac:dyDescent="0.25">
      <c r="BA40900" s="90" t="s">
        <v>45574</v>
      </c>
      <c r="BB40900" s="90" t="s">
        <v>1408</v>
      </c>
      <c r="BC40900" s="90" t="s">
        <v>45430</v>
      </c>
      <c r="BD40900" s="90"/>
    </row>
    <row r="40901" spans="53:56" ht="15" x14ac:dyDescent="0.25">
      <c r="BA40901" s="90" t="s">
        <v>45575</v>
      </c>
      <c r="BB40901" s="90" t="s">
        <v>1408</v>
      </c>
      <c r="BC40901" s="90" t="s">
        <v>45430</v>
      </c>
      <c r="BD40901" s="90"/>
    </row>
    <row r="40902" spans="53:56" ht="15" x14ac:dyDescent="0.25">
      <c r="BA40902" s="91" t="s">
        <v>45576</v>
      </c>
      <c r="BB40902" s="91" t="s">
        <v>1408</v>
      </c>
      <c r="BC40902" s="91" t="s">
        <v>45430</v>
      </c>
      <c r="BD40902" s="91"/>
    </row>
    <row r="40903" spans="53:56" ht="15" x14ac:dyDescent="0.25">
      <c r="BA40903" s="90" t="s">
        <v>45577</v>
      </c>
      <c r="BB40903" s="90" t="s">
        <v>1408</v>
      </c>
      <c r="BC40903" s="90" t="s">
        <v>45430</v>
      </c>
      <c r="BD40903" s="90"/>
    </row>
    <row r="40904" spans="53:56" ht="15" x14ac:dyDescent="0.25">
      <c r="BA40904" s="91" t="s">
        <v>45578</v>
      </c>
      <c r="BB40904" s="91" t="s">
        <v>1408</v>
      </c>
      <c r="BC40904" s="91" t="s">
        <v>45430</v>
      </c>
      <c r="BD40904" s="91"/>
    </row>
    <row r="40905" spans="53:56" ht="15" x14ac:dyDescent="0.25">
      <c r="BA40905" s="91" t="s">
        <v>45579</v>
      </c>
      <c r="BB40905" s="91" t="s">
        <v>1408</v>
      </c>
      <c r="BC40905" s="91" t="s">
        <v>45430</v>
      </c>
      <c r="BD40905" s="91"/>
    </row>
    <row r="40906" spans="53:56" ht="15" x14ac:dyDescent="0.25">
      <c r="BA40906" s="90" t="s">
        <v>45580</v>
      </c>
      <c r="BB40906" s="90" t="s">
        <v>1408</v>
      </c>
      <c r="BC40906" s="90" t="s">
        <v>45430</v>
      </c>
      <c r="BD40906" s="90"/>
    </row>
    <row r="40907" spans="53:56" ht="15" x14ac:dyDescent="0.25">
      <c r="BA40907" s="91" t="s">
        <v>45581</v>
      </c>
      <c r="BB40907" s="91" t="s">
        <v>1408</v>
      </c>
      <c r="BC40907" s="91" t="s">
        <v>45430</v>
      </c>
      <c r="BD40907" s="91"/>
    </row>
    <row r="40908" spans="53:56" ht="15" x14ac:dyDescent="0.25">
      <c r="BA40908" s="90" t="s">
        <v>45582</v>
      </c>
      <c r="BB40908" s="90" t="s">
        <v>1408</v>
      </c>
      <c r="BC40908" s="90" t="s">
        <v>45430</v>
      </c>
      <c r="BD40908" s="90"/>
    </row>
    <row r="40909" spans="53:56" ht="15" x14ac:dyDescent="0.25">
      <c r="BA40909" s="90" t="s">
        <v>45583</v>
      </c>
      <c r="BB40909" s="90" t="s">
        <v>1408</v>
      </c>
      <c r="BC40909" s="90" t="s">
        <v>45430</v>
      </c>
      <c r="BD40909" s="90"/>
    </row>
    <row r="40910" spans="53:56" ht="15" x14ac:dyDescent="0.25">
      <c r="BA40910" s="91" t="s">
        <v>45584</v>
      </c>
      <c r="BB40910" s="91" t="s">
        <v>1408</v>
      </c>
      <c r="BC40910" s="91" t="s">
        <v>45430</v>
      </c>
      <c r="BD40910" s="91"/>
    </row>
    <row r="40911" spans="53:56" ht="15" x14ac:dyDescent="0.25">
      <c r="BA40911" s="90" t="s">
        <v>45585</v>
      </c>
      <c r="BB40911" s="90" t="s">
        <v>1408</v>
      </c>
      <c r="BC40911" s="90" t="s">
        <v>45430</v>
      </c>
      <c r="BD40911" s="90"/>
    </row>
    <row r="40912" spans="53:56" ht="15" x14ac:dyDescent="0.25">
      <c r="BA40912" s="91" t="s">
        <v>45586</v>
      </c>
      <c r="BB40912" s="91" t="s">
        <v>1408</v>
      </c>
      <c r="BC40912" s="91" t="s">
        <v>45430</v>
      </c>
      <c r="BD40912" s="91"/>
    </row>
    <row r="40913" spans="53:56" ht="15" x14ac:dyDescent="0.25">
      <c r="BA40913" s="90" t="s">
        <v>45587</v>
      </c>
      <c r="BB40913" s="90" t="s">
        <v>1408</v>
      </c>
      <c r="BC40913" s="90" t="s">
        <v>45430</v>
      </c>
      <c r="BD40913" s="90"/>
    </row>
    <row r="40914" spans="53:56" ht="15" x14ac:dyDescent="0.25">
      <c r="BA40914" s="91" t="s">
        <v>45588</v>
      </c>
      <c r="BB40914" s="91" t="s">
        <v>1408</v>
      </c>
      <c r="BC40914" s="91" t="s">
        <v>45430</v>
      </c>
      <c r="BD40914" s="91"/>
    </row>
    <row r="40915" spans="53:56" ht="15" x14ac:dyDescent="0.25">
      <c r="BA40915" s="91" t="s">
        <v>45589</v>
      </c>
      <c r="BB40915" s="91" t="s">
        <v>1408</v>
      </c>
      <c r="BC40915" s="91" t="s">
        <v>45430</v>
      </c>
      <c r="BD40915" s="91"/>
    </row>
    <row r="40916" spans="53:56" ht="15" x14ac:dyDescent="0.25">
      <c r="BA40916" s="90" t="s">
        <v>45590</v>
      </c>
      <c r="BB40916" s="90" t="s">
        <v>1408</v>
      </c>
      <c r="BC40916" s="90" t="s">
        <v>45430</v>
      </c>
      <c r="BD40916" s="90"/>
    </row>
    <row r="40917" spans="53:56" ht="15" x14ac:dyDescent="0.25">
      <c r="BA40917" s="91" t="s">
        <v>45591</v>
      </c>
      <c r="BB40917" s="91" t="s">
        <v>1408</v>
      </c>
      <c r="BC40917" s="91" t="s">
        <v>45430</v>
      </c>
      <c r="BD40917" s="91"/>
    </row>
    <row r="40918" spans="53:56" ht="15" x14ac:dyDescent="0.25">
      <c r="BA40918" s="90" t="s">
        <v>45592</v>
      </c>
      <c r="BB40918" s="90" t="s">
        <v>1408</v>
      </c>
      <c r="BC40918" s="90" t="s">
        <v>45430</v>
      </c>
      <c r="BD40918" s="90"/>
    </row>
    <row r="40919" spans="53:56" ht="15" x14ac:dyDescent="0.25">
      <c r="BA40919" s="90" t="s">
        <v>45593</v>
      </c>
      <c r="BB40919" s="90" t="s">
        <v>1408</v>
      </c>
      <c r="BC40919" s="90" t="s">
        <v>45430</v>
      </c>
      <c r="BD40919" s="90"/>
    </row>
    <row r="40920" spans="53:56" ht="15" x14ac:dyDescent="0.25">
      <c r="BA40920" s="90" t="s">
        <v>45594</v>
      </c>
      <c r="BB40920" s="90" t="s">
        <v>1408</v>
      </c>
      <c r="BC40920" s="90" t="s">
        <v>45430</v>
      </c>
      <c r="BD40920" s="90"/>
    </row>
    <row r="40921" spans="53:56" ht="15" x14ac:dyDescent="0.25">
      <c r="BA40921" s="90" t="s">
        <v>45595</v>
      </c>
      <c r="BB40921" s="90" t="s">
        <v>1408</v>
      </c>
      <c r="BC40921" s="90" t="s">
        <v>45430</v>
      </c>
      <c r="BD40921" s="90"/>
    </row>
    <row r="40922" spans="53:56" ht="15" x14ac:dyDescent="0.25">
      <c r="BA40922" s="91" t="s">
        <v>45596</v>
      </c>
      <c r="BB40922" s="91" t="s">
        <v>1408</v>
      </c>
      <c r="BC40922" s="91" t="s">
        <v>45430</v>
      </c>
      <c r="BD40922" s="91"/>
    </row>
    <row r="40923" spans="53:56" ht="15" x14ac:dyDescent="0.25">
      <c r="BA40923" s="90" t="s">
        <v>45597</v>
      </c>
      <c r="BB40923" s="90" t="s">
        <v>1408</v>
      </c>
      <c r="BC40923" s="90" t="s">
        <v>45430</v>
      </c>
      <c r="BD40923" s="90"/>
    </row>
    <row r="40924" spans="53:56" ht="15" x14ac:dyDescent="0.25">
      <c r="BA40924" s="91" t="s">
        <v>45598</v>
      </c>
      <c r="BB40924" s="91" t="s">
        <v>1408</v>
      </c>
      <c r="BC40924" s="91" t="s">
        <v>45430</v>
      </c>
      <c r="BD40924" s="91"/>
    </row>
    <row r="40925" spans="53:56" ht="15" x14ac:dyDescent="0.25">
      <c r="BA40925" s="90" t="s">
        <v>45599</v>
      </c>
      <c r="BB40925" s="90" t="s">
        <v>1408</v>
      </c>
      <c r="BC40925" s="90" t="s">
        <v>45430</v>
      </c>
      <c r="BD40925" s="90"/>
    </row>
    <row r="40926" spans="53:56" ht="15" x14ac:dyDescent="0.25">
      <c r="BA40926" s="91" t="s">
        <v>45600</v>
      </c>
      <c r="BB40926" s="91" t="s">
        <v>1408</v>
      </c>
      <c r="BC40926" s="91" t="s">
        <v>45430</v>
      </c>
      <c r="BD40926" s="91"/>
    </row>
    <row r="40927" spans="53:56" ht="15" x14ac:dyDescent="0.25">
      <c r="BA40927" s="90" t="s">
        <v>45601</v>
      </c>
      <c r="BB40927" s="90" t="s">
        <v>1408</v>
      </c>
      <c r="BC40927" s="90" t="s">
        <v>45430</v>
      </c>
      <c r="BD40927" s="90"/>
    </row>
    <row r="40928" spans="53:56" ht="15" x14ac:dyDescent="0.25">
      <c r="BA40928" s="91" t="s">
        <v>45602</v>
      </c>
      <c r="BB40928" s="91" t="s">
        <v>1408</v>
      </c>
      <c r="BC40928" s="91" t="s">
        <v>45430</v>
      </c>
      <c r="BD40928" s="91"/>
    </row>
    <row r="40929" spans="53:56" ht="15" x14ac:dyDescent="0.25">
      <c r="BA40929" s="90" t="s">
        <v>45603</v>
      </c>
      <c r="BB40929" s="90" t="s">
        <v>1408</v>
      </c>
      <c r="BC40929" s="90" t="s">
        <v>45430</v>
      </c>
      <c r="BD40929" s="90"/>
    </row>
    <row r="40930" spans="53:56" ht="15" x14ac:dyDescent="0.25">
      <c r="BA40930" s="91" t="s">
        <v>45604</v>
      </c>
      <c r="BB40930" s="91" t="s">
        <v>1408</v>
      </c>
      <c r="BC40930" s="91" t="s">
        <v>45430</v>
      </c>
      <c r="BD40930" s="91"/>
    </row>
    <row r="40931" spans="53:56" ht="15" x14ac:dyDescent="0.25">
      <c r="BA40931" s="90" t="s">
        <v>45605</v>
      </c>
      <c r="BB40931" s="90" t="s">
        <v>1408</v>
      </c>
      <c r="BC40931" s="90" t="s">
        <v>45430</v>
      </c>
      <c r="BD40931" s="90"/>
    </row>
    <row r="40932" spans="53:56" ht="15" x14ac:dyDescent="0.25">
      <c r="BA40932" s="91" t="s">
        <v>45606</v>
      </c>
      <c r="BB40932" s="91" t="s">
        <v>1408</v>
      </c>
      <c r="BC40932" s="91" t="s">
        <v>45430</v>
      </c>
      <c r="BD40932" s="91"/>
    </row>
    <row r="40933" spans="53:56" ht="15" x14ac:dyDescent="0.25">
      <c r="BA40933" s="90" t="s">
        <v>45607</v>
      </c>
      <c r="BB40933" s="90" t="s">
        <v>1408</v>
      </c>
      <c r="BC40933" s="90" t="s">
        <v>45430</v>
      </c>
      <c r="BD40933" s="90"/>
    </row>
    <row r="40934" spans="53:56" ht="15" x14ac:dyDescent="0.25">
      <c r="BA40934" s="91" t="s">
        <v>45608</v>
      </c>
      <c r="BB40934" s="91" t="s">
        <v>1408</v>
      </c>
      <c r="BC40934" s="91" t="s">
        <v>45430</v>
      </c>
      <c r="BD40934" s="91"/>
    </row>
    <row r="40935" spans="53:56" ht="15" x14ac:dyDescent="0.25">
      <c r="BA40935" s="90" t="s">
        <v>45609</v>
      </c>
      <c r="BB40935" s="90" t="s">
        <v>1408</v>
      </c>
      <c r="BC40935" s="90" t="s">
        <v>45430</v>
      </c>
      <c r="BD40935" s="90"/>
    </row>
    <row r="40936" spans="53:56" ht="15" x14ac:dyDescent="0.25">
      <c r="BA40936" s="91" t="s">
        <v>45610</v>
      </c>
      <c r="BB40936" s="91" t="s">
        <v>1408</v>
      </c>
      <c r="BC40936" s="91" t="s">
        <v>45430</v>
      </c>
      <c r="BD40936" s="91"/>
    </row>
    <row r="40937" spans="53:56" ht="15" x14ac:dyDescent="0.25">
      <c r="BA40937" s="90" t="s">
        <v>45611</v>
      </c>
      <c r="BB40937" s="90" t="s">
        <v>1408</v>
      </c>
      <c r="BC40937" s="90" t="s">
        <v>45430</v>
      </c>
      <c r="BD40937" s="90"/>
    </row>
    <row r="40938" spans="53:56" ht="15" x14ac:dyDescent="0.25">
      <c r="BA40938" s="91" t="s">
        <v>45612</v>
      </c>
      <c r="BB40938" s="91" t="s">
        <v>1408</v>
      </c>
      <c r="BC40938" s="91" t="s">
        <v>45430</v>
      </c>
      <c r="BD40938" s="91"/>
    </row>
    <row r="40939" spans="53:56" ht="15" x14ac:dyDescent="0.25">
      <c r="BA40939" s="90" t="s">
        <v>45613</v>
      </c>
      <c r="BB40939" s="90" t="s">
        <v>1408</v>
      </c>
      <c r="BC40939" s="90" t="s">
        <v>45430</v>
      </c>
      <c r="BD40939" s="90"/>
    </row>
    <row r="40940" spans="53:56" ht="15" x14ac:dyDescent="0.25">
      <c r="BA40940" s="91" t="s">
        <v>45614</v>
      </c>
      <c r="BB40940" s="91" t="s">
        <v>1408</v>
      </c>
      <c r="BC40940" s="91" t="s">
        <v>45430</v>
      </c>
      <c r="BD40940" s="91"/>
    </row>
    <row r="40941" spans="53:56" ht="15" x14ac:dyDescent="0.25">
      <c r="BA40941" s="90" t="s">
        <v>45615</v>
      </c>
      <c r="BB40941" s="90" t="s">
        <v>1408</v>
      </c>
      <c r="BC40941" s="90" t="s">
        <v>45430</v>
      </c>
      <c r="BD40941" s="90"/>
    </row>
    <row r="40942" spans="53:56" ht="15" x14ac:dyDescent="0.25">
      <c r="BA40942" s="91" t="s">
        <v>45616</v>
      </c>
      <c r="BB40942" s="91" t="s">
        <v>1408</v>
      </c>
      <c r="BC40942" s="91" t="s">
        <v>45430</v>
      </c>
      <c r="BD40942" s="91"/>
    </row>
    <row r="40943" spans="53:56" ht="15" x14ac:dyDescent="0.25">
      <c r="BA40943" s="90" t="s">
        <v>45617</v>
      </c>
      <c r="BB40943" s="90" t="s">
        <v>1408</v>
      </c>
      <c r="BC40943" s="90" t="s">
        <v>45430</v>
      </c>
      <c r="BD40943" s="90"/>
    </row>
    <row r="40944" spans="53:56" ht="15" x14ac:dyDescent="0.25">
      <c r="BA40944" s="91" t="s">
        <v>45618</v>
      </c>
      <c r="BB40944" s="91" t="s">
        <v>1408</v>
      </c>
      <c r="BC40944" s="91" t="s">
        <v>45430</v>
      </c>
      <c r="BD40944" s="91"/>
    </row>
    <row r="40945" spans="53:56" ht="15" x14ac:dyDescent="0.25">
      <c r="BA40945" s="90" t="s">
        <v>45619</v>
      </c>
      <c r="BB40945" s="90" t="s">
        <v>1408</v>
      </c>
      <c r="BC40945" s="90" t="s">
        <v>45430</v>
      </c>
      <c r="BD40945" s="90"/>
    </row>
    <row r="40946" spans="53:56" ht="15" x14ac:dyDescent="0.25">
      <c r="BA40946" s="91" t="s">
        <v>45620</v>
      </c>
      <c r="BB40946" s="91" t="s">
        <v>1408</v>
      </c>
      <c r="BC40946" s="91" t="s">
        <v>45430</v>
      </c>
      <c r="BD40946" s="91"/>
    </row>
    <row r="40947" spans="53:56" ht="15" x14ac:dyDescent="0.25">
      <c r="BA40947" s="90" t="s">
        <v>45621</v>
      </c>
      <c r="BB40947" s="90" t="s">
        <v>1408</v>
      </c>
      <c r="BC40947" s="90" t="s">
        <v>45430</v>
      </c>
      <c r="BD40947" s="90"/>
    </row>
    <row r="40948" spans="53:56" ht="15" x14ac:dyDescent="0.25">
      <c r="BA40948" s="91" t="s">
        <v>45622</v>
      </c>
      <c r="BB40948" s="91" t="s">
        <v>1408</v>
      </c>
      <c r="BC40948" s="91" t="s">
        <v>45430</v>
      </c>
      <c r="BD40948" s="91"/>
    </row>
    <row r="40949" spans="53:56" ht="15" x14ac:dyDescent="0.25">
      <c r="BA40949" s="90" t="s">
        <v>45623</v>
      </c>
      <c r="BB40949" s="90" t="s">
        <v>1408</v>
      </c>
      <c r="BC40949" s="90" t="s">
        <v>45430</v>
      </c>
      <c r="BD40949" s="90"/>
    </row>
    <row r="40950" spans="53:56" ht="15" x14ac:dyDescent="0.25">
      <c r="BA40950" s="91" t="s">
        <v>45624</v>
      </c>
      <c r="BB40950" s="91" t="s">
        <v>1408</v>
      </c>
      <c r="BC40950" s="91" t="s">
        <v>45430</v>
      </c>
      <c r="BD40950" s="91"/>
    </row>
    <row r="40951" spans="53:56" ht="15" x14ac:dyDescent="0.25">
      <c r="BA40951" s="90" t="s">
        <v>45625</v>
      </c>
      <c r="BB40951" s="90" t="s">
        <v>1408</v>
      </c>
      <c r="BC40951" s="90" t="s">
        <v>45430</v>
      </c>
      <c r="BD40951" s="90"/>
    </row>
    <row r="40952" spans="53:56" ht="15" x14ac:dyDescent="0.25">
      <c r="BA40952" s="91" t="s">
        <v>45626</v>
      </c>
      <c r="BB40952" s="91" t="s">
        <v>1408</v>
      </c>
      <c r="BC40952" s="91" t="s">
        <v>45430</v>
      </c>
      <c r="BD40952" s="91"/>
    </row>
    <row r="40953" spans="53:56" ht="15" x14ac:dyDescent="0.25">
      <c r="BA40953" s="90" t="s">
        <v>45627</v>
      </c>
      <c r="BB40953" s="90" t="s">
        <v>1408</v>
      </c>
      <c r="BC40953" s="90" t="s">
        <v>45430</v>
      </c>
      <c r="BD40953" s="90"/>
    </row>
    <row r="40954" spans="53:56" ht="15" x14ac:dyDescent="0.25">
      <c r="BA40954" s="91" t="s">
        <v>45628</v>
      </c>
      <c r="BB40954" s="91" t="s">
        <v>1408</v>
      </c>
      <c r="BC40954" s="91" t="s">
        <v>45430</v>
      </c>
      <c r="BD40954" s="91"/>
    </row>
    <row r="40955" spans="53:56" ht="15" x14ac:dyDescent="0.25">
      <c r="BA40955" s="91" t="s">
        <v>45629</v>
      </c>
      <c r="BB40955" s="91" t="s">
        <v>1408</v>
      </c>
      <c r="BC40955" s="91" t="s">
        <v>45430</v>
      </c>
      <c r="BD40955" s="91"/>
    </row>
    <row r="40956" spans="53:56" ht="15" x14ac:dyDescent="0.25">
      <c r="BA40956" s="90" t="s">
        <v>45630</v>
      </c>
      <c r="BB40956" s="90" t="s">
        <v>1408</v>
      </c>
      <c r="BC40956" s="90" t="s">
        <v>45430</v>
      </c>
      <c r="BD40956" s="90"/>
    </row>
    <row r="40957" spans="53:56" ht="15" x14ac:dyDescent="0.25">
      <c r="BA40957" s="91" t="s">
        <v>45631</v>
      </c>
      <c r="BB40957" s="91" t="s">
        <v>1408</v>
      </c>
      <c r="BC40957" s="91" t="s">
        <v>45430</v>
      </c>
      <c r="BD40957" s="91"/>
    </row>
    <row r="40958" spans="53:56" ht="15" x14ac:dyDescent="0.25">
      <c r="BA40958" s="90" t="s">
        <v>45632</v>
      </c>
      <c r="BB40958" s="90" t="s">
        <v>1408</v>
      </c>
      <c r="BC40958" s="90" t="s">
        <v>45430</v>
      </c>
      <c r="BD40958" s="90"/>
    </row>
    <row r="40959" spans="53:56" ht="15" x14ac:dyDescent="0.25">
      <c r="BA40959" s="91" t="s">
        <v>45633</v>
      </c>
      <c r="BB40959" s="91" t="s">
        <v>1408</v>
      </c>
      <c r="BC40959" s="91" t="s">
        <v>4542</v>
      </c>
      <c r="BD40959" s="91"/>
    </row>
    <row r="40960" spans="53:56" ht="15" x14ac:dyDescent="0.25">
      <c r="BA40960" s="90" t="s">
        <v>45634</v>
      </c>
      <c r="BB40960" s="90" t="s">
        <v>1408</v>
      </c>
      <c r="BC40960" s="90" t="s">
        <v>4542</v>
      </c>
      <c r="BD40960" s="90"/>
    </row>
    <row r="40961" spans="53:56" ht="15" x14ac:dyDescent="0.25">
      <c r="BA40961" s="91" t="s">
        <v>45635</v>
      </c>
      <c r="BB40961" s="91" t="s">
        <v>1408</v>
      </c>
      <c r="BC40961" s="91" t="s">
        <v>4542</v>
      </c>
      <c r="BD40961" s="91"/>
    </row>
    <row r="40962" spans="53:56" ht="15" x14ac:dyDescent="0.25">
      <c r="BA40962" s="90" t="s">
        <v>45636</v>
      </c>
      <c r="BB40962" s="90" t="s">
        <v>1408</v>
      </c>
      <c r="BC40962" s="90" t="s">
        <v>4542</v>
      </c>
      <c r="BD40962" s="90"/>
    </row>
    <row r="40963" spans="53:56" ht="15" x14ac:dyDescent="0.25">
      <c r="BA40963" s="91" t="s">
        <v>45637</v>
      </c>
      <c r="BB40963" s="91" t="s">
        <v>1408</v>
      </c>
      <c r="BC40963" s="91" t="s">
        <v>4542</v>
      </c>
      <c r="BD40963" s="91"/>
    </row>
    <row r="40964" spans="53:56" ht="15" x14ac:dyDescent="0.25">
      <c r="BA40964" s="90" t="s">
        <v>45638</v>
      </c>
      <c r="BB40964" s="90" t="s">
        <v>1408</v>
      </c>
      <c r="BC40964" s="90" t="s">
        <v>4542</v>
      </c>
      <c r="BD40964" s="90"/>
    </row>
    <row r="40965" spans="53:56" ht="15" x14ac:dyDescent="0.25">
      <c r="BA40965" s="91" t="s">
        <v>45639</v>
      </c>
      <c r="BB40965" s="91" t="s">
        <v>1408</v>
      </c>
      <c r="BC40965" s="91" t="s">
        <v>45430</v>
      </c>
      <c r="BD40965" s="91"/>
    </row>
    <row r="40966" spans="53:56" ht="15" x14ac:dyDescent="0.25">
      <c r="BA40966" s="91" t="s">
        <v>45639</v>
      </c>
      <c r="BB40966" s="91" t="s">
        <v>1408</v>
      </c>
      <c r="BC40966" s="91" t="s">
        <v>4542</v>
      </c>
      <c r="BD40966" s="91"/>
    </row>
    <row r="40967" spans="53:56" ht="15" x14ac:dyDescent="0.25">
      <c r="BA40967" s="90" t="s">
        <v>45640</v>
      </c>
      <c r="BB40967" s="90" t="s">
        <v>1408</v>
      </c>
      <c r="BC40967" s="90" t="s">
        <v>4542</v>
      </c>
      <c r="BD40967" s="90"/>
    </row>
    <row r="40968" spans="53:56" ht="15" x14ac:dyDescent="0.25">
      <c r="BA40968" s="91" t="s">
        <v>45641</v>
      </c>
      <c r="BB40968" s="91" t="s">
        <v>1408</v>
      </c>
      <c r="BC40968" s="91" t="s">
        <v>4542</v>
      </c>
      <c r="BD40968" s="91"/>
    </row>
    <row r="40969" spans="53:56" ht="15" x14ac:dyDescent="0.25">
      <c r="BA40969" s="90" t="s">
        <v>45642</v>
      </c>
      <c r="BB40969" s="90" t="s">
        <v>1408</v>
      </c>
      <c r="BC40969" s="90" t="s">
        <v>45430</v>
      </c>
      <c r="BD40969" s="90"/>
    </row>
    <row r="40970" spans="53:56" ht="15" x14ac:dyDescent="0.25">
      <c r="BA40970" s="91" t="s">
        <v>45643</v>
      </c>
      <c r="BB40970" s="91" t="s">
        <v>1408</v>
      </c>
      <c r="BC40970" s="91" t="s">
        <v>45430</v>
      </c>
      <c r="BD40970" s="91"/>
    </row>
    <row r="40971" spans="53:56" ht="15" x14ac:dyDescent="0.25">
      <c r="BA40971" s="90" t="s">
        <v>45644</v>
      </c>
      <c r="BB40971" s="90" t="s">
        <v>1408</v>
      </c>
      <c r="BC40971" s="90" t="s">
        <v>45430</v>
      </c>
      <c r="BD40971" s="90"/>
    </row>
    <row r="40972" spans="53:56" ht="15" x14ac:dyDescent="0.25">
      <c r="BA40972" s="91" t="s">
        <v>45645</v>
      </c>
      <c r="BB40972" s="91" t="s">
        <v>1408</v>
      </c>
      <c r="BC40972" s="91" t="s">
        <v>45430</v>
      </c>
      <c r="BD40972" s="91"/>
    </row>
    <row r="40973" spans="53:56" ht="15" x14ac:dyDescent="0.25">
      <c r="BA40973" s="90" t="s">
        <v>45646</v>
      </c>
      <c r="BB40973" s="90" t="s">
        <v>1408</v>
      </c>
      <c r="BC40973" s="90" t="s">
        <v>45430</v>
      </c>
      <c r="BD40973" s="90"/>
    </row>
    <row r="40974" spans="53:56" ht="15" x14ac:dyDescent="0.25">
      <c r="BA40974" s="91" t="s">
        <v>45647</v>
      </c>
      <c r="BB40974" s="91" t="s">
        <v>1408</v>
      </c>
      <c r="BC40974" s="91" t="s">
        <v>45430</v>
      </c>
      <c r="BD40974" s="91"/>
    </row>
    <row r="40975" spans="53:56" ht="15" x14ac:dyDescent="0.25">
      <c r="BA40975" s="90" t="s">
        <v>45648</v>
      </c>
      <c r="BB40975" s="90" t="s">
        <v>1408</v>
      </c>
      <c r="BC40975" s="90" t="s">
        <v>45430</v>
      </c>
      <c r="BD40975" s="90"/>
    </row>
    <row r="40976" spans="53:56" ht="15" x14ac:dyDescent="0.25">
      <c r="BA40976" s="91" t="s">
        <v>45649</v>
      </c>
      <c r="BB40976" s="91" t="s">
        <v>1408</v>
      </c>
      <c r="BC40976" s="91" t="s">
        <v>45430</v>
      </c>
      <c r="BD40976" s="91"/>
    </row>
    <row r="40977" spans="53:56" ht="15" x14ac:dyDescent="0.25">
      <c r="BA40977" s="90" t="s">
        <v>45650</v>
      </c>
      <c r="BB40977" s="90" t="s">
        <v>1408</v>
      </c>
      <c r="BC40977" s="90" t="s">
        <v>45430</v>
      </c>
      <c r="BD40977" s="90"/>
    </row>
    <row r="40978" spans="53:56" ht="15" x14ac:dyDescent="0.25">
      <c r="BA40978" s="91" t="s">
        <v>45651</v>
      </c>
      <c r="BB40978" s="91" t="s">
        <v>1408</v>
      </c>
      <c r="BC40978" s="91" t="s">
        <v>45430</v>
      </c>
      <c r="BD40978" s="91"/>
    </row>
    <row r="40979" spans="53:56" ht="15" x14ac:dyDescent="0.25">
      <c r="BA40979" s="90" t="s">
        <v>45652</v>
      </c>
      <c r="BB40979" s="90" t="s">
        <v>1408</v>
      </c>
      <c r="BC40979" s="90" t="s">
        <v>45430</v>
      </c>
      <c r="BD40979" s="90"/>
    </row>
    <row r="40980" spans="53:56" ht="15" x14ac:dyDescent="0.25">
      <c r="BA40980" s="91" t="s">
        <v>45653</v>
      </c>
      <c r="BB40980" s="91" t="s">
        <v>1408</v>
      </c>
      <c r="BC40980" s="91" t="s">
        <v>45430</v>
      </c>
      <c r="BD40980" s="91"/>
    </row>
    <row r="40981" spans="53:56" ht="15" x14ac:dyDescent="0.25">
      <c r="BA40981" s="90" t="s">
        <v>45654</v>
      </c>
      <c r="BB40981" s="90" t="s">
        <v>1408</v>
      </c>
      <c r="BC40981" s="90" t="s">
        <v>45430</v>
      </c>
      <c r="BD40981" s="90"/>
    </row>
    <row r="40982" spans="53:56" ht="15" x14ac:dyDescent="0.25">
      <c r="BA40982" s="91" t="s">
        <v>45655</v>
      </c>
      <c r="BB40982" s="91" t="s">
        <v>1408</v>
      </c>
      <c r="BC40982" s="91" t="s">
        <v>45430</v>
      </c>
      <c r="BD40982" s="91"/>
    </row>
    <row r="40983" spans="53:56" ht="15" x14ac:dyDescent="0.25">
      <c r="BA40983" s="90" t="s">
        <v>45656</v>
      </c>
      <c r="BB40983" s="90" t="s">
        <v>1408</v>
      </c>
      <c r="BC40983" s="90" t="s">
        <v>4542</v>
      </c>
      <c r="BD40983" s="90"/>
    </row>
    <row r="40984" spans="53:56" ht="15" x14ac:dyDescent="0.25">
      <c r="BA40984" s="91" t="s">
        <v>45657</v>
      </c>
      <c r="BB40984" s="91" t="s">
        <v>1408</v>
      </c>
      <c r="BC40984" s="91" t="s">
        <v>45430</v>
      </c>
      <c r="BD40984" s="91"/>
    </row>
    <row r="40985" spans="53:56" ht="15" x14ac:dyDescent="0.25">
      <c r="BA40985" s="90" t="s">
        <v>45658</v>
      </c>
      <c r="BB40985" s="90" t="s">
        <v>1408</v>
      </c>
      <c r="BC40985" s="90" t="s">
        <v>45430</v>
      </c>
      <c r="BD40985" s="90"/>
    </row>
    <row r="40986" spans="53:56" ht="15" x14ac:dyDescent="0.25">
      <c r="BA40986" s="91" t="s">
        <v>45659</v>
      </c>
      <c r="BB40986" s="91" t="s">
        <v>1408</v>
      </c>
      <c r="BC40986" s="91" t="s">
        <v>45430</v>
      </c>
      <c r="BD40986" s="91"/>
    </row>
    <row r="40987" spans="53:56" ht="15" x14ac:dyDescent="0.25">
      <c r="BA40987" s="90" t="s">
        <v>45660</v>
      </c>
      <c r="BB40987" s="90" t="s">
        <v>1408</v>
      </c>
      <c r="BC40987" s="90" t="s">
        <v>45430</v>
      </c>
      <c r="BD40987" s="90"/>
    </row>
    <row r="40988" spans="53:56" ht="15" x14ac:dyDescent="0.25">
      <c r="BA40988" s="91" t="s">
        <v>45661</v>
      </c>
      <c r="BB40988" s="91" t="s">
        <v>1408</v>
      </c>
      <c r="BC40988" s="91" t="s">
        <v>45430</v>
      </c>
      <c r="BD40988" s="91"/>
    </row>
    <row r="40989" spans="53:56" ht="15" x14ac:dyDescent="0.25">
      <c r="BA40989" s="90" t="s">
        <v>45662</v>
      </c>
      <c r="BB40989" s="90" t="s">
        <v>1408</v>
      </c>
      <c r="BC40989" s="90" t="s">
        <v>45430</v>
      </c>
      <c r="BD40989" s="90"/>
    </row>
    <row r="40990" spans="53:56" ht="15" x14ac:dyDescent="0.25">
      <c r="BA40990" s="91" t="s">
        <v>45663</v>
      </c>
      <c r="BB40990" s="91" t="s">
        <v>1408</v>
      </c>
      <c r="BC40990" s="91" t="s">
        <v>45430</v>
      </c>
      <c r="BD40990" s="91"/>
    </row>
    <row r="40991" spans="53:56" ht="15" x14ac:dyDescent="0.25">
      <c r="BA40991" s="90" t="s">
        <v>45664</v>
      </c>
      <c r="BB40991" s="90" t="s">
        <v>1408</v>
      </c>
      <c r="BC40991" s="90" t="s">
        <v>45430</v>
      </c>
      <c r="BD40991" s="90"/>
    </row>
    <row r="40992" spans="53:56" ht="15" x14ac:dyDescent="0.25">
      <c r="BA40992" s="91" t="s">
        <v>45665</v>
      </c>
      <c r="BB40992" s="91" t="s">
        <v>1408</v>
      </c>
      <c r="BC40992" s="91" t="s">
        <v>45430</v>
      </c>
      <c r="BD40992" s="91"/>
    </row>
    <row r="40993" spans="53:56" ht="15" x14ac:dyDescent="0.25">
      <c r="BA40993" s="90" t="s">
        <v>45666</v>
      </c>
      <c r="BB40993" s="90" t="s">
        <v>1408</v>
      </c>
      <c r="BC40993" s="90" t="s">
        <v>45430</v>
      </c>
      <c r="BD40993" s="90"/>
    </row>
    <row r="40994" spans="53:56" ht="15" x14ac:dyDescent="0.25">
      <c r="BA40994" s="91" t="s">
        <v>45667</v>
      </c>
      <c r="BB40994" s="91" t="s">
        <v>1408</v>
      </c>
      <c r="BC40994" s="91" t="s">
        <v>45430</v>
      </c>
      <c r="BD40994" s="91"/>
    </row>
    <row r="40995" spans="53:56" ht="15" x14ac:dyDescent="0.25">
      <c r="BA40995" s="90" t="s">
        <v>45668</v>
      </c>
      <c r="BB40995" s="90" t="s">
        <v>1408</v>
      </c>
      <c r="BC40995" s="90" t="s">
        <v>45430</v>
      </c>
      <c r="BD40995" s="90"/>
    </row>
    <row r="40996" spans="53:56" ht="15" x14ac:dyDescent="0.25">
      <c r="BA40996" s="91" t="s">
        <v>45669</v>
      </c>
      <c r="BB40996" s="91" t="s">
        <v>1408</v>
      </c>
      <c r="BC40996" s="91" t="s">
        <v>45430</v>
      </c>
      <c r="BD40996" s="91"/>
    </row>
    <row r="40997" spans="53:56" ht="15" x14ac:dyDescent="0.25">
      <c r="BA40997" s="90" t="s">
        <v>45670</v>
      </c>
      <c r="BB40997" s="90" t="s">
        <v>1408</v>
      </c>
      <c r="BC40997" s="90" t="s">
        <v>45430</v>
      </c>
      <c r="BD40997" s="90"/>
    </row>
    <row r="40998" spans="53:56" ht="15" x14ac:dyDescent="0.25">
      <c r="BA40998" s="91" t="s">
        <v>45671</v>
      </c>
      <c r="BB40998" s="91" t="s">
        <v>1408</v>
      </c>
      <c r="BC40998" s="91" t="s">
        <v>4542</v>
      </c>
      <c r="BD40998" s="91"/>
    </row>
    <row r="40999" spans="53:56" ht="15" x14ac:dyDescent="0.25">
      <c r="BA40999" s="90" t="s">
        <v>45672</v>
      </c>
      <c r="BB40999" s="90" t="s">
        <v>1408</v>
      </c>
      <c r="BC40999" s="90" t="s">
        <v>4542</v>
      </c>
      <c r="BD40999" s="90"/>
    </row>
    <row r="41000" spans="53:56" ht="15" x14ac:dyDescent="0.25">
      <c r="BA41000" s="91" t="s">
        <v>45673</v>
      </c>
      <c r="BB41000" s="91" t="s">
        <v>1408</v>
      </c>
      <c r="BC41000" s="91" t="s">
        <v>45430</v>
      </c>
      <c r="BD41000" s="91"/>
    </row>
    <row r="41001" spans="53:56" ht="15" x14ac:dyDescent="0.25">
      <c r="BA41001" s="91" t="s">
        <v>45674</v>
      </c>
      <c r="BB41001" s="91" t="s">
        <v>1408</v>
      </c>
      <c r="BC41001" s="91" t="s">
        <v>45430</v>
      </c>
      <c r="BD41001" s="91"/>
    </row>
    <row r="41002" spans="53:56" ht="15" x14ac:dyDescent="0.25">
      <c r="BA41002" s="90" t="s">
        <v>45675</v>
      </c>
      <c r="BB41002" s="90" t="s">
        <v>1408</v>
      </c>
      <c r="BC41002" s="90" t="s">
        <v>45430</v>
      </c>
      <c r="BD41002" s="90"/>
    </row>
    <row r="41003" spans="53:56" ht="15" x14ac:dyDescent="0.25">
      <c r="BA41003" s="91" t="s">
        <v>45676</v>
      </c>
      <c r="BB41003" s="91" t="s">
        <v>1408</v>
      </c>
      <c r="BC41003" s="91" t="s">
        <v>45430</v>
      </c>
      <c r="BD41003" s="91"/>
    </row>
    <row r="41004" spans="53:56" ht="15" x14ac:dyDescent="0.25">
      <c r="BA41004" s="90" t="s">
        <v>45677</v>
      </c>
      <c r="BB41004" s="90" t="s">
        <v>1408</v>
      </c>
      <c r="BC41004" s="90" t="s">
        <v>45430</v>
      </c>
      <c r="BD41004" s="90"/>
    </row>
    <row r="41005" spans="53:56" ht="15" x14ac:dyDescent="0.25">
      <c r="BA41005" s="90" t="s">
        <v>45678</v>
      </c>
      <c r="BB41005" s="90" t="s">
        <v>1408</v>
      </c>
      <c r="BC41005" s="90" t="s">
        <v>4542</v>
      </c>
      <c r="BD41005" s="90"/>
    </row>
    <row r="41006" spans="53:56" ht="15" x14ac:dyDescent="0.25">
      <c r="BA41006" s="91" t="s">
        <v>45679</v>
      </c>
      <c r="BB41006" s="91" t="s">
        <v>1408</v>
      </c>
      <c r="BC41006" s="91" t="s">
        <v>4542</v>
      </c>
      <c r="BD41006" s="91"/>
    </row>
    <row r="41007" spans="53:56" ht="15" x14ac:dyDescent="0.25">
      <c r="BA41007" s="90" t="s">
        <v>45680</v>
      </c>
      <c r="BB41007" s="90" t="s">
        <v>1408</v>
      </c>
      <c r="BC41007" s="90" t="s">
        <v>4542</v>
      </c>
      <c r="BD41007" s="90"/>
    </row>
    <row r="41008" spans="53:56" ht="15" x14ac:dyDescent="0.25">
      <c r="BA41008" s="91" t="s">
        <v>45681</v>
      </c>
      <c r="BB41008" s="91" t="s">
        <v>1408</v>
      </c>
      <c r="BC41008" s="91" t="s">
        <v>45430</v>
      </c>
      <c r="BD41008" s="91"/>
    </row>
    <row r="41009" spans="53:56" ht="15" x14ac:dyDescent="0.25">
      <c r="BA41009" s="91" t="s">
        <v>45682</v>
      </c>
      <c r="BB41009" s="91" t="s">
        <v>1408</v>
      </c>
      <c r="BC41009" s="91" t="s">
        <v>45430</v>
      </c>
      <c r="BD41009" s="91"/>
    </row>
    <row r="41010" spans="53:56" ht="15" x14ac:dyDescent="0.25">
      <c r="BA41010" s="90" t="s">
        <v>45683</v>
      </c>
      <c r="BB41010" s="90" t="s">
        <v>1408</v>
      </c>
      <c r="BC41010" s="90" t="s">
        <v>45430</v>
      </c>
      <c r="BD41010" s="90"/>
    </row>
    <row r="41011" spans="53:56" ht="15" x14ac:dyDescent="0.25">
      <c r="BA41011" s="91" t="s">
        <v>45684</v>
      </c>
      <c r="BB41011" s="91" t="s">
        <v>1408</v>
      </c>
      <c r="BC41011" s="91" t="s">
        <v>45430</v>
      </c>
      <c r="BD41011" s="91"/>
    </row>
    <row r="41012" spans="53:56" ht="15" x14ac:dyDescent="0.25">
      <c r="BA41012" s="90" t="s">
        <v>45685</v>
      </c>
      <c r="BB41012" s="90" t="s">
        <v>1408</v>
      </c>
      <c r="BC41012" s="90" t="s">
        <v>45430</v>
      </c>
      <c r="BD41012" s="90"/>
    </row>
    <row r="41013" spans="53:56" ht="15" x14ac:dyDescent="0.25">
      <c r="BA41013" s="91" t="s">
        <v>45686</v>
      </c>
      <c r="BB41013" s="91" t="s">
        <v>1408</v>
      </c>
      <c r="BC41013" s="91" t="s">
        <v>45430</v>
      </c>
      <c r="BD41013" s="91"/>
    </row>
    <row r="41014" spans="53:56" ht="15" x14ac:dyDescent="0.25">
      <c r="BA41014" s="91" t="s">
        <v>45687</v>
      </c>
      <c r="BB41014" s="91" t="s">
        <v>1408</v>
      </c>
      <c r="BC41014" s="91" t="s">
        <v>45430</v>
      </c>
      <c r="BD41014" s="91"/>
    </row>
    <row r="41015" spans="53:56" ht="15" x14ac:dyDescent="0.25">
      <c r="BA41015" s="90" t="s">
        <v>45688</v>
      </c>
      <c r="BB41015" s="90" t="s">
        <v>1408</v>
      </c>
      <c r="BC41015" s="90" t="s">
        <v>45430</v>
      </c>
      <c r="BD41015" s="90"/>
    </row>
    <row r="41016" spans="53:56" ht="15" x14ac:dyDescent="0.25">
      <c r="BA41016" s="90" t="s">
        <v>45689</v>
      </c>
      <c r="BB41016" s="90" t="s">
        <v>1408</v>
      </c>
      <c r="BC41016" s="90" t="s">
        <v>45430</v>
      </c>
      <c r="BD41016" s="90"/>
    </row>
    <row r="41017" spans="53:56" ht="15" x14ac:dyDescent="0.25">
      <c r="BA41017" s="91" t="s">
        <v>45690</v>
      </c>
      <c r="BB41017" s="91" t="s">
        <v>1408</v>
      </c>
      <c r="BC41017" s="91" t="s">
        <v>45430</v>
      </c>
      <c r="BD41017" s="91"/>
    </row>
    <row r="41018" spans="53:56" ht="15" x14ac:dyDescent="0.25">
      <c r="BA41018" s="90" t="s">
        <v>45691</v>
      </c>
      <c r="BB41018" s="90" t="s">
        <v>1408</v>
      </c>
      <c r="BC41018" s="90" t="s">
        <v>45430</v>
      </c>
      <c r="BD41018" s="90"/>
    </row>
    <row r="41019" spans="53:56" ht="15" x14ac:dyDescent="0.25">
      <c r="BA41019" s="91" t="s">
        <v>45692</v>
      </c>
      <c r="BB41019" s="91" t="s">
        <v>1408</v>
      </c>
      <c r="BC41019" s="91" t="s">
        <v>45430</v>
      </c>
      <c r="BD41019" s="91"/>
    </row>
    <row r="41020" spans="53:56" ht="15" x14ac:dyDescent="0.25">
      <c r="BA41020" s="91" t="s">
        <v>45693</v>
      </c>
      <c r="BB41020" s="91" t="s">
        <v>1408</v>
      </c>
      <c r="BC41020" s="91" t="s">
        <v>45430</v>
      </c>
      <c r="BD41020" s="91"/>
    </row>
    <row r="41021" spans="53:56" ht="15" x14ac:dyDescent="0.25">
      <c r="BA41021" s="90" t="s">
        <v>45694</v>
      </c>
      <c r="BB41021" s="90" t="s">
        <v>1408</v>
      </c>
      <c r="BC41021" s="90" t="s">
        <v>45430</v>
      </c>
      <c r="BD41021" s="90"/>
    </row>
    <row r="41022" spans="53:56" ht="15" x14ac:dyDescent="0.25">
      <c r="BA41022" s="91" t="s">
        <v>45695</v>
      </c>
      <c r="BB41022" s="91" t="s">
        <v>1408</v>
      </c>
      <c r="BC41022" s="91" t="s">
        <v>45430</v>
      </c>
      <c r="BD41022" s="91"/>
    </row>
    <row r="41023" spans="53:56" ht="15" x14ac:dyDescent="0.25">
      <c r="BA41023" s="90" t="s">
        <v>45696</v>
      </c>
      <c r="BB41023" s="90" t="s">
        <v>1408</v>
      </c>
      <c r="BC41023" s="90" t="s">
        <v>45430</v>
      </c>
      <c r="BD41023" s="90"/>
    </row>
    <row r="41024" spans="53:56" ht="15" x14ac:dyDescent="0.25">
      <c r="BA41024" s="91" t="s">
        <v>45697</v>
      </c>
      <c r="BB41024" s="91" t="s">
        <v>1408</v>
      </c>
      <c r="BC41024" s="91" t="s">
        <v>45430</v>
      </c>
      <c r="BD41024" s="91"/>
    </row>
    <row r="41025" spans="53:56" ht="15" x14ac:dyDescent="0.25">
      <c r="BA41025" s="90" t="s">
        <v>45698</v>
      </c>
      <c r="BB41025" s="90" t="s">
        <v>1408</v>
      </c>
      <c r="BC41025" s="90" t="s">
        <v>45430</v>
      </c>
      <c r="BD41025" s="90"/>
    </row>
    <row r="41026" spans="53:56" ht="15" x14ac:dyDescent="0.25">
      <c r="BA41026" s="90" t="s">
        <v>45699</v>
      </c>
      <c r="BB41026" s="90" t="s">
        <v>1408</v>
      </c>
      <c r="BC41026" s="90" t="s">
        <v>45430</v>
      </c>
      <c r="BD41026" s="90"/>
    </row>
    <row r="41027" spans="53:56" ht="15" x14ac:dyDescent="0.25">
      <c r="BA41027" s="91" t="s">
        <v>45700</v>
      </c>
      <c r="BB41027" s="91" t="s">
        <v>1408</v>
      </c>
      <c r="BC41027" s="91" t="s">
        <v>45430</v>
      </c>
      <c r="BD41027" s="91"/>
    </row>
    <row r="41028" spans="53:56" ht="15" x14ac:dyDescent="0.25">
      <c r="BA41028" s="90" t="s">
        <v>45701</v>
      </c>
      <c r="BB41028" s="90" t="s">
        <v>1408</v>
      </c>
      <c r="BC41028" s="90" t="s">
        <v>45430</v>
      </c>
      <c r="BD41028" s="90"/>
    </row>
    <row r="41029" spans="53:56" ht="15" x14ac:dyDescent="0.25">
      <c r="BA41029" s="91" t="s">
        <v>45702</v>
      </c>
      <c r="BB41029" s="91" t="s">
        <v>1408</v>
      </c>
      <c r="BC41029" s="91" t="s">
        <v>45430</v>
      </c>
      <c r="BD41029" s="91"/>
    </row>
    <row r="41030" spans="53:56" ht="15" x14ac:dyDescent="0.25">
      <c r="BA41030" s="91" t="s">
        <v>45703</v>
      </c>
      <c r="BB41030" s="91" t="s">
        <v>1408</v>
      </c>
      <c r="BC41030" s="91" t="s">
        <v>45430</v>
      </c>
      <c r="BD41030" s="91"/>
    </row>
    <row r="41031" spans="53:56" ht="15" x14ac:dyDescent="0.25">
      <c r="BA41031" s="90" t="s">
        <v>45704</v>
      </c>
      <c r="BB41031" s="90" t="s">
        <v>1408</v>
      </c>
      <c r="BC41031" s="90" t="s">
        <v>45430</v>
      </c>
      <c r="BD41031" s="90"/>
    </row>
    <row r="41032" spans="53:56" ht="15" x14ac:dyDescent="0.25">
      <c r="BA41032" s="91" t="s">
        <v>45705</v>
      </c>
      <c r="BB41032" s="91" t="s">
        <v>1408</v>
      </c>
      <c r="BC41032" s="91" t="s">
        <v>45430</v>
      </c>
      <c r="BD41032" s="91"/>
    </row>
    <row r="41033" spans="53:56" ht="15" x14ac:dyDescent="0.25">
      <c r="BA41033" s="90" t="s">
        <v>45706</v>
      </c>
      <c r="BB41033" s="90" t="s">
        <v>1408</v>
      </c>
      <c r="BC41033" s="90" t="s">
        <v>45430</v>
      </c>
      <c r="BD41033" s="90"/>
    </row>
    <row r="41034" spans="53:56" ht="15" x14ac:dyDescent="0.25">
      <c r="BA41034" s="90" t="s">
        <v>45707</v>
      </c>
      <c r="BB41034" s="90" t="s">
        <v>1408</v>
      </c>
      <c r="BC41034" s="90" t="s">
        <v>45430</v>
      </c>
      <c r="BD41034" s="90"/>
    </row>
    <row r="41035" spans="53:56" ht="15" x14ac:dyDescent="0.25">
      <c r="BA41035" s="91" t="s">
        <v>45708</v>
      </c>
      <c r="BB41035" s="91" t="s">
        <v>1408</v>
      </c>
      <c r="BC41035" s="91" t="s">
        <v>45430</v>
      </c>
      <c r="BD41035" s="91"/>
    </row>
    <row r="41036" spans="53:56" ht="15" x14ac:dyDescent="0.25">
      <c r="BA41036" s="90" t="s">
        <v>45709</v>
      </c>
      <c r="BB41036" s="90" t="s">
        <v>1408</v>
      </c>
      <c r="BC41036" s="90" t="s">
        <v>45430</v>
      </c>
      <c r="BD41036" s="90"/>
    </row>
    <row r="41037" spans="53:56" ht="15" x14ac:dyDescent="0.25">
      <c r="BA41037" s="90" t="s">
        <v>45710</v>
      </c>
      <c r="BB41037" s="90" t="s">
        <v>1408</v>
      </c>
      <c r="BC41037" s="90" t="s">
        <v>45430</v>
      </c>
      <c r="BD41037" s="90"/>
    </row>
    <row r="41038" spans="53:56" ht="15" x14ac:dyDescent="0.25">
      <c r="BA41038" s="91" t="s">
        <v>45711</v>
      </c>
      <c r="BB41038" s="91" t="s">
        <v>1408</v>
      </c>
      <c r="BC41038" s="91" t="s">
        <v>45430</v>
      </c>
      <c r="BD41038" s="91"/>
    </row>
    <row r="41039" spans="53:56" ht="15" x14ac:dyDescent="0.25">
      <c r="BA41039" s="91" t="s">
        <v>45712</v>
      </c>
      <c r="BB41039" s="91" t="s">
        <v>1408</v>
      </c>
      <c r="BC41039" s="91" t="s">
        <v>45430</v>
      </c>
      <c r="BD41039" s="91"/>
    </row>
    <row r="41040" spans="53:56" ht="15" x14ac:dyDescent="0.25">
      <c r="BA41040" s="90" t="s">
        <v>45713</v>
      </c>
      <c r="BB41040" s="90" t="s">
        <v>1408</v>
      </c>
      <c r="BC41040" s="90" t="s">
        <v>45430</v>
      </c>
      <c r="BD41040" s="90"/>
    </row>
    <row r="41041" spans="53:56" ht="15" x14ac:dyDescent="0.25">
      <c r="BA41041" s="91" t="s">
        <v>45714</v>
      </c>
      <c r="BB41041" s="91" t="s">
        <v>1408</v>
      </c>
      <c r="BC41041" s="91" t="s">
        <v>45430</v>
      </c>
      <c r="BD41041" s="91"/>
    </row>
    <row r="41042" spans="53:56" ht="15" x14ac:dyDescent="0.25">
      <c r="BA41042" s="90" t="s">
        <v>45715</v>
      </c>
      <c r="BB41042" s="90" t="s">
        <v>1408</v>
      </c>
      <c r="BC41042" s="90" t="s">
        <v>45430</v>
      </c>
      <c r="BD41042" s="90"/>
    </row>
    <row r="41043" spans="53:56" ht="15" x14ac:dyDescent="0.25">
      <c r="BA41043" s="90" t="s">
        <v>45716</v>
      </c>
      <c r="BB41043" s="90" t="s">
        <v>1408</v>
      </c>
      <c r="BC41043" s="90" t="s">
        <v>45430</v>
      </c>
      <c r="BD41043" s="90"/>
    </row>
    <row r="41044" spans="53:56" ht="15" x14ac:dyDescent="0.25">
      <c r="BA41044" s="91" t="s">
        <v>45717</v>
      </c>
      <c r="BB41044" s="91" t="s">
        <v>1408</v>
      </c>
      <c r="BC41044" s="91" t="s">
        <v>45430</v>
      </c>
      <c r="BD41044" s="91"/>
    </row>
    <row r="41045" spans="53:56" ht="15" x14ac:dyDescent="0.25">
      <c r="BA41045" s="90" t="s">
        <v>45718</v>
      </c>
      <c r="BB41045" s="90" t="s">
        <v>1408</v>
      </c>
      <c r="BC41045" s="90" t="s">
        <v>45430</v>
      </c>
      <c r="BD41045" s="90"/>
    </row>
    <row r="41046" spans="53:56" ht="15" x14ac:dyDescent="0.25">
      <c r="BA41046" s="91" t="s">
        <v>45719</v>
      </c>
      <c r="BB41046" s="91" t="s">
        <v>1408</v>
      </c>
      <c r="BC41046" s="91" t="s">
        <v>45430</v>
      </c>
      <c r="BD41046" s="91"/>
    </row>
    <row r="41047" spans="53:56" ht="15" x14ac:dyDescent="0.25">
      <c r="BA41047" s="90" t="s">
        <v>45720</v>
      </c>
      <c r="BB41047" s="90" t="s">
        <v>1408</v>
      </c>
      <c r="BC41047" s="90" t="s">
        <v>45430</v>
      </c>
      <c r="BD41047" s="90"/>
    </row>
    <row r="41048" spans="53:56" ht="15" x14ac:dyDescent="0.25">
      <c r="BA41048" s="91" t="s">
        <v>45721</v>
      </c>
      <c r="BB41048" s="91" t="s">
        <v>1408</v>
      </c>
      <c r="BC41048" s="91" t="s">
        <v>45430</v>
      </c>
      <c r="BD41048" s="91"/>
    </row>
    <row r="41049" spans="53:56" ht="15" x14ac:dyDescent="0.25">
      <c r="BA41049" s="90" t="s">
        <v>45722</v>
      </c>
      <c r="BB41049" s="90" t="s">
        <v>1408</v>
      </c>
      <c r="BC41049" s="90" t="s">
        <v>45430</v>
      </c>
      <c r="BD41049" s="90"/>
    </row>
    <row r="41050" spans="53:56" ht="15" x14ac:dyDescent="0.25">
      <c r="BA41050" s="91" t="s">
        <v>45723</v>
      </c>
      <c r="BB41050" s="91" t="s">
        <v>1408</v>
      </c>
      <c r="BC41050" s="91" t="s">
        <v>45430</v>
      </c>
      <c r="BD41050" s="91"/>
    </row>
    <row r="41051" spans="53:56" ht="15" x14ac:dyDescent="0.25">
      <c r="BA41051" s="91" t="s">
        <v>45724</v>
      </c>
      <c r="BB41051" s="91" t="s">
        <v>1408</v>
      </c>
      <c r="BC41051" s="91" t="s">
        <v>45430</v>
      </c>
      <c r="BD41051" s="91"/>
    </row>
    <row r="41052" spans="53:56" ht="15" x14ac:dyDescent="0.25">
      <c r="BA41052" s="91" t="s">
        <v>45725</v>
      </c>
      <c r="BB41052" s="91" t="s">
        <v>1408</v>
      </c>
      <c r="BC41052" s="91" t="s">
        <v>45430</v>
      </c>
      <c r="BD41052" s="91"/>
    </row>
    <row r="41053" spans="53:56" ht="15" x14ac:dyDescent="0.25">
      <c r="BA41053" s="90" t="s">
        <v>45726</v>
      </c>
      <c r="BB41053" s="90" t="s">
        <v>1408</v>
      </c>
      <c r="BC41053" s="90" t="s">
        <v>45430</v>
      </c>
      <c r="BD41053" s="90"/>
    </row>
    <row r="41054" spans="53:56" ht="15" x14ac:dyDescent="0.25">
      <c r="BA41054" s="91" t="s">
        <v>45727</v>
      </c>
      <c r="BB41054" s="91" t="s">
        <v>1408</v>
      </c>
      <c r="BC41054" s="91" t="s">
        <v>45430</v>
      </c>
      <c r="BD41054" s="91"/>
    </row>
    <row r="41055" spans="53:56" ht="15" x14ac:dyDescent="0.25">
      <c r="BA41055" s="90" t="s">
        <v>45728</v>
      </c>
      <c r="BB41055" s="90" t="s">
        <v>1408</v>
      </c>
      <c r="BC41055" s="90" t="s">
        <v>45430</v>
      </c>
      <c r="BD41055" s="90"/>
    </row>
    <row r="41056" spans="53:56" ht="15" x14ac:dyDescent="0.25">
      <c r="BA41056" s="90" t="s">
        <v>45729</v>
      </c>
      <c r="BB41056" s="90" t="s">
        <v>1408</v>
      </c>
      <c r="BC41056" s="90" t="s">
        <v>45430</v>
      </c>
      <c r="BD41056" s="90"/>
    </row>
    <row r="41057" spans="53:56" ht="15" x14ac:dyDescent="0.25">
      <c r="BA41057" s="91" t="s">
        <v>45730</v>
      </c>
      <c r="BB41057" s="91" t="s">
        <v>1408</v>
      </c>
      <c r="BC41057" s="91" t="s">
        <v>45430</v>
      </c>
      <c r="BD41057" s="91"/>
    </row>
    <row r="41058" spans="53:56" ht="15" x14ac:dyDescent="0.25">
      <c r="BA41058" s="90" t="s">
        <v>45731</v>
      </c>
      <c r="BB41058" s="90" t="s">
        <v>1408</v>
      </c>
      <c r="BC41058" s="90" t="s">
        <v>45430</v>
      </c>
      <c r="BD41058" s="90"/>
    </row>
    <row r="41059" spans="53:56" ht="15" x14ac:dyDescent="0.25">
      <c r="BA41059" s="91" t="s">
        <v>45732</v>
      </c>
      <c r="BB41059" s="91" t="s">
        <v>1408</v>
      </c>
      <c r="BC41059" s="91" t="s">
        <v>45430</v>
      </c>
      <c r="BD41059" s="91"/>
    </row>
    <row r="41060" spans="53:56" ht="15" x14ac:dyDescent="0.25">
      <c r="BA41060" s="90" t="s">
        <v>45733</v>
      </c>
      <c r="BB41060" s="90" t="s">
        <v>1408</v>
      </c>
      <c r="BC41060" s="90" t="s">
        <v>45430</v>
      </c>
      <c r="BD41060" s="90"/>
    </row>
    <row r="41061" spans="53:56" ht="15" x14ac:dyDescent="0.25">
      <c r="BA41061" s="91" t="s">
        <v>45734</v>
      </c>
      <c r="BB41061" s="91" t="s">
        <v>1408</v>
      </c>
      <c r="BC41061" s="91" t="s">
        <v>45430</v>
      </c>
      <c r="BD41061" s="91"/>
    </row>
    <row r="41062" spans="53:56" ht="15" x14ac:dyDescent="0.25">
      <c r="BA41062" s="91" t="s">
        <v>45735</v>
      </c>
      <c r="BB41062" s="91" t="s">
        <v>1408</v>
      </c>
      <c r="BC41062" s="91" t="s">
        <v>45430</v>
      </c>
      <c r="BD41062" s="91"/>
    </row>
    <row r="41063" spans="53:56" ht="15" x14ac:dyDescent="0.25">
      <c r="BA41063" s="90" t="s">
        <v>45736</v>
      </c>
      <c r="BB41063" s="90" t="s">
        <v>1408</v>
      </c>
      <c r="BC41063" s="90" t="s">
        <v>45430</v>
      </c>
      <c r="BD41063" s="90"/>
    </row>
    <row r="41064" spans="53:56" ht="15" x14ac:dyDescent="0.25">
      <c r="BA41064" s="91" t="s">
        <v>45737</v>
      </c>
      <c r="BB41064" s="91" t="s">
        <v>1408</v>
      </c>
      <c r="BC41064" s="91" t="s">
        <v>45430</v>
      </c>
      <c r="BD41064" s="91"/>
    </row>
    <row r="41065" spans="53:56" ht="15" x14ac:dyDescent="0.25">
      <c r="BA41065" s="90" t="s">
        <v>45738</v>
      </c>
      <c r="BB41065" s="90" t="s">
        <v>1408</v>
      </c>
      <c r="BC41065" s="90" t="s">
        <v>45430</v>
      </c>
      <c r="BD41065" s="90"/>
    </row>
    <row r="41066" spans="53:56" ht="15" x14ac:dyDescent="0.25">
      <c r="BA41066" s="90" t="s">
        <v>45739</v>
      </c>
      <c r="BB41066" s="90" t="s">
        <v>1408</v>
      </c>
      <c r="BC41066" s="90" t="s">
        <v>45430</v>
      </c>
      <c r="BD41066" s="90"/>
    </row>
    <row r="41067" spans="53:56" ht="15" x14ac:dyDescent="0.25">
      <c r="BA41067" s="91" t="s">
        <v>45740</v>
      </c>
      <c r="BB41067" s="91" t="s">
        <v>1408</v>
      </c>
      <c r="BC41067" s="91" t="s">
        <v>45430</v>
      </c>
      <c r="BD41067" s="91"/>
    </row>
    <row r="41068" spans="53:56" ht="15" x14ac:dyDescent="0.25">
      <c r="BA41068" s="90" t="s">
        <v>45741</v>
      </c>
      <c r="BB41068" s="90" t="s">
        <v>1408</v>
      </c>
      <c r="BC41068" s="90" t="s">
        <v>45430</v>
      </c>
      <c r="BD41068" s="90"/>
    </row>
    <row r="41069" spans="53:56" ht="15" x14ac:dyDescent="0.25">
      <c r="BA41069" s="91" t="s">
        <v>45742</v>
      </c>
      <c r="BB41069" s="91" t="s">
        <v>1408</v>
      </c>
      <c r="BC41069" s="91" t="s">
        <v>45430</v>
      </c>
      <c r="BD41069" s="91"/>
    </row>
    <row r="41070" spans="53:56" ht="15" x14ac:dyDescent="0.25">
      <c r="BA41070" s="90" t="s">
        <v>45743</v>
      </c>
      <c r="BB41070" s="90" t="s">
        <v>1408</v>
      </c>
      <c r="BC41070" s="90" t="s">
        <v>45430</v>
      </c>
      <c r="BD41070" s="90"/>
    </row>
    <row r="41071" spans="53:56" ht="15" x14ac:dyDescent="0.25">
      <c r="BA41071" s="91" t="s">
        <v>45744</v>
      </c>
      <c r="BB41071" s="91" t="s">
        <v>1408</v>
      </c>
      <c r="BC41071" s="91" t="s">
        <v>45430</v>
      </c>
      <c r="BD41071" s="91"/>
    </row>
    <row r="41072" spans="53:56" ht="15" x14ac:dyDescent="0.25">
      <c r="BA41072" s="90" t="s">
        <v>45745</v>
      </c>
      <c r="BB41072" s="90" t="s">
        <v>1408</v>
      </c>
      <c r="BC41072" s="90" t="s">
        <v>45430</v>
      </c>
      <c r="BD41072" s="90"/>
    </row>
    <row r="41073" spans="53:56" ht="15" x14ac:dyDescent="0.25">
      <c r="BA41073" s="91" t="s">
        <v>45746</v>
      </c>
      <c r="BB41073" s="91" t="s">
        <v>1408</v>
      </c>
      <c r="BC41073" s="91" t="s">
        <v>45430</v>
      </c>
      <c r="BD41073" s="91"/>
    </row>
    <row r="41074" spans="53:56" ht="15" x14ac:dyDescent="0.25">
      <c r="BA41074" s="90" t="s">
        <v>45747</v>
      </c>
      <c r="BB41074" s="90" t="s">
        <v>1408</v>
      </c>
      <c r="BC41074" s="90" t="s">
        <v>45430</v>
      </c>
      <c r="BD41074" s="90"/>
    </row>
    <row r="41075" spans="53:56" ht="15" x14ac:dyDescent="0.25">
      <c r="BA41075" s="91" t="s">
        <v>45748</v>
      </c>
      <c r="BB41075" s="91" t="s">
        <v>1408</v>
      </c>
      <c r="BC41075" s="91" t="s">
        <v>45430</v>
      </c>
      <c r="BD41075" s="91"/>
    </row>
    <row r="41076" spans="53:56" ht="15" x14ac:dyDescent="0.25">
      <c r="BA41076" s="90" t="s">
        <v>45749</v>
      </c>
      <c r="BB41076" s="90" t="s">
        <v>1408</v>
      </c>
      <c r="BC41076" s="90" t="s">
        <v>45430</v>
      </c>
      <c r="BD41076" s="90"/>
    </row>
    <row r="41077" spans="53:56" ht="15" x14ac:dyDescent="0.25">
      <c r="BA41077" s="91" t="s">
        <v>45750</v>
      </c>
      <c r="BB41077" s="91" t="s">
        <v>1408</v>
      </c>
      <c r="BC41077" s="91" t="s">
        <v>45430</v>
      </c>
      <c r="BD41077" s="91"/>
    </row>
    <row r="41078" spans="53:56" ht="15" x14ac:dyDescent="0.25">
      <c r="BA41078" s="90" t="s">
        <v>45751</v>
      </c>
      <c r="BB41078" s="90" t="s">
        <v>1408</v>
      </c>
      <c r="BC41078" s="90" t="s">
        <v>45430</v>
      </c>
      <c r="BD41078" s="90"/>
    </row>
    <row r="41079" spans="53:56" ht="15" x14ac:dyDescent="0.25">
      <c r="BA41079" s="91" t="s">
        <v>45752</v>
      </c>
      <c r="BB41079" s="91" t="s">
        <v>1408</v>
      </c>
      <c r="BC41079" s="91" t="s">
        <v>45430</v>
      </c>
      <c r="BD41079" s="91"/>
    </row>
    <row r="41080" spans="53:56" ht="15" x14ac:dyDescent="0.25">
      <c r="BA41080" s="91" t="s">
        <v>45753</v>
      </c>
      <c r="BB41080" s="91" t="s">
        <v>1408</v>
      </c>
      <c r="BC41080" s="91" t="s">
        <v>45430</v>
      </c>
      <c r="BD41080" s="91"/>
    </row>
    <row r="41081" spans="53:56" ht="15" x14ac:dyDescent="0.25">
      <c r="BA41081" s="91" t="s">
        <v>45754</v>
      </c>
      <c r="BB41081" s="91" t="s">
        <v>1408</v>
      </c>
      <c r="BC41081" s="91" t="s">
        <v>45430</v>
      </c>
      <c r="BD41081" s="91"/>
    </row>
    <row r="41082" spans="53:56" ht="15" x14ac:dyDescent="0.25">
      <c r="BA41082" s="90" t="s">
        <v>45755</v>
      </c>
      <c r="BB41082" s="90" t="s">
        <v>1408</v>
      </c>
      <c r="BC41082" s="90" t="s">
        <v>45430</v>
      </c>
      <c r="BD41082" s="90"/>
    </row>
    <row r="41083" spans="53:56" ht="15" x14ac:dyDescent="0.25">
      <c r="BA41083" s="91" t="s">
        <v>45756</v>
      </c>
      <c r="BB41083" s="91" t="s">
        <v>1408</v>
      </c>
      <c r="BC41083" s="91" t="s">
        <v>45430</v>
      </c>
      <c r="BD41083" s="91"/>
    </row>
    <row r="41084" spans="53:56" ht="15" x14ac:dyDescent="0.25">
      <c r="BA41084" s="90" t="s">
        <v>45757</v>
      </c>
      <c r="BB41084" s="90" t="s">
        <v>1408</v>
      </c>
      <c r="BC41084" s="90" t="s">
        <v>45430</v>
      </c>
      <c r="BD41084" s="90"/>
    </row>
    <row r="41085" spans="53:56" ht="15" x14ac:dyDescent="0.25">
      <c r="BA41085" s="91" t="s">
        <v>45758</v>
      </c>
      <c r="BB41085" s="91" t="s">
        <v>1408</v>
      </c>
      <c r="BC41085" s="91" t="s">
        <v>45430</v>
      </c>
      <c r="BD41085" s="91"/>
    </row>
    <row r="41086" spans="53:56" ht="15" x14ac:dyDescent="0.25">
      <c r="BA41086" s="90" t="s">
        <v>45759</v>
      </c>
      <c r="BB41086" s="90" t="s">
        <v>1408</v>
      </c>
      <c r="BC41086" s="90" t="s">
        <v>45430</v>
      </c>
      <c r="BD41086" s="90"/>
    </row>
    <row r="41087" spans="53:56" ht="15" x14ac:dyDescent="0.25">
      <c r="BA41087" s="91" t="s">
        <v>45760</v>
      </c>
      <c r="BB41087" s="91" t="s">
        <v>1408</v>
      </c>
      <c r="BC41087" s="91" t="s">
        <v>45430</v>
      </c>
      <c r="BD41087" s="91"/>
    </row>
    <row r="41088" spans="53:56" ht="15" x14ac:dyDescent="0.25">
      <c r="BA41088" s="90" t="s">
        <v>45761</v>
      </c>
      <c r="BB41088" s="90" t="s">
        <v>1408</v>
      </c>
      <c r="BC41088" s="90" t="s">
        <v>45430</v>
      </c>
      <c r="BD41088" s="90"/>
    </row>
    <row r="41089" spans="53:56" ht="15" x14ac:dyDescent="0.25">
      <c r="BA41089" s="91" t="s">
        <v>45762</v>
      </c>
      <c r="BB41089" s="91" t="s">
        <v>1408</v>
      </c>
      <c r="BC41089" s="91" t="s">
        <v>45430</v>
      </c>
      <c r="BD41089" s="91"/>
    </row>
    <row r="41090" spans="53:56" ht="15" x14ac:dyDescent="0.25">
      <c r="BA41090" s="90" t="s">
        <v>45763</v>
      </c>
      <c r="BB41090" s="90" t="s">
        <v>1408</v>
      </c>
      <c r="BC41090" s="90" t="s">
        <v>45430</v>
      </c>
      <c r="BD41090" s="90"/>
    </row>
    <row r="41091" spans="53:56" ht="15" x14ac:dyDescent="0.25">
      <c r="BA41091" s="91" t="s">
        <v>45764</v>
      </c>
      <c r="BB41091" s="91" t="s">
        <v>1408</v>
      </c>
      <c r="BC41091" s="91" t="s">
        <v>45430</v>
      </c>
      <c r="BD41091" s="91"/>
    </row>
    <row r="41092" spans="53:56" ht="15" x14ac:dyDescent="0.25">
      <c r="BA41092" s="90" t="s">
        <v>45765</v>
      </c>
      <c r="BB41092" s="90" t="s">
        <v>1408</v>
      </c>
      <c r="BC41092" s="90" t="s">
        <v>45430</v>
      </c>
      <c r="BD41092" s="90"/>
    </row>
    <row r="41093" spans="53:56" ht="15" x14ac:dyDescent="0.25">
      <c r="BA41093" s="91" t="s">
        <v>45766</v>
      </c>
      <c r="BB41093" s="91" t="s">
        <v>1408</v>
      </c>
      <c r="BC41093" s="91" t="s">
        <v>45430</v>
      </c>
      <c r="BD41093" s="91"/>
    </row>
    <row r="41094" spans="53:56" ht="15" x14ac:dyDescent="0.25">
      <c r="BA41094" s="90" t="s">
        <v>45767</v>
      </c>
      <c r="BB41094" s="90" t="s">
        <v>1408</v>
      </c>
      <c r="BC41094" s="90" t="s">
        <v>45430</v>
      </c>
      <c r="BD41094" s="90"/>
    </row>
    <row r="41095" spans="53:56" ht="15" x14ac:dyDescent="0.25">
      <c r="BA41095" s="91" t="s">
        <v>45768</v>
      </c>
      <c r="BB41095" s="91" t="s">
        <v>1408</v>
      </c>
      <c r="BC41095" s="91" t="s">
        <v>45430</v>
      </c>
      <c r="BD41095" s="91"/>
    </row>
    <row r="41096" spans="53:56" ht="15" x14ac:dyDescent="0.25">
      <c r="BA41096" s="90" t="s">
        <v>45769</v>
      </c>
      <c r="BB41096" s="90" t="s">
        <v>1408</v>
      </c>
      <c r="BC41096" s="90" t="s">
        <v>45430</v>
      </c>
      <c r="BD41096" s="90"/>
    </row>
    <row r="41097" spans="53:56" ht="15" x14ac:dyDescent="0.25">
      <c r="BA41097" s="91" t="s">
        <v>45770</v>
      </c>
      <c r="BB41097" s="91" t="s">
        <v>1408</v>
      </c>
      <c r="BC41097" s="91" t="s">
        <v>45430</v>
      </c>
      <c r="BD41097" s="91"/>
    </row>
    <row r="41098" spans="53:56" ht="15" x14ac:dyDescent="0.25">
      <c r="BA41098" s="90" t="s">
        <v>45771</v>
      </c>
      <c r="BB41098" s="90" t="s">
        <v>1408</v>
      </c>
      <c r="BC41098" s="90" t="s">
        <v>45430</v>
      </c>
      <c r="BD41098" s="90"/>
    </row>
    <row r="41099" spans="53:56" ht="15" x14ac:dyDescent="0.25">
      <c r="BA41099" s="91" t="s">
        <v>45772</v>
      </c>
      <c r="BB41099" s="91" t="s">
        <v>1408</v>
      </c>
      <c r="BC41099" s="91" t="s">
        <v>45430</v>
      </c>
      <c r="BD41099" s="91"/>
    </row>
    <row r="41100" spans="53:56" ht="15" x14ac:dyDescent="0.25">
      <c r="BA41100" s="90" t="s">
        <v>45773</v>
      </c>
      <c r="BB41100" s="90" t="s">
        <v>1408</v>
      </c>
      <c r="BC41100" s="90" t="s">
        <v>45430</v>
      </c>
      <c r="BD41100" s="90"/>
    </row>
    <row r="41101" spans="53:56" ht="15" x14ac:dyDescent="0.25">
      <c r="BA41101" s="91" t="s">
        <v>45774</v>
      </c>
      <c r="BB41101" s="91" t="s">
        <v>1408</v>
      </c>
      <c r="BC41101" s="91" t="s">
        <v>45430</v>
      </c>
      <c r="BD41101" s="91"/>
    </row>
    <row r="41102" spans="53:56" ht="15" x14ac:dyDescent="0.25">
      <c r="BA41102" s="90" t="s">
        <v>45775</v>
      </c>
      <c r="BB41102" s="90" t="s">
        <v>1408</v>
      </c>
      <c r="BC41102" s="90" t="s">
        <v>45430</v>
      </c>
      <c r="BD41102" s="90"/>
    </row>
    <row r="41103" spans="53:56" ht="15" x14ac:dyDescent="0.25">
      <c r="BA41103" s="91" t="s">
        <v>45776</v>
      </c>
      <c r="BB41103" s="91" t="s">
        <v>1408</v>
      </c>
      <c r="BC41103" s="91" t="s">
        <v>45430</v>
      </c>
      <c r="BD41103" s="91"/>
    </row>
    <row r="41104" spans="53:56" ht="15" x14ac:dyDescent="0.25">
      <c r="BA41104" s="90" t="s">
        <v>45777</v>
      </c>
      <c r="BB41104" s="90" t="s">
        <v>1408</v>
      </c>
      <c r="BC41104" s="90" t="s">
        <v>45430</v>
      </c>
      <c r="BD41104" s="90"/>
    </row>
    <row r="41105" spans="53:56" ht="15" x14ac:dyDescent="0.25">
      <c r="BA41105" s="91" t="s">
        <v>45778</v>
      </c>
      <c r="BB41105" s="91" t="s">
        <v>1408</v>
      </c>
      <c r="BC41105" s="91" t="s">
        <v>45430</v>
      </c>
      <c r="BD41105" s="91"/>
    </row>
    <row r="41106" spans="53:56" ht="15" x14ac:dyDescent="0.25">
      <c r="BA41106" s="90" t="s">
        <v>45779</v>
      </c>
      <c r="BB41106" s="90" t="s">
        <v>1408</v>
      </c>
      <c r="BC41106" s="90" t="s">
        <v>45430</v>
      </c>
      <c r="BD41106" s="90"/>
    </row>
    <row r="41107" spans="53:56" ht="15" x14ac:dyDescent="0.25">
      <c r="BA41107" s="91" t="s">
        <v>45780</v>
      </c>
      <c r="BB41107" s="91" t="s">
        <v>1408</v>
      </c>
      <c r="BC41107" s="91" t="s">
        <v>45430</v>
      </c>
      <c r="BD41107" s="91"/>
    </row>
    <row r="41108" spans="53:56" ht="15" x14ac:dyDescent="0.25">
      <c r="BA41108" s="90" t="s">
        <v>45781</v>
      </c>
      <c r="BB41108" s="90" t="s">
        <v>1408</v>
      </c>
      <c r="BC41108" s="90" t="s">
        <v>45430</v>
      </c>
      <c r="BD41108" s="90"/>
    </row>
    <row r="41109" spans="53:56" ht="15" x14ac:dyDescent="0.25">
      <c r="BA41109" s="91" t="s">
        <v>45782</v>
      </c>
      <c r="BB41109" s="91" t="s">
        <v>1408</v>
      </c>
      <c r="BC41109" s="91" t="s">
        <v>45430</v>
      </c>
      <c r="BD41109" s="91"/>
    </row>
    <row r="41110" spans="53:56" ht="15" x14ac:dyDescent="0.25">
      <c r="BA41110" s="90" t="s">
        <v>45783</v>
      </c>
      <c r="BB41110" s="90" t="s">
        <v>1408</v>
      </c>
      <c r="BC41110" s="90" t="s">
        <v>45430</v>
      </c>
      <c r="BD41110" s="90"/>
    </row>
    <row r="41111" spans="53:56" ht="15" x14ac:dyDescent="0.25">
      <c r="BA41111" s="90" t="s">
        <v>45784</v>
      </c>
      <c r="BB41111" s="90" t="s">
        <v>1408</v>
      </c>
      <c r="BC41111" s="90" t="s">
        <v>45430</v>
      </c>
      <c r="BD41111" s="90"/>
    </row>
    <row r="41112" spans="53:56" ht="15" x14ac:dyDescent="0.25">
      <c r="BA41112" s="91" t="s">
        <v>45785</v>
      </c>
      <c r="BB41112" s="91" t="s">
        <v>1408</v>
      </c>
      <c r="BC41112" s="91" t="s">
        <v>45430</v>
      </c>
      <c r="BD41112" s="91"/>
    </row>
    <row r="41113" spans="53:56" ht="15" x14ac:dyDescent="0.25">
      <c r="BA41113" s="90" t="s">
        <v>45786</v>
      </c>
      <c r="BB41113" s="90" t="s">
        <v>1408</v>
      </c>
      <c r="BC41113" s="90" t="s">
        <v>45430</v>
      </c>
      <c r="BD41113" s="90"/>
    </row>
    <row r="41114" spans="53:56" ht="15" x14ac:dyDescent="0.25">
      <c r="BA41114" s="91" t="s">
        <v>45787</v>
      </c>
      <c r="BB41114" s="91" t="s">
        <v>1408</v>
      </c>
      <c r="BC41114" s="91" t="s">
        <v>45430</v>
      </c>
      <c r="BD41114" s="91"/>
    </row>
    <row r="41115" spans="53:56" ht="15" x14ac:dyDescent="0.25">
      <c r="BA41115" s="90" t="s">
        <v>45788</v>
      </c>
      <c r="BB41115" s="90" t="s">
        <v>1408</v>
      </c>
      <c r="BC41115" s="90" t="s">
        <v>45430</v>
      </c>
      <c r="BD41115" s="90"/>
    </row>
    <row r="41116" spans="53:56" ht="15" x14ac:dyDescent="0.25">
      <c r="BA41116" s="90" t="s">
        <v>45789</v>
      </c>
      <c r="BB41116" s="90" t="s">
        <v>1408</v>
      </c>
      <c r="BC41116" s="90" t="s">
        <v>45430</v>
      </c>
      <c r="BD41116" s="90"/>
    </row>
    <row r="41117" spans="53:56" ht="15" x14ac:dyDescent="0.25">
      <c r="BA41117" s="90" t="s">
        <v>45790</v>
      </c>
      <c r="BB41117" s="90" t="s">
        <v>1408</v>
      </c>
      <c r="BC41117" s="90" t="s">
        <v>45430</v>
      </c>
      <c r="BD41117" s="90"/>
    </row>
    <row r="41118" spans="53:56" ht="15" x14ac:dyDescent="0.25">
      <c r="BA41118" s="91" t="s">
        <v>45791</v>
      </c>
      <c r="BB41118" s="91" t="s">
        <v>1408</v>
      </c>
      <c r="BC41118" s="91" t="s">
        <v>45430</v>
      </c>
      <c r="BD41118" s="91"/>
    </row>
    <row r="41119" spans="53:56" ht="15" x14ac:dyDescent="0.25">
      <c r="BA41119" s="90" t="s">
        <v>45792</v>
      </c>
      <c r="BB41119" s="90" t="s">
        <v>1408</v>
      </c>
      <c r="BC41119" s="90" t="s">
        <v>45430</v>
      </c>
      <c r="BD41119" s="90"/>
    </row>
    <row r="41120" spans="53:56" ht="15" x14ac:dyDescent="0.25">
      <c r="BA41120" s="91" t="s">
        <v>45793</v>
      </c>
      <c r="BB41120" s="91" t="s">
        <v>1408</v>
      </c>
      <c r="BC41120" s="91" t="s">
        <v>45430</v>
      </c>
      <c r="BD41120" s="91"/>
    </row>
    <row r="41121" spans="53:56" ht="15" x14ac:dyDescent="0.25">
      <c r="BA41121" s="90" t="s">
        <v>45794</v>
      </c>
      <c r="BB41121" s="90" t="s">
        <v>1408</v>
      </c>
      <c r="BC41121" s="90" t="s">
        <v>45430</v>
      </c>
      <c r="BD41121" s="90"/>
    </row>
    <row r="41122" spans="53:56" ht="15" x14ac:dyDescent="0.25">
      <c r="BA41122" s="91" t="s">
        <v>45795</v>
      </c>
      <c r="BB41122" s="91" t="s">
        <v>1408</v>
      </c>
      <c r="BC41122" s="91" t="s">
        <v>45430</v>
      </c>
      <c r="BD41122" s="91"/>
    </row>
    <row r="41123" spans="53:56" ht="15" x14ac:dyDescent="0.25">
      <c r="BA41123" s="90" t="s">
        <v>45796</v>
      </c>
      <c r="BB41123" s="90" t="s">
        <v>1408</v>
      </c>
      <c r="BC41123" s="90" t="s">
        <v>45430</v>
      </c>
      <c r="BD41123" s="90"/>
    </row>
    <row r="41124" spans="53:56" ht="15" x14ac:dyDescent="0.25">
      <c r="BA41124" s="91" t="s">
        <v>45797</v>
      </c>
      <c r="BB41124" s="91" t="s">
        <v>1408</v>
      </c>
      <c r="BC41124" s="91" t="s">
        <v>45430</v>
      </c>
      <c r="BD41124" s="91"/>
    </row>
    <row r="41125" spans="53:56" ht="15" x14ac:dyDescent="0.25">
      <c r="BA41125" s="90" t="s">
        <v>45798</v>
      </c>
      <c r="BB41125" s="90" t="s">
        <v>1408</v>
      </c>
      <c r="BC41125" s="90" t="s">
        <v>45430</v>
      </c>
      <c r="BD41125" s="90"/>
    </row>
    <row r="41126" spans="53:56" ht="15" x14ac:dyDescent="0.25">
      <c r="BA41126" s="91" t="s">
        <v>45799</v>
      </c>
      <c r="BB41126" s="91" t="s">
        <v>1408</v>
      </c>
      <c r="BC41126" s="91" t="s">
        <v>45430</v>
      </c>
      <c r="BD41126" s="91"/>
    </row>
    <row r="41127" spans="53:56" ht="15" x14ac:dyDescent="0.25">
      <c r="BA41127" s="90" t="s">
        <v>45800</v>
      </c>
      <c r="BB41127" s="90" t="s">
        <v>1408</v>
      </c>
      <c r="BC41127" s="90" t="s">
        <v>45430</v>
      </c>
      <c r="BD41127" s="90"/>
    </row>
    <row r="41128" spans="53:56" ht="15" x14ac:dyDescent="0.25">
      <c r="BA41128" s="91" t="s">
        <v>45801</v>
      </c>
      <c r="BB41128" s="91" t="s">
        <v>1408</v>
      </c>
      <c r="BC41128" s="91" t="s">
        <v>45430</v>
      </c>
      <c r="BD41128" s="91"/>
    </row>
    <row r="41129" spans="53:56" ht="15" x14ac:dyDescent="0.25">
      <c r="BA41129" s="90" t="s">
        <v>45802</v>
      </c>
      <c r="BB41129" s="90" t="s">
        <v>1408</v>
      </c>
      <c r="BC41129" s="90" t="s">
        <v>45430</v>
      </c>
      <c r="BD41129" s="90"/>
    </row>
    <row r="41130" spans="53:56" ht="15" x14ac:dyDescent="0.25">
      <c r="BA41130" s="91" t="s">
        <v>45803</v>
      </c>
      <c r="BB41130" s="91" t="s">
        <v>1408</v>
      </c>
      <c r="BC41130" s="91" t="s">
        <v>45430</v>
      </c>
      <c r="BD41130" s="91"/>
    </row>
    <row r="41131" spans="53:56" ht="15" x14ac:dyDescent="0.25">
      <c r="BA41131" s="90" t="s">
        <v>45804</v>
      </c>
      <c r="BB41131" s="90" t="s">
        <v>1408</v>
      </c>
      <c r="BC41131" s="90" t="s">
        <v>45430</v>
      </c>
      <c r="BD41131" s="90"/>
    </row>
    <row r="41132" spans="53:56" ht="15" x14ac:dyDescent="0.25">
      <c r="BA41132" s="91" t="s">
        <v>45805</v>
      </c>
      <c r="BB41132" s="91" t="s">
        <v>1408</v>
      </c>
      <c r="BC41132" s="91" t="s">
        <v>45430</v>
      </c>
      <c r="BD41132" s="91"/>
    </row>
    <row r="41133" spans="53:56" ht="15" x14ac:dyDescent="0.25">
      <c r="BA41133" s="90" t="s">
        <v>45806</v>
      </c>
      <c r="BB41133" s="90" t="s">
        <v>1408</v>
      </c>
      <c r="BC41133" s="90" t="s">
        <v>45430</v>
      </c>
      <c r="BD41133" s="90"/>
    </row>
    <row r="41134" spans="53:56" ht="15" x14ac:dyDescent="0.25">
      <c r="BA41134" s="91" t="s">
        <v>45807</v>
      </c>
      <c r="BB41134" s="91" t="s">
        <v>1408</v>
      </c>
      <c r="BC41134" s="91" t="s">
        <v>45430</v>
      </c>
      <c r="BD41134" s="91"/>
    </row>
    <row r="41135" spans="53:56" ht="15" x14ac:dyDescent="0.25">
      <c r="BA41135" s="90" t="s">
        <v>45808</v>
      </c>
      <c r="BB41135" s="90" t="s">
        <v>1408</v>
      </c>
      <c r="BC41135" s="90" t="s">
        <v>45430</v>
      </c>
      <c r="BD41135" s="90"/>
    </row>
    <row r="41136" spans="53:56" ht="15" x14ac:dyDescent="0.25">
      <c r="BA41136" s="91" t="s">
        <v>45809</v>
      </c>
      <c r="BB41136" s="91" t="s">
        <v>1408</v>
      </c>
      <c r="BC41136" s="91" t="s">
        <v>45430</v>
      </c>
      <c r="BD41136" s="91"/>
    </row>
    <row r="41137" spans="53:56" ht="15" x14ac:dyDescent="0.25">
      <c r="BA41137" s="90" t="s">
        <v>45810</v>
      </c>
      <c r="BB41137" s="90" t="s">
        <v>1408</v>
      </c>
      <c r="BC41137" s="90" t="s">
        <v>45430</v>
      </c>
      <c r="BD41137" s="90"/>
    </row>
    <row r="41138" spans="53:56" ht="15" x14ac:dyDescent="0.25">
      <c r="BA41138" s="91" t="s">
        <v>45811</v>
      </c>
      <c r="BB41138" s="91" t="s">
        <v>1408</v>
      </c>
      <c r="BC41138" s="91" t="s">
        <v>45430</v>
      </c>
      <c r="BD41138" s="91"/>
    </row>
    <row r="41139" spans="53:56" ht="15" x14ac:dyDescent="0.25">
      <c r="BA41139" s="90" t="s">
        <v>45812</v>
      </c>
      <c r="BB41139" s="90" t="s">
        <v>1408</v>
      </c>
      <c r="BC41139" s="90" t="s">
        <v>45430</v>
      </c>
      <c r="BD41139" s="90"/>
    </row>
    <row r="41140" spans="53:56" ht="15" x14ac:dyDescent="0.25">
      <c r="BA41140" s="91" t="s">
        <v>45813</v>
      </c>
      <c r="BB41140" s="91" t="s">
        <v>1408</v>
      </c>
      <c r="BC41140" s="91" t="s">
        <v>45430</v>
      </c>
      <c r="BD41140" s="91"/>
    </row>
    <row r="41141" spans="53:56" ht="15" x14ac:dyDescent="0.25">
      <c r="BA41141" s="90" t="s">
        <v>45814</v>
      </c>
      <c r="BB41141" s="90" t="s">
        <v>1408</v>
      </c>
      <c r="BC41141" s="90" t="s">
        <v>45430</v>
      </c>
      <c r="BD41141" s="90"/>
    </row>
    <row r="41142" spans="53:56" ht="15" x14ac:dyDescent="0.25">
      <c r="BA41142" s="91" t="s">
        <v>45815</v>
      </c>
      <c r="BB41142" s="91" t="s">
        <v>1408</v>
      </c>
      <c r="BC41142" s="91" t="s">
        <v>45816</v>
      </c>
      <c r="BD41142" s="91"/>
    </row>
    <row r="41143" spans="53:56" ht="15" x14ac:dyDescent="0.25">
      <c r="BA41143" s="90" t="s">
        <v>45817</v>
      </c>
      <c r="BB41143" s="90" t="s">
        <v>1408</v>
      </c>
      <c r="BC41143" s="90" t="s">
        <v>45816</v>
      </c>
      <c r="BD41143" s="90"/>
    </row>
    <row r="41144" spans="53:56" ht="15" x14ac:dyDescent="0.25">
      <c r="BA41144" s="91" t="s">
        <v>45818</v>
      </c>
      <c r="BB41144" s="91" t="s">
        <v>1408</v>
      </c>
      <c r="BC41144" s="91" t="s">
        <v>45430</v>
      </c>
      <c r="BD41144" s="91"/>
    </row>
    <row r="41145" spans="53:56" ht="15" x14ac:dyDescent="0.25">
      <c r="BA41145" s="90" t="s">
        <v>45819</v>
      </c>
      <c r="BB41145" s="90" t="s">
        <v>1408</v>
      </c>
      <c r="BC41145" s="90" t="s">
        <v>45430</v>
      </c>
      <c r="BD41145" s="90"/>
    </row>
    <row r="41146" spans="53:56" ht="15" x14ac:dyDescent="0.25">
      <c r="BA41146" s="91" t="s">
        <v>45820</v>
      </c>
      <c r="BB41146" s="91" t="s">
        <v>1408</v>
      </c>
      <c r="BC41146" s="91" t="s">
        <v>45430</v>
      </c>
      <c r="BD41146" s="91"/>
    </row>
    <row r="41147" spans="53:56" ht="15" x14ac:dyDescent="0.25">
      <c r="BA41147" s="91" t="s">
        <v>45821</v>
      </c>
      <c r="BB41147" s="91" t="s">
        <v>1408</v>
      </c>
      <c r="BC41147" s="91" t="s">
        <v>45430</v>
      </c>
      <c r="BD41147" s="91"/>
    </row>
    <row r="41148" spans="53:56" ht="15" x14ac:dyDescent="0.25">
      <c r="BA41148" s="90" t="s">
        <v>45822</v>
      </c>
      <c r="BB41148" s="90" t="s">
        <v>1408</v>
      </c>
      <c r="BC41148" s="90" t="s">
        <v>45430</v>
      </c>
      <c r="BD41148" s="90"/>
    </row>
    <row r="41149" spans="53:56" ht="15" x14ac:dyDescent="0.25">
      <c r="BA41149" s="91" t="s">
        <v>45823</v>
      </c>
      <c r="BB41149" s="91" t="s">
        <v>1408</v>
      </c>
      <c r="BC41149" s="91" t="s">
        <v>45430</v>
      </c>
      <c r="BD41149" s="91"/>
    </row>
    <row r="41150" spans="53:56" ht="15" x14ac:dyDescent="0.25">
      <c r="BA41150" s="90" t="s">
        <v>45824</v>
      </c>
      <c r="BB41150" s="90" t="s">
        <v>1408</v>
      </c>
      <c r="BC41150" s="90" t="s">
        <v>45430</v>
      </c>
      <c r="BD41150" s="90"/>
    </row>
    <row r="41151" spans="53:56" ht="15" x14ac:dyDescent="0.25">
      <c r="BA41151" s="91" t="s">
        <v>45825</v>
      </c>
      <c r="BB41151" s="91" t="s">
        <v>1408</v>
      </c>
      <c r="BC41151" s="91" t="s">
        <v>45430</v>
      </c>
      <c r="BD41151" s="91"/>
    </row>
    <row r="41152" spans="53:56" ht="15" x14ac:dyDescent="0.25">
      <c r="BA41152" s="90" t="s">
        <v>45826</v>
      </c>
      <c r="BB41152" s="90" t="s">
        <v>1408</v>
      </c>
      <c r="BC41152" s="90" t="s">
        <v>45430</v>
      </c>
      <c r="BD41152" s="90"/>
    </row>
    <row r="41153" spans="53:56" ht="15" x14ac:dyDescent="0.25">
      <c r="BA41153" s="91" t="s">
        <v>45827</v>
      </c>
      <c r="BB41153" s="91" t="s">
        <v>1408</v>
      </c>
      <c r="BC41153" s="91" t="s">
        <v>45430</v>
      </c>
      <c r="BD41153" s="91"/>
    </row>
    <row r="41154" spans="53:56" ht="15" x14ac:dyDescent="0.25">
      <c r="BA41154" s="90" t="s">
        <v>45828</v>
      </c>
      <c r="BB41154" s="90" t="s">
        <v>1408</v>
      </c>
      <c r="BC41154" s="90" t="s">
        <v>45430</v>
      </c>
      <c r="BD41154" s="90"/>
    </row>
    <row r="41155" spans="53:56" ht="15" x14ac:dyDescent="0.25">
      <c r="BA41155" s="91" t="s">
        <v>45829</v>
      </c>
      <c r="BB41155" s="91" t="s">
        <v>1408</v>
      </c>
      <c r="BC41155" s="91" t="s">
        <v>45430</v>
      </c>
      <c r="BD41155" s="91"/>
    </row>
    <row r="41156" spans="53:56" ht="15" x14ac:dyDescent="0.25">
      <c r="BA41156" s="90" t="s">
        <v>45830</v>
      </c>
      <c r="BB41156" s="90" t="s">
        <v>1408</v>
      </c>
      <c r="BC41156" s="90" t="s">
        <v>45430</v>
      </c>
      <c r="BD41156" s="90"/>
    </row>
    <row r="41157" spans="53:56" ht="15" x14ac:dyDescent="0.25">
      <c r="BA41157" s="91" t="s">
        <v>45831</v>
      </c>
      <c r="BB41157" s="91" t="s">
        <v>1408</v>
      </c>
      <c r="BC41157" s="91" t="s">
        <v>45430</v>
      </c>
      <c r="BD41157" s="91"/>
    </row>
    <row r="41158" spans="53:56" ht="15" x14ac:dyDescent="0.25">
      <c r="BA41158" s="91" t="s">
        <v>45832</v>
      </c>
      <c r="BB41158" s="91" t="s">
        <v>1408</v>
      </c>
      <c r="BC41158" s="91" t="s">
        <v>45430</v>
      </c>
      <c r="BD41158" s="91"/>
    </row>
    <row r="41159" spans="53:56" ht="15" x14ac:dyDescent="0.25">
      <c r="BA41159" s="90" t="s">
        <v>45833</v>
      </c>
      <c r="BB41159" s="90" t="s">
        <v>1408</v>
      </c>
      <c r="BC41159" s="90" t="s">
        <v>45430</v>
      </c>
      <c r="BD41159" s="90"/>
    </row>
    <row r="41160" spans="53:56" ht="15" x14ac:dyDescent="0.25">
      <c r="BA41160" s="91" t="s">
        <v>45834</v>
      </c>
      <c r="BB41160" s="91" t="s">
        <v>1408</v>
      </c>
      <c r="BC41160" s="91" t="s">
        <v>45430</v>
      </c>
      <c r="BD41160" s="91"/>
    </row>
    <row r="41161" spans="53:56" ht="15" x14ac:dyDescent="0.25">
      <c r="BA41161" s="90" t="s">
        <v>45835</v>
      </c>
      <c r="BB41161" s="90" t="s">
        <v>1408</v>
      </c>
      <c r="BC41161" s="90" t="s">
        <v>45430</v>
      </c>
      <c r="BD41161" s="90"/>
    </row>
    <row r="41162" spans="53:56" ht="15" x14ac:dyDescent="0.25">
      <c r="BA41162" s="90" t="s">
        <v>45836</v>
      </c>
      <c r="BB41162" s="90" t="s">
        <v>1408</v>
      </c>
      <c r="BC41162" s="90" t="s">
        <v>45430</v>
      </c>
      <c r="BD41162" s="90"/>
    </row>
    <row r="41163" spans="53:56" ht="15" x14ac:dyDescent="0.25">
      <c r="BA41163" s="91" t="s">
        <v>45837</v>
      </c>
      <c r="BB41163" s="91" t="s">
        <v>1408</v>
      </c>
      <c r="BC41163" s="91" t="s">
        <v>45430</v>
      </c>
      <c r="BD41163" s="91"/>
    </row>
    <row r="41164" spans="53:56" ht="15" x14ac:dyDescent="0.25">
      <c r="BA41164" s="90" t="s">
        <v>45838</v>
      </c>
      <c r="BB41164" s="90" t="s">
        <v>1408</v>
      </c>
      <c r="BC41164" s="90" t="s">
        <v>45430</v>
      </c>
      <c r="BD41164" s="90"/>
    </row>
    <row r="41165" spans="53:56" ht="15" x14ac:dyDescent="0.25">
      <c r="BA41165" s="91" t="s">
        <v>45839</v>
      </c>
      <c r="BB41165" s="91" t="s">
        <v>1408</v>
      </c>
      <c r="BC41165" s="91" t="s">
        <v>45430</v>
      </c>
      <c r="BD41165" s="91"/>
    </row>
    <row r="41166" spans="53:56" ht="15" x14ac:dyDescent="0.25">
      <c r="BA41166" s="91" t="s">
        <v>45840</v>
      </c>
      <c r="BB41166" s="91" t="s">
        <v>1408</v>
      </c>
      <c r="BC41166" s="91" t="s">
        <v>45430</v>
      </c>
      <c r="BD41166" s="91"/>
    </row>
    <row r="41167" spans="53:56" ht="15" x14ac:dyDescent="0.25">
      <c r="BA41167" s="90" t="s">
        <v>45841</v>
      </c>
      <c r="BB41167" s="90" t="s">
        <v>1408</v>
      </c>
      <c r="BC41167" s="90" t="s">
        <v>45430</v>
      </c>
      <c r="BD41167" s="90"/>
    </row>
    <row r="41168" spans="53:56" ht="15" x14ac:dyDescent="0.25">
      <c r="BA41168" s="91" t="s">
        <v>45842</v>
      </c>
      <c r="BB41168" s="91" t="s">
        <v>1408</v>
      </c>
      <c r="BC41168" s="91" t="s">
        <v>45430</v>
      </c>
      <c r="BD41168" s="91"/>
    </row>
    <row r="41169" spans="53:56" ht="15" x14ac:dyDescent="0.25">
      <c r="BA41169" s="90" t="s">
        <v>45843</v>
      </c>
      <c r="BB41169" s="90" t="s">
        <v>1408</v>
      </c>
      <c r="BC41169" s="90" t="s">
        <v>45430</v>
      </c>
      <c r="BD41169" s="90"/>
    </row>
    <row r="41170" spans="53:56" ht="15" x14ac:dyDescent="0.25">
      <c r="BA41170" s="91" t="s">
        <v>45844</v>
      </c>
      <c r="BB41170" s="91" t="s">
        <v>1408</v>
      </c>
      <c r="BC41170" s="91" t="s">
        <v>45430</v>
      </c>
      <c r="BD41170" s="91"/>
    </row>
    <row r="41171" spans="53:56" ht="15" x14ac:dyDescent="0.25">
      <c r="BA41171" s="91" t="s">
        <v>45845</v>
      </c>
      <c r="BB41171" s="91" t="s">
        <v>1408</v>
      </c>
      <c r="BC41171" s="91" t="s">
        <v>45430</v>
      </c>
      <c r="BD41171" s="91"/>
    </row>
    <row r="41172" spans="53:56" ht="15" x14ac:dyDescent="0.25">
      <c r="BA41172" s="90" t="s">
        <v>45846</v>
      </c>
      <c r="BB41172" s="90" t="s">
        <v>1408</v>
      </c>
      <c r="BC41172" s="90" t="s">
        <v>45430</v>
      </c>
      <c r="BD41172" s="90"/>
    </row>
    <row r="41173" spans="53:56" ht="15" x14ac:dyDescent="0.25">
      <c r="BA41173" s="91" t="s">
        <v>45847</v>
      </c>
      <c r="BB41173" s="91" t="s">
        <v>1408</v>
      </c>
      <c r="BC41173" s="91" t="s">
        <v>45816</v>
      </c>
      <c r="BD41173" s="91"/>
    </row>
    <row r="41174" spans="53:56" ht="15" x14ac:dyDescent="0.25">
      <c r="BA41174" s="90" t="s">
        <v>45848</v>
      </c>
      <c r="BB41174" s="90" t="s">
        <v>1408</v>
      </c>
      <c r="BC41174" s="90" t="s">
        <v>45816</v>
      </c>
      <c r="BD41174" s="90"/>
    </row>
    <row r="41175" spans="53:56" ht="15" x14ac:dyDescent="0.25">
      <c r="BA41175" s="91" t="s">
        <v>45849</v>
      </c>
      <c r="BB41175" s="91" t="s">
        <v>1408</v>
      </c>
      <c r="BC41175" s="91" t="s">
        <v>45816</v>
      </c>
      <c r="BD41175" s="91"/>
    </row>
    <row r="41176" spans="53:56" ht="15" x14ac:dyDescent="0.25">
      <c r="BA41176" s="90" t="s">
        <v>45850</v>
      </c>
      <c r="BB41176" s="90" t="s">
        <v>1408</v>
      </c>
      <c r="BC41176" s="90" t="s">
        <v>45816</v>
      </c>
      <c r="BD41176" s="90"/>
    </row>
    <row r="41177" spans="53:56" ht="15" x14ac:dyDescent="0.25">
      <c r="BA41177" s="90" t="s">
        <v>45851</v>
      </c>
      <c r="BB41177" s="90" t="s">
        <v>1408</v>
      </c>
      <c r="BC41177" s="90" t="s">
        <v>45816</v>
      </c>
      <c r="BD41177" s="90"/>
    </row>
    <row r="41178" spans="53:56" ht="15" x14ac:dyDescent="0.25">
      <c r="BA41178" s="91" t="s">
        <v>45852</v>
      </c>
      <c r="BB41178" s="91" t="s">
        <v>1408</v>
      </c>
      <c r="BC41178" s="91" t="s">
        <v>45816</v>
      </c>
      <c r="BD41178" s="91"/>
    </row>
    <row r="41179" spans="53:56" ht="15" x14ac:dyDescent="0.25">
      <c r="BA41179" s="90" t="s">
        <v>45853</v>
      </c>
      <c r="BB41179" s="90" t="s">
        <v>1408</v>
      </c>
      <c r="BC41179" s="90" t="s">
        <v>45430</v>
      </c>
      <c r="BD41179" s="90"/>
    </row>
    <row r="41180" spans="53:56" ht="15" x14ac:dyDescent="0.25">
      <c r="BA41180" s="91" t="s">
        <v>45854</v>
      </c>
      <c r="BB41180" s="91" t="s">
        <v>1408</v>
      </c>
      <c r="BC41180" s="91" t="s">
        <v>45430</v>
      </c>
      <c r="BD41180" s="91"/>
    </row>
    <row r="41181" spans="53:56" ht="15" x14ac:dyDescent="0.25">
      <c r="BA41181" s="91" t="s">
        <v>45855</v>
      </c>
      <c r="BB41181" s="91" t="s">
        <v>1408</v>
      </c>
      <c r="BC41181" s="91" t="s">
        <v>45430</v>
      </c>
      <c r="BD41181" s="91"/>
    </row>
    <row r="41182" spans="53:56" ht="15" x14ac:dyDescent="0.25">
      <c r="BA41182" s="90" t="s">
        <v>45856</v>
      </c>
      <c r="BB41182" s="90" t="s">
        <v>1408</v>
      </c>
      <c r="BC41182" s="90" t="s">
        <v>45430</v>
      </c>
      <c r="BD41182" s="90"/>
    </row>
    <row r="41183" spans="53:56" ht="15" x14ac:dyDescent="0.25">
      <c r="BA41183" s="91" t="s">
        <v>45857</v>
      </c>
      <c r="BB41183" s="91" t="s">
        <v>1408</v>
      </c>
      <c r="BC41183" s="91" t="s">
        <v>45430</v>
      </c>
      <c r="BD41183" s="91"/>
    </row>
    <row r="41184" spans="53:56" ht="15" x14ac:dyDescent="0.25">
      <c r="BA41184" s="90" t="s">
        <v>45858</v>
      </c>
      <c r="BB41184" s="90" t="s">
        <v>1408</v>
      </c>
      <c r="BC41184" s="90" t="s">
        <v>45430</v>
      </c>
      <c r="BD41184" s="90"/>
    </row>
    <row r="41185" spans="53:56" ht="15" x14ac:dyDescent="0.25">
      <c r="BA41185" s="90" t="s">
        <v>45859</v>
      </c>
      <c r="BB41185" s="90" t="s">
        <v>1408</v>
      </c>
      <c r="BC41185" s="90" t="s">
        <v>45430</v>
      </c>
      <c r="BD41185" s="90"/>
    </row>
    <row r="41186" spans="53:56" ht="15" x14ac:dyDescent="0.25">
      <c r="BA41186" s="91" t="s">
        <v>45860</v>
      </c>
      <c r="BB41186" s="91" t="s">
        <v>1408</v>
      </c>
      <c r="BC41186" s="91" t="s">
        <v>45430</v>
      </c>
      <c r="BD41186" s="91"/>
    </row>
    <row r="41187" spans="53:56" ht="15" x14ac:dyDescent="0.25">
      <c r="BA41187" s="91" t="s">
        <v>45861</v>
      </c>
      <c r="BB41187" s="91" t="s">
        <v>1408</v>
      </c>
      <c r="BC41187" s="91" t="s">
        <v>45816</v>
      </c>
      <c r="BD41187" s="91"/>
    </row>
    <row r="41188" spans="53:56" ht="15" x14ac:dyDescent="0.25">
      <c r="BA41188" s="90" t="s">
        <v>45862</v>
      </c>
      <c r="BB41188" s="90" t="s">
        <v>1408</v>
      </c>
      <c r="BC41188" s="90" t="s">
        <v>45430</v>
      </c>
      <c r="BD41188" s="90"/>
    </row>
    <row r="41189" spans="53:56" ht="15" x14ac:dyDescent="0.25">
      <c r="BA41189" s="91" t="s">
        <v>45863</v>
      </c>
      <c r="BB41189" s="91" t="s">
        <v>1408</v>
      </c>
      <c r="BC41189" s="91" t="s">
        <v>45430</v>
      </c>
      <c r="BD41189" s="91"/>
    </row>
    <row r="41190" spans="53:56" ht="15" x14ac:dyDescent="0.25">
      <c r="BA41190" s="91" t="s">
        <v>45864</v>
      </c>
      <c r="BB41190" s="91" t="s">
        <v>1408</v>
      </c>
      <c r="BC41190" s="91" t="s">
        <v>45430</v>
      </c>
      <c r="BD41190" s="91"/>
    </row>
    <row r="41191" spans="53:56" ht="15" x14ac:dyDescent="0.25">
      <c r="BA41191" s="90" t="s">
        <v>45865</v>
      </c>
      <c r="BB41191" s="90" t="s">
        <v>1408</v>
      </c>
      <c r="BC41191" s="90" t="s">
        <v>45430</v>
      </c>
      <c r="BD41191" s="90"/>
    </row>
    <row r="41192" spans="53:56" ht="15" x14ac:dyDescent="0.25">
      <c r="BA41192" s="91" t="s">
        <v>45866</v>
      </c>
      <c r="BB41192" s="91" t="s">
        <v>1408</v>
      </c>
      <c r="BC41192" s="91" t="s">
        <v>45430</v>
      </c>
      <c r="BD41192" s="91"/>
    </row>
    <row r="41193" spans="53:56" ht="15" x14ac:dyDescent="0.25">
      <c r="BA41193" s="90" t="s">
        <v>45867</v>
      </c>
      <c r="BB41193" s="90" t="s">
        <v>1408</v>
      </c>
      <c r="BC41193" s="90" t="s">
        <v>45430</v>
      </c>
      <c r="BD41193" s="90"/>
    </row>
    <row r="41194" spans="53:56" ht="15" x14ac:dyDescent="0.25">
      <c r="BA41194" s="91" t="s">
        <v>45868</v>
      </c>
      <c r="BB41194" s="91" t="s">
        <v>1408</v>
      </c>
      <c r="BC41194" s="91" t="s">
        <v>45430</v>
      </c>
      <c r="BD41194" s="91"/>
    </row>
    <row r="41195" spans="53:56" ht="15" x14ac:dyDescent="0.25">
      <c r="BA41195" s="90" t="s">
        <v>45869</v>
      </c>
      <c r="BB41195" s="90" t="s">
        <v>1408</v>
      </c>
      <c r="BC41195" s="90" t="s">
        <v>45430</v>
      </c>
      <c r="BD41195" s="90"/>
    </row>
    <row r="41196" spans="53:56" ht="15" x14ac:dyDescent="0.25">
      <c r="BA41196" s="90" t="s">
        <v>45870</v>
      </c>
      <c r="BB41196" s="90" t="s">
        <v>1408</v>
      </c>
      <c r="BC41196" s="90" t="s">
        <v>45430</v>
      </c>
      <c r="BD41196" s="90"/>
    </row>
    <row r="41197" spans="53:56" ht="15" x14ac:dyDescent="0.25">
      <c r="BA41197" s="91" t="s">
        <v>45871</v>
      </c>
      <c r="BB41197" s="91" t="s">
        <v>1408</v>
      </c>
      <c r="BC41197" s="91" t="s">
        <v>45430</v>
      </c>
      <c r="BD41197" s="91"/>
    </row>
    <row r="41198" spans="53:56" ht="15" x14ac:dyDescent="0.25">
      <c r="BA41198" s="90" t="s">
        <v>45872</v>
      </c>
      <c r="BB41198" s="90" t="s">
        <v>1408</v>
      </c>
      <c r="BC41198" s="90" t="s">
        <v>45430</v>
      </c>
      <c r="BD41198" s="90"/>
    </row>
    <row r="41199" spans="53:56" ht="15" x14ac:dyDescent="0.25">
      <c r="BA41199" s="91" t="s">
        <v>45873</v>
      </c>
      <c r="BB41199" s="91" t="s">
        <v>1408</v>
      </c>
      <c r="BC41199" s="91" t="s">
        <v>45430</v>
      </c>
      <c r="BD41199" s="91"/>
    </row>
    <row r="41200" spans="53:56" ht="15" x14ac:dyDescent="0.25">
      <c r="BA41200" s="90" t="s">
        <v>45874</v>
      </c>
      <c r="BB41200" s="90" t="s">
        <v>1408</v>
      </c>
      <c r="BC41200" s="90" t="s">
        <v>45430</v>
      </c>
      <c r="BD41200" s="90"/>
    </row>
    <row r="41201" spans="53:56" ht="15" x14ac:dyDescent="0.25">
      <c r="BA41201" s="91" t="s">
        <v>45875</v>
      </c>
      <c r="BB41201" s="91" t="s">
        <v>1408</v>
      </c>
      <c r="BC41201" s="91" t="s">
        <v>45430</v>
      </c>
      <c r="BD41201" s="91"/>
    </row>
    <row r="41202" spans="53:56" ht="15" x14ac:dyDescent="0.25">
      <c r="BA41202" s="91" t="s">
        <v>45876</v>
      </c>
      <c r="BB41202" s="91" t="s">
        <v>1408</v>
      </c>
      <c r="BC41202" s="91" t="s">
        <v>45430</v>
      </c>
      <c r="BD41202" s="91"/>
    </row>
    <row r="41203" spans="53:56" ht="15" x14ac:dyDescent="0.25">
      <c r="BA41203" s="90" t="s">
        <v>45877</v>
      </c>
      <c r="BB41203" s="90" t="s">
        <v>1408</v>
      </c>
      <c r="BC41203" s="90" t="s">
        <v>45430</v>
      </c>
      <c r="BD41203" s="90"/>
    </row>
    <row r="41204" spans="53:56" ht="15" x14ac:dyDescent="0.25">
      <c r="BA41204" s="91" t="s">
        <v>45878</v>
      </c>
      <c r="BB41204" s="91" t="s">
        <v>1408</v>
      </c>
      <c r="BC41204" s="91" t="s">
        <v>45430</v>
      </c>
      <c r="BD41204" s="91"/>
    </row>
    <row r="41205" spans="53:56" ht="15" x14ac:dyDescent="0.25">
      <c r="BA41205" s="90" t="s">
        <v>45879</v>
      </c>
      <c r="BB41205" s="90" t="s">
        <v>1408</v>
      </c>
      <c r="BC41205" s="90" t="s">
        <v>45430</v>
      </c>
      <c r="BD41205" s="90"/>
    </row>
    <row r="41206" spans="53:56" ht="15" x14ac:dyDescent="0.25">
      <c r="BA41206" s="91" t="s">
        <v>45880</v>
      </c>
      <c r="BB41206" s="91" t="s">
        <v>1408</v>
      </c>
      <c r="BC41206" s="91" t="s">
        <v>45430</v>
      </c>
      <c r="BD41206" s="91"/>
    </row>
    <row r="41207" spans="53:56" ht="15" x14ac:dyDescent="0.25">
      <c r="BA41207" s="90" t="s">
        <v>45881</v>
      </c>
      <c r="BB41207" s="90" t="s">
        <v>1408</v>
      </c>
      <c r="BC41207" s="90" t="s">
        <v>45430</v>
      </c>
      <c r="BD41207" s="90"/>
    </row>
    <row r="41208" spans="53:56" ht="15" x14ac:dyDescent="0.25">
      <c r="BA41208" s="90" t="s">
        <v>45882</v>
      </c>
      <c r="BB41208" s="90" t="s">
        <v>1408</v>
      </c>
      <c r="BC41208" s="90" t="s">
        <v>45430</v>
      </c>
      <c r="BD41208" s="90"/>
    </row>
    <row r="41209" spans="53:56" ht="15" x14ac:dyDescent="0.25">
      <c r="BA41209" s="91" t="s">
        <v>45883</v>
      </c>
      <c r="BB41209" s="91" t="s">
        <v>1408</v>
      </c>
      <c r="BC41209" s="91" t="s">
        <v>45430</v>
      </c>
      <c r="BD41209" s="91"/>
    </row>
    <row r="41210" spans="53:56" ht="15" x14ac:dyDescent="0.25">
      <c r="BA41210" s="90" t="s">
        <v>45884</v>
      </c>
      <c r="BB41210" s="90" t="s">
        <v>1408</v>
      </c>
      <c r="BC41210" s="90" t="s">
        <v>45430</v>
      </c>
      <c r="BD41210" s="90"/>
    </row>
    <row r="41211" spans="53:56" ht="15" x14ac:dyDescent="0.25">
      <c r="BA41211" s="91" t="s">
        <v>45885</v>
      </c>
      <c r="BB41211" s="91" t="s">
        <v>1408</v>
      </c>
      <c r="BC41211" s="91" t="s">
        <v>45430</v>
      </c>
      <c r="BD41211" s="91"/>
    </row>
    <row r="41212" spans="53:56" ht="15" x14ac:dyDescent="0.25">
      <c r="BA41212" s="91" t="s">
        <v>45886</v>
      </c>
      <c r="BB41212" s="91" t="s">
        <v>1408</v>
      </c>
      <c r="BC41212" s="91" t="s">
        <v>45430</v>
      </c>
      <c r="BD41212" s="91"/>
    </row>
    <row r="41213" spans="53:56" ht="15" x14ac:dyDescent="0.25">
      <c r="BA41213" s="90" t="s">
        <v>45887</v>
      </c>
      <c r="BB41213" s="90" t="s">
        <v>1408</v>
      </c>
      <c r="BC41213" s="90" t="s">
        <v>45430</v>
      </c>
      <c r="BD41213" s="90"/>
    </row>
    <row r="41214" spans="53:56" ht="15" x14ac:dyDescent="0.25">
      <c r="BA41214" s="91" t="s">
        <v>45888</v>
      </c>
      <c r="BB41214" s="91" t="s">
        <v>1408</v>
      </c>
      <c r="BC41214" s="91" t="s">
        <v>45430</v>
      </c>
      <c r="BD41214" s="91"/>
    </row>
    <row r="41215" spans="53:56" ht="15" x14ac:dyDescent="0.25">
      <c r="BA41215" s="90" t="s">
        <v>45889</v>
      </c>
      <c r="BB41215" s="90" t="s">
        <v>1408</v>
      </c>
      <c r="BC41215" s="90" t="s">
        <v>45430</v>
      </c>
      <c r="BD41215" s="90"/>
    </row>
    <row r="41216" spans="53:56" ht="15" x14ac:dyDescent="0.25">
      <c r="BA41216" s="91" t="s">
        <v>45890</v>
      </c>
      <c r="BB41216" s="91" t="s">
        <v>1408</v>
      </c>
      <c r="BC41216" s="91" t="s">
        <v>45430</v>
      </c>
      <c r="BD41216" s="91"/>
    </row>
    <row r="41217" spans="53:56" ht="15" x14ac:dyDescent="0.25">
      <c r="BA41217" s="90" t="s">
        <v>45891</v>
      </c>
      <c r="BB41217" s="90" t="s">
        <v>1408</v>
      </c>
      <c r="BC41217" s="90" t="s">
        <v>45430</v>
      </c>
      <c r="BD41217" s="90"/>
    </row>
    <row r="41218" spans="53:56" ht="15" x14ac:dyDescent="0.25">
      <c r="BA41218" s="91" t="s">
        <v>45892</v>
      </c>
      <c r="BB41218" s="91" t="s">
        <v>1408</v>
      </c>
      <c r="BC41218" s="91" t="s">
        <v>45430</v>
      </c>
      <c r="BD41218" s="91"/>
    </row>
    <row r="41219" spans="53:56" ht="15" x14ac:dyDescent="0.25">
      <c r="BA41219" s="90" t="s">
        <v>45893</v>
      </c>
      <c r="BB41219" s="90" t="s">
        <v>1408</v>
      </c>
      <c r="BC41219" s="90" t="s">
        <v>45430</v>
      </c>
      <c r="BD41219" s="90"/>
    </row>
    <row r="41220" spans="53:56" ht="15" x14ac:dyDescent="0.25">
      <c r="BA41220" s="91" t="s">
        <v>45894</v>
      </c>
      <c r="BB41220" s="91" t="s">
        <v>1408</v>
      </c>
      <c r="BC41220" s="91" t="s">
        <v>45430</v>
      </c>
      <c r="BD41220" s="91"/>
    </row>
    <row r="41221" spans="53:56" ht="15" x14ac:dyDescent="0.25">
      <c r="BA41221" s="90" t="s">
        <v>45895</v>
      </c>
      <c r="BB41221" s="90" t="s">
        <v>1408</v>
      </c>
      <c r="BC41221" s="90" t="s">
        <v>45430</v>
      </c>
      <c r="BD41221" s="90"/>
    </row>
    <row r="41222" spans="53:56" ht="15" x14ac:dyDescent="0.25">
      <c r="BA41222" s="91" t="s">
        <v>45896</v>
      </c>
      <c r="BB41222" s="91" t="s">
        <v>1408</v>
      </c>
      <c r="BC41222" s="91" t="s">
        <v>45430</v>
      </c>
      <c r="BD41222" s="91"/>
    </row>
    <row r="41223" spans="53:56" ht="15" x14ac:dyDescent="0.25">
      <c r="BA41223" s="90" t="s">
        <v>45897</v>
      </c>
      <c r="BB41223" s="90" t="s">
        <v>1408</v>
      </c>
      <c r="BC41223" s="90" t="s">
        <v>45430</v>
      </c>
      <c r="BD41223" s="90"/>
    </row>
    <row r="41224" spans="53:56" ht="15" x14ac:dyDescent="0.25">
      <c r="BA41224" s="91" t="s">
        <v>45898</v>
      </c>
      <c r="BB41224" s="91" t="s">
        <v>1408</v>
      </c>
      <c r="BC41224" s="91" t="s">
        <v>45430</v>
      </c>
      <c r="BD41224" s="91"/>
    </row>
    <row r="41225" spans="53:56" ht="15" x14ac:dyDescent="0.25">
      <c r="BA41225" s="90" t="s">
        <v>45899</v>
      </c>
      <c r="BB41225" s="90" t="s">
        <v>1408</v>
      </c>
      <c r="BC41225" s="90" t="s">
        <v>45430</v>
      </c>
      <c r="BD41225" s="90"/>
    </row>
    <row r="41226" spans="53:56" ht="15" x14ac:dyDescent="0.25">
      <c r="BA41226" s="91" t="s">
        <v>45900</v>
      </c>
      <c r="BB41226" s="91" t="s">
        <v>1408</v>
      </c>
      <c r="BC41226" s="91" t="s">
        <v>45430</v>
      </c>
      <c r="BD41226" s="91"/>
    </row>
    <row r="41227" spans="53:56" ht="15" x14ac:dyDescent="0.25">
      <c r="BA41227" s="91" t="s">
        <v>45901</v>
      </c>
      <c r="BB41227" s="91" t="s">
        <v>1408</v>
      </c>
      <c r="BC41227" s="91" t="s">
        <v>45430</v>
      </c>
      <c r="BD41227" s="91"/>
    </row>
    <row r="41228" spans="53:56" ht="15" x14ac:dyDescent="0.25">
      <c r="BA41228" s="90" t="s">
        <v>45902</v>
      </c>
      <c r="BB41228" s="90" t="s">
        <v>1408</v>
      </c>
      <c r="BC41228" s="90" t="s">
        <v>45430</v>
      </c>
      <c r="BD41228" s="90"/>
    </row>
    <row r="41229" spans="53:56" ht="15" x14ac:dyDescent="0.25">
      <c r="BA41229" s="91" t="s">
        <v>45903</v>
      </c>
      <c r="BB41229" s="91" t="s">
        <v>1408</v>
      </c>
      <c r="BC41229" s="91" t="s">
        <v>45430</v>
      </c>
      <c r="BD41229" s="91"/>
    </row>
    <row r="41230" spans="53:56" ht="15" x14ac:dyDescent="0.25">
      <c r="BA41230" s="90" t="s">
        <v>45904</v>
      </c>
      <c r="BB41230" s="90" t="s">
        <v>1408</v>
      </c>
      <c r="BC41230" s="90" t="s">
        <v>45430</v>
      </c>
      <c r="BD41230" s="90"/>
    </row>
    <row r="41231" spans="53:56" ht="15" x14ac:dyDescent="0.25">
      <c r="BA41231" s="91" t="s">
        <v>45905</v>
      </c>
      <c r="BB41231" s="91" t="s">
        <v>1408</v>
      </c>
      <c r="BC41231" s="91" t="s">
        <v>45430</v>
      </c>
      <c r="BD41231" s="91"/>
    </row>
    <row r="41232" spans="53:56" ht="15" x14ac:dyDescent="0.25">
      <c r="BA41232" s="90" t="s">
        <v>45906</v>
      </c>
      <c r="BB41232" s="90" t="s">
        <v>1408</v>
      </c>
      <c r="BC41232" s="90" t="s">
        <v>45430</v>
      </c>
      <c r="BD41232" s="90"/>
    </row>
    <row r="41233" spans="53:56" ht="15" x14ac:dyDescent="0.25">
      <c r="BA41233" s="91" t="s">
        <v>45907</v>
      </c>
      <c r="BB41233" s="91" t="s">
        <v>1408</v>
      </c>
      <c r="BC41233" s="91" t="s">
        <v>45430</v>
      </c>
      <c r="BD41233" s="91"/>
    </row>
    <row r="41234" spans="53:56" ht="15" x14ac:dyDescent="0.25">
      <c r="BA41234" s="90" t="s">
        <v>45908</v>
      </c>
      <c r="BB41234" s="90" t="s">
        <v>1408</v>
      </c>
      <c r="BC41234" s="90" t="s">
        <v>45430</v>
      </c>
      <c r="BD41234" s="90"/>
    </row>
    <row r="41235" spans="53:56" ht="15" x14ac:dyDescent="0.25">
      <c r="BA41235" s="91" t="s">
        <v>45909</v>
      </c>
      <c r="BB41235" s="91" t="s">
        <v>1408</v>
      </c>
      <c r="BC41235" s="91" t="s">
        <v>45430</v>
      </c>
      <c r="BD41235" s="91"/>
    </row>
    <row r="41236" spans="53:56" ht="15" x14ac:dyDescent="0.25">
      <c r="BA41236" s="90" t="s">
        <v>45910</v>
      </c>
      <c r="BB41236" s="90" t="s">
        <v>1408</v>
      </c>
      <c r="BC41236" s="90" t="s">
        <v>45430</v>
      </c>
      <c r="BD41236" s="90"/>
    </row>
    <row r="41237" spans="53:56" ht="15" x14ac:dyDescent="0.25">
      <c r="BA41237" s="91" t="s">
        <v>45911</v>
      </c>
      <c r="BB41237" s="91" t="s">
        <v>1408</v>
      </c>
      <c r="BC41237" s="91" t="s">
        <v>45430</v>
      </c>
      <c r="BD41237" s="91"/>
    </row>
    <row r="41238" spans="53:56" ht="15" x14ac:dyDescent="0.25">
      <c r="BA41238" s="90" t="s">
        <v>45912</v>
      </c>
      <c r="BB41238" s="90" t="s">
        <v>1408</v>
      </c>
      <c r="BC41238" s="90" t="s">
        <v>45430</v>
      </c>
      <c r="BD41238" s="90"/>
    </row>
    <row r="41239" spans="53:56" ht="15" x14ac:dyDescent="0.25">
      <c r="BA41239" s="91" t="s">
        <v>45913</v>
      </c>
      <c r="BB41239" s="91" t="s">
        <v>1408</v>
      </c>
      <c r="BC41239" s="91" t="s">
        <v>45430</v>
      </c>
      <c r="BD41239" s="91"/>
    </row>
    <row r="41240" spans="53:56" ht="15" x14ac:dyDescent="0.25">
      <c r="BA41240" s="90" t="s">
        <v>45914</v>
      </c>
      <c r="BB41240" s="90" t="s">
        <v>1408</v>
      </c>
      <c r="BC41240" s="90" t="s">
        <v>45430</v>
      </c>
      <c r="BD41240" s="90"/>
    </row>
    <row r="41241" spans="53:56" ht="15" x14ac:dyDescent="0.25">
      <c r="BA41241" s="91" t="s">
        <v>45915</v>
      </c>
      <c r="BB41241" s="91" t="s">
        <v>1408</v>
      </c>
      <c r="BC41241" s="91" t="s">
        <v>45430</v>
      </c>
      <c r="BD41241" s="91"/>
    </row>
    <row r="41242" spans="53:56" ht="15" x14ac:dyDescent="0.25">
      <c r="BA41242" s="90" t="s">
        <v>45916</v>
      </c>
      <c r="BB41242" s="90" t="s">
        <v>1408</v>
      </c>
      <c r="BC41242" s="90" t="s">
        <v>45430</v>
      </c>
      <c r="BD41242" s="90"/>
    </row>
    <row r="41243" spans="53:56" ht="15" x14ac:dyDescent="0.25">
      <c r="BA41243" s="91" t="s">
        <v>45917</v>
      </c>
      <c r="BB41243" s="91" t="s">
        <v>1408</v>
      </c>
      <c r="BC41243" s="91" t="s">
        <v>45430</v>
      </c>
      <c r="BD41243" s="91"/>
    </row>
    <row r="41244" spans="53:56" ht="15" x14ac:dyDescent="0.25">
      <c r="BA41244" s="90" t="s">
        <v>45918</v>
      </c>
      <c r="BB41244" s="90" t="s">
        <v>1408</v>
      </c>
      <c r="BC41244" s="90" t="s">
        <v>45430</v>
      </c>
      <c r="BD41244" s="90"/>
    </row>
    <row r="41245" spans="53:56" ht="15" x14ac:dyDescent="0.25">
      <c r="BA41245" s="91" t="s">
        <v>45919</v>
      </c>
      <c r="BB41245" s="91" t="s">
        <v>1408</v>
      </c>
      <c r="BC41245" s="91" t="s">
        <v>45430</v>
      </c>
      <c r="BD41245" s="91"/>
    </row>
    <row r="41246" spans="53:56" ht="15" x14ac:dyDescent="0.25">
      <c r="BA41246" s="90" t="s">
        <v>45920</v>
      </c>
      <c r="BB41246" s="90" t="s">
        <v>1408</v>
      </c>
      <c r="BC41246" s="90" t="s">
        <v>45430</v>
      </c>
      <c r="BD41246" s="90"/>
    </row>
    <row r="41247" spans="53:56" ht="15" x14ac:dyDescent="0.25">
      <c r="BA41247" s="90" t="s">
        <v>45921</v>
      </c>
      <c r="BB41247" s="90" t="s">
        <v>1408</v>
      </c>
      <c r="BC41247" s="90" t="s">
        <v>45430</v>
      </c>
      <c r="BD41247" s="90"/>
    </row>
    <row r="41248" spans="53:56" ht="15" x14ac:dyDescent="0.25">
      <c r="BA41248" s="91" t="s">
        <v>45922</v>
      </c>
      <c r="BB41248" s="91" t="s">
        <v>1408</v>
      </c>
      <c r="BC41248" s="91" t="s">
        <v>45430</v>
      </c>
      <c r="BD41248" s="91"/>
    </row>
    <row r="41249" spans="53:56" ht="15" x14ac:dyDescent="0.25">
      <c r="BA41249" s="90" t="s">
        <v>45923</v>
      </c>
      <c r="BB41249" s="90" t="s">
        <v>1408</v>
      </c>
      <c r="BC41249" s="90" t="s">
        <v>45430</v>
      </c>
      <c r="BD41249" s="90"/>
    </row>
    <row r="41250" spans="53:56" ht="15" x14ac:dyDescent="0.25">
      <c r="BA41250" s="91" t="s">
        <v>45924</v>
      </c>
      <c r="BB41250" s="91" t="s">
        <v>1408</v>
      </c>
      <c r="BC41250" s="91" t="s">
        <v>45430</v>
      </c>
      <c r="BD41250" s="91"/>
    </row>
    <row r="41251" spans="53:56" ht="15" x14ac:dyDescent="0.25">
      <c r="BA41251" s="90" t="s">
        <v>45925</v>
      </c>
      <c r="BB41251" s="90" t="s">
        <v>1408</v>
      </c>
      <c r="BC41251" s="90" t="s">
        <v>45430</v>
      </c>
      <c r="BD41251" s="90"/>
    </row>
    <row r="41252" spans="53:56" ht="15" x14ac:dyDescent="0.25">
      <c r="BA41252" s="91" t="s">
        <v>45926</v>
      </c>
      <c r="BB41252" s="91" t="s">
        <v>1408</v>
      </c>
      <c r="BC41252" s="91" t="s">
        <v>45430</v>
      </c>
      <c r="BD41252" s="91"/>
    </row>
    <row r="41253" spans="53:56" ht="15" x14ac:dyDescent="0.25">
      <c r="BA41253" s="90" t="s">
        <v>45927</v>
      </c>
      <c r="BB41253" s="90" t="s">
        <v>1408</v>
      </c>
      <c r="BC41253" s="90" t="s">
        <v>45430</v>
      </c>
      <c r="BD41253" s="90"/>
    </row>
    <row r="41254" spans="53:56" ht="15" x14ac:dyDescent="0.25">
      <c r="BA41254" s="91" t="s">
        <v>45928</v>
      </c>
      <c r="BB41254" s="91" t="s">
        <v>1408</v>
      </c>
      <c r="BC41254" s="91" t="s">
        <v>45430</v>
      </c>
      <c r="BD41254" s="91"/>
    </row>
    <row r="41255" spans="53:56" ht="15" x14ac:dyDescent="0.25">
      <c r="BA41255" s="90" t="s">
        <v>45929</v>
      </c>
      <c r="BB41255" s="90" t="s">
        <v>1408</v>
      </c>
      <c r="BC41255" s="90" t="s">
        <v>45430</v>
      </c>
      <c r="BD41255" s="90"/>
    </row>
    <row r="41256" spans="53:56" ht="15" x14ac:dyDescent="0.25">
      <c r="BA41256" s="91" t="s">
        <v>45930</v>
      </c>
      <c r="BB41256" s="91" t="s">
        <v>1408</v>
      </c>
      <c r="BC41256" s="91" t="s">
        <v>45430</v>
      </c>
      <c r="BD41256" s="91"/>
    </row>
    <row r="41257" spans="53:56" ht="15" x14ac:dyDescent="0.25">
      <c r="BA41257" s="90" t="s">
        <v>45931</v>
      </c>
      <c r="BB41257" s="90" t="s">
        <v>1408</v>
      </c>
      <c r="BC41257" s="90" t="s">
        <v>45430</v>
      </c>
      <c r="BD41257" s="90"/>
    </row>
    <row r="41258" spans="53:56" ht="15" x14ac:dyDescent="0.25">
      <c r="BA41258" s="91" t="s">
        <v>45932</v>
      </c>
      <c r="BB41258" s="91" t="s">
        <v>1408</v>
      </c>
      <c r="BC41258" s="91" t="s">
        <v>45430</v>
      </c>
      <c r="BD41258" s="91"/>
    </row>
    <row r="41259" spans="53:56" ht="15" x14ac:dyDescent="0.25">
      <c r="BA41259" s="90" t="s">
        <v>45933</v>
      </c>
      <c r="BB41259" s="90" t="s">
        <v>1408</v>
      </c>
      <c r="BC41259" s="90" t="s">
        <v>45430</v>
      </c>
      <c r="BD41259" s="90"/>
    </row>
    <row r="41260" spans="53:56" ht="15" x14ac:dyDescent="0.25">
      <c r="BA41260" s="91" t="s">
        <v>45934</v>
      </c>
      <c r="BB41260" s="91" t="s">
        <v>1408</v>
      </c>
      <c r="BC41260" s="91" t="s">
        <v>45430</v>
      </c>
      <c r="BD41260" s="91"/>
    </row>
    <row r="41261" spans="53:56" ht="15" x14ac:dyDescent="0.25">
      <c r="BA41261" s="90" t="s">
        <v>45935</v>
      </c>
      <c r="BB41261" s="90" t="s">
        <v>1408</v>
      </c>
      <c r="BC41261" s="90" t="s">
        <v>45430</v>
      </c>
      <c r="BD41261" s="90"/>
    </row>
    <row r="41262" spans="53:56" ht="15" x14ac:dyDescent="0.25">
      <c r="BA41262" s="91" t="s">
        <v>45936</v>
      </c>
      <c r="BB41262" s="91" t="s">
        <v>1408</v>
      </c>
      <c r="BC41262" s="91" t="s">
        <v>45430</v>
      </c>
      <c r="BD41262" s="91"/>
    </row>
    <row r="41263" spans="53:56" ht="15" x14ac:dyDescent="0.25">
      <c r="BA41263" s="90" t="s">
        <v>45937</v>
      </c>
      <c r="BB41263" s="90" t="s">
        <v>1408</v>
      </c>
      <c r="BC41263" s="90" t="s">
        <v>45430</v>
      </c>
      <c r="BD41263" s="90"/>
    </row>
    <row r="41264" spans="53:56" ht="15" x14ac:dyDescent="0.25">
      <c r="BA41264" s="91" t="s">
        <v>45938</v>
      </c>
      <c r="BB41264" s="91" t="s">
        <v>1408</v>
      </c>
      <c r="BC41264" s="91" t="s">
        <v>45430</v>
      </c>
      <c r="BD41264" s="91"/>
    </row>
    <row r="41265" spans="53:56" ht="15" x14ac:dyDescent="0.25">
      <c r="BA41265" s="91" t="s">
        <v>45939</v>
      </c>
      <c r="BB41265" s="91" t="s">
        <v>1408</v>
      </c>
      <c r="BC41265" s="91" t="s">
        <v>45940</v>
      </c>
      <c r="BD41265" s="91"/>
    </row>
    <row r="41266" spans="53:56" ht="15" x14ac:dyDescent="0.25">
      <c r="BA41266" s="90" t="s">
        <v>45941</v>
      </c>
      <c r="BB41266" s="90" t="s">
        <v>1408</v>
      </c>
      <c r="BC41266" s="90" t="s">
        <v>45430</v>
      </c>
      <c r="BD41266" s="90"/>
    </row>
    <row r="41267" spans="53:56" ht="15" x14ac:dyDescent="0.25">
      <c r="BA41267" s="91" t="s">
        <v>45942</v>
      </c>
      <c r="BB41267" s="91" t="s">
        <v>1408</v>
      </c>
      <c r="BC41267" s="91" t="s">
        <v>45430</v>
      </c>
      <c r="BD41267" s="91"/>
    </row>
    <row r="41268" spans="53:56" ht="15" x14ac:dyDescent="0.25">
      <c r="BA41268" s="90" t="s">
        <v>45943</v>
      </c>
      <c r="BB41268" s="90" t="s">
        <v>1408</v>
      </c>
      <c r="BC41268" s="90" t="s">
        <v>45940</v>
      </c>
      <c r="BD41268" s="90"/>
    </row>
    <row r="41269" spans="53:56" ht="15" x14ac:dyDescent="0.25">
      <c r="BA41269" s="91" t="s">
        <v>45944</v>
      </c>
      <c r="BB41269" s="91" t="s">
        <v>1408</v>
      </c>
      <c r="BC41269" s="91" t="s">
        <v>45940</v>
      </c>
      <c r="BD41269" s="91"/>
    </row>
    <row r="41270" spans="53:56" ht="15" x14ac:dyDescent="0.25">
      <c r="BA41270" s="90" t="s">
        <v>45945</v>
      </c>
      <c r="BB41270" s="90" t="s">
        <v>1408</v>
      </c>
      <c r="BC41270" s="90" t="s">
        <v>45940</v>
      </c>
      <c r="BD41270" s="90"/>
    </row>
    <row r="41271" spans="53:56" ht="15" x14ac:dyDescent="0.25">
      <c r="BA41271" s="91" t="s">
        <v>45946</v>
      </c>
      <c r="BB41271" s="91" t="s">
        <v>1408</v>
      </c>
      <c r="BC41271" s="91" t="s">
        <v>45430</v>
      </c>
      <c r="BD41271" s="91"/>
    </row>
    <row r="41272" spans="53:56" ht="15" x14ac:dyDescent="0.25">
      <c r="BA41272" s="90" t="s">
        <v>45947</v>
      </c>
      <c r="BB41272" s="90" t="s">
        <v>1408</v>
      </c>
      <c r="BC41272" s="90" t="s">
        <v>45430</v>
      </c>
      <c r="BD41272" s="90"/>
    </row>
    <row r="41273" spans="53:56" ht="15" x14ac:dyDescent="0.25">
      <c r="BA41273" s="91" t="s">
        <v>45948</v>
      </c>
      <c r="BB41273" s="91" t="s">
        <v>1408</v>
      </c>
      <c r="BC41273" s="91" t="s">
        <v>45430</v>
      </c>
      <c r="BD41273" s="91"/>
    </row>
    <row r="41274" spans="53:56" ht="15" x14ac:dyDescent="0.25">
      <c r="BA41274" s="90" t="s">
        <v>45949</v>
      </c>
      <c r="BB41274" s="90" t="s">
        <v>1408</v>
      </c>
      <c r="BC41274" s="90" t="s">
        <v>45430</v>
      </c>
      <c r="BD41274" s="90"/>
    </row>
    <row r="41275" spans="53:56" ht="15" x14ac:dyDescent="0.25">
      <c r="BA41275" s="91" t="s">
        <v>45950</v>
      </c>
      <c r="BB41275" s="91" t="s">
        <v>1408</v>
      </c>
      <c r="BC41275" s="91" t="s">
        <v>45951</v>
      </c>
      <c r="BD41275" s="91"/>
    </row>
    <row r="41276" spans="53:56" ht="15" x14ac:dyDescent="0.25">
      <c r="BA41276" s="90" t="s">
        <v>45952</v>
      </c>
      <c r="BB41276" s="90" t="s">
        <v>1408</v>
      </c>
      <c r="BC41276" s="90" t="s">
        <v>45951</v>
      </c>
      <c r="BD41276" s="90"/>
    </row>
    <row r="41277" spans="53:56" ht="15" x14ac:dyDescent="0.25">
      <c r="BA41277" s="90" t="s">
        <v>45953</v>
      </c>
      <c r="BB41277" s="90" t="s">
        <v>1408</v>
      </c>
      <c r="BC41277" s="90" t="s">
        <v>45951</v>
      </c>
      <c r="BD41277" s="90"/>
    </row>
    <row r="41278" spans="53:56" ht="15" x14ac:dyDescent="0.25">
      <c r="BA41278" s="91" t="s">
        <v>45954</v>
      </c>
      <c r="BB41278" s="91" t="s">
        <v>1408</v>
      </c>
      <c r="BC41278" s="91" t="s">
        <v>45430</v>
      </c>
      <c r="BD41278" s="91"/>
    </row>
    <row r="41279" spans="53:56" ht="15" x14ac:dyDescent="0.25">
      <c r="BA41279" s="90" t="s">
        <v>45955</v>
      </c>
      <c r="BB41279" s="90" t="s">
        <v>1408</v>
      </c>
      <c r="BC41279" s="90" t="s">
        <v>45430</v>
      </c>
      <c r="BD41279" s="90"/>
    </row>
    <row r="41280" spans="53:56" ht="15" x14ac:dyDescent="0.25">
      <c r="BA41280" s="91" t="s">
        <v>45956</v>
      </c>
      <c r="BB41280" s="91" t="s">
        <v>1408</v>
      </c>
      <c r="BC41280" s="91" t="s">
        <v>45430</v>
      </c>
      <c r="BD41280" s="91"/>
    </row>
    <row r="41281" spans="53:56" ht="15" x14ac:dyDescent="0.25">
      <c r="BA41281" s="90" t="s">
        <v>45957</v>
      </c>
      <c r="BB41281" s="90" t="s">
        <v>1408</v>
      </c>
      <c r="BC41281" s="90" t="s">
        <v>45940</v>
      </c>
      <c r="BD41281" s="90"/>
    </row>
    <row r="41282" spans="53:56" ht="15" x14ac:dyDescent="0.25">
      <c r="BA41282" s="91" t="s">
        <v>45958</v>
      </c>
      <c r="BB41282" s="91" t="s">
        <v>1408</v>
      </c>
      <c r="BC41282" s="91" t="s">
        <v>45940</v>
      </c>
      <c r="BD41282" s="91"/>
    </row>
    <row r="41283" spans="53:56" ht="15" x14ac:dyDescent="0.25">
      <c r="BA41283" s="90" t="s">
        <v>45959</v>
      </c>
      <c r="BB41283" s="90" t="s">
        <v>1408</v>
      </c>
      <c r="BC41283" s="90" t="s">
        <v>45430</v>
      </c>
      <c r="BD41283" s="90"/>
    </row>
    <row r="41284" spans="53:56" ht="15" x14ac:dyDescent="0.25">
      <c r="BA41284" s="91" t="s">
        <v>45960</v>
      </c>
      <c r="BB41284" s="91" t="s">
        <v>1408</v>
      </c>
      <c r="BC41284" s="91" t="s">
        <v>45430</v>
      </c>
      <c r="BD41284" s="91"/>
    </row>
    <row r="41285" spans="53:56" ht="15" x14ac:dyDescent="0.25">
      <c r="BA41285" s="90" t="s">
        <v>45961</v>
      </c>
      <c r="BB41285" s="90" t="s">
        <v>1408</v>
      </c>
      <c r="BC41285" s="90" t="s">
        <v>45430</v>
      </c>
      <c r="BD41285" s="90"/>
    </row>
    <row r="41286" spans="53:56" ht="15" x14ac:dyDescent="0.25">
      <c r="BA41286" s="91" t="s">
        <v>45962</v>
      </c>
      <c r="BB41286" s="91" t="s">
        <v>1408</v>
      </c>
      <c r="BC41286" s="91" t="s">
        <v>45430</v>
      </c>
      <c r="BD41286" s="91"/>
    </row>
    <row r="41287" spans="53:56" ht="15" x14ac:dyDescent="0.25">
      <c r="BA41287" s="90" t="s">
        <v>45963</v>
      </c>
      <c r="BB41287" s="90" t="s">
        <v>1408</v>
      </c>
      <c r="BC41287" s="90" t="s">
        <v>45430</v>
      </c>
      <c r="BD41287" s="90"/>
    </row>
    <row r="41288" spans="53:56" ht="15" x14ac:dyDescent="0.25">
      <c r="BA41288" s="91" t="s">
        <v>45964</v>
      </c>
      <c r="BB41288" s="91" t="s">
        <v>1408</v>
      </c>
      <c r="BC41288" s="91" t="s">
        <v>45940</v>
      </c>
      <c r="BD41288" s="91"/>
    </row>
    <row r="41289" spans="53:56" ht="15" x14ac:dyDescent="0.25">
      <c r="BA41289" s="90" t="s">
        <v>45965</v>
      </c>
      <c r="BB41289" s="90" t="s">
        <v>1408</v>
      </c>
      <c r="BC41289" s="90" t="s">
        <v>45940</v>
      </c>
      <c r="BD41289" s="90"/>
    </row>
    <row r="41290" spans="53:56" ht="15" x14ac:dyDescent="0.25">
      <c r="BA41290" s="91" t="s">
        <v>45966</v>
      </c>
      <c r="BB41290" s="91" t="s">
        <v>1408</v>
      </c>
      <c r="BC41290" s="91" t="s">
        <v>45430</v>
      </c>
      <c r="BD41290" s="91"/>
    </row>
    <row r="41291" spans="53:56" ht="15" x14ac:dyDescent="0.25">
      <c r="BA41291" s="90" t="s">
        <v>45967</v>
      </c>
      <c r="BB41291" s="90" t="s">
        <v>1408</v>
      </c>
      <c r="BC41291" s="90" t="s">
        <v>45430</v>
      </c>
      <c r="BD41291" s="90"/>
    </row>
    <row r="41292" spans="53:56" ht="15" x14ac:dyDescent="0.25">
      <c r="BA41292" s="90" t="s">
        <v>45968</v>
      </c>
      <c r="BB41292" s="90" t="s">
        <v>1408</v>
      </c>
      <c r="BC41292" s="90" t="s">
        <v>45940</v>
      </c>
      <c r="BD41292" s="90"/>
    </row>
    <row r="41293" spans="53:56" ht="15" x14ac:dyDescent="0.25">
      <c r="BA41293" s="91" t="s">
        <v>45969</v>
      </c>
      <c r="BB41293" s="91" t="s">
        <v>1408</v>
      </c>
      <c r="BC41293" s="91" t="s">
        <v>45430</v>
      </c>
      <c r="BD41293" s="91"/>
    </row>
    <row r="41294" spans="53:56" ht="15" x14ac:dyDescent="0.25">
      <c r="BA41294" s="90" t="s">
        <v>45970</v>
      </c>
      <c r="BB41294" s="90" t="s">
        <v>1408</v>
      </c>
      <c r="BC41294" s="90" t="s">
        <v>45430</v>
      </c>
      <c r="BD41294" s="90"/>
    </row>
    <row r="41295" spans="53:56" ht="15" x14ac:dyDescent="0.25">
      <c r="BA41295" s="91" t="s">
        <v>45971</v>
      </c>
      <c r="BB41295" s="91" t="s">
        <v>1408</v>
      </c>
      <c r="BC41295" s="91" t="s">
        <v>45430</v>
      </c>
      <c r="BD41295" s="91"/>
    </row>
    <row r="41296" spans="53:56" ht="15" x14ac:dyDescent="0.25">
      <c r="BA41296" s="90" t="s">
        <v>45972</v>
      </c>
      <c r="BB41296" s="90" t="s">
        <v>1408</v>
      </c>
      <c r="BC41296" s="90" t="s">
        <v>45430</v>
      </c>
      <c r="BD41296" s="90"/>
    </row>
    <row r="41297" spans="53:56" ht="15" x14ac:dyDescent="0.25">
      <c r="BA41297" s="91" t="s">
        <v>45973</v>
      </c>
      <c r="BB41297" s="91" t="s">
        <v>1408</v>
      </c>
      <c r="BC41297" s="91" t="s">
        <v>45430</v>
      </c>
      <c r="BD41297" s="91"/>
    </row>
    <row r="41298" spans="53:56" ht="15" x14ac:dyDescent="0.25">
      <c r="BA41298" s="91" t="s">
        <v>45974</v>
      </c>
      <c r="BB41298" s="91" t="s">
        <v>1408</v>
      </c>
      <c r="BC41298" s="91" t="s">
        <v>45430</v>
      </c>
      <c r="BD41298" s="91"/>
    </row>
    <row r="41299" spans="53:56" ht="15" x14ac:dyDescent="0.25">
      <c r="BA41299" s="90" t="s">
        <v>45975</v>
      </c>
      <c r="BB41299" s="90" t="s">
        <v>1408</v>
      </c>
      <c r="BC41299" s="90" t="s">
        <v>45430</v>
      </c>
      <c r="BD41299" s="90"/>
    </row>
    <row r="41300" spans="53:56" ht="15" x14ac:dyDescent="0.25">
      <c r="BA41300" s="91" t="s">
        <v>45976</v>
      </c>
      <c r="BB41300" s="91" t="s">
        <v>1408</v>
      </c>
      <c r="BC41300" s="91" t="s">
        <v>45951</v>
      </c>
      <c r="BD41300" s="91"/>
    </row>
    <row r="41301" spans="53:56" ht="15" x14ac:dyDescent="0.25">
      <c r="BA41301" s="90" t="s">
        <v>45977</v>
      </c>
      <c r="BB41301" s="90" t="s">
        <v>1408</v>
      </c>
      <c r="BC41301" s="90" t="s">
        <v>45430</v>
      </c>
      <c r="BD41301" s="90"/>
    </row>
    <row r="41302" spans="53:56" ht="15" x14ac:dyDescent="0.25">
      <c r="BA41302" s="90" t="s">
        <v>45978</v>
      </c>
      <c r="BB41302" s="90" t="s">
        <v>1408</v>
      </c>
      <c r="BC41302" s="90" t="s">
        <v>45430</v>
      </c>
      <c r="BD41302" s="90"/>
    </row>
    <row r="41303" spans="53:56" ht="15" x14ac:dyDescent="0.25">
      <c r="BA41303" s="91" t="s">
        <v>45979</v>
      </c>
      <c r="BB41303" s="91" t="s">
        <v>1408</v>
      </c>
      <c r="BC41303" s="91" t="s">
        <v>45430</v>
      </c>
      <c r="BD41303" s="91"/>
    </row>
    <row r="41304" spans="53:56" ht="15" x14ac:dyDescent="0.25">
      <c r="BA41304" s="90" t="s">
        <v>45980</v>
      </c>
      <c r="BB41304" s="90" t="s">
        <v>1408</v>
      </c>
      <c r="BC41304" s="90" t="s">
        <v>45940</v>
      </c>
      <c r="BD41304" s="90"/>
    </row>
    <row r="41305" spans="53:56" ht="15" x14ac:dyDescent="0.25">
      <c r="BA41305" s="91" t="s">
        <v>45981</v>
      </c>
      <c r="BB41305" s="91" t="s">
        <v>1408</v>
      </c>
      <c r="BC41305" s="91" t="s">
        <v>45430</v>
      </c>
      <c r="BD41305" s="91"/>
    </row>
    <row r="41306" spans="53:56" ht="15" x14ac:dyDescent="0.25">
      <c r="BA41306" s="90" t="s">
        <v>45982</v>
      </c>
      <c r="BB41306" s="90" t="s">
        <v>1408</v>
      </c>
      <c r="BC41306" s="90" t="s">
        <v>45951</v>
      </c>
      <c r="BD41306" s="90"/>
    </row>
    <row r="41307" spans="53:56" ht="15" x14ac:dyDescent="0.25">
      <c r="BA41307" s="91" t="s">
        <v>45983</v>
      </c>
      <c r="BB41307" s="91" t="s">
        <v>1408</v>
      </c>
      <c r="BC41307" s="91" t="s">
        <v>45940</v>
      </c>
      <c r="BD41307" s="91"/>
    </row>
    <row r="41308" spans="53:56" ht="15" x14ac:dyDescent="0.25">
      <c r="BA41308" s="91" t="s">
        <v>45984</v>
      </c>
      <c r="BB41308" s="91" t="s">
        <v>1408</v>
      </c>
      <c r="BC41308" s="91" t="s">
        <v>45940</v>
      </c>
      <c r="BD41308" s="91"/>
    </row>
    <row r="41309" spans="53:56" ht="15" x14ac:dyDescent="0.25">
      <c r="BA41309" s="90" t="s">
        <v>45985</v>
      </c>
      <c r="BB41309" s="90" t="s">
        <v>1408</v>
      </c>
      <c r="BC41309" s="90" t="s">
        <v>45940</v>
      </c>
      <c r="BD41309" s="90"/>
    </row>
    <row r="41310" spans="53:56" ht="15" x14ac:dyDescent="0.25">
      <c r="BA41310" s="91" t="s">
        <v>45986</v>
      </c>
      <c r="BB41310" s="91" t="s">
        <v>1408</v>
      </c>
      <c r="BC41310" s="91" t="s">
        <v>45940</v>
      </c>
      <c r="BD41310" s="91"/>
    </row>
    <row r="41311" spans="53:56" ht="15" x14ac:dyDescent="0.25">
      <c r="BA41311" s="90" t="s">
        <v>45987</v>
      </c>
      <c r="BB41311" s="90" t="s">
        <v>1408</v>
      </c>
      <c r="BC41311" s="90" t="s">
        <v>45430</v>
      </c>
      <c r="BD41311" s="90"/>
    </row>
    <row r="41312" spans="53:56" ht="15" x14ac:dyDescent="0.25">
      <c r="BA41312" s="90" t="s">
        <v>45988</v>
      </c>
      <c r="BB41312" s="90" t="s">
        <v>1408</v>
      </c>
      <c r="BC41312" s="90" t="s">
        <v>45430</v>
      </c>
      <c r="BD41312" s="90"/>
    </row>
    <row r="41313" spans="53:56" ht="15" x14ac:dyDescent="0.25">
      <c r="BA41313" s="91" t="s">
        <v>45989</v>
      </c>
      <c r="BB41313" s="91" t="s">
        <v>1408</v>
      </c>
      <c r="BC41313" s="91" t="s">
        <v>45430</v>
      </c>
      <c r="BD41313" s="91"/>
    </row>
    <row r="41314" spans="53:56" ht="15" x14ac:dyDescent="0.25">
      <c r="BA41314" s="90" t="s">
        <v>45990</v>
      </c>
      <c r="BB41314" s="90" t="s">
        <v>1408</v>
      </c>
      <c r="BC41314" s="90" t="s">
        <v>45430</v>
      </c>
      <c r="BD41314" s="90"/>
    </row>
    <row r="41315" spans="53:56" ht="15" x14ac:dyDescent="0.25">
      <c r="BA41315" s="91" t="s">
        <v>45991</v>
      </c>
      <c r="BB41315" s="91" t="s">
        <v>1408</v>
      </c>
      <c r="BC41315" s="91" t="s">
        <v>45430</v>
      </c>
      <c r="BD41315" s="91"/>
    </row>
    <row r="41316" spans="53:56" ht="15" x14ac:dyDescent="0.25">
      <c r="BA41316" s="91" t="s">
        <v>45992</v>
      </c>
      <c r="BB41316" s="91" t="s">
        <v>1408</v>
      </c>
      <c r="BC41316" s="91" t="s">
        <v>45430</v>
      </c>
      <c r="BD41316" s="91"/>
    </row>
    <row r="41317" spans="53:56" ht="15" x14ac:dyDescent="0.25">
      <c r="BA41317" s="91" t="s">
        <v>45993</v>
      </c>
      <c r="BB41317" s="91" t="s">
        <v>1408</v>
      </c>
      <c r="BC41317" s="91" t="s">
        <v>45430</v>
      </c>
      <c r="BD41317" s="91"/>
    </row>
    <row r="41318" spans="53:56" ht="15" x14ac:dyDescent="0.25">
      <c r="BA41318" s="90" t="s">
        <v>45994</v>
      </c>
      <c r="BB41318" s="90" t="s">
        <v>1408</v>
      </c>
      <c r="BC41318" s="90" t="s">
        <v>45430</v>
      </c>
      <c r="BD41318" s="90"/>
    </row>
    <row r="41319" spans="53:56" ht="15" x14ac:dyDescent="0.25">
      <c r="BA41319" s="91" t="s">
        <v>45995</v>
      </c>
      <c r="BB41319" s="91" t="s">
        <v>1408</v>
      </c>
      <c r="BC41319" s="91" t="s">
        <v>45430</v>
      </c>
      <c r="BD41319" s="91"/>
    </row>
    <row r="41320" spans="53:56" ht="15" x14ac:dyDescent="0.25">
      <c r="BA41320" s="90" t="s">
        <v>45996</v>
      </c>
      <c r="BB41320" s="90" t="s">
        <v>1408</v>
      </c>
      <c r="BC41320" s="90" t="s">
        <v>45430</v>
      </c>
      <c r="BD41320" s="90"/>
    </row>
    <row r="41321" spans="53:56" ht="15" x14ac:dyDescent="0.25">
      <c r="BA41321" s="90" t="s">
        <v>45997</v>
      </c>
      <c r="BB41321" s="90" t="s">
        <v>1408</v>
      </c>
      <c r="BC41321" s="90" t="s">
        <v>45430</v>
      </c>
      <c r="BD41321" s="90"/>
    </row>
    <row r="41322" spans="53:56" ht="15" x14ac:dyDescent="0.25">
      <c r="BA41322" s="91" t="s">
        <v>45998</v>
      </c>
      <c r="BB41322" s="91" t="s">
        <v>1408</v>
      </c>
      <c r="BC41322" s="91" t="s">
        <v>45430</v>
      </c>
      <c r="BD41322" s="91"/>
    </row>
    <row r="41323" spans="53:56" ht="15" x14ac:dyDescent="0.25">
      <c r="BA41323" s="90" t="s">
        <v>45999</v>
      </c>
      <c r="BB41323" s="90" t="s">
        <v>1408</v>
      </c>
      <c r="BC41323" s="90" t="s">
        <v>45430</v>
      </c>
      <c r="BD41323" s="90"/>
    </row>
    <row r="41324" spans="53:56" ht="15" x14ac:dyDescent="0.25">
      <c r="BA41324" s="91" t="s">
        <v>46000</v>
      </c>
      <c r="BB41324" s="91" t="s">
        <v>1408</v>
      </c>
      <c r="BC41324" s="91" t="s">
        <v>45940</v>
      </c>
      <c r="BD41324" s="91"/>
    </row>
    <row r="41325" spans="53:56" ht="15" x14ac:dyDescent="0.25">
      <c r="BA41325" s="90" t="s">
        <v>46001</v>
      </c>
      <c r="BB41325" s="90" t="s">
        <v>1408</v>
      </c>
      <c r="BC41325" s="90" t="s">
        <v>45940</v>
      </c>
      <c r="BD41325" s="90"/>
    </row>
    <row r="41326" spans="53:56" ht="15" x14ac:dyDescent="0.25">
      <c r="BA41326" s="91" t="s">
        <v>46002</v>
      </c>
      <c r="BB41326" s="91" t="s">
        <v>1408</v>
      </c>
      <c r="BC41326" s="91" t="s">
        <v>45940</v>
      </c>
      <c r="BD41326" s="91"/>
    </row>
    <row r="41327" spans="53:56" ht="15" x14ac:dyDescent="0.25">
      <c r="BA41327" s="91" t="s">
        <v>46003</v>
      </c>
      <c r="BB41327" s="91" t="s">
        <v>1408</v>
      </c>
      <c r="BC41327" s="91" t="s">
        <v>45430</v>
      </c>
      <c r="BD41327" s="91"/>
    </row>
    <row r="41328" spans="53:56" ht="15" x14ac:dyDescent="0.25">
      <c r="BA41328" s="90" t="s">
        <v>46004</v>
      </c>
      <c r="BB41328" s="90" t="s">
        <v>1408</v>
      </c>
      <c r="BC41328" s="90" t="s">
        <v>45430</v>
      </c>
      <c r="BD41328" s="90"/>
    </row>
    <row r="41329" spans="53:56" ht="15" x14ac:dyDescent="0.25">
      <c r="BA41329" s="91" t="s">
        <v>46005</v>
      </c>
      <c r="BB41329" s="91" t="s">
        <v>1408</v>
      </c>
      <c r="BC41329" s="91" t="s">
        <v>45430</v>
      </c>
      <c r="BD41329" s="91"/>
    </row>
    <row r="41330" spans="53:56" ht="15" x14ac:dyDescent="0.25">
      <c r="BA41330" s="90" t="s">
        <v>46006</v>
      </c>
      <c r="BB41330" s="90" t="s">
        <v>1408</v>
      </c>
      <c r="BC41330" s="90" t="s">
        <v>45430</v>
      </c>
      <c r="BD41330" s="90"/>
    </row>
    <row r="41331" spans="53:56" ht="15" x14ac:dyDescent="0.25">
      <c r="BA41331" s="90" t="s">
        <v>46007</v>
      </c>
      <c r="BB41331" s="90" t="s">
        <v>1408</v>
      </c>
      <c r="BC41331" s="90" t="s">
        <v>45430</v>
      </c>
      <c r="BD41331" s="90"/>
    </row>
    <row r="41332" spans="53:56" ht="15" x14ac:dyDescent="0.25">
      <c r="BA41332" s="91" t="s">
        <v>46008</v>
      </c>
      <c r="BB41332" s="91" t="s">
        <v>1408</v>
      </c>
      <c r="BC41332" s="91" t="s">
        <v>45430</v>
      </c>
      <c r="BD41332" s="91"/>
    </row>
    <row r="41333" spans="53:56" ht="15" x14ac:dyDescent="0.25">
      <c r="BA41333" s="90" t="s">
        <v>46009</v>
      </c>
      <c r="BB41333" s="90" t="s">
        <v>1408</v>
      </c>
      <c r="BC41333" s="90" t="s">
        <v>45430</v>
      </c>
      <c r="BD41333" s="90"/>
    </row>
    <row r="41334" spans="53:56" ht="15" x14ac:dyDescent="0.25">
      <c r="BA41334" s="91" t="s">
        <v>46010</v>
      </c>
      <c r="BB41334" s="91" t="s">
        <v>1408</v>
      </c>
      <c r="BC41334" s="91" t="s">
        <v>45430</v>
      </c>
      <c r="BD41334" s="91"/>
    </row>
    <row r="41335" spans="53:56" ht="15" x14ac:dyDescent="0.25">
      <c r="BA41335" s="91" t="s">
        <v>46011</v>
      </c>
      <c r="BB41335" s="91" t="s">
        <v>1408</v>
      </c>
      <c r="BC41335" s="91" t="s">
        <v>45940</v>
      </c>
      <c r="BD41335" s="91"/>
    </row>
    <row r="41336" spans="53:56" ht="15" x14ac:dyDescent="0.25">
      <c r="BA41336" s="90" t="s">
        <v>46012</v>
      </c>
      <c r="BB41336" s="90" t="s">
        <v>1408</v>
      </c>
      <c r="BC41336" s="90" t="s">
        <v>45430</v>
      </c>
      <c r="BD41336" s="90"/>
    </row>
    <row r="41337" spans="53:56" ht="15" x14ac:dyDescent="0.25">
      <c r="BA41337" s="91" t="s">
        <v>46013</v>
      </c>
      <c r="BB41337" s="91" t="s">
        <v>1408</v>
      </c>
      <c r="BC41337" s="91" t="s">
        <v>45430</v>
      </c>
      <c r="BD41337" s="91"/>
    </row>
    <row r="41338" spans="53:56" ht="15" x14ac:dyDescent="0.25">
      <c r="BA41338" s="90" t="s">
        <v>46014</v>
      </c>
      <c r="BB41338" s="90" t="s">
        <v>1408</v>
      </c>
      <c r="BC41338" s="90" t="s">
        <v>45430</v>
      </c>
      <c r="BD41338" s="90"/>
    </row>
    <row r="41339" spans="53:56" ht="15" x14ac:dyDescent="0.25">
      <c r="BA41339" s="91" t="s">
        <v>46015</v>
      </c>
      <c r="BB41339" s="91" t="s">
        <v>1408</v>
      </c>
      <c r="BC41339" s="91" t="s">
        <v>45430</v>
      </c>
      <c r="BD41339" s="91"/>
    </row>
    <row r="41340" spans="53:56" ht="15" x14ac:dyDescent="0.25">
      <c r="BA41340" s="90" t="s">
        <v>46016</v>
      </c>
      <c r="BB41340" s="90" t="s">
        <v>1408</v>
      </c>
      <c r="BC41340" s="90" t="s">
        <v>45430</v>
      </c>
      <c r="BD41340" s="90"/>
    </row>
    <row r="41341" spans="53:56" ht="15" x14ac:dyDescent="0.25">
      <c r="BA41341" s="90" t="s">
        <v>46017</v>
      </c>
      <c r="BB41341" s="90" t="s">
        <v>1408</v>
      </c>
      <c r="BC41341" s="90" t="s">
        <v>45430</v>
      </c>
      <c r="BD41341" s="90"/>
    </row>
    <row r="41342" spans="53:56" ht="15" x14ac:dyDescent="0.25">
      <c r="BA41342" s="91" t="s">
        <v>46018</v>
      </c>
      <c r="BB41342" s="91" t="s">
        <v>1408</v>
      </c>
      <c r="BC41342" s="91" t="s">
        <v>45430</v>
      </c>
      <c r="BD41342" s="91"/>
    </row>
    <row r="41343" spans="53:56" ht="15" x14ac:dyDescent="0.25">
      <c r="BA41343" s="90" t="s">
        <v>46019</v>
      </c>
      <c r="BB41343" s="90" t="s">
        <v>1408</v>
      </c>
      <c r="BC41343" s="90" t="s">
        <v>45430</v>
      </c>
      <c r="BD41343" s="90"/>
    </row>
    <row r="41344" spans="53:56" ht="15" x14ac:dyDescent="0.25">
      <c r="BA41344" s="91" t="s">
        <v>46020</v>
      </c>
      <c r="BB41344" s="91" t="s">
        <v>1408</v>
      </c>
      <c r="BC41344" s="91" t="s">
        <v>45430</v>
      </c>
      <c r="BD41344" s="91"/>
    </row>
    <row r="41345" spans="53:56" ht="15" x14ac:dyDescent="0.25">
      <c r="BA41345" s="91" t="s">
        <v>46021</v>
      </c>
      <c r="BB41345" s="91" t="s">
        <v>1408</v>
      </c>
      <c r="BC41345" s="91" t="s">
        <v>45430</v>
      </c>
      <c r="BD41345" s="91"/>
    </row>
    <row r="41346" spans="53:56" ht="15" x14ac:dyDescent="0.25">
      <c r="BA41346" s="90" t="s">
        <v>46022</v>
      </c>
      <c r="BB41346" s="90" t="s">
        <v>1408</v>
      </c>
      <c r="BC41346" s="90" t="s">
        <v>45430</v>
      </c>
      <c r="BD41346" s="90"/>
    </row>
    <row r="41347" spans="53:56" ht="15" x14ac:dyDescent="0.25">
      <c r="BA41347" s="91" t="s">
        <v>46023</v>
      </c>
      <c r="BB41347" s="91" t="s">
        <v>1408</v>
      </c>
      <c r="BC41347" s="91" t="s">
        <v>45430</v>
      </c>
      <c r="BD41347" s="91"/>
    </row>
    <row r="41348" spans="53:56" ht="15" x14ac:dyDescent="0.25">
      <c r="BA41348" s="90" t="s">
        <v>46024</v>
      </c>
      <c r="BB41348" s="90" t="s">
        <v>1408</v>
      </c>
      <c r="BC41348" s="90" t="s">
        <v>45430</v>
      </c>
      <c r="BD41348" s="90"/>
    </row>
    <row r="41349" spans="53:56" ht="15" x14ac:dyDescent="0.25">
      <c r="BA41349" s="91" t="s">
        <v>46025</v>
      </c>
      <c r="BB41349" s="91" t="s">
        <v>1408</v>
      </c>
      <c r="BC41349" s="91" t="s">
        <v>46026</v>
      </c>
      <c r="BD41349" s="91"/>
    </row>
    <row r="41350" spans="53:56" ht="15" x14ac:dyDescent="0.25">
      <c r="BA41350" s="90" t="s">
        <v>46027</v>
      </c>
      <c r="BB41350" s="90" t="s">
        <v>1408</v>
      </c>
      <c r="BC41350" s="90" t="s">
        <v>46026</v>
      </c>
      <c r="BD41350" s="90"/>
    </row>
    <row r="41351" spans="53:56" ht="15" x14ac:dyDescent="0.25">
      <c r="BA41351" s="90" t="s">
        <v>46028</v>
      </c>
      <c r="BB41351" s="90" t="s">
        <v>1408</v>
      </c>
      <c r="BC41351" s="90" t="s">
        <v>46026</v>
      </c>
      <c r="BD41351" s="90"/>
    </row>
    <row r="41352" spans="53:56" ht="15" x14ac:dyDescent="0.25">
      <c r="BA41352" s="91" t="s">
        <v>46029</v>
      </c>
      <c r="BB41352" s="91" t="s">
        <v>1408</v>
      </c>
      <c r="BC41352" s="91" t="s">
        <v>46026</v>
      </c>
      <c r="BD41352" s="91"/>
    </row>
    <row r="41353" spans="53:56" ht="15" x14ac:dyDescent="0.25">
      <c r="BA41353" s="90" t="s">
        <v>46030</v>
      </c>
      <c r="BB41353" s="90" t="s">
        <v>1408</v>
      </c>
      <c r="BC41353" s="90" t="s">
        <v>46026</v>
      </c>
      <c r="BD41353" s="90"/>
    </row>
    <row r="41354" spans="53:56" ht="15" x14ac:dyDescent="0.25">
      <c r="BA41354" s="91" t="s">
        <v>46031</v>
      </c>
      <c r="BB41354" s="91" t="s">
        <v>1408</v>
      </c>
      <c r="BC41354" s="91" t="s">
        <v>46026</v>
      </c>
      <c r="BD41354" s="91"/>
    </row>
    <row r="41355" spans="53:56" ht="15" x14ac:dyDescent="0.25">
      <c r="BA41355" s="91" t="s">
        <v>46032</v>
      </c>
      <c r="BB41355" s="91" t="s">
        <v>1408</v>
      </c>
      <c r="BC41355" s="91" t="s">
        <v>46026</v>
      </c>
      <c r="BD41355" s="91"/>
    </row>
    <row r="41356" spans="53:56" ht="15" x14ac:dyDescent="0.25">
      <c r="BA41356" s="90" t="s">
        <v>46033</v>
      </c>
      <c r="BB41356" s="90" t="s">
        <v>1408</v>
      </c>
      <c r="BC41356" s="90" t="s">
        <v>46026</v>
      </c>
      <c r="BD41356" s="90"/>
    </row>
    <row r="41357" spans="53:56" ht="15" x14ac:dyDescent="0.25">
      <c r="BA41357" s="91" t="s">
        <v>46034</v>
      </c>
      <c r="BB41357" s="91" t="s">
        <v>1408</v>
      </c>
      <c r="BC41357" s="91" t="s">
        <v>46026</v>
      </c>
      <c r="BD41357" s="91"/>
    </row>
    <row r="41358" spans="53:56" ht="15" x14ac:dyDescent="0.25">
      <c r="BA41358" s="90" t="s">
        <v>46035</v>
      </c>
      <c r="BB41358" s="90" t="s">
        <v>1408</v>
      </c>
      <c r="BC41358" s="90" t="s">
        <v>46026</v>
      </c>
      <c r="BD41358" s="90"/>
    </row>
    <row r="41359" spans="53:56" ht="15" x14ac:dyDescent="0.25">
      <c r="BA41359" s="91" t="s">
        <v>46036</v>
      </c>
      <c r="BB41359" s="91" t="s">
        <v>1408</v>
      </c>
      <c r="BC41359" s="91" t="s">
        <v>46026</v>
      </c>
      <c r="BD41359" s="91"/>
    </row>
    <row r="41360" spans="53:56" ht="15" x14ac:dyDescent="0.25">
      <c r="BA41360" s="90" t="s">
        <v>46037</v>
      </c>
      <c r="BB41360" s="90" t="s">
        <v>1408</v>
      </c>
      <c r="BC41360" s="90" t="s">
        <v>46026</v>
      </c>
      <c r="BD41360" s="90"/>
    </row>
    <row r="41361" spans="53:56" ht="15" x14ac:dyDescent="0.25">
      <c r="BA41361" s="90" t="s">
        <v>46038</v>
      </c>
      <c r="BB41361" s="90" t="s">
        <v>1408</v>
      </c>
      <c r="BC41361" s="90" t="s">
        <v>46026</v>
      </c>
      <c r="BD41361" s="90"/>
    </row>
    <row r="41362" spans="53:56" ht="15" x14ac:dyDescent="0.25">
      <c r="BA41362" s="91" t="s">
        <v>46039</v>
      </c>
      <c r="BB41362" s="91" t="s">
        <v>1408</v>
      </c>
      <c r="BC41362" s="91" t="s">
        <v>46026</v>
      </c>
      <c r="BD41362" s="91"/>
    </row>
    <row r="41363" spans="53:56" ht="15" x14ac:dyDescent="0.25">
      <c r="BA41363" s="90" t="s">
        <v>46040</v>
      </c>
      <c r="BB41363" s="90" t="s">
        <v>1408</v>
      </c>
      <c r="BC41363" s="90" t="s">
        <v>46026</v>
      </c>
      <c r="BD41363" s="90"/>
    </row>
    <row r="41364" spans="53:56" ht="15" x14ac:dyDescent="0.25">
      <c r="BA41364" s="90" t="s">
        <v>46041</v>
      </c>
      <c r="BB41364" s="90" t="s">
        <v>1408</v>
      </c>
      <c r="BC41364" s="90" t="s">
        <v>46026</v>
      </c>
      <c r="BD41364" s="90"/>
    </row>
    <row r="41365" spans="53:56" ht="15" x14ac:dyDescent="0.25">
      <c r="BA41365" s="91" t="s">
        <v>46042</v>
      </c>
      <c r="BB41365" s="91" t="s">
        <v>1408</v>
      </c>
      <c r="BC41365" s="91" t="s">
        <v>46026</v>
      </c>
      <c r="BD41365" s="91"/>
    </row>
    <row r="41366" spans="53:56" ht="15" x14ac:dyDescent="0.25">
      <c r="BA41366" s="90" t="s">
        <v>46043</v>
      </c>
      <c r="BB41366" s="90" t="s">
        <v>1408</v>
      </c>
      <c r="BC41366" s="90" t="s">
        <v>46026</v>
      </c>
      <c r="BD41366" s="90"/>
    </row>
    <row r="41367" spans="53:56" ht="15" x14ac:dyDescent="0.25">
      <c r="BA41367" s="91" t="s">
        <v>46044</v>
      </c>
      <c r="BB41367" s="91" t="s">
        <v>1408</v>
      </c>
      <c r="BC41367" s="91" t="s">
        <v>46026</v>
      </c>
      <c r="BD41367" s="91"/>
    </row>
    <row r="41368" spans="53:56" ht="15" x14ac:dyDescent="0.25">
      <c r="BA41368" s="90" t="s">
        <v>46045</v>
      </c>
      <c r="BB41368" s="90" t="s">
        <v>1408</v>
      </c>
      <c r="BC41368" s="90" t="s">
        <v>46026</v>
      </c>
      <c r="BD41368" s="90"/>
    </row>
    <row r="41369" spans="53:56" ht="15" x14ac:dyDescent="0.25">
      <c r="BA41369" s="91" t="s">
        <v>46046</v>
      </c>
      <c r="BB41369" s="91" t="s">
        <v>1408</v>
      </c>
      <c r="BC41369" s="91" t="s">
        <v>46026</v>
      </c>
      <c r="BD41369" s="91"/>
    </row>
    <row r="41370" spans="53:56" ht="15" x14ac:dyDescent="0.25">
      <c r="BA41370" s="90" t="s">
        <v>46047</v>
      </c>
      <c r="BB41370" s="90" t="s">
        <v>1408</v>
      </c>
      <c r="BC41370" s="90" t="s">
        <v>46026</v>
      </c>
      <c r="BD41370" s="90"/>
    </row>
    <row r="41371" spans="53:56" ht="15" x14ac:dyDescent="0.25">
      <c r="BA41371" s="91" t="s">
        <v>46048</v>
      </c>
      <c r="BB41371" s="91" t="s">
        <v>1408</v>
      </c>
      <c r="BC41371" s="91" t="s">
        <v>46026</v>
      </c>
      <c r="BD41371" s="91"/>
    </row>
    <row r="41372" spans="53:56" ht="15" x14ac:dyDescent="0.25">
      <c r="BA41372" s="90" t="s">
        <v>46049</v>
      </c>
      <c r="BB41372" s="90" t="s">
        <v>1408</v>
      </c>
      <c r="BC41372" s="90" t="s">
        <v>46026</v>
      </c>
      <c r="BD41372" s="90"/>
    </row>
    <row r="41373" spans="53:56" ht="15" x14ac:dyDescent="0.25">
      <c r="BA41373" s="91" t="s">
        <v>46050</v>
      </c>
      <c r="BB41373" s="91" t="s">
        <v>1408</v>
      </c>
      <c r="BC41373" s="91" t="s">
        <v>46026</v>
      </c>
      <c r="BD41373" s="91"/>
    </row>
    <row r="41374" spans="53:56" ht="15" x14ac:dyDescent="0.25">
      <c r="BA41374" s="90" t="s">
        <v>46051</v>
      </c>
      <c r="BB41374" s="90" t="s">
        <v>1408</v>
      </c>
      <c r="BC41374" s="90" t="s">
        <v>46026</v>
      </c>
      <c r="BD41374" s="90"/>
    </row>
    <row r="41375" spans="53:56" ht="15" x14ac:dyDescent="0.25">
      <c r="BA41375" s="91" t="s">
        <v>46052</v>
      </c>
      <c r="BB41375" s="91" t="s">
        <v>1408</v>
      </c>
      <c r="BC41375" s="91" t="s">
        <v>46026</v>
      </c>
      <c r="BD41375" s="91"/>
    </row>
    <row r="41376" spans="53:56" ht="15" x14ac:dyDescent="0.25">
      <c r="BA41376" s="90" t="s">
        <v>46053</v>
      </c>
      <c r="BB41376" s="90" t="s">
        <v>1408</v>
      </c>
      <c r="BC41376" s="90" t="s">
        <v>46026</v>
      </c>
      <c r="BD41376" s="90"/>
    </row>
    <row r="41377" spans="53:56" ht="15" x14ac:dyDescent="0.25">
      <c r="BA41377" s="91" t="s">
        <v>46054</v>
      </c>
      <c r="BB41377" s="91" t="s">
        <v>1408</v>
      </c>
      <c r="BC41377" s="91" t="s">
        <v>46026</v>
      </c>
      <c r="BD41377" s="91"/>
    </row>
    <row r="41378" spans="53:56" ht="15" x14ac:dyDescent="0.25">
      <c r="BA41378" s="90" t="s">
        <v>46055</v>
      </c>
      <c r="BB41378" s="90" t="s">
        <v>1408</v>
      </c>
      <c r="BC41378" s="90" t="s">
        <v>46026</v>
      </c>
      <c r="BD41378" s="90"/>
    </row>
    <row r="41379" spans="53:56" ht="15" x14ac:dyDescent="0.25">
      <c r="BA41379" s="91" t="s">
        <v>46056</v>
      </c>
      <c r="BB41379" s="91" t="s">
        <v>1408</v>
      </c>
      <c r="BC41379" s="91" t="s">
        <v>46026</v>
      </c>
      <c r="BD41379" s="91"/>
    </row>
    <row r="41380" spans="53:56" ht="15" x14ac:dyDescent="0.25">
      <c r="BA41380" s="90" t="s">
        <v>46057</v>
      </c>
      <c r="BB41380" s="90" t="s">
        <v>1408</v>
      </c>
      <c r="BC41380" s="90" t="s">
        <v>46026</v>
      </c>
      <c r="BD41380" s="90"/>
    </row>
    <row r="41381" spans="53:56" ht="15" x14ac:dyDescent="0.25">
      <c r="BA41381" s="91" t="s">
        <v>46058</v>
      </c>
      <c r="BB41381" s="91" t="s">
        <v>1408</v>
      </c>
      <c r="BC41381" s="91" t="s">
        <v>46026</v>
      </c>
      <c r="BD41381" s="91"/>
    </row>
    <row r="41382" spans="53:56" ht="15" x14ac:dyDescent="0.25">
      <c r="BA41382" s="90" t="s">
        <v>46059</v>
      </c>
      <c r="BB41382" s="90" t="s">
        <v>1408</v>
      </c>
      <c r="BC41382" s="90" t="s">
        <v>46026</v>
      </c>
      <c r="BD41382" s="90"/>
    </row>
    <row r="41383" spans="53:56" ht="15" x14ac:dyDescent="0.25">
      <c r="BA41383" s="91" t="s">
        <v>46060</v>
      </c>
      <c r="BB41383" s="91" t="s">
        <v>1408</v>
      </c>
      <c r="BC41383" s="91" t="s">
        <v>46026</v>
      </c>
      <c r="BD41383" s="91"/>
    </row>
    <row r="41384" spans="53:56" ht="15" x14ac:dyDescent="0.25">
      <c r="BA41384" s="90" t="s">
        <v>46061</v>
      </c>
      <c r="BB41384" s="90" t="s">
        <v>1408</v>
      </c>
      <c r="BC41384" s="90" t="s">
        <v>46026</v>
      </c>
      <c r="BD41384" s="90"/>
    </row>
    <row r="41385" spans="53:56" ht="15" x14ac:dyDescent="0.25">
      <c r="BA41385" s="91" t="s">
        <v>46062</v>
      </c>
      <c r="BB41385" s="91" t="s">
        <v>1408</v>
      </c>
      <c r="BC41385" s="91" t="s">
        <v>46026</v>
      </c>
      <c r="BD41385" s="91"/>
    </row>
    <row r="41386" spans="53:56" ht="15" x14ac:dyDescent="0.25">
      <c r="BA41386" s="90" t="s">
        <v>46063</v>
      </c>
      <c r="BB41386" s="90" t="s">
        <v>1408</v>
      </c>
      <c r="BC41386" s="90" t="s">
        <v>46026</v>
      </c>
      <c r="BD41386" s="90"/>
    </row>
    <row r="41387" spans="53:56" ht="15" x14ac:dyDescent="0.25">
      <c r="BA41387" s="91" t="s">
        <v>46064</v>
      </c>
      <c r="BB41387" s="91" t="s">
        <v>1408</v>
      </c>
      <c r="BC41387" s="91" t="s">
        <v>46026</v>
      </c>
      <c r="BD41387" s="91"/>
    </row>
    <row r="41388" spans="53:56" ht="15" x14ac:dyDescent="0.25">
      <c r="BA41388" s="90" t="s">
        <v>46065</v>
      </c>
      <c r="BB41388" s="90" t="s">
        <v>1408</v>
      </c>
      <c r="BC41388" s="90" t="s">
        <v>46026</v>
      </c>
      <c r="BD41388" s="90"/>
    </row>
    <row r="41389" spans="53:56" ht="15" x14ac:dyDescent="0.25">
      <c r="BA41389" s="91" t="s">
        <v>46066</v>
      </c>
      <c r="BB41389" s="91" t="s">
        <v>1408</v>
      </c>
      <c r="BC41389" s="91" t="s">
        <v>46026</v>
      </c>
      <c r="BD41389" s="91"/>
    </row>
    <row r="41390" spans="53:56" ht="15" x14ac:dyDescent="0.25">
      <c r="BA41390" s="90" t="s">
        <v>46067</v>
      </c>
      <c r="BB41390" s="90" t="s">
        <v>1408</v>
      </c>
      <c r="BC41390" s="90" t="s">
        <v>46026</v>
      </c>
      <c r="BD41390" s="90"/>
    </row>
    <row r="41391" spans="53:56" ht="15" x14ac:dyDescent="0.25">
      <c r="BA41391" s="91" t="s">
        <v>46068</v>
      </c>
      <c r="BB41391" s="91" t="s">
        <v>1408</v>
      </c>
      <c r="BC41391" s="91" t="s">
        <v>46026</v>
      </c>
      <c r="BD41391" s="91"/>
    </row>
    <row r="41392" spans="53:56" ht="15" x14ac:dyDescent="0.25">
      <c r="BA41392" s="90" t="s">
        <v>46069</v>
      </c>
      <c r="BB41392" s="90" t="s">
        <v>1408</v>
      </c>
      <c r="BC41392" s="90" t="s">
        <v>46026</v>
      </c>
      <c r="BD41392" s="90"/>
    </row>
    <row r="41393" spans="53:56" ht="15" x14ac:dyDescent="0.25">
      <c r="BA41393" s="91" t="s">
        <v>46070</v>
      </c>
      <c r="BB41393" s="91" t="s">
        <v>1408</v>
      </c>
      <c r="BC41393" s="91" t="s">
        <v>46026</v>
      </c>
      <c r="BD41393" s="91"/>
    </row>
    <row r="41394" spans="53:56" ht="15" x14ac:dyDescent="0.25">
      <c r="BA41394" s="90" t="s">
        <v>46071</v>
      </c>
      <c r="BB41394" s="90" t="s">
        <v>1408</v>
      </c>
      <c r="BC41394" s="90" t="s">
        <v>46026</v>
      </c>
      <c r="BD41394" s="90"/>
    </row>
    <row r="41395" spans="53:56" ht="15" x14ac:dyDescent="0.25">
      <c r="BA41395" s="91" t="s">
        <v>46072</v>
      </c>
      <c r="BB41395" s="91" t="s">
        <v>1408</v>
      </c>
      <c r="BC41395" s="91" t="s">
        <v>46026</v>
      </c>
      <c r="BD41395" s="91"/>
    </row>
    <row r="41396" spans="53:56" ht="15" x14ac:dyDescent="0.25">
      <c r="BA41396" s="90" t="s">
        <v>46073</v>
      </c>
      <c r="BB41396" s="90" t="s">
        <v>1408</v>
      </c>
      <c r="BC41396" s="90" t="s">
        <v>46026</v>
      </c>
      <c r="BD41396" s="90"/>
    </row>
    <row r="41397" spans="53:56" ht="15" x14ac:dyDescent="0.25">
      <c r="BA41397" s="91" t="s">
        <v>46074</v>
      </c>
      <c r="BB41397" s="91" t="s">
        <v>1408</v>
      </c>
      <c r="BC41397" s="91" t="s">
        <v>46026</v>
      </c>
      <c r="BD41397" s="91"/>
    </row>
    <row r="41398" spans="53:56" ht="15" x14ac:dyDescent="0.25">
      <c r="BA41398" s="90" t="s">
        <v>46075</v>
      </c>
      <c r="BB41398" s="90" t="s">
        <v>1408</v>
      </c>
      <c r="BC41398" s="90" t="s">
        <v>46026</v>
      </c>
      <c r="BD41398" s="90"/>
    </row>
    <row r="41399" spans="53:56" ht="15" x14ac:dyDescent="0.25">
      <c r="BA41399" s="91" t="s">
        <v>46076</v>
      </c>
      <c r="BB41399" s="91" t="s">
        <v>1408</v>
      </c>
      <c r="BC41399" s="91" t="s">
        <v>46026</v>
      </c>
      <c r="BD41399" s="91"/>
    </row>
    <row r="41400" spans="53:56" ht="15" x14ac:dyDescent="0.25">
      <c r="BA41400" s="90" t="s">
        <v>46077</v>
      </c>
      <c r="BB41400" s="90" t="s">
        <v>1408</v>
      </c>
      <c r="BC41400" s="90" t="s">
        <v>46026</v>
      </c>
      <c r="BD41400" s="90"/>
    </row>
    <row r="41401" spans="53:56" ht="15" x14ac:dyDescent="0.25">
      <c r="BA41401" s="91" t="s">
        <v>46078</v>
      </c>
      <c r="BB41401" s="91" t="s">
        <v>1408</v>
      </c>
      <c r="BC41401" s="91" t="s">
        <v>46026</v>
      </c>
      <c r="BD41401" s="91"/>
    </row>
    <row r="41402" spans="53:56" ht="15" x14ac:dyDescent="0.25">
      <c r="BA41402" s="91" t="s">
        <v>46079</v>
      </c>
      <c r="BB41402" s="91" t="s">
        <v>1408</v>
      </c>
      <c r="BC41402" s="91" t="s">
        <v>46026</v>
      </c>
      <c r="BD41402" s="91"/>
    </row>
    <row r="41403" spans="53:56" ht="15" x14ac:dyDescent="0.25">
      <c r="BA41403" s="90" t="s">
        <v>46080</v>
      </c>
      <c r="BB41403" s="90" t="s">
        <v>1408</v>
      </c>
      <c r="BC41403" s="90" t="s">
        <v>46026</v>
      </c>
      <c r="BD41403" s="90"/>
    </row>
    <row r="41404" spans="53:56" ht="15" x14ac:dyDescent="0.25">
      <c r="BA41404" s="91" t="s">
        <v>46081</v>
      </c>
      <c r="BB41404" s="91" t="s">
        <v>1408</v>
      </c>
      <c r="BC41404" s="91" t="s">
        <v>46026</v>
      </c>
      <c r="BD41404" s="91"/>
    </row>
    <row r="41405" spans="53:56" ht="15" x14ac:dyDescent="0.25">
      <c r="BA41405" s="90" t="s">
        <v>46082</v>
      </c>
      <c r="BB41405" s="90" t="s">
        <v>1408</v>
      </c>
      <c r="BC41405" s="90" t="s">
        <v>46026</v>
      </c>
      <c r="BD41405" s="90"/>
    </row>
    <row r="41406" spans="53:56" ht="15" x14ac:dyDescent="0.25">
      <c r="BA41406" s="91" t="s">
        <v>46083</v>
      </c>
      <c r="BB41406" s="91" t="s">
        <v>1408</v>
      </c>
      <c r="BC41406" s="91" t="s">
        <v>46026</v>
      </c>
      <c r="BD41406" s="91"/>
    </row>
    <row r="41407" spans="53:56" ht="15" x14ac:dyDescent="0.25">
      <c r="BA41407" s="90" t="s">
        <v>46084</v>
      </c>
      <c r="BB41407" s="90" t="s">
        <v>1408</v>
      </c>
      <c r="BC41407" s="90" t="s">
        <v>46026</v>
      </c>
      <c r="BD41407" s="90"/>
    </row>
    <row r="41408" spans="53:56" ht="15" x14ac:dyDescent="0.25">
      <c r="BA41408" s="91" t="s">
        <v>46085</v>
      </c>
      <c r="BB41408" s="91" t="s">
        <v>1408</v>
      </c>
      <c r="BC41408" s="91" t="s">
        <v>46026</v>
      </c>
      <c r="BD41408" s="91"/>
    </row>
    <row r="41409" spans="53:56" ht="15" x14ac:dyDescent="0.25">
      <c r="BA41409" s="90" t="s">
        <v>46086</v>
      </c>
      <c r="BB41409" s="90" t="s">
        <v>1408</v>
      </c>
      <c r="BC41409" s="90" t="s">
        <v>46026</v>
      </c>
      <c r="BD41409" s="90"/>
    </row>
    <row r="41410" spans="53:56" ht="15" x14ac:dyDescent="0.25">
      <c r="BA41410" s="91" t="s">
        <v>46087</v>
      </c>
      <c r="BB41410" s="91" t="s">
        <v>1408</v>
      </c>
      <c r="BC41410" s="91" t="s">
        <v>46026</v>
      </c>
      <c r="BD41410" s="91"/>
    </row>
    <row r="41411" spans="53:56" ht="15" x14ac:dyDescent="0.25">
      <c r="BA41411" s="90" t="s">
        <v>46088</v>
      </c>
      <c r="BB41411" s="90" t="s">
        <v>1408</v>
      </c>
      <c r="BC41411" s="90" t="s">
        <v>46026</v>
      </c>
      <c r="BD41411" s="90"/>
    </row>
    <row r="41412" spans="53:56" ht="15" x14ac:dyDescent="0.25">
      <c r="BA41412" s="91" t="s">
        <v>46089</v>
      </c>
      <c r="BB41412" s="91" t="s">
        <v>1408</v>
      </c>
      <c r="BC41412" s="91" t="s">
        <v>46026</v>
      </c>
      <c r="BD41412" s="91"/>
    </row>
    <row r="41413" spans="53:56" ht="15" x14ac:dyDescent="0.25">
      <c r="BA41413" s="90" t="s">
        <v>46090</v>
      </c>
      <c r="BB41413" s="90" t="s">
        <v>1408</v>
      </c>
      <c r="BC41413" s="90" t="s">
        <v>46026</v>
      </c>
      <c r="BD41413" s="90"/>
    </row>
    <row r="41414" spans="53:56" ht="15" x14ac:dyDescent="0.25">
      <c r="BA41414" s="91" t="s">
        <v>46091</v>
      </c>
      <c r="BB41414" s="91" t="s">
        <v>1408</v>
      </c>
      <c r="BC41414" s="91" t="s">
        <v>46026</v>
      </c>
      <c r="BD41414" s="91"/>
    </row>
    <row r="41415" spans="53:56" ht="15" x14ac:dyDescent="0.25">
      <c r="BA41415" s="90" t="s">
        <v>46092</v>
      </c>
      <c r="BB41415" s="90" t="s">
        <v>1408</v>
      </c>
      <c r="BC41415" s="90" t="s">
        <v>46026</v>
      </c>
      <c r="BD41415" s="90"/>
    </row>
    <row r="41416" spans="53:56" ht="15" x14ac:dyDescent="0.25">
      <c r="BA41416" s="91" t="s">
        <v>46093</v>
      </c>
      <c r="BB41416" s="91" t="s">
        <v>1408</v>
      </c>
      <c r="BC41416" s="91" t="s">
        <v>46026</v>
      </c>
      <c r="BD41416" s="91"/>
    </row>
    <row r="41417" spans="53:56" ht="15" x14ac:dyDescent="0.25">
      <c r="BA41417" s="90" t="s">
        <v>46094</v>
      </c>
      <c r="BB41417" s="90" t="s">
        <v>1408</v>
      </c>
      <c r="BC41417" s="90" t="s">
        <v>46026</v>
      </c>
      <c r="BD41417" s="90"/>
    </row>
    <row r="41418" spans="53:56" ht="15" x14ac:dyDescent="0.25">
      <c r="BA41418" s="91" t="s">
        <v>46095</v>
      </c>
      <c r="BB41418" s="91" t="s">
        <v>1408</v>
      </c>
      <c r="BC41418" s="91" t="s">
        <v>46026</v>
      </c>
      <c r="BD41418" s="91"/>
    </row>
    <row r="41419" spans="53:56" ht="15" x14ac:dyDescent="0.25">
      <c r="BA41419" s="90" t="s">
        <v>46096</v>
      </c>
      <c r="BB41419" s="90" t="s">
        <v>1408</v>
      </c>
      <c r="BC41419" s="90" t="s">
        <v>46026</v>
      </c>
      <c r="BD41419" s="90"/>
    </row>
    <row r="41420" spans="53:56" ht="15" x14ac:dyDescent="0.25">
      <c r="BA41420" s="91" t="s">
        <v>46097</v>
      </c>
      <c r="BB41420" s="91" t="s">
        <v>1408</v>
      </c>
      <c r="BC41420" s="91" t="s">
        <v>46026</v>
      </c>
      <c r="BD41420" s="91"/>
    </row>
    <row r="41421" spans="53:56" ht="15" x14ac:dyDescent="0.25">
      <c r="BA41421" s="90" t="s">
        <v>46098</v>
      </c>
      <c r="BB41421" s="90" t="s">
        <v>1408</v>
      </c>
      <c r="BC41421" s="90" t="s">
        <v>46026</v>
      </c>
      <c r="BD41421" s="90"/>
    </row>
    <row r="41422" spans="53:56" ht="15" x14ac:dyDescent="0.25">
      <c r="BA41422" s="91" t="s">
        <v>46099</v>
      </c>
      <c r="BB41422" s="91" t="s">
        <v>1408</v>
      </c>
      <c r="BC41422" s="91" t="s">
        <v>46026</v>
      </c>
      <c r="BD41422" s="91"/>
    </row>
    <row r="41423" spans="53:56" ht="15" x14ac:dyDescent="0.25">
      <c r="BA41423" s="90" t="s">
        <v>46100</v>
      </c>
      <c r="BB41423" s="90" t="s">
        <v>1408</v>
      </c>
      <c r="BC41423" s="90" t="s">
        <v>46026</v>
      </c>
      <c r="BD41423" s="90"/>
    </row>
    <row r="41424" spans="53:56" ht="15" x14ac:dyDescent="0.25">
      <c r="BA41424" s="91" t="s">
        <v>46101</v>
      </c>
      <c r="BB41424" s="91" t="s">
        <v>1408</v>
      </c>
      <c r="BC41424" s="91" t="s">
        <v>46026</v>
      </c>
      <c r="BD41424" s="91"/>
    </row>
    <row r="41425" spans="53:56" ht="15" x14ac:dyDescent="0.25">
      <c r="BA41425" s="90" t="s">
        <v>46102</v>
      </c>
      <c r="BB41425" s="90" t="s">
        <v>1408</v>
      </c>
      <c r="BC41425" s="90" t="s">
        <v>46026</v>
      </c>
      <c r="BD41425" s="90"/>
    </row>
    <row r="41426" spans="53:56" ht="15" x14ac:dyDescent="0.25">
      <c r="BA41426" s="91" t="s">
        <v>46103</v>
      </c>
      <c r="BB41426" s="91" t="s">
        <v>1408</v>
      </c>
      <c r="BC41426" s="91" t="s">
        <v>46026</v>
      </c>
      <c r="BD41426" s="91"/>
    </row>
    <row r="41427" spans="53:56" ht="15" x14ac:dyDescent="0.25">
      <c r="BA41427" s="90" t="s">
        <v>46104</v>
      </c>
      <c r="BB41427" s="90" t="s">
        <v>1408</v>
      </c>
      <c r="BC41427" s="90" t="s">
        <v>46026</v>
      </c>
      <c r="BD41427" s="90"/>
    </row>
    <row r="41428" spans="53:56" ht="15" x14ac:dyDescent="0.25">
      <c r="BA41428" s="91" t="s">
        <v>46105</v>
      </c>
      <c r="BB41428" s="91" t="s">
        <v>1408</v>
      </c>
      <c r="BC41428" s="91" t="s">
        <v>46026</v>
      </c>
      <c r="BD41428" s="91"/>
    </row>
    <row r="41429" spans="53:56" ht="15" x14ac:dyDescent="0.25">
      <c r="BA41429" s="90" t="s">
        <v>46106</v>
      </c>
      <c r="BB41429" s="90" t="s">
        <v>1408</v>
      </c>
      <c r="BC41429" s="90" t="s">
        <v>46026</v>
      </c>
      <c r="BD41429" s="90"/>
    </row>
    <row r="41430" spans="53:56" ht="15" x14ac:dyDescent="0.25">
      <c r="BA41430" s="91" t="s">
        <v>46107</v>
      </c>
      <c r="BB41430" s="91" t="s">
        <v>1408</v>
      </c>
      <c r="BC41430" s="91" t="s">
        <v>46026</v>
      </c>
      <c r="BD41430" s="91"/>
    </row>
    <row r="41431" spans="53:56" ht="15" x14ac:dyDescent="0.25">
      <c r="BA41431" s="90" t="s">
        <v>46108</v>
      </c>
      <c r="BB41431" s="90" t="s">
        <v>1408</v>
      </c>
      <c r="BC41431" s="90" t="s">
        <v>46026</v>
      </c>
      <c r="BD41431" s="90"/>
    </row>
    <row r="41432" spans="53:56" ht="15" x14ac:dyDescent="0.25">
      <c r="BA41432" s="91" t="s">
        <v>46109</v>
      </c>
      <c r="BB41432" s="91" t="s">
        <v>1408</v>
      </c>
      <c r="BC41432" s="91" t="s">
        <v>46026</v>
      </c>
      <c r="BD41432" s="91"/>
    </row>
    <row r="41433" spans="53:56" ht="15" x14ac:dyDescent="0.25">
      <c r="BA41433" s="90" t="s">
        <v>46110</v>
      </c>
      <c r="BB41433" s="90" t="s">
        <v>1408</v>
      </c>
      <c r="BC41433" s="90" t="s">
        <v>46026</v>
      </c>
      <c r="BD41433" s="90"/>
    </row>
    <row r="41434" spans="53:56" ht="15" x14ac:dyDescent="0.25">
      <c r="BA41434" s="91" t="s">
        <v>46111</v>
      </c>
      <c r="BB41434" s="91" t="s">
        <v>1408</v>
      </c>
      <c r="BC41434" s="91" t="s">
        <v>46026</v>
      </c>
      <c r="BD41434" s="91"/>
    </row>
    <row r="41435" spans="53:56" ht="15" x14ac:dyDescent="0.25">
      <c r="BA41435" s="90" t="s">
        <v>46112</v>
      </c>
      <c r="BB41435" s="90" t="s">
        <v>1408</v>
      </c>
      <c r="BC41435" s="90" t="s">
        <v>46026</v>
      </c>
      <c r="BD41435" s="90"/>
    </row>
    <row r="41436" spans="53:56" ht="15" x14ac:dyDescent="0.25">
      <c r="BA41436" s="90" t="s">
        <v>46113</v>
      </c>
      <c r="BB41436" s="90" t="s">
        <v>1408</v>
      </c>
      <c r="BC41436" s="90" t="s">
        <v>46026</v>
      </c>
      <c r="BD41436" s="90"/>
    </row>
    <row r="41437" spans="53:56" ht="15" x14ac:dyDescent="0.25">
      <c r="BA41437" s="91" t="s">
        <v>46114</v>
      </c>
      <c r="BB41437" s="91" t="s">
        <v>1408</v>
      </c>
      <c r="BC41437" s="91" t="s">
        <v>46026</v>
      </c>
      <c r="BD41437" s="91"/>
    </row>
    <row r="41438" spans="53:56" ht="15" x14ac:dyDescent="0.25">
      <c r="BA41438" s="90" t="s">
        <v>46115</v>
      </c>
      <c r="BB41438" s="90" t="s">
        <v>1408</v>
      </c>
      <c r="BC41438" s="90" t="s">
        <v>46026</v>
      </c>
      <c r="BD41438" s="90"/>
    </row>
    <row r="41439" spans="53:56" ht="15" x14ac:dyDescent="0.25">
      <c r="BA41439" s="91" t="s">
        <v>46116</v>
      </c>
      <c r="BB41439" s="91" t="s">
        <v>1408</v>
      </c>
      <c r="BC41439" s="91" t="s">
        <v>46026</v>
      </c>
      <c r="BD41439" s="91"/>
    </row>
    <row r="41440" spans="53:56" ht="15" x14ac:dyDescent="0.25">
      <c r="BA41440" s="90" t="s">
        <v>46117</v>
      </c>
      <c r="BB41440" s="90" t="s">
        <v>1408</v>
      </c>
      <c r="BC41440" s="90" t="s">
        <v>46026</v>
      </c>
      <c r="BD41440" s="90"/>
    </row>
    <row r="41441" spans="53:56" ht="15" x14ac:dyDescent="0.25">
      <c r="BA41441" s="91" t="s">
        <v>46118</v>
      </c>
      <c r="BB41441" s="91" t="s">
        <v>1408</v>
      </c>
      <c r="BC41441" s="91" t="s">
        <v>46026</v>
      </c>
      <c r="BD41441" s="91"/>
    </row>
    <row r="41442" spans="53:56" ht="15" x14ac:dyDescent="0.25">
      <c r="BA41442" s="91" t="s">
        <v>46119</v>
      </c>
      <c r="BB41442" s="91" t="s">
        <v>1408</v>
      </c>
      <c r="BC41442" s="91" t="s">
        <v>46026</v>
      </c>
      <c r="BD41442" s="91"/>
    </row>
    <row r="41443" spans="53:56" ht="15" x14ac:dyDescent="0.25">
      <c r="BA41443" s="90" t="s">
        <v>46120</v>
      </c>
      <c r="BB41443" s="90" t="s">
        <v>1408</v>
      </c>
      <c r="BC41443" s="90" t="s">
        <v>46026</v>
      </c>
      <c r="BD41443" s="90"/>
    </row>
    <row r="41444" spans="53:56" ht="15" x14ac:dyDescent="0.25">
      <c r="BA41444" s="91" t="s">
        <v>46121</v>
      </c>
      <c r="BB41444" s="91" t="s">
        <v>1408</v>
      </c>
      <c r="BC41444" s="91" t="s">
        <v>46026</v>
      </c>
      <c r="BD41444" s="91"/>
    </row>
    <row r="41445" spans="53:56" ht="15" x14ac:dyDescent="0.25">
      <c r="BA41445" s="90" t="s">
        <v>46122</v>
      </c>
      <c r="BB41445" s="90" t="s">
        <v>1408</v>
      </c>
      <c r="BC41445" s="90" t="s">
        <v>46026</v>
      </c>
      <c r="BD41445" s="90"/>
    </row>
    <row r="41446" spans="53:56" ht="15" x14ac:dyDescent="0.25">
      <c r="BA41446" s="90" t="s">
        <v>46123</v>
      </c>
      <c r="BB41446" s="90" t="s">
        <v>1408</v>
      </c>
      <c r="BC41446" s="90" t="s">
        <v>46026</v>
      </c>
      <c r="BD41446" s="90"/>
    </row>
    <row r="41447" spans="53:56" ht="15" x14ac:dyDescent="0.25">
      <c r="BA41447" s="91" t="s">
        <v>46124</v>
      </c>
      <c r="BB41447" s="91" t="s">
        <v>1408</v>
      </c>
      <c r="BC41447" s="91" t="s">
        <v>46026</v>
      </c>
      <c r="BD41447" s="91"/>
    </row>
    <row r="41448" spans="53:56" ht="15" x14ac:dyDescent="0.25">
      <c r="BA41448" s="91" t="s">
        <v>46125</v>
      </c>
      <c r="BB41448" s="91" t="s">
        <v>1408</v>
      </c>
      <c r="BC41448" s="91" t="s">
        <v>46026</v>
      </c>
      <c r="BD41448" s="91"/>
    </row>
    <row r="41449" spans="53:56" ht="15" x14ac:dyDescent="0.25">
      <c r="BA41449" s="91" t="s">
        <v>46126</v>
      </c>
      <c r="BB41449" s="91" t="s">
        <v>1408</v>
      </c>
      <c r="BC41449" s="91" t="s">
        <v>46026</v>
      </c>
      <c r="BD41449" s="91"/>
    </row>
    <row r="41450" spans="53:56" ht="15" x14ac:dyDescent="0.25">
      <c r="BA41450" s="90" t="s">
        <v>46127</v>
      </c>
      <c r="BB41450" s="90" t="s">
        <v>1408</v>
      </c>
      <c r="BC41450" s="90" t="s">
        <v>46026</v>
      </c>
      <c r="BD41450" s="90"/>
    </row>
    <row r="41451" spans="53:56" ht="15" x14ac:dyDescent="0.25">
      <c r="BA41451" s="91" t="s">
        <v>46128</v>
      </c>
      <c r="BB41451" s="91" t="s">
        <v>1408</v>
      </c>
      <c r="BC41451" s="91" t="s">
        <v>46026</v>
      </c>
      <c r="BD41451" s="91"/>
    </row>
    <row r="41452" spans="53:56" ht="15" x14ac:dyDescent="0.25">
      <c r="BA41452" s="91" t="s">
        <v>46129</v>
      </c>
      <c r="BB41452" s="91" t="s">
        <v>1408</v>
      </c>
      <c r="BC41452" s="91" t="s">
        <v>46026</v>
      </c>
      <c r="BD41452" s="91"/>
    </row>
    <row r="41453" spans="53:56" ht="15" x14ac:dyDescent="0.25">
      <c r="BA41453" s="90" t="s">
        <v>46130</v>
      </c>
      <c r="BB41453" s="90" t="s">
        <v>1408</v>
      </c>
      <c r="BC41453" s="90" t="s">
        <v>46026</v>
      </c>
      <c r="BD41453" s="90"/>
    </row>
    <row r="41454" spans="53:56" ht="15" x14ac:dyDescent="0.25">
      <c r="BA41454" s="91" t="s">
        <v>46131</v>
      </c>
      <c r="BB41454" s="91" t="s">
        <v>1408</v>
      </c>
      <c r="BC41454" s="91" t="s">
        <v>46026</v>
      </c>
      <c r="BD41454" s="91"/>
    </row>
    <row r="41455" spans="53:56" ht="15" x14ac:dyDescent="0.25">
      <c r="BA41455" s="90" t="s">
        <v>46132</v>
      </c>
      <c r="BB41455" s="90" t="s">
        <v>1408</v>
      </c>
      <c r="BC41455" s="90" t="s">
        <v>46026</v>
      </c>
      <c r="BD41455" s="90"/>
    </row>
    <row r="41456" spans="53:56" ht="15" x14ac:dyDescent="0.25">
      <c r="BA41456" s="90" t="s">
        <v>46133</v>
      </c>
      <c r="BB41456" s="90" t="s">
        <v>1408</v>
      </c>
      <c r="BC41456" s="90" t="s">
        <v>46026</v>
      </c>
      <c r="BD41456" s="90"/>
    </row>
    <row r="41457" spans="53:56" ht="15" x14ac:dyDescent="0.25">
      <c r="BA41457" s="90" t="s">
        <v>46134</v>
      </c>
      <c r="BB41457" s="90" t="s">
        <v>1408</v>
      </c>
      <c r="BC41457" s="90" t="s">
        <v>46026</v>
      </c>
      <c r="BD41457" s="90"/>
    </row>
    <row r="41458" spans="53:56" ht="15" x14ac:dyDescent="0.25">
      <c r="BA41458" s="90" t="s">
        <v>46135</v>
      </c>
      <c r="BB41458" s="90" t="s">
        <v>1408</v>
      </c>
      <c r="BC41458" s="90" t="s">
        <v>46026</v>
      </c>
      <c r="BD41458" s="90"/>
    </row>
    <row r="41459" spans="53:56" ht="15" x14ac:dyDescent="0.25">
      <c r="BA41459" s="91" t="s">
        <v>46136</v>
      </c>
      <c r="BB41459" s="91" t="s">
        <v>1408</v>
      </c>
      <c r="BC41459" s="91" t="s">
        <v>46026</v>
      </c>
      <c r="BD41459" s="91"/>
    </row>
    <row r="41460" spans="53:56" ht="15" x14ac:dyDescent="0.25">
      <c r="BA41460" s="90" t="s">
        <v>46137</v>
      </c>
      <c r="BB41460" s="90" t="s">
        <v>1408</v>
      </c>
      <c r="BC41460" s="90" t="s">
        <v>46026</v>
      </c>
      <c r="BD41460" s="90"/>
    </row>
    <row r="41461" spans="53:56" ht="15" x14ac:dyDescent="0.25">
      <c r="BA41461" s="91" t="s">
        <v>46138</v>
      </c>
      <c r="BB41461" s="91" t="s">
        <v>1408</v>
      </c>
      <c r="BC41461" s="91" t="s">
        <v>46026</v>
      </c>
      <c r="BD41461" s="91"/>
    </row>
    <row r="41462" spans="53:56" ht="15" x14ac:dyDescent="0.25">
      <c r="BA41462" s="90" t="s">
        <v>46139</v>
      </c>
      <c r="BB41462" s="90" t="s">
        <v>1408</v>
      </c>
      <c r="BC41462" s="90" t="s">
        <v>46026</v>
      </c>
      <c r="BD41462" s="90"/>
    </row>
    <row r="41463" spans="53:56" ht="15" x14ac:dyDescent="0.25">
      <c r="BA41463" s="91" t="s">
        <v>46140</v>
      </c>
      <c r="BB41463" s="91" t="s">
        <v>1408</v>
      </c>
      <c r="BC41463" s="91" t="s">
        <v>46026</v>
      </c>
      <c r="BD41463" s="91"/>
    </row>
    <row r="41464" spans="53:56" ht="15" x14ac:dyDescent="0.25">
      <c r="BA41464" s="91" t="s">
        <v>46141</v>
      </c>
      <c r="BB41464" s="91" t="s">
        <v>1408</v>
      </c>
      <c r="BC41464" s="91" t="s">
        <v>46026</v>
      </c>
      <c r="BD41464" s="91"/>
    </row>
    <row r="41465" spans="53:56" ht="15" x14ac:dyDescent="0.25">
      <c r="BA41465" s="90" t="s">
        <v>46142</v>
      </c>
      <c r="BB41465" s="90" t="s">
        <v>1408</v>
      </c>
      <c r="BC41465" s="90" t="s">
        <v>46026</v>
      </c>
      <c r="BD41465" s="90"/>
    </row>
    <row r="41466" spans="53:56" ht="15" x14ac:dyDescent="0.25">
      <c r="BA41466" s="91" t="s">
        <v>46143</v>
      </c>
      <c r="BB41466" s="91" t="s">
        <v>1408</v>
      </c>
      <c r="BC41466" s="91" t="s">
        <v>46026</v>
      </c>
      <c r="BD41466" s="91"/>
    </row>
    <row r="41467" spans="53:56" ht="15" x14ac:dyDescent="0.25">
      <c r="BA41467" s="90" t="s">
        <v>46144</v>
      </c>
      <c r="BB41467" s="90" t="s">
        <v>1408</v>
      </c>
      <c r="BC41467" s="90" t="s">
        <v>46026</v>
      </c>
      <c r="BD41467" s="90"/>
    </row>
    <row r="41468" spans="53:56" ht="15" x14ac:dyDescent="0.25">
      <c r="BA41468" s="90" t="s">
        <v>46145</v>
      </c>
      <c r="BB41468" s="90" t="s">
        <v>1408</v>
      </c>
      <c r="BC41468" s="90" t="s">
        <v>46026</v>
      </c>
      <c r="BD41468" s="90"/>
    </row>
    <row r="41469" spans="53:56" ht="15" x14ac:dyDescent="0.25">
      <c r="BA41469" s="91" t="s">
        <v>46146</v>
      </c>
      <c r="BB41469" s="91" t="s">
        <v>1408</v>
      </c>
      <c r="BC41469" s="91" t="s">
        <v>46026</v>
      </c>
      <c r="BD41469" s="91"/>
    </row>
    <row r="41470" spans="53:56" ht="15" x14ac:dyDescent="0.25">
      <c r="BA41470" s="90" t="s">
        <v>46147</v>
      </c>
      <c r="BB41470" s="90" t="s">
        <v>1408</v>
      </c>
      <c r="BC41470" s="90" t="s">
        <v>46026</v>
      </c>
      <c r="BD41470" s="90"/>
    </row>
    <row r="41471" spans="53:56" ht="15" x14ac:dyDescent="0.25">
      <c r="BA41471" s="91" t="s">
        <v>46148</v>
      </c>
      <c r="BB41471" s="91" t="s">
        <v>1408</v>
      </c>
      <c r="BC41471" s="91" t="s">
        <v>46026</v>
      </c>
      <c r="BD41471" s="91"/>
    </row>
    <row r="41472" spans="53:56" ht="15" x14ac:dyDescent="0.25">
      <c r="BA41472" s="91" t="s">
        <v>46149</v>
      </c>
      <c r="BB41472" s="91" t="s">
        <v>1408</v>
      </c>
      <c r="BC41472" s="91" t="s">
        <v>46026</v>
      </c>
      <c r="BD41472" s="91"/>
    </row>
    <row r="41473" spans="53:56" ht="15" x14ac:dyDescent="0.25">
      <c r="BA41473" s="90" t="s">
        <v>46150</v>
      </c>
      <c r="BB41473" s="90" t="s">
        <v>1408</v>
      </c>
      <c r="BC41473" s="90" t="s">
        <v>46026</v>
      </c>
      <c r="BD41473" s="90"/>
    </row>
    <row r="41474" spans="53:56" ht="15" x14ac:dyDescent="0.25">
      <c r="BA41474" s="91" t="s">
        <v>46151</v>
      </c>
      <c r="BB41474" s="91" t="s">
        <v>1408</v>
      </c>
      <c r="BC41474" s="91" t="s">
        <v>46026</v>
      </c>
      <c r="BD41474" s="91"/>
    </row>
    <row r="41475" spans="53:56" ht="15" x14ac:dyDescent="0.25">
      <c r="BA41475" s="90" t="s">
        <v>46152</v>
      </c>
      <c r="BB41475" s="90" t="s">
        <v>1408</v>
      </c>
      <c r="BC41475" s="90" t="s">
        <v>46026</v>
      </c>
      <c r="BD41475" s="90"/>
    </row>
    <row r="41476" spans="53:56" ht="15" x14ac:dyDescent="0.25">
      <c r="BA41476" s="90" t="s">
        <v>46153</v>
      </c>
      <c r="BB41476" s="90" t="s">
        <v>1408</v>
      </c>
      <c r="BC41476" s="90" t="s">
        <v>46026</v>
      </c>
      <c r="BD41476" s="90"/>
    </row>
    <row r="41477" spans="53:56" ht="15" x14ac:dyDescent="0.25">
      <c r="BA41477" s="91" t="s">
        <v>46154</v>
      </c>
      <c r="BB41477" s="91" t="s">
        <v>1408</v>
      </c>
      <c r="BC41477" s="91" t="s">
        <v>46026</v>
      </c>
      <c r="BD41477" s="91"/>
    </row>
    <row r="41478" spans="53:56" ht="15" x14ac:dyDescent="0.25">
      <c r="BA41478" s="90" t="s">
        <v>46155</v>
      </c>
      <c r="BB41478" s="90" t="s">
        <v>1408</v>
      </c>
      <c r="BC41478" s="90" t="s">
        <v>46026</v>
      </c>
      <c r="BD41478" s="90"/>
    </row>
    <row r="41479" spans="53:56" ht="15" x14ac:dyDescent="0.25">
      <c r="BA41479" s="91" t="s">
        <v>46156</v>
      </c>
      <c r="BB41479" s="91" t="s">
        <v>1408</v>
      </c>
      <c r="BC41479" s="91" t="s">
        <v>46026</v>
      </c>
      <c r="BD41479" s="91"/>
    </row>
    <row r="41480" spans="53:56" ht="15" x14ac:dyDescent="0.25">
      <c r="BA41480" s="90" t="s">
        <v>46157</v>
      </c>
      <c r="BB41480" s="90" t="s">
        <v>1408</v>
      </c>
      <c r="BC41480" s="90" t="s">
        <v>46026</v>
      </c>
      <c r="BD41480" s="90"/>
    </row>
    <row r="41481" spans="53:56" ht="15" x14ac:dyDescent="0.25">
      <c r="BA41481" s="91" t="s">
        <v>46158</v>
      </c>
      <c r="BB41481" s="91" t="s">
        <v>1408</v>
      </c>
      <c r="BC41481" s="91" t="s">
        <v>46026</v>
      </c>
      <c r="BD41481" s="91"/>
    </row>
    <row r="41482" spans="53:56" ht="15" x14ac:dyDescent="0.25">
      <c r="BA41482" s="91" t="s">
        <v>46159</v>
      </c>
      <c r="BB41482" s="91" t="s">
        <v>1408</v>
      </c>
      <c r="BC41482" s="91" t="s">
        <v>46026</v>
      </c>
      <c r="BD41482" s="91"/>
    </row>
    <row r="41483" spans="53:56" ht="15" x14ac:dyDescent="0.25">
      <c r="BA41483" s="90" t="s">
        <v>46160</v>
      </c>
      <c r="BB41483" s="90" t="s">
        <v>1408</v>
      </c>
      <c r="BC41483" s="90" t="s">
        <v>46026</v>
      </c>
      <c r="BD41483" s="90"/>
    </row>
    <row r="41484" spans="53:56" ht="15" x14ac:dyDescent="0.25">
      <c r="BA41484" s="91" t="s">
        <v>46161</v>
      </c>
      <c r="BB41484" s="91" t="s">
        <v>1408</v>
      </c>
      <c r="BC41484" s="91" t="s">
        <v>46026</v>
      </c>
      <c r="BD41484" s="91"/>
    </row>
    <row r="41485" spans="53:56" ht="15" x14ac:dyDescent="0.25">
      <c r="BA41485" s="90" t="s">
        <v>46162</v>
      </c>
      <c r="BB41485" s="90" t="s">
        <v>1408</v>
      </c>
      <c r="BC41485" s="90" t="s">
        <v>46026</v>
      </c>
      <c r="BD41485" s="90"/>
    </row>
    <row r="41486" spans="53:56" ht="15" x14ac:dyDescent="0.25">
      <c r="BA41486" s="90" t="s">
        <v>46163</v>
      </c>
      <c r="BB41486" s="90" t="s">
        <v>1408</v>
      </c>
      <c r="BC41486" s="90" t="s">
        <v>46026</v>
      </c>
      <c r="BD41486" s="90"/>
    </row>
    <row r="41487" spans="53:56" ht="15" x14ac:dyDescent="0.25">
      <c r="BA41487" s="91" t="s">
        <v>46164</v>
      </c>
      <c r="BB41487" s="91" t="s">
        <v>1408</v>
      </c>
      <c r="BC41487" s="91" t="s">
        <v>46026</v>
      </c>
      <c r="BD41487" s="91"/>
    </row>
    <row r="41488" spans="53:56" ht="15" x14ac:dyDescent="0.25">
      <c r="BA41488" s="90" t="s">
        <v>46165</v>
      </c>
      <c r="BB41488" s="90" t="s">
        <v>1408</v>
      </c>
      <c r="BC41488" s="90" t="s">
        <v>46026</v>
      </c>
      <c r="BD41488" s="90"/>
    </row>
    <row r="41489" spans="53:56" ht="15" x14ac:dyDescent="0.25">
      <c r="BA41489" s="91" t="s">
        <v>46166</v>
      </c>
      <c r="BB41489" s="91" t="s">
        <v>1408</v>
      </c>
      <c r="BC41489" s="91" t="s">
        <v>46026</v>
      </c>
      <c r="BD41489" s="91"/>
    </row>
    <row r="41490" spans="53:56" ht="15" x14ac:dyDescent="0.25">
      <c r="BA41490" s="91" t="s">
        <v>46167</v>
      </c>
      <c r="BB41490" s="91" t="s">
        <v>1408</v>
      </c>
      <c r="BC41490" s="91" t="s">
        <v>46026</v>
      </c>
      <c r="BD41490" s="91"/>
    </row>
    <row r="41491" spans="53:56" ht="15" x14ac:dyDescent="0.25">
      <c r="BA41491" s="90" t="s">
        <v>46168</v>
      </c>
      <c r="BB41491" s="90" t="s">
        <v>1408</v>
      </c>
      <c r="BC41491" s="90" t="s">
        <v>46026</v>
      </c>
      <c r="BD41491" s="90"/>
    </row>
    <row r="41492" spans="53:56" ht="15" x14ac:dyDescent="0.25">
      <c r="BA41492" s="91" t="s">
        <v>46169</v>
      </c>
      <c r="BB41492" s="91" t="s">
        <v>1408</v>
      </c>
      <c r="BC41492" s="91" t="s">
        <v>46026</v>
      </c>
      <c r="BD41492" s="91"/>
    </row>
    <row r="41493" spans="53:56" ht="15" x14ac:dyDescent="0.25">
      <c r="BA41493" s="90" t="s">
        <v>46170</v>
      </c>
      <c r="BB41493" s="90" t="s">
        <v>1408</v>
      </c>
      <c r="BC41493" s="90" t="s">
        <v>46026</v>
      </c>
      <c r="BD41493" s="90"/>
    </row>
    <row r="41494" spans="53:56" ht="15" x14ac:dyDescent="0.25">
      <c r="BA41494" s="91" t="s">
        <v>46171</v>
      </c>
      <c r="BB41494" s="91" t="s">
        <v>1408</v>
      </c>
      <c r="BC41494" s="91" t="s">
        <v>46026</v>
      </c>
      <c r="BD41494" s="91"/>
    </row>
    <row r="41495" spans="53:56" ht="15" x14ac:dyDescent="0.25">
      <c r="BA41495" s="90" t="s">
        <v>46172</v>
      </c>
      <c r="BB41495" s="90" t="s">
        <v>1408</v>
      </c>
      <c r="BC41495" s="90" t="s">
        <v>46026</v>
      </c>
      <c r="BD41495" s="90"/>
    </row>
    <row r="41496" spans="53:56" ht="15" x14ac:dyDescent="0.25">
      <c r="BA41496" s="90" t="s">
        <v>46173</v>
      </c>
      <c r="BB41496" s="90" t="s">
        <v>1408</v>
      </c>
      <c r="BC41496" s="90" t="s">
        <v>46026</v>
      </c>
      <c r="BD41496" s="90"/>
    </row>
    <row r="41497" spans="53:56" ht="15" x14ac:dyDescent="0.25">
      <c r="BA41497" s="91" t="s">
        <v>46174</v>
      </c>
      <c r="BB41497" s="91" t="s">
        <v>1408</v>
      </c>
      <c r="BC41497" s="91" t="s">
        <v>46026</v>
      </c>
      <c r="BD41497" s="91"/>
    </row>
    <row r="41498" spans="53:56" ht="15" x14ac:dyDescent="0.25">
      <c r="BA41498" s="90" t="s">
        <v>46175</v>
      </c>
      <c r="BB41498" s="90" t="s">
        <v>1408</v>
      </c>
      <c r="BC41498" s="90" t="s">
        <v>46026</v>
      </c>
      <c r="BD41498" s="90"/>
    </row>
    <row r="41499" spans="53:56" ht="15" x14ac:dyDescent="0.25">
      <c r="BA41499" s="90" t="s">
        <v>46176</v>
      </c>
      <c r="BB41499" s="90" t="s">
        <v>1408</v>
      </c>
      <c r="BC41499" s="90" t="s">
        <v>46026</v>
      </c>
      <c r="BD41499" s="90"/>
    </row>
    <row r="41500" spans="53:56" ht="15" x14ac:dyDescent="0.25">
      <c r="BA41500" s="91" t="s">
        <v>46177</v>
      </c>
      <c r="BB41500" s="91" t="s">
        <v>1408</v>
      </c>
      <c r="BC41500" s="91" t="s">
        <v>46026</v>
      </c>
      <c r="BD41500" s="91"/>
    </row>
    <row r="41501" spans="53:56" ht="15" x14ac:dyDescent="0.25">
      <c r="BA41501" s="90" t="s">
        <v>46178</v>
      </c>
      <c r="BB41501" s="90" t="s">
        <v>1408</v>
      </c>
      <c r="BC41501" s="90" t="s">
        <v>46026</v>
      </c>
      <c r="BD41501" s="90"/>
    </row>
    <row r="41502" spans="53:56" ht="15" x14ac:dyDescent="0.25">
      <c r="BA41502" s="91" t="s">
        <v>46179</v>
      </c>
      <c r="BB41502" s="91" t="s">
        <v>1408</v>
      </c>
      <c r="BC41502" s="91" t="s">
        <v>46026</v>
      </c>
      <c r="BD41502" s="91"/>
    </row>
    <row r="41503" spans="53:56" ht="15" x14ac:dyDescent="0.25">
      <c r="BA41503" s="90" t="s">
        <v>46180</v>
      </c>
      <c r="BB41503" s="90" t="s">
        <v>1408</v>
      </c>
      <c r="BC41503" s="90" t="s">
        <v>46026</v>
      </c>
      <c r="BD41503" s="90"/>
    </row>
    <row r="41504" spans="53:56" ht="15" x14ac:dyDescent="0.25">
      <c r="BA41504" s="91" t="s">
        <v>46181</v>
      </c>
      <c r="BB41504" s="91" t="s">
        <v>1408</v>
      </c>
      <c r="BC41504" s="91" t="s">
        <v>46026</v>
      </c>
      <c r="BD41504" s="91"/>
    </row>
    <row r="41505" spans="53:56" ht="15" x14ac:dyDescent="0.25">
      <c r="BA41505" s="91" t="s">
        <v>46182</v>
      </c>
      <c r="BB41505" s="91" t="s">
        <v>1408</v>
      </c>
      <c r="BC41505" s="91" t="s">
        <v>46026</v>
      </c>
      <c r="BD41505" s="91"/>
    </row>
    <row r="41506" spans="53:56" ht="15" x14ac:dyDescent="0.25">
      <c r="BA41506" s="90" t="s">
        <v>46183</v>
      </c>
      <c r="BB41506" s="90" t="s">
        <v>1408</v>
      </c>
      <c r="BC41506" s="90" t="s">
        <v>46026</v>
      </c>
      <c r="BD41506" s="90"/>
    </row>
    <row r="41507" spans="53:56" ht="15" x14ac:dyDescent="0.25">
      <c r="BA41507" s="91" t="s">
        <v>46184</v>
      </c>
      <c r="BB41507" s="91" t="s">
        <v>1408</v>
      </c>
      <c r="BC41507" s="91" t="s">
        <v>46026</v>
      </c>
      <c r="BD41507" s="91"/>
    </row>
    <row r="41508" spans="53:56" ht="15" x14ac:dyDescent="0.25">
      <c r="BA41508" s="90" t="s">
        <v>46185</v>
      </c>
      <c r="BB41508" s="90" t="s">
        <v>1408</v>
      </c>
      <c r="BC41508" s="90" t="s">
        <v>46026</v>
      </c>
      <c r="BD41508" s="90"/>
    </row>
    <row r="41509" spans="53:56" ht="15" x14ac:dyDescent="0.25">
      <c r="BA41509" s="91" t="s">
        <v>46186</v>
      </c>
      <c r="BB41509" s="91" t="s">
        <v>1408</v>
      </c>
      <c r="BC41509" s="91" t="s">
        <v>46026</v>
      </c>
      <c r="BD41509" s="91"/>
    </row>
    <row r="41510" spans="53:56" ht="15" x14ac:dyDescent="0.25">
      <c r="BA41510" s="90" t="s">
        <v>46187</v>
      </c>
      <c r="BB41510" s="90" t="s">
        <v>1408</v>
      </c>
      <c r="BC41510" s="90" t="s">
        <v>46026</v>
      </c>
      <c r="BD41510" s="90"/>
    </row>
    <row r="41511" spans="53:56" ht="15" x14ac:dyDescent="0.25">
      <c r="BA41511" s="91" t="s">
        <v>46188</v>
      </c>
      <c r="BB41511" s="91" t="s">
        <v>1408</v>
      </c>
      <c r="BC41511" s="91" t="s">
        <v>46026</v>
      </c>
      <c r="BD41511" s="91"/>
    </row>
    <row r="41512" spans="53:56" ht="15" x14ac:dyDescent="0.25">
      <c r="BA41512" s="90" t="s">
        <v>46189</v>
      </c>
      <c r="BB41512" s="90" t="s">
        <v>1408</v>
      </c>
      <c r="BC41512" s="90" t="s">
        <v>46026</v>
      </c>
      <c r="BD41512" s="90"/>
    </row>
    <row r="41513" spans="53:56" ht="15" x14ac:dyDescent="0.25">
      <c r="BA41513" s="91" t="s">
        <v>46190</v>
      </c>
      <c r="BB41513" s="91" t="s">
        <v>1408</v>
      </c>
      <c r="BC41513" s="91" t="s">
        <v>46026</v>
      </c>
      <c r="BD41513" s="91"/>
    </row>
    <row r="41514" spans="53:56" ht="15" x14ac:dyDescent="0.25">
      <c r="BA41514" s="90" t="s">
        <v>46191</v>
      </c>
      <c r="BB41514" s="90" t="s">
        <v>1408</v>
      </c>
      <c r="BC41514" s="90" t="s">
        <v>46026</v>
      </c>
      <c r="BD41514" s="90"/>
    </row>
    <row r="41515" spans="53:56" ht="15" x14ac:dyDescent="0.25">
      <c r="BA41515" s="91" t="s">
        <v>46192</v>
      </c>
      <c r="BB41515" s="91" t="s">
        <v>1408</v>
      </c>
      <c r="BC41515" s="91" t="s">
        <v>46026</v>
      </c>
      <c r="BD41515" s="91"/>
    </row>
    <row r="41516" spans="53:56" ht="15" x14ac:dyDescent="0.25">
      <c r="BA41516" s="90" t="s">
        <v>46193</v>
      </c>
      <c r="BB41516" s="90" t="s">
        <v>1408</v>
      </c>
      <c r="BC41516" s="90" t="s">
        <v>46026</v>
      </c>
      <c r="BD41516" s="90"/>
    </row>
    <row r="41517" spans="53:56" ht="15" x14ac:dyDescent="0.25">
      <c r="BA41517" s="91" t="s">
        <v>46194</v>
      </c>
      <c r="BB41517" s="91" t="s">
        <v>1408</v>
      </c>
      <c r="BC41517" s="91" t="s">
        <v>46026</v>
      </c>
      <c r="BD41517" s="91"/>
    </row>
    <row r="41518" spans="53:56" ht="15" x14ac:dyDescent="0.25">
      <c r="BA41518" s="90" t="s">
        <v>46195</v>
      </c>
      <c r="BB41518" s="90" t="s">
        <v>1408</v>
      </c>
      <c r="BC41518" s="90" t="s">
        <v>46026</v>
      </c>
      <c r="BD41518" s="90"/>
    </row>
    <row r="41519" spans="53:56" ht="15" x14ac:dyDescent="0.25">
      <c r="BA41519" s="91" t="s">
        <v>46196</v>
      </c>
      <c r="BB41519" s="91" t="s">
        <v>1408</v>
      </c>
      <c r="BC41519" s="91" t="s">
        <v>46026</v>
      </c>
      <c r="BD41519" s="91"/>
    </row>
    <row r="41520" spans="53:56" ht="15" x14ac:dyDescent="0.25">
      <c r="BA41520" s="90" t="s">
        <v>46197</v>
      </c>
      <c r="BB41520" s="90" t="s">
        <v>1408</v>
      </c>
      <c r="BC41520" s="90" t="s">
        <v>46026</v>
      </c>
      <c r="BD41520" s="90"/>
    </row>
    <row r="41521" spans="53:56" ht="15" x14ac:dyDescent="0.25">
      <c r="BA41521" s="91" t="s">
        <v>46198</v>
      </c>
      <c r="BB41521" s="91" t="s">
        <v>1408</v>
      </c>
      <c r="BC41521" s="91" t="s">
        <v>46026</v>
      </c>
      <c r="BD41521" s="91"/>
    </row>
    <row r="41522" spans="53:56" ht="15" x14ac:dyDescent="0.25">
      <c r="BA41522" s="90" t="s">
        <v>46199</v>
      </c>
      <c r="BB41522" s="90" t="s">
        <v>1408</v>
      </c>
      <c r="BC41522" s="90" t="s">
        <v>46026</v>
      </c>
      <c r="BD41522" s="90"/>
    </row>
    <row r="41523" spans="53:56" ht="15" x14ac:dyDescent="0.25">
      <c r="BA41523" s="91" t="s">
        <v>46200</v>
      </c>
      <c r="BB41523" s="91" t="s">
        <v>1408</v>
      </c>
      <c r="BC41523" s="91" t="s">
        <v>46026</v>
      </c>
      <c r="BD41523" s="91"/>
    </row>
    <row r="41524" spans="53:56" ht="15" x14ac:dyDescent="0.25">
      <c r="BA41524" s="90" t="s">
        <v>46201</v>
      </c>
      <c r="BB41524" s="90" t="s">
        <v>1408</v>
      </c>
      <c r="BC41524" s="90" t="s">
        <v>46026</v>
      </c>
      <c r="BD41524" s="90"/>
    </row>
    <row r="41525" spans="53:56" ht="15" x14ac:dyDescent="0.25">
      <c r="BA41525" s="91" t="s">
        <v>46202</v>
      </c>
      <c r="BB41525" s="91" t="s">
        <v>1408</v>
      </c>
      <c r="BC41525" s="91" t="s">
        <v>46026</v>
      </c>
      <c r="BD41525" s="91"/>
    </row>
    <row r="41526" spans="53:56" ht="15" x14ac:dyDescent="0.25">
      <c r="BA41526" s="90" t="s">
        <v>46203</v>
      </c>
      <c r="BB41526" s="90" t="s">
        <v>1408</v>
      </c>
      <c r="BC41526" s="90" t="s">
        <v>46026</v>
      </c>
      <c r="BD41526" s="90"/>
    </row>
    <row r="41527" spans="53:56" ht="15" x14ac:dyDescent="0.25">
      <c r="BA41527" s="91" t="s">
        <v>46204</v>
      </c>
      <c r="BB41527" s="91" t="s">
        <v>1408</v>
      </c>
      <c r="BC41527" s="91" t="s">
        <v>46026</v>
      </c>
      <c r="BD41527" s="91"/>
    </row>
    <row r="41528" spans="53:56" ht="15" x14ac:dyDescent="0.25">
      <c r="BA41528" s="90" t="s">
        <v>46205</v>
      </c>
      <c r="BB41528" s="90" t="s">
        <v>1408</v>
      </c>
      <c r="BC41528" s="90" t="s">
        <v>46026</v>
      </c>
      <c r="BD41528" s="90"/>
    </row>
    <row r="41529" spans="53:56" ht="15" x14ac:dyDescent="0.25">
      <c r="BA41529" s="91" t="s">
        <v>46206</v>
      </c>
      <c r="BB41529" s="91" t="s">
        <v>1408</v>
      </c>
      <c r="BC41529" s="91" t="s">
        <v>46026</v>
      </c>
      <c r="BD41529" s="91"/>
    </row>
    <row r="41530" spans="53:56" ht="15" x14ac:dyDescent="0.25">
      <c r="BA41530" s="90" t="s">
        <v>46207</v>
      </c>
      <c r="BB41530" s="90" t="s">
        <v>1408</v>
      </c>
      <c r="BC41530" s="90" t="s">
        <v>46026</v>
      </c>
      <c r="BD41530" s="90"/>
    </row>
    <row r="41531" spans="53:56" ht="15" x14ac:dyDescent="0.25">
      <c r="BA41531" s="91" t="s">
        <v>46208</v>
      </c>
      <c r="BB41531" s="91" t="s">
        <v>1408</v>
      </c>
      <c r="BC41531" s="91" t="s">
        <v>46026</v>
      </c>
      <c r="BD41531" s="91"/>
    </row>
    <row r="41532" spans="53:56" ht="15" x14ac:dyDescent="0.25">
      <c r="BA41532" s="90" t="s">
        <v>46209</v>
      </c>
      <c r="BB41532" s="90" t="s">
        <v>1408</v>
      </c>
      <c r="BC41532" s="90" t="s">
        <v>46026</v>
      </c>
      <c r="BD41532" s="90"/>
    </row>
    <row r="41533" spans="53:56" ht="15" x14ac:dyDescent="0.25">
      <c r="BA41533" s="91" t="s">
        <v>46210</v>
      </c>
      <c r="BB41533" s="91" t="s">
        <v>1408</v>
      </c>
      <c r="BC41533" s="91" t="s">
        <v>46026</v>
      </c>
      <c r="BD41533" s="91"/>
    </row>
    <row r="41534" spans="53:56" ht="15" x14ac:dyDescent="0.25">
      <c r="BA41534" s="90" t="s">
        <v>46211</v>
      </c>
      <c r="BB41534" s="90" t="s">
        <v>1408</v>
      </c>
      <c r="BC41534" s="90" t="s">
        <v>46026</v>
      </c>
      <c r="BD41534" s="90"/>
    </row>
    <row r="41535" spans="53:56" ht="15" x14ac:dyDescent="0.25">
      <c r="BA41535" s="91" t="s">
        <v>46212</v>
      </c>
      <c r="BB41535" s="91" t="s">
        <v>1408</v>
      </c>
      <c r="BC41535" s="91" t="s">
        <v>46026</v>
      </c>
      <c r="BD41535" s="91"/>
    </row>
    <row r="41536" spans="53:56" ht="15" x14ac:dyDescent="0.25">
      <c r="BA41536" s="90" t="s">
        <v>46213</v>
      </c>
      <c r="BB41536" s="90" t="s">
        <v>1408</v>
      </c>
      <c r="BC41536" s="90" t="s">
        <v>46026</v>
      </c>
      <c r="BD41536" s="90"/>
    </row>
    <row r="41537" spans="53:56" ht="15" x14ac:dyDescent="0.25">
      <c r="BA41537" s="91" t="s">
        <v>46214</v>
      </c>
      <c r="BB41537" s="91" t="s">
        <v>1408</v>
      </c>
      <c r="BC41537" s="91" t="s">
        <v>46026</v>
      </c>
      <c r="BD41537" s="91"/>
    </row>
    <row r="41538" spans="53:56" ht="15" x14ac:dyDescent="0.25">
      <c r="BA41538" s="90" t="s">
        <v>46215</v>
      </c>
      <c r="BB41538" s="90" t="s">
        <v>1408</v>
      </c>
      <c r="BC41538" s="90" t="s">
        <v>46026</v>
      </c>
      <c r="BD41538" s="90"/>
    </row>
    <row r="41539" spans="53:56" ht="15" x14ac:dyDescent="0.25">
      <c r="BA41539" s="91" t="s">
        <v>46216</v>
      </c>
      <c r="BB41539" s="91" t="s">
        <v>1408</v>
      </c>
      <c r="BC41539" s="91" t="s">
        <v>46026</v>
      </c>
      <c r="BD41539" s="91"/>
    </row>
    <row r="41540" spans="53:56" ht="15" x14ac:dyDescent="0.25">
      <c r="BA41540" s="90" t="s">
        <v>46217</v>
      </c>
      <c r="BB41540" s="90" t="s">
        <v>1408</v>
      </c>
      <c r="BC41540" s="90" t="s">
        <v>46026</v>
      </c>
      <c r="BD41540" s="90"/>
    </row>
    <row r="41541" spans="53:56" ht="15" x14ac:dyDescent="0.25">
      <c r="BA41541" s="91" t="s">
        <v>46218</v>
      </c>
      <c r="BB41541" s="91" t="s">
        <v>1408</v>
      </c>
      <c r="BC41541" s="91" t="s">
        <v>46026</v>
      </c>
      <c r="BD41541" s="91"/>
    </row>
    <row r="41542" spans="53:56" ht="15" x14ac:dyDescent="0.25">
      <c r="BA41542" s="90" t="s">
        <v>46219</v>
      </c>
      <c r="BB41542" s="90" t="s">
        <v>1408</v>
      </c>
      <c r="BC41542" s="90" t="s">
        <v>46026</v>
      </c>
      <c r="BD41542" s="90"/>
    </row>
    <row r="41543" spans="53:56" ht="15" x14ac:dyDescent="0.25">
      <c r="BA41543" s="91" t="s">
        <v>46220</v>
      </c>
      <c r="BB41543" s="91" t="s">
        <v>1408</v>
      </c>
      <c r="BC41543" s="91" t="s">
        <v>46026</v>
      </c>
      <c r="BD41543" s="91"/>
    </row>
    <row r="41544" spans="53:56" ht="15" x14ac:dyDescent="0.25">
      <c r="BA41544" s="90" t="s">
        <v>46221</v>
      </c>
      <c r="BB41544" s="90" t="s">
        <v>1408</v>
      </c>
      <c r="BC41544" s="90" t="s">
        <v>46026</v>
      </c>
      <c r="BD41544" s="90"/>
    </row>
    <row r="41545" spans="53:56" ht="15" x14ac:dyDescent="0.25">
      <c r="BA41545" s="91" t="s">
        <v>46222</v>
      </c>
      <c r="BB41545" s="91" t="s">
        <v>1408</v>
      </c>
      <c r="BC41545" s="91" t="s">
        <v>46026</v>
      </c>
      <c r="BD41545" s="91"/>
    </row>
    <row r="41546" spans="53:56" ht="15" x14ac:dyDescent="0.25">
      <c r="BA41546" s="90" t="s">
        <v>46223</v>
      </c>
      <c r="BB41546" s="90" t="s">
        <v>1408</v>
      </c>
      <c r="BC41546" s="90" t="s">
        <v>46026</v>
      </c>
      <c r="BD41546" s="90"/>
    </row>
    <row r="41547" spans="53:56" ht="15" x14ac:dyDescent="0.25">
      <c r="BA41547" s="91" t="s">
        <v>46224</v>
      </c>
      <c r="BB41547" s="91" t="s">
        <v>1408</v>
      </c>
      <c r="BC41547" s="91" t="s">
        <v>46026</v>
      </c>
      <c r="BD41547" s="91"/>
    </row>
    <row r="41548" spans="53:56" ht="15" x14ac:dyDescent="0.25">
      <c r="BA41548" s="90" t="s">
        <v>46225</v>
      </c>
      <c r="BB41548" s="90" t="s">
        <v>1408</v>
      </c>
      <c r="BC41548" s="90" t="s">
        <v>46026</v>
      </c>
      <c r="BD41548" s="90"/>
    </row>
    <row r="41549" spans="53:56" ht="15" x14ac:dyDescent="0.25">
      <c r="BA41549" s="91" t="s">
        <v>46226</v>
      </c>
      <c r="BB41549" s="91" t="s">
        <v>1408</v>
      </c>
      <c r="BC41549" s="91" t="s">
        <v>46026</v>
      </c>
      <c r="BD41549" s="91"/>
    </row>
    <row r="41550" spans="53:56" ht="15" x14ac:dyDescent="0.25">
      <c r="BA41550" s="90" t="s">
        <v>46227</v>
      </c>
      <c r="BB41550" s="90" t="s">
        <v>1408</v>
      </c>
      <c r="BC41550" s="90" t="s">
        <v>46026</v>
      </c>
      <c r="BD41550" s="90"/>
    </row>
    <row r="41551" spans="53:56" ht="15" x14ac:dyDescent="0.25">
      <c r="BA41551" s="91" t="s">
        <v>46228</v>
      </c>
      <c r="BB41551" s="91" t="s">
        <v>1408</v>
      </c>
      <c r="BC41551" s="91" t="s">
        <v>46026</v>
      </c>
      <c r="BD41551" s="91"/>
    </row>
    <row r="41552" spans="53:56" ht="15" x14ac:dyDescent="0.25">
      <c r="BA41552" s="90" t="s">
        <v>46229</v>
      </c>
      <c r="BB41552" s="90" t="s">
        <v>1408</v>
      </c>
      <c r="BC41552" s="90" t="s">
        <v>46026</v>
      </c>
      <c r="BD41552" s="90"/>
    </row>
    <row r="41553" spans="53:56" ht="15" x14ac:dyDescent="0.25">
      <c r="BA41553" s="91" t="s">
        <v>46230</v>
      </c>
      <c r="BB41553" s="91" t="s">
        <v>1408</v>
      </c>
      <c r="BC41553" s="91" t="s">
        <v>46026</v>
      </c>
      <c r="BD41553" s="91"/>
    </row>
    <row r="41554" spans="53:56" ht="15" x14ac:dyDescent="0.25">
      <c r="BA41554" s="90" t="s">
        <v>46231</v>
      </c>
      <c r="BB41554" s="90" t="s">
        <v>1408</v>
      </c>
      <c r="BC41554" s="90" t="s">
        <v>45951</v>
      </c>
      <c r="BD41554" s="90"/>
    </row>
    <row r="41555" spans="53:56" ht="15" x14ac:dyDescent="0.25">
      <c r="BA41555" s="91" t="s">
        <v>46232</v>
      </c>
      <c r="BB41555" s="91" t="s">
        <v>1408</v>
      </c>
      <c r="BC41555" s="91" t="s">
        <v>45951</v>
      </c>
      <c r="BD41555" s="91"/>
    </row>
    <row r="41556" spans="53:56" ht="15" x14ac:dyDescent="0.25">
      <c r="BA41556" s="90" t="s">
        <v>46233</v>
      </c>
      <c r="BB41556" s="90" t="s">
        <v>1408</v>
      </c>
      <c r="BC41556" s="90" t="s">
        <v>45951</v>
      </c>
      <c r="BD41556" s="90"/>
    </row>
    <row r="41557" spans="53:56" ht="15" x14ac:dyDescent="0.25">
      <c r="BA41557" s="91" t="s">
        <v>46234</v>
      </c>
      <c r="BB41557" s="91" t="s">
        <v>1408</v>
      </c>
      <c r="BC41557" s="91" t="s">
        <v>45951</v>
      </c>
      <c r="BD41557" s="91"/>
    </row>
    <row r="41558" spans="53:56" ht="15" x14ac:dyDescent="0.25">
      <c r="BA41558" s="90" t="s">
        <v>46235</v>
      </c>
      <c r="BB41558" s="90" t="s">
        <v>1408</v>
      </c>
      <c r="BC41558" s="90" t="s">
        <v>45951</v>
      </c>
      <c r="BD41558" s="90"/>
    </row>
    <row r="41559" spans="53:56" ht="15" x14ac:dyDescent="0.25">
      <c r="BA41559" s="91" t="s">
        <v>46236</v>
      </c>
      <c r="BB41559" s="91" t="s">
        <v>1408</v>
      </c>
      <c r="BC41559" s="91" t="s">
        <v>45951</v>
      </c>
      <c r="BD41559" s="91"/>
    </row>
    <row r="41560" spans="53:56" ht="15" x14ac:dyDescent="0.25">
      <c r="BA41560" s="90" t="s">
        <v>46237</v>
      </c>
      <c r="BB41560" s="90" t="s">
        <v>1408</v>
      </c>
      <c r="BC41560" s="90" t="s">
        <v>46238</v>
      </c>
      <c r="BD41560" s="90"/>
    </row>
    <row r="41561" spans="53:56" ht="15" x14ac:dyDescent="0.25">
      <c r="BA41561" s="91" t="s">
        <v>46239</v>
      </c>
      <c r="BB41561" s="91" t="s">
        <v>1408</v>
      </c>
      <c r="BC41561" s="91" t="s">
        <v>45951</v>
      </c>
      <c r="BD41561" s="91"/>
    </row>
    <row r="41562" spans="53:56" ht="15" x14ac:dyDescent="0.25">
      <c r="BA41562" s="90" t="s">
        <v>46240</v>
      </c>
      <c r="BB41562" s="90" t="s">
        <v>1408</v>
      </c>
      <c r="BC41562" s="90" t="s">
        <v>45951</v>
      </c>
      <c r="BD41562" s="90"/>
    </row>
    <row r="41563" spans="53:56" ht="15" x14ac:dyDescent="0.25">
      <c r="BA41563" s="91" t="s">
        <v>46241</v>
      </c>
      <c r="BB41563" s="91" t="s">
        <v>1408</v>
      </c>
      <c r="BC41563" s="91" t="s">
        <v>45951</v>
      </c>
      <c r="BD41563" s="91"/>
    </row>
    <row r="41564" spans="53:56" ht="15" x14ac:dyDescent="0.25">
      <c r="BA41564" s="90" t="s">
        <v>46242</v>
      </c>
      <c r="BB41564" s="90" t="s">
        <v>1408</v>
      </c>
      <c r="BC41564" s="90" t="s">
        <v>46238</v>
      </c>
      <c r="BD41564" s="90"/>
    </row>
    <row r="41565" spans="53:56" ht="15" x14ac:dyDescent="0.25">
      <c r="BA41565" s="91" t="s">
        <v>46243</v>
      </c>
      <c r="BB41565" s="91" t="s">
        <v>1408</v>
      </c>
      <c r="BC41565" s="91" t="s">
        <v>45951</v>
      </c>
      <c r="BD41565" s="91"/>
    </row>
    <row r="41566" spans="53:56" ht="15" x14ac:dyDescent="0.25">
      <c r="BA41566" s="90" t="s">
        <v>46244</v>
      </c>
      <c r="BB41566" s="90" t="s">
        <v>1408</v>
      </c>
      <c r="BC41566" s="90" t="s">
        <v>46238</v>
      </c>
      <c r="BD41566" s="90"/>
    </row>
    <row r="41567" spans="53:56" ht="15" x14ac:dyDescent="0.25">
      <c r="BA41567" s="91" t="s">
        <v>46245</v>
      </c>
      <c r="BB41567" s="91" t="s">
        <v>1408</v>
      </c>
      <c r="BC41567" s="91" t="s">
        <v>46238</v>
      </c>
      <c r="BD41567" s="91"/>
    </row>
    <row r="41568" spans="53:56" ht="15" x14ac:dyDescent="0.25">
      <c r="BA41568" s="90" t="s">
        <v>46246</v>
      </c>
      <c r="BB41568" s="90" t="s">
        <v>1408</v>
      </c>
      <c r="BC41568" s="90" t="s">
        <v>46238</v>
      </c>
      <c r="BD41568" s="90"/>
    </row>
    <row r="41569" spans="53:56" ht="15" x14ac:dyDescent="0.25">
      <c r="BA41569" s="91" t="s">
        <v>46247</v>
      </c>
      <c r="BB41569" s="91" t="s">
        <v>1408</v>
      </c>
      <c r="BC41569" s="91" t="s">
        <v>45951</v>
      </c>
      <c r="BD41569" s="91"/>
    </row>
    <row r="41570" spans="53:56" ht="15" x14ac:dyDescent="0.25">
      <c r="BA41570" s="90" t="s">
        <v>46248</v>
      </c>
      <c r="BB41570" s="90" t="s">
        <v>1408</v>
      </c>
      <c r="BC41570" s="90" t="s">
        <v>45951</v>
      </c>
      <c r="BD41570" s="90"/>
    </row>
    <row r="41571" spans="53:56" ht="15" x14ac:dyDescent="0.25">
      <c r="BA41571" s="91" t="s">
        <v>46249</v>
      </c>
      <c r="BB41571" s="91" t="s">
        <v>1408</v>
      </c>
      <c r="BC41571" s="91" t="s">
        <v>45951</v>
      </c>
      <c r="BD41571" s="91"/>
    </row>
    <row r="41572" spans="53:56" ht="15" x14ac:dyDescent="0.25">
      <c r="BA41572" s="90" t="s">
        <v>46250</v>
      </c>
      <c r="BB41572" s="90" t="s">
        <v>1408</v>
      </c>
      <c r="BC41572" s="90" t="s">
        <v>45951</v>
      </c>
      <c r="BD41572" s="90"/>
    </row>
    <row r="41573" spans="53:56" ht="15" x14ac:dyDescent="0.25">
      <c r="BA41573" s="91" t="s">
        <v>46251</v>
      </c>
      <c r="BB41573" s="91" t="s">
        <v>1408</v>
      </c>
      <c r="BC41573" s="91" t="s">
        <v>45951</v>
      </c>
      <c r="BD41573" s="91"/>
    </row>
    <row r="41574" spans="53:56" ht="15" x14ac:dyDescent="0.25">
      <c r="BA41574" s="90" t="s">
        <v>46252</v>
      </c>
      <c r="BB41574" s="90" t="s">
        <v>1408</v>
      </c>
      <c r="BC41574" s="90" t="s">
        <v>45951</v>
      </c>
      <c r="BD41574" s="90"/>
    </row>
    <row r="41575" spans="53:56" ht="15" x14ac:dyDescent="0.25">
      <c r="BA41575" s="90" t="s">
        <v>46253</v>
      </c>
      <c r="BB41575" s="90" t="s">
        <v>1408</v>
      </c>
      <c r="BC41575" s="90" t="s">
        <v>45951</v>
      </c>
      <c r="BD41575" s="90"/>
    </row>
    <row r="41576" spans="53:56" ht="15" x14ac:dyDescent="0.25">
      <c r="BA41576" s="91" t="s">
        <v>46253</v>
      </c>
      <c r="BB41576" s="91" t="s">
        <v>1408</v>
      </c>
      <c r="BC41576" s="91" t="s">
        <v>45940</v>
      </c>
      <c r="BD41576" s="91"/>
    </row>
    <row r="41577" spans="53:56" ht="15" x14ac:dyDescent="0.25">
      <c r="BA41577" s="90" t="s">
        <v>46254</v>
      </c>
      <c r="BB41577" s="90" t="s">
        <v>1408</v>
      </c>
      <c r="BC41577" s="90" t="s">
        <v>46238</v>
      </c>
      <c r="BD41577" s="90"/>
    </row>
    <row r="41578" spans="53:56" ht="15" x14ac:dyDescent="0.25">
      <c r="BA41578" s="91" t="s">
        <v>46255</v>
      </c>
      <c r="BB41578" s="91" t="s">
        <v>1408</v>
      </c>
      <c r="BC41578" s="91" t="s">
        <v>46238</v>
      </c>
      <c r="BD41578" s="91"/>
    </row>
    <row r="41579" spans="53:56" ht="15" x14ac:dyDescent="0.25">
      <c r="BA41579" s="91" t="s">
        <v>46256</v>
      </c>
      <c r="BB41579" s="91" t="s">
        <v>1408</v>
      </c>
      <c r="BC41579" s="91" t="s">
        <v>45951</v>
      </c>
      <c r="BD41579" s="91"/>
    </row>
    <row r="41580" spans="53:56" ht="15" x14ac:dyDescent="0.25">
      <c r="BA41580" s="90" t="s">
        <v>46257</v>
      </c>
      <c r="BB41580" s="90" t="s">
        <v>1408</v>
      </c>
      <c r="BC41580" s="90" t="s">
        <v>45951</v>
      </c>
      <c r="BD41580" s="90"/>
    </row>
    <row r="41581" spans="53:56" ht="15" x14ac:dyDescent="0.25">
      <c r="BA41581" s="90" t="s">
        <v>46258</v>
      </c>
      <c r="BB41581" s="90" t="s">
        <v>1408</v>
      </c>
      <c r="BC41581" s="90" t="s">
        <v>46238</v>
      </c>
      <c r="BD41581" s="90"/>
    </row>
    <row r="41582" spans="53:56" ht="15" x14ac:dyDescent="0.25">
      <c r="BA41582" s="91" t="s">
        <v>46259</v>
      </c>
      <c r="BB41582" s="91" t="s">
        <v>1408</v>
      </c>
      <c r="BC41582" s="91" t="s">
        <v>46238</v>
      </c>
      <c r="BD41582" s="91"/>
    </row>
    <row r="41583" spans="53:56" ht="15" x14ac:dyDescent="0.25">
      <c r="BA41583" s="90" t="s">
        <v>46260</v>
      </c>
      <c r="BB41583" s="90" t="s">
        <v>1408</v>
      </c>
      <c r="BC41583" s="90" t="s">
        <v>46238</v>
      </c>
      <c r="BD41583" s="90"/>
    </row>
    <row r="41584" spans="53:56" ht="15" x14ac:dyDescent="0.25">
      <c r="BA41584" s="91" t="s">
        <v>46261</v>
      </c>
      <c r="BB41584" s="91" t="s">
        <v>1408</v>
      </c>
      <c r="BC41584" s="91" t="s">
        <v>45940</v>
      </c>
      <c r="BD41584" s="91"/>
    </row>
    <row r="41585" spans="53:56" ht="15" x14ac:dyDescent="0.25">
      <c r="BA41585" s="90" t="s">
        <v>46262</v>
      </c>
      <c r="BB41585" s="90" t="s">
        <v>1408</v>
      </c>
      <c r="BC41585" s="90" t="s">
        <v>45951</v>
      </c>
      <c r="BD41585" s="90"/>
    </row>
    <row r="41586" spans="53:56" ht="15" x14ac:dyDescent="0.25">
      <c r="BA41586" s="91" t="s">
        <v>46263</v>
      </c>
      <c r="BB41586" s="91" t="s">
        <v>1408</v>
      </c>
      <c r="BC41586" s="91" t="s">
        <v>45951</v>
      </c>
      <c r="BD41586" s="91"/>
    </row>
    <row r="41587" spans="53:56" ht="15" x14ac:dyDescent="0.25">
      <c r="BA41587" s="90" t="s">
        <v>46264</v>
      </c>
      <c r="BB41587" s="90" t="s">
        <v>1408</v>
      </c>
      <c r="BC41587" s="90" t="s">
        <v>45951</v>
      </c>
      <c r="BD41587" s="90"/>
    </row>
    <row r="41588" spans="53:56" ht="15" x14ac:dyDescent="0.25">
      <c r="BA41588" s="90" t="s">
        <v>46265</v>
      </c>
      <c r="BB41588" s="90" t="s">
        <v>1408</v>
      </c>
      <c r="BC41588" s="90" t="s">
        <v>45940</v>
      </c>
      <c r="BD41588" s="90"/>
    </row>
    <row r="41589" spans="53:56" ht="15" x14ac:dyDescent="0.25">
      <c r="BA41589" s="91" t="s">
        <v>46266</v>
      </c>
      <c r="BB41589" s="91" t="s">
        <v>1408</v>
      </c>
      <c r="BC41589" s="91" t="s">
        <v>46238</v>
      </c>
      <c r="BD41589" s="91"/>
    </row>
    <row r="41590" spans="53:56" ht="15" x14ac:dyDescent="0.25">
      <c r="BA41590" s="90" t="s">
        <v>46267</v>
      </c>
      <c r="BB41590" s="90" t="s">
        <v>1408</v>
      </c>
      <c r="BC41590" s="90" t="s">
        <v>45951</v>
      </c>
      <c r="BD41590" s="90"/>
    </row>
    <row r="41591" spans="53:56" ht="15" x14ac:dyDescent="0.25">
      <c r="BA41591" s="91" t="s">
        <v>46268</v>
      </c>
      <c r="BB41591" s="91" t="s">
        <v>1408</v>
      </c>
      <c r="BC41591" s="91" t="s">
        <v>46238</v>
      </c>
      <c r="BD41591" s="91"/>
    </row>
    <row r="41592" spans="53:56" ht="15" x14ac:dyDescent="0.25">
      <c r="BA41592" s="90" t="s">
        <v>46269</v>
      </c>
      <c r="BB41592" s="90" t="s">
        <v>1408</v>
      </c>
      <c r="BC41592" s="90" t="s">
        <v>45951</v>
      </c>
      <c r="BD41592" s="90"/>
    </row>
    <row r="41593" spans="53:56" ht="15" x14ac:dyDescent="0.25">
      <c r="BA41593" s="91" t="s">
        <v>46270</v>
      </c>
      <c r="BB41593" s="91" t="s">
        <v>1408</v>
      </c>
      <c r="BC41593" s="91" t="s">
        <v>45951</v>
      </c>
      <c r="BD41593" s="91"/>
    </row>
    <row r="41594" spans="53:56" ht="15" x14ac:dyDescent="0.25">
      <c r="BA41594" s="91" t="s">
        <v>46271</v>
      </c>
      <c r="BB41594" s="91" t="s">
        <v>1408</v>
      </c>
      <c r="BC41594" s="91" t="s">
        <v>45951</v>
      </c>
      <c r="BD41594" s="91"/>
    </row>
    <row r="41595" spans="53:56" ht="15" x14ac:dyDescent="0.25">
      <c r="BA41595" s="90" t="s">
        <v>46272</v>
      </c>
      <c r="BB41595" s="90" t="s">
        <v>1408</v>
      </c>
      <c r="BC41595" s="90" t="s">
        <v>45951</v>
      </c>
      <c r="BD41595" s="90"/>
    </row>
    <row r="41596" spans="53:56" ht="15" x14ac:dyDescent="0.25">
      <c r="BA41596" s="91" t="s">
        <v>46273</v>
      </c>
      <c r="BB41596" s="91" t="s">
        <v>1408</v>
      </c>
      <c r="BC41596" s="91" t="s">
        <v>45951</v>
      </c>
      <c r="BD41596" s="91"/>
    </row>
    <row r="41597" spans="53:56" ht="15" x14ac:dyDescent="0.25">
      <c r="BA41597" s="90" t="s">
        <v>46274</v>
      </c>
      <c r="BB41597" s="90" t="s">
        <v>1408</v>
      </c>
      <c r="BC41597" s="90" t="s">
        <v>46238</v>
      </c>
      <c r="BD41597" s="90"/>
    </row>
    <row r="41598" spans="53:56" ht="15" x14ac:dyDescent="0.25">
      <c r="BA41598" s="90" t="s">
        <v>46275</v>
      </c>
      <c r="BB41598" s="90" t="s">
        <v>1408</v>
      </c>
      <c r="BC41598" s="90" t="s">
        <v>45940</v>
      </c>
      <c r="BD41598" s="90"/>
    </row>
    <row r="41599" spans="53:56" ht="15" x14ac:dyDescent="0.25">
      <c r="BA41599" s="91" t="s">
        <v>46276</v>
      </c>
      <c r="BB41599" s="91" t="s">
        <v>1408</v>
      </c>
      <c r="BC41599" s="91" t="s">
        <v>45940</v>
      </c>
      <c r="BD41599" s="91"/>
    </row>
    <row r="41600" spans="53:56" ht="15" x14ac:dyDescent="0.25">
      <c r="BA41600" s="90" t="s">
        <v>46277</v>
      </c>
      <c r="BB41600" s="90" t="s">
        <v>1408</v>
      </c>
      <c r="BC41600" s="90" t="s">
        <v>45951</v>
      </c>
      <c r="BD41600" s="90"/>
    </row>
    <row r="41601" spans="53:56" ht="15" x14ac:dyDescent="0.25">
      <c r="BA41601" s="91" t="s">
        <v>46278</v>
      </c>
      <c r="BB41601" s="91" t="s">
        <v>1408</v>
      </c>
      <c r="BC41601" s="91" t="s">
        <v>45951</v>
      </c>
      <c r="BD41601" s="91"/>
    </row>
    <row r="41602" spans="53:56" ht="15" x14ac:dyDescent="0.25">
      <c r="BA41602" s="90" t="s">
        <v>46279</v>
      </c>
      <c r="BB41602" s="90" t="s">
        <v>1408</v>
      </c>
      <c r="BC41602" s="90" t="s">
        <v>46238</v>
      </c>
      <c r="BD41602" s="90"/>
    </row>
    <row r="41603" spans="53:56" ht="15" x14ac:dyDescent="0.25">
      <c r="BA41603" s="91" t="s">
        <v>46280</v>
      </c>
      <c r="BB41603" s="91" t="s">
        <v>1408</v>
      </c>
      <c r="BC41603" s="91" t="s">
        <v>46238</v>
      </c>
      <c r="BD41603" s="91"/>
    </row>
    <row r="41604" spans="53:56" ht="15" x14ac:dyDescent="0.25">
      <c r="BA41604" s="91" t="s">
        <v>46280</v>
      </c>
      <c r="BB41604" s="91" t="s">
        <v>1408</v>
      </c>
      <c r="BC41604" s="91" t="s">
        <v>45951</v>
      </c>
      <c r="BD41604" s="91"/>
    </row>
    <row r="41605" spans="53:56" ht="15" x14ac:dyDescent="0.25">
      <c r="BA41605" s="90" t="s">
        <v>46281</v>
      </c>
      <c r="BB41605" s="90" t="s">
        <v>1408</v>
      </c>
      <c r="BC41605" s="90" t="s">
        <v>46238</v>
      </c>
      <c r="BD41605" s="90"/>
    </row>
    <row r="41606" spans="53:56" ht="15" x14ac:dyDescent="0.25">
      <c r="BA41606" s="91" t="s">
        <v>46282</v>
      </c>
      <c r="BB41606" s="91" t="s">
        <v>1408</v>
      </c>
      <c r="BC41606" s="91" t="s">
        <v>45951</v>
      </c>
      <c r="BD41606" s="91"/>
    </row>
    <row r="41607" spans="53:56" ht="15" x14ac:dyDescent="0.25">
      <c r="BA41607" s="90" t="s">
        <v>46283</v>
      </c>
      <c r="BB41607" s="90" t="s">
        <v>1408</v>
      </c>
      <c r="BC41607" s="90" t="s">
        <v>45940</v>
      </c>
      <c r="BD41607" s="90"/>
    </row>
    <row r="41608" spans="53:56" ht="15" x14ac:dyDescent="0.25">
      <c r="BA41608" s="90" t="s">
        <v>46284</v>
      </c>
      <c r="BB41608" s="90" t="s">
        <v>1408</v>
      </c>
      <c r="BC41608" s="90" t="s">
        <v>45940</v>
      </c>
      <c r="BD41608" s="90"/>
    </row>
    <row r="41609" spans="53:56" ht="15" x14ac:dyDescent="0.25">
      <c r="BA41609" s="91" t="s">
        <v>46285</v>
      </c>
      <c r="BB41609" s="91" t="s">
        <v>1408</v>
      </c>
      <c r="BC41609" s="91" t="s">
        <v>45940</v>
      </c>
      <c r="BD41609" s="91"/>
    </row>
    <row r="41610" spans="53:56" ht="15" x14ac:dyDescent="0.25">
      <c r="BA41610" s="90" t="s">
        <v>46286</v>
      </c>
      <c r="BB41610" s="90" t="s">
        <v>1408</v>
      </c>
      <c r="BC41610" s="90" t="s">
        <v>46238</v>
      </c>
      <c r="BD41610" s="90"/>
    </row>
    <row r="41611" spans="53:56" ht="15" x14ac:dyDescent="0.25">
      <c r="BA41611" s="91" t="s">
        <v>46287</v>
      </c>
      <c r="BB41611" s="91" t="s">
        <v>1408</v>
      </c>
      <c r="BC41611" s="91" t="s">
        <v>45951</v>
      </c>
      <c r="BD41611" s="91"/>
    </row>
    <row r="41612" spans="53:56" ht="15" x14ac:dyDescent="0.25">
      <c r="BA41612" s="91" t="s">
        <v>46288</v>
      </c>
      <c r="BB41612" s="91" t="s">
        <v>1408</v>
      </c>
      <c r="BC41612" s="91" t="s">
        <v>46238</v>
      </c>
      <c r="BD41612" s="91"/>
    </row>
    <row r="41613" spans="53:56" ht="15" x14ac:dyDescent="0.25">
      <c r="BA41613" s="90" t="s">
        <v>46289</v>
      </c>
      <c r="BB41613" s="90" t="s">
        <v>1408</v>
      </c>
      <c r="BC41613" s="90" t="s">
        <v>45940</v>
      </c>
      <c r="BD41613" s="90"/>
    </row>
    <row r="41614" spans="53:56" ht="15" x14ac:dyDescent="0.25">
      <c r="BA41614" s="91" t="s">
        <v>46290</v>
      </c>
      <c r="BB41614" s="91" t="s">
        <v>1408</v>
      </c>
      <c r="BC41614" s="91" t="s">
        <v>45940</v>
      </c>
      <c r="BD41614" s="91"/>
    </row>
    <row r="41615" spans="53:56" ht="15" x14ac:dyDescent="0.25">
      <c r="BA41615" s="90" t="s">
        <v>46291</v>
      </c>
      <c r="BB41615" s="90" t="s">
        <v>1408</v>
      </c>
      <c r="BC41615" s="90" t="s">
        <v>45940</v>
      </c>
      <c r="BD41615" s="90"/>
    </row>
    <row r="41616" spans="53:56" ht="15" x14ac:dyDescent="0.25">
      <c r="BA41616" s="91" t="s">
        <v>46292</v>
      </c>
      <c r="BB41616" s="91" t="s">
        <v>1408</v>
      </c>
      <c r="BC41616" s="91" t="s">
        <v>45951</v>
      </c>
      <c r="BD41616" s="91"/>
    </row>
    <row r="41617" spans="53:56" ht="15" x14ac:dyDescent="0.25">
      <c r="BA41617" s="90" t="s">
        <v>46293</v>
      </c>
      <c r="BB41617" s="90" t="s">
        <v>1408</v>
      </c>
      <c r="BC41617" s="90" t="s">
        <v>45940</v>
      </c>
      <c r="BD41617" s="90"/>
    </row>
    <row r="41618" spans="53:56" ht="15" x14ac:dyDescent="0.25">
      <c r="BA41618" s="90" t="s">
        <v>46294</v>
      </c>
      <c r="BB41618" s="90" t="s">
        <v>1408</v>
      </c>
      <c r="BC41618" s="90" t="s">
        <v>45940</v>
      </c>
      <c r="BD41618" s="90"/>
    </row>
    <row r="41619" spans="53:56" ht="15" x14ac:dyDescent="0.25">
      <c r="BA41619" s="91" t="s">
        <v>46295</v>
      </c>
      <c r="BB41619" s="91" t="s">
        <v>1408</v>
      </c>
      <c r="BC41619" s="91" t="s">
        <v>45940</v>
      </c>
      <c r="BD41619" s="91"/>
    </row>
    <row r="41620" spans="53:56" ht="15" x14ac:dyDescent="0.25">
      <c r="BA41620" s="90" t="s">
        <v>46296</v>
      </c>
      <c r="BB41620" s="90" t="s">
        <v>1408</v>
      </c>
      <c r="BC41620" s="90" t="s">
        <v>45940</v>
      </c>
      <c r="BD41620" s="90"/>
    </row>
    <row r="41621" spans="53:56" ht="15" x14ac:dyDescent="0.25">
      <c r="BA41621" s="91" t="s">
        <v>46297</v>
      </c>
      <c r="BB41621" s="91" t="s">
        <v>1408</v>
      </c>
      <c r="BC41621" s="91" t="s">
        <v>45940</v>
      </c>
      <c r="BD41621" s="91"/>
    </row>
    <row r="41622" spans="53:56" ht="15" x14ac:dyDescent="0.25">
      <c r="BA41622" s="91" t="s">
        <v>46298</v>
      </c>
      <c r="BB41622" s="91" t="s">
        <v>1408</v>
      </c>
      <c r="BC41622" s="91" t="s">
        <v>45940</v>
      </c>
      <c r="BD41622" s="91"/>
    </row>
    <row r="41623" spans="53:56" ht="15" x14ac:dyDescent="0.25">
      <c r="BA41623" s="90" t="s">
        <v>46299</v>
      </c>
      <c r="BB41623" s="90" t="s">
        <v>1408</v>
      </c>
      <c r="BC41623" s="90" t="s">
        <v>45940</v>
      </c>
      <c r="BD41623" s="90"/>
    </row>
    <row r="41624" spans="53:56" ht="15" x14ac:dyDescent="0.25">
      <c r="BA41624" s="91" t="s">
        <v>46300</v>
      </c>
      <c r="BB41624" s="91" t="s">
        <v>1408</v>
      </c>
      <c r="BC41624" s="91" t="s">
        <v>45940</v>
      </c>
      <c r="BD41624" s="91"/>
    </row>
    <row r="41625" spans="53:56" ht="15" x14ac:dyDescent="0.25">
      <c r="BA41625" s="90" t="s">
        <v>46301</v>
      </c>
      <c r="BB41625" s="90" t="s">
        <v>1408</v>
      </c>
      <c r="BC41625" s="90" t="s">
        <v>45940</v>
      </c>
      <c r="BD41625" s="90"/>
    </row>
    <row r="41626" spans="53:56" ht="15" x14ac:dyDescent="0.25">
      <c r="BA41626" s="91" t="s">
        <v>46302</v>
      </c>
      <c r="BB41626" s="91" t="s">
        <v>1408</v>
      </c>
      <c r="BC41626" s="91" t="s">
        <v>45940</v>
      </c>
      <c r="BD41626" s="91"/>
    </row>
    <row r="41627" spans="53:56" ht="15" x14ac:dyDescent="0.25">
      <c r="BA41627" s="90" t="s">
        <v>46303</v>
      </c>
      <c r="BB41627" s="90" t="s">
        <v>1408</v>
      </c>
      <c r="BC41627" s="90" t="s">
        <v>45940</v>
      </c>
      <c r="BD41627" s="90"/>
    </row>
    <row r="41628" spans="53:56" ht="15" x14ac:dyDescent="0.25">
      <c r="BA41628" s="90" t="s">
        <v>46304</v>
      </c>
      <c r="BB41628" s="90" t="s">
        <v>1408</v>
      </c>
      <c r="BC41628" s="90" t="s">
        <v>45940</v>
      </c>
      <c r="BD41628" s="90"/>
    </row>
    <row r="41629" spans="53:56" ht="15" x14ac:dyDescent="0.25">
      <c r="BA41629" s="91" t="s">
        <v>46305</v>
      </c>
      <c r="BB41629" s="91" t="s">
        <v>1408</v>
      </c>
      <c r="BC41629" s="91" t="s">
        <v>45940</v>
      </c>
      <c r="BD41629" s="91"/>
    </row>
    <row r="41630" spans="53:56" ht="15" x14ac:dyDescent="0.25">
      <c r="BA41630" s="90" t="s">
        <v>46306</v>
      </c>
      <c r="BB41630" s="90" t="s">
        <v>1408</v>
      </c>
      <c r="BC41630" s="90" t="s">
        <v>45940</v>
      </c>
      <c r="BD41630" s="90"/>
    </row>
    <row r="41631" spans="53:56" ht="15" x14ac:dyDescent="0.25">
      <c r="BA41631" s="91" t="s">
        <v>46307</v>
      </c>
      <c r="BB41631" s="91" t="s">
        <v>1408</v>
      </c>
      <c r="BC41631" s="91" t="s">
        <v>45940</v>
      </c>
      <c r="BD41631" s="91"/>
    </row>
    <row r="41632" spans="53:56" ht="15" x14ac:dyDescent="0.25">
      <c r="BA41632" s="91" t="s">
        <v>46308</v>
      </c>
      <c r="BB41632" s="91" t="s">
        <v>1408</v>
      </c>
      <c r="BC41632" s="91" t="s">
        <v>45940</v>
      </c>
      <c r="BD41632" s="91"/>
    </row>
    <row r="41633" spans="53:56" ht="15" x14ac:dyDescent="0.25">
      <c r="BA41633" s="90" t="s">
        <v>46309</v>
      </c>
      <c r="BB41633" s="90" t="s">
        <v>1408</v>
      </c>
      <c r="BC41633" s="90" t="s">
        <v>45951</v>
      </c>
      <c r="BD41633" s="90"/>
    </row>
    <row r="41634" spans="53:56" ht="15" x14ac:dyDescent="0.25">
      <c r="BA41634" s="91" t="s">
        <v>46310</v>
      </c>
      <c r="BB41634" s="91" t="s">
        <v>1408</v>
      </c>
      <c r="BC41634" s="91" t="s">
        <v>45940</v>
      </c>
      <c r="BD41634" s="91"/>
    </row>
    <row r="41635" spans="53:56" ht="15" x14ac:dyDescent="0.25">
      <c r="BA41635" s="90" t="s">
        <v>46311</v>
      </c>
      <c r="BB41635" s="90" t="s">
        <v>1408</v>
      </c>
      <c r="BC41635" s="90" t="s">
        <v>45940</v>
      </c>
      <c r="BD41635" s="90"/>
    </row>
    <row r="41636" spans="53:56" ht="15" x14ac:dyDescent="0.25">
      <c r="BA41636" s="91" t="s">
        <v>46312</v>
      </c>
      <c r="BB41636" s="91" t="s">
        <v>1408</v>
      </c>
      <c r="BC41636" s="91" t="s">
        <v>45940</v>
      </c>
      <c r="BD41636" s="91"/>
    </row>
    <row r="41637" spans="53:56" ht="15" x14ac:dyDescent="0.25">
      <c r="BA41637" s="91" t="s">
        <v>46313</v>
      </c>
      <c r="BB41637" s="91" t="s">
        <v>1408</v>
      </c>
      <c r="BC41637" s="91" t="s">
        <v>45951</v>
      </c>
      <c r="BD41637" s="91"/>
    </row>
    <row r="41638" spans="53:56" ht="15" x14ac:dyDescent="0.25">
      <c r="BA41638" s="90" t="s">
        <v>46313</v>
      </c>
      <c r="BB41638" s="90" t="s">
        <v>1408</v>
      </c>
      <c r="BC41638" s="90" t="s">
        <v>45940</v>
      </c>
      <c r="BD41638" s="90"/>
    </row>
    <row r="41639" spans="53:56" ht="15" x14ac:dyDescent="0.25">
      <c r="BA41639" s="90" t="s">
        <v>46314</v>
      </c>
      <c r="BB41639" s="90" t="s">
        <v>1408</v>
      </c>
      <c r="BC41639" s="90" t="s">
        <v>45940</v>
      </c>
      <c r="BD41639" s="90"/>
    </row>
    <row r="41640" spans="53:56" ht="15" x14ac:dyDescent="0.25">
      <c r="BA41640" s="91" t="s">
        <v>46315</v>
      </c>
      <c r="BB41640" s="91" t="s">
        <v>1408</v>
      </c>
      <c r="BC41640" s="91" t="s">
        <v>45940</v>
      </c>
      <c r="BD41640" s="91"/>
    </row>
    <row r="41641" spans="53:56" ht="15" x14ac:dyDescent="0.25">
      <c r="BA41641" s="90" t="s">
        <v>46316</v>
      </c>
      <c r="BB41641" s="90" t="s">
        <v>1408</v>
      </c>
      <c r="BC41641" s="90" t="s">
        <v>45940</v>
      </c>
      <c r="BD41641" s="90"/>
    </row>
    <row r="41642" spans="53:56" ht="15" x14ac:dyDescent="0.25">
      <c r="BA41642" s="91" t="s">
        <v>46317</v>
      </c>
      <c r="BB41642" s="91" t="s">
        <v>1408</v>
      </c>
      <c r="BC41642" s="91" t="s">
        <v>46318</v>
      </c>
      <c r="BD41642" s="91"/>
    </row>
    <row r="41643" spans="53:56" ht="15" x14ac:dyDescent="0.25">
      <c r="BA41643" s="91" t="s">
        <v>46319</v>
      </c>
      <c r="BB41643" s="91" t="s">
        <v>1408</v>
      </c>
      <c r="BC41643" s="91" t="s">
        <v>45940</v>
      </c>
      <c r="BD41643" s="91"/>
    </row>
    <row r="41644" spans="53:56" ht="15" x14ac:dyDescent="0.25">
      <c r="BA41644" s="91" t="s">
        <v>46320</v>
      </c>
      <c r="BB41644" s="91" t="s">
        <v>1408</v>
      </c>
      <c r="BC41644" s="91" t="s">
        <v>45940</v>
      </c>
      <c r="BD41644" s="91"/>
    </row>
    <row r="41645" spans="53:56" ht="15" x14ac:dyDescent="0.25">
      <c r="BA41645" s="90" t="s">
        <v>46321</v>
      </c>
      <c r="BB41645" s="90" t="s">
        <v>1408</v>
      </c>
      <c r="BC41645" s="90" t="s">
        <v>45940</v>
      </c>
      <c r="BD41645" s="90"/>
    </row>
    <row r="41646" spans="53:56" ht="15" x14ac:dyDescent="0.25">
      <c r="BA41646" s="91" t="s">
        <v>46322</v>
      </c>
      <c r="BB41646" s="91" t="s">
        <v>1408</v>
      </c>
      <c r="BC41646" s="91" t="s">
        <v>45940</v>
      </c>
      <c r="BD41646" s="91"/>
    </row>
    <row r="41647" spans="53:56" ht="15" x14ac:dyDescent="0.25">
      <c r="BA41647" s="90" t="s">
        <v>46323</v>
      </c>
      <c r="BB41647" s="90" t="s">
        <v>1408</v>
      </c>
      <c r="BC41647" s="90" t="s">
        <v>45940</v>
      </c>
      <c r="BD41647" s="90"/>
    </row>
    <row r="41648" spans="53:56" ht="15" x14ac:dyDescent="0.25">
      <c r="BA41648" s="91" t="s">
        <v>46324</v>
      </c>
      <c r="BB41648" s="91" t="s">
        <v>1408</v>
      </c>
      <c r="BC41648" s="91" t="s">
        <v>45940</v>
      </c>
      <c r="BD41648" s="91"/>
    </row>
    <row r="41649" spans="53:56" ht="15" x14ac:dyDescent="0.25">
      <c r="BA41649" s="90" t="s">
        <v>46325</v>
      </c>
      <c r="BB41649" s="90" t="s">
        <v>1408</v>
      </c>
      <c r="BC41649" s="90" t="s">
        <v>45940</v>
      </c>
      <c r="BD41649" s="90"/>
    </row>
    <row r="41650" spans="53:56" ht="15" x14ac:dyDescent="0.25">
      <c r="BA41650" s="90" t="s">
        <v>46326</v>
      </c>
      <c r="BB41650" s="90" t="s">
        <v>1408</v>
      </c>
      <c r="BC41650" s="90" t="s">
        <v>45940</v>
      </c>
      <c r="BD41650" s="90"/>
    </row>
    <row r="41651" spans="53:56" ht="15" x14ac:dyDescent="0.25">
      <c r="BA41651" s="91" t="s">
        <v>46327</v>
      </c>
      <c r="BB41651" s="91" t="s">
        <v>1408</v>
      </c>
      <c r="BC41651" s="91" t="s">
        <v>45940</v>
      </c>
      <c r="BD41651" s="91"/>
    </row>
    <row r="41652" spans="53:56" ht="15" x14ac:dyDescent="0.25">
      <c r="BA41652" s="91" t="s">
        <v>46328</v>
      </c>
      <c r="BB41652" s="91" t="s">
        <v>1408</v>
      </c>
      <c r="BC41652" s="91" t="s">
        <v>45940</v>
      </c>
      <c r="BD41652" s="91"/>
    </row>
    <row r="41653" spans="53:56" ht="15" x14ac:dyDescent="0.25">
      <c r="BA41653" s="90" t="s">
        <v>46329</v>
      </c>
      <c r="BB41653" s="90" t="s">
        <v>1408</v>
      </c>
      <c r="BC41653" s="90" t="s">
        <v>45940</v>
      </c>
      <c r="BD41653" s="90"/>
    </row>
    <row r="41654" spans="53:56" ht="15" x14ac:dyDescent="0.25">
      <c r="BA41654" s="91" t="s">
        <v>46330</v>
      </c>
      <c r="BB41654" s="91" t="s">
        <v>1408</v>
      </c>
      <c r="BC41654" s="91" t="s">
        <v>45940</v>
      </c>
      <c r="BD41654" s="91"/>
    </row>
    <row r="41655" spans="53:56" ht="15" x14ac:dyDescent="0.25">
      <c r="BA41655" s="90" t="s">
        <v>46331</v>
      </c>
      <c r="BB41655" s="90" t="s">
        <v>1408</v>
      </c>
      <c r="BC41655" s="90" t="s">
        <v>45940</v>
      </c>
      <c r="BD41655" s="90"/>
    </row>
    <row r="41656" spans="53:56" ht="15" x14ac:dyDescent="0.25">
      <c r="BA41656" s="90" t="s">
        <v>46332</v>
      </c>
      <c r="BB41656" s="90" t="s">
        <v>1408</v>
      </c>
      <c r="BC41656" s="90" t="s">
        <v>45940</v>
      </c>
      <c r="BD41656" s="90"/>
    </row>
    <row r="41657" spans="53:56" ht="15" x14ac:dyDescent="0.25">
      <c r="BA41657" s="91" t="s">
        <v>46333</v>
      </c>
      <c r="BB41657" s="91" t="s">
        <v>1408</v>
      </c>
      <c r="BC41657" s="91" t="s">
        <v>45940</v>
      </c>
      <c r="BD41657" s="91"/>
    </row>
    <row r="41658" spans="53:56" ht="15" x14ac:dyDescent="0.25">
      <c r="BA41658" s="90" t="s">
        <v>46334</v>
      </c>
      <c r="BB41658" s="90" t="s">
        <v>1408</v>
      </c>
      <c r="BC41658" s="90" t="s">
        <v>45940</v>
      </c>
      <c r="BD41658" s="90"/>
    </row>
    <row r="41659" spans="53:56" ht="15" x14ac:dyDescent="0.25">
      <c r="BA41659" s="91" t="s">
        <v>46335</v>
      </c>
      <c r="BB41659" s="91" t="s">
        <v>1408</v>
      </c>
      <c r="BC41659" s="91" t="s">
        <v>45940</v>
      </c>
      <c r="BD41659" s="91"/>
    </row>
    <row r="41660" spans="53:56" ht="15" x14ac:dyDescent="0.25">
      <c r="BA41660" s="90" t="s">
        <v>46336</v>
      </c>
      <c r="BB41660" s="90" t="s">
        <v>1408</v>
      </c>
      <c r="BC41660" s="90" t="s">
        <v>45940</v>
      </c>
      <c r="BD41660" s="90"/>
    </row>
    <row r="41661" spans="53:56" ht="15" x14ac:dyDescent="0.25">
      <c r="BA41661" s="91" t="s">
        <v>46337</v>
      </c>
      <c r="BB41661" s="91" t="s">
        <v>1408</v>
      </c>
      <c r="BC41661" s="91" t="s">
        <v>45940</v>
      </c>
      <c r="BD41661" s="91"/>
    </row>
    <row r="41662" spans="53:56" ht="15" x14ac:dyDescent="0.25">
      <c r="BA41662" s="90" t="s">
        <v>46338</v>
      </c>
      <c r="BB41662" s="90" t="s">
        <v>1408</v>
      </c>
      <c r="BC41662" s="90" t="s">
        <v>45940</v>
      </c>
      <c r="BD41662" s="90"/>
    </row>
    <row r="41663" spans="53:56" ht="15" x14ac:dyDescent="0.25">
      <c r="BA41663" s="91" t="s">
        <v>46339</v>
      </c>
      <c r="BB41663" s="91" t="s">
        <v>1408</v>
      </c>
      <c r="BC41663" s="91" t="s">
        <v>45951</v>
      </c>
      <c r="BD41663" s="91"/>
    </row>
    <row r="41664" spans="53:56" ht="15" x14ac:dyDescent="0.25">
      <c r="BA41664" s="90" t="s">
        <v>46340</v>
      </c>
      <c r="BB41664" s="90" t="s">
        <v>1408</v>
      </c>
      <c r="BC41664" s="90" t="s">
        <v>45940</v>
      </c>
      <c r="BD41664" s="90"/>
    </row>
    <row r="41665" spans="53:56" ht="15" x14ac:dyDescent="0.25">
      <c r="BA41665" s="91" t="s">
        <v>46341</v>
      </c>
      <c r="BB41665" s="91" t="s">
        <v>1408</v>
      </c>
      <c r="BC41665" s="91" t="s">
        <v>45940</v>
      </c>
      <c r="BD41665" s="91"/>
    </row>
    <row r="41666" spans="53:56" ht="15" x14ac:dyDescent="0.25">
      <c r="BA41666" s="90" t="s">
        <v>46342</v>
      </c>
      <c r="BB41666" s="90" t="s">
        <v>1408</v>
      </c>
      <c r="BC41666" s="90" t="s">
        <v>45940</v>
      </c>
      <c r="BD41666" s="90"/>
    </row>
    <row r="41667" spans="53:56" ht="15" x14ac:dyDescent="0.25">
      <c r="BA41667" s="91" t="s">
        <v>46343</v>
      </c>
      <c r="BB41667" s="91" t="s">
        <v>1408</v>
      </c>
      <c r="BC41667" s="91" t="s">
        <v>45940</v>
      </c>
      <c r="BD41667" s="91"/>
    </row>
    <row r="41668" spans="53:56" ht="15" x14ac:dyDescent="0.25">
      <c r="BA41668" s="90" t="s">
        <v>46344</v>
      </c>
      <c r="BB41668" s="90" t="s">
        <v>1408</v>
      </c>
      <c r="BC41668" s="90" t="s">
        <v>45940</v>
      </c>
      <c r="BD41668" s="90"/>
    </row>
    <row r="41669" spans="53:56" ht="15" x14ac:dyDescent="0.25">
      <c r="BA41669" s="91" t="s">
        <v>46345</v>
      </c>
      <c r="BB41669" s="91" t="s">
        <v>1408</v>
      </c>
      <c r="BC41669" s="91" t="s">
        <v>45940</v>
      </c>
      <c r="BD41669" s="91"/>
    </row>
    <row r="41670" spans="53:56" ht="15" x14ac:dyDescent="0.25">
      <c r="BA41670" s="90" t="s">
        <v>46346</v>
      </c>
      <c r="BB41670" s="90" t="s">
        <v>1408</v>
      </c>
      <c r="BC41670" s="90" t="s">
        <v>45940</v>
      </c>
      <c r="BD41670" s="90"/>
    </row>
    <row r="41671" spans="53:56" ht="15" x14ac:dyDescent="0.25">
      <c r="BA41671" s="91" t="s">
        <v>46347</v>
      </c>
      <c r="BB41671" s="91" t="s">
        <v>1408</v>
      </c>
      <c r="BC41671" s="91" t="s">
        <v>45940</v>
      </c>
      <c r="BD41671" s="91"/>
    </row>
    <row r="41672" spans="53:56" ht="15" x14ac:dyDescent="0.25">
      <c r="BA41672" s="90" t="s">
        <v>46348</v>
      </c>
      <c r="BB41672" s="90" t="s">
        <v>1408</v>
      </c>
      <c r="BC41672" s="90" t="s">
        <v>45940</v>
      </c>
      <c r="BD41672" s="90"/>
    </row>
    <row r="41673" spans="53:56" ht="15" x14ac:dyDescent="0.25">
      <c r="BA41673" s="91" t="s">
        <v>46349</v>
      </c>
      <c r="BB41673" s="91" t="s">
        <v>1408</v>
      </c>
      <c r="BC41673" s="91" t="s">
        <v>45940</v>
      </c>
      <c r="BD41673" s="91"/>
    </row>
    <row r="41674" spans="53:56" ht="15" x14ac:dyDescent="0.25">
      <c r="BA41674" s="90" t="s">
        <v>46350</v>
      </c>
      <c r="BB41674" s="90" t="s">
        <v>1408</v>
      </c>
      <c r="BC41674" s="90" t="s">
        <v>45940</v>
      </c>
      <c r="BD41674" s="90"/>
    </row>
    <row r="41675" spans="53:56" ht="15" x14ac:dyDescent="0.25">
      <c r="BA41675" s="91" t="s">
        <v>46351</v>
      </c>
      <c r="BB41675" s="91" t="s">
        <v>1408</v>
      </c>
      <c r="BC41675" s="91" t="s">
        <v>45940</v>
      </c>
      <c r="BD41675" s="91"/>
    </row>
    <row r="41676" spans="53:56" ht="15" x14ac:dyDescent="0.25">
      <c r="BA41676" s="90" t="s">
        <v>46352</v>
      </c>
      <c r="BB41676" s="90" t="s">
        <v>1408</v>
      </c>
      <c r="BC41676" s="90" t="s">
        <v>45940</v>
      </c>
      <c r="BD41676" s="90"/>
    </row>
    <row r="41677" spans="53:56" ht="15" x14ac:dyDescent="0.25">
      <c r="BA41677" s="91" t="s">
        <v>46353</v>
      </c>
      <c r="BB41677" s="91" t="s">
        <v>1408</v>
      </c>
      <c r="BC41677" s="91" t="s">
        <v>45940</v>
      </c>
      <c r="BD41677" s="91"/>
    </row>
    <row r="41678" spans="53:56" ht="15" x14ac:dyDescent="0.25">
      <c r="BA41678" s="90" t="s">
        <v>46354</v>
      </c>
      <c r="BB41678" s="90" t="s">
        <v>1408</v>
      </c>
      <c r="BC41678" s="90" t="s">
        <v>45940</v>
      </c>
      <c r="BD41678" s="90"/>
    </row>
    <row r="41679" spans="53:56" ht="15" x14ac:dyDescent="0.25">
      <c r="BA41679" s="91" t="s">
        <v>46355</v>
      </c>
      <c r="BB41679" s="91" t="s">
        <v>1408</v>
      </c>
      <c r="BC41679" s="91" t="s">
        <v>45940</v>
      </c>
      <c r="BD41679" s="91"/>
    </row>
    <row r="41680" spans="53:56" ht="15" x14ac:dyDescent="0.25">
      <c r="BA41680" s="90" t="s">
        <v>46356</v>
      </c>
      <c r="BB41680" s="90" t="s">
        <v>1408</v>
      </c>
      <c r="BC41680" s="90" t="s">
        <v>45940</v>
      </c>
      <c r="BD41680" s="90"/>
    </row>
    <row r="41681" spans="53:56" ht="15" x14ac:dyDescent="0.25">
      <c r="BA41681" s="91" t="s">
        <v>46357</v>
      </c>
      <c r="BB41681" s="91" t="s">
        <v>1408</v>
      </c>
      <c r="BC41681" s="91" t="s">
        <v>45940</v>
      </c>
      <c r="BD41681" s="91"/>
    </row>
    <row r="41682" spans="53:56" ht="15" x14ac:dyDescent="0.25">
      <c r="BA41682" s="90" t="s">
        <v>46358</v>
      </c>
      <c r="BB41682" s="90" t="s">
        <v>1408</v>
      </c>
      <c r="BC41682" s="90" t="s">
        <v>45940</v>
      </c>
      <c r="BD41682" s="90"/>
    </row>
    <row r="41683" spans="53:56" ht="15" x14ac:dyDescent="0.25">
      <c r="BA41683" s="91" t="s">
        <v>46359</v>
      </c>
      <c r="BB41683" s="91" t="s">
        <v>1408</v>
      </c>
      <c r="BC41683" s="91" t="s">
        <v>45940</v>
      </c>
      <c r="BD41683" s="91"/>
    </row>
    <row r="41684" spans="53:56" ht="15" x14ac:dyDescent="0.25">
      <c r="BA41684" s="90" t="s">
        <v>46360</v>
      </c>
      <c r="BB41684" s="90" t="s">
        <v>1408</v>
      </c>
      <c r="BC41684" s="90" t="s">
        <v>46318</v>
      </c>
      <c r="BD41684" s="90"/>
    </row>
    <row r="41685" spans="53:56" ht="15" x14ac:dyDescent="0.25">
      <c r="BA41685" s="91" t="s">
        <v>46361</v>
      </c>
      <c r="BB41685" s="91" t="s">
        <v>1408</v>
      </c>
      <c r="BC41685" s="91" t="s">
        <v>45940</v>
      </c>
      <c r="BD41685" s="91"/>
    </row>
    <row r="41686" spans="53:56" ht="15" x14ac:dyDescent="0.25">
      <c r="BA41686" s="90" t="s">
        <v>46362</v>
      </c>
      <c r="BB41686" s="90" t="s">
        <v>1408</v>
      </c>
      <c r="BC41686" s="90" t="s">
        <v>45940</v>
      </c>
      <c r="BD41686" s="90"/>
    </row>
    <row r="41687" spans="53:56" ht="15" x14ac:dyDescent="0.25">
      <c r="BA41687" s="91" t="s">
        <v>46363</v>
      </c>
      <c r="BB41687" s="91" t="s">
        <v>1408</v>
      </c>
      <c r="BC41687" s="91" t="s">
        <v>46318</v>
      </c>
      <c r="BD41687" s="91"/>
    </row>
    <row r="41688" spans="53:56" ht="15" x14ac:dyDescent="0.25">
      <c r="BA41688" s="90" t="s">
        <v>46364</v>
      </c>
      <c r="BB41688" s="90" t="s">
        <v>1408</v>
      </c>
      <c r="BC41688" s="90" t="s">
        <v>45940</v>
      </c>
      <c r="BD41688" s="90"/>
    </row>
    <row r="41689" spans="53:56" ht="15" x14ac:dyDescent="0.25">
      <c r="BA41689" s="91" t="s">
        <v>46365</v>
      </c>
      <c r="BB41689" s="91" t="s">
        <v>1408</v>
      </c>
      <c r="BC41689" s="91" t="s">
        <v>45940</v>
      </c>
      <c r="BD41689" s="91"/>
    </row>
    <row r="41690" spans="53:56" ht="15" x14ac:dyDescent="0.25">
      <c r="BA41690" s="90" t="s">
        <v>46366</v>
      </c>
      <c r="BB41690" s="90" t="s">
        <v>1408</v>
      </c>
      <c r="BC41690" s="90" t="s">
        <v>45940</v>
      </c>
      <c r="BD41690" s="90"/>
    </row>
    <row r="41691" spans="53:56" ht="15" x14ac:dyDescent="0.25">
      <c r="BA41691" s="91" t="s">
        <v>46367</v>
      </c>
      <c r="BB41691" s="91" t="s">
        <v>1408</v>
      </c>
      <c r="BC41691" s="91" t="s">
        <v>45940</v>
      </c>
      <c r="BD41691" s="91"/>
    </row>
    <row r="41692" spans="53:56" ht="15" x14ac:dyDescent="0.25">
      <c r="BA41692" s="90" t="s">
        <v>46368</v>
      </c>
      <c r="BB41692" s="90" t="s">
        <v>1408</v>
      </c>
      <c r="BC41692" s="90" t="s">
        <v>45940</v>
      </c>
      <c r="BD41692" s="90"/>
    </row>
    <row r="41693" spans="53:56" ht="15" x14ac:dyDescent="0.25">
      <c r="BA41693" s="90" t="s">
        <v>46369</v>
      </c>
      <c r="BB41693" s="90" t="s">
        <v>1408</v>
      </c>
      <c r="BC41693" s="90" t="s">
        <v>45940</v>
      </c>
      <c r="BD41693" s="90"/>
    </row>
    <row r="41694" spans="53:56" ht="15" x14ac:dyDescent="0.25">
      <c r="BA41694" s="91" t="s">
        <v>46370</v>
      </c>
      <c r="BB41694" s="91" t="s">
        <v>1408</v>
      </c>
      <c r="BC41694" s="91" t="s">
        <v>45940</v>
      </c>
      <c r="BD41694" s="91"/>
    </row>
    <row r="41695" spans="53:56" ht="15" x14ac:dyDescent="0.25">
      <c r="BA41695" s="90" t="s">
        <v>46371</v>
      </c>
      <c r="BB41695" s="90" t="s">
        <v>1408</v>
      </c>
      <c r="BC41695" s="90" t="s">
        <v>45940</v>
      </c>
      <c r="BD41695" s="90"/>
    </row>
    <row r="41696" spans="53:56" ht="15" x14ac:dyDescent="0.25">
      <c r="BA41696" s="91" t="s">
        <v>46372</v>
      </c>
      <c r="BB41696" s="91" t="s">
        <v>1408</v>
      </c>
      <c r="BC41696" s="91" t="s">
        <v>45940</v>
      </c>
      <c r="BD41696" s="91"/>
    </row>
    <row r="41697" spans="53:56" ht="15" x14ac:dyDescent="0.25">
      <c r="BA41697" s="90" t="s">
        <v>46373</v>
      </c>
      <c r="BB41697" s="90" t="s">
        <v>1408</v>
      </c>
      <c r="BC41697" s="90" t="s">
        <v>45940</v>
      </c>
      <c r="BD41697" s="90"/>
    </row>
    <row r="41698" spans="53:56" ht="15" x14ac:dyDescent="0.25">
      <c r="BA41698" s="91" t="s">
        <v>46374</v>
      </c>
      <c r="BB41698" s="91" t="s">
        <v>1408</v>
      </c>
      <c r="BC41698" s="91" t="s">
        <v>45940</v>
      </c>
      <c r="BD41698" s="91"/>
    </row>
    <row r="41699" spans="53:56" ht="15" x14ac:dyDescent="0.25">
      <c r="BA41699" s="90" t="s">
        <v>46375</v>
      </c>
      <c r="BB41699" s="90" t="s">
        <v>1408</v>
      </c>
      <c r="BC41699" s="90" t="s">
        <v>45940</v>
      </c>
      <c r="BD41699" s="90"/>
    </row>
    <row r="41700" spans="53:56" ht="15" x14ac:dyDescent="0.25">
      <c r="BA41700" s="91" t="s">
        <v>46376</v>
      </c>
      <c r="BB41700" s="91" t="s">
        <v>1408</v>
      </c>
      <c r="BC41700" s="91" t="s">
        <v>45940</v>
      </c>
      <c r="BD41700" s="91"/>
    </row>
    <row r="41701" spans="53:56" ht="15" x14ac:dyDescent="0.25">
      <c r="BA41701" s="90" t="s">
        <v>46377</v>
      </c>
      <c r="BB41701" s="90" t="s">
        <v>1408</v>
      </c>
      <c r="BC41701" s="90" t="s">
        <v>45940</v>
      </c>
      <c r="BD41701" s="90"/>
    </row>
    <row r="41702" spans="53:56" ht="15" x14ac:dyDescent="0.25">
      <c r="BA41702" s="91" t="s">
        <v>46378</v>
      </c>
      <c r="BB41702" s="91" t="s">
        <v>1408</v>
      </c>
      <c r="BC41702" s="91" t="s">
        <v>45940</v>
      </c>
      <c r="BD41702" s="91"/>
    </row>
    <row r="41703" spans="53:56" ht="15" x14ac:dyDescent="0.25">
      <c r="BA41703" s="90" t="s">
        <v>46379</v>
      </c>
      <c r="BB41703" s="90" t="s">
        <v>1408</v>
      </c>
      <c r="BC41703" s="90" t="s">
        <v>45940</v>
      </c>
      <c r="BD41703" s="90"/>
    </row>
    <row r="41704" spans="53:56" ht="15" x14ac:dyDescent="0.25">
      <c r="BA41704" s="91" t="s">
        <v>46380</v>
      </c>
      <c r="BB41704" s="91" t="s">
        <v>1408</v>
      </c>
      <c r="BC41704" s="91" t="s">
        <v>45940</v>
      </c>
      <c r="BD41704" s="91"/>
    </row>
    <row r="41705" spans="53:56" ht="15" x14ac:dyDescent="0.25">
      <c r="BA41705" s="90" t="s">
        <v>46381</v>
      </c>
      <c r="BB41705" s="90" t="s">
        <v>1408</v>
      </c>
      <c r="BC41705" s="90" t="s">
        <v>45940</v>
      </c>
      <c r="BD41705" s="90"/>
    </row>
    <row r="41706" spans="53:56" ht="15" x14ac:dyDescent="0.25">
      <c r="BA41706" s="91" t="s">
        <v>46382</v>
      </c>
      <c r="BB41706" s="91" t="s">
        <v>1408</v>
      </c>
      <c r="BC41706" s="91" t="s">
        <v>45940</v>
      </c>
      <c r="BD41706" s="91"/>
    </row>
    <row r="41707" spans="53:56" ht="15" x14ac:dyDescent="0.25">
      <c r="BA41707" s="90" t="s">
        <v>46383</v>
      </c>
      <c r="BB41707" s="90" t="s">
        <v>1408</v>
      </c>
      <c r="BC41707" s="90" t="s">
        <v>45940</v>
      </c>
      <c r="BD41707" s="90"/>
    </row>
    <row r="41708" spans="53:56" ht="15" x14ac:dyDescent="0.25">
      <c r="BA41708" s="91" t="s">
        <v>46384</v>
      </c>
      <c r="BB41708" s="91" t="s">
        <v>1408</v>
      </c>
      <c r="BC41708" s="91" t="s">
        <v>45940</v>
      </c>
      <c r="BD41708" s="91"/>
    </row>
    <row r="41709" spans="53:56" ht="15" x14ac:dyDescent="0.25">
      <c r="BA41709" s="90" t="s">
        <v>46385</v>
      </c>
      <c r="BB41709" s="90" t="s">
        <v>1408</v>
      </c>
      <c r="BC41709" s="90" t="s">
        <v>45940</v>
      </c>
      <c r="BD41709" s="90"/>
    </row>
    <row r="41710" spans="53:56" ht="15" x14ac:dyDescent="0.25">
      <c r="BA41710" s="91" t="s">
        <v>46386</v>
      </c>
      <c r="BB41710" s="91" t="s">
        <v>1408</v>
      </c>
      <c r="BC41710" s="91" t="s">
        <v>45940</v>
      </c>
      <c r="BD41710" s="91"/>
    </row>
    <row r="41711" spans="53:56" ht="15" x14ac:dyDescent="0.25">
      <c r="BA41711" s="90" t="s">
        <v>46387</v>
      </c>
      <c r="BB41711" s="90" t="s">
        <v>1408</v>
      </c>
      <c r="BC41711" s="90" t="s">
        <v>45940</v>
      </c>
      <c r="BD41711" s="90"/>
    </row>
    <row r="41712" spans="53:56" ht="15" x14ac:dyDescent="0.25">
      <c r="BA41712" s="91" t="s">
        <v>46388</v>
      </c>
      <c r="BB41712" s="91" t="s">
        <v>1408</v>
      </c>
      <c r="BC41712" s="91" t="s">
        <v>45940</v>
      </c>
      <c r="BD41712" s="91"/>
    </row>
    <row r="41713" spans="53:56" ht="15" x14ac:dyDescent="0.25">
      <c r="BA41713" s="90" t="s">
        <v>46389</v>
      </c>
      <c r="BB41713" s="90" t="s">
        <v>1408</v>
      </c>
      <c r="BC41713" s="90" t="s">
        <v>45940</v>
      </c>
      <c r="BD41713" s="90"/>
    </row>
    <row r="41714" spans="53:56" ht="15" x14ac:dyDescent="0.25">
      <c r="BA41714" s="91" t="s">
        <v>46390</v>
      </c>
      <c r="BB41714" s="91" t="s">
        <v>1408</v>
      </c>
      <c r="BC41714" s="91" t="s">
        <v>45940</v>
      </c>
      <c r="BD41714" s="91"/>
    </row>
    <row r="41715" spans="53:56" ht="15" x14ac:dyDescent="0.25">
      <c r="BA41715" s="90" t="s">
        <v>46391</v>
      </c>
      <c r="BB41715" s="90" t="s">
        <v>1408</v>
      </c>
      <c r="BC41715" s="90" t="s">
        <v>45940</v>
      </c>
      <c r="BD41715" s="90"/>
    </row>
    <row r="41716" spans="53:56" ht="15" x14ac:dyDescent="0.25">
      <c r="BA41716" s="91" t="s">
        <v>46392</v>
      </c>
      <c r="BB41716" s="91" t="s">
        <v>1408</v>
      </c>
      <c r="BC41716" s="91" t="s">
        <v>45940</v>
      </c>
      <c r="BD41716" s="91"/>
    </row>
    <row r="41717" spans="53:56" ht="15" x14ac:dyDescent="0.25">
      <c r="BA41717" s="90" t="s">
        <v>46393</v>
      </c>
      <c r="BB41717" s="90" t="s">
        <v>1408</v>
      </c>
      <c r="BC41717" s="90" t="s">
        <v>45940</v>
      </c>
      <c r="BD41717" s="90"/>
    </row>
    <row r="41718" spans="53:56" ht="15" x14ac:dyDescent="0.25">
      <c r="BA41718" s="91" t="s">
        <v>46394</v>
      </c>
      <c r="BB41718" s="91" t="s">
        <v>1408</v>
      </c>
      <c r="BC41718" s="91" t="s">
        <v>45951</v>
      </c>
      <c r="BD41718" s="91"/>
    </row>
    <row r="41719" spans="53:56" ht="15" x14ac:dyDescent="0.25">
      <c r="BA41719" s="90" t="s">
        <v>46395</v>
      </c>
      <c r="BB41719" s="90" t="s">
        <v>1408</v>
      </c>
      <c r="BC41719" s="90" t="s">
        <v>45951</v>
      </c>
      <c r="BD41719" s="90"/>
    </row>
    <row r="41720" spans="53:56" ht="15" x14ac:dyDescent="0.25">
      <c r="BA41720" s="91" t="s">
        <v>46396</v>
      </c>
      <c r="BB41720" s="91" t="s">
        <v>1408</v>
      </c>
      <c r="BC41720" s="91" t="s">
        <v>45951</v>
      </c>
      <c r="BD41720" s="91"/>
    </row>
    <row r="41721" spans="53:56" ht="15" x14ac:dyDescent="0.25">
      <c r="BA41721" s="90" t="s">
        <v>46397</v>
      </c>
      <c r="BB41721" s="90" t="s">
        <v>1408</v>
      </c>
      <c r="BC41721" s="90" t="s">
        <v>45951</v>
      </c>
      <c r="BD41721" s="90"/>
    </row>
    <row r="41722" spans="53:56" ht="15" x14ac:dyDescent="0.25">
      <c r="BA41722" s="91" t="s">
        <v>46398</v>
      </c>
      <c r="BB41722" s="91" t="s">
        <v>1408</v>
      </c>
      <c r="BC41722" s="91" t="s">
        <v>45951</v>
      </c>
      <c r="BD41722" s="91"/>
    </row>
    <row r="41723" spans="53:56" ht="15" x14ac:dyDescent="0.25">
      <c r="BA41723" s="90" t="s">
        <v>46399</v>
      </c>
      <c r="BB41723" s="90" t="s">
        <v>1408</v>
      </c>
      <c r="BC41723" s="90" t="s">
        <v>45951</v>
      </c>
      <c r="BD41723" s="90"/>
    </row>
    <row r="41724" spans="53:56" ht="15" x14ac:dyDescent="0.25">
      <c r="BA41724" s="91" t="s">
        <v>46400</v>
      </c>
      <c r="BB41724" s="91" t="s">
        <v>1408</v>
      </c>
      <c r="BC41724" s="91" t="s">
        <v>45951</v>
      </c>
      <c r="BD41724" s="91"/>
    </row>
    <row r="41725" spans="53:56" ht="15" x14ac:dyDescent="0.25">
      <c r="BA41725" s="90" t="s">
        <v>46401</v>
      </c>
      <c r="BB41725" s="90" t="s">
        <v>1408</v>
      </c>
      <c r="BC41725" s="90" t="s">
        <v>45951</v>
      </c>
      <c r="BD41725" s="90"/>
    </row>
    <row r="41726" spans="53:56" ht="15" x14ac:dyDescent="0.25">
      <c r="BA41726" s="91" t="s">
        <v>46402</v>
      </c>
      <c r="BB41726" s="91" t="s">
        <v>1408</v>
      </c>
      <c r="BC41726" s="91" t="s">
        <v>45951</v>
      </c>
      <c r="BD41726" s="91"/>
    </row>
    <row r="41727" spans="53:56" ht="15" x14ac:dyDescent="0.25">
      <c r="BA41727" s="90" t="s">
        <v>46403</v>
      </c>
      <c r="BB41727" s="90" t="s">
        <v>1408</v>
      </c>
      <c r="BC41727" s="90" t="s">
        <v>45951</v>
      </c>
      <c r="BD41727" s="90"/>
    </row>
    <row r="41728" spans="53:56" ht="15" x14ac:dyDescent="0.25">
      <c r="BA41728" s="91" t="s">
        <v>46404</v>
      </c>
      <c r="BB41728" s="91" t="s">
        <v>1408</v>
      </c>
      <c r="BC41728" s="91" t="s">
        <v>45951</v>
      </c>
      <c r="BD41728" s="91"/>
    </row>
    <row r="41729" spans="53:56" ht="15" x14ac:dyDescent="0.25">
      <c r="BA41729" s="90" t="s">
        <v>46405</v>
      </c>
      <c r="BB41729" s="90" t="s">
        <v>1408</v>
      </c>
      <c r="BC41729" s="90" t="s">
        <v>45951</v>
      </c>
      <c r="BD41729" s="90"/>
    </row>
    <row r="41730" spans="53:56" ht="15" x14ac:dyDescent="0.25">
      <c r="BA41730" s="91" t="s">
        <v>46406</v>
      </c>
      <c r="BB41730" s="91" t="s">
        <v>1408</v>
      </c>
      <c r="BC41730" s="91" t="s">
        <v>45951</v>
      </c>
      <c r="BD41730" s="91"/>
    </row>
    <row r="41731" spans="53:56" ht="15" x14ac:dyDescent="0.25">
      <c r="BA41731" s="91" t="s">
        <v>46407</v>
      </c>
      <c r="BB41731" s="91" t="s">
        <v>1408</v>
      </c>
      <c r="BC41731" s="91" t="s">
        <v>45951</v>
      </c>
      <c r="BD41731" s="91"/>
    </row>
    <row r="41732" spans="53:56" ht="15" x14ac:dyDescent="0.25">
      <c r="BA41732" s="90" t="s">
        <v>46408</v>
      </c>
      <c r="BB41732" s="90" t="s">
        <v>1408</v>
      </c>
      <c r="BC41732" s="90" t="s">
        <v>45951</v>
      </c>
      <c r="BD41732" s="90"/>
    </row>
    <row r="41733" spans="53:56" ht="15" x14ac:dyDescent="0.25">
      <c r="BA41733" s="91" t="s">
        <v>46409</v>
      </c>
      <c r="BB41733" s="91" t="s">
        <v>1408</v>
      </c>
      <c r="BC41733" s="91" t="s">
        <v>45951</v>
      </c>
      <c r="BD41733" s="91"/>
    </row>
    <row r="41734" spans="53:56" ht="15" x14ac:dyDescent="0.25">
      <c r="BA41734" s="90" t="s">
        <v>46410</v>
      </c>
      <c r="BB41734" s="90" t="s">
        <v>1408</v>
      </c>
      <c r="BC41734" s="90" t="s">
        <v>45951</v>
      </c>
      <c r="BD41734" s="90"/>
    </row>
    <row r="41735" spans="53:56" ht="15" x14ac:dyDescent="0.25">
      <c r="BA41735" s="90" t="s">
        <v>46411</v>
      </c>
      <c r="BB41735" s="90" t="s">
        <v>1408</v>
      </c>
      <c r="BC41735" s="90" t="s">
        <v>45951</v>
      </c>
      <c r="BD41735" s="90"/>
    </row>
    <row r="41736" spans="53:56" ht="15" x14ac:dyDescent="0.25">
      <c r="BA41736" s="91" t="s">
        <v>46412</v>
      </c>
      <c r="BB41736" s="91" t="s">
        <v>1408</v>
      </c>
      <c r="BC41736" s="91" t="s">
        <v>45951</v>
      </c>
      <c r="BD41736" s="91"/>
    </row>
    <row r="41737" spans="53:56" ht="15" x14ac:dyDescent="0.25">
      <c r="BA41737" s="90" t="s">
        <v>46413</v>
      </c>
      <c r="BB41737" s="90" t="s">
        <v>1408</v>
      </c>
      <c r="BC41737" s="90" t="s">
        <v>45951</v>
      </c>
      <c r="BD41737" s="90"/>
    </row>
    <row r="41738" spans="53:56" ht="15" x14ac:dyDescent="0.25">
      <c r="BA41738" s="91" t="s">
        <v>46414</v>
      </c>
      <c r="BB41738" s="91" t="s">
        <v>1408</v>
      </c>
      <c r="BC41738" s="91" t="s">
        <v>45951</v>
      </c>
      <c r="BD41738" s="91"/>
    </row>
    <row r="41739" spans="53:56" ht="15" x14ac:dyDescent="0.25">
      <c r="BA41739" s="91" t="s">
        <v>46415</v>
      </c>
      <c r="BB41739" s="91" t="s">
        <v>1408</v>
      </c>
      <c r="BC41739" s="91" t="s">
        <v>45951</v>
      </c>
      <c r="BD41739" s="91"/>
    </row>
    <row r="41740" spans="53:56" ht="15" x14ac:dyDescent="0.25">
      <c r="BA41740" s="90" t="s">
        <v>46416</v>
      </c>
      <c r="BB41740" s="90" t="s">
        <v>1408</v>
      </c>
      <c r="BC41740" s="90" t="s">
        <v>45951</v>
      </c>
      <c r="BD41740" s="90"/>
    </row>
    <row r="41741" spans="53:56" ht="15" x14ac:dyDescent="0.25">
      <c r="BA41741" s="91" t="s">
        <v>46417</v>
      </c>
      <c r="BB41741" s="91" t="s">
        <v>1408</v>
      </c>
      <c r="BC41741" s="91" t="s">
        <v>45951</v>
      </c>
      <c r="BD41741" s="91"/>
    </row>
    <row r="41742" spans="53:56" ht="15" x14ac:dyDescent="0.25">
      <c r="BA41742" s="90" t="s">
        <v>46418</v>
      </c>
      <c r="BB41742" s="90" t="s">
        <v>1408</v>
      </c>
      <c r="BC41742" s="90" t="s">
        <v>45951</v>
      </c>
      <c r="BD41742" s="90"/>
    </row>
    <row r="41743" spans="53:56" ht="15" x14ac:dyDescent="0.25">
      <c r="BA41743" s="91" t="s">
        <v>46419</v>
      </c>
      <c r="BB41743" s="91" t="s">
        <v>1408</v>
      </c>
      <c r="BC41743" s="91" t="s">
        <v>45951</v>
      </c>
      <c r="BD41743" s="91"/>
    </row>
    <row r="41744" spans="53:56" ht="15" x14ac:dyDescent="0.25">
      <c r="BA41744" s="90" t="s">
        <v>46420</v>
      </c>
      <c r="BB41744" s="90" t="s">
        <v>1408</v>
      </c>
      <c r="BC41744" s="90" t="s">
        <v>45951</v>
      </c>
      <c r="BD41744" s="90"/>
    </row>
    <row r="41745" spans="53:56" ht="15" x14ac:dyDescent="0.25">
      <c r="BA41745" s="90" t="s">
        <v>46421</v>
      </c>
      <c r="BB41745" s="90" t="s">
        <v>1408</v>
      </c>
      <c r="BC41745" s="90" t="s">
        <v>45951</v>
      </c>
      <c r="BD41745" s="90"/>
    </row>
    <row r="41746" spans="53:56" ht="15" x14ac:dyDescent="0.25">
      <c r="BA41746" s="91" t="s">
        <v>46422</v>
      </c>
      <c r="BB41746" s="91" t="s">
        <v>1408</v>
      </c>
      <c r="BC41746" s="91" t="s">
        <v>45951</v>
      </c>
      <c r="BD41746" s="91"/>
    </row>
    <row r="41747" spans="53:56" ht="15" x14ac:dyDescent="0.25">
      <c r="BA41747" s="90" t="s">
        <v>46423</v>
      </c>
      <c r="BB41747" s="90" t="s">
        <v>1408</v>
      </c>
      <c r="BC41747" s="90" t="s">
        <v>45951</v>
      </c>
      <c r="BD41747" s="90"/>
    </row>
    <row r="41748" spans="53:56" ht="15" x14ac:dyDescent="0.25">
      <c r="BA41748" s="91" t="s">
        <v>46424</v>
      </c>
      <c r="BB41748" s="91" t="s">
        <v>1408</v>
      </c>
      <c r="BC41748" s="91" t="s">
        <v>45951</v>
      </c>
      <c r="BD41748" s="91"/>
    </row>
    <row r="41749" spans="53:56" ht="15" x14ac:dyDescent="0.25">
      <c r="BA41749" s="91" t="s">
        <v>46425</v>
      </c>
      <c r="BB41749" s="91" t="s">
        <v>1408</v>
      </c>
      <c r="BC41749" s="91" t="s">
        <v>45951</v>
      </c>
      <c r="BD41749" s="91"/>
    </row>
    <row r="41750" spans="53:56" ht="15" x14ac:dyDescent="0.25">
      <c r="BA41750" s="90" t="s">
        <v>46426</v>
      </c>
      <c r="BB41750" s="90" t="s">
        <v>1408</v>
      </c>
      <c r="BC41750" s="90" t="s">
        <v>45951</v>
      </c>
      <c r="BD41750" s="90"/>
    </row>
    <row r="41751" spans="53:56" ht="15" x14ac:dyDescent="0.25">
      <c r="BA41751" s="91" t="s">
        <v>46427</v>
      </c>
      <c r="BB41751" s="91" t="s">
        <v>1408</v>
      </c>
      <c r="BC41751" s="91" t="s">
        <v>45951</v>
      </c>
      <c r="BD41751" s="91"/>
    </row>
    <row r="41752" spans="53:56" ht="15" x14ac:dyDescent="0.25">
      <c r="BA41752" s="90" t="s">
        <v>46428</v>
      </c>
      <c r="BB41752" s="90" t="s">
        <v>1408</v>
      </c>
      <c r="BC41752" s="90" t="s">
        <v>45951</v>
      </c>
      <c r="BD41752" s="90"/>
    </row>
    <row r="41753" spans="53:56" ht="15" x14ac:dyDescent="0.25">
      <c r="BA41753" s="90" t="s">
        <v>46429</v>
      </c>
      <c r="BB41753" s="90" t="s">
        <v>1408</v>
      </c>
      <c r="BC41753" s="90" t="s">
        <v>45951</v>
      </c>
      <c r="BD41753" s="90"/>
    </row>
    <row r="41754" spans="53:56" ht="15" x14ac:dyDescent="0.25">
      <c r="BA41754" s="91" t="s">
        <v>46430</v>
      </c>
      <c r="BB41754" s="91" t="s">
        <v>1408</v>
      </c>
      <c r="BC41754" s="91" t="s">
        <v>45951</v>
      </c>
      <c r="BD41754" s="91"/>
    </row>
    <row r="41755" spans="53:56" ht="15" x14ac:dyDescent="0.25">
      <c r="BA41755" s="90" t="s">
        <v>46431</v>
      </c>
      <c r="BB41755" s="90" t="s">
        <v>1408</v>
      </c>
      <c r="BC41755" s="90" t="s">
        <v>45951</v>
      </c>
      <c r="BD41755" s="90"/>
    </row>
    <row r="41756" spans="53:56" ht="15" x14ac:dyDescent="0.25">
      <c r="BA41756" s="91" t="s">
        <v>46432</v>
      </c>
      <c r="BB41756" s="91" t="s">
        <v>1408</v>
      </c>
      <c r="BC41756" s="91" t="s">
        <v>45951</v>
      </c>
      <c r="BD41756" s="91"/>
    </row>
    <row r="41757" spans="53:56" ht="15" x14ac:dyDescent="0.25">
      <c r="BA41757" s="91" t="s">
        <v>46433</v>
      </c>
      <c r="BB41757" s="91" t="s">
        <v>1408</v>
      </c>
      <c r="BC41757" s="91" t="s">
        <v>45951</v>
      </c>
      <c r="BD41757" s="91"/>
    </row>
    <row r="41758" spans="53:56" ht="15" x14ac:dyDescent="0.25">
      <c r="BA41758" s="90" t="s">
        <v>46434</v>
      </c>
      <c r="BB41758" s="90" t="s">
        <v>1408</v>
      </c>
      <c r="BC41758" s="90" t="s">
        <v>45951</v>
      </c>
      <c r="BD41758" s="90"/>
    </row>
    <row r="41759" spans="53:56" ht="15" x14ac:dyDescent="0.25">
      <c r="BA41759" s="91" t="s">
        <v>46435</v>
      </c>
      <c r="BB41759" s="91" t="s">
        <v>1408</v>
      </c>
      <c r="BC41759" s="91" t="s">
        <v>45951</v>
      </c>
      <c r="BD41759" s="91"/>
    </row>
    <row r="41760" spans="53:56" ht="15" x14ac:dyDescent="0.25">
      <c r="BA41760" s="90" t="s">
        <v>46436</v>
      </c>
      <c r="BB41760" s="90" t="s">
        <v>1408</v>
      </c>
      <c r="BC41760" s="90" t="s">
        <v>45951</v>
      </c>
      <c r="BD41760" s="90"/>
    </row>
    <row r="41761" spans="53:56" ht="15" x14ac:dyDescent="0.25">
      <c r="BA41761" s="91" t="s">
        <v>46437</v>
      </c>
      <c r="BB41761" s="91" t="s">
        <v>1408</v>
      </c>
      <c r="BC41761" s="91" t="s">
        <v>45951</v>
      </c>
      <c r="BD41761" s="91"/>
    </row>
    <row r="41762" spans="53:56" ht="15" x14ac:dyDescent="0.25">
      <c r="BA41762" s="90" t="s">
        <v>46438</v>
      </c>
      <c r="BB41762" s="90" t="s">
        <v>1408</v>
      </c>
      <c r="BC41762" s="90" t="s">
        <v>45951</v>
      </c>
      <c r="BD41762" s="90"/>
    </row>
    <row r="41763" spans="53:56" ht="15" x14ac:dyDescent="0.25">
      <c r="BA41763" s="90" t="s">
        <v>46439</v>
      </c>
      <c r="BB41763" s="90" t="s">
        <v>1408</v>
      </c>
      <c r="BC41763" s="90" t="s">
        <v>45951</v>
      </c>
      <c r="BD41763" s="90"/>
    </row>
    <row r="41764" spans="53:56" ht="15" x14ac:dyDescent="0.25">
      <c r="BA41764" s="91" t="s">
        <v>46440</v>
      </c>
      <c r="BB41764" s="91" t="s">
        <v>1408</v>
      </c>
      <c r="BC41764" s="91" t="s">
        <v>45951</v>
      </c>
      <c r="BD41764" s="91"/>
    </row>
    <row r="41765" spans="53:56" ht="15" x14ac:dyDescent="0.25">
      <c r="BA41765" s="90" t="s">
        <v>46441</v>
      </c>
      <c r="BB41765" s="90" t="s">
        <v>1408</v>
      </c>
      <c r="BC41765" s="90" t="s">
        <v>45951</v>
      </c>
      <c r="BD41765" s="90"/>
    </row>
    <row r="41766" spans="53:56" ht="15" x14ac:dyDescent="0.25">
      <c r="BA41766" s="91" t="s">
        <v>46442</v>
      </c>
      <c r="BB41766" s="91" t="s">
        <v>1408</v>
      </c>
      <c r="BC41766" s="91" t="s">
        <v>45951</v>
      </c>
      <c r="BD41766" s="91"/>
    </row>
    <row r="41767" spans="53:56" ht="15" x14ac:dyDescent="0.25">
      <c r="BA41767" s="91" t="s">
        <v>46443</v>
      </c>
      <c r="BB41767" s="91" t="s">
        <v>1408</v>
      </c>
      <c r="BC41767" s="91" t="s">
        <v>45951</v>
      </c>
      <c r="BD41767" s="91"/>
    </row>
    <row r="41768" spans="53:56" ht="15" x14ac:dyDescent="0.25">
      <c r="BA41768" s="90" t="s">
        <v>46444</v>
      </c>
      <c r="BB41768" s="90" t="s">
        <v>1408</v>
      </c>
      <c r="BC41768" s="90" t="s">
        <v>45951</v>
      </c>
      <c r="BD41768" s="90"/>
    </row>
    <row r="41769" spans="53:56" ht="15" x14ac:dyDescent="0.25">
      <c r="BA41769" s="91" t="s">
        <v>46445</v>
      </c>
      <c r="BB41769" s="91" t="s">
        <v>1408</v>
      </c>
      <c r="BC41769" s="91" t="s">
        <v>45951</v>
      </c>
      <c r="BD41769" s="91"/>
    </row>
    <row r="41770" spans="53:56" ht="15" x14ac:dyDescent="0.25">
      <c r="BA41770" s="90" t="s">
        <v>46446</v>
      </c>
      <c r="BB41770" s="90" t="s">
        <v>1408</v>
      </c>
      <c r="BC41770" s="90" t="s">
        <v>45951</v>
      </c>
      <c r="BD41770" s="90"/>
    </row>
    <row r="41771" spans="53:56" ht="15" x14ac:dyDescent="0.25">
      <c r="BA41771" s="90" t="s">
        <v>46447</v>
      </c>
      <c r="BB41771" s="90" t="s">
        <v>1408</v>
      </c>
      <c r="BC41771" s="90" t="s">
        <v>45951</v>
      </c>
      <c r="BD41771" s="90"/>
    </row>
    <row r="41772" spans="53:56" ht="15" x14ac:dyDescent="0.25">
      <c r="BA41772" s="91" t="s">
        <v>46448</v>
      </c>
      <c r="BB41772" s="91" t="s">
        <v>1408</v>
      </c>
      <c r="BC41772" s="91" t="s">
        <v>45951</v>
      </c>
      <c r="BD41772" s="91"/>
    </row>
    <row r="41773" spans="53:56" ht="15" x14ac:dyDescent="0.25">
      <c r="BA41773" s="90" t="s">
        <v>46449</v>
      </c>
      <c r="BB41773" s="90" t="s">
        <v>1408</v>
      </c>
      <c r="BC41773" s="90" t="s">
        <v>45951</v>
      </c>
      <c r="BD41773" s="90"/>
    </row>
    <row r="41774" spans="53:56" ht="15" x14ac:dyDescent="0.25">
      <c r="BA41774" s="91" t="s">
        <v>46450</v>
      </c>
      <c r="BB41774" s="91" t="s">
        <v>1408</v>
      </c>
      <c r="BC41774" s="91" t="s">
        <v>45951</v>
      </c>
      <c r="BD41774" s="91"/>
    </row>
    <row r="41775" spans="53:56" ht="15" x14ac:dyDescent="0.25">
      <c r="BA41775" s="90" t="s">
        <v>46451</v>
      </c>
      <c r="BB41775" s="90" t="s">
        <v>1408</v>
      </c>
      <c r="BC41775" s="90" t="s">
        <v>45951</v>
      </c>
      <c r="BD41775" s="90"/>
    </row>
    <row r="41776" spans="53:56" ht="15" x14ac:dyDescent="0.25">
      <c r="BA41776" s="91" t="s">
        <v>46452</v>
      </c>
      <c r="BB41776" s="91" t="s">
        <v>1408</v>
      </c>
      <c r="BC41776" s="91" t="s">
        <v>45951</v>
      </c>
      <c r="BD41776" s="91"/>
    </row>
    <row r="41777" spans="53:56" ht="15" x14ac:dyDescent="0.25">
      <c r="BA41777" s="91" t="s">
        <v>46453</v>
      </c>
      <c r="BB41777" s="91" t="s">
        <v>1408</v>
      </c>
      <c r="BC41777" s="91" t="s">
        <v>45951</v>
      </c>
      <c r="BD41777" s="91"/>
    </row>
    <row r="41778" spans="53:56" ht="15" x14ac:dyDescent="0.25">
      <c r="BA41778" s="90" t="s">
        <v>46454</v>
      </c>
      <c r="BB41778" s="90" t="s">
        <v>1408</v>
      </c>
      <c r="BC41778" s="90" t="s">
        <v>45951</v>
      </c>
      <c r="BD41778" s="90"/>
    </row>
    <row r="41779" spans="53:56" ht="15" x14ac:dyDescent="0.25">
      <c r="BA41779" s="91" t="s">
        <v>46455</v>
      </c>
      <c r="BB41779" s="91" t="s">
        <v>1408</v>
      </c>
      <c r="BC41779" s="91" t="s">
        <v>4542</v>
      </c>
      <c r="BD41779" s="91"/>
    </row>
    <row r="41780" spans="53:56" ht="15" x14ac:dyDescent="0.25">
      <c r="BA41780" s="91" t="s">
        <v>46456</v>
      </c>
      <c r="BB41780" s="91" t="s">
        <v>1408</v>
      </c>
      <c r="BC41780" s="91" t="s">
        <v>4542</v>
      </c>
      <c r="BD41780" s="91"/>
    </row>
    <row r="41781" spans="53:56" ht="15" x14ac:dyDescent="0.25">
      <c r="BA41781" s="90" t="s">
        <v>46457</v>
      </c>
      <c r="BB41781" s="90" t="s">
        <v>1408</v>
      </c>
      <c r="BC41781" s="90" t="s">
        <v>4542</v>
      </c>
      <c r="BD41781" s="90"/>
    </row>
    <row r="41782" spans="53:56" ht="15" x14ac:dyDescent="0.25">
      <c r="BA41782" s="90" t="s">
        <v>46458</v>
      </c>
      <c r="BB41782" s="90" t="s">
        <v>1408</v>
      </c>
      <c r="BC41782" s="90" t="s">
        <v>4542</v>
      </c>
      <c r="BD41782" s="90"/>
    </row>
    <row r="41783" spans="53:56" ht="15" x14ac:dyDescent="0.25">
      <c r="BA41783" s="90" t="s">
        <v>46459</v>
      </c>
      <c r="BB41783" s="90" t="s">
        <v>1408</v>
      </c>
      <c r="BC41783" s="90" t="s">
        <v>4542</v>
      </c>
      <c r="BD41783" s="90"/>
    </row>
    <row r="41784" spans="53:56" ht="15" x14ac:dyDescent="0.25">
      <c r="BA41784" s="91" t="s">
        <v>46460</v>
      </c>
      <c r="BB41784" s="91" t="s">
        <v>1408</v>
      </c>
      <c r="BC41784" s="91" t="s">
        <v>4542</v>
      </c>
      <c r="BD41784" s="91"/>
    </row>
    <row r="41785" spans="53:56" ht="15" x14ac:dyDescent="0.25">
      <c r="BA41785" s="90" t="s">
        <v>46461</v>
      </c>
      <c r="BB41785" s="90" t="s">
        <v>1408</v>
      </c>
      <c r="BC41785" s="90" t="s">
        <v>4542</v>
      </c>
      <c r="BD41785" s="90"/>
    </row>
    <row r="41786" spans="53:56" ht="15" x14ac:dyDescent="0.25">
      <c r="BA41786" s="91" t="s">
        <v>46462</v>
      </c>
      <c r="BB41786" s="91" t="s">
        <v>1408</v>
      </c>
      <c r="BC41786" s="91" t="s">
        <v>4542</v>
      </c>
      <c r="BD41786" s="91"/>
    </row>
    <row r="41787" spans="53:56" ht="15" x14ac:dyDescent="0.25">
      <c r="BA41787" s="91" t="s">
        <v>46463</v>
      </c>
      <c r="BB41787" s="91" t="s">
        <v>1408</v>
      </c>
      <c r="BC41787" s="91" t="s">
        <v>4542</v>
      </c>
      <c r="BD41787" s="91"/>
    </row>
    <row r="41788" spans="53:56" ht="15" x14ac:dyDescent="0.25">
      <c r="BA41788" s="90" t="s">
        <v>46464</v>
      </c>
      <c r="BB41788" s="90" t="s">
        <v>1408</v>
      </c>
      <c r="BC41788" s="90" t="s">
        <v>4542</v>
      </c>
      <c r="BD41788" s="90"/>
    </row>
    <row r="41789" spans="53:56" ht="15" x14ac:dyDescent="0.25">
      <c r="BA41789" s="90" t="s">
        <v>46465</v>
      </c>
      <c r="BB41789" s="90" t="s">
        <v>1408</v>
      </c>
      <c r="BC41789" s="90" t="s">
        <v>4542</v>
      </c>
      <c r="BD41789" s="90"/>
    </row>
    <row r="41790" spans="53:56" ht="15" x14ac:dyDescent="0.25">
      <c r="BA41790" s="91" t="s">
        <v>46466</v>
      </c>
      <c r="BB41790" s="91" t="s">
        <v>1408</v>
      </c>
      <c r="BC41790" s="91" t="s">
        <v>4542</v>
      </c>
      <c r="BD41790" s="91"/>
    </row>
    <row r="41791" spans="53:56" ht="15" x14ac:dyDescent="0.25">
      <c r="BA41791" s="91" t="s">
        <v>46467</v>
      </c>
      <c r="BB41791" s="91" t="s">
        <v>1408</v>
      </c>
      <c r="BC41791" s="91" t="s">
        <v>4542</v>
      </c>
      <c r="BD41791" s="91"/>
    </row>
    <row r="41792" spans="53:56" ht="15" x14ac:dyDescent="0.25">
      <c r="BA41792" s="91" t="s">
        <v>46468</v>
      </c>
      <c r="BB41792" s="91" t="s">
        <v>1408</v>
      </c>
      <c r="BC41792" s="91" t="s">
        <v>4542</v>
      </c>
      <c r="BD41792" s="91"/>
    </row>
    <row r="41793" spans="53:56" ht="15" x14ac:dyDescent="0.25">
      <c r="BA41793" s="90" t="s">
        <v>46469</v>
      </c>
      <c r="BB41793" s="90" t="s">
        <v>1408</v>
      </c>
      <c r="BC41793" s="90" t="s">
        <v>4542</v>
      </c>
      <c r="BD41793" s="90"/>
    </row>
    <row r="41794" spans="53:56" ht="15" x14ac:dyDescent="0.25">
      <c r="BA41794" s="90" t="s">
        <v>46470</v>
      </c>
      <c r="BB41794" s="90" t="s">
        <v>1408</v>
      </c>
      <c r="BC41794" s="90" t="s">
        <v>4542</v>
      </c>
      <c r="BD41794" s="90"/>
    </row>
    <row r="41795" spans="53:56" ht="15" x14ac:dyDescent="0.25">
      <c r="BA41795" s="91" t="s">
        <v>46471</v>
      </c>
      <c r="BB41795" s="91" t="s">
        <v>1408</v>
      </c>
      <c r="BC41795" s="91" t="s">
        <v>4542</v>
      </c>
      <c r="BD41795" s="91"/>
    </row>
    <row r="41796" spans="53:56" ht="15" x14ac:dyDescent="0.25">
      <c r="BA41796" s="91" t="s">
        <v>46472</v>
      </c>
      <c r="BB41796" s="91" t="s">
        <v>1408</v>
      </c>
      <c r="BC41796" s="91" t="s">
        <v>4542</v>
      </c>
      <c r="BD41796" s="91"/>
    </row>
    <row r="41797" spans="53:56" ht="15" x14ac:dyDescent="0.25">
      <c r="BA41797" s="90" t="s">
        <v>46473</v>
      </c>
      <c r="BB41797" s="90" t="s">
        <v>1408</v>
      </c>
      <c r="BC41797" s="90" t="s">
        <v>4542</v>
      </c>
      <c r="BD41797" s="90"/>
    </row>
    <row r="41798" spans="53:56" ht="15" x14ac:dyDescent="0.25">
      <c r="BA41798" s="91" t="s">
        <v>46474</v>
      </c>
      <c r="BB41798" s="91" t="s">
        <v>1408</v>
      </c>
      <c r="BC41798" s="91" t="s">
        <v>4542</v>
      </c>
      <c r="BD41798" s="91"/>
    </row>
    <row r="41799" spans="53:56" ht="15" x14ac:dyDescent="0.25">
      <c r="BA41799" s="90" t="s">
        <v>46475</v>
      </c>
      <c r="BB41799" s="90" t="s">
        <v>1408</v>
      </c>
      <c r="BC41799" s="90" t="s">
        <v>4542</v>
      </c>
      <c r="BD41799" s="90"/>
    </row>
    <row r="41800" spans="53:56" ht="15" x14ac:dyDescent="0.25">
      <c r="BA41800" s="90" t="s">
        <v>46476</v>
      </c>
      <c r="BB41800" s="90" t="s">
        <v>1408</v>
      </c>
      <c r="BC41800" s="90" t="s">
        <v>4542</v>
      </c>
      <c r="BD41800" s="90"/>
    </row>
    <row r="41801" spans="53:56" ht="15" x14ac:dyDescent="0.25">
      <c r="BA41801" s="90" t="s">
        <v>46477</v>
      </c>
      <c r="BB41801" s="90" t="s">
        <v>1408</v>
      </c>
      <c r="BC41801" s="90" t="s">
        <v>4542</v>
      </c>
      <c r="BD41801" s="90"/>
    </row>
    <row r="41802" spans="53:56" ht="15" x14ac:dyDescent="0.25">
      <c r="BA41802" s="91" t="s">
        <v>46478</v>
      </c>
      <c r="BB41802" s="91" t="s">
        <v>1408</v>
      </c>
      <c r="BC41802" s="91" t="s">
        <v>4542</v>
      </c>
      <c r="BD41802" s="91"/>
    </row>
    <row r="41803" spans="53:56" ht="15" x14ac:dyDescent="0.25">
      <c r="BA41803" s="90" t="s">
        <v>46479</v>
      </c>
      <c r="BB41803" s="90" t="s">
        <v>1408</v>
      </c>
      <c r="BC41803" s="90" t="s">
        <v>4542</v>
      </c>
      <c r="BD41803" s="90"/>
    </row>
    <row r="41804" spans="53:56" ht="15" x14ac:dyDescent="0.25">
      <c r="BA41804" s="91" t="s">
        <v>46480</v>
      </c>
      <c r="BB41804" s="91" t="s">
        <v>1408</v>
      </c>
      <c r="BC41804" s="91" t="s">
        <v>4542</v>
      </c>
      <c r="BD41804" s="91"/>
    </row>
    <row r="41805" spans="53:56" ht="15" x14ac:dyDescent="0.25">
      <c r="BA41805" s="91" t="s">
        <v>46481</v>
      </c>
      <c r="BB41805" s="91" t="s">
        <v>1408</v>
      </c>
      <c r="BC41805" s="91" t="s">
        <v>4542</v>
      </c>
      <c r="BD41805" s="91"/>
    </row>
    <row r="41806" spans="53:56" ht="15" x14ac:dyDescent="0.25">
      <c r="BA41806" s="90" t="s">
        <v>46482</v>
      </c>
      <c r="BB41806" s="90" t="s">
        <v>1408</v>
      </c>
      <c r="BC41806" s="90" t="s">
        <v>4542</v>
      </c>
      <c r="BD41806" s="90"/>
    </row>
    <row r="41807" spans="53:56" ht="15" x14ac:dyDescent="0.25">
      <c r="BA41807" s="91" t="s">
        <v>46483</v>
      </c>
      <c r="BB41807" s="91" t="s">
        <v>1408</v>
      </c>
      <c r="BC41807" s="91" t="s">
        <v>4542</v>
      </c>
      <c r="BD41807" s="91"/>
    </row>
    <row r="41808" spans="53:56" ht="15" x14ac:dyDescent="0.25">
      <c r="BA41808" s="90" t="s">
        <v>46484</v>
      </c>
      <c r="BB41808" s="90" t="s">
        <v>1408</v>
      </c>
      <c r="BC41808" s="90" t="s">
        <v>4542</v>
      </c>
      <c r="BD41808" s="90"/>
    </row>
    <row r="41809" spans="53:56" ht="15" x14ac:dyDescent="0.25">
      <c r="BA41809" s="91" t="s">
        <v>46485</v>
      </c>
      <c r="BB41809" s="91" t="s">
        <v>1408</v>
      </c>
      <c r="BC41809" s="91" t="s">
        <v>4542</v>
      </c>
      <c r="BD41809" s="91"/>
    </row>
    <row r="41810" spans="53:56" ht="15" x14ac:dyDescent="0.25">
      <c r="BA41810" s="90" t="s">
        <v>46486</v>
      </c>
      <c r="BB41810" s="90" t="s">
        <v>1408</v>
      </c>
      <c r="BC41810" s="90" t="s">
        <v>4542</v>
      </c>
      <c r="BD41810" s="90"/>
    </row>
    <row r="41811" spans="53:56" ht="15" x14ac:dyDescent="0.25">
      <c r="BA41811" s="91" t="s">
        <v>46487</v>
      </c>
      <c r="BB41811" s="91" t="s">
        <v>1408</v>
      </c>
      <c r="BC41811" s="91" t="s">
        <v>4542</v>
      </c>
      <c r="BD41811" s="91"/>
    </row>
    <row r="41812" spans="53:56" ht="15" x14ac:dyDescent="0.25">
      <c r="BA41812" s="91" t="s">
        <v>46488</v>
      </c>
      <c r="BB41812" s="91" t="s">
        <v>1408</v>
      </c>
      <c r="BC41812" s="91" t="s">
        <v>4542</v>
      </c>
      <c r="BD41812" s="91"/>
    </row>
    <row r="41813" spans="53:56" ht="15" x14ac:dyDescent="0.25">
      <c r="BA41813" s="90" t="s">
        <v>46489</v>
      </c>
      <c r="BB41813" s="90" t="s">
        <v>1408</v>
      </c>
      <c r="BC41813" s="90" t="s">
        <v>4542</v>
      </c>
      <c r="BD41813" s="90"/>
    </row>
    <row r="41814" spans="53:56" ht="15" x14ac:dyDescent="0.25">
      <c r="BA41814" s="91" t="s">
        <v>46490</v>
      </c>
      <c r="BB41814" s="91" t="s">
        <v>1408</v>
      </c>
      <c r="BC41814" s="91" t="s">
        <v>4542</v>
      </c>
      <c r="BD41814" s="91"/>
    </row>
    <row r="41815" spans="53:56" ht="15" x14ac:dyDescent="0.25">
      <c r="BA41815" s="90" t="s">
        <v>46491</v>
      </c>
      <c r="BB41815" s="90" t="s">
        <v>1408</v>
      </c>
      <c r="BC41815" s="90" t="s">
        <v>4542</v>
      </c>
      <c r="BD41815" s="90"/>
    </row>
    <row r="41816" spans="53:56" ht="15" x14ac:dyDescent="0.25">
      <c r="BA41816" s="91" t="s">
        <v>46492</v>
      </c>
      <c r="BB41816" s="91" t="s">
        <v>1408</v>
      </c>
      <c r="BC41816" s="91" t="s">
        <v>4542</v>
      </c>
      <c r="BD41816" s="91"/>
    </row>
    <row r="41817" spans="53:56" ht="15" x14ac:dyDescent="0.25">
      <c r="BA41817" s="90" t="s">
        <v>46493</v>
      </c>
      <c r="BB41817" s="90" t="s">
        <v>1408</v>
      </c>
      <c r="BC41817" s="90" t="s">
        <v>4542</v>
      </c>
      <c r="BD41817" s="90"/>
    </row>
    <row r="41818" spans="53:56" ht="15" x14ac:dyDescent="0.25">
      <c r="BA41818" s="91" t="s">
        <v>46494</v>
      </c>
      <c r="BB41818" s="91" t="s">
        <v>1408</v>
      </c>
      <c r="BC41818" s="91" t="s">
        <v>4542</v>
      </c>
      <c r="BD41818" s="91"/>
    </row>
    <row r="41819" spans="53:56" ht="15" x14ac:dyDescent="0.25">
      <c r="BA41819" s="90" t="s">
        <v>46495</v>
      </c>
      <c r="BB41819" s="90" t="s">
        <v>1408</v>
      </c>
      <c r="BC41819" s="90" t="s">
        <v>4542</v>
      </c>
      <c r="BD41819" s="90"/>
    </row>
    <row r="41820" spans="53:56" ht="15" x14ac:dyDescent="0.25">
      <c r="BA41820" s="91" t="s">
        <v>46496</v>
      </c>
      <c r="BB41820" s="91" t="s">
        <v>1408</v>
      </c>
      <c r="BC41820" s="91" t="s">
        <v>4542</v>
      </c>
      <c r="BD41820" s="91"/>
    </row>
    <row r="41821" spans="53:56" ht="15" x14ac:dyDescent="0.25">
      <c r="BA41821" s="91" t="s">
        <v>46497</v>
      </c>
      <c r="BB41821" s="91" t="s">
        <v>1408</v>
      </c>
      <c r="BC41821" s="91" t="s">
        <v>4542</v>
      </c>
      <c r="BD41821" s="91"/>
    </row>
    <row r="41822" spans="53:56" ht="15" x14ac:dyDescent="0.25">
      <c r="BA41822" s="90" t="s">
        <v>46498</v>
      </c>
      <c r="BB41822" s="90" t="s">
        <v>1408</v>
      </c>
      <c r="BC41822" s="90" t="s">
        <v>4542</v>
      </c>
      <c r="BD41822" s="90"/>
    </row>
    <row r="41823" spans="53:56" ht="15" x14ac:dyDescent="0.25">
      <c r="BA41823" s="90" t="s">
        <v>46499</v>
      </c>
      <c r="BB41823" s="90" t="s">
        <v>1408</v>
      </c>
      <c r="BC41823" s="90" t="s">
        <v>4542</v>
      </c>
      <c r="BD41823" s="90"/>
    </row>
    <row r="41824" spans="53:56" ht="15" x14ac:dyDescent="0.25">
      <c r="BA41824" s="91" t="s">
        <v>46500</v>
      </c>
      <c r="BB41824" s="91" t="s">
        <v>1408</v>
      </c>
      <c r="BC41824" s="91" t="s">
        <v>4542</v>
      </c>
      <c r="BD41824" s="91"/>
    </row>
    <row r="41825" spans="53:56" ht="15" x14ac:dyDescent="0.25">
      <c r="BA41825" s="90" t="s">
        <v>46501</v>
      </c>
      <c r="BB41825" s="90" t="s">
        <v>1408</v>
      </c>
      <c r="BC41825" s="90" t="s">
        <v>4542</v>
      </c>
      <c r="BD41825" s="90"/>
    </row>
    <row r="41826" spans="53:56" ht="15" x14ac:dyDescent="0.25">
      <c r="BA41826" s="91" t="s">
        <v>46502</v>
      </c>
      <c r="BB41826" s="91" t="s">
        <v>1408</v>
      </c>
      <c r="BC41826" s="91" t="s">
        <v>4542</v>
      </c>
      <c r="BD41826" s="91"/>
    </row>
    <row r="41827" spans="53:56" ht="15" x14ac:dyDescent="0.25">
      <c r="BA41827" s="90" t="s">
        <v>46503</v>
      </c>
      <c r="BB41827" s="90" t="s">
        <v>1408</v>
      </c>
      <c r="BC41827" s="90" t="s">
        <v>4542</v>
      </c>
      <c r="BD41827" s="90"/>
    </row>
    <row r="41828" spans="53:56" ht="15" x14ac:dyDescent="0.25">
      <c r="BA41828" s="91" t="s">
        <v>46504</v>
      </c>
      <c r="BB41828" s="91" t="s">
        <v>1408</v>
      </c>
      <c r="BC41828" s="91" t="s">
        <v>4542</v>
      </c>
      <c r="BD41828" s="91"/>
    </row>
    <row r="41829" spans="53:56" ht="15" x14ac:dyDescent="0.25">
      <c r="BA41829" s="90" t="s">
        <v>46505</v>
      </c>
      <c r="BB41829" s="90" t="s">
        <v>1408</v>
      </c>
      <c r="BC41829" s="90" t="s">
        <v>4542</v>
      </c>
      <c r="BD41829" s="90"/>
    </row>
    <row r="41830" spans="53:56" ht="15" x14ac:dyDescent="0.25">
      <c r="BA41830" s="91" t="s">
        <v>46506</v>
      </c>
      <c r="BB41830" s="91" t="s">
        <v>1408</v>
      </c>
      <c r="BC41830" s="91" t="s">
        <v>4542</v>
      </c>
      <c r="BD41830" s="91"/>
    </row>
    <row r="41831" spans="53:56" ht="15" x14ac:dyDescent="0.25">
      <c r="BA41831" s="90" t="s">
        <v>46507</v>
      </c>
      <c r="BB41831" s="90" t="s">
        <v>1408</v>
      </c>
      <c r="BC41831" s="90" t="s">
        <v>4542</v>
      </c>
      <c r="BD41831" s="90"/>
    </row>
    <row r="41832" spans="53:56" ht="15" x14ac:dyDescent="0.25">
      <c r="BA41832" s="91" t="s">
        <v>46508</v>
      </c>
      <c r="BB41832" s="91" t="s">
        <v>1408</v>
      </c>
      <c r="BC41832" s="91" t="s">
        <v>4542</v>
      </c>
      <c r="BD41832" s="91"/>
    </row>
    <row r="41833" spans="53:56" ht="15" x14ac:dyDescent="0.25">
      <c r="BA41833" s="90" t="s">
        <v>46509</v>
      </c>
      <c r="BB41833" s="90" t="s">
        <v>1408</v>
      </c>
      <c r="BC41833" s="90" t="s">
        <v>4542</v>
      </c>
      <c r="BD41833" s="90"/>
    </row>
    <row r="41834" spans="53:56" ht="15" x14ac:dyDescent="0.25">
      <c r="BA41834" s="91" t="s">
        <v>46510</v>
      </c>
      <c r="BB41834" s="91" t="s">
        <v>1408</v>
      </c>
      <c r="BC41834" s="91" t="s">
        <v>4542</v>
      </c>
      <c r="BD41834" s="91"/>
    </row>
    <row r="41835" spans="53:56" ht="15" x14ac:dyDescent="0.25">
      <c r="BA41835" s="90" t="s">
        <v>46511</v>
      </c>
      <c r="BB41835" s="90" t="s">
        <v>1408</v>
      </c>
      <c r="BC41835" s="90" t="s">
        <v>4542</v>
      </c>
      <c r="BD41835" s="90"/>
    </row>
    <row r="41836" spans="53:56" ht="15" x14ac:dyDescent="0.25">
      <c r="BA41836" s="91" t="s">
        <v>46512</v>
      </c>
      <c r="BB41836" s="91" t="s">
        <v>1408</v>
      </c>
      <c r="BC41836" s="91" t="s">
        <v>4542</v>
      </c>
      <c r="BD41836" s="91"/>
    </row>
    <row r="41837" spans="53:56" ht="15" x14ac:dyDescent="0.25">
      <c r="BA41837" s="90" t="s">
        <v>46513</v>
      </c>
      <c r="BB41837" s="90" t="s">
        <v>1408</v>
      </c>
      <c r="BC41837" s="90" t="s">
        <v>4542</v>
      </c>
      <c r="BD41837" s="90"/>
    </row>
    <row r="41838" spans="53:56" ht="15" x14ac:dyDescent="0.25">
      <c r="BA41838" s="91" t="s">
        <v>46514</v>
      </c>
      <c r="BB41838" s="91" t="s">
        <v>1408</v>
      </c>
      <c r="BC41838" s="91" t="s">
        <v>4542</v>
      </c>
      <c r="BD41838" s="91"/>
    </row>
    <row r="41839" spans="53:56" ht="15" x14ac:dyDescent="0.25">
      <c r="BA41839" s="90" t="s">
        <v>46515</v>
      </c>
      <c r="BB41839" s="90" t="s">
        <v>1408</v>
      </c>
      <c r="BC41839" s="90" t="s">
        <v>4542</v>
      </c>
      <c r="BD41839" s="90"/>
    </row>
    <row r="41840" spans="53:56" ht="15" x14ac:dyDescent="0.25">
      <c r="BA41840" s="91" t="s">
        <v>46516</v>
      </c>
      <c r="BB41840" s="91" t="s">
        <v>1408</v>
      </c>
      <c r="BC41840" s="91" t="s">
        <v>4542</v>
      </c>
      <c r="BD41840" s="91"/>
    </row>
    <row r="41841" spans="53:56" ht="15" x14ac:dyDescent="0.25">
      <c r="BA41841" s="90" t="s">
        <v>46517</v>
      </c>
      <c r="BB41841" s="90" t="s">
        <v>1408</v>
      </c>
      <c r="BC41841" s="90" t="s">
        <v>4542</v>
      </c>
      <c r="BD41841" s="90"/>
    </row>
    <row r="41842" spans="53:56" ht="15" x14ac:dyDescent="0.25">
      <c r="BA41842" s="91" t="s">
        <v>46518</v>
      </c>
      <c r="BB41842" s="91" t="s">
        <v>1408</v>
      </c>
      <c r="BC41842" s="91" t="s">
        <v>4542</v>
      </c>
      <c r="BD41842" s="91"/>
    </row>
    <row r="41843" spans="53:56" ht="15" x14ac:dyDescent="0.25">
      <c r="BA41843" s="90" t="s">
        <v>46519</v>
      </c>
      <c r="BB41843" s="90" t="s">
        <v>1408</v>
      </c>
      <c r="BC41843" s="90" t="s">
        <v>4542</v>
      </c>
      <c r="BD41843" s="90"/>
    </row>
    <row r="41844" spans="53:56" ht="15" x14ac:dyDescent="0.25">
      <c r="BA41844" s="91" t="s">
        <v>46520</v>
      </c>
      <c r="BB41844" s="91" t="s">
        <v>1408</v>
      </c>
      <c r="BC41844" s="91" t="s">
        <v>4542</v>
      </c>
      <c r="BD41844" s="91"/>
    </row>
    <row r="41845" spans="53:56" ht="15" x14ac:dyDescent="0.25">
      <c r="BA41845" s="90" t="s">
        <v>46521</v>
      </c>
      <c r="BB41845" s="90" t="s">
        <v>1408</v>
      </c>
      <c r="BC41845" s="90" t="s">
        <v>4542</v>
      </c>
      <c r="BD41845" s="90"/>
    </row>
    <row r="41846" spans="53:56" ht="15" x14ac:dyDescent="0.25">
      <c r="BA41846" s="91" t="s">
        <v>46522</v>
      </c>
      <c r="BB41846" s="91" t="s">
        <v>1408</v>
      </c>
      <c r="BC41846" s="91" t="s">
        <v>4542</v>
      </c>
      <c r="BD41846" s="91"/>
    </row>
    <row r="41847" spans="53:56" ht="15" x14ac:dyDescent="0.25">
      <c r="BA41847" s="90" t="s">
        <v>46523</v>
      </c>
      <c r="BB41847" s="90" t="s">
        <v>1408</v>
      </c>
      <c r="BC41847" s="90" t="s">
        <v>4542</v>
      </c>
      <c r="BD41847" s="90"/>
    </row>
    <row r="41848" spans="53:56" ht="15" x14ac:dyDescent="0.25">
      <c r="BA41848" s="91" t="s">
        <v>46524</v>
      </c>
      <c r="BB41848" s="91" t="s">
        <v>1408</v>
      </c>
      <c r="BC41848" s="91" t="s">
        <v>4542</v>
      </c>
      <c r="BD41848" s="91"/>
    </row>
    <row r="41849" spans="53:56" ht="15" x14ac:dyDescent="0.25">
      <c r="BA41849" s="90" t="s">
        <v>46525</v>
      </c>
      <c r="BB41849" s="90" t="s">
        <v>1408</v>
      </c>
      <c r="BC41849" s="90" t="s">
        <v>4542</v>
      </c>
      <c r="BD41849" s="90"/>
    </row>
    <row r="41850" spans="53:56" ht="15" x14ac:dyDescent="0.25">
      <c r="BA41850" s="91" t="s">
        <v>46526</v>
      </c>
      <c r="BB41850" s="91" t="s">
        <v>1408</v>
      </c>
      <c r="BC41850" s="91" t="s">
        <v>4542</v>
      </c>
      <c r="BD41850" s="91"/>
    </row>
    <row r="41851" spans="53:56" ht="15" x14ac:dyDescent="0.25">
      <c r="BA41851" s="90" t="s">
        <v>46527</v>
      </c>
      <c r="BB41851" s="90" t="s">
        <v>1408</v>
      </c>
      <c r="BC41851" s="90" t="s">
        <v>4542</v>
      </c>
      <c r="BD41851" s="90"/>
    </row>
    <row r="41852" spans="53:56" ht="15" x14ac:dyDescent="0.25">
      <c r="BA41852" s="91" t="s">
        <v>46528</v>
      </c>
      <c r="BB41852" s="91" t="s">
        <v>1408</v>
      </c>
      <c r="BC41852" s="91" t="s">
        <v>4542</v>
      </c>
      <c r="BD41852" s="91"/>
    </row>
    <row r="41853" spans="53:56" ht="15" x14ac:dyDescent="0.25">
      <c r="BA41853" s="90" t="s">
        <v>46529</v>
      </c>
      <c r="BB41853" s="90" t="s">
        <v>1408</v>
      </c>
      <c r="BC41853" s="90" t="s">
        <v>4542</v>
      </c>
      <c r="BD41853" s="90"/>
    </row>
    <row r="41854" spans="53:56" ht="15" x14ac:dyDescent="0.25">
      <c r="BA41854" s="91" t="s">
        <v>46530</v>
      </c>
      <c r="BB41854" s="91" t="s">
        <v>1408</v>
      </c>
      <c r="BC41854" s="91" t="s">
        <v>4542</v>
      </c>
      <c r="BD41854" s="91"/>
    </row>
    <row r="41855" spans="53:56" ht="15" x14ac:dyDescent="0.25">
      <c r="BA41855" s="90" t="s">
        <v>46531</v>
      </c>
      <c r="BB41855" s="90" t="s">
        <v>1408</v>
      </c>
      <c r="BC41855" s="90" t="s">
        <v>4542</v>
      </c>
      <c r="BD41855" s="90"/>
    </row>
    <row r="41856" spans="53:56" ht="15" x14ac:dyDescent="0.25">
      <c r="BA41856" s="90" t="s">
        <v>46532</v>
      </c>
      <c r="BB41856" s="90" t="s">
        <v>1408</v>
      </c>
      <c r="BC41856" s="90" t="s">
        <v>4542</v>
      </c>
      <c r="BD41856" s="90"/>
    </row>
    <row r="41857" spans="53:56" ht="15" x14ac:dyDescent="0.25">
      <c r="BA41857" s="91" t="s">
        <v>46533</v>
      </c>
      <c r="BB41857" s="91" t="s">
        <v>1408</v>
      </c>
      <c r="BC41857" s="91" t="s">
        <v>4542</v>
      </c>
      <c r="BD41857" s="91"/>
    </row>
    <row r="41858" spans="53:56" ht="15" x14ac:dyDescent="0.25">
      <c r="BA41858" s="90" t="s">
        <v>46534</v>
      </c>
      <c r="BB41858" s="90" t="s">
        <v>1408</v>
      </c>
      <c r="BC41858" s="90" t="s">
        <v>4542</v>
      </c>
      <c r="BD41858" s="90"/>
    </row>
    <row r="41859" spans="53:56" ht="15" x14ac:dyDescent="0.25">
      <c r="BA41859" s="91" t="s">
        <v>46535</v>
      </c>
      <c r="BB41859" s="91" t="s">
        <v>1408</v>
      </c>
      <c r="BC41859" s="91" t="s">
        <v>4542</v>
      </c>
      <c r="BD41859" s="91"/>
    </row>
    <row r="41860" spans="53:56" ht="15" x14ac:dyDescent="0.25">
      <c r="BA41860" s="90" t="s">
        <v>46536</v>
      </c>
      <c r="BB41860" s="90" t="s">
        <v>1408</v>
      </c>
      <c r="BC41860" s="90" t="s">
        <v>4542</v>
      </c>
      <c r="BD41860" s="90"/>
    </row>
    <row r="41861" spans="53:56" ht="15" x14ac:dyDescent="0.25">
      <c r="BA41861" s="91" t="s">
        <v>46537</v>
      </c>
      <c r="BB41861" s="91" t="s">
        <v>1408</v>
      </c>
      <c r="BC41861" s="91" t="s">
        <v>4542</v>
      </c>
      <c r="BD41861" s="91"/>
    </row>
    <row r="41862" spans="53:56" ht="15" x14ac:dyDescent="0.25">
      <c r="BA41862" s="90" t="s">
        <v>46538</v>
      </c>
      <c r="BB41862" s="90" t="s">
        <v>1408</v>
      </c>
      <c r="BC41862" s="90" t="s">
        <v>4542</v>
      </c>
      <c r="BD41862" s="90"/>
    </row>
    <row r="41863" spans="53:56" ht="15" x14ac:dyDescent="0.25">
      <c r="BA41863" s="91" t="s">
        <v>46539</v>
      </c>
      <c r="BB41863" s="91" t="s">
        <v>1408</v>
      </c>
      <c r="BC41863" s="91" t="s">
        <v>4542</v>
      </c>
      <c r="BD41863" s="91"/>
    </row>
    <row r="41864" spans="53:56" ht="15" x14ac:dyDescent="0.25">
      <c r="BA41864" s="90" t="s">
        <v>46540</v>
      </c>
      <c r="BB41864" s="90" t="s">
        <v>1408</v>
      </c>
      <c r="BC41864" s="90" t="s">
        <v>4542</v>
      </c>
      <c r="BD41864" s="90"/>
    </row>
    <row r="41865" spans="53:56" ht="15" x14ac:dyDescent="0.25">
      <c r="BA41865" s="91" t="s">
        <v>46541</v>
      </c>
      <c r="BB41865" s="91" t="s">
        <v>1408</v>
      </c>
      <c r="BC41865" s="91" t="s">
        <v>4542</v>
      </c>
      <c r="BD41865" s="91"/>
    </row>
    <row r="41866" spans="53:56" ht="15" x14ac:dyDescent="0.25">
      <c r="BA41866" s="90" t="s">
        <v>46542</v>
      </c>
      <c r="BB41866" s="90" t="s">
        <v>1408</v>
      </c>
      <c r="BC41866" s="90" t="s">
        <v>4542</v>
      </c>
      <c r="BD41866" s="90"/>
    </row>
    <row r="41867" spans="53:56" ht="15" x14ac:dyDescent="0.25">
      <c r="BA41867" s="90" t="s">
        <v>46543</v>
      </c>
      <c r="BB41867" s="90" t="s">
        <v>1408</v>
      </c>
      <c r="BC41867" s="90" t="s">
        <v>4542</v>
      </c>
      <c r="BD41867" s="90"/>
    </row>
    <row r="41868" spans="53:56" ht="15" x14ac:dyDescent="0.25">
      <c r="BA41868" s="91" t="s">
        <v>46544</v>
      </c>
      <c r="BB41868" s="91" t="s">
        <v>1408</v>
      </c>
      <c r="BC41868" s="91" t="s">
        <v>4542</v>
      </c>
      <c r="BD41868" s="91"/>
    </row>
    <row r="41869" spans="53:56" ht="15" x14ac:dyDescent="0.25">
      <c r="BA41869" s="90" t="s">
        <v>46545</v>
      </c>
      <c r="BB41869" s="90" t="s">
        <v>1408</v>
      </c>
      <c r="BC41869" s="90" t="s">
        <v>4542</v>
      </c>
      <c r="BD41869" s="90"/>
    </row>
    <row r="41870" spans="53:56" ht="15" x14ac:dyDescent="0.25">
      <c r="BA41870" s="91" t="s">
        <v>46546</v>
      </c>
      <c r="BB41870" s="91" t="s">
        <v>1408</v>
      </c>
      <c r="BC41870" s="91" t="s">
        <v>4542</v>
      </c>
      <c r="BD41870" s="91"/>
    </row>
    <row r="41871" spans="53:56" ht="15" x14ac:dyDescent="0.25">
      <c r="BA41871" s="90" t="s">
        <v>46547</v>
      </c>
      <c r="BB41871" s="90" t="s">
        <v>1408</v>
      </c>
      <c r="BC41871" s="90" t="s">
        <v>4542</v>
      </c>
      <c r="BD41871" s="90"/>
    </row>
    <row r="41872" spans="53:56" ht="15" x14ac:dyDescent="0.25">
      <c r="BA41872" s="91" t="s">
        <v>46548</v>
      </c>
      <c r="BB41872" s="91" t="s">
        <v>1408</v>
      </c>
      <c r="BC41872" s="91" t="s">
        <v>4542</v>
      </c>
      <c r="BD41872" s="91"/>
    </row>
    <row r="41873" spans="53:56" ht="15" x14ac:dyDescent="0.25">
      <c r="BA41873" s="90" t="s">
        <v>46549</v>
      </c>
      <c r="BB41873" s="90" t="s">
        <v>1408</v>
      </c>
      <c r="BC41873" s="90" t="s">
        <v>4542</v>
      </c>
      <c r="BD41873" s="90"/>
    </row>
    <row r="41874" spans="53:56" ht="15" x14ac:dyDescent="0.25">
      <c r="BA41874" s="91" t="s">
        <v>46550</v>
      </c>
      <c r="BB41874" s="91" t="s">
        <v>1408</v>
      </c>
      <c r="BC41874" s="91" t="s">
        <v>4542</v>
      </c>
      <c r="BD41874" s="91"/>
    </row>
    <row r="41875" spans="53:56" ht="15" x14ac:dyDescent="0.25">
      <c r="BA41875" s="90" t="s">
        <v>46551</v>
      </c>
      <c r="BB41875" s="90" t="s">
        <v>1408</v>
      </c>
      <c r="BC41875" s="90" t="s">
        <v>4542</v>
      </c>
      <c r="BD41875" s="90"/>
    </row>
    <row r="41876" spans="53:56" ht="15" x14ac:dyDescent="0.25">
      <c r="BA41876" s="91" t="s">
        <v>46552</v>
      </c>
      <c r="BB41876" s="91" t="s">
        <v>1408</v>
      </c>
      <c r="BC41876" s="91" t="s">
        <v>4542</v>
      </c>
      <c r="BD41876" s="91"/>
    </row>
    <row r="41877" spans="53:56" ht="15" x14ac:dyDescent="0.25">
      <c r="BA41877" s="90" t="s">
        <v>46553</v>
      </c>
      <c r="BB41877" s="90" t="s">
        <v>1408</v>
      </c>
      <c r="BC41877" s="90" t="s">
        <v>4542</v>
      </c>
      <c r="BD41877" s="90"/>
    </row>
    <row r="41878" spans="53:56" ht="15" x14ac:dyDescent="0.25">
      <c r="BA41878" s="91" t="s">
        <v>46554</v>
      </c>
      <c r="BB41878" s="91" t="s">
        <v>1408</v>
      </c>
      <c r="BC41878" s="91" t="s">
        <v>4542</v>
      </c>
      <c r="BD41878" s="91"/>
    </row>
    <row r="41879" spans="53:56" ht="15" x14ac:dyDescent="0.25">
      <c r="BA41879" s="90" t="s">
        <v>46555</v>
      </c>
      <c r="BB41879" s="90" t="s">
        <v>1408</v>
      </c>
      <c r="BC41879" s="90" t="s">
        <v>4542</v>
      </c>
      <c r="BD41879" s="90"/>
    </row>
    <row r="41880" spans="53:56" ht="15" x14ac:dyDescent="0.25">
      <c r="BA41880" s="91" t="s">
        <v>46556</v>
      </c>
      <c r="BB41880" s="91" t="s">
        <v>1408</v>
      </c>
      <c r="BC41880" s="91" t="s">
        <v>4542</v>
      </c>
      <c r="BD41880" s="91"/>
    </row>
    <row r="41881" spans="53:56" ht="15" x14ac:dyDescent="0.25">
      <c r="BA41881" s="90" t="s">
        <v>46557</v>
      </c>
      <c r="BB41881" s="90" t="s">
        <v>1408</v>
      </c>
      <c r="BC41881" s="90" t="s">
        <v>4542</v>
      </c>
      <c r="BD41881" s="90"/>
    </row>
    <row r="41882" spans="53:56" ht="15" x14ac:dyDescent="0.25">
      <c r="BA41882" s="91" t="s">
        <v>46558</v>
      </c>
      <c r="BB41882" s="91" t="s">
        <v>1408</v>
      </c>
      <c r="BC41882" s="91" t="s">
        <v>4542</v>
      </c>
      <c r="BD41882" s="91"/>
    </row>
    <row r="41883" spans="53:56" ht="15" x14ac:dyDescent="0.25">
      <c r="BA41883" s="90" t="s">
        <v>46559</v>
      </c>
      <c r="BB41883" s="90" t="s">
        <v>1408</v>
      </c>
      <c r="BC41883" s="90" t="s">
        <v>4542</v>
      </c>
      <c r="BD41883" s="90"/>
    </row>
    <row r="41884" spans="53:56" ht="15" x14ac:dyDescent="0.25">
      <c r="BA41884" s="91" t="s">
        <v>46560</v>
      </c>
      <c r="BB41884" s="91" t="s">
        <v>1408</v>
      </c>
      <c r="BC41884" s="91" t="s">
        <v>4542</v>
      </c>
      <c r="BD41884" s="91"/>
    </row>
    <row r="41885" spans="53:56" ht="15" x14ac:dyDescent="0.25">
      <c r="BA41885" s="90" t="s">
        <v>46561</v>
      </c>
      <c r="BB41885" s="90" t="s">
        <v>1408</v>
      </c>
      <c r="BC41885" s="90" t="s">
        <v>4542</v>
      </c>
      <c r="BD41885" s="90"/>
    </row>
    <row r="41886" spans="53:56" ht="15" x14ac:dyDescent="0.25">
      <c r="BA41886" s="91" t="s">
        <v>46562</v>
      </c>
      <c r="BB41886" s="91" t="s">
        <v>1408</v>
      </c>
      <c r="BC41886" s="91" t="s">
        <v>4542</v>
      </c>
      <c r="BD41886" s="91"/>
    </row>
    <row r="41887" spans="53:56" ht="15" x14ac:dyDescent="0.25">
      <c r="BA41887" s="91" t="s">
        <v>46563</v>
      </c>
      <c r="BB41887" s="91" t="s">
        <v>1408</v>
      </c>
      <c r="BC41887" s="91" t="s">
        <v>4542</v>
      </c>
      <c r="BD41887" s="91"/>
    </row>
    <row r="41888" spans="53:56" ht="15" x14ac:dyDescent="0.25">
      <c r="BA41888" s="90" t="s">
        <v>46564</v>
      </c>
      <c r="BB41888" s="90" t="s">
        <v>1408</v>
      </c>
      <c r="BC41888" s="90" t="s">
        <v>4542</v>
      </c>
      <c r="BD41888" s="90"/>
    </row>
    <row r="41889" spans="53:56" ht="15" x14ac:dyDescent="0.25">
      <c r="BA41889" s="90" t="s">
        <v>46565</v>
      </c>
      <c r="BB41889" s="90" t="s">
        <v>1408</v>
      </c>
      <c r="BC41889" s="90" t="s">
        <v>4542</v>
      </c>
      <c r="BD41889" s="90"/>
    </row>
    <row r="41890" spans="53:56" ht="15" x14ac:dyDescent="0.25">
      <c r="BA41890" s="90" t="s">
        <v>46566</v>
      </c>
      <c r="BB41890" s="90" t="s">
        <v>1408</v>
      </c>
      <c r="BC41890" s="90" t="s">
        <v>4542</v>
      </c>
      <c r="BD41890" s="90"/>
    </row>
    <row r="41891" spans="53:56" ht="15" x14ac:dyDescent="0.25">
      <c r="BA41891" s="91" t="s">
        <v>46567</v>
      </c>
      <c r="BB41891" s="91" t="s">
        <v>1408</v>
      </c>
      <c r="BC41891" s="91" t="s">
        <v>4542</v>
      </c>
      <c r="BD41891" s="91"/>
    </row>
    <row r="41892" spans="53:56" ht="15" x14ac:dyDescent="0.25">
      <c r="BA41892" s="90" t="s">
        <v>46568</v>
      </c>
      <c r="BB41892" s="90" t="s">
        <v>1408</v>
      </c>
      <c r="BC41892" s="90" t="s">
        <v>4542</v>
      </c>
      <c r="BD41892" s="90"/>
    </row>
    <row r="41893" spans="53:56" ht="15" x14ac:dyDescent="0.25">
      <c r="BA41893" s="91" t="s">
        <v>46569</v>
      </c>
      <c r="BB41893" s="91" t="s">
        <v>1408</v>
      </c>
      <c r="BC41893" s="91" t="s">
        <v>4542</v>
      </c>
      <c r="BD41893" s="91"/>
    </row>
    <row r="41894" spans="53:56" ht="15" x14ac:dyDescent="0.25">
      <c r="BA41894" s="91" t="s">
        <v>46570</v>
      </c>
      <c r="BB41894" s="91" t="s">
        <v>1408</v>
      </c>
      <c r="BC41894" s="91" t="s">
        <v>4542</v>
      </c>
      <c r="BD41894" s="91"/>
    </row>
    <row r="41895" spans="53:56" ht="15" x14ac:dyDescent="0.25">
      <c r="BA41895" s="90" t="s">
        <v>46571</v>
      </c>
      <c r="BB41895" s="90" t="s">
        <v>1408</v>
      </c>
      <c r="BC41895" s="90" t="s">
        <v>4542</v>
      </c>
      <c r="BD41895" s="90"/>
    </row>
    <row r="41896" spans="53:56" ht="15" x14ac:dyDescent="0.25">
      <c r="BA41896" s="91" t="s">
        <v>46572</v>
      </c>
      <c r="BB41896" s="91" t="s">
        <v>1408</v>
      </c>
      <c r="BC41896" s="91" t="s">
        <v>4542</v>
      </c>
      <c r="BD41896" s="91"/>
    </row>
    <row r="41897" spans="53:56" ht="15" x14ac:dyDescent="0.25">
      <c r="BA41897" s="90" t="s">
        <v>46573</v>
      </c>
      <c r="BB41897" s="90" t="s">
        <v>1408</v>
      </c>
      <c r="BC41897" s="90" t="s">
        <v>4542</v>
      </c>
      <c r="BD41897" s="90"/>
    </row>
    <row r="41898" spans="53:56" ht="15" x14ac:dyDescent="0.25">
      <c r="BA41898" s="90" t="s">
        <v>46574</v>
      </c>
      <c r="BB41898" s="90" t="s">
        <v>1408</v>
      </c>
      <c r="BC41898" s="90" t="s">
        <v>4542</v>
      </c>
      <c r="BD41898" s="90"/>
    </row>
    <row r="41899" spans="53:56" ht="15" x14ac:dyDescent="0.25">
      <c r="BA41899" s="91" t="s">
        <v>46575</v>
      </c>
      <c r="BB41899" s="91" t="s">
        <v>1408</v>
      </c>
      <c r="BC41899" s="91" t="s">
        <v>4542</v>
      </c>
      <c r="BD41899" s="91"/>
    </row>
    <row r="41900" spans="53:56" ht="15" x14ac:dyDescent="0.25">
      <c r="BA41900" s="90" t="s">
        <v>46576</v>
      </c>
      <c r="BB41900" s="90" t="s">
        <v>1408</v>
      </c>
      <c r="BC41900" s="90" t="s">
        <v>4542</v>
      </c>
      <c r="BD41900" s="90"/>
    </row>
    <row r="41901" spans="53:56" ht="15" x14ac:dyDescent="0.25">
      <c r="BA41901" s="91" t="s">
        <v>46577</v>
      </c>
      <c r="BB41901" s="91" t="s">
        <v>1408</v>
      </c>
      <c r="BC41901" s="91" t="s">
        <v>4542</v>
      </c>
      <c r="BD41901" s="91"/>
    </row>
    <row r="41902" spans="53:56" ht="15" x14ac:dyDescent="0.25">
      <c r="BA41902" s="91" t="s">
        <v>46578</v>
      </c>
      <c r="BB41902" s="91" t="s">
        <v>1408</v>
      </c>
      <c r="BC41902" s="91" t="s">
        <v>4542</v>
      </c>
      <c r="BD41902" s="91"/>
    </row>
    <row r="41903" spans="53:56" ht="15" x14ac:dyDescent="0.25">
      <c r="BA41903" s="91" t="s">
        <v>46579</v>
      </c>
      <c r="BB41903" s="91" t="s">
        <v>1408</v>
      </c>
      <c r="BC41903" s="91" t="s">
        <v>4542</v>
      </c>
      <c r="BD41903" s="91"/>
    </row>
    <row r="41904" spans="53:56" ht="15" x14ac:dyDescent="0.25">
      <c r="BA41904" s="90" t="s">
        <v>46580</v>
      </c>
      <c r="BB41904" s="90" t="s">
        <v>1408</v>
      </c>
      <c r="BC41904" s="90" t="s">
        <v>4542</v>
      </c>
      <c r="BD41904" s="90"/>
    </row>
    <row r="41905" spans="53:56" ht="15" x14ac:dyDescent="0.25">
      <c r="BA41905" s="90" t="s">
        <v>46581</v>
      </c>
      <c r="BB41905" s="90" t="s">
        <v>1408</v>
      </c>
      <c r="BC41905" s="90" t="s">
        <v>4542</v>
      </c>
      <c r="BD41905" s="90"/>
    </row>
    <row r="41906" spans="53:56" ht="15" x14ac:dyDescent="0.25">
      <c r="BA41906" s="91" t="s">
        <v>46582</v>
      </c>
      <c r="BB41906" s="91" t="s">
        <v>1408</v>
      </c>
      <c r="BC41906" s="91" t="s">
        <v>4542</v>
      </c>
      <c r="BD41906" s="91"/>
    </row>
    <row r="41907" spans="53:56" ht="15" x14ac:dyDescent="0.25">
      <c r="BA41907" s="90" t="s">
        <v>46583</v>
      </c>
      <c r="BB41907" s="90" t="s">
        <v>1408</v>
      </c>
      <c r="BC41907" s="90" t="s">
        <v>4542</v>
      </c>
      <c r="BD41907" s="90"/>
    </row>
    <row r="41908" spans="53:56" ht="15" x14ac:dyDescent="0.25">
      <c r="BA41908" s="90" t="s">
        <v>46584</v>
      </c>
      <c r="BB41908" s="90" t="s">
        <v>1408</v>
      </c>
      <c r="BC41908" s="90" t="s">
        <v>4542</v>
      </c>
      <c r="BD41908" s="90"/>
    </row>
    <row r="41909" spans="53:56" ht="15" x14ac:dyDescent="0.25">
      <c r="BA41909" s="91" t="s">
        <v>46585</v>
      </c>
      <c r="BB41909" s="91" t="s">
        <v>1408</v>
      </c>
      <c r="BC41909" s="91" t="s">
        <v>4542</v>
      </c>
      <c r="BD41909" s="91"/>
    </row>
    <row r="41910" spans="53:56" ht="15" x14ac:dyDescent="0.25">
      <c r="BA41910" s="90" t="s">
        <v>46586</v>
      </c>
      <c r="BB41910" s="90" t="s">
        <v>1408</v>
      </c>
      <c r="BC41910" s="90" t="s">
        <v>4542</v>
      </c>
      <c r="BD41910" s="90"/>
    </row>
    <row r="41911" spans="53:56" ht="15" x14ac:dyDescent="0.25">
      <c r="BA41911" s="91" t="s">
        <v>46587</v>
      </c>
      <c r="BB41911" s="91" t="s">
        <v>1408</v>
      </c>
      <c r="BC41911" s="91" t="s">
        <v>4542</v>
      </c>
      <c r="BD41911" s="91"/>
    </row>
    <row r="41912" spans="53:56" ht="15" x14ac:dyDescent="0.25">
      <c r="BA41912" s="90" t="s">
        <v>46588</v>
      </c>
      <c r="BB41912" s="90" t="s">
        <v>1408</v>
      </c>
      <c r="BC41912" s="90" t="s">
        <v>4542</v>
      </c>
      <c r="BD41912" s="90"/>
    </row>
    <row r="41913" spans="53:56" ht="15" x14ac:dyDescent="0.25">
      <c r="BA41913" s="90" t="s">
        <v>46589</v>
      </c>
      <c r="BB41913" s="90" t="s">
        <v>1408</v>
      </c>
      <c r="BC41913" s="90" t="s">
        <v>4542</v>
      </c>
      <c r="BD41913" s="90"/>
    </row>
    <row r="41914" spans="53:56" ht="15" x14ac:dyDescent="0.25">
      <c r="BA41914" s="91" t="s">
        <v>46590</v>
      </c>
      <c r="BB41914" s="91" t="s">
        <v>1408</v>
      </c>
      <c r="BC41914" s="91" t="s">
        <v>4542</v>
      </c>
      <c r="BD41914" s="91"/>
    </row>
    <row r="41915" spans="53:56" ht="15" x14ac:dyDescent="0.25">
      <c r="BA41915" s="91" t="s">
        <v>46591</v>
      </c>
      <c r="BB41915" s="91" t="s">
        <v>1408</v>
      </c>
      <c r="BC41915" s="91" t="s">
        <v>4542</v>
      </c>
      <c r="BD41915" s="91"/>
    </row>
    <row r="41916" spans="53:56" ht="15" x14ac:dyDescent="0.25">
      <c r="BA41916" s="91" t="s">
        <v>46592</v>
      </c>
      <c r="BB41916" s="91" t="s">
        <v>1408</v>
      </c>
      <c r="BC41916" s="91" t="s">
        <v>4542</v>
      </c>
      <c r="BD41916" s="91"/>
    </row>
    <row r="41917" spans="53:56" ht="15" x14ac:dyDescent="0.25">
      <c r="BA41917" s="90" t="s">
        <v>46593</v>
      </c>
      <c r="BB41917" s="90" t="s">
        <v>1408</v>
      </c>
      <c r="BC41917" s="90" t="s">
        <v>4542</v>
      </c>
      <c r="BD41917" s="90"/>
    </row>
    <row r="41918" spans="53:56" ht="15" x14ac:dyDescent="0.25">
      <c r="BA41918" s="91" t="s">
        <v>46594</v>
      </c>
      <c r="BB41918" s="91" t="s">
        <v>1408</v>
      </c>
      <c r="BC41918" s="91" t="s">
        <v>4542</v>
      </c>
      <c r="BD41918" s="91"/>
    </row>
    <row r="41919" spans="53:56" ht="15" x14ac:dyDescent="0.25">
      <c r="BA41919" s="91" t="s">
        <v>46595</v>
      </c>
      <c r="BB41919" s="91" t="s">
        <v>1408</v>
      </c>
      <c r="BC41919" s="91" t="s">
        <v>4542</v>
      </c>
      <c r="BD41919" s="91"/>
    </row>
    <row r="41920" spans="53:56" ht="15" x14ac:dyDescent="0.25">
      <c r="BA41920" s="90" t="s">
        <v>46596</v>
      </c>
      <c r="BB41920" s="90" t="s">
        <v>1408</v>
      </c>
      <c r="BC41920" s="90" t="s">
        <v>4542</v>
      </c>
      <c r="BD41920" s="90"/>
    </row>
    <row r="41921" spans="53:56" ht="15" x14ac:dyDescent="0.25">
      <c r="BA41921" s="91" t="s">
        <v>46597</v>
      </c>
      <c r="BB41921" s="91" t="s">
        <v>1408</v>
      </c>
      <c r="BC41921" s="91" t="s">
        <v>4542</v>
      </c>
      <c r="BD41921" s="91"/>
    </row>
    <row r="41922" spans="53:56" ht="15" x14ac:dyDescent="0.25">
      <c r="BA41922" s="90" t="s">
        <v>46598</v>
      </c>
      <c r="BB41922" s="90" t="s">
        <v>1408</v>
      </c>
      <c r="BC41922" s="90" t="s">
        <v>4542</v>
      </c>
      <c r="BD41922" s="90"/>
    </row>
    <row r="41923" spans="53:56" ht="15" x14ac:dyDescent="0.25">
      <c r="BA41923" s="91" t="s">
        <v>46599</v>
      </c>
      <c r="BB41923" s="91" t="s">
        <v>1408</v>
      </c>
      <c r="BC41923" s="91" t="s">
        <v>4542</v>
      </c>
      <c r="BD41923" s="91"/>
    </row>
    <row r="41924" spans="53:56" ht="15" x14ac:dyDescent="0.25">
      <c r="BA41924" s="91" t="s">
        <v>46600</v>
      </c>
      <c r="BB41924" s="91" t="s">
        <v>1408</v>
      </c>
      <c r="BC41924" s="91" t="s">
        <v>4542</v>
      </c>
      <c r="BD41924" s="91"/>
    </row>
    <row r="41925" spans="53:56" ht="15" x14ac:dyDescent="0.25">
      <c r="BA41925" s="91" t="s">
        <v>46601</v>
      </c>
      <c r="BB41925" s="91" t="s">
        <v>1408</v>
      </c>
      <c r="BC41925" s="91" t="s">
        <v>4542</v>
      </c>
      <c r="BD41925" s="91"/>
    </row>
    <row r="41926" spans="53:56" ht="15" x14ac:dyDescent="0.25">
      <c r="BA41926" s="90" t="s">
        <v>46602</v>
      </c>
      <c r="BB41926" s="90" t="s">
        <v>1408</v>
      </c>
      <c r="BC41926" s="90" t="s">
        <v>4542</v>
      </c>
      <c r="BD41926" s="90"/>
    </row>
    <row r="41927" spans="53:56" ht="15" x14ac:dyDescent="0.25">
      <c r="BA41927" s="91" t="s">
        <v>46603</v>
      </c>
      <c r="BB41927" s="91" t="s">
        <v>1408</v>
      </c>
      <c r="BC41927" s="91" t="s">
        <v>4542</v>
      </c>
      <c r="BD41927" s="91"/>
    </row>
    <row r="41928" spans="53:56" ht="15" x14ac:dyDescent="0.25">
      <c r="BA41928" s="90" t="s">
        <v>46604</v>
      </c>
      <c r="BB41928" s="90" t="s">
        <v>1408</v>
      </c>
      <c r="BC41928" s="90" t="s">
        <v>4542</v>
      </c>
      <c r="BD41928" s="90"/>
    </row>
    <row r="41929" spans="53:56" ht="15" x14ac:dyDescent="0.25">
      <c r="BA41929" s="90" t="s">
        <v>46605</v>
      </c>
      <c r="BB41929" s="90" t="s">
        <v>1408</v>
      </c>
      <c r="BC41929" s="90" t="s">
        <v>4542</v>
      </c>
      <c r="BD41929" s="90"/>
    </row>
    <row r="41930" spans="53:56" ht="15" x14ac:dyDescent="0.25">
      <c r="BA41930" s="91" t="s">
        <v>46606</v>
      </c>
      <c r="BB41930" s="91" t="s">
        <v>1408</v>
      </c>
      <c r="BC41930" s="91" t="s">
        <v>4542</v>
      </c>
      <c r="BD41930" s="91"/>
    </row>
    <row r="41931" spans="53:56" ht="15" x14ac:dyDescent="0.25">
      <c r="BA41931" s="90" t="s">
        <v>46607</v>
      </c>
      <c r="BB41931" s="90" t="s">
        <v>1408</v>
      </c>
      <c r="BC41931" s="90" t="s">
        <v>4542</v>
      </c>
      <c r="BD41931" s="90"/>
    </row>
    <row r="41932" spans="53:56" ht="15" x14ac:dyDescent="0.25">
      <c r="BA41932" s="91" t="s">
        <v>46608</v>
      </c>
      <c r="BB41932" s="91" t="s">
        <v>1408</v>
      </c>
      <c r="BC41932" s="91" t="s">
        <v>4542</v>
      </c>
      <c r="BD41932" s="91"/>
    </row>
    <row r="41933" spans="53:56" ht="15" x14ac:dyDescent="0.25">
      <c r="BA41933" s="91" t="s">
        <v>46609</v>
      </c>
      <c r="BB41933" s="91" t="s">
        <v>1408</v>
      </c>
      <c r="BC41933" s="91" t="s">
        <v>45951</v>
      </c>
      <c r="BD41933" s="91"/>
    </row>
    <row r="41934" spans="53:56" ht="15" x14ac:dyDescent="0.25">
      <c r="BA41934" s="90" t="s">
        <v>46610</v>
      </c>
      <c r="BB41934" s="90" t="s">
        <v>1408</v>
      </c>
      <c r="BC41934" s="90" t="s">
        <v>4542</v>
      </c>
      <c r="BD41934" s="90"/>
    </row>
    <row r="41935" spans="53:56" ht="15" x14ac:dyDescent="0.25">
      <c r="BA41935" s="91" t="s">
        <v>46611</v>
      </c>
      <c r="BB41935" s="91" t="s">
        <v>1408</v>
      </c>
      <c r="BC41935" s="91" t="s">
        <v>4542</v>
      </c>
      <c r="BD41935" s="91"/>
    </row>
    <row r="41936" spans="53:56" ht="15" x14ac:dyDescent="0.25">
      <c r="BA41936" s="90" t="s">
        <v>46612</v>
      </c>
      <c r="BB41936" s="90" t="s">
        <v>1408</v>
      </c>
      <c r="BC41936" s="90" t="s">
        <v>4542</v>
      </c>
      <c r="BD41936" s="90"/>
    </row>
    <row r="41937" spans="53:56" ht="15" x14ac:dyDescent="0.25">
      <c r="BA41937" s="90" t="s">
        <v>46613</v>
      </c>
      <c r="BB41937" s="90" t="s">
        <v>1408</v>
      </c>
      <c r="BC41937" s="90" t="s">
        <v>4542</v>
      </c>
      <c r="BD41937" s="90"/>
    </row>
    <row r="41938" spans="53:56" ht="15" x14ac:dyDescent="0.25">
      <c r="BA41938" s="90" t="s">
        <v>46614</v>
      </c>
      <c r="BB41938" s="90" t="s">
        <v>1408</v>
      </c>
      <c r="BC41938" s="90" t="s">
        <v>4542</v>
      </c>
      <c r="BD41938" s="90"/>
    </row>
    <row r="41939" spans="53:56" ht="15" x14ac:dyDescent="0.25">
      <c r="BA41939" s="91" t="s">
        <v>46615</v>
      </c>
      <c r="BB41939" s="91" t="s">
        <v>1408</v>
      </c>
      <c r="BC41939" s="91" t="s">
        <v>4542</v>
      </c>
      <c r="BD41939" s="91"/>
    </row>
    <row r="41940" spans="53:56" ht="15" x14ac:dyDescent="0.25">
      <c r="BA41940" s="91" t="s">
        <v>46616</v>
      </c>
      <c r="BB41940" s="91" t="s">
        <v>1408</v>
      </c>
      <c r="BC41940" s="91" t="s">
        <v>4542</v>
      </c>
      <c r="BD41940" s="91"/>
    </row>
    <row r="41941" spans="53:56" ht="15" x14ac:dyDescent="0.25">
      <c r="BA41941" s="90" t="s">
        <v>46617</v>
      </c>
      <c r="BB41941" s="90" t="s">
        <v>1408</v>
      </c>
      <c r="BC41941" s="90" t="s">
        <v>4542</v>
      </c>
      <c r="BD41941" s="90"/>
    </row>
    <row r="41942" spans="53:56" ht="15" x14ac:dyDescent="0.25">
      <c r="BA41942" s="90" t="s">
        <v>46618</v>
      </c>
      <c r="BB41942" s="90" t="s">
        <v>1408</v>
      </c>
      <c r="BC41942" s="90" t="s">
        <v>4542</v>
      </c>
      <c r="BD41942" s="90"/>
    </row>
    <row r="41943" spans="53:56" ht="15" x14ac:dyDescent="0.25">
      <c r="BA41943" s="90" t="s">
        <v>46619</v>
      </c>
      <c r="BB41943" s="90" t="s">
        <v>1408</v>
      </c>
      <c r="BC41943" s="90" t="s">
        <v>4542</v>
      </c>
      <c r="BD41943" s="90"/>
    </row>
    <row r="41944" spans="53:56" ht="15" x14ac:dyDescent="0.25">
      <c r="BA41944" s="91" t="s">
        <v>46620</v>
      </c>
      <c r="BB41944" s="91" t="s">
        <v>1408</v>
      </c>
      <c r="BC41944" s="91" t="s">
        <v>4542</v>
      </c>
      <c r="BD41944" s="91"/>
    </row>
    <row r="41945" spans="53:56" ht="15" x14ac:dyDescent="0.25">
      <c r="BA41945" s="90" t="s">
        <v>46621</v>
      </c>
      <c r="BB41945" s="90" t="s">
        <v>1408</v>
      </c>
      <c r="BC41945" s="90" t="s">
        <v>45951</v>
      </c>
      <c r="BD41945" s="90"/>
    </row>
    <row r="41946" spans="53:56" ht="15" x14ac:dyDescent="0.25">
      <c r="BA41946" s="91" t="s">
        <v>46622</v>
      </c>
      <c r="BB41946" s="91" t="s">
        <v>1408</v>
      </c>
      <c r="BC41946" s="91" t="s">
        <v>45951</v>
      </c>
      <c r="BD41946" s="91"/>
    </row>
    <row r="41947" spans="53:56" ht="15" x14ac:dyDescent="0.25">
      <c r="BA41947" s="90" t="s">
        <v>46623</v>
      </c>
      <c r="BB41947" s="90" t="s">
        <v>1408</v>
      </c>
      <c r="BC41947" s="90" t="s">
        <v>45951</v>
      </c>
      <c r="BD41947" s="90"/>
    </row>
    <row r="41948" spans="53:56" ht="15" x14ac:dyDescent="0.25">
      <c r="BA41948" s="90" t="s">
        <v>46624</v>
      </c>
      <c r="BB41948" s="90" t="s">
        <v>1408</v>
      </c>
      <c r="BC41948" s="90" t="s">
        <v>45951</v>
      </c>
      <c r="BD41948" s="90"/>
    </row>
    <row r="41949" spans="53:56" ht="15" x14ac:dyDescent="0.25">
      <c r="BA41949" s="90" t="s">
        <v>46625</v>
      </c>
      <c r="BB41949" s="90" t="s">
        <v>1408</v>
      </c>
      <c r="BC41949" s="90" t="s">
        <v>45951</v>
      </c>
      <c r="BD41949" s="90"/>
    </row>
    <row r="41950" spans="53:56" ht="15" x14ac:dyDescent="0.25">
      <c r="BA41950" s="90" t="s">
        <v>46626</v>
      </c>
      <c r="BB41950" s="90" t="s">
        <v>1408</v>
      </c>
      <c r="BC41950" s="90" t="s">
        <v>45951</v>
      </c>
      <c r="BD41950" s="90"/>
    </row>
    <row r="41951" spans="53:56" ht="15" x14ac:dyDescent="0.25">
      <c r="BA41951" s="90" t="s">
        <v>46627</v>
      </c>
      <c r="BB41951" s="90" t="s">
        <v>1408</v>
      </c>
      <c r="BC41951" s="90" t="s">
        <v>45951</v>
      </c>
      <c r="BD41951" s="90"/>
    </row>
    <row r="41952" spans="53:56" ht="15" x14ac:dyDescent="0.25">
      <c r="BA41952" s="90" t="s">
        <v>46628</v>
      </c>
      <c r="BB41952" s="90" t="s">
        <v>1408</v>
      </c>
      <c r="BC41952" s="90" t="s">
        <v>4542</v>
      </c>
      <c r="BD41952" s="90"/>
    </row>
    <row r="41953" spans="53:56" ht="15" x14ac:dyDescent="0.25">
      <c r="BA41953" s="90" t="s">
        <v>46629</v>
      </c>
      <c r="BB41953" s="90" t="s">
        <v>1408</v>
      </c>
      <c r="BC41953" s="90" t="s">
        <v>4542</v>
      </c>
      <c r="BD41953" s="90"/>
    </row>
    <row r="41954" spans="53:56" ht="15" x14ac:dyDescent="0.25">
      <c r="BA41954" s="90" t="s">
        <v>46630</v>
      </c>
      <c r="BB41954" s="90" t="s">
        <v>1408</v>
      </c>
      <c r="BC41954" s="90" t="s">
        <v>4542</v>
      </c>
      <c r="BD41954" s="90"/>
    </row>
    <row r="41955" spans="53:56" ht="15" x14ac:dyDescent="0.25">
      <c r="BA41955" s="90" t="s">
        <v>46631</v>
      </c>
      <c r="BB41955" s="90" t="s">
        <v>1408</v>
      </c>
      <c r="BC41955" s="90" t="s">
        <v>4542</v>
      </c>
      <c r="BD41955" s="90"/>
    </row>
    <row r="41956" spans="53:56" ht="15" x14ac:dyDescent="0.25">
      <c r="BA41956" s="91" t="s">
        <v>46632</v>
      </c>
      <c r="BB41956" s="91" t="s">
        <v>1408</v>
      </c>
      <c r="BC41956" s="91" t="s">
        <v>45816</v>
      </c>
      <c r="BD41956" s="91"/>
    </row>
    <row r="41957" spans="53:56" ht="15" x14ac:dyDescent="0.25">
      <c r="BA41957" s="91" t="s">
        <v>46633</v>
      </c>
      <c r="BB41957" s="91" t="s">
        <v>1408</v>
      </c>
      <c r="BC41957" s="91" t="s">
        <v>45816</v>
      </c>
      <c r="BD41957" s="91"/>
    </row>
    <row r="41958" spans="53:56" ht="15" x14ac:dyDescent="0.25">
      <c r="BA41958" s="90" t="s">
        <v>46634</v>
      </c>
      <c r="BB41958" s="90" t="s">
        <v>1408</v>
      </c>
      <c r="BC41958" s="90" t="s">
        <v>45816</v>
      </c>
      <c r="BD41958" s="90"/>
    </row>
    <row r="41959" spans="53:56" ht="15" x14ac:dyDescent="0.25">
      <c r="BA41959" s="91" t="s">
        <v>46635</v>
      </c>
      <c r="BB41959" s="91" t="s">
        <v>1408</v>
      </c>
      <c r="BC41959" s="91" t="s">
        <v>45816</v>
      </c>
      <c r="BD41959" s="91"/>
    </row>
    <row r="41960" spans="53:56" ht="15" x14ac:dyDescent="0.25">
      <c r="BA41960" s="90" t="s">
        <v>46636</v>
      </c>
      <c r="BB41960" s="90" t="s">
        <v>1408</v>
      </c>
      <c r="BC41960" s="90" t="s">
        <v>45816</v>
      </c>
      <c r="BD41960" s="90"/>
    </row>
    <row r="41961" spans="53:56" ht="15" x14ac:dyDescent="0.25">
      <c r="BA41961" s="90" t="s">
        <v>46637</v>
      </c>
      <c r="BB41961" s="90" t="s">
        <v>1408</v>
      </c>
      <c r="BC41961" s="90" t="s">
        <v>45816</v>
      </c>
      <c r="BD41961" s="90"/>
    </row>
    <row r="41962" spans="53:56" ht="15" x14ac:dyDescent="0.25">
      <c r="BA41962" s="91" t="s">
        <v>46638</v>
      </c>
      <c r="BB41962" s="91" t="s">
        <v>1408</v>
      </c>
      <c r="BC41962" s="91" t="s">
        <v>45816</v>
      </c>
      <c r="BD41962" s="91"/>
    </row>
    <row r="41963" spans="53:56" ht="15" x14ac:dyDescent="0.25">
      <c r="BA41963" s="90" t="s">
        <v>46639</v>
      </c>
      <c r="BB41963" s="90" t="s">
        <v>1408</v>
      </c>
      <c r="BC41963" s="90" t="s">
        <v>45816</v>
      </c>
      <c r="BD41963" s="90"/>
    </row>
    <row r="41964" spans="53:56" ht="15" x14ac:dyDescent="0.25">
      <c r="BA41964" s="91" t="s">
        <v>46640</v>
      </c>
      <c r="BB41964" s="91" t="s">
        <v>1408</v>
      </c>
      <c r="BC41964" s="91" t="s">
        <v>45816</v>
      </c>
      <c r="BD41964" s="91"/>
    </row>
    <row r="41965" spans="53:56" ht="15" x14ac:dyDescent="0.25">
      <c r="BA41965" s="91" t="s">
        <v>46641</v>
      </c>
      <c r="BB41965" s="91" t="s">
        <v>1408</v>
      </c>
      <c r="BC41965" s="91" t="s">
        <v>45816</v>
      </c>
      <c r="BD41965" s="91"/>
    </row>
    <row r="41966" spans="53:56" ht="15" x14ac:dyDescent="0.25">
      <c r="BA41966" s="90" t="s">
        <v>46642</v>
      </c>
      <c r="BB41966" s="90" t="s">
        <v>1408</v>
      </c>
      <c r="BC41966" s="90" t="s">
        <v>45816</v>
      </c>
      <c r="BD41966" s="90"/>
    </row>
    <row r="41967" spans="53:56" ht="15" x14ac:dyDescent="0.25">
      <c r="BA41967" s="91" t="s">
        <v>46643</v>
      </c>
      <c r="BB41967" s="91" t="s">
        <v>1408</v>
      </c>
      <c r="BC41967" s="91" t="s">
        <v>46644</v>
      </c>
      <c r="BD41967" s="91"/>
    </row>
    <row r="41968" spans="53:56" ht="15" x14ac:dyDescent="0.25">
      <c r="BA41968" s="90" t="s">
        <v>46645</v>
      </c>
      <c r="BB41968" s="90" t="s">
        <v>1408</v>
      </c>
      <c r="BC41968" s="90" t="s">
        <v>46644</v>
      </c>
      <c r="BD41968" s="90"/>
    </row>
    <row r="41969" spans="53:56" ht="15" x14ac:dyDescent="0.25">
      <c r="BA41969" s="90" t="s">
        <v>46646</v>
      </c>
      <c r="BB41969" s="90" t="s">
        <v>1408</v>
      </c>
      <c r="BC41969" s="90" t="s">
        <v>45816</v>
      </c>
      <c r="BD41969" s="90"/>
    </row>
    <row r="41970" spans="53:56" ht="15" x14ac:dyDescent="0.25">
      <c r="BA41970" s="91" t="s">
        <v>46647</v>
      </c>
      <c r="BB41970" s="91" t="s">
        <v>1408</v>
      </c>
      <c r="BC41970" s="91" t="s">
        <v>45816</v>
      </c>
      <c r="BD41970" s="91"/>
    </row>
    <row r="41971" spans="53:56" ht="15" x14ac:dyDescent="0.25">
      <c r="BA41971" s="90" t="s">
        <v>46648</v>
      </c>
      <c r="BB41971" s="90" t="s">
        <v>1408</v>
      </c>
      <c r="BC41971" s="90" t="s">
        <v>45816</v>
      </c>
      <c r="BD41971" s="90"/>
    </row>
    <row r="41972" spans="53:56" ht="15" x14ac:dyDescent="0.25">
      <c r="BA41972" s="91" t="s">
        <v>46649</v>
      </c>
      <c r="BB41972" s="91" t="s">
        <v>1408</v>
      </c>
      <c r="BC41972" s="91" t="s">
        <v>45816</v>
      </c>
      <c r="BD41972" s="91"/>
    </row>
    <row r="41973" spans="53:56" ht="15" x14ac:dyDescent="0.25">
      <c r="BA41973" s="90" t="s">
        <v>46650</v>
      </c>
      <c r="BB41973" s="90" t="s">
        <v>1408</v>
      </c>
      <c r="BC41973" s="90" t="s">
        <v>45816</v>
      </c>
      <c r="BD41973" s="90"/>
    </row>
    <row r="41974" spans="53:56" ht="15" x14ac:dyDescent="0.25">
      <c r="BA41974" s="91" t="s">
        <v>46651</v>
      </c>
      <c r="BB41974" s="91" t="s">
        <v>1408</v>
      </c>
      <c r="BC41974" s="91" t="s">
        <v>45816</v>
      </c>
      <c r="BD41974" s="91"/>
    </row>
    <row r="41975" spans="53:56" ht="15" x14ac:dyDescent="0.25">
      <c r="BA41975" s="91" t="s">
        <v>46652</v>
      </c>
      <c r="BB41975" s="91" t="s">
        <v>1408</v>
      </c>
      <c r="BC41975" s="91" t="s">
        <v>45816</v>
      </c>
      <c r="BD41975" s="91"/>
    </row>
    <row r="41976" spans="53:56" ht="15" x14ac:dyDescent="0.25">
      <c r="BA41976" s="90" t="s">
        <v>46653</v>
      </c>
      <c r="BB41976" s="90" t="s">
        <v>1408</v>
      </c>
      <c r="BC41976" s="90" t="s">
        <v>45816</v>
      </c>
      <c r="BD41976" s="90"/>
    </row>
    <row r="41977" spans="53:56" ht="15" x14ac:dyDescent="0.25">
      <c r="BA41977" s="91" t="s">
        <v>46654</v>
      </c>
      <c r="BB41977" s="91" t="s">
        <v>1408</v>
      </c>
      <c r="BC41977" s="91" t="s">
        <v>45816</v>
      </c>
      <c r="BD41977" s="91"/>
    </row>
    <row r="41978" spans="53:56" ht="15" x14ac:dyDescent="0.25">
      <c r="BA41978" s="90" t="s">
        <v>46655</v>
      </c>
      <c r="BB41978" s="90" t="s">
        <v>1408</v>
      </c>
      <c r="BC41978" s="90" t="s">
        <v>45816</v>
      </c>
      <c r="BD41978" s="90"/>
    </row>
    <row r="41979" spans="53:56" ht="15" x14ac:dyDescent="0.25">
      <c r="BA41979" s="90" t="s">
        <v>46656</v>
      </c>
      <c r="BB41979" s="90" t="s">
        <v>1408</v>
      </c>
      <c r="BC41979" s="90" t="s">
        <v>45816</v>
      </c>
      <c r="BD41979" s="90"/>
    </row>
    <row r="41980" spans="53:56" ht="15" x14ac:dyDescent="0.25">
      <c r="BA41980" s="91" t="s">
        <v>46657</v>
      </c>
      <c r="BB41980" s="91" t="s">
        <v>1408</v>
      </c>
      <c r="BC41980" s="91" t="s">
        <v>45816</v>
      </c>
      <c r="BD41980" s="91"/>
    </row>
    <row r="41981" spans="53:56" ht="15" x14ac:dyDescent="0.25">
      <c r="BA41981" s="90" t="s">
        <v>46658</v>
      </c>
      <c r="BB41981" s="90" t="s">
        <v>1408</v>
      </c>
      <c r="BC41981" s="90" t="s">
        <v>45816</v>
      </c>
      <c r="BD41981" s="90"/>
    </row>
    <row r="41982" spans="53:56" ht="15" x14ac:dyDescent="0.25">
      <c r="BA41982" s="91" t="s">
        <v>46659</v>
      </c>
      <c r="BB41982" s="91" t="s">
        <v>1408</v>
      </c>
      <c r="BC41982" s="91" t="s">
        <v>45816</v>
      </c>
      <c r="BD41982" s="91"/>
    </row>
    <row r="41983" spans="53:56" ht="15" x14ac:dyDescent="0.25">
      <c r="BA41983" s="91" t="s">
        <v>46660</v>
      </c>
      <c r="BB41983" s="91" t="s">
        <v>1408</v>
      </c>
      <c r="BC41983" s="91" t="s">
        <v>45816</v>
      </c>
      <c r="BD41983" s="91"/>
    </row>
    <row r="41984" spans="53:56" ht="15" x14ac:dyDescent="0.25">
      <c r="BA41984" s="91" t="s">
        <v>46661</v>
      </c>
      <c r="BB41984" s="91" t="s">
        <v>1408</v>
      </c>
      <c r="BC41984" s="91" t="s">
        <v>45816</v>
      </c>
      <c r="BD41984" s="91"/>
    </row>
    <row r="41985" spans="53:56" ht="15" x14ac:dyDescent="0.25">
      <c r="BA41985" s="90" t="s">
        <v>46662</v>
      </c>
      <c r="BB41985" s="90" t="s">
        <v>1408</v>
      </c>
      <c r="BC41985" s="90" t="s">
        <v>45816</v>
      </c>
      <c r="BD41985" s="90"/>
    </row>
    <row r="41986" spans="53:56" ht="15" x14ac:dyDescent="0.25">
      <c r="BA41986" s="91" t="s">
        <v>46663</v>
      </c>
      <c r="BB41986" s="91" t="s">
        <v>1408</v>
      </c>
      <c r="BC41986" s="91" t="s">
        <v>45816</v>
      </c>
      <c r="BD41986" s="91"/>
    </row>
    <row r="41987" spans="53:56" ht="15" x14ac:dyDescent="0.25">
      <c r="BA41987" s="90" t="s">
        <v>46664</v>
      </c>
      <c r="BB41987" s="90" t="s">
        <v>1408</v>
      </c>
      <c r="BC41987" s="90" t="s">
        <v>45816</v>
      </c>
      <c r="BD41987" s="90"/>
    </row>
    <row r="41988" spans="53:56" ht="15" x14ac:dyDescent="0.25">
      <c r="BA41988" s="90" t="s">
        <v>46665</v>
      </c>
      <c r="BB41988" s="90" t="s">
        <v>1408</v>
      </c>
      <c r="BC41988" s="90" t="s">
        <v>45816</v>
      </c>
      <c r="BD41988" s="90"/>
    </row>
    <row r="41989" spans="53:56" ht="15" x14ac:dyDescent="0.25">
      <c r="BA41989" s="91" t="s">
        <v>46666</v>
      </c>
      <c r="BB41989" s="91" t="s">
        <v>1408</v>
      </c>
      <c r="BC41989" s="91" t="s">
        <v>45816</v>
      </c>
      <c r="BD41989" s="91"/>
    </row>
    <row r="41990" spans="53:56" ht="15" x14ac:dyDescent="0.25">
      <c r="BA41990" s="90" t="s">
        <v>46667</v>
      </c>
      <c r="BB41990" s="90" t="s">
        <v>1408</v>
      </c>
      <c r="BC41990" s="90" t="s">
        <v>45816</v>
      </c>
      <c r="BD41990" s="90"/>
    </row>
    <row r="41991" spans="53:56" ht="15" x14ac:dyDescent="0.25">
      <c r="BA41991" s="91" t="s">
        <v>46668</v>
      </c>
      <c r="BB41991" s="91" t="s">
        <v>1408</v>
      </c>
      <c r="BC41991" s="91" t="s">
        <v>45816</v>
      </c>
      <c r="BD41991" s="91"/>
    </row>
    <row r="41992" spans="53:56" ht="15" x14ac:dyDescent="0.25">
      <c r="BA41992" s="91" t="s">
        <v>46669</v>
      </c>
      <c r="BB41992" s="91" t="s">
        <v>1408</v>
      </c>
      <c r="BC41992" s="91" t="s">
        <v>45816</v>
      </c>
      <c r="BD41992" s="91"/>
    </row>
    <row r="41993" spans="53:56" ht="15" x14ac:dyDescent="0.25">
      <c r="BA41993" s="90" t="s">
        <v>46670</v>
      </c>
      <c r="BB41993" s="90" t="s">
        <v>1408</v>
      </c>
      <c r="BC41993" s="90" t="s">
        <v>45816</v>
      </c>
      <c r="BD41993" s="90"/>
    </row>
    <row r="41994" spans="53:56" ht="15" x14ac:dyDescent="0.25">
      <c r="BA41994" s="91" t="s">
        <v>46671</v>
      </c>
      <c r="BB41994" s="91" t="s">
        <v>1408</v>
      </c>
      <c r="BC41994" s="91" t="s">
        <v>45816</v>
      </c>
      <c r="BD41994" s="91"/>
    </row>
    <row r="41995" spans="53:56" ht="15" x14ac:dyDescent="0.25">
      <c r="BA41995" s="90" t="s">
        <v>46672</v>
      </c>
      <c r="BB41995" s="90" t="s">
        <v>1408</v>
      </c>
      <c r="BC41995" s="90" t="s">
        <v>46644</v>
      </c>
      <c r="BD41995" s="90"/>
    </row>
    <row r="41996" spans="53:56" ht="15" x14ac:dyDescent="0.25">
      <c r="BA41996" s="90" t="s">
        <v>46673</v>
      </c>
      <c r="BB41996" s="90" t="s">
        <v>1408</v>
      </c>
      <c r="BC41996" s="90" t="s">
        <v>45816</v>
      </c>
      <c r="BD41996" s="90"/>
    </row>
    <row r="41997" spans="53:56" ht="15" x14ac:dyDescent="0.25">
      <c r="BA41997" s="90" t="s">
        <v>46674</v>
      </c>
      <c r="BB41997" s="90" t="s">
        <v>1408</v>
      </c>
      <c r="BC41997" s="90" t="s">
        <v>45816</v>
      </c>
      <c r="BD41997" s="90"/>
    </row>
    <row r="41998" spans="53:56" ht="15" x14ac:dyDescent="0.25">
      <c r="BA41998" s="91" t="s">
        <v>46675</v>
      </c>
      <c r="BB41998" s="91" t="s">
        <v>1408</v>
      </c>
      <c r="BC41998" s="91" t="s">
        <v>45816</v>
      </c>
      <c r="BD41998" s="91"/>
    </row>
    <row r="41999" spans="53:56" ht="15" x14ac:dyDescent="0.25">
      <c r="BA41999" s="90" t="s">
        <v>46676</v>
      </c>
      <c r="BB41999" s="90" t="s">
        <v>1408</v>
      </c>
      <c r="BC41999" s="90" t="s">
        <v>45816</v>
      </c>
      <c r="BD41999" s="90"/>
    </row>
    <row r="42000" spans="53:56" ht="15" x14ac:dyDescent="0.25">
      <c r="BA42000" s="91" t="s">
        <v>46677</v>
      </c>
      <c r="BB42000" s="91" t="s">
        <v>1408</v>
      </c>
      <c r="BC42000" s="91" t="s">
        <v>46644</v>
      </c>
      <c r="BD42000" s="91"/>
    </row>
    <row r="42001" spans="53:56" ht="15" x14ac:dyDescent="0.25">
      <c r="BA42001" s="90" t="s">
        <v>46678</v>
      </c>
      <c r="BB42001" s="90" t="s">
        <v>1408</v>
      </c>
      <c r="BC42001" s="90" t="s">
        <v>46644</v>
      </c>
      <c r="BD42001" s="90"/>
    </row>
    <row r="42002" spans="53:56" ht="15" x14ac:dyDescent="0.25">
      <c r="BA42002" s="91" t="s">
        <v>46679</v>
      </c>
      <c r="BB42002" s="91" t="s">
        <v>1408</v>
      </c>
      <c r="BC42002" s="91" t="s">
        <v>46644</v>
      </c>
      <c r="BD42002" s="91"/>
    </row>
    <row r="42003" spans="53:56" ht="15" x14ac:dyDescent="0.25">
      <c r="BA42003" s="91" t="s">
        <v>46680</v>
      </c>
      <c r="BB42003" s="91" t="s">
        <v>1408</v>
      </c>
      <c r="BC42003" s="91" t="s">
        <v>46644</v>
      </c>
      <c r="BD42003" s="91"/>
    </row>
    <row r="42004" spans="53:56" ht="15" x14ac:dyDescent="0.25">
      <c r="BA42004" s="90" t="s">
        <v>46681</v>
      </c>
      <c r="BB42004" s="90" t="s">
        <v>1408</v>
      </c>
      <c r="BC42004" s="90" t="s">
        <v>46644</v>
      </c>
      <c r="BD42004" s="90"/>
    </row>
    <row r="42005" spans="53:56" ht="15" x14ac:dyDescent="0.25">
      <c r="BA42005" s="91" t="s">
        <v>46682</v>
      </c>
      <c r="BB42005" s="91" t="s">
        <v>1408</v>
      </c>
      <c r="BC42005" s="91" t="s">
        <v>46644</v>
      </c>
      <c r="BD42005" s="91"/>
    </row>
    <row r="42006" spans="53:56" ht="15" x14ac:dyDescent="0.25">
      <c r="BA42006" s="91" t="s">
        <v>46683</v>
      </c>
      <c r="BB42006" s="91" t="s">
        <v>1408</v>
      </c>
      <c r="BC42006" s="91" t="s">
        <v>46644</v>
      </c>
      <c r="BD42006" s="91"/>
    </row>
    <row r="42007" spans="53:56" ht="15" x14ac:dyDescent="0.25">
      <c r="BA42007" s="90" t="s">
        <v>46684</v>
      </c>
      <c r="BB42007" s="90" t="s">
        <v>1408</v>
      </c>
      <c r="BC42007" s="90" t="s">
        <v>46644</v>
      </c>
      <c r="BD42007" s="90"/>
    </row>
    <row r="42008" spans="53:56" ht="15" x14ac:dyDescent="0.25">
      <c r="BA42008" s="91" t="s">
        <v>46685</v>
      </c>
      <c r="BB42008" s="91" t="s">
        <v>1408</v>
      </c>
      <c r="BC42008" s="91" t="s">
        <v>46644</v>
      </c>
      <c r="BD42008" s="91"/>
    </row>
    <row r="42009" spans="53:56" ht="15" x14ac:dyDescent="0.25">
      <c r="BA42009" s="90" t="s">
        <v>46686</v>
      </c>
      <c r="BB42009" s="90" t="s">
        <v>1408</v>
      </c>
      <c r="BC42009" s="90" t="s">
        <v>46644</v>
      </c>
      <c r="BD42009" s="90"/>
    </row>
    <row r="42010" spans="53:56" ht="15" x14ac:dyDescent="0.25">
      <c r="BA42010" s="91" t="s">
        <v>46687</v>
      </c>
      <c r="BB42010" s="91" t="s">
        <v>1408</v>
      </c>
      <c r="BC42010" s="91" t="s">
        <v>46644</v>
      </c>
      <c r="BD42010" s="91"/>
    </row>
    <row r="42011" spans="53:56" ht="15" x14ac:dyDescent="0.25">
      <c r="BA42011" s="90" t="s">
        <v>46688</v>
      </c>
      <c r="BB42011" s="90" t="s">
        <v>1408</v>
      </c>
      <c r="BC42011" s="90" t="s">
        <v>46644</v>
      </c>
      <c r="BD42011" s="90"/>
    </row>
    <row r="42012" spans="53:56" ht="15" x14ac:dyDescent="0.25">
      <c r="BA42012" s="91" t="s">
        <v>46689</v>
      </c>
      <c r="BB42012" s="91" t="s">
        <v>1408</v>
      </c>
      <c r="BC42012" s="91" t="s">
        <v>46644</v>
      </c>
      <c r="BD42012" s="91"/>
    </row>
    <row r="42013" spans="53:56" ht="15" x14ac:dyDescent="0.25">
      <c r="BA42013" s="91" t="s">
        <v>46690</v>
      </c>
      <c r="BB42013" s="91" t="s">
        <v>1408</v>
      </c>
      <c r="BC42013" s="91" t="s">
        <v>46644</v>
      </c>
      <c r="BD42013" s="91"/>
    </row>
    <row r="42014" spans="53:56" ht="15" x14ac:dyDescent="0.25">
      <c r="BA42014" s="90" t="s">
        <v>46691</v>
      </c>
      <c r="BB42014" s="90" t="s">
        <v>1408</v>
      </c>
      <c r="BC42014" s="90" t="s">
        <v>46644</v>
      </c>
      <c r="BD42014" s="90"/>
    </row>
    <row r="42015" spans="53:56" ht="15" x14ac:dyDescent="0.25">
      <c r="BA42015" s="91" t="s">
        <v>46692</v>
      </c>
      <c r="BB42015" s="91" t="s">
        <v>1408</v>
      </c>
      <c r="BC42015" s="91" t="s">
        <v>46644</v>
      </c>
      <c r="BD42015" s="91"/>
    </row>
    <row r="42016" spans="53:56" ht="15" x14ac:dyDescent="0.25">
      <c r="BA42016" s="90" t="s">
        <v>46693</v>
      </c>
      <c r="BB42016" s="90" t="s">
        <v>1408</v>
      </c>
      <c r="BC42016" s="90" t="s">
        <v>46644</v>
      </c>
      <c r="BD42016" s="90"/>
    </row>
    <row r="42017" spans="53:56" ht="15" x14ac:dyDescent="0.25">
      <c r="BA42017" s="90" t="s">
        <v>46694</v>
      </c>
      <c r="BB42017" s="90" t="s">
        <v>1408</v>
      </c>
      <c r="BC42017" s="90" t="s">
        <v>46644</v>
      </c>
      <c r="BD42017" s="90"/>
    </row>
    <row r="42018" spans="53:56" ht="15" x14ac:dyDescent="0.25">
      <c r="BA42018" s="91" t="s">
        <v>46695</v>
      </c>
      <c r="BB42018" s="91" t="s">
        <v>1408</v>
      </c>
      <c r="BC42018" s="91" t="s">
        <v>46644</v>
      </c>
      <c r="BD42018" s="91"/>
    </row>
    <row r="42019" spans="53:56" ht="15" x14ac:dyDescent="0.25">
      <c r="BA42019" s="90" t="s">
        <v>46696</v>
      </c>
      <c r="BB42019" s="90" t="s">
        <v>1408</v>
      </c>
      <c r="BC42019" s="90" t="s">
        <v>46644</v>
      </c>
      <c r="BD42019" s="90"/>
    </row>
    <row r="42020" spans="53:56" ht="15" x14ac:dyDescent="0.25">
      <c r="BA42020" s="91" t="s">
        <v>46697</v>
      </c>
      <c r="BB42020" s="91" t="s">
        <v>1408</v>
      </c>
      <c r="BC42020" s="91" t="s">
        <v>46644</v>
      </c>
      <c r="BD42020" s="91"/>
    </row>
    <row r="42021" spans="53:56" ht="15" x14ac:dyDescent="0.25">
      <c r="BA42021" s="91" t="s">
        <v>46698</v>
      </c>
      <c r="BB42021" s="91" t="s">
        <v>1408</v>
      </c>
      <c r="BC42021" s="91" t="s">
        <v>46699</v>
      </c>
      <c r="BD42021" s="91"/>
    </row>
    <row r="42022" spans="53:56" ht="15" x14ac:dyDescent="0.25">
      <c r="BA42022" s="90" t="s">
        <v>46700</v>
      </c>
      <c r="BB42022" s="90" t="s">
        <v>1408</v>
      </c>
      <c r="BC42022" s="90" t="s">
        <v>7349</v>
      </c>
      <c r="BD42022" s="90"/>
    </row>
    <row r="42023" spans="53:56" ht="15" x14ac:dyDescent="0.25">
      <c r="BA42023" s="91" t="s">
        <v>46701</v>
      </c>
      <c r="BB42023" s="91" t="s">
        <v>1408</v>
      </c>
      <c r="BC42023" s="91" t="s">
        <v>46702</v>
      </c>
      <c r="BD42023" s="91"/>
    </row>
    <row r="42024" spans="53:56" ht="15" x14ac:dyDescent="0.25">
      <c r="BA42024" s="90" t="s">
        <v>46703</v>
      </c>
      <c r="BB42024" s="90" t="s">
        <v>1408</v>
      </c>
      <c r="BC42024" s="90" t="s">
        <v>7349</v>
      </c>
      <c r="BD42024" s="90"/>
    </row>
    <row r="42025" spans="53:56" ht="15" x14ac:dyDescent="0.25">
      <c r="BA42025" s="91" t="s">
        <v>46704</v>
      </c>
      <c r="BB42025" s="91" t="s">
        <v>1408</v>
      </c>
      <c r="BC42025" s="91" t="s">
        <v>46702</v>
      </c>
      <c r="BD42025" s="91"/>
    </row>
    <row r="42026" spans="53:56" ht="15" x14ac:dyDescent="0.25">
      <c r="BA42026" s="90" t="s">
        <v>46705</v>
      </c>
      <c r="BB42026" s="90" t="s">
        <v>1408</v>
      </c>
      <c r="BC42026" s="90" t="s">
        <v>46702</v>
      </c>
      <c r="BD42026" s="90"/>
    </row>
    <row r="42027" spans="53:56" ht="15" x14ac:dyDescent="0.25">
      <c r="BA42027" s="91" t="s">
        <v>46706</v>
      </c>
      <c r="BB42027" s="91" t="s">
        <v>1408</v>
      </c>
      <c r="BC42027" s="91" t="s">
        <v>46699</v>
      </c>
      <c r="BD42027" s="91"/>
    </row>
    <row r="42028" spans="53:56" ht="15" x14ac:dyDescent="0.25">
      <c r="BA42028" s="90" t="s">
        <v>46707</v>
      </c>
      <c r="BB42028" s="90" t="s">
        <v>1408</v>
      </c>
      <c r="BC42028" s="90" t="s">
        <v>46699</v>
      </c>
      <c r="BD42028" s="90"/>
    </row>
    <row r="42029" spans="53:56" ht="15" x14ac:dyDescent="0.25">
      <c r="BA42029" s="91" t="s">
        <v>46708</v>
      </c>
      <c r="BB42029" s="91" t="s">
        <v>1408</v>
      </c>
      <c r="BC42029" s="91" t="s">
        <v>46709</v>
      </c>
      <c r="BD42029" s="91"/>
    </row>
    <row r="42030" spans="53:56" ht="15" x14ac:dyDescent="0.25">
      <c r="BA42030" s="90" t="s">
        <v>46710</v>
      </c>
      <c r="BB42030" s="90" t="s">
        <v>1408</v>
      </c>
      <c r="BC42030" s="90" t="s">
        <v>7349</v>
      </c>
      <c r="BD42030" s="90"/>
    </row>
    <row r="42031" spans="53:56" ht="15" x14ac:dyDescent="0.25">
      <c r="BA42031" s="91" t="s">
        <v>46711</v>
      </c>
      <c r="BB42031" s="91" t="s">
        <v>1408</v>
      </c>
      <c r="BC42031" s="91" t="s">
        <v>46644</v>
      </c>
      <c r="BD42031" s="91"/>
    </row>
    <row r="42032" spans="53:56" ht="15" x14ac:dyDescent="0.25">
      <c r="BA42032" s="90" t="s">
        <v>46712</v>
      </c>
      <c r="BB42032" s="90" t="s">
        <v>1408</v>
      </c>
      <c r="BC42032" s="90" t="s">
        <v>46702</v>
      </c>
      <c r="BD42032" s="90"/>
    </row>
    <row r="42033" spans="53:56" ht="15" x14ac:dyDescent="0.25">
      <c r="BA42033" s="91" t="s">
        <v>46713</v>
      </c>
      <c r="BB42033" s="91" t="s">
        <v>1408</v>
      </c>
      <c r="BC42033" s="91" t="s">
        <v>46702</v>
      </c>
      <c r="BD42033" s="91"/>
    </row>
    <row r="42034" spans="53:56" ht="15" x14ac:dyDescent="0.25">
      <c r="BA42034" s="90" t="s">
        <v>46714</v>
      </c>
      <c r="BB42034" s="90" t="s">
        <v>1408</v>
      </c>
      <c r="BC42034" s="90" t="s">
        <v>46702</v>
      </c>
      <c r="BD42034" s="90"/>
    </row>
    <row r="42035" spans="53:56" ht="15" x14ac:dyDescent="0.25">
      <c r="BA42035" s="91" t="s">
        <v>46715</v>
      </c>
      <c r="BB42035" s="91" t="s">
        <v>1408</v>
      </c>
      <c r="BC42035" s="91" t="s">
        <v>46699</v>
      </c>
      <c r="BD42035" s="91"/>
    </row>
    <row r="42036" spans="53:56" ht="15" x14ac:dyDescent="0.25">
      <c r="BA42036" s="90" t="s">
        <v>46716</v>
      </c>
      <c r="BB42036" s="90" t="s">
        <v>1408</v>
      </c>
      <c r="BC42036" s="90" t="s">
        <v>46699</v>
      </c>
      <c r="BD42036" s="90"/>
    </row>
    <row r="42037" spans="53:56" ht="15" x14ac:dyDescent="0.25">
      <c r="BA42037" s="91" t="s">
        <v>46717</v>
      </c>
      <c r="BB42037" s="91" t="s">
        <v>1408</v>
      </c>
      <c r="BC42037" s="91" t="s">
        <v>46702</v>
      </c>
      <c r="BD42037" s="91"/>
    </row>
    <row r="42038" spans="53:56" ht="15" x14ac:dyDescent="0.25">
      <c r="BA42038" s="90" t="s">
        <v>46718</v>
      </c>
      <c r="BB42038" s="90" t="s">
        <v>1408</v>
      </c>
      <c r="BC42038" s="90" t="s">
        <v>46699</v>
      </c>
      <c r="BD42038" s="90"/>
    </row>
    <row r="42039" spans="53:56" ht="15" x14ac:dyDescent="0.25">
      <c r="BA42039" s="91" t="s">
        <v>46719</v>
      </c>
      <c r="BB42039" s="91" t="s">
        <v>1408</v>
      </c>
      <c r="BC42039" s="91" t="s">
        <v>46702</v>
      </c>
      <c r="BD42039" s="91"/>
    </row>
    <row r="42040" spans="53:56" ht="15" x14ac:dyDescent="0.25">
      <c r="BA42040" s="90" t="s">
        <v>46720</v>
      </c>
      <c r="BB42040" s="90" t="s">
        <v>1408</v>
      </c>
      <c r="BC42040" s="90" t="s">
        <v>46699</v>
      </c>
      <c r="BD42040" s="90"/>
    </row>
    <row r="42041" spans="53:56" ht="15" x14ac:dyDescent="0.25">
      <c r="BA42041" s="90" t="s">
        <v>46721</v>
      </c>
      <c r="BB42041" s="90" t="s">
        <v>1408</v>
      </c>
      <c r="BC42041" s="90" t="s">
        <v>46702</v>
      </c>
      <c r="BD42041" s="90"/>
    </row>
    <row r="42042" spans="53:56" ht="15" x14ac:dyDescent="0.25">
      <c r="BA42042" s="91" t="s">
        <v>46722</v>
      </c>
      <c r="BB42042" s="91" t="s">
        <v>1408</v>
      </c>
      <c r="BC42042" s="91" t="s">
        <v>46702</v>
      </c>
      <c r="BD42042" s="91"/>
    </row>
    <row r="42043" spans="53:56" ht="15" x14ac:dyDescent="0.25">
      <c r="BA42043" s="90" t="s">
        <v>46723</v>
      </c>
      <c r="BB42043" s="90" t="s">
        <v>1408</v>
      </c>
      <c r="BC42043" s="90" t="s">
        <v>46702</v>
      </c>
      <c r="BD42043" s="90"/>
    </row>
    <row r="42044" spans="53:56" ht="15" x14ac:dyDescent="0.25">
      <c r="BA42044" s="91" t="s">
        <v>46724</v>
      </c>
      <c r="BB42044" s="91" t="s">
        <v>1408</v>
      </c>
      <c r="BC42044" s="91" t="s">
        <v>46699</v>
      </c>
      <c r="BD42044" s="91"/>
    </row>
    <row r="42045" spans="53:56" ht="15" x14ac:dyDescent="0.25">
      <c r="BA42045" s="90" t="s">
        <v>46725</v>
      </c>
      <c r="BB42045" s="90" t="s">
        <v>1408</v>
      </c>
      <c r="BC42045" s="90" t="s">
        <v>7349</v>
      </c>
      <c r="BD42045" s="90"/>
    </row>
    <row r="42046" spans="53:56" ht="15" x14ac:dyDescent="0.25">
      <c r="BA42046" s="91" t="s">
        <v>46726</v>
      </c>
      <c r="BB42046" s="91" t="s">
        <v>1408</v>
      </c>
      <c r="BC42046" s="91" t="s">
        <v>7349</v>
      </c>
      <c r="BD42046" s="91"/>
    </row>
    <row r="42047" spans="53:56" ht="15" x14ac:dyDescent="0.25">
      <c r="BA42047" s="91" t="s">
        <v>46727</v>
      </c>
      <c r="BB42047" s="91" t="s">
        <v>1408</v>
      </c>
      <c r="BC42047" s="91" t="s">
        <v>7349</v>
      </c>
      <c r="BD42047" s="91"/>
    </row>
    <row r="42048" spans="53:56" ht="15" x14ac:dyDescent="0.25">
      <c r="BA42048" s="91" t="s">
        <v>46728</v>
      </c>
      <c r="BB42048" s="91" t="s">
        <v>1408</v>
      </c>
      <c r="BC42048" s="91" t="s">
        <v>46709</v>
      </c>
      <c r="BD42048" s="91"/>
    </row>
    <row r="42049" spans="53:56" ht="15" x14ac:dyDescent="0.25">
      <c r="BA42049" s="90" t="s">
        <v>46729</v>
      </c>
      <c r="BB42049" s="90" t="s">
        <v>1408</v>
      </c>
      <c r="BC42049" s="90" t="s">
        <v>46699</v>
      </c>
      <c r="BD42049" s="90"/>
    </row>
    <row r="42050" spans="53:56" ht="15" x14ac:dyDescent="0.25">
      <c r="BA42050" s="91" t="s">
        <v>46730</v>
      </c>
      <c r="BB42050" s="91" t="s">
        <v>1408</v>
      </c>
      <c r="BC42050" s="91" t="s">
        <v>46699</v>
      </c>
      <c r="BD42050" s="91"/>
    </row>
    <row r="42051" spans="53:56" ht="15" x14ac:dyDescent="0.25">
      <c r="BA42051" s="90" t="s">
        <v>46731</v>
      </c>
      <c r="BB42051" s="90" t="s">
        <v>1408</v>
      </c>
      <c r="BC42051" s="90" t="s">
        <v>46702</v>
      </c>
      <c r="BD42051" s="90"/>
    </row>
    <row r="42052" spans="53:56" ht="15" x14ac:dyDescent="0.25">
      <c r="BA42052" s="91" t="s">
        <v>46732</v>
      </c>
      <c r="BB42052" s="91" t="s">
        <v>1408</v>
      </c>
      <c r="BC42052" s="91" t="s">
        <v>7349</v>
      </c>
      <c r="BD42052" s="91"/>
    </row>
    <row r="42053" spans="53:56" ht="15" x14ac:dyDescent="0.25">
      <c r="BA42053" s="90" t="s">
        <v>46733</v>
      </c>
      <c r="BB42053" s="90" t="s">
        <v>1408</v>
      </c>
      <c r="BC42053" s="90" t="s">
        <v>46702</v>
      </c>
      <c r="BD42053" s="90"/>
    </row>
    <row r="42054" spans="53:56" ht="15" x14ac:dyDescent="0.25">
      <c r="BA42054" s="91" t="s">
        <v>46734</v>
      </c>
      <c r="BB42054" s="91" t="s">
        <v>1408</v>
      </c>
      <c r="BC42054" s="91" t="s">
        <v>46702</v>
      </c>
      <c r="BD42054" s="91"/>
    </row>
    <row r="42055" spans="53:56" ht="15" x14ac:dyDescent="0.25">
      <c r="BA42055" s="90" t="s">
        <v>46735</v>
      </c>
      <c r="BB42055" s="90" t="s">
        <v>1408</v>
      </c>
      <c r="BC42055" s="90" t="s">
        <v>46709</v>
      </c>
      <c r="BD42055" s="90"/>
    </row>
    <row r="42056" spans="53:56" ht="15" x14ac:dyDescent="0.25">
      <c r="BA42056" s="91" t="s">
        <v>46736</v>
      </c>
      <c r="BB42056" s="91" t="s">
        <v>1408</v>
      </c>
      <c r="BC42056" s="91" t="s">
        <v>46702</v>
      </c>
      <c r="BD42056" s="91"/>
    </row>
    <row r="42057" spans="53:56" ht="15" x14ac:dyDescent="0.25">
      <c r="BA42057" s="90" t="s">
        <v>46737</v>
      </c>
      <c r="BB42057" s="90" t="s">
        <v>1408</v>
      </c>
      <c r="BC42057" s="90" t="s">
        <v>46699</v>
      </c>
      <c r="BD42057" s="90"/>
    </row>
    <row r="42058" spans="53:56" ht="15" x14ac:dyDescent="0.25">
      <c r="BA42058" s="91" t="s">
        <v>46738</v>
      </c>
      <c r="BB42058" s="91" t="s">
        <v>1408</v>
      </c>
      <c r="BC42058" s="91" t="s">
        <v>7349</v>
      </c>
      <c r="BD42058" s="91"/>
    </row>
    <row r="42059" spans="53:56" ht="15" x14ac:dyDescent="0.25">
      <c r="BA42059" s="90" t="s">
        <v>46739</v>
      </c>
      <c r="BB42059" s="90" t="s">
        <v>1408</v>
      </c>
      <c r="BC42059" s="90" t="s">
        <v>7349</v>
      </c>
      <c r="BD42059" s="90"/>
    </row>
    <row r="42060" spans="53:56" ht="15" x14ac:dyDescent="0.25">
      <c r="BA42060" s="91" t="s">
        <v>46740</v>
      </c>
      <c r="BB42060" s="91" t="s">
        <v>1408</v>
      </c>
      <c r="BC42060" s="91" t="s">
        <v>46699</v>
      </c>
      <c r="BD42060" s="91"/>
    </row>
    <row r="42061" spans="53:56" ht="15" x14ac:dyDescent="0.25">
      <c r="BA42061" s="90" t="s">
        <v>46741</v>
      </c>
      <c r="BB42061" s="90" t="s">
        <v>1408</v>
      </c>
      <c r="BC42061" s="90" t="s">
        <v>46702</v>
      </c>
      <c r="BD42061" s="90"/>
    </row>
    <row r="42062" spans="53:56" ht="15" x14ac:dyDescent="0.25">
      <c r="BA42062" s="91" t="s">
        <v>46742</v>
      </c>
      <c r="BB42062" s="91" t="s">
        <v>1408</v>
      </c>
      <c r="BC42062" s="91" t="s">
        <v>46702</v>
      </c>
      <c r="BD42062" s="91"/>
    </row>
    <row r="42063" spans="53:56" ht="15" x14ac:dyDescent="0.25">
      <c r="BA42063" s="90" t="s">
        <v>46743</v>
      </c>
      <c r="BB42063" s="90" t="s">
        <v>1408</v>
      </c>
      <c r="BC42063" s="90" t="s">
        <v>46702</v>
      </c>
      <c r="BD42063" s="90"/>
    </row>
    <row r="42064" spans="53:56" ht="15" x14ac:dyDescent="0.25">
      <c r="BA42064" s="91" t="s">
        <v>46744</v>
      </c>
      <c r="BB42064" s="91" t="s">
        <v>1408</v>
      </c>
      <c r="BC42064" s="91" t="s">
        <v>46702</v>
      </c>
      <c r="BD42064" s="91"/>
    </row>
    <row r="42065" spans="53:56" ht="15" x14ac:dyDescent="0.25">
      <c r="BA42065" s="90" t="s">
        <v>46745</v>
      </c>
      <c r="BB42065" s="90" t="s">
        <v>1408</v>
      </c>
      <c r="BC42065" s="90" t="s">
        <v>46644</v>
      </c>
      <c r="BD42065" s="90"/>
    </row>
    <row r="42066" spans="53:56" ht="15" x14ac:dyDescent="0.25">
      <c r="BA42066" s="91" t="s">
        <v>46746</v>
      </c>
      <c r="BB42066" s="91" t="s">
        <v>1408</v>
      </c>
      <c r="BC42066" s="91" t="s">
        <v>46702</v>
      </c>
      <c r="BD42066" s="91"/>
    </row>
    <row r="42067" spans="53:56" ht="15" x14ac:dyDescent="0.25">
      <c r="BA42067" s="90" t="s">
        <v>46747</v>
      </c>
      <c r="BB42067" s="90" t="s">
        <v>1408</v>
      </c>
      <c r="BC42067" s="90" t="s">
        <v>46699</v>
      </c>
      <c r="BD42067" s="90"/>
    </row>
    <row r="42068" spans="53:56" ht="15" x14ac:dyDescent="0.25">
      <c r="BA42068" s="91" t="s">
        <v>46748</v>
      </c>
      <c r="BB42068" s="91" t="s">
        <v>1408</v>
      </c>
      <c r="BC42068" s="91" t="s">
        <v>46699</v>
      </c>
      <c r="BD42068" s="91"/>
    </row>
    <row r="42069" spans="53:56" ht="15" x14ac:dyDescent="0.25">
      <c r="BA42069" s="90" t="s">
        <v>46749</v>
      </c>
      <c r="BB42069" s="90" t="s">
        <v>1408</v>
      </c>
      <c r="BC42069" s="90" t="s">
        <v>46699</v>
      </c>
      <c r="BD42069" s="90"/>
    </row>
    <row r="42070" spans="53:56" ht="15" x14ac:dyDescent="0.25">
      <c r="BA42070" s="91" t="s">
        <v>46750</v>
      </c>
      <c r="BB42070" s="91" t="s">
        <v>1408</v>
      </c>
      <c r="BC42070" s="91" t="s">
        <v>46699</v>
      </c>
      <c r="BD42070" s="91"/>
    </row>
    <row r="42071" spans="53:56" ht="15" x14ac:dyDescent="0.25">
      <c r="BA42071" s="90" t="s">
        <v>46751</v>
      </c>
      <c r="BB42071" s="90" t="s">
        <v>1408</v>
      </c>
      <c r="BC42071" s="90" t="s">
        <v>46699</v>
      </c>
      <c r="BD42071" s="90"/>
    </row>
    <row r="42072" spans="53:56" ht="15" x14ac:dyDescent="0.25">
      <c r="BA42072" s="91" t="s">
        <v>46752</v>
      </c>
      <c r="BB42072" s="91" t="s">
        <v>1408</v>
      </c>
      <c r="BC42072" s="91" t="s">
        <v>46699</v>
      </c>
      <c r="BD42072" s="91"/>
    </row>
    <row r="42073" spans="53:56" ht="15" x14ac:dyDescent="0.25">
      <c r="BA42073" s="90" t="s">
        <v>46753</v>
      </c>
      <c r="BB42073" s="90" t="s">
        <v>1408</v>
      </c>
      <c r="BC42073" s="90" t="s">
        <v>46702</v>
      </c>
      <c r="BD42073" s="90"/>
    </row>
    <row r="42074" spans="53:56" ht="15" x14ac:dyDescent="0.25">
      <c r="BA42074" s="91" t="s">
        <v>46754</v>
      </c>
      <c r="BB42074" s="91" t="s">
        <v>1408</v>
      </c>
      <c r="BC42074" s="91" t="s">
        <v>46699</v>
      </c>
      <c r="BD42074" s="91"/>
    </row>
    <row r="42075" spans="53:56" ht="15" x14ac:dyDescent="0.25">
      <c r="BA42075" s="90" t="s">
        <v>46755</v>
      </c>
      <c r="BB42075" s="90" t="s">
        <v>1408</v>
      </c>
      <c r="BC42075" s="90" t="s">
        <v>7349</v>
      </c>
      <c r="BD42075" s="90"/>
    </row>
    <row r="42076" spans="53:56" ht="15" x14ac:dyDescent="0.25">
      <c r="BA42076" s="91" t="s">
        <v>46756</v>
      </c>
      <c r="BB42076" s="91" t="s">
        <v>1408</v>
      </c>
      <c r="BC42076" s="91" t="s">
        <v>46699</v>
      </c>
      <c r="BD42076" s="91"/>
    </row>
    <row r="42077" spans="53:56" ht="15" x14ac:dyDescent="0.25">
      <c r="BA42077" s="90" t="s">
        <v>46757</v>
      </c>
      <c r="BB42077" s="90" t="s">
        <v>1408</v>
      </c>
      <c r="BC42077" s="90" t="s">
        <v>46702</v>
      </c>
      <c r="BD42077" s="90"/>
    </row>
    <row r="42078" spans="53:56" ht="15" x14ac:dyDescent="0.25">
      <c r="BA42078" s="91" t="s">
        <v>46758</v>
      </c>
      <c r="BB42078" s="91" t="s">
        <v>1408</v>
      </c>
      <c r="BC42078" s="91" t="s">
        <v>46699</v>
      </c>
      <c r="BD42078" s="91"/>
    </row>
    <row r="42079" spans="53:56" ht="15" x14ac:dyDescent="0.25">
      <c r="BA42079" s="90" t="s">
        <v>46759</v>
      </c>
      <c r="BB42079" s="90" t="s">
        <v>1408</v>
      </c>
      <c r="BC42079" s="90" t="s">
        <v>46699</v>
      </c>
      <c r="BD42079" s="90"/>
    </row>
    <row r="42080" spans="53:56" ht="15" x14ac:dyDescent="0.25">
      <c r="BA42080" s="90" t="s">
        <v>46760</v>
      </c>
      <c r="BB42080" s="90" t="s">
        <v>1408</v>
      </c>
      <c r="BC42080" s="90" t="s">
        <v>46699</v>
      </c>
      <c r="BD42080" s="90"/>
    </row>
    <row r="42081" spans="53:56" ht="15" x14ac:dyDescent="0.25">
      <c r="BA42081" s="91" t="s">
        <v>46761</v>
      </c>
      <c r="BB42081" s="91" t="s">
        <v>1408</v>
      </c>
      <c r="BC42081" s="91" t="s">
        <v>46699</v>
      </c>
      <c r="BD42081" s="91"/>
    </row>
    <row r="42082" spans="53:56" ht="15" x14ac:dyDescent="0.25">
      <c r="BA42082" s="90" t="s">
        <v>46762</v>
      </c>
      <c r="BB42082" s="90" t="s">
        <v>1408</v>
      </c>
      <c r="BC42082" s="90" t="s">
        <v>46699</v>
      </c>
      <c r="BD42082" s="90"/>
    </row>
    <row r="42083" spans="53:56" ht="15" x14ac:dyDescent="0.25">
      <c r="BA42083" s="91" t="s">
        <v>46763</v>
      </c>
      <c r="BB42083" s="91" t="s">
        <v>1408</v>
      </c>
      <c r="BC42083" s="91" t="s">
        <v>46702</v>
      </c>
      <c r="BD42083" s="91"/>
    </row>
    <row r="42084" spans="53:56" ht="15" x14ac:dyDescent="0.25">
      <c r="BA42084" s="90" t="s">
        <v>46764</v>
      </c>
      <c r="BB42084" s="90" t="s">
        <v>1408</v>
      </c>
      <c r="BC42084" s="90" t="s">
        <v>46699</v>
      </c>
      <c r="BD42084" s="90"/>
    </row>
    <row r="42085" spans="53:56" ht="15" x14ac:dyDescent="0.25">
      <c r="BA42085" s="91" t="s">
        <v>46765</v>
      </c>
      <c r="BB42085" s="91" t="s">
        <v>1408</v>
      </c>
      <c r="BC42085" s="91" t="s">
        <v>46699</v>
      </c>
      <c r="BD42085" s="91"/>
    </row>
    <row r="42086" spans="53:56" ht="15" x14ac:dyDescent="0.25">
      <c r="BA42086" s="91" t="s">
        <v>46766</v>
      </c>
      <c r="BB42086" s="91" t="s">
        <v>1408</v>
      </c>
      <c r="BC42086" s="91" t="s">
        <v>46699</v>
      </c>
      <c r="BD42086" s="91"/>
    </row>
    <row r="42087" spans="53:56" ht="15" x14ac:dyDescent="0.25">
      <c r="BA42087" s="90" t="s">
        <v>46767</v>
      </c>
      <c r="BB42087" s="90" t="s">
        <v>1408</v>
      </c>
      <c r="BC42087" s="90" t="s">
        <v>46702</v>
      </c>
      <c r="BD42087" s="90"/>
    </row>
    <row r="42088" spans="53:56" ht="15" x14ac:dyDescent="0.25">
      <c r="BA42088" s="91" t="s">
        <v>46768</v>
      </c>
      <c r="BB42088" s="91" t="s">
        <v>1408</v>
      </c>
      <c r="BC42088" s="91" t="s">
        <v>46699</v>
      </c>
      <c r="BD42088" s="91"/>
    </row>
    <row r="42089" spans="53:56" ht="15" x14ac:dyDescent="0.25">
      <c r="BA42089" s="90" t="s">
        <v>46769</v>
      </c>
      <c r="BB42089" s="90" t="s">
        <v>1408</v>
      </c>
      <c r="BC42089" s="90" t="s">
        <v>46702</v>
      </c>
      <c r="BD42089" s="90"/>
    </row>
    <row r="42090" spans="53:56" ht="15" x14ac:dyDescent="0.25">
      <c r="BA42090" s="91" t="s">
        <v>46770</v>
      </c>
      <c r="BB42090" s="91" t="s">
        <v>1408</v>
      </c>
      <c r="BC42090" s="91" t="s">
        <v>46702</v>
      </c>
      <c r="BD42090" s="91"/>
    </row>
    <row r="42091" spans="53:56" ht="15" x14ac:dyDescent="0.25">
      <c r="BA42091" s="90" t="s">
        <v>46771</v>
      </c>
      <c r="BB42091" s="90" t="s">
        <v>1408</v>
      </c>
      <c r="BC42091" s="90" t="s">
        <v>46699</v>
      </c>
      <c r="BD42091" s="90"/>
    </row>
    <row r="42092" spans="53:56" ht="15" x14ac:dyDescent="0.25">
      <c r="BA42092" s="91" t="s">
        <v>46772</v>
      </c>
      <c r="BB42092" s="91" t="s">
        <v>1408</v>
      </c>
      <c r="BC42092" s="91" t="s">
        <v>46702</v>
      </c>
      <c r="BD42092" s="91"/>
    </row>
    <row r="42093" spans="53:56" ht="15" x14ac:dyDescent="0.25">
      <c r="BA42093" s="90" t="s">
        <v>46773</v>
      </c>
      <c r="BB42093" s="90" t="s">
        <v>1408</v>
      </c>
      <c r="BC42093" s="90" t="s">
        <v>46699</v>
      </c>
      <c r="BD42093" s="90"/>
    </row>
    <row r="42094" spans="53:56" ht="15" x14ac:dyDescent="0.25">
      <c r="BA42094" s="90" t="s">
        <v>46774</v>
      </c>
      <c r="BB42094" s="90" t="s">
        <v>1408</v>
      </c>
      <c r="BC42094" s="90" t="s">
        <v>46699</v>
      </c>
      <c r="BD42094" s="90"/>
    </row>
    <row r="42095" spans="53:56" ht="15" x14ac:dyDescent="0.25">
      <c r="BA42095" s="91" t="s">
        <v>46775</v>
      </c>
      <c r="BB42095" s="91" t="s">
        <v>1408</v>
      </c>
      <c r="BC42095" s="91" t="s">
        <v>46699</v>
      </c>
      <c r="BD42095" s="91"/>
    </row>
    <row r="42096" spans="53:56" ht="15" x14ac:dyDescent="0.25">
      <c r="BA42096" s="91" t="s">
        <v>46776</v>
      </c>
      <c r="BB42096" s="91" t="s">
        <v>1408</v>
      </c>
      <c r="BC42096" s="91" t="s">
        <v>46702</v>
      </c>
      <c r="BD42096" s="91"/>
    </row>
    <row r="42097" spans="53:56" ht="15" x14ac:dyDescent="0.25">
      <c r="BA42097" s="90" t="s">
        <v>46777</v>
      </c>
      <c r="BB42097" s="90" t="s">
        <v>1408</v>
      </c>
      <c r="BC42097" s="90" t="s">
        <v>46702</v>
      </c>
      <c r="BD42097" s="90"/>
    </row>
    <row r="42098" spans="53:56" ht="15" x14ac:dyDescent="0.25">
      <c r="BA42098" s="91" t="s">
        <v>46778</v>
      </c>
      <c r="BB42098" s="91" t="s">
        <v>1408</v>
      </c>
      <c r="BC42098" s="91" t="s">
        <v>46702</v>
      </c>
      <c r="BD42098" s="91"/>
    </row>
    <row r="42099" spans="53:56" ht="15" x14ac:dyDescent="0.25">
      <c r="BA42099" s="90" t="s">
        <v>46779</v>
      </c>
      <c r="BB42099" s="90" t="s">
        <v>1408</v>
      </c>
      <c r="BC42099" s="90" t="s">
        <v>46702</v>
      </c>
      <c r="BD42099" s="90"/>
    </row>
    <row r="42100" spans="53:56" ht="15" x14ac:dyDescent="0.25">
      <c r="BA42100" s="90" t="s">
        <v>46780</v>
      </c>
      <c r="BB42100" s="90" t="s">
        <v>1408</v>
      </c>
      <c r="BC42100" s="90" t="s">
        <v>46702</v>
      </c>
      <c r="BD42100" s="90"/>
    </row>
    <row r="42101" spans="53:56" ht="15" x14ac:dyDescent="0.25">
      <c r="BA42101" s="91" t="s">
        <v>46781</v>
      </c>
      <c r="BB42101" s="91" t="s">
        <v>1408</v>
      </c>
      <c r="BC42101" s="91" t="s">
        <v>46702</v>
      </c>
      <c r="BD42101" s="91"/>
    </row>
    <row r="42102" spans="53:56" ht="15" x14ac:dyDescent="0.25">
      <c r="BA42102" s="90" t="s">
        <v>46782</v>
      </c>
      <c r="BB42102" s="90" t="s">
        <v>1408</v>
      </c>
      <c r="BC42102" s="90" t="s">
        <v>46702</v>
      </c>
      <c r="BD42102" s="90"/>
    </row>
    <row r="42103" spans="53:56" ht="15" x14ac:dyDescent="0.25">
      <c r="BA42103" s="91" t="s">
        <v>46783</v>
      </c>
      <c r="BB42103" s="91" t="s">
        <v>1408</v>
      </c>
      <c r="BC42103" s="91" t="s">
        <v>46702</v>
      </c>
      <c r="BD42103" s="91"/>
    </row>
    <row r="42104" spans="53:56" ht="15" x14ac:dyDescent="0.25">
      <c r="BA42104" s="91" t="s">
        <v>46784</v>
      </c>
      <c r="BB42104" s="91" t="s">
        <v>1408</v>
      </c>
      <c r="BC42104" s="91" t="s">
        <v>46702</v>
      </c>
      <c r="BD42104" s="91"/>
    </row>
    <row r="42105" spans="53:56" ht="15" x14ac:dyDescent="0.25">
      <c r="BA42105" s="90" t="s">
        <v>46785</v>
      </c>
      <c r="BB42105" s="90" t="s">
        <v>1408</v>
      </c>
      <c r="BC42105" s="90" t="s">
        <v>46702</v>
      </c>
      <c r="BD42105" s="90"/>
    </row>
    <row r="42106" spans="53:56" ht="15" x14ac:dyDescent="0.25">
      <c r="BA42106" s="91" t="s">
        <v>46786</v>
      </c>
      <c r="BB42106" s="91" t="s">
        <v>1408</v>
      </c>
      <c r="BC42106" s="91" t="s">
        <v>46702</v>
      </c>
      <c r="BD42106" s="91"/>
    </row>
    <row r="42107" spans="53:56" ht="15" x14ac:dyDescent="0.25">
      <c r="BA42107" s="90" t="s">
        <v>46787</v>
      </c>
      <c r="BB42107" s="90" t="s">
        <v>1408</v>
      </c>
      <c r="BC42107" s="90" t="s">
        <v>46702</v>
      </c>
      <c r="BD42107" s="90"/>
    </row>
    <row r="42108" spans="53:56" ht="15" x14ac:dyDescent="0.25">
      <c r="BA42108" s="90" t="s">
        <v>46788</v>
      </c>
      <c r="BB42108" s="90" t="s">
        <v>1408</v>
      </c>
      <c r="BC42108" s="90" t="s">
        <v>46702</v>
      </c>
      <c r="BD42108" s="90"/>
    </row>
    <row r="42109" spans="53:56" ht="15" x14ac:dyDescent="0.25">
      <c r="BA42109" s="90" t="s">
        <v>46789</v>
      </c>
      <c r="BB42109" s="90" t="s">
        <v>1408</v>
      </c>
      <c r="BC42109" s="90" t="s">
        <v>46702</v>
      </c>
      <c r="BD42109" s="90"/>
    </row>
    <row r="42110" spans="53:56" ht="15" x14ac:dyDescent="0.25">
      <c r="BA42110" s="91" t="s">
        <v>46790</v>
      </c>
      <c r="BB42110" s="91" t="s">
        <v>1408</v>
      </c>
      <c r="BC42110" s="91" t="s">
        <v>46702</v>
      </c>
      <c r="BD42110" s="91"/>
    </row>
    <row r="42111" spans="53:56" ht="15" x14ac:dyDescent="0.25">
      <c r="BA42111" s="90" t="s">
        <v>46791</v>
      </c>
      <c r="BB42111" s="90" t="s">
        <v>1408</v>
      </c>
      <c r="BC42111" s="90" t="s">
        <v>46702</v>
      </c>
      <c r="BD42111" s="90"/>
    </row>
    <row r="42112" spans="53:56" ht="15" x14ac:dyDescent="0.25">
      <c r="BA42112" s="91" t="s">
        <v>46792</v>
      </c>
      <c r="BB42112" s="91" t="s">
        <v>1408</v>
      </c>
      <c r="BC42112" s="91" t="s">
        <v>46702</v>
      </c>
      <c r="BD42112" s="91"/>
    </row>
    <row r="42113" spans="53:56" ht="15" x14ac:dyDescent="0.25">
      <c r="BA42113" s="91" t="s">
        <v>46793</v>
      </c>
      <c r="BB42113" s="91" t="s">
        <v>1408</v>
      </c>
      <c r="BC42113" s="91" t="s">
        <v>46702</v>
      </c>
      <c r="BD42113" s="91"/>
    </row>
    <row r="42114" spans="53:56" ht="15" x14ac:dyDescent="0.25">
      <c r="BA42114" s="90" t="s">
        <v>46794</v>
      </c>
      <c r="BB42114" s="90" t="s">
        <v>1408</v>
      </c>
      <c r="BC42114" s="90" t="s">
        <v>46702</v>
      </c>
      <c r="BD42114" s="90"/>
    </row>
    <row r="42115" spans="53:56" ht="15" x14ac:dyDescent="0.25">
      <c r="BA42115" s="91" t="s">
        <v>46795</v>
      </c>
      <c r="BB42115" s="91" t="s">
        <v>1408</v>
      </c>
      <c r="BC42115" s="91" t="s">
        <v>46702</v>
      </c>
      <c r="BD42115" s="91"/>
    </row>
    <row r="42116" spans="53:56" ht="15" x14ac:dyDescent="0.25">
      <c r="BA42116" s="90" t="s">
        <v>46796</v>
      </c>
      <c r="BB42116" s="90" t="s">
        <v>1408</v>
      </c>
      <c r="BC42116" s="90" t="s">
        <v>46702</v>
      </c>
      <c r="BD42116" s="90"/>
    </row>
    <row r="42117" spans="53:56" ht="15" x14ac:dyDescent="0.25">
      <c r="BA42117" s="90" t="s">
        <v>46797</v>
      </c>
      <c r="BB42117" s="90" t="s">
        <v>1408</v>
      </c>
      <c r="BC42117" s="90" t="s">
        <v>46702</v>
      </c>
      <c r="BD42117" s="90"/>
    </row>
    <row r="42118" spans="53:56" ht="15" x14ac:dyDescent="0.25">
      <c r="BA42118" s="91" t="s">
        <v>46798</v>
      </c>
      <c r="BB42118" s="91" t="s">
        <v>1408</v>
      </c>
      <c r="BC42118" s="91" t="s">
        <v>46702</v>
      </c>
      <c r="BD42118" s="91"/>
    </row>
    <row r="42119" spans="53:56" ht="15" x14ac:dyDescent="0.25">
      <c r="BA42119" s="90" t="s">
        <v>46799</v>
      </c>
      <c r="BB42119" s="90" t="s">
        <v>1408</v>
      </c>
      <c r="BC42119" s="90" t="s">
        <v>46702</v>
      </c>
      <c r="BD42119" s="90"/>
    </row>
    <row r="42120" spans="53:56" ht="15" x14ac:dyDescent="0.25">
      <c r="BA42120" s="91" t="s">
        <v>46800</v>
      </c>
      <c r="BB42120" s="91" t="s">
        <v>1408</v>
      </c>
      <c r="BC42120" s="91" t="s">
        <v>46702</v>
      </c>
      <c r="BD42120" s="91"/>
    </row>
    <row r="42121" spans="53:56" ht="15" x14ac:dyDescent="0.25">
      <c r="BA42121" s="91" t="s">
        <v>46801</v>
      </c>
      <c r="BB42121" s="91" t="s">
        <v>1408</v>
      </c>
      <c r="BC42121" s="91" t="s">
        <v>46702</v>
      </c>
      <c r="BD42121" s="91"/>
    </row>
    <row r="42122" spans="53:56" ht="15" x14ac:dyDescent="0.25">
      <c r="BA42122" s="90" t="s">
        <v>46802</v>
      </c>
      <c r="BB42122" s="90" t="s">
        <v>1408</v>
      </c>
      <c r="BC42122" s="90" t="s">
        <v>46803</v>
      </c>
      <c r="BD42122" s="90"/>
    </row>
    <row r="42123" spans="53:56" ht="15" x14ac:dyDescent="0.25">
      <c r="BA42123" s="90" t="s">
        <v>46804</v>
      </c>
      <c r="BB42123" s="90" t="s">
        <v>1408</v>
      </c>
      <c r="BC42123" s="90" t="s">
        <v>46803</v>
      </c>
      <c r="BD42123" s="90"/>
    </row>
    <row r="42124" spans="53:56" ht="15" x14ac:dyDescent="0.25">
      <c r="BA42124" s="91" t="s">
        <v>46805</v>
      </c>
      <c r="BB42124" s="91" t="s">
        <v>1408</v>
      </c>
      <c r="BC42124" s="91" t="s">
        <v>46803</v>
      </c>
      <c r="BD42124" s="91"/>
    </row>
    <row r="42125" spans="53:56" ht="15" x14ac:dyDescent="0.25">
      <c r="BA42125" s="90" t="s">
        <v>46806</v>
      </c>
      <c r="BB42125" s="90" t="s">
        <v>1408</v>
      </c>
      <c r="BC42125" s="90" t="s">
        <v>46803</v>
      </c>
      <c r="BD42125" s="90"/>
    </row>
    <row r="42126" spans="53:56" ht="15" x14ac:dyDescent="0.25">
      <c r="BA42126" s="91" t="s">
        <v>46807</v>
      </c>
      <c r="BB42126" s="91" t="s">
        <v>1408</v>
      </c>
      <c r="BC42126" s="91" t="s">
        <v>46803</v>
      </c>
      <c r="BD42126" s="91"/>
    </row>
    <row r="42127" spans="53:56" ht="15" x14ac:dyDescent="0.25">
      <c r="BA42127" s="91" t="s">
        <v>46808</v>
      </c>
      <c r="BB42127" s="91" t="s">
        <v>1408</v>
      </c>
      <c r="BC42127" s="91" t="s">
        <v>46803</v>
      </c>
      <c r="BD42127" s="91"/>
    </row>
    <row r="42128" spans="53:56" ht="15" x14ac:dyDescent="0.25">
      <c r="BA42128" s="90" t="s">
        <v>46809</v>
      </c>
      <c r="BB42128" s="90" t="s">
        <v>1408</v>
      </c>
      <c r="BC42128" s="90" t="s">
        <v>46803</v>
      </c>
      <c r="BD42128" s="90"/>
    </row>
    <row r="42129" spans="53:56" ht="15" x14ac:dyDescent="0.25">
      <c r="BA42129" s="91" t="s">
        <v>46810</v>
      </c>
      <c r="BB42129" s="91" t="s">
        <v>1408</v>
      </c>
      <c r="BC42129" s="91" t="s">
        <v>46803</v>
      </c>
      <c r="BD42129" s="91"/>
    </row>
    <row r="42130" spans="53:56" ht="15" x14ac:dyDescent="0.25">
      <c r="BA42130" s="90" t="s">
        <v>46811</v>
      </c>
      <c r="BB42130" s="90" t="s">
        <v>1408</v>
      </c>
      <c r="BC42130" s="90" t="s">
        <v>46803</v>
      </c>
      <c r="BD42130" s="90"/>
    </row>
    <row r="42131" spans="53:56" ht="15" x14ac:dyDescent="0.25">
      <c r="BA42131" s="91" t="s">
        <v>46812</v>
      </c>
      <c r="BB42131" s="91" t="s">
        <v>1408</v>
      </c>
      <c r="BC42131" s="91" t="s">
        <v>46803</v>
      </c>
      <c r="BD42131" s="91"/>
    </row>
    <row r="42132" spans="53:56" ht="15" x14ac:dyDescent="0.25">
      <c r="BA42132" s="90" t="s">
        <v>46813</v>
      </c>
      <c r="BB42132" s="90" t="s">
        <v>1408</v>
      </c>
      <c r="BC42132" s="90" t="s">
        <v>46803</v>
      </c>
      <c r="BD42132" s="90"/>
    </row>
    <row r="42133" spans="53:56" ht="15" x14ac:dyDescent="0.25">
      <c r="BA42133" s="90" t="s">
        <v>46814</v>
      </c>
      <c r="BB42133" s="90" t="s">
        <v>1408</v>
      </c>
      <c r="BC42133" s="90" t="s">
        <v>46803</v>
      </c>
      <c r="BD42133" s="90"/>
    </row>
    <row r="42134" spans="53:56" ht="15" x14ac:dyDescent="0.25">
      <c r="BA42134" s="90" t="s">
        <v>46815</v>
      </c>
      <c r="BB42134" s="90" t="s">
        <v>1408</v>
      </c>
      <c r="BC42134" s="90" t="s">
        <v>46803</v>
      </c>
      <c r="BD42134" s="90"/>
    </row>
    <row r="42135" spans="53:56" ht="15" x14ac:dyDescent="0.25">
      <c r="BA42135" s="91" t="s">
        <v>46816</v>
      </c>
      <c r="BB42135" s="91" t="s">
        <v>1408</v>
      </c>
      <c r="BC42135" s="91" t="s">
        <v>46803</v>
      </c>
      <c r="BD42135" s="91"/>
    </row>
    <row r="42136" spans="53:56" ht="15" x14ac:dyDescent="0.25">
      <c r="BA42136" s="90" t="s">
        <v>46817</v>
      </c>
      <c r="BB42136" s="90" t="s">
        <v>1408</v>
      </c>
      <c r="BC42136" s="90" t="s">
        <v>46803</v>
      </c>
      <c r="BD42136" s="90"/>
    </row>
    <row r="42137" spans="53:56" ht="15" x14ac:dyDescent="0.25">
      <c r="BA42137" s="91" t="s">
        <v>46818</v>
      </c>
      <c r="BB42137" s="91" t="s">
        <v>1408</v>
      </c>
      <c r="BC42137" s="91" t="s">
        <v>46819</v>
      </c>
      <c r="BD42137" s="91"/>
    </row>
    <row r="42138" spans="53:56" ht="15" x14ac:dyDescent="0.25">
      <c r="BA42138" s="91" t="s">
        <v>46820</v>
      </c>
      <c r="BB42138" s="91" t="s">
        <v>1408</v>
      </c>
      <c r="BC42138" s="91" t="s">
        <v>46644</v>
      </c>
      <c r="BD42138" s="91"/>
    </row>
    <row r="42139" spans="53:56" ht="15" x14ac:dyDescent="0.25">
      <c r="BA42139" s="90" t="s">
        <v>46821</v>
      </c>
      <c r="BB42139" s="90" t="s">
        <v>1408</v>
      </c>
      <c r="BC42139" s="90" t="s">
        <v>46803</v>
      </c>
      <c r="BD42139" s="90"/>
    </row>
    <row r="42140" spans="53:56" ht="15" x14ac:dyDescent="0.25">
      <c r="BA42140" s="91" t="s">
        <v>46822</v>
      </c>
      <c r="BB42140" s="91" t="s">
        <v>1408</v>
      </c>
      <c r="BC42140" s="91" t="s">
        <v>46644</v>
      </c>
      <c r="BD42140" s="91"/>
    </row>
    <row r="42141" spans="53:56" ht="15" x14ac:dyDescent="0.25">
      <c r="BA42141" s="90" t="s">
        <v>46823</v>
      </c>
      <c r="BB42141" s="90" t="s">
        <v>1408</v>
      </c>
      <c r="BC42141" s="90" t="s">
        <v>46803</v>
      </c>
      <c r="BD42141" s="90"/>
    </row>
    <row r="42142" spans="53:56" ht="15" x14ac:dyDescent="0.25">
      <c r="BA42142" s="90" t="s">
        <v>46824</v>
      </c>
      <c r="BB42142" s="90" t="s">
        <v>1408</v>
      </c>
      <c r="BC42142" s="90" t="s">
        <v>46803</v>
      </c>
      <c r="BD42142" s="90"/>
    </row>
    <row r="42143" spans="53:56" ht="15" x14ac:dyDescent="0.25">
      <c r="BA42143" s="91" t="s">
        <v>46825</v>
      </c>
      <c r="BB42143" s="91" t="s">
        <v>1408</v>
      </c>
      <c r="BC42143" s="91" t="s">
        <v>46803</v>
      </c>
      <c r="BD42143" s="91"/>
    </row>
    <row r="42144" spans="53:56" ht="15" x14ac:dyDescent="0.25">
      <c r="BA42144" s="90" t="s">
        <v>46826</v>
      </c>
      <c r="BB42144" s="90" t="s">
        <v>1408</v>
      </c>
      <c r="BC42144" s="90" t="s">
        <v>46803</v>
      </c>
      <c r="BD42144" s="90"/>
    </row>
    <row r="42145" spans="53:56" ht="15" x14ac:dyDescent="0.25">
      <c r="BA42145" s="91" t="s">
        <v>46827</v>
      </c>
      <c r="BB42145" s="91" t="s">
        <v>1408</v>
      </c>
      <c r="BC42145" s="91" t="s">
        <v>46644</v>
      </c>
      <c r="BD42145" s="91"/>
    </row>
    <row r="42146" spans="53:56" ht="15" x14ac:dyDescent="0.25">
      <c r="BA42146" s="90" t="s">
        <v>46828</v>
      </c>
      <c r="BB42146" s="90" t="s">
        <v>1408</v>
      </c>
      <c r="BC42146" s="90" t="s">
        <v>46803</v>
      </c>
      <c r="BD42146" s="90"/>
    </row>
    <row r="42147" spans="53:56" ht="15" x14ac:dyDescent="0.25">
      <c r="BA42147" s="91" t="s">
        <v>46829</v>
      </c>
      <c r="BB42147" s="91" t="s">
        <v>1408</v>
      </c>
      <c r="BC42147" s="91" t="s">
        <v>46644</v>
      </c>
      <c r="BD42147" s="91"/>
    </row>
    <row r="42148" spans="53:56" ht="15" x14ac:dyDescent="0.25">
      <c r="BA42148" s="91" t="s">
        <v>46830</v>
      </c>
      <c r="BB42148" s="91" t="s">
        <v>1408</v>
      </c>
      <c r="BC42148" s="91" t="s">
        <v>46644</v>
      </c>
      <c r="BD42148" s="91"/>
    </row>
    <row r="42149" spans="53:56" ht="15" x14ac:dyDescent="0.25">
      <c r="BA42149" s="90" t="s">
        <v>46831</v>
      </c>
      <c r="BB42149" s="90" t="s">
        <v>1408</v>
      </c>
      <c r="BC42149" s="90" t="s">
        <v>46644</v>
      </c>
      <c r="BD42149" s="90"/>
    </row>
    <row r="42150" spans="53:56" ht="15" x14ac:dyDescent="0.25">
      <c r="BA42150" s="91" t="s">
        <v>46832</v>
      </c>
      <c r="BB42150" s="91" t="s">
        <v>1408</v>
      </c>
      <c r="BC42150" s="91" t="s">
        <v>46644</v>
      </c>
      <c r="BD42150" s="91"/>
    </row>
    <row r="42151" spans="53:56" ht="15" x14ac:dyDescent="0.25">
      <c r="BA42151" s="90" t="s">
        <v>46833</v>
      </c>
      <c r="BB42151" s="90" t="s">
        <v>1408</v>
      </c>
      <c r="BC42151" s="90" t="s">
        <v>46644</v>
      </c>
      <c r="BD42151" s="90"/>
    </row>
    <row r="42152" spans="53:56" ht="15" x14ac:dyDescent="0.25">
      <c r="BA42152" s="90" t="s">
        <v>46834</v>
      </c>
      <c r="BB42152" s="90" t="s">
        <v>1408</v>
      </c>
      <c r="BC42152" s="90" t="s">
        <v>46803</v>
      </c>
      <c r="BD42152" s="90"/>
    </row>
    <row r="42153" spans="53:56" ht="15" x14ac:dyDescent="0.25">
      <c r="BA42153" s="91" t="s">
        <v>46835</v>
      </c>
      <c r="BB42153" s="91" t="s">
        <v>1408</v>
      </c>
      <c r="BC42153" s="91" t="s">
        <v>46803</v>
      </c>
      <c r="BD42153" s="91"/>
    </row>
    <row r="42154" spans="53:56" ht="15" x14ac:dyDescent="0.25">
      <c r="BA42154" s="90" t="s">
        <v>46836</v>
      </c>
      <c r="BB42154" s="90" t="s">
        <v>1408</v>
      </c>
      <c r="BC42154" s="90" t="s">
        <v>46803</v>
      </c>
      <c r="BD42154" s="90"/>
    </row>
    <row r="42155" spans="53:56" ht="15" x14ac:dyDescent="0.25">
      <c r="BA42155" s="91" t="s">
        <v>46837</v>
      </c>
      <c r="BB42155" s="91" t="s">
        <v>1408</v>
      </c>
      <c r="BC42155" s="91" t="s">
        <v>46803</v>
      </c>
      <c r="BD42155" s="91"/>
    </row>
    <row r="42156" spans="53:56" ht="15" x14ac:dyDescent="0.25">
      <c r="BA42156" s="90" t="s">
        <v>46838</v>
      </c>
      <c r="BB42156" s="90" t="s">
        <v>1408</v>
      </c>
      <c r="BC42156" s="90" t="s">
        <v>46803</v>
      </c>
      <c r="BD42156" s="90"/>
    </row>
    <row r="42157" spans="53:56" ht="15" x14ac:dyDescent="0.25">
      <c r="BA42157" s="91" t="s">
        <v>46839</v>
      </c>
      <c r="BB42157" s="91" t="s">
        <v>1408</v>
      </c>
      <c r="BC42157" s="91" t="s">
        <v>46803</v>
      </c>
      <c r="BD42157" s="91"/>
    </row>
    <row r="42158" spans="53:56" ht="15" x14ac:dyDescent="0.25">
      <c r="BA42158" s="91" t="s">
        <v>46840</v>
      </c>
      <c r="BB42158" s="91" t="s">
        <v>1408</v>
      </c>
      <c r="BC42158" s="91" t="s">
        <v>46803</v>
      </c>
      <c r="BD42158" s="91"/>
    </row>
    <row r="42159" spans="53:56" ht="15" x14ac:dyDescent="0.25">
      <c r="BA42159" s="90" t="s">
        <v>46841</v>
      </c>
      <c r="BB42159" s="90" t="s">
        <v>1408</v>
      </c>
      <c r="BC42159" s="90" t="s">
        <v>46803</v>
      </c>
      <c r="BD42159" s="90"/>
    </row>
    <row r="42160" spans="53:56" ht="15" x14ac:dyDescent="0.25">
      <c r="BA42160" s="91" t="s">
        <v>46842</v>
      </c>
      <c r="BB42160" s="91" t="s">
        <v>1408</v>
      </c>
      <c r="BC42160" s="91" t="s">
        <v>46819</v>
      </c>
      <c r="BD42160" s="91"/>
    </row>
    <row r="42161" spans="53:56" ht="15" x14ac:dyDescent="0.25">
      <c r="BA42161" s="90" t="s">
        <v>46843</v>
      </c>
      <c r="BB42161" s="90" t="s">
        <v>1408</v>
      </c>
      <c r="BC42161" s="90" t="s">
        <v>46819</v>
      </c>
      <c r="BD42161" s="90"/>
    </row>
    <row r="42162" spans="53:56" ht="15" x14ac:dyDescent="0.25">
      <c r="BA42162" s="90" t="s">
        <v>46843</v>
      </c>
      <c r="BB42162" s="90" t="s">
        <v>1408</v>
      </c>
      <c r="BC42162" s="90" t="s">
        <v>46803</v>
      </c>
      <c r="BD42162" s="90"/>
    </row>
    <row r="42163" spans="53:56" ht="15" x14ac:dyDescent="0.25">
      <c r="BA42163" s="91" t="s">
        <v>46844</v>
      </c>
      <c r="BB42163" s="91" t="s">
        <v>1408</v>
      </c>
      <c r="BC42163" s="91" t="s">
        <v>46803</v>
      </c>
      <c r="BD42163" s="91"/>
    </row>
    <row r="42164" spans="53:56" ht="15" x14ac:dyDescent="0.25">
      <c r="BA42164" s="90" t="s">
        <v>46845</v>
      </c>
      <c r="BB42164" s="90" t="s">
        <v>1408</v>
      </c>
      <c r="BC42164" s="90" t="s">
        <v>46803</v>
      </c>
      <c r="BD42164" s="90"/>
    </row>
    <row r="42165" spans="53:56" ht="15" x14ac:dyDescent="0.25">
      <c r="BA42165" s="90" t="s">
        <v>46846</v>
      </c>
      <c r="BB42165" s="90" t="s">
        <v>1408</v>
      </c>
      <c r="BC42165" s="90" t="s">
        <v>46644</v>
      </c>
      <c r="BD42165" s="90"/>
    </row>
    <row r="42166" spans="53:56" ht="15" x14ac:dyDescent="0.25">
      <c r="BA42166" s="91" t="s">
        <v>46847</v>
      </c>
      <c r="BB42166" s="91" t="s">
        <v>1408</v>
      </c>
      <c r="BC42166" s="91" t="s">
        <v>46644</v>
      </c>
      <c r="BD42166" s="91"/>
    </row>
    <row r="42167" spans="53:56" ht="15" x14ac:dyDescent="0.25">
      <c r="BA42167" s="90" t="s">
        <v>46848</v>
      </c>
      <c r="BB42167" s="90" t="s">
        <v>1408</v>
      </c>
      <c r="BC42167" s="90" t="s">
        <v>46644</v>
      </c>
      <c r="BD42167" s="90"/>
    </row>
    <row r="42168" spans="53:56" ht="15" x14ac:dyDescent="0.25">
      <c r="BA42168" s="91" t="s">
        <v>46849</v>
      </c>
      <c r="BB42168" s="91" t="s">
        <v>1408</v>
      </c>
      <c r="BC42168" s="91" t="s">
        <v>46644</v>
      </c>
      <c r="BD42168" s="91"/>
    </row>
    <row r="42169" spans="53:56" ht="15" x14ac:dyDescent="0.25">
      <c r="BA42169" s="91" t="s">
        <v>46850</v>
      </c>
      <c r="BB42169" s="91" t="s">
        <v>1408</v>
      </c>
      <c r="BC42169" s="91" t="s">
        <v>46644</v>
      </c>
      <c r="BD42169" s="91"/>
    </row>
    <row r="42170" spans="53:56" ht="15" x14ac:dyDescent="0.25">
      <c r="BA42170" s="91" t="s">
        <v>46851</v>
      </c>
      <c r="BB42170" s="91" t="s">
        <v>1408</v>
      </c>
      <c r="BC42170" s="91" t="s">
        <v>46644</v>
      </c>
      <c r="BD42170" s="91"/>
    </row>
    <row r="42171" spans="53:56" ht="15" x14ac:dyDescent="0.25">
      <c r="BA42171" s="90" t="s">
        <v>46852</v>
      </c>
      <c r="BB42171" s="90" t="s">
        <v>1408</v>
      </c>
      <c r="BC42171" s="90" t="s">
        <v>46803</v>
      </c>
      <c r="BD42171" s="90"/>
    </row>
    <row r="42172" spans="53:56" ht="15" x14ac:dyDescent="0.25">
      <c r="BA42172" s="91" t="s">
        <v>46853</v>
      </c>
      <c r="BB42172" s="91" t="s">
        <v>1408</v>
      </c>
      <c r="BC42172" s="91" t="s">
        <v>46644</v>
      </c>
      <c r="BD42172" s="91"/>
    </row>
    <row r="42173" spans="53:56" ht="15" x14ac:dyDescent="0.25">
      <c r="BA42173" s="90" t="s">
        <v>46854</v>
      </c>
      <c r="BB42173" s="90" t="s">
        <v>1408</v>
      </c>
      <c r="BC42173" s="90" t="s">
        <v>46644</v>
      </c>
      <c r="BD42173" s="90"/>
    </row>
    <row r="42174" spans="53:56" ht="15" x14ac:dyDescent="0.25">
      <c r="BA42174" s="91" t="s">
        <v>46855</v>
      </c>
      <c r="BB42174" s="91" t="s">
        <v>1408</v>
      </c>
      <c r="BC42174" s="91" t="s">
        <v>46803</v>
      </c>
      <c r="BD42174" s="91"/>
    </row>
    <row r="42175" spans="53:56" ht="15" x14ac:dyDescent="0.25">
      <c r="BA42175" s="91" t="s">
        <v>46856</v>
      </c>
      <c r="BB42175" s="91" t="s">
        <v>1408</v>
      </c>
      <c r="BC42175" s="91" t="s">
        <v>46803</v>
      </c>
      <c r="BD42175" s="91"/>
    </row>
    <row r="42176" spans="53:56" ht="15" x14ac:dyDescent="0.25">
      <c r="BA42176" s="90" t="s">
        <v>46857</v>
      </c>
      <c r="BB42176" s="90" t="s">
        <v>1408</v>
      </c>
      <c r="BC42176" s="90" t="s">
        <v>46803</v>
      </c>
      <c r="BD42176" s="90"/>
    </row>
    <row r="42177" spans="53:56" ht="15" x14ac:dyDescent="0.25">
      <c r="BA42177" s="91" t="s">
        <v>46858</v>
      </c>
      <c r="BB42177" s="91" t="s">
        <v>1408</v>
      </c>
      <c r="BC42177" s="91" t="s">
        <v>46702</v>
      </c>
      <c r="BD42177" s="91"/>
    </row>
    <row r="42178" spans="53:56" ht="15" x14ac:dyDescent="0.25">
      <c r="BA42178" s="90" t="s">
        <v>46859</v>
      </c>
      <c r="BB42178" s="90" t="s">
        <v>1408</v>
      </c>
      <c r="BC42178" s="90" t="s">
        <v>46702</v>
      </c>
      <c r="BD42178" s="90"/>
    </row>
    <row r="42179" spans="53:56" ht="15" x14ac:dyDescent="0.25">
      <c r="BA42179" s="90" t="s">
        <v>46860</v>
      </c>
      <c r="BB42179" s="90" t="s">
        <v>1408</v>
      </c>
      <c r="BC42179" s="90" t="s">
        <v>46702</v>
      </c>
      <c r="BD42179" s="90"/>
    </row>
    <row r="42180" spans="53:56" ht="15" x14ac:dyDescent="0.25">
      <c r="BA42180" s="91" t="s">
        <v>46861</v>
      </c>
      <c r="BB42180" s="91" t="s">
        <v>1408</v>
      </c>
      <c r="BC42180" s="91" t="s">
        <v>46702</v>
      </c>
      <c r="BD42180" s="91"/>
    </row>
    <row r="42181" spans="53:56" ht="15" x14ac:dyDescent="0.25">
      <c r="BA42181" s="90" t="s">
        <v>46862</v>
      </c>
      <c r="BB42181" s="90" t="s">
        <v>1408</v>
      </c>
      <c r="BC42181" s="90" t="s">
        <v>45430</v>
      </c>
      <c r="BD42181" s="90"/>
    </row>
    <row r="42182" spans="53:56" ht="15" x14ac:dyDescent="0.25">
      <c r="BA42182" s="91" t="s">
        <v>46863</v>
      </c>
      <c r="BB42182" s="91" t="s">
        <v>1408</v>
      </c>
      <c r="BC42182" s="91" t="s">
        <v>46864</v>
      </c>
      <c r="BD42182" s="91"/>
    </row>
    <row r="42183" spans="53:56" ht="15" x14ac:dyDescent="0.25">
      <c r="BA42183" s="90" t="s">
        <v>46865</v>
      </c>
      <c r="BB42183" s="90" t="s">
        <v>1408</v>
      </c>
      <c r="BC42183" s="90" t="s">
        <v>46318</v>
      </c>
      <c r="BD42183" s="90"/>
    </row>
    <row r="42184" spans="53:56" ht="15" x14ac:dyDescent="0.25">
      <c r="BA42184" s="91" t="s">
        <v>46866</v>
      </c>
      <c r="BB42184" s="91" t="s">
        <v>1408</v>
      </c>
      <c r="BC42184" s="91" t="s">
        <v>46318</v>
      </c>
      <c r="BD42184" s="91"/>
    </row>
    <row r="42185" spans="53:56" ht="15" x14ac:dyDescent="0.25">
      <c r="BA42185" s="90" t="s">
        <v>46867</v>
      </c>
      <c r="BB42185" s="90" t="s">
        <v>1408</v>
      </c>
      <c r="BC42185" s="90" t="s">
        <v>46318</v>
      </c>
      <c r="BD42185" s="90"/>
    </row>
    <row r="42186" spans="53:56" ht="15" x14ac:dyDescent="0.25">
      <c r="BA42186" s="91" t="s">
        <v>46868</v>
      </c>
      <c r="BB42186" s="91" t="s">
        <v>1408</v>
      </c>
      <c r="BC42186" s="91" t="s">
        <v>46702</v>
      </c>
      <c r="BD42186" s="91"/>
    </row>
    <row r="42187" spans="53:56" ht="15" x14ac:dyDescent="0.25">
      <c r="BA42187" s="90" t="s">
        <v>46869</v>
      </c>
      <c r="BB42187" s="90" t="s">
        <v>1408</v>
      </c>
      <c r="BC42187" s="90" t="s">
        <v>46864</v>
      </c>
      <c r="BD42187" s="90"/>
    </row>
    <row r="42188" spans="53:56" ht="15" x14ac:dyDescent="0.25">
      <c r="BA42188" s="91" t="s">
        <v>46870</v>
      </c>
      <c r="BB42188" s="91" t="s">
        <v>1408</v>
      </c>
      <c r="BC42188" s="91" t="s">
        <v>46702</v>
      </c>
      <c r="BD42188" s="91"/>
    </row>
    <row r="42189" spans="53:56" ht="15" x14ac:dyDescent="0.25">
      <c r="BA42189" s="90" t="s">
        <v>46871</v>
      </c>
      <c r="BB42189" s="90" t="s">
        <v>1408</v>
      </c>
      <c r="BC42189" s="90" t="s">
        <v>46702</v>
      </c>
      <c r="BD42189" s="90"/>
    </row>
    <row r="42190" spans="53:56" ht="15" x14ac:dyDescent="0.25">
      <c r="BA42190" s="91" t="s">
        <v>46872</v>
      </c>
      <c r="BB42190" s="91" t="s">
        <v>1408</v>
      </c>
      <c r="BC42190" s="91" t="s">
        <v>46318</v>
      </c>
      <c r="BD42190" s="91"/>
    </row>
    <row r="42191" spans="53:56" ht="15" x14ac:dyDescent="0.25">
      <c r="BA42191" s="90" t="s">
        <v>46873</v>
      </c>
      <c r="BB42191" s="90" t="s">
        <v>1408</v>
      </c>
      <c r="BC42191" s="90" t="s">
        <v>46702</v>
      </c>
      <c r="BD42191" s="90"/>
    </row>
    <row r="42192" spans="53:56" ht="15" x14ac:dyDescent="0.25">
      <c r="BA42192" s="91" t="s">
        <v>46874</v>
      </c>
      <c r="BB42192" s="91" t="s">
        <v>1408</v>
      </c>
      <c r="BC42192" s="91" t="s">
        <v>46702</v>
      </c>
      <c r="BD42192" s="91"/>
    </row>
    <row r="42193" spans="53:56" ht="15" x14ac:dyDescent="0.25">
      <c r="BA42193" s="90" t="s">
        <v>46875</v>
      </c>
      <c r="BB42193" s="90" t="s">
        <v>1408</v>
      </c>
      <c r="BC42193" s="90" t="s">
        <v>46318</v>
      </c>
      <c r="BD42193" s="90"/>
    </row>
    <row r="42194" spans="53:56" ht="15" x14ac:dyDescent="0.25">
      <c r="BA42194" s="91" t="s">
        <v>46876</v>
      </c>
      <c r="BB42194" s="91" t="s">
        <v>1408</v>
      </c>
      <c r="BC42194" s="91" t="s">
        <v>46702</v>
      </c>
      <c r="BD42194" s="91"/>
    </row>
    <row r="42195" spans="53:56" ht="15" x14ac:dyDescent="0.25">
      <c r="BA42195" s="90" t="s">
        <v>46877</v>
      </c>
      <c r="BB42195" s="90" t="s">
        <v>1408</v>
      </c>
      <c r="BC42195" s="90" t="s">
        <v>46702</v>
      </c>
      <c r="BD42195" s="90"/>
    </row>
    <row r="42196" spans="53:56" ht="15" x14ac:dyDescent="0.25">
      <c r="BA42196" s="91" t="s">
        <v>46878</v>
      </c>
      <c r="BB42196" s="91" t="s">
        <v>1408</v>
      </c>
      <c r="BC42196" s="91" t="s">
        <v>46864</v>
      </c>
      <c r="BD42196" s="91"/>
    </row>
    <row r="42197" spans="53:56" ht="15" x14ac:dyDescent="0.25">
      <c r="BA42197" s="90" t="s">
        <v>46879</v>
      </c>
      <c r="BB42197" s="90" t="s">
        <v>1408</v>
      </c>
      <c r="BC42197" s="90" t="s">
        <v>46318</v>
      </c>
      <c r="BD42197" s="90"/>
    </row>
    <row r="42198" spans="53:56" ht="15" x14ac:dyDescent="0.25">
      <c r="BA42198" s="91" t="s">
        <v>46880</v>
      </c>
      <c r="BB42198" s="91" t="s">
        <v>1408</v>
      </c>
      <c r="BC42198" s="91" t="s">
        <v>46702</v>
      </c>
      <c r="BD42198" s="91"/>
    </row>
    <row r="42199" spans="53:56" ht="15" x14ac:dyDescent="0.25">
      <c r="BA42199" s="90" t="s">
        <v>46881</v>
      </c>
      <c r="BB42199" s="90" t="s">
        <v>1408</v>
      </c>
      <c r="BC42199" s="90" t="s">
        <v>45430</v>
      </c>
      <c r="BD42199" s="90"/>
    </row>
    <row r="42200" spans="53:56" ht="15" x14ac:dyDescent="0.25">
      <c r="BA42200" s="91" t="s">
        <v>46882</v>
      </c>
      <c r="BB42200" s="91" t="s">
        <v>1408</v>
      </c>
      <c r="BC42200" s="91" t="s">
        <v>45430</v>
      </c>
      <c r="BD42200" s="91"/>
    </row>
    <row r="42201" spans="53:56" ht="15" x14ac:dyDescent="0.25">
      <c r="BA42201" s="90" t="s">
        <v>46883</v>
      </c>
      <c r="BB42201" s="90" t="s">
        <v>1408</v>
      </c>
      <c r="BC42201" s="90" t="s">
        <v>45430</v>
      </c>
      <c r="BD42201" s="90"/>
    </row>
    <row r="42202" spans="53:56" ht="15" x14ac:dyDescent="0.25">
      <c r="BA42202" s="91" t="s">
        <v>46884</v>
      </c>
      <c r="BB42202" s="91" t="s">
        <v>1408</v>
      </c>
      <c r="BC42202" s="91" t="s">
        <v>45430</v>
      </c>
      <c r="BD42202" s="91"/>
    </row>
    <row r="42203" spans="53:56" ht="15" x14ac:dyDescent="0.25">
      <c r="BA42203" s="90" t="s">
        <v>46885</v>
      </c>
      <c r="BB42203" s="90" t="s">
        <v>1408</v>
      </c>
      <c r="BC42203" s="90" t="s">
        <v>45430</v>
      </c>
      <c r="BD42203" s="90"/>
    </row>
    <row r="42204" spans="53:56" ht="15" x14ac:dyDescent="0.25">
      <c r="BA42204" s="91" t="s">
        <v>46886</v>
      </c>
      <c r="BB42204" s="91" t="s">
        <v>1408</v>
      </c>
      <c r="BC42204" s="91" t="s">
        <v>46864</v>
      </c>
      <c r="BD42204" s="91"/>
    </row>
    <row r="42205" spans="53:56" ht="15" x14ac:dyDescent="0.25">
      <c r="BA42205" s="90" t="s">
        <v>46887</v>
      </c>
      <c r="BB42205" s="90" t="s">
        <v>1408</v>
      </c>
      <c r="BC42205" s="90" t="s">
        <v>46318</v>
      </c>
      <c r="BD42205" s="90"/>
    </row>
    <row r="42206" spans="53:56" ht="15" x14ac:dyDescent="0.25">
      <c r="BA42206" s="91" t="s">
        <v>46888</v>
      </c>
      <c r="BB42206" s="91" t="s">
        <v>1408</v>
      </c>
      <c r="BC42206" s="91" t="s">
        <v>45430</v>
      </c>
      <c r="BD42206" s="91"/>
    </row>
    <row r="42207" spans="53:56" ht="15" x14ac:dyDescent="0.25">
      <c r="BA42207" s="90" t="s">
        <v>46889</v>
      </c>
      <c r="BB42207" s="90" t="s">
        <v>1408</v>
      </c>
      <c r="BC42207" s="90" t="s">
        <v>45430</v>
      </c>
      <c r="BD42207" s="90"/>
    </row>
    <row r="42208" spans="53:56" ht="15" x14ac:dyDescent="0.25">
      <c r="BA42208" s="91" t="s">
        <v>46890</v>
      </c>
      <c r="BB42208" s="91" t="s">
        <v>1408</v>
      </c>
      <c r="BC42208" s="91" t="s">
        <v>46318</v>
      </c>
      <c r="BD42208" s="91"/>
    </row>
    <row r="42209" spans="53:56" ht="15" x14ac:dyDescent="0.25">
      <c r="BA42209" s="90" t="s">
        <v>46891</v>
      </c>
      <c r="BB42209" s="90" t="s">
        <v>1408</v>
      </c>
      <c r="BC42209" s="90" t="s">
        <v>46864</v>
      </c>
      <c r="BD42209" s="90"/>
    </row>
    <row r="42210" spans="53:56" ht="15" x14ac:dyDescent="0.25">
      <c r="BA42210" s="91" t="s">
        <v>46892</v>
      </c>
      <c r="BB42210" s="91" t="s">
        <v>1408</v>
      </c>
      <c r="BC42210" s="91" t="s">
        <v>46318</v>
      </c>
      <c r="BD42210" s="91"/>
    </row>
    <row r="42211" spans="53:56" ht="15" x14ac:dyDescent="0.25">
      <c r="BA42211" s="90" t="s">
        <v>46893</v>
      </c>
      <c r="BB42211" s="90" t="s">
        <v>1408</v>
      </c>
      <c r="BC42211" s="90" t="s">
        <v>45430</v>
      </c>
      <c r="BD42211" s="90"/>
    </row>
    <row r="42212" spans="53:56" ht="15" x14ac:dyDescent="0.25">
      <c r="BA42212" s="91" t="s">
        <v>46894</v>
      </c>
      <c r="BB42212" s="91" t="s">
        <v>1408</v>
      </c>
      <c r="BC42212" s="91" t="s">
        <v>45430</v>
      </c>
      <c r="BD42212" s="91"/>
    </row>
    <row r="42213" spans="53:56" ht="15" x14ac:dyDescent="0.25">
      <c r="BA42213" s="90" t="s">
        <v>46895</v>
      </c>
      <c r="BB42213" s="90" t="s">
        <v>1408</v>
      </c>
      <c r="BC42213" s="90" t="s">
        <v>45430</v>
      </c>
      <c r="BD42213" s="90"/>
    </row>
    <row r="42214" spans="53:56" ht="15" x14ac:dyDescent="0.25">
      <c r="BA42214" s="91" t="s">
        <v>46896</v>
      </c>
      <c r="BB42214" s="91" t="s">
        <v>1408</v>
      </c>
      <c r="BC42214" s="91" t="s">
        <v>45430</v>
      </c>
      <c r="BD42214" s="91"/>
    </row>
    <row r="42215" spans="53:56" ht="15" x14ac:dyDescent="0.25">
      <c r="BA42215" s="90" t="s">
        <v>46897</v>
      </c>
      <c r="BB42215" s="90" t="s">
        <v>1408</v>
      </c>
      <c r="BC42215" s="90" t="s">
        <v>46702</v>
      </c>
      <c r="BD42215" s="90"/>
    </row>
    <row r="42216" spans="53:56" ht="15" x14ac:dyDescent="0.25">
      <c r="BA42216" s="91" t="s">
        <v>46898</v>
      </c>
      <c r="BB42216" s="91" t="s">
        <v>1408</v>
      </c>
      <c r="BC42216" s="91" t="s">
        <v>46702</v>
      </c>
      <c r="BD42216" s="91"/>
    </row>
    <row r="42217" spans="53:56" ht="15" x14ac:dyDescent="0.25">
      <c r="BA42217" s="90" t="s">
        <v>46899</v>
      </c>
      <c r="BB42217" s="90" t="s">
        <v>1408</v>
      </c>
      <c r="BC42217" s="90" t="s">
        <v>46702</v>
      </c>
      <c r="BD42217" s="90"/>
    </row>
    <row r="42218" spans="53:56" ht="15" x14ac:dyDescent="0.25">
      <c r="BA42218" s="91" t="s">
        <v>46900</v>
      </c>
      <c r="BB42218" s="91" t="s">
        <v>1408</v>
      </c>
      <c r="BC42218" s="91" t="s">
        <v>45940</v>
      </c>
      <c r="BD42218" s="91"/>
    </row>
    <row r="42219" spans="53:56" ht="15" x14ac:dyDescent="0.25">
      <c r="BA42219" s="90" t="s">
        <v>46901</v>
      </c>
      <c r="BB42219" s="90" t="s">
        <v>1408</v>
      </c>
      <c r="BC42219" s="90" t="s">
        <v>46702</v>
      </c>
      <c r="BD42219" s="90"/>
    </row>
    <row r="42220" spans="53:56" ht="15" x14ac:dyDescent="0.25">
      <c r="BA42220" s="91" t="s">
        <v>46902</v>
      </c>
      <c r="BB42220" s="91" t="s">
        <v>1408</v>
      </c>
      <c r="BC42220" s="91" t="s">
        <v>46702</v>
      </c>
      <c r="BD42220" s="91"/>
    </row>
    <row r="42221" spans="53:56" ht="15" x14ac:dyDescent="0.25">
      <c r="BA42221" s="90" t="s">
        <v>46903</v>
      </c>
      <c r="BB42221" s="90" t="s">
        <v>1408</v>
      </c>
      <c r="BC42221" s="90" t="s">
        <v>45940</v>
      </c>
      <c r="BD42221" s="90"/>
    </row>
    <row r="42222" spans="53:56" ht="15" x14ac:dyDescent="0.25">
      <c r="BA42222" s="91" t="s">
        <v>46904</v>
      </c>
      <c r="BB42222" s="91" t="s">
        <v>1408</v>
      </c>
      <c r="BC42222" s="91" t="s">
        <v>45430</v>
      </c>
      <c r="BD42222" s="91"/>
    </row>
    <row r="42223" spans="53:56" ht="15" x14ac:dyDescent="0.25">
      <c r="BA42223" s="90" t="s">
        <v>46905</v>
      </c>
      <c r="BB42223" s="90" t="s">
        <v>1408</v>
      </c>
      <c r="BC42223" s="90" t="s">
        <v>46702</v>
      </c>
      <c r="BD42223" s="90"/>
    </row>
    <row r="42224" spans="53:56" ht="15" x14ac:dyDescent="0.25">
      <c r="BA42224" s="91" t="s">
        <v>46906</v>
      </c>
      <c r="BB42224" s="91" t="s">
        <v>1408</v>
      </c>
      <c r="BC42224" s="91" t="s">
        <v>46702</v>
      </c>
      <c r="BD42224" s="91"/>
    </row>
    <row r="42225" spans="53:56" ht="15" x14ac:dyDescent="0.25">
      <c r="BA42225" s="90" t="s">
        <v>46907</v>
      </c>
      <c r="BB42225" s="90" t="s">
        <v>1408</v>
      </c>
      <c r="BC42225" s="90" t="s">
        <v>46702</v>
      </c>
      <c r="BD42225" s="90"/>
    </row>
    <row r="42226" spans="53:56" ht="15" x14ac:dyDescent="0.25">
      <c r="BA42226" s="91" t="s">
        <v>46908</v>
      </c>
      <c r="BB42226" s="91" t="s">
        <v>1408</v>
      </c>
      <c r="BC42226" s="91" t="s">
        <v>45430</v>
      </c>
      <c r="BD42226" s="91"/>
    </row>
    <row r="42227" spans="53:56" ht="15" x14ac:dyDescent="0.25">
      <c r="BA42227" s="90" t="s">
        <v>46909</v>
      </c>
      <c r="BB42227" s="90" t="s">
        <v>1408</v>
      </c>
      <c r="BC42227" s="90" t="s">
        <v>45430</v>
      </c>
      <c r="BD42227" s="90"/>
    </row>
    <row r="42228" spans="53:56" ht="15" x14ac:dyDescent="0.25">
      <c r="BA42228" s="91" t="s">
        <v>46910</v>
      </c>
      <c r="BB42228" s="91" t="s">
        <v>1408</v>
      </c>
      <c r="BC42228" s="91" t="s">
        <v>45430</v>
      </c>
      <c r="BD42228" s="91"/>
    </row>
    <row r="42229" spans="53:56" ht="15" x14ac:dyDescent="0.25">
      <c r="BA42229" s="90" t="s">
        <v>46911</v>
      </c>
      <c r="BB42229" s="90" t="s">
        <v>1408</v>
      </c>
      <c r="BC42229" s="90" t="s">
        <v>45430</v>
      </c>
      <c r="BD42229" s="90"/>
    </row>
    <row r="42230" spans="53:56" ht="15" x14ac:dyDescent="0.25">
      <c r="BA42230" s="91" t="s">
        <v>46912</v>
      </c>
      <c r="BB42230" s="91" t="s">
        <v>1408</v>
      </c>
      <c r="BC42230" s="91" t="s">
        <v>45940</v>
      </c>
      <c r="BD42230" s="91"/>
    </row>
    <row r="42231" spans="53:56" ht="15" x14ac:dyDescent="0.25">
      <c r="BA42231" s="90" t="s">
        <v>46913</v>
      </c>
      <c r="BB42231" s="90" t="s">
        <v>1408</v>
      </c>
      <c r="BC42231" s="90" t="s">
        <v>46702</v>
      </c>
      <c r="BD42231" s="90"/>
    </row>
    <row r="42232" spans="53:56" ht="15" x14ac:dyDescent="0.25">
      <c r="BA42232" s="91" t="s">
        <v>46914</v>
      </c>
      <c r="BB42232" s="91" t="s">
        <v>1408</v>
      </c>
      <c r="BC42232" s="91" t="s">
        <v>45430</v>
      </c>
      <c r="BD42232" s="91"/>
    </row>
    <row r="42233" spans="53:56" ht="15" x14ac:dyDescent="0.25">
      <c r="BA42233" s="90" t="s">
        <v>46915</v>
      </c>
      <c r="BB42233" s="90" t="s">
        <v>1408</v>
      </c>
      <c r="BC42233" s="90" t="s">
        <v>46916</v>
      </c>
      <c r="BD42233" s="90"/>
    </row>
    <row r="42234" spans="53:56" ht="15" x14ac:dyDescent="0.25">
      <c r="BA42234" s="91" t="s">
        <v>46917</v>
      </c>
      <c r="BB42234" s="91" t="s">
        <v>1408</v>
      </c>
      <c r="BC42234" s="91" t="s">
        <v>46709</v>
      </c>
      <c r="BD42234" s="91"/>
    </row>
    <row r="42235" spans="53:56" ht="15" x14ac:dyDescent="0.25">
      <c r="BA42235" s="90" t="s">
        <v>46918</v>
      </c>
      <c r="BB42235" s="90" t="s">
        <v>1408</v>
      </c>
      <c r="BC42235" s="90" t="s">
        <v>46699</v>
      </c>
      <c r="BD42235" s="90"/>
    </row>
    <row r="42236" spans="53:56" ht="15" x14ac:dyDescent="0.25">
      <c r="BA42236" s="91" t="s">
        <v>46919</v>
      </c>
      <c r="BB42236" s="91" t="s">
        <v>1408</v>
      </c>
      <c r="BC42236" s="91" t="s">
        <v>46916</v>
      </c>
      <c r="BD42236" s="91"/>
    </row>
    <row r="42237" spans="53:56" ht="15" x14ac:dyDescent="0.25">
      <c r="BA42237" s="90" t="s">
        <v>46920</v>
      </c>
      <c r="BB42237" s="90" t="s">
        <v>1408</v>
      </c>
      <c r="BC42237" s="90" t="s">
        <v>46709</v>
      </c>
      <c r="BD42237" s="90"/>
    </row>
    <row r="42238" spans="53:56" ht="15" x14ac:dyDescent="0.25">
      <c r="BA42238" s="91" t="s">
        <v>46921</v>
      </c>
      <c r="BB42238" s="91" t="s">
        <v>1408</v>
      </c>
      <c r="BC42238" s="91" t="s">
        <v>46709</v>
      </c>
      <c r="BD42238" s="91"/>
    </row>
    <row r="42239" spans="53:56" ht="15" x14ac:dyDescent="0.25">
      <c r="BA42239" s="90" t="s">
        <v>46922</v>
      </c>
      <c r="BB42239" s="90" t="s">
        <v>1408</v>
      </c>
      <c r="BC42239" s="90" t="s">
        <v>46709</v>
      </c>
      <c r="BD42239" s="90"/>
    </row>
    <row r="42240" spans="53:56" ht="15" x14ac:dyDescent="0.25">
      <c r="BA42240" s="91" t="s">
        <v>46923</v>
      </c>
      <c r="BB42240" s="91" t="s">
        <v>1408</v>
      </c>
      <c r="BC42240" s="91" t="s">
        <v>46709</v>
      </c>
      <c r="BD42240" s="91"/>
    </row>
    <row r="42241" spans="53:56" ht="15" x14ac:dyDescent="0.25">
      <c r="BA42241" s="90" t="s">
        <v>46924</v>
      </c>
      <c r="BB42241" s="90" t="s">
        <v>1408</v>
      </c>
      <c r="BC42241" s="90" t="s">
        <v>46709</v>
      </c>
      <c r="BD42241" s="90"/>
    </row>
    <row r="42242" spans="53:56" ht="15" x14ac:dyDescent="0.25">
      <c r="BA42242" s="91" t="s">
        <v>46925</v>
      </c>
      <c r="BB42242" s="91" t="s">
        <v>1408</v>
      </c>
      <c r="BC42242" s="91" t="s">
        <v>46916</v>
      </c>
      <c r="BD42242" s="91"/>
    </row>
    <row r="42243" spans="53:56" ht="15" x14ac:dyDescent="0.25">
      <c r="BA42243" s="90" t="s">
        <v>46926</v>
      </c>
      <c r="BB42243" s="90" t="s">
        <v>1408</v>
      </c>
      <c r="BC42243" s="90" t="s">
        <v>46709</v>
      </c>
      <c r="BD42243" s="90"/>
    </row>
    <row r="42244" spans="53:56" ht="15" x14ac:dyDescent="0.25">
      <c r="BA42244" s="91" t="s">
        <v>46927</v>
      </c>
      <c r="BB42244" s="91" t="s">
        <v>1408</v>
      </c>
      <c r="BC42244" s="91" t="s">
        <v>46709</v>
      </c>
      <c r="BD42244" s="91"/>
    </row>
    <row r="42245" spans="53:56" ht="15" x14ac:dyDescent="0.25">
      <c r="BA42245" s="90" t="s">
        <v>46928</v>
      </c>
      <c r="BB42245" s="90" t="s">
        <v>1408</v>
      </c>
      <c r="BC42245" s="90" t="s">
        <v>46709</v>
      </c>
      <c r="BD42245" s="90"/>
    </row>
    <row r="42246" spans="53:56" ht="15" x14ac:dyDescent="0.25">
      <c r="BA42246" s="91" t="s">
        <v>46929</v>
      </c>
      <c r="BB42246" s="91" t="s">
        <v>1408</v>
      </c>
      <c r="BC42246" s="91" t="s">
        <v>46916</v>
      </c>
      <c r="BD42246" s="91"/>
    </row>
    <row r="42247" spans="53:56" ht="15" x14ac:dyDescent="0.25">
      <c r="BA42247" s="90" t="s">
        <v>46930</v>
      </c>
      <c r="BB42247" s="90" t="s">
        <v>1408</v>
      </c>
      <c r="BC42247" s="90" t="s">
        <v>46699</v>
      </c>
      <c r="BD42247" s="90"/>
    </row>
    <row r="42248" spans="53:56" ht="15" x14ac:dyDescent="0.25">
      <c r="BA42248" s="90" t="s">
        <v>46931</v>
      </c>
      <c r="BB42248" s="90" t="s">
        <v>1408</v>
      </c>
      <c r="BC42248" s="90" t="s">
        <v>46709</v>
      </c>
      <c r="BD42248" s="90"/>
    </row>
    <row r="42249" spans="53:56" ht="15" x14ac:dyDescent="0.25">
      <c r="BA42249" s="91" t="s">
        <v>46932</v>
      </c>
      <c r="BB42249" s="91" t="s">
        <v>1408</v>
      </c>
      <c r="BC42249" s="91" t="s">
        <v>46699</v>
      </c>
      <c r="BD42249" s="91"/>
    </row>
    <row r="42250" spans="53:56" ht="15" x14ac:dyDescent="0.25">
      <c r="BA42250" s="91" t="s">
        <v>46933</v>
      </c>
      <c r="BB42250" s="91" t="s">
        <v>1408</v>
      </c>
      <c r="BC42250" s="91" t="s">
        <v>46709</v>
      </c>
      <c r="BD42250" s="91"/>
    </row>
    <row r="42251" spans="53:56" ht="15" x14ac:dyDescent="0.25">
      <c r="BA42251" s="90" t="s">
        <v>46934</v>
      </c>
      <c r="BB42251" s="90" t="s">
        <v>1408</v>
      </c>
      <c r="BC42251" s="90" t="s">
        <v>46935</v>
      </c>
      <c r="BD42251" s="90"/>
    </row>
    <row r="42252" spans="53:56" ht="15" x14ac:dyDescent="0.25">
      <c r="BA42252" s="90" t="s">
        <v>46936</v>
      </c>
      <c r="BB42252" s="90" t="s">
        <v>1408</v>
      </c>
      <c r="BC42252" s="90" t="s">
        <v>46709</v>
      </c>
      <c r="BD42252" s="90"/>
    </row>
    <row r="42253" spans="53:56" ht="15" x14ac:dyDescent="0.25">
      <c r="BA42253" s="91" t="s">
        <v>46937</v>
      </c>
      <c r="BB42253" s="91" t="s">
        <v>1408</v>
      </c>
      <c r="BC42253" s="91" t="s">
        <v>46709</v>
      </c>
      <c r="BD42253" s="91"/>
    </row>
    <row r="42254" spans="53:56" ht="15" x14ac:dyDescent="0.25">
      <c r="BA42254" s="91" t="s">
        <v>46938</v>
      </c>
      <c r="BB42254" s="91" t="s">
        <v>1408</v>
      </c>
      <c r="BC42254" s="91" t="s">
        <v>46939</v>
      </c>
      <c r="BD42254" s="91"/>
    </row>
    <row r="42255" spans="53:56" ht="15" x14ac:dyDescent="0.25">
      <c r="BA42255" s="90" t="s">
        <v>46940</v>
      </c>
      <c r="BB42255" s="90" t="s">
        <v>1408</v>
      </c>
      <c r="BC42255" s="90" t="s">
        <v>46709</v>
      </c>
      <c r="BD42255" s="90"/>
    </row>
    <row r="42256" spans="53:56" ht="15" x14ac:dyDescent="0.25">
      <c r="BA42256" s="91" t="s">
        <v>46941</v>
      </c>
      <c r="BB42256" s="91" t="s">
        <v>1408</v>
      </c>
      <c r="BC42256" s="91" t="s">
        <v>46709</v>
      </c>
      <c r="BD42256" s="91"/>
    </row>
    <row r="42257" spans="53:56" ht="15" x14ac:dyDescent="0.25">
      <c r="BA42257" s="91" t="s">
        <v>46942</v>
      </c>
      <c r="BB42257" s="91" t="s">
        <v>1408</v>
      </c>
      <c r="BC42257" s="91" t="s">
        <v>46709</v>
      </c>
      <c r="BD42257" s="91"/>
    </row>
    <row r="42258" spans="53:56" ht="15" x14ac:dyDescent="0.25">
      <c r="BA42258" s="90" t="s">
        <v>46943</v>
      </c>
      <c r="BB42258" s="90" t="s">
        <v>1408</v>
      </c>
      <c r="BC42258" s="90" t="s">
        <v>46709</v>
      </c>
      <c r="BD42258" s="90"/>
    </row>
    <row r="42259" spans="53:56" ht="15" x14ac:dyDescent="0.25">
      <c r="BA42259" s="90" t="s">
        <v>46944</v>
      </c>
      <c r="BB42259" s="90" t="s">
        <v>1408</v>
      </c>
      <c r="BC42259" s="90" t="s">
        <v>46709</v>
      </c>
      <c r="BD42259" s="90"/>
    </row>
    <row r="42260" spans="53:56" ht="15" x14ac:dyDescent="0.25">
      <c r="BA42260" s="91" t="s">
        <v>46945</v>
      </c>
      <c r="BB42260" s="91" t="s">
        <v>1408</v>
      </c>
      <c r="BC42260" s="91" t="s">
        <v>46709</v>
      </c>
      <c r="BD42260" s="91"/>
    </row>
    <row r="42261" spans="53:56" ht="15" x14ac:dyDescent="0.25">
      <c r="BA42261" s="90" t="s">
        <v>46946</v>
      </c>
      <c r="BB42261" s="90" t="s">
        <v>1408</v>
      </c>
      <c r="BC42261" s="90" t="s">
        <v>46709</v>
      </c>
      <c r="BD42261" s="90"/>
    </row>
    <row r="42262" spans="53:56" ht="15" x14ac:dyDescent="0.25">
      <c r="BA42262" s="91" t="s">
        <v>46947</v>
      </c>
      <c r="BB42262" s="91" t="s">
        <v>1408</v>
      </c>
      <c r="BC42262" s="91" t="s">
        <v>46709</v>
      </c>
      <c r="BD42262" s="91"/>
    </row>
    <row r="42263" spans="53:56" ht="15" x14ac:dyDescent="0.25">
      <c r="BA42263" s="91" t="s">
        <v>46948</v>
      </c>
      <c r="BB42263" s="91" t="s">
        <v>1408</v>
      </c>
      <c r="BC42263" s="91" t="s">
        <v>46709</v>
      </c>
      <c r="BD42263" s="91"/>
    </row>
    <row r="42264" spans="53:56" ht="15" x14ac:dyDescent="0.25">
      <c r="BA42264" s="90" t="s">
        <v>46949</v>
      </c>
      <c r="BB42264" s="90" t="s">
        <v>1408</v>
      </c>
      <c r="BC42264" s="90" t="s">
        <v>46709</v>
      </c>
      <c r="BD42264" s="90"/>
    </row>
    <row r="42265" spans="53:56" ht="15" x14ac:dyDescent="0.25">
      <c r="BA42265" s="91" t="s">
        <v>46950</v>
      </c>
      <c r="BB42265" s="91" t="s">
        <v>1408</v>
      </c>
      <c r="BC42265" s="91" t="s">
        <v>46935</v>
      </c>
      <c r="BD42265" s="91"/>
    </row>
    <row r="42266" spans="53:56" ht="15" x14ac:dyDescent="0.25">
      <c r="BA42266" s="90" t="s">
        <v>46951</v>
      </c>
      <c r="BB42266" s="90" t="s">
        <v>1408</v>
      </c>
      <c r="BC42266" s="90" t="s">
        <v>46916</v>
      </c>
      <c r="BD42266" s="90"/>
    </row>
    <row r="42267" spans="53:56" ht="15" x14ac:dyDescent="0.25">
      <c r="BA42267" s="90" t="s">
        <v>46952</v>
      </c>
      <c r="BB42267" s="90" t="s">
        <v>1408</v>
      </c>
      <c r="BC42267" s="90" t="s">
        <v>46916</v>
      </c>
      <c r="BD42267" s="90"/>
    </row>
    <row r="42268" spans="53:56" ht="15" x14ac:dyDescent="0.25">
      <c r="BA42268" s="90" t="s">
        <v>46953</v>
      </c>
      <c r="BB42268" s="90" t="s">
        <v>1408</v>
      </c>
      <c r="BC42268" s="90" t="s">
        <v>46916</v>
      </c>
      <c r="BD42268" s="90"/>
    </row>
    <row r="42269" spans="53:56" ht="15" x14ac:dyDescent="0.25">
      <c r="BA42269" s="91" t="s">
        <v>46954</v>
      </c>
      <c r="BB42269" s="91" t="s">
        <v>1408</v>
      </c>
      <c r="BC42269" s="91" t="s">
        <v>46916</v>
      </c>
      <c r="BD42269" s="91"/>
    </row>
    <row r="42270" spans="53:56" ht="15" x14ac:dyDescent="0.25">
      <c r="BA42270" s="90" t="s">
        <v>46955</v>
      </c>
      <c r="BB42270" s="90" t="s">
        <v>1408</v>
      </c>
      <c r="BC42270" s="90" t="s">
        <v>46709</v>
      </c>
      <c r="BD42270" s="90"/>
    </row>
    <row r="42271" spans="53:56" ht="15" x14ac:dyDescent="0.25">
      <c r="BA42271" s="91" t="s">
        <v>46956</v>
      </c>
      <c r="BB42271" s="91" t="s">
        <v>1408</v>
      </c>
      <c r="BC42271" s="91" t="s">
        <v>46709</v>
      </c>
      <c r="BD42271" s="91"/>
    </row>
    <row r="42272" spans="53:56" ht="15" x14ac:dyDescent="0.25">
      <c r="BA42272" s="91" t="s">
        <v>46957</v>
      </c>
      <c r="BB42272" s="91" t="s">
        <v>1408</v>
      </c>
      <c r="BC42272" s="91" t="s">
        <v>46709</v>
      </c>
      <c r="BD42272" s="91"/>
    </row>
    <row r="42273" spans="53:56" ht="15" x14ac:dyDescent="0.25">
      <c r="BA42273" s="90" t="s">
        <v>46958</v>
      </c>
      <c r="BB42273" s="90" t="s">
        <v>1408</v>
      </c>
      <c r="BC42273" s="90" t="s">
        <v>46916</v>
      </c>
      <c r="BD42273" s="90"/>
    </row>
    <row r="42274" spans="53:56" ht="15" x14ac:dyDescent="0.25">
      <c r="BA42274" s="91" t="s">
        <v>46959</v>
      </c>
      <c r="BB42274" s="91" t="s">
        <v>1408</v>
      </c>
      <c r="BC42274" s="91" t="s">
        <v>46916</v>
      </c>
      <c r="BD42274" s="91"/>
    </row>
    <row r="42275" spans="53:56" ht="15" x14ac:dyDescent="0.25">
      <c r="BA42275" s="90" t="s">
        <v>46960</v>
      </c>
      <c r="BB42275" s="90" t="s">
        <v>1408</v>
      </c>
      <c r="BC42275" s="90" t="s">
        <v>46916</v>
      </c>
      <c r="BD42275" s="90"/>
    </row>
    <row r="42276" spans="53:56" ht="15" x14ac:dyDescent="0.25">
      <c r="BA42276" s="90" t="s">
        <v>46961</v>
      </c>
      <c r="BB42276" s="90" t="s">
        <v>1408</v>
      </c>
      <c r="BC42276" s="90" t="s">
        <v>46709</v>
      </c>
      <c r="BD42276" s="90"/>
    </row>
    <row r="42277" spans="53:56" ht="15" x14ac:dyDescent="0.25">
      <c r="BA42277" s="91" t="s">
        <v>46962</v>
      </c>
      <c r="BB42277" s="91" t="s">
        <v>1408</v>
      </c>
      <c r="BC42277" s="91" t="s">
        <v>46699</v>
      </c>
      <c r="BD42277" s="91"/>
    </row>
    <row r="42278" spans="53:56" ht="15" x14ac:dyDescent="0.25">
      <c r="BA42278" s="90" t="s">
        <v>46963</v>
      </c>
      <c r="BB42278" s="90" t="s">
        <v>1408</v>
      </c>
      <c r="BC42278" s="90" t="s">
        <v>46709</v>
      </c>
      <c r="BD42278" s="90"/>
    </row>
    <row r="42279" spans="53:56" ht="15" x14ac:dyDescent="0.25">
      <c r="BA42279" s="91" t="s">
        <v>46964</v>
      </c>
      <c r="BB42279" s="91" t="s">
        <v>1408</v>
      </c>
      <c r="BC42279" s="91" t="s">
        <v>46709</v>
      </c>
      <c r="BD42279" s="91"/>
    </row>
    <row r="42280" spans="53:56" ht="15" x14ac:dyDescent="0.25">
      <c r="BA42280" s="91" t="s">
        <v>46965</v>
      </c>
      <c r="BB42280" s="91" t="s">
        <v>1408</v>
      </c>
      <c r="BC42280" s="91" t="s">
        <v>46709</v>
      </c>
      <c r="BD42280" s="91"/>
    </row>
    <row r="42281" spans="53:56" ht="15" x14ac:dyDescent="0.25">
      <c r="BA42281" s="90" t="s">
        <v>46966</v>
      </c>
      <c r="BB42281" s="90" t="s">
        <v>1408</v>
      </c>
      <c r="BC42281" s="90" t="s">
        <v>46709</v>
      </c>
      <c r="BD42281" s="90"/>
    </row>
    <row r="42282" spans="53:56" ht="15" x14ac:dyDescent="0.25">
      <c r="BA42282" s="91" t="s">
        <v>46967</v>
      </c>
      <c r="BB42282" s="91" t="s">
        <v>1408</v>
      </c>
      <c r="BC42282" s="91" t="s">
        <v>46709</v>
      </c>
      <c r="BD42282" s="91"/>
    </row>
    <row r="42283" spans="53:56" ht="15" x14ac:dyDescent="0.25">
      <c r="BA42283" s="90" t="s">
        <v>46968</v>
      </c>
      <c r="BB42283" s="90" t="s">
        <v>1408</v>
      </c>
      <c r="BC42283" s="90" t="s">
        <v>46916</v>
      </c>
      <c r="BD42283" s="90"/>
    </row>
    <row r="42284" spans="53:56" ht="15" x14ac:dyDescent="0.25">
      <c r="BA42284" s="91" t="s">
        <v>46969</v>
      </c>
      <c r="BB42284" s="91" t="s">
        <v>1408</v>
      </c>
      <c r="BC42284" s="91" t="s">
        <v>46709</v>
      </c>
      <c r="BD42284" s="91"/>
    </row>
    <row r="42285" spans="53:56" ht="15" x14ac:dyDescent="0.25">
      <c r="BA42285" s="91" t="s">
        <v>46969</v>
      </c>
      <c r="BB42285" s="91" t="s">
        <v>1408</v>
      </c>
      <c r="BC42285" s="91" t="s">
        <v>46699</v>
      </c>
      <c r="BD42285" s="91"/>
    </row>
    <row r="42286" spans="53:56" ht="15" x14ac:dyDescent="0.25">
      <c r="BA42286" s="90" t="s">
        <v>46970</v>
      </c>
      <c r="BB42286" s="90" t="s">
        <v>1408</v>
      </c>
      <c r="BC42286" s="90" t="s">
        <v>46709</v>
      </c>
      <c r="BD42286" s="90"/>
    </row>
    <row r="42287" spans="53:56" ht="15" x14ac:dyDescent="0.25">
      <c r="BA42287" s="90" t="s">
        <v>46971</v>
      </c>
      <c r="BB42287" s="90" t="s">
        <v>1408</v>
      </c>
      <c r="BC42287" s="90" t="s">
        <v>46709</v>
      </c>
      <c r="BD42287" s="90"/>
    </row>
    <row r="42288" spans="53:56" ht="15" x14ac:dyDescent="0.25">
      <c r="BA42288" s="91" t="s">
        <v>46972</v>
      </c>
      <c r="BB42288" s="91" t="s">
        <v>1408</v>
      </c>
      <c r="BC42288" s="91" t="s">
        <v>46709</v>
      </c>
      <c r="BD42288" s="91"/>
    </row>
    <row r="42289" spans="53:56" ht="15" x14ac:dyDescent="0.25">
      <c r="BA42289" s="90" t="s">
        <v>46973</v>
      </c>
      <c r="BB42289" s="90" t="s">
        <v>1408</v>
      </c>
      <c r="BC42289" s="90" t="s">
        <v>46935</v>
      </c>
      <c r="BD42289" s="90"/>
    </row>
    <row r="42290" spans="53:56" ht="15" x14ac:dyDescent="0.25">
      <c r="BA42290" s="91" t="s">
        <v>46974</v>
      </c>
      <c r="BB42290" s="91" t="s">
        <v>1408</v>
      </c>
      <c r="BC42290" s="91" t="s">
        <v>46709</v>
      </c>
      <c r="BD42290" s="91"/>
    </row>
    <row r="42291" spans="53:56" ht="15" x14ac:dyDescent="0.25">
      <c r="BA42291" s="91" t="s">
        <v>46975</v>
      </c>
      <c r="BB42291" s="91" t="s">
        <v>1408</v>
      </c>
      <c r="BC42291" s="91" t="s">
        <v>46709</v>
      </c>
      <c r="BD42291" s="91"/>
    </row>
    <row r="42292" spans="53:56" ht="15" x14ac:dyDescent="0.25">
      <c r="BA42292" s="90" t="s">
        <v>46976</v>
      </c>
      <c r="BB42292" s="90" t="s">
        <v>1408</v>
      </c>
      <c r="BC42292" s="90" t="s">
        <v>46935</v>
      </c>
      <c r="BD42292" s="90"/>
    </row>
    <row r="42293" spans="53:56" ht="15" x14ac:dyDescent="0.25">
      <c r="BA42293" s="91" t="s">
        <v>46977</v>
      </c>
      <c r="BB42293" s="91" t="s">
        <v>1408</v>
      </c>
      <c r="BC42293" s="91" t="s">
        <v>46699</v>
      </c>
      <c r="BD42293" s="91"/>
    </row>
    <row r="42294" spans="53:56" ht="15" x14ac:dyDescent="0.25">
      <c r="BA42294" s="90" t="s">
        <v>46978</v>
      </c>
      <c r="BB42294" s="90" t="s">
        <v>1408</v>
      </c>
      <c r="BC42294" s="90" t="s">
        <v>46709</v>
      </c>
      <c r="BD42294" s="90"/>
    </row>
    <row r="42295" spans="53:56" ht="15" x14ac:dyDescent="0.25">
      <c r="BA42295" s="90" t="s">
        <v>46979</v>
      </c>
      <c r="BB42295" s="90" t="s">
        <v>1408</v>
      </c>
      <c r="BC42295" s="90" t="s">
        <v>46709</v>
      </c>
      <c r="BD42295" s="90"/>
    </row>
    <row r="42296" spans="53:56" ht="15" x14ac:dyDescent="0.25">
      <c r="BA42296" s="91" t="s">
        <v>46980</v>
      </c>
      <c r="BB42296" s="91" t="s">
        <v>1408</v>
      </c>
      <c r="BC42296" s="91" t="s">
        <v>46916</v>
      </c>
      <c r="BD42296" s="91"/>
    </row>
    <row r="42297" spans="53:56" ht="15" x14ac:dyDescent="0.25">
      <c r="BA42297" s="90" t="s">
        <v>46981</v>
      </c>
      <c r="BB42297" s="90" t="s">
        <v>1408</v>
      </c>
      <c r="BC42297" s="90" t="s">
        <v>46699</v>
      </c>
      <c r="BD42297" s="90"/>
    </row>
    <row r="42298" spans="53:56" ht="15" x14ac:dyDescent="0.25">
      <c r="BA42298" s="91" t="s">
        <v>46982</v>
      </c>
      <c r="BB42298" s="91" t="s">
        <v>1408</v>
      </c>
      <c r="BC42298" s="91" t="s">
        <v>46699</v>
      </c>
      <c r="BD42298" s="91"/>
    </row>
    <row r="42299" spans="53:56" ht="15" x14ac:dyDescent="0.25">
      <c r="BA42299" s="91" t="s">
        <v>46983</v>
      </c>
      <c r="BB42299" s="91" t="s">
        <v>1408</v>
      </c>
      <c r="BC42299" s="91" t="s">
        <v>46709</v>
      </c>
      <c r="BD42299" s="91"/>
    </row>
    <row r="42300" spans="53:56" ht="15" x14ac:dyDescent="0.25">
      <c r="BA42300" s="90" t="s">
        <v>46984</v>
      </c>
      <c r="BB42300" s="90" t="s">
        <v>1408</v>
      </c>
      <c r="BC42300" s="90" t="s">
        <v>46709</v>
      </c>
      <c r="BD42300" s="90"/>
    </row>
    <row r="42301" spans="53:56" ht="15" x14ac:dyDescent="0.25">
      <c r="BA42301" s="91" t="s">
        <v>46985</v>
      </c>
      <c r="BB42301" s="91" t="s">
        <v>1408</v>
      </c>
      <c r="BC42301" s="91" t="s">
        <v>46709</v>
      </c>
      <c r="BD42301" s="91"/>
    </row>
    <row r="42302" spans="53:56" ht="15" x14ac:dyDescent="0.25">
      <c r="BA42302" s="90" t="s">
        <v>46986</v>
      </c>
      <c r="BB42302" s="90" t="s">
        <v>1408</v>
      </c>
      <c r="BC42302" s="90" t="s">
        <v>46709</v>
      </c>
      <c r="BD42302" s="90"/>
    </row>
    <row r="42303" spans="53:56" ht="15" x14ac:dyDescent="0.25">
      <c r="BA42303" s="90" t="s">
        <v>46987</v>
      </c>
      <c r="BB42303" s="90" t="s">
        <v>1408</v>
      </c>
      <c r="BC42303" s="90" t="s">
        <v>46709</v>
      </c>
      <c r="BD42303" s="90"/>
    </row>
    <row r="42304" spans="53:56" ht="15" x14ac:dyDescent="0.25">
      <c r="BA42304" s="91" t="s">
        <v>46988</v>
      </c>
      <c r="BB42304" s="91" t="s">
        <v>1408</v>
      </c>
      <c r="BC42304" s="91" t="s">
        <v>46709</v>
      </c>
      <c r="BD42304" s="91"/>
    </row>
    <row r="42305" spans="53:56" ht="15" x14ac:dyDescent="0.25">
      <c r="BA42305" s="90" t="s">
        <v>46989</v>
      </c>
      <c r="BB42305" s="90" t="s">
        <v>1408</v>
      </c>
      <c r="BC42305" s="90" t="s">
        <v>46709</v>
      </c>
      <c r="BD42305" s="90"/>
    </row>
    <row r="42306" spans="53:56" ht="15" x14ac:dyDescent="0.25">
      <c r="BA42306" s="91" t="s">
        <v>46990</v>
      </c>
      <c r="BB42306" s="91" t="s">
        <v>1408</v>
      </c>
      <c r="BC42306" s="91" t="s">
        <v>46709</v>
      </c>
      <c r="BD42306" s="91"/>
    </row>
    <row r="42307" spans="53:56" ht="15" x14ac:dyDescent="0.25">
      <c r="BA42307" s="91" t="s">
        <v>46991</v>
      </c>
      <c r="BB42307" s="91" t="s">
        <v>1408</v>
      </c>
      <c r="BC42307" s="91" t="s">
        <v>46709</v>
      </c>
      <c r="BD42307" s="91"/>
    </row>
    <row r="42308" spans="53:56" ht="15" x14ac:dyDescent="0.25">
      <c r="BA42308" s="91" t="s">
        <v>46992</v>
      </c>
      <c r="BB42308" s="91" t="s">
        <v>1408</v>
      </c>
      <c r="BC42308" s="91" t="s">
        <v>46709</v>
      </c>
      <c r="BD42308" s="91"/>
    </row>
    <row r="42309" spans="53:56" ht="15" x14ac:dyDescent="0.25">
      <c r="BA42309" s="91" t="s">
        <v>46993</v>
      </c>
      <c r="BB42309" s="91" t="s">
        <v>1408</v>
      </c>
      <c r="BC42309" s="91" t="s">
        <v>46709</v>
      </c>
      <c r="BD42309" s="91"/>
    </row>
    <row r="42310" spans="53:56" ht="15" x14ac:dyDescent="0.25">
      <c r="BA42310" s="90" t="s">
        <v>46994</v>
      </c>
      <c r="BB42310" s="90" t="s">
        <v>1408</v>
      </c>
      <c r="BC42310" s="90" t="s">
        <v>46709</v>
      </c>
      <c r="BD42310" s="90"/>
    </row>
    <row r="42311" spans="53:56" ht="15" x14ac:dyDescent="0.25">
      <c r="BA42311" s="90" t="s">
        <v>46995</v>
      </c>
      <c r="BB42311" s="90" t="s">
        <v>1408</v>
      </c>
      <c r="BC42311" s="90" t="s">
        <v>46709</v>
      </c>
      <c r="BD42311" s="90"/>
    </row>
    <row r="42312" spans="53:56" ht="15" x14ac:dyDescent="0.25">
      <c r="BA42312" s="91" t="s">
        <v>46996</v>
      </c>
      <c r="BB42312" s="91" t="s">
        <v>1408</v>
      </c>
      <c r="BC42312" s="91" t="s">
        <v>46709</v>
      </c>
      <c r="BD42312" s="91"/>
    </row>
    <row r="42313" spans="53:56" ht="15" x14ac:dyDescent="0.25">
      <c r="BA42313" s="90" t="s">
        <v>46997</v>
      </c>
      <c r="BB42313" s="90" t="s">
        <v>1408</v>
      </c>
      <c r="BC42313" s="90" t="s">
        <v>46709</v>
      </c>
      <c r="BD42313" s="90"/>
    </row>
    <row r="42314" spans="53:56" ht="15" x14ac:dyDescent="0.25">
      <c r="BA42314" s="91" t="s">
        <v>46998</v>
      </c>
      <c r="BB42314" s="91" t="s">
        <v>1408</v>
      </c>
      <c r="BC42314" s="91" t="s">
        <v>46709</v>
      </c>
      <c r="BD42314" s="91"/>
    </row>
    <row r="42315" spans="53:56" ht="15" x14ac:dyDescent="0.25">
      <c r="BA42315" s="90" t="s">
        <v>46999</v>
      </c>
      <c r="BB42315" s="90" t="s">
        <v>1408</v>
      </c>
      <c r="BC42315" s="90" t="s">
        <v>46709</v>
      </c>
      <c r="BD42315" s="90"/>
    </row>
    <row r="42316" spans="53:56" ht="15" x14ac:dyDescent="0.25">
      <c r="BA42316" s="91" t="s">
        <v>47000</v>
      </c>
      <c r="BB42316" s="91" t="s">
        <v>1408</v>
      </c>
      <c r="BC42316" s="91" t="s">
        <v>46709</v>
      </c>
      <c r="BD42316" s="91"/>
    </row>
    <row r="42317" spans="53:56" ht="15" x14ac:dyDescent="0.25">
      <c r="BA42317" s="91" t="s">
        <v>47001</v>
      </c>
      <c r="BB42317" s="91" t="s">
        <v>1408</v>
      </c>
      <c r="BC42317" s="91" t="s">
        <v>46709</v>
      </c>
      <c r="BD42317" s="91"/>
    </row>
    <row r="42318" spans="53:56" ht="15" x14ac:dyDescent="0.25">
      <c r="BA42318" s="90" t="s">
        <v>47002</v>
      </c>
      <c r="BB42318" s="90" t="s">
        <v>1408</v>
      </c>
      <c r="BC42318" s="90" t="s">
        <v>46709</v>
      </c>
      <c r="BD42318" s="90"/>
    </row>
    <row r="42319" spans="53:56" ht="15" x14ac:dyDescent="0.25">
      <c r="BA42319" s="91" t="s">
        <v>47003</v>
      </c>
      <c r="BB42319" s="91" t="s">
        <v>1408</v>
      </c>
      <c r="BC42319" s="91" t="s">
        <v>46709</v>
      </c>
      <c r="BD42319" s="91"/>
    </row>
    <row r="42320" spans="53:56" ht="15" x14ac:dyDescent="0.25">
      <c r="BA42320" s="90" t="s">
        <v>47004</v>
      </c>
      <c r="BB42320" s="90" t="s">
        <v>1408</v>
      </c>
      <c r="BC42320" s="90" t="s">
        <v>46709</v>
      </c>
      <c r="BD42320" s="90"/>
    </row>
    <row r="42321" spans="53:56" ht="15" x14ac:dyDescent="0.25">
      <c r="BA42321" s="90" t="s">
        <v>47005</v>
      </c>
      <c r="BB42321" s="90" t="s">
        <v>1408</v>
      </c>
      <c r="BC42321" s="90" t="s">
        <v>46709</v>
      </c>
      <c r="BD42321" s="90"/>
    </row>
    <row r="42322" spans="53:56" ht="15" x14ac:dyDescent="0.25">
      <c r="BA42322" s="90" t="s">
        <v>47006</v>
      </c>
      <c r="BB42322" s="90" t="s">
        <v>1408</v>
      </c>
      <c r="BC42322" s="90" t="s">
        <v>46709</v>
      </c>
      <c r="BD42322" s="90"/>
    </row>
    <row r="42323" spans="53:56" ht="15" x14ac:dyDescent="0.25">
      <c r="BA42323" s="91" t="s">
        <v>47007</v>
      </c>
      <c r="BB42323" s="91" t="s">
        <v>1408</v>
      </c>
      <c r="BC42323" s="91" t="s">
        <v>46709</v>
      </c>
      <c r="BD42323" s="91"/>
    </row>
    <row r="42324" spans="53:56" ht="15" x14ac:dyDescent="0.25">
      <c r="BA42324" s="90" t="s">
        <v>47008</v>
      </c>
      <c r="BB42324" s="90" t="s">
        <v>1408</v>
      </c>
      <c r="BC42324" s="90" t="s">
        <v>46709</v>
      </c>
      <c r="BD42324" s="90"/>
    </row>
    <row r="42325" spans="53:56" ht="15" x14ac:dyDescent="0.25">
      <c r="BA42325" s="91" t="s">
        <v>47009</v>
      </c>
      <c r="BB42325" s="91" t="s">
        <v>1408</v>
      </c>
      <c r="BC42325" s="91" t="s">
        <v>46709</v>
      </c>
      <c r="BD42325" s="91"/>
    </row>
    <row r="42326" spans="53:56" ht="15" x14ac:dyDescent="0.25">
      <c r="BA42326" s="91" t="s">
        <v>47010</v>
      </c>
      <c r="BB42326" s="91" t="s">
        <v>1408</v>
      </c>
      <c r="BC42326" s="91" t="s">
        <v>46709</v>
      </c>
      <c r="BD42326" s="91"/>
    </row>
    <row r="42327" spans="53:56" ht="15" x14ac:dyDescent="0.25">
      <c r="BA42327" s="90" t="s">
        <v>47011</v>
      </c>
      <c r="BB42327" s="90" t="s">
        <v>1408</v>
      </c>
      <c r="BC42327" s="90" t="s">
        <v>46709</v>
      </c>
      <c r="BD42327" s="90"/>
    </row>
    <row r="42328" spans="53:56" ht="15" x14ac:dyDescent="0.25">
      <c r="BA42328" s="90" t="s">
        <v>47012</v>
      </c>
      <c r="BB42328" s="90" t="s">
        <v>1408</v>
      </c>
      <c r="BC42328" s="90" t="s">
        <v>46709</v>
      </c>
      <c r="BD42328" s="90"/>
    </row>
    <row r="42329" spans="53:56" ht="15" x14ac:dyDescent="0.25">
      <c r="BA42329" s="91" t="s">
        <v>47013</v>
      </c>
      <c r="BB42329" s="91" t="s">
        <v>1408</v>
      </c>
      <c r="BC42329" s="91" t="s">
        <v>46709</v>
      </c>
      <c r="BD42329" s="91"/>
    </row>
    <row r="42330" spans="53:56" ht="15" x14ac:dyDescent="0.25">
      <c r="BA42330" s="90" t="s">
        <v>47014</v>
      </c>
      <c r="BB42330" s="90" t="s">
        <v>1408</v>
      </c>
      <c r="BC42330" s="90" t="s">
        <v>46709</v>
      </c>
      <c r="BD42330" s="90"/>
    </row>
    <row r="42331" spans="53:56" ht="15" x14ac:dyDescent="0.25">
      <c r="BA42331" s="90" t="s">
        <v>47015</v>
      </c>
      <c r="BB42331" s="90" t="s">
        <v>1408</v>
      </c>
      <c r="BC42331" s="90" t="s">
        <v>46709</v>
      </c>
      <c r="BD42331" s="90"/>
    </row>
    <row r="42332" spans="53:56" ht="15" x14ac:dyDescent="0.25">
      <c r="BA42332" s="91" t="s">
        <v>47016</v>
      </c>
      <c r="BB42332" s="91" t="s">
        <v>1408</v>
      </c>
      <c r="BC42332" s="91" t="s">
        <v>46709</v>
      </c>
      <c r="BD42332" s="91"/>
    </row>
    <row r="42333" spans="53:56" ht="15" x14ac:dyDescent="0.25">
      <c r="BA42333" s="90" t="s">
        <v>47017</v>
      </c>
      <c r="BB42333" s="90" t="s">
        <v>1408</v>
      </c>
      <c r="BC42333" s="90" t="s">
        <v>46709</v>
      </c>
      <c r="BD42333" s="90"/>
    </row>
    <row r="42334" spans="53:56" ht="15" x14ac:dyDescent="0.25">
      <c r="BA42334" s="91" t="s">
        <v>47018</v>
      </c>
      <c r="BB42334" s="91" t="s">
        <v>1408</v>
      </c>
      <c r="BC42334" s="91" t="s">
        <v>46709</v>
      </c>
      <c r="BD42334" s="91"/>
    </row>
    <row r="42335" spans="53:56" ht="15" x14ac:dyDescent="0.25">
      <c r="BA42335" s="90" t="s">
        <v>47019</v>
      </c>
      <c r="BB42335" s="90" t="s">
        <v>1408</v>
      </c>
      <c r="BC42335" s="90" t="s">
        <v>46709</v>
      </c>
      <c r="BD42335" s="90"/>
    </row>
    <row r="42336" spans="53:56" ht="15" x14ac:dyDescent="0.25">
      <c r="BA42336" s="91" t="s">
        <v>47020</v>
      </c>
      <c r="BB42336" s="91" t="s">
        <v>1408</v>
      </c>
      <c r="BC42336" s="91" t="s">
        <v>46709</v>
      </c>
      <c r="BD42336" s="91"/>
    </row>
    <row r="42337" spans="53:56" ht="15" x14ac:dyDescent="0.25">
      <c r="BA42337" s="90" t="s">
        <v>47021</v>
      </c>
      <c r="BB42337" s="90" t="s">
        <v>1408</v>
      </c>
      <c r="BC42337" s="90" t="s">
        <v>46709</v>
      </c>
      <c r="BD42337" s="90"/>
    </row>
    <row r="42338" spans="53:56" ht="15" x14ac:dyDescent="0.25">
      <c r="BA42338" s="91" t="s">
        <v>47022</v>
      </c>
      <c r="BB42338" s="91" t="s">
        <v>1408</v>
      </c>
      <c r="BC42338" s="91" t="s">
        <v>46709</v>
      </c>
      <c r="BD42338" s="91"/>
    </row>
    <row r="42339" spans="53:56" ht="15" x14ac:dyDescent="0.25">
      <c r="BA42339" s="90" t="s">
        <v>47023</v>
      </c>
      <c r="BB42339" s="90" t="s">
        <v>1408</v>
      </c>
      <c r="BC42339" s="90" t="s">
        <v>46709</v>
      </c>
      <c r="BD42339" s="90"/>
    </row>
    <row r="42340" spans="53:56" ht="15" x14ac:dyDescent="0.25">
      <c r="BA42340" s="91" t="s">
        <v>47024</v>
      </c>
      <c r="BB42340" s="91" t="s">
        <v>1408</v>
      </c>
      <c r="BC42340" s="91" t="s">
        <v>46709</v>
      </c>
      <c r="BD42340" s="91"/>
    </row>
    <row r="42341" spans="53:56" ht="15" x14ac:dyDescent="0.25">
      <c r="BA42341" s="90" t="s">
        <v>47025</v>
      </c>
      <c r="BB42341" s="90" t="s">
        <v>1408</v>
      </c>
      <c r="BC42341" s="90" t="s">
        <v>46709</v>
      </c>
      <c r="BD42341" s="90"/>
    </row>
    <row r="42342" spans="53:56" ht="15" x14ac:dyDescent="0.25">
      <c r="BA42342" s="91" t="s">
        <v>47026</v>
      </c>
      <c r="BB42342" s="91" t="s">
        <v>1408</v>
      </c>
      <c r="BC42342" s="91" t="s">
        <v>46709</v>
      </c>
      <c r="BD42342" s="91"/>
    </row>
    <row r="42343" spans="53:56" ht="15" x14ac:dyDescent="0.25">
      <c r="BA42343" s="90" t="s">
        <v>47027</v>
      </c>
      <c r="BB42343" s="90" t="s">
        <v>1408</v>
      </c>
      <c r="BC42343" s="90" t="s">
        <v>46709</v>
      </c>
      <c r="BD42343" s="90"/>
    </row>
    <row r="42344" spans="53:56" ht="15" x14ac:dyDescent="0.25">
      <c r="BA42344" s="91" t="s">
        <v>47028</v>
      </c>
      <c r="BB42344" s="91" t="s">
        <v>1408</v>
      </c>
      <c r="BC42344" s="91" t="s">
        <v>46709</v>
      </c>
      <c r="BD42344" s="91"/>
    </row>
    <row r="42345" spans="53:56" ht="15" x14ac:dyDescent="0.25">
      <c r="BA42345" s="90" t="s">
        <v>47029</v>
      </c>
      <c r="BB42345" s="90" t="s">
        <v>1408</v>
      </c>
      <c r="BC42345" s="90" t="s">
        <v>46709</v>
      </c>
      <c r="BD42345" s="90"/>
    </row>
    <row r="42346" spans="53:56" ht="15" x14ac:dyDescent="0.25">
      <c r="BA42346" s="91" t="s">
        <v>47030</v>
      </c>
      <c r="BB42346" s="91" t="s">
        <v>1408</v>
      </c>
      <c r="BC42346" s="91" t="s">
        <v>46709</v>
      </c>
      <c r="BD42346" s="91"/>
    </row>
    <row r="42347" spans="53:56" ht="15" x14ac:dyDescent="0.25">
      <c r="BA42347" s="90" t="s">
        <v>47031</v>
      </c>
      <c r="BB42347" s="90" t="s">
        <v>1408</v>
      </c>
      <c r="BC42347" s="90" t="s">
        <v>46709</v>
      </c>
      <c r="BD42347" s="90"/>
    </row>
    <row r="42348" spans="53:56" ht="15" x14ac:dyDescent="0.25">
      <c r="BA42348" s="91" t="s">
        <v>47032</v>
      </c>
      <c r="BB42348" s="91" t="s">
        <v>1408</v>
      </c>
      <c r="BC42348" s="91" t="s">
        <v>46709</v>
      </c>
      <c r="BD42348" s="91"/>
    </row>
    <row r="42349" spans="53:56" ht="15" x14ac:dyDescent="0.25">
      <c r="BA42349" s="90" t="s">
        <v>47033</v>
      </c>
      <c r="BB42349" s="90" t="s">
        <v>1408</v>
      </c>
      <c r="BC42349" s="90" t="s">
        <v>46709</v>
      </c>
      <c r="BD42349" s="90"/>
    </row>
    <row r="42350" spans="53:56" ht="15" x14ac:dyDescent="0.25">
      <c r="BA42350" s="91" t="s">
        <v>47034</v>
      </c>
      <c r="BB42350" s="91" t="s">
        <v>1408</v>
      </c>
      <c r="BC42350" s="91" t="s">
        <v>46709</v>
      </c>
      <c r="BD42350" s="91"/>
    </row>
    <row r="42351" spans="53:56" ht="15" x14ac:dyDescent="0.25">
      <c r="BA42351" s="90" t="s">
        <v>47035</v>
      </c>
      <c r="BB42351" s="90" t="s">
        <v>1408</v>
      </c>
      <c r="BC42351" s="90" t="s">
        <v>46709</v>
      </c>
      <c r="BD42351" s="90"/>
    </row>
    <row r="42352" spans="53:56" ht="15" x14ac:dyDescent="0.25">
      <c r="BA42352" s="90" t="s">
        <v>47036</v>
      </c>
      <c r="BB42352" s="90" t="s">
        <v>1408</v>
      </c>
      <c r="BC42352" s="90" t="s">
        <v>46709</v>
      </c>
      <c r="BD42352" s="90"/>
    </row>
    <row r="42353" spans="53:56" ht="15" x14ac:dyDescent="0.25">
      <c r="BA42353" s="90" t="s">
        <v>47037</v>
      </c>
      <c r="BB42353" s="90" t="s">
        <v>1408</v>
      </c>
      <c r="BC42353" s="90" t="s">
        <v>46709</v>
      </c>
      <c r="BD42353" s="90"/>
    </row>
    <row r="42354" spans="53:56" ht="15" x14ac:dyDescent="0.25">
      <c r="BA42354" s="91" t="s">
        <v>47038</v>
      </c>
      <c r="BB42354" s="91" t="s">
        <v>1408</v>
      </c>
      <c r="BC42354" s="91" t="s">
        <v>46709</v>
      </c>
      <c r="BD42354" s="91"/>
    </row>
    <row r="42355" spans="53:56" ht="15" x14ac:dyDescent="0.25">
      <c r="BA42355" s="90" t="s">
        <v>47039</v>
      </c>
      <c r="BB42355" s="90" t="s">
        <v>1408</v>
      </c>
      <c r="BC42355" s="90" t="s">
        <v>46709</v>
      </c>
      <c r="BD42355" s="90"/>
    </row>
    <row r="42356" spans="53:56" ht="15" x14ac:dyDescent="0.25">
      <c r="BA42356" s="91" t="s">
        <v>47040</v>
      </c>
      <c r="BB42356" s="91" t="s">
        <v>1408</v>
      </c>
      <c r="BC42356" s="91" t="s">
        <v>46709</v>
      </c>
      <c r="BD42356" s="91"/>
    </row>
    <row r="42357" spans="53:56" ht="15" x14ac:dyDescent="0.25">
      <c r="BA42357" s="90" t="s">
        <v>47041</v>
      </c>
      <c r="BB42357" s="90" t="s">
        <v>1408</v>
      </c>
      <c r="BC42357" s="90" t="s">
        <v>46709</v>
      </c>
      <c r="BD42357" s="90"/>
    </row>
    <row r="42358" spans="53:56" ht="15" x14ac:dyDescent="0.25">
      <c r="BA42358" s="91" t="s">
        <v>47042</v>
      </c>
      <c r="BB42358" s="91" t="s">
        <v>1408</v>
      </c>
      <c r="BC42358" s="91" t="s">
        <v>46709</v>
      </c>
      <c r="BD42358" s="91"/>
    </row>
    <row r="42359" spans="53:56" ht="15" x14ac:dyDescent="0.25">
      <c r="BA42359" s="90" t="s">
        <v>47043</v>
      </c>
      <c r="BB42359" s="90" t="s">
        <v>1408</v>
      </c>
      <c r="BC42359" s="90" t="s">
        <v>46709</v>
      </c>
      <c r="BD42359" s="90"/>
    </row>
    <row r="42360" spans="53:56" ht="15" x14ac:dyDescent="0.25">
      <c r="BA42360" s="91" t="s">
        <v>47044</v>
      </c>
      <c r="BB42360" s="91" t="s">
        <v>1408</v>
      </c>
      <c r="BC42360" s="91" t="s">
        <v>46709</v>
      </c>
      <c r="BD42360" s="91"/>
    </row>
    <row r="42361" spans="53:56" ht="15" x14ac:dyDescent="0.25">
      <c r="BA42361" s="90" t="s">
        <v>47045</v>
      </c>
      <c r="BB42361" s="90" t="s">
        <v>1408</v>
      </c>
      <c r="BC42361" s="90" t="s">
        <v>46709</v>
      </c>
      <c r="BD42361" s="90"/>
    </row>
    <row r="42362" spans="53:56" ht="15" x14ac:dyDescent="0.25">
      <c r="BA42362" s="91" t="s">
        <v>47046</v>
      </c>
      <c r="BB42362" s="91" t="s">
        <v>1408</v>
      </c>
      <c r="BC42362" s="91" t="s">
        <v>46819</v>
      </c>
      <c r="BD42362" s="91"/>
    </row>
    <row r="42363" spans="53:56" ht="15" x14ac:dyDescent="0.25">
      <c r="BA42363" s="90" t="s">
        <v>47047</v>
      </c>
      <c r="BB42363" s="90" t="s">
        <v>1408</v>
      </c>
      <c r="BC42363" s="90" t="s">
        <v>46819</v>
      </c>
      <c r="BD42363" s="90"/>
    </row>
    <row r="42364" spans="53:56" ht="15" x14ac:dyDescent="0.25">
      <c r="BA42364" s="91" t="s">
        <v>47048</v>
      </c>
      <c r="BB42364" s="91" t="s">
        <v>1408</v>
      </c>
      <c r="BC42364" s="91" t="s">
        <v>46819</v>
      </c>
      <c r="BD42364" s="91"/>
    </row>
    <row r="42365" spans="53:56" ht="15" x14ac:dyDescent="0.25">
      <c r="BA42365" s="90" t="s">
        <v>47049</v>
      </c>
      <c r="BB42365" s="90" t="s">
        <v>1408</v>
      </c>
      <c r="BC42365" s="90" t="s">
        <v>46819</v>
      </c>
      <c r="BD42365" s="90"/>
    </row>
    <row r="42366" spans="53:56" ht="15" x14ac:dyDescent="0.25">
      <c r="BA42366" s="91" t="s">
        <v>47050</v>
      </c>
      <c r="BB42366" s="91" t="s">
        <v>1408</v>
      </c>
      <c r="BC42366" s="91" t="s">
        <v>46819</v>
      </c>
      <c r="BD42366" s="91"/>
    </row>
    <row r="42367" spans="53:56" ht="15" x14ac:dyDescent="0.25">
      <c r="BA42367" s="90" t="s">
        <v>47051</v>
      </c>
      <c r="BB42367" s="90" t="s">
        <v>1408</v>
      </c>
      <c r="BC42367" s="90" t="s">
        <v>46819</v>
      </c>
      <c r="BD42367" s="90"/>
    </row>
    <row r="42368" spans="53:56" ht="15" x14ac:dyDescent="0.25">
      <c r="BA42368" s="91" t="s">
        <v>47052</v>
      </c>
      <c r="BB42368" s="91" t="s">
        <v>1408</v>
      </c>
      <c r="BC42368" s="91" t="s">
        <v>46819</v>
      </c>
      <c r="BD42368" s="91"/>
    </row>
    <row r="42369" spans="53:56" ht="15" x14ac:dyDescent="0.25">
      <c r="BA42369" s="90" t="s">
        <v>47053</v>
      </c>
      <c r="BB42369" s="90" t="s">
        <v>1408</v>
      </c>
      <c r="BC42369" s="90" t="s">
        <v>46819</v>
      </c>
      <c r="BD42369" s="90"/>
    </row>
    <row r="42370" spans="53:56" ht="15" x14ac:dyDescent="0.25">
      <c r="BA42370" s="91" t="s">
        <v>47054</v>
      </c>
      <c r="BB42370" s="91" t="s">
        <v>1408</v>
      </c>
      <c r="BC42370" s="91" t="s">
        <v>46819</v>
      </c>
      <c r="BD42370" s="91"/>
    </row>
    <row r="42371" spans="53:56" ht="15" x14ac:dyDescent="0.25">
      <c r="BA42371" s="90" t="s">
        <v>47055</v>
      </c>
      <c r="BB42371" s="90" t="s">
        <v>1408</v>
      </c>
      <c r="BC42371" s="90" t="s">
        <v>46819</v>
      </c>
      <c r="BD42371" s="90"/>
    </row>
    <row r="42372" spans="53:56" ht="15" x14ac:dyDescent="0.25">
      <c r="BA42372" s="91" t="s">
        <v>47056</v>
      </c>
      <c r="BB42372" s="91" t="s">
        <v>1408</v>
      </c>
      <c r="BC42372" s="91" t="s">
        <v>46819</v>
      </c>
      <c r="BD42372" s="91"/>
    </row>
    <row r="42373" spans="53:56" ht="15" x14ac:dyDescent="0.25">
      <c r="BA42373" s="90" t="s">
        <v>47057</v>
      </c>
      <c r="BB42373" s="90" t="s">
        <v>1408</v>
      </c>
      <c r="BC42373" s="90" t="s">
        <v>46819</v>
      </c>
      <c r="BD42373" s="90"/>
    </row>
    <row r="42374" spans="53:56" ht="15" x14ac:dyDescent="0.25">
      <c r="BA42374" s="91" t="s">
        <v>47058</v>
      </c>
      <c r="BB42374" s="91" t="s">
        <v>1408</v>
      </c>
      <c r="BC42374" s="91" t="s">
        <v>46819</v>
      </c>
      <c r="BD42374" s="91"/>
    </row>
    <row r="42375" spans="53:56" ht="15" x14ac:dyDescent="0.25">
      <c r="BA42375" s="90" t="s">
        <v>47059</v>
      </c>
      <c r="BB42375" s="90" t="s">
        <v>1408</v>
      </c>
      <c r="BC42375" s="90" t="s">
        <v>46819</v>
      </c>
      <c r="BD42375" s="90"/>
    </row>
    <row r="42376" spans="53:56" ht="15" x14ac:dyDescent="0.25">
      <c r="BA42376" s="91" t="s">
        <v>47060</v>
      </c>
      <c r="BB42376" s="91" t="s">
        <v>1408</v>
      </c>
      <c r="BC42376" s="91" t="s">
        <v>46819</v>
      </c>
      <c r="BD42376" s="91"/>
    </row>
    <row r="42377" spans="53:56" ht="15" x14ac:dyDescent="0.25">
      <c r="BA42377" s="90" t="s">
        <v>47061</v>
      </c>
      <c r="BB42377" s="90" t="s">
        <v>1408</v>
      </c>
      <c r="BC42377" s="90" t="s">
        <v>46819</v>
      </c>
      <c r="BD42377" s="90"/>
    </row>
    <row r="42378" spans="53:56" ht="15" x14ac:dyDescent="0.25">
      <c r="BA42378" s="91" t="s">
        <v>47062</v>
      </c>
      <c r="BB42378" s="91" t="s">
        <v>1408</v>
      </c>
      <c r="BC42378" s="91" t="s">
        <v>46819</v>
      </c>
      <c r="BD42378" s="91"/>
    </row>
    <row r="42379" spans="53:56" ht="15" x14ac:dyDescent="0.25">
      <c r="BA42379" s="90" t="s">
        <v>47063</v>
      </c>
      <c r="BB42379" s="90" t="s">
        <v>1408</v>
      </c>
      <c r="BC42379" s="90" t="s">
        <v>46819</v>
      </c>
      <c r="BD42379" s="90"/>
    </row>
    <row r="42380" spans="53:56" ht="15" x14ac:dyDescent="0.25">
      <c r="BA42380" s="91" t="s">
        <v>47064</v>
      </c>
      <c r="BB42380" s="91" t="s">
        <v>1408</v>
      </c>
      <c r="BC42380" s="91" t="s">
        <v>46819</v>
      </c>
      <c r="BD42380" s="91"/>
    </row>
    <row r="42381" spans="53:56" ht="15" x14ac:dyDescent="0.25">
      <c r="BA42381" s="90" t="s">
        <v>47065</v>
      </c>
      <c r="BB42381" s="90" t="s">
        <v>1408</v>
      </c>
      <c r="BC42381" s="90" t="s">
        <v>46819</v>
      </c>
      <c r="BD42381" s="90"/>
    </row>
    <row r="42382" spans="53:56" ht="15" x14ac:dyDescent="0.25">
      <c r="BA42382" s="91" t="s">
        <v>47066</v>
      </c>
      <c r="BB42382" s="91" t="s">
        <v>1408</v>
      </c>
      <c r="BC42382" s="91" t="s">
        <v>46819</v>
      </c>
      <c r="BD42382" s="91"/>
    </row>
    <row r="42383" spans="53:56" ht="15" x14ac:dyDescent="0.25">
      <c r="BA42383" s="90" t="s">
        <v>47067</v>
      </c>
      <c r="BB42383" s="90" t="s">
        <v>1408</v>
      </c>
      <c r="BC42383" s="90" t="s">
        <v>46819</v>
      </c>
      <c r="BD42383" s="90"/>
    </row>
    <row r="42384" spans="53:56" ht="15" x14ac:dyDescent="0.25">
      <c r="BA42384" s="91" t="s">
        <v>47068</v>
      </c>
      <c r="BB42384" s="91" t="s">
        <v>1408</v>
      </c>
      <c r="BC42384" s="91" t="s">
        <v>46819</v>
      </c>
      <c r="BD42384" s="91"/>
    </row>
    <row r="42385" spans="53:56" ht="15" x14ac:dyDescent="0.25">
      <c r="BA42385" s="90" t="s">
        <v>47069</v>
      </c>
      <c r="BB42385" s="90" t="s">
        <v>1408</v>
      </c>
      <c r="BC42385" s="90" t="s">
        <v>46819</v>
      </c>
      <c r="BD42385" s="90"/>
    </row>
    <row r="42386" spans="53:56" ht="15" x14ac:dyDescent="0.25">
      <c r="BA42386" s="91" t="s">
        <v>47070</v>
      </c>
      <c r="BB42386" s="91" t="s">
        <v>1408</v>
      </c>
      <c r="BC42386" s="91" t="s">
        <v>46819</v>
      </c>
      <c r="BD42386" s="91"/>
    </row>
    <row r="42387" spans="53:56" ht="15" x14ac:dyDescent="0.25">
      <c r="BA42387" s="90" t="s">
        <v>47071</v>
      </c>
      <c r="BB42387" s="90" t="s">
        <v>1408</v>
      </c>
      <c r="BC42387" s="90" t="s">
        <v>46819</v>
      </c>
      <c r="BD42387" s="90"/>
    </row>
    <row r="42388" spans="53:56" ht="15" x14ac:dyDescent="0.25">
      <c r="BA42388" s="91" t="s">
        <v>47072</v>
      </c>
      <c r="BB42388" s="91" t="s">
        <v>1408</v>
      </c>
      <c r="BC42388" s="91" t="s">
        <v>46819</v>
      </c>
      <c r="BD42388" s="91"/>
    </row>
    <row r="42389" spans="53:56" ht="15" x14ac:dyDescent="0.25">
      <c r="BA42389" s="90" t="s">
        <v>47073</v>
      </c>
      <c r="BB42389" s="90" t="s">
        <v>1408</v>
      </c>
      <c r="BC42389" s="90" t="s">
        <v>46819</v>
      </c>
      <c r="BD42389" s="90"/>
    </row>
    <row r="42390" spans="53:56" ht="15" x14ac:dyDescent="0.25">
      <c r="BA42390" s="90" t="s">
        <v>47074</v>
      </c>
      <c r="BB42390" s="90" t="s">
        <v>1408</v>
      </c>
      <c r="BC42390" s="90" t="s">
        <v>46819</v>
      </c>
      <c r="BD42390" s="90"/>
    </row>
    <row r="42391" spans="53:56" ht="15" x14ac:dyDescent="0.25">
      <c r="BA42391" s="91" t="s">
        <v>47075</v>
      </c>
      <c r="BB42391" s="91" t="s">
        <v>1408</v>
      </c>
      <c r="BC42391" s="91" t="s">
        <v>46819</v>
      </c>
      <c r="BD42391" s="91"/>
    </row>
    <row r="42392" spans="53:56" ht="15" x14ac:dyDescent="0.25">
      <c r="BA42392" s="90" t="s">
        <v>47076</v>
      </c>
      <c r="BB42392" s="90" t="s">
        <v>1408</v>
      </c>
      <c r="BC42392" s="90" t="s">
        <v>46819</v>
      </c>
      <c r="BD42392" s="90"/>
    </row>
    <row r="42393" spans="53:56" ht="15" x14ac:dyDescent="0.25">
      <c r="BA42393" s="91" t="s">
        <v>47077</v>
      </c>
      <c r="BB42393" s="91" t="s">
        <v>1408</v>
      </c>
      <c r="BC42393" s="91" t="s">
        <v>46819</v>
      </c>
      <c r="BD42393" s="91"/>
    </row>
    <row r="42394" spans="53:56" ht="15" x14ac:dyDescent="0.25">
      <c r="BA42394" s="90" t="s">
        <v>47078</v>
      </c>
      <c r="BB42394" s="90" t="s">
        <v>1408</v>
      </c>
      <c r="BC42394" s="90" t="s">
        <v>47079</v>
      </c>
      <c r="BD42394" s="90"/>
    </row>
    <row r="42395" spans="53:56" ht="15" x14ac:dyDescent="0.25">
      <c r="BA42395" s="91" t="s">
        <v>47080</v>
      </c>
      <c r="BB42395" s="91" t="s">
        <v>1408</v>
      </c>
      <c r="BC42395" s="91" t="s">
        <v>47079</v>
      </c>
      <c r="BD42395" s="91"/>
    </row>
    <row r="42396" spans="53:56" ht="15" x14ac:dyDescent="0.25">
      <c r="BA42396" s="90" t="s">
        <v>47081</v>
      </c>
      <c r="BB42396" s="90" t="s">
        <v>1408</v>
      </c>
      <c r="BC42396" s="90" t="s">
        <v>47079</v>
      </c>
      <c r="BD42396" s="90"/>
    </row>
    <row r="42397" spans="53:56" ht="15" x14ac:dyDescent="0.25">
      <c r="BA42397" s="91" t="s">
        <v>47082</v>
      </c>
      <c r="BB42397" s="91" t="s">
        <v>1408</v>
      </c>
      <c r="BC42397" s="91" t="s">
        <v>47079</v>
      </c>
      <c r="BD42397" s="91"/>
    </row>
    <row r="42398" spans="53:56" ht="15" x14ac:dyDescent="0.25">
      <c r="BA42398" s="90" t="s">
        <v>47083</v>
      </c>
      <c r="BB42398" s="90" t="s">
        <v>1408</v>
      </c>
      <c r="BC42398" s="90" t="s">
        <v>47079</v>
      </c>
      <c r="BD42398" s="90"/>
    </row>
    <row r="42399" spans="53:56" ht="15" x14ac:dyDescent="0.25">
      <c r="BA42399" s="91" t="s">
        <v>47084</v>
      </c>
      <c r="BB42399" s="91" t="s">
        <v>1408</v>
      </c>
      <c r="BC42399" s="91" t="s">
        <v>47079</v>
      </c>
      <c r="BD42399" s="91"/>
    </row>
    <row r="42400" spans="53:56" ht="15" x14ac:dyDescent="0.25">
      <c r="BA42400" s="91" t="s">
        <v>47085</v>
      </c>
      <c r="BB42400" s="91" t="s">
        <v>1408</v>
      </c>
      <c r="BC42400" s="91" t="s">
        <v>47079</v>
      </c>
      <c r="BD42400" s="91"/>
    </row>
    <row r="42401" spans="53:56" ht="15" x14ac:dyDescent="0.25">
      <c r="BA42401" s="90" t="s">
        <v>47086</v>
      </c>
      <c r="BB42401" s="90" t="s">
        <v>1408</v>
      </c>
      <c r="BC42401" s="90" t="s">
        <v>47079</v>
      </c>
      <c r="BD42401" s="90"/>
    </row>
    <row r="42402" spans="53:56" ht="15" x14ac:dyDescent="0.25">
      <c r="BA42402" s="91" t="s">
        <v>47087</v>
      </c>
      <c r="BB42402" s="91" t="s">
        <v>1408</v>
      </c>
      <c r="BC42402" s="91" t="s">
        <v>47079</v>
      </c>
      <c r="BD42402" s="91"/>
    </row>
    <row r="42403" spans="53:56" ht="15" x14ac:dyDescent="0.25">
      <c r="BA42403" s="90" t="s">
        <v>47088</v>
      </c>
      <c r="BB42403" s="90" t="s">
        <v>1408</v>
      </c>
      <c r="BC42403" s="90" t="s">
        <v>47079</v>
      </c>
      <c r="BD42403" s="90"/>
    </row>
    <row r="42404" spans="53:56" ht="15" x14ac:dyDescent="0.25">
      <c r="BA42404" s="91" t="s">
        <v>47089</v>
      </c>
      <c r="BB42404" s="91" t="s">
        <v>1408</v>
      </c>
      <c r="BC42404" s="91" t="s">
        <v>47079</v>
      </c>
      <c r="BD42404" s="91"/>
    </row>
    <row r="42405" spans="53:56" ht="15" x14ac:dyDescent="0.25">
      <c r="BA42405" s="90" t="s">
        <v>47090</v>
      </c>
      <c r="BB42405" s="90" t="s">
        <v>1408</v>
      </c>
      <c r="BC42405" s="90" t="s">
        <v>47079</v>
      </c>
      <c r="BD42405" s="90"/>
    </row>
    <row r="42406" spans="53:56" ht="15" x14ac:dyDescent="0.25">
      <c r="BA42406" s="91" t="s">
        <v>47091</v>
      </c>
      <c r="BB42406" s="91" t="s">
        <v>1408</v>
      </c>
      <c r="BC42406" s="91" t="s">
        <v>47079</v>
      </c>
      <c r="BD42406" s="91"/>
    </row>
    <row r="42407" spans="53:56" ht="15" x14ac:dyDescent="0.25">
      <c r="BA42407" s="90" t="s">
        <v>47092</v>
      </c>
      <c r="BB42407" s="90" t="s">
        <v>1408</v>
      </c>
      <c r="BC42407" s="90" t="s">
        <v>47079</v>
      </c>
      <c r="BD42407" s="90"/>
    </row>
    <row r="42408" spans="53:56" ht="15" x14ac:dyDescent="0.25">
      <c r="BA42408" s="91" t="s">
        <v>47093</v>
      </c>
      <c r="BB42408" s="91" t="s">
        <v>1408</v>
      </c>
      <c r="BC42408" s="91" t="s">
        <v>47079</v>
      </c>
      <c r="BD42408" s="91"/>
    </row>
    <row r="42409" spans="53:56" ht="15" x14ac:dyDescent="0.25">
      <c r="BA42409" s="91" t="s">
        <v>47094</v>
      </c>
      <c r="BB42409" s="91" t="s">
        <v>1408</v>
      </c>
      <c r="BC42409" s="91" t="s">
        <v>47095</v>
      </c>
      <c r="BD42409" s="91"/>
    </row>
    <row r="42410" spans="53:56" ht="15" x14ac:dyDescent="0.25">
      <c r="BA42410" s="90" t="s">
        <v>47096</v>
      </c>
      <c r="BB42410" s="90" t="s">
        <v>1408</v>
      </c>
      <c r="BC42410" s="90" t="s">
        <v>47095</v>
      </c>
      <c r="BD42410" s="90"/>
    </row>
    <row r="42411" spans="53:56" ht="15" x14ac:dyDescent="0.25">
      <c r="BA42411" s="91" t="s">
        <v>47097</v>
      </c>
      <c r="BB42411" s="91" t="s">
        <v>1408</v>
      </c>
      <c r="BC42411" s="91" t="s">
        <v>47095</v>
      </c>
      <c r="BD42411" s="91"/>
    </row>
    <row r="42412" spans="53:56" ht="15" x14ac:dyDescent="0.25">
      <c r="BA42412" s="90" t="s">
        <v>47098</v>
      </c>
      <c r="BB42412" s="90" t="s">
        <v>1408</v>
      </c>
      <c r="BC42412" s="90" t="s">
        <v>47079</v>
      </c>
      <c r="BD42412" s="90"/>
    </row>
    <row r="42413" spans="53:56" ht="15" x14ac:dyDescent="0.25">
      <c r="BA42413" s="91" t="s">
        <v>47099</v>
      </c>
      <c r="BB42413" s="91" t="s">
        <v>1408</v>
      </c>
      <c r="BC42413" s="91" t="s">
        <v>47079</v>
      </c>
      <c r="BD42413" s="91"/>
    </row>
    <row r="42414" spans="53:56" ht="15" x14ac:dyDescent="0.25">
      <c r="BA42414" s="90" t="s">
        <v>47100</v>
      </c>
      <c r="BB42414" s="90" t="s">
        <v>1408</v>
      </c>
      <c r="BC42414" s="90" t="s">
        <v>47079</v>
      </c>
      <c r="BD42414" s="90"/>
    </row>
    <row r="42415" spans="53:56" ht="15" x14ac:dyDescent="0.25">
      <c r="BA42415" s="90" t="s">
        <v>47101</v>
      </c>
      <c r="BB42415" s="90" t="s">
        <v>1408</v>
      </c>
      <c r="BC42415" s="90" t="s">
        <v>47079</v>
      </c>
      <c r="BD42415" s="90"/>
    </row>
    <row r="42416" spans="53:56" ht="15" x14ac:dyDescent="0.25">
      <c r="BA42416" s="91" t="s">
        <v>47102</v>
      </c>
      <c r="BB42416" s="91" t="s">
        <v>1408</v>
      </c>
      <c r="BC42416" s="91" t="s">
        <v>47079</v>
      </c>
      <c r="BD42416" s="91"/>
    </row>
    <row r="42417" spans="53:56" ht="15" x14ac:dyDescent="0.25">
      <c r="BA42417" s="90" t="s">
        <v>47103</v>
      </c>
      <c r="BB42417" s="90" t="s">
        <v>1408</v>
      </c>
      <c r="BC42417" s="90" t="s">
        <v>47079</v>
      </c>
      <c r="BD42417" s="90"/>
    </row>
    <row r="42418" spans="53:56" ht="15" x14ac:dyDescent="0.25">
      <c r="BA42418" s="91" t="s">
        <v>47104</v>
      </c>
      <c r="BB42418" s="91" t="s">
        <v>1408</v>
      </c>
      <c r="BC42418" s="91" t="s">
        <v>47079</v>
      </c>
      <c r="BD42418" s="91"/>
    </row>
    <row r="42419" spans="53:56" ht="15" x14ac:dyDescent="0.25">
      <c r="BA42419" s="91" t="s">
        <v>47105</v>
      </c>
      <c r="BB42419" s="91" t="s">
        <v>1408</v>
      </c>
      <c r="BC42419" s="91" t="s">
        <v>47095</v>
      </c>
      <c r="BD42419" s="91"/>
    </row>
    <row r="42420" spans="53:56" ht="15" x14ac:dyDescent="0.25">
      <c r="BA42420" s="90" t="s">
        <v>47106</v>
      </c>
      <c r="BB42420" s="90" t="s">
        <v>1408</v>
      </c>
      <c r="BC42420" s="90" t="s">
        <v>47079</v>
      </c>
      <c r="BD42420" s="90"/>
    </row>
    <row r="42421" spans="53:56" ht="15" x14ac:dyDescent="0.25">
      <c r="BA42421" s="91" t="s">
        <v>47107</v>
      </c>
      <c r="BB42421" s="91" t="s">
        <v>1408</v>
      </c>
      <c r="BC42421" s="91" t="s">
        <v>47079</v>
      </c>
      <c r="BD42421" s="91"/>
    </row>
    <row r="42422" spans="53:56" ht="15" x14ac:dyDescent="0.25">
      <c r="BA42422" s="90" t="s">
        <v>47108</v>
      </c>
      <c r="BB42422" s="90" t="s">
        <v>1408</v>
      </c>
      <c r="BC42422" s="90" t="s">
        <v>47095</v>
      </c>
      <c r="BD42422" s="90"/>
    </row>
    <row r="42423" spans="53:56" ht="15" x14ac:dyDescent="0.25">
      <c r="BA42423" s="90" t="s">
        <v>47109</v>
      </c>
      <c r="BB42423" s="90" t="s">
        <v>1408</v>
      </c>
      <c r="BC42423" s="90" t="s">
        <v>47095</v>
      </c>
      <c r="BD42423" s="90"/>
    </row>
    <row r="42424" spans="53:56" ht="15" x14ac:dyDescent="0.25">
      <c r="BA42424" s="91" t="s">
        <v>47110</v>
      </c>
      <c r="BB42424" s="91" t="s">
        <v>1408</v>
      </c>
      <c r="BC42424" s="91" t="s">
        <v>47095</v>
      </c>
      <c r="BD42424" s="91"/>
    </row>
    <row r="42425" spans="53:56" ht="15" x14ac:dyDescent="0.25">
      <c r="BA42425" s="90" t="s">
        <v>47111</v>
      </c>
      <c r="BB42425" s="90" t="s">
        <v>1408</v>
      </c>
      <c r="BC42425" s="90" t="s">
        <v>47095</v>
      </c>
      <c r="BD42425" s="90"/>
    </row>
    <row r="42426" spans="53:56" ht="15" x14ac:dyDescent="0.25">
      <c r="BA42426" s="91" t="s">
        <v>47112</v>
      </c>
      <c r="BB42426" s="91" t="s">
        <v>1408</v>
      </c>
      <c r="BC42426" s="91" t="s">
        <v>47095</v>
      </c>
      <c r="BD42426" s="91"/>
    </row>
    <row r="42427" spans="53:56" ht="15" x14ac:dyDescent="0.25">
      <c r="BA42427" s="90" t="s">
        <v>47113</v>
      </c>
      <c r="BB42427" s="90" t="s">
        <v>1408</v>
      </c>
      <c r="BC42427" s="90" t="s">
        <v>47079</v>
      </c>
      <c r="BD42427" s="90"/>
    </row>
    <row r="42428" spans="53:56" ht="15" x14ac:dyDescent="0.25">
      <c r="BA42428" s="91" t="s">
        <v>47114</v>
      </c>
      <c r="BB42428" s="91" t="s">
        <v>1408</v>
      </c>
      <c r="BC42428" s="91" t="s">
        <v>47079</v>
      </c>
      <c r="BD42428" s="91"/>
    </row>
    <row r="42429" spans="53:56" ht="15" x14ac:dyDescent="0.25">
      <c r="BA42429" s="91" t="s">
        <v>47115</v>
      </c>
      <c r="BB42429" s="91" t="s">
        <v>1408</v>
      </c>
      <c r="BC42429" s="91" t="s">
        <v>47079</v>
      </c>
      <c r="BD42429" s="91"/>
    </row>
    <row r="42430" spans="53:56" ht="15" x14ac:dyDescent="0.25">
      <c r="BA42430" s="90" t="s">
        <v>47116</v>
      </c>
      <c r="BB42430" s="90" t="s">
        <v>1408</v>
      </c>
      <c r="BC42430" s="90" t="s">
        <v>47079</v>
      </c>
      <c r="BD42430" s="90"/>
    </row>
    <row r="42431" spans="53:56" ht="15" x14ac:dyDescent="0.25">
      <c r="BA42431" s="91" t="s">
        <v>47117</v>
      </c>
      <c r="BB42431" s="91" t="s">
        <v>1408</v>
      </c>
      <c r="BC42431" s="91" t="s">
        <v>47079</v>
      </c>
      <c r="BD42431" s="91"/>
    </row>
    <row r="42432" spans="53:56" ht="15" x14ac:dyDescent="0.25">
      <c r="BA42432" s="90" t="s">
        <v>47118</v>
      </c>
      <c r="BB42432" s="90" t="s">
        <v>1408</v>
      </c>
      <c r="BC42432" s="90" t="s">
        <v>47079</v>
      </c>
      <c r="BD42432" s="90"/>
    </row>
    <row r="42433" spans="53:56" ht="15" x14ac:dyDescent="0.25">
      <c r="BA42433" s="91" t="s">
        <v>47119</v>
      </c>
      <c r="BB42433" s="91" t="s">
        <v>1408</v>
      </c>
      <c r="BC42433" s="91" t="s">
        <v>47079</v>
      </c>
      <c r="BD42433" s="91"/>
    </row>
    <row r="42434" spans="53:56" ht="15" x14ac:dyDescent="0.25">
      <c r="BA42434" s="90" t="s">
        <v>47120</v>
      </c>
      <c r="BB42434" s="90" t="s">
        <v>1408</v>
      </c>
      <c r="BC42434" s="90" t="s">
        <v>47079</v>
      </c>
      <c r="BD42434" s="90"/>
    </row>
    <row r="42435" spans="53:56" ht="15" x14ac:dyDescent="0.25">
      <c r="BA42435" s="91" t="s">
        <v>47121</v>
      </c>
      <c r="BB42435" s="91" t="s">
        <v>1408</v>
      </c>
      <c r="BC42435" s="91" t="s">
        <v>47079</v>
      </c>
      <c r="BD42435" s="91"/>
    </row>
    <row r="42436" spans="53:56" ht="15" x14ac:dyDescent="0.25">
      <c r="BA42436" s="90" t="s">
        <v>47122</v>
      </c>
      <c r="BB42436" s="90" t="s">
        <v>1408</v>
      </c>
      <c r="BC42436" s="90" t="s">
        <v>47079</v>
      </c>
      <c r="BD42436" s="90"/>
    </row>
    <row r="42437" spans="53:56" ht="15" x14ac:dyDescent="0.25">
      <c r="BA42437" s="91" t="s">
        <v>47123</v>
      </c>
      <c r="BB42437" s="91" t="s">
        <v>1408</v>
      </c>
      <c r="BC42437" s="91" t="s">
        <v>47079</v>
      </c>
      <c r="BD42437" s="91"/>
    </row>
    <row r="42438" spans="53:56" ht="15" x14ac:dyDescent="0.25">
      <c r="BA42438" s="91" t="s">
        <v>47124</v>
      </c>
      <c r="BB42438" s="91" t="s">
        <v>1408</v>
      </c>
      <c r="BC42438" s="91" t="s">
        <v>47079</v>
      </c>
      <c r="BD42438" s="91"/>
    </row>
    <row r="42439" spans="53:56" ht="15" x14ac:dyDescent="0.25">
      <c r="BA42439" s="90" t="s">
        <v>47125</v>
      </c>
      <c r="BB42439" s="90" t="s">
        <v>1408</v>
      </c>
      <c r="BC42439" s="90" t="s">
        <v>47079</v>
      </c>
      <c r="BD42439" s="90"/>
    </row>
    <row r="42440" spans="53:56" ht="15" x14ac:dyDescent="0.25">
      <c r="BA42440" s="91" t="s">
        <v>47126</v>
      </c>
      <c r="BB42440" s="91" t="s">
        <v>1408</v>
      </c>
      <c r="BC42440" s="91" t="s">
        <v>47079</v>
      </c>
      <c r="BD42440" s="91"/>
    </row>
    <row r="42441" spans="53:56" ht="15" x14ac:dyDescent="0.25">
      <c r="BA42441" s="90" t="s">
        <v>47127</v>
      </c>
      <c r="BB42441" s="90" t="s">
        <v>1408</v>
      </c>
      <c r="BC42441" s="90" t="s">
        <v>47079</v>
      </c>
      <c r="BD42441" s="90"/>
    </row>
    <row r="42442" spans="53:56" ht="15" x14ac:dyDescent="0.25">
      <c r="BA42442" s="90" t="s">
        <v>47128</v>
      </c>
      <c r="BB42442" s="90" t="s">
        <v>1408</v>
      </c>
      <c r="BC42442" s="90" t="s">
        <v>47079</v>
      </c>
      <c r="BD42442" s="90"/>
    </row>
    <row r="42443" spans="53:56" ht="15" x14ac:dyDescent="0.25">
      <c r="BA42443" s="90" t="s">
        <v>47129</v>
      </c>
      <c r="BB42443" s="90" t="s">
        <v>1408</v>
      </c>
      <c r="BC42443" s="90" t="s">
        <v>47095</v>
      </c>
      <c r="BD42443" s="90"/>
    </row>
    <row r="42444" spans="53:56" ht="15" x14ac:dyDescent="0.25">
      <c r="BA42444" s="91" t="s">
        <v>47130</v>
      </c>
      <c r="BB42444" s="91" t="s">
        <v>1408</v>
      </c>
      <c r="BC42444" s="91" t="s">
        <v>47095</v>
      </c>
      <c r="BD42444" s="91"/>
    </row>
    <row r="42445" spans="53:56" ht="15" x14ac:dyDescent="0.25">
      <c r="BA42445" s="90" t="s">
        <v>47131</v>
      </c>
      <c r="BB42445" s="90" t="s">
        <v>1408</v>
      </c>
      <c r="BC42445" s="90" t="s">
        <v>47095</v>
      </c>
      <c r="BD42445" s="90"/>
    </row>
    <row r="42446" spans="53:56" ht="15" x14ac:dyDescent="0.25">
      <c r="BA42446" s="91" t="s">
        <v>47132</v>
      </c>
      <c r="BB42446" s="91" t="s">
        <v>1408</v>
      </c>
      <c r="BC42446" s="91" t="s">
        <v>47095</v>
      </c>
      <c r="BD42446" s="91"/>
    </row>
    <row r="42447" spans="53:56" ht="15" x14ac:dyDescent="0.25">
      <c r="BA42447" s="91" t="s">
        <v>47133</v>
      </c>
      <c r="BB42447" s="91" t="s">
        <v>1408</v>
      </c>
      <c r="BC42447" s="91" t="s">
        <v>47095</v>
      </c>
      <c r="BD42447" s="91"/>
    </row>
    <row r="42448" spans="53:56" ht="15" x14ac:dyDescent="0.25">
      <c r="BA42448" s="90" t="s">
        <v>47134</v>
      </c>
      <c r="BB42448" s="90" t="s">
        <v>1408</v>
      </c>
      <c r="BC42448" s="90" t="s">
        <v>47095</v>
      </c>
      <c r="BD42448" s="90"/>
    </row>
    <row r="42449" spans="53:56" ht="15" x14ac:dyDescent="0.25">
      <c r="BA42449" s="91" t="s">
        <v>47135</v>
      </c>
      <c r="BB42449" s="91" t="s">
        <v>1408</v>
      </c>
      <c r="BC42449" s="91" t="s">
        <v>47095</v>
      </c>
      <c r="BD42449" s="91"/>
    </row>
    <row r="42450" spans="53:56" ht="15" x14ac:dyDescent="0.25">
      <c r="BA42450" s="90" t="s">
        <v>47136</v>
      </c>
      <c r="BB42450" s="90" t="s">
        <v>1408</v>
      </c>
      <c r="BC42450" s="90" t="s">
        <v>47079</v>
      </c>
      <c r="BD42450" s="90"/>
    </row>
    <row r="42451" spans="53:56" ht="15" x14ac:dyDescent="0.25">
      <c r="BA42451" s="90" t="s">
        <v>47137</v>
      </c>
      <c r="BB42451" s="90" t="s">
        <v>1408</v>
      </c>
      <c r="BC42451" s="90" t="s">
        <v>47079</v>
      </c>
      <c r="BD42451" s="90"/>
    </row>
    <row r="42452" spans="53:56" ht="15" x14ac:dyDescent="0.25">
      <c r="BA42452" s="91" t="s">
        <v>47138</v>
      </c>
      <c r="BB42452" s="91" t="s">
        <v>1408</v>
      </c>
      <c r="BC42452" s="91" t="s">
        <v>47079</v>
      </c>
      <c r="BD42452" s="91"/>
    </row>
    <row r="42453" spans="53:56" ht="15" x14ac:dyDescent="0.25">
      <c r="BA42453" s="90" t="s">
        <v>47139</v>
      </c>
      <c r="BB42453" s="90" t="s">
        <v>1408</v>
      </c>
      <c r="BC42453" s="90" t="s">
        <v>47140</v>
      </c>
      <c r="BD42453" s="90"/>
    </row>
    <row r="42454" spans="53:56" ht="15" x14ac:dyDescent="0.25">
      <c r="BA42454" s="91" t="s">
        <v>47141</v>
      </c>
      <c r="BB42454" s="91" t="s">
        <v>1408</v>
      </c>
      <c r="BC42454" s="91" t="s">
        <v>47140</v>
      </c>
      <c r="BD42454" s="91"/>
    </row>
    <row r="42455" spans="53:56" ht="15" x14ac:dyDescent="0.25">
      <c r="BA42455" s="90" t="s">
        <v>47142</v>
      </c>
      <c r="BB42455" s="90" t="s">
        <v>1408</v>
      </c>
      <c r="BC42455" s="90" t="s">
        <v>47140</v>
      </c>
      <c r="BD42455" s="90"/>
    </row>
    <row r="42456" spans="53:56" ht="15" x14ac:dyDescent="0.25">
      <c r="BA42456" s="91" t="s">
        <v>47143</v>
      </c>
      <c r="BB42456" s="91" t="s">
        <v>1408</v>
      </c>
      <c r="BC42456" s="91" t="s">
        <v>47140</v>
      </c>
      <c r="BD42456" s="91"/>
    </row>
    <row r="42457" spans="53:56" ht="15" x14ac:dyDescent="0.25">
      <c r="BA42457" s="91" t="s">
        <v>47144</v>
      </c>
      <c r="BB42457" s="91" t="s">
        <v>1408</v>
      </c>
      <c r="BC42457" s="91" t="s">
        <v>47140</v>
      </c>
      <c r="BD42457" s="91"/>
    </row>
    <row r="42458" spans="53:56" ht="15" x14ac:dyDescent="0.25">
      <c r="BA42458" s="90" t="s">
        <v>47145</v>
      </c>
      <c r="BB42458" s="90" t="s">
        <v>1408</v>
      </c>
      <c r="BC42458" s="90" t="s">
        <v>47140</v>
      </c>
      <c r="BD42458" s="90"/>
    </row>
    <row r="42459" spans="53:56" ht="15" x14ac:dyDescent="0.25">
      <c r="BA42459" s="91" t="s">
        <v>47146</v>
      </c>
      <c r="BB42459" s="91" t="s">
        <v>1408</v>
      </c>
      <c r="BC42459" s="91" t="s">
        <v>47140</v>
      </c>
      <c r="BD42459" s="91"/>
    </row>
    <row r="42460" spans="53:56" ht="15" x14ac:dyDescent="0.25">
      <c r="BA42460" s="90" t="s">
        <v>47147</v>
      </c>
      <c r="BB42460" s="90" t="s">
        <v>1408</v>
      </c>
      <c r="BC42460" s="90" t="s">
        <v>47140</v>
      </c>
      <c r="BD42460" s="90"/>
    </row>
    <row r="42461" spans="53:56" ht="15" x14ac:dyDescent="0.25">
      <c r="BA42461" s="90" t="s">
        <v>47148</v>
      </c>
      <c r="BB42461" s="90" t="s">
        <v>1408</v>
      </c>
      <c r="BC42461" s="90" t="s">
        <v>47140</v>
      </c>
      <c r="BD42461" s="90"/>
    </row>
    <row r="42462" spans="53:56" ht="15" x14ac:dyDescent="0.25">
      <c r="BA42462" s="91" t="s">
        <v>47149</v>
      </c>
      <c r="BB42462" s="91" t="s">
        <v>1408</v>
      </c>
      <c r="BC42462" s="91" t="s">
        <v>47140</v>
      </c>
      <c r="BD42462" s="91"/>
    </row>
    <row r="42463" spans="53:56" ht="15" x14ac:dyDescent="0.25">
      <c r="BA42463" s="90" t="s">
        <v>47150</v>
      </c>
      <c r="BB42463" s="90" t="s">
        <v>1408</v>
      </c>
      <c r="BC42463" s="90" t="s">
        <v>47140</v>
      </c>
      <c r="BD42463" s="90"/>
    </row>
    <row r="42464" spans="53:56" ht="15" x14ac:dyDescent="0.25">
      <c r="BA42464" s="91" t="s">
        <v>47151</v>
      </c>
      <c r="BB42464" s="91" t="s">
        <v>1408</v>
      </c>
      <c r="BC42464" s="91" t="s">
        <v>47140</v>
      </c>
      <c r="BD42464" s="91"/>
    </row>
    <row r="42465" spans="53:56" ht="15" x14ac:dyDescent="0.25">
      <c r="BA42465" s="90" t="s">
        <v>47152</v>
      </c>
      <c r="BB42465" s="90" t="s">
        <v>1408</v>
      </c>
      <c r="BC42465" s="90" t="s">
        <v>47140</v>
      </c>
      <c r="BD42465" s="90"/>
    </row>
    <row r="42466" spans="53:56" ht="15" x14ac:dyDescent="0.25">
      <c r="BA42466" s="91" t="s">
        <v>47153</v>
      </c>
      <c r="BB42466" s="91" t="s">
        <v>1408</v>
      </c>
      <c r="BC42466" s="91" t="s">
        <v>47140</v>
      </c>
      <c r="BD42466" s="91"/>
    </row>
    <row r="42467" spans="53:56" ht="15" x14ac:dyDescent="0.25">
      <c r="BA42467" s="91" t="s">
        <v>47154</v>
      </c>
      <c r="BB42467" s="91" t="s">
        <v>1408</v>
      </c>
      <c r="BC42467" s="91" t="s">
        <v>47140</v>
      </c>
      <c r="BD42467" s="91"/>
    </row>
    <row r="42468" spans="53:56" ht="15" x14ac:dyDescent="0.25">
      <c r="BA42468" s="90" t="s">
        <v>47155</v>
      </c>
      <c r="BB42468" s="90" t="s">
        <v>1408</v>
      </c>
      <c r="BC42468" s="90" t="s">
        <v>47140</v>
      </c>
      <c r="BD42468" s="90"/>
    </row>
    <row r="42469" spans="53:56" ht="15" x14ac:dyDescent="0.25">
      <c r="BA42469" s="91" t="s">
        <v>47156</v>
      </c>
      <c r="BB42469" s="91" t="s">
        <v>1408</v>
      </c>
      <c r="BC42469" s="91" t="s">
        <v>47140</v>
      </c>
      <c r="BD42469" s="91"/>
    </row>
    <row r="42470" spans="53:56" ht="15" x14ac:dyDescent="0.25">
      <c r="BA42470" s="90" t="s">
        <v>47157</v>
      </c>
      <c r="BB42470" s="90" t="s">
        <v>1408</v>
      </c>
      <c r="BC42470" s="90" t="s">
        <v>47140</v>
      </c>
      <c r="BD42470" s="90"/>
    </row>
    <row r="42471" spans="53:56" ht="15" x14ac:dyDescent="0.25">
      <c r="BA42471" s="90" t="s">
        <v>47158</v>
      </c>
      <c r="BB42471" s="90" t="s">
        <v>1408</v>
      </c>
      <c r="BC42471" s="90" t="s">
        <v>47140</v>
      </c>
      <c r="BD42471" s="90"/>
    </row>
    <row r="42472" spans="53:56" ht="15" x14ac:dyDescent="0.25">
      <c r="BA42472" s="91" t="s">
        <v>47159</v>
      </c>
      <c r="BB42472" s="91" t="s">
        <v>1408</v>
      </c>
      <c r="BC42472" s="91" t="s">
        <v>47140</v>
      </c>
      <c r="BD42472" s="91"/>
    </row>
    <row r="42473" spans="53:56" ht="15" x14ac:dyDescent="0.25">
      <c r="BA42473" s="90" t="s">
        <v>47160</v>
      </c>
      <c r="BB42473" s="90" t="s">
        <v>1408</v>
      </c>
      <c r="BC42473" s="90" t="s">
        <v>47140</v>
      </c>
      <c r="BD42473" s="90"/>
    </row>
    <row r="42474" spans="53:56" ht="15" x14ac:dyDescent="0.25">
      <c r="BA42474" s="91" t="s">
        <v>47161</v>
      </c>
      <c r="BB42474" s="91" t="s">
        <v>1408</v>
      </c>
      <c r="BC42474" s="91" t="s">
        <v>47140</v>
      </c>
      <c r="BD42474" s="91"/>
    </row>
    <row r="42475" spans="53:56" ht="15" x14ac:dyDescent="0.25">
      <c r="BA42475" s="91" t="s">
        <v>47162</v>
      </c>
      <c r="BB42475" s="91" t="s">
        <v>1408</v>
      </c>
      <c r="BC42475" s="91" t="s">
        <v>47140</v>
      </c>
      <c r="BD42475" s="91"/>
    </row>
    <row r="42476" spans="53:56" ht="15" x14ac:dyDescent="0.25">
      <c r="BA42476" s="90" t="s">
        <v>47163</v>
      </c>
      <c r="BB42476" s="90" t="s">
        <v>1408</v>
      </c>
      <c r="BC42476" s="90" t="s">
        <v>47140</v>
      </c>
      <c r="BD42476" s="90"/>
    </row>
    <row r="42477" spans="53:56" ht="15" x14ac:dyDescent="0.25">
      <c r="BA42477" s="91" t="s">
        <v>47164</v>
      </c>
      <c r="BB42477" s="91" t="s">
        <v>1408</v>
      </c>
      <c r="BC42477" s="91" t="s">
        <v>47140</v>
      </c>
      <c r="BD42477" s="91"/>
    </row>
    <row r="42478" spans="53:56" ht="15" x14ac:dyDescent="0.25">
      <c r="BA42478" s="91" t="s">
        <v>47165</v>
      </c>
      <c r="BB42478" s="91" t="s">
        <v>1408</v>
      </c>
      <c r="BC42478" s="91" t="s">
        <v>47140</v>
      </c>
      <c r="BD42478" s="91"/>
    </row>
    <row r="42479" spans="53:56" ht="15" x14ac:dyDescent="0.25">
      <c r="BA42479" s="90" t="s">
        <v>47166</v>
      </c>
      <c r="BB42479" s="90" t="s">
        <v>1408</v>
      </c>
      <c r="BC42479" s="90" t="s">
        <v>47140</v>
      </c>
      <c r="BD42479" s="90"/>
    </row>
    <row r="42480" spans="53:56" ht="15" x14ac:dyDescent="0.25">
      <c r="BA42480" s="91" t="s">
        <v>47167</v>
      </c>
      <c r="BB42480" s="91" t="s">
        <v>1408</v>
      </c>
      <c r="BC42480" s="91" t="s">
        <v>47079</v>
      </c>
      <c r="BD42480" s="91"/>
    </row>
    <row r="42481" spans="53:56" ht="15" x14ac:dyDescent="0.25">
      <c r="BA42481" s="90" t="s">
        <v>47168</v>
      </c>
      <c r="BB42481" s="90" t="s">
        <v>1408</v>
      </c>
      <c r="BC42481" s="90" t="s">
        <v>47140</v>
      </c>
      <c r="BD42481" s="90"/>
    </row>
    <row r="42482" spans="53:56" ht="15" x14ac:dyDescent="0.25">
      <c r="BA42482" s="91" t="s">
        <v>47169</v>
      </c>
      <c r="BB42482" s="91" t="s">
        <v>1408</v>
      </c>
      <c r="BC42482" s="91" t="s">
        <v>47140</v>
      </c>
      <c r="BD42482" s="91"/>
    </row>
    <row r="42483" spans="53:56" ht="15" x14ac:dyDescent="0.25">
      <c r="BA42483" s="90" t="s">
        <v>47170</v>
      </c>
      <c r="BB42483" s="90" t="s">
        <v>1408</v>
      </c>
      <c r="BC42483" s="90" t="s">
        <v>47140</v>
      </c>
      <c r="BD42483" s="90"/>
    </row>
    <row r="42484" spans="53:56" ht="15" x14ac:dyDescent="0.25">
      <c r="BA42484" s="91" t="s">
        <v>47171</v>
      </c>
      <c r="BB42484" s="91" t="s">
        <v>1408</v>
      </c>
      <c r="BC42484" s="91" t="s">
        <v>47140</v>
      </c>
      <c r="BD42484" s="91"/>
    </row>
    <row r="42485" spans="53:56" ht="15" x14ac:dyDescent="0.25">
      <c r="BA42485" s="90" t="s">
        <v>47172</v>
      </c>
      <c r="BB42485" s="90" t="s">
        <v>1408</v>
      </c>
      <c r="BC42485" s="90" t="s">
        <v>47140</v>
      </c>
      <c r="BD42485" s="90"/>
    </row>
    <row r="42486" spans="53:56" ht="15" x14ac:dyDescent="0.25">
      <c r="BA42486" s="91" t="s">
        <v>47173</v>
      </c>
      <c r="BB42486" s="91" t="s">
        <v>1408</v>
      </c>
      <c r="BC42486" s="91" t="s">
        <v>47140</v>
      </c>
      <c r="BD42486" s="91"/>
    </row>
    <row r="42487" spans="53:56" ht="15" x14ac:dyDescent="0.25">
      <c r="BA42487" s="90" t="s">
        <v>47174</v>
      </c>
      <c r="BB42487" s="90" t="s">
        <v>1408</v>
      </c>
      <c r="BC42487" s="90" t="s">
        <v>47140</v>
      </c>
      <c r="BD42487" s="90"/>
    </row>
    <row r="42488" spans="53:56" ht="15" x14ac:dyDescent="0.25">
      <c r="BA42488" s="91" t="s">
        <v>47175</v>
      </c>
      <c r="BB42488" s="91" t="s">
        <v>1408</v>
      </c>
      <c r="BC42488" s="91" t="s">
        <v>47140</v>
      </c>
      <c r="BD42488" s="91"/>
    </row>
    <row r="42489" spans="53:56" ht="15" x14ac:dyDescent="0.25">
      <c r="BA42489" s="90" t="s">
        <v>47176</v>
      </c>
      <c r="BB42489" s="90" t="s">
        <v>1408</v>
      </c>
      <c r="BC42489" s="90" t="s">
        <v>47140</v>
      </c>
      <c r="BD42489" s="90"/>
    </row>
    <row r="42490" spans="53:56" ht="15" x14ac:dyDescent="0.25">
      <c r="BA42490" s="91" t="s">
        <v>47177</v>
      </c>
      <c r="BB42490" s="91" t="s">
        <v>1408</v>
      </c>
      <c r="BC42490" s="91" t="s">
        <v>47140</v>
      </c>
      <c r="BD42490" s="91"/>
    </row>
    <row r="42491" spans="53:56" ht="15" x14ac:dyDescent="0.25">
      <c r="BA42491" s="90" t="s">
        <v>47178</v>
      </c>
      <c r="BB42491" s="90" t="s">
        <v>1408</v>
      </c>
      <c r="BC42491" s="90" t="s">
        <v>47140</v>
      </c>
      <c r="BD42491" s="90"/>
    </row>
    <row r="42492" spans="53:56" ht="15" x14ac:dyDescent="0.25">
      <c r="BA42492" s="91" t="s">
        <v>47179</v>
      </c>
      <c r="BB42492" s="91" t="s">
        <v>1408</v>
      </c>
      <c r="BC42492" s="91" t="s">
        <v>47140</v>
      </c>
      <c r="BD42492" s="91"/>
    </row>
    <row r="42493" spans="53:56" ht="15" x14ac:dyDescent="0.25">
      <c r="BA42493" s="90" t="s">
        <v>47180</v>
      </c>
      <c r="BB42493" s="90" t="s">
        <v>1408</v>
      </c>
      <c r="BC42493" s="90" t="s">
        <v>47140</v>
      </c>
      <c r="BD42493" s="90"/>
    </row>
    <row r="42494" spans="53:56" ht="15" x14ac:dyDescent="0.25">
      <c r="BA42494" s="91" t="s">
        <v>47181</v>
      </c>
      <c r="BB42494" s="91" t="s">
        <v>1408</v>
      </c>
      <c r="BC42494" s="91" t="s">
        <v>47140</v>
      </c>
      <c r="BD42494" s="91"/>
    </row>
    <row r="42495" spans="53:56" ht="15" x14ac:dyDescent="0.25">
      <c r="BA42495" s="90" t="s">
        <v>47182</v>
      </c>
      <c r="BB42495" s="90" t="s">
        <v>1408</v>
      </c>
      <c r="BC42495" s="90" t="s">
        <v>47140</v>
      </c>
      <c r="BD42495" s="90"/>
    </row>
    <row r="42496" spans="53:56" ht="15" x14ac:dyDescent="0.25">
      <c r="BA42496" s="91" t="s">
        <v>47183</v>
      </c>
      <c r="BB42496" s="91" t="s">
        <v>1408</v>
      </c>
      <c r="BC42496" s="91" t="s">
        <v>47140</v>
      </c>
      <c r="BD42496" s="91"/>
    </row>
    <row r="42497" spans="53:56" ht="15" x14ac:dyDescent="0.25">
      <c r="BA42497" s="90" t="s">
        <v>47184</v>
      </c>
      <c r="BB42497" s="90" t="s">
        <v>1408</v>
      </c>
      <c r="BC42497" s="90" t="s">
        <v>47140</v>
      </c>
      <c r="BD42497" s="90"/>
    </row>
    <row r="42498" spans="53:56" ht="15" x14ac:dyDescent="0.25">
      <c r="BA42498" s="91" t="s">
        <v>47185</v>
      </c>
      <c r="BB42498" s="91" t="s">
        <v>1408</v>
      </c>
      <c r="BC42498" s="91" t="s">
        <v>47140</v>
      </c>
      <c r="BD42498" s="91"/>
    </row>
    <row r="42499" spans="53:56" ht="15" x14ac:dyDescent="0.25">
      <c r="BA42499" s="90" t="s">
        <v>47186</v>
      </c>
      <c r="BB42499" s="90" t="s">
        <v>1408</v>
      </c>
      <c r="BC42499" s="90" t="s">
        <v>47140</v>
      </c>
      <c r="BD42499" s="90"/>
    </row>
    <row r="42500" spans="53:56" ht="15" x14ac:dyDescent="0.25">
      <c r="BA42500" s="91" t="s">
        <v>47187</v>
      </c>
      <c r="BB42500" s="91" t="s">
        <v>1408</v>
      </c>
      <c r="BC42500" s="91" t="s">
        <v>47140</v>
      </c>
      <c r="BD42500" s="91"/>
    </row>
    <row r="42501" spans="53:56" ht="15" x14ac:dyDescent="0.25">
      <c r="BA42501" s="90" t="s">
        <v>47188</v>
      </c>
      <c r="BB42501" s="90" t="s">
        <v>1408</v>
      </c>
      <c r="BC42501" s="90" t="s">
        <v>47140</v>
      </c>
      <c r="BD42501" s="90"/>
    </row>
    <row r="42502" spans="53:56" ht="15" x14ac:dyDescent="0.25">
      <c r="BA42502" s="91" t="s">
        <v>47189</v>
      </c>
      <c r="BB42502" s="91" t="s">
        <v>1408</v>
      </c>
      <c r="BC42502" s="91" t="s">
        <v>47140</v>
      </c>
      <c r="BD42502" s="91"/>
    </row>
    <row r="42503" spans="53:56" ht="15" x14ac:dyDescent="0.25">
      <c r="BA42503" s="90" t="s">
        <v>47190</v>
      </c>
      <c r="BB42503" s="90" t="s">
        <v>1408</v>
      </c>
      <c r="BC42503" s="90" t="s">
        <v>47140</v>
      </c>
      <c r="BD42503" s="90"/>
    </row>
    <row r="42504" spans="53:56" ht="15" x14ac:dyDescent="0.25">
      <c r="BA42504" s="91" t="s">
        <v>47191</v>
      </c>
      <c r="BB42504" s="91" t="s">
        <v>1408</v>
      </c>
      <c r="BC42504" s="91" t="s">
        <v>47140</v>
      </c>
      <c r="BD42504" s="91"/>
    </row>
    <row r="42505" spans="53:56" ht="15" x14ac:dyDescent="0.25">
      <c r="BA42505" s="90" t="s">
        <v>47192</v>
      </c>
      <c r="BB42505" s="90" t="s">
        <v>1408</v>
      </c>
      <c r="BC42505" s="90" t="s">
        <v>47140</v>
      </c>
      <c r="BD42505" s="90"/>
    </row>
    <row r="42506" spans="53:56" ht="15" x14ac:dyDescent="0.25">
      <c r="BA42506" s="91" t="s">
        <v>47193</v>
      </c>
      <c r="BB42506" s="91" t="s">
        <v>1408</v>
      </c>
      <c r="BC42506" s="91" t="s">
        <v>47140</v>
      </c>
      <c r="BD42506" s="91"/>
    </row>
    <row r="42507" spans="53:56" ht="15" x14ac:dyDescent="0.25">
      <c r="BA42507" s="90" t="s">
        <v>47194</v>
      </c>
      <c r="BB42507" s="90" t="s">
        <v>1408</v>
      </c>
      <c r="BC42507" s="90" t="s">
        <v>47140</v>
      </c>
      <c r="BD42507" s="90"/>
    </row>
    <row r="42508" spans="53:56" ht="15" x14ac:dyDescent="0.25">
      <c r="BA42508" s="91" t="s">
        <v>47195</v>
      </c>
      <c r="BB42508" s="91" t="s">
        <v>1408</v>
      </c>
      <c r="BC42508" s="91" t="s">
        <v>47140</v>
      </c>
      <c r="BD42508" s="91"/>
    </row>
    <row r="42509" spans="53:56" ht="15" x14ac:dyDescent="0.25">
      <c r="BA42509" s="91" t="s">
        <v>47196</v>
      </c>
      <c r="BB42509" s="91" t="s">
        <v>1408</v>
      </c>
      <c r="BC42509" s="91" t="s">
        <v>47140</v>
      </c>
      <c r="BD42509" s="91"/>
    </row>
    <row r="42510" spans="53:56" ht="15" x14ac:dyDescent="0.25">
      <c r="BA42510" s="90" t="s">
        <v>47197</v>
      </c>
      <c r="BB42510" s="90" t="s">
        <v>1408</v>
      </c>
      <c r="BC42510" s="90" t="s">
        <v>47140</v>
      </c>
      <c r="BD42510" s="90"/>
    </row>
    <row r="42511" spans="53:56" ht="15" x14ac:dyDescent="0.25">
      <c r="BA42511" s="91" t="s">
        <v>47198</v>
      </c>
      <c r="BB42511" s="91" t="s">
        <v>1408</v>
      </c>
      <c r="BC42511" s="91" t="s">
        <v>47140</v>
      </c>
      <c r="BD42511" s="91"/>
    </row>
    <row r="42512" spans="53:56" ht="15" x14ac:dyDescent="0.25">
      <c r="BA42512" s="90" t="s">
        <v>47199</v>
      </c>
      <c r="BB42512" s="90" t="s">
        <v>1408</v>
      </c>
      <c r="BC42512" s="90" t="s">
        <v>47140</v>
      </c>
      <c r="BD42512" s="90"/>
    </row>
    <row r="42513" spans="53:56" ht="15" x14ac:dyDescent="0.25">
      <c r="BA42513" s="90" t="s">
        <v>47200</v>
      </c>
      <c r="BB42513" s="90" t="s">
        <v>1408</v>
      </c>
      <c r="BC42513" s="90" t="s">
        <v>47140</v>
      </c>
      <c r="BD42513" s="90"/>
    </row>
    <row r="42514" spans="53:56" ht="15" x14ac:dyDescent="0.25">
      <c r="BA42514" s="91" t="s">
        <v>47201</v>
      </c>
      <c r="BB42514" s="91" t="s">
        <v>1408</v>
      </c>
      <c r="BC42514" s="91" t="s">
        <v>47140</v>
      </c>
      <c r="BD42514" s="91"/>
    </row>
    <row r="42515" spans="53:56" ht="15" x14ac:dyDescent="0.25">
      <c r="BA42515" s="90" t="s">
        <v>47202</v>
      </c>
      <c r="BB42515" s="90" t="s">
        <v>1408</v>
      </c>
      <c r="BC42515" s="90" t="s">
        <v>47140</v>
      </c>
      <c r="BD42515" s="90"/>
    </row>
    <row r="42516" spans="53:56" ht="15" x14ac:dyDescent="0.25">
      <c r="BA42516" s="91" t="s">
        <v>47203</v>
      </c>
      <c r="BB42516" s="91" t="s">
        <v>1408</v>
      </c>
      <c r="BC42516" s="91" t="s">
        <v>47140</v>
      </c>
      <c r="BD42516" s="91"/>
    </row>
    <row r="42517" spans="53:56" ht="15" x14ac:dyDescent="0.25">
      <c r="BA42517" s="90" t="s">
        <v>47204</v>
      </c>
      <c r="BB42517" s="90" t="s">
        <v>1408</v>
      </c>
      <c r="BC42517" s="90" t="s">
        <v>47140</v>
      </c>
      <c r="BD42517" s="90"/>
    </row>
    <row r="42518" spans="53:56" ht="15" x14ac:dyDescent="0.25">
      <c r="BA42518" s="91" t="s">
        <v>47205</v>
      </c>
      <c r="BB42518" s="91" t="s">
        <v>1408</v>
      </c>
      <c r="BC42518" s="91" t="s">
        <v>47140</v>
      </c>
      <c r="BD42518" s="91"/>
    </row>
    <row r="42519" spans="53:56" ht="15" x14ac:dyDescent="0.25">
      <c r="BA42519" s="90" t="s">
        <v>47206</v>
      </c>
      <c r="BB42519" s="90" t="s">
        <v>1408</v>
      </c>
      <c r="BC42519" s="90" t="s">
        <v>47140</v>
      </c>
      <c r="BD42519" s="90"/>
    </row>
    <row r="42520" spans="53:56" ht="15" x14ac:dyDescent="0.25">
      <c r="BA42520" s="91" t="s">
        <v>47207</v>
      </c>
      <c r="BB42520" s="91" t="s">
        <v>1408</v>
      </c>
      <c r="BC42520" s="91" t="s">
        <v>47140</v>
      </c>
      <c r="BD42520" s="91"/>
    </row>
    <row r="42521" spans="53:56" ht="15" x14ac:dyDescent="0.25">
      <c r="BA42521" s="90" t="s">
        <v>47208</v>
      </c>
      <c r="BB42521" s="90" t="s">
        <v>1408</v>
      </c>
      <c r="BC42521" s="90" t="s">
        <v>47140</v>
      </c>
      <c r="BD42521" s="90"/>
    </row>
    <row r="42522" spans="53:56" ht="15" x14ac:dyDescent="0.25">
      <c r="BA42522" s="91" t="s">
        <v>47209</v>
      </c>
      <c r="BB42522" s="91" t="s">
        <v>1408</v>
      </c>
      <c r="BC42522" s="91" t="s">
        <v>47140</v>
      </c>
      <c r="BD42522" s="91"/>
    </row>
    <row r="42523" spans="53:56" ht="15" x14ac:dyDescent="0.25">
      <c r="BA42523" s="90" t="s">
        <v>47210</v>
      </c>
      <c r="BB42523" s="90" t="s">
        <v>1408</v>
      </c>
      <c r="BC42523" s="90" t="s">
        <v>47140</v>
      </c>
      <c r="BD42523" s="90"/>
    </row>
    <row r="42524" spans="53:56" ht="15" x14ac:dyDescent="0.25">
      <c r="BA42524" s="91" t="s">
        <v>47211</v>
      </c>
      <c r="BB42524" s="91" t="s">
        <v>1408</v>
      </c>
      <c r="BC42524" s="91" t="s">
        <v>47140</v>
      </c>
      <c r="BD42524" s="91"/>
    </row>
    <row r="42525" spans="53:56" ht="15" x14ac:dyDescent="0.25">
      <c r="BA42525" s="90" t="s">
        <v>47212</v>
      </c>
      <c r="BB42525" s="90" t="s">
        <v>1408</v>
      </c>
      <c r="BC42525" s="90" t="s">
        <v>47140</v>
      </c>
      <c r="BD42525" s="90"/>
    </row>
    <row r="42526" spans="53:56" ht="15" x14ac:dyDescent="0.25">
      <c r="BA42526" s="90" t="s">
        <v>47213</v>
      </c>
      <c r="BB42526" s="90" t="s">
        <v>1408</v>
      </c>
      <c r="BC42526" s="90" t="s">
        <v>47140</v>
      </c>
      <c r="BD42526" s="90"/>
    </row>
    <row r="42527" spans="53:56" ht="15" x14ac:dyDescent="0.25">
      <c r="BA42527" s="91" t="s">
        <v>47214</v>
      </c>
      <c r="BB42527" s="91" t="s">
        <v>1408</v>
      </c>
      <c r="BC42527" s="91" t="s">
        <v>47215</v>
      </c>
      <c r="BD42527" s="91"/>
    </row>
    <row r="42528" spans="53:56" ht="15" x14ac:dyDescent="0.25">
      <c r="BA42528" s="90" t="s">
        <v>47216</v>
      </c>
      <c r="BB42528" s="90" t="s">
        <v>1408</v>
      </c>
      <c r="BC42528" s="90" t="s">
        <v>47215</v>
      </c>
      <c r="BD42528" s="90"/>
    </row>
    <row r="42529" spans="53:56" ht="15" x14ac:dyDescent="0.25">
      <c r="BA42529" s="91" t="s">
        <v>47217</v>
      </c>
      <c r="BB42529" s="91" t="s">
        <v>1408</v>
      </c>
      <c r="BC42529" s="91" t="s">
        <v>47215</v>
      </c>
      <c r="BD42529" s="91"/>
    </row>
    <row r="42530" spans="53:56" ht="15" x14ac:dyDescent="0.25">
      <c r="BA42530" s="90" t="s">
        <v>47218</v>
      </c>
      <c r="BB42530" s="90" t="s">
        <v>1408</v>
      </c>
      <c r="BC42530" s="90" t="s">
        <v>47215</v>
      </c>
      <c r="BD42530" s="90"/>
    </row>
    <row r="42531" spans="53:56" ht="15" x14ac:dyDescent="0.25">
      <c r="BA42531" s="91" t="s">
        <v>47219</v>
      </c>
      <c r="BB42531" s="91" t="s">
        <v>1408</v>
      </c>
      <c r="BC42531" s="91" t="s">
        <v>47215</v>
      </c>
      <c r="BD42531" s="91"/>
    </row>
    <row r="42532" spans="53:56" ht="15" x14ac:dyDescent="0.25">
      <c r="BA42532" s="90" t="s">
        <v>47220</v>
      </c>
      <c r="BB42532" s="90" t="s">
        <v>1408</v>
      </c>
      <c r="BC42532" s="90" t="s">
        <v>47215</v>
      </c>
      <c r="BD42532" s="90"/>
    </row>
    <row r="42533" spans="53:56" ht="15" x14ac:dyDescent="0.25">
      <c r="BA42533" s="91" t="s">
        <v>47221</v>
      </c>
      <c r="BB42533" s="91" t="s">
        <v>1408</v>
      </c>
      <c r="BC42533" s="91" t="s">
        <v>47215</v>
      </c>
      <c r="BD42533" s="91"/>
    </row>
    <row r="42534" spans="53:56" ht="15" x14ac:dyDescent="0.25">
      <c r="BA42534" s="90" t="s">
        <v>47222</v>
      </c>
      <c r="BB42534" s="90" t="s">
        <v>1408</v>
      </c>
      <c r="BC42534" s="90" t="s">
        <v>47215</v>
      </c>
      <c r="BD42534" s="90"/>
    </row>
    <row r="42535" spans="53:56" ht="15" x14ac:dyDescent="0.25">
      <c r="BA42535" s="91" t="s">
        <v>47223</v>
      </c>
      <c r="BB42535" s="91" t="s">
        <v>1408</v>
      </c>
      <c r="BC42535" s="91" t="s">
        <v>47215</v>
      </c>
      <c r="BD42535" s="91"/>
    </row>
    <row r="42536" spans="53:56" ht="15" x14ac:dyDescent="0.25">
      <c r="BA42536" s="90" t="s">
        <v>47224</v>
      </c>
      <c r="BB42536" s="90" t="s">
        <v>1408</v>
      </c>
      <c r="BC42536" s="90" t="s">
        <v>47215</v>
      </c>
      <c r="BD42536" s="90"/>
    </row>
    <row r="42537" spans="53:56" ht="15" x14ac:dyDescent="0.25">
      <c r="BA42537" s="91" t="s">
        <v>47225</v>
      </c>
      <c r="BB42537" s="91" t="s">
        <v>1408</v>
      </c>
      <c r="BC42537" s="91" t="s">
        <v>47215</v>
      </c>
      <c r="BD42537" s="91"/>
    </row>
    <row r="42538" spans="53:56" ht="15" x14ac:dyDescent="0.25">
      <c r="BA42538" s="90" t="s">
        <v>47226</v>
      </c>
      <c r="BB42538" s="90" t="s">
        <v>1408</v>
      </c>
      <c r="BC42538" s="90" t="s">
        <v>47215</v>
      </c>
      <c r="BD42538" s="90"/>
    </row>
    <row r="42539" spans="53:56" ht="15" x14ac:dyDescent="0.25">
      <c r="BA42539" s="91" t="s">
        <v>47227</v>
      </c>
      <c r="BB42539" s="91" t="s">
        <v>1408</v>
      </c>
      <c r="BC42539" s="91" t="s">
        <v>47215</v>
      </c>
      <c r="BD42539" s="91"/>
    </row>
    <row r="42540" spans="53:56" ht="15" x14ac:dyDescent="0.25">
      <c r="BA42540" s="90" t="s">
        <v>47228</v>
      </c>
      <c r="BB42540" s="90" t="s">
        <v>1408</v>
      </c>
      <c r="BC42540" s="90" t="s">
        <v>47215</v>
      </c>
      <c r="BD42540" s="90"/>
    </row>
    <row r="42541" spans="53:56" ht="15" x14ac:dyDescent="0.25">
      <c r="BA42541" s="91" t="s">
        <v>47229</v>
      </c>
      <c r="BB42541" s="91" t="s">
        <v>1408</v>
      </c>
      <c r="BC42541" s="91" t="s">
        <v>47215</v>
      </c>
      <c r="BD42541" s="91"/>
    </row>
    <row r="42542" spans="53:56" ht="15" x14ac:dyDescent="0.25">
      <c r="BA42542" s="90" t="s">
        <v>47230</v>
      </c>
      <c r="BB42542" s="90" t="s">
        <v>1408</v>
      </c>
      <c r="BC42542" s="90" t="s">
        <v>47215</v>
      </c>
      <c r="BD42542" s="90"/>
    </row>
    <row r="42543" spans="53:56" ht="15" x14ac:dyDescent="0.25">
      <c r="BA42543" s="91" t="s">
        <v>47231</v>
      </c>
      <c r="BB42543" s="91" t="s">
        <v>1408</v>
      </c>
      <c r="BC42543" s="91" t="s">
        <v>47215</v>
      </c>
      <c r="BD42543" s="91"/>
    </row>
    <row r="42544" spans="53:56" ht="15" x14ac:dyDescent="0.25">
      <c r="BA42544" s="90" t="s">
        <v>47232</v>
      </c>
      <c r="BB42544" s="90" t="s">
        <v>1408</v>
      </c>
      <c r="BC42544" s="90" t="s">
        <v>47215</v>
      </c>
      <c r="BD42544" s="90"/>
    </row>
    <row r="42545" spans="53:56" ht="15" x14ac:dyDescent="0.25">
      <c r="BA42545" s="91" t="s">
        <v>47233</v>
      </c>
      <c r="BB42545" s="91" t="s">
        <v>1408</v>
      </c>
      <c r="BC42545" s="91" t="s">
        <v>47215</v>
      </c>
      <c r="BD42545" s="91"/>
    </row>
    <row r="42546" spans="53:56" ht="15" x14ac:dyDescent="0.25">
      <c r="BA42546" s="90" t="s">
        <v>47234</v>
      </c>
      <c r="BB42546" s="90" t="s">
        <v>1408</v>
      </c>
      <c r="BC42546" s="90" t="s">
        <v>47215</v>
      </c>
      <c r="BD42546" s="90"/>
    </row>
    <row r="42547" spans="53:56" ht="15" x14ac:dyDescent="0.25">
      <c r="BA42547" s="91" t="s">
        <v>47235</v>
      </c>
      <c r="BB42547" s="91" t="s">
        <v>1408</v>
      </c>
      <c r="BC42547" s="91" t="s">
        <v>47215</v>
      </c>
      <c r="BD42547" s="91"/>
    </row>
    <row r="42548" spans="53:56" ht="15" x14ac:dyDescent="0.25">
      <c r="BA42548" s="90" t="s">
        <v>47236</v>
      </c>
      <c r="BB42548" s="90" t="s">
        <v>1408</v>
      </c>
      <c r="BC42548" s="90" t="s">
        <v>47215</v>
      </c>
      <c r="BD42548" s="90"/>
    </row>
    <row r="42549" spans="53:56" ht="15" x14ac:dyDescent="0.25">
      <c r="BA42549" s="91" t="s">
        <v>47237</v>
      </c>
      <c r="BB42549" s="91" t="s">
        <v>1408</v>
      </c>
      <c r="BC42549" s="91" t="s">
        <v>47215</v>
      </c>
      <c r="BD42549" s="91"/>
    </row>
    <row r="42550" spans="53:56" ht="15" x14ac:dyDescent="0.25">
      <c r="BA42550" s="90" t="s">
        <v>47238</v>
      </c>
      <c r="BB42550" s="90" t="s">
        <v>1408</v>
      </c>
      <c r="BC42550" s="90" t="s">
        <v>47215</v>
      </c>
      <c r="BD42550" s="90"/>
    </row>
    <row r="42551" spans="53:56" ht="15" x14ac:dyDescent="0.25">
      <c r="BA42551" s="91" t="s">
        <v>47239</v>
      </c>
      <c r="BB42551" s="91" t="s">
        <v>1408</v>
      </c>
      <c r="BC42551" s="91" t="s">
        <v>47215</v>
      </c>
      <c r="BD42551" s="91"/>
    </row>
    <row r="42552" spans="53:56" ht="15" x14ac:dyDescent="0.25">
      <c r="BA42552" s="90" t="s">
        <v>47240</v>
      </c>
      <c r="BB42552" s="90" t="s">
        <v>1408</v>
      </c>
      <c r="BC42552" s="90" t="s">
        <v>47215</v>
      </c>
      <c r="BD42552" s="90"/>
    </row>
    <row r="42553" spans="53:56" ht="15" x14ac:dyDescent="0.25">
      <c r="BA42553" s="91" t="s">
        <v>47241</v>
      </c>
      <c r="BB42553" s="91" t="s">
        <v>1408</v>
      </c>
      <c r="BC42553" s="91" t="s">
        <v>47215</v>
      </c>
      <c r="BD42553" s="91"/>
    </row>
    <row r="42554" spans="53:56" ht="15" x14ac:dyDescent="0.25">
      <c r="BA42554" s="90" t="s">
        <v>47242</v>
      </c>
      <c r="BB42554" s="90" t="s">
        <v>1408</v>
      </c>
      <c r="BC42554" s="90" t="s">
        <v>47215</v>
      </c>
      <c r="BD42554" s="90"/>
    </row>
    <row r="42555" spans="53:56" ht="15" x14ac:dyDescent="0.25">
      <c r="BA42555" s="90" t="s">
        <v>47243</v>
      </c>
      <c r="BB42555" s="90" t="s">
        <v>1408</v>
      </c>
      <c r="BC42555" s="90" t="s">
        <v>47215</v>
      </c>
      <c r="BD42555" s="90"/>
    </row>
    <row r="42556" spans="53:56" ht="15" x14ac:dyDescent="0.25">
      <c r="BA42556" s="91" t="s">
        <v>47244</v>
      </c>
      <c r="BB42556" s="91" t="s">
        <v>1408</v>
      </c>
      <c r="BC42556" s="91" t="s">
        <v>47215</v>
      </c>
      <c r="BD42556" s="91"/>
    </row>
    <row r="42557" spans="53:56" ht="15" x14ac:dyDescent="0.25">
      <c r="BA42557" s="90" t="s">
        <v>47245</v>
      </c>
      <c r="BB42557" s="90" t="s">
        <v>1408</v>
      </c>
      <c r="BC42557" s="90" t="s">
        <v>47215</v>
      </c>
      <c r="BD42557" s="90"/>
    </row>
    <row r="42558" spans="53:56" ht="15" x14ac:dyDescent="0.25">
      <c r="BA42558" s="91" t="s">
        <v>47246</v>
      </c>
      <c r="BB42558" s="91" t="s">
        <v>1408</v>
      </c>
      <c r="BC42558" s="91" t="s">
        <v>47215</v>
      </c>
      <c r="BD42558" s="91"/>
    </row>
    <row r="42559" spans="53:56" ht="15" x14ac:dyDescent="0.25">
      <c r="BA42559" s="91" t="s">
        <v>47247</v>
      </c>
      <c r="BB42559" s="91" t="s">
        <v>1408</v>
      </c>
      <c r="BC42559" s="91" t="s">
        <v>47215</v>
      </c>
      <c r="BD42559" s="91"/>
    </row>
    <row r="42560" spans="53:56" ht="15" x14ac:dyDescent="0.25">
      <c r="BA42560" s="90" t="s">
        <v>47248</v>
      </c>
      <c r="BB42560" s="90" t="s">
        <v>1408</v>
      </c>
      <c r="BC42560" s="90" t="s">
        <v>47215</v>
      </c>
      <c r="BD42560" s="90"/>
    </row>
    <row r="42561" spans="53:56" ht="15" x14ac:dyDescent="0.25">
      <c r="BA42561" s="91" t="s">
        <v>47249</v>
      </c>
      <c r="BB42561" s="91" t="s">
        <v>1408</v>
      </c>
      <c r="BC42561" s="91" t="s">
        <v>47215</v>
      </c>
      <c r="BD42561" s="91"/>
    </row>
    <row r="42562" spans="53:56" ht="15" x14ac:dyDescent="0.25">
      <c r="BA42562" s="90" t="s">
        <v>47250</v>
      </c>
      <c r="BB42562" s="90" t="s">
        <v>1408</v>
      </c>
      <c r="BC42562" s="90" t="s">
        <v>47215</v>
      </c>
      <c r="BD42562" s="90"/>
    </row>
    <row r="42563" spans="53:56" ht="15" x14ac:dyDescent="0.25">
      <c r="BA42563" s="91" t="s">
        <v>47251</v>
      </c>
      <c r="BB42563" s="91" t="s">
        <v>1408</v>
      </c>
      <c r="BC42563" s="91" t="s">
        <v>47215</v>
      </c>
      <c r="BD42563" s="91"/>
    </row>
    <row r="42564" spans="53:56" ht="15" x14ac:dyDescent="0.25">
      <c r="BA42564" s="90" t="s">
        <v>47252</v>
      </c>
      <c r="BB42564" s="90" t="s">
        <v>1408</v>
      </c>
      <c r="BC42564" s="90" t="s">
        <v>47215</v>
      </c>
      <c r="BD42564" s="90"/>
    </row>
    <row r="42565" spans="53:56" ht="15" x14ac:dyDescent="0.25">
      <c r="BA42565" s="90" t="s">
        <v>47253</v>
      </c>
      <c r="BB42565" s="90" t="s">
        <v>1408</v>
      </c>
      <c r="BC42565" s="90" t="s">
        <v>47215</v>
      </c>
      <c r="BD42565" s="90"/>
    </row>
    <row r="42566" spans="53:56" ht="15" x14ac:dyDescent="0.25">
      <c r="BA42566" s="91" t="s">
        <v>47254</v>
      </c>
      <c r="BB42566" s="91" t="s">
        <v>1408</v>
      </c>
      <c r="BC42566" s="91" t="s">
        <v>47215</v>
      </c>
      <c r="BD42566" s="91"/>
    </row>
    <row r="42567" spans="53:56" ht="15" x14ac:dyDescent="0.25">
      <c r="BA42567" s="90" t="s">
        <v>47255</v>
      </c>
      <c r="BB42567" s="90" t="s">
        <v>1408</v>
      </c>
      <c r="BC42567" s="90" t="s">
        <v>47215</v>
      </c>
      <c r="BD42567" s="90"/>
    </row>
    <row r="42568" spans="53:56" ht="15" x14ac:dyDescent="0.25">
      <c r="BA42568" s="91" t="s">
        <v>47256</v>
      </c>
      <c r="BB42568" s="91" t="s">
        <v>1408</v>
      </c>
      <c r="BC42568" s="91" t="s">
        <v>47215</v>
      </c>
      <c r="BD42568" s="91"/>
    </row>
    <row r="42569" spans="53:56" ht="15" x14ac:dyDescent="0.25">
      <c r="BA42569" s="91" t="s">
        <v>47257</v>
      </c>
      <c r="BB42569" s="91" t="s">
        <v>1408</v>
      </c>
      <c r="BC42569" s="91" t="s">
        <v>47215</v>
      </c>
      <c r="BD42569" s="91"/>
    </row>
    <row r="42570" spans="53:56" ht="15" x14ac:dyDescent="0.25">
      <c r="BA42570" s="90" t="s">
        <v>47258</v>
      </c>
      <c r="BB42570" s="90" t="s">
        <v>1408</v>
      </c>
      <c r="BC42570" s="90" t="s">
        <v>47215</v>
      </c>
      <c r="BD42570" s="90"/>
    </row>
    <row r="42571" spans="53:56" ht="15" x14ac:dyDescent="0.25">
      <c r="BA42571" s="91" t="s">
        <v>47259</v>
      </c>
      <c r="BB42571" s="91" t="s">
        <v>1408</v>
      </c>
      <c r="BC42571" s="91" t="s">
        <v>47215</v>
      </c>
      <c r="BD42571" s="91"/>
    </row>
    <row r="42572" spans="53:56" ht="15" x14ac:dyDescent="0.25">
      <c r="BA42572" s="90" t="s">
        <v>47260</v>
      </c>
      <c r="BB42572" s="90" t="s">
        <v>1408</v>
      </c>
      <c r="BC42572" s="90" t="s">
        <v>47215</v>
      </c>
      <c r="BD42572" s="90"/>
    </row>
    <row r="42573" spans="53:56" ht="15" x14ac:dyDescent="0.25">
      <c r="BA42573" s="90" t="s">
        <v>47261</v>
      </c>
      <c r="BB42573" s="90" t="s">
        <v>1408</v>
      </c>
      <c r="BC42573" s="90" t="s">
        <v>47215</v>
      </c>
      <c r="BD42573" s="90"/>
    </row>
    <row r="42574" spans="53:56" ht="15" x14ac:dyDescent="0.25">
      <c r="BA42574" s="91" t="s">
        <v>47262</v>
      </c>
      <c r="BB42574" s="91" t="s">
        <v>1408</v>
      </c>
      <c r="BC42574" s="91" t="s">
        <v>47215</v>
      </c>
      <c r="BD42574" s="91"/>
    </row>
    <row r="42575" spans="53:56" ht="15" x14ac:dyDescent="0.25">
      <c r="BA42575" s="90" t="s">
        <v>47263</v>
      </c>
      <c r="BB42575" s="90" t="s">
        <v>1408</v>
      </c>
      <c r="BC42575" s="90" t="s">
        <v>47215</v>
      </c>
      <c r="BD42575" s="90"/>
    </row>
    <row r="42576" spans="53:56" ht="15" x14ac:dyDescent="0.25">
      <c r="BA42576" s="91" t="s">
        <v>47264</v>
      </c>
      <c r="BB42576" s="91" t="s">
        <v>1408</v>
      </c>
      <c r="BC42576" s="91" t="s">
        <v>47215</v>
      </c>
      <c r="BD42576" s="91"/>
    </row>
    <row r="42577" spans="53:56" ht="15" x14ac:dyDescent="0.25">
      <c r="BA42577" s="90" t="s">
        <v>47265</v>
      </c>
      <c r="BB42577" s="90" t="s">
        <v>1408</v>
      </c>
      <c r="BC42577" s="90" t="s">
        <v>47215</v>
      </c>
      <c r="BD42577" s="90"/>
    </row>
    <row r="42578" spans="53:56" ht="15" x14ac:dyDescent="0.25">
      <c r="BA42578" s="91" t="s">
        <v>47266</v>
      </c>
      <c r="BB42578" s="91" t="s">
        <v>1408</v>
      </c>
      <c r="BC42578" s="91" t="s">
        <v>47215</v>
      </c>
      <c r="BD42578" s="91"/>
    </row>
    <row r="42579" spans="53:56" ht="15" x14ac:dyDescent="0.25">
      <c r="BA42579" s="91" t="s">
        <v>47267</v>
      </c>
      <c r="BB42579" s="91" t="s">
        <v>1408</v>
      </c>
      <c r="BC42579" s="91" t="s">
        <v>47215</v>
      </c>
      <c r="BD42579" s="91"/>
    </row>
    <row r="42580" spans="53:56" ht="15" x14ac:dyDescent="0.25">
      <c r="BA42580" s="90" t="s">
        <v>47268</v>
      </c>
      <c r="BB42580" s="90" t="s">
        <v>1408</v>
      </c>
      <c r="BC42580" s="90" t="s">
        <v>47215</v>
      </c>
      <c r="BD42580" s="90"/>
    </row>
    <row r="42581" spans="53:56" ht="15" x14ac:dyDescent="0.25">
      <c r="BA42581" s="91" t="s">
        <v>47269</v>
      </c>
      <c r="BB42581" s="91" t="s">
        <v>1408</v>
      </c>
      <c r="BC42581" s="91" t="s">
        <v>47215</v>
      </c>
      <c r="BD42581" s="91"/>
    </row>
    <row r="42582" spans="53:56" ht="15" x14ac:dyDescent="0.25">
      <c r="BA42582" s="90" t="s">
        <v>47270</v>
      </c>
      <c r="BB42582" s="90" t="s">
        <v>1408</v>
      </c>
      <c r="BC42582" s="90" t="s">
        <v>47215</v>
      </c>
      <c r="BD42582" s="90"/>
    </row>
    <row r="42583" spans="53:56" ht="15" x14ac:dyDescent="0.25">
      <c r="BA42583" s="90" t="s">
        <v>47271</v>
      </c>
      <c r="BB42583" s="90" t="s">
        <v>1408</v>
      </c>
      <c r="BC42583" s="90" t="s">
        <v>47215</v>
      </c>
      <c r="BD42583" s="90"/>
    </row>
    <row r="42584" spans="53:56" ht="15" x14ac:dyDescent="0.25">
      <c r="BA42584" s="91" t="s">
        <v>47272</v>
      </c>
      <c r="BB42584" s="91" t="s">
        <v>1408</v>
      </c>
      <c r="BC42584" s="91" t="s">
        <v>47215</v>
      </c>
      <c r="BD42584" s="91"/>
    </row>
    <row r="42585" spans="53:56" ht="15" x14ac:dyDescent="0.25">
      <c r="BA42585" s="90" t="s">
        <v>47273</v>
      </c>
      <c r="BB42585" s="90" t="s">
        <v>1408</v>
      </c>
      <c r="BC42585" s="90" t="s">
        <v>47215</v>
      </c>
      <c r="BD42585" s="90"/>
    </row>
    <row r="42586" spans="53:56" ht="15" x14ac:dyDescent="0.25">
      <c r="BA42586" s="91" t="s">
        <v>47274</v>
      </c>
      <c r="BB42586" s="91" t="s">
        <v>1408</v>
      </c>
      <c r="BC42586" s="91" t="s">
        <v>47215</v>
      </c>
      <c r="BD42586" s="91"/>
    </row>
    <row r="42587" spans="53:56" ht="15" x14ac:dyDescent="0.25">
      <c r="BA42587" s="91" t="s">
        <v>47275</v>
      </c>
      <c r="BB42587" s="91" t="s">
        <v>1408</v>
      </c>
      <c r="BC42587" s="91" t="s">
        <v>47215</v>
      </c>
      <c r="BD42587" s="91"/>
    </row>
    <row r="42588" spans="53:56" ht="15" x14ac:dyDescent="0.25">
      <c r="BA42588" s="90" t="s">
        <v>47276</v>
      </c>
      <c r="BB42588" s="90" t="s">
        <v>1408</v>
      </c>
      <c r="BC42588" s="90" t="s">
        <v>47215</v>
      </c>
      <c r="BD42588" s="90"/>
    </row>
    <row r="42589" spans="53:56" ht="15" x14ac:dyDescent="0.25">
      <c r="BA42589" s="91" t="s">
        <v>47277</v>
      </c>
      <c r="BB42589" s="91" t="s">
        <v>1408</v>
      </c>
      <c r="BC42589" s="91" t="s">
        <v>47095</v>
      </c>
      <c r="BD42589" s="91"/>
    </row>
    <row r="42590" spans="53:56" ht="15" x14ac:dyDescent="0.25">
      <c r="BA42590" s="90" t="s">
        <v>47278</v>
      </c>
      <c r="BB42590" s="90" t="s">
        <v>1408</v>
      </c>
      <c r="BC42590" s="90" t="s">
        <v>47095</v>
      </c>
      <c r="BD42590" s="90"/>
    </row>
    <row r="42591" spans="53:56" ht="15" x14ac:dyDescent="0.25">
      <c r="BA42591" s="91" t="s">
        <v>47279</v>
      </c>
      <c r="BB42591" s="91" t="s">
        <v>1408</v>
      </c>
      <c r="BC42591" s="91" t="s">
        <v>47095</v>
      </c>
      <c r="BD42591" s="91"/>
    </row>
    <row r="42592" spans="53:56" ht="15" x14ac:dyDescent="0.25">
      <c r="BA42592" s="90" t="s">
        <v>47280</v>
      </c>
      <c r="BB42592" s="90" t="s">
        <v>1408</v>
      </c>
      <c r="BC42592" s="90" t="s">
        <v>47079</v>
      </c>
      <c r="BD42592" s="90"/>
    </row>
    <row r="42593" spans="53:56" ht="15" x14ac:dyDescent="0.25">
      <c r="BA42593" s="90" t="s">
        <v>47281</v>
      </c>
      <c r="BB42593" s="90" t="s">
        <v>1408</v>
      </c>
      <c r="BC42593" s="90" t="s">
        <v>47095</v>
      </c>
      <c r="BD42593" s="90"/>
    </row>
    <row r="42594" spans="53:56" ht="15" x14ac:dyDescent="0.25">
      <c r="BA42594" s="91" t="s">
        <v>47282</v>
      </c>
      <c r="BB42594" s="91" t="s">
        <v>1408</v>
      </c>
      <c r="BC42594" s="91" t="s">
        <v>47095</v>
      </c>
      <c r="BD42594" s="91"/>
    </row>
    <row r="42595" spans="53:56" ht="15" x14ac:dyDescent="0.25">
      <c r="BA42595" s="90" t="s">
        <v>47283</v>
      </c>
      <c r="BB42595" s="90" t="s">
        <v>1408</v>
      </c>
      <c r="BC42595" s="90" t="s">
        <v>47095</v>
      </c>
      <c r="BD42595" s="90"/>
    </row>
    <row r="42596" spans="53:56" ht="15" x14ac:dyDescent="0.25">
      <c r="BA42596" s="91" t="s">
        <v>47284</v>
      </c>
      <c r="BB42596" s="91" t="s">
        <v>1408</v>
      </c>
      <c r="BC42596" s="91" t="s">
        <v>47079</v>
      </c>
      <c r="BD42596" s="91"/>
    </row>
    <row r="42597" spans="53:56" ht="15" x14ac:dyDescent="0.25">
      <c r="BA42597" s="91" t="s">
        <v>47285</v>
      </c>
      <c r="BB42597" s="91" t="s">
        <v>1408</v>
      </c>
      <c r="BC42597" s="91" t="s">
        <v>47079</v>
      </c>
      <c r="BD42597" s="91"/>
    </row>
    <row r="42598" spans="53:56" ht="15" x14ac:dyDescent="0.25">
      <c r="BA42598" s="90" t="s">
        <v>47286</v>
      </c>
      <c r="BB42598" s="90" t="s">
        <v>1408</v>
      </c>
      <c r="BC42598" s="90" t="s">
        <v>47095</v>
      </c>
      <c r="BD42598" s="90"/>
    </row>
    <row r="42599" spans="53:56" ht="15" x14ac:dyDescent="0.25">
      <c r="BA42599" s="91" t="s">
        <v>47287</v>
      </c>
      <c r="BB42599" s="91" t="s">
        <v>1408</v>
      </c>
      <c r="BC42599" s="91" t="s">
        <v>47095</v>
      </c>
      <c r="BD42599" s="91"/>
    </row>
    <row r="42600" spans="53:56" ht="15" x14ac:dyDescent="0.25">
      <c r="BA42600" s="90" t="s">
        <v>47288</v>
      </c>
      <c r="BB42600" s="90" t="s">
        <v>1408</v>
      </c>
      <c r="BC42600" s="90" t="s">
        <v>47079</v>
      </c>
      <c r="BD42600" s="90"/>
    </row>
    <row r="42601" spans="53:56" ht="15" x14ac:dyDescent="0.25">
      <c r="BA42601" s="90" t="s">
        <v>47289</v>
      </c>
      <c r="BB42601" s="90" t="s">
        <v>1408</v>
      </c>
      <c r="BC42601" s="90" t="s">
        <v>47079</v>
      </c>
      <c r="BD42601" s="90"/>
    </row>
    <row r="42602" spans="53:56" ht="15" x14ac:dyDescent="0.25">
      <c r="BA42602" s="91" t="s">
        <v>47290</v>
      </c>
      <c r="BB42602" s="91" t="s">
        <v>1408</v>
      </c>
      <c r="BC42602" s="91" t="s">
        <v>47079</v>
      </c>
      <c r="BD42602" s="91"/>
    </row>
    <row r="42603" spans="53:56" ht="15" x14ac:dyDescent="0.25">
      <c r="BA42603" s="90" t="s">
        <v>47291</v>
      </c>
      <c r="BB42603" s="90" t="s">
        <v>1408</v>
      </c>
      <c r="BC42603" s="90" t="s">
        <v>47079</v>
      </c>
      <c r="BD42603" s="90"/>
    </row>
    <row r="42604" spans="53:56" ht="15" x14ac:dyDescent="0.25">
      <c r="BA42604" s="91" t="s">
        <v>47292</v>
      </c>
      <c r="BB42604" s="91" t="s">
        <v>1408</v>
      </c>
      <c r="BC42604" s="91" t="s">
        <v>47079</v>
      </c>
      <c r="BD42604" s="91"/>
    </row>
    <row r="42605" spans="53:56" ht="15" x14ac:dyDescent="0.25">
      <c r="BA42605" s="91" t="s">
        <v>47293</v>
      </c>
      <c r="BB42605" s="91" t="s">
        <v>1408</v>
      </c>
      <c r="BC42605" s="91" t="s">
        <v>47079</v>
      </c>
      <c r="BD42605" s="91"/>
    </row>
    <row r="42606" spans="53:56" ht="15" x14ac:dyDescent="0.25">
      <c r="BA42606" s="90" t="s">
        <v>47294</v>
      </c>
      <c r="BB42606" s="90" t="s">
        <v>1408</v>
      </c>
      <c r="BC42606" s="90" t="s">
        <v>47079</v>
      </c>
      <c r="BD42606" s="90"/>
    </row>
    <row r="42607" spans="53:56" ht="15" x14ac:dyDescent="0.25">
      <c r="BA42607" s="91" t="s">
        <v>47295</v>
      </c>
      <c r="BB42607" s="91" t="s">
        <v>1408</v>
      </c>
      <c r="BC42607" s="91" t="s">
        <v>47079</v>
      </c>
      <c r="BD42607" s="91"/>
    </row>
    <row r="42608" spans="53:56" ht="15" x14ac:dyDescent="0.25">
      <c r="BA42608" s="90" t="s">
        <v>47296</v>
      </c>
      <c r="BB42608" s="90" t="s">
        <v>1408</v>
      </c>
      <c r="BC42608" s="90" t="s">
        <v>47079</v>
      </c>
      <c r="BD42608" s="90"/>
    </row>
    <row r="42609" spans="53:56" ht="15" x14ac:dyDescent="0.25">
      <c r="BA42609" s="91" t="s">
        <v>47297</v>
      </c>
      <c r="BB42609" s="91" t="s">
        <v>1408</v>
      </c>
      <c r="BC42609" s="91" t="s">
        <v>47079</v>
      </c>
      <c r="BD42609" s="91"/>
    </row>
    <row r="42610" spans="53:56" ht="15" x14ac:dyDescent="0.25">
      <c r="BA42610" s="90" t="s">
        <v>47298</v>
      </c>
      <c r="BB42610" s="90" t="s">
        <v>1408</v>
      </c>
      <c r="BC42610" s="90" t="s">
        <v>47079</v>
      </c>
      <c r="BD42610" s="90"/>
    </row>
    <row r="42611" spans="53:56" ht="15" x14ac:dyDescent="0.25">
      <c r="BA42611" s="90" t="s">
        <v>47299</v>
      </c>
      <c r="BB42611" s="90" t="s">
        <v>1408</v>
      </c>
      <c r="BC42611" s="90" t="s">
        <v>47300</v>
      </c>
      <c r="BD42611" s="90"/>
    </row>
    <row r="42612" spans="53:56" ht="15" x14ac:dyDescent="0.25">
      <c r="BA42612" s="91" t="s">
        <v>47301</v>
      </c>
      <c r="BB42612" s="91" t="s">
        <v>1408</v>
      </c>
      <c r="BC42612" s="91" t="s">
        <v>47300</v>
      </c>
      <c r="BD42612" s="91"/>
    </row>
    <row r="42613" spans="53:56" ht="15" x14ac:dyDescent="0.25">
      <c r="BA42613" s="91" t="s">
        <v>47302</v>
      </c>
      <c r="BB42613" s="91" t="s">
        <v>1408</v>
      </c>
      <c r="BC42613" s="91" t="s">
        <v>47303</v>
      </c>
      <c r="BD42613" s="91"/>
    </row>
    <row r="42614" spans="53:56" ht="15" x14ac:dyDescent="0.25">
      <c r="BA42614" s="90" t="s">
        <v>47304</v>
      </c>
      <c r="BB42614" s="90" t="s">
        <v>1408</v>
      </c>
      <c r="BC42614" s="90" t="s">
        <v>47305</v>
      </c>
      <c r="BD42614" s="90"/>
    </row>
    <row r="42615" spans="53:56" ht="15" x14ac:dyDescent="0.25">
      <c r="BA42615" s="91" t="s">
        <v>47306</v>
      </c>
      <c r="BB42615" s="91" t="s">
        <v>1408</v>
      </c>
      <c r="BC42615" s="91" t="s">
        <v>47305</v>
      </c>
      <c r="BD42615" s="91"/>
    </row>
    <row r="42616" spans="53:56" ht="15" x14ac:dyDescent="0.25">
      <c r="BA42616" s="91" t="s">
        <v>47307</v>
      </c>
      <c r="BB42616" s="91" t="s">
        <v>1408</v>
      </c>
      <c r="BC42616" s="91" t="s">
        <v>47305</v>
      </c>
      <c r="BD42616" s="91"/>
    </row>
    <row r="42617" spans="53:56" ht="15" x14ac:dyDescent="0.25">
      <c r="BA42617" s="91" t="s">
        <v>47308</v>
      </c>
      <c r="BB42617" s="91" t="s">
        <v>1408</v>
      </c>
      <c r="BC42617" s="91" t="s">
        <v>47305</v>
      </c>
      <c r="BD42617" s="91"/>
    </row>
    <row r="42618" spans="53:56" ht="15" x14ac:dyDescent="0.25">
      <c r="BA42618" s="90" t="s">
        <v>47309</v>
      </c>
      <c r="BB42618" s="90" t="s">
        <v>1408</v>
      </c>
      <c r="BC42618" s="90" t="s">
        <v>47303</v>
      </c>
      <c r="BD42618" s="90"/>
    </row>
    <row r="42619" spans="53:56" ht="15" x14ac:dyDescent="0.25">
      <c r="BA42619" s="91" t="s">
        <v>47310</v>
      </c>
      <c r="BB42619" s="91" t="s">
        <v>1408</v>
      </c>
      <c r="BC42619" s="91" t="s">
        <v>47305</v>
      </c>
      <c r="BD42619" s="91"/>
    </row>
    <row r="42620" spans="53:56" ht="15" x14ac:dyDescent="0.25">
      <c r="BA42620" s="90" t="s">
        <v>47311</v>
      </c>
      <c r="BB42620" s="90" t="s">
        <v>1408</v>
      </c>
      <c r="BC42620" s="90" t="s">
        <v>47312</v>
      </c>
      <c r="BD42620" s="90"/>
    </row>
    <row r="42621" spans="53:56" ht="15" x14ac:dyDescent="0.25">
      <c r="BA42621" s="91" t="s">
        <v>47313</v>
      </c>
      <c r="BB42621" s="91" t="s">
        <v>1408</v>
      </c>
      <c r="BC42621" s="91" t="s">
        <v>47305</v>
      </c>
      <c r="BD42621" s="91"/>
    </row>
    <row r="42622" spans="53:56" ht="15" x14ac:dyDescent="0.25">
      <c r="BA42622" s="90" t="s">
        <v>47314</v>
      </c>
      <c r="BB42622" s="90" t="s">
        <v>1408</v>
      </c>
      <c r="BC42622" s="90" t="s">
        <v>47312</v>
      </c>
      <c r="BD42622" s="90"/>
    </row>
    <row r="42623" spans="53:56" ht="15" x14ac:dyDescent="0.25">
      <c r="BA42623" s="91" t="s">
        <v>47315</v>
      </c>
      <c r="BB42623" s="91" t="s">
        <v>1408</v>
      </c>
      <c r="BC42623" s="91" t="s">
        <v>47305</v>
      </c>
      <c r="BD42623" s="91"/>
    </row>
    <row r="42624" spans="53:56" ht="15" x14ac:dyDescent="0.25">
      <c r="BA42624" s="90" t="s">
        <v>47316</v>
      </c>
      <c r="BB42624" s="90" t="s">
        <v>1408</v>
      </c>
      <c r="BC42624" s="90" t="s">
        <v>47305</v>
      </c>
      <c r="BD42624" s="90"/>
    </row>
    <row r="42625" spans="53:56" ht="15" x14ac:dyDescent="0.25">
      <c r="BA42625" s="91" t="s">
        <v>47317</v>
      </c>
      <c r="BB42625" s="91" t="s">
        <v>1408</v>
      </c>
      <c r="BC42625" s="91" t="s">
        <v>47303</v>
      </c>
      <c r="BD42625" s="91"/>
    </row>
    <row r="42626" spans="53:56" ht="15" x14ac:dyDescent="0.25">
      <c r="BA42626" s="90" t="s">
        <v>47318</v>
      </c>
      <c r="BB42626" s="90" t="s">
        <v>1408</v>
      </c>
      <c r="BC42626" s="90" t="s">
        <v>47305</v>
      </c>
      <c r="BD42626" s="90"/>
    </row>
    <row r="42627" spans="53:56" ht="15" x14ac:dyDescent="0.25">
      <c r="BA42627" s="91" t="s">
        <v>47319</v>
      </c>
      <c r="BB42627" s="91" t="s">
        <v>1408</v>
      </c>
      <c r="BC42627" s="91" t="s">
        <v>47305</v>
      </c>
      <c r="BD42627" s="91"/>
    </row>
    <row r="42628" spans="53:56" ht="15" x14ac:dyDescent="0.25">
      <c r="BA42628" s="90" t="s">
        <v>47320</v>
      </c>
      <c r="BB42628" s="90" t="s">
        <v>1408</v>
      </c>
      <c r="BC42628" s="90" t="s">
        <v>47305</v>
      </c>
      <c r="BD42628" s="90"/>
    </row>
    <row r="42629" spans="53:56" ht="15" x14ac:dyDescent="0.25">
      <c r="BA42629" s="91" t="s">
        <v>47321</v>
      </c>
      <c r="BB42629" s="91" t="s">
        <v>1408</v>
      </c>
      <c r="BC42629" s="91" t="s">
        <v>47305</v>
      </c>
      <c r="BD42629" s="91"/>
    </row>
    <row r="42630" spans="53:56" ht="15" x14ac:dyDescent="0.25">
      <c r="BA42630" s="90" t="s">
        <v>47322</v>
      </c>
      <c r="BB42630" s="90" t="s">
        <v>1408</v>
      </c>
      <c r="BC42630" s="90" t="s">
        <v>47305</v>
      </c>
      <c r="BD42630" s="90"/>
    </row>
    <row r="42631" spans="53:56" ht="15" x14ac:dyDescent="0.25">
      <c r="BA42631" s="91" t="s">
        <v>47323</v>
      </c>
      <c r="BB42631" s="91" t="s">
        <v>1408</v>
      </c>
      <c r="BC42631" s="91" t="s">
        <v>47305</v>
      </c>
      <c r="BD42631" s="91"/>
    </row>
    <row r="42632" spans="53:56" ht="15" x14ac:dyDescent="0.25">
      <c r="BA42632" s="90" t="s">
        <v>47324</v>
      </c>
      <c r="BB42632" s="90" t="s">
        <v>1408</v>
      </c>
      <c r="BC42632" s="90" t="s">
        <v>47305</v>
      </c>
      <c r="BD42632" s="90"/>
    </row>
    <row r="42633" spans="53:56" ht="15" x14ac:dyDescent="0.25">
      <c r="BA42633" s="91" t="s">
        <v>47325</v>
      </c>
      <c r="BB42633" s="91" t="s">
        <v>1408</v>
      </c>
      <c r="BC42633" s="91" t="s">
        <v>47305</v>
      </c>
      <c r="BD42633" s="91"/>
    </row>
    <row r="42634" spans="53:56" ht="15" x14ac:dyDescent="0.25">
      <c r="BA42634" s="90" t="s">
        <v>47326</v>
      </c>
      <c r="BB42634" s="90" t="s">
        <v>1408</v>
      </c>
      <c r="BC42634" s="90" t="s">
        <v>47305</v>
      </c>
      <c r="BD42634" s="90"/>
    </row>
    <row r="42635" spans="53:56" ht="15" x14ac:dyDescent="0.25">
      <c r="BA42635" s="91" t="s">
        <v>47327</v>
      </c>
      <c r="BB42635" s="91" t="s">
        <v>1408</v>
      </c>
      <c r="BC42635" s="91" t="s">
        <v>47305</v>
      </c>
      <c r="BD42635" s="91"/>
    </row>
    <row r="42636" spans="53:56" ht="15" x14ac:dyDescent="0.25">
      <c r="BA42636" s="91" t="s">
        <v>47328</v>
      </c>
      <c r="BB42636" s="91" t="s">
        <v>1408</v>
      </c>
      <c r="BC42636" s="91" t="s">
        <v>47305</v>
      </c>
      <c r="BD42636" s="91"/>
    </row>
    <row r="42637" spans="53:56" ht="15" x14ac:dyDescent="0.25">
      <c r="BA42637" s="90" t="s">
        <v>47329</v>
      </c>
      <c r="BB42637" s="90" t="s">
        <v>1408</v>
      </c>
      <c r="BC42637" s="90" t="s">
        <v>47305</v>
      </c>
      <c r="BD42637" s="90"/>
    </row>
    <row r="42638" spans="53:56" ht="15" x14ac:dyDescent="0.25">
      <c r="BA42638" s="91" t="s">
        <v>47330</v>
      </c>
      <c r="BB42638" s="91" t="s">
        <v>1408</v>
      </c>
      <c r="BC42638" s="91" t="s">
        <v>47305</v>
      </c>
      <c r="BD42638" s="91"/>
    </row>
    <row r="42639" spans="53:56" ht="15" x14ac:dyDescent="0.25">
      <c r="BA42639" s="90" t="s">
        <v>47331</v>
      </c>
      <c r="BB42639" s="90" t="s">
        <v>1408</v>
      </c>
      <c r="BC42639" s="90" t="s">
        <v>47305</v>
      </c>
      <c r="BD42639" s="90"/>
    </row>
    <row r="42640" spans="53:56" ht="15" x14ac:dyDescent="0.25">
      <c r="BA42640" s="91" t="s">
        <v>47332</v>
      </c>
      <c r="BB42640" s="91" t="s">
        <v>1408</v>
      </c>
      <c r="BC42640" s="91" t="s">
        <v>47305</v>
      </c>
      <c r="BD42640" s="91"/>
    </row>
    <row r="42641" spans="53:56" ht="15" x14ac:dyDescent="0.25">
      <c r="BA42641" s="90" t="s">
        <v>47333</v>
      </c>
      <c r="BB42641" s="90" t="s">
        <v>1408</v>
      </c>
      <c r="BC42641" s="90" t="s">
        <v>47305</v>
      </c>
      <c r="BD42641" s="90"/>
    </row>
    <row r="42642" spans="53:56" ht="15" x14ac:dyDescent="0.25">
      <c r="BA42642" s="91" t="s">
        <v>47334</v>
      </c>
      <c r="BB42642" s="91" t="s">
        <v>1408</v>
      </c>
      <c r="BC42642" s="91" t="s">
        <v>47312</v>
      </c>
      <c r="BD42642" s="91"/>
    </row>
    <row r="42643" spans="53:56" ht="15" x14ac:dyDescent="0.25">
      <c r="BA42643" s="91" t="s">
        <v>47335</v>
      </c>
      <c r="BB42643" s="91" t="s">
        <v>1408</v>
      </c>
      <c r="BC42643" s="91" t="s">
        <v>47312</v>
      </c>
      <c r="BD42643" s="91"/>
    </row>
    <row r="42644" spans="53:56" ht="15" x14ac:dyDescent="0.25">
      <c r="BA42644" s="90" t="s">
        <v>47336</v>
      </c>
      <c r="BB42644" s="90" t="s">
        <v>1408</v>
      </c>
      <c r="BC42644" s="90" t="s">
        <v>47312</v>
      </c>
      <c r="BD42644" s="90"/>
    </row>
    <row r="42645" spans="53:56" ht="15" x14ac:dyDescent="0.25">
      <c r="BA42645" s="91" t="s">
        <v>47337</v>
      </c>
      <c r="BB42645" s="91" t="s">
        <v>1408</v>
      </c>
      <c r="BC42645" s="91" t="s">
        <v>47300</v>
      </c>
      <c r="BD42645" s="91"/>
    </row>
    <row r="42646" spans="53:56" ht="15" x14ac:dyDescent="0.25">
      <c r="BA42646" s="90" t="s">
        <v>47338</v>
      </c>
      <c r="BB42646" s="90" t="s">
        <v>1408</v>
      </c>
      <c r="BC42646" s="90" t="s">
        <v>47300</v>
      </c>
      <c r="BD42646" s="90"/>
    </row>
    <row r="42647" spans="53:56" ht="15" x14ac:dyDescent="0.25">
      <c r="BA42647" s="91" t="s">
        <v>47339</v>
      </c>
      <c r="BB42647" s="91" t="s">
        <v>1408</v>
      </c>
      <c r="BC42647" s="91" t="s">
        <v>47300</v>
      </c>
      <c r="BD42647" s="91"/>
    </row>
    <row r="42648" spans="53:56" ht="15" x14ac:dyDescent="0.25">
      <c r="BA42648" s="90" t="s">
        <v>47340</v>
      </c>
      <c r="BB42648" s="90" t="s">
        <v>1408</v>
      </c>
      <c r="BC42648" s="90" t="s">
        <v>47300</v>
      </c>
      <c r="BD42648" s="90"/>
    </row>
    <row r="42649" spans="53:56" ht="15" x14ac:dyDescent="0.25">
      <c r="BA42649" s="91" t="s">
        <v>47341</v>
      </c>
      <c r="BB42649" s="91" t="s">
        <v>1408</v>
      </c>
      <c r="BC42649" s="91" t="s">
        <v>47300</v>
      </c>
      <c r="BD42649" s="91"/>
    </row>
    <row r="42650" spans="53:56" ht="15" x14ac:dyDescent="0.25">
      <c r="BA42650" s="90" t="s">
        <v>47342</v>
      </c>
      <c r="BB42650" s="90" t="s">
        <v>1408</v>
      </c>
      <c r="BC42650" s="90" t="s">
        <v>47300</v>
      </c>
      <c r="BD42650" s="90"/>
    </row>
    <row r="42651" spans="53:56" ht="15" x14ac:dyDescent="0.25">
      <c r="BA42651" s="91" t="s">
        <v>47343</v>
      </c>
      <c r="BB42651" s="91" t="s">
        <v>1408</v>
      </c>
      <c r="BC42651" s="91" t="s">
        <v>47300</v>
      </c>
      <c r="BD42651" s="91"/>
    </row>
    <row r="42652" spans="53:56" ht="15" x14ac:dyDescent="0.25">
      <c r="BA42652" s="90" t="s">
        <v>47344</v>
      </c>
      <c r="BB42652" s="90" t="s">
        <v>1408</v>
      </c>
      <c r="BC42652" s="90" t="s">
        <v>47300</v>
      </c>
      <c r="BD42652" s="90"/>
    </row>
    <row r="42653" spans="53:56" ht="15" x14ac:dyDescent="0.25">
      <c r="BA42653" s="91" t="s">
        <v>47345</v>
      </c>
      <c r="BB42653" s="91" t="s">
        <v>1408</v>
      </c>
      <c r="BC42653" s="91" t="s">
        <v>47300</v>
      </c>
      <c r="BD42653" s="91"/>
    </row>
    <row r="42654" spans="53:56" ht="15" x14ac:dyDescent="0.25">
      <c r="BA42654" s="90" t="s">
        <v>47346</v>
      </c>
      <c r="BB42654" s="90" t="s">
        <v>1408</v>
      </c>
      <c r="BC42654" s="90" t="s">
        <v>47300</v>
      </c>
      <c r="BD42654" s="90"/>
    </row>
    <row r="42655" spans="53:56" ht="15" x14ac:dyDescent="0.25">
      <c r="BA42655" s="91" t="s">
        <v>47347</v>
      </c>
      <c r="BB42655" s="91" t="s">
        <v>1408</v>
      </c>
      <c r="BC42655" s="91" t="s">
        <v>47300</v>
      </c>
      <c r="BD42655" s="91"/>
    </row>
    <row r="42656" spans="53:56" ht="15" x14ac:dyDescent="0.25">
      <c r="BA42656" s="90" t="s">
        <v>47348</v>
      </c>
      <c r="BB42656" s="90" t="s">
        <v>1408</v>
      </c>
      <c r="BC42656" s="90" t="s">
        <v>47305</v>
      </c>
      <c r="BD42656" s="90"/>
    </row>
    <row r="42657" spans="53:56" ht="15" x14ac:dyDescent="0.25">
      <c r="BA42657" s="91" t="s">
        <v>47349</v>
      </c>
      <c r="BB42657" s="91" t="s">
        <v>1408</v>
      </c>
      <c r="BC42657" s="91" t="s">
        <v>47305</v>
      </c>
      <c r="BD42657" s="91"/>
    </row>
    <row r="42658" spans="53:56" ht="15" x14ac:dyDescent="0.25">
      <c r="BA42658" s="90" t="s">
        <v>47350</v>
      </c>
      <c r="BB42658" s="90" t="s">
        <v>1408</v>
      </c>
      <c r="BC42658" s="90" t="s">
        <v>47305</v>
      </c>
      <c r="BD42658" s="90"/>
    </row>
    <row r="42659" spans="53:56" ht="15" x14ac:dyDescent="0.25">
      <c r="BA42659" s="91" t="s">
        <v>47351</v>
      </c>
      <c r="BB42659" s="91" t="s">
        <v>1408</v>
      </c>
      <c r="BC42659" s="91" t="s">
        <v>47300</v>
      </c>
      <c r="BD42659" s="91"/>
    </row>
    <row r="42660" spans="53:56" ht="15" x14ac:dyDescent="0.25">
      <c r="BA42660" s="90" t="s">
        <v>47352</v>
      </c>
      <c r="BB42660" s="90" t="s">
        <v>1408</v>
      </c>
      <c r="BC42660" s="90" t="s">
        <v>47300</v>
      </c>
      <c r="BD42660" s="90"/>
    </row>
    <row r="42661" spans="53:56" ht="15" x14ac:dyDescent="0.25">
      <c r="BA42661" s="91" t="s">
        <v>47353</v>
      </c>
      <c r="BB42661" s="91" t="s">
        <v>1408</v>
      </c>
      <c r="BC42661" s="91" t="s">
        <v>47300</v>
      </c>
      <c r="BD42661" s="91"/>
    </row>
    <row r="42662" spans="53:56" ht="15" x14ac:dyDescent="0.25">
      <c r="BA42662" s="90" t="s">
        <v>47354</v>
      </c>
      <c r="BB42662" s="90" t="s">
        <v>1408</v>
      </c>
      <c r="BC42662" s="90" t="s">
        <v>47305</v>
      </c>
      <c r="BD42662" s="90"/>
    </row>
    <row r="42663" spans="53:56" ht="15" x14ac:dyDescent="0.25">
      <c r="BA42663" s="91" t="s">
        <v>47355</v>
      </c>
      <c r="BB42663" s="91" t="s">
        <v>1408</v>
      </c>
      <c r="BC42663" s="91" t="s">
        <v>47300</v>
      </c>
      <c r="BD42663" s="91"/>
    </row>
    <row r="42664" spans="53:56" ht="15" x14ac:dyDescent="0.25">
      <c r="BA42664" s="90" t="s">
        <v>47356</v>
      </c>
      <c r="BB42664" s="90" t="s">
        <v>1408</v>
      </c>
      <c r="BC42664" s="90" t="s">
        <v>47305</v>
      </c>
      <c r="BD42664" s="90"/>
    </row>
    <row r="42665" spans="53:56" ht="15" x14ac:dyDescent="0.25">
      <c r="BA42665" s="91" t="s">
        <v>47357</v>
      </c>
      <c r="BB42665" s="91" t="s">
        <v>1408</v>
      </c>
      <c r="BC42665" s="91" t="s">
        <v>47300</v>
      </c>
      <c r="BD42665" s="91"/>
    </row>
    <row r="42666" spans="53:56" ht="15" x14ac:dyDescent="0.25">
      <c r="BA42666" s="90" t="s">
        <v>47358</v>
      </c>
      <c r="BB42666" s="90" t="s">
        <v>1408</v>
      </c>
      <c r="BC42666" s="90" t="s">
        <v>47303</v>
      </c>
      <c r="BD42666" s="90"/>
    </row>
    <row r="42667" spans="53:56" ht="15" x14ac:dyDescent="0.25">
      <c r="BA42667" s="91" t="s">
        <v>47359</v>
      </c>
      <c r="BB42667" s="91" t="s">
        <v>1408</v>
      </c>
      <c r="BC42667" s="91" t="s">
        <v>47303</v>
      </c>
      <c r="BD42667" s="91"/>
    </row>
    <row r="42668" spans="53:56" ht="15" x14ac:dyDescent="0.25">
      <c r="BA42668" s="90" t="s">
        <v>47360</v>
      </c>
      <c r="BB42668" s="90" t="s">
        <v>1408</v>
      </c>
      <c r="BC42668" s="90" t="s">
        <v>47300</v>
      </c>
      <c r="BD42668" s="90"/>
    </row>
    <row r="42669" spans="53:56" ht="15" x14ac:dyDescent="0.25">
      <c r="BA42669" s="91" t="s">
        <v>47361</v>
      </c>
      <c r="BB42669" s="91" t="s">
        <v>1408</v>
      </c>
      <c r="BC42669" s="91" t="s">
        <v>47305</v>
      </c>
      <c r="BD42669" s="91"/>
    </row>
    <row r="42670" spans="53:56" ht="15" x14ac:dyDescent="0.25">
      <c r="BA42670" s="90" t="s">
        <v>47362</v>
      </c>
      <c r="BB42670" s="90" t="s">
        <v>1408</v>
      </c>
      <c r="BC42670" s="90" t="s">
        <v>47303</v>
      </c>
      <c r="BD42670" s="90"/>
    </row>
    <row r="42671" spans="53:56" ht="15" x14ac:dyDescent="0.25">
      <c r="BA42671" s="91" t="s">
        <v>47363</v>
      </c>
      <c r="BB42671" s="91" t="s">
        <v>1408</v>
      </c>
      <c r="BC42671" s="91" t="s">
        <v>47305</v>
      </c>
      <c r="BD42671" s="91"/>
    </row>
    <row r="42672" spans="53:56" ht="15" x14ac:dyDescent="0.25">
      <c r="BA42672" s="90" t="s">
        <v>47364</v>
      </c>
      <c r="BB42672" s="90" t="s">
        <v>1408</v>
      </c>
      <c r="BC42672" s="90" t="s">
        <v>47305</v>
      </c>
      <c r="BD42672" s="90"/>
    </row>
    <row r="42673" spans="53:56" ht="15" x14ac:dyDescent="0.25">
      <c r="BA42673" s="90" t="s">
        <v>47365</v>
      </c>
      <c r="BB42673" s="90" t="s">
        <v>1408</v>
      </c>
      <c r="BC42673" s="90" t="s">
        <v>47305</v>
      </c>
      <c r="BD42673" s="90"/>
    </row>
    <row r="42674" spans="53:56" ht="15" x14ac:dyDescent="0.25">
      <c r="BA42674" s="90" t="s">
        <v>47366</v>
      </c>
      <c r="BB42674" s="90" t="s">
        <v>1408</v>
      </c>
      <c r="BC42674" s="90" t="s">
        <v>47300</v>
      </c>
      <c r="BD42674" s="90"/>
    </row>
    <row r="42675" spans="53:56" ht="15" x14ac:dyDescent="0.25">
      <c r="BA42675" s="91" t="s">
        <v>47367</v>
      </c>
      <c r="BB42675" s="91" t="s">
        <v>1408</v>
      </c>
      <c r="BC42675" s="91" t="s">
        <v>47303</v>
      </c>
      <c r="BD42675" s="91"/>
    </row>
    <row r="42676" spans="53:56" ht="15" x14ac:dyDescent="0.25">
      <c r="BA42676" s="90" t="s">
        <v>47368</v>
      </c>
      <c r="BB42676" s="90" t="s">
        <v>1408</v>
      </c>
      <c r="BC42676" s="90" t="s">
        <v>47300</v>
      </c>
      <c r="BD42676" s="90"/>
    </row>
    <row r="42677" spans="53:56" ht="15" x14ac:dyDescent="0.25">
      <c r="BA42677" s="91" t="s">
        <v>47369</v>
      </c>
      <c r="BB42677" s="91" t="s">
        <v>1408</v>
      </c>
      <c r="BC42677" s="91" t="s">
        <v>47305</v>
      </c>
      <c r="BD42677" s="91"/>
    </row>
    <row r="42678" spans="53:56" ht="15" x14ac:dyDescent="0.25">
      <c r="BA42678" s="90" t="s">
        <v>47370</v>
      </c>
      <c r="BB42678" s="90" t="s">
        <v>1408</v>
      </c>
      <c r="BC42678" s="90" t="s">
        <v>47305</v>
      </c>
      <c r="BD42678" s="90"/>
    </row>
    <row r="42679" spans="53:56" ht="15" x14ac:dyDescent="0.25">
      <c r="BA42679" s="91" t="s">
        <v>47371</v>
      </c>
      <c r="BB42679" s="91" t="s">
        <v>1408</v>
      </c>
      <c r="BC42679" s="91" t="s">
        <v>47312</v>
      </c>
      <c r="BD42679" s="91"/>
    </row>
    <row r="42680" spans="53:56" ht="15" x14ac:dyDescent="0.25">
      <c r="BA42680" s="90" t="s">
        <v>47372</v>
      </c>
      <c r="BB42680" s="90" t="s">
        <v>1408</v>
      </c>
      <c r="BC42680" s="90" t="s">
        <v>47305</v>
      </c>
      <c r="BD42680" s="90"/>
    </row>
    <row r="42681" spans="53:56" ht="15" x14ac:dyDescent="0.25">
      <c r="BA42681" s="91" t="s">
        <v>47373</v>
      </c>
      <c r="BB42681" s="91" t="s">
        <v>1408</v>
      </c>
      <c r="BC42681" s="91" t="s">
        <v>47303</v>
      </c>
      <c r="BD42681" s="91"/>
    </row>
    <row r="42682" spans="53:56" ht="15" x14ac:dyDescent="0.25">
      <c r="BA42682" s="90" t="s">
        <v>47374</v>
      </c>
      <c r="BB42682" s="90" t="s">
        <v>1408</v>
      </c>
      <c r="BC42682" s="90" t="s">
        <v>47303</v>
      </c>
      <c r="BD42682" s="90"/>
    </row>
    <row r="42683" spans="53:56" ht="15" x14ac:dyDescent="0.25">
      <c r="BA42683" s="91" t="s">
        <v>47375</v>
      </c>
      <c r="BB42683" s="91" t="s">
        <v>1408</v>
      </c>
      <c r="BC42683" s="91" t="s">
        <v>47305</v>
      </c>
      <c r="BD42683" s="91"/>
    </row>
    <row r="42684" spans="53:56" ht="15" x14ac:dyDescent="0.25">
      <c r="BA42684" s="90" t="s">
        <v>47376</v>
      </c>
      <c r="BB42684" s="90" t="s">
        <v>1408</v>
      </c>
      <c r="BC42684" s="90" t="s">
        <v>47303</v>
      </c>
      <c r="BD42684" s="90"/>
    </row>
    <row r="42685" spans="53:56" ht="15" x14ac:dyDescent="0.25">
      <c r="BA42685" s="91" t="s">
        <v>47377</v>
      </c>
      <c r="BB42685" s="91" t="s">
        <v>1408</v>
      </c>
      <c r="BC42685" s="91" t="s">
        <v>47300</v>
      </c>
      <c r="BD42685" s="91"/>
    </row>
    <row r="42686" spans="53:56" ht="15" x14ac:dyDescent="0.25">
      <c r="BA42686" s="90" t="s">
        <v>47378</v>
      </c>
      <c r="BB42686" s="90" t="s">
        <v>1408</v>
      </c>
      <c r="BC42686" s="90" t="s">
        <v>47300</v>
      </c>
      <c r="BD42686" s="90"/>
    </row>
    <row r="42687" spans="53:56" ht="15" x14ac:dyDescent="0.25">
      <c r="BA42687" s="91" t="s">
        <v>47379</v>
      </c>
      <c r="BB42687" s="91" t="s">
        <v>1408</v>
      </c>
      <c r="BC42687" s="91" t="s">
        <v>47300</v>
      </c>
      <c r="BD42687" s="91"/>
    </row>
    <row r="42688" spans="53:56" ht="15" x14ac:dyDescent="0.25">
      <c r="BA42688" s="90" t="s">
        <v>47380</v>
      </c>
      <c r="BB42688" s="90" t="s">
        <v>1408</v>
      </c>
      <c r="BC42688" s="90" t="s">
        <v>47300</v>
      </c>
      <c r="BD42688" s="90"/>
    </row>
    <row r="42689" spans="53:56" ht="15" x14ac:dyDescent="0.25">
      <c r="BA42689" s="91" t="s">
        <v>47381</v>
      </c>
      <c r="BB42689" s="91" t="s">
        <v>1408</v>
      </c>
      <c r="BC42689" s="91" t="s">
        <v>47303</v>
      </c>
      <c r="BD42689" s="91"/>
    </row>
    <row r="42690" spans="53:56" ht="15" x14ac:dyDescent="0.25">
      <c r="BA42690" s="90" t="s">
        <v>47382</v>
      </c>
      <c r="BB42690" s="90" t="s">
        <v>1408</v>
      </c>
      <c r="BC42690" s="90" t="s">
        <v>47300</v>
      </c>
      <c r="BD42690" s="90"/>
    </row>
    <row r="42691" spans="53:56" ht="15" x14ac:dyDescent="0.25">
      <c r="BA42691" s="91" t="s">
        <v>47383</v>
      </c>
      <c r="BB42691" s="91" t="s">
        <v>1408</v>
      </c>
      <c r="BC42691" s="91" t="s">
        <v>47305</v>
      </c>
      <c r="BD42691" s="91"/>
    </row>
    <row r="42692" spans="53:56" ht="15" x14ac:dyDescent="0.25">
      <c r="BA42692" s="90" t="s">
        <v>47384</v>
      </c>
      <c r="BB42692" s="90" t="s">
        <v>1408</v>
      </c>
      <c r="BC42692" s="90" t="s">
        <v>47312</v>
      </c>
      <c r="BD42692" s="90"/>
    </row>
    <row r="42693" spans="53:56" ht="15" x14ac:dyDescent="0.25">
      <c r="BA42693" s="91" t="s">
        <v>47385</v>
      </c>
      <c r="BB42693" s="91" t="s">
        <v>1408</v>
      </c>
      <c r="BC42693" s="91" t="s">
        <v>47300</v>
      </c>
      <c r="BD42693" s="91"/>
    </row>
    <row r="42694" spans="53:56" ht="15" x14ac:dyDescent="0.25">
      <c r="BA42694" s="90" t="s">
        <v>47386</v>
      </c>
      <c r="BB42694" s="90" t="s">
        <v>1408</v>
      </c>
      <c r="BC42694" s="90" t="s">
        <v>47300</v>
      </c>
      <c r="BD42694" s="90"/>
    </row>
    <row r="42695" spans="53:56" ht="15" x14ac:dyDescent="0.25">
      <c r="BA42695" s="91" t="s">
        <v>47387</v>
      </c>
      <c r="BB42695" s="91" t="s">
        <v>1408</v>
      </c>
      <c r="BC42695" s="91" t="s">
        <v>47300</v>
      </c>
      <c r="BD42695" s="91"/>
    </row>
    <row r="42696" spans="53:56" ht="15" x14ac:dyDescent="0.25">
      <c r="BA42696" s="90" t="s">
        <v>47388</v>
      </c>
      <c r="BB42696" s="90" t="s">
        <v>1408</v>
      </c>
      <c r="BC42696" s="90" t="s">
        <v>47312</v>
      </c>
      <c r="BD42696" s="90"/>
    </row>
    <row r="42697" spans="53:56" ht="15" x14ac:dyDescent="0.25">
      <c r="BA42697" s="91" t="s">
        <v>47389</v>
      </c>
      <c r="BB42697" s="91" t="s">
        <v>1408</v>
      </c>
      <c r="BC42697" s="91" t="s">
        <v>47312</v>
      </c>
      <c r="BD42697" s="91"/>
    </row>
    <row r="42698" spans="53:56" ht="15" x14ac:dyDescent="0.25">
      <c r="BA42698" s="90" t="s">
        <v>47390</v>
      </c>
      <c r="BB42698" s="90" t="s">
        <v>1408</v>
      </c>
      <c r="BC42698" s="90" t="s">
        <v>47312</v>
      </c>
      <c r="BD42698" s="90"/>
    </row>
    <row r="42699" spans="53:56" ht="15" x14ac:dyDescent="0.25">
      <c r="BA42699" s="90" t="s">
        <v>47391</v>
      </c>
      <c r="BB42699" s="90" t="s">
        <v>1408</v>
      </c>
      <c r="BC42699" s="90" t="s">
        <v>47312</v>
      </c>
      <c r="BD42699" s="90"/>
    </row>
    <row r="42700" spans="53:56" ht="15" x14ac:dyDescent="0.25">
      <c r="BA42700" s="91" t="s">
        <v>47392</v>
      </c>
      <c r="BB42700" s="91" t="s">
        <v>1408</v>
      </c>
      <c r="BC42700" s="91" t="s">
        <v>47140</v>
      </c>
      <c r="BD42700" s="91"/>
    </row>
    <row r="42701" spans="53:56" ht="15" x14ac:dyDescent="0.25">
      <c r="BA42701" s="90" t="s">
        <v>47393</v>
      </c>
      <c r="BB42701" s="90" t="s">
        <v>1408</v>
      </c>
      <c r="BC42701" s="90" t="s">
        <v>47305</v>
      </c>
      <c r="BD42701" s="90"/>
    </row>
    <row r="42702" spans="53:56" ht="15" x14ac:dyDescent="0.25">
      <c r="BA42702" s="91" t="s">
        <v>47394</v>
      </c>
      <c r="BB42702" s="91" t="s">
        <v>1408</v>
      </c>
      <c r="BC42702" s="91" t="s">
        <v>47305</v>
      </c>
      <c r="BD42702" s="91"/>
    </row>
    <row r="42703" spans="53:56" ht="15" x14ac:dyDescent="0.25">
      <c r="BA42703" s="91" t="s">
        <v>47395</v>
      </c>
      <c r="BB42703" s="91" t="s">
        <v>1408</v>
      </c>
      <c r="BC42703" s="91" t="s">
        <v>47305</v>
      </c>
      <c r="BD42703" s="91"/>
    </row>
    <row r="42704" spans="53:56" ht="15" x14ac:dyDescent="0.25">
      <c r="BA42704" s="90" t="s">
        <v>47396</v>
      </c>
      <c r="BB42704" s="90" t="s">
        <v>1408</v>
      </c>
      <c r="BC42704" s="90" t="s">
        <v>47305</v>
      </c>
      <c r="BD42704" s="90"/>
    </row>
    <row r="42705" spans="53:56" ht="15" x14ac:dyDescent="0.25">
      <c r="BA42705" s="91" t="s">
        <v>47397</v>
      </c>
      <c r="BB42705" s="91" t="s">
        <v>1408</v>
      </c>
      <c r="BC42705" s="91" t="s">
        <v>47305</v>
      </c>
      <c r="BD42705" s="91"/>
    </row>
    <row r="42706" spans="53:56" ht="15" x14ac:dyDescent="0.25">
      <c r="BA42706" s="90" t="s">
        <v>47398</v>
      </c>
      <c r="BB42706" s="90" t="s">
        <v>1408</v>
      </c>
      <c r="BC42706" s="90" t="s">
        <v>47303</v>
      </c>
      <c r="BD42706" s="90"/>
    </row>
    <row r="42707" spans="53:56" ht="15" x14ac:dyDescent="0.25">
      <c r="BA42707" s="91" t="s">
        <v>47399</v>
      </c>
      <c r="BB42707" s="91" t="s">
        <v>1408</v>
      </c>
      <c r="BC42707" s="91" t="s">
        <v>47300</v>
      </c>
      <c r="BD42707" s="91"/>
    </row>
    <row r="42708" spans="53:56" ht="15" x14ac:dyDescent="0.25">
      <c r="BA42708" s="90" t="s">
        <v>47400</v>
      </c>
      <c r="BB42708" s="90" t="s">
        <v>1408</v>
      </c>
      <c r="BC42708" s="90" t="s">
        <v>47300</v>
      </c>
      <c r="BD42708" s="90"/>
    </row>
    <row r="42709" spans="53:56" ht="15" x14ac:dyDescent="0.25">
      <c r="BA42709" s="90" t="s">
        <v>47401</v>
      </c>
      <c r="BB42709" s="90" t="s">
        <v>1408</v>
      </c>
      <c r="BC42709" s="90" t="s">
        <v>47300</v>
      </c>
      <c r="BD42709" s="90"/>
    </row>
    <row r="42710" spans="53:56" ht="15" x14ac:dyDescent="0.25">
      <c r="BA42710" s="91" t="s">
        <v>47402</v>
      </c>
      <c r="BB42710" s="91" t="s">
        <v>1408</v>
      </c>
      <c r="BC42710" s="91" t="s">
        <v>47300</v>
      </c>
      <c r="BD42710" s="91"/>
    </row>
    <row r="42711" spans="53:56" ht="15" x14ac:dyDescent="0.25">
      <c r="BA42711" s="90" t="s">
        <v>47403</v>
      </c>
      <c r="BB42711" s="90" t="s">
        <v>1408</v>
      </c>
      <c r="BC42711" s="90" t="s">
        <v>47300</v>
      </c>
      <c r="BD42711" s="90"/>
    </row>
    <row r="42712" spans="53:56" ht="15" x14ac:dyDescent="0.25">
      <c r="BA42712" s="91" t="s">
        <v>47404</v>
      </c>
      <c r="BB42712" s="91" t="s">
        <v>1408</v>
      </c>
      <c r="BC42712" s="91" t="s">
        <v>47300</v>
      </c>
      <c r="BD42712" s="91"/>
    </row>
    <row r="42713" spans="53:56" ht="15" x14ac:dyDescent="0.25">
      <c r="BA42713" s="91" t="s">
        <v>47405</v>
      </c>
      <c r="BB42713" s="91" t="s">
        <v>1408</v>
      </c>
      <c r="BC42713" s="91" t="s">
        <v>47300</v>
      </c>
      <c r="BD42713" s="91"/>
    </row>
    <row r="42714" spans="53:56" ht="15" x14ac:dyDescent="0.25">
      <c r="BA42714" s="91" t="s">
        <v>47406</v>
      </c>
      <c r="BB42714" s="91" t="s">
        <v>1408</v>
      </c>
      <c r="BC42714" s="91" t="s">
        <v>47300</v>
      </c>
      <c r="BD42714" s="91"/>
    </row>
    <row r="42715" spans="53:56" ht="15" x14ac:dyDescent="0.25">
      <c r="BA42715" s="90" t="s">
        <v>47407</v>
      </c>
      <c r="BB42715" s="90" t="s">
        <v>1408</v>
      </c>
      <c r="BC42715" s="90" t="s">
        <v>47300</v>
      </c>
      <c r="BD42715" s="90"/>
    </row>
    <row r="42716" spans="53:56" ht="15" x14ac:dyDescent="0.25">
      <c r="BA42716" s="91" t="s">
        <v>47408</v>
      </c>
      <c r="BB42716" s="91" t="s">
        <v>1408</v>
      </c>
      <c r="BC42716" s="91" t="s">
        <v>47300</v>
      </c>
      <c r="BD42716" s="91"/>
    </row>
    <row r="42717" spans="53:56" ht="15" x14ac:dyDescent="0.25">
      <c r="BA42717" s="90" t="s">
        <v>47409</v>
      </c>
      <c r="BB42717" s="90" t="s">
        <v>1408</v>
      </c>
      <c r="BC42717" s="90" t="s">
        <v>47300</v>
      </c>
      <c r="BD42717" s="90"/>
    </row>
    <row r="42718" spans="53:56" ht="15" x14ac:dyDescent="0.25">
      <c r="BA42718" s="90" t="s">
        <v>47410</v>
      </c>
      <c r="BB42718" s="90" t="s">
        <v>1408</v>
      </c>
      <c r="BC42718" s="90" t="s">
        <v>47300</v>
      </c>
      <c r="BD42718" s="90"/>
    </row>
    <row r="42719" spans="53:56" ht="15" x14ac:dyDescent="0.25">
      <c r="BA42719" s="91" t="s">
        <v>47411</v>
      </c>
      <c r="BB42719" s="91" t="s">
        <v>1408</v>
      </c>
      <c r="BC42719" s="91" t="s">
        <v>47300</v>
      </c>
      <c r="BD42719" s="91"/>
    </row>
    <row r="42720" spans="53:56" ht="15" x14ac:dyDescent="0.25">
      <c r="BA42720" s="90" t="s">
        <v>47412</v>
      </c>
      <c r="BB42720" s="90" t="s">
        <v>1408</v>
      </c>
      <c r="BC42720" s="90" t="s">
        <v>47300</v>
      </c>
      <c r="BD42720" s="90"/>
    </row>
    <row r="42721" spans="53:56" ht="15" x14ac:dyDescent="0.25">
      <c r="BA42721" s="91" t="s">
        <v>47413</v>
      </c>
      <c r="BB42721" s="91" t="s">
        <v>1408</v>
      </c>
      <c r="BC42721" s="91" t="s">
        <v>47300</v>
      </c>
      <c r="BD42721" s="91"/>
    </row>
    <row r="42722" spans="53:56" ht="15" x14ac:dyDescent="0.25">
      <c r="BA42722" s="91" t="s">
        <v>47414</v>
      </c>
      <c r="BB42722" s="91" t="s">
        <v>1408</v>
      </c>
      <c r="BC42722" s="91" t="s">
        <v>47300</v>
      </c>
      <c r="BD42722" s="91"/>
    </row>
    <row r="42723" spans="53:56" ht="15" x14ac:dyDescent="0.25">
      <c r="BA42723" s="90" t="s">
        <v>47415</v>
      </c>
      <c r="BB42723" s="90" t="s">
        <v>1408</v>
      </c>
      <c r="BC42723" s="90" t="s">
        <v>47300</v>
      </c>
      <c r="BD42723" s="90"/>
    </row>
    <row r="42724" spans="53:56" ht="15" x14ac:dyDescent="0.25">
      <c r="BA42724" s="91" t="s">
        <v>47416</v>
      </c>
      <c r="BB42724" s="91" t="s">
        <v>1408</v>
      </c>
      <c r="BC42724" s="91" t="s">
        <v>47300</v>
      </c>
      <c r="BD42724" s="91"/>
    </row>
    <row r="42725" spans="53:56" ht="15" x14ac:dyDescent="0.25">
      <c r="BA42725" s="90" t="s">
        <v>47417</v>
      </c>
      <c r="BB42725" s="90" t="s">
        <v>1408</v>
      </c>
      <c r="BC42725" s="90" t="s">
        <v>47300</v>
      </c>
      <c r="BD42725" s="90"/>
    </row>
    <row r="42726" spans="53:56" ht="15" x14ac:dyDescent="0.25">
      <c r="BA42726" s="90" t="s">
        <v>47418</v>
      </c>
      <c r="BB42726" s="90" t="s">
        <v>1408</v>
      </c>
      <c r="BC42726" s="90" t="s">
        <v>47300</v>
      </c>
      <c r="BD42726" s="90"/>
    </row>
    <row r="42727" spans="53:56" ht="15" x14ac:dyDescent="0.25">
      <c r="BA42727" s="91" t="s">
        <v>47419</v>
      </c>
      <c r="BB42727" s="91" t="s">
        <v>1408</v>
      </c>
      <c r="BC42727" s="91" t="s">
        <v>47300</v>
      </c>
      <c r="BD42727" s="91"/>
    </row>
    <row r="42728" spans="53:56" ht="15" x14ac:dyDescent="0.25">
      <c r="BA42728" s="90" t="s">
        <v>47420</v>
      </c>
      <c r="BB42728" s="90" t="s">
        <v>1408</v>
      </c>
      <c r="BC42728" s="90" t="s">
        <v>47300</v>
      </c>
      <c r="BD42728" s="90"/>
    </row>
    <row r="42729" spans="53:56" ht="15" x14ac:dyDescent="0.25">
      <c r="BA42729" s="90" t="s">
        <v>47421</v>
      </c>
      <c r="BB42729" s="90" t="s">
        <v>1408</v>
      </c>
      <c r="BC42729" s="90" t="s">
        <v>47300</v>
      </c>
      <c r="BD42729" s="90"/>
    </row>
    <row r="42730" spans="53:56" ht="15" x14ac:dyDescent="0.25">
      <c r="BA42730" s="91" t="s">
        <v>47422</v>
      </c>
      <c r="BB42730" s="91" t="s">
        <v>1408</v>
      </c>
      <c r="BC42730" s="91" t="s">
        <v>47300</v>
      </c>
      <c r="BD42730" s="91"/>
    </row>
    <row r="42731" spans="53:56" ht="15" x14ac:dyDescent="0.25">
      <c r="BA42731" s="91" t="s">
        <v>47423</v>
      </c>
      <c r="BB42731" s="91" t="s">
        <v>1408</v>
      </c>
      <c r="BC42731" s="91" t="s">
        <v>47300</v>
      </c>
      <c r="BD42731" s="91"/>
    </row>
    <row r="42732" spans="53:56" ht="15" x14ac:dyDescent="0.25">
      <c r="BA42732" s="90" t="s">
        <v>47424</v>
      </c>
      <c r="BB42732" s="90" t="s">
        <v>1408</v>
      </c>
      <c r="BC42732" s="90" t="s">
        <v>47300</v>
      </c>
      <c r="BD42732" s="90"/>
    </row>
    <row r="42733" spans="53:56" ht="15" x14ac:dyDescent="0.25">
      <c r="BA42733" s="91" t="s">
        <v>47425</v>
      </c>
      <c r="BB42733" s="91" t="s">
        <v>1408</v>
      </c>
      <c r="BC42733" s="91" t="s">
        <v>47300</v>
      </c>
      <c r="BD42733" s="91"/>
    </row>
    <row r="42734" spans="53:56" ht="15" x14ac:dyDescent="0.25">
      <c r="BA42734" s="90" t="s">
        <v>47426</v>
      </c>
      <c r="BB42734" s="90" t="s">
        <v>1408</v>
      </c>
      <c r="BC42734" s="90" t="s">
        <v>47300</v>
      </c>
      <c r="BD42734" s="90"/>
    </row>
    <row r="42735" spans="53:56" ht="15" x14ac:dyDescent="0.25">
      <c r="BA42735" s="90" t="s">
        <v>47427</v>
      </c>
      <c r="BB42735" s="90" t="s">
        <v>1408</v>
      </c>
      <c r="BC42735" s="90" t="s">
        <v>47300</v>
      </c>
      <c r="BD42735" s="90"/>
    </row>
    <row r="42736" spans="53:56" ht="15" x14ac:dyDescent="0.25">
      <c r="BA42736" s="91" t="s">
        <v>47428</v>
      </c>
      <c r="BB42736" s="91" t="s">
        <v>1408</v>
      </c>
      <c r="BC42736" s="91" t="s">
        <v>47300</v>
      </c>
      <c r="BD42736" s="91"/>
    </row>
    <row r="42737" spans="53:56" ht="15" x14ac:dyDescent="0.25">
      <c r="BA42737" s="90" t="s">
        <v>47429</v>
      </c>
      <c r="BB42737" s="90" t="s">
        <v>1408</v>
      </c>
      <c r="BC42737" s="90" t="s">
        <v>47300</v>
      </c>
      <c r="BD42737" s="90"/>
    </row>
    <row r="42738" spans="53:56" ht="15" x14ac:dyDescent="0.25">
      <c r="BA42738" s="91" t="s">
        <v>47430</v>
      </c>
      <c r="BB42738" s="91" t="s">
        <v>1408</v>
      </c>
      <c r="BC42738" s="91" t="s">
        <v>47300</v>
      </c>
      <c r="BD42738" s="91"/>
    </row>
    <row r="42739" spans="53:56" ht="15" x14ac:dyDescent="0.25">
      <c r="BA42739" s="90" t="s">
        <v>47431</v>
      </c>
      <c r="BB42739" s="90" t="s">
        <v>1408</v>
      </c>
      <c r="BC42739" s="90" t="s">
        <v>47300</v>
      </c>
      <c r="BD42739" s="90"/>
    </row>
    <row r="42740" spans="53:56" ht="15" x14ac:dyDescent="0.25">
      <c r="BA42740" s="91" t="s">
        <v>47432</v>
      </c>
      <c r="BB42740" s="91" t="s">
        <v>1408</v>
      </c>
      <c r="BC42740" s="91" t="s">
        <v>47300</v>
      </c>
      <c r="BD42740" s="91"/>
    </row>
    <row r="42741" spans="53:56" ht="15" x14ac:dyDescent="0.25">
      <c r="BA42741" s="91" t="s">
        <v>47433</v>
      </c>
      <c r="BB42741" s="91" t="s">
        <v>1408</v>
      </c>
      <c r="BC42741" s="91" t="s">
        <v>47300</v>
      </c>
      <c r="BD42741" s="91"/>
    </row>
    <row r="42742" spans="53:56" ht="15" x14ac:dyDescent="0.25">
      <c r="BA42742" s="90" t="s">
        <v>47434</v>
      </c>
      <c r="BB42742" s="90" t="s">
        <v>1408</v>
      </c>
      <c r="BC42742" s="90" t="s">
        <v>47300</v>
      </c>
      <c r="BD42742" s="90"/>
    </row>
    <row r="42743" spans="53:56" ht="15" x14ac:dyDescent="0.25">
      <c r="BA42743" s="91" t="s">
        <v>47435</v>
      </c>
      <c r="BB42743" s="91" t="s">
        <v>1408</v>
      </c>
      <c r="BC42743" s="91" t="s">
        <v>47300</v>
      </c>
      <c r="BD42743" s="91"/>
    </row>
    <row r="42744" spans="53:56" ht="15" x14ac:dyDescent="0.25">
      <c r="BA42744" s="90" t="s">
        <v>47436</v>
      </c>
      <c r="BB42744" s="90" t="s">
        <v>1408</v>
      </c>
      <c r="BC42744" s="90" t="s">
        <v>47300</v>
      </c>
      <c r="BD42744" s="90"/>
    </row>
    <row r="42745" spans="53:56" ht="15" x14ac:dyDescent="0.25">
      <c r="BA42745" s="90" t="s">
        <v>47437</v>
      </c>
      <c r="BB42745" s="90" t="s">
        <v>1408</v>
      </c>
      <c r="BC42745" s="90" t="s">
        <v>47300</v>
      </c>
      <c r="BD42745" s="90"/>
    </row>
    <row r="42746" spans="53:56" ht="15" x14ac:dyDescent="0.25">
      <c r="BA42746" s="91" t="s">
        <v>47438</v>
      </c>
      <c r="BB42746" s="91" t="s">
        <v>1408</v>
      </c>
      <c r="BC42746" s="91" t="s">
        <v>47300</v>
      </c>
      <c r="BD42746" s="91"/>
    </row>
    <row r="42747" spans="53:56" ht="15" x14ac:dyDescent="0.25">
      <c r="BA42747" s="90" t="s">
        <v>47439</v>
      </c>
      <c r="BB42747" s="90" t="s">
        <v>1408</v>
      </c>
      <c r="BC42747" s="90" t="s">
        <v>47300</v>
      </c>
      <c r="BD42747" s="90"/>
    </row>
    <row r="42748" spans="53:56" ht="15" x14ac:dyDescent="0.25">
      <c r="BA42748" s="91" t="s">
        <v>47440</v>
      </c>
      <c r="BB42748" s="91" t="s">
        <v>1408</v>
      </c>
      <c r="BC42748" s="91" t="s">
        <v>47300</v>
      </c>
      <c r="BD42748" s="91"/>
    </row>
    <row r="42749" spans="53:56" ht="15" x14ac:dyDescent="0.25">
      <c r="BA42749" s="91" t="s">
        <v>47441</v>
      </c>
      <c r="BB42749" s="91" t="s">
        <v>1408</v>
      </c>
      <c r="BC42749" s="91" t="s">
        <v>47300</v>
      </c>
      <c r="BD42749" s="91"/>
    </row>
    <row r="42750" spans="53:56" ht="15" x14ac:dyDescent="0.25">
      <c r="BA42750" s="90" t="s">
        <v>47442</v>
      </c>
      <c r="BB42750" s="90" t="s">
        <v>1408</v>
      </c>
      <c r="BC42750" s="90" t="s">
        <v>47300</v>
      </c>
      <c r="BD42750" s="90"/>
    </row>
    <row r="42751" spans="53:56" ht="15" x14ac:dyDescent="0.25">
      <c r="BA42751" s="91" t="s">
        <v>47443</v>
      </c>
      <c r="BB42751" s="91" t="s">
        <v>1408</v>
      </c>
      <c r="BC42751" s="91" t="s">
        <v>47300</v>
      </c>
      <c r="BD42751" s="91"/>
    </row>
    <row r="42752" spans="53:56" ht="15" x14ac:dyDescent="0.25">
      <c r="BA42752" s="90" t="s">
        <v>47444</v>
      </c>
      <c r="BB42752" s="90" t="s">
        <v>1408</v>
      </c>
      <c r="BC42752" s="90" t="s">
        <v>47300</v>
      </c>
      <c r="BD42752" s="90"/>
    </row>
    <row r="42753" spans="53:56" ht="15" x14ac:dyDescent="0.25">
      <c r="BA42753" s="90" t="s">
        <v>47445</v>
      </c>
      <c r="BB42753" s="90" t="s">
        <v>1408</v>
      </c>
      <c r="BC42753" s="90" t="s">
        <v>47300</v>
      </c>
      <c r="BD42753" s="90"/>
    </row>
    <row r="42754" spans="53:56" ht="15" x14ac:dyDescent="0.25">
      <c r="BA42754" s="91" t="s">
        <v>47446</v>
      </c>
      <c r="BB42754" s="91" t="s">
        <v>1408</v>
      </c>
      <c r="BC42754" s="91" t="s">
        <v>47305</v>
      </c>
      <c r="BD42754" s="91"/>
    </row>
    <row r="42755" spans="53:56" ht="15" x14ac:dyDescent="0.25">
      <c r="BA42755" s="90" t="s">
        <v>47447</v>
      </c>
      <c r="BB42755" s="90" t="s">
        <v>1408</v>
      </c>
      <c r="BC42755" s="90" t="s">
        <v>47305</v>
      </c>
      <c r="BD42755" s="90"/>
    </row>
    <row r="42756" spans="53:56" ht="15" x14ac:dyDescent="0.25">
      <c r="BA42756" s="91" t="s">
        <v>47448</v>
      </c>
      <c r="BB42756" s="91" t="s">
        <v>1408</v>
      </c>
      <c r="BC42756" s="91" t="s">
        <v>47305</v>
      </c>
      <c r="BD42756" s="91"/>
    </row>
    <row r="42757" spans="53:56" ht="15" x14ac:dyDescent="0.25">
      <c r="BA42757" s="91" t="s">
        <v>47449</v>
      </c>
      <c r="BB42757" s="91" t="s">
        <v>1408</v>
      </c>
      <c r="BC42757" s="91" t="s">
        <v>47305</v>
      </c>
      <c r="BD42757" s="91"/>
    </row>
    <row r="42758" spans="53:56" ht="15" x14ac:dyDescent="0.25">
      <c r="BA42758" s="90" t="s">
        <v>47450</v>
      </c>
      <c r="BB42758" s="90" t="s">
        <v>1408</v>
      </c>
      <c r="BC42758" s="90" t="s">
        <v>47305</v>
      </c>
      <c r="BD42758" s="90"/>
    </row>
    <row r="42759" spans="53:56" ht="15" x14ac:dyDescent="0.25">
      <c r="BA42759" s="91" t="s">
        <v>47451</v>
      </c>
      <c r="BB42759" s="91" t="s">
        <v>1408</v>
      </c>
      <c r="BC42759" s="91" t="s">
        <v>47305</v>
      </c>
      <c r="BD42759" s="91"/>
    </row>
    <row r="42760" spans="53:56" ht="15" x14ac:dyDescent="0.25">
      <c r="BA42760" s="90" t="s">
        <v>47452</v>
      </c>
      <c r="BB42760" s="90" t="s">
        <v>1408</v>
      </c>
      <c r="BC42760" s="90" t="s">
        <v>47305</v>
      </c>
      <c r="BD42760" s="90"/>
    </row>
    <row r="42761" spans="53:56" ht="15" x14ac:dyDescent="0.25">
      <c r="BA42761" s="91" t="s">
        <v>47453</v>
      </c>
      <c r="BB42761" s="91" t="s">
        <v>1408</v>
      </c>
      <c r="BC42761" s="91" t="s">
        <v>47305</v>
      </c>
      <c r="BD42761" s="91"/>
    </row>
    <row r="42762" spans="53:56" ht="15" x14ac:dyDescent="0.25">
      <c r="BA42762" s="90" t="s">
        <v>47454</v>
      </c>
      <c r="BB42762" s="90" t="s">
        <v>1408</v>
      </c>
      <c r="BC42762" s="90" t="s">
        <v>47305</v>
      </c>
      <c r="BD42762" s="90"/>
    </row>
    <row r="42763" spans="53:56" ht="15" x14ac:dyDescent="0.25">
      <c r="BA42763" s="91" t="s">
        <v>47455</v>
      </c>
      <c r="BB42763" s="91" t="s">
        <v>1408</v>
      </c>
      <c r="BC42763" s="91" t="s">
        <v>47305</v>
      </c>
      <c r="BD42763" s="91"/>
    </row>
    <row r="42764" spans="53:56" ht="15" x14ac:dyDescent="0.25">
      <c r="BA42764" s="91" t="s">
        <v>47456</v>
      </c>
      <c r="BB42764" s="91" t="s">
        <v>1408</v>
      </c>
      <c r="BC42764" s="91" t="s">
        <v>47305</v>
      </c>
      <c r="BD42764" s="91"/>
    </row>
    <row r="42765" spans="53:56" ht="15" x14ac:dyDescent="0.25">
      <c r="BA42765" s="90" t="s">
        <v>47457</v>
      </c>
      <c r="BB42765" s="90" t="s">
        <v>1408</v>
      </c>
      <c r="BC42765" s="90" t="s">
        <v>47458</v>
      </c>
      <c r="BD42765" s="90"/>
    </row>
    <row r="42766" spans="53:56" ht="15" x14ac:dyDescent="0.25">
      <c r="BA42766" s="91" t="s">
        <v>47459</v>
      </c>
      <c r="BB42766" s="91" t="s">
        <v>1408</v>
      </c>
      <c r="BC42766" s="91" t="s">
        <v>47458</v>
      </c>
      <c r="BD42766" s="91"/>
    </row>
    <row r="42767" spans="53:56" ht="15" x14ac:dyDescent="0.25">
      <c r="BA42767" s="90" t="s">
        <v>47460</v>
      </c>
      <c r="BB42767" s="90" t="s">
        <v>1408</v>
      </c>
      <c r="BC42767" s="90" t="s">
        <v>47458</v>
      </c>
      <c r="BD42767" s="90"/>
    </row>
    <row r="42768" spans="53:56" ht="15" x14ac:dyDescent="0.25">
      <c r="BA42768" s="91" t="s">
        <v>47461</v>
      </c>
      <c r="BB42768" s="91" t="s">
        <v>1408</v>
      </c>
      <c r="BC42768" s="91" t="s">
        <v>47458</v>
      </c>
      <c r="BD42768" s="91"/>
    </row>
    <row r="42769" spans="53:56" ht="15" x14ac:dyDescent="0.25">
      <c r="BA42769" s="91" t="s">
        <v>47462</v>
      </c>
      <c r="BB42769" s="91" t="s">
        <v>1408</v>
      </c>
      <c r="BC42769" s="91" t="s">
        <v>47458</v>
      </c>
      <c r="BD42769" s="91"/>
    </row>
    <row r="42770" spans="53:56" ht="15" x14ac:dyDescent="0.25">
      <c r="BA42770" s="90" t="s">
        <v>47463</v>
      </c>
      <c r="BB42770" s="90" t="s">
        <v>1408</v>
      </c>
      <c r="BC42770" s="90" t="s">
        <v>47458</v>
      </c>
      <c r="BD42770" s="90"/>
    </row>
    <row r="42771" spans="53:56" ht="15" x14ac:dyDescent="0.25">
      <c r="BA42771" s="91" t="s">
        <v>47464</v>
      </c>
      <c r="BB42771" s="91" t="s">
        <v>1408</v>
      </c>
      <c r="BC42771" s="91" t="s">
        <v>47458</v>
      </c>
      <c r="BD42771" s="91"/>
    </row>
    <row r="42772" spans="53:56" ht="15" x14ac:dyDescent="0.25">
      <c r="BA42772" s="90" t="s">
        <v>47465</v>
      </c>
      <c r="BB42772" s="90" t="s">
        <v>1408</v>
      </c>
      <c r="BC42772" s="90" t="s">
        <v>47458</v>
      </c>
      <c r="BD42772" s="90"/>
    </row>
    <row r="42773" spans="53:56" ht="15" x14ac:dyDescent="0.25">
      <c r="BA42773" s="91" t="s">
        <v>47466</v>
      </c>
      <c r="BB42773" s="91" t="s">
        <v>1408</v>
      </c>
      <c r="BC42773" s="91" t="s">
        <v>47458</v>
      </c>
      <c r="BD42773" s="91"/>
    </row>
    <row r="42774" spans="53:56" ht="15" x14ac:dyDescent="0.25">
      <c r="BA42774" s="90" t="s">
        <v>47467</v>
      </c>
      <c r="BB42774" s="90" t="s">
        <v>1408</v>
      </c>
      <c r="BC42774" s="90" t="s">
        <v>47468</v>
      </c>
      <c r="BD42774" s="90"/>
    </row>
    <row r="42775" spans="53:56" ht="15" x14ac:dyDescent="0.25">
      <c r="BA42775" s="91" t="s">
        <v>47469</v>
      </c>
      <c r="BB42775" s="91" t="s">
        <v>1408</v>
      </c>
      <c r="BC42775" s="91" t="s">
        <v>47468</v>
      </c>
      <c r="BD42775" s="91"/>
    </row>
    <row r="42776" spans="53:56" ht="15" x14ac:dyDescent="0.25">
      <c r="BA42776" s="90" t="s">
        <v>47470</v>
      </c>
      <c r="BB42776" s="90" t="s">
        <v>1408</v>
      </c>
      <c r="BC42776" s="90" t="s">
        <v>47458</v>
      </c>
      <c r="BD42776" s="90"/>
    </row>
    <row r="42777" spans="53:56" ht="15" x14ac:dyDescent="0.25">
      <c r="BA42777" s="91" t="s">
        <v>47471</v>
      </c>
      <c r="BB42777" s="91" t="s">
        <v>1408</v>
      </c>
      <c r="BC42777" s="91" t="s">
        <v>47458</v>
      </c>
      <c r="BD42777" s="91"/>
    </row>
    <row r="42778" spans="53:56" ht="15" x14ac:dyDescent="0.25">
      <c r="BA42778" s="90" t="s">
        <v>47472</v>
      </c>
      <c r="BB42778" s="90" t="s">
        <v>1408</v>
      </c>
      <c r="BC42778" s="90" t="s">
        <v>47468</v>
      </c>
      <c r="BD42778" s="90"/>
    </row>
    <row r="42779" spans="53:56" ht="15" x14ac:dyDescent="0.25">
      <c r="BA42779" s="91" t="s">
        <v>47473</v>
      </c>
      <c r="BB42779" s="91" t="s">
        <v>1408</v>
      </c>
      <c r="BC42779" s="91" t="s">
        <v>47468</v>
      </c>
      <c r="BD42779" s="91"/>
    </row>
    <row r="42780" spans="53:56" ht="15" x14ac:dyDescent="0.25">
      <c r="BA42780" s="90" t="s">
        <v>47474</v>
      </c>
      <c r="BB42780" s="90" t="s">
        <v>1408</v>
      </c>
      <c r="BC42780" s="90" t="s">
        <v>47468</v>
      </c>
      <c r="BD42780" s="90"/>
    </row>
    <row r="42781" spans="53:56" ht="15" x14ac:dyDescent="0.25">
      <c r="BA42781" s="91" t="s">
        <v>47475</v>
      </c>
      <c r="BB42781" s="91" t="s">
        <v>1408</v>
      </c>
      <c r="BC42781" s="91" t="s">
        <v>47458</v>
      </c>
      <c r="BD42781" s="91"/>
    </row>
    <row r="42782" spans="53:56" ht="15" x14ac:dyDescent="0.25">
      <c r="BA42782" s="90" t="s">
        <v>47476</v>
      </c>
      <c r="BB42782" s="90" t="s">
        <v>1408</v>
      </c>
      <c r="BC42782" s="90" t="s">
        <v>47458</v>
      </c>
      <c r="BD42782" s="90"/>
    </row>
    <row r="42783" spans="53:56" ht="15" x14ac:dyDescent="0.25">
      <c r="BA42783" s="91" t="s">
        <v>47477</v>
      </c>
      <c r="BB42783" s="91" t="s">
        <v>1408</v>
      </c>
      <c r="BC42783" s="91" t="s">
        <v>47468</v>
      </c>
      <c r="BD42783" s="91"/>
    </row>
    <row r="42784" spans="53:56" ht="15" x14ac:dyDescent="0.25">
      <c r="BA42784" s="90" t="s">
        <v>47478</v>
      </c>
      <c r="BB42784" s="90" t="s">
        <v>1408</v>
      </c>
      <c r="BC42784" s="90" t="s">
        <v>47458</v>
      </c>
      <c r="BD42784" s="90"/>
    </row>
    <row r="42785" spans="53:56" ht="15" x14ac:dyDescent="0.25">
      <c r="BA42785" s="91" t="s">
        <v>47479</v>
      </c>
      <c r="BB42785" s="91" t="s">
        <v>1408</v>
      </c>
      <c r="BC42785" s="91" t="s">
        <v>47458</v>
      </c>
      <c r="BD42785" s="91"/>
    </row>
    <row r="42786" spans="53:56" ht="15" x14ac:dyDescent="0.25">
      <c r="BA42786" s="90" t="s">
        <v>47480</v>
      </c>
      <c r="BB42786" s="90" t="s">
        <v>1408</v>
      </c>
      <c r="BC42786" s="90" t="s">
        <v>47458</v>
      </c>
      <c r="BD42786" s="90"/>
    </row>
    <row r="42787" spans="53:56" ht="15" x14ac:dyDescent="0.25">
      <c r="BA42787" s="91" t="s">
        <v>47481</v>
      </c>
      <c r="BB42787" s="91" t="s">
        <v>1408</v>
      </c>
      <c r="BC42787" s="91" t="s">
        <v>47458</v>
      </c>
      <c r="BD42787" s="91"/>
    </row>
    <row r="42788" spans="53:56" ht="15" x14ac:dyDescent="0.25">
      <c r="BA42788" s="90" t="s">
        <v>47482</v>
      </c>
      <c r="BB42788" s="90" t="s">
        <v>1408</v>
      </c>
      <c r="BC42788" s="90" t="s">
        <v>47458</v>
      </c>
      <c r="BD42788" s="90"/>
    </row>
    <row r="42789" spans="53:56" ht="15" x14ac:dyDescent="0.25">
      <c r="BA42789" s="91" t="s">
        <v>47483</v>
      </c>
      <c r="BB42789" s="91" t="s">
        <v>1408</v>
      </c>
      <c r="BC42789" s="91" t="s">
        <v>47458</v>
      </c>
      <c r="BD42789" s="91"/>
    </row>
    <row r="42790" spans="53:56" ht="15" x14ac:dyDescent="0.25">
      <c r="BA42790" s="90" t="s">
        <v>47484</v>
      </c>
      <c r="BB42790" s="90" t="s">
        <v>1408</v>
      </c>
      <c r="BC42790" s="90" t="s">
        <v>47458</v>
      </c>
      <c r="BD42790" s="90"/>
    </row>
    <row r="42791" spans="53:56" ht="15" x14ac:dyDescent="0.25">
      <c r="BA42791" s="91" t="s">
        <v>47485</v>
      </c>
      <c r="BB42791" s="91" t="s">
        <v>1408</v>
      </c>
      <c r="BC42791" s="91" t="s">
        <v>47458</v>
      </c>
      <c r="BD42791" s="91"/>
    </row>
    <row r="42792" spans="53:56" ht="15" x14ac:dyDescent="0.25">
      <c r="BA42792" s="90" t="s">
        <v>47486</v>
      </c>
      <c r="BB42792" s="90" t="s">
        <v>1408</v>
      </c>
      <c r="BC42792" s="90" t="s">
        <v>47458</v>
      </c>
      <c r="BD42792" s="90"/>
    </row>
    <row r="42793" spans="53:56" ht="15" x14ac:dyDescent="0.25">
      <c r="BA42793" s="91" t="s">
        <v>47487</v>
      </c>
      <c r="BB42793" s="91" t="s">
        <v>1408</v>
      </c>
      <c r="BC42793" s="91" t="s">
        <v>47458</v>
      </c>
      <c r="BD42793" s="91"/>
    </row>
    <row r="42794" spans="53:56" ht="15" x14ac:dyDescent="0.25">
      <c r="BA42794" s="90" t="s">
        <v>47488</v>
      </c>
      <c r="BB42794" s="90" t="s">
        <v>1408</v>
      </c>
      <c r="BC42794" s="90" t="s">
        <v>47458</v>
      </c>
      <c r="BD42794" s="90"/>
    </row>
    <row r="42795" spans="53:56" ht="15" x14ac:dyDescent="0.25">
      <c r="BA42795" s="91" t="s">
        <v>47489</v>
      </c>
      <c r="BB42795" s="91" t="s">
        <v>1408</v>
      </c>
      <c r="BC42795" s="91" t="s">
        <v>47458</v>
      </c>
      <c r="BD42795" s="91"/>
    </row>
    <row r="42796" spans="53:56" ht="15" x14ac:dyDescent="0.25">
      <c r="BA42796" s="90" t="s">
        <v>47490</v>
      </c>
      <c r="BB42796" s="90" t="s">
        <v>1408</v>
      </c>
      <c r="BC42796" s="90" t="s">
        <v>47458</v>
      </c>
      <c r="BD42796" s="90"/>
    </row>
    <row r="42797" spans="53:56" ht="15" x14ac:dyDescent="0.25">
      <c r="BA42797" s="91" t="s">
        <v>47491</v>
      </c>
      <c r="BB42797" s="91" t="s">
        <v>1408</v>
      </c>
      <c r="BC42797" s="91" t="s">
        <v>47468</v>
      </c>
      <c r="BD42797" s="91"/>
    </row>
    <row r="42798" spans="53:56" ht="15" x14ac:dyDescent="0.25">
      <c r="BA42798" s="90" t="s">
        <v>47492</v>
      </c>
      <c r="BB42798" s="90" t="s">
        <v>1408</v>
      </c>
      <c r="BC42798" s="90" t="s">
        <v>47468</v>
      </c>
      <c r="BD42798" s="90"/>
    </row>
    <row r="42799" spans="53:56" ht="15" x14ac:dyDescent="0.25">
      <c r="BA42799" s="91" t="s">
        <v>47493</v>
      </c>
      <c r="BB42799" s="91" t="s">
        <v>1408</v>
      </c>
      <c r="BC42799" s="91" t="s">
        <v>47468</v>
      </c>
      <c r="BD42799" s="91"/>
    </row>
    <row r="42800" spans="53:56" ht="15" x14ac:dyDescent="0.25">
      <c r="BA42800" s="90" t="s">
        <v>47494</v>
      </c>
      <c r="BB42800" s="90" t="s">
        <v>1408</v>
      </c>
      <c r="BC42800" s="90" t="s">
        <v>47468</v>
      </c>
      <c r="BD42800" s="90"/>
    </row>
    <row r="42801" spans="53:56" ht="15" x14ac:dyDescent="0.25">
      <c r="BA42801" s="91" t="s">
        <v>47495</v>
      </c>
      <c r="BB42801" s="91" t="s">
        <v>1408</v>
      </c>
      <c r="BC42801" s="91" t="s">
        <v>47468</v>
      </c>
      <c r="BD42801" s="91"/>
    </row>
    <row r="42802" spans="53:56" ht="15" x14ac:dyDescent="0.25">
      <c r="BA42802" s="90" t="s">
        <v>47496</v>
      </c>
      <c r="BB42802" s="90" t="s">
        <v>1408</v>
      </c>
      <c r="BC42802" s="90" t="s">
        <v>47458</v>
      </c>
      <c r="BD42802" s="90"/>
    </row>
    <row r="42803" spans="53:56" ht="15" x14ac:dyDescent="0.25">
      <c r="BA42803" s="91" t="s">
        <v>47497</v>
      </c>
      <c r="BB42803" s="91" t="s">
        <v>1408</v>
      </c>
      <c r="BC42803" s="91" t="s">
        <v>47458</v>
      </c>
      <c r="BD42803" s="91"/>
    </row>
    <row r="42804" spans="53:56" ht="15" x14ac:dyDescent="0.25">
      <c r="BA42804" s="90" t="s">
        <v>47498</v>
      </c>
      <c r="BB42804" s="90" t="s">
        <v>1408</v>
      </c>
      <c r="BC42804" s="90" t="s">
        <v>47458</v>
      </c>
      <c r="BD42804" s="90"/>
    </row>
    <row r="42805" spans="53:56" ht="15" x14ac:dyDescent="0.25">
      <c r="BA42805" s="91" t="s">
        <v>47499</v>
      </c>
      <c r="BB42805" s="91" t="s">
        <v>1408</v>
      </c>
      <c r="BC42805" s="91" t="s">
        <v>47458</v>
      </c>
      <c r="BD42805" s="91"/>
    </row>
    <row r="42806" spans="53:56" ht="15" x14ac:dyDescent="0.25">
      <c r="BA42806" s="90" t="s">
        <v>47500</v>
      </c>
      <c r="BB42806" s="90" t="s">
        <v>1408</v>
      </c>
      <c r="BC42806" s="90" t="s">
        <v>47458</v>
      </c>
      <c r="BD42806" s="90"/>
    </row>
    <row r="42807" spans="53:56" ht="15" x14ac:dyDescent="0.25">
      <c r="BA42807" s="91" t="s">
        <v>47501</v>
      </c>
      <c r="BB42807" s="91" t="s">
        <v>1408</v>
      </c>
      <c r="BC42807" s="91" t="s">
        <v>47458</v>
      </c>
      <c r="BD42807" s="91"/>
    </row>
    <row r="42808" spans="53:56" ht="15" x14ac:dyDescent="0.25">
      <c r="BA42808" s="90" t="s">
        <v>47502</v>
      </c>
      <c r="BB42808" s="90" t="s">
        <v>1408</v>
      </c>
      <c r="BC42808" s="90" t="s">
        <v>47458</v>
      </c>
      <c r="BD42808" s="90"/>
    </row>
    <row r="42809" spans="53:56" ht="15" x14ac:dyDescent="0.25">
      <c r="BA42809" s="91" t="s">
        <v>47503</v>
      </c>
      <c r="BB42809" s="91" t="s">
        <v>1408</v>
      </c>
      <c r="BC42809" s="91" t="s">
        <v>47458</v>
      </c>
      <c r="BD42809" s="91"/>
    </row>
    <row r="42810" spans="53:56" ht="15" x14ac:dyDescent="0.25">
      <c r="BA42810" s="90" t="s">
        <v>47504</v>
      </c>
      <c r="BB42810" s="90" t="s">
        <v>1408</v>
      </c>
      <c r="BC42810" s="90" t="s">
        <v>47458</v>
      </c>
      <c r="BD42810" s="90"/>
    </row>
    <row r="42811" spans="53:56" ht="15" x14ac:dyDescent="0.25">
      <c r="BA42811" s="91" t="s">
        <v>47505</v>
      </c>
      <c r="BB42811" s="91" t="s">
        <v>1408</v>
      </c>
      <c r="BC42811" s="91" t="s">
        <v>47468</v>
      </c>
      <c r="BD42811" s="91"/>
    </row>
    <row r="42812" spans="53:56" ht="15" x14ac:dyDescent="0.25">
      <c r="BA42812" s="90" t="s">
        <v>47506</v>
      </c>
      <c r="BB42812" s="90" t="s">
        <v>1408</v>
      </c>
      <c r="BC42812" s="90" t="s">
        <v>47458</v>
      </c>
      <c r="BD42812" s="90"/>
    </row>
    <row r="42813" spans="53:56" ht="15" x14ac:dyDescent="0.25">
      <c r="BA42813" s="91" t="s">
        <v>47507</v>
      </c>
      <c r="BB42813" s="91" t="s">
        <v>1408</v>
      </c>
      <c r="BC42813" s="91" t="s">
        <v>47458</v>
      </c>
      <c r="BD42813" s="91"/>
    </row>
    <row r="42814" spans="53:56" ht="15" x14ac:dyDescent="0.25">
      <c r="BA42814" s="90" t="s">
        <v>47508</v>
      </c>
      <c r="BB42814" s="90" t="s">
        <v>1408</v>
      </c>
      <c r="BC42814" s="90" t="s">
        <v>47468</v>
      </c>
      <c r="BD42814" s="90"/>
    </row>
    <row r="42815" spans="53:56" ht="15" x14ac:dyDescent="0.25">
      <c r="BA42815" s="91" t="s">
        <v>47509</v>
      </c>
      <c r="BB42815" s="91" t="s">
        <v>1408</v>
      </c>
      <c r="BC42815" s="91" t="s">
        <v>47458</v>
      </c>
      <c r="BD42815" s="91"/>
    </row>
    <row r="42816" spans="53:56" ht="15" x14ac:dyDescent="0.25">
      <c r="BA42816" s="90" t="s">
        <v>47510</v>
      </c>
      <c r="BB42816" s="90" t="s">
        <v>1408</v>
      </c>
      <c r="BC42816" s="90" t="s">
        <v>47458</v>
      </c>
      <c r="BD42816" s="90"/>
    </row>
    <row r="42817" spans="53:56" ht="15" x14ac:dyDescent="0.25">
      <c r="BA42817" s="91" t="s">
        <v>47511</v>
      </c>
      <c r="BB42817" s="91" t="s">
        <v>1408</v>
      </c>
      <c r="BC42817" s="91" t="s">
        <v>47458</v>
      </c>
      <c r="BD42817" s="91"/>
    </row>
    <row r="42818" spans="53:56" ht="15" x14ac:dyDescent="0.25">
      <c r="BA42818" s="90" t="s">
        <v>47512</v>
      </c>
      <c r="BB42818" s="90" t="s">
        <v>1408</v>
      </c>
      <c r="BC42818" s="90" t="s">
        <v>47458</v>
      </c>
      <c r="BD42818" s="90"/>
    </row>
    <row r="42819" spans="53:56" ht="15" x14ac:dyDescent="0.25">
      <c r="BA42819" s="91" t="s">
        <v>47513</v>
      </c>
      <c r="BB42819" s="91" t="s">
        <v>1408</v>
      </c>
      <c r="BC42819" s="91" t="s">
        <v>47458</v>
      </c>
      <c r="BD42819" s="91"/>
    </row>
    <row r="42820" spans="53:56" ht="15" x14ac:dyDescent="0.25">
      <c r="BA42820" s="90" t="s">
        <v>47514</v>
      </c>
      <c r="BB42820" s="90" t="s">
        <v>1408</v>
      </c>
      <c r="BC42820" s="90" t="s">
        <v>47468</v>
      </c>
      <c r="BD42820" s="90"/>
    </row>
    <row r="42821" spans="53:56" ht="15" x14ac:dyDescent="0.25">
      <c r="BA42821" s="91" t="s">
        <v>47515</v>
      </c>
      <c r="BB42821" s="91" t="s">
        <v>1408</v>
      </c>
      <c r="BC42821" s="91" t="s">
        <v>44393</v>
      </c>
      <c r="BD42821" s="91"/>
    </row>
    <row r="42822" spans="53:56" ht="15" x14ac:dyDescent="0.25">
      <c r="BA42822" s="90" t="s">
        <v>47516</v>
      </c>
      <c r="BB42822" s="90" t="s">
        <v>1408</v>
      </c>
      <c r="BC42822" s="90" t="s">
        <v>47095</v>
      </c>
      <c r="BD42822" s="90"/>
    </row>
    <row r="42823" spans="53:56" ht="15" x14ac:dyDescent="0.25">
      <c r="BA42823" s="91" t="s">
        <v>47517</v>
      </c>
      <c r="BB42823" s="91" t="s">
        <v>1408</v>
      </c>
      <c r="BC42823" s="91" t="s">
        <v>44393</v>
      </c>
      <c r="BD42823" s="91"/>
    </row>
    <row r="42824" spans="53:56" ht="15" x14ac:dyDescent="0.25">
      <c r="BA42824" s="90" t="s">
        <v>47518</v>
      </c>
      <c r="BB42824" s="90" t="s">
        <v>1408</v>
      </c>
      <c r="BC42824" s="90" t="s">
        <v>46819</v>
      </c>
      <c r="BD42824" s="90"/>
    </row>
    <row r="42825" spans="53:56" ht="15" x14ac:dyDescent="0.25">
      <c r="BA42825" s="91" t="s">
        <v>47518</v>
      </c>
      <c r="BB42825" s="91" t="s">
        <v>1408</v>
      </c>
      <c r="BC42825" s="91" t="s">
        <v>47519</v>
      </c>
      <c r="BD42825" s="91"/>
    </row>
    <row r="42826" spans="53:56" ht="15" x14ac:dyDescent="0.25">
      <c r="BA42826" s="91" t="s">
        <v>47520</v>
      </c>
      <c r="BB42826" s="91" t="s">
        <v>1408</v>
      </c>
      <c r="BC42826" s="91" t="s">
        <v>44393</v>
      </c>
      <c r="BD42826" s="91"/>
    </row>
    <row r="42827" spans="53:56" ht="15" x14ac:dyDescent="0.25">
      <c r="BA42827" s="90" t="s">
        <v>47521</v>
      </c>
      <c r="BB42827" s="90" t="s">
        <v>1408</v>
      </c>
      <c r="BC42827" s="90" t="s">
        <v>44393</v>
      </c>
      <c r="BD42827" s="90"/>
    </row>
    <row r="42828" spans="53:56" ht="15" x14ac:dyDescent="0.25">
      <c r="BA42828" s="91" t="s">
        <v>47522</v>
      </c>
      <c r="BB42828" s="91" t="s">
        <v>1408</v>
      </c>
      <c r="BC42828" s="91" t="s">
        <v>44393</v>
      </c>
      <c r="BD42828" s="91"/>
    </row>
    <row r="42829" spans="53:56" ht="15" x14ac:dyDescent="0.25">
      <c r="BA42829" s="90" t="s">
        <v>47523</v>
      </c>
      <c r="BB42829" s="90" t="s">
        <v>1408</v>
      </c>
      <c r="BC42829" s="90" t="s">
        <v>47095</v>
      </c>
      <c r="BD42829" s="90"/>
    </row>
    <row r="42830" spans="53:56" ht="15" x14ac:dyDescent="0.25">
      <c r="BA42830" s="91" t="s">
        <v>47524</v>
      </c>
      <c r="BB42830" s="91" t="s">
        <v>1408</v>
      </c>
      <c r="BC42830" s="91" t="s">
        <v>47095</v>
      </c>
      <c r="BD42830" s="91"/>
    </row>
    <row r="42831" spans="53:56" ht="15" x14ac:dyDescent="0.25">
      <c r="BA42831" s="90" t="s">
        <v>47525</v>
      </c>
      <c r="BB42831" s="90" t="s">
        <v>1408</v>
      </c>
      <c r="BC42831" s="90" t="s">
        <v>44393</v>
      </c>
      <c r="BD42831" s="90"/>
    </row>
    <row r="42832" spans="53:56" ht="15" x14ac:dyDescent="0.25">
      <c r="BA42832" s="91" t="s">
        <v>47526</v>
      </c>
      <c r="BB42832" s="91" t="s">
        <v>1408</v>
      </c>
      <c r="BC42832" s="91" t="s">
        <v>47095</v>
      </c>
      <c r="BD42832" s="91"/>
    </row>
    <row r="42833" spans="53:56" ht="15" x14ac:dyDescent="0.25">
      <c r="BA42833" s="90" t="s">
        <v>47527</v>
      </c>
      <c r="BB42833" s="90" t="s">
        <v>1408</v>
      </c>
      <c r="BC42833" s="90" t="s">
        <v>46819</v>
      </c>
      <c r="BD42833" s="90"/>
    </row>
    <row r="42834" spans="53:56" ht="15" x14ac:dyDescent="0.25">
      <c r="BA42834" s="91" t="s">
        <v>47528</v>
      </c>
      <c r="BB42834" s="91" t="s">
        <v>1408</v>
      </c>
      <c r="BC42834" s="91" t="s">
        <v>47095</v>
      </c>
      <c r="BD42834" s="91"/>
    </row>
    <row r="42835" spans="53:56" ht="15" x14ac:dyDescent="0.25">
      <c r="BA42835" s="90" t="s">
        <v>47529</v>
      </c>
      <c r="BB42835" s="90" t="s">
        <v>1408</v>
      </c>
      <c r="BC42835" s="90" t="s">
        <v>47095</v>
      </c>
      <c r="BD42835" s="90"/>
    </row>
    <row r="42836" spans="53:56" ht="15" x14ac:dyDescent="0.25">
      <c r="BA42836" s="91" t="s">
        <v>47530</v>
      </c>
      <c r="BB42836" s="91" t="s">
        <v>1408</v>
      </c>
      <c r="BC42836" s="91" t="s">
        <v>47095</v>
      </c>
      <c r="BD42836" s="91"/>
    </row>
    <row r="42837" spans="53:56" ht="15" x14ac:dyDescent="0.25">
      <c r="BA42837" s="90" t="s">
        <v>47531</v>
      </c>
      <c r="BB42837" s="90" t="s">
        <v>1408</v>
      </c>
      <c r="BC42837" s="90" t="s">
        <v>47095</v>
      </c>
      <c r="BD42837" s="90"/>
    </row>
    <row r="42838" spans="53:56" ht="15" x14ac:dyDescent="0.25">
      <c r="BA42838" s="91" t="s">
        <v>47532</v>
      </c>
      <c r="BB42838" s="91" t="s">
        <v>1408</v>
      </c>
      <c r="BC42838" s="91" t="s">
        <v>44393</v>
      </c>
      <c r="BD42838" s="91"/>
    </row>
    <row r="42839" spans="53:56" ht="15" x14ac:dyDescent="0.25">
      <c r="BA42839" s="90" t="s">
        <v>47533</v>
      </c>
      <c r="BB42839" s="90" t="s">
        <v>1408</v>
      </c>
      <c r="BC42839" s="90" t="s">
        <v>44393</v>
      </c>
      <c r="BD42839" s="90"/>
    </row>
    <row r="42840" spans="53:56" ht="15" x14ac:dyDescent="0.25">
      <c r="BA42840" s="90" t="s">
        <v>47534</v>
      </c>
      <c r="BB42840" s="90" t="s">
        <v>1408</v>
      </c>
      <c r="BC42840" s="90" t="s">
        <v>44393</v>
      </c>
      <c r="BD42840" s="90"/>
    </row>
    <row r="42841" spans="53:56" ht="15" x14ac:dyDescent="0.25">
      <c r="BA42841" s="91" t="s">
        <v>47535</v>
      </c>
      <c r="BB42841" s="91" t="s">
        <v>1408</v>
      </c>
      <c r="BC42841" s="91" t="s">
        <v>47095</v>
      </c>
      <c r="BD42841" s="91"/>
    </row>
    <row r="42842" spans="53:56" ht="15" x14ac:dyDescent="0.25">
      <c r="BA42842" s="90" t="s">
        <v>47536</v>
      </c>
      <c r="BB42842" s="90" t="s">
        <v>1408</v>
      </c>
      <c r="BC42842" s="90" t="s">
        <v>47095</v>
      </c>
      <c r="BD42842" s="90"/>
    </row>
    <row r="42843" spans="53:56" ht="15" x14ac:dyDescent="0.25">
      <c r="BA42843" s="91" t="s">
        <v>47537</v>
      </c>
      <c r="BB42843" s="91" t="s">
        <v>1408</v>
      </c>
      <c r="BC42843" s="91" t="s">
        <v>47519</v>
      </c>
      <c r="BD42843" s="91"/>
    </row>
    <row r="42844" spans="53:56" ht="15" x14ac:dyDescent="0.25">
      <c r="BA42844" s="90" t="s">
        <v>47538</v>
      </c>
      <c r="BB42844" s="90" t="s">
        <v>1408</v>
      </c>
      <c r="BC42844" s="90" t="s">
        <v>47519</v>
      </c>
      <c r="BD42844" s="90"/>
    </row>
    <row r="42845" spans="53:56" ht="15" x14ac:dyDescent="0.25">
      <c r="BA42845" s="91" t="s">
        <v>47539</v>
      </c>
      <c r="BB42845" s="91" t="s">
        <v>1408</v>
      </c>
      <c r="BC42845" s="91" t="s">
        <v>47095</v>
      </c>
      <c r="BD42845" s="91"/>
    </row>
    <row r="42846" spans="53:56" ht="15" x14ac:dyDescent="0.25">
      <c r="BA42846" s="90" t="s">
        <v>47540</v>
      </c>
      <c r="BB42846" s="90" t="s">
        <v>1408</v>
      </c>
      <c r="BC42846" s="90" t="s">
        <v>47095</v>
      </c>
      <c r="BD42846" s="90"/>
    </row>
    <row r="42847" spans="53:56" ht="15" x14ac:dyDescent="0.25">
      <c r="BA42847" s="90" t="s">
        <v>47541</v>
      </c>
      <c r="BB42847" s="90" t="s">
        <v>1408</v>
      </c>
      <c r="BC42847" s="90" t="s">
        <v>47095</v>
      </c>
      <c r="BD42847" s="90"/>
    </row>
    <row r="42848" spans="53:56" ht="15" x14ac:dyDescent="0.25">
      <c r="BA42848" s="91" t="s">
        <v>47542</v>
      </c>
      <c r="BB42848" s="91" t="s">
        <v>1408</v>
      </c>
      <c r="BC42848" s="91" t="s">
        <v>47095</v>
      </c>
      <c r="BD42848" s="91"/>
    </row>
    <row r="42849" spans="53:56" ht="15" x14ac:dyDescent="0.25">
      <c r="BA42849" s="90" t="s">
        <v>47543</v>
      </c>
      <c r="BB42849" s="90" t="s">
        <v>1408</v>
      </c>
      <c r="BC42849" s="90" t="s">
        <v>47095</v>
      </c>
      <c r="BD42849" s="90"/>
    </row>
    <row r="42850" spans="53:56" ht="15" x14ac:dyDescent="0.25">
      <c r="BA42850" s="90" t="s">
        <v>47544</v>
      </c>
      <c r="BB42850" s="90" t="s">
        <v>1408</v>
      </c>
      <c r="BC42850" s="90" t="s">
        <v>47095</v>
      </c>
      <c r="BD42850" s="90"/>
    </row>
    <row r="42851" spans="53:56" ht="15" x14ac:dyDescent="0.25">
      <c r="BA42851" s="91" t="s">
        <v>47545</v>
      </c>
      <c r="BB42851" s="91" t="s">
        <v>1408</v>
      </c>
      <c r="BC42851" s="91" t="s">
        <v>47095</v>
      </c>
      <c r="BD42851" s="91"/>
    </row>
    <row r="42852" spans="53:56" ht="15" x14ac:dyDescent="0.25">
      <c r="BA42852" s="90" t="s">
        <v>47546</v>
      </c>
      <c r="BB42852" s="90" t="s">
        <v>1408</v>
      </c>
      <c r="BC42852" s="90" t="s">
        <v>47095</v>
      </c>
      <c r="BD42852" s="90"/>
    </row>
    <row r="42853" spans="53:56" ht="15" x14ac:dyDescent="0.25">
      <c r="BA42853" s="91" t="s">
        <v>47547</v>
      </c>
      <c r="BB42853" s="91" t="s">
        <v>1408</v>
      </c>
      <c r="BC42853" s="91" t="s">
        <v>47095</v>
      </c>
      <c r="BD42853" s="91"/>
    </row>
    <row r="42854" spans="53:56" ht="15" x14ac:dyDescent="0.25">
      <c r="BA42854" s="91" t="s">
        <v>47548</v>
      </c>
      <c r="BB42854" s="91" t="s">
        <v>1408</v>
      </c>
      <c r="BC42854" s="91" t="s">
        <v>46819</v>
      </c>
      <c r="BD42854" s="91"/>
    </row>
    <row r="42855" spans="53:56" ht="15" x14ac:dyDescent="0.25">
      <c r="BA42855" s="90" t="s">
        <v>47549</v>
      </c>
      <c r="BB42855" s="90" t="s">
        <v>1408</v>
      </c>
      <c r="BC42855" s="90" t="s">
        <v>44393</v>
      </c>
      <c r="BD42855" s="90"/>
    </row>
    <row r="42856" spans="53:56" ht="15" x14ac:dyDescent="0.25">
      <c r="BA42856" s="91" t="s">
        <v>47550</v>
      </c>
      <c r="BB42856" s="91" t="s">
        <v>1408</v>
      </c>
      <c r="BC42856" s="91" t="s">
        <v>47095</v>
      </c>
      <c r="BD42856" s="91"/>
    </row>
    <row r="42857" spans="53:56" ht="15" x14ac:dyDescent="0.25">
      <c r="BA42857" s="90" t="s">
        <v>47551</v>
      </c>
      <c r="BB42857" s="90" t="s">
        <v>1408</v>
      </c>
      <c r="BC42857" s="90" t="s">
        <v>47519</v>
      </c>
      <c r="BD42857" s="90"/>
    </row>
    <row r="42858" spans="53:56" ht="15" x14ac:dyDescent="0.25">
      <c r="BA42858" s="90" t="s">
        <v>47552</v>
      </c>
      <c r="BB42858" s="90" t="s">
        <v>1408</v>
      </c>
      <c r="BC42858" s="90" t="s">
        <v>47095</v>
      </c>
      <c r="BD42858" s="90"/>
    </row>
    <row r="42859" spans="53:56" ht="15" x14ac:dyDescent="0.25">
      <c r="BA42859" s="91" t="s">
        <v>47553</v>
      </c>
      <c r="BB42859" s="91" t="s">
        <v>1408</v>
      </c>
      <c r="BC42859" s="91" t="s">
        <v>47519</v>
      </c>
      <c r="BD42859" s="91"/>
    </row>
    <row r="42860" spans="53:56" ht="15" x14ac:dyDescent="0.25">
      <c r="BA42860" s="90" t="s">
        <v>47554</v>
      </c>
      <c r="BB42860" s="90" t="s">
        <v>1408</v>
      </c>
      <c r="BC42860" s="90" t="s">
        <v>47095</v>
      </c>
      <c r="BD42860" s="90"/>
    </row>
    <row r="42861" spans="53:56" ht="15" x14ac:dyDescent="0.25">
      <c r="BA42861" s="91" t="s">
        <v>47555</v>
      </c>
      <c r="BB42861" s="91" t="s">
        <v>1408</v>
      </c>
      <c r="BC42861" s="91" t="s">
        <v>47095</v>
      </c>
      <c r="BD42861" s="91"/>
    </row>
    <row r="42862" spans="53:56" ht="15" x14ac:dyDescent="0.25">
      <c r="BA42862" s="91" t="s">
        <v>47556</v>
      </c>
      <c r="BB42862" s="91" t="s">
        <v>1408</v>
      </c>
      <c r="BC42862" s="91" t="s">
        <v>47095</v>
      </c>
      <c r="BD42862" s="91"/>
    </row>
    <row r="42863" spans="53:56" ht="15" x14ac:dyDescent="0.25">
      <c r="BA42863" s="90" t="s">
        <v>47557</v>
      </c>
      <c r="BB42863" s="90" t="s">
        <v>1408</v>
      </c>
      <c r="BC42863" s="90" t="s">
        <v>47095</v>
      </c>
      <c r="BD42863" s="90"/>
    </row>
    <row r="42864" spans="53:56" ht="15" x14ac:dyDescent="0.25">
      <c r="BA42864" s="91" t="s">
        <v>47558</v>
      </c>
      <c r="BB42864" s="91" t="s">
        <v>1408</v>
      </c>
      <c r="BC42864" s="91" t="s">
        <v>47095</v>
      </c>
      <c r="BD42864" s="91"/>
    </row>
    <row r="42865" spans="53:56" ht="15" x14ac:dyDescent="0.25">
      <c r="BA42865" s="90" t="s">
        <v>47559</v>
      </c>
      <c r="BB42865" s="90" t="s">
        <v>1408</v>
      </c>
      <c r="BC42865" s="90" t="s">
        <v>47095</v>
      </c>
      <c r="BD42865" s="90"/>
    </row>
    <row r="42866" spans="53:56" ht="15" x14ac:dyDescent="0.25">
      <c r="BA42866" s="91" t="s">
        <v>47560</v>
      </c>
      <c r="BB42866" s="91" t="s">
        <v>1408</v>
      </c>
      <c r="BC42866" s="91" t="s">
        <v>47095</v>
      </c>
      <c r="BD42866" s="91"/>
    </row>
    <row r="42867" spans="53:56" ht="15" x14ac:dyDescent="0.25">
      <c r="BA42867" s="90" t="s">
        <v>47561</v>
      </c>
      <c r="BB42867" s="90" t="s">
        <v>1408</v>
      </c>
      <c r="BC42867" s="90" t="s">
        <v>47095</v>
      </c>
      <c r="BD42867" s="90"/>
    </row>
    <row r="42868" spans="53:56" ht="15" x14ac:dyDescent="0.25">
      <c r="BA42868" s="90" t="s">
        <v>47562</v>
      </c>
      <c r="BB42868" s="90" t="s">
        <v>1408</v>
      </c>
      <c r="BC42868" s="90" t="s">
        <v>44393</v>
      </c>
      <c r="BD42868" s="90"/>
    </row>
    <row r="42869" spans="53:56" ht="15" x14ac:dyDescent="0.25">
      <c r="BA42869" s="91" t="s">
        <v>47563</v>
      </c>
      <c r="BB42869" s="91" t="s">
        <v>1408</v>
      </c>
      <c r="BC42869" s="91" t="s">
        <v>44393</v>
      </c>
      <c r="BD42869" s="91"/>
    </row>
    <row r="42870" spans="53:56" ht="15" x14ac:dyDescent="0.25">
      <c r="BA42870" s="90" t="s">
        <v>47564</v>
      </c>
      <c r="BB42870" s="90" t="s">
        <v>1408</v>
      </c>
      <c r="BC42870" s="90" t="s">
        <v>44393</v>
      </c>
      <c r="BD42870" s="90"/>
    </row>
    <row r="42871" spans="53:56" ht="15" x14ac:dyDescent="0.25">
      <c r="BA42871" s="91" t="s">
        <v>47565</v>
      </c>
      <c r="BB42871" s="91" t="s">
        <v>1408</v>
      </c>
      <c r="BC42871" s="91" t="s">
        <v>44393</v>
      </c>
      <c r="BD42871" s="91"/>
    </row>
    <row r="42872" spans="53:56" ht="15" x14ac:dyDescent="0.25">
      <c r="BA42872" s="91" t="s">
        <v>47566</v>
      </c>
      <c r="BB42872" s="91" t="s">
        <v>1408</v>
      </c>
      <c r="BC42872" s="91" t="s">
        <v>44393</v>
      </c>
      <c r="BD42872" s="91"/>
    </row>
    <row r="42873" spans="53:56" ht="15" x14ac:dyDescent="0.25">
      <c r="BA42873" s="90" t="s">
        <v>47567</v>
      </c>
      <c r="BB42873" s="90" t="s">
        <v>1408</v>
      </c>
      <c r="BC42873" s="90" t="s">
        <v>44393</v>
      </c>
      <c r="BD42873" s="90"/>
    </row>
    <row r="42874" spans="53:56" ht="15" x14ac:dyDescent="0.25">
      <c r="BA42874" s="91" t="s">
        <v>47568</v>
      </c>
      <c r="BB42874" s="91" t="s">
        <v>1408</v>
      </c>
      <c r="BC42874" s="91" t="s">
        <v>44393</v>
      </c>
      <c r="BD42874" s="91"/>
    </row>
    <row r="42875" spans="53:56" ht="15" x14ac:dyDescent="0.25">
      <c r="BA42875" s="90" t="s">
        <v>47569</v>
      </c>
      <c r="BB42875" s="90" t="s">
        <v>1408</v>
      </c>
      <c r="BC42875" s="90" t="s">
        <v>44393</v>
      </c>
      <c r="BD42875" s="90"/>
    </row>
    <row r="42876" spans="53:56" ht="15" x14ac:dyDescent="0.25">
      <c r="BA42876" s="90" t="s">
        <v>47570</v>
      </c>
      <c r="BB42876" s="90" t="s">
        <v>1408</v>
      </c>
      <c r="BC42876" s="90" t="s">
        <v>47095</v>
      </c>
      <c r="BD42876" s="90"/>
    </row>
    <row r="42877" spans="53:56" ht="15" x14ac:dyDescent="0.25">
      <c r="BA42877" s="91" t="s">
        <v>47571</v>
      </c>
      <c r="BB42877" s="91" t="s">
        <v>1408</v>
      </c>
      <c r="BC42877" s="91" t="s">
        <v>47095</v>
      </c>
      <c r="BD42877" s="91"/>
    </row>
    <row r="42878" spans="53:56" ht="15" x14ac:dyDescent="0.25">
      <c r="BA42878" s="90" t="s">
        <v>47572</v>
      </c>
      <c r="BB42878" s="90" t="s">
        <v>1408</v>
      </c>
      <c r="BC42878" s="90" t="s">
        <v>44393</v>
      </c>
      <c r="BD42878" s="90"/>
    </row>
    <row r="42879" spans="53:56" ht="15" x14ac:dyDescent="0.25">
      <c r="BA42879" s="91" t="s">
        <v>47573</v>
      </c>
      <c r="BB42879" s="91" t="s">
        <v>1408</v>
      </c>
      <c r="BC42879" s="91" t="s">
        <v>47519</v>
      </c>
      <c r="BD42879" s="91"/>
    </row>
    <row r="42880" spans="53:56" ht="15" x14ac:dyDescent="0.25">
      <c r="BA42880" s="90" t="s">
        <v>47574</v>
      </c>
      <c r="BB42880" s="90" t="s">
        <v>1408</v>
      </c>
      <c r="BC42880" s="90" t="s">
        <v>44393</v>
      </c>
      <c r="BD42880" s="90"/>
    </row>
    <row r="42881" spans="53:56" ht="15" x14ac:dyDescent="0.25">
      <c r="BA42881" s="91" t="s">
        <v>47575</v>
      </c>
      <c r="BB42881" s="91" t="s">
        <v>1408</v>
      </c>
      <c r="BC42881" s="91" t="s">
        <v>44393</v>
      </c>
      <c r="BD42881" s="91"/>
    </row>
    <row r="42882" spans="53:56" ht="15" x14ac:dyDescent="0.25">
      <c r="BA42882" s="90" t="s">
        <v>47576</v>
      </c>
      <c r="BB42882" s="90" t="s">
        <v>1408</v>
      </c>
      <c r="BC42882" s="90" t="s">
        <v>47519</v>
      </c>
      <c r="BD42882" s="90"/>
    </row>
    <row r="42883" spans="53:56" ht="15" x14ac:dyDescent="0.25">
      <c r="BA42883" s="91" t="s">
        <v>47577</v>
      </c>
      <c r="BB42883" s="91" t="s">
        <v>1408</v>
      </c>
      <c r="BC42883" s="91" t="s">
        <v>47095</v>
      </c>
      <c r="BD42883" s="91"/>
    </row>
    <row r="42884" spans="53:56" ht="15" x14ac:dyDescent="0.25">
      <c r="BA42884" s="90" t="s">
        <v>47578</v>
      </c>
      <c r="BB42884" s="90" t="s">
        <v>1408</v>
      </c>
      <c r="BC42884" s="90" t="s">
        <v>47095</v>
      </c>
      <c r="BD42884" s="90"/>
    </row>
    <row r="42885" spans="53:56" ht="15" x14ac:dyDescent="0.25">
      <c r="BA42885" s="91" t="s">
        <v>47579</v>
      </c>
      <c r="BB42885" s="91" t="s">
        <v>1408</v>
      </c>
      <c r="BC42885" s="91" t="s">
        <v>47095</v>
      </c>
      <c r="BD42885" s="91"/>
    </row>
    <row r="42886" spans="53:56" ht="15" x14ac:dyDescent="0.25">
      <c r="BA42886" s="90" t="s">
        <v>47580</v>
      </c>
      <c r="BB42886" s="90" t="s">
        <v>1408</v>
      </c>
      <c r="BC42886" s="90" t="s">
        <v>47095</v>
      </c>
      <c r="BD42886" s="90"/>
    </row>
    <row r="42887" spans="53:56" ht="15" x14ac:dyDescent="0.25">
      <c r="BA42887" s="90" t="s">
        <v>47581</v>
      </c>
      <c r="BB42887" s="90" t="s">
        <v>1408</v>
      </c>
      <c r="BC42887" s="90" t="s">
        <v>47095</v>
      </c>
      <c r="BD42887" s="90"/>
    </row>
    <row r="42888" spans="53:56" ht="15" x14ac:dyDescent="0.25">
      <c r="BA42888" s="91" t="s">
        <v>47582</v>
      </c>
      <c r="BB42888" s="91" t="s">
        <v>1408</v>
      </c>
      <c r="BC42888" s="91" t="s">
        <v>47095</v>
      </c>
      <c r="BD42888" s="91"/>
    </row>
    <row r="42889" spans="53:56" ht="15" x14ac:dyDescent="0.25">
      <c r="BA42889" s="90" t="s">
        <v>47583</v>
      </c>
      <c r="BB42889" s="90" t="s">
        <v>1408</v>
      </c>
      <c r="BC42889" s="90" t="s">
        <v>47095</v>
      </c>
      <c r="BD42889" s="90"/>
    </row>
    <row r="42890" spans="53:56" ht="15" x14ac:dyDescent="0.25">
      <c r="BA42890" s="91" t="s">
        <v>47584</v>
      </c>
      <c r="BB42890" s="91" t="s">
        <v>1408</v>
      </c>
      <c r="BC42890" s="91" t="s">
        <v>47095</v>
      </c>
      <c r="BD42890" s="91"/>
    </row>
    <row r="42891" spans="53:56" ht="15" x14ac:dyDescent="0.25">
      <c r="BA42891" s="91" t="s">
        <v>47585</v>
      </c>
      <c r="BB42891" s="91" t="s">
        <v>1408</v>
      </c>
      <c r="BC42891" s="91" t="s">
        <v>47095</v>
      </c>
      <c r="BD42891" s="91"/>
    </row>
    <row r="42892" spans="53:56" ht="15" x14ac:dyDescent="0.25">
      <c r="BA42892" s="90" t="s">
        <v>47586</v>
      </c>
      <c r="BB42892" s="90" t="s">
        <v>1408</v>
      </c>
      <c r="BC42892" s="90" t="s">
        <v>47095</v>
      </c>
      <c r="BD42892" s="90"/>
    </row>
    <row r="42893" spans="53:56" ht="15" x14ac:dyDescent="0.25">
      <c r="BA42893" s="91" t="s">
        <v>47587</v>
      </c>
      <c r="BB42893" s="91" t="s">
        <v>1408</v>
      </c>
      <c r="BC42893" s="91" t="s">
        <v>47095</v>
      </c>
      <c r="BD42893" s="91"/>
    </row>
    <row r="42894" spans="53:56" ht="15" x14ac:dyDescent="0.25">
      <c r="BA42894" s="90" t="s">
        <v>47588</v>
      </c>
      <c r="BB42894" s="90" t="s">
        <v>1408</v>
      </c>
      <c r="BC42894" s="90" t="s">
        <v>47095</v>
      </c>
      <c r="BD42894" s="90"/>
    </row>
    <row r="42895" spans="53:56" ht="15" x14ac:dyDescent="0.25">
      <c r="BA42895" s="91" t="s">
        <v>47589</v>
      </c>
      <c r="BB42895" s="91" t="s">
        <v>1408</v>
      </c>
      <c r="BC42895" s="91" t="s">
        <v>47095</v>
      </c>
      <c r="BD42895" s="91"/>
    </row>
    <row r="42896" spans="53:56" ht="15" x14ac:dyDescent="0.25">
      <c r="BA42896" s="90" t="s">
        <v>47590</v>
      </c>
      <c r="BB42896" s="90" t="s">
        <v>1408</v>
      </c>
      <c r="BC42896" s="90" t="s">
        <v>47095</v>
      </c>
      <c r="BD42896" s="90"/>
    </row>
    <row r="42897" spans="53:56" ht="15" x14ac:dyDescent="0.25">
      <c r="BA42897" s="90" t="s">
        <v>47591</v>
      </c>
      <c r="BB42897" s="90" t="s">
        <v>1408</v>
      </c>
      <c r="BC42897" s="90" t="s">
        <v>47095</v>
      </c>
      <c r="BD42897" s="90"/>
    </row>
    <row r="42898" spans="53:56" ht="15" x14ac:dyDescent="0.25">
      <c r="BA42898" s="91" t="s">
        <v>47592</v>
      </c>
      <c r="BB42898" s="91" t="s">
        <v>1408</v>
      </c>
      <c r="BC42898" s="91" t="s">
        <v>47095</v>
      </c>
      <c r="BD42898" s="91"/>
    </row>
    <row r="42899" spans="53:56" ht="15" x14ac:dyDescent="0.25">
      <c r="BA42899" s="90" t="s">
        <v>47593</v>
      </c>
      <c r="BB42899" s="90" t="s">
        <v>1408</v>
      </c>
      <c r="BC42899" s="90" t="s">
        <v>47095</v>
      </c>
      <c r="BD42899" s="90"/>
    </row>
    <row r="42900" spans="53:56" ht="15" x14ac:dyDescent="0.25">
      <c r="BA42900" s="91" t="s">
        <v>47594</v>
      </c>
      <c r="BB42900" s="91" t="s">
        <v>1408</v>
      </c>
      <c r="BC42900" s="91" t="s">
        <v>47095</v>
      </c>
      <c r="BD42900" s="91"/>
    </row>
    <row r="42901" spans="53:56" ht="15" x14ac:dyDescent="0.25">
      <c r="BA42901" s="91" t="s">
        <v>47595</v>
      </c>
      <c r="BB42901" s="91" t="s">
        <v>1408</v>
      </c>
      <c r="BC42901" s="91" t="s">
        <v>47095</v>
      </c>
      <c r="BD42901" s="91"/>
    </row>
    <row r="42902" spans="53:56" ht="15" x14ac:dyDescent="0.25">
      <c r="BA42902" s="90" t="s">
        <v>47596</v>
      </c>
      <c r="BB42902" s="90" t="s">
        <v>1408</v>
      </c>
      <c r="BC42902" s="90" t="s">
        <v>47095</v>
      </c>
      <c r="BD42902" s="90"/>
    </row>
    <row r="42903" spans="53:56" ht="15" x14ac:dyDescent="0.25">
      <c r="BA42903" s="91" t="s">
        <v>47597</v>
      </c>
      <c r="BB42903" s="91" t="s">
        <v>1408</v>
      </c>
      <c r="BC42903" s="91" t="s">
        <v>47095</v>
      </c>
      <c r="BD42903" s="91"/>
    </row>
    <row r="42904" spans="53:56" ht="15" x14ac:dyDescent="0.25">
      <c r="BA42904" s="90" t="s">
        <v>47598</v>
      </c>
      <c r="BB42904" s="90" t="s">
        <v>1408</v>
      </c>
      <c r="BC42904" s="90" t="s">
        <v>47095</v>
      </c>
      <c r="BD42904" s="90"/>
    </row>
    <row r="42905" spans="53:56" ht="15" x14ac:dyDescent="0.25">
      <c r="BA42905" s="91" t="s">
        <v>47599</v>
      </c>
      <c r="BB42905" s="91" t="s">
        <v>1408</v>
      </c>
      <c r="BC42905" s="91" t="s">
        <v>47095</v>
      </c>
      <c r="BD42905" s="91"/>
    </row>
    <row r="42906" spans="53:56" ht="15" x14ac:dyDescent="0.25">
      <c r="BA42906" s="90" t="s">
        <v>47600</v>
      </c>
      <c r="BB42906" s="90" t="s">
        <v>1408</v>
      </c>
      <c r="BC42906" s="90" t="s">
        <v>47095</v>
      </c>
      <c r="BD42906" s="90"/>
    </row>
    <row r="42907" spans="53:56" ht="15" x14ac:dyDescent="0.25">
      <c r="BA42907" s="90" t="s">
        <v>47601</v>
      </c>
      <c r="BB42907" s="90" t="s">
        <v>1408</v>
      </c>
      <c r="BC42907" s="90" t="s">
        <v>47095</v>
      </c>
      <c r="BD42907" s="90"/>
    </row>
    <row r="42908" spans="53:56" ht="15" x14ac:dyDescent="0.25">
      <c r="BA42908" s="91" t="s">
        <v>47602</v>
      </c>
      <c r="BB42908" s="91" t="s">
        <v>1408</v>
      </c>
      <c r="BC42908" s="91" t="s">
        <v>47095</v>
      </c>
      <c r="BD42908" s="91"/>
    </row>
    <row r="42909" spans="53:56" ht="15" x14ac:dyDescent="0.25">
      <c r="BA42909" s="90" t="s">
        <v>47603</v>
      </c>
      <c r="BB42909" s="90" t="s">
        <v>1408</v>
      </c>
      <c r="BC42909" s="90" t="s">
        <v>47095</v>
      </c>
      <c r="BD42909" s="90"/>
    </row>
    <row r="42910" spans="53:56" ht="15" x14ac:dyDescent="0.25">
      <c r="BA42910" s="91" t="s">
        <v>47604</v>
      </c>
      <c r="BB42910" s="91" t="s">
        <v>1408</v>
      </c>
      <c r="BC42910" s="91" t="s">
        <v>47095</v>
      </c>
      <c r="BD42910" s="91"/>
    </row>
    <row r="42911" spans="53:56" ht="15" x14ac:dyDescent="0.25">
      <c r="BA42911" s="91" t="s">
        <v>47605</v>
      </c>
      <c r="BB42911" s="91" t="s">
        <v>1408</v>
      </c>
      <c r="BC42911" s="91" t="s">
        <v>47095</v>
      </c>
      <c r="BD42911" s="91"/>
    </row>
    <row r="42912" spans="53:56" ht="15" x14ac:dyDescent="0.25">
      <c r="BA42912" s="90" t="s">
        <v>47606</v>
      </c>
      <c r="BB42912" s="90" t="s">
        <v>1408</v>
      </c>
      <c r="BC42912" s="90" t="s">
        <v>47095</v>
      </c>
      <c r="BD42912" s="90"/>
    </row>
    <row r="42913" spans="53:56" ht="15" x14ac:dyDescent="0.25">
      <c r="BA42913" s="91" t="s">
        <v>47607</v>
      </c>
      <c r="BB42913" s="91" t="s">
        <v>1408</v>
      </c>
      <c r="BC42913" s="91" t="s">
        <v>47095</v>
      </c>
      <c r="BD42913" s="91"/>
    </row>
    <row r="42914" spans="53:56" ht="15" x14ac:dyDescent="0.25">
      <c r="BA42914" s="90" t="s">
        <v>47608</v>
      </c>
      <c r="BB42914" s="90" t="s">
        <v>1408</v>
      </c>
      <c r="BC42914" s="90" t="s">
        <v>47095</v>
      </c>
      <c r="BD42914" s="90"/>
    </row>
    <row r="42915" spans="53:56" ht="15" x14ac:dyDescent="0.25">
      <c r="BA42915" s="90" t="s">
        <v>47609</v>
      </c>
      <c r="BB42915" s="90" t="s">
        <v>1408</v>
      </c>
      <c r="BC42915" s="90" t="s">
        <v>47095</v>
      </c>
      <c r="BD42915" s="90"/>
    </row>
    <row r="42916" spans="53:56" ht="15" x14ac:dyDescent="0.25">
      <c r="BA42916" s="91" t="s">
        <v>47610</v>
      </c>
      <c r="BB42916" s="91" t="s">
        <v>1408</v>
      </c>
      <c r="BC42916" s="91" t="s">
        <v>47095</v>
      </c>
      <c r="BD42916" s="91"/>
    </row>
    <row r="42917" spans="53:56" ht="15" x14ac:dyDescent="0.25">
      <c r="BA42917" s="90" t="s">
        <v>47611</v>
      </c>
      <c r="BB42917" s="90" t="s">
        <v>1408</v>
      </c>
      <c r="BC42917" s="90" t="s">
        <v>47095</v>
      </c>
      <c r="BD42917" s="90"/>
    </row>
    <row r="42918" spans="53:56" ht="15" x14ac:dyDescent="0.25">
      <c r="BA42918" s="91" t="s">
        <v>47612</v>
      </c>
      <c r="BB42918" s="91" t="s">
        <v>1408</v>
      </c>
      <c r="BC42918" s="91" t="s">
        <v>47095</v>
      </c>
      <c r="BD42918" s="91"/>
    </row>
    <row r="42919" spans="53:56" ht="15" x14ac:dyDescent="0.25">
      <c r="BA42919" s="90" t="s">
        <v>47613</v>
      </c>
      <c r="BB42919" s="90" t="s">
        <v>1408</v>
      </c>
      <c r="BC42919" s="90" t="s">
        <v>47095</v>
      </c>
      <c r="BD42919" s="90"/>
    </row>
    <row r="42920" spans="53:56" ht="15" x14ac:dyDescent="0.25">
      <c r="BA42920" s="91" t="s">
        <v>47614</v>
      </c>
      <c r="BB42920" s="91" t="s">
        <v>1408</v>
      </c>
      <c r="BC42920" s="91" t="s">
        <v>47095</v>
      </c>
      <c r="BD42920" s="91"/>
    </row>
    <row r="42921" spans="53:56" ht="15" x14ac:dyDescent="0.25">
      <c r="BA42921" s="90" t="s">
        <v>47615</v>
      </c>
      <c r="BB42921" s="90" t="s">
        <v>1408</v>
      </c>
      <c r="BC42921" s="90" t="s">
        <v>47095</v>
      </c>
      <c r="BD42921" s="90"/>
    </row>
    <row r="42922" spans="53:56" ht="15" x14ac:dyDescent="0.25">
      <c r="BA42922" s="91" t="s">
        <v>47616</v>
      </c>
      <c r="BB42922" s="91" t="s">
        <v>1408</v>
      </c>
      <c r="BC42922" s="91" t="s">
        <v>47095</v>
      </c>
      <c r="BD42922" s="91"/>
    </row>
    <row r="42923" spans="53:56" ht="15" x14ac:dyDescent="0.25">
      <c r="BA42923" s="90" t="s">
        <v>47617</v>
      </c>
      <c r="BB42923" s="90" t="s">
        <v>1408</v>
      </c>
      <c r="BC42923" s="90" t="s">
        <v>47095</v>
      </c>
      <c r="BD42923" s="90"/>
    </row>
    <row r="42924" spans="53:56" ht="15" x14ac:dyDescent="0.25">
      <c r="BA42924" s="91" t="s">
        <v>47618</v>
      </c>
      <c r="BB42924" s="91" t="s">
        <v>1408</v>
      </c>
      <c r="BC42924" s="91" t="s">
        <v>47095</v>
      </c>
      <c r="BD42924" s="91"/>
    </row>
    <row r="42925" spans="53:56" ht="15" x14ac:dyDescent="0.25">
      <c r="BA42925" s="90" t="s">
        <v>47619</v>
      </c>
      <c r="BB42925" s="90" t="s">
        <v>1408</v>
      </c>
      <c r="BC42925" s="90" t="s">
        <v>47095</v>
      </c>
      <c r="BD42925" s="90"/>
    </row>
    <row r="42926" spans="53:56" ht="15" x14ac:dyDescent="0.25">
      <c r="BA42926" s="91" t="s">
        <v>47620</v>
      </c>
      <c r="BB42926" s="91" t="s">
        <v>1408</v>
      </c>
      <c r="BC42926" s="91" t="s">
        <v>47095</v>
      </c>
      <c r="BD42926" s="91"/>
    </row>
    <row r="42927" spans="53:56" ht="15" x14ac:dyDescent="0.25">
      <c r="BA42927" s="90" t="s">
        <v>47621</v>
      </c>
      <c r="BB42927" s="90" t="s">
        <v>1408</v>
      </c>
      <c r="BC42927" s="90" t="s">
        <v>47095</v>
      </c>
      <c r="BD42927" s="90"/>
    </row>
    <row r="42928" spans="53:56" ht="15" x14ac:dyDescent="0.25">
      <c r="BA42928" s="91" t="s">
        <v>47622</v>
      </c>
      <c r="BB42928" s="91" t="s">
        <v>1408</v>
      </c>
      <c r="BC42928" s="91" t="s">
        <v>47095</v>
      </c>
      <c r="BD42928" s="91"/>
    </row>
    <row r="42929" spans="53:56" ht="15" x14ac:dyDescent="0.25">
      <c r="BA42929" s="90" t="s">
        <v>47623</v>
      </c>
      <c r="BB42929" s="90" t="s">
        <v>1408</v>
      </c>
      <c r="BC42929" s="90" t="s">
        <v>47095</v>
      </c>
      <c r="BD42929" s="90"/>
    </row>
    <row r="42930" spans="53:56" ht="15" x14ac:dyDescent="0.25">
      <c r="BA42930" s="91" t="s">
        <v>47624</v>
      </c>
      <c r="BB42930" s="91" t="s">
        <v>1408</v>
      </c>
      <c r="BC42930" s="91" t="s">
        <v>47095</v>
      </c>
      <c r="BD42930" s="91"/>
    </row>
    <row r="42931" spans="53:56" ht="15" x14ac:dyDescent="0.25">
      <c r="BA42931" s="90" t="s">
        <v>47625</v>
      </c>
      <c r="BB42931" s="90" t="s">
        <v>1408</v>
      </c>
      <c r="BC42931" s="90" t="s">
        <v>47095</v>
      </c>
      <c r="BD42931" s="90"/>
    </row>
    <row r="42932" spans="53:56" ht="15" x14ac:dyDescent="0.25">
      <c r="BA42932" s="91" t="s">
        <v>47626</v>
      </c>
      <c r="BB42932" s="91" t="s">
        <v>1408</v>
      </c>
      <c r="BC42932" s="91" t="s">
        <v>47095</v>
      </c>
      <c r="BD42932" s="91"/>
    </row>
    <row r="42933" spans="53:56" ht="15" x14ac:dyDescent="0.25">
      <c r="BA42933" s="90" t="s">
        <v>47627</v>
      </c>
      <c r="BB42933" s="90" t="s">
        <v>1408</v>
      </c>
      <c r="BC42933" s="90" t="s">
        <v>47095</v>
      </c>
      <c r="BD42933" s="90"/>
    </row>
    <row r="42934" spans="53:56" ht="15" x14ac:dyDescent="0.25">
      <c r="BA42934" s="91" t="s">
        <v>47628</v>
      </c>
      <c r="BB42934" s="91" t="s">
        <v>1408</v>
      </c>
      <c r="BC42934" s="91" t="s">
        <v>47095</v>
      </c>
      <c r="BD42934" s="91"/>
    </row>
    <row r="42935" spans="53:56" ht="15" x14ac:dyDescent="0.25">
      <c r="BA42935" s="90" t="s">
        <v>47629</v>
      </c>
      <c r="BB42935" s="90" t="s">
        <v>1408</v>
      </c>
      <c r="BC42935" s="90" t="s">
        <v>47095</v>
      </c>
      <c r="BD42935" s="90"/>
    </row>
    <row r="42936" spans="53:56" ht="15" x14ac:dyDescent="0.25">
      <c r="BA42936" s="91" t="s">
        <v>47630</v>
      </c>
      <c r="BB42936" s="91" t="s">
        <v>1408</v>
      </c>
      <c r="BC42936" s="91" t="s">
        <v>47095</v>
      </c>
      <c r="BD42936" s="91"/>
    </row>
    <row r="42937" spans="53:56" ht="15" x14ac:dyDescent="0.25">
      <c r="BA42937" s="90" t="s">
        <v>47631</v>
      </c>
      <c r="BB42937" s="90" t="s">
        <v>1408</v>
      </c>
      <c r="BC42937" s="90" t="s">
        <v>47095</v>
      </c>
      <c r="BD42937" s="90"/>
    </row>
    <row r="42938" spans="53:56" ht="15" x14ac:dyDescent="0.25">
      <c r="BA42938" s="91" t="s">
        <v>47632</v>
      </c>
      <c r="BB42938" s="91" t="s">
        <v>1408</v>
      </c>
      <c r="BC42938" s="91" t="s">
        <v>47095</v>
      </c>
      <c r="BD42938" s="91"/>
    </row>
    <row r="42939" spans="53:56" ht="15" x14ac:dyDescent="0.25">
      <c r="BA42939" s="90" t="s">
        <v>47633</v>
      </c>
      <c r="BB42939" s="90" t="s">
        <v>1408</v>
      </c>
      <c r="BC42939" s="90" t="s">
        <v>47095</v>
      </c>
      <c r="BD42939" s="90"/>
    </row>
    <row r="42940" spans="53:56" ht="15" x14ac:dyDescent="0.25">
      <c r="BA42940" s="91" t="s">
        <v>47634</v>
      </c>
      <c r="BB42940" s="91" t="s">
        <v>1408</v>
      </c>
      <c r="BC42940" s="91" t="s">
        <v>47095</v>
      </c>
      <c r="BD42940" s="91"/>
    </row>
    <row r="42941" spans="53:56" ht="15" x14ac:dyDescent="0.25">
      <c r="BA42941" s="90" t="s">
        <v>47635</v>
      </c>
      <c r="BB42941" s="90" t="s">
        <v>1408</v>
      </c>
      <c r="BC42941" s="90" t="s">
        <v>47095</v>
      </c>
      <c r="BD42941" s="90"/>
    </row>
    <row r="42942" spans="53:56" ht="15" x14ac:dyDescent="0.25">
      <c r="BA42942" s="91" t="s">
        <v>47636</v>
      </c>
      <c r="BB42942" s="91" t="s">
        <v>1408</v>
      </c>
      <c r="BC42942" s="91" t="s">
        <v>47095</v>
      </c>
      <c r="BD42942" s="91"/>
    </row>
    <row r="42943" spans="53:56" ht="15" x14ac:dyDescent="0.25">
      <c r="BA42943" s="90" t="s">
        <v>47637</v>
      </c>
      <c r="BB42943" s="90" t="s">
        <v>1408</v>
      </c>
      <c r="BC42943" s="90" t="s">
        <v>47095</v>
      </c>
      <c r="BD42943" s="90"/>
    </row>
    <row r="42944" spans="53:56" ht="15" x14ac:dyDescent="0.25">
      <c r="BA42944" s="91" t="s">
        <v>47638</v>
      </c>
      <c r="BB42944" s="91" t="s">
        <v>1408</v>
      </c>
      <c r="BC42944" s="91" t="s">
        <v>47095</v>
      </c>
      <c r="BD42944" s="91"/>
    </row>
    <row r="42945" spans="53:56" ht="15" x14ac:dyDescent="0.25">
      <c r="BA42945" s="90" t="s">
        <v>47639</v>
      </c>
      <c r="BB42945" s="90" t="s">
        <v>1408</v>
      </c>
      <c r="BC42945" s="90" t="s">
        <v>47095</v>
      </c>
      <c r="BD42945" s="90"/>
    </row>
    <row r="42946" spans="53:56" ht="15" x14ac:dyDescent="0.25">
      <c r="BA42946" s="91" t="s">
        <v>47640</v>
      </c>
      <c r="BB42946" s="91" t="s">
        <v>1408</v>
      </c>
      <c r="BC42946" s="91" t="s">
        <v>47095</v>
      </c>
      <c r="BD42946" s="91"/>
    </row>
    <row r="42947" spans="53:56" ht="15" x14ac:dyDescent="0.25">
      <c r="BA42947" s="91" t="s">
        <v>47641</v>
      </c>
      <c r="BB42947" s="91" t="s">
        <v>1408</v>
      </c>
      <c r="BC42947" s="91" t="s">
        <v>47095</v>
      </c>
      <c r="BD42947" s="91"/>
    </row>
    <row r="42948" spans="53:56" ht="15" x14ac:dyDescent="0.25">
      <c r="BA42948" s="90" t="s">
        <v>47642</v>
      </c>
      <c r="BB42948" s="90" t="s">
        <v>1408</v>
      </c>
      <c r="BC42948" s="90" t="s">
        <v>47643</v>
      </c>
      <c r="BD42948" s="90"/>
    </row>
    <row r="42949" spans="53:56" ht="15" x14ac:dyDescent="0.25">
      <c r="BA42949" s="91" t="s">
        <v>47644</v>
      </c>
      <c r="BB42949" s="91" t="s">
        <v>1408</v>
      </c>
      <c r="BC42949" s="91" t="s">
        <v>47643</v>
      </c>
      <c r="BD42949" s="91"/>
    </row>
    <row r="42950" spans="53:56" ht="15" x14ac:dyDescent="0.25">
      <c r="BA42950" s="90" t="s">
        <v>47645</v>
      </c>
      <c r="BB42950" s="90" t="s">
        <v>1408</v>
      </c>
      <c r="BC42950" s="90" t="s">
        <v>47643</v>
      </c>
      <c r="BD42950" s="90"/>
    </row>
    <row r="42951" spans="53:56" ht="15" x14ac:dyDescent="0.25">
      <c r="BA42951" s="91" t="s">
        <v>47646</v>
      </c>
      <c r="BB42951" s="91" t="s">
        <v>1408</v>
      </c>
      <c r="BC42951" s="91" t="s">
        <v>47643</v>
      </c>
      <c r="BD42951" s="91"/>
    </row>
    <row r="42952" spans="53:56" ht="15" x14ac:dyDescent="0.25">
      <c r="BA42952" s="90" t="s">
        <v>47647</v>
      </c>
      <c r="BB42952" s="90" t="s">
        <v>1408</v>
      </c>
      <c r="BC42952" s="90" t="s">
        <v>47643</v>
      </c>
      <c r="BD42952" s="90"/>
    </row>
    <row r="42953" spans="53:56" ht="15" x14ac:dyDescent="0.25">
      <c r="BA42953" s="91" t="s">
        <v>47648</v>
      </c>
      <c r="BB42953" s="91" t="s">
        <v>1408</v>
      </c>
      <c r="BC42953" s="91" t="s">
        <v>47643</v>
      </c>
      <c r="BD42953" s="91"/>
    </row>
    <row r="42954" spans="53:56" ht="15" x14ac:dyDescent="0.25">
      <c r="BA42954" s="90" t="s">
        <v>47649</v>
      </c>
      <c r="BB42954" s="90" t="s">
        <v>1408</v>
      </c>
      <c r="BC42954" s="90" t="s">
        <v>47643</v>
      </c>
      <c r="BD42954" s="90"/>
    </row>
    <row r="42955" spans="53:56" ht="15" x14ac:dyDescent="0.25">
      <c r="BA42955" s="91" t="s">
        <v>47650</v>
      </c>
      <c r="BB42955" s="91" t="s">
        <v>1408</v>
      </c>
      <c r="BC42955" s="91" t="s">
        <v>47643</v>
      </c>
      <c r="BD42955" s="91"/>
    </row>
    <row r="42956" spans="53:56" ht="15" x14ac:dyDescent="0.25">
      <c r="BA42956" s="90" t="s">
        <v>47651</v>
      </c>
      <c r="BB42956" s="90" t="s">
        <v>1408</v>
      </c>
      <c r="BC42956" s="90" t="s">
        <v>47643</v>
      </c>
      <c r="BD42956" s="90"/>
    </row>
    <row r="42957" spans="53:56" ht="15" x14ac:dyDescent="0.25">
      <c r="BA42957" s="91" t="s">
        <v>47652</v>
      </c>
      <c r="BB42957" s="91" t="s">
        <v>1408</v>
      </c>
      <c r="BC42957" s="91" t="s">
        <v>47643</v>
      </c>
      <c r="BD42957" s="91"/>
    </row>
    <row r="42958" spans="53:56" ht="15" x14ac:dyDescent="0.25">
      <c r="BA42958" s="90" t="s">
        <v>47653</v>
      </c>
      <c r="BB42958" s="90" t="s">
        <v>1408</v>
      </c>
      <c r="BC42958" s="90" t="s">
        <v>47643</v>
      </c>
      <c r="BD42958" s="90"/>
    </row>
    <row r="42959" spans="53:56" ht="15" x14ac:dyDescent="0.25">
      <c r="BA42959" s="91" t="s">
        <v>47654</v>
      </c>
      <c r="BB42959" s="91" t="s">
        <v>1408</v>
      </c>
      <c r="BC42959" s="91" t="s">
        <v>47643</v>
      </c>
      <c r="BD42959" s="91"/>
    </row>
    <row r="42960" spans="53:56" ht="15" x14ac:dyDescent="0.25">
      <c r="BA42960" s="90" t="s">
        <v>47655</v>
      </c>
      <c r="BB42960" s="90" t="s">
        <v>1408</v>
      </c>
      <c r="BC42960" s="90" t="s">
        <v>47643</v>
      </c>
      <c r="BD42960" s="90"/>
    </row>
    <row r="42961" spans="53:56" ht="15" x14ac:dyDescent="0.25">
      <c r="BA42961" s="91" t="s">
        <v>47656</v>
      </c>
      <c r="BB42961" s="91" t="s">
        <v>1408</v>
      </c>
      <c r="BC42961" s="91" t="s">
        <v>47643</v>
      </c>
      <c r="BD42961" s="91"/>
    </row>
    <row r="42962" spans="53:56" ht="15" x14ac:dyDescent="0.25">
      <c r="BA42962" s="90" t="s">
        <v>47657</v>
      </c>
      <c r="BB42962" s="90" t="s">
        <v>1408</v>
      </c>
      <c r="BC42962" s="90" t="s">
        <v>47643</v>
      </c>
      <c r="BD42962" s="90"/>
    </row>
    <row r="42963" spans="53:56" ht="15" x14ac:dyDescent="0.25">
      <c r="BA42963" s="91" t="s">
        <v>47658</v>
      </c>
      <c r="BB42963" s="91" t="s">
        <v>1408</v>
      </c>
      <c r="BC42963" s="91" t="s">
        <v>47643</v>
      </c>
      <c r="BD42963" s="91"/>
    </row>
    <row r="42964" spans="53:56" ht="15" x14ac:dyDescent="0.25">
      <c r="BA42964" s="91" t="s">
        <v>47659</v>
      </c>
      <c r="BB42964" s="91" t="s">
        <v>1408</v>
      </c>
      <c r="BC42964" s="91" t="s">
        <v>47660</v>
      </c>
      <c r="BD42964" s="91"/>
    </row>
    <row r="42965" spans="53:56" ht="15" x14ac:dyDescent="0.25">
      <c r="BA42965" s="90" t="s">
        <v>47661</v>
      </c>
      <c r="BB42965" s="90" t="s">
        <v>1408</v>
      </c>
      <c r="BC42965" s="90" t="s">
        <v>47660</v>
      </c>
      <c r="BD42965" s="90"/>
    </row>
    <row r="42966" spans="53:56" ht="15" x14ac:dyDescent="0.25">
      <c r="BA42966" s="91" t="s">
        <v>47662</v>
      </c>
      <c r="BB42966" s="91" t="s">
        <v>1408</v>
      </c>
      <c r="BC42966" s="91" t="s">
        <v>47660</v>
      </c>
      <c r="BD42966" s="91"/>
    </row>
    <row r="42967" spans="53:56" ht="15" x14ac:dyDescent="0.25">
      <c r="BA42967" s="90" t="s">
        <v>47663</v>
      </c>
      <c r="BB42967" s="90" t="s">
        <v>1408</v>
      </c>
      <c r="BC42967" s="90" t="s">
        <v>47660</v>
      </c>
      <c r="BD42967" s="90"/>
    </row>
    <row r="42968" spans="53:56" ht="15" x14ac:dyDescent="0.25">
      <c r="BA42968" s="91" t="s">
        <v>47664</v>
      </c>
      <c r="BB42968" s="91" t="s">
        <v>1408</v>
      </c>
      <c r="BC42968" s="91" t="s">
        <v>47660</v>
      </c>
      <c r="BD42968" s="91"/>
    </row>
    <row r="42969" spans="53:56" ht="15" x14ac:dyDescent="0.25">
      <c r="BA42969" s="90" t="s">
        <v>47665</v>
      </c>
      <c r="BB42969" s="90" t="s">
        <v>1408</v>
      </c>
      <c r="BC42969" s="90" t="s">
        <v>47660</v>
      </c>
      <c r="BD42969" s="90"/>
    </row>
    <row r="42970" spans="53:56" ht="15" x14ac:dyDescent="0.25">
      <c r="BA42970" s="91" t="s">
        <v>47666</v>
      </c>
      <c r="BB42970" s="91" t="s">
        <v>1408</v>
      </c>
      <c r="BC42970" s="91" t="s">
        <v>47643</v>
      </c>
      <c r="BD42970" s="91"/>
    </row>
    <row r="42971" spans="53:56" ht="15" x14ac:dyDescent="0.25">
      <c r="BA42971" s="90" t="s">
        <v>47667</v>
      </c>
      <c r="BB42971" s="90" t="s">
        <v>1408</v>
      </c>
      <c r="BC42971" s="90" t="s">
        <v>47660</v>
      </c>
      <c r="BD42971" s="90"/>
    </row>
    <row r="42972" spans="53:56" ht="15" x14ac:dyDescent="0.25">
      <c r="BA42972" s="91" t="s">
        <v>47668</v>
      </c>
      <c r="BB42972" s="91" t="s">
        <v>1408</v>
      </c>
      <c r="BC42972" s="91" t="s">
        <v>47660</v>
      </c>
      <c r="BD42972" s="91"/>
    </row>
    <row r="42973" spans="53:56" ht="15" x14ac:dyDescent="0.25">
      <c r="BA42973" s="90" t="s">
        <v>47669</v>
      </c>
      <c r="BB42973" s="90" t="s">
        <v>1408</v>
      </c>
      <c r="BC42973" s="90" t="s">
        <v>47643</v>
      </c>
      <c r="BD42973" s="90"/>
    </row>
    <row r="42974" spans="53:56" ht="15" x14ac:dyDescent="0.25">
      <c r="BA42974" s="91" t="s">
        <v>47670</v>
      </c>
      <c r="BB42974" s="91" t="s">
        <v>1408</v>
      </c>
      <c r="BC42974" s="91" t="s">
        <v>47643</v>
      </c>
      <c r="BD42974" s="91"/>
    </row>
    <row r="42975" spans="53:56" ht="15" x14ac:dyDescent="0.25">
      <c r="BA42975" s="90" t="s">
        <v>47671</v>
      </c>
      <c r="BB42975" s="90" t="s">
        <v>1408</v>
      </c>
      <c r="BC42975" s="90" t="s">
        <v>47660</v>
      </c>
      <c r="BD42975" s="90"/>
    </row>
    <row r="42976" spans="53:56" ht="15" x14ac:dyDescent="0.25">
      <c r="BA42976" s="91" t="s">
        <v>47672</v>
      </c>
      <c r="BB42976" s="91" t="s">
        <v>1408</v>
      </c>
      <c r="BC42976" s="91" t="s">
        <v>47660</v>
      </c>
      <c r="BD42976" s="91"/>
    </row>
    <row r="42977" spans="53:56" ht="15" x14ac:dyDescent="0.25">
      <c r="BA42977" s="90" t="s">
        <v>47673</v>
      </c>
      <c r="BB42977" s="90" t="s">
        <v>1408</v>
      </c>
      <c r="BC42977" s="90" t="s">
        <v>47643</v>
      </c>
      <c r="BD42977" s="90"/>
    </row>
    <row r="42978" spans="53:56" ht="15" x14ac:dyDescent="0.25">
      <c r="BA42978" s="91" t="s">
        <v>47674</v>
      </c>
      <c r="BB42978" s="91" t="s">
        <v>1408</v>
      </c>
      <c r="BC42978" s="91" t="s">
        <v>47643</v>
      </c>
      <c r="BD42978" s="91"/>
    </row>
    <row r="42979" spans="53:56" ht="15" x14ac:dyDescent="0.25">
      <c r="BA42979" s="90" t="s">
        <v>47675</v>
      </c>
      <c r="BB42979" s="90" t="s">
        <v>1408</v>
      </c>
      <c r="BC42979" s="90" t="s">
        <v>47643</v>
      </c>
      <c r="BD42979" s="90"/>
    </row>
    <row r="42980" spans="53:56" ht="15" x14ac:dyDescent="0.25">
      <c r="BA42980" s="91" t="s">
        <v>47676</v>
      </c>
      <c r="BB42980" s="91" t="s">
        <v>1408</v>
      </c>
      <c r="BC42980" s="91" t="s">
        <v>47643</v>
      </c>
      <c r="BD42980" s="91"/>
    </row>
    <row r="42981" spans="53:56" ht="15" x14ac:dyDescent="0.25">
      <c r="BA42981" s="90" t="s">
        <v>47677</v>
      </c>
      <c r="BB42981" s="90" t="s">
        <v>1408</v>
      </c>
      <c r="BC42981" s="90" t="s">
        <v>47643</v>
      </c>
      <c r="BD42981" s="90"/>
    </row>
    <row r="42982" spans="53:56" ht="15" x14ac:dyDescent="0.25">
      <c r="BA42982" s="91" t="s">
        <v>47678</v>
      </c>
      <c r="BB42982" s="91" t="s">
        <v>1408</v>
      </c>
      <c r="BC42982" s="91" t="s">
        <v>47643</v>
      </c>
      <c r="BD42982" s="91"/>
    </row>
    <row r="42983" spans="53:56" ht="15" x14ac:dyDescent="0.25">
      <c r="BA42983" s="90" t="s">
        <v>47679</v>
      </c>
      <c r="BB42983" s="90" t="s">
        <v>1408</v>
      </c>
      <c r="BC42983" s="90" t="s">
        <v>47660</v>
      </c>
      <c r="BD42983" s="90"/>
    </row>
    <row r="42984" spans="53:56" ht="15" x14ac:dyDescent="0.25">
      <c r="BA42984" s="91" t="s">
        <v>47680</v>
      </c>
      <c r="BB42984" s="91" t="s">
        <v>1408</v>
      </c>
      <c r="BC42984" s="91" t="s">
        <v>47660</v>
      </c>
      <c r="BD42984" s="91"/>
    </row>
    <row r="42985" spans="53:56" ht="15" x14ac:dyDescent="0.25">
      <c r="BA42985" s="90" t="s">
        <v>47681</v>
      </c>
      <c r="BB42985" s="90" t="s">
        <v>1408</v>
      </c>
      <c r="BC42985" s="90" t="s">
        <v>47660</v>
      </c>
      <c r="BD42985" s="90"/>
    </row>
    <row r="42986" spans="53:56" ht="15" x14ac:dyDescent="0.25">
      <c r="BA42986" s="91" t="s">
        <v>47682</v>
      </c>
      <c r="BB42986" s="91" t="s">
        <v>1408</v>
      </c>
      <c r="BC42986" s="91" t="s">
        <v>47660</v>
      </c>
      <c r="BD42986" s="91"/>
    </row>
    <row r="42987" spans="53:56" ht="15" x14ac:dyDescent="0.25">
      <c r="BA42987" s="90" t="s">
        <v>47683</v>
      </c>
      <c r="BB42987" s="90" t="s">
        <v>1408</v>
      </c>
      <c r="BC42987" s="90" t="s">
        <v>47660</v>
      </c>
      <c r="BD42987" s="90"/>
    </row>
    <row r="42988" spans="53:56" ht="15" x14ac:dyDescent="0.25">
      <c r="BA42988" s="91" t="s">
        <v>47684</v>
      </c>
      <c r="BB42988" s="91" t="s">
        <v>1408</v>
      </c>
      <c r="BC42988" s="91" t="s">
        <v>47660</v>
      </c>
      <c r="BD42988" s="91"/>
    </row>
    <row r="42989" spans="53:56" ht="15" x14ac:dyDescent="0.25">
      <c r="BA42989" s="90" t="s">
        <v>47685</v>
      </c>
      <c r="BB42989" s="90" t="s">
        <v>1408</v>
      </c>
      <c r="BC42989" s="90" t="s">
        <v>47660</v>
      </c>
      <c r="BD42989" s="90"/>
    </row>
    <row r="42990" spans="53:56" ht="15" x14ac:dyDescent="0.25">
      <c r="BA42990" s="91" t="s">
        <v>47686</v>
      </c>
      <c r="BB42990" s="91" t="s">
        <v>1408</v>
      </c>
      <c r="BC42990" s="91" t="s">
        <v>47660</v>
      </c>
      <c r="BD42990" s="91"/>
    </row>
    <row r="42991" spans="53:56" ht="15" x14ac:dyDescent="0.25">
      <c r="BA42991" s="90" t="s">
        <v>47687</v>
      </c>
      <c r="BB42991" s="90" t="s">
        <v>1408</v>
      </c>
      <c r="BC42991" s="90" t="s">
        <v>47643</v>
      </c>
      <c r="BD42991" s="90"/>
    </row>
    <row r="42992" spans="53:56" ht="15" x14ac:dyDescent="0.25">
      <c r="BA42992" s="91" t="s">
        <v>47688</v>
      </c>
      <c r="BB42992" s="91" t="s">
        <v>1408</v>
      </c>
      <c r="BC42992" s="91" t="s">
        <v>47660</v>
      </c>
      <c r="BD42992" s="91"/>
    </row>
    <row r="42993" spans="53:56" ht="15" x14ac:dyDescent="0.25">
      <c r="BA42993" s="90" t="s">
        <v>47689</v>
      </c>
      <c r="BB42993" s="90" t="s">
        <v>1408</v>
      </c>
      <c r="BC42993" s="90" t="s">
        <v>47660</v>
      </c>
      <c r="BD42993" s="90"/>
    </row>
    <row r="42994" spans="53:56" ht="15" x14ac:dyDescent="0.25">
      <c r="BA42994" s="91" t="s">
        <v>47690</v>
      </c>
      <c r="BB42994" s="91" t="s">
        <v>1408</v>
      </c>
      <c r="BC42994" s="91" t="s">
        <v>47660</v>
      </c>
      <c r="BD42994" s="91"/>
    </row>
    <row r="42995" spans="53:56" ht="15" x14ac:dyDescent="0.25">
      <c r="BA42995" s="91" t="s">
        <v>47691</v>
      </c>
      <c r="BB42995" s="91" t="s">
        <v>1408</v>
      </c>
      <c r="BC42995" s="91" t="s">
        <v>47643</v>
      </c>
      <c r="BD42995" s="91"/>
    </row>
    <row r="42996" spans="53:56" ht="15" x14ac:dyDescent="0.25">
      <c r="BA42996" s="90" t="s">
        <v>47692</v>
      </c>
      <c r="BB42996" s="90" t="s">
        <v>1408</v>
      </c>
      <c r="BC42996" s="90" t="s">
        <v>47643</v>
      </c>
      <c r="BD42996" s="90"/>
    </row>
    <row r="42997" spans="53:56" ht="15" x14ac:dyDescent="0.25">
      <c r="BA42997" s="91" t="s">
        <v>47693</v>
      </c>
      <c r="BB42997" s="91" t="s">
        <v>1408</v>
      </c>
      <c r="BC42997" s="91" t="s">
        <v>47643</v>
      </c>
      <c r="BD42997" s="91"/>
    </row>
    <row r="42998" spans="53:56" ht="15" x14ac:dyDescent="0.25">
      <c r="BA42998" s="90" t="s">
        <v>47694</v>
      </c>
      <c r="BB42998" s="90" t="s">
        <v>1408</v>
      </c>
      <c r="BC42998" s="90" t="s">
        <v>47643</v>
      </c>
      <c r="BD42998" s="90"/>
    </row>
    <row r="42999" spans="53:56" ht="15" x14ac:dyDescent="0.25">
      <c r="BA42999" s="90" t="s">
        <v>47695</v>
      </c>
      <c r="BB42999" s="90" t="s">
        <v>1408</v>
      </c>
      <c r="BC42999" s="90" t="s">
        <v>47643</v>
      </c>
      <c r="BD42999" s="90"/>
    </row>
    <row r="43000" spans="53:56" ht="15" x14ac:dyDescent="0.25">
      <c r="BA43000" s="91" t="s">
        <v>47696</v>
      </c>
      <c r="BB43000" s="91" t="s">
        <v>1408</v>
      </c>
      <c r="BC43000" s="91" t="s">
        <v>47643</v>
      </c>
      <c r="BD43000" s="91"/>
    </row>
    <row r="43001" spans="53:56" ht="15" x14ac:dyDescent="0.25">
      <c r="BA43001" s="90" t="s">
        <v>47697</v>
      </c>
      <c r="BB43001" s="90" t="s">
        <v>1408</v>
      </c>
      <c r="BC43001" s="90" t="s">
        <v>47643</v>
      </c>
      <c r="BD43001" s="90"/>
    </row>
    <row r="43002" spans="53:56" ht="15" x14ac:dyDescent="0.25">
      <c r="BA43002" s="91" t="s">
        <v>47698</v>
      </c>
      <c r="BB43002" s="91" t="s">
        <v>1408</v>
      </c>
      <c r="BC43002" s="91" t="s">
        <v>46935</v>
      </c>
      <c r="BD43002" s="91"/>
    </row>
    <row r="43003" spans="53:56" ht="15" x14ac:dyDescent="0.25">
      <c r="BA43003" s="90" t="s">
        <v>47699</v>
      </c>
      <c r="BB43003" s="90" t="s">
        <v>1408</v>
      </c>
      <c r="BC43003" s="90" t="s">
        <v>46935</v>
      </c>
      <c r="BD43003" s="90"/>
    </row>
    <row r="43004" spans="53:56" ht="15" x14ac:dyDescent="0.25">
      <c r="BA43004" s="91" t="s">
        <v>47700</v>
      </c>
      <c r="BB43004" s="91" t="s">
        <v>1408</v>
      </c>
      <c r="BC43004" s="91" t="s">
        <v>47643</v>
      </c>
      <c r="BD43004" s="91"/>
    </row>
    <row r="43005" spans="53:56" ht="15" x14ac:dyDescent="0.25">
      <c r="BA43005" s="91" t="s">
        <v>47701</v>
      </c>
      <c r="BB43005" s="91" t="s">
        <v>1408</v>
      </c>
      <c r="BC43005" s="91" t="s">
        <v>47702</v>
      </c>
      <c r="BD43005" s="91"/>
    </row>
    <row r="43006" spans="53:56" ht="15" x14ac:dyDescent="0.25">
      <c r="BA43006" s="90" t="s">
        <v>47703</v>
      </c>
      <c r="BB43006" s="90" t="s">
        <v>1408</v>
      </c>
      <c r="BC43006" s="90" t="s">
        <v>46939</v>
      </c>
      <c r="BD43006" s="90"/>
    </row>
    <row r="43007" spans="53:56" ht="15" x14ac:dyDescent="0.25">
      <c r="BA43007" s="91" t="s">
        <v>47704</v>
      </c>
      <c r="BB43007" s="91" t="s">
        <v>1408</v>
      </c>
      <c r="BC43007" s="91" t="s">
        <v>47705</v>
      </c>
      <c r="BD43007" s="91"/>
    </row>
    <row r="43008" spans="53:56" ht="15" x14ac:dyDescent="0.25">
      <c r="BA43008" s="90" t="s">
        <v>47706</v>
      </c>
      <c r="BB43008" s="90" t="s">
        <v>1408</v>
      </c>
      <c r="BC43008" s="90" t="s">
        <v>47702</v>
      </c>
      <c r="BD43008" s="90"/>
    </row>
    <row r="43009" spans="53:56" ht="15" x14ac:dyDescent="0.25">
      <c r="BA43009" s="90" t="s">
        <v>47707</v>
      </c>
      <c r="BB43009" s="90" t="s">
        <v>1408</v>
      </c>
      <c r="BC43009" s="90" t="s">
        <v>47702</v>
      </c>
      <c r="BD43009" s="90"/>
    </row>
    <row r="43010" spans="53:56" ht="15" x14ac:dyDescent="0.25">
      <c r="BA43010" s="91" t="s">
        <v>47708</v>
      </c>
      <c r="BB43010" s="91" t="s">
        <v>1408</v>
      </c>
      <c r="BC43010" s="91" t="s">
        <v>46939</v>
      </c>
      <c r="BD43010" s="91"/>
    </row>
    <row r="43011" spans="53:56" ht="15" x14ac:dyDescent="0.25">
      <c r="BA43011" s="90" t="s">
        <v>47709</v>
      </c>
      <c r="BB43011" s="90" t="s">
        <v>1408</v>
      </c>
      <c r="BC43011" s="90" t="s">
        <v>46935</v>
      </c>
      <c r="BD43011" s="90"/>
    </row>
    <row r="43012" spans="53:56" ht="15" x14ac:dyDescent="0.25">
      <c r="BA43012" s="91" t="s">
        <v>47710</v>
      </c>
      <c r="BB43012" s="91" t="s">
        <v>1408</v>
      </c>
      <c r="BC43012" s="91" t="s">
        <v>47705</v>
      </c>
      <c r="BD43012" s="91"/>
    </row>
    <row r="43013" spans="53:56" ht="15" x14ac:dyDescent="0.25">
      <c r="BA43013" s="91" t="s">
        <v>47711</v>
      </c>
      <c r="BB43013" s="91" t="s">
        <v>1408</v>
      </c>
      <c r="BC43013" s="91" t="s">
        <v>47702</v>
      </c>
      <c r="BD43013" s="91"/>
    </row>
    <row r="43014" spans="53:56" ht="15" x14ac:dyDescent="0.25">
      <c r="BA43014" s="90" t="s">
        <v>47712</v>
      </c>
      <c r="BB43014" s="90" t="s">
        <v>1408</v>
      </c>
      <c r="BC43014" s="90" t="s">
        <v>46935</v>
      </c>
      <c r="BD43014" s="90"/>
    </row>
    <row r="43015" spans="53:56" ht="15" x14ac:dyDescent="0.25">
      <c r="BA43015" s="91" t="s">
        <v>47713</v>
      </c>
      <c r="BB43015" s="91" t="s">
        <v>1408</v>
      </c>
      <c r="BC43015" s="91" t="s">
        <v>47705</v>
      </c>
      <c r="BD43015" s="91"/>
    </row>
    <row r="43016" spans="53:56" ht="15" x14ac:dyDescent="0.25">
      <c r="BA43016" s="90" t="s">
        <v>47714</v>
      </c>
      <c r="BB43016" s="90" t="s">
        <v>1408</v>
      </c>
      <c r="BC43016" s="90" t="s">
        <v>46935</v>
      </c>
      <c r="BD43016" s="90"/>
    </row>
    <row r="43017" spans="53:56" ht="15" x14ac:dyDescent="0.25">
      <c r="BA43017" s="91" t="s">
        <v>47715</v>
      </c>
      <c r="BB43017" s="91" t="s">
        <v>1408</v>
      </c>
      <c r="BC43017" s="91" t="s">
        <v>46939</v>
      </c>
      <c r="BD43017" s="91"/>
    </row>
    <row r="43018" spans="53:56" ht="15" x14ac:dyDescent="0.25">
      <c r="BA43018" s="90" t="s">
        <v>47716</v>
      </c>
      <c r="BB43018" s="90" t="s">
        <v>1408</v>
      </c>
      <c r="BC43018" s="90" t="s">
        <v>47705</v>
      </c>
      <c r="BD43018" s="90"/>
    </row>
    <row r="43019" spans="53:56" ht="15" x14ac:dyDescent="0.25">
      <c r="BA43019" s="90" t="s">
        <v>47717</v>
      </c>
      <c r="BB43019" s="90" t="s">
        <v>1408</v>
      </c>
      <c r="BC43019" s="90" t="s">
        <v>47643</v>
      </c>
      <c r="BD43019" s="90"/>
    </row>
    <row r="43020" spans="53:56" ht="15" x14ac:dyDescent="0.25">
      <c r="BA43020" s="91" t="s">
        <v>47718</v>
      </c>
      <c r="BB43020" s="91" t="s">
        <v>1408</v>
      </c>
      <c r="BC43020" s="91" t="s">
        <v>47702</v>
      </c>
      <c r="BD43020" s="91"/>
    </row>
    <row r="43021" spans="53:56" ht="15" x14ac:dyDescent="0.25">
      <c r="BA43021" s="90" t="s">
        <v>47719</v>
      </c>
      <c r="BB43021" s="90" t="s">
        <v>1408</v>
      </c>
      <c r="BC43021" s="90" t="s">
        <v>46935</v>
      </c>
      <c r="BD43021" s="90"/>
    </row>
    <row r="43022" spans="53:56" ht="15" x14ac:dyDescent="0.25">
      <c r="BA43022" s="91" t="s">
        <v>47720</v>
      </c>
      <c r="BB43022" s="91" t="s">
        <v>1408</v>
      </c>
      <c r="BC43022" s="91" t="s">
        <v>47705</v>
      </c>
      <c r="BD43022" s="91"/>
    </row>
    <row r="43023" spans="53:56" ht="15" x14ac:dyDescent="0.25">
      <c r="BA43023" s="91" t="s">
        <v>47721</v>
      </c>
      <c r="BB43023" s="91" t="s">
        <v>1408</v>
      </c>
      <c r="BC43023" s="91" t="s">
        <v>46935</v>
      </c>
      <c r="BD43023" s="91"/>
    </row>
    <row r="43024" spans="53:56" ht="15" x14ac:dyDescent="0.25">
      <c r="BA43024" s="90" t="s">
        <v>47722</v>
      </c>
      <c r="BB43024" s="90" t="s">
        <v>1408</v>
      </c>
      <c r="BC43024" s="90" t="s">
        <v>46939</v>
      </c>
      <c r="BD43024" s="90"/>
    </row>
    <row r="43025" spans="53:56" ht="15" x14ac:dyDescent="0.25">
      <c r="BA43025" s="91" t="s">
        <v>47723</v>
      </c>
      <c r="BB43025" s="91" t="s">
        <v>1408</v>
      </c>
      <c r="BC43025" s="91" t="s">
        <v>47705</v>
      </c>
      <c r="BD43025" s="91"/>
    </row>
    <row r="43026" spans="53:56" ht="15" x14ac:dyDescent="0.25">
      <c r="BA43026" s="90" t="s">
        <v>47724</v>
      </c>
      <c r="BB43026" s="90" t="s">
        <v>1408</v>
      </c>
      <c r="BC43026" s="90" t="s">
        <v>47702</v>
      </c>
      <c r="BD43026" s="90"/>
    </row>
    <row r="43027" spans="53:56" ht="15" x14ac:dyDescent="0.25">
      <c r="BA43027" s="90" t="s">
        <v>47725</v>
      </c>
      <c r="BB43027" s="90" t="s">
        <v>1408</v>
      </c>
      <c r="BC43027" s="90" t="s">
        <v>47705</v>
      </c>
      <c r="BD43027" s="90"/>
    </row>
    <row r="43028" spans="53:56" ht="15" x14ac:dyDescent="0.25">
      <c r="BA43028" s="91" t="s">
        <v>47726</v>
      </c>
      <c r="BB43028" s="91" t="s">
        <v>1408</v>
      </c>
      <c r="BC43028" s="91" t="s">
        <v>47705</v>
      </c>
      <c r="BD43028" s="91"/>
    </row>
    <row r="43029" spans="53:56" ht="15" x14ac:dyDescent="0.25">
      <c r="BA43029" s="90" t="s">
        <v>47726</v>
      </c>
      <c r="BB43029" s="90" t="s">
        <v>1408</v>
      </c>
      <c r="BC43029" s="90" t="s">
        <v>47702</v>
      </c>
      <c r="BD43029" s="90"/>
    </row>
    <row r="43030" spans="53:56" ht="15" x14ac:dyDescent="0.25">
      <c r="BA43030" s="90" t="s">
        <v>47727</v>
      </c>
      <c r="BB43030" s="90" t="s">
        <v>1408</v>
      </c>
      <c r="BC43030" s="90" t="s">
        <v>47643</v>
      </c>
      <c r="BD43030" s="90"/>
    </row>
    <row r="43031" spans="53:56" ht="15" x14ac:dyDescent="0.25">
      <c r="BA43031" s="91" t="s">
        <v>47728</v>
      </c>
      <c r="BB43031" s="91" t="s">
        <v>1408</v>
      </c>
      <c r="BC43031" s="91" t="s">
        <v>47643</v>
      </c>
      <c r="BD43031" s="91"/>
    </row>
    <row r="43032" spans="53:56" ht="15" x14ac:dyDescent="0.25">
      <c r="BA43032" s="90" t="s">
        <v>47729</v>
      </c>
      <c r="BB43032" s="90" t="s">
        <v>1408</v>
      </c>
      <c r="BC43032" s="90" t="s">
        <v>46935</v>
      </c>
      <c r="BD43032" s="90"/>
    </row>
    <row r="43033" spans="53:56" ht="15" x14ac:dyDescent="0.25">
      <c r="BA43033" s="91" t="s">
        <v>47730</v>
      </c>
      <c r="BB43033" s="91" t="s">
        <v>1408</v>
      </c>
      <c r="BC43033" s="91" t="s">
        <v>46935</v>
      </c>
      <c r="BD43033" s="91"/>
    </row>
    <row r="43034" spans="53:56" ht="15" x14ac:dyDescent="0.25">
      <c r="BA43034" s="91" t="s">
        <v>47731</v>
      </c>
      <c r="BB43034" s="91" t="s">
        <v>1408</v>
      </c>
      <c r="BC43034" s="91" t="s">
        <v>47702</v>
      </c>
      <c r="BD43034" s="91"/>
    </row>
    <row r="43035" spans="53:56" ht="15" x14ac:dyDescent="0.25">
      <c r="BA43035" s="90" t="s">
        <v>47732</v>
      </c>
      <c r="BB43035" s="90" t="s">
        <v>1408</v>
      </c>
      <c r="BC43035" s="90" t="s">
        <v>47643</v>
      </c>
      <c r="BD43035" s="90"/>
    </row>
    <row r="43036" spans="53:56" ht="15" x14ac:dyDescent="0.25">
      <c r="BA43036" s="91" t="s">
        <v>47733</v>
      </c>
      <c r="BB43036" s="91" t="s">
        <v>1408</v>
      </c>
      <c r="BC43036" s="91" t="s">
        <v>47643</v>
      </c>
      <c r="BD43036" s="91"/>
    </row>
    <row r="43037" spans="53:56" ht="15" x14ac:dyDescent="0.25">
      <c r="BA43037" s="90" t="s">
        <v>47734</v>
      </c>
      <c r="BB43037" s="90" t="s">
        <v>1408</v>
      </c>
      <c r="BC43037" s="90" t="s">
        <v>46939</v>
      </c>
      <c r="BD43037" s="90"/>
    </row>
    <row r="43038" spans="53:56" ht="15" x14ac:dyDescent="0.25">
      <c r="BA43038" s="90" t="s">
        <v>47735</v>
      </c>
      <c r="BB43038" s="90" t="s">
        <v>1408</v>
      </c>
      <c r="BC43038" s="90" t="s">
        <v>46935</v>
      </c>
      <c r="BD43038" s="90"/>
    </row>
    <row r="43039" spans="53:56" ht="15" x14ac:dyDescent="0.25">
      <c r="BA43039" s="91" t="s">
        <v>47736</v>
      </c>
      <c r="BB43039" s="91" t="s">
        <v>1408</v>
      </c>
      <c r="BC43039" s="91" t="s">
        <v>46935</v>
      </c>
      <c r="BD43039" s="91"/>
    </row>
    <row r="43040" spans="53:56" ht="15" x14ac:dyDescent="0.25">
      <c r="BA43040" s="90" t="s">
        <v>47737</v>
      </c>
      <c r="BB43040" s="90" t="s">
        <v>1408</v>
      </c>
      <c r="BC43040" s="90" t="s">
        <v>46935</v>
      </c>
      <c r="BD43040" s="90"/>
    </row>
    <row r="43041" spans="53:56" ht="15" x14ac:dyDescent="0.25">
      <c r="BA43041" s="91" t="s">
        <v>47738</v>
      </c>
      <c r="BB43041" s="91" t="s">
        <v>1408</v>
      </c>
      <c r="BC43041" s="91" t="s">
        <v>46935</v>
      </c>
      <c r="BD43041" s="91"/>
    </row>
    <row r="43042" spans="53:56" ht="15" x14ac:dyDescent="0.25">
      <c r="BA43042" s="91" t="s">
        <v>47739</v>
      </c>
      <c r="BB43042" s="91" t="s">
        <v>1408</v>
      </c>
      <c r="BC43042" s="91" t="s">
        <v>46935</v>
      </c>
      <c r="BD43042" s="91"/>
    </row>
    <row r="43043" spans="53:56" ht="15" x14ac:dyDescent="0.25">
      <c r="BA43043" s="90" t="s">
        <v>47740</v>
      </c>
      <c r="BB43043" s="90" t="s">
        <v>1408</v>
      </c>
      <c r="BC43043" s="90" t="s">
        <v>46935</v>
      </c>
      <c r="BD43043" s="90"/>
    </row>
    <row r="43044" spans="53:56" ht="15" x14ac:dyDescent="0.25">
      <c r="BA43044" s="91" t="s">
        <v>47741</v>
      </c>
      <c r="BB43044" s="91" t="s">
        <v>1408</v>
      </c>
      <c r="BC43044" s="91" t="s">
        <v>46939</v>
      </c>
      <c r="BD43044" s="91"/>
    </row>
    <row r="43045" spans="53:56" ht="15" x14ac:dyDescent="0.25">
      <c r="BA43045" s="90" t="s">
        <v>47742</v>
      </c>
      <c r="BB43045" s="90" t="s">
        <v>1408</v>
      </c>
      <c r="BC43045" s="90" t="s">
        <v>47702</v>
      </c>
      <c r="BD43045" s="90"/>
    </row>
    <row r="43046" spans="53:56" ht="15" x14ac:dyDescent="0.25">
      <c r="BA43046" s="90" t="s">
        <v>47743</v>
      </c>
      <c r="BB43046" s="90" t="s">
        <v>1408</v>
      </c>
      <c r="BC43046" s="90" t="s">
        <v>47702</v>
      </c>
      <c r="BD43046" s="90"/>
    </row>
    <row r="43047" spans="53:56" ht="15" x14ac:dyDescent="0.25">
      <c r="BA43047" s="91" t="s">
        <v>47744</v>
      </c>
      <c r="BB43047" s="91" t="s">
        <v>1408</v>
      </c>
      <c r="BC43047" s="91" t="s">
        <v>46935</v>
      </c>
      <c r="BD43047" s="91"/>
    </row>
    <row r="43048" spans="53:56" ht="15" x14ac:dyDescent="0.25">
      <c r="BA43048" s="90" t="s">
        <v>47745</v>
      </c>
      <c r="BB43048" s="90" t="s">
        <v>1408</v>
      </c>
      <c r="BC43048" s="90" t="s">
        <v>47705</v>
      </c>
      <c r="BD43048" s="90"/>
    </row>
    <row r="43049" spans="53:56" ht="15" x14ac:dyDescent="0.25">
      <c r="BA43049" s="90" t="s">
        <v>47746</v>
      </c>
      <c r="BB43049" s="90" t="s">
        <v>1408</v>
      </c>
      <c r="BC43049" s="90" t="s">
        <v>47705</v>
      </c>
      <c r="BD43049" s="90"/>
    </row>
    <row r="43050" spans="53:56" ht="15" x14ac:dyDescent="0.25">
      <c r="BA43050" s="91" t="s">
        <v>47747</v>
      </c>
      <c r="BB43050" s="91" t="s">
        <v>1408</v>
      </c>
      <c r="BC43050" s="91" t="s">
        <v>47705</v>
      </c>
      <c r="BD43050" s="91"/>
    </row>
    <row r="43051" spans="53:56" ht="15" x14ac:dyDescent="0.25">
      <c r="BA43051" s="90" t="s">
        <v>47748</v>
      </c>
      <c r="BB43051" s="90" t="s">
        <v>1408</v>
      </c>
      <c r="BC43051" s="90" t="s">
        <v>47705</v>
      </c>
      <c r="BD43051" s="90"/>
    </row>
    <row r="43052" spans="53:56" ht="15" x14ac:dyDescent="0.25">
      <c r="BA43052" s="91" t="s">
        <v>47749</v>
      </c>
      <c r="BB43052" s="91" t="s">
        <v>1408</v>
      </c>
      <c r="BC43052" s="91" t="s">
        <v>47705</v>
      </c>
      <c r="BD43052" s="91"/>
    </row>
    <row r="43053" spans="53:56" ht="15" x14ac:dyDescent="0.25">
      <c r="BA43053" s="90" t="s">
        <v>47750</v>
      </c>
      <c r="BB43053" s="90" t="s">
        <v>1408</v>
      </c>
      <c r="BC43053" s="90" t="s">
        <v>47705</v>
      </c>
      <c r="BD43053" s="90"/>
    </row>
    <row r="43054" spans="53:56" ht="15" x14ac:dyDescent="0.25">
      <c r="BA43054" s="91" t="s">
        <v>47751</v>
      </c>
      <c r="BB43054" s="91" t="s">
        <v>1408</v>
      </c>
      <c r="BC43054" s="91" t="s">
        <v>47705</v>
      </c>
      <c r="BD43054" s="91"/>
    </row>
    <row r="43055" spans="53:56" ht="15" x14ac:dyDescent="0.25">
      <c r="BA43055" s="90" t="s">
        <v>47752</v>
      </c>
      <c r="BB43055" s="90" t="s">
        <v>1408</v>
      </c>
      <c r="BC43055" s="90" t="s">
        <v>47705</v>
      </c>
      <c r="BD43055" s="90"/>
    </row>
    <row r="43056" spans="53:56" ht="15" x14ac:dyDescent="0.25">
      <c r="BA43056" s="90" t="s">
        <v>47753</v>
      </c>
      <c r="BB43056" s="90" t="s">
        <v>1408</v>
      </c>
      <c r="BC43056" s="90" t="s">
        <v>47705</v>
      </c>
      <c r="BD43056" s="90"/>
    </row>
    <row r="43057" spans="53:56" ht="15" x14ac:dyDescent="0.25">
      <c r="BA43057" s="91" t="s">
        <v>47754</v>
      </c>
      <c r="BB43057" s="91" t="s">
        <v>1408</v>
      </c>
      <c r="BC43057" s="91" t="s">
        <v>47705</v>
      </c>
      <c r="BD43057" s="91"/>
    </row>
    <row r="43058" spans="53:56" ht="15" x14ac:dyDescent="0.25">
      <c r="BA43058" s="90" t="s">
        <v>47755</v>
      </c>
      <c r="BB43058" s="90" t="s">
        <v>1408</v>
      </c>
      <c r="BC43058" s="90" t="s">
        <v>47705</v>
      </c>
      <c r="BD43058" s="90"/>
    </row>
    <row r="43059" spans="53:56" ht="15" x14ac:dyDescent="0.25">
      <c r="BA43059" s="91" t="s">
        <v>47756</v>
      </c>
      <c r="BB43059" s="91" t="s">
        <v>1408</v>
      </c>
      <c r="BC43059" s="91" t="s">
        <v>47705</v>
      </c>
      <c r="BD43059" s="91"/>
    </row>
    <row r="43060" spans="53:56" ht="15" x14ac:dyDescent="0.25">
      <c r="BA43060" s="91" t="s">
        <v>47757</v>
      </c>
      <c r="BB43060" s="91" t="s">
        <v>1408</v>
      </c>
      <c r="BC43060" s="91" t="s">
        <v>47702</v>
      </c>
      <c r="BD43060" s="91"/>
    </row>
    <row r="43061" spans="53:56" ht="15" x14ac:dyDescent="0.25">
      <c r="BA43061" s="90" t="s">
        <v>47758</v>
      </c>
      <c r="BB43061" s="90" t="s">
        <v>1408</v>
      </c>
      <c r="BC43061" s="90" t="s">
        <v>46935</v>
      </c>
      <c r="BD43061" s="90"/>
    </row>
    <row r="43062" spans="53:56" ht="15" x14ac:dyDescent="0.25">
      <c r="BA43062" s="91" t="s">
        <v>47759</v>
      </c>
      <c r="BB43062" s="91" t="s">
        <v>1408</v>
      </c>
      <c r="BC43062" s="91" t="s">
        <v>47643</v>
      </c>
      <c r="BD43062" s="91"/>
    </row>
    <row r="43063" spans="53:56" ht="15" x14ac:dyDescent="0.25">
      <c r="BA43063" s="90" t="s">
        <v>47760</v>
      </c>
      <c r="BB43063" s="90" t="s">
        <v>1408</v>
      </c>
      <c r="BC43063" s="90" t="s">
        <v>47705</v>
      </c>
      <c r="BD43063" s="90"/>
    </row>
    <row r="43064" spans="53:56" ht="15" x14ac:dyDescent="0.25">
      <c r="BA43064" s="90" t="s">
        <v>47761</v>
      </c>
      <c r="BB43064" s="90" t="s">
        <v>1408</v>
      </c>
      <c r="BC43064" s="90" t="s">
        <v>47705</v>
      </c>
      <c r="BD43064" s="90"/>
    </row>
    <row r="43065" spans="53:56" ht="15" x14ac:dyDescent="0.25">
      <c r="BA43065" s="91" t="s">
        <v>47762</v>
      </c>
      <c r="BB43065" s="91" t="s">
        <v>1408</v>
      </c>
      <c r="BC43065" s="91" t="s">
        <v>46935</v>
      </c>
      <c r="BD43065" s="91"/>
    </row>
    <row r="43066" spans="53:56" ht="15" x14ac:dyDescent="0.25">
      <c r="BA43066" s="90" t="s">
        <v>47763</v>
      </c>
      <c r="BB43066" s="90" t="s">
        <v>1408</v>
      </c>
      <c r="BC43066" s="90" t="s">
        <v>47702</v>
      </c>
      <c r="BD43066" s="90"/>
    </row>
    <row r="43067" spans="53:56" ht="15" x14ac:dyDescent="0.25">
      <c r="BA43067" s="91" t="s">
        <v>47764</v>
      </c>
      <c r="BB43067" s="91" t="s">
        <v>1408</v>
      </c>
      <c r="BC43067" s="91" t="s">
        <v>47702</v>
      </c>
      <c r="BD43067" s="91"/>
    </row>
    <row r="43068" spans="53:56" ht="15" x14ac:dyDescent="0.25">
      <c r="BA43068" s="90" t="s">
        <v>47765</v>
      </c>
      <c r="BB43068" s="90" t="s">
        <v>1408</v>
      </c>
      <c r="BC43068" s="90" t="s">
        <v>47702</v>
      </c>
      <c r="BD43068" s="90"/>
    </row>
    <row r="43069" spans="53:56" ht="15" x14ac:dyDescent="0.25">
      <c r="BA43069" s="91" t="s">
        <v>47766</v>
      </c>
      <c r="BB43069" s="91" t="s">
        <v>1408</v>
      </c>
      <c r="BC43069" s="91" t="s">
        <v>46935</v>
      </c>
      <c r="BD43069" s="91"/>
    </row>
    <row r="43070" spans="53:56" ht="15" x14ac:dyDescent="0.25">
      <c r="BA43070" s="90" t="s">
        <v>47767</v>
      </c>
      <c r="BB43070" s="90" t="s">
        <v>1408</v>
      </c>
      <c r="BC43070" s="90" t="s">
        <v>47702</v>
      </c>
      <c r="BD43070" s="90"/>
    </row>
    <row r="43071" spans="53:56" ht="15" x14ac:dyDescent="0.25">
      <c r="BA43071" s="91" t="s">
        <v>47768</v>
      </c>
      <c r="BB43071" s="91" t="s">
        <v>1408</v>
      </c>
      <c r="BC43071" s="91" t="s">
        <v>47643</v>
      </c>
      <c r="BD43071" s="91"/>
    </row>
    <row r="43072" spans="53:56" ht="15" x14ac:dyDescent="0.25">
      <c r="BA43072" s="90" t="s">
        <v>47769</v>
      </c>
      <c r="BB43072" s="90" t="s">
        <v>1408</v>
      </c>
      <c r="BC43072" s="90" t="s">
        <v>47643</v>
      </c>
      <c r="BD43072" s="90"/>
    </row>
    <row r="43073" spans="53:56" ht="15" x14ac:dyDescent="0.25">
      <c r="BA43073" s="90" t="s">
        <v>47770</v>
      </c>
      <c r="BB43073" s="90" t="s">
        <v>1408</v>
      </c>
      <c r="BC43073" s="90" t="s">
        <v>47643</v>
      </c>
      <c r="BD43073" s="90"/>
    </row>
    <row r="43074" spans="53:56" ht="15" x14ac:dyDescent="0.25">
      <c r="BA43074" s="91" t="s">
        <v>47771</v>
      </c>
      <c r="BB43074" s="91" t="s">
        <v>1408</v>
      </c>
      <c r="BC43074" s="91" t="s">
        <v>47702</v>
      </c>
      <c r="BD43074" s="91"/>
    </row>
    <row r="43075" spans="53:56" ht="15" x14ac:dyDescent="0.25">
      <c r="BA43075" s="90" t="s">
        <v>47772</v>
      </c>
      <c r="BB43075" s="90" t="s">
        <v>1408</v>
      </c>
      <c r="BC43075" s="90" t="s">
        <v>47705</v>
      </c>
      <c r="BD43075" s="90"/>
    </row>
    <row r="43076" spans="53:56" ht="15" x14ac:dyDescent="0.25">
      <c r="BA43076" s="91" t="s">
        <v>47773</v>
      </c>
      <c r="BB43076" s="91" t="s">
        <v>1408</v>
      </c>
      <c r="BC43076" s="91" t="s">
        <v>47705</v>
      </c>
      <c r="BD43076" s="91"/>
    </row>
    <row r="43077" spans="53:56" ht="15" x14ac:dyDescent="0.25">
      <c r="BA43077" s="90" t="s">
        <v>47774</v>
      </c>
      <c r="BB43077" s="90" t="s">
        <v>1408</v>
      </c>
      <c r="BC43077" s="90" t="s">
        <v>47705</v>
      </c>
      <c r="BD43077" s="90"/>
    </row>
    <row r="43078" spans="53:56" ht="15" x14ac:dyDescent="0.25">
      <c r="BA43078" s="91" t="s">
        <v>47775</v>
      </c>
      <c r="BB43078" s="91" t="s">
        <v>1408</v>
      </c>
      <c r="BC43078" s="91" t="s">
        <v>47702</v>
      </c>
      <c r="BD43078" s="91"/>
    </row>
    <row r="43079" spans="53:56" ht="15" x14ac:dyDescent="0.25">
      <c r="BA43079" s="90" t="s">
        <v>47776</v>
      </c>
      <c r="BB43079" s="90" t="s">
        <v>1408</v>
      </c>
      <c r="BC43079" s="90" t="s">
        <v>47705</v>
      </c>
      <c r="BD43079" s="90"/>
    </row>
    <row r="43080" spans="53:56" ht="15" x14ac:dyDescent="0.25">
      <c r="BA43080" s="91" t="s">
        <v>47777</v>
      </c>
      <c r="BB43080" s="91" t="s">
        <v>1408</v>
      </c>
      <c r="BC43080" s="91" t="s">
        <v>47643</v>
      </c>
      <c r="BD43080" s="91"/>
    </row>
    <row r="43081" spans="53:56" ht="15" x14ac:dyDescent="0.25">
      <c r="BA43081" s="90" t="s">
        <v>47778</v>
      </c>
      <c r="BB43081" s="90" t="s">
        <v>1408</v>
      </c>
      <c r="BC43081" s="90" t="s">
        <v>47705</v>
      </c>
      <c r="BD43081" s="90"/>
    </row>
    <row r="43082" spans="53:56" ht="15" x14ac:dyDescent="0.25">
      <c r="BA43082" s="91" t="s">
        <v>47779</v>
      </c>
      <c r="BB43082" s="91" t="s">
        <v>1408</v>
      </c>
      <c r="BC43082" s="91" t="s">
        <v>47705</v>
      </c>
      <c r="BD43082" s="91"/>
    </row>
    <row r="43083" spans="53:56" ht="15" x14ac:dyDescent="0.25">
      <c r="BA43083" s="90" t="s">
        <v>47780</v>
      </c>
      <c r="BB43083" s="90" t="s">
        <v>1408</v>
      </c>
      <c r="BC43083" s="90" t="s">
        <v>46935</v>
      </c>
      <c r="BD43083" s="90"/>
    </row>
    <row r="43084" spans="53:56" ht="15" x14ac:dyDescent="0.25">
      <c r="BA43084" s="91" t="s">
        <v>47781</v>
      </c>
      <c r="BB43084" s="91" t="s">
        <v>1408</v>
      </c>
      <c r="BC43084" s="91" t="s">
        <v>46939</v>
      </c>
      <c r="BD43084" s="91"/>
    </row>
    <row r="43085" spans="53:56" ht="15" x14ac:dyDescent="0.25">
      <c r="BA43085" s="90" t="s">
        <v>47782</v>
      </c>
      <c r="BB43085" s="90" t="s">
        <v>1408</v>
      </c>
      <c r="BC43085" s="90" t="s">
        <v>47705</v>
      </c>
      <c r="BD43085" s="90"/>
    </row>
    <row r="43086" spans="53:56" ht="15" x14ac:dyDescent="0.25">
      <c r="BA43086" s="91" t="s">
        <v>47783</v>
      </c>
      <c r="BB43086" s="91" t="s">
        <v>1408</v>
      </c>
      <c r="BC43086" s="91" t="s">
        <v>47643</v>
      </c>
      <c r="BD43086" s="91"/>
    </row>
    <row r="43087" spans="53:56" ht="15" x14ac:dyDescent="0.25">
      <c r="BA43087" s="91" t="s">
        <v>47784</v>
      </c>
      <c r="BB43087" s="91" t="s">
        <v>1408</v>
      </c>
      <c r="BC43087" s="91" t="s">
        <v>47705</v>
      </c>
      <c r="BD43087" s="91"/>
    </row>
    <row r="43088" spans="53:56" ht="15" x14ac:dyDescent="0.25">
      <c r="BA43088" s="90" t="s">
        <v>47785</v>
      </c>
      <c r="BB43088" s="90" t="s">
        <v>1408</v>
      </c>
      <c r="BC43088" s="90" t="s">
        <v>47468</v>
      </c>
      <c r="BD43088" s="90"/>
    </row>
    <row r="43089" spans="53:56" ht="15" x14ac:dyDescent="0.25">
      <c r="BA43089" s="91" t="s">
        <v>47786</v>
      </c>
      <c r="BB43089" s="91" t="s">
        <v>1408</v>
      </c>
      <c r="BC43089" s="91" t="s">
        <v>47468</v>
      </c>
      <c r="BD43089" s="91"/>
    </row>
    <row r="43090" spans="53:56" ht="15" x14ac:dyDescent="0.25">
      <c r="BA43090" s="91" t="s">
        <v>47787</v>
      </c>
      <c r="BB43090" s="91" t="s">
        <v>1408</v>
      </c>
      <c r="BC43090" s="91" t="s">
        <v>47468</v>
      </c>
      <c r="BD43090" s="91"/>
    </row>
    <row r="43091" spans="53:56" ht="15" x14ac:dyDescent="0.25">
      <c r="BA43091" s="90" t="s">
        <v>47788</v>
      </c>
      <c r="BB43091" s="90" t="s">
        <v>1408</v>
      </c>
      <c r="BC43091" s="90" t="s">
        <v>47468</v>
      </c>
      <c r="BD43091" s="90"/>
    </row>
    <row r="43092" spans="53:56" ht="15" x14ac:dyDescent="0.25">
      <c r="BA43092" s="91" t="s">
        <v>47789</v>
      </c>
      <c r="BB43092" s="91" t="s">
        <v>1408</v>
      </c>
      <c r="BC43092" s="91" t="s">
        <v>47468</v>
      </c>
      <c r="BD43092" s="91"/>
    </row>
    <row r="43093" spans="53:56" ht="15" x14ac:dyDescent="0.25">
      <c r="BA43093" s="90" t="s">
        <v>47790</v>
      </c>
      <c r="BB43093" s="90" t="s">
        <v>1408</v>
      </c>
      <c r="BC43093" s="90" t="s">
        <v>47468</v>
      </c>
      <c r="BD43093" s="90"/>
    </row>
    <row r="43094" spans="53:56" ht="15" x14ac:dyDescent="0.25">
      <c r="BA43094" s="91" t="s">
        <v>47791</v>
      </c>
      <c r="BB43094" s="91" t="s">
        <v>1408</v>
      </c>
      <c r="BC43094" s="91" t="s">
        <v>47468</v>
      </c>
      <c r="BD43094" s="91"/>
    </row>
    <row r="43095" spans="53:56" ht="15" x14ac:dyDescent="0.25">
      <c r="BA43095" s="90" t="s">
        <v>47792</v>
      </c>
      <c r="BB43095" s="90" t="s">
        <v>1408</v>
      </c>
      <c r="BC43095" s="90" t="s">
        <v>47468</v>
      </c>
      <c r="BD43095" s="90"/>
    </row>
    <row r="43096" spans="53:56" ht="15" x14ac:dyDescent="0.25">
      <c r="BA43096" s="91" t="s">
        <v>47793</v>
      </c>
      <c r="BB43096" s="91" t="s">
        <v>1408</v>
      </c>
      <c r="BC43096" s="91" t="s">
        <v>47468</v>
      </c>
      <c r="BD43096" s="91"/>
    </row>
    <row r="43097" spans="53:56" ht="15" x14ac:dyDescent="0.25">
      <c r="BA43097" s="90" t="s">
        <v>47794</v>
      </c>
      <c r="BB43097" s="90" t="s">
        <v>1408</v>
      </c>
      <c r="BC43097" s="90" t="s">
        <v>47795</v>
      </c>
      <c r="BD43097" s="90"/>
    </row>
    <row r="43098" spans="53:56" ht="15" x14ac:dyDescent="0.25">
      <c r="BA43098" s="91" t="s">
        <v>47796</v>
      </c>
      <c r="BB43098" s="91" t="s">
        <v>1408</v>
      </c>
      <c r="BC43098" s="91" t="s">
        <v>28176</v>
      </c>
      <c r="BD43098" s="91"/>
    </row>
    <row r="43099" spans="53:56" ht="15" x14ac:dyDescent="0.25">
      <c r="BA43099" s="90" t="s">
        <v>47797</v>
      </c>
      <c r="BB43099" s="90" t="s">
        <v>1408</v>
      </c>
      <c r="BC43099" s="90" t="s">
        <v>47468</v>
      </c>
      <c r="BD43099" s="90"/>
    </row>
    <row r="43100" spans="53:56" ht="15" x14ac:dyDescent="0.25">
      <c r="BA43100" s="91" t="s">
        <v>47798</v>
      </c>
      <c r="BB43100" s="91" t="s">
        <v>1408</v>
      </c>
      <c r="BC43100" s="91" t="s">
        <v>28176</v>
      </c>
      <c r="BD43100" s="91"/>
    </row>
    <row r="43101" spans="53:56" ht="15" x14ac:dyDescent="0.25">
      <c r="BA43101" s="90" t="s">
        <v>47799</v>
      </c>
      <c r="BB43101" s="90" t="s">
        <v>1408</v>
      </c>
      <c r="BC43101" s="90" t="s">
        <v>47795</v>
      </c>
      <c r="BD43101" s="90"/>
    </row>
    <row r="43102" spans="53:56" ht="15" x14ac:dyDescent="0.25">
      <c r="BA43102" s="91" t="s">
        <v>47800</v>
      </c>
      <c r="BB43102" s="91" t="s">
        <v>1408</v>
      </c>
      <c r="BC43102" s="91" t="s">
        <v>47468</v>
      </c>
      <c r="BD43102" s="91"/>
    </row>
    <row r="43103" spans="53:56" ht="15" x14ac:dyDescent="0.25">
      <c r="BA43103" s="90" t="s">
        <v>47801</v>
      </c>
      <c r="BB43103" s="90" t="s">
        <v>1408</v>
      </c>
      <c r="BC43103" s="90" t="s">
        <v>47795</v>
      </c>
      <c r="BD43103" s="90"/>
    </row>
    <row r="43104" spans="53:56" ht="15" x14ac:dyDescent="0.25">
      <c r="BA43104" s="91" t="s">
        <v>47802</v>
      </c>
      <c r="BB43104" s="91" t="s">
        <v>1408</v>
      </c>
      <c r="BC43104" s="91" t="s">
        <v>47795</v>
      </c>
      <c r="BD43104" s="91"/>
    </row>
    <row r="43105" spans="53:56" ht="15" x14ac:dyDescent="0.25">
      <c r="BA43105" s="90" t="s">
        <v>47803</v>
      </c>
      <c r="BB43105" s="90" t="s">
        <v>1408</v>
      </c>
      <c r="BC43105" s="90" t="s">
        <v>47468</v>
      </c>
      <c r="BD43105" s="90"/>
    </row>
    <row r="43106" spans="53:56" ht="15" x14ac:dyDescent="0.25">
      <c r="BA43106" s="91" t="s">
        <v>47804</v>
      </c>
      <c r="BB43106" s="91" t="s">
        <v>1408</v>
      </c>
      <c r="BC43106" s="91" t="s">
        <v>47795</v>
      </c>
      <c r="BD43106" s="91"/>
    </row>
    <row r="43107" spans="53:56" ht="15" x14ac:dyDescent="0.25">
      <c r="BA43107" s="90" t="s">
        <v>47805</v>
      </c>
      <c r="BB43107" s="90" t="s">
        <v>1408</v>
      </c>
      <c r="BC43107" s="90" t="s">
        <v>47468</v>
      </c>
      <c r="BD43107" s="90"/>
    </row>
    <row r="43108" spans="53:56" ht="15" x14ac:dyDescent="0.25">
      <c r="BA43108" s="91" t="s">
        <v>47806</v>
      </c>
      <c r="BB43108" s="91" t="s">
        <v>1408</v>
      </c>
      <c r="BC43108" s="91" t="s">
        <v>18574</v>
      </c>
      <c r="BD43108" s="91"/>
    </row>
    <row r="43109" spans="53:56" ht="15" x14ac:dyDescent="0.25">
      <c r="BA43109" s="90" t="s">
        <v>47807</v>
      </c>
      <c r="BB43109" s="90" t="s">
        <v>1408</v>
      </c>
      <c r="BC43109" s="90" t="s">
        <v>18574</v>
      </c>
      <c r="BD43109" s="90"/>
    </row>
    <row r="43110" spans="53:56" ht="15" x14ac:dyDescent="0.25">
      <c r="BA43110" s="91" t="s">
        <v>47808</v>
      </c>
      <c r="BB43110" s="91" t="s">
        <v>1408</v>
      </c>
      <c r="BC43110" s="91" t="s">
        <v>18574</v>
      </c>
      <c r="BD43110" s="91"/>
    </row>
    <row r="43111" spans="53:56" ht="15" x14ac:dyDescent="0.25">
      <c r="BA43111" s="90" t="s">
        <v>47809</v>
      </c>
      <c r="BB43111" s="90" t="s">
        <v>1408</v>
      </c>
      <c r="BC43111" s="90" t="s">
        <v>47468</v>
      </c>
      <c r="BD43111" s="90"/>
    </row>
    <row r="43112" spans="53:56" ht="15" x14ac:dyDescent="0.25">
      <c r="BA43112" s="91" t="s">
        <v>47810</v>
      </c>
      <c r="BB43112" s="91" t="s">
        <v>1408</v>
      </c>
      <c r="BC43112" s="91" t="s">
        <v>18574</v>
      </c>
      <c r="BD43112" s="91"/>
    </row>
    <row r="43113" spans="53:56" ht="15" x14ac:dyDescent="0.25">
      <c r="BA43113" s="90" t="s">
        <v>47811</v>
      </c>
      <c r="BB43113" s="90" t="s">
        <v>1408</v>
      </c>
      <c r="BC43113" s="90" t="s">
        <v>47795</v>
      </c>
      <c r="BD43113" s="90"/>
    </row>
    <row r="43114" spans="53:56" ht="15" x14ac:dyDescent="0.25">
      <c r="BA43114" s="91" t="s">
        <v>47812</v>
      </c>
      <c r="BB43114" s="91" t="s">
        <v>1408</v>
      </c>
      <c r="BC43114" s="91" t="s">
        <v>47795</v>
      </c>
      <c r="BD43114" s="91"/>
    </row>
    <row r="43115" spans="53:56" ht="15" x14ac:dyDescent="0.25">
      <c r="BA43115" s="90" t="s">
        <v>47813</v>
      </c>
      <c r="BB43115" s="90" t="s">
        <v>1408</v>
      </c>
      <c r="BC43115" s="90" t="s">
        <v>47795</v>
      </c>
      <c r="BD43115" s="90"/>
    </row>
    <row r="43116" spans="53:56" ht="15" x14ac:dyDescent="0.25">
      <c r="BA43116" s="91" t="s">
        <v>47814</v>
      </c>
      <c r="BB43116" s="91" t="s">
        <v>1408</v>
      </c>
      <c r="BC43116" s="91" t="s">
        <v>47468</v>
      </c>
      <c r="BD43116" s="91"/>
    </row>
    <row r="43117" spans="53:56" ht="15" x14ac:dyDescent="0.25">
      <c r="BA43117" s="90" t="s">
        <v>47815</v>
      </c>
      <c r="BB43117" s="90" t="s">
        <v>1408</v>
      </c>
      <c r="BC43117" s="90" t="s">
        <v>47468</v>
      </c>
      <c r="BD43117" s="90"/>
    </row>
    <row r="43118" spans="53:56" ht="15" x14ac:dyDescent="0.25">
      <c r="BA43118" s="91" t="s">
        <v>47816</v>
      </c>
      <c r="BB43118" s="91" t="s">
        <v>1408</v>
      </c>
      <c r="BC43118" s="91" t="s">
        <v>47795</v>
      </c>
      <c r="BD43118" s="91"/>
    </row>
    <row r="43119" spans="53:56" ht="15" x14ac:dyDescent="0.25">
      <c r="BA43119" s="90" t="s">
        <v>47817</v>
      </c>
      <c r="BB43119" s="90" t="s">
        <v>1408</v>
      </c>
      <c r="BC43119" s="90" t="s">
        <v>47468</v>
      </c>
      <c r="BD43119" s="90"/>
    </row>
    <row r="43120" spans="53:56" ht="15" x14ac:dyDescent="0.25">
      <c r="BA43120" s="91" t="s">
        <v>47818</v>
      </c>
      <c r="BB43120" s="91" t="s">
        <v>1408</v>
      </c>
      <c r="BC43120" s="91" t="s">
        <v>18574</v>
      </c>
      <c r="BD43120" s="91"/>
    </row>
    <row r="43121" spans="53:56" ht="15" x14ac:dyDescent="0.25">
      <c r="BA43121" s="90" t="s">
        <v>47819</v>
      </c>
      <c r="BB43121" s="90" t="s">
        <v>1408</v>
      </c>
      <c r="BC43121" s="90" t="s">
        <v>47468</v>
      </c>
      <c r="BD43121" s="90"/>
    </row>
    <row r="43122" spans="53:56" ht="15" x14ac:dyDescent="0.25">
      <c r="BA43122" s="91" t="s">
        <v>47820</v>
      </c>
      <c r="BB43122" s="91" t="s">
        <v>1408</v>
      </c>
      <c r="BC43122" s="91" t="s">
        <v>47795</v>
      </c>
      <c r="BD43122" s="91"/>
    </row>
    <row r="43123" spans="53:56" ht="15" x14ac:dyDescent="0.25">
      <c r="BA43123" s="90" t="s">
        <v>47821</v>
      </c>
      <c r="BB43123" s="90" t="s">
        <v>1408</v>
      </c>
      <c r="BC43123" s="90" t="s">
        <v>47468</v>
      </c>
      <c r="BD43123" s="90"/>
    </row>
    <row r="43124" spans="53:56" ht="15" x14ac:dyDescent="0.25">
      <c r="BA43124" s="91" t="s">
        <v>47822</v>
      </c>
      <c r="BB43124" s="91" t="s">
        <v>1408</v>
      </c>
      <c r="BC43124" s="91" t="s">
        <v>28176</v>
      </c>
      <c r="BD43124" s="91"/>
    </row>
    <row r="43125" spans="53:56" ht="15" x14ac:dyDescent="0.25">
      <c r="BA43125" s="90" t="s">
        <v>47823</v>
      </c>
      <c r="BB43125" s="90" t="s">
        <v>1408</v>
      </c>
      <c r="BC43125" s="90" t="s">
        <v>47468</v>
      </c>
      <c r="BD43125" s="90"/>
    </row>
    <row r="43126" spans="53:56" ht="15" x14ac:dyDescent="0.25">
      <c r="BA43126" s="91" t="s">
        <v>47824</v>
      </c>
      <c r="BB43126" s="91" t="s">
        <v>1408</v>
      </c>
      <c r="BC43126" s="91" t="s">
        <v>47468</v>
      </c>
      <c r="BD43126" s="91"/>
    </row>
    <row r="43127" spans="53:56" ht="15" x14ac:dyDescent="0.25">
      <c r="BA43127" s="90" t="s">
        <v>47825</v>
      </c>
      <c r="BB43127" s="90" t="s">
        <v>1408</v>
      </c>
      <c r="BC43127" s="90" t="s">
        <v>18574</v>
      </c>
      <c r="BD43127" s="90"/>
    </row>
    <row r="43128" spans="53:56" ht="15" x14ac:dyDescent="0.25">
      <c r="BA43128" s="91" t="s">
        <v>47826</v>
      </c>
      <c r="BB43128" s="91" t="s">
        <v>1408</v>
      </c>
      <c r="BC43128" s="91" t="s">
        <v>47468</v>
      </c>
      <c r="BD43128" s="91"/>
    </row>
    <row r="43129" spans="53:56" ht="15" x14ac:dyDescent="0.25">
      <c r="BA43129" s="90" t="s">
        <v>47827</v>
      </c>
      <c r="BB43129" s="90" t="s">
        <v>1408</v>
      </c>
      <c r="BC43129" s="90" t="s">
        <v>47795</v>
      </c>
      <c r="BD43129" s="90"/>
    </row>
    <row r="43130" spans="53:56" ht="15" x14ac:dyDescent="0.25">
      <c r="BA43130" s="91" t="s">
        <v>47828</v>
      </c>
      <c r="BB43130" s="91" t="s">
        <v>1408</v>
      </c>
      <c r="BC43130" s="91" t="s">
        <v>47468</v>
      </c>
      <c r="BD43130" s="91"/>
    </row>
    <row r="43131" spans="53:56" ht="15" x14ac:dyDescent="0.25">
      <c r="BA43131" s="90" t="s">
        <v>47829</v>
      </c>
      <c r="BB43131" s="90" t="s">
        <v>1408</v>
      </c>
      <c r="BC43131" s="90" t="s">
        <v>47468</v>
      </c>
      <c r="BD43131" s="90"/>
    </row>
    <row r="43132" spans="53:56" ht="15" x14ac:dyDescent="0.25">
      <c r="BA43132" s="91" t="s">
        <v>47830</v>
      </c>
      <c r="BB43132" s="91" t="s">
        <v>1408</v>
      </c>
      <c r="BC43132" s="91" t="s">
        <v>47795</v>
      </c>
      <c r="BD43132" s="91"/>
    </row>
    <row r="43133" spans="53:56" ht="15" x14ac:dyDescent="0.25">
      <c r="BA43133" s="90" t="s">
        <v>47831</v>
      </c>
      <c r="BB43133" s="90" t="s">
        <v>1408</v>
      </c>
      <c r="BC43133" s="90" t="s">
        <v>47468</v>
      </c>
      <c r="BD43133" s="90"/>
    </row>
    <row r="43134" spans="53:56" ht="15" x14ac:dyDescent="0.25">
      <c r="BA43134" s="91" t="s">
        <v>47832</v>
      </c>
      <c r="BB43134" s="91" t="s">
        <v>1408</v>
      </c>
      <c r="BC43134" s="91" t="s">
        <v>18574</v>
      </c>
      <c r="BD43134" s="91"/>
    </row>
    <row r="43135" spans="53:56" ht="15" x14ac:dyDescent="0.25">
      <c r="BA43135" s="90" t="s">
        <v>47833</v>
      </c>
      <c r="BB43135" s="90" t="s">
        <v>1408</v>
      </c>
      <c r="BC43135" s="90" t="s">
        <v>47468</v>
      </c>
      <c r="BD43135" s="90"/>
    </row>
    <row r="43136" spans="53:56" ht="15" x14ac:dyDescent="0.25">
      <c r="BA43136" s="91" t="s">
        <v>47834</v>
      </c>
      <c r="BB43136" s="91" t="s">
        <v>1408</v>
      </c>
      <c r="BC43136" s="91" t="s">
        <v>18574</v>
      </c>
      <c r="BD43136" s="91"/>
    </row>
    <row r="43137" spans="53:56" ht="15" x14ac:dyDescent="0.25">
      <c r="BA43137" s="90" t="s">
        <v>47835</v>
      </c>
      <c r="BB43137" s="90" t="s">
        <v>1408</v>
      </c>
      <c r="BC43137" s="90" t="s">
        <v>47795</v>
      </c>
      <c r="BD43137" s="90"/>
    </row>
    <row r="43138" spans="53:56" ht="15" x14ac:dyDescent="0.25">
      <c r="BA43138" s="91" t="s">
        <v>47836</v>
      </c>
      <c r="BB43138" s="91" t="s">
        <v>1408</v>
      </c>
      <c r="BC43138" s="91" t="s">
        <v>47795</v>
      </c>
      <c r="BD43138" s="91"/>
    </row>
    <row r="43139" spans="53:56" ht="15" x14ac:dyDescent="0.25">
      <c r="BA43139" s="90" t="s">
        <v>47837</v>
      </c>
      <c r="BB43139" s="90" t="s">
        <v>1408</v>
      </c>
      <c r="BC43139" s="90" t="s">
        <v>47795</v>
      </c>
      <c r="BD43139" s="90"/>
    </row>
    <row r="43140" spans="53:56" ht="15" x14ac:dyDescent="0.25">
      <c r="BA43140" s="91" t="s">
        <v>47838</v>
      </c>
      <c r="BB43140" s="91" t="s">
        <v>1408</v>
      </c>
      <c r="BC43140" s="91" t="s">
        <v>18574</v>
      </c>
      <c r="BD43140" s="91"/>
    </row>
    <row r="43141" spans="53:56" ht="15" x14ac:dyDescent="0.25">
      <c r="BA43141" s="90" t="s">
        <v>47839</v>
      </c>
      <c r="BB43141" s="90" t="s">
        <v>1408</v>
      </c>
      <c r="BC43141" s="90" t="s">
        <v>18574</v>
      </c>
      <c r="BD43141" s="90"/>
    </row>
    <row r="43142" spans="53:56" ht="15" x14ac:dyDescent="0.25">
      <c r="BA43142" s="91" t="s">
        <v>47840</v>
      </c>
      <c r="BB43142" s="91" t="s">
        <v>1408</v>
      </c>
      <c r="BC43142" s="91" t="s">
        <v>47795</v>
      </c>
      <c r="BD43142" s="91"/>
    </row>
    <row r="43143" spans="53:56" ht="15" x14ac:dyDescent="0.25">
      <c r="BA43143" s="91" t="s">
        <v>47841</v>
      </c>
      <c r="BB43143" s="91" t="s">
        <v>1408</v>
      </c>
      <c r="BC43143" s="91" t="s">
        <v>47795</v>
      </c>
      <c r="BD43143" s="91"/>
    </row>
    <row r="43144" spans="53:56" ht="15" x14ac:dyDescent="0.25">
      <c r="BA43144" s="90" t="s">
        <v>47842</v>
      </c>
      <c r="BB43144" s="90" t="s">
        <v>1408</v>
      </c>
      <c r="BC43144" s="90" t="s">
        <v>18574</v>
      </c>
      <c r="BD43144" s="90"/>
    </row>
    <row r="43145" spans="53:56" ht="15" x14ac:dyDescent="0.25">
      <c r="BA43145" s="91" t="s">
        <v>47843</v>
      </c>
      <c r="BB43145" s="91" t="s">
        <v>1408</v>
      </c>
      <c r="BC43145" s="91" t="s">
        <v>47468</v>
      </c>
      <c r="BD43145" s="91"/>
    </row>
    <row r="43146" spans="53:56" ht="15" x14ac:dyDescent="0.25">
      <c r="BA43146" s="90" t="s">
        <v>47844</v>
      </c>
      <c r="BB43146" s="90" t="s">
        <v>1408</v>
      </c>
      <c r="BC43146" s="90" t="s">
        <v>47795</v>
      </c>
      <c r="BD43146" s="90"/>
    </row>
    <row r="43147" spans="53:56" ht="15" x14ac:dyDescent="0.25">
      <c r="BA43147" s="91" t="s">
        <v>47845</v>
      </c>
      <c r="BB43147" s="91" t="s">
        <v>1408</v>
      </c>
      <c r="BC43147" s="91" t="s">
        <v>18574</v>
      </c>
      <c r="BD43147" s="91"/>
    </row>
    <row r="43148" spans="53:56" ht="15" x14ac:dyDescent="0.25">
      <c r="BA43148" s="90" t="s">
        <v>47846</v>
      </c>
      <c r="BB43148" s="90" t="s">
        <v>1408</v>
      </c>
      <c r="BC43148" s="90" t="s">
        <v>47468</v>
      </c>
      <c r="BD43148" s="90"/>
    </row>
    <row r="43149" spans="53:56" ht="15" x14ac:dyDescent="0.25">
      <c r="BA43149" s="90" t="s">
        <v>47847</v>
      </c>
      <c r="BB43149" s="90" t="s">
        <v>1408</v>
      </c>
      <c r="BC43149" s="90" t="s">
        <v>47795</v>
      </c>
      <c r="BD43149" s="90"/>
    </row>
    <row r="43150" spans="53:56" ht="15" x14ac:dyDescent="0.25">
      <c r="BA43150" s="91" t="s">
        <v>47848</v>
      </c>
      <c r="BB43150" s="91" t="s">
        <v>1408</v>
      </c>
      <c r="BC43150" s="91" t="s">
        <v>47795</v>
      </c>
      <c r="BD43150" s="91"/>
    </row>
    <row r="43151" spans="53:56" ht="15" x14ac:dyDescent="0.25">
      <c r="BA43151" s="90" t="s">
        <v>47849</v>
      </c>
      <c r="BB43151" s="90" t="s">
        <v>1408</v>
      </c>
      <c r="BC43151" s="90" t="s">
        <v>47795</v>
      </c>
      <c r="BD43151" s="90"/>
    </row>
    <row r="43152" spans="53:56" ht="15" x14ac:dyDescent="0.25">
      <c r="BA43152" s="91" t="s">
        <v>47850</v>
      </c>
      <c r="BB43152" s="91" t="s">
        <v>1408</v>
      </c>
      <c r="BC43152" s="91" t="s">
        <v>47795</v>
      </c>
      <c r="BD43152" s="91"/>
    </row>
    <row r="43153" spans="53:56" ht="15" x14ac:dyDescent="0.25">
      <c r="BA43153" s="91" t="s">
        <v>47851</v>
      </c>
      <c r="BB43153" s="91" t="s">
        <v>1408</v>
      </c>
      <c r="BC43153" s="91" t="s">
        <v>47795</v>
      </c>
      <c r="BD43153" s="91"/>
    </row>
    <row r="43154" spans="53:56" ht="15" x14ac:dyDescent="0.25">
      <c r="BA43154" s="90" t="s">
        <v>47852</v>
      </c>
      <c r="BB43154" s="90" t="s">
        <v>1408</v>
      </c>
      <c r="BC43154" s="90" t="s">
        <v>47468</v>
      </c>
      <c r="BD43154" s="90"/>
    </row>
    <row r="43155" spans="53:56" ht="15" x14ac:dyDescent="0.25">
      <c r="BA43155" s="91" t="s">
        <v>47853</v>
      </c>
      <c r="BB43155" s="91" t="s">
        <v>1408</v>
      </c>
      <c r="BC43155" s="91" t="s">
        <v>47468</v>
      </c>
      <c r="BD43155" s="91"/>
    </row>
    <row r="43156" spans="53:56" ht="15" x14ac:dyDescent="0.25">
      <c r="BA43156" s="90" t="s">
        <v>47854</v>
      </c>
      <c r="BB43156" s="90" t="s">
        <v>1408</v>
      </c>
      <c r="BC43156" s="90" t="s">
        <v>47468</v>
      </c>
      <c r="BD43156" s="90"/>
    </row>
    <row r="43157" spans="53:56" ht="15" x14ac:dyDescent="0.25">
      <c r="BA43157" s="90" t="s">
        <v>47855</v>
      </c>
      <c r="BB43157" s="90" t="s">
        <v>1408</v>
      </c>
      <c r="BC43157" s="90" t="s">
        <v>47468</v>
      </c>
      <c r="BD43157" s="90"/>
    </row>
    <row r="43158" spans="53:56" ht="15" x14ac:dyDescent="0.25">
      <c r="BA43158" s="91" t="s">
        <v>47856</v>
      </c>
      <c r="BB43158" s="91" t="s">
        <v>1408</v>
      </c>
      <c r="BC43158" s="91" t="s">
        <v>47468</v>
      </c>
      <c r="BD43158" s="91"/>
    </row>
    <row r="43159" spans="53:56" ht="15" x14ac:dyDescent="0.25">
      <c r="BA43159" s="90" t="s">
        <v>47857</v>
      </c>
      <c r="BB43159" s="90" t="s">
        <v>1408</v>
      </c>
      <c r="BC43159" s="90" t="s">
        <v>47795</v>
      </c>
      <c r="BD43159" s="90"/>
    </row>
    <row r="43160" spans="53:56" ht="15" x14ac:dyDescent="0.25">
      <c r="BA43160" s="91" t="s">
        <v>47858</v>
      </c>
      <c r="BB43160" s="91" t="s">
        <v>1408</v>
      </c>
      <c r="BC43160" s="91" t="s">
        <v>47795</v>
      </c>
      <c r="BD43160" s="91"/>
    </row>
    <row r="43161" spans="53:56" ht="15" x14ac:dyDescent="0.25">
      <c r="BA43161" s="91" t="s">
        <v>47859</v>
      </c>
      <c r="BB43161" s="91" t="s">
        <v>1408</v>
      </c>
      <c r="BC43161" s="91" t="s">
        <v>18574</v>
      </c>
      <c r="BD43161" s="91"/>
    </row>
    <row r="43162" spans="53:56" ht="15" x14ac:dyDescent="0.25">
      <c r="BA43162" s="90" t="s">
        <v>47860</v>
      </c>
      <c r="BB43162" s="90" t="s">
        <v>1408</v>
      </c>
      <c r="BC43162" s="90" t="s">
        <v>47468</v>
      </c>
      <c r="BD43162" s="90"/>
    </row>
    <row r="43163" spans="53:56" ht="15" x14ac:dyDescent="0.25">
      <c r="BA43163" s="91" t="s">
        <v>47861</v>
      </c>
      <c r="BB43163" s="91" t="s">
        <v>1408</v>
      </c>
      <c r="BC43163" s="91" t="s">
        <v>47468</v>
      </c>
      <c r="BD43163" s="91"/>
    </row>
    <row r="43164" spans="53:56" ht="15" x14ac:dyDescent="0.25">
      <c r="BA43164" s="90" t="s">
        <v>47862</v>
      </c>
      <c r="BB43164" s="90" t="s">
        <v>1408</v>
      </c>
      <c r="BC43164" s="90" t="s">
        <v>47795</v>
      </c>
      <c r="BD43164" s="90"/>
    </row>
    <row r="43165" spans="53:56" ht="15" x14ac:dyDescent="0.25">
      <c r="BA43165" s="90" t="s">
        <v>47863</v>
      </c>
      <c r="BB43165" s="90" t="s">
        <v>1408</v>
      </c>
      <c r="BC43165" s="90" t="s">
        <v>28176</v>
      </c>
      <c r="BD43165" s="90"/>
    </row>
    <row r="43166" spans="53:56" ht="15" x14ac:dyDescent="0.25">
      <c r="BA43166" s="91" t="s">
        <v>47864</v>
      </c>
      <c r="BB43166" s="91" t="s">
        <v>1408</v>
      </c>
      <c r="BC43166" s="91" t="s">
        <v>47795</v>
      </c>
      <c r="BD43166" s="91"/>
    </row>
    <row r="43167" spans="53:56" ht="15" x14ac:dyDescent="0.25">
      <c r="BA43167" s="90" t="s">
        <v>47865</v>
      </c>
      <c r="BB43167" s="90" t="s">
        <v>1408</v>
      </c>
      <c r="BC43167" s="90" t="s">
        <v>47468</v>
      </c>
      <c r="BD43167" s="90"/>
    </row>
    <row r="43168" spans="53:56" ht="15" x14ac:dyDescent="0.25">
      <c r="BA43168" s="91" t="s">
        <v>47866</v>
      </c>
      <c r="BB43168" s="91" t="s">
        <v>1408</v>
      </c>
      <c r="BC43168" s="91" t="s">
        <v>18574</v>
      </c>
      <c r="BD43168" s="91"/>
    </row>
    <row r="43169" spans="53:56" ht="15" x14ac:dyDescent="0.25">
      <c r="BA43169" s="91" t="s">
        <v>47867</v>
      </c>
      <c r="BB43169" s="91" t="s">
        <v>1408</v>
      </c>
      <c r="BC43169" s="91" t="s">
        <v>47795</v>
      </c>
      <c r="BD43169" s="91"/>
    </row>
    <row r="43170" spans="53:56" ht="15" x14ac:dyDescent="0.25">
      <c r="BA43170" s="90" t="s">
        <v>47868</v>
      </c>
      <c r="BB43170" s="90" t="s">
        <v>1408</v>
      </c>
      <c r="BC43170" s="90" t="s">
        <v>40016</v>
      </c>
      <c r="BD43170" s="90"/>
    </row>
    <row r="43171" spans="53:56" ht="15" x14ac:dyDescent="0.25">
      <c r="BA43171" s="91" t="s">
        <v>47869</v>
      </c>
      <c r="BB43171" s="91" t="s">
        <v>1408</v>
      </c>
      <c r="BC43171" s="91" t="s">
        <v>47468</v>
      </c>
      <c r="BD43171" s="91"/>
    </row>
    <row r="43172" spans="53:56" ht="15" x14ac:dyDescent="0.25">
      <c r="BA43172" s="90" t="s">
        <v>47870</v>
      </c>
      <c r="BB43172" s="90" t="s">
        <v>1408</v>
      </c>
      <c r="BC43172" s="90" t="s">
        <v>28176</v>
      </c>
      <c r="BD43172" s="90"/>
    </row>
    <row r="43173" spans="53:56" ht="15" x14ac:dyDescent="0.25">
      <c r="BA43173" s="91" t="s">
        <v>47871</v>
      </c>
      <c r="BB43173" s="91" t="s">
        <v>1408</v>
      </c>
      <c r="BC43173" s="91" t="s">
        <v>28176</v>
      </c>
      <c r="BD43173" s="91"/>
    </row>
    <row r="43174" spans="53:56" ht="15" x14ac:dyDescent="0.25">
      <c r="BA43174" s="90" t="s">
        <v>47872</v>
      </c>
      <c r="BB43174" s="90" t="s">
        <v>1408</v>
      </c>
      <c r="BC43174" s="90" t="s">
        <v>28176</v>
      </c>
      <c r="BD43174" s="90"/>
    </row>
    <row r="43175" spans="53:56" ht="15" x14ac:dyDescent="0.25">
      <c r="BA43175" s="91" t="s">
        <v>47873</v>
      </c>
      <c r="BB43175" s="91" t="s">
        <v>1408</v>
      </c>
      <c r="BC43175" s="91" t="s">
        <v>28176</v>
      </c>
      <c r="BD43175" s="91"/>
    </row>
    <row r="43176" spans="53:56" ht="15" x14ac:dyDescent="0.25">
      <c r="BA43176" s="90" t="s">
        <v>47874</v>
      </c>
      <c r="BB43176" s="90" t="s">
        <v>1408</v>
      </c>
      <c r="BC43176" s="90" t="s">
        <v>28176</v>
      </c>
      <c r="BD43176" s="90"/>
    </row>
    <row r="43177" spans="53:56" ht="15" x14ac:dyDescent="0.25">
      <c r="BA43177" s="90" t="s">
        <v>47875</v>
      </c>
      <c r="BB43177" s="90" t="s">
        <v>1408</v>
      </c>
      <c r="BC43177" s="90" t="s">
        <v>28176</v>
      </c>
      <c r="BD43177" s="90"/>
    </row>
    <row r="43178" spans="53:56" ht="15" x14ac:dyDescent="0.25">
      <c r="BA43178" s="91" t="s">
        <v>47876</v>
      </c>
      <c r="BB43178" s="91" t="s">
        <v>1408</v>
      </c>
      <c r="BC43178" s="91" t="s">
        <v>28176</v>
      </c>
      <c r="BD43178" s="91"/>
    </row>
    <row r="43179" spans="53:56" ht="15" x14ac:dyDescent="0.25">
      <c r="BA43179" s="91" t="s">
        <v>47877</v>
      </c>
      <c r="BB43179" s="91" t="s">
        <v>1408</v>
      </c>
      <c r="BC43179" s="91" t="s">
        <v>28176</v>
      </c>
      <c r="BD43179" s="91"/>
    </row>
    <row r="43180" spans="53:56" ht="15" x14ac:dyDescent="0.25">
      <c r="BA43180" s="91" t="s">
        <v>47878</v>
      </c>
      <c r="BB43180" s="91" t="s">
        <v>1408</v>
      </c>
      <c r="BC43180" s="91" t="s">
        <v>28176</v>
      </c>
      <c r="BD43180" s="91"/>
    </row>
    <row r="43181" spans="53:56" ht="15" x14ac:dyDescent="0.25">
      <c r="BA43181" s="90" t="s">
        <v>47879</v>
      </c>
      <c r="BB43181" s="90" t="s">
        <v>1408</v>
      </c>
      <c r="BC43181" s="90" t="s">
        <v>28176</v>
      </c>
      <c r="BD43181" s="90"/>
    </row>
    <row r="43182" spans="53:56" ht="15" x14ac:dyDescent="0.25">
      <c r="BA43182" s="91" t="s">
        <v>47880</v>
      </c>
      <c r="BB43182" s="91" t="s">
        <v>1408</v>
      </c>
      <c r="BC43182" s="91" t="s">
        <v>28176</v>
      </c>
      <c r="BD43182" s="91"/>
    </row>
    <row r="43183" spans="53:56" ht="15" x14ac:dyDescent="0.25">
      <c r="BA43183" s="90" t="s">
        <v>47881</v>
      </c>
      <c r="BB43183" s="90" t="s">
        <v>1408</v>
      </c>
      <c r="BC43183" s="90" t="s">
        <v>40016</v>
      </c>
      <c r="BD43183" s="90"/>
    </row>
    <row r="43184" spans="53:56" ht="15" x14ac:dyDescent="0.25">
      <c r="BA43184" s="91" t="s">
        <v>47882</v>
      </c>
      <c r="BB43184" s="91" t="s">
        <v>1408</v>
      </c>
      <c r="BC43184" s="91" t="s">
        <v>28176</v>
      </c>
      <c r="BD43184" s="91"/>
    </row>
    <row r="43185" spans="53:56" ht="15" x14ac:dyDescent="0.25">
      <c r="BA43185" s="90" t="s">
        <v>47883</v>
      </c>
      <c r="BB43185" s="90" t="s">
        <v>1408</v>
      </c>
      <c r="BC43185" s="90" t="s">
        <v>47884</v>
      </c>
      <c r="BD43185" s="90"/>
    </row>
    <row r="43186" spans="53:56" ht="15" x14ac:dyDescent="0.25">
      <c r="BA43186" s="90" t="s">
        <v>47885</v>
      </c>
      <c r="BB43186" s="90" t="s">
        <v>1408</v>
      </c>
      <c r="BC43186" s="90" t="s">
        <v>47884</v>
      </c>
      <c r="BD43186" s="90"/>
    </row>
    <row r="43187" spans="53:56" ht="15" x14ac:dyDescent="0.25">
      <c r="BA43187" s="91" t="s">
        <v>47886</v>
      </c>
      <c r="BB43187" s="91" t="s">
        <v>1408</v>
      </c>
      <c r="BC43187" s="91" t="s">
        <v>28176</v>
      </c>
      <c r="BD43187" s="91"/>
    </row>
    <row r="43188" spans="53:56" ht="15" x14ac:dyDescent="0.25">
      <c r="BA43188" s="90" t="s">
        <v>47887</v>
      </c>
      <c r="BB43188" s="90" t="s">
        <v>1408</v>
      </c>
      <c r="BC43188" s="90" t="s">
        <v>28176</v>
      </c>
      <c r="BD43188" s="90"/>
    </row>
    <row r="43189" spans="53:56" ht="15" x14ac:dyDescent="0.25">
      <c r="BA43189" s="91" t="s">
        <v>47888</v>
      </c>
      <c r="BB43189" s="91" t="s">
        <v>1408</v>
      </c>
      <c r="BC43189" s="91" t="s">
        <v>28176</v>
      </c>
      <c r="BD43189" s="91"/>
    </row>
    <row r="43190" spans="53:56" ht="15" x14ac:dyDescent="0.25">
      <c r="BA43190" s="91" t="s">
        <v>47889</v>
      </c>
      <c r="BB43190" s="91" t="s">
        <v>1408</v>
      </c>
      <c r="BC43190" s="91" t="s">
        <v>47884</v>
      </c>
      <c r="BD43190" s="91"/>
    </row>
    <row r="43191" spans="53:56" ht="15" x14ac:dyDescent="0.25">
      <c r="BA43191" s="90" t="s">
        <v>47890</v>
      </c>
      <c r="BB43191" s="90" t="s">
        <v>1408</v>
      </c>
      <c r="BC43191" s="90" t="s">
        <v>28176</v>
      </c>
      <c r="BD43191" s="90"/>
    </row>
    <row r="43192" spans="53:56" ht="15" x14ac:dyDescent="0.25">
      <c r="BA43192" s="91" t="s">
        <v>47891</v>
      </c>
      <c r="BB43192" s="91" t="s">
        <v>1408</v>
      </c>
      <c r="BC43192" s="91" t="s">
        <v>28176</v>
      </c>
      <c r="BD43192" s="91"/>
    </row>
    <row r="43193" spans="53:56" ht="15" x14ac:dyDescent="0.25">
      <c r="BA43193" s="90" t="s">
        <v>47892</v>
      </c>
      <c r="BB43193" s="90" t="s">
        <v>1408</v>
      </c>
      <c r="BC43193" s="90" t="s">
        <v>47884</v>
      </c>
      <c r="BD43193" s="90"/>
    </row>
    <row r="43194" spans="53:56" ht="15" x14ac:dyDescent="0.25">
      <c r="BA43194" s="90" t="s">
        <v>47893</v>
      </c>
      <c r="BB43194" s="90" t="s">
        <v>1408</v>
      </c>
      <c r="BC43194" s="90" t="s">
        <v>28176</v>
      </c>
      <c r="BD43194" s="90"/>
    </row>
    <row r="43195" spans="53:56" ht="15" x14ac:dyDescent="0.25">
      <c r="BA43195" s="91" t="s">
        <v>47894</v>
      </c>
      <c r="BB43195" s="91" t="s">
        <v>1408</v>
      </c>
      <c r="BC43195" s="91" t="s">
        <v>28176</v>
      </c>
      <c r="BD43195" s="91"/>
    </row>
    <row r="43196" spans="53:56" ht="15" x14ac:dyDescent="0.25">
      <c r="BA43196" s="90" t="s">
        <v>47895</v>
      </c>
      <c r="BB43196" s="90" t="s">
        <v>1408</v>
      </c>
      <c r="BC43196" s="90" t="s">
        <v>28176</v>
      </c>
      <c r="BD43196" s="90"/>
    </row>
    <row r="43197" spans="53:56" ht="15" x14ac:dyDescent="0.25">
      <c r="BA43197" s="91" t="s">
        <v>47896</v>
      </c>
      <c r="BB43197" s="91" t="s">
        <v>1408</v>
      </c>
      <c r="BC43197" s="91" t="s">
        <v>47884</v>
      </c>
      <c r="BD43197" s="91"/>
    </row>
    <row r="43198" spans="53:56" ht="15" x14ac:dyDescent="0.25">
      <c r="BA43198" s="91" t="s">
        <v>47897</v>
      </c>
      <c r="BB43198" s="91" t="s">
        <v>1408</v>
      </c>
      <c r="BC43198" s="91" t="s">
        <v>28176</v>
      </c>
      <c r="BD43198" s="91"/>
    </row>
    <row r="43199" spans="53:56" ht="15" x14ac:dyDescent="0.25">
      <c r="BA43199" s="90" t="s">
        <v>47898</v>
      </c>
      <c r="BB43199" s="90" t="s">
        <v>1408</v>
      </c>
      <c r="BC43199" s="90" t="s">
        <v>28176</v>
      </c>
      <c r="BD43199" s="90"/>
    </row>
    <row r="43200" spans="53:56" ht="15" x14ac:dyDescent="0.25">
      <c r="BA43200" s="91" t="s">
        <v>47899</v>
      </c>
      <c r="BB43200" s="91" t="s">
        <v>1408</v>
      </c>
      <c r="BC43200" s="91" t="s">
        <v>28176</v>
      </c>
      <c r="BD43200" s="91"/>
    </row>
    <row r="43201" spans="53:56" ht="15" x14ac:dyDescent="0.25">
      <c r="BA43201" s="90" t="s">
        <v>47900</v>
      </c>
      <c r="BB43201" s="90" t="s">
        <v>1408</v>
      </c>
      <c r="BC43201" s="90" t="s">
        <v>40016</v>
      </c>
      <c r="BD43201" s="90"/>
    </row>
    <row r="43202" spans="53:56" ht="15" x14ac:dyDescent="0.25">
      <c r="BA43202" s="91" t="s">
        <v>47901</v>
      </c>
      <c r="BB43202" s="91" t="s">
        <v>1408</v>
      </c>
      <c r="BC43202" s="91" t="s">
        <v>28176</v>
      </c>
      <c r="BD43202" s="91"/>
    </row>
    <row r="43203" spans="53:56" ht="15" x14ac:dyDescent="0.25">
      <c r="BA43203" s="90" t="s">
        <v>47902</v>
      </c>
      <c r="BB43203" s="90" t="s">
        <v>1408</v>
      </c>
      <c r="BC43203" s="90" t="s">
        <v>28176</v>
      </c>
      <c r="BD43203" s="90"/>
    </row>
    <row r="43204" spans="53:56" ht="15" x14ac:dyDescent="0.25">
      <c r="BA43204" s="90" t="s">
        <v>47903</v>
      </c>
      <c r="BB43204" s="90" t="s">
        <v>1408</v>
      </c>
      <c r="BC43204" s="90" t="s">
        <v>28176</v>
      </c>
      <c r="BD43204" s="90"/>
    </row>
    <row r="43205" spans="53:56" ht="15" x14ac:dyDescent="0.25">
      <c r="BA43205" s="91" t="s">
        <v>47904</v>
      </c>
      <c r="BB43205" s="91" t="s">
        <v>1408</v>
      </c>
      <c r="BC43205" s="91" t="s">
        <v>28176</v>
      </c>
      <c r="BD43205" s="91"/>
    </row>
    <row r="43206" spans="53:56" ht="15" x14ac:dyDescent="0.25">
      <c r="BA43206" s="90" t="s">
        <v>47905</v>
      </c>
      <c r="BB43206" s="90" t="s">
        <v>1408</v>
      </c>
      <c r="BC43206" s="90" t="s">
        <v>28176</v>
      </c>
      <c r="BD43206" s="90"/>
    </row>
    <row r="43207" spans="53:56" ht="15" x14ac:dyDescent="0.25">
      <c r="BA43207" s="91" t="s">
        <v>47906</v>
      </c>
      <c r="BB43207" s="91" t="s">
        <v>1408</v>
      </c>
      <c r="BC43207" s="91" t="s">
        <v>28176</v>
      </c>
      <c r="BD43207" s="91"/>
    </row>
    <row r="43208" spans="53:56" ht="15" x14ac:dyDescent="0.25">
      <c r="BA43208" s="91" t="s">
        <v>47907</v>
      </c>
      <c r="BB43208" s="91" t="s">
        <v>1408</v>
      </c>
      <c r="BC43208" s="91" t="s">
        <v>28176</v>
      </c>
      <c r="BD43208" s="91"/>
    </row>
    <row r="43209" spans="53:56" ht="15" x14ac:dyDescent="0.25">
      <c r="BA43209" s="90" t="s">
        <v>47908</v>
      </c>
      <c r="BB43209" s="90" t="s">
        <v>1408</v>
      </c>
      <c r="BC43209" s="90" t="s">
        <v>28176</v>
      </c>
      <c r="BD43209" s="90"/>
    </row>
    <row r="43210" spans="53:56" ht="15" x14ac:dyDescent="0.25">
      <c r="BA43210" s="91" t="s">
        <v>47909</v>
      </c>
      <c r="BB43210" s="91" t="s">
        <v>1408</v>
      </c>
      <c r="BC43210" s="91" t="s">
        <v>40016</v>
      </c>
      <c r="BD43210" s="91"/>
    </row>
    <row r="43211" spans="53:56" ht="15" x14ac:dyDescent="0.25">
      <c r="BA43211" s="90" t="s">
        <v>47910</v>
      </c>
      <c r="BB43211" s="90" t="s">
        <v>1408</v>
      </c>
      <c r="BC43211" s="90" t="s">
        <v>28176</v>
      </c>
      <c r="BD43211" s="90"/>
    </row>
    <row r="43212" spans="53:56" ht="15" x14ac:dyDescent="0.25">
      <c r="BA43212" s="90" t="s">
        <v>47911</v>
      </c>
      <c r="BB43212" s="90" t="s">
        <v>1408</v>
      </c>
      <c r="BC43212" s="90" t="s">
        <v>28176</v>
      </c>
      <c r="BD43212" s="90"/>
    </row>
    <row r="43213" spans="53:56" ht="15" x14ac:dyDescent="0.25">
      <c r="BA43213" s="91" t="s">
        <v>47912</v>
      </c>
      <c r="BB43213" s="91" t="s">
        <v>1408</v>
      </c>
      <c r="BC43213" s="91" t="s">
        <v>47884</v>
      </c>
      <c r="BD43213" s="91"/>
    </row>
    <row r="43214" spans="53:56" ht="15" x14ac:dyDescent="0.25">
      <c r="BA43214" s="90" t="s">
        <v>47913</v>
      </c>
      <c r="BB43214" s="90" t="s">
        <v>1408</v>
      </c>
      <c r="BC43214" s="90" t="s">
        <v>47914</v>
      </c>
      <c r="BD43214" s="90"/>
    </row>
    <row r="43215" spans="53:56" ht="15" x14ac:dyDescent="0.25">
      <c r="BA43215" s="91" t="s">
        <v>47915</v>
      </c>
      <c r="BB43215" s="91" t="s">
        <v>1408</v>
      </c>
      <c r="BC43215" s="91" t="s">
        <v>28176</v>
      </c>
      <c r="BD43215" s="91"/>
    </row>
    <row r="43216" spans="53:56" ht="15" x14ac:dyDescent="0.25">
      <c r="BA43216" s="91" t="s">
        <v>47916</v>
      </c>
      <c r="BB43216" s="91" t="s">
        <v>1408</v>
      </c>
      <c r="BC43216" s="91" t="s">
        <v>28176</v>
      </c>
      <c r="BD43216" s="91"/>
    </row>
    <row r="43217" spans="53:56" ht="15" x14ac:dyDescent="0.25">
      <c r="BA43217" s="90" t="s">
        <v>47917</v>
      </c>
      <c r="BB43217" s="90" t="s">
        <v>1408</v>
      </c>
      <c r="BC43217" s="90" t="s">
        <v>28176</v>
      </c>
      <c r="BD43217" s="90"/>
    </row>
    <row r="43218" spans="53:56" ht="15" x14ac:dyDescent="0.25">
      <c r="BA43218" s="91" t="s">
        <v>47918</v>
      </c>
      <c r="BB43218" s="91" t="s">
        <v>1408</v>
      </c>
      <c r="BC43218" s="91" t="s">
        <v>28176</v>
      </c>
      <c r="BD43218" s="91"/>
    </row>
    <row r="43219" spans="53:56" ht="15" x14ac:dyDescent="0.25">
      <c r="BA43219" s="90" t="s">
        <v>47919</v>
      </c>
      <c r="BB43219" s="90" t="s">
        <v>1408</v>
      </c>
      <c r="BC43219" s="90" t="s">
        <v>47795</v>
      </c>
      <c r="BD43219" s="90"/>
    </row>
    <row r="43220" spans="53:56" ht="15" x14ac:dyDescent="0.25">
      <c r="BA43220" s="91" t="s">
        <v>47920</v>
      </c>
      <c r="BB43220" s="91" t="s">
        <v>1408</v>
      </c>
      <c r="BC43220" s="91" t="s">
        <v>47795</v>
      </c>
      <c r="BD43220" s="91"/>
    </row>
    <row r="43221" spans="53:56" ht="15" x14ac:dyDescent="0.25">
      <c r="BA43221" s="90" t="s">
        <v>47921</v>
      </c>
      <c r="BB43221" s="90" t="s">
        <v>1408</v>
      </c>
      <c r="BC43221" s="90" t="s">
        <v>28176</v>
      </c>
      <c r="BD43221" s="90"/>
    </row>
    <row r="43222" spans="53:56" ht="15" x14ac:dyDescent="0.25">
      <c r="BA43222" s="90" t="s">
        <v>47922</v>
      </c>
      <c r="BB43222" s="90" t="s">
        <v>1408</v>
      </c>
      <c r="BC43222" s="90" t="s">
        <v>40016</v>
      </c>
      <c r="BD43222" s="90"/>
    </row>
    <row r="43223" spans="53:56" ht="15" x14ac:dyDescent="0.25">
      <c r="BA43223" s="91" t="s">
        <v>47923</v>
      </c>
      <c r="BB43223" s="91" t="s">
        <v>1408</v>
      </c>
      <c r="BC43223" s="91" t="s">
        <v>47924</v>
      </c>
      <c r="BD43223" s="91"/>
    </row>
    <row r="43224" spans="53:56" ht="15" x14ac:dyDescent="0.25">
      <c r="BA43224" s="90" t="s">
        <v>47925</v>
      </c>
      <c r="BB43224" s="90" t="s">
        <v>1408</v>
      </c>
      <c r="BC43224" s="90" t="s">
        <v>47926</v>
      </c>
      <c r="BD43224" s="90"/>
    </row>
    <row r="43225" spans="53:56" ht="15" x14ac:dyDescent="0.25">
      <c r="BA43225" s="91" t="s">
        <v>47927</v>
      </c>
      <c r="BB43225" s="91" t="s">
        <v>1408</v>
      </c>
      <c r="BC43225" s="91" t="s">
        <v>47926</v>
      </c>
      <c r="BD43225" s="91"/>
    </row>
    <row r="43226" spans="53:56" ht="15" x14ac:dyDescent="0.25">
      <c r="BA43226" s="90" t="s">
        <v>47928</v>
      </c>
      <c r="BB43226" s="90" t="s">
        <v>1408</v>
      </c>
      <c r="BC43226" s="90" t="s">
        <v>47926</v>
      </c>
      <c r="BD43226" s="90"/>
    </row>
    <row r="43227" spans="53:56" ht="15" x14ac:dyDescent="0.25">
      <c r="BA43227" s="91" t="s">
        <v>47929</v>
      </c>
      <c r="BB43227" s="91" t="s">
        <v>1408</v>
      </c>
      <c r="BC43227" s="91" t="s">
        <v>47930</v>
      </c>
      <c r="BD43227" s="91"/>
    </row>
    <row r="43228" spans="53:56" ht="15" x14ac:dyDescent="0.25">
      <c r="BA43228" s="90" t="s">
        <v>47931</v>
      </c>
      <c r="BB43228" s="90" t="s">
        <v>1408</v>
      </c>
      <c r="BC43228" s="90" t="s">
        <v>47930</v>
      </c>
      <c r="BD43228" s="90"/>
    </row>
    <row r="43229" spans="53:56" ht="15" x14ac:dyDescent="0.25">
      <c r="BA43229" s="91" t="s">
        <v>47932</v>
      </c>
      <c r="BB43229" s="91" t="s">
        <v>1408</v>
      </c>
      <c r="BC43229" s="91" t="s">
        <v>47930</v>
      </c>
      <c r="BD43229" s="91"/>
    </row>
    <row r="43230" spans="53:56" ht="15" x14ac:dyDescent="0.25">
      <c r="BA43230" s="90" t="s">
        <v>47933</v>
      </c>
      <c r="BB43230" s="90" t="s">
        <v>1408</v>
      </c>
      <c r="BC43230" s="90" t="s">
        <v>47215</v>
      </c>
      <c r="BD43230" s="90"/>
    </row>
    <row r="43231" spans="53:56" ht="15" x14ac:dyDescent="0.25">
      <c r="BA43231" s="91" t="s">
        <v>47934</v>
      </c>
      <c r="BB43231" s="91" t="s">
        <v>1408</v>
      </c>
      <c r="BC43231" s="91" t="s">
        <v>47215</v>
      </c>
      <c r="BD43231" s="91"/>
    </row>
    <row r="43232" spans="53:56" ht="15" x14ac:dyDescent="0.25">
      <c r="BA43232" s="90" t="s">
        <v>47935</v>
      </c>
      <c r="BB43232" s="90" t="s">
        <v>1408</v>
      </c>
      <c r="BC43232" s="90" t="s">
        <v>47215</v>
      </c>
      <c r="BD43232" s="90"/>
    </row>
    <row r="43233" spans="53:56" ht="15" x14ac:dyDescent="0.25">
      <c r="BA43233" s="91" t="s">
        <v>47936</v>
      </c>
      <c r="BB43233" s="91" t="s">
        <v>1408</v>
      </c>
      <c r="BC43233" s="91" t="s">
        <v>47215</v>
      </c>
      <c r="BD43233" s="91"/>
    </row>
    <row r="43234" spans="53:56" ht="15" x14ac:dyDescent="0.25">
      <c r="BA43234" s="90" t="s">
        <v>47937</v>
      </c>
      <c r="BB43234" s="90" t="s">
        <v>1408</v>
      </c>
      <c r="BC43234" s="90" t="s">
        <v>47930</v>
      </c>
      <c r="BD43234" s="90"/>
    </row>
    <row r="43235" spans="53:56" ht="15" x14ac:dyDescent="0.25">
      <c r="BA43235" s="91" t="s">
        <v>47938</v>
      </c>
      <c r="BB43235" s="91" t="s">
        <v>1408</v>
      </c>
      <c r="BC43235" s="91" t="s">
        <v>47939</v>
      </c>
      <c r="BD43235" s="91"/>
    </row>
    <row r="43236" spans="53:56" ht="15" x14ac:dyDescent="0.25">
      <c r="BA43236" s="90" t="s">
        <v>47940</v>
      </c>
      <c r="BB43236" s="90" t="s">
        <v>1408</v>
      </c>
      <c r="BC43236" s="90" t="s">
        <v>47939</v>
      </c>
      <c r="BD43236" s="90"/>
    </row>
    <row r="43237" spans="53:56" ht="15" x14ac:dyDescent="0.25">
      <c r="BA43237" s="91" t="s">
        <v>47941</v>
      </c>
      <c r="BB43237" s="91" t="s">
        <v>1408</v>
      </c>
      <c r="BC43237" s="91" t="s">
        <v>47215</v>
      </c>
      <c r="BD43237" s="91"/>
    </row>
    <row r="43238" spans="53:56" ht="15" x14ac:dyDescent="0.25">
      <c r="BA43238" s="90" t="s">
        <v>47942</v>
      </c>
      <c r="BB43238" s="90" t="s">
        <v>1408</v>
      </c>
      <c r="BC43238" s="90" t="s">
        <v>47930</v>
      </c>
      <c r="BD43238" s="90"/>
    </row>
    <row r="43239" spans="53:56" ht="15" x14ac:dyDescent="0.25">
      <c r="BA43239" s="91" t="s">
        <v>47943</v>
      </c>
      <c r="BB43239" s="91" t="s">
        <v>1408</v>
      </c>
      <c r="BC43239" s="91" t="s">
        <v>47930</v>
      </c>
      <c r="BD43239" s="91"/>
    </row>
    <row r="43240" spans="53:56" ht="15" x14ac:dyDescent="0.25">
      <c r="BA43240" s="90" t="s">
        <v>47944</v>
      </c>
      <c r="BB43240" s="90" t="s">
        <v>1408</v>
      </c>
      <c r="BC43240" s="90" t="s">
        <v>47930</v>
      </c>
      <c r="BD43240" s="90"/>
    </row>
    <row r="43241" spans="53:56" ht="15" x14ac:dyDescent="0.25">
      <c r="BA43241" s="91" t="s">
        <v>47945</v>
      </c>
      <c r="BB43241" s="91" t="s">
        <v>1408</v>
      </c>
      <c r="BC43241" s="91" t="s">
        <v>47939</v>
      </c>
      <c r="BD43241" s="91"/>
    </row>
    <row r="43242" spans="53:56" ht="15" x14ac:dyDescent="0.25">
      <c r="BA43242" s="90" t="s">
        <v>47946</v>
      </c>
      <c r="BB43242" s="90" t="s">
        <v>1408</v>
      </c>
      <c r="BC43242" s="90" t="s">
        <v>47312</v>
      </c>
      <c r="BD43242" s="90"/>
    </row>
    <row r="43243" spans="53:56" ht="15" x14ac:dyDescent="0.25">
      <c r="BA43243" s="91" t="s">
        <v>47947</v>
      </c>
      <c r="BB43243" s="91" t="s">
        <v>1408</v>
      </c>
      <c r="BC43243" s="91" t="s">
        <v>47215</v>
      </c>
      <c r="BD43243" s="91"/>
    </row>
    <row r="43244" spans="53:56" ht="15" x14ac:dyDescent="0.25">
      <c r="BA43244" s="90" t="s">
        <v>47948</v>
      </c>
      <c r="BB43244" s="90" t="s">
        <v>1408</v>
      </c>
      <c r="BC43244" s="90" t="s">
        <v>47949</v>
      </c>
      <c r="BD43244" s="90"/>
    </row>
    <row r="43245" spans="53:56" ht="15" x14ac:dyDescent="0.25">
      <c r="BA43245" s="91" t="s">
        <v>47950</v>
      </c>
      <c r="BB43245" s="91" t="s">
        <v>1408</v>
      </c>
      <c r="BC43245" s="91" t="s">
        <v>47939</v>
      </c>
      <c r="BD43245" s="91"/>
    </row>
    <row r="43246" spans="53:56" ht="15" x14ac:dyDescent="0.25">
      <c r="BA43246" s="90" t="s">
        <v>47951</v>
      </c>
      <c r="BB43246" s="90" t="s">
        <v>1408</v>
      </c>
      <c r="BC43246" s="90" t="s">
        <v>47215</v>
      </c>
      <c r="BD43246" s="90"/>
    </row>
    <row r="43247" spans="53:56" ht="15" x14ac:dyDescent="0.25">
      <c r="BA43247" s="91" t="s">
        <v>47952</v>
      </c>
      <c r="BB43247" s="91" t="s">
        <v>1408</v>
      </c>
      <c r="BC43247" s="91" t="s">
        <v>47312</v>
      </c>
      <c r="BD43247" s="91"/>
    </row>
    <row r="43248" spans="53:56" ht="15" x14ac:dyDescent="0.25">
      <c r="BA43248" s="90" t="s">
        <v>47953</v>
      </c>
      <c r="BB43248" s="90" t="s">
        <v>1408</v>
      </c>
      <c r="BC43248" s="90" t="s">
        <v>47215</v>
      </c>
      <c r="BD43248" s="90"/>
    </row>
    <row r="43249" spans="53:56" ht="15" x14ac:dyDescent="0.25">
      <c r="BA43249" s="91" t="s">
        <v>47954</v>
      </c>
      <c r="BB43249" s="91" t="s">
        <v>1408</v>
      </c>
      <c r="BC43249" s="91" t="s">
        <v>47930</v>
      </c>
      <c r="BD43249" s="91"/>
    </row>
    <row r="43250" spans="53:56" ht="15" x14ac:dyDescent="0.25">
      <c r="BA43250" s="90" t="s">
        <v>47955</v>
      </c>
      <c r="BB43250" s="90" t="s">
        <v>1408</v>
      </c>
      <c r="BC43250" s="90" t="s">
        <v>47215</v>
      </c>
      <c r="BD43250" s="90"/>
    </row>
    <row r="43251" spans="53:56" ht="15" x14ac:dyDescent="0.25">
      <c r="BA43251" s="91" t="s">
        <v>47956</v>
      </c>
      <c r="BB43251" s="91" t="s">
        <v>1408</v>
      </c>
      <c r="BC43251" s="91" t="s">
        <v>47924</v>
      </c>
      <c r="BD43251" s="91"/>
    </row>
    <row r="43252" spans="53:56" ht="15" x14ac:dyDescent="0.25">
      <c r="BA43252" s="90" t="s">
        <v>47957</v>
      </c>
      <c r="BB43252" s="90" t="s">
        <v>1408</v>
      </c>
      <c r="BC43252" s="90" t="s">
        <v>47215</v>
      </c>
      <c r="BD43252" s="90"/>
    </row>
    <row r="43253" spans="53:56" ht="15" x14ac:dyDescent="0.25">
      <c r="BA43253" s="91" t="s">
        <v>47958</v>
      </c>
      <c r="BB43253" s="91" t="s">
        <v>1408</v>
      </c>
      <c r="BC43253" s="91" t="s">
        <v>47926</v>
      </c>
      <c r="BD43253" s="91"/>
    </row>
    <row r="43254" spans="53:56" ht="15" x14ac:dyDescent="0.25">
      <c r="BA43254" s="90" t="s">
        <v>47959</v>
      </c>
      <c r="BB43254" s="90" t="s">
        <v>1408</v>
      </c>
      <c r="BC43254" s="90" t="s">
        <v>47215</v>
      </c>
      <c r="BD43254" s="90"/>
    </row>
    <row r="43255" spans="53:56" ht="15" x14ac:dyDescent="0.25">
      <c r="BA43255" s="91" t="s">
        <v>47960</v>
      </c>
      <c r="BB43255" s="91" t="s">
        <v>1408</v>
      </c>
      <c r="BC43255" s="91" t="s">
        <v>47939</v>
      </c>
      <c r="BD43255" s="91"/>
    </row>
    <row r="43256" spans="53:56" ht="15" x14ac:dyDescent="0.25">
      <c r="BA43256" s="90" t="s">
        <v>47961</v>
      </c>
      <c r="BB43256" s="90" t="s">
        <v>1408</v>
      </c>
      <c r="BC43256" s="90" t="s">
        <v>47939</v>
      </c>
      <c r="BD43256" s="90"/>
    </row>
    <row r="43257" spans="53:56" ht="15" x14ac:dyDescent="0.25">
      <c r="BA43257" s="91" t="s">
        <v>47962</v>
      </c>
      <c r="BB43257" s="91" t="s">
        <v>1408</v>
      </c>
      <c r="BC43257" s="91" t="s">
        <v>47939</v>
      </c>
      <c r="BD43257" s="91"/>
    </row>
    <row r="43258" spans="53:56" ht="15" x14ac:dyDescent="0.25">
      <c r="BA43258" s="90" t="s">
        <v>47963</v>
      </c>
      <c r="BB43258" s="90" t="s">
        <v>1408</v>
      </c>
      <c r="BC43258" s="90" t="s">
        <v>47939</v>
      </c>
      <c r="BD43258" s="90"/>
    </row>
    <row r="43259" spans="53:56" ht="15" x14ac:dyDescent="0.25">
      <c r="BA43259" s="91" t="s">
        <v>47964</v>
      </c>
      <c r="BB43259" s="91" t="s">
        <v>1408</v>
      </c>
      <c r="BC43259" s="91" t="s">
        <v>47930</v>
      </c>
      <c r="BD43259" s="91"/>
    </row>
    <row r="43260" spans="53:56" ht="15" x14ac:dyDescent="0.25">
      <c r="BA43260" s="90" t="s">
        <v>47965</v>
      </c>
      <c r="BB43260" s="90" t="s">
        <v>1408</v>
      </c>
      <c r="BC43260" s="90" t="s">
        <v>47215</v>
      </c>
      <c r="BD43260" s="90"/>
    </row>
    <row r="43261" spans="53:56" ht="15" x14ac:dyDescent="0.25">
      <c r="BA43261" s="91" t="s">
        <v>47966</v>
      </c>
      <c r="BB43261" s="91" t="s">
        <v>1408</v>
      </c>
      <c r="BC43261" s="91" t="s">
        <v>47215</v>
      </c>
      <c r="BD43261" s="91"/>
    </row>
    <row r="43262" spans="53:56" ht="15" x14ac:dyDescent="0.25">
      <c r="BA43262" s="90" t="s">
        <v>47967</v>
      </c>
      <c r="BB43262" s="90" t="s">
        <v>1408</v>
      </c>
      <c r="BC43262" s="90" t="s">
        <v>47924</v>
      </c>
      <c r="BD43262" s="90"/>
    </row>
    <row r="43263" spans="53:56" ht="15" x14ac:dyDescent="0.25">
      <c r="BA43263" s="91" t="s">
        <v>47968</v>
      </c>
      <c r="BB43263" s="91" t="s">
        <v>1408</v>
      </c>
      <c r="BC43263" s="91" t="s">
        <v>47215</v>
      </c>
      <c r="BD43263" s="91"/>
    </row>
    <row r="43264" spans="53:56" ht="15" x14ac:dyDescent="0.25">
      <c r="BA43264" s="90" t="s">
        <v>47969</v>
      </c>
      <c r="BB43264" s="90" t="s">
        <v>1408</v>
      </c>
      <c r="BC43264" s="90" t="s">
        <v>47924</v>
      </c>
      <c r="BD43264" s="90"/>
    </row>
    <row r="43265" spans="53:56" ht="15" x14ac:dyDescent="0.25">
      <c r="BA43265" s="91" t="s">
        <v>47970</v>
      </c>
      <c r="BB43265" s="91" t="s">
        <v>1408</v>
      </c>
      <c r="BC43265" s="91" t="s">
        <v>47939</v>
      </c>
      <c r="BD43265" s="91"/>
    </row>
    <row r="43266" spans="53:56" ht="15" x14ac:dyDescent="0.25">
      <c r="BA43266" s="90" t="s">
        <v>47971</v>
      </c>
      <c r="BB43266" s="90" t="s">
        <v>1408</v>
      </c>
      <c r="BC43266" s="90" t="s">
        <v>47924</v>
      </c>
      <c r="BD43266" s="90"/>
    </row>
    <row r="43267" spans="53:56" ht="15" x14ac:dyDescent="0.25">
      <c r="BA43267" s="91" t="s">
        <v>47972</v>
      </c>
      <c r="BB43267" s="91" t="s">
        <v>1408</v>
      </c>
      <c r="BC43267" s="91" t="s">
        <v>47930</v>
      </c>
      <c r="BD43267" s="91"/>
    </row>
    <row r="43268" spans="53:56" ht="15" x14ac:dyDescent="0.25">
      <c r="BA43268" s="90" t="s">
        <v>47973</v>
      </c>
      <c r="BB43268" s="90" t="s">
        <v>1408</v>
      </c>
      <c r="BC43268" s="90" t="s">
        <v>47974</v>
      </c>
      <c r="BD43268" s="90"/>
    </row>
    <row r="43269" spans="53:56" ht="15" x14ac:dyDescent="0.25">
      <c r="BA43269" s="91" t="s">
        <v>47975</v>
      </c>
      <c r="BB43269" s="91" t="s">
        <v>1408</v>
      </c>
      <c r="BC43269" s="91" t="s">
        <v>47926</v>
      </c>
      <c r="BD43269" s="91"/>
    </row>
    <row r="43270" spans="53:56" ht="15" x14ac:dyDescent="0.25">
      <c r="BA43270" s="90" t="s">
        <v>47976</v>
      </c>
      <c r="BB43270" s="90" t="s">
        <v>1408</v>
      </c>
      <c r="BC43270" s="90" t="s">
        <v>47926</v>
      </c>
      <c r="BD43270" s="90"/>
    </row>
    <row r="43271" spans="53:56" ht="15" x14ac:dyDescent="0.25">
      <c r="BA43271" s="91" t="s">
        <v>47977</v>
      </c>
      <c r="BB43271" s="91" t="s">
        <v>1408</v>
      </c>
      <c r="BC43271" s="91" t="s">
        <v>47939</v>
      </c>
      <c r="BD43271" s="91"/>
    </row>
    <row r="43272" spans="53:56" ht="15" x14ac:dyDescent="0.25">
      <c r="BA43272" s="90" t="s">
        <v>47978</v>
      </c>
      <c r="BB43272" s="90" t="s">
        <v>1408</v>
      </c>
      <c r="BC43272" s="90" t="s">
        <v>47215</v>
      </c>
      <c r="BD43272" s="90"/>
    </row>
    <row r="43273" spans="53:56" ht="15" x14ac:dyDescent="0.25">
      <c r="BA43273" s="91" t="s">
        <v>47979</v>
      </c>
      <c r="BB43273" s="91" t="s">
        <v>1408</v>
      </c>
      <c r="BC43273" s="91" t="s">
        <v>47930</v>
      </c>
      <c r="BD43273" s="91"/>
    </row>
    <row r="43274" spans="53:56" ht="15" x14ac:dyDescent="0.25">
      <c r="BA43274" s="90" t="s">
        <v>47980</v>
      </c>
      <c r="BB43274" s="90" t="s">
        <v>1408</v>
      </c>
      <c r="BC43274" s="90" t="s">
        <v>47924</v>
      </c>
      <c r="BD43274" s="90"/>
    </row>
    <row r="43275" spans="53:56" ht="15" x14ac:dyDescent="0.25">
      <c r="BA43275" s="91" t="s">
        <v>47981</v>
      </c>
      <c r="BB43275" s="91" t="s">
        <v>1408</v>
      </c>
      <c r="BC43275" s="91" t="s">
        <v>47215</v>
      </c>
      <c r="BD43275" s="91"/>
    </row>
    <row r="43276" spans="53:56" ht="15" x14ac:dyDescent="0.25">
      <c r="BA43276" s="90" t="s">
        <v>47982</v>
      </c>
      <c r="BB43276" s="90" t="s">
        <v>1408</v>
      </c>
      <c r="BC43276" s="90" t="s">
        <v>47939</v>
      </c>
      <c r="BD43276" s="90"/>
    </row>
    <row r="43277" spans="53:56" ht="15" x14ac:dyDescent="0.25">
      <c r="BA43277" s="91" t="s">
        <v>47983</v>
      </c>
      <c r="BB43277" s="91" t="s">
        <v>1408</v>
      </c>
      <c r="BC43277" s="91" t="s">
        <v>47926</v>
      </c>
      <c r="BD43277" s="91"/>
    </row>
    <row r="43278" spans="53:56" ht="15" x14ac:dyDescent="0.25">
      <c r="BA43278" s="90" t="s">
        <v>47984</v>
      </c>
      <c r="BB43278" s="90" t="s">
        <v>1408</v>
      </c>
      <c r="BC43278" s="90" t="s">
        <v>47949</v>
      </c>
      <c r="BD43278" s="90"/>
    </row>
    <row r="43279" spans="53:56" ht="15" x14ac:dyDescent="0.25">
      <c r="BA43279" s="91" t="s">
        <v>47985</v>
      </c>
      <c r="BB43279" s="91" t="s">
        <v>1408</v>
      </c>
      <c r="BC43279" s="91" t="s">
        <v>47215</v>
      </c>
      <c r="BD43279" s="91"/>
    </row>
    <row r="43280" spans="53:56" ht="15" x14ac:dyDescent="0.25">
      <c r="BA43280" s="90" t="s">
        <v>47986</v>
      </c>
      <c r="BB43280" s="90" t="s">
        <v>1408</v>
      </c>
      <c r="BC43280" s="90" t="s">
        <v>47926</v>
      </c>
      <c r="BD43280" s="90"/>
    </row>
    <row r="43281" spans="53:56" ht="15" x14ac:dyDescent="0.25">
      <c r="BA43281" s="91" t="s">
        <v>47987</v>
      </c>
      <c r="BB43281" s="91" t="s">
        <v>1408</v>
      </c>
      <c r="BC43281" s="91" t="s">
        <v>47215</v>
      </c>
      <c r="BD43281" s="91"/>
    </row>
    <row r="43282" spans="53:56" ht="15" x14ac:dyDescent="0.25">
      <c r="BA43282" s="90" t="s">
        <v>47988</v>
      </c>
      <c r="BB43282" s="90" t="s">
        <v>1408</v>
      </c>
      <c r="BC43282" s="90" t="s">
        <v>47926</v>
      </c>
      <c r="BD43282" s="90"/>
    </row>
    <row r="43283" spans="53:56" ht="15" x14ac:dyDescent="0.25">
      <c r="BA43283" s="91" t="s">
        <v>47989</v>
      </c>
      <c r="BB43283" s="91" t="s">
        <v>1408</v>
      </c>
      <c r="BC43283" s="91" t="s">
        <v>47939</v>
      </c>
      <c r="BD43283" s="91"/>
    </row>
    <row r="43284" spans="53:56" ht="15" x14ac:dyDescent="0.25">
      <c r="BA43284" s="90" t="s">
        <v>47990</v>
      </c>
      <c r="BB43284" s="90" t="s">
        <v>1408</v>
      </c>
      <c r="BC43284" s="90" t="s">
        <v>47924</v>
      </c>
      <c r="BD43284" s="90"/>
    </row>
    <row r="43285" spans="53:56" ht="15" x14ac:dyDescent="0.25">
      <c r="BA43285" s="91" t="s">
        <v>47991</v>
      </c>
      <c r="BB43285" s="91" t="s">
        <v>1408</v>
      </c>
      <c r="BC43285" s="91" t="s">
        <v>47924</v>
      </c>
      <c r="BD43285" s="91"/>
    </row>
    <row r="43286" spans="53:56" ht="15" x14ac:dyDescent="0.25">
      <c r="BA43286" s="90" t="s">
        <v>47992</v>
      </c>
      <c r="BB43286" s="90" t="s">
        <v>1408</v>
      </c>
      <c r="BC43286" s="90" t="s">
        <v>47939</v>
      </c>
      <c r="BD43286" s="90"/>
    </row>
    <row r="43287" spans="53:56" ht="15" x14ac:dyDescent="0.25">
      <c r="BA43287" s="91" t="s">
        <v>47993</v>
      </c>
      <c r="BB43287" s="91" t="s">
        <v>1408</v>
      </c>
      <c r="BC43287" s="91" t="s">
        <v>47949</v>
      </c>
      <c r="BD43287" s="91"/>
    </row>
    <row r="43288" spans="53:56" ht="15" x14ac:dyDescent="0.25">
      <c r="BA43288" s="90" t="s">
        <v>47994</v>
      </c>
      <c r="BB43288" s="90" t="s">
        <v>1408</v>
      </c>
      <c r="BC43288" s="90" t="s">
        <v>47924</v>
      </c>
      <c r="BD43288" s="90"/>
    </row>
    <row r="43289" spans="53:56" ht="15" x14ac:dyDescent="0.25">
      <c r="BA43289" s="91" t="s">
        <v>47995</v>
      </c>
      <c r="BB43289" s="91" t="s">
        <v>1408</v>
      </c>
      <c r="BC43289" s="91" t="s">
        <v>47215</v>
      </c>
      <c r="BD43289" s="91"/>
    </row>
    <row r="43290" spans="53:56" ht="15" x14ac:dyDescent="0.25">
      <c r="BA43290" s="90" t="s">
        <v>47996</v>
      </c>
      <c r="BB43290" s="90" t="s">
        <v>1408</v>
      </c>
      <c r="BC43290" s="90" t="s">
        <v>47215</v>
      </c>
      <c r="BD43290" s="90"/>
    </row>
    <row r="43291" spans="53:56" ht="15" x14ac:dyDescent="0.25">
      <c r="BA43291" s="91" t="s">
        <v>47997</v>
      </c>
      <c r="BB43291" s="91" t="s">
        <v>1408</v>
      </c>
      <c r="BC43291" s="91" t="s">
        <v>47939</v>
      </c>
      <c r="BD43291" s="91"/>
    </row>
    <row r="43292" spans="53:56" ht="15" x14ac:dyDescent="0.25">
      <c r="BA43292" s="90" t="s">
        <v>47998</v>
      </c>
      <c r="BB43292" s="90" t="s">
        <v>1408</v>
      </c>
      <c r="BC43292" s="90" t="s">
        <v>47215</v>
      </c>
      <c r="BD43292" s="90"/>
    </row>
    <row r="43293" spans="53:56" ht="15" x14ac:dyDescent="0.25">
      <c r="BA43293" s="91" t="s">
        <v>47999</v>
      </c>
      <c r="BB43293" s="91" t="s">
        <v>1408</v>
      </c>
      <c r="BC43293" s="91" t="s">
        <v>47949</v>
      </c>
      <c r="BD43293" s="91"/>
    </row>
    <row r="43294" spans="53:56" ht="15" x14ac:dyDescent="0.25">
      <c r="BA43294" s="90" t="s">
        <v>48000</v>
      </c>
      <c r="BB43294" s="90" t="s">
        <v>1408</v>
      </c>
      <c r="BC43294" s="90" t="s">
        <v>47924</v>
      </c>
      <c r="BD43294" s="90"/>
    </row>
    <row r="43295" spans="53:56" ht="15" x14ac:dyDescent="0.25">
      <c r="BA43295" s="91" t="s">
        <v>48001</v>
      </c>
      <c r="BB43295" s="91" t="s">
        <v>1408</v>
      </c>
      <c r="BC43295" s="91" t="s">
        <v>47949</v>
      </c>
      <c r="BD43295" s="91"/>
    </row>
    <row r="43296" spans="53:56" ht="15" x14ac:dyDescent="0.25">
      <c r="BA43296" s="90" t="s">
        <v>48002</v>
      </c>
      <c r="BB43296" s="90" t="s">
        <v>1408</v>
      </c>
      <c r="BC43296" s="90" t="s">
        <v>47926</v>
      </c>
      <c r="BD43296" s="90"/>
    </row>
    <row r="43297" spans="53:56" ht="15" x14ac:dyDescent="0.25">
      <c r="BA43297" s="91" t="s">
        <v>48003</v>
      </c>
      <c r="BB43297" s="91" t="s">
        <v>1408</v>
      </c>
      <c r="BC43297" s="91" t="s">
        <v>47926</v>
      </c>
      <c r="BD43297" s="91"/>
    </row>
    <row r="43298" spans="53:56" ht="15" x14ac:dyDescent="0.25">
      <c r="BA43298" s="91" t="s">
        <v>48004</v>
      </c>
      <c r="BB43298" s="91" t="s">
        <v>1408</v>
      </c>
      <c r="BC43298" s="91" t="s">
        <v>47930</v>
      </c>
      <c r="BD43298" s="91"/>
    </row>
    <row r="43299" spans="53:56" ht="15" x14ac:dyDescent="0.25">
      <c r="BA43299" s="90" t="s">
        <v>48005</v>
      </c>
      <c r="BB43299" s="90" t="s">
        <v>1408</v>
      </c>
      <c r="BC43299" s="90" t="s">
        <v>47215</v>
      </c>
      <c r="BD43299" s="90"/>
    </row>
    <row r="43300" spans="53:56" ht="15" x14ac:dyDescent="0.25">
      <c r="BA43300" s="91" t="s">
        <v>48006</v>
      </c>
      <c r="BB43300" s="91" t="s">
        <v>1408</v>
      </c>
      <c r="BC43300" s="91" t="s">
        <v>47926</v>
      </c>
      <c r="BD43300" s="91"/>
    </row>
    <row r="43301" spans="53:56" ht="15" x14ac:dyDescent="0.25">
      <c r="BA43301" s="90" t="s">
        <v>48007</v>
      </c>
      <c r="BB43301" s="90" t="s">
        <v>1408</v>
      </c>
      <c r="BC43301" s="90" t="s">
        <v>47939</v>
      </c>
      <c r="BD43301" s="90"/>
    </row>
    <row r="43302" spans="53:56" ht="15" x14ac:dyDescent="0.25">
      <c r="BA43302" s="90" t="s">
        <v>48008</v>
      </c>
      <c r="BB43302" s="90" t="s">
        <v>1408</v>
      </c>
      <c r="BC43302" s="90" t="s">
        <v>47215</v>
      </c>
      <c r="BD43302" s="90"/>
    </row>
    <row r="43303" spans="53:56" ht="15" x14ac:dyDescent="0.25">
      <c r="BA43303" s="91" t="s">
        <v>48009</v>
      </c>
      <c r="BB43303" s="91" t="s">
        <v>1408</v>
      </c>
      <c r="BC43303" s="91" t="s">
        <v>47939</v>
      </c>
      <c r="BD43303" s="91"/>
    </row>
    <row r="43304" spans="53:56" ht="15" x14ac:dyDescent="0.25">
      <c r="BA43304" s="90" t="s">
        <v>48010</v>
      </c>
      <c r="BB43304" s="90" t="s">
        <v>1408</v>
      </c>
      <c r="BC43304" s="90" t="s">
        <v>47924</v>
      </c>
      <c r="BD43304" s="90"/>
    </row>
    <row r="43305" spans="53:56" ht="15" x14ac:dyDescent="0.25">
      <c r="BA43305" s="91" t="s">
        <v>48011</v>
      </c>
      <c r="BB43305" s="91" t="s">
        <v>1408</v>
      </c>
      <c r="BC43305" s="91" t="s">
        <v>47643</v>
      </c>
      <c r="BD43305" s="91"/>
    </row>
    <row r="43306" spans="53:56" ht="15" x14ac:dyDescent="0.25">
      <c r="BA43306" s="91" t="s">
        <v>48012</v>
      </c>
      <c r="BB43306" s="91" t="s">
        <v>1408</v>
      </c>
      <c r="BC43306" s="91" t="s">
        <v>47312</v>
      </c>
      <c r="BD43306" s="91"/>
    </row>
    <row r="43307" spans="53:56" ht="15" x14ac:dyDescent="0.25">
      <c r="BA43307" s="90" t="s">
        <v>48013</v>
      </c>
      <c r="BB43307" s="90" t="s">
        <v>1408</v>
      </c>
      <c r="BC43307" s="90" t="s">
        <v>47312</v>
      </c>
      <c r="BD43307" s="90"/>
    </row>
    <row r="43308" spans="53:56" ht="15" x14ac:dyDescent="0.25">
      <c r="BA43308" s="91" t="s">
        <v>48014</v>
      </c>
      <c r="BB43308" s="91" t="s">
        <v>1408</v>
      </c>
      <c r="BC43308" s="91" t="s">
        <v>47924</v>
      </c>
      <c r="BD43308" s="91"/>
    </row>
    <row r="43309" spans="53:56" ht="15" x14ac:dyDescent="0.25">
      <c r="BA43309" s="90" t="s">
        <v>48015</v>
      </c>
      <c r="BB43309" s="90" t="s">
        <v>1408</v>
      </c>
      <c r="BC43309" s="90" t="s">
        <v>47215</v>
      </c>
      <c r="BD43309" s="90"/>
    </row>
    <row r="43310" spans="53:56" ht="15" x14ac:dyDescent="0.25">
      <c r="BA43310" s="91" t="s">
        <v>48015</v>
      </c>
      <c r="BB43310" s="91" t="s">
        <v>1408</v>
      </c>
      <c r="BC43310" s="91" t="s">
        <v>47312</v>
      </c>
      <c r="BD43310" s="91"/>
    </row>
    <row r="43311" spans="53:56" ht="15" x14ac:dyDescent="0.25">
      <c r="BA43311" s="91" t="s">
        <v>48016</v>
      </c>
      <c r="BB43311" s="91" t="s">
        <v>1408</v>
      </c>
      <c r="BC43311" s="91" t="s">
        <v>47930</v>
      </c>
      <c r="BD43311" s="91"/>
    </row>
    <row r="43312" spans="53:56" ht="15" x14ac:dyDescent="0.25">
      <c r="BA43312" s="90" t="s">
        <v>48017</v>
      </c>
      <c r="BB43312" s="90" t="s">
        <v>1408</v>
      </c>
      <c r="BC43312" s="90" t="s">
        <v>48018</v>
      </c>
      <c r="BD43312" s="90"/>
    </row>
    <row r="43313" spans="53:56" ht="15" x14ac:dyDescent="0.25">
      <c r="BA43313" s="90" t="s">
        <v>48019</v>
      </c>
      <c r="BB43313" s="90" t="s">
        <v>1408</v>
      </c>
      <c r="BC43313" s="90" t="s">
        <v>47215</v>
      </c>
      <c r="BD43313" s="90"/>
    </row>
    <row r="43314" spans="53:56" ht="15" x14ac:dyDescent="0.25">
      <c r="BA43314" s="91" t="s">
        <v>48020</v>
      </c>
      <c r="BB43314" s="91" t="s">
        <v>1408</v>
      </c>
      <c r="BC43314" s="91" t="s">
        <v>47930</v>
      </c>
      <c r="BD43314" s="91"/>
    </row>
    <row r="43315" spans="53:56" ht="15" x14ac:dyDescent="0.25">
      <c r="BA43315" s="90" t="s">
        <v>48021</v>
      </c>
      <c r="BB43315" s="90" t="s">
        <v>1408</v>
      </c>
      <c r="BC43315" s="90" t="s">
        <v>47930</v>
      </c>
      <c r="BD43315" s="90"/>
    </row>
    <row r="43316" spans="53:56" ht="15" x14ac:dyDescent="0.25">
      <c r="BA43316" s="91" t="s">
        <v>48022</v>
      </c>
      <c r="BB43316" s="91" t="s">
        <v>1408</v>
      </c>
      <c r="BC43316" s="91" t="s">
        <v>47312</v>
      </c>
      <c r="BD43316" s="91"/>
    </row>
    <row r="43317" spans="53:56" ht="15" x14ac:dyDescent="0.25">
      <c r="BA43317" s="91" t="s">
        <v>48023</v>
      </c>
      <c r="BB43317" s="91" t="s">
        <v>1408</v>
      </c>
      <c r="BC43317" s="91" t="s">
        <v>47930</v>
      </c>
      <c r="BD43317" s="91"/>
    </row>
    <row r="43318" spans="53:56" ht="15" x14ac:dyDescent="0.25">
      <c r="BA43318" s="90" t="s">
        <v>48024</v>
      </c>
      <c r="BB43318" s="90" t="s">
        <v>1408</v>
      </c>
      <c r="BC43318" s="90" t="s">
        <v>47930</v>
      </c>
      <c r="BD43318" s="90"/>
    </row>
    <row r="43319" spans="53:56" ht="15" x14ac:dyDescent="0.25">
      <c r="BA43319" s="91" t="s">
        <v>48025</v>
      </c>
      <c r="BB43319" s="91" t="s">
        <v>1408</v>
      </c>
      <c r="BC43319" s="91" t="s">
        <v>47924</v>
      </c>
      <c r="BD43319" s="91"/>
    </row>
    <row r="43320" spans="53:56" ht="15" x14ac:dyDescent="0.25">
      <c r="BA43320" s="90" t="s">
        <v>48026</v>
      </c>
      <c r="BB43320" s="90" t="s">
        <v>1408</v>
      </c>
      <c r="BC43320" s="90" t="s">
        <v>47926</v>
      </c>
      <c r="BD43320" s="90"/>
    </row>
    <row r="43321" spans="53:56" ht="15" x14ac:dyDescent="0.25">
      <c r="BA43321" s="90" t="s">
        <v>48027</v>
      </c>
      <c r="BB43321" s="90" t="s">
        <v>1408</v>
      </c>
      <c r="BC43321" s="90" t="s">
        <v>47926</v>
      </c>
      <c r="BD43321" s="90"/>
    </row>
    <row r="43322" spans="53:56" ht="15" x14ac:dyDescent="0.25">
      <c r="BA43322" s="91" t="s">
        <v>48028</v>
      </c>
      <c r="BB43322" s="91" t="s">
        <v>1408</v>
      </c>
      <c r="BC43322" s="91" t="s">
        <v>47926</v>
      </c>
      <c r="BD43322" s="91"/>
    </row>
    <row r="43323" spans="53:56" ht="15" x14ac:dyDescent="0.25">
      <c r="BA43323" s="90" t="s">
        <v>48029</v>
      </c>
      <c r="BB43323" s="90" t="s">
        <v>1408</v>
      </c>
      <c r="BC43323" s="90" t="s">
        <v>47939</v>
      </c>
      <c r="BD43323" s="90"/>
    </row>
    <row r="43324" spans="53:56" ht="15" x14ac:dyDescent="0.25">
      <c r="BA43324" s="91" t="s">
        <v>48030</v>
      </c>
      <c r="BB43324" s="91" t="s">
        <v>1408</v>
      </c>
      <c r="BC43324" s="91" t="s">
        <v>37934</v>
      </c>
      <c r="BD43324" s="91"/>
    </row>
    <row r="43325" spans="53:56" ht="15" x14ac:dyDescent="0.25">
      <c r="BA43325" s="91" t="s">
        <v>48031</v>
      </c>
      <c r="BB43325" s="91" t="s">
        <v>1408</v>
      </c>
      <c r="BC43325" s="91" t="s">
        <v>47926</v>
      </c>
      <c r="BD43325" s="91"/>
    </row>
    <row r="43326" spans="53:56" ht="15" x14ac:dyDescent="0.25">
      <c r="BA43326" s="90" t="s">
        <v>48032</v>
      </c>
      <c r="BB43326" s="90" t="s">
        <v>1408</v>
      </c>
      <c r="BC43326" s="90" t="s">
        <v>47926</v>
      </c>
      <c r="BD43326" s="90"/>
    </row>
    <row r="43327" spans="53:56" ht="15" x14ac:dyDescent="0.25">
      <c r="BA43327" s="91" t="s">
        <v>48033</v>
      </c>
      <c r="BB43327" s="91" t="s">
        <v>1408</v>
      </c>
      <c r="BC43327" s="91" t="s">
        <v>47926</v>
      </c>
      <c r="BD43327" s="91"/>
    </row>
    <row r="43328" spans="53:56" ht="15" x14ac:dyDescent="0.25">
      <c r="BA43328" s="90" t="s">
        <v>48034</v>
      </c>
      <c r="BB43328" s="90" t="s">
        <v>1408</v>
      </c>
      <c r="BC43328" s="90" t="s">
        <v>47926</v>
      </c>
      <c r="BD43328" s="90"/>
    </row>
    <row r="43329" spans="53:56" ht="15" x14ac:dyDescent="0.25">
      <c r="BA43329" s="90" t="s">
        <v>48035</v>
      </c>
      <c r="BB43329" s="90" t="s">
        <v>1408</v>
      </c>
      <c r="BC43329" s="90" t="s">
        <v>47939</v>
      </c>
      <c r="BD43329" s="90"/>
    </row>
    <row r="43330" spans="53:56" ht="15" x14ac:dyDescent="0.25">
      <c r="BA43330" s="91" t="s">
        <v>48036</v>
      </c>
      <c r="BB43330" s="91" t="s">
        <v>1408</v>
      </c>
      <c r="BC43330" s="91" t="s">
        <v>47939</v>
      </c>
      <c r="BD43330" s="91"/>
    </row>
    <row r="43331" spans="53:56" ht="15" x14ac:dyDescent="0.25">
      <c r="BA43331" s="90" t="s">
        <v>48037</v>
      </c>
      <c r="BB43331" s="90" t="s">
        <v>1408</v>
      </c>
      <c r="BC43331" s="90" t="s">
        <v>47926</v>
      </c>
      <c r="BD43331" s="90"/>
    </row>
    <row r="43332" spans="53:56" ht="15" x14ac:dyDescent="0.25">
      <c r="BA43332" s="91" t="s">
        <v>48038</v>
      </c>
      <c r="BB43332" s="91" t="s">
        <v>1408</v>
      </c>
      <c r="BC43332" s="91" t="s">
        <v>37934</v>
      </c>
      <c r="BD43332" s="91"/>
    </row>
    <row r="43333" spans="53:56" ht="15" x14ac:dyDescent="0.25">
      <c r="BA43333" s="91" t="s">
        <v>48039</v>
      </c>
      <c r="BB43333" s="91" t="s">
        <v>1408</v>
      </c>
      <c r="BC43333" s="91" t="s">
        <v>47939</v>
      </c>
      <c r="BD43333" s="91"/>
    </row>
    <row r="43334" spans="53:56" ht="15" x14ac:dyDescent="0.25">
      <c r="BA43334" s="90" t="s">
        <v>48040</v>
      </c>
      <c r="BB43334" s="90" t="s">
        <v>1408</v>
      </c>
      <c r="BC43334" s="90" t="s">
        <v>37934</v>
      </c>
      <c r="BD43334" s="90"/>
    </row>
    <row r="43335" spans="53:56" ht="15" x14ac:dyDescent="0.25">
      <c r="BA43335" s="91" t="s">
        <v>48041</v>
      </c>
      <c r="BB43335" s="91" t="s">
        <v>1408</v>
      </c>
      <c r="BC43335" s="91" t="s">
        <v>47939</v>
      </c>
      <c r="BD43335" s="91"/>
    </row>
    <row r="43336" spans="53:56" ht="15" x14ac:dyDescent="0.25">
      <c r="BA43336" s="90" t="s">
        <v>48042</v>
      </c>
      <c r="BB43336" s="90" t="s">
        <v>1408</v>
      </c>
      <c r="BC43336" s="90" t="s">
        <v>47926</v>
      </c>
      <c r="BD43336" s="90"/>
    </row>
    <row r="43337" spans="53:56" ht="15" x14ac:dyDescent="0.25">
      <c r="BA43337" s="91" t="s">
        <v>48043</v>
      </c>
      <c r="BB43337" s="91" t="s">
        <v>1408</v>
      </c>
      <c r="BC43337" s="91" t="s">
        <v>47215</v>
      </c>
      <c r="BD43337" s="91"/>
    </row>
    <row r="43338" spans="53:56" ht="15" x14ac:dyDescent="0.25">
      <c r="BA43338" s="90" t="s">
        <v>48044</v>
      </c>
      <c r="BB43338" s="90" t="s">
        <v>1408</v>
      </c>
      <c r="BC43338" s="90" t="s">
        <v>47215</v>
      </c>
      <c r="BD43338" s="90"/>
    </row>
    <row r="43339" spans="53:56" ht="15" x14ac:dyDescent="0.25">
      <c r="BA43339" s="90" t="s">
        <v>48045</v>
      </c>
      <c r="BB43339" s="90" t="s">
        <v>1408</v>
      </c>
      <c r="BC43339" s="90" t="s">
        <v>47215</v>
      </c>
      <c r="BD43339" s="90"/>
    </row>
    <row r="43340" spans="53:56" ht="15" x14ac:dyDescent="0.25">
      <c r="BA43340" s="91" t="s">
        <v>48046</v>
      </c>
      <c r="BB43340" s="91" t="s">
        <v>1408</v>
      </c>
      <c r="BC43340" s="91" t="s">
        <v>47926</v>
      </c>
      <c r="BD43340" s="91"/>
    </row>
    <row r="43341" spans="53:56" ht="15" x14ac:dyDescent="0.25">
      <c r="BA43341" s="90" t="s">
        <v>48047</v>
      </c>
      <c r="BB43341" s="90" t="s">
        <v>1408</v>
      </c>
      <c r="BC43341" s="90" t="s">
        <v>47926</v>
      </c>
      <c r="BD43341" s="90"/>
    </row>
    <row r="43342" spans="53:56" ht="15" x14ac:dyDescent="0.25">
      <c r="BA43342" s="90" t="s">
        <v>48048</v>
      </c>
      <c r="BB43342" s="90" t="s">
        <v>1408</v>
      </c>
      <c r="BC43342" s="90" t="s">
        <v>47215</v>
      </c>
      <c r="BD43342" s="90"/>
    </row>
    <row r="43343" spans="53:56" ht="15" x14ac:dyDescent="0.25">
      <c r="BA43343" s="91" t="s">
        <v>48049</v>
      </c>
      <c r="BB43343" s="91" t="s">
        <v>1408</v>
      </c>
      <c r="BC43343" s="91" t="s">
        <v>47215</v>
      </c>
      <c r="BD43343" s="91"/>
    </row>
    <row r="43344" spans="53:56" ht="15" x14ac:dyDescent="0.25">
      <c r="BA43344" s="91" t="s">
        <v>48050</v>
      </c>
      <c r="BB43344" s="91" t="s">
        <v>1408</v>
      </c>
      <c r="BC43344" s="91" t="s">
        <v>47215</v>
      </c>
      <c r="BD43344" s="91"/>
    </row>
    <row r="43345" spans="53:56" ht="15" x14ac:dyDescent="0.25">
      <c r="BA43345" s="90" t="s">
        <v>48051</v>
      </c>
      <c r="BB43345" s="90" t="s">
        <v>1408</v>
      </c>
      <c r="BC43345" s="90" t="s">
        <v>47939</v>
      </c>
      <c r="BD43345" s="90"/>
    </row>
    <row r="43346" spans="53:56" ht="15" x14ac:dyDescent="0.25">
      <c r="BA43346" s="90" t="s">
        <v>48052</v>
      </c>
      <c r="BB43346" s="90" t="s">
        <v>1408</v>
      </c>
      <c r="BC43346" s="90" t="s">
        <v>47215</v>
      </c>
      <c r="BD43346" s="90"/>
    </row>
    <row r="43347" spans="53:56" ht="15" x14ac:dyDescent="0.25">
      <c r="BA43347" s="90" t="s">
        <v>48053</v>
      </c>
      <c r="BB43347" s="90" t="s">
        <v>1408</v>
      </c>
      <c r="BC43347" s="90" t="s">
        <v>47926</v>
      </c>
      <c r="BD43347" s="90"/>
    </row>
    <row r="43348" spans="53:56" ht="15" x14ac:dyDescent="0.25">
      <c r="BA43348" s="90" t="s">
        <v>48054</v>
      </c>
      <c r="BB43348" s="90" t="s">
        <v>1408</v>
      </c>
      <c r="BC43348" s="90" t="s">
        <v>47930</v>
      </c>
      <c r="BD43348" s="90"/>
    </row>
    <row r="43349" spans="53:56" ht="15" x14ac:dyDescent="0.25">
      <c r="BA43349" s="91" t="s">
        <v>48055</v>
      </c>
      <c r="BB43349" s="91" t="s">
        <v>1408</v>
      </c>
      <c r="BC43349" s="91" t="s">
        <v>47930</v>
      </c>
      <c r="BD43349" s="91"/>
    </row>
    <row r="43350" spans="53:56" ht="15" x14ac:dyDescent="0.25">
      <c r="BA43350" s="90" t="s">
        <v>48056</v>
      </c>
      <c r="BB43350" s="90" t="s">
        <v>1408</v>
      </c>
      <c r="BC43350" s="90" t="s">
        <v>47930</v>
      </c>
      <c r="BD43350" s="90"/>
    </row>
    <row r="43351" spans="53:56" ht="15" x14ac:dyDescent="0.25">
      <c r="BA43351" s="91" t="s">
        <v>48057</v>
      </c>
      <c r="BB43351" s="91" t="s">
        <v>1408</v>
      </c>
      <c r="BC43351" s="91" t="s">
        <v>47215</v>
      </c>
      <c r="BD43351" s="91"/>
    </row>
    <row r="43352" spans="53:56" ht="15" x14ac:dyDescent="0.25">
      <c r="BA43352" s="91" t="s">
        <v>48058</v>
      </c>
      <c r="BB43352" s="91" t="s">
        <v>1408</v>
      </c>
      <c r="BC43352" s="91" t="s">
        <v>47215</v>
      </c>
      <c r="BD43352" s="91"/>
    </row>
    <row r="43353" spans="53:56" ht="15" x14ac:dyDescent="0.25">
      <c r="BA43353" s="91" t="s">
        <v>48059</v>
      </c>
      <c r="BB43353" s="91" t="s">
        <v>1408</v>
      </c>
      <c r="BC43353" s="91" t="s">
        <v>47215</v>
      </c>
      <c r="BD43353" s="91"/>
    </row>
    <row r="43354" spans="53:56" ht="15" x14ac:dyDescent="0.25">
      <c r="BA43354" s="90" t="s">
        <v>48060</v>
      </c>
      <c r="BB43354" s="90" t="s">
        <v>1408</v>
      </c>
      <c r="BC43354" s="90" t="s">
        <v>47215</v>
      </c>
      <c r="BD43354" s="90"/>
    </row>
    <row r="43355" spans="53:56" ht="15" x14ac:dyDescent="0.25">
      <c r="BA43355" s="91" t="s">
        <v>48061</v>
      </c>
      <c r="BB43355" s="91" t="s">
        <v>1408</v>
      </c>
      <c r="BC43355" s="91" t="s">
        <v>47215</v>
      </c>
      <c r="BD43355" s="91"/>
    </row>
    <row r="43356" spans="53:56" ht="15" x14ac:dyDescent="0.25">
      <c r="BA43356" s="90" t="s">
        <v>48062</v>
      </c>
      <c r="BB43356" s="90" t="s">
        <v>1408</v>
      </c>
      <c r="BC43356" s="90" t="s">
        <v>47215</v>
      </c>
      <c r="BD43356" s="90"/>
    </row>
    <row r="43357" spans="53:56" ht="15" x14ac:dyDescent="0.25">
      <c r="BA43357" s="90" t="s">
        <v>48063</v>
      </c>
      <c r="BB43357" s="90" t="s">
        <v>1408</v>
      </c>
      <c r="BC43357" s="90" t="s">
        <v>47215</v>
      </c>
      <c r="BD43357" s="90"/>
    </row>
    <row r="43358" spans="53:56" ht="15" x14ac:dyDescent="0.25">
      <c r="BA43358" s="91" t="s">
        <v>48064</v>
      </c>
      <c r="BB43358" s="91" t="s">
        <v>1408</v>
      </c>
      <c r="BC43358" s="91" t="s">
        <v>47215</v>
      </c>
      <c r="BD43358" s="91"/>
    </row>
    <row r="43359" spans="53:56" ht="15" x14ac:dyDescent="0.25">
      <c r="BA43359" s="90" t="s">
        <v>48065</v>
      </c>
      <c r="BB43359" s="90" t="s">
        <v>1408</v>
      </c>
      <c r="BC43359" s="90" t="s">
        <v>47215</v>
      </c>
      <c r="BD43359" s="90"/>
    </row>
    <row r="43360" spans="53:56" ht="15" x14ac:dyDescent="0.25">
      <c r="BA43360" s="91" t="s">
        <v>48066</v>
      </c>
      <c r="BB43360" s="91" t="s">
        <v>1408</v>
      </c>
      <c r="BC43360" s="91" t="s">
        <v>47215</v>
      </c>
      <c r="BD43360" s="91"/>
    </row>
    <row r="43361" spans="53:56" ht="15" x14ac:dyDescent="0.25">
      <c r="BA43361" s="91" t="s">
        <v>48067</v>
      </c>
      <c r="BB43361" s="91" t="s">
        <v>1408</v>
      </c>
      <c r="BC43361" s="91" t="s">
        <v>47215</v>
      </c>
      <c r="BD43361" s="91"/>
    </row>
    <row r="43362" spans="53:56" ht="15" x14ac:dyDescent="0.25">
      <c r="BA43362" s="90" t="s">
        <v>48068</v>
      </c>
      <c r="BB43362" s="90" t="s">
        <v>1408</v>
      </c>
      <c r="BC43362" s="90" t="s">
        <v>47215</v>
      </c>
      <c r="BD43362" s="90"/>
    </row>
    <row r="43363" spans="53:56" ht="15" x14ac:dyDescent="0.25">
      <c r="BA43363" s="91" t="s">
        <v>48069</v>
      </c>
      <c r="BB43363" s="91" t="s">
        <v>1408</v>
      </c>
      <c r="BC43363" s="91" t="s">
        <v>47215</v>
      </c>
      <c r="BD43363" s="91"/>
    </row>
    <row r="43364" spans="53:56" ht="15" x14ac:dyDescent="0.25">
      <c r="BA43364" s="90" t="s">
        <v>48070</v>
      </c>
      <c r="BB43364" s="90" t="s">
        <v>1408</v>
      </c>
      <c r="BC43364" s="90" t="s">
        <v>47215</v>
      </c>
      <c r="BD43364" s="90"/>
    </row>
    <row r="43365" spans="53:56" ht="15" x14ac:dyDescent="0.25">
      <c r="BA43365" s="91" t="s">
        <v>48071</v>
      </c>
      <c r="BB43365" s="91" t="s">
        <v>1408</v>
      </c>
      <c r="BC43365" s="91" t="s">
        <v>47215</v>
      </c>
      <c r="BD43365" s="91"/>
    </row>
    <row r="43366" spans="53:56" ht="15" x14ac:dyDescent="0.25">
      <c r="BA43366" s="90" t="s">
        <v>48072</v>
      </c>
      <c r="BB43366" s="90" t="s">
        <v>1408</v>
      </c>
      <c r="BC43366" s="90" t="s">
        <v>47215</v>
      </c>
      <c r="BD43366" s="90"/>
    </row>
    <row r="43367" spans="53:56" ht="15" x14ac:dyDescent="0.25">
      <c r="BA43367" s="90" t="s">
        <v>48073</v>
      </c>
      <c r="BB43367" s="90" t="s">
        <v>1408</v>
      </c>
      <c r="BC43367" s="90" t="s">
        <v>47215</v>
      </c>
      <c r="BD43367" s="90"/>
    </row>
    <row r="43368" spans="53:56" ht="15" x14ac:dyDescent="0.25">
      <c r="BA43368" s="91" t="s">
        <v>48074</v>
      </c>
      <c r="BB43368" s="91" t="s">
        <v>1408</v>
      </c>
      <c r="BC43368" s="91" t="s">
        <v>47215</v>
      </c>
      <c r="BD43368" s="91"/>
    </row>
    <row r="43369" spans="53:56" ht="15" x14ac:dyDescent="0.25">
      <c r="BA43369" s="90" t="s">
        <v>48075</v>
      </c>
      <c r="BB43369" s="90" t="s">
        <v>1408</v>
      </c>
      <c r="BC43369" s="90" t="s">
        <v>47215</v>
      </c>
      <c r="BD43369" s="90"/>
    </row>
    <row r="43370" spans="53:56" ht="15" x14ac:dyDescent="0.25">
      <c r="BA43370" s="91" t="s">
        <v>48076</v>
      </c>
      <c r="BB43370" s="91" t="s">
        <v>1408</v>
      </c>
      <c r="BC43370" s="91" t="s">
        <v>47215</v>
      </c>
      <c r="BD43370" s="91"/>
    </row>
    <row r="43371" spans="53:56" ht="15" x14ac:dyDescent="0.25">
      <c r="BA43371" s="90" t="s">
        <v>48077</v>
      </c>
      <c r="BB43371" s="90" t="s">
        <v>1408</v>
      </c>
      <c r="BC43371" s="90" t="s">
        <v>47215</v>
      </c>
      <c r="BD43371" s="90"/>
    </row>
    <row r="43372" spans="53:56" ht="15" x14ac:dyDescent="0.25">
      <c r="BA43372" s="91" t="s">
        <v>48078</v>
      </c>
      <c r="BB43372" s="91" t="s">
        <v>1408</v>
      </c>
      <c r="BC43372" s="91" t="s">
        <v>47215</v>
      </c>
      <c r="BD43372" s="91"/>
    </row>
    <row r="43373" spans="53:56" ht="15" x14ac:dyDescent="0.25">
      <c r="BA43373" s="90" t="s">
        <v>48079</v>
      </c>
      <c r="BB43373" s="90" t="s">
        <v>1408</v>
      </c>
      <c r="BC43373" s="90" t="s">
        <v>47215</v>
      </c>
      <c r="BD43373" s="90"/>
    </row>
    <row r="43374" spans="53:56" ht="15" x14ac:dyDescent="0.25">
      <c r="BA43374" s="91" t="s">
        <v>48080</v>
      </c>
      <c r="BB43374" s="91" t="s">
        <v>1408</v>
      </c>
      <c r="BC43374" s="91" t="s">
        <v>47215</v>
      </c>
      <c r="BD43374" s="91"/>
    </row>
    <row r="43375" spans="53:56" ht="15" x14ac:dyDescent="0.25">
      <c r="BA43375" s="90" t="s">
        <v>48081</v>
      </c>
      <c r="BB43375" s="90" t="s">
        <v>1408</v>
      </c>
      <c r="BC43375" s="90" t="s">
        <v>47215</v>
      </c>
      <c r="BD43375" s="90"/>
    </row>
    <row r="43376" spans="53:56" ht="15" x14ac:dyDescent="0.25">
      <c r="BA43376" s="91" t="s">
        <v>48082</v>
      </c>
      <c r="BB43376" s="91" t="s">
        <v>1408</v>
      </c>
      <c r="BC43376" s="91" t="s">
        <v>47215</v>
      </c>
      <c r="BD43376" s="91"/>
    </row>
    <row r="43377" spans="53:56" ht="15" x14ac:dyDescent="0.25">
      <c r="BA43377" s="90" t="s">
        <v>48083</v>
      </c>
      <c r="BB43377" s="90" t="s">
        <v>1408</v>
      </c>
      <c r="BC43377" s="90" t="s">
        <v>47215</v>
      </c>
      <c r="BD43377" s="90"/>
    </row>
    <row r="43378" spans="53:56" ht="15" x14ac:dyDescent="0.25">
      <c r="BA43378" s="91" t="s">
        <v>48084</v>
      </c>
      <c r="BB43378" s="91" t="s">
        <v>1408</v>
      </c>
      <c r="BC43378" s="91" t="s">
        <v>47215</v>
      </c>
      <c r="BD43378" s="91"/>
    </row>
    <row r="43379" spans="53:56" ht="15" x14ac:dyDescent="0.25">
      <c r="BA43379" s="90" t="s">
        <v>48085</v>
      </c>
      <c r="BB43379" s="90" t="s">
        <v>1408</v>
      </c>
      <c r="BC43379" s="90" t="s">
        <v>47215</v>
      </c>
      <c r="BD43379" s="90"/>
    </row>
    <row r="43380" spans="53:56" ht="15" x14ac:dyDescent="0.25">
      <c r="BA43380" s="91" t="s">
        <v>48086</v>
      </c>
      <c r="BB43380" s="91" t="s">
        <v>1408</v>
      </c>
      <c r="BC43380" s="91" t="s">
        <v>47215</v>
      </c>
      <c r="BD43380" s="91"/>
    </row>
    <row r="43381" spans="53:56" ht="15" x14ac:dyDescent="0.25">
      <c r="BA43381" s="90" t="s">
        <v>48087</v>
      </c>
      <c r="BB43381" s="90" t="s">
        <v>1408</v>
      </c>
      <c r="BC43381" s="90" t="s">
        <v>47215</v>
      </c>
      <c r="BD43381" s="90"/>
    </row>
    <row r="43382" spans="53:56" ht="15" x14ac:dyDescent="0.25">
      <c r="BA43382" s="91" t="s">
        <v>48088</v>
      </c>
      <c r="BB43382" s="91" t="s">
        <v>1408</v>
      </c>
      <c r="BC43382" s="91" t="s">
        <v>47215</v>
      </c>
      <c r="BD43382" s="91"/>
    </row>
    <row r="43383" spans="53:56" ht="15" x14ac:dyDescent="0.25">
      <c r="BA43383" s="90" t="s">
        <v>48089</v>
      </c>
      <c r="BB43383" s="90" t="s">
        <v>1408</v>
      </c>
      <c r="BC43383" s="90" t="s">
        <v>47215</v>
      </c>
      <c r="BD43383" s="90"/>
    </row>
    <row r="43384" spans="53:56" ht="15" x14ac:dyDescent="0.25">
      <c r="BA43384" s="91" t="s">
        <v>48090</v>
      </c>
      <c r="BB43384" s="91" t="s">
        <v>1408</v>
      </c>
      <c r="BC43384" s="91" t="s">
        <v>47215</v>
      </c>
      <c r="BD43384" s="91"/>
    </row>
    <row r="43385" spans="53:56" ht="15" x14ac:dyDescent="0.25">
      <c r="BA43385" s="90" t="s">
        <v>48091</v>
      </c>
      <c r="BB43385" s="90" t="s">
        <v>1408</v>
      </c>
      <c r="BC43385" s="90" t="s">
        <v>47215</v>
      </c>
      <c r="BD43385" s="90"/>
    </row>
    <row r="43386" spans="53:56" ht="15" x14ac:dyDescent="0.25">
      <c r="BA43386" s="91" t="s">
        <v>48092</v>
      </c>
      <c r="BB43386" s="91" t="s">
        <v>1408</v>
      </c>
      <c r="BC43386" s="91" t="s">
        <v>47215</v>
      </c>
      <c r="BD43386" s="91"/>
    </row>
    <row r="43387" spans="53:56" ht="15" x14ac:dyDescent="0.25">
      <c r="BA43387" s="91" t="s">
        <v>48093</v>
      </c>
      <c r="BB43387" s="91" t="s">
        <v>1408</v>
      </c>
      <c r="BC43387" s="91" t="s">
        <v>47215</v>
      </c>
      <c r="BD43387" s="91"/>
    </row>
    <row r="43388" spans="53:56" ht="15" x14ac:dyDescent="0.25">
      <c r="BA43388" s="90" t="s">
        <v>48094</v>
      </c>
      <c r="BB43388" s="90" t="s">
        <v>1408</v>
      </c>
      <c r="BC43388" s="90" t="s">
        <v>47215</v>
      </c>
      <c r="BD43388" s="90"/>
    </row>
    <row r="43389" spans="53:56" ht="15" x14ac:dyDescent="0.25">
      <c r="BA43389" s="91" t="s">
        <v>48095</v>
      </c>
      <c r="BB43389" s="91" t="s">
        <v>1408</v>
      </c>
      <c r="BC43389" s="91" t="s">
        <v>47215</v>
      </c>
      <c r="BD43389" s="91"/>
    </row>
    <row r="43390" spans="53:56" ht="15" x14ac:dyDescent="0.25">
      <c r="BA43390" s="90" t="s">
        <v>48096</v>
      </c>
      <c r="BB43390" s="90" t="s">
        <v>1408</v>
      </c>
      <c r="BC43390" s="90" t="s">
        <v>47215</v>
      </c>
      <c r="BD43390" s="90"/>
    </row>
    <row r="43391" spans="53:56" ht="15" x14ac:dyDescent="0.25">
      <c r="BA43391" s="91" t="s">
        <v>48097</v>
      </c>
      <c r="BB43391" s="91" t="s">
        <v>1408</v>
      </c>
      <c r="BC43391" s="91" t="s">
        <v>47215</v>
      </c>
      <c r="BD43391" s="91"/>
    </row>
    <row r="43392" spans="53:56" ht="15" x14ac:dyDescent="0.25">
      <c r="BA43392" s="90" t="s">
        <v>48098</v>
      </c>
      <c r="BB43392" s="90" t="s">
        <v>1408</v>
      </c>
      <c r="BC43392" s="90" t="s">
        <v>47215</v>
      </c>
      <c r="BD43392" s="90"/>
    </row>
    <row r="43393" spans="53:56" ht="15" x14ac:dyDescent="0.25">
      <c r="BA43393" s="91" t="s">
        <v>48099</v>
      </c>
      <c r="BB43393" s="91" t="s">
        <v>1408</v>
      </c>
      <c r="BC43393" s="91" t="s">
        <v>47215</v>
      </c>
      <c r="BD43393" s="91"/>
    </row>
    <row r="43394" spans="53:56" ht="15" x14ac:dyDescent="0.25">
      <c r="BA43394" s="90" t="s">
        <v>48100</v>
      </c>
      <c r="BB43394" s="90" t="s">
        <v>1408</v>
      </c>
      <c r="BC43394" s="90" t="s">
        <v>47215</v>
      </c>
      <c r="BD43394" s="90"/>
    </row>
    <row r="43395" spans="53:56" ht="15" x14ac:dyDescent="0.25">
      <c r="BA43395" s="91" t="s">
        <v>48101</v>
      </c>
      <c r="BB43395" s="91" t="s">
        <v>1408</v>
      </c>
      <c r="BC43395" s="91" t="s">
        <v>47215</v>
      </c>
      <c r="BD43395" s="91"/>
    </row>
    <row r="43396" spans="53:56" ht="15" x14ac:dyDescent="0.25">
      <c r="BA43396" s="90" t="s">
        <v>48102</v>
      </c>
      <c r="BB43396" s="90" t="s">
        <v>1408</v>
      </c>
      <c r="BC43396" s="90" t="s">
        <v>47215</v>
      </c>
      <c r="BD43396" s="90"/>
    </row>
    <row r="43397" spans="53:56" ht="15" x14ac:dyDescent="0.25">
      <c r="BA43397" s="91" t="s">
        <v>48103</v>
      </c>
      <c r="BB43397" s="91" t="s">
        <v>1408</v>
      </c>
      <c r="BC43397" s="91" t="s">
        <v>48018</v>
      </c>
      <c r="BD43397" s="91"/>
    </row>
    <row r="43398" spans="53:56" ht="15" x14ac:dyDescent="0.25">
      <c r="BA43398" s="90" t="s">
        <v>48104</v>
      </c>
      <c r="BB43398" s="90" t="s">
        <v>1408</v>
      </c>
      <c r="BC43398" s="90" t="s">
        <v>48018</v>
      </c>
      <c r="BD43398" s="90"/>
    </row>
    <row r="43399" spans="53:56" ht="15" x14ac:dyDescent="0.25">
      <c r="BA43399" s="91" t="s">
        <v>48105</v>
      </c>
      <c r="BB43399" s="91" t="s">
        <v>1408</v>
      </c>
      <c r="BC43399" s="91" t="s">
        <v>48106</v>
      </c>
      <c r="BD43399" s="91"/>
    </row>
    <row r="43400" spans="53:56" ht="15" x14ac:dyDescent="0.25">
      <c r="BA43400" s="90" t="s">
        <v>48107</v>
      </c>
      <c r="BB43400" s="90" t="s">
        <v>1408</v>
      </c>
      <c r="BC43400" s="90" t="s">
        <v>48108</v>
      </c>
      <c r="BD43400" s="90"/>
    </row>
    <row r="43401" spans="53:56" ht="15" x14ac:dyDescent="0.25">
      <c r="BA43401" s="91" t="s">
        <v>48109</v>
      </c>
      <c r="BB43401" s="91" t="s">
        <v>1408</v>
      </c>
      <c r="BC43401" s="91" t="s">
        <v>48110</v>
      </c>
      <c r="BD43401" s="91"/>
    </row>
    <row r="43402" spans="53:56" ht="15" x14ac:dyDescent="0.25">
      <c r="BA43402" s="90" t="s">
        <v>48111</v>
      </c>
      <c r="BB43402" s="90" t="s">
        <v>1408</v>
      </c>
      <c r="BC43402" s="90" t="s">
        <v>31547</v>
      </c>
      <c r="BD43402" s="90"/>
    </row>
    <row r="43403" spans="53:56" ht="15" x14ac:dyDescent="0.25">
      <c r="BA43403" s="91" t="s">
        <v>48112</v>
      </c>
      <c r="BB43403" s="91" t="s">
        <v>1408</v>
      </c>
      <c r="BC43403" s="91" t="s">
        <v>48113</v>
      </c>
      <c r="BD43403" s="91"/>
    </row>
    <row r="43404" spans="53:56" ht="15" x14ac:dyDescent="0.25">
      <c r="BA43404" s="90" t="s">
        <v>48114</v>
      </c>
      <c r="BB43404" s="90" t="s">
        <v>1408</v>
      </c>
      <c r="BC43404" s="90" t="s">
        <v>31547</v>
      </c>
      <c r="BD43404" s="90"/>
    </row>
    <row r="43405" spans="53:56" ht="15" x14ac:dyDescent="0.25">
      <c r="BA43405" s="91" t="s">
        <v>48115</v>
      </c>
      <c r="BB43405" s="91" t="s">
        <v>1408</v>
      </c>
      <c r="BC43405" s="91" t="s">
        <v>31547</v>
      </c>
      <c r="BD43405" s="91"/>
    </row>
    <row r="43406" spans="53:56" ht="15" x14ac:dyDescent="0.25">
      <c r="BA43406" s="90" t="s">
        <v>48116</v>
      </c>
      <c r="BB43406" s="90" t="s">
        <v>1408</v>
      </c>
      <c r="BC43406" s="90" t="s">
        <v>48018</v>
      </c>
      <c r="BD43406" s="90"/>
    </row>
    <row r="43407" spans="53:56" ht="15" x14ac:dyDescent="0.25">
      <c r="BA43407" s="91" t="s">
        <v>48117</v>
      </c>
      <c r="BB43407" s="91" t="s">
        <v>1408</v>
      </c>
      <c r="BC43407" s="91" t="s">
        <v>48018</v>
      </c>
      <c r="BD43407" s="91"/>
    </row>
    <row r="43408" spans="53:56" ht="15" x14ac:dyDescent="0.25">
      <c r="BA43408" s="90" t="s">
        <v>48118</v>
      </c>
      <c r="BB43408" s="90" t="s">
        <v>1408</v>
      </c>
      <c r="BC43408" s="90" t="s">
        <v>48110</v>
      </c>
      <c r="BD43408" s="90"/>
    </row>
    <row r="43409" spans="53:56" ht="15" x14ac:dyDescent="0.25">
      <c r="BA43409" s="91" t="s">
        <v>48119</v>
      </c>
      <c r="BB43409" s="91" t="s">
        <v>1408</v>
      </c>
      <c r="BC43409" s="91" t="s">
        <v>48018</v>
      </c>
      <c r="BD43409" s="91"/>
    </row>
    <row r="43410" spans="53:56" ht="15" x14ac:dyDescent="0.25">
      <c r="BA43410" s="90" t="s">
        <v>48120</v>
      </c>
      <c r="BB43410" s="90" t="s">
        <v>1408</v>
      </c>
      <c r="BC43410" s="90" t="s">
        <v>48113</v>
      </c>
      <c r="BD43410" s="90"/>
    </row>
    <row r="43411" spans="53:56" ht="15" x14ac:dyDescent="0.25">
      <c r="BA43411" s="91" t="s">
        <v>48121</v>
      </c>
      <c r="BB43411" s="91" t="s">
        <v>1408</v>
      </c>
      <c r="BC43411" s="91" t="s">
        <v>37934</v>
      </c>
      <c r="BD43411" s="91"/>
    </row>
    <row r="43412" spans="53:56" ht="15" x14ac:dyDescent="0.25">
      <c r="BA43412" s="90" t="s">
        <v>48122</v>
      </c>
      <c r="BB43412" s="90" t="s">
        <v>1408</v>
      </c>
      <c r="BC43412" s="90" t="s">
        <v>48018</v>
      </c>
      <c r="BD43412" s="90"/>
    </row>
    <row r="43413" spans="53:56" ht="15" x14ac:dyDescent="0.25">
      <c r="BA43413" s="91" t="s">
        <v>48123</v>
      </c>
      <c r="BB43413" s="91" t="s">
        <v>1408</v>
      </c>
      <c r="BC43413" s="91" t="s">
        <v>31547</v>
      </c>
      <c r="BD43413" s="91"/>
    </row>
    <row r="43414" spans="53:56" ht="15" x14ac:dyDescent="0.25">
      <c r="BA43414" s="90" t="s">
        <v>48124</v>
      </c>
      <c r="BB43414" s="90" t="s">
        <v>1408</v>
      </c>
      <c r="BC43414" s="90" t="s">
        <v>31547</v>
      </c>
      <c r="BD43414" s="90"/>
    </row>
    <row r="43415" spans="53:56" ht="15" x14ac:dyDescent="0.25">
      <c r="BA43415" s="91" t="s">
        <v>48125</v>
      </c>
      <c r="BB43415" s="91" t="s">
        <v>1408</v>
      </c>
      <c r="BC43415" s="91" t="s">
        <v>31547</v>
      </c>
      <c r="BD43415" s="91"/>
    </row>
    <row r="43416" spans="53:56" ht="15" x14ac:dyDescent="0.25">
      <c r="BA43416" s="90" t="s">
        <v>48126</v>
      </c>
      <c r="BB43416" s="90" t="s">
        <v>1408</v>
      </c>
      <c r="BC43416" s="90" t="s">
        <v>31547</v>
      </c>
      <c r="BD43416" s="90"/>
    </row>
    <row r="43417" spans="53:56" ht="15" x14ac:dyDescent="0.25">
      <c r="BA43417" s="91" t="s">
        <v>48127</v>
      </c>
      <c r="BB43417" s="91" t="s">
        <v>1408</v>
      </c>
      <c r="BC43417" s="91" t="s">
        <v>31547</v>
      </c>
      <c r="BD43417" s="91"/>
    </row>
    <row r="43418" spans="53:56" ht="15" x14ac:dyDescent="0.25">
      <c r="BA43418" s="90" t="s">
        <v>48128</v>
      </c>
      <c r="BB43418" s="90" t="s">
        <v>1408</v>
      </c>
      <c r="BC43418" s="90" t="s">
        <v>48108</v>
      </c>
      <c r="BD43418" s="90"/>
    </row>
    <row r="43419" spans="53:56" ht="15" x14ac:dyDescent="0.25">
      <c r="BA43419" s="91" t="s">
        <v>48129</v>
      </c>
      <c r="BB43419" s="91" t="s">
        <v>1408</v>
      </c>
      <c r="BC43419" s="91" t="s">
        <v>48108</v>
      </c>
      <c r="BD43419" s="91"/>
    </row>
    <row r="43420" spans="53:56" ht="15" x14ac:dyDescent="0.25">
      <c r="BA43420" s="90" t="s">
        <v>48130</v>
      </c>
      <c r="BB43420" s="90" t="s">
        <v>1408</v>
      </c>
      <c r="BC43420" s="90" t="s">
        <v>48113</v>
      </c>
      <c r="BD43420" s="90"/>
    </row>
    <row r="43421" spans="53:56" ht="15" x14ac:dyDescent="0.25">
      <c r="BA43421" s="91" t="s">
        <v>48131</v>
      </c>
      <c r="BB43421" s="91" t="s">
        <v>1408</v>
      </c>
      <c r="BC43421" s="91" t="s">
        <v>48018</v>
      </c>
      <c r="BD43421" s="91"/>
    </row>
    <row r="43422" spans="53:56" ht="15" x14ac:dyDescent="0.25">
      <c r="BA43422" s="90" t="s">
        <v>48132</v>
      </c>
      <c r="BB43422" s="90" t="s">
        <v>1408</v>
      </c>
      <c r="BC43422" s="90" t="s">
        <v>48106</v>
      </c>
      <c r="BD43422" s="90"/>
    </row>
    <row r="43423" spans="53:56" ht="15" x14ac:dyDescent="0.25">
      <c r="BA43423" s="91" t="s">
        <v>48133</v>
      </c>
      <c r="BB43423" s="91" t="s">
        <v>1408</v>
      </c>
      <c r="BC43423" s="91" t="s">
        <v>47930</v>
      </c>
      <c r="BD43423" s="91"/>
    </row>
    <row r="43424" spans="53:56" ht="15" x14ac:dyDescent="0.25">
      <c r="BA43424" s="90" t="s">
        <v>48134</v>
      </c>
      <c r="BB43424" s="90" t="s">
        <v>1408</v>
      </c>
      <c r="BC43424" s="90" t="s">
        <v>31547</v>
      </c>
      <c r="BD43424" s="90"/>
    </row>
    <row r="43425" spans="53:56" ht="15" x14ac:dyDescent="0.25">
      <c r="BA43425" s="91" t="s">
        <v>48135</v>
      </c>
      <c r="BB43425" s="91" t="s">
        <v>1408</v>
      </c>
      <c r="BC43425" s="91" t="s">
        <v>48110</v>
      </c>
      <c r="BD43425" s="91"/>
    </row>
    <row r="43426" spans="53:56" ht="15" x14ac:dyDescent="0.25">
      <c r="BA43426" s="90" t="s">
        <v>48136</v>
      </c>
      <c r="BB43426" s="90" t="s">
        <v>1408</v>
      </c>
      <c r="BC43426" s="90" t="s">
        <v>31547</v>
      </c>
      <c r="BD43426" s="90"/>
    </row>
    <row r="43427" spans="53:56" ht="15" x14ac:dyDescent="0.25">
      <c r="BA43427" s="91" t="s">
        <v>48137</v>
      </c>
      <c r="BB43427" s="91" t="s">
        <v>1408</v>
      </c>
      <c r="BC43427" s="91" t="s">
        <v>31547</v>
      </c>
      <c r="BD43427" s="91"/>
    </row>
    <row r="43428" spans="53:56" ht="15" x14ac:dyDescent="0.25">
      <c r="BA43428" s="90" t="s">
        <v>48138</v>
      </c>
      <c r="BB43428" s="90" t="s">
        <v>1408</v>
      </c>
      <c r="BC43428" s="90" t="s">
        <v>31547</v>
      </c>
      <c r="BD43428" s="90"/>
    </row>
    <row r="43429" spans="53:56" ht="15" x14ac:dyDescent="0.25">
      <c r="BA43429" s="91" t="s">
        <v>48139</v>
      </c>
      <c r="BB43429" s="91" t="s">
        <v>1408</v>
      </c>
      <c r="BC43429" s="91" t="s">
        <v>48110</v>
      </c>
      <c r="BD43429" s="91"/>
    </row>
    <row r="43430" spans="53:56" ht="15" x14ac:dyDescent="0.25">
      <c r="BA43430" s="90" t="s">
        <v>48140</v>
      </c>
      <c r="BB43430" s="90" t="s">
        <v>1408</v>
      </c>
      <c r="BC43430" s="90" t="s">
        <v>48106</v>
      </c>
      <c r="BD43430" s="90"/>
    </row>
    <row r="43431" spans="53:56" ht="15" x14ac:dyDescent="0.25">
      <c r="BA43431" s="91" t="s">
        <v>48141</v>
      </c>
      <c r="BB43431" s="91" t="s">
        <v>1408</v>
      </c>
      <c r="BC43431" s="91" t="s">
        <v>37934</v>
      </c>
      <c r="BD43431" s="91"/>
    </row>
    <row r="43432" spans="53:56" ht="15" x14ac:dyDescent="0.25">
      <c r="BA43432" s="90" t="s">
        <v>48142</v>
      </c>
      <c r="BB43432" s="90" t="s">
        <v>1408</v>
      </c>
      <c r="BC43432" s="90" t="s">
        <v>37934</v>
      </c>
      <c r="BD43432" s="90"/>
    </row>
    <row r="43433" spans="53:56" ht="15" x14ac:dyDescent="0.25">
      <c r="BA43433" s="91" t="s">
        <v>48143</v>
      </c>
      <c r="BB43433" s="91" t="s">
        <v>1408</v>
      </c>
      <c r="BC43433" s="91" t="s">
        <v>48113</v>
      </c>
      <c r="BD43433" s="91"/>
    </row>
    <row r="43434" spans="53:56" ht="15" x14ac:dyDescent="0.25">
      <c r="BA43434" s="90" t="s">
        <v>48144</v>
      </c>
      <c r="BB43434" s="90" t="s">
        <v>1408</v>
      </c>
      <c r="BC43434" s="90" t="s">
        <v>31547</v>
      </c>
      <c r="BD43434" s="90"/>
    </row>
    <row r="43435" spans="53:56" ht="15" x14ac:dyDescent="0.25">
      <c r="BA43435" s="91" t="s">
        <v>48145</v>
      </c>
      <c r="BB43435" s="91" t="s">
        <v>1408</v>
      </c>
      <c r="BC43435" s="91" t="s">
        <v>37934</v>
      </c>
      <c r="BD43435" s="91"/>
    </row>
    <row r="43436" spans="53:56" ht="15" x14ac:dyDescent="0.25">
      <c r="BA43436" s="90" t="s">
        <v>48146</v>
      </c>
      <c r="BB43436" s="90" t="s">
        <v>1408</v>
      </c>
      <c r="BC43436" s="90" t="s">
        <v>48108</v>
      </c>
      <c r="BD43436" s="90"/>
    </row>
    <row r="43437" spans="53:56" ht="15" x14ac:dyDescent="0.25">
      <c r="BA43437" s="91" t="s">
        <v>48147</v>
      </c>
      <c r="BB43437" s="91" t="s">
        <v>1408</v>
      </c>
      <c r="BC43437" s="91" t="s">
        <v>48110</v>
      </c>
      <c r="BD43437" s="91"/>
    </row>
    <row r="43438" spans="53:56" ht="15" x14ac:dyDescent="0.25">
      <c r="BA43438" s="90" t="s">
        <v>48148</v>
      </c>
      <c r="BB43438" s="90" t="s">
        <v>1408</v>
      </c>
      <c r="BC43438" s="90" t="s">
        <v>47949</v>
      </c>
      <c r="BD43438" s="90"/>
    </row>
    <row r="43439" spans="53:56" ht="15" x14ac:dyDescent="0.25">
      <c r="BA43439" s="91" t="s">
        <v>48149</v>
      </c>
      <c r="BB43439" s="91" t="s">
        <v>1408</v>
      </c>
      <c r="BC43439" s="91" t="s">
        <v>31547</v>
      </c>
      <c r="BD43439" s="91"/>
    </row>
    <row r="43440" spans="53:56" ht="15" x14ac:dyDescent="0.25">
      <c r="BA43440" s="90" t="s">
        <v>48150</v>
      </c>
      <c r="BB43440" s="90" t="s">
        <v>1408</v>
      </c>
      <c r="BC43440" s="90" t="s">
        <v>48108</v>
      </c>
      <c r="BD43440" s="90"/>
    </row>
    <row r="43441" spans="53:56" ht="15" x14ac:dyDescent="0.25">
      <c r="BA43441" s="91" t="s">
        <v>48151</v>
      </c>
      <c r="BB43441" s="91" t="s">
        <v>1408</v>
      </c>
      <c r="BC43441" s="91" t="s">
        <v>48113</v>
      </c>
      <c r="BD43441" s="91"/>
    </row>
    <row r="43442" spans="53:56" ht="15" x14ac:dyDescent="0.25">
      <c r="BA43442" s="90" t="s">
        <v>48152</v>
      </c>
      <c r="BB43442" s="90" t="s">
        <v>1408</v>
      </c>
      <c r="BC43442" s="90" t="s">
        <v>47949</v>
      </c>
      <c r="BD43442" s="90"/>
    </row>
    <row r="43443" spans="53:56" ht="15" x14ac:dyDescent="0.25">
      <c r="BA43443" s="91" t="s">
        <v>48153</v>
      </c>
      <c r="BB43443" s="91" t="s">
        <v>1408</v>
      </c>
      <c r="BC43443" s="91" t="s">
        <v>31547</v>
      </c>
      <c r="BD43443" s="91"/>
    </row>
    <row r="43444" spans="53:56" ht="15" x14ac:dyDescent="0.25">
      <c r="BA43444" s="90" t="s">
        <v>48154</v>
      </c>
      <c r="BB43444" s="90" t="s">
        <v>1408</v>
      </c>
      <c r="BC43444" s="90" t="s">
        <v>37934</v>
      </c>
      <c r="BD43444" s="90"/>
    </row>
    <row r="43445" spans="53:56" ht="15" x14ac:dyDescent="0.25">
      <c r="BA43445" s="91" t="s">
        <v>48155</v>
      </c>
      <c r="BB43445" s="91" t="s">
        <v>1408</v>
      </c>
      <c r="BC43445" s="91" t="s">
        <v>37934</v>
      </c>
      <c r="BD43445" s="91"/>
    </row>
    <row r="43446" spans="53:56" ht="15" x14ac:dyDescent="0.25">
      <c r="BA43446" s="91" t="s">
        <v>48156</v>
      </c>
      <c r="BB43446" s="91" t="s">
        <v>1408</v>
      </c>
      <c r="BC43446" s="91" t="s">
        <v>48018</v>
      </c>
      <c r="BD43446" s="91"/>
    </row>
    <row r="43447" spans="53:56" ht="15" x14ac:dyDescent="0.25">
      <c r="BA43447" s="90" t="s">
        <v>48157</v>
      </c>
      <c r="BB43447" s="90" t="s">
        <v>1408</v>
      </c>
      <c r="BC43447" s="90" t="s">
        <v>48018</v>
      </c>
      <c r="BD43447" s="90"/>
    </row>
    <row r="43448" spans="53:56" ht="15" x14ac:dyDescent="0.25">
      <c r="BA43448" s="91" t="s">
        <v>48158</v>
      </c>
      <c r="BB43448" s="91" t="s">
        <v>1408</v>
      </c>
      <c r="BC43448" s="91" t="s">
        <v>48110</v>
      </c>
      <c r="BD43448" s="91"/>
    </row>
    <row r="43449" spans="53:56" ht="15" x14ac:dyDescent="0.25">
      <c r="BA43449" s="90" t="s">
        <v>48159</v>
      </c>
      <c r="BB43449" s="90" t="s">
        <v>1408</v>
      </c>
      <c r="BC43449" s="90" t="s">
        <v>31547</v>
      </c>
      <c r="BD43449" s="90"/>
    </row>
    <row r="43450" spans="53:56" ht="15" x14ac:dyDescent="0.25">
      <c r="BA43450" s="90" t="s">
        <v>48160</v>
      </c>
      <c r="BB43450" s="90" t="s">
        <v>1408</v>
      </c>
      <c r="BC43450" s="90" t="s">
        <v>31547</v>
      </c>
      <c r="BD43450" s="90"/>
    </row>
    <row r="43451" spans="53:56" ht="15" x14ac:dyDescent="0.25">
      <c r="BA43451" s="91" t="s">
        <v>48161</v>
      </c>
      <c r="BB43451" s="91" t="s">
        <v>1408</v>
      </c>
      <c r="BC43451" s="91" t="s">
        <v>31547</v>
      </c>
      <c r="BD43451" s="91"/>
    </row>
    <row r="43452" spans="53:56" ht="15" x14ac:dyDescent="0.25">
      <c r="BA43452" s="90" t="s">
        <v>48162</v>
      </c>
      <c r="BB43452" s="90" t="s">
        <v>1408</v>
      </c>
      <c r="BC43452" s="90" t="s">
        <v>31547</v>
      </c>
      <c r="BD43452" s="90"/>
    </row>
    <row r="43453" spans="53:56" ht="15" x14ac:dyDescent="0.25">
      <c r="BA43453" s="91" t="s">
        <v>48163</v>
      </c>
      <c r="BB43453" s="91" t="s">
        <v>1408</v>
      </c>
      <c r="BC43453" s="91" t="s">
        <v>31547</v>
      </c>
      <c r="BD43453" s="91"/>
    </row>
    <row r="43454" spans="53:56" ht="15" x14ac:dyDescent="0.25">
      <c r="BA43454" s="91" t="s">
        <v>48164</v>
      </c>
      <c r="BB43454" s="91" t="s">
        <v>1408</v>
      </c>
      <c r="BC43454" s="91" t="s">
        <v>48108</v>
      </c>
      <c r="BD43454" s="91"/>
    </row>
    <row r="43455" spans="53:56" ht="15" x14ac:dyDescent="0.25">
      <c r="BA43455" s="90" t="s">
        <v>48165</v>
      </c>
      <c r="BB43455" s="90" t="s">
        <v>1408</v>
      </c>
      <c r="BC43455" s="90" t="s">
        <v>48113</v>
      </c>
      <c r="BD43455" s="90"/>
    </row>
    <row r="43456" spans="53:56" ht="15" x14ac:dyDescent="0.25">
      <c r="BA43456" s="91" t="s">
        <v>48166</v>
      </c>
      <c r="BB43456" s="91" t="s">
        <v>1408</v>
      </c>
      <c r="BC43456" s="91" t="s">
        <v>48018</v>
      </c>
      <c r="BD43456" s="91"/>
    </row>
    <row r="43457" spans="53:56" ht="15" x14ac:dyDescent="0.25">
      <c r="BA43457" s="90" t="s">
        <v>48167</v>
      </c>
      <c r="BB43457" s="90" t="s">
        <v>1408</v>
      </c>
      <c r="BC43457" s="90" t="s">
        <v>31547</v>
      </c>
      <c r="BD43457" s="90"/>
    </row>
    <row r="43458" spans="53:56" ht="15" x14ac:dyDescent="0.25">
      <c r="BA43458" s="91" t="s">
        <v>48168</v>
      </c>
      <c r="BB43458" s="91" t="s">
        <v>1408</v>
      </c>
      <c r="BC43458" s="91" t="s">
        <v>31547</v>
      </c>
      <c r="BD43458" s="91"/>
    </row>
    <row r="43459" spans="53:56" ht="15" x14ac:dyDescent="0.25">
      <c r="BA43459" s="90" t="s">
        <v>48169</v>
      </c>
      <c r="BB43459" s="90" t="s">
        <v>1408</v>
      </c>
      <c r="BC43459" s="90" t="s">
        <v>37934</v>
      </c>
      <c r="BD43459" s="90"/>
    </row>
    <row r="43460" spans="53:56" ht="15" x14ac:dyDescent="0.25">
      <c r="BA43460" s="90" t="s">
        <v>48170</v>
      </c>
      <c r="BB43460" s="90" t="s">
        <v>1408</v>
      </c>
      <c r="BC43460" s="90" t="s">
        <v>31547</v>
      </c>
      <c r="BD43460" s="90"/>
    </row>
    <row r="43461" spans="53:56" ht="15" x14ac:dyDescent="0.25">
      <c r="BA43461" s="91" t="s">
        <v>48171</v>
      </c>
      <c r="BB43461" s="91" t="s">
        <v>1408</v>
      </c>
      <c r="BC43461" s="91" t="s">
        <v>48018</v>
      </c>
      <c r="BD43461" s="91"/>
    </row>
    <row r="43462" spans="53:56" ht="15" x14ac:dyDescent="0.25">
      <c r="BA43462" s="90" t="s">
        <v>48172</v>
      </c>
      <c r="BB43462" s="90" t="s">
        <v>1408</v>
      </c>
      <c r="BC43462" s="90" t="s">
        <v>31547</v>
      </c>
      <c r="BD43462" s="90"/>
    </row>
    <row r="43463" spans="53:56" ht="15" x14ac:dyDescent="0.25">
      <c r="BA43463" s="91" t="s">
        <v>48173</v>
      </c>
      <c r="BB43463" s="91" t="s">
        <v>1408</v>
      </c>
      <c r="BC43463" s="91" t="s">
        <v>48108</v>
      </c>
      <c r="BD43463" s="91"/>
    </row>
    <row r="43464" spans="53:56" ht="15" x14ac:dyDescent="0.25">
      <c r="BA43464" s="91" t="s">
        <v>48174</v>
      </c>
      <c r="BB43464" s="91" t="s">
        <v>1408</v>
      </c>
      <c r="BC43464" s="91" t="s">
        <v>48113</v>
      </c>
      <c r="BD43464" s="91"/>
    </row>
    <row r="43465" spans="53:56" ht="15" x14ac:dyDescent="0.25">
      <c r="BA43465" s="90" t="s">
        <v>48175</v>
      </c>
      <c r="BB43465" s="90" t="s">
        <v>1408</v>
      </c>
      <c r="BC43465" s="90" t="s">
        <v>48018</v>
      </c>
      <c r="BD43465" s="90"/>
    </row>
    <row r="43466" spans="53:56" ht="15" x14ac:dyDescent="0.25">
      <c r="BA43466" s="91" t="s">
        <v>48176</v>
      </c>
      <c r="BB43466" s="91" t="s">
        <v>1408</v>
      </c>
      <c r="BC43466" s="91" t="s">
        <v>47949</v>
      </c>
      <c r="BD43466" s="91"/>
    </row>
    <row r="43467" spans="53:56" ht="15" x14ac:dyDescent="0.25">
      <c r="BA43467" s="90" t="s">
        <v>48177</v>
      </c>
      <c r="BB43467" s="90" t="s">
        <v>1408</v>
      </c>
      <c r="BC43467" s="90" t="s">
        <v>48113</v>
      </c>
      <c r="BD43467" s="90"/>
    </row>
    <row r="43468" spans="53:56" ht="15" x14ac:dyDescent="0.25">
      <c r="BA43468" s="90" t="s">
        <v>48178</v>
      </c>
      <c r="BB43468" s="90" t="s">
        <v>1408</v>
      </c>
      <c r="BC43468" s="90" t="s">
        <v>48113</v>
      </c>
      <c r="BD43468" s="90"/>
    </row>
    <row r="43469" spans="53:56" ht="15" x14ac:dyDescent="0.25">
      <c r="BA43469" s="91" t="s">
        <v>48179</v>
      </c>
      <c r="BB43469" s="91" t="s">
        <v>1408</v>
      </c>
      <c r="BC43469" s="91" t="s">
        <v>37934</v>
      </c>
      <c r="BD43469" s="91"/>
    </row>
    <row r="43470" spans="53:56" ht="15" x14ac:dyDescent="0.25">
      <c r="BA43470" s="91" t="s">
        <v>48180</v>
      </c>
      <c r="BB43470" s="91" t="s">
        <v>1408</v>
      </c>
      <c r="BC43470" s="91" t="s">
        <v>48108</v>
      </c>
      <c r="BD43470" s="91"/>
    </row>
    <row r="43471" spans="53:56" ht="15" x14ac:dyDescent="0.25">
      <c r="BA43471" s="91" t="s">
        <v>48181</v>
      </c>
      <c r="BB43471" s="91" t="s">
        <v>1408</v>
      </c>
      <c r="BC43471" s="91" t="s">
        <v>48110</v>
      </c>
      <c r="BD43471" s="91"/>
    </row>
    <row r="43472" spans="53:56" ht="15" x14ac:dyDescent="0.25">
      <c r="BA43472" s="90" t="s">
        <v>48182</v>
      </c>
      <c r="BB43472" s="90" t="s">
        <v>1408</v>
      </c>
      <c r="BC43472" s="90" t="s">
        <v>47949</v>
      </c>
      <c r="BD43472" s="90"/>
    </row>
    <row r="43473" spans="53:56" ht="15" x14ac:dyDescent="0.25">
      <c r="BA43473" s="91" t="s">
        <v>48183</v>
      </c>
      <c r="BB43473" s="91" t="s">
        <v>1408</v>
      </c>
      <c r="BC43473" s="91" t="s">
        <v>47949</v>
      </c>
      <c r="BD43473" s="91"/>
    </row>
    <row r="43474" spans="53:56" ht="15" x14ac:dyDescent="0.25">
      <c r="BA43474" s="90" t="s">
        <v>48184</v>
      </c>
      <c r="BB43474" s="90" t="s">
        <v>1408</v>
      </c>
      <c r="BC43474" s="90" t="s">
        <v>47949</v>
      </c>
      <c r="BD43474" s="90"/>
    </row>
    <row r="43475" spans="53:56" ht="15" x14ac:dyDescent="0.25">
      <c r="BA43475" s="91" t="s">
        <v>48185</v>
      </c>
      <c r="BB43475" s="91" t="s">
        <v>1408</v>
      </c>
      <c r="BC43475" s="91" t="s">
        <v>48186</v>
      </c>
      <c r="BD43475" s="91"/>
    </row>
    <row r="43476" spans="53:56" ht="15" x14ac:dyDescent="0.25">
      <c r="BA43476" s="90" t="s">
        <v>48187</v>
      </c>
      <c r="BB43476" s="90" t="s">
        <v>1408</v>
      </c>
      <c r="BC43476" s="90" t="s">
        <v>48186</v>
      </c>
      <c r="BD43476" s="90"/>
    </row>
    <row r="43477" spans="53:56" ht="15" x14ac:dyDescent="0.25">
      <c r="BA43477" s="90" t="s">
        <v>48188</v>
      </c>
      <c r="BB43477" s="90" t="s">
        <v>1408</v>
      </c>
      <c r="BC43477" s="90" t="s">
        <v>48186</v>
      </c>
      <c r="BD43477" s="90"/>
    </row>
    <row r="43478" spans="53:56" ht="15" x14ac:dyDescent="0.25">
      <c r="BA43478" s="91" t="s">
        <v>48189</v>
      </c>
      <c r="BB43478" s="91" t="s">
        <v>1408</v>
      </c>
      <c r="BC43478" s="91" t="s">
        <v>48190</v>
      </c>
      <c r="BD43478" s="91"/>
    </row>
    <row r="43479" spans="53:56" ht="15" x14ac:dyDescent="0.25">
      <c r="BA43479" s="90" t="s">
        <v>48191</v>
      </c>
      <c r="BB43479" s="90" t="s">
        <v>1408</v>
      </c>
      <c r="BC43479" s="90" t="s">
        <v>48186</v>
      </c>
      <c r="BD43479" s="90"/>
    </row>
    <row r="43480" spans="53:56" ht="15" x14ac:dyDescent="0.25">
      <c r="BA43480" s="91" t="s">
        <v>48192</v>
      </c>
      <c r="BB43480" s="91" t="s">
        <v>1408</v>
      </c>
      <c r="BC43480" s="91" t="s">
        <v>48186</v>
      </c>
      <c r="BD43480" s="91"/>
    </row>
    <row r="43481" spans="53:56" ht="15" x14ac:dyDescent="0.25">
      <c r="BA43481" s="91" t="s">
        <v>48193</v>
      </c>
      <c r="BB43481" s="91" t="s">
        <v>1408</v>
      </c>
      <c r="BC43481" s="91" t="s">
        <v>48194</v>
      </c>
      <c r="BD43481" s="91"/>
    </row>
    <row r="43482" spans="53:56" ht="15" x14ac:dyDescent="0.25">
      <c r="BA43482" s="90" t="s">
        <v>48195</v>
      </c>
      <c r="BB43482" s="90" t="s">
        <v>1408</v>
      </c>
      <c r="BC43482" s="90" t="s">
        <v>40016</v>
      </c>
      <c r="BD43482" s="90"/>
    </row>
    <row r="43483" spans="53:56" ht="15" x14ac:dyDescent="0.25">
      <c r="BA43483" s="91" t="s">
        <v>48196</v>
      </c>
      <c r="BB43483" s="91" t="s">
        <v>1408</v>
      </c>
      <c r="BC43483" s="91" t="s">
        <v>48186</v>
      </c>
      <c r="BD43483" s="91"/>
    </row>
    <row r="43484" spans="53:56" ht="15" x14ac:dyDescent="0.25">
      <c r="BA43484" s="90" t="s">
        <v>48197</v>
      </c>
      <c r="BB43484" s="90" t="s">
        <v>1408</v>
      </c>
      <c r="BC43484" s="90" t="s">
        <v>48186</v>
      </c>
      <c r="BD43484" s="90"/>
    </row>
    <row r="43485" spans="53:56" ht="15" x14ac:dyDescent="0.25">
      <c r="BA43485" s="90" t="s">
        <v>48198</v>
      </c>
      <c r="BB43485" s="90" t="s">
        <v>1408</v>
      </c>
      <c r="BC43485" s="90" t="s">
        <v>47914</v>
      </c>
      <c r="BD43485" s="90"/>
    </row>
    <row r="43486" spans="53:56" ht="15" x14ac:dyDescent="0.25">
      <c r="BA43486" s="91" t="s">
        <v>48199</v>
      </c>
      <c r="BB43486" s="91" t="s">
        <v>1408</v>
      </c>
      <c r="BC43486" s="91" t="s">
        <v>48190</v>
      </c>
      <c r="BD43486" s="91"/>
    </row>
    <row r="43487" spans="53:56" ht="15" x14ac:dyDescent="0.25">
      <c r="BA43487" s="90" t="s">
        <v>48200</v>
      </c>
      <c r="BB43487" s="90" t="s">
        <v>1408</v>
      </c>
      <c r="BC43487" s="90" t="s">
        <v>48186</v>
      </c>
      <c r="BD43487" s="90"/>
    </row>
    <row r="43488" spans="53:56" ht="15" x14ac:dyDescent="0.25">
      <c r="BA43488" s="91" t="s">
        <v>48201</v>
      </c>
      <c r="BB43488" s="91" t="s">
        <v>1408</v>
      </c>
      <c r="BC43488" s="91" t="s">
        <v>48186</v>
      </c>
      <c r="BD43488" s="91"/>
    </row>
    <row r="43489" spans="53:56" ht="15" x14ac:dyDescent="0.25">
      <c r="BA43489" s="91" t="s">
        <v>48202</v>
      </c>
      <c r="BB43489" s="91" t="s">
        <v>1408</v>
      </c>
      <c r="BC43489" s="91" t="s">
        <v>48186</v>
      </c>
      <c r="BD43489" s="91"/>
    </row>
    <row r="43490" spans="53:56" ht="15" x14ac:dyDescent="0.25">
      <c r="BA43490" s="90" t="s">
        <v>48203</v>
      </c>
      <c r="BB43490" s="90" t="s">
        <v>1408</v>
      </c>
      <c r="BC43490" s="90" t="s">
        <v>48113</v>
      </c>
      <c r="BD43490" s="90"/>
    </row>
    <row r="43491" spans="53:56" ht="15" x14ac:dyDescent="0.25">
      <c r="BA43491" s="91" t="s">
        <v>48204</v>
      </c>
      <c r="BB43491" s="91" t="s">
        <v>1408</v>
      </c>
      <c r="BC43491" s="91" t="s">
        <v>48205</v>
      </c>
      <c r="BD43491" s="91"/>
    </row>
    <row r="43492" spans="53:56" ht="15" x14ac:dyDescent="0.25">
      <c r="BA43492" s="90" t="s">
        <v>48206</v>
      </c>
      <c r="BB43492" s="90" t="s">
        <v>1408</v>
      </c>
      <c r="BC43492" s="90" t="s">
        <v>48186</v>
      </c>
      <c r="BD43492" s="90"/>
    </row>
    <row r="43493" spans="53:56" ht="15" x14ac:dyDescent="0.25">
      <c r="BA43493" s="90" t="s">
        <v>48207</v>
      </c>
      <c r="BB43493" s="90" t="s">
        <v>1408</v>
      </c>
      <c r="BC43493" s="90" t="s">
        <v>47914</v>
      </c>
      <c r="BD43493" s="90"/>
    </row>
    <row r="43494" spans="53:56" ht="15" x14ac:dyDescent="0.25">
      <c r="BA43494" s="91" t="s">
        <v>48208</v>
      </c>
      <c r="BB43494" s="91" t="s">
        <v>1408</v>
      </c>
      <c r="BC43494" s="91" t="s">
        <v>40016</v>
      </c>
      <c r="BD43494" s="91"/>
    </row>
    <row r="43495" spans="53:56" ht="15" x14ac:dyDescent="0.25">
      <c r="BA43495" s="90" t="s">
        <v>48209</v>
      </c>
      <c r="BB43495" s="90" t="s">
        <v>1408</v>
      </c>
      <c r="BC43495" s="90" t="s">
        <v>47914</v>
      </c>
      <c r="BD43495" s="90"/>
    </row>
    <row r="43496" spans="53:56" ht="15" x14ac:dyDescent="0.25">
      <c r="BA43496" s="91" t="s">
        <v>48210</v>
      </c>
      <c r="BB43496" s="91" t="s">
        <v>1408</v>
      </c>
      <c r="BC43496" s="91" t="s">
        <v>47914</v>
      </c>
      <c r="BD43496" s="91"/>
    </row>
    <row r="43497" spans="53:56" ht="15" x14ac:dyDescent="0.25">
      <c r="BA43497" s="91" t="s">
        <v>48211</v>
      </c>
      <c r="BB43497" s="91" t="s">
        <v>1408</v>
      </c>
      <c r="BC43497" s="91" t="s">
        <v>48186</v>
      </c>
      <c r="BD43497" s="91"/>
    </row>
    <row r="43498" spans="53:56" ht="15" x14ac:dyDescent="0.25">
      <c r="BA43498" s="90" t="s">
        <v>48212</v>
      </c>
      <c r="BB43498" s="90" t="s">
        <v>1408</v>
      </c>
      <c r="BC43498" s="90" t="s">
        <v>48205</v>
      </c>
      <c r="BD43498" s="90"/>
    </row>
    <row r="43499" spans="53:56" ht="15" x14ac:dyDescent="0.25">
      <c r="BA43499" s="91" t="s">
        <v>48213</v>
      </c>
      <c r="BB43499" s="91" t="s">
        <v>1408</v>
      </c>
      <c r="BC43499" s="91" t="s">
        <v>47914</v>
      </c>
      <c r="BD43499" s="91"/>
    </row>
    <row r="43500" spans="53:56" ht="15" x14ac:dyDescent="0.25">
      <c r="BA43500" s="90" t="s">
        <v>48214</v>
      </c>
      <c r="BB43500" s="90" t="s">
        <v>1408</v>
      </c>
      <c r="BC43500" s="90" t="s">
        <v>47914</v>
      </c>
      <c r="BD43500" s="90"/>
    </row>
    <row r="43501" spans="53:56" ht="15" x14ac:dyDescent="0.25">
      <c r="BA43501" s="90" t="s">
        <v>48215</v>
      </c>
      <c r="BB43501" s="90" t="s">
        <v>1408</v>
      </c>
      <c r="BC43501" s="90" t="s">
        <v>48186</v>
      </c>
      <c r="BD43501" s="90"/>
    </row>
    <row r="43502" spans="53:56" ht="15" x14ac:dyDescent="0.25">
      <c r="BA43502" s="91" t="s">
        <v>48216</v>
      </c>
      <c r="BB43502" s="91" t="s">
        <v>1408</v>
      </c>
      <c r="BC43502" s="91" t="s">
        <v>47914</v>
      </c>
      <c r="BD43502" s="91"/>
    </row>
    <row r="43503" spans="53:56" ht="15" x14ac:dyDescent="0.25">
      <c r="BA43503" s="90" t="s">
        <v>48217</v>
      </c>
      <c r="BB43503" s="90" t="s">
        <v>1408</v>
      </c>
      <c r="BC43503" s="90" t="s">
        <v>48205</v>
      </c>
      <c r="BD43503" s="90"/>
    </row>
    <row r="43504" spans="53:56" ht="15" x14ac:dyDescent="0.25">
      <c r="BA43504" s="91" t="s">
        <v>48218</v>
      </c>
      <c r="BB43504" s="91" t="s">
        <v>1408</v>
      </c>
      <c r="BC43504" s="91" t="s">
        <v>47914</v>
      </c>
      <c r="BD43504" s="91"/>
    </row>
    <row r="43505" spans="53:56" ht="15" x14ac:dyDescent="0.25">
      <c r="BA43505" s="90" t="s">
        <v>48219</v>
      </c>
      <c r="BB43505" s="90" t="s">
        <v>1408</v>
      </c>
      <c r="BC43505" s="90" t="s">
        <v>47914</v>
      </c>
      <c r="BD43505" s="90"/>
    </row>
    <row r="43506" spans="53:56" ht="15" x14ac:dyDescent="0.25">
      <c r="BA43506" s="91" t="s">
        <v>48220</v>
      </c>
      <c r="BB43506" s="91" t="s">
        <v>1408</v>
      </c>
      <c r="BC43506" s="91" t="s">
        <v>47914</v>
      </c>
      <c r="BD43506" s="91"/>
    </row>
    <row r="43507" spans="53:56" ht="15" x14ac:dyDescent="0.25">
      <c r="BA43507" s="91" t="s">
        <v>48221</v>
      </c>
      <c r="BB43507" s="91" t="s">
        <v>1408</v>
      </c>
      <c r="BC43507" s="91" t="s">
        <v>48186</v>
      </c>
      <c r="BD43507" s="91"/>
    </row>
    <row r="43508" spans="53:56" ht="15" x14ac:dyDescent="0.25">
      <c r="BA43508" s="90" t="s">
        <v>48222</v>
      </c>
      <c r="BB43508" s="90" t="s">
        <v>1408</v>
      </c>
      <c r="BC43508" s="90" t="s">
        <v>40016</v>
      </c>
      <c r="BD43508" s="90"/>
    </row>
    <row r="43509" spans="53:56" ht="15" x14ac:dyDescent="0.25">
      <c r="BA43509" s="91" t="s">
        <v>48223</v>
      </c>
      <c r="BB43509" s="91" t="s">
        <v>1408</v>
      </c>
      <c r="BC43509" s="91" t="s">
        <v>47914</v>
      </c>
      <c r="BD43509" s="91"/>
    </row>
    <row r="43510" spans="53:56" ht="15" x14ac:dyDescent="0.25">
      <c r="BA43510" s="90" t="s">
        <v>48224</v>
      </c>
      <c r="BB43510" s="90" t="s">
        <v>1408</v>
      </c>
      <c r="BC43510" s="90" t="s">
        <v>47914</v>
      </c>
      <c r="BD43510" s="90"/>
    </row>
    <row r="43511" spans="53:56" ht="15" x14ac:dyDescent="0.25">
      <c r="BA43511" s="90" t="s">
        <v>48225</v>
      </c>
      <c r="BB43511" s="90" t="s">
        <v>1408</v>
      </c>
      <c r="BC43511" s="90" t="s">
        <v>40016</v>
      </c>
      <c r="BD43511" s="90"/>
    </row>
    <row r="43512" spans="53:56" ht="15" x14ac:dyDescent="0.25">
      <c r="BA43512" s="91" t="s">
        <v>48226</v>
      </c>
      <c r="BB43512" s="91" t="s">
        <v>1408</v>
      </c>
      <c r="BC43512" s="91" t="s">
        <v>48186</v>
      </c>
      <c r="BD43512" s="91"/>
    </row>
    <row r="43513" spans="53:56" ht="15" x14ac:dyDescent="0.25">
      <c r="BA43513" s="90" t="s">
        <v>48227</v>
      </c>
      <c r="BB43513" s="90" t="s">
        <v>1408</v>
      </c>
      <c r="BC43513" s="90" t="s">
        <v>40016</v>
      </c>
      <c r="BD43513" s="90"/>
    </row>
    <row r="43514" spans="53:56" ht="15" x14ac:dyDescent="0.25">
      <c r="BA43514" s="91" t="s">
        <v>48228</v>
      </c>
      <c r="BB43514" s="91" t="s">
        <v>1408</v>
      </c>
      <c r="BC43514" s="91" t="s">
        <v>48186</v>
      </c>
      <c r="BD43514" s="91"/>
    </row>
    <row r="43515" spans="53:56" ht="15" x14ac:dyDescent="0.25">
      <c r="BA43515" s="91" t="s">
        <v>48229</v>
      </c>
      <c r="BB43515" s="91" t="s">
        <v>1408</v>
      </c>
      <c r="BC43515" s="91" t="s">
        <v>47914</v>
      </c>
      <c r="BD43515" s="91"/>
    </row>
    <row r="43516" spans="53:56" ht="15" x14ac:dyDescent="0.25">
      <c r="BA43516" s="90" t="s">
        <v>48230</v>
      </c>
      <c r="BB43516" s="90" t="s">
        <v>1408</v>
      </c>
      <c r="BC43516" s="90" t="s">
        <v>48186</v>
      </c>
      <c r="BD43516" s="90"/>
    </row>
    <row r="43517" spans="53:56" ht="15" x14ac:dyDescent="0.25">
      <c r="BA43517" s="91" t="s">
        <v>48231</v>
      </c>
      <c r="BB43517" s="91" t="s">
        <v>1408</v>
      </c>
      <c r="BC43517" s="91" t="s">
        <v>40016</v>
      </c>
      <c r="BD43517" s="91"/>
    </row>
    <row r="43518" spans="53:56" ht="15" x14ac:dyDescent="0.25">
      <c r="BA43518" s="90" t="s">
        <v>48232</v>
      </c>
      <c r="BB43518" s="90" t="s">
        <v>1408</v>
      </c>
      <c r="BC43518" s="90" t="s">
        <v>48194</v>
      </c>
      <c r="BD43518" s="90"/>
    </row>
    <row r="43519" spans="53:56" ht="15" x14ac:dyDescent="0.25">
      <c r="BA43519" s="90" t="s">
        <v>48233</v>
      </c>
      <c r="BB43519" s="90" t="s">
        <v>1408</v>
      </c>
      <c r="BC43519" s="90" t="s">
        <v>48190</v>
      </c>
      <c r="BD43519" s="90"/>
    </row>
    <row r="43520" spans="53:56" ht="15" x14ac:dyDescent="0.25">
      <c r="BA43520" s="91" t="s">
        <v>48234</v>
      </c>
      <c r="BB43520" s="91" t="s">
        <v>1408</v>
      </c>
      <c r="BC43520" s="91" t="s">
        <v>48205</v>
      </c>
      <c r="BD43520" s="91"/>
    </row>
    <row r="43521" spans="53:56" ht="15" x14ac:dyDescent="0.25">
      <c r="BA43521" s="90" t="s">
        <v>48235</v>
      </c>
      <c r="BB43521" s="90" t="s">
        <v>1408</v>
      </c>
      <c r="BC43521" s="90" t="s">
        <v>48186</v>
      </c>
      <c r="BD43521" s="90"/>
    </row>
    <row r="43522" spans="53:56" ht="15" x14ac:dyDescent="0.25">
      <c r="BA43522" s="91" t="s">
        <v>48236</v>
      </c>
      <c r="BB43522" s="91" t="s">
        <v>1408</v>
      </c>
      <c r="BC43522" s="91" t="s">
        <v>47914</v>
      </c>
      <c r="BD43522" s="91"/>
    </row>
    <row r="43523" spans="53:56" ht="15" x14ac:dyDescent="0.25">
      <c r="BA43523" s="91" t="s">
        <v>48237</v>
      </c>
      <c r="BB43523" s="91" t="s">
        <v>1408</v>
      </c>
      <c r="BC43523" s="91" t="s">
        <v>47914</v>
      </c>
      <c r="BD43523" s="91"/>
    </row>
    <row r="43524" spans="53:56" ht="15" x14ac:dyDescent="0.25">
      <c r="BA43524" s="90" t="s">
        <v>48238</v>
      </c>
      <c r="BB43524" s="90" t="s">
        <v>1408</v>
      </c>
      <c r="BC43524" s="90" t="s">
        <v>48205</v>
      </c>
      <c r="BD43524" s="90"/>
    </row>
    <row r="43525" spans="53:56" ht="15" x14ac:dyDescent="0.25">
      <c r="BA43525" s="91" t="s">
        <v>48239</v>
      </c>
      <c r="BB43525" s="91" t="s">
        <v>1408</v>
      </c>
      <c r="BC43525" s="91" t="s">
        <v>48205</v>
      </c>
      <c r="BD43525" s="91"/>
    </row>
    <row r="43526" spans="53:56" ht="15" x14ac:dyDescent="0.25">
      <c r="BA43526" s="90" t="s">
        <v>48240</v>
      </c>
      <c r="BB43526" s="90" t="s">
        <v>1408</v>
      </c>
      <c r="BC43526" s="90" t="s">
        <v>48186</v>
      </c>
      <c r="BD43526" s="90"/>
    </row>
    <row r="43527" spans="53:56" ht="15" x14ac:dyDescent="0.25">
      <c r="BA43527" s="91" t="s">
        <v>48241</v>
      </c>
      <c r="BB43527" s="91" t="s">
        <v>1408</v>
      </c>
      <c r="BC43527" s="91" t="s">
        <v>48205</v>
      </c>
      <c r="BD43527" s="91"/>
    </row>
    <row r="43528" spans="53:56" ht="15" x14ac:dyDescent="0.25">
      <c r="BA43528" s="90" t="s">
        <v>48242</v>
      </c>
      <c r="BB43528" s="90" t="s">
        <v>1408</v>
      </c>
      <c r="BC43528" s="90" t="s">
        <v>47914</v>
      </c>
      <c r="BD43528" s="90"/>
    </row>
    <row r="43529" spans="53:56" ht="15" x14ac:dyDescent="0.25">
      <c r="BA43529" s="91" t="s">
        <v>48243</v>
      </c>
      <c r="BB43529" s="91" t="s">
        <v>1408</v>
      </c>
      <c r="BC43529" s="91" t="s">
        <v>48186</v>
      </c>
      <c r="BD43529" s="91"/>
    </row>
    <row r="43530" spans="53:56" ht="15" x14ac:dyDescent="0.25">
      <c r="BA43530" s="90" t="s">
        <v>48244</v>
      </c>
      <c r="BB43530" s="90" t="s">
        <v>1408</v>
      </c>
      <c r="BC43530" s="90" t="s">
        <v>47914</v>
      </c>
      <c r="BD43530" s="90"/>
    </row>
    <row r="43531" spans="53:56" ht="15" x14ac:dyDescent="0.25">
      <c r="BA43531" s="91" t="s">
        <v>48245</v>
      </c>
      <c r="BB43531" s="91" t="s">
        <v>1408</v>
      </c>
      <c r="BC43531" s="91" t="s">
        <v>48194</v>
      </c>
      <c r="BD43531" s="91"/>
    </row>
    <row r="43532" spans="53:56" ht="15" x14ac:dyDescent="0.25">
      <c r="BA43532" s="90" t="s">
        <v>48246</v>
      </c>
      <c r="BB43532" s="90" t="s">
        <v>1408</v>
      </c>
      <c r="BC43532" s="90" t="s">
        <v>48186</v>
      </c>
      <c r="BD43532" s="90"/>
    </row>
    <row r="43533" spans="53:56" ht="15" x14ac:dyDescent="0.25">
      <c r="BA43533" s="91" t="s">
        <v>48247</v>
      </c>
      <c r="BB43533" s="91" t="s">
        <v>1408</v>
      </c>
      <c r="BC43533" s="91" t="s">
        <v>48186</v>
      </c>
      <c r="BD43533" s="91"/>
    </row>
    <row r="43534" spans="53:56" ht="15" x14ac:dyDescent="0.25">
      <c r="BA43534" s="90" t="s">
        <v>48248</v>
      </c>
      <c r="BB43534" s="90" t="s">
        <v>1408</v>
      </c>
      <c r="BC43534" s="90" t="s">
        <v>48186</v>
      </c>
      <c r="BD43534" s="90"/>
    </row>
    <row r="43535" spans="53:56" ht="15" x14ac:dyDescent="0.25">
      <c r="BA43535" s="91" t="s">
        <v>48249</v>
      </c>
      <c r="BB43535" s="91" t="s">
        <v>1408</v>
      </c>
      <c r="BC43535" s="91" t="s">
        <v>48186</v>
      </c>
      <c r="BD43535" s="91"/>
    </row>
    <row r="43536" spans="53:56" ht="15" x14ac:dyDescent="0.25">
      <c r="BA43536" s="90" t="s">
        <v>48250</v>
      </c>
      <c r="BB43536" s="90" t="s">
        <v>1408</v>
      </c>
      <c r="BC43536" s="90" t="s">
        <v>48205</v>
      </c>
      <c r="BD43536" s="90"/>
    </row>
    <row r="43537" spans="53:56" ht="15" x14ac:dyDescent="0.25">
      <c r="BA43537" s="91" t="s">
        <v>48251</v>
      </c>
      <c r="BB43537" s="91" t="s">
        <v>1408</v>
      </c>
      <c r="BC43537" s="91" t="s">
        <v>48205</v>
      </c>
      <c r="BD43537" s="91"/>
    </row>
    <row r="43538" spans="53:56" ht="15" x14ac:dyDescent="0.25">
      <c r="BA43538" s="90" t="s">
        <v>48252</v>
      </c>
      <c r="BB43538" s="90" t="s">
        <v>1408</v>
      </c>
      <c r="BC43538" s="90" t="s">
        <v>48186</v>
      </c>
      <c r="BD43538" s="90"/>
    </row>
    <row r="43539" spans="53:56" ht="15" x14ac:dyDescent="0.25">
      <c r="BA43539" s="91" t="s">
        <v>48253</v>
      </c>
      <c r="BB43539" s="91" t="s">
        <v>1408</v>
      </c>
      <c r="BC43539" s="91" t="s">
        <v>48205</v>
      </c>
      <c r="BD43539" s="91"/>
    </row>
    <row r="43540" spans="53:56" ht="15" x14ac:dyDescent="0.25">
      <c r="BA43540" s="90" t="s">
        <v>48254</v>
      </c>
      <c r="BB43540" s="90" t="s">
        <v>1408</v>
      </c>
      <c r="BC43540" s="90" t="s">
        <v>48186</v>
      </c>
      <c r="BD43540" s="90"/>
    </row>
    <row r="43541" spans="53:56" ht="15" x14ac:dyDescent="0.25">
      <c r="BA43541" s="91" t="s">
        <v>48255</v>
      </c>
      <c r="BB43541" s="91" t="s">
        <v>1408</v>
      </c>
      <c r="BC43541" s="91" t="s">
        <v>48205</v>
      </c>
      <c r="BD43541" s="91"/>
    </row>
    <row r="43542" spans="53:56" ht="15" x14ac:dyDescent="0.25">
      <c r="BA43542" s="90" t="s">
        <v>48256</v>
      </c>
      <c r="BB43542" s="90" t="s">
        <v>1408</v>
      </c>
      <c r="BC43542" s="90" t="s">
        <v>48186</v>
      </c>
      <c r="BD43542" s="90"/>
    </row>
    <row r="43543" spans="53:56" ht="15" x14ac:dyDescent="0.25">
      <c r="BA43543" s="91" t="s">
        <v>48257</v>
      </c>
      <c r="BB43543" s="91" t="s">
        <v>1408</v>
      </c>
      <c r="BC43543" s="91" t="s">
        <v>47914</v>
      </c>
      <c r="BD43543" s="91"/>
    </row>
    <row r="43544" spans="53:56" ht="15" x14ac:dyDescent="0.25">
      <c r="BA43544" s="90" t="s">
        <v>48258</v>
      </c>
      <c r="BB43544" s="90" t="s">
        <v>1408</v>
      </c>
      <c r="BC43544" s="90" t="s">
        <v>47914</v>
      </c>
      <c r="BD43544" s="90"/>
    </row>
    <row r="43545" spans="53:56" ht="15" x14ac:dyDescent="0.25">
      <c r="BA43545" s="91" t="s">
        <v>48259</v>
      </c>
      <c r="BB43545" s="91" t="s">
        <v>1408</v>
      </c>
      <c r="BC43545" s="91" t="s">
        <v>48186</v>
      </c>
      <c r="BD43545" s="91"/>
    </row>
    <row r="43546" spans="53:56" ht="15" x14ac:dyDescent="0.25">
      <c r="BA43546" s="90" t="s">
        <v>48260</v>
      </c>
      <c r="BB43546" s="90" t="s">
        <v>1408</v>
      </c>
      <c r="BC43546" s="90" t="s">
        <v>48186</v>
      </c>
      <c r="BD43546" s="90"/>
    </row>
    <row r="43547" spans="53:56" ht="15" x14ac:dyDescent="0.25">
      <c r="BA43547" s="91" t="s">
        <v>48261</v>
      </c>
      <c r="BB43547" s="91" t="s">
        <v>1408</v>
      </c>
      <c r="BC43547" s="91" t="s">
        <v>48186</v>
      </c>
      <c r="BD43547" s="91"/>
    </row>
    <row r="43548" spans="53:56" ht="15" x14ac:dyDescent="0.25">
      <c r="BA43548" s="90" t="s">
        <v>48262</v>
      </c>
      <c r="BB43548" s="90" t="s">
        <v>1408</v>
      </c>
      <c r="BC43548" s="90" t="s">
        <v>48205</v>
      </c>
      <c r="BD43548" s="90"/>
    </row>
    <row r="43549" spans="53:56" ht="15" x14ac:dyDescent="0.25">
      <c r="BA43549" s="91" t="s">
        <v>48263</v>
      </c>
      <c r="BB43549" s="91" t="s">
        <v>1408</v>
      </c>
      <c r="BC43549" s="91" t="s">
        <v>40016</v>
      </c>
      <c r="BD43549" s="91"/>
    </row>
    <row r="43550" spans="53:56" ht="15" x14ac:dyDescent="0.25">
      <c r="BA43550" s="90" t="s">
        <v>48264</v>
      </c>
      <c r="BB43550" s="90" t="s">
        <v>1408</v>
      </c>
      <c r="BC43550" s="90" t="s">
        <v>48205</v>
      </c>
      <c r="BD43550" s="90"/>
    </row>
    <row r="43551" spans="53:56" ht="15" x14ac:dyDescent="0.25">
      <c r="BA43551" s="91" t="s">
        <v>48265</v>
      </c>
      <c r="BB43551" s="91" t="s">
        <v>1408</v>
      </c>
      <c r="BC43551" s="91" t="s">
        <v>40016</v>
      </c>
      <c r="BD43551" s="91"/>
    </row>
    <row r="43552" spans="53:56" ht="15" x14ac:dyDescent="0.25">
      <c r="BA43552" s="91" t="s">
        <v>48266</v>
      </c>
      <c r="BB43552" s="91" t="s">
        <v>1408</v>
      </c>
      <c r="BC43552" s="91" t="s">
        <v>47914</v>
      </c>
      <c r="BD43552" s="91"/>
    </row>
    <row r="43553" spans="53:56" ht="15" x14ac:dyDescent="0.25">
      <c r="BA43553" s="90" t="s">
        <v>48267</v>
      </c>
      <c r="BB43553" s="90" t="s">
        <v>1408</v>
      </c>
      <c r="BC43553" s="90" t="s">
        <v>48186</v>
      </c>
      <c r="BD43553" s="90"/>
    </row>
    <row r="43554" spans="53:56" ht="15" x14ac:dyDescent="0.25">
      <c r="BA43554" s="91" t="s">
        <v>48268</v>
      </c>
      <c r="BB43554" s="91" t="s">
        <v>1408</v>
      </c>
      <c r="BC43554" s="91" t="s">
        <v>48186</v>
      </c>
      <c r="BD43554" s="91"/>
    </row>
    <row r="43555" spans="53:56" ht="15" x14ac:dyDescent="0.25">
      <c r="BA43555" s="90" t="s">
        <v>48269</v>
      </c>
      <c r="BB43555" s="90" t="s">
        <v>1408</v>
      </c>
      <c r="BC43555" s="90" t="s">
        <v>47914</v>
      </c>
      <c r="BD43555" s="90"/>
    </row>
    <row r="43556" spans="53:56" ht="15" x14ac:dyDescent="0.25">
      <c r="BA43556" s="91" t="s">
        <v>48270</v>
      </c>
      <c r="BB43556" s="91" t="s">
        <v>1408</v>
      </c>
      <c r="BC43556" s="91" t="s">
        <v>48186</v>
      </c>
      <c r="BD43556" s="91"/>
    </row>
    <row r="43557" spans="53:56" ht="15" x14ac:dyDescent="0.25">
      <c r="BA43557" s="90" t="s">
        <v>48271</v>
      </c>
      <c r="BB43557" s="90" t="s">
        <v>1408</v>
      </c>
      <c r="BC43557" s="90" t="s">
        <v>48190</v>
      </c>
      <c r="BD43557" s="90"/>
    </row>
    <row r="43558" spans="53:56" ht="15" x14ac:dyDescent="0.25">
      <c r="BA43558" s="91" t="s">
        <v>48272</v>
      </c>
      <c r="BB43558" s="91" t="s">
        <v>1408</v>
      </c>
      <c r="BC43558" s="91" t="s">
        <v>48113</v>
      </c>
      <c r="BD43558" s="91"/>
    </row>
    <row r="43559" spans="53:56" ht="15" x14ac:dyDescent="0.25">
      <c r="BA43559" s="90" t="s">
        <v>48273</v>
      </c>
      <c r="BB43559" s="90" t="s">
        <v>1408</v>
      </c>
      <c r="BC43559" s="90" t="s">
        <v>48190</v>
      </c>
      <c r="BD43559" s="90"/>
    </row>
    <row r="43560" spans="53:56" ht="15" x14ac:dyDescent="0.25">
      <c r="BA43560" s="91" t="s">
        <v>48274</v>
      </c>
      <c r="BB43560" s="91" t="s">
        <v>1408</v>
      </c>
      <c r="BC43560" s="91" t="s">
        <v>48113</v>
      </c>
      <c r="BD43560" s="91"/>
    </row>
    <row r="43561" spans="53:56" ht="15" x14ac:dyDescent="0.25">
      <c r="BA43561" s="90" t="s">
        <v>48275</v>
      </c>
      <c r="BB43561" s="90" t="s">
        <v>1408</v>
      </c>
      <c r="BC43561" s="90" t="s">
        <v>48113</v>
      </c>
      <c r="BD43561" s="90"/>
    </row>
    <row r="43562" spans="53:56" ht="15" x14ac:dyDescent="0.25">
      <c r="BA43562" s="91" t="s">
        <v>48276</v>
      </c>
      <c r="BB43562" s="91" t="s">
        <v>1408</v>
      </c>
      <c r="BC43562" s="91" t="s">
        <v>46864</v>
      </c>
      <c r="BD43562" s="91"/>
    </row>
    <row r="43563" spans="53:56" ht="15" x14ac:dyDescent="0.25">
      <c r="BA43563" s="90" t="s">
        <v>48277</v>
      </c>
      <c r="BB43563" s="90" t="s">
        <v>1408</v>
      </c>
      <c r="BC43563" s="90" t="s">
        <v>48190</v>
      </c>
      <c r="BD43563" s="90"/>
    </row>
    <row r="43564" spans="53:56" ht="15" x14ac:dyDescent="0.25">
      <c r="BA43564" s="91" t="s">
        <v>48278</v>
      </c>
      <c r="BB43564" s="91" t="s">
        <v>1408</v>
      </c>
      <c r="BC43564" s="91" t="s">
        <v>48194</v>
      </c>
      <c r="BD43564" s="91"/>
    </row>
    <row r="43565" spans="53:56" ht="15" x14ac:dyDescent="0.25">
      <c r="BA43565" s="90" t="s">
        <v>48279</v>
      </c>
      <c r="BB43565" s="90" t="s">
        <v>1408</v>
      </c>
      <c r="BC43565" s="90" t="s">
        <v>48190</v>
      </c>
      <c r="BD43565" s="90"/>
    </row>
    <row r="43566" spans="53:56" ht="15" x14ac:dyDescent="0.25">
      <c r="BA43566" s="91" t="s">
        <v>48280</v>
      </c>
      <c r="BB43566" s="91" t="s">
        <v>1408</v>
      </c>
      <c r="BC43566" s="91" t="s">
        <v>37934</v>
      </c>
      <c r="BD43566" s="91"/>
    </row>
    <row r="43567" spans="53:56" ht="15" x14ac:dyDescent="0.25">
      <c r="BA43567" s="90" t="s">
        <v>48281</v>
      </c>
      <c r="BB43567" s="90" t="s">
        <v>1408</v>
      </c>
      <c r="BC43567" s="90" t="s">
        <v>48190</v>
      </c>
      <c r="BD43567" s="90"/>
    </row>
    <row r="43568" spans="53:56" ht="15" x14ac:dyDescent="0.25">
      <c r="BA43568" s="91" t="s">
        <v>48282</v>
      </c>
      <c r="BB43568" s="91" t="s">
        <v>1408</v>
      </c>
      <c r="BC43568" s="91" t="s">
        <v>48194</v>
      </c>
      <c r="BD43568" s="91"/>
    </row>
    <row r="43569" spans="53:56" ht="15" x14ac:dyDescent="0.25">
      <c r="BA43569" s="90" t="s">
        <v>48283</v>
      </c>
      <c r="BB43569" s="90" t="s">
        <v>1408</v>
      </c>
      <c r="BC43569" s="90" t="s">
        <v>48194</v>
      </c>
      <c r="BD43569" s="90"/>
    </row>
    <row r="43570" spans="53:56" ht="15" x14ac:dyDescent="0.25">
      <c r="BA43570" s="91" t="s">
        <v>48284</v>
      </c>
      <c r="BB43570" s="91" t="s">
        <v>1408</v>
      </c>
      <c r="BC43570" s="91" t="s">
        <v>48190</v>
      </c>
      <c r="BD43570" s="91"/>
    </row>
    <row r="43571" spans="53:56" ht="15" x14ac:dyDescent="0.25">
      <c r="BA43571" s="90" t="s">
        <v>48285</v>
      </c>
      <c r="BB43571" s="90" t="s">
        <v>1408</v>
      </c>
      <c r="BC43571" s="90" t="s">
        <v>48190</v>
      </c>
      <c r="BD43571" s="90"/>
    </row>
    <row r="43572" spans="53:56" ht="15" x14ac:dyDescent="0.25">
      <c r="BA43572" s="91" t="s">
        <v>48286</v>
      </c>
      <c r="BB43572" s="91" t="s">
        <v>1408</v>
      </c>
      <c r="BC43572" s="91" t="s">
        <v>48194</v>
      </c>
      <c r="BD43572" s="91"/>
    </row>
    <row r="43573" spans="53:56" ht="15" x14ac:dyDescent="0.25">
      <c r="BA43573" s="90" t="s">
        <v>48287</v>
      </c>
      <c r="BB43573" s="90" t="s">
        <v>1408</v>
      </c>
      <c r="BC43573" s="90" t="s">
        <v>48106</v>
      </c>
      <c r="BD43573" s="90"/>
    </row>
    <row r="43574" spans="53:56" ht="15" x14ac:dyDescent="0.25">
      <c r="BA43574" s="91" t="s">
        <v>48288</v>
      </c>
      <c r="BB43574" s="91" t="s">
        <v>1408</v>
      </c>
      <c r="BC43574" s="91" t="s">
        <v>48194</v>
      </c>
      <c r="BD43574" s="91"/>
    </row>
    <row r="43575" spans="53:56" ht="15" x14ac:dyDescent="0.25">
      <c r="BA43575" s="90" t="s">
        <v>48289</v>
      </c>
      <c r="BB43575" s="90" t="s">
        <v>1408</v>
      </c>
      <c r="BC43575" s="90" t="s">
        <v>47974</v>
      </c>
      <c r="BD43575" s="90"/>
    </row>
    <row r="43576" spans="53:56" ht="15" x14ac:dyDescent="0.25">
      <c r="BA43576" s="91" t="s">
        <v>48290</v>
      </c>
      <c r="BB43576" s="91" t="s">
        <v>1408</v>
      </c>
      <c r="BC43576" s="91" t="s">
        <v>48194</v>
      </c>
      <c r="BD43576" s="91"/>
    </row>
    <row r="43577" spans="53:56" ht="15" x14ac:dyDescent="0.25">
      <c r="BA43577" s="90" t="s">
        <v>48291</v>
      </c>
      <c r="BB43577" s="90" t="s">
        <v>1408</v>
      </c>
      <c r="BC43577" s="90" t="s">
        <v>48113</v>
      </c>
      <c r="BD43577" s="90"/>
    </row>
    <row r="43578" spans="53:56" ht="15" x14ac:dyDescent="0.25">
      <c r="BA43578" s="91" t="s">
        <v>48292</v>
      </c>
      <c r="BB43578" s="91" t="s">
        <v>1408</v>
      </c>
      <c r="BC43578" s="91" t="s">
        <v>48194</v>
      </c>
      <c r="BD43578" s="91"/>
    </row>
    <row r="43579" spans="53:56" ht="15" x14ac:dyDescent="0.25">
      <c r="BA43579" s="90" t="s">
        <v>48293</v>
      </c>
      <c r="BB43579" s="90" t="s">
        <v>1408</v>
      </c>
      <c r="BC43579" s="90" t="s">
        <v>48106</v>
      </c>
      <c r="BD43579" s="90"/>
    </row>
    <row r="43580" spans="53:56" ht="15" x14ac:dyDescent="0.25">
      <c r="BA43580" s="91" t="s">
        <v>48294</v>
      </c>
      <c r="BB43580" s="91" t="s">
        <v>1408</v>
      </c>
      <c r="BC43580" s="91" t="s">
        <v>48106</v>
      </c>
      <c r="BD43580" s="91"/>
    </row>
    <row r="43581" spans="53:56" ht="15" x14ac:dyDescent="0.25">
      <c r="BA43581" s="90" t="s">
        <v>48295</v>
      </c>
      <c r="BB43581" s="90" t="s">
        <v>1408</v>
      </c>
      <c r="BC43581" s="90" t="s">
        <v>48106</v>
      </c>
      <c r="BD43581" s="90"/>
    </row>
    <row r="43582" spans="53:56" ht="15" x14ac:dyDescent="0.25">
      <c r="BA43582" s="90" t="s">
        <v>48296</v>
      </c>
      <c r="BB43582" s="90" t="s">
        <v>1408</v>
      </c>
      <c r="BC43582" s="90" t="s">
        <v>48194</v>
      </c>
      <c r="BD43582" s="90"/>
    </row>
    <row r="43583" spans="53:56" ht="15" x14ac:dyDescent="0.25">
      <c r="BA43583" s="91" t="s">
        <v>48297</v>
      </c>
      <c r="BB43583" s="91" t="s">
        <v>1408</v>
      </c>
      <c r="BC43583" s="91" t="s">
        <v>48194</v>
      </c>
      <c r="BD43583" s="91"/>
    </row>
    <row r="43584" spans="53:56" ht="15" x14ac:dyDescent="0.25">
      <c r="BA43584" s="90" t="s">
        <v>48298</v>
      </c>
      <c r="BB43584" s="90" t="s">
        <v>1408</v>
      </c>
      <c r="BC43584" s="90" t="s">
        <v>48113</v>
      </c>
      <c r="BD43584" s="90"/>
    </row>
    <row r="43585" spans="53:56" ht="15" x14ac:dyDescent="0.25">
      <c r="BA43585" s="91" t="s">
        <v>48299</v>
      </c>
      <c r="BB43585" s="91" t="s">
        <v>1408</v>
      </c>
      <c r="BC43585" s="91" t="s">
        <v>48194</v>
      </c>
      <c r="BD43585" s="91"/>
    </row>
    <row r="43586" spans="53:56" ht="15" x14ac:dyDescent="0.25">
      <c r="BA43586" s="90" t="s">
        <v>48300</v>
      </c>
      <c r="BB43586" s="90" t="s">
        <v>1408</v>
      </c>
      <c r="BC43586" s="90" t="s">
        <v>48194</v>
      </c>
      <c r="BD43586" s="90"/>
    </row>
    <row r="43587" spans="53:56" ht="15" x14ac:dyDescent="0.25">
      <c r="BA43587" s="91" t="s">
        <v>48301</v>
      </c>
      <c r="BB43587" s="91" t="s">
        <v>1408</v>
      </c>
      <c r="BC43587" s="91" t="s">
        <v>46864</v>
      </c>
      <c r="BD43587" s="91"/>
    </row>
    <row r="43588" spans="53:56" ht="15" x14ac:dyDescent="0.25">
      <c r="BA43588" s="90" t="s">
        <v>48302</v>
      </c>
      <c r="BB43588" s="90" t="s">
        <v>1408</v>
      </c>
      <c r="BC43588" s="90" t="s">
        <v>47914</v>
      </c>
      <c r="BD43588" s="90"/>
    </row>
    <row r="43589" spans="53:56" ht="15" x14ac:dyDescent="0.25">
      <c r="BA43589" s="91" t="s">
        <v>48303</v>
      </c>
      <c r="BB43589" s="91" t="s">
        <v>1408</v>
      </c>
      <c r="BC43589" s="91" t="s">
        <v>48113</v>
      </c>
      <c r="BD43589" s="91"/>
    </row>
    <row r="43590" spans="53:56" ht="15" x14ac:dyDescent="0.25">
      <c r="BA43590" s="90" t="s">
        <v>48304</v>
      </c>
      <c r="BB43590" s="90" t="s">
        <v>1408</v>
      </c>
      <c r="BC43590" s="90" t="s">
        <v>48194</v>
      </c>
      <c r="BD43590" s="90"/>
    </row>
    <row r="43591" spans="53:56" ht="15" x14ac:dyDescent="0.25">
      <c r="BA43591" s="91" t="s">
        <v>48305</v>
      </c>
      <c r="BB43591" s="91" t="s">
        <v>1408</v>
      </c>
      <c r="BC43591" s="91" t="s">
        <v>48194</v>
      </c>
      <c r="BD43591" s="91"/>
    </row>
    <row r="43592" spans="53:56" ht="15" x14ac:dyDescent="0.25">
      <c r="BA43592" s="90" t="s">
        <v>48306</v>
      </c>
      <c r="BB43592" s="90" t="s">
        <v>1408</v>
      </c>
      <c r="BC43592" s="90" t="s">
        <v>47926</v>
      </c>
      <c r="BD43592" s="90"/>
    </row>
    <row r="43593" spans="53:56" ht="15" x14ac:dyDescent="0.25">
      <c r="BA43593" s="91" t="s">
        <v>48307</v>
      </c>
      <c r="BB43593" s="91" t="s">
        <v>1408</v>
      </c>
      <c r="BC43593" s="91" t="s">
        <v>47926</v>
      </c>
      <c r="BD43593" s="91"/>
    </row>
    <row r="43594" spans="53:56" ht="15" x14ac:dyDescent="0.25">
      <c r="BA43594" s="90" t="s">
        <v>48308</v>
      </c>
      <c r="BB43594" s="90" t="s">
        <v>1408</v>
      </c>
      <c r="BC43594" s="90" t="s">
        <v>47926</v>
      </c>
      <c r="BD43594" s="90"/>
    </row>
    <row r="43595" spans="53:56" ht="15" x14ac:dyDescent="0.25">
      <c r="BA43595" s="91" t="s">
        <v>48309</v>
      </c>
      <c r="BB43595" s="91" t="s">
        <v>1408</v>
      </c>
      <c r="BC43595" s="91" t="s">
        <v>47926</v>
      </c>
      <c r="BD43595" s="91"/>
    </row>
    <row r="43596" spans="53:56" ht="15" x14ac:dyDescent="0.25">
      <c r="BA43596" s="90" t="s">
        <v>48310</v>
      </c>
      <c r="BB43596" s="90" t="s">
        <v>1408</v>
      </c>
      <c r="BC43596" s="90" t="s">
        <v>47926</v>
      </c>
      <c r="BD43596" s="90"/>
    </row>
    <row r="43597" spans="53:56" ht="15" x14ac:dyDescent="0.25">
      <c r="BA43597" s="90" t="s">
        <v>48311</v>
      </c>
      <c r="BB43597" s="90" t="s">
        <v>1408</v>
      </c>
      <c r="BC43597" s="90" t="s">
        <v>47926</v>
      </c>
      <c r="BD43597" s="90"/>
    </row>
    <row r="43598" spans="53:56" ht="15" x14ac:dyDescent="0.25">
      <c r="BA43598" s="91" t="s">
        <v>48312</v>
      </c>
      <c r="BB43598" s="91" t="s">
        <v>1408</v>
      </c>
      <c r="BC43598" s="91" t="s">
        <v>47926</v>
      </c>
      <c r="BD43598" s="91"/>
    </row>
    <row r="43599" spans="53:56" ht="15" x14ac:dyDescent="0.25">
      <c r="BA43599" s="90" t="s">
        <v>48313</v>
      </c>
      <c r="BB43599" s="90" t="s">
        <v>1408</v>
      </c>
      <c r="BC43599" s="90" t="s">
        <v>47939</v>
      </c>
      <c r="BD43599" s="90"/>
    </row>
    <row r="43600" spans="53:56" ht="15" x14ac:dyDescent="0.25">
      <c r="BA43600" s="91" t="s">
        <v>48314</v>
      </c>
      <c r="BB43600" s="91" t="s">
        <v>1408</v>
      </c>
      <c r="BC43600" s="91" t="s">
        <v>47939</v>
      </c>
      <c r="BD43600" s="91"/>
    </row>
    <row r="43601" spans="53:56" ht="15" x14ac:dyDescent="0.25">
      <c r="BA43601" s="90" t="s">
        <v>48315</v>
      </c>
      <c r="BB43601" s="90" t="s">
        <v>1408</v>
      </c>
      <c r="BC43601" s="90" t="s">
        <v>47939</v>
      </c>
      <c r="BD43601" s="90"/>
    </row>
    <row r="43602" spans="53:56" ht="15" x14ac:dyDescent="0.25">
      <c r="BA43602" s="90" t="s">
        <v>48316</v>
      </c>
      <c r="BB43602" s="90" t="s">
        <v>1408</v>
      </c>
      <c r="BC43602" s="90" t="s">
        <v>47939</v>
      </c>
      <c r="BD43602" s="90"/>
    </row>
    <row r="43603" spans="53:56" ht="15" x14ac:dyDescent="0.25">
      <c r="BA43603" s="91" t="s">
        <v>48317</v>
      </c>
      <c r="BB43603" s="91" t="s">
        <v>1408</v>
      </c>
      <c r="BC43603" s="91" t="s">
        <v>47939</v>
      </c>
      <c r="BD43603" s="91"/>
    </row>
    <row r="43604" spans="53:56" ht="15" x14ac:dyDescent="0.25">
      <c r="BA43604" s="90" t="s">
        <v>48318</v>
      </c>
      <c r="BB43604" s="90" t="s">
        <v>1408</v>
      </c>
      <c r="BC43604" s="90" t="s">
        <v>47939</v>
      </c>
      <c r="BD43604" s="90"/>
    </row>
    <row r="43605" spans="53:56" ht="15" x14ac:dyDescent="0.25">
      <c r="BA43605" s="91" t="s">
        <v>48319</v>
      </c>
      <c r="BB43605" s="91" t="s">
        <v>1408</v>
      </c>
      <c r="BC43605" s="91" t="s">
        <v>47939</v>
      </c>
      <c r="BD43605" s="91"/>
    </row>
    <row r="43606" spans="53:56" ht="15" x14ac:dyDescent="0.25">
      <c r="BA43606" s="90" t="s">
        <v>48320</v>
      </c>
      <c r="BB43606" s="90" t="s">
        <v>1408</v>
      </c>
      <c r="BC43606" s="90" t="s">
        <v>47939</v>
      </c>
      <c r="BD43606" s="90"/>
    </row>
    <row r="43607" spans="53:56" ht="15" x14ac:dyDescent="0.25">
      <c r="BA43607" s="90" t="s">
        <v>48321</v>
      </c>
      <c r="BB43607" s="90" t="s">
        <v>1408</v>
      </c>
      <c r="BC43607" s="90" t="s">
        <v>47939</v>
      </c>
      <c r="BD43607" s="90"/>
    </row>
    <row r="43608" spans="53:56" ht="15" x14ac:dyDescent="0.25">
      <c r="BA43608" s="91" t="s">
        <v>48322</v>
      </c>
      <c r="BB43608" s="91" t="s">
        <v>1408</v>
      </c>
      <c r="BC43608" s="91" t="s">
        <v>37934</v>
      </c>
      <c r="BD43608" s="91"/>
    </row>
    <row r="43609" spans="53:56" ht="15" x14ac:dyDescent="0.25">
      <c r="BA43609" s="90" t="s">
        <v>48323</v>
      </c>
      <c r="BB43609" s="90" t="s">
        <v>1408</v>
      </c>
      <c r="BC43609" s="90" t="s">
        <v>37934</v>
      </c>
      <c r="BD43609" s="90"/>
    </row>
    <row r="43610" spans="53:56" ht="15" x14ac:dyDescent="0.25">
      <c r="BA43610" s="91" t="s">
        <v>48324</v>
      </c>
      <c r="BB43610" s="91" t="s">
        <v>1408</v>
      </c>
      <c r="BC43610" s="91" t="s">
        <v>37934</v>
      </c>
      <c r="BD43610" s="91"/>
    </row>
    <row r="43611" spans="53:56" ht="15" x14ac:dyDescent="0.25">
      <c r="BA43611" s="91" t="s">
        <v>48325</v>
      </c>
      <c r="BB43611" s="91" t="s">
        <v>1408</v>
      </c>
      <c r="BC43611" s="91" t="s">
        <v>47140</v>
      </c>
      <c r="BD43611" s="91"/>
    </row>
    <row r="43612" spans="53:56" ht="15" x14ac:dyDescent="0.25">
      <c r="BA43612" s="90" t="s">
        <v>48326</v>
      </c>
      <c r="BB43612" s="90" t="s">
        <v>1408</v>
      </c>
      <c r="BC43612" s="90" t="s">
        <v>47140</v>
      </c>
      <c r="BD43612" s="90"/>
    </row>
    <row r="43613" spans="53:56" ht="15" x14ac:dyDescent="0.25">
      <c r="BA43613" s="91" t="s">
        <v>48327</v>
      </c>
      <c r="BB43613" s="91" t="s">
        <v>1408</v>
      </c>
      <c r="BC43613" s="91" t="s">
        <v>47140</v>
      </c>
      <c r="BD43613" s="91"/>
    </row>
    <row r="43614" spans="53:56" ht="15" x14ac:dyDescent="0.25">
      <c r="BA43614" s="90" t="s">
        <v>48328</v>
      </c>
      <c r="BB43614" s="90" t="s">
        <v>1408</v>
      </c>
      <c r="BC43614" s="90" t="s">
        <v>47140</v>
      </c>
      <c r="BD43614" s="90"/>
    </row>
    <row r="43615" spans="53:56" ht="15" x14ac:dyDescent="0.25">
      <c r="BA43615" s="90" t="s">
        <v>48329</v>
      </c>
      <c r="BB43615" s="90" t="s">
        <v>1408</v>
      </c>
      <c r="BC43615" s="90" t="s">
        <v>47140</v>
      </c>
      <c r="BD43615" s="90"/>
    </row>
    <row r="43616" spans="53:56" ht="15" x14ac:dyDescent="0.25">
      <c r="BA43616" s="91" t="s">
        <v>48330</v>
      </c>
      <c r="BB43616" s="91" t="s">
        <v>1408</v>
      </c>
      <c r="BC43616" s="91" t="s">
        <v>47140</v>
      </c>
      <c r="BD43616" s="91"/>
    </row>
    <row r="43617" spans="53:56" ht="15" x14ac:dyDescent="0.25">
      <c r="BA43617" s="90" t="s">
        <v>48331</v>
      </c>
      <c r="BB43617" s="90" t="s">
        <v>1408</v>
      </c>
      <c r="BC43617" s="90" t="s">
        <v>47140</v>
      </c>
      <c r="BD43617" s="90"/>
    </row>
    <row r="43618" spans="53:56" ht="15" x14ac:dyDescent="0.25">
      <c r="BA43618" s="91" t="s">
        <v>48332</v>
      </c>
      <c r="BB43618" s="91" t="s">
        <v>1408</v>
      </c>
      <c r="BC43618" s="91" t="s">
        <v>47140</v>
      </c>
      <c r="BD43618" s="91"/>
    </row>
    <row r="43619" spans="53:56" ht="15" x14ac:dyDescent="0.25">
      <c r="BA43619" s="91" t="s">
        <v>48333</v>
      </c>
      <c r="BB43619" s="91" t="s">
        <v>1408</v>
      </c>
      <c r="BC43619" s="91" t="s">
        <v>47140</v>
      </c>
      <c r="BD43619" s="91"/>
    </row>
    <row r="43620" spans="53:56" ht="15" x14ac:dyDescent="0.25">
      <c r="BA43620" s="90" t="s">
        <v>48334</v>
      </c>
      <c r="BB43620" s="90" t="s">
        <v>1408</v>
      </c>
      <c r="BC43620" s="90" t="s">
        <v>47140</v>
      </c>
      <c r="BD43620" s="90"/>
    </row>
    <row r="43621" spans="53:56" ht="15" x14ac:dyDescent="0.25">
      <c r="BA43621" s="91" t="s">
        <v>48335</v>
      </c>
      <c r="BB43621" s="91" t="s">
        <v>1408</v>
      </c>
      <c r="BC43621" s="91" t="s">
        <v>47140</v>
      </c>
      <c r="BD43621" s="91"/>
    </row>
    <row r="43622" spans="53:56" ht="15" x14ac:dyDescent="0.25">
      <c r="BA43622" s="90" t="s">
        <v>48336</v>
      </c>
      <c r="BB43622" s="90" t="s">
        <v>1408</v>
      </c>
      <c r="BC43622" s="90" t="s">
        <v>47140</v>
      </c>
      <c r="BD43622" s="90"/>
    </row>
    <row r="43623" spans="53:56" ht="15" x14ac:dyDescent="0.25">
      <c r="BA43623" s="91" t="s">
        <v>48337</v>
      </c>
      <c r="BB43623" s="91" t="s">
        <v>1408</v>
      </c>
      <c r="BC43623" s="91" t="s">
        <v>47140</v>
      </c>
      <c r="BD43623" s="91"/>
    </row>
    <row r="43624" spans="53:56" ht="15" x14ac:dyDescent="0.25">
      <c r="BA43624" s="90" t="s">
        <v>48338</v>
      </c>
      <c r="BB43624" s="90" t="s">
        <v>1408</v>
      </c>
      <c r="BC43624" s="90" t="s">
        <v>47140</v>
      </c>
      <c r="BD43624" s="90"/>
    </row>
    <row r="43625" spans="53:56" ht="15" x14ac:dyDescent="0.25">
      <c r="BA43625" s="90" t="s">
        <v>48339</v>
      </c>
      <c r="BB43625" s="90" t="s">
        <v>1408</v>
      </c>
      <c r="BC43625" s="90" t="s">
        <v>47140</v>
      </c>
      <c r="BD43625" s="90"/>
    </row>
    <row r="43626" spans="53:56" ht="15" x14ac:dyDescent="0.25">
      <c r="BA43626" s="91" t="s">
        <v>48340</v>
      </c>
      <c r="BB43626" s="91" t="s">
        <v>1408</v>
      </c>
      <c r="BC43626" s="91" t="s">
        <v>47140</v>
      </c>
      <c r="BD43626" s="91"/>
    </row>
    <row r="43627" spans="53:56" ht="15" x14ac:dyDescent="0.25">
      <c r="BA43627" s="90" t="s">
        <v>48341</v>
      </c>
      <c r="BB43627" s="90" t="s">
        <v>1408</v>
      </c>
      <c r="BC43627" s="90" t="s">
        <v>47140</v>
      </c>
      <c r="BD43627" s="90"/>
    </row>
    <row r="43628" spans="53:56" ht="15" x14ac:dyDescent="0.25">
      <c r="BA43628" s="91" t="s">
        <v>48342</v>
      </c>
      <c r="BB43628" s="91" t="s">
        <v>1408</v>
      </c>
      <c r="BC43628" s="91" t="s">
        <v>47140</v>
      </c>
      <c r="BD43628" s="91"/>
    </row>
    <row r="43629" spans="53:56" ht="15" x14ac:dyDescent="0.25">
      <c r="BA43629" s="91" t="s">
        <v>48343</v>
      </c>
      <c r="BB43629" s="91" t="s">
        <v>1408</v>
      </c>
      <c r="BC43629" s="91" t="s">
        <v>47140</v>
      </c>
      <c r="BD43629" s="91"/>
    </row>
    <row r="43630" spans="53:56" ht="15" x14ac:dyDescent="0.25">
      <c r="BA43630" s="90" t="s">
        <v>48344</v>
      </c>
      <c r="BB43630" s="90" t="s">
        <v>1408</v>
      </c>
      <c r="BC43630" s="90" t="s">
        <v>47140</v>
      </c>
      <c r="BD43630" s="90"/>
    </row>
    <row r="43631" spans="53:56" ht="15" x14ac:dyDescent="0.25">
      <c r="BA43631" s="91" t="s">
        <v>48345</v>
      </c>
      <c r="BB43631" s="91" t="s">
        <v>1408</v>
      </c>
      <c r="BC43631" s="91" t="s">
        <v>47140</v>
      </c>
      <c r="BD43631" s="91"/>
    </row>
    <row r="43632" spans="53:56" ht="15" x14ac:dyDescent="0.25">
      <c r="BA43632" s="90" t="s">
        <v>48346</v>
      </c>
      <c r="BB43632" s="90" t="s">
        <v>1408</v>
      </c>
      <c r="BC43632" s="90" t="s">
        <v>47140</v>
      </c>
      <c r="BD43632" s="90"/>
    </row>
    <row r="43633" spans="53:56" ht="15" x14ac:dyDescent="0.25">
      <c r="BA43633" s="91" t="s">
        <v>48347</v>
      </c>
      <c r="BB43633" s="91" t="s">
        <v>1408</v>
      </c>
      <c r="BC43633" s="91" t="s">
        <v>47140</v>
      </c>
      <c r="BD43633" s="91"/>
    </row>
    <row r="43634" spans="53:56" ht="15" x14ac:dyDescent="0.25">
      <c r="BA43634" s="90" t="s">
        <v>48348</v>
      </c>
      <c r="BB43634" s="90" t="s">
        <v>1408</v>
      </c>
      <c r="BC43634" s="90" t="s">
        <v>47140</v>
      </c>
      <c r="BD43634" s="90"/>
    </row>
    <row r="43635" spans="53:56" ht="15" x14ac:dyDescent="0.25">
      <c r="BA43635" s="90" t="s">
        <v>48349</v>
      </c>
      <c r="BB43635" s="90" t="s">
        <v>1408</v>
      </c>
      <c r="BC43635" s="90" t="s">
        <v>47140</v>
      </c>
      <c r="BD43635" s="90"/>
    </row>
    <row r="43636" spans="53:56" ht="15" x14ac:dyDescent="0.25">
      <c r="BA43636" s="91" t="s">
        <v>48350</v>
      </c>
      <c r="BB43636" s="91" t="s">
        <v>1408</v>
      </c>
      <c r="BC43636" s="91" t="s">
        <v>47140</v>
      </c>
      <c r="BD43636" s="91"/>
    </row>
    <row r="43637" spans="53:56" ht="15" x14ac:dyDescent="0.25">
      <c r="BA43637" s="90" t="s">
        <v>48351</v>
      </c>
      <c r="BB43637" s="90" t="s">
        <v>1408</v>
      </c>
      <c r="BC43637" s="90" t="s">
        <v>47140</v>
      </c>
      <c r="BD43637" s="90"/>
    </row>
    <row r="43638" spans="53:56" ht="15" x14ac:dyDescent="0.25">
      <c r="BA43638" s="91" t="s">
        <v>48352</v>
      </c>
      <c r="BB43638" s="91" t="s">
        <v>1408</v>
      </c>
      <c r="BC43638" s="91" t="s">
        <v>47140</v>
      </c>
      <c r="BD43638" s="91"/>
    </row>
    <row r="43639" spans="53:56" ht="15" x14ac:dyDescent="0.25">
      <c r="BA43639" s="91" t="s">
        <v>48353</v>
      </c>
      <c r="BB43639" s="91" t="s">
        <v>1408</v>
      </c>
      <c r="BC43639" s="91" t="s">
        <v>47140</v>
      </c>
      <c r="BD43639" s="91"/>
    </row>
    <row r="43640" spans="53:56" ht="15" x14ac:dyDescent="0.25">
      <c r="BA43640" s="90" t="s">
        <v>48354</v>
      </c>
      <c r="BB43640" s="90" t="s">
        <v>1408</v>
      </c>
      <c r="BC43640" s="90" t="s">
        <v>47140</v>
      </c>
      <c r="BD43640" s="90"/>
    </row>
    <row r="43641" spans="53:56" ht="15" x14ac:dyDescent="0.25">
      <c r="BA43641" s="90" t="s">
        <v>48355</v>
      </c>
      <c r="BB43641" s="90" t="s">
        <v>1408</v>
      </c>
      <c r="BC43641" s="90" t="s">
        <v>47140</v>
      </c>
      <c r="BD43641" s="90"/>
    </row>
    <row r="43642" spans="53:56" ht="15" x14ac:dyDescent="0.25">
      <c r="BA43642" s="91" t="s">
        <v>48356</v>
      </c>
      <c r="BB43642" s="91" t="s">
        <v>1408</v>
      </c>
      <c r="BC43642" s="91" t="s">
        <v>47140</v>
      </c>
      <c r="BD43642" s="91"/>
    </row>
    <row r="43643" spans="53:56" ht="15" x14ac:dyDescent="0.25">
      <c r="BA43643" s="90" t="s">
        <v>48357</v>
      </c>
      <c r="BB43643" s="90" t="s">
        <v>1408</v>
      </c>
      <c r="BC43643" s="90" t="s">
        <v>47140</v>
      </c>
      <c r="BD43643" s="90"/>
    </row>
    <row r="43644" spans="53:56" ht="15" x14ac:dyDescent="0.25">
      <c r="BA43644" s="90" t="s">
        <v>48358</v>
      </c>
      <c r="BB43644" s="90" t="s">
        <v>1408</v>
      </c>
      <c r="BC43644" s="90" t="s">
        <v>47140</v>
      </c>
      <c r="BD43644" s="90"/>
    </row>
    <row r="43645" spans="53:56" ht="15" x14ac:dyDescent="0.25">
      <c r="BA43645" s="91" t="s">
        <v>48359</v>
      </c>
      <c r="BB43645" s="91" t="s">
        <v>1408</v>
      </c>
      <c r="BC43645" s="91" t="s">
        <v>47140</v>
      </c>
      <c r="BD43645" s="91"/>
    </row>
    <row r="43646" spans="53:56" ht="15" x14ac:dyDescent="0.25">
      <c r="BA43646" s="90" t="s">
        <v>48360</v>
      </c>
      <c r="BB43646" s="90" t="s">
        <v>1408</v>
      </c>
      <c r="BC43646" s="90" t="s">
        <v>47140</v>
      </c>
      <c r="BD43646" s="90"/>
    </row>
    <row r="43647" spans="53:56" ht="15" x14ac:dyDescent="0.25">
      <c r="BA43647" s="91" t="s">
        <v>48361</v>
      </c>
      <c r="BB43647" s="91" t="s">
        <v>1408</v>
      </c>
      <c r="BC43647" s="91" t="s">
        <v>47140</v>
      </c>
      <c r="BD43647" s="91"/>
    </row>
    <row r="43648" spans="53:56" ht="15" x14ac:dyDescent="0.25">
      <c r="BA43648" s="90" t="s">
        <v>48362</v>
      </c>
      <c r="BB43648" s="90" t="s">
        <v>1408</v>
      </c>
      <c r="BC43648" s="90" t="s">
        <v>47140</v>
      </c>
      <c r="BD43648" s="90"/>
    </row>
    <row r="43649" spans="53:56" ht="15" x14ac:dyDescent="0.25">
      <c r="BA43649" s="91" t="s">
        <v>48363</v>
      </c>
      <c r="BB43649" s="91" t="s">
        <v>1408</v>
      </c>
      <c r="BC43649" s="91" t="s">
        <v>47140</v>
      </c>
      <c r="BD43649" s="91"/>
    </row>
    <row r="43650" spans="53:56" ht="15" x14ac:dyDescent="0.25">
      <c r="BA43650" s="91" t="s">
        <v>48364</v>
      </c>
      <c r="BB43650" s="91" t="s">
        <v>1408</v>
      </c>
      <c r="BC43650" s="91" t="s">
        <v>47140</v>
      </c>
      <c r="BD43650" s="91"/>
    </row>
    <row r="43651" spans="53:56" ht="15" x14ac:dyDescent="0.25">
      <c r="BA43651" s="90" t="s">
        <v>48365</v>
      </c>
      <c r="BB43651" s="90" t="s">
        <v>1408</v>
      </c>
      <c r="BC43651" s="90" t="s">
        <v>47140</v>
      </c>
      <c r="BD43651" s="90"/>
    </row>
    <row r="43652" spans="53:56" ht="15" x14ac:dyDescent="0.25">
      <c r="BA43652" s="91" t="s">
        <v>48366</v>
      </c>
      <c r="BB43652" s="91" t="s">
        <v>1408</v>
      </c>
      <c r="BC43652" s="91" t="s">
        <v>47140</v>
      </c>
      <c r="BD43652" s="91"/>
    </row>
    <row r="43653" spans="53:56" ht="15" x14ac:dyDescent="0.25">
      <c r="BA43653" s="90" t="s">
        <v>48367</v>
      </c>
      <c r="BB43653" s="90" t="s">
        <v>1408</v>
      </c>
      <c r="BC43653" s="90" t="s">
        <v>47140</v>
      </c>
      <c r="BD43653" s="90"/>
    </row>
    <row r="43654" spans="53:56" ht="15" x14ac:dyDescent="0.25">
      <c r="BA43654" s="90" t="s">
        <v>48368</v>
      </c>
      <c r="BB43654" s="90" t="s">
        <v>1408</v>
      </c>
      <c r="BC43654" s="90" t="s">
        <v>47140</v>
      </c>
      <c r="BD43654" s="90"/>
    </row>
    <row r="43655" spans="53:56" ht="15" x14ac:dyDescent="0.25">
      <c r="BA43655" s="91" t="s">
        <v>48369</v>
      </c>
      <c r="BB43655" s="91" t="s">
        <v>1408</v>
      </c>
      <c r="BC43655" s="91" t="s">
        <v>47140</v>
      </c>
      <c r="BD43655" s="91"/>
    </row>
    <row r="43656" spans="53:56" ht="15" x14ac:dyDescent="0.25">
      <c r="BA43656" s="90" t="s">
        <v>48370</v>
      </c>
      <c r="BB43656" s="90" t="s">
        <v>1408</v>
      </c>
      <c r="BC43656" s="90" t="s">
        <v>47140</v>
      </c>
      <c r="BD43656" s="90"/>
    </row>
    <row r="43657" spans="53:56" ht="15" x14ac:dyDescent="0.25">
      <c r="BA43657" s="91" t="s">
        <v>48371</v>
      </c>
      <c r="BB43657" s="91" t="s">
        <v>1408</v>
      </c>
      <c r="BC43657" s="91" t="s">
        <v>47140</v>
      </c>
      <c r="BD43657" s="91"/>
    </row>
    <row r="43658" spans="53:56" ht="15" x14ac:dyDescent="0.25">
      <c r="BA43658" s="90" t="s">
        <v>48372</v>
      </c>
      <c r="BB43658" s="90" t="s">
        <v>1408</v>
      </c>
      <c r="BC43658" s="90" t="s">
        <v>47140</v>
      </c>
      <c r="BD43658" s="90"/>
    </row>
    <row r="43659" spans="53:56" ht="15" x14ac:dyDescent="0.25">
      <c r="BA43659" s="91" t="s">
        <v>48373</v>
      </c>
      <c r="BB43659" s="91" t="s">
        <v>1408</v>
      </c>
      <c r="BC43659" s="91" t="s">
        <v>47140</v>
      </c>
      <c r="BD43659" s="91"/>
    </row>
    <row r="43660" spans="53:56" ht="15" x14ac:dyDescent="0.25">
      <c r="BA43660" s="91" t="s">
        <v>48374</v>
      </c>
      <c r="BB43660" s="91" t="s">
        <v>1408</v>
      </c>
      <c r="BC43660" s="91" t="s">
        <v>47140</v>
      </c>
      <c r="BD43660" s="91"/>
    </row>
    <row r="43661" spans="53:56" ht="15" x14ac:dyDescent="0.25">
      <c r="BA43661" s="90" t="s">
        <v>48375</v>
      </c>
      <c r="BB43661" s="90" t="s">
        <v>1408</v>
      </c>
      <c r="BC43661" s="90" t="s">
        <v>47140</v>
      </c>
      <c r="BD43661" s="90"/>
    </row>
    <row r="43662" spans="53:56" ht="15" x14ac:dyDescent="0.25">
      <c r="BA43662" s="91" t="s">
        <v>48376</v>
      </c>
      <c r="BB43662" s="91" t="s">
        <v>1408</v>
      </c>
      <c r="BC43662" s="91" t="s">
        <v>47140</v>
      </c>
      <c r="BD43662" s="91"/>
    </row>
    <row r="43663" spans="53:56" ht="15" x14ac:dyDescent="0.25">
      <c r="BA43663" s="90" t="s">
        <v>48377</v>
      </c>
      <c r="BB43663" s="90" t="s">
        <v>1408</v>
      </c>
      <c r="BC43663" s="90" t="s">
        <v>47140</v>
      </c>
      <c r="BD43663" s="90"/>
    </row>
    <row r="43664" spans="53:56" ht="15" x14ac:dyDescent="0.25">
      <c r="BA43664" s="90" t="s">
        <v>48378</v>
      </c>
      <c r="BB43664" s="90" t="s">
        <v>1408</v>
      </c>
      <c r="BC43664" s="90" t="s">
        <v>47140</v>
      </c>
      <c r="BD43664" s="90"/>
    </row>
    <row r="43665" spans="53:56" ht="15" x14ac:dyDescent="0.25">
      <c r="BA43665" s="91" t="s">
        <v>48379</v>
      </c>
      <c r="BB43665" s="91" t="s">
        <v>1408</v>
      </c>
      <c r="BC43665" s="91" t="s">
        <v>47140</v>
      </c>
      <c r="BD43665" s="91"/>
    </row>
    <row r="43666" spans="53:56" ht="15" x14ac:dyDescent="0.25">
      <c r="BA43666" s="90" t="s">
        <v>48380</v>
      </c>
      <c r="BB43666" s="90" t="s">
        <v>1408</v>
      </c>
      <c r="BC43666" s="90" t="s">
        <v>47140</v>
      </c>
      <c r="BD43666" s="90"/>
    </row>
    <row r="43667" spans="53:56" ht="15" x14ac:dyDescent="0.25">
      <c r="BA43667" s="91" t="s">
        <v>48381</v>
      </c>
      <c r="BB43667" s="91" t="s">
        <v>1408</v>
      </c>
      <c r="BC43667" s="91" t="s">
        <v>47140</v>
      </c>
      <c r="BD43667" s="91"/>
    </row>
    <row r="43668" spans="53:56" ht="15" x14ac:dyDescent="0.25">
      <c r="BA43668" s="91" t="s">
        <v>48382</v>
      </c>
      <c r="BB43668" s="91" t="s">
        <v>1408</v>
      </c>
      <c r="BC43668" s="91" t="s">
        <v>47140</v>
      </c>
      <c r="BD43668" s="91"/>
    </row>
    <row r="43669" spans="53:56" ht="15" x14ac:dyDescent="0.25">
      <c r="BA43669" s="90" t="s">
        <v>48383</v>
      </c>
      <c r="BB43669" s="90" t="s">
        <v>1408</v>
      </c>
      <c r="BC43669" s="90" t="s">
        <v>47140</v>
      </c>
      <c r="BD43669" s="90"/>
    </row>
    <row r="43670" spans="53:56" ht="15" x14ac:dyDescent="0.25">
      <c r="BA43670" s="91" t="s">
        <v>48384</v>
      </c>
      <c r="BB43670" s="91" t="s">
        <v>1408</v>
      </c>
      <c r="BC43670" s="91" t="s">
        <v>47140</v>
      </c>
      <c r="BD43670" s="91"/>
    </row>
    <row r="43671" spans="53:56" ht="15" x14ac:dyDescent="0.25">
      <c r="BA43671" s="90" t="s">
        <v>48385</v>
      </c>
      <c r="BB43671" s="90" t="s">
        <v>1408</v>
      </c>
      <c r="BC43671" s="90" t="s">
        <v>47140</v>
      </c>
      <c r="BD43671" s="90"/>
    </row>
    <row r="43672" spans="53:56" ht="15" x14ac:dyDescent="0.25">
      <c r="BA43672" s="91" t="s">
        <v>48386</v>
      </c>
      <c r="BB43672" s="91" t="s">
        <v>1408</v>
      </c>
      <c r="BC43672" s="91" t="s">
        <v>47140</v>
      </c>
      <c r="BD43672" s="91"/>
    </row>
    <row r="43673" spans="53:56" ht="15" x14ac:dyDescent="0.25">
      <c r="BA43673" s="90" t="s">
        <v>48387</v>
      </c>
      <c r="BB43673" s="90" t="s">
        <v>1408</v>
      </c>
      <c r="BC43673" s="90" t="s">
        <v>47140</v>
      </c>
      <c r="BD43673" s="90"/>
    </row>
    <row r="43674" spans="53:56" ht="15" x14ac:dyDescent="0.25">
      <c r="BA43674" s="91" t="s">
        <v>48388</v>
      </c>
      <c r="BB43674" s="91" t="s">
        <v>1408</v>
      </c>
      <c r="BC43674" s="91" t="s">
        <v>47140</v>
      </c>
      <c r="BD43674" s="91"/>
    </row>
    <row r="43675" spans="53:56" ht="15" x14ac:dyDescent="0.25">
      <c r="BA43675" s="90" t="s">
        <v>48389</v>
      </c>
      <c r="BB43675" s="90" t="s">
        <v>1408</v>
      </c>
      <c r="BC43675" s="90" t="s">
        <v>47140</v>
      </c>
      <c r="BD43675" s="90"/>
    </row>
    <row r="43676" spans="53:56" ht="15" x14ac:dyDescent="0.25">
      <c r="BA43676" s="91" t="s">
        <v>48390</v>
      </c>
      <c r="BB43676" s="91" t="s">
        <v>1408</v>
      </c>
      <c r="BC43676" s="91" t="s">
        <v>47140</v>
      </c>
      <c r="BD43676" s="91"/>
    </row>
    <row r="43677" spans="53:56" ht="15" x14ac:dyDescent="0.25">
      <c r="BA43677" s="90" t="s">
        <v>48391</v>
      </c>
      <c r="BB43677" s="90" t="s">
        <v>1408</v>
      </c>
      <c r="BC43677" s="90" t="s">
        <v>47140</v>
      </c>
      <c r="BD43677" s="90"/>
    </row>
    <row r="43678" spans="53:56" ht="15" x14ac:dyDescent="0.25">
      <c r="BA43678" s="91" t="s">
        <v>48392</v>
      </c>
      <c r="BB43678" s="91" t="s">
        <v>1408</v>
      </c>
      <c r="BC43678" s="91" t="s">
        <v>47140</v>
      </c>
      <c r="BD43678" s="91"/>
    </row>
    <row r="43679" spans="53:56" ht="15" x14ac:dyDescent="0.25">
      <c r="BA43679" s="90" t="s">
        <v>48393</v>
      </c>
      <c r="BB43679" s="90" t="s">
        <v>1408</v>
      </c>
      <c r="BC43679" s="90" t="s">
        <v>47140</v>
      </c>
      <c r="BD43679" s="90"/>
    </row>
    <row r="43680" spans="53:56" ht="15" x14ac:dyDescent="0.25">
      <c r="BA43680" s="91" t="s">
        <v>48394</v>
      </c>
      <c r="BB43680" s="91" t="s">
        <v>1408</v>
      </c>
      <c r="BC43680" s="91" t="s">
        <v>47140</v>
      </c>
      <c r="BD43680" s="91"/>
    </row>
    <row r="43681" spans="53:56" ht="15" x14ac:dyDescent="0.25">
      <c r="BA43681" s="90" t="s">
        <v>48395</v>
      </c>
      <c r="BB43681" s="90" t="s">
        <v>1408</v>
      </c>
      <c r="BC43681" s="90" t="s">
        <v>47140</v>
      </c>
      <c r="BD43681" s="90"/>
    </row>
    <row r="43682" spans="53:56" ht="15" x14ac:dyDescent="0.25">
      <c r="BA43682" s="91" t="s">
        <v>48396</v>
      </c>
      <c r="BB43682" s="91" t="s">
        <v>1408</v>
      </c>
      <c r="BC43682" s="91" t="s">
        <v>47140</v>
      </c>
      <c r="BD43682" s="91"/>
    </row>
    <row r="43683" spans="53:56" ht="15" x14ac:dyDescent="0.25">
      <c r="BA43683" s="90" t="s">
        <v>48397</v>
      </c>
      <c r="BB43683" s="90" t="s">
        <v>1408</v>
      </c>
      <c r="BC43683" s="90" t="s">
        <v>47140</v>
      </c>
      <c r="BD43683" s="90"/>
    </row>
    <row r="43684" spans="53:56" ht="15" x14ac:dyDescent="0.25">
      <c r="BA43684" s="91" t="s">
        <v>48398</v>
      </c>
      <c r="BB43684" s="91" t="s">
        <v>1408</v>
      </c>
      <c r="BC43684" s="91" t="s">
        <v>47140</v>
      </c>
      <c r="BD43684" s="91"/>
    </row>
    <row r="43685" spans="53:56" ht="15" x14ac:dyDescent="0.25">
      <c r="BA43685" s="90" t="s">
        <v>48399</v>
      </c>
      <c r="BB43685" s="90" t="s">
        <v>1408</v>
      </c>
      <c r="BC43685" s="90" t="s">
        <v>47140</v>
      </c>
      <c r="BD43685" s="90"/>
    </row>
    <row r="43686" spans="53:56" ht="15" x14ac:dyDescent="0.25">
      <c r="BA43686" s="91" t="s">
        <v>48400</v>
      </c>
      <c r="BB43686" s="91" t="s">
        <v>1408</v>
      </c>
      <c r="BC43686" s="91" t="s">
        <v>47140</v>
      </c>
      <c r="BD43686" s="91"/>
    </row>
    <row r="43687" spans="53:56" ht="15" x14ac:dyDescent="0.25">
      <c r="BA43687" s="90" t="s">
        <v>48401</v>
      </c>
      <c r="BB43687" s="90" t="s">
        <v>1408</v>
      </c>
      <c r="BC43687" s="90" t="s">
        <v>47140</v>
      </c>
      <c r="BD43687" s="90"/>
    </row>
    <row r="43688" spans="53:56" ht="15" x14ac:dyDescent="0.25">
      <c r="BA43688" s="91" t="s">
        <v>48402</v>
      </c>
      <c r="BB43688" s="91" t="s">
        <v>1408</v>
      </c>
      <c r="BC43688" s="91" t="s">
        <v>47140</v>
      </c>
      <c r="BD43688" s="91"/>
    </row>
    <row r="43689" spans="53:56" ht="15" x14ac:dyDescent="0.25">
      <c r="BA43689" s="90" t="s">
        <v>48403</v>
      </c>
      <c r="BB43689" s="90" t="s">
        <v>1408</v>
      </c>
      <c r="BC43689" s="90" t="s">
        <v>47140</v>
      </c>
      <c r="BD43689" s="90"/>
    </row>
    <row r="43690" spans="53:56" ht="15" x14ac:dyDescent="0.25">
      <c r="BA43690" s="91" t="s">
        <v>48404</v>
      </c>
      <c r="BB43690" s="91" t="s">
        <v>1408</v>
      </c>
      <c r="BC43690" s="91" t="s">
        <v>47140</v>
      </c>
      <c r="BD43690" s="91"/>
    </row>
    <row r="43691" spans="53:56" ht="15" x14ac:dyDescent="0.25">
      <c r="BA43691" s="90" t="s">
        <v>48405</v>
      </c>
      <c r="BB43691" s="90" t="s">
        <v>1408</v>
      </c>
      <c r="BC43691" s="90" t="s">
        <v>47140</v>
      </c>
      <c r="BD43691" s="90"/>
    </row>
    <row r="43692" spans="53:56" ht="15" x14ac:dyDescent="0.25">
      <c r="BA43692" s="91" t="s">
        <v>48406</v>
      </c>
      <c r="BB43692" s="91" t="s">
        <v>1408</v>
      </c>
      <c r="BC43692" s="91" t="s">
        <v>47140</v>
      </c>
      <c r="BD43692" s="91"/>
    </row>
    <row r="43693" spans="53:56" ht="15" x14ac:dyDescent="0.25">
      <c r="BA43693" s="90" t="s">
        <v>48407</v>
      </c>
      <c r="BB43693" s="90" t="s">
        <v>1408</v>
      </c>
      <c r="BC43693" s="90" t="s">
        <v>47140</v>
      </c>
      <c r="BD43693" s="90"/>
    </row>
    <row r="43694" spans="53:56" ht="15" x14ac:dyDescent="0.25">
      <c r="BA43694" s="91" t="s">
        <v>48408</v>
      </c>
      <c r="BB43694" s="91" t="s">
        <v>1408</v>
      </c>
      <c r="BC43694" s="91" t="s">
        <v>47140</v>
      </c>
      <c r="BD43694" s="91"/>
    </row>
    <row r="43695" spans="53:56" ht="15" x14ac:dyDescent="0.25">
      <c r="BA43695" s="90" t="s">
        <v>48409</v>
      </c>
      <c r="BB43695" s="90" t="s">
        <v>1408</v>
      </c>
      <c r="BC43695" s="90" t="s">
        <v>47140</v>
      </c>
      <c r="BD43695" s="90"/>
    </row>
    <row r="43696" spans="53:56" ht="15" x14ac:dyDescent="0.25">
      <c r="BA43696" s="91" t="s">
        <v>48410</v>
      </c>
      <c r="BB43696" s="91" t="s">
        <v>1408</v>
      </c>
      <c r="BC43696" s="91" t="s">
        <v>47140</v>
      </c>
      <c r="BD43696" s="91"/>
    </row>
    <row r="43697" spans="53:56" ht="15" x14ac:dyDescent="0.25">
      <c r="BA43697" s="90" t="s">
        <v>48411</v>
      </c>
      <c r="BB43697" s="90" t="s">
        <v>1408</v>
      </c>
      <c r="BC43697" s="90" t="s">
        <v>47140</v>
      </c>
      <c r="BD43697" s="90"/>
    </row>
    <row r="43698" spans="53:56" ht="15" x14ac:dyDescent="0.25">
      <c r="BA43698" s="91" t="s">
        <v>48412</v>
      </c>
      <c r="BB43698" s="91" t="s">
        <v>1408</v>
      </c>
      <c r="BC43698" s="91" t="s">
        <v>47140</v>
      </c>
      <c r="BD43698" s="91"/>
    </row>
    <row r="43699" spans="53:56" ht="15" x14ac:dyDescent="0.25">
      <c r="BA43699" s="90" t="s">
        <v>48413</v>
      </c>
      <c r="BB43699" s="90" t="s">
        <v>1408</v>
      </c>
      <c r="BC43699" s="90" t="s">
        <v>47140</v>
      </c>
      <c r="BD43699" s="90"/>
    </row>
    <row r="43700" spans="53:56" ht="15" x14ac:dyDescent="0.25">
      <c r="BA43700" s="91" t="s">
        <v>48414</v>
      </c>
      <c r="BB43700" s="91" t="s">
        <v>1408</v>
      </c>
      <c r="BC43700" s="91" t="s">
        <v>47140</v>
      </c>
      <c r="BD43700" s="91"/>
    </row>
    <row r="43701" spans="53:56" ht="15" x14ac:dyDescent="0.25">
      <c r="BA43701" s="90" t="s">
        <v>48415</v>
      </c>
      <c r="BB43701" s="90" t="s">
        <v>1408</v>
      </c>
      <c r="BC43701" s="90" t="s">
        <v>47140</v>
      </c>
      <c r="BD43701" s="90"/>
    </row>
    <row r="43702" spans="53:56" ht="15" x14ac:dyDescent="0.25">
      <c r="BA43702" s="91" t="s">
        <v>48416</v>
      </c>
      <c r="BB43702" s="91" t="s">
        <v>1408</v>
      </c>
      <c r="BC43702" s="91" t="s">
        <v>47140</v>
      </c>
      <c r="BD43702" s="91"/>
    </row>
    <row r="43703" spans="53:56" ht="15" x14ac:dyDescent="0.25">
      <c r="BA43703" s="90" t="s">
        <v>48417</v>
      </c>
      <c r="BB43703" s="90" t="s">
        <v>1408</v>
      </c>
      <c r="BC43703" s="90" t="s">
        <v>47140</v>
      </c>
      <c r="BD43703" s="90"/>
    </row>
    <row r="43704" spans="53:56" ht="15" x14ac:dyDescent="0.25">
      <c r="BA43704" s="91" t="s">
        <v>48418</v>
      </c>
      <c r="BB43704" s="91" t="s">
        <v>1408</v>
      </c>
      <c r="BC43704" s="91" t="s">
        <v>47140</v>
      </c>
      <c r="BD43704" s="91"/>
    </row>
    <row r="43705" spans="53:56" ht="15" x14ac:dyDescent="0.25">
      <c r="BA43705" s="90" t="s">
        <v>48419</v>
      </c>
      <c r="BB43705" s="90" t="s">
        <v>1408</v>
      </c>
      <c r="BC43705" s="90" t="s">
        <v>47140</v>
      </c>
      <c r="BD43705" s="90"/>
    </row>
    <row r="43706" spans="53:56" ht="15" x14ac:dyDescent="0.25">
      <c r="BA43706" s="91" t="s">
        <v>48420</v>
      </c>
      <c r="BB43706" s="91" t="s">
        <v>1408</v>
      </c>
      <c r="BC43706" s="91" t="s">
        <v>47140</v>
      </c>
      <c r="BD43706" s="91"/>
    </row>
    <row r="43707" spans="53:56" ht="15" x14ac:dyDescent="0.25">
      <c r="BA43707" s="90" t="s">
        <v>48421</v>
      </c>
      <c r="BB43707" s="90" t="s">
        <v>1408</v>
      </c>
      <c r="BC43707" s="90" t="s">
        <v>47140</v>
      </c>
      <c r="BD43707" s="90"/>
    </row>
    <row r="43708" spans="53:56" ht="15" x14ac:dyDescent="0.25">
      <c r="BA43708" s="91" t="s">
        <v>48422</v>
      </c>
      <c r="BB43708" s="91" t="s">
        <v>1408</v>
      </c>
      <c r="BC43708" s="91" t="s">
        <v>47140</v>
      </c>
      <c r="BD43708" s="91"/>
    </row>
    <row r="43709" spans="53:56" ht="15" x14ac:dyDescent="0.25">
      <c r="BA43709" s="90" t="s">
        <v>48423</v>
      </c>
      <c r="BB43709" s="90" t="s">
        <v>1408</v>
      </c>
      <c r="BC43709" s="90" t="s">
        <v>47140</v>
      </c>
      <c r="BD43709" s="90"/>
    </row>
    <row r="43710" spans="53:56" ht="15" x14ac:dyDescent="0.25">
      <c r="BA43710" s="91" t="s">
        <v>48424</v>
      </c>
      <c r="BB43710" s="91" t="s">
        <v>1408</v>
      </c>
      <c r="BC43710" s="91" t="s">
        <v>47140</v>
      </c>
      <c r="BD43710" s="91"/>
    </row>
    <row r="43711" spans="53:56" ht="15" x14ac:dyDescent="0.25">
      <c r="BA43711" s="90" t="s">
        <v>48425</v>
      </c>
      <c r="BB43711" s="90" t="s">
        <v>1408</v>
      </c>
      <c r="BC43711" s="90" t="s">
        <v>47140</v>
      </c>
      <c r="BD43711" s="90"/>
    </row>
    <row r="43712" spans="53:56" ht="15" x14ac:dyDescent="0.25">
      <c r="BA43712" s="90" t="s">
        <v>48426</v>
      </c>
      <c r="BB43712" s="90" t="s">
        <v>1408</v>
      </c>
      <c r="BC43712" s="90" t="s">
        <v>47140</v>
      </c>
      <c r="BD43712" s="90"/>
    </row>
    <row r="43713" spans="53:56" ht="15" x14ac:dyDescent="0.25">
      <c r="BA43713" s="91" t="s">
        <v>48427</v>
      </c>
      <c r="BB43713" s="91" t="s">
        <v>1408</v>
      </c>
      <c r="BC43713" s="91" t="s">
        <v>47140</v>
      </c>
      <c r="BD43713" s="91"/>
    </row>
    <row r="43714" spans="53:56" ht="15" x14ac:dyDescent="0.25">
      <c r="BA43714" s="90" t="s">
        <v>48428</v>
      </c>
      <c r="BB43714" s="90" t="s">
        <v>1408</v>
      </c>
      <c r="BC43714" s="90" t="s">
        <v>47140</v>
      </c>
      <c r="BD43714" s="90"/>
    </row>
    <row r="43715" spans="53:56" ht="15" x14ac:dyDescent="0.25">
      <c r="BA43715" s="91" t="s">
        <v>48429</v>
      </c>
      <c r="BB43715" s="91" t="s">
        <v>1408</v>
      </c>
      <c r="BC43715" s="91" t="s">
        <v>47140</v>
      </c>
      <c r="BD43715" s="91"/>
    </row>
    <row r="43716" spans="53:56" ht="15" x14ac:dyDescent="0.25">
      <c r="BA43716" s="90" t="s">
        <v>48430</v>
      </c>
      <c r="BB43716" s="90" t="s">
        <v>1408</v>
      </c>
      <c r="BC43716" s="90" t="s">
        <v>47140</v>
      </c>
      <c r="BD43716" s="90"/>
    </row>
    <row r="43717" spans="53:56" ht="15" x14ac:dyDescent="0.25">
      <c r="BA43717" s="91" t="s">
        <v>48431</v>
      </c>
      <c r="BB43717" s="91" t="s">
        <v>1408</v>
      </c>
      <c r="BC43717" s="91" t="s">
        <v>47140</v>
      </c>
      <c r="BD43717" s="91"/>
    </row>
    <row r="43718" spans="53:56" ht="15" x14ac:dyDescent="0.25">
      <c r="BA43718" s="91" t="s">
        <v>48432</v>
      </c>
      <c r="BB43718" s="91" t="s">
        <v>1408</v>
      </c>
      <c r="BC43718" s="91" t="s">
        <v>47140</v>
      </c>
      <c r="BD43718" s="91"/>
    </row>
    <row r="43719" spans="53:56" ht="15" x14ac:dyDescent="0.25">
      <c r="BA43719" s="90" t="s">
        <v>48433</v>
      </c>
      <c r="BB43719" s="90" t="s">
        <v>1408</v>
      </c>
      <c r="BC43719" s="90" t="s">
        <v>47140</v>
      </c>
      <c r="BD43719" s="90"/>
    </row>
    <row r="43720" spans="53:56" ht="15" x14ac:dyDescent="0.25">
      <c r="BA43720" s="91" t="s">
        <v>48434</v>
      </c>
      <c r="BB43720" s="91" t="s">
        <v>1408</v>
      </c>
      <c r="BC43720" s="91" t="s">
        <v>47140</v>
      </c>
      <c r="BD43720" s="91"/>
    </row>
    <row r="43721" spans="53:56" ht="15" x14ac:dyDescent="0.25">
      <c r="BA43721" s="90" t="s">
        <v>48435</v>
      </c>
      <c r="BB43721" s="90" t="s">
        <v>1408</v>
      </c>
      <c r="BC43721" s="90" t="s">
        <v>47140</v>
      </c>
      <c r="BD43721" s="90"/>
    </row>
    <row r="43722" spans="53:56" ht="15" x14ac:dyDescent="0.25">
      <c r="BA43722" s="90" t="s">
        <v>48436</v>
      </c>
      <c r="BB43722" s="90" t="s">
        <v>1408</v>
      </c>
      <c r="BC43722" s="90" t="s">
        <v>47140</v>
      </c>
      <c r="BD43722" s="90"/>
    </row>
    <row r="43723" spans="53:56" ht="15" x14ac:dyDescent="0.25">
      <c r="BA43723" s="91" t="s">
        <v>48437</v>
      </c>
      <c r="BB43723" s="91" t="s">
        <v>1408</v>
      </c>
      <c r="BC43723" s="91" t="s">
        <v>47140</v>
      </c>
      <c r="BD43723" s="91"/>
    </row>
    <row r="43724" spans="53:56" ht="15" x14ac:dyDescent="0.25">
      <c r="BA43724" s="90" t="s">
        <v>48438</v>
      </c>
      <c r="BB43724" s="90" t="s">
        <v>1408</v>
      </c>
      <c r="BC43724" s="90" t="s">
        <v>47140</v>
      </c>
      <c r="BD43724" s="90"/>
    </row>
    <row r="43725" spans="53:56" ht="15" x14ac:dyDescent="0.25">
      <c r="BA43725" s="91" t="s">
        <v>48439</v>
      </c>
      <c r="BB43725" s="91" t="s">
        <v>1408</v>
      </c>
      <c r="BC43725" s="91" t="s">
        <v>47140</v>
      </c>
      <c r="BD43725" s="91"/>
    </row>
    <row r="43726" spans="53:56" ht="15" x14ac:dyDescent="0.25">
      <c r="BA43726" s="91" t="s">
        <v>48440</v>
      </c>
      <c r="BB43726" s="91" t="s">
        <v>1408</v>
      </c>
      <c r="BC43726" s="91" t="s">
        <v>47140</v>
      </c>
      <c r="BD43726" s="91"/>
    </row>
    <row r="43727" spans="53:56" ht="15" x14ac:dyDescent="0.25">
      <c r="BA43727" s="90" t="s">
        <v>48441</v>
      </c>
      <c r="BB43727" s="90" t="s">
        <v>1408</v>
      </c>
      <c r="BC43727" s="90" t="s">
        <v>47140</v>
      </c>
      <c r="BD43727" s="90"/>
    </row>
    <row r="43728" spans="53:56" ht="15" x14ac:dyDescent="0.25">
      <c r="BA43728" s="91" t="s">
        <v>48442</v>
      </c>
      <c r="BB43728" s="91" t="s">
        <v>1408</v>
      </c>
      <c r="BC43728" s="91" t="s">
        <v>47140</v>
      </c>
      <c r="BD43728" s="91"/>
    </row>
    <row r="43729" spans="53:56" ht="15" x14ac:dyDescent="0.25">
      <c r="BA43729" s="90" t="s">
        <v>48443</v>
      </c>
      <c r="BB43729" s="90" t="s">
        <v>1408</v>
      </c>
      <c r="BC43729" s="90" t="s">
        <v>47140</v>
      </c>
      <c r="BD43729" s="90"/>
    </row>
    <row r="43730" spans="53:56" ht="15" x14ac:dyDescent="0.25">
      <c r="BA43730" s="91" t="s">
        <v>48444</v>
      </c>
      <c r="BB43730" s="91" t="s">
        <v>1408</v>
      </c>
      <c r="BC43730" s="91" t="s">
        <v>47140</v>
      </c>
      <c r="BD43730" s="91"/>
    </row>
    <row r="43731" spans="53:56" ht="15" x14ac:dyDescent="0.25">
      <c r="BA43731" s="90" t="s">
        <v>48445</v>
      </c>
      <c r="BB43731" s="90" t="s">
        <v>1408</v>
      </c>
      <c r="BC43731" s="90" t="s">
        <v>47140</v>
      </c>
      <c r="BD43731" s="90"/>
    </row>
    <row r="43732" spans="53:56" ht="15" x14ac:dyDescent="0.25">
      <c r="BA43732" s="90" t="s">
        <v>48446</v>
      </c>
      <c r="BB43732" s="90" t="s">
        <v>1408</v>
      </c>
      <c r="BC43732" s="90" t="s">
        <v>47140</v>
      </c>
      <c r="BD43732" s="90"/>
    </row>
    <row r="43733" spans="53:56" ht="15" x14ac:dyDescent="0.25">
      <c r="BA43733" s="91" t="s">
        <v>48447</v>
      </c>
      <c r="BB43733" s="91" t="s">
        <v>1408</v>
      </c>
      <c r="BC43733" s="91" t="s">
        <v>47140</v>
      </c>
      <c r="BD43733" s="91"/>
    </row>
    <row r="43734" spans="53:56" ht="15" x14ac:dyDescent="0.25">
      <c r="BA43734" s="90" t="s">
        <v>48448</v>
      </c>
      <c r="BB43734" s="90" t="s">
        <v>1408</v>
      </c>
      <c r="BC43734" s="90" t="s">
        <v>47140</v>
      </c>
      <c r="BD43734" s="90"/>
    </row>
    <row r="43735" spans="53:56" ht="15" x14ac:dyDescent="0.25">
      <c r="BA43735" s="91" t="s">
        <v>48449</v>
      </c>
      <c r="BB43735" s="91" t="s">
        <v>1408</v>
      </c>
      <c r="BC43735" s="91" t="s">
        <v>47140</v>
      </c>
      <c r="BD43735" s="91"/>
    </row>
    <row r="43736" spans="53:56" ht="15" x14ac:dyDescent="0.25">
      <c r="BA43736" s="91" t="s">
        <v>48450</v>
      </c>
      <c r="BB43736" s="91" t="s">
        <v>1408</v>
      </c>
      <c r="BC43736" s="91" t="s">
        <v>47140</v>
      </c>
      <c r="BD43736" s="91"/>
    </row>
    <row r="43737" spans="53:56" ht="15" x14ac:dyDescent="0.25">
      <c r="BA43737" s="90" t="s">
        <v>48451</v>
      </c>
      <c r="BB43737" s="90" t="s">
        <v>1408</v>
      </c>
      <c r="BC43737" s="90" t="s">
        <v>47140</v>
      </c>
      <c r="BD43737" s="90"/>
    </row>
    <row r="43738" spans="53:56" ht="15" x14ac:dyDescent="0.25">
      <c r="BA43738" s="91" t="s">
        <v>48452</v>
      </c>
      <c r="BB43738" s="91" t="s">
        <v>1408</v>
      </c>
      <c r="BC43738" s="91" t="s">
        <v>47140</v>
      </c>
      <c r="BD43738" s="91"/>
    </row>
    <row r="43739" spans="53:56" ht="15" x14ac:dyDescent="0.25">
      <c r="BA43739" s="90" t="s">
        <v>48453</v>
      </c>
      <c r="BB43739" s="90" t="s">
        <v>1408</v>
      </c>
      <c r="BC43739" s="90" t="s">
        <v>47140</v>
      </c>
      <c r="BD43739" s="90"/>
    </row>
    <row r="43740" spans="53:56" ht="15" x14ac:dyDescent="0.25">
      <c r="BA43740" s="91" t="s">
        <v>48454</v>
      </c>
      <c r="BB43740" s="91" t="s">
        <v>1408</v>
      </c>
      <c r="BC43740" s="91" t="s">
        <v>47140</v>
      </c>
      <c r="BD43740" s="91"/>
    </row>
    <row r="43741" spans="53:56" ht="15" x14ac:dyDescent="0.25">
      <c r="BA43741" s="90" t="s">
        <v>48455</v>
      </c>
      <c r="BB43741" s="90" t="s">
        <v>1408</v>
      </c>
      <c r="BC43741" s="90" t="s">
        <v>47140</v>
      </c>
      <c r="BD43741" s="90"/>
    </row>
    <row r="43742" spans="53:56" ht="15" x14ac:dyDescent="0.25">
      <c r="BA43742" s="90" t="s">
        <v>48456</v>
      </c>
      <c r="BB43742" s="90" t="s">
        <v>1408</v>
      </c>
      <c r="BC43742" s="90" t="s">
        <v>47140</v>
      </c>
      <c r="BD43742" s="90"/>
    </row>
    <row r="43743" spans="53:56" ht="15" x14ac:dyDescent="0.25">
      <c r="BA43743" s="91" t="s">
        <v>48457</v>
      </c>
      <c r="BB43743" s="91" t="s">
        <v>1408</v>
      </c>
      <c r="BC43743" s="91" t="s">
        <v>47140</v>
      </c>
      <c r="BD43743" s="91"/>
    </row>
    <row r="43744" spans="53:56" ht="15" x14ac:dyDescent="0.25">
      <c r="BA43744" s="90" t="s">
        <v>48458</v>
      </c>
      <c r="BB43744" s="90" t="s">
        <v>1408</v>
      </c>
      <c r="BC43744" s="90" t="s">
        <v>47140</v>
      </c>
      <c r="BD43744" s="90"/>
    </row>
    <row r="43745" spans="53:56" ht="15" x14ac:dyDescent="0.25">
      <c r="BA43745" s="91" t="s">
        <v>48459</v>
      </c>
      <c r="BB43745" s="91" t="s">
        <v>1408</v>
      </c>
      <c r="BC43745" s="91" t="s">
        <v>47140</v>
      </c>
      <c r="BD43745" s="91"/>
    </row>
    <row r="43746" spans="53:56" ht="15" x14ac:dyDescent="0.25">
      <c r="BA43746" s="91" t="s">
        <v>48460</v>
      </c>
      <c r="BB43746" s="91" t="s">
        <v>1408</v>
      </c>
      <c r="BC43746" s="91" t="s">
        <v>47140</v>
      </c>
      <c r="BD43746" s="91"/>
    </row>
    <row r="43747" spans="53:56" ht="15" x14ac:dyDescent="0.25">
      <c r="BA43747" s="90" t="s">
        <v>48461</v>
      </c>
      <c r="BB43747" s="90" t="s">
        <v>1408</v>
      </c>
      <c r="BC43747" s="90" t="s">
        <v>47140</v>
      </c>
      <c r="BD43747" s="90"/>
    </row>
    <row r="43748" spans="53:56" ht="15" x14ac:dyDescent="0.25">
      <c r="BA43748" s="91" t="s">
        <v>48462</v>
      </c>
      <c r="BB43748" s="91" t="s">
        <v>1408</v>
      </c>
      <c r="BC43748" s="91" t="s">
        <v>47140</v>
      </c>
      <c r="BD43748" s="91"/>
    </row>
    <row r="43749" spans="53:56" ht="15" x14ac:dyDescent="0.25">
      <c r="BA43749" s="90" t="s">
        <v>48463</v>
      </c>
      <c r="BB43749" s="90" t="s">
        <v>1408</v>
      </c>
      <c r="BC43749" s="90" t="s">
        <v>47140</v>
      </c>
      <c r="BD43749" s="90"/>
    </row>
    <row r="43750" spans="53:56" ht="15" x14ac:dyDescent="0.25">
      <c r="BA43750" s="91" t="s">
        <v>48464</v>
      </c>
      <c r="BB43750" s="91" t="s">
        <v>1408</v>
      </c>
      <c r="BC43750" s="91" t="s">
        <v>47140</v>
      </c>
      <c r="BD43750" s="91"/>
    </row>
    <row r="43751" spans="53:56" ht="15" x14ac:dyDescent="0.25">
      <c r="BA43751" s="90" t="s">
        <v>48465</v>
      </c>
      <c r="BB43751" s="90" t="s">
        <v>1408</v>
      </c>
      <c r="BC43751" s="90" t="s">
        <v>47140</v>
      </c>
      <c r="BD43751" s="90"/>
    </row>
    <row r="43752" spans="53:56" ht="15" x14ac:dyDescent="0.25">
      <c r="BA43752" s="90" t="s">
        <v>48466</v>
      </c>
      <c r="BB43752" s="90" t="s">
        <v>1408</v>
      </c>
      <c r="BC43752" s="90" t="s">
        <v>47140</v>
      </c>
      <c r="BD43752" s="90"/>
    </row>
    <row r="43753" spans="53:56" ht="15" x14ac:dyDescent="0.25">
      <c r="BA43753" s="91" t="s">
        <v>48467</v>
      </c>
      <c r="BB43753" s="91" t="s">
        <v>1408</v>
      </c>
      <c r="BC43753" s="91" t="s">
        <v>47140</v>
      </c>
      <c r="BD43753" s="91"/>
    </row>
    <row r="43754" spans="53:56" ht="15" x14ac:dyDescent="0.25">
      <c r="BA43754" s="90" t="s">
        <v>48468</v>
      </c>
      <c r="BB43754" s="90" t="s">
        <v>1408</v>
      </c>
      <c r="BC43754" s="90" t="s">
        <v>47140</v>
      </c>
      <c r="BD43754" s="90"/>
    </row>
    <row r="43755" spans="53:56" ht="15" x14ac:dyDescent="0.25">
      <c r="BA43755" s="91" t="s">
        <v>48469</v>
      </c>
      <c r="BB43755" s="91" t="s">
        <v>1408</v>
      </c>
      <c r="BC43755" s="91" t="s">
        <v>47140</v>
      </c>
      <c r="BD43755" s="91"/>
    </row>
    <row r="43756" spans="53:56" ht="15" x14ac:dyDescent="0.25">
      <c r="BA43756" s="91" t="s">
        <v>48470</v>
      </c>
      <c r="BB43756" s="91" t="s">
        <v>1408</v>
      </c>
      <c r="BC43756" s="91" t="s">
        <v>47140</v>
      </c>
      <c r="BD43756" s="91"/>
    </row>
    <row r="43757" spans="53:56" ht="15" x14ac:dyDescent="0.25">
      <c r="BA43757" s="90" t="s">
        <v>48471</v>
      </c>
      <c r="BB43757" s="90" t="s">
        <v>1408</v>
      </c>
      <c r="BC43757" s="90" t="s">
        <v>47140</v>
      </c>
      <c r="BD43757" s="90"/>
    </row>
    <row r="43758" spans="53:56" ht="15" x14ac:dyDescent="0.25">
      <c r="BA43758" s="91" t="s">
        <v>48472</v>
      </c>
      <c r="BB43758" s="91" t="s">
        <v>1408</v>
      </c>
      <c r="BC43758" s="91" t="s">
        <v>47140</v>
      </c>
      <c r="BD43758" s="91"/>
    </row>
    <row r="43759" spans="53:56" ht="15" x14ac:dyDescent="0.25">
      <c r="BA43759" s="90" t="s">
        <v>48473</v>
      </c>
      <c r="BB43759" s="90" t="s">
        <v>1408</v>
      </c>
      <c r="BC43759" s="90" t="s">
        <v>47140</v>
      </c>
      <c r="BD43759" s="90"/>
    </row>
    <row r="43760" spans="53:56" ht="15" x14ac:dyDescent="0.25">
      <c r="BA43760" s="91" t="s">
        <v>48474</v>
      </c>
      <c r="BB43760" s="91" t="s">
        <v>1408</v>
      </c>
      <c r="BC43760" s="91" t="s">
        <v>47140</v>
      </c>
      <c r="BD43760" s="91"/>
    </row>
    <row r="43761" spans="53:56" ht="15" x14ac:dyDescent="0.25">
      <c r="BA43761" s="90" t="s">
        <v>48475</v>
      </c>
      <c r="BB43761" s="90" t="s">
        <v>1408</v>
      </c>
      <c r="BC43761" s="90" t="s">
        <v>47140</v>
      </c>
      <c r="BD43761" s="90"/>
    </row>
    <row r="43762" spans="53:56" ht="15" x14ac:dyDescent="0.25">
      <c r="BA43762" s="90" t="s">
        <v>48476</v>
      </c>
      <c r="BB43762" s="90" t="s">
        <v>1408</v>
      </c>
      <c r="BC43762" s="90" t="s">
        <v>47140</v>
      </c>
      <c r="BD43762" s="90"/>
    </row>
    <row r="43763" spans="53:56" ht="15" x14ac:dyDescent="0.25">
      <c r="BA43763" s="91" t="s">
        <v>48477</v>
      </c>
      <c r="BB43763" s="91" t="s">
        <v>1408</v>
      </c>
      <c r="BC43763" s="91" t="s">
        <v>47140</v>
      </c>
      <c r="BD43763" s="91"/>
    </row>
    <row r="43764" spans="53:56" ht="15" x14ac:dyDescent="0.25">
      <c r="BA43764" s="90" t="s">
        <v>48478</v>
      </c>
      <c r="BB43764" s="90" t="s">
        <v>1408</v>
      </c>
      <c r="BC43764" s="90" t="s">
        <v>47140</v>
      </c>
      <c r="BD43764" s="90"/>
    </row>
    <row r="43765" spans="53:56" ht="15" x14ac:dyDescent="0.25">
      <c r="BA43765" s="91" t="s">
        <v>48479</v>
      </c>
      <c r="BB43765" s="91" t="s">
        <v>1408</v>
      </c>
      <c r="BC43765" s="91" t="s">
        <v>47140</v>
      </c>
      <c r="BD43765" s="91"/>
    </row>
    <row r="43766" spans="53:56" ht="15" x14ac:dyDescent="0.25">
      <c r="BA43766" s="91" t="s">
        <v>48480</v>
      </c>
      <c r="BB43766" s="91" t="s">
        <v>1408</v>
      </c>
      <c r="BC43766" s="91" t="s">
        <v>47140</v>
      </c>
      <c r="BD43766" s="91"/>
    </row>
    <row r="43767" spans="53:56" ht="15" x14ac:dyDescent="0.25">
      <c r="BA43767" s="90" t="s">
        <v>48481</v>
      </c>
      <c r="BB43767" s="90" t="s">
        <v>1408</v>
      </c>
      <c r="BC43767" s="90" t="s">
        <v>47140</v>
      </c>
      <c r="BD43767" s="90"/>
    </row>
    <row r="43768" spans="53:56" ht="15" x14ac:dyDescent="0.25">
      <c r="BA43768" s="91" t="s">
        <v>48482</v>
      </c>
      <c r="BB43768" s="91" t="s">
        <v>1408</v>
      </c>
      <c r="BC43768" s="91" t="s">
        <v>47140</v>
      </c>
      <c r="BD43768" s="91"/>
    </row>
    <row r="43769" spans="53:56" ht="15" x14ac:dyDescent="0.25">
      <c r="BA43769" s="90" t="s">
        <v>48483</v>
      </c>
      <c r="BB43769" s="90" t="s">
        <v>1408</v>
      </c>
      <c r="BC43769" s="90" t="s">
        <v>47140</v>
      </c>
      <c r="BD43769" s="90"/>
    </row>
    <row r="43770" spans="53:56" ht="15" x14ac:dyDescent="0.25">
      <c r="BA43770" s="91" t="s">
        <v>48484</v>
      </c>
      <c r="BB43770" s="91" t="s">
        <v>1408</v>
      </c>
      <c r="BC43770" s="91" t="s">
        <v>47140</v>
      </c>
      <c r="BD43770" s="91"/>
    </row>
    <row r="43771" spans="53:56" ht="15" x14ac:dyDescent="0.25">
      <c r="BA43771" s="90" t="s">
        <v>48485</v>
      </c>
      <c r="BB43771" s="90" t="s">
        <v>1408</v>
      </c>
      <c r="BC43771" s="90" t="s">
        <v>47140</v>
      </c>
      <c r="BD43771" s="90"/>
    </row>
    <row r="43772" spans="53:56" ht="15" x14ac:dyDescent="0.25">
      <c r="BA43772" s="90" t="s">
        <v>48486</v>
      </c>
      <c r="BB43772" s="90" t="s">
        <v>1408</v>
      </c>
      <c r="BC43772" s="90" t="s">
        <v>47140</v>
      </c>
      <c r="BD43772" s="90"/>
    </row>
    <row r="43773" spans="53:56" ht="15" x14ac:dyDescent="0.25">
      <c r="BA43773" s="91" t="s">
        <v>48487</v>
      </c>
      <c r="BB43773" s="91" t="s">
        <v>1408</v>
      </c>
      <c r="BC43773" s="91" t="s">
        <v>47140</v>
      </c>
      <c r="BD43773" s="91"/>
    </row>
    <row r="43774" spans="53:56" ht="15" x14ac:dyDescent="0.25">
      <c r="BA43774" s="90" t="s">
        <v>48488</v>
      </c>
      <c r="BB43774" s="90" t="s">
        <v>1408</v>
      </c>
      <c r="BC43774" s="90" t="s">
        <v>47140</v>
      </c>
      <c r="BD43774" s="90"/>
    </row>
    <row r="43775" spans="53:56" ht="15" x14ac:dyDescent="0.25">
      <c r="BA43775" s="91" t="s">
        <v>48489</v>
      </c>
      <c r="BB43775" s="91" t="s">
        <v>48490</v>
      </c>
      <c r="BC43775" s="91" t="s">
        <v>48491</v>
      </c>
      <c r="BD43775" s="91"/>
    </row>
    <row r="43776" spans="53:56" ht="15" x14ac:dyDescent="0.25">
      <c r="BA43776" s="91" t="s">
        <v>48492</v>
      </c>
      <c r="BB43776" s="91" t="s">
        <v>48490</v>
      </c>
      <c r="BC43776" s="91" t="s">
        <v>48493</v>
      </c>
      <c r="BD43776" s="91"/>
    </row>
    <row r="43777" spans="53:56" ht="15" x14ac:dyDescent="0.25">
      <c r="BA43777" s="90" t="s">
        <v>48494</v>
      </c>
      <c r="BB43777" s="90" t="s">
        <v>48490</v>
      </c>
      <c r="BC43777" s="90" t="s">
        <v>48490</v>
      </c>
      <c r="BD43777" s="90"/>
    </row>
    <row r="43778" spans="53:56" ht="15" x14ac:dyDescent="0.25">
      <c r="BA43778" s="91" t="s">
        <v>48495</v>
      </c>
      <c r="BB43778" s="91" t="s">
        <v>48490</v>
      </c>
      <c r="BC43778" s="91" t="s">
        <v>48493</v>
      </c>
      <c r="BD43778" s="91"/>
    </row>
    <row r="43779" spans="53:56" ht="15" x14ac:dyDescent="0.25">
      <c r="BA43779" s="90" t="s">
        <v>48496</v>
      </c>
      <c r="BB43779" s="90" t="s">
        <v>48490</v>
      </c>
      <c r="BC43779" s="90" t="s">
        <v>48491</v>
      </c>
      <c r="BD43779" s="90"/>
    </row>
    <row r="43780" spans="53:56" ht="15" x14ac:dyDescent="0.25">
      <c r="BA43780" s="90" t="s">
        <v>48497</v>
      </c>
      <c r="BB43780" s="90" t="s">
        <v>48490</v>
      </c>
      <c r="BC43780" s="90" t="s">
        <v>48491</v>
      </c>
      <c r="BD43780" s="90"/>
    </row>
    <row r="43781" spans="53:56" ht="15" x14ac:dyDescent="0.25">
      <c r="BA43781" s="91" t="s">
        <v>48498</v>
      </c>
      <c r="BB43781" s="91" t="s">
        <v>48490</v>
      </c>
      <c r="BC43781" s="91" t="s">
        <v>48499</v>
      </c>
      <c r="BD43781" s="91"/>
    </row>
    <row r="43782" spans="53:56" ht="15" x14ac:dyDescent="0.25">
      <c r="BA43782" s="91" t="s">
        <v>48500</v>
      </c>
      <c r="BB43782" s="91" t="s">
        <v>48490</v>
      </c>
      <c r="BC43782" s="91" t="s">
        <v>48491</v>
      </c>
      <c r="BD43782" s="91"/>
    </row>
    <row r="43783" spans="53:56" ht="15" x14ac:dyDescent="0.25">
      <c r="BA43783" s="90" t="s">
        <v>48501</v>
      </c>
      <c r="BB43783" s="90" t="s">
        <v>48490</v>
      </c>
      <c r="BC43783" s="90" t="s">
        <v>48490</v>
      </c>
      <c r="BD43783" s="90"/>
    </row>
    <row r="43784" spans="53:56" ht="15" x14ac:dyDescent="0.25">
      <c r="BA43784" s="90" t="s">
        <v>48502</v>
      </c>
      <c r="BB43784" s="90" t="s">
        <v>48490</v>
      </c>
      <c r="BC43784" s="90" t="s">
        <v>48491</v>
      </c>
      <c r="BD43784" s="90"/>
    </row>
    <row r="43785" spans="53:56" ht="15" x14ac:dyDescent="0.25">
      <c r="BA43785" s="91" t="s">
        <v>48503</v>
      </c>
      <c r="BB43785" s="91" t="s">
        <v>48490</v>
      </c>
      <c r="BC43785" s="91" t="s">
        <v>48499</v>
      </c>
      <c r="BD43785" s="91"/>
    </row>
    <row r="43786" spans="53:56" ht="15" x14ac:dyDescent="0.25">
      <c r="BA43786" s="91" t="s">
        <v>48504</v>
      </c>
      <c r="BB43786" s="91" t="s">
        <v>48490</v>
      </c>
      <c r="BC43786" s="91" t="s">
        <v>48493</v>
      </c>
      <c r="BD43786" s="91"/>
    </row>
    <row r="43787" spans="53:56" ht="15" x14ac:dyDescent="0.25">
      <c r="BA43787" s="90" t="s">
        <v>48505</v>
      </c>
      <c r="BB43787" s="90" t="s">
        <v>48490</v>
      </c>
      <c r="BC43787" s="90" t="s">
        <v>48493</v>
      </c>
      <c r="BD43787" s="90"/>
    </row>
    <row r="43788" spans="53:56" ht="15" x14ac:dyDescent="0.25">
      <c r="BA43788" s="91" t="s">
        <v>48506</v>
      </c>
      <c r="BB43788" s="91" t="s">
        <v>48490</v>
      </c>
      <c r="BC43788" s="91" t="s">
        <v>48493</v>
      </c>
      <c r="BD43788" s="91"/>
    </row>
    <row r="43789" spans="53:56" ht="15" x14ac:dyDescent="0.25">
      <c r="BA43789" s="90" t="s">
        <v>48507</v>
      </c>
      <c r="BB43789" s="90" t="s">
        <v>48490</v>
      </c>
      <c r="BC43789" s="90" t="s">
        <v>48491</v>
      </c>
      <c r="BD43789" s="90"/>
    </row>
    <row r="43790" spans="53:56" ht="15" x14ac:dyDescent="0.25">
      <c r="BA43790" s="90" t="s">
        <v>48508</v>
      </c>
      <c r="BB43790" s="90" t="s">
        <v>48490</v>
      </c>
      <c r="BC43790" s="90" t="s">
        <v>48490</v>
      </c>
      <c r="BD43790" s="90"/>
    </row>
    <row r="43791" spans="53:56" ht="15" x14ac:dyDescent="0.25">
      <c r="BA43791" s="91" t="s">
        <v>48509</v>
      </c>
      <c r="BB43791" s="91" t="s">
        <v>48490</v>
      </c>
      <c r="BC43791" s="91" t="s">
        <v>48490</v>
      </c>
      <c r="BD43791" s="91"/>
    </row>
    <row r="43792" spans="53:56" ht="15" x14ac:dyDescent="0.25">
      <c r="BA43792" s="90" t="s">
        <v>48510</v>
      </c>
      <c r="BB43792" s="90" t="s">
        <v>48490</v>
      </c>
      <c r="BC43792" s="90" t="s">
        <v>48490</v>
      </c>
      <c r="BD43792" s="90"/>
    </row>
    <row r="43793" spans="53:56" ht="15" x14ac:dyDescent="0.25">
      <c r="BA43793" s="91" t="s">
        <v>48511</v>
      </c>
      <c r="BB43793" s="91" t="s">
        <v>48490</v>
      </c>
      <c r="BC43793" s="91" t="s">
        <v>48490</v>
      </c>
      <c r="BD43793" s="91"/>
    </row>
    <row r="43794" spans="53:56" ht="15" x14ac:dyDescent="0.25">
      <c r="BA43794" s="90" t="s">
        <v>48512</v>
      </c>
      <c r="BB43794" s="90" t="s">
        <v>48490</v>
      </c>
      <c r="BC43794" s="90" t="s">
        <v>48493</v>
      </c>
      <c r="BD43794" s="90"/>
    </row>
    <row r="43795" spans="53:56" ht="15" x14ac:dyDescent="0.25">
      <c r="BA43795" s="91" t="s">
        <v>48513</v>
      </c>
      <c r="BB43795" s="91" t="s">
        <v>48490</v>
      </c>
      <c r="BC43795" s="91" t="s">
        <v>48490</v>
      </c>
      <c r="BD43795" s="91"/>
    </row>
    <row r="43796" spans="53:56" ht="15" x14ac:dyDescent="0.25">
      <c r="BA43796" s="91" t="s">
        <v>48514</v>
      </c>
      <c r="BB43796" s="91" t="s">
        <v>48490</v>
      </c>
      <c r="BC43796" s="91" t="s">
        <v>48490</v>
      </c>
      <c r="BD43796" s="91"/>
    </row>
    <row r="43797" spans="53:56" ht="15" x14ac:dyDescent="0.25">
      <c r="BA43797" s="90" t="s">
        <v>48515</v>
      </c>
      <c r="BB43797" s="90" t="s">
        <v>48490</v>
      </c>
      <c r="BC43797" s="90" t="s">
        <v>48490</v>
      </c>
      <c r="BD43797" s="90"/>
    </row>
    <row r="43798" spans="53:56" ht="15" x14ac:dyDescent="0.25">
      <c r="BA43798" s="91" t="s">
        <v>48516</v>
      </c>
      <c r="BB43798" s="91" t="s">
        <v>48490</v>
      </c>
      <c r="BC43798" s="91" t="s">
        <v>48490</v>
      </c>
      <c r="BD43798" s="91"/>
    </row>
    <row r="43799" spans="53:56" ht="15" x14ac:dyDescent="0.25">
      <c r="BA43799" s="90" t="s">
        <v>48517</v>
      </c>
      <c r="BB43799" s="90" t="s">
        <v>48490</v>
      </c>
      <c r="BC43799" s="90" t="s">
        <v>48499</v>
      </c>
      <c r="BD43799" s="90"/>
    </row>
    <row r="43800" spans="53:56" ht="15" x14ac:dyDescent="0.25">
      <c r="BA43800" s="90" t="s">
        <v>48518</v>
      </c>
      <c r="BB43800" s="90" t="s">
        <v>48490</v>
      </c>
      <c r="BC43800" s="90" t="s">
        <v>48491</v>
      </c>
      <c r="BD43800" s="90"/>
    </row>
    <row r="43801" spans="53:56" ht="15" x14ac:dyDescent="0.25">
      <c r="BA43801" s="91" t="s">
        <v>48519</v>
      </c>
      <c r="BB43801" s="91" t="s">
        <v>48490</v>
      </c>
      <c r="BC43801" s="91" t="s">
        <v>48491</v>
      </c>
      <c r="BD43801" s="91"/>
    </row>
    <row r="43802" spans="53:56" ht="15" x14ac:dyDescent="0.25">
      <c r="BA43802" s="90" t="s">
        <v>48520</v>
      </c>
      <c r="BB43802" s="90" t="s">
        <v>48490</v>
      </c>
      <c r="BC43802" s="90" t="s">
        <v>48499</v>
      </c>
      <c r="BD43802" s="90"/>
    </row>
    <row r="43803" spans="53:56" ht="15" x14ac:dyDescent="0.25">
      <c r="BA43803" s="91" t="s">
        <v>48521</v>
      </c>
      <c r="BB43803" s="91" t="s">
        <v>48490</v>
      </c>
      <c r="BC43803" s="91" t="s">
        <v>48499</v>
      </c>
      <c r="BD43803" s="91"/>
    </row>
    <row r="43804" spans="53:56" ht="15" x14ac:dyDescent="0.25">
      <c r="BA43804" s="91" t="s">
        <v>48522</v>
      </c>
      <c r="BB43804" s="91" t="s">
        <v>48490</v>
      </c>
      <c r="BC43804" s="91" t="s">
        <v>48491</v>
      </c>
      <c r="BD43804" s="91"/>
    </row>
    <row r="43805" spans="53:56" ht="15" x14ac:dyDescent="0.25">
      <c r="BA43805" s="90" t="s">
        <v>48523</v>
      </c>
      <c r="BB43805" s="90" t="s">
        <v>48490</v>
      </c>
      <c r="BC43805" s="90" t="s">
        <v>48490</v>
      </c>
      <c r="BD43805" s="90"/>
    </row>
    <row r="43806" spans="53:56" ht="15" x14ac:dyDescent="0.25">
      <c r="BA43806" s="91" t="s">
        <v>48524</v>
      </c>
      <c r="BB43806" s="91" t="s">
        <v>48490</v>
      </c>
      <c r="BC43806" s="91" t="s">
        <v>48490</v>
      </c>
      <c r="BD43806" s="91"/>
    </row>
    <row r="43807" spans="53:56" ht="15" x14ac:dyDescent="0.25">
      <c r="BA43807" s="91" t="s">
        <v>48525</v>
      </c>
      <c r="BB43807" s="91" t="s">
        <v>48490</v>
      </c>
      <c r="BC43807" s="91" t="s">
        <v>48490</v>
      </c>
      <c r="BD43807" s="91"/>
    </row>
    <row r="43808" spans="53:56" ht="15" x14ac:dyDescent="0.25">
      <c r="BA43808" s="90" t="s">
        <v>48526</v>
      </c>
      <c r="BB43808" s="90" t="s">
        <v>48490</v>
      </c>
      <c r="BC43808" s="90" t="s">
        <v>48490</v>
      </c>
      <c r="BD43808" s="90"/>
    </row>
    <row r="43809" spans="53:56" ht="15" x14ac:dyDescent="0.25">
      <c r="BA43809" s="90" t="s">
        <v>48527</v>
      </c>
      <c r="BB43809" s="90" t="s">
        <v>48490</v>
      </c>
      <c r="BC43809" s="90" t="s">
        <v>48493</v>
      </c>
      <c r="BD43809" s="90"/>
    </row>
    <row r="43810" spans="53:56" ht="15" x14ac:dyDescent="0.25">
      <c r="BA43810" s="91" t="s">
        <v>48528</v>
      </c>
      <c r="BB43810" s="91" t="s">
        <v>48490</v>
      </c>
      <c r="BC43810" s="91" t="s">
        <v>48499</v>
      </c>
      <c r="BD43810" s="91"/>
    </row>
    <row r="43811" spans="53:56" ht="15" x14ac:dyDescent="0.25">
      <c r="BA43811" s="90" t="s">
        <v>48529</v>
      </c>
      <c r="BB43811" s="90" t="s">
        <v>48490</v>
      </c>
      <c r="BC43811" s="90" t="s">
        <v>48490</v>
      </c>
      <c r="BD43811" s="90"/>
    </row>
    <row r="43812" spans="53:56" ht="15" x14ac:dyDescent="0.25">
      <c r="BA43812" s="91" t="s">
        <v>48530</v>
      </c>
      <c r="BB43812" s="91" t="s">
        <v>48490</v>
      </c>
      <c r="BC43812" s="91" t="s">
        <v>48491</v>
      </c>
      <c r="BD43812" s="91"/>
    </row>
    <row r="43813" spans="53:56" ht="15" x14ac:dyDescent="0.25">
      <c r="BA43813" s="90" t="s">
        <v>48531</v>
      </c>
      <c r="BB43813" s="90" t="s">
        <v>48490</v>
      </c>
      <c r="BC43813" s="90" t="s">
        <v>48490</v>
      </c>
      <c r="BD43813" s="90"/>
    </row>
    <row r="43814" spans="53:56" ht="15" x14ac:dyDescent="0.25">
      <c r="BA43814" s="91" t="s">
        <v>48532</v>
      </c>
      <c r="BB43814" s="91" t="s">
        <v>48490</v>
      </c>
      <c r="BC43814" s="91" t="s">
        <v>48493</v>
      </c>
      <c r="BD43814" s="91"/>
    </row>
    <row r="43815" spans="53:56" ht="15" x14ac:dyDescent="0.25">
      <c r="BA43815" s="91" t="s">
        <v>48533</v>
      </c>
      <c r="BB43815" s="91" t="s">
        <v>48490</v>
      </c>
      <c r="BC43815" s="91" t="s">
        <v>48493</v>
      </c>
      <c r="BD43815" s="91"/>
    </row>
    <row r="43816" spans="53:56" ht="15" x14ac:dyDescent="0.25">
      <c r="BA43816" s="90" t="s">
        <v>48534</v>
      </c>
      <c r="BB43816" s="90" t="s">
        <v>48490</v>
      </c>
      <c r="BC43816" s="90" t="s">
        <v>48499</v>
      </c>
      <c r="BD43816" s="90"/>
    </row>
    <row r="43817" spans="53:56" ht="15" x14ac:dyDescent="0.25">
      <c r="BA43817" s="91" t="s">
        <v>48535</v>
      </c>
      <c r="BB43817" s="91" t="s">
        <v>48490</v>
      </c>
      <c r="BC43817" s="91" t="s">
        <v>48490</v>
      </c>
      <c r="BD43817" s="91"/>
    </row>
    <row r="43818" spans="53:56" ht="15" x14ac:dyDescent="0.25">
      <c r="BA43818" s="90" t="s">
        <v>48536</v>
      </c>
      <c r="BB43818" s="90" t="s">
        <v>48490</v>
      </c>
      <c r="BC43818" s="90" t="s">
        <v>48490</v>
      </c>
      <c r="BD43818" s="90"/>
    </row>
    <row r="43819" spans="53:56" ht="15" x14ac:dyDescent="0.25">
      <c r="BA43819" s="91" t="s">
        <v>48537</v>
      </c>
      <c r="BB43819" s="91" t="s">
        <v>48490</v>
      </c>
      <c r="BC43819" s="91" t="s">
        <v>48493</v>
      </c>
      <c r="BD43819" s="91"/>
    </row>
    <row r="43820" spans="53:56" ht="15" x14ac:dyDescent="0.25">
      <c r="BA43820" s="90" t="s">
        <v>48538</v>
      </c>
      <c r="BB43820" s="90" t="s">
        <v>48490</v>
      </c>
      <c r="BC43820" s="90" t="s">
        <v>48493</v>
      </c>
      <c r="BD43820" s="90"/>
    </row>
    <row r="43821" spans="53:56" ht="15" x14ac:dyDescent="0.25">
      <c r="BA43821" s="90" t="s">
        <v>48539</v>
      </c>
      <c r="BB43821" s="90" t="s">
        <v>48490</v>
      </c>
      <c r="BC43821" s="90" t="s">
        <v>48499</v>
      </c>
      <c r="BD43821" s="90"/>
    </row>
    <row r="43822" spans="53:56" ht="15" x14ac:dyDescent="0.25">
      <c r="BA43822" s="91" t="s">
        <v>48540</v>
      </c>
      <c r="BB43822" s="91" t="s">
        <v>48490</v>
      </c>
      <c r="BC43822" s="91" t="s">
        <v>48493</v>
      </c>
      <c r="BD43822" s="91"/>
    </row>
    <row r="43823" spans="53:56" ht="15" x14ac:dyDescent="0.25">
      <c r="BA43823" s="90" t="s">
        <v>48541</v>
      </c>
      <c r="BB43823" s="90" t="s">
        <v>48490</v>
      </c>
      <c r="BC43823" s="90" t="s">
        <v>48490</v>
      </c>
      <c r="BD43823" s="90"/>
    </row>
    <row r="43824" spans="53:56" ht="15" x14ac:dyDescent="0.25">
      <c r="BA43824" s="91" t="s">
        <v>48542</v>
      </c>
      <c r="BB43824" s="91" t="s">
        <v>48490</v>
      </c>
      <c r="BC43824" s="91" t="s">
        <v>48493</v>
      </c>
      <c r="BD43824" s="91"/>
    </row>
    <row r="43825" spans="53:56" ht="15" x14ac:dyDescent="0.25">
      <c r="BA43825" s="91" t="s">
        <v>48543</v>
      </c>
      <c r="BB43825" s="91" t="s">
        <v>48490</v>
      </c>
      <c r="BC43825" s="91" t="s">
        <v>48499</v>
      </c>
      <c r="BD43825" s="91"/>
    </row>
    <row r="43826" spans="53:56" ht="15" x14ac:dyDescent="0.25">
      <c r="BA43826" s="90" t="s">
        <v>48544</v>
      </c>
      <c r="BB43826" s="90" t="s">
        <v>48490</v>
      </c>
      <c r="BC43826" s="90" t="s">
        <v>48491</v>
      </c>
      <c r="BD43826" s="90"/>
    </row>
    <row r="43827" spans="53:56" ht="15" x14ac:dyDescent="0.25">
      <c r="BA43827" s="91" t="s">
        <v>48545</v>
      </c>
      <c r="BB43827" s="91" t="s">
        <v>48490</v>
      </c>
      <c r="BC43827" s="91" t="s">
        <v>48490</v>
      </c>
      <c r="BD43827" s="91"/>
    </row>
    <row r="43828" spans="53:56" ht="15" x14ac:dyDescent="0.25">
      <c r="BA43828" s="90" t="s">
        <v>48546</v>
      </c>
      <c r="BB43828" s="90" t="s">
        <v>48490</v>
      </c>
      <c r="BC43828" s="90" t="s">
        <v>48499</v>
      </c>
      <c r="BD43828" s="90"/>
    </row>
    <row r="43829" spans="53:56" ht="15" x14ac:dyDescent="0.25">
      <c r="BA43829" s="91" t="s">
        <v>48547</v>
      </c>
      <c r="BB43829" s="91" t="s">
        <v>48490</v>
      </c>
      <c r="BC43829" s="91" t="s">
        <v>48491</v>
      </c>
      <c r="BD43829" s="91"/>
    </row>
    <row r="43830" spans="53:56" ht="15" x14ac:dyDescent="0.25">
      <c r="BA43830" s="90" t="s">
        <v>48548</v>
      </c>
      <c r="BB43830" s="90" t="s">
        <v>48490</v>
      </c>
      <c r="BC43830" s="90" t="s">
        <v>48499</v>
      </c>
      <c r="BD43830" s="90"/>
    </row>
    <row r="43831" spans="53:56" ht="15" x14ac:dyDescent="0.25">
      <c r="BA43831" s="90" t="s">
        <v>48549</v>
      </c>
      <c r="BB43831" s="90" t="s">
        <v>48490</v>
      </c>
      <c r="BC43831" s="90" t="s">
        <v>48490</v>
      </c>
      <c r="BD43831" s="90"/>
    </row>
    <row r="43832" spans="53:56" ht="15" x14ac:dyDescent="0.25">
      <c r="BA43832" s="91" t="s">
        <v>48550</v>
      </c>
      <c r="BB43832" s="91" t="s">
        <v>48490</v>
      </c>
      <c r="BC43832" s="91" t="s">
        <v>48493</v>
      </c>
      <c r="BD43832" s="91"/>
    </row>
    <row r="43833" spans="53:56" ht="15" x14ac:dyDescent="0.25">
      <c r="BA43833" s="90" t="s">
        <v>48551</v>
      </c>
      <c r="BB43833" s="90" t="s">
        <v>48490</v>
      </c>
      <c r="BC43833" s="90" t="s">
        <v>48493</v>
      </c>
      <c r="BD43833" s="90"/>
    </row>
    <row r="43834" spans="53:56" ht="15" x14ac:dyDescent="0.25">
      <c r="BA43834" s="91" t="s">
        <v>48552</v>
      </c>
      <c r="BB43834" s="91" t="s">
        <v>48490</v>
      </c>
      <c r="BC43834" s="91" t="s">
        <v>48499</v>
      </c>
      <c r="BD43834" s="91"/>
    </row>
    <row r="43835" spans="53:56" ht="15" x14ac:dyDescent="0.25">
      <c r="BA43835" s="91" t="s">
        <v>48553</v>
      </c>
      <c r="BB43835" s="91" t="s">
        <v>48490</v>
      </c>
      <c r="BC43835" s="91" t="s">
        <v>48499</v>
      </c>
      <c r="BD43835" s="91"/>
    </row>
    <row r="43836" spans="53:56" ht="15" x14ac:dyDescent="0.25">
      <c r="BA43836" s="90" t="s">
        <v>48554</v>
      </c>
      <c r="BB43836" s="90" t="s">
        <v>48490</v>
      </c>
      <c r="BC43836" s="90" t="s">
        <v>48493</v>
      </c>
      <c r="BD43836" s="90"/>
    </row>
    <row r="43837" spans="53:56" ht="15" x14ac:dyDescent="0.25">
      <c r="BA43837" s="91" t="s">
        <v>48555</v>
      </c>
      <c r="BB43837" s="91" t="s">
        <v>48490</v>
      </c>
      <c r="BC43837" s="91" t="s">
        <v>48499</v>
      </c>
      <c r="BD43837" s="91"/>
    </row>
    <row r="43838" spans="53:56" ht="15" x14ac:dyDescent="0.25">
      <c r="BA43838" s="90" t="s">
        <v>48556</v>
      </c>
      <c r="BB43838" s="90" t="s">
        <v>48490</v>
      </c>
      <c r="BC43838" s="90" t="s">
        <v>48490</v>
      </c>
      <c r="BD43838" s="90"/>
    </row>
    <row r="43839" spans="53:56" ht="15" x14ac:dyDescent="0.25">
      <c r="BA43839" s="90" t="s">
        <v>48557</v>
      </c>
      <c r="BB43839" s="90" t="s">
        <v>48490</v>
      </c>
      <c r="BC43839" s="90" t="s">
        <v>48490</v>
      </c>
      <c r="BD43839" s="90"/>
    </row>
    <row r="43840" spans="53:56" ht="15" x14ac:dyDescent="0.25">
      <c r="BA43840" s="91" t="s">
        <v>48558</v>
      </c>
      <c r="BB43840" s="91" t="s">
        <v>48490</v>
      </c>
      <c r="BC43840" s="91" t="s">
        <v>48490</v>
      </c>
      <c r="BD43840" s="91"/>
    </row>
    <row r="43841" spans="53:56" ht="15" x14ac:dyDescent="0.25">
      <c r="BA43841" s="90" t="s">
        <v>48559</v>
      </c>
      <c r="BB43841" s="90" t="s">
        <v>48490</v>
      </c>
      <c r="BC43841" s="90" t="s">
        <v>48490</v>
      </c>
      <c r="BD43841" s="90"/>
    </row>
    <row r="43842" spans="53:56" ht="15" x14ac:dyDescent="0.25">
      <c r="BA43842" s="91" t="s">
        <v>48560</v>
      </c>
      <c r="BB43842" s="91" t="s">
        <v>48490</v>
      </c>
      <c r="BC43842" s="91" t="s">
        <v>48490</v>
      </c>
      <c r="BD43842" s="91"/>
    </row>
    <row r="43843" spans="53:56" ht="15" x14ac:dyDescent="0.25">
      <c r="BA43843" s="91" t="s">
        <v>48561</v>
      </c>
      <c r="BB43843" s="91" t="s">
        <v>48490</v>
      </c>
      <c r="BC43843" s="91" t="s">
        <v>48490</v>
      </c>
      <c r="BD43843" s="91"/>
    </row>
    <row r="43844" spans="53:56" ht="15" x14ac:dyDescent="0.25">
      <c r="BA43844" s="90" t="s">
        <v>48562</v>
      </c>
      <c r="BB43844" s="90" t="s">
        <v>48490</v>
      </c>
      <c r="BC43844" s="90" t="s">
        <v>48490</v>
      </c>
      <c r="BD43844" s="90"/>
    </row>
    <row r="43845" spans="53:56" ht="15" x14ac:dyDescent="0.25">
      <c r="BA43845" s="91" t="s">
        <v>48563</v>
      </c>
      <c r="BB43845" s="91" t="s">
        <v>48490</v>
      </c>
      <c r="BC43845" s="91" t="s">
        <v>48490</v>
      </c>
      <c r="BD43845" s="91"/>
    </row>
    <row r="43846" spans="53:56" ht="15" x14ac:dyDescent="0.25">
      <c r="BA43846" s="90" t="s">
        <v>48564</v>
      </c>
      <c r="BB43846" s="90" t="s">
        <v>48490</v>
      </c>
      <c r="BC43846" s="90" t="s">
        <v>48499</v>
      </c>
      <c r="BD43846" s="90"/>
    </row>
    <row r="43847" spans="53:56" ht="15" x14ac:dyDescent="0.25">
      <c r="BA43847" s="91" t="s">
        <v>48565</v>
      </c>
      <c r="BB43847" s="91" t="s">
        <v>48490</v>
      </c>
      <c r="BC43847" s="91" t="s">
        <v>48490</v>
      </c>
      <c r="BD43847" s="91"/>
    </row>
    <row r="43848" spans="53:56" ht="15" x14ac:dyDescent="0.25">
      <c r="BA43848" s="90" t="s">
        <v>48566</v>
      </c>
      <c r="BB43848" s="90" t="s">
        <v>48490</v>
      </c>
      <c r="BC43848" s="90" t="s">
        <v>48490</v>
      </c>
      <c r="BD43848" s="90"/>
    </row>
    <row r="43849" spans="53:56" ht="15" x14ac:dyDescent="0.25">
      <c r="BA43849" s="90" t="s">
        <v>48567</v>
      </c>
      <c r="BB43849" s="90" t="s">
        <v>48490</v>
      </c>
      <c r="BC43849" s="90" t="s">
        <v>48491</v>
      </c>
      <c r="BD43849" s="90"/>
    </row>
    <row r="43850" spans="53:56" ht="15" x14ac:dyDescent="0.25">
      <c r="BA43850" s="91" t="s">
        <v>48568</v>
      </c>
      <c r="BB43850" s="91" t="s">
        <v>48490</v>
      </c>
      <c r="BC43850" s="91" t="s">
        <v>48490</v>
      </c>
      <c r="BD43850" s="91"/>
    </row>
    <row r="43851" spans="53:56" ht="15" x14ac:dyDescent="0.25">
      <c r="BA43851" s="90" t="s">
        <v>48569</v>
      </c>
      <c r="BB43851" s="90" t="s">
        <v>48490</v>
      </c>
      <c r="BC43851" s="90" t="s">
        <v>48499</v>
      </c>
      <c r="BD43851" s="90"/>
    </row>
    <row r="43852" spans="53:56" ht="15" x14ac:dyDescent="0.25">
      <c r="BA43852" s="91" t="s">
        <v>48570</v>
      </c>
      <c r="BB43852" s="91" t="s">
        <v>48490</v>
      </c>
      <c r="BC43852" s="91" t="s">
        <v>48490</v>
      </c>
      <c r="BD43852" s="91"/>
    </row>
    <row r="43853" spans="53:56" ht="15" x14ac:dyDescent="0.25">
      <c r="BA43853" s="91" t="s">
        <v>48571</v>
      </c>
      <c r="BB43853" s="91" t="s">
        <v>48490</v>
      </c>
      <c r="BC43853" s="91" t="s">
        <v>48491</v>
      </c>
      <c r="BD43853" s="91"/>
    </row>
    <row r="43854" spans="53:56" ht="15" x14ac:dyDescent="0.25">
      <c r="BA43854" s="90" t="s">
        <v>48572</v>
      </c>
      <c r="BB43854" s="90" t="s">
        <v>48490</v>
      </c>
      <c r="BC43854" s="90" t="s">
        <v>48499</v>
      </c>
      <c r="BD43854" s="90"/>
    </row>
    <row r="43855" spans="53:56" ht="15" x14ac:dyDescent="0.25">
      <c r="BA43855" s="91" t="s">
        <v>48573</v>
      </c>
      <c r="BB43855" s="91" t="s">
        <v>48490</v>
      </c>
      <c r="BC43855" s="91" t="s">
        <v>48491</v>
      </c>
      <c r="BD43855" s="91"/>
    </row>
    <row r="43856" spans="53:56" ht="15" x14ac:dyDescent="0.25">
      <c r="BA43856" s="90" t="s">
        <v>48574</v>
      </c>
      <c r="BB43856" s="90" t="s">
        <v>48490</v>
      </c>
      <c r="BC43856" s="90" t="s">
        <v>48499</v>
      </c>
      <c r="BD43856" s="90"/>
    </row>
    <row r="43857" spans="53:56" ht="15" x14ac:dyDescent="0.25">
      <c r="BA43857" s="90" t="s">
        <v>48575</v>
      </c>
      <c r="BB43857" s="90" t="s">
        <v>48490</v>
      </c>
      <c r="BC43857" s="90" t="s">
        <v>48491</v>
      </c>
      <c r="BD43857" s="90"/>
    </row>
    <row r="43858" spans="53:56" ht="15" x14ac:dyDescent="0.25">
      <c r="BA43858" s="91" t="s">
        <v>48576</v>
      </c>
      <c r="BB43858" s="91" t="s">
        <v>48490</v>
      </c>
      <c r="BC43858" s="91" t="s">
        <v>48491</v>
      </c>
      <c r="BD43858" s="91"/>
    </row>
    <row r="43859" spans="53:56" ht="15" x14ac:dyDescent="0.25">
      <c r="BA43859" s="90" t="s">
        <v>48577</v>
      </c>
      <c r="BB43859" s="90" t="s">
        <v>48490</v>
      </c>
      <c r="BC43859" s="90" t="s">
        <v>48499</v>
      </c>
      <c r="BD43859" s="90"/>
    </row>
    <row r="43860" spans="53:56" ht="15" x14ac:dyDescent="0.25">
      <c r="BA43860" s="91" t="s">
        <v>48578</v>
      </c>
      <c r="BB43860" s="91" t="s">
        <v>48490</v>
      </c>
      <c r="BC43860" s="91" t="s">
        <v>48491</v>
      </c>
      <c r="BD43860" s="91"/>
    </row>
    <row r="43861" spans="53:56" ht="15" x14ac:dyDescent="0.25">
      <c r="BA43861" s="90" t="s">
        <v>48579</v>
      </c>
      <c r="BB43861" s="90" t="s">
        <v>48490</v>
      </c>
      <c r="BC43861" s="90" t="s">
        <v>48493</v>
      </c>
      <c r="BD43861" s="90"/>
    </row>
    <row r="43862" spans="53:56" ht="15" x14ac:dyDescent="0.25">
      <c r="BA43862" s="91" t="s">
        <v>48580</v>
      </c>
      <c r="BB43862" s="91" t="s">
        <v>48490</v>
      </c>
      <c r="BC43862" s="91" t="s">
        <v>48491</v>
      </c>
      <c r="BD43862" s="91"/>
    </row>
    <row r="43863" spans="53:56" ht="15" x14ac:dyDescent="0.25">
      <c r="BA43863" s="91" t="s">
        <v>48581</v>
      </c>
      <c r="BB43863" s="91" t="s">
        <v>48582</v>
      </c>
      <c r="BC43863" s="91" t="s">
        <v>48582</v>
      </c>
      <c r="BD43863" s="91"/>
    </row>
    <row r="43864" spans="53:56" ht="15" x14ac:dyDescent="0.25">
      <c r="BA43864" s="90" t="s">
        <v>48583</v>
      </c>
      <c r="BB43864" s="90" t="s">
        <v>48490</v>
      </c>
      <c r="BC43864" s="90" t="s">
        <v>48491</v>
      </c>
      <c r="BD43864" s="90"/>
    </row>
    <row r="43865" spans="53:56" ht="15" x14ac:dyDescent="0.25">
      <c r="BA43865" s="91" t="s">
        <v>48584</v>
      </c>
      <c r="BB43865" s="91" t="s">
        <v>48490</v>
      </c>
      <c r="BC43865" s="91" t="s">
        <v>48491</v>
      </c>
      <c r="BD43865" s="91"/>
    </row>
    <row r="43866" spans="53:56" ht="15" x14ac:dyDescent="0.25">
      <c r="BA43866" s="91" t="s">
        <v>48585</v>
      </c>
      <c r="BB43866" s="91" t="s">
        <v>48490</v>
      </c>
      <c r="BC43866" s="91" t="s">
        <v>48491</v>
      </c>
      <c r="BD43866" s="91"/>
    </row>
    <row r="43867" spans="53:56" ht="15" x14ac:dyDescent="0.25">
      <c r="BA43867" s="90" t="s">
        <v>48586</v>
      </c>
      <c r="BB43867" s="90" t="s">
        <v>48490</v>
      </c>
      <c r="BC43867" s="90" t="s">
        <v>48491</v>
      </c>
      <c r="BD43867" s="90"/>
    </row>
    <row r="43868" spans="53:56" ht="15" x14ac:dyDescent="0.25">
      <c r="BA43868" s="90" t="s">
        <v>48587</v>
      </c>
      <c r="BB43868" s="90" t="s">
        <v>48490</v>
      </c>
      <c r="BC43868" s="90" t="s">
        <v>48491</v>
      </c>
      <c r="BD43868" s="90"/>
    </row>
    <row r="43869" spans="53:56" ht="15" x14ac:dyDescent="0.25">
      <c r="BA43869" s="91" t="s">
        <v>48588</v>
      </c>
      <c r="BB43869" s="91" t="s">
        <v>48490</v>
      </c>
      <c r="BC43869" s="91" t="s">
        <v>48491</v>
      </c>
      <c r="BD43869" s="91"/>
    </row>
    <row r="43870" spans="53:56" ht="15" x14ac:dyDescent="0.25">
      <c r="BA43870" s="90" t="s">
        <v>48589</v>
      </c>
      <c r="BB43870" s="90" t="s">
        <v>48490</v>
      </c>
      <c r="BC43870" s="90" t="s">
        <v>48491</v>
      </c>
      <c r="BD43870" s="90"/>
    </row>
    <row r="43871" spans="53:56" ht="15" x14ac:dyDescent="0.25">
      <c r="BA43871" s="91" t="s">
        <v>48590</v>
      </c>
      <c r="BB43871" s="91" t="s">
        <v>48490</v>
      </c>
      <c r="BC43871" s="91" t="s">
        <v>48491</v>
      </c>
      <c r="BD43871" s="91"/>
    </row>
    <row r="43872" spans="53:56" ht="15" x14ac:dyDescent="0.25">
      <c r="BA43872" s="91" t="s">
        <v>48591</v>
      </c>
      <c r="BB43872" s="91" t="s">
        <v>48490</v>
      </c>
      <c r="BC43872" s="91" t="s">
        <v>48491</v>
      </c>
      <c r="BD43872" s="91"/>
    </row>
    <row r="43873" spans="53:56" ht="15" x14ac:dyDescent="0.25">
      <c r="BA43873" s="90" t="s">
        <v>48592</v>
      </c>
      <c r="BB43873" s="90" t="s">
        <v>48490</v>
      </c>
      <c r="BC43873" s="90" t="s">
        <v>48491</v>
      </c>
      <c r="BD43873" s="90"/>
    </row>
    <row r="43874" spans="53:56" ht="15" x14ac:dyDescent="0.25">
      <c r="BA43874" s="91" t="s">
        <v>48593</v>
      </c>
      <c r="BB43874" s="91" t="s">
        <v>48490</v>
      </c>
      <c r="BC43874" s="91" t="s">
        <v>48491</v>
      </c>
      <c r="BD43874" s="91"/>
    </row>
    <row r="43875" spans="53:56" ht="15" x14ac:dyDescent="0.25">
      <c r="BA43875" s="90" t="s">
        <v>48594</v>
      </c>
      <c r="BB43875" s="90" t="s">
        <v>48490</v>
      </c>
      <c r="BC43875" s="90" t="s">
        <v>48491</v>
      </c>
      <c r="BD43875" s="90"/>
    </row>
    <row r="43876" spans="53:56" ht="15" x14ac:dyDescent="0.25">
      <c r="BA43876" s="91" t="s">
        <v>48595</v>
      </c>
      <c r="BB43876" s="91" t="s">
        <v>48490</v>
      </c>
      <c r="BC43876" s="91" t="s">
        <v>48491</v>
      </c>
      <c r="BD43876" s="91"/>
    </row>
    <row r="43877" spans="53:56" ht="15" x14ac:dyDescent="0.25">
      <c r="BA43877" s="90" t="s">
        <v>48596</v>
      </c>
      <c r="BB43877" s="90" t="s">
        <v>48490</v>
      </c>
      <c r="BC43877" s="90" t="s">
        <v>48491</v>
      </c>
      <c r="BD43877" s="90"/>
    </row>
    <row r="43878" spans="53:56" ht="15" x14ac:dyDescent="0.25">
      <c r="BA43878" s="90" t="s">
        <v>48597</v>
      </c>
      <c r="BB43878" s="90" t="s">
        <v>48490</v>
      </c>
      <c r="BC43878" s="90" t="s">
        <v>48491</v>
      </c>
      <c r="BD43878" s="90"/>
    </row>
    <row r="43879" spans="53:56" ht="15" x14ac:dyDescent="0.25">
      <c r="BA43879" s="91" t="s">
        <v>48598</v>
      </c>
      <c r="BB43879" s="91" t="s">
        <v>48490</v>
      </c>
      <c r="BC43879" s="91" t="s">
        <v>48491</v>
      </c>
      <c r="BD43879" s="91"/>
    </row>
    <row r="43880" spans="53:56" ht="15" x14ac:dyDescent="0.25">
      <c r="BA43880" s="90" t="s">
        <v>48599</v>
      </c>
      <c r="BB43880" s="90" t="s">
        <v>48490</v>
      </c>
      <c r="BC43880" s="90" t="s">
        <v>48491</v>
      </c>
      <c r="BD43880" s="90"/>
    </row>
    <row r="43881" spans="53:56" ht="15" x14ac:dyDescent="0.25">
      <c r="BA43881" s="91" t="s">
        <v>48600</v>
      </c>
      <c r="BB43881" s="91" t="s">
        <v>48490</v>
      </c>
      <c r="BC43881" s="91" t="s">
        <v>48491</v>
      </c>
      <c r="BD43881" s="91"/>
    </row>
    <row r="43882" spans="53:56" ht="15" x14ac:dyDescent="0.25">
      <c r="BA43882" s="91" t="s">
        <v>48601</v>
      </c>
      <c r="BB43882" s="91" t="s">
        <v>48490</v>
      </c>
      <c r="BC43882" s="91" t="s">
        <v>48491</v>
      </c>
      <c r="BD43882" s="91"/>
    </row>
    <row r="43883" spans="53:56" ht="15" x14ac:dyDescent="0.25">
      <c r="BA43883" s="90" t="s">
        <v>48602</v>
      </c>
      <c r="BB43883" s="90" t="s">
        <v>48490</v>
      </c>
      <c r="BC43883" s="90" t="s">
        <v>48491</v>
      </c>
      <c r="BD43883" s="90"/>
    </row>
    <row r="43884" spans="53:56" ht="15" x14ac:dyDescent="0.25">
      <c r="BA43884" s="91" t="s">
        <v>48603</v>
      </c>
      <c r="BB43884" s="91" t="s">
        <v>48490</v>
      </c>
      <c r="BC43884" s="91" t="s">
        <v>48491</v>
      </c>
      <c r="BD43884" s="91"/>
    </row>
    <row r="43885" spans="53:56" ht="15" x14ac:dyDescent="0.25">
      <c r="BA43885" s="90" t="s">
        <v>48604</v>
      </c>
      <c r="BB43885" s="90" t="s">
        <v>48490</v>
      </c>
      <c r="BC43885" s="90" t="s">
        <v>48491</v>
      </c>
      <c r="BD43885" s="90"/>
    </row>
    <row r="43886" spans="53:56" ht="15" x14ac:dyDescent="0.25">
      <c r="BA43886" s="91" t="s">
        <v>48605</v>
      </c>
      <c r="BB43886" s="91" t="s">
        <v>48490</v>
      </c>
      <c r="BC43886" s="91" t="s">
        <v>48491</v>
      </c>
      <c r="BD43886" s="91"/>
    </row>
    <row r="43887" spans="53:56" ht="15" x14ac:dyDescent="0.25">
      <c r="BA43887" s="90" t="s">
        <v>48606</v>
      </c>
      <c r="BB43887" s="90" t="s">
        <v>48490</v>
      </c>
      <c r="BC43887" s="90" t="s">
        <v>48491</v>
      </c>
      <c r="BD43887" s="90"/>
    </row>
    <row r="43888" spans="53:56" ht="15" x14ac:dyDescent="0.25">
      <c r="BA43888" s="90" t="s">
        <v>48607</v>
      </c>
      <c r="BB43888" s="90" t="s">
        <v>48490</v>
      </c>
      <c r="BC43888" s="90" t="s">
        <v>48491</v>
      </c>
      <c r="BD43888" s="90"/>
    </row>
    <row r="43889" spans="53:56" ht="15" x14ac:dyDescent="0.25">
      <c r="BA43889" s="91" t="s">
        <v>48608</v>
      </c>
      <c r="BB43889" s="91" t="s">
        <v>48490</v>
      </c>
      <c r="BC43889" s="91" t="s">
        <v>48491</v>
      </c>
      <c r="BD43889" s="91"/>
    </row>
    <row r="43890" spans="53:56" ht="15" x14ac:dyDescent="0.25">
      <c r="BA43890" s="90" t="s">
        <v>48609</v>
      </c>
      <c r="BB43890" s="90" t="s">
        <v>48490</v>
      </c>
      <c r="BC43890" s="90" t="s">
        <v>48491</v>
      </c>
      <c r="BD43890" s="90"/>
    </row>
    <row r="43891" spans="53:56" ht="15" x14ac:dyDescent="0.25">
      <c r="BA43891" s="91" t="s">
        <v>48610</v>
      </c>
      <c r="BB43891" s="91" t="s">
        <v>48490</v>
      </c>
      <c r="BC43891" s="91" t="s">
        <v>48491</v>
      </c>
      <c r="BD43891" s="91"/>
    </row>
    <row r="43892" spans="53:56" ht="15" x14ac:dyDescent="0.25">
      <c r="BA43892" s="91" t="s">
        <v>48611</v>
      </c>
      <c r="BB43892" s="91" t="s">
        <v>48490</v>
      </c>
      <c r="BC43892" s="91" t="s">
        <v>48491</v>
      </c>
      <c r="BD43892" s="91"/>
    </row>
    <row r="43893" spans="53:56" ht="15" x14ac:dyDescent="0.25">
      <c r="BA43893" s="90" t="s">
        <v>48612</v>
      </c>
      <c r="BB43893" s="90" t="s">
        <v>48490</v>
      </c>
      <c r="BC43893" s="90" t="s">
        <v>48491</v>
      </c>
      <c r="BD43893" s="90"/>
    </row>
    <row r="43894" spans="53:56" ht="15" x14ac:dyDescent="0.25">
      <c r="BA43894" s="91" t="s">
        <v>48613</v>
      </c>
      <c r="BB43894" s="91" t="s">
        <v>48490</v>
      </c>
      <c r="BC43894" s="91" t="s">
        <v>48491</v>
      </c>
      <c r="BD43894" s="91"/>
    </row>
    <row r="43895" spans="53:56" ht="15" x14ac:dyDescent="0.25">
      <c r="BA43895" s="90" t="s">
        <v>48614</v>
      </c>
      <c r="BB43895" s="90" t="s">
        <v>48490</v>
      </c>
      <c r="BC43895" s="90" t="s">
        <v>48491</v>
      </c>
      <c r="BD43895" s="90"/>
    </row>
    <row r="43896" spans="53:56" ht="15" x14ac:dyDescent="0.25">
      <c r="BA43896" s="90" t="s">
        <v>48615</v>
      </c>
      <c r="BB43896" s="90" t="s">
        <v>48490</v>
      </c>
      <c r="BC43896" s="90" t="s">
        <v>48491</v>
      </c>
      <c r="BD43896" s="90"/>
    </row>
    <row r="43897" spans="53:56" ht="15" x14ac:dyDescent="0.25">
      <c r="BA43897" s="91" t="s">
        <v>48616</v>
      </c>
      <c r="BB43897" s="91" t="s">
        <v>48490</v>
      </c>
      <c r="BC43897" s="91" t="s">
        <v>48491</v>
      </c>
      <c r="BD43897" s="91"/>
    </row>
    <row r="43898" spans="53:56" ht="15" x14ac:dyDescent="0.25">
      <c r="BA43898" s="90" t="s">
        <v>48617</v>
      </c>
      <c r="BB43898" s="90" t="s">
        <v>48490</v>
      </c>
      <c r="BC43898" s="90" t="s">
        <v>48491</v>
      </c>
      <c r="BD43898" s="90"/>
    </row>
    <row r="43899" spans="53:56" ht="15" x14ac:dyDescent="0.25">
      <c r="BA43899" s="91" t="s">
        <v>48618</v>
      </c>
      <c r="BB43899" s="91" t="s">
        <v>48490</v>
      </c>
      <c r="BC43899" s="91" t="s">
        <v>48491</v>
      </c>
      <c r="BD43899" s="91"/>
    </row>
    <row r="43900" spans="53:56" ht="15" x14ac:dyDescent="0.25">
      <c r="BA43900" s="90" t="s">
        <v>48619</v>
      </c>
      <c r="BB43900" s="90" t="s">
        <v>48490</v>
      </c>
      <c r="BC43900" s="90" t="s">
        <v>48491</v>
      </c>
      <c r="BD43900" s="90"/>
    </row>
    <row r="43901" spans="53:56" ht="15" x14ac:dyDescent="0.25">
      <c r="BA43901" s="91" t="s">
        <v>48620</v>
      </c>
      <c r="BB43901" s="91" t="s">
        <v>48490</v>
      </c>
      <c r="BC43901" s="91" t="s">
        <v>48491</v>
      </c>
      <c r="BD43901" s="91"/>
    </row>
    <row r="43902" spans="53:56" ht="15" x14ac:dyDescent="0.25">
      <c r="BA43902" s="91" t="s">
        <v>48621</v>
      </c>
      <c r="BB43902" s="91" t="s">
        <v>48490</v>
      </c>
      <c r="BC43902" s="91" t="s">
        <v>48491</v>
      </c>
      <c r="BD43902" s="91"/>
    </row>
    <row r="43903" spans="53:56" ht="15" x14ac:dyDescent="0.25">
      <c r="BA43903" s="90" t="s">
        <v>48622</v>
      </c>
      <c r="BB43903" s="90" t="s">
        <v>48490</v>
      </c>
      <c r="BC43903" s="90" t="s">
        <v>48491</v>
      </c>
      <c r="BD43903" s="90"/>
    </row>
    <row r="43904" spans="53:56" ht="15" x14ac:dyDescent="0.25">
      <c r="BA43904" s="90" t="s">
        <v>48623</v>
      </c>
      <c r="BB43904" s="90" t="s">
        <v>48490</v>
      </c>
      <c r="BC43904" s="90" t="s">
        <v>48491</v>
      </c>
      <c r="BD43904" s="90"/>
    </row>
    <row r="43905" spans="53:56" ht="15" x14ac:dyDescent="0.25">
      <c r="BA43905" s="91" t="s">
        <v>48624</v>
      </c>
      <c r="BB43905" s="91" t="s">
        <v>48490</v>
      </c>
      <c r="BC43905" s="91" t="s">
        <v>48491</v>
      </c>
      <c r="BD43905" s="91"/>
    </row>
    <row r="43906" spans="53:56" ht="15" x14ac:dyDescent="0.25">
      <c r="BA43906" s="90" t="s">
        <v>48625</v>
      </c>
      <c r="BB43906" s="90" t="s">
        <v>48490</v>
      </c>
      <c r="BC43906" s="90" t="s">
        <v>48491</v>
      </c>
      <c r="BD43906" s="90"/>
    </row>
    <row r="43907" spans="53:56" ht="15" x14ac:dyDescent="0.25">
      <c r="BA43907" s="90" t="s">
        <v>48626</v>
      </c>
      <c r="BB43907" s="90" t="s">
        <v>48490</v>
      </c>
      <c r="BC43907" s="90" t="s">
        <v>48491</v>
      </c>
      <c r="BD43907" s="90"/>
    </row>
    <row r="43908" spans="53:56" ht="15" x14ac:dyDescent="0.25">
      <c r="BA43908" s="91" t="s">
        <v>48627</v>
      </c>
      <c r="BB43908" s="91" t="s">
        <v>48490</v>
      </c>
      <c r="BC43908" s="91" t="s">
        <v>48491</v>
      </c>
      <c r="BD43908" s="91"/>
    </row>
    <row r="43909" spans="53:56" ht="15" x14ac:dyDescent="0.25">
      <c r="BA43909" s="90" t="s">
        <v>48628</v>
      </c>
      <c r="BB43909" s="90" t="s">
        <v>48490</v>
      </c>
      <c r="BC43909" s="90" t="s">
        <v>48491</v>
      </c>
      <c r="BD43909" s="90"/>
    </row>
    <row r="43910" spans="53:56" ht="15" x14ac:dyDescent="0.25">
      <c r="BA43910" s="90" t="s">
        <v>48629</v>
      </c>
      <c r="BB43910" s="90" t="s">
        <v>48490</v>
      </c>
      <c r="BC43910" s="90" t="s">
        <v>48491</v>
      </c>
      <c r="BD43910" s="90"/>
    </row>
    <row r="43911" spans="53:56" ht="15" x14ac:dyDescent="0.25">
      <c r="BA43911" s="91" t="s">
        <v>48630</v>
      </c>
      <c r="BB43911" s="91" t="s">
        <v>48490</v>
      </c>
      <c r="BC43911" s="91" t="s">
        <v>48491</v>
      </c>
      <c r="BD43911" s="91"/>
    </row>
    <row r="43912" spans="53:56" ht="15" x14ac:dyDescent="0.25">
      <c r="BA43912" s="91" t="s">
        <v>48631</v>
      </c>
      <c r="BB43912" s="91" t="s">
        <v>48490</v>
      </c>
      <c r="BC43912" s="91" t="s">
        <v>48491</v>
      </c>
      <c r="BD43912" s="91"/>
    </row>
    <row r="43913" spans="53:56" ht="15" x14ac:dyDescent="0.25">
      <c r="BA43913" s="91" t="s">
        <v>48632</v>
      </c>
      <c r="BB43913" s="91" t="s">
        <v>48490</v>
      </c>
      <c r="BC43913" s="91" t="s">
        <v>48491</v>
      </c>
      <c r="BD43913" s="91"/>
    </row>
    <row r="43914" spans="53:56" ht="15" x14ac:dyDescent="0.25">
      <c r="BA43914" s="90" t="s">
        <v>48633</v>
      </c>
      <c r="BB43914" s="90" t="s">
        <v>48490</v>
      </c>
      <c r="BC43914" s="90" t="s">
        <v>48491</v>
      </c>
      <c r="BD43914" s="90"/>
    </row>
    <row r="43915" spans="53:56" ht="15" x14ac:dyDescent="0.25">
      <c r="BA43915" s="91" t="s">
        <v>48634</v>
      </c>
      <c r="BB43915" s="91" t="s">
        <v>48490</v>
      </c>
      <c r="BC43915" s="91" t="s">
        <v>48491</v>
      </c>
      <c r="BD43915" s="91"/>
    </row>
    <row r="43916" spans="53:56" ht="15" x14ac:dyDescent="0.25">
      <c r="BA43916" s="90" t="s">
        <v>48635</v>
      </c>
      <c r="BB43916" s="90" t="s">
        <v>48490</v>
      </c>
      <c r="BC43916" s="90" t="s">
        <v>48491</v>
      </c>
      <c r="BD43916" s="90"/>
    </row>
    <row r="43917" spans="53:56" ht="15" x14ac:dyDescent="0.25">
      <c r="BA43917" s="90" t="s">
        <v>48636</v>
      </c>
      <c r="BB43917" s="90" t="s">
        <v>48490</v>
      </c>
      <c r="BC43917" s="90" t="s">
        <v>48491</v>
      </c>
      <c r="BD43917" s="90"/>
    </row>
    <row r="43918" spans="53:56" ht="15" x14ac:dyDescent="0.25">
      <c r="BA43918" s="90" t="s">
        <v>48637</v>
      </c>
      <c r="BB43918" s="90" t="s">
        <v>48490</v>
      </c>
      <c r="BC43918" s="90" t="s">
        <v>48491</v>
      </c>
      <c r="BD43918" s="90"/>
    </row>
    <row r="43919" spans="53:56" ht="15" x14ac:dyDescent="0.25">
      <c r="BA43919" s="91" t="s">
        <v>48638</v>
      </c>
      <c r="BB43919" s="91" t="s">
        <v>48490</v>
      </c>
      <c r="BC43919" s="91" t="s">
        <v>48491</v>
      </c>
      <c r="BD43919" s="91"/>
    </row>
    <row r="43920" spans="53:56" ht="15" x14ac:dyDescent="0.25">
      <c r="BA43920" s="90" t="s">
        <v>48639</v>
      </c>
      <c r="BB43920" s="90" t="s">
        <v>48640</v>
      </c>
      <c r="BC43920" s="90" t="s">
        <v>48640</v>
      </c>
      <c r="BD43920" s="90"/>
    </row>
    <row r="43921" spans="53:56" ht="15" x14ac:dyDescent="0.25">
      <c r="BA43921" s="91" t="s">
        <v>48641</v>
      </c>
      <c r="BB43921" s="91" t="s">
        <v>48640</v>
      </c>
      <c r="BC43921" s="91" t="s">
        <v>48640</v>
      </c>
      <c r="BD43921" s="91"/>
    </row>
    <row r="43922" spans="53:56" ht="15" x14ac:dyDescent="0.25">
      <c r="BA43922" s="91" t="s">
        <v>48642</v>
      </c>
      <c r="BB43922" s="91" t="s">
        <v>48640</v>
      </c>
      <c r="BC43922" s="91" t="s">
        <v>48640</v>
      </c>
      <c r="BD43922" s="91"/>
    </row>
    <row r="43923" spans="53:56" ht="15" x14ac:dyDescent="0.25">
      <c r="BA43923" s="90" t="s">
        <v>48643</v>
      </c>
      <c r="BB43923" s="90" t="s">
        <v>48640</v>
      </c>
      <c r="BC43923" s="90" t="s">
        <v>48640</v>
      </c>
      <c r="BD43923" s="90"/>
    </row>
    <row r="43924" spans="53:56" ht="15" x14ac:dyDescent="0.25">
      <c r="BA43924" s="91" t="s">
        <v>48644</v>
      </c>
      <c r="BB43924" s="91" t="s">
        <v>48640</v>
      </c>
      <c r="BC43924" s="91" t="s">
        <v>48640</v>
      </c>
      <c r="BD43924" s="91"/>
    </row>
    <row r="43925" spans="53:56" ht="15" x14ac:dyDescent="0.25">
      <c r="BA43925" s="90" t="s">
        <v>48645</v>
      </c>
      <c r="BB43925" s="90" t="s">
        <v>48640</v>
      </c>
      <c r="BC43925" s="90" t="s">
        <v>48640</v>
      </c>
      <c r="BD43925" s="90"/>
    </row>
    <row r="43926" spans="53:56" ht="15" x14ac:dyDescent="0.25">
      <c r="BA43926" s="90" t="s">
        <v>48646</v>
      </c>
      <c r="BB43926" s="90" t="s">
        <v>48640</v>
      </c>
      <c r="BC43926" s="90" t="s">
        <v>48640</v>
      </c>
      <c r="BD43926" s="90"/>
    </row>
    <row r="43927" spans="53:56" ht="15" x14ac:dyDescent="0.25">
      <c r="BA43927" s="91" t="s">
        <v>48647</v>
      </c>
      <c r="BB43927" s="91" t="s">
        <v>48640</v>
      </c>
      <c r="BC43927" s="91" t="s">
        <v>48640</v>
      </c>
      <c r="BD43927" s="91"/>
    </row>
    <row r="43928" spans="53:56" ht="15" x14ac:dyDescent="0.25">
      <c r="BA43928" s="90" t="s">
        <v>48648</v>
      </c>
      <c r="BB43928" s="90" t="s">
        <v>48640</v>
      </c>
      <c r="BC43928" s="90" t="s">
        <v>48640</v>
      </c>
      <c r="BD43928" s="90"/>
    </row>
    <row r="43929" spans="53:56" ht="15" x14ac:dyDescent="0.25">
      <c r="BA43929" s="91" t="s">
        <v>48649</v>
      </c>
      <c r="BB43929" s="91" t="s">
        <v>48640</v>
      </c>
      <c r="BC43929" s="91" t="s">
        <v>48640</v>
      </c>
      <c r="BD43929" s="91"/>
    </row>
    <row r="43930" spans="53:56" ht="15" x14ac:dyDescent="0.25">
      <c r="BA43930" s="91" t="s">
        <v>48650</v>
      </c>
      <c r="BB43930" s="91" t="s">
        <v>48640</v>
      </c>
      <c r="BC43930" s="91" t="s">
        <v>48640</v>
      </c>
      <c r="BD43930" s="91"/>
    </row>
    <row r="43931" spans="53:56" ht="15" x14ac:dyDescent="0.25">
      <c r="BA43931" s="90" t="s">
        <v>48651</v>
      </c>
      <c r="BB43931" s="90" t="s">
        <v>48640</v>
      </c>
      <c r="BC43931" s="90" t="s">
        <v>48640</v>
      </c>
      <c r="BD43931" s="90"/>
    </row>
    <row r="43932" spans="53:56" ht="15" x14ac:dyDescent="0.25">
      <c r="BA43932" s="91" t="s">
        <v>48652</v>
      </c>
      <c r="BB43932" s="91" t="s">
        <v>48640</v>
      </c>
      <c r="BC43932" s="91" t="s">
        <v>48640</v>
      </c>
      <c r="BD43932" s="91"/>
    </row>
    <row r="43933" spans="53:56" ht="15" x14ac:dyDescent="0.25">
      <c r="BA43933" s="90" t="s">
        <v>48653</v>
      </c>
      <c r="BB43933" s="90" t="s">
        <v>48640</v>
      </c>
      <c r="BC43933" s="90" t="s">
        <v>48640</v>
      </c>
      <c r="BD43933" s="90"/>
    </row>
    <row r="43934" spans="53:56" ht="15" x14ac:dyDescent="0.25">
      <c r="BA43934" s="90" t="s">
        <v>48654</v>
      </c>
      <c r="BB43934" s="90" t="s">
        <v>48640</v>
      </c>
      <c r="BC43934" s="90" t="s">
        <v>48640</v>
      </c>
      <c r="BD43934" s="90"/>
    </row>
    <row r="43935" spans="53:56" ht="15" x14ac:dyDescent="0.25">
      <c r="BA43935" s="91" t="s">
        <v>48655</v>
      </c>
      <c r="BB43935" s="91" t="s">
        <v>48640</v>
      </c>
      <c r="BC43935" s="91" t="s">
        <v>48640</v>
      </c>
      <c r="BD43935" s="91"/>
    </row>
    <row r="43936" spans="53:56" ht="15" x14ac:dyDescent="0.25">
      <c r="BA43936" s="90" t="s">
        <v>48656</v>
      </c>
      <c r="BB43936" s="90" t="s">
        <v>48640</v>
      </c>
      <c r="BC43936" s="90" t="s">
        <v>48640</v>
      </c>
      <c r="BD43936" s="90"/>
    </row>
    <row r="43937" spans="53:56" ht="15" x14ac:dyDescent="0.25">
      <c r="BA43937" s="91" t="s">
        <v>48657</v>
      </c>
      <c r="BB43937" s="91" t="s">
        <v>48640</v>
      </c>
      <c r="BC43937" s="91" t="s">
        <v>48640</v>
      </c>
      <c r="BD43937" s="91"/>
    </row>
    <row r="43938" spans="53:56" ht="15" x14ac:dyDescent="0.25">
      <c r="BA43938" s="91" t="s">
        <v>48658</v>
      </c>
      <c r="BB43938" s="91" t="s">
        <v>48640</v>
      </c>
      <c r="BC43938" s="91" t="s">
        <v>48640</v>
      </c>
      <c r="BD43938" s="91"/>
    </row>
    <row r="43939" spans="53:56" ht="15" x14ac:dyDescent="0.25">
      <c r="BA43939" s="90" t="s">
        <v>48659</v>
      </c>
      <c r="BB43939" s="90" t="s">
        <v>48640</v>
      </c>
      <c r="BC43939" s="90" t="s">
        <v>48640</v>
      </c>
      <c r="BD43939" s="90"/>
    </row>
    <row r="43940" spans="53:56" ht="15" x14ac:dyDescent="0.25">
      <c r="BA43940" s="90" t="s">
        <v>48660</v>
      </c>
      <c r="BB43940" s="90" t="s">
        <v>48640</v>
      </c>
      <c r="BC43940" s="90" t="s">
        <v>48640</v>
      </c>
      <c r="BD43940" s="90"/>
    </row>
    <row r="43941" spans="53:56" ht="15" x14ac:dyDescent="0.25">
      <c r="BA43941" s="91" t="s">
        <v>48661</v>
      </c>
      <c r="BB43941" s="91" t="s">
        <v>48662</v>
      </c>
      <c r="BC43941" s="91" t="s">
        <v>48663</v>
      </c>
      <c r="BD43941" s="91"/>
    </row>
    <row r="43942" spans="53:56" ht="15" x14ac:dyDescent="0.25">
      <c r="BA43942" s="91" t="s">
        <v>48664</v>
      </c>
      <c r="BB43942" s="91" t="s">
        <v>48662</v>
      </c>
      <c r="BC43942" s="91" t="s">
        <v>48663</v>
      </c>
      <c r="BD43942" s="91"/>
    </row>
    <row r="43943" spans="53:56" ht="15" x14ac:dyDescent="0.25">
      <c r="BA43943" s="90" t="s">
        <v>48665</v>
      </c>
      <c r="BB43943" s="90" t="s">
        <v>48666</v>
      </c>
      <c r="BC43943" s="90" t="s">
        <v>48666</v>
      </c>
      <c r="BD43943" s="90"/>
    </row>
    <row r="43944" spans="53:56" ht="15" x14ac:dyDescent="0.25">
      <c r="BA43944" s="91" t="s">
        <v>48667</v>
      </c>
      <c r="BB43944" s="91" t="s">
        <v>48666</v>
      </c>
      <c r="BC43944" s="91" t="s">
        <v>48666</v>
      </c>
      <c r="BD43944" s="91"/>
    </row>
    <row r="43945" spans="53:56" ht="15" x14ac:dyDescent="0.25">
      <c r="BA43945" s="90" t="s">
        <v>48668</v>
      </c>
      <c r="BB43945" s="90" t="s">
        <v>48666</v>
      </c>
      <c r="BC43945" s="90" t="s">
        <v>48666</v>
      </c>
      <c r="BD43945" s="90"/>
    </row>
    <row r="43946" spans="53:56" ht="15" x14ac:dyDescent="0.25">
      <c r="BA43946" s="91" t="s">
        <v>48669</v>
      </c>
      <c r="BB43946" s="91" t="s">
        <v>48666</v>
      </c>
      <c r="BC43946" s="91" t="s">
        <v>48666</v>
      </c>
      <c r="BD43946" s="91"/>
    </row>
    <row r="43947" spans="53:56" ht="15" x14ac:dyDescent="0.25">
      <c r="BA43947" s="90" t="s">
        <v>48670</v>
      </c>
      <c r="BB43947" s="90" t="s">
        <v>48671</v>
      </c>
      <c r="BC43947" s="90" t="s">
        <v>48671</v>
      </c>
      <c r="BD43947" s="90"/>
    </row>
    <row r="43948" spans="53:56" ht="15" x14ac:dyDescent="0.25">
      <c r="BA43948" s="90" t="s">
        <v>48670</v>
      </c>
      <c r="BB43948" s="90" t="s">
        <v>48671</v>
      </c>
      <c r="BC43948" s="90" t="s">
        <v>48672</v>
      </c>
      <c r="BD43948" s="90"/>
    </row>
    <row r="43949" spans="53:56" ht="15" x14ac:dyDescent="0.25">
      <c r="BA43949" s="91" t="s">
        <v>48673</v>
      </c>
      <c r="BB43949" s="91" t="s">
        <v>48671</v>
      </c>
      <c r="BC43949" s="91" t="s">
        <v>48671</v>
      </c>
      <c r="BD43949" s="91"/>
    </row>
    <row r="43950" spans="53:56" ht="15" x14ac:dyDescent="0.25">
      <c r="BA43950" s="90" t="s">
        <v>48674</v>
      </c>
      <c r="BB43950" s="90" t="s">
        <v>48671</v>
      </c>
      <c r="BC43950" s="90" t="s">
        <v>48671</v>
      </c>
      <c r="BD43950" s="90"/>
    </row>
    <row r="43951" spans="53:56" ht="15" x14ac:dyDescent="0.25">
      <c r="BA43951" s="91" t="s">
        <v>48675</v>
      </c>
      <c r="BB43951" s="91" t="s">
        <v>48676</v>
      </c>
      <c r="BC43951" s="91" t="s">
        <v>48676</v>
      </c>
      <c r="BD43951" s="91"/>
    </row>
    <row r="43952" spans="53:56" ht="15" x14ac:dyDescent="0.25">
      <c r="BA43952" s="90" t="s">
        <v>48677</v>
      </c>
      <c r="BB43952" s="90" t="s">
        <v>48676</v>
      </c>
      <c r="BC43952" s="90" t="s">
        <v>48676</v>
      </c>
      <c r="BD43952" s="90"/>
    </row>
    <row r="43953" spans="53:56" ht="15" x14ac:dyDescent="0.25">
      <c r="BA43953" s="91" t="s">
        <v>48678</v>
      </c>
      <c r="BB43953" s="91" t="s">
        <v>5182</v>
      </c>
      <c r="BC43953" s="91" t="s">
        <v>48679</v>
      </c>
      <c r="BD43953" s="473" t="s">
        <v>1301</v>
      </c>
    </row>
    <row r="43954" spans="53:56" ht="15" x14ac:dyDescent="0.25">
      <c r="BA43954" s="90" t="s">
        <v>48680</v>
      </c>
      <c r="BB43954" s="90" t="s">
        <v>5182</v>
      </c>
      <c r="BC43954" s="90" t="s">
        <v>15419</v>
      </c>
      <c r="BD43954" s="473" t="s">
        <v>1301</v>
      </c>
    </row>
    <row r="43955" spans="53:56" ht="15" x14ac:dyDescent="0.25">
      <c r="BA43955" s="91" t="s">
        <v>48681</v>
      </c>
      <c r="BB43955" s="91" t="s">
        <v>5182</v>
      </c>
      <c r="BC43955" s="91" t="s">
        <v>48682</v>
      </c>
      <c r="BD43955" s="473" t="s">
        <v>1301</v>
      </c>
    </row>
    <row r="43956" spans="53:56" ht="15" x14ac:dyDescent="0.25">
      <c r="BA43956" s="91" t="s">
        <v>48683</v>
      </c>
      <c r="BB43956" s="91" t="s">
        <v>5182</v>
      </c>
      <c r="BC43956" s="91" t="s">
        <v>3225</v>
      </c>
      <c r="BD43956" s="473" t="s">
        <v>1301</v>
      </c>
    </row>
    <row r="43957" spans="53:56" ht="15" x14ac:dyDescent="0.25">
      <c r="BA43957" s="90" t="s">
        <v>48684</v>
      </c>
      <c r="BB43957" s="90" t="s">
        <v>5182</v>
      </c>
      <c r="BC43957" s="90" t="s">
        <v>3225</v>
      </c>
      <c r="BD43957" s="473" t="s">
        <v>1301</v>
      </c>
    </row>
    <row r="43958" spans="53:56" ht="15" x14ac:dyDescent="0.25">
      <c r="BA43958" s="91" t="s">
        <v>48685</v>
      </c>
      <c r="BB43958" s="91" t="s">
        <v>5182</v>
      </c>
      <c r="BC43958" s="91" t="s">
        <v>3225</v>
      </c>
      <c r="BD43958" s="473" t="s">
        <v>1301</v>
      </c>
    </row>
    <row r="43959" spans="53:56" ht="15" x14ac:dyDescent="0.25">
      <c r="BA43959" s="90" t="s">
        <v>48686</v>
      </c>
      <c r="BB43959" s="90" t="s">
        <v>5182</v>
      </c>
      <c r="BC43959" s="90" t="s">
        <v>3225</v>
      </c>
      <c r="BD43959" s="473" t="s">
        <v>1301</v>
      </c>
    </row>
    <row r="43960" spans="53:56" ht="15" x14ac:dyDescent="0.25">
      <c r="BA43960" s="90" t="s">
        <v>48687</v>
      </c>
      <c r="BB43960" s="90" t="s">
        <v>5182</v>
      </c>
      <c r="BC43960" s="90" t="s">
        <v>48682</v>
      </c>
      <c r="BD43960" s="473" t="s">
        <v>1301</v>
      </c>
    </row>
    <row r="43961" spans="53:56" ht="15" x14ac:dyDescent="0.25">
      <c r="BA43961" s="91" t="s">
        <v>48688</v>
      </c>
      <c r="BB43961" s="91" t="s">
        <v>5182</v>
      </c>
      <c r="BC43961" s="91" t="s">
        <v>48689</v>
      </c>
      <c r="BD43961" s="473" t="s">
        <v>1301</v>
      </c>
    </row>
    <row r="43962" spans="53:56" ht="15" x14ac:dyDescent="0.25">
      <c r="BA43962" s="90" t="s">
        <v>48690</v>
      </c>
      <c r="BB43962" s="90" t="s">
        <v>5182</v>
      </c>
      <c r="BC43962" s="90" t="s">
        <v>48682</v>
      </c>
      <c r="BD43962" s="473" t="s">
        <v>1301</v>
      </c>
    </row>
    <row r="43963" spans="53:56" ht="15" x14ac:dyDescent="0.25">
      <c r="BA43963" s="91" t="s">
        <v>48691</v>
      </c>
      <c r="BB43963" s="91" t="s">
        <v>5182</v>
      </c>
      <c r="BC43963" s="91" t="s">
        <v>48682</v>
      </c>
      <c r="BD43963" s="473" t="s">
        <v>1301</v>
      </c>
    </row>
    <row r="43964" spans="53:56" ht="15" x14ac:dyDescent="0.25">
      <c r="BA43964" s="90" t="s">
        <v>48692</v>
      </c>
      <c r="BB43964" s="90" t="s">
        <v>5182</v>
      </c>
      <c r="BC43964" s="90" t="s">
        <v>48693</v>
      </c>
      <c r="BD43964" s="473" t="s">
        <v>1301</v>
      </c>
    </row>
    <row r="43965" spans="53:56" ht="15" x14ac:dyDescent="0.25">
      <c r="BA43965" s="91" t="s">
        <v>48694</v>
      </c>
      <c r="BB43965" s="91" t="s">
        <v>5182</v>
      </c>
      <c r="BC43965" s="91" t="s">
        <v>48682</v>
      </c>
      <c r="BD43965" s="473" t="s">
        <v>1301</v>
      </c>
    </row>
    <row r="43966" spans="53:56" ht="15" x14ac:dyDescent="0.25">
      <c r="BA43966" s="91" t="s">
        <v>48695</v>
      </c>
      <c r="BB43966" s="91" t="s">
        <v>5182</v>
      </c>
      <c r="BC43966" s="91" t="s">
        <v>48696</v>
      </c>
      <c r="BD43966" s="473" t="s">
        <v>1301</v>
      </c>
    </row>
    <row r="43967" spans="53:56" ht="15" x14ac:dyDescent="0.25">
      <c r="BA43967" s="91" t="s">
        <v>48695</v>
      </c>
      <c r="BB43967" s="91" t="s">
        <v>5182</v>
      </c>
      <c r="BC43967" s="91" t="s">
        <v>7871</v>
      </c>
      <c r="BD43967" s="473" t="s">
        <v>1301</v>
      </c>
    </row>
    <row r="43968" spans="53:56" ht="15" x14ac:dyDescent="0.25">
      <c r="BA43968" s="90" t="s">
        <v>48697</v>
      </c>
      <c r="BB43968" s="90" t="s">
        <v>5182</v>
      </c>
      <c r="BC43968" s="90" t="s">
        <v>48682</v>
      </c>
      <c r="BD43968" s="473" t="s">
        <v>1301</v>
      </c>
    </row>
    <row r="43969" spans="53:56" ht="15" x14ac:dyDescent="0.25">
      <c r="BA43969" s="91" t="s">
        <v>48698</v>
      </c>
      <c r="BB43969" s="91" t="s">
        <v>5182</v>
      </c>
      <c r="BC43969" s="91" t="s">
        <v>7871</v>
      </c>
      <c r="BD43969" s="473" t="s">
        <v>1301</v>
      </c>
    </row>
    <row r="43970" spans="53:56" ht="15" x14ac:dyDescent="0.25">
      <c r="BA43970" s="90" t="s">
        <v>48699</v>
      </c>
      <c r="BB43970" s="90" t="s">
        <v>5182</v>
      </c>
      <c r="BC43970" s="90" t="s">
        <v>48689</v>
      </c>
      <c r="BD43970" s="473" t="s">
        <v>1301</v>
      </c>
    </row>
    <row r="43971" spans="53:56" ht="15" x14ac:dyDescent="0.25">
      <c r="BA43971" s="90" t="s">
        <v>48700</v>
      </c>
      <c r="BB43971" s="90" t="s">
        <v>5182</v>
      </c>
      <c r="BC43971" s="90" t="s">
        <v>15419</v>
      </c>
      <c r="BD43971" s="473" t="s">
        <v>1301</v>
      </c>
    </row>
    <row r="43972" spans="53:56" ht="15" x14ac:dyDescent="0.25">
      <c r="BA43972" s="91" t="s">
        <v>48701</v>
      </c>
      <c r="BB43972" s="91" t="s">
        <v>5182</v>
      </c>
      <c r="BC43972" s="91" t="s">
        <v>48679</v>
      </c>
      <c r="BD43972" s="473" t="s">
        <v>1301</v>
      </c>
    </row>
    <row r="43973" spans="53:56" ht="15" x14ac:dyDescent="0.25">
      <c r="BA43973" s="90" t="s">
        <v>48702</v>
      </c>
      <c r="BB43973" s="90" t="s">
        <v>5182</v>
      </c>
      <c r="BC43973" s="90" t="s">
        <v>48682</v>
      </c>
      <c r="BD43973" s="473" t="s">
        <v>1301</v>
      </c>
    </row>
    <row r="43974" spans="53:56" ht="15" x14ac:dyDescent="0.25">
      <c r="BA43974" s="91" t="s">
        <v>48703</v>
      </c>
      <c r="BB43974" s="91" t="s">
        <v>5182</v>
      </c>
      <c r="BC43974" s="91" t="s">
        <v>48682</v>
      </c>
      <c r="BD43974" s="473" t="s">
        <v>1301</v>
      </c>
    </row>
    <row r="43975" spans="53:56" ht="15" x14ac:dyDescent="0.25">
      <c r="BA43975" s="91" t="s">
        <v>48704</v>
      </c>
      <c r="BB43975" s="91" t="s">
        <v>5182</v>
      </c>
      <c r="BC43975" s="91" t="s">
        <v>48689</v>
      </c>
      <c r="BD43975" s="473" t="s">
        <v>1301</v>
      </c>
    </row>
    <row r="43976" spans="53:56" ht="15" x14ac:dyDescent="0.25">
      <c r="BA43976" s="90" t="s">
        <v>48705</v>
      </c>
      <c r="BB43976" s="90" t="s">
        <v>5182</v>
      </c>
      <c r="BC43976" s="90" t="s">
        <v>15419</v>
      </c>
      <c r="BD43976" s="473" t="s">
        <v>1301</v>
      </c>
    </row>
    <row r="43977" spans="53:56" ht="15" x14ac:dyDescent="0.25">
      <c r="BA43977" s="91" t="s">
        <v>48706</v>
      </c>
      <c r="BB43977" s="91" t="s">
        <v>5182</v>
      </c>
      <c r="BC43977" s="91" t="s">
        <v>48682</v>
      </c>
      <c r="BD43977" s="473" t="s">
        <v>1301</v>
      </c>
    </row>
    <row r="43978" spans="53:56" ht="15" x14ac:dyDescent="0.25">
      <c r="BA43978" s="90" t="s">
        <v>48707</v>
      </c>
      <c r="BB43978" s="90" t="s">
        <v>5182</v>
      </c>
      <c r="BC43978" s="90" t="s">
        <v>48682</v>
      </c>
      <c r="BD43978" s="473" t="s">
        <v>1301</v>
      </c>
    </row>
    <row r="43979" spans="53:56" ht="15" x14ac:dyDescent="0.25">
      <c r="BA43979" s="90" t="s">
        <v>48708</v>
      </c>
      <c r="BB43979" s="90" t="s">
        <v>5182</v>
      </c>
      <c r="BC43979" s="90" t="s">
        <v>36298</v>
      </c>
      <c r="BD43979" s="473" t="s">
        <v>1301</v>
      </c>
    </row>
    <row r="43980" spans="53:56" ht="15" x14ac:dyDescent="0.25">
      <c r="BA43980" s="91" t="s">
        <v>48709</v>
      </c>
      <c r="BB43980" s="91" t="s">
        <v>5182</v>
      </c>
      <c r="BC43980" s="91" t="s">
        <v>48689</v>
      </c>
      <c r="BD43980" s="473" t="s">
        <v>1301</v>
      </c>
    </row>
    <row r="43981" spans="53:56" ht="15" x14ac:dyDescent="0.25">
      <c r="BA43981" s="90" t="s">
        <v>48710</v>
      </c>
      <c r="BB43981" s="90" t="s">
        <v>5182</v>
      </c>
      <c r="BC43981" s="90" t="s">
        <v>48693</v>
      </c>
      <c r="BD43981" s="473" t="s">
        <v>1301</v>
      </c>
    </row>
    <row r="43982" spans="53:56" ht="15" x14ac:dyDescent="0.25">
      <c r="BA43982" s="91" t="s">
        <v>48711</v>
      </c>
      <c r="BB43982" s="91" t="s">
        <v>5182</v>
      </c>
      <c r="BC43982" s="91" t="s">
        <v>15419</v>
      </c>
      <c r="BD43982" s="473" t="s">
        <v>1301</v>
      </c>
    </row>
    <row r="43983" spans="53:56" ht="15" x14ac:dyDescent="0.25">
      <c r="BA43983" s="90" t="s">
        <v>48712</v>
      </c>
      <c r="BB43983" s="90" t="s">
        <v>5182</v>
      </c>
      <c r="BC43983" s="90" t="s">
        <v>36298</v>
      </c>
      <c r="BD43983" s="473" t="s">
        <v>1301</v>
      </c>
    </row>
    <row r="43984" spans="53:56" ht="15" x14ac:dyDescent="0.25">
      <c r="BA43984" s="91" t="s">
        <v>48713</v>
      </c>
      <c r="BB43984" s="91" t="s">
        <v>5182</v>
      </c>
      <c r="BC43984" s="91" t="s">
        <v>48682</v>
      </c>
      <c r="BD43984" s="473" t="s">
        <v>1301</v>
      </c>
    </row>
    <row r="43985" spans="53:56" ht="15" x14ac:dyDescent="0.25">
      <c r="BA43985" s="91" t="s">
        <v>48714</v>
      </c>
      <c r="BB43985" s="91" t="s">
        <v>5182</v>
      </c>
      <c r="BC43985" s="91" t="s">
        <v>48682</v>
      </c>
      <c r="BD43985" s="473" t="s">
        <v>1301</v>
      </c>
    </row>
    <row r="43986" spans="53:56" ht="15" x14ac:dyDescent="0.25">
      <c r="BA43986" s="90" t="s">
        <v>48715</v>
      </c>
      <c r="BB43986" s="90" t="s">
        <v>5182</v>
      </c>
      <c r="BC43986" s="90" t="s">
        <v>48682</v>
      </c>
      <c r="BD43986" s="473" t="s">
        <v>1301</v>
      </c>
    </row>
    <row r="43987" spans="53:56" ht="15" x14ac:dyDescent="0.25">
      <c r="BA43987" s="91" t="s">
        <v>48716</v>
      </c>
      <c r="BB43987" s="91" t="s">
        <v>5182</v>
      </c>
      <c r="BC43987" s="91" t="s">
        <v>48679</v>
      </c>
      <c r="BD43987" s="473" t="s">
        <v>1301</v>
      </c>
    </row>
    <row r="43988" spans="53:56" ht="15" x14ac:dyDescent="0.25">
      <c r="BA43988" s="90" t="s">
        <v>48717</v>
      </c>
      <c r="BB43988" s="90" t="s">
        <v>5182</v>
      </c>
      <c r="BC43988" s="90" t="s">
        <v>48682</v>
      </c>
      <c r="BD43988" s="473" t="s">
        <v>1301</v>
      </c>
    </row>
    <row r="43989" spans="53:56" ht="15" x14ac:dyDescent="0.25">
      <c r="BA43989" s="90" t="s">
        <v>48718</v>
      </c>
      <c r="BB43989" s="90" t="s">
        <v>5182</v>
      </c>
      <c r="BC43989" s="90" t="s">
        <v>36298</v>
      </c>
      <c r="BD43989" s="473" t="s">
        <v>1301</v>
      </c>
    </row>
    <row r="43990" spans="53:56" ht="15" x14ac:dyDescent="0.25">
      <c r="BA43990" s="91" t="s">
        <v>48719</v>
      </c>
      <c r="BB43990" s="91" t="s">
        <v>5182</v>
      </c>
      <c r="BC43990" s="91" t="s">
        <v>48679</v>
      </c>
      <c r="BD43990" s="473" t="s">
        <v>1301</v>
      </c>
    </row>
    <row r="43991" spans="53:56" ht="15" x14ac:dyDescent="0.25">
      <c r="BA43991" s="90" t="s">
        <v>48720</v>
      </c>
      <c r="BB43991" s="90" t="s">
        <v>5182</v>
      </c>
      <c r="BC43991" s="90" t="s">
        <v>48693</v>
      </c>
      <c r="BD43991" s="473" t="s">
        <v>1301</v>
      </c>
    </row>
    <row r="43992" spans="53:56" ht="15" x14ac:dyDescent="0.25">
      <c r="BA43992" s="91" t="s">
        <v>48721</v>
      </c>
      <c r="BB43992" s="91" t="s">
        <v>5182</v>
      </c>
      <c r="BC43992" s="91" t="s">
        <v>48682</v>
      </c>
      <c r="BD43992" s="473" t="s">
        <v>1301</v>
      </c>
    </row>
    <row r="43993" spans="53:56" ht="15" x14ac:dyDescent="0.25">
      <c r="BA43993" s="91" t="s">
        <v>48722</v>
      </c>
      <c r="BB43993" s="91" t="s">
        <v>5182</v>
      </c>
      <c r="BC43993" s="91" t="s">
        <v>48693</v>
      </c>
      <c r="BD43993" s="473" t="s">
        <v>1301</v>
      </c>
    </row>
    <row r="43994" spans="53:56" ht="15" x14ac:dyDescent="0.25">
      <c r="BA43994" s="90" t="s">
        <v>48723</v>
      </c>
      <c r="BB43994" s="90" t="s">
        <v>5182</v>
      </c>
      <c r="BC43994" s="90" t="s">
        <v>48682</v>
      </c>
      <c r="BD43994" s="473" t="s">
        <v>1301</v>
      </c>
    </row>
    <row r="43995" spans="53:56" ht="15" x14ac:dyDescent="0.25">
      <c r="BA43995" s="91" t="s">
        <v>48724</v>
      </c>
      <c r="BB43995" s="91" t="s">
        <v>5182</v>
      </c>
      <c r="BC43995" s="91" t="s">
        <v>7871</v>
      </c>
      <c r="BD43995" s="473" t="s">
        <v>1301</v>
      </c>
    </row>
    <row r="43996" spans="53:56" ht="15" x14ac:dyDescent="0.25">
      <c r="BA43996" s="90" t="s">
        <v>48725</v>
      </c>
      <c r="BB43996" s="90" t="s">
        <v>5182</v>
      </c>
      <c r="BC43996" s="90" t="s">
        <v>48682</v>
      </c>
      <c r="BD43996" s="473" t="s">
        <v>1301</v>
      </c>
    </row>
    <row r="43997" spans="53:56" ht="15" x14ac:dyDescent="0.25">
      <c r="BA43997" s="91" t="s">
        <v>48726</v>
      </c>
      <c r="BB43997" s="91" t="s">
        <v>5182</v>
      </c>
      <c r="BC43997" s="91" t="s">
        <v>36298</v>
      </c>
      <c r="BD43997" s="473" t="s">
        <v>1301</v>
      </c>
    </row>
    <row r="43998" spans="53:56" ht="15" x14ac:dyDescent="0.25">
      <c r="BA43998" s="90" t="s">
        <v>48727</v>
      </c>
      <c r="BB43998" s="90" t="s">
        <v>5182</v>
      </c>
      <c r="BC43998" s="90" t="s">
        <v>7871</v>
      </c>
      <c r="BD43998" s="473" t="s">
        <v>1301</v>
      </c>
    </row>
    <row r="43999" spans="53:56" ht="15" x14ac:dyDescent="0.25">
      <c r="BA43999" s="91" t="s">
        <v>48728</v>
      </c>
      <c r="BB43999" s="91" t="s">
        <v>5182</v>
      </c>
      <c r="BC43999" s="91" t="s">
        <v>7871</v>
      </c>
      <c r="BD43999" s="473" t="s">
        <v>1301</v>
      </c>
    </row>
    <row r="44000" spans="53:56" ht="15" x14ac:dyDescent="0.25">
      <c r="BA44000" s="90" t="s">
        <v>48729</v>
      </c>
      <c r="BB44000" s="90" t="s">
        <v>5182</v>
      </c>
      <c r="BC44000" s="90" t="s">
        <v>7871</v>
      </c>
      <c r="BD44000" s="473" t="s">
        <v>1301</v>
      </c>
    </row>
    <row r="44001" spans="53:56" ht="15" x14ac:dyDescent="0.25">
      <c r="BA44001" s="91" t="s">
        <v>48730</v>
      </c>
      <c r="BB44001" s="91" t="s">
        <v>5182</v>
      </c>
      <c r="BC44001" s="91" t="s">
        <v>48682</v>
      </c>
      <c r="BD44001" s="473" t="s">
        <v>1301</v>
      </c>
    </row>
    <row r="44002" spans="53:56" ht="15" x14ac:dyDescent="0.25">
      <c r="BA44002" s="90" t="s">
        <v>48731</v>
      </c>
      <c r="BB44002" s="90" t="s">
        <v>5182</v>
      </c>
      <c r="BC44002" s="90" t="s">
        <v>7871</v>
      </c>
      <c r="BD44002" s="473" t="s">
        <v>1301</v>
      </c>
    </row>
    <row r="44003" spans="53:56" ht="15" x14ac:dyDescent="0.25">
      <c r="BA44003" s="91" t="s">
        <v>48732</v>
      </c>
      <c r="BB44003" s="91" t="s">
        <v>5182</v>
      </c>
      <c r="BC44003" s="91" t="s">
        <v>48679</v>
      </c>
      <c r="BD44003" s="473" t="s">
        <v>1301</v>
      </c>
    </row>
    <row r="44004" spans="53:56" ht="15" x14ac:dyDescent="0.25">
      <c r="BA44004" s="90" t="s">
        <v>48733</v>
      </c>
      <c r="BB44004" s="90" t="s">
        <v>5182</v>
      </c>
      <c r="BC44004" s="90" t="s">
        <v>48679</v>
      </c>
      <c r="BD44004" s="473" t="s">
        <v>1301</v>
      </c>
    </row>
    <row r="44005" spans="53:56" ht="15" x14ac:dyDescent="0.25">
      <c r="BA44005" s="91" t="s">
        <v>48734</v>
      </c>
      <c r="BB44005" s="91" t="s">
        <v>5182</v>
      </c>
      <c r="BC44005" s="91" t="s">
        <v>48689</v>
      </c>
      <c r="BD44005" s="473" t="s">
        <v>1301</v>
      </c>
    </row>
    <row r="44006" spans="53:56" ht="15" x14ac:dyDescent="0.25">
      <c r="BA44006" s="90" t="s">
        <v>48735</v>
      </c>
      <c r="BB44006" s="90" t="s">
        <v>5182</v>
      </c>
      <c r="BC44006" s="90" t="s">
        <v>3225</v>
      </c>
      <c r="BD44006" s="473" t="s">
        <v>1301</v>
      </c>
    </row>
    <row r="44007" spans="53:56" ht="15" x14ac:dyDescent="0.25">
      <c r="BA44007" s="91" t="s">
        <v>48736</v>
      </c>
      <c r="BB44007" s="91" t="s">
        <v>5182</v>
      </c>
      <c r="BC44007" s="91" t="s">
        <v>48679</v>
      </c>
      <c r="BD44007" s="473" t="s">
        <v>1301</v>
      </c>
    </row>
    <row r="44008" spans="53:56" ht="15" x14ac:dyDescent="0.25">
      <c r="BA44008" s="90" t="s">
        <v>48737</v>
      </c>
      <c r="BB44008" s="90" t="s">
        <v>5182</v>
      </c>
      <c r="BC44008" s="90" t="s">
        <v>7871</v>
      </c>
      <c r="BD44008" s="473" t="s">
        <v>1301</v>
      </c>
    </row>
    <row r="44009" spans="53:56" ht="15" x14ac:dyDescent="0.25">
      <c r="BA44009" s="91" t="s">
        <v>48738</v>
      </c>
      <c r="BB44009" s="91" t="s">
        <v>5182</v>
      </c>
      <c r="BC44009" s="91" t="s">
        <v>36298</v>
      </c>
      <c r="BD44009" s="473" t="s">
        <v>1301</v>
      </c>
    </row>
    <row r="44010" spans="53:56" ht="15" x14ac:dyDescent="0.25">
      <c r="BA44010" s="90" t="s">
        <v>48739</v>
      </c>
      <c r="BB44010" s="90" t="s">
        <v>5182</v>
      </c>
      <c r="BC44010" s="90" t="s">
        <v>48682</v>
      </c>
      <c r="BD44010" s="473" t="s">
        <v>1301</v>
      </c>
    </row>
    <row r="44011" spans="53:56" ht="15" x14ac:dyDescent="0.25">
      <c r="BA44011" s="91" t="s">
        <v>48740</v>
      </c>
      <c r="BB44011" s="91" t="s">
        <v>5182</v>
      </c>
      <c r="BC44011" s="91" t="s">
        <v>48682</v>
      </c>
      <c r="BD44011" s="473" t="s">
        <v>1301</v>
      </c>
    </row>
    <row r="44012" spans="53:56" ht="15" x14ac:dyDescent="0.25">
      <c r="BA44012" s="90" t="s">
        <v>48741</v>
      </c>
      <c r="BB44012" s="90" t="s">
        <v>5182</v>
      </c>
      <c r="BC44012" s="90" t="s">
        <v>48682</v>
      </c>
      <c r="BD44012" s="473" t="s">
        <v>1301</v>
      </c>
    </row>
    <row r="44013" spans="53:56" ht="15" x14ac:dyDescent="0.25">
      <c r="BA44013" s="91" t="s">
        <v>48741</v>
      </c>
      <c r="BB44013" s="91" t="s">
        <v>5182</v>
      </c>
      <c r="BC44013" s="91" t="s">
        <v>3225</v>
      </c>
      <c r="BD44013" s="473" t="s">
        <v>1301</v>
      </c>
    </row>
    <row r="44014" spans="53:56" ht="15" x14ac:dyDescent="0.25">
      <c r="BA44014" s="91" t="s">
        <v>48742</v>
      </c>
      <c r="BB44014" s="91" t="s">
        <v>5182</v>
      </c>
      <c r="BC44014" s="91" t="s">
        <v>15419</v>
      </c>
      <c r="BD44014" s="473" t="s">
        <v>1301</v>
      </c>
    </row>
    <row r="44015" spans="53:56" ht="15" x14ac:dyDescent="0.25">
      <c r="BA44015" s="90" t="s">
        <v>48743</v>
      </c>
      <c r="BB44015" s="90" t="s">
        <v>5182</v>
      </c>
      <c r="BC44015" s="90" t="s">
        <v>3225</v>
      </c>
      <c r="BD44015" s="473" t="s">
        <v>1301</v>
      </c>
    </row>
    <row r="44016" spans="53:56" ht="15" x14ac:dyDescent="0.25">
      <c r="BA44016" s="91" t="s">
        <v>48744</v>
      </c>
      <c r="BB44016" s="91" t="s">
        <v>5182</v>
      </c>
      <c r="BC44016" s="91" t="s">
        <v>3225</v>
      </c>
      <c r="BD44016" s="473" t="s">
        <v>1301</v>
      </c>
    </row>
    <row r="44017" spans="53:56" ht="15" x14ac:dyDescent="0.25">
      <c r="BA44017" s="90" t="s">
        <v>48745</v>
      </c>
      <c r="BB44017" s="90" t="s">
        <v>5182</v>
      </c>
      <c r="BC44017" s="90" t="s">
        <v>3225</v>
      </c>
      <c r="BD44017" s="473" t="s">
        <v>1301</v>
      </c>
    </row>
    <row r="44018" spans="53:56" ht="15" x14ac:dyDescent="0.25">
      <c r="BA44018" s="91" t="s">
        <v>48746</v>
      </c>
      <c r="BB44018" s="91" t="s">
        <v>5182</v>
      </c>
      <c r="BC44018" s="91" t="s">
        <v>3225</v>
      </c>
      <c r="BD44018" s="473" t="s">
        <v>1301</v>
      </c>
    </row>
    <row r="44019" spans="53:56" ht="15" x14ac:dyDescent="0.25">
      <c r="BA44019" s="90" t="s">
        <v>48747</v>
      </c>
      <c r="BB44019" s="90" t="s">
        <v>5182</v>
      </c>
      <c r="BC44019" s="90" t="s">
        <v>48689</v>
      </c>
      <c r="BD44019" s="473" t="s">
        <v>1301</v>
      </c>
    </row>
    <row r="44020" spans="53:56" ht="15" x14ac:dyDescent="0.25">
      <c r="BA44020" s="90" t="s">
        <v>48748</v>
      </c>
      <c r="BB44020" s="90" t="s">
        <v>5182</v>
      </c>
      <c r="BC44020" s="90" t="s">
        <v>48682</v>
      </c>
      <c r="BD44020" s="473" t="s">
        <v>1301</v>
      </c>
    </row>
    <row r="44021" spans="53:56" ht="15" x14ac:dyDescent="0.25">
      <c r="BA44021" s="90" t="s">
        <v>48749</v>
      </c>
      <c r="BB44021" s="90" t="s">
        <v>5182</v>
      </c>
      <c r="BC44021" s="90" t="s">
        <v>48682</v>
      </c>
      <c r="BD44021" s="473" t="s">
        <v>1301</v>
      </c>
    </row>
    <row r="44022" spans="53:56" ht="15" x14ac:dyDescent="0.25">
      <c r="BA44022" s="91" t="s">
        <v>48750</v>
      </c>
      <c r="BB44022" s="91" t="s">
        <v>5182</v>
      </c>
      <c r="BC44022" s="91" t="s">
        <v>48751</v>
      </c>
      <c r="BD44022" s="473" t="s">
        <v>1301</v>
      </c>
    </row>
    <row r="44023" spans="53:56" ht="15" x14ac:dyDescent="0.25">
      <c r="BA44023" s="90" t="s">
        <v>48752</v>
      </c>
      <c r="BB44023" s="90" t="s">
        <v>5182</v>
      </c>
      <c r="BC44023" s="90" t="s">
        <v>48696</v>
      </c>
      <c r="BD44023" s="473" t="s">
        <v>1301</v>
      </c>
    </row>
    <row r="44024" spans="53:56" ht="15" x14ac:dyDescent="0.25">
      <c r="BA44024" s="91" t="s">
        <v>48753</v>
      </c>
      <c r="BB44024" s="91" t="s">
        <v>5182</v>
      </c>
      <c r="BC44024" s="91" t="s">
        <v>48696</v>
      </c>
      <c r="BD44024" s="473" t="s">
        <v>1301</v>
      </c>
    </row>
    <row r="44025" spans="53:56" ht="15" x14ac:dyDescent="0.25">
      <c r="BA44025" s="90" t="s">
        <v>48754</v>
      </c>
      <c r="BB44025" s="90" t="s">
        <v>5182</v>
      </c>
      <c r="BC44025" s="90" t="s">
        <v>3225</v>
      </c>
      <c r="BD44025" s="473" t="s">
        <v>1301</v>
      </c>
    </row>
    <row r="44026" spans="53:56" ht="15" x14ac:dyDescent="0.25">
      <c r="BA44026" s="91" t="s">
        <v>48755</v>
      </c>
      <c r="BB44026" s="91" t="s">
        <v>5182</v>
      </c>
      <c r="BC44026" s="91" t="s">
        <v>48756</v>
      </c>
      <c r="BD44026" s="473" t="s">
        <v>1301</v>
      </c>
    </row>
    <row r="44027" spans="53:56" ht="15" x14ac:dyDescent="0.25">
      <c r="BA44027" s="90" t="s">
        <v>48757</v>
      </c>
      <c r="BB44027" s="90" t="s">
        <v>5182</v>
      </c>
      <c r="BC44027" s="90" t="s">
        <v>48756</v>
      </c>
      <c r="BD44027" s="473" t="s">
        <v>1301</v>
      </c>
    </row>
    <row r="44028" spans="53:56" ht="15" x14ac:dyDescent="0.25">
      <c r="BA44028" s="91" t="s">
        <v>48758</v>
      </c>
      <c r="BB44028" s="91" t="s">
        <v>5182</v>
      </c>
      <c r="BC44028" s="91" t="s">
        <v>3225</v>
      </c>
      <c r="BD44028" s="473" t="s">
        <v>1301</v>
      </c>
    </row>
    <row r="44029" spans="53:56" ht="15" x14ac:dyDescent="0.25">
      <c r="BA44029" s="90" t="s">
        <v>48759</v>
      </c>
      <c r="BB44029" s="90" t="s">
        <v>5182</v>
      </c>
      <c r="BC44029" s="90" t="s">
        <v>48696</v>
      </c>
      <c r="BD44029" s="473" t="s">
        <v>1301</v>
      </c>
    </row>
    <row r="44030" spans="53:56" ht="15" x14ac:dyDescent="0.25">
      <c r="BA44030" s="91" t="s">
        <v>48760</v>
      </c>
      <c r="BB44030" s="91" t="s">
        <v>5182</v>
      </c>
      <c r="BC44030" s="91" t="s">
        <v>48751</v>
      </c>
      <c r="BD44030" s="473" t="s">
        <v>1301</v>
      </c>
    </row>
    <row r="44031" spans="53:56" ht="15" x14ac:dyDescent="0.25">
      <c r="BA44031" s="90" t="s">
        <v>48761</v>
      </c>
      <c r="BB44031" s="90" t="s">
        <v>5182</v>
      </c>
      <c r="BC44031" s="90" t="s">
        <v>48756</v>
      </c>
      <c r="BD44031" s="473" t="s">
        <v>1301</v>
      </c>
    </row>
    <row r="44032" spans="53:56" ht="15" x14ac:dyDescent="0.25">
      <c r="BA44032" s="91" t="s">
        <v>48762</v>
      </c>
      <c r="BB44032" s="91" t="s">
        <v>5182</v>
      </c>
      <c r="BC44032" s="91" t="s">
        <v>3225</v>
      </c>
      <c r="BD44032" s="473" t="s">
        <v>1301</v>
      </c>
    </row>
    <row r="44033" spans="53:56" ht="15" x14ac:dyDescent="0.25">
      <c r="BA44033" s="90" t="s">
        <v>48763</v>
      </c>
      <c r="BB44033" s="90" t="s">
        <v>5182</v>
      </c>
      <c r="BC44033" s="90" t="s">
        <v>48751</v>
      </c>
      <c r="BD44033" s="473" t="s">
        <v>1301</v>
      </c>
    </row>
    <row r="44034" spans="53:56" ht="15" x14ac:dyDescent="0.25">
      <c r="BA44034" s="91" t="s">
        <v>48764</v>
      </c>
      <c r="BB44034" s="91" t="s">
        <v>5182</v>
      </c>
      <c r="BC44034" s="91" t="s">
        <v>48751</v>
      </c>
      <c r="BD44034" s="473" t="s">
        <v>1301</v>
      </c>
    </row>
    <row r="44035" spans="53:56" ht="15" x14ac:dyDescent="0.25">
      <c r="BA44035" s="90" t="s">
        <v>48765</v>
      </c>
      <c r="BB44035" s="90" t="s">
        <v>5182</v>
      </c>
      <c r="BC44035" s="90" t="s">
        <v>3225</v>
      </c>
      <c r="BD44035" s="473" t="s">
        <v>1301</v>
      </c>
    </row>
    <row r="44036" spans="53:56" ht="15" x14ac:dyDescent="0.25">
      <c r="BA44036" s="91" t="s">
        <v>48766</v>
      </c>
      <c r="BB44036" s="91" t="s">
        <v>5182</v>
      </c>
      <c r="BC44036" s="91" t="s">
        <v>3225</v>
      </c>
      <c r="BD44036" s="473" t="s">
        <v>1301</v>
      </c>
    </row>
    <row r="44037" spans="53:56" ht="15" x14ac:dyDescent="0.25">
      <c r="BA44037" s="90" t="s">
        <v>48767</v>
      </c>
      <c r="BB44037" s="90" t="s">
        <v>5182</v>
      </c>
      <c r="BC44037" s="90" t="s">
        <v>48756</v>
      </c>
      <c r="BD44037" s="473" t="s">
        <v>1301</v>
      </c>
    </row>
    <row r="44038" spans="53:56" ht="15" x14ac:dyDescent="0.25">
      <c r="BA44038" s="91" t="s">
        <v>48768</v>
      </c>
      <c r="BB44038" s="91" t="s">
        <v>5182</v>
      </c>
      <c r="BC44038" s="91" t="s">
        <v>3225</v>
      </c>
      <c r="BD44038" s="473" t="s">
        <v>1301</v>
      </c>
    </row>
    <row r="44039" spans="53:56" ht="15" x14ac:dyDescent="0.25">
      <c r="BA44039" s="90" t="s">
        <v>48769</v>
      </c>
      <c r="BB44039" s="90" t="s">
        <v>5182</v>
      </c>
      <c r="BC44039" s="90" t="s">
        <v>48696</v>
      </c>
      <c r="BD44039" s="473" t="s">
        <v>1301</v>
      </c>
    </row>
    <row r="44040" spans="53:56" ht="15" x14ac:dyDescent="0.25">
      <c r="BA44040" s="91" t="s">
        <v>48770</v>
      </c>
      <c r="BB44040" s="91" t="s">
        <v>5182</v>
      </c>
      <c r="BC44040" s="91" t="s">
        <v>48756</v>
      </c>
      <c r="BD44040" s="473" t="s">
        <v>1301</v>
      </c>
    </row>
    <row r="44041" spans="53:56" ht="15" x14ac:dyDescent="0.25">
      <c r="BA44041" s="90" t="s">
        <v>48771</v>
      </c>
      <c r="BB44041" s="90" t="s">
        <v>5182</v>
      </c>
      <c r="BC44041" s="90" t="s">
        <v>3225</v>
      </c>
      <c r="BD44041" s="473" t="s">
        <v>1301</v>
      </c>
    </row>
    <row r="44042" spans="53:56" ht="15" x14ac:dyDescent="0.25">
      <c r="BA44042" s="91" t="s">
        <v>48772</v>
      </c>
      <c r="BB44042" s="91" t="s">
        <v>5182</v>
      </c>
      <c r="BC44042" s="91" t="s">
        <v>3225</v>
      </c>
      <c r="BD44042" s="473" t="s">
        <v>1301</v>
      </c>
    </row>
    <row r="44043" spans="53:56" ht="15" x14ac:dyDescent="0.25">
      <c r="BA44043" s="90" t="s">
        <v>48773</v>
      </c>
      <c r="BB44043" s="90" t="s">
        <v>5182</v>
      </c>
      <c r="BC44043" s="90" t="s">
        <v>3225</v>
      </c>
      <c r="BD44043" s="473" t="s">
        <v>1301</v>
      </c>
    </row>
    <row r="44044" spans="53:56" ht="15" x14ac:dyDescent="0.25">
      <c r="BA44044" s="91" t="s">
        <v>48774</v>
      </c>
      <c r="BB44044" s="91" t="s">
        <v>5182</v>
      </c>
      <c r="BC44044" s="91" t="s">
        <v>48751</v>
      </c>
      <c r="BD44044" s="473" t="s">
        <v>1301</v>
      </c>
    </row>
    <row r="44045" spans="53:56" ht="15" x14ac:dyDescent="0.25">
      <c r="BA44045" s="90" t="s">
        <v>48775</v>
      </c>
      <c r="BB44045" s="90" t="s">
        <v>5182</v>
      </c>
      <c r="BC44045" s="90" t="s">
        <v>48751</v>
      </c>
      <c r="BD44045" s="473" t="s">
        <v>1301</v>
      </c>
    </row>
    <row r="44046" spans="53:56" ht="15" x14ac:dyDescent="0.25">
      <c r="BA44046" s="91" t="s">
        <v>48776</v>
      </c>
      <c r="BB44046" s="91" t="s">
        <v>5182</v>
      </c>
      <c r="BC44046" s="91" t="s">
        <v>48756</v>
      </c>
      <c r="BD44046" s="473" t="s">
        <v>1301</v>
      </c>
    </row>
    <row r="44047" spans="53:56" ht="15" x14ac:dyDescent="0.25">
      <c r="BA44047" s="90" t="s">
        <v>48777</v>
      </c>
      <c r="BB44047" s="90" t="s">
        <v>5182</v>
      </c>
      <c r="BC44047" s="90" t="s">
        <v>48756</v>
      </c>
      <c r="BD44047" s="473" t="s">
        <v>1301</v>
      </c>
    </row>
    <row r="44048" spans="53:56" ht="15" x14ac:dyDescent="0.25">
      <c r="BA44048" s="91" t="s">
        <v>48778</v>
      </c>
      <c r="BB44048" s="91" t="s">
        <v>5182</v>
      </c>
      <c r="BC44048" s="91" t="s">
        <v>48751</v>
      </c>
      <c r="BD44048" s="473" t="s">
        <v>1301</v>
      </c>
    </row>
    <row r="44049" spans="53:56" ht="15" x14ac:dyDescent="0.25">
      <c r="BA44049" s="90" t="s">
        <v>48779</v>
      </c>
      <c r="BB44049" s="90" t="s">
        <v>5182</v>
      </c>
      <c r="BC44049" s="90" t="s">
        <v>3225</v>
      </c>
      <c r="BD44049" s="473" t="s">
        <v>1301</v>
      </c>
    </row>
    <row r="44050" spans="53:56" ht="15" x14ac:dyDescent="0.25">
      <c r="BA44050" s="91" t="s">
        <v>48780</v>
      </c>
      <c r="BB44050" s="91" t="s">
        <v>5182</v>
      </c>
      <c r="BC44050" s="91" t="s">
        <v>48756</v>
      </c>
      <c r="BD44050" s="473" t="s">
        <v>1301</v>
      </c>
    </row>
    <row r="44051" spans="53:56" ht="15" x14ac:dyDescent="0.25">
      <c r="BA44051" s="91" t="s">
        <v>48781</v>
      </c>
      <c r="BB44051" s="91" t="s">
        <v>5182</v>
      </c>
      <c r="BC44051" s="91" t="s">
        <v>48756</v>
      </c>
      <c r="BD44051" s="473" t="s">
        <v>1301</v>
      </c>
    </row>
    <row r="44052" spans="53:56" ht="15" x14ac:dyDescent="0.25">
      <c r="BA44052" s="91" t="s">
        <v>48782</v>
      </c>
      <c r="BB44052" s="91" t="s">
        <v>5182</v>
      </c>
      <c r="BC44052" s="91" t="s">
        <v>48756</v>
      </c>
      <c r="BD44052" s="473" t="s">
        <v>1301</v>
      </c>
    </row>
    <row r="44053" spans="53:56" ht="15" x14ac:dyDescent="0.25">
      <c r="BA44053" s="90" t="s">
        <v>48783</v>
      </c>
      <c r="BB44053" s="90" t="s">
        <v>5182</v>
      </c>
      <c r="BC44053" s="90" t="s">
        <v>15419</v>
      </c>
      <c r="BD44053" s="473" t="s">
        <v>1301</v>
      </c>
    </row>
    <row r="44054" spans="53:56" ht="15" x14ac:dyDescent="0.25">
      <c r="BA44054" s="91" t="s">
        <v>48784</v>
      </c>
      <c r="BB44054" s="91" t="s">
        <v>5182</v>
      </c>
      <c r="BC44054" s="91" t="s">
        <v>48696</v>
      </c>
      <c r="BD44054" s="473" t="s">
        <v>1301</v>
      </c>
    </row>
    <row r="44055" spans="53:56" ht="15" x14ac:dyDescent="0.25">
      <c r="BA44055" s="90" t="s">
        <v>48785</v>
      </c>
      <c r="BB44055" s="90" t="s">
        <v>5182</v>
      </c>
      <c r="BC44055" s="90" t="s">
        <v>3225</v>
      </c>
      <c r="BD44055" s="473" t="s">
        <v>1301</v>
      </c>
    </row>
    <row r="44056" spans="53:56" ht="15" x14ac:dyDescent="0.25">
      <c r="BA44056" s="91" t="s">
        <v>48786</v>
      </c>
      <c r="BB44056" s="91" t="s">
        <v>5182</v>
      </c>
      <c r="BC44056" s="91" t="s">
        <v>48756</v>
      </c>
      <c r="BD44056" s="473" t="s">
        <v>1301</v>
      </c>
    </row>
    <row r="44057" spans="53:56" ht="15" x14ac:dyDescent="0.25">
      <c r="BA44057" s="90" t="s">
        <v>48787</v>
      </c>
      <c r="BB44057" s="90" t="s">
        <v>5182</v>
      </c>
      <c r="BC44057" s="90" t="s">
        <v>48756</v>
      </c>
      <c r="BD44057" s="473" t="s">
        <v>1301</v>
      </c>
    </row>
    <row r="44058" spans="53:56" ht="15" x14ac:dyDescent="0.25">
      <c r="BA44058" s="91" t="s">
        <v>48788</v>
      </c>
      <c r="BB44058" s="91" t="s">
        <v>5182</v>
      </c>
      <c r="BC44058" s="91" t="s">
        <v>3225</v>
      </c>
      <c r="BD44058" s="473" t="s">
        <v>1301</v>
      </c>
    </row>
    <row r="44059" spans="53:56" ht="15" x14ac:dyDescent="0.25">
      <c r="BA44059" s="90" t="s">
        <v>48789</v>
      </c>
      <c r="BB44059" s="90" t="s">
        <v>5182</v>
      </c>
      <c r="BC44059" s="90" t="s">
        <v>48696</v>
      </c>
      <c r="BD44059" s="473" t="s">
        <v>1301</v>
      </c>
    </row>
    <row r="44060" spans="53:56" ht="15" x14ac:dyDescent="0.25">
      <c r="BA44060" s="91" t="s">
        <v>48790</v>
      </c>
      <c r="BB44060" s="91" t="s">
        <v>5182</v>
      </c>
      <c r="BC44060" s="91" t="s">
        <v>48696</v>
      </c>
      <c r="BD44060" s="473" t="s">
        <v>1301</v>
      </c>
    </row>
    <row r="44061" spans="53:56" ht="15" x14ac:dyDescent="0.25">
      <c r="BA44061" s="90" t="s">
        <v>48791</v>
      </c>
      <c r="BB44061" s="90" t="s">
        <v>5182</v>
      </c>
      <c r="BC44061" s="90" t="s">
        <v>48756</v>
      </c>
      <c r="BD44061" s="473" t="s">
        <v>1301</v>
      </c>
    </row>
    <row r="44062" spans="53:56" ht="15" x14ac:dyDescent="0.25">
      <c r="BA44062" s="91" t="s">
        <v>48792</v>
      </c>
      <c r="BB44062" s="91" t="s">
        <v>5182</v>
      </c>
      <c r="BC44062" s="91" t="s">
        <v>48751</v>
      </c>
      <c r="BD44062" s="473" t="s">
        <v>1301</v>
      </c>
    </row>
    <row r="44063" spans="53:56" ht="15" x14ac:dyDescent="0.25">
      <c r="BA44063" s="90" t="s">
        <v>48793</v>
      </c>
      <c r="BB44063" s="90" t="s">
        <v>5182</v>
      </c>
      <c r="BC44063" s="90" t="s">
        <v>48756</v>
      </c>
      <c r="BD44063" s="473" t="s">
        <v>1301</v>
      </c>
    </row>
    <row r="44064" spans="53:56" ht="15" x14ac:dyDescent="0.25">
      <c r="BA44064" s="91" t="s">
        <v>48794</v>
      </c>
      <c r="BB44064" s="91" t="s">
        <v>5182</v>
      </c>
      <c r="BC44064" s="91" t="s">
        <v>48795</v>
      </c>
      <c r="BD44064" s="473" t="s">
        <v>1301</v>
      </c>
    </row>
    <row r="44065" spans="53:56" ht="15" x14ac:dyDescent="0.25">
      <c r="BA44065" s="91" t="s">
        <v>48796</v>
      </c>
      <c r="BB44065" s="91" t="s">
        <v>5182</v>
      </c>
      <c r="BC44065" s="91" t="s">
        <v>48689</v>
      </c>
      <c r="BD44065" s="473" t="s">
        <v>1301</v>
      </c>
    </row>
    <row r="44066" spans="53:56" ht="15" x14ac:dyDescent="0.25">
      <c r="BA44066" s="90" t="s">
        <v>48797</v>
      </c>
      <c r="BB44066" s="90" t="s">
        <v>5182</v>
      </c>
      <c r="BC44066" s="90" t="s">
        <v>48689</v>
      </c>
      <c r="BD44066" s="473" t="s">
        <v>1301</v>
      </c>
    </row>
    <row r="44067" spans="53:56" ht="15" x14ac:dyDescent="0.25">
      <c r="BA44067" s="91" t="s">
        <v>48798</v>
      </c>
      <c r="BB44067" s="91" t="s">
        <v>5182</v>
      </c>
      <c r="BC44067" s="91" t="s">
        <v>48689</v>
      </c>
      <c r="BD44067" s="473" t="s">
        <v>1301</v>
      </c>
    </row>
    <row r="44068" spans="53:56" ht="15" x14ac:dyDescent="0.25">
      <c r="BA44068" s="90" t="s">
        <v>48799</v>
      </c>
      <c r="BB44068" s="90" t="s">
        <v>5182</v>
      </c>
      <c r="BC44068" s="90" t="s">
        <v>48689</v>
      </c>
      <c r="BD44068" s="473" t="s">
        <v>1301</v>
      </c>
    </row>
    <row r="44069" spans="53:56" ht="15" x14ac:dyDescent="0.25">
      <c r="BA44069" s="91" t="s">
        <v>48800</v>
      </c>
      <c r="BB44069" s="91" t="s">
        <v>5182</v>
      </c>
      <c r="BC44069" s="91" t="s">
        <v>48689</v>
      </c>
      <c r="BD44069" s="473" t="s">
        <v>1301</v>
      </c>
    </row>
    <row r="44070" spans="53:56" ht="15" x14ac:dyDescent="0.25">
      <c r="BA44070" s="90" t="s">
        <v>48801</v>
      </c>
      <c r="BB44070" s="90" t="s">
        <v>5182</v>
      </c>
      <c r="BC44070" s="90" t="s">
        <v>48689</v>
      </c>
      <c r="BD44070" s="473" t="s">
        <v>1301</v>
      </c>
    </row>
    <row r="44071" spans="53:56" ht="15" x14ac:dyDescent="0.25">
      <c r="BA44071" s="91" t="s">
        <v>48802</v>
      </c>
      <c r="BB44071" s="91" t="s">
        <v>5182</v>
      </c>
      <c r="BC44071" s="91" t="s">
        <v>48689</v>
      </c>
      <c r="BD44071" s="473" t="s">
        <v>1301</v>
      </c>
    </row>
    <row r="44072" spans="53:56" ht="15" x14ac:dyDescent="0.25">
      <c r="BA44072" s="90" t="s">
        <v>48803</v>
      </c>
      <c r="BB44072" s="90" t="s">
        <v>5182</v>
      </c>
      <c r="BC44072" s="90" t="s">
        <v>48689</v>
      </c>
      <c r="BD44072" s="473" t="s">
        <v>1301</v>
      </c>
    </row>
    <row r="44073" spans="53:56" ht="15" x14ac:dyDescent="0.25">
      <c r="BA44073" s="91" t="s">
        <v>48804</v>
      </c>
      <c r="BB44073" s="91" t="s">
        <v>5182</v>
      </c>
      <c r="BC44073" s="91" t="s">
        <v>48689</v>
      </c>
      <c r="BD44073" s="473" t="s">
        <v>1301</v>
      </c>
    </row>
    <row r="44074" spans="53:56" ht="15" x14ac:dyDescent="0.25">
      <c r="BA44074" s="90" t="s">
        <v>48805</v>
      </c>
      <c r="BB44074" s="90" t="s">
        <v>5182</v>
      </c>
      <c r="BC44074" s="90" t="s">
        <v>48689</v>
      </c>
      <c r="BD44074" s="473" t="s">
        <v>1301</v>
      </c>
    </row>
    <row r="44075" spans="53:56" ht="15" x14ac:dyDescent="0.25">
      <c r="BA44075" s="90" t="s">
        <v>48806</v>
      </c>
      <c r="BB44075" s="90" t="s">
        <v>5182</v>
      </c>
      <c r="BC44075" s="90" t="s">
        <v>48689</v>
      </c>
      <c r="BD44075" s="473" t="s">
        <v>1301</v>
      </c>
    </row>
    <row r="44076" spans="53:56" ht="15" x14ac:dyDescent="0.25">
      <c r="BA44076" s="91" t="s">
        <v>48807</v>
      </c>
      <c r="BB44076" s="91" t="s">
        <v>5182</v>
      </c>
      <c r="BC44076" s="91" t="s">
        <v>48689</v>
      </c>
      <c r="BD44076" s="473" t="s">
        <v>1301</v>
      </c>
    </row>
    <row r="44077" spans="53:56" ht="15" x14ac:dyDescent="0.25">
      <c r="BA44077" s="90" t="s">
        <v>48808</v>
      </c>
      <c r="BB44077" s="90" t="s">
        <v>5182</v>
      </c>
      <c r="BC44077" s="90" t="s">
        <v>48689</v>
      </c>
      <c r="BD44077" s="473" t="s">
        <v>1301</v>
      </c>
    </row>
    <row r="44078" spans="53:56" ht="15" x14ac:dyDescent="0.25">
      <c r="BA44078" s="91" t="s">
        <v>48809</v>
      </c>
      <c r="BB44078" s="91" t="s">
        <v>5182</v>
      </c>
      <c r="BC44078" s="91" t="s">
        <v>48689</v>
      </c>
      <c r="BD44078" s="473" t="s">
        <v>1301</v>
      </c>
    </row>
    <row r="44079" spans="53:56" ht="15" x14ac:dyDescent="0.25">
      <c r="BA44079" s="90" t="s">
        <v>48810</v>
      </c>
      <c r="BB44079" s="90" t="s">
        <v>5182</v>
      </c>
      <c r="BC44079" s="90" t="s">
        <v>48689</v>
      </c>
      <c r="BD44079" s="473" t="s">
        <v>1301</v>
      </c>
    </row>
    <row r="44080" spans="53:56" ht="15" x14ac:dyDescent="0.25">
      <c r="BA44080" s="90" t="s">
        <v>48811</v>
      </c>
      <c r="BB44080" s="90" t="s">
        <v>5182</v>
      </c>
      <c r="BC44080" s="90" t="s">
        <v>48689</v>
      </c>
      <c r="BD44080" s="473" t="s">
        <v>1301</v>
      </c>
    </row>
    <row r="44081" spans="53:56" ht="15" x14ac:dyDescent="0.25">
      <c r="BA44081" s="91" t="s">
        <v>48812</v>
      </c>
      <c r="BB44081" s="91" t="s">
        <v>5182</v>
      </c>
      <c r="BC44081" s="91" t="s">
        <v>48689</v>
      </c>
      <c r="BD44081" s="473" t="s">
        <v>1301</v>
      </c>
    </row>
    <row r="44082" spans="53:56" ht="15" x14ac:dyDescent="0.25">
      <c r="BA44082" s="90" t="s">
        <v>48813</v>
      </c>
      <c r="BB44082" s="90" t="s">
        <v>5182</v>
      </c>
      <c r="BC44082" s="90" t="s">
        <v>48689</v>
      </c>
      <c r="BD44082" s="473" t="s">
        <v>1301</v>
      </c>
    </row>
    <row r="44083" spans="53:56" ht="15" x14ac:dyDescent="0.25">
      <c r="BA44083" s="91" t="s">
        <v>48814</v>
      </c>
      <c r="BB44083" s="91" t="s">
        <v>5182</v>
      </c>
      <c r="BC44083" s="91" t="s">
        <v>48689</v>
      </c>
      <c r="BD44083" s="473" t="s">
        <v>1301</v>
      </c>
    </row>
    <row r="44084" spans="53:56" ht="15" x14ac:dyDescent="0.25">
      <c r="BA44084" s="91" t="s">
        <v>48815</v>
      </c>
      <c r="BB44084" s="91" t="s">
        <v>5182</v>
      </c>
      <c r="BC44084" s="91" t="s">
        <v>48689</v>
      </c>
      <c r="BD44084" s="473" t="s">
        <v>1301</v>
      </c>
    </row>
    <row r="44085" spans="53:56" ht="15" x14ac:dyDescent="0.25">
      <c r="BA44085" s="90" t="s">
        <v>48816</v>
      </c>
      <c r="BB44085" s="90" t="s">
        <v>5182</v>
      </c>
      <c r="BC44085" s="90" t="s">
        <v>48689</v>
      </c>
      <c r="BD44085" s="473" t="s">
        <v>1301</v>
      </c>
    </row>
    <row r="44086" spans="53:56" ht="15" x14ac:dyDescent="0.25">
      <c r="BA44086" s="91" t="s">
        <v>48817</v>
      </c>
      <c r="BB44086" s="91" t="s">
        <v>5182</v>
      </c>
      <c r="BC44086" s="91" t="s">
        <v>48689</v>
      </c>
      <c r="BD44086" s="473" t="s">
        <v>1301</v>
      </c>
    </row>
    <row r="44087" spans="53:56" ht="15" x14ac:dyDescent="0.25">
      <c r="BA44087" s="90" t="s">
        <v>48818</v>
      </c>
      <c r="BB44087" s="90" t="s">
        <v>5182</v>
      </c>
      <c r="BC44087" s="90" t="s">
        <v>48682</v>
      </c>
      <c r="BD44087" s="473" t="s">
        <v>1301</v>
      </c>
    </row>
    <row r="44088" spans="53:56" ht="15" x14ac:dyDescent="0.25">
      <c r="BA44088" s="90" t="s">
        <v>48819</v>
      </c>
      <c r="BB44088" s="90" t="s">
        <v>5182</v>
      </c>
      <c r="BC44088" s="90" t="s">
        <v>48689</v>
      </c>
      <c r="BD44088" s="473" t="s">
        <v>1301</v>
      </c>
    </row>
    <row r="44089" spans="53:56" ht="15" x14ac:dyDescent="0.25">
      <c r="BA44089" s="91" t="s">
        <v>48819</v>
      </c>
      <c r="BB44089" s="91" t="s">
        <v>5182</v>
      </c>
      <c r="BC44089" s="91" t="s">
        <v>3225</v>
      </c>
      <c r="BD44089" s="473" t="s">
        <v>1301</v>
      </c>
    </row>
    <row r="44090" spans="53:56" ht="15" x14ac:dyDescent="0.25">
      <c r="BA44090" s="91" t="s">
        <v>48820</v>
      </c>
      <c r="BB44090" s="91" t="s">
        <v>5182</v>
      </c>
      <c r="BC44090" s="91" t="s">
        <v>48689</v>
      </c>
      <c r="BD44090" s="473" t="s">
        <v>1301</v>
      </c>
    </row>
    <row r="44091" spans="53:56" ht="15" x14ac:dyDescent="0.25">
      <c r="BA44091" s="90" t="s">
        <v>48820</v>
      </c>
      <c r="BB44091" s="90" t="s">
        <v>5182</v>
      </c>
      <c r="BC44091" s="90" t="s">
        <v>3225</v>
      </c>
      <c r="BD44091" s="473" t="s">
        <v>1301</v>
      </c>
    </row>
    <row r="44092" spans="53:56" ht="15" x14ac:dyDescent="0.25">
      <c r="BA44092" s="90" t="s">
        <v>48821</v>
      </c>
      <c r="BB44092" s="90" t="s">
        <v>5182</v>
      </c>
      <c r="BC44092" s="90" t="s">
        <v>3225</v>
      </c>
      <c r="BD44092" s="473" t="s">
        <v>1301</v>
      </c>
    </row>
    <row r="44093" spans="53:56" ht="15" x14ac:dyDescent="0.25">
      <c r="BA44093" s="91" t="s">
        <v>48822</v>
      </c>
      <c r="BB44093" s="91" t="s">
        <v>5182</v>
      </c>
      <c r="BC44093" s="91" t="s">
        <v>48689</v>
      </c>
      <c r="BD44093" s="473" t="s">
        <v>1301</v>
      </c>
    </row>
    <row r="44094" spans="53:56" ht="15" x14ac:dyDescent="0.25">
      <c r="BA44094" s="90" t="s">
        <v>48823</v>
      </c>
      <c r="BB44094" s="90" t="s">
        <v>5182</v>
      </c>
      <c r="BC44094" s="90" t="s">
        <v>48689</v>
      </c>
      <c r="BD44094" s="473" t="s">
        <v>1301</v>
      </c>
    </row>
    <row r="44095" spans="53:56" ht="15" x14ac:dyDescent="0.25">
      <c r="BA44095" s="90" t="s">
        <v>48824</v>
      </c>
      <c r="BB44095" s="90" t="s">
        <v>5182</v>
      </c>
      <c r="BC44095" s="90" t="s">
        <v>3225</v>
      </c>
      <c r="BD44095" s="473" t="s">
        <v>1301</v>
      </c>
    </row>
    <row r="44096" spans="53:56" ht="15" x14ac:dyDescent="0.25">
      <c r="BA44096" s="91" t="s">
        <v>48825</v>
      </c>
      <c r="BB44096" s="91" t="s">
        <v>5182</v>
      </c>
      <c r="BC44096" s="91" t="s">
        <v>48689</v>
      </c>
      <c r="BD44096" s="473" t="s">
        <v>1301</v>
      </c>
    </row>
    <row r="44097" spans="53:56" ht="15" x14ac:dyDescent="0.25">
      <c r="BA44097" s="91" t="s">
        <v>48826</v>
      </c>
      <c r="BB44097" s="91" t="s">
        <v>5182</v>
      </c>
      <c r="BC44097" s="91" t="s">
        <v>48689</v>
      </c>
      <c r="BD44097" s="473" t="s">
        <v>1301</v>
      </c>
    </row>
    <row r="44098" spans="53:56" ht="15" x14ac:dyDescent="0.25">
      <c r="BA44098" s="90" t="s">
        <v>48827</v>
      </c>
      <c r="BB44098" s="90" t="s">
        <v>5182</v>
      </c>
      <c r="BC44098" s="90" t="s">
        <v>48689</v>
      </c>
      <c r="BD44098" s="473" t="s">
        <v>1301</v>
      </c>
    </row>
    <row r="44099" spans="53:56" ht="15" x14ac:dyDescent="0.25">
      <c r="BA44099" s="91" t="s">
        <v>48828</v>
      </c>
      <c r="BB44099" s="91" t="s">
        <v>5182</v>
      </c>
      <c r="BC44099" s="91" t="s">
        <v>48689</v>
      </c>
      <c r="BD44099" s="473" t="s">
        <v>1301</v>
      </c>
    </row>
    <row r="44100" spans="53:56" ht="15" x14ac:dyDescent="0.25">
      <c r="BA44100" s="90" t="s">
        <v>48829</v>
      </c>
      <c r="BB44100" s="90" t="s">
        <v>5182</v>
      </c>
      <c r="BC44100" s="90" t="s">
        <v>48689</v>
      </c>
      <c r="BD44100" s="473" t="s">
        <v>1301</v>
      </c>
    </row>
    <row r="44101" spans="53:56" ht="15" x14ac:dyDescent="0.25">
      <c r="BA44101" s="90" t="s">
        <v>48830</v>
      </c>
      <c r="BB44101" s="90" t="s">
        <v>5182</v>
      </c>
      <c r="BC44101" s="90" t="s">
        <v>48689</v>
      </c>
      <c r="BD44101" s="473" t="s">
        <v>1301</v>
      </c>
    </row>
    <row r="44102" spans="53:56" ht="15" x14ac:dyDescent="0.25">
      <c r="BA44102" s="91" t="s">
        <v>48831</v>
      </c>
      <c r="BB44102" s="91" t="s">
        <v>5182</v>
      </c>
      <c r="BC44102" s="91" t="s">
        <v>48689</v>
      </c>
      <c r="BD44102" s="473" t="s">
        <v>1301</v>
      </c>
    </row>
    <row r="44103" spans="53:56" ht="15" x14ac:dyDescent="0.25">
      <c r="BA44103" s="91" t="s">
        <v>48832</v>
      </c>
      <c r="BB44103" s="91" t="s">
        <v>5182</v>
      </c>
      <c r="BC44103" s="91" t="s">
        <v>48689</v>
      </c>
      <c r="BD44103" s="473" t="s">
        <v>1301</v>
      </c>
    </row>
    <row r="44104" spans="53:56" ht="15" x14ac:dyDescent="0.25">
      <c r="BA44104" s="90" t="s">
        <v>48833</v>
      </c>
      <c r="BB44104" s="90" t="s">
        <v>5182</v>
      </c>
      <c r="BC44104" s="90" t="s">
        <v>48689</v>
      </c>
      <c r="BD44104" s="473" t="s">
        <v>1301</v>
      </c>
    </row>
    <row r="44105" spans="53:56" ht="15" x14ac:dyDescent="0.25">
      <c r="BA44105" s="91" t="s">
        <v>48834</v>
      </c>
      <c r="BB44105" s="91" t="s">
        <v>5182</v>
      </c>
      <c r="BC44105" s="91" t="s">
        <v>48689</v>
      </c>
      <c r="BD44105" s="473" t="s">
        <v>1301</v>
      </c>
    </row>
    <row r="44106" spans="53:56" ht="15" x14ac:dyDescent="0.25">
      <c r="BA44106" s="91" t="s">
        <v>48835</v>
      </c>
      <c r="BB44106" s="91" t="s">
        <v>5182</v>
      </c>
      <c r="BC44106" s="91" t="s">
        <v>48689</v>
      </c>
      <c r="BD44106" s="473" t="s">
        <v>1301</v>
      </c>
    </row>
    <row r="44107" spans="53:56" ht="15" x14ac:dyDescent="0.25">
      <c r="BA44107" s="90" t="s">
        <v>48836</v>
      </c>
      <c r="BB44107" s="90" t="s">
        <v>5182</v>
      </c>
      <c r="BC44107" s="90" t="s">
        <v>48689</v>
      </c>
      <c r="BD44107" s="473" t="s">
        <v>1301</v>
      </c>
    </row>
    <row r="44108" spans="53:56" ht="15" x14ac:dyDescent="0.25">
      <c r="BA44108" s="91" t="s">
        <v>48837</v>
      </c>
      <c r="BB44108" s="91" t="s">
        <v>5182</v>
      </c>
      <c r="BC44108" s="91" t="s">
        <v>48689</v>
      </c>
      <c r="BD44108" s="473" t="s">
        <v>1301</v>
      </c>
    </row>
    <row r="44109" spans="53:56" ht="15" x14ac:dyDescent="0.25">
      <c r="BA44109" s="90" t="s">
        <v>48838</v>
      </c>
      <c r="BB44109" s="90" t="s">
        <v>5182</v>
      </c>
      <c r="BC44109" s="90" t="s">
        <v>48689</v>
      </c>
      <c r="BD44109" s="473" t="s">
        <v>1301</v>
      </c>
    </row>
    <row r="44110" spans="53:56" ht="15" x14ac:dyDescent="0.25">
      <c r="BA44110" s="90" t="s">
        <v>48839</v>
      </c>
      <c r="BB44110" s="90" t="s">
        <v>5182</v>
      </c>
      <c r="BC44110" s="90" t="s">
        <v>48689</v>
      </c>
      <c r="BD44110" s="473" t="s">
        <v>1301</v>
      </c>
    </row>
    <row r="44111" spans="53:56" ht="15" x14ac:dyDescent="0.25">
      <c r="BA44111" s="91" t="s">
        <v>48840</v>
      </c>
      <c r="BB44111" s="91" t="s">
        <v>5182</v>
      </c>
      <c r="BC44111" s="91" t="s">
        <v>48689</v>
      </c>
      <c r="BD44111" s="473" t="s">
        <v>1301</v>
      </c>
    </row>
    <row r="44112" spans="53:56" ht="15" x14ac:dyDescent="0.25">
      <c r="BA44112" s="90" t="s">
        <v>48841</v>
      </c>
      <c r="BB44112" s="90" t="s">
        <v>5182</v>
      </c>
      <c r="BC44112" s="90" t="s">
        <v>48689</v>
      </c>
      <c r="BD44112" s="473" t="s">
        <v>1301</v>
      </c>
    </row>
    <row r="44113" spans="53:56" ht="15" x14ac:dyDescent="0.25">
      <c r="BA44113" s="91" t="s">
        <v>48842</v>
      </c>
      <c r="BB44113" s="91" t="s">
        <v>5182</v>
      </c>
      <c r="BC44113" s="91" t="s">
        <v>48682</v>
      </c>
      <c r="BD44113" s="473" t="s">
        <v>1301</v>
      </c>
    </row>
    <row r="44114" spans="53:56" ht="15" x14ac:dyDescent="0.25">
      <c r="BA44114" s="90" t="s">
        <v>48843</v>
      </c>
      <c r="BB44114" s="90" t="s">
        <v>5182</v>
      </c>
      <c r="BC44114" s="90" t="s">
        <v>48682</v>
      </c>
      <c r="BD44114" s="473" t="s">
        <v>1301</v>
      </c>
    </row>
    <row r="44115" spans="53:56" ht="15" x14ac:dyDescent="0.25">
      <c r="BA44115" s="91" t="s">
        <v>48844</v>
      </c>
      <c r="BB44115" s="91" t="s">
        <v>5182</v>
      </c>
      <c r="BC44115" s="91" t="s">
        <v>48682</v>
      </c>
      <c r="BD44115" s="473" t="s">
        <v>1301</v>
      </c>
    </row>
    <row r="44116" spans="53:56" ht="15" x14ac:dyDescent="0.25">
      <c r="BA44116" s="91" t="s">
        <v>48845</v>
      </c>
      <c r="BB44116" s="91" t="s">
        <v>5182</v>
      </c>
      <c r="BC44116" s="91" t="s">
        <v>48689</v>
      </c>
      <c r="BD44116" s="473" t="s">
        <v>1301</v>
      </c>
    </row>
    <row r="44117" spans="53:56" ht="15" x14ac:dyDescent="0.25">
      <c r="BA44117" s="90" t="s">
        <v>48846</v>
      </c>
      <c r="BB44117" s="90" t="s">
        <v>5182</v>
      </c>
      <c r="BC44117" s="90" t="s">
        <v>48689</v>
      </c>
      <c r="BD44117" s="473" t="s">
        <v>1301</v>
      </c>
    </row>
    <row r="44118" spans="53:56" ht="15" x14ac:dyDescent="0.25">
      <c r="BA44118" s="91" t="s">
        <v>48847</v>
      </c>
      <c r="BB44118" s="91" t="s">
        <v>5182</v>
      </c>
      <c r="BC44118" s="91" t="s">
        <v>48689</v>
      </c>
      <c r="BD44118" s="473" t="s">
        <v>1301</v>
      </c>
    </row>
    <row r="44119" spans="53:56" ht="15" x14ac:dyDescent="0.25">
      <c r="BA44119" s="90" t="s">
        <v>48848</v>
      </c>
      <c r="BB44119" s="90" t="s">
        <v>5182</v>
      </c>
      <c r="BC44119" s="90" t="s">
        <v>3225</v>
      </c>
      <c r="BD44119" s="473" t="s">
        <v>1301</v>
      </c>
    </row>
    <row r="44120" spans="53:56" ht="15" x14ac:dyDescent="0.25">
      <c r="BA44120" s="90" t="s">
        <v>48849</v>
      </c>
      <c r="BB44120" s="90" t="s">
        <v>5182</v>
      </c>
      <c r="BC44120" s="90" t="s">
        <v>48689</v>
      </c>
      <c r="BD44120" s="473" t="s">
        <v>1301</v>
      </c>
    </row>
    <row r="44121" spans="53:56" ht="15" x14ac:dyDescent="0.25">
      <c r="BA44121" s="91" t="s">
        <v>48850</v>
      </c>
      <c r="BB44121" s="91" t="s">
        <v>5182</v>
      </c>
      <c r="BC44121" s="91" t="s">
        <v>48689</v>
      </c>
      <c r="BD44121" s="473" t="s">
        <v>1301</v>
      </c>
    </row>
    <row r="44122" spans="53:56" ht="15" x14ac:dyDescent="0.25">
      <c r="BA44122" s="90" t="s">
        <v>48851</v>
      </c>
      <c r="BB44122" s="90" t="s">
        <v>5182</v>
      </c>
      <c r="BC44122" s="90" t="s">
        <v>48689</v>
      </c>
      <c r="BD44122" s="473" t="s">
        <v>1301</v>
      </c>
    </row>
    <row r="44123" spans="53:56" ht="15" x14ac:dyDescent="0.25">
      <c r="BA44123" s="91" t="s">
        <v>48852</v>
      </c>
      <c r="BB44123" s="91" t="s">
        <v>5182</v>
      </c>
      <c r="BC44123" s="91" t="s">
        <v>48689</v>
      </c>
      <c r="BD44123" s="473" t="s">
        <v>1301</v>
      </c>
    </row>
    <row r="44124" spans="53:56" ht="15" x14ac:dyDescent="0.25">
      <c r="BA44124" s="91" t="s">
        <v>48853</v>
      </c>
      <c r="BB44124" s="91" t="s">
        <v>5182</v>
      </c>
      <c r="BC44124" s="91" t="s">
        <v>3225</v>
      </c>
      <c r="BD44124" s="473" t="s">
        <v>1301</v>
      </c>
    </row>
    <row r="44125" spans="53:56" ht="15" x14ac:dyDescent="0.25">
      <c r="BA44125" s="90" t="s">
        <v>48854</v>
      </c>
      <c r="BB44125" s="90" t="s">
        <v>5182</v>
      </c>
      <c r="BC44125" s="90" t="s">
        <v>48689</v>
      </c>
      <c r="BD44125" s="473" t="s">
        <v>1301</v>
      </c>
    </row>
    <row r="44126" spans="53:56" ht="15" x14ac:dyDescent="0.25">
      <c r="BA44126" s="91" t="s">
        <v>48855</v>
      </c>
      <c r="BB44126" s="91" t="s">
        <v>5182</v>
      </c>
      <c r="BC44126" s="91" t="s">
        <v>48689</v>
      </c>
      <c r="BD44126" s="473" t="s">
        <v>1301</v>
      </c>
    </row>
    <row r="44127" spans="53:56" ht="15" x14ac:dyDescent="0.25">
      <c r="BA44127" s="90" t="s">
        <v>48856</v>
      </c>
      <c r="BB44127" s="90" t="s">
        <v>5182</v>
      </c>
      <c r="BC44127" s="90" t="s">
        <v>48689</v>
      </c>
      <c r="BD44127" s="473" t="s">
        <v>1301</v>
      </c>
    </row>
    <row r="44128" spans="53:56" ht="15" x14ac:dyDescent="0.25">
      <c r="BA44128" s="91" t="s">
        <v>48857</v>
      </c>
      <c r="BB44128" s="91" t="s">
        <v>5182</v>
      </c>
      <c r="BC44128" s="91" t="s">
        <v>48689</v>
      </c>
      <c r="BD44128" s="473" t="s">
        <v>1301</v>
      </c>
    </row>
    <row r="44129" spans="53:56" ht="15" x14ac:dyDescent="0.25">
      <c r="BA44129" s="90" t="s">
        <v>48858</v>
      </c>
      <c r="BB44129" s="90" t="s">
        <v>5182</v>
      </c>
      <c r="BC44129" s="90" t="s">
        <v>3225</v>
      </c>
      <c r="BD44129" s="473" t="s">
        <v>1301</v>
      </c>
    </row>
    <row r="44130" spans="53:56" ht="15" x14ac:dyDescent="0.25">
      <c r="BA44130" s="90" t="s">
        <v>48859</v>
      </c>
      <c r="BB44130" s="90" t="s">
        <v>5182</v>
      </c>
      <c r="BC44130" s="90" t="s">
        <v>48689</v>
      </c>
      <c r="BD44130" s="473" t="s">
        <v>1301</v>
      </c>
    </row>
    <row r="44131" spans="53:56" ht="15" x14ac:dyDescent="0.25">
      <c r="BA44131" s="91" t="s">
        <v>48860</v>
      </c>
      <c r="BB44131" s="91" t="s">
        <v>5182</v>
      </c>
      <c r="BC44131" s="91" t="s">
        <v>15419</v>
      </c>
      <c r="BD44131" s="473" t="s">
        <v>1301</v>
      </c>
    </row>
    <row r="44132" spans="53:56" ht="15" x14ac:dyDescent="0.25">
      <c r="BA44132" s="90" t="s">
        <v>48861</v>
      </c>
      <c r="BB44132" s="90" t="s">
        <v>5182</v>
      </c>
      <c r="BC44132" s="90" t="s">
        <v>15419</v>
      </c>
      <c r="BD44132" s="473" t="s">
        <v>1301</v>
      </c>
    </row>
    <row r="44133" spans="53:56" ht="15" x14ac:dyDescent="0.25">
      <c r="BA44133" s="91" t="s">
        <v>48862</v>
      </c>
      <c r="BB44133" s="91" t="s">
        <v>5182</v>
      </c>
      <c r="BC44133" s="91" t="s">
        <v>15419</v>
      </c>
      <c r="BD44133" s="473" t="s">
        <v>1301</v>
      </c>
    </row>
    <row r="44134" spans="53:56" ht="15" x14ac:dyDescent="0.25">
      <c r="BA44134" s="91" t="s">
        <v>48863</v>
      </c>
      <c r="BB44134" s="91" t="s">
        <v>5182</v>
      </c>
      <c r="BC44134" s="91" t="s">
        <v>16659</v>
      </c>
      <c r="BD44134" s="473" t="s">
        <v>1301</v>
      </c>
    </row>
    <row r="44135" spans="53:56" ht="15" x14ac:dyDescent="0.25">
      <c r="BA44135" s="90" t="s">
        <v>48864</v>
      </c>
      <c r="BB44135" s="90" t="s">
        <v>5182</v>
      </c>
      <c r="BC44135" s="90" t="s">
        <v>15419</v>
      </c>
      <c r="BD44135" s="473" t="s">
        <v>1301</v>
      </c>
    </row>
    <row r="44136" spans="53:56" ht="15" x14ac:dyDescent="0.25">
      <c r="BA44136" s="91" t="s">
        <v>48865</v>
      </c>
      <c r="BB44136" s="91" t="s">
        <v>5182</v>
      </c>
      <c r="BC44136" s="91" t="s">
        <v>15419</v>
      </c>
      <c r="BD44136" s="473" t="s">
        <v>1301</v>
      </c>
    </row>
    <row r="44137" spans="53:56" ht="15" x14ac:dyDescent="0.25">
      <c r="BA44137" s="90" t="s">
        <v>48866</v>
      </c>
      <c r="BB44137" s="90" t="s">
        <v>5182</v>
      </c>
      <c r="BC44137" s="90" t="s">
        <v>15419</v>
      </c>
      <c r="BD44137" s="473" t="s">
        <v>1301</v>
      </c>
    </row>
    <row r="44138" spans="53:56" ht="15" x14ac:dyDescent="0.25">
      <c r="BA44138" s="90" t="s">
        <v>48867</v>
      </c>
      <c r="BB44138" s="90" t="s">
        <v>5182</v>
      </c>
      <c r="BC44138" s="90" t="s">
        <v>15419</v>
      </c>
      <c r="BD44138" s="473" t="s">
        <v>1301</v>
      </c>
    </row>
    <row r="44139" spans="53:56" ht="15" x14ac:dyDescent="0.25">
      <c r="BA44139" s="91" t="s">
        <v>48868</v>
      </c>
      <c r="BB44139" s="91" t="s">
        <v>5182</v>
      </c>
      <c r="BC44139" s="91" t="s">
        <v>15419</v>
      </c>
      <c r="BD44139" s="473" t="s">
        <v>1301</v>
      </c>
    </row>
    <row r="44140" spans="53:56" ht="15" x14ac:dyDescent="0.25">
      <c r="BA44140" s="90" t="s">
        <v>48869</v>
      </c>
      <c r="BB44140" s="90" t="s">
        <v>5182</v>
      </c>
      <c r="BC44140" s="90" t="s">
        <v>15419</v>
      </c>
      <c r="BD44140" s="473" t="s">
        <v>1301</v>
      </c>
    </row>
    <row r="44141" spans="53:56" ht="15" x14ac:dyDescent="0.25">
      <c r="BA44141" s="91" t="s">
        <v>48870</v>
      </c>
      <c r="BB44141" s="91" t="s">
        <v>5182</v>
      </c>
      <c r="BC44141" s="91" t="s">
        <v>15419</v>
      </c>
      <c r="BD44141" s="473" t="s">
        <v>1301</v>
      </c>
    </row>
    <row r="44142" spans="53:56" ht="15" x14ac:dyDescent="0.25">
      <c r="BA44142" s="91" t="s">
        <v>48871</v>
      </c>
      <c r="BB44142" s="91" t="s">
        <v>5182</v>
      </c>
      <c r="BC44142" s="91" t="s">
        <v>15419</v>
      </c>
      <c r="BD44142" s="473" t="s">
        <v>1301</v>
      </c>
    </row>
    <row r="44143" spans="53:56" ht="15" x14ac:dyDescent="0.25">
      <c r="BA44143" s="90" t="s">
        <v>48872</v>
      </c>
      <c r="BB44143" s="90" t="s">
        <v>5182</v>
      </c>
      <c r="BC44143" s="90" t="s">
        <v>15419</v>
      </c>
      <c r="BD44143" s="473" t="s">
        <v>1301</v>
      </c>
    </row>
    <row r="44144" spans="53:56" ht="15" x14ac:dyDescent="0.25">
      <c r="BA44144" s="90" t="s">
        <v>48873</v>
      </c>
      <c r="BB44144" s="90" t="s">
        <v>5182</v>
      </c>
      <c r="BC44144" s="90" t="s">
        <v>15419</v>
      </c>
      <c r="BD44144" s="473" t="s">
        <v>1301</v>
      </c>
    </row>
    <row r="44145" spans="53:56" ht="15" x14ac:dyDescent="0.25">
      <c r="BA44145" s="91" t="s">
        <v>48874</v>
      </c>
      <c r="BB44145" s="91" t="s">
        <v>5182</v>
      </c>
      <c r="BC44145" s="91" t="s">
        <v>15419</v>
      </c>
      <c r="BD44145" s="473" t="s">
        <v>1301</v>
      </c>
    </row>
    <row r="44146" spans="53:56" ht="15" x14ac:dyDescent="0.25">
      <c r="BA44146" s="91" t="s">
        <v>48875</v>
      </c>
      <c r="BB44146" s="91" t="s">
        <v>5182</v>
      </c>
      <c r="BC44146" s="91" t="s">
        <v>28696</v>
      </c>
      <c r="BD44146" s="473" t="s">
        <v>1301</v>
      </c>
    </row>
    <row r="44147" spans="53:56" ht="15" x14ac:dyDescent="0.25">
      <c r="BA44147" s="91" t="s">
        <v>48876</v>
      </c>
      <c r="BB44147" s="91" t="s">
        <v>5182</v>
      </c>
      <c r="BC44147" s="91" t="s">
        <v>28696</v>
      </c>
      <c r="BD44147" s="473" t="s">
        <v>1301</v>
      </c>
    </row>
    <row r="44148" spans="53:56" ht="15" x14ac:dyDescent="0.25">
      <c r="BA44148" s="90" t="s">
        <v>48877</v>
      </c>
      <c r="BB44148" s="90" t="s">
        <v>5182</v>
      </c>
      <c r="BC44148" s="90" t="s">
        <v>21810</v>
      </c>
      <c r="BD44148" s="473" t="s">
        <v>1301</v>
      </c>
    </row>
    <row r="44149" spans="53:56" ht="15" x14ac:dyDescent="0.25">
      <c r="BA44149" s="90" t="s">
        <v>48878</v>
      </c>
      <c r="BB44149" s="90" t="s">
        <v>5182</v>
      </c>
      <c r="BC44149" s="90" t="s">
        <v>15419</v>
      </c>
      <c r="BD44149" s="473" t="s">
        <v>1301</v>
      </c>
    </row>
    <row r="44150" spans="53:56" ht="15" x14ac:dyDescent="0.25">
      <c r="BA44150" s="91" t="s">
        <v>48879</v>
      </c>
      <c r="BB44150" s="91" t="s">
        <v>5182</v>
      </c>
      <c r="BC44150" s="91" t="s">
        <v>21810</v>
      </c>
      <c r="BD44150" s="473" t="s">
        <v>1301</v>
      </c>
    </row>
    <row r="44151" spans="53:56" ht="15" x14ac:dyDescent="0.25">
      <c r="BA44151" s="90" t="s">
        <v>48880</v>
      </c>
      <c r="BB44151" s="90" t="s">
        <v>5182</v>
      </c>
      <c r="BC44151" s="90" t="s">
        <v>28696</v>
      </c>
      <c r="BD44151" s="473" t="s">
        <v>1301</v>
      </c>
    </row>
    <row r="44152" spans="53:56" ht="15" x14ac:dyDescent="0.25">
      <c r="BA44152" s="91" t="s">
        <v>48881</v>
      </c>
      <c r="BB44152" s="91" t="s">
        <v>5182</v>
      </c>
      <c r="BC44152" s="91" t="s">
        <v>28696</v>
      </c>
      <c r="BD44152" s="473" t="s">
        <v>1301</v>
      </c>
    </row>
    <row r="44153" spans="53:56" ht="15" x14ac:dyDescent="0.25">
      <c r="BA44153" s="90" t="s">
        <v>48882</v>
      </c>
      <c r="BB44153" s="90" t="s">
        <v>5182</v>
      </c>
      <c r="BC44153" s="90" t="s">
        <v>21810</v>
      </c>
      <c r="BD44153" s="473" t="s">
        <v>1301</v>
      </c>
    </row>
    <row r="44154" spans="53:56" ht="15" x14ac:dyDescent="0.25">
      <c r="BA44154" s="91" t="s">
        <v>48883</v>
      </c>
      <c r="BB44154" s="91" t="s">
        <v>5182</v>
      </c>
      <c r="BC44154" s="91" t="s">
        <v>21810</v>
      </c>
      <c r="BD44154" s="473" t="s">
        <v>1301</v>
      </c>
    </row>
    <row r="44155" spans="53:56" ht="15" x14ac:dyDescent="0.25">
      <c r="BA44155" s="90" t="s">
        <v>48884</v>
      </c>
      <c r="BB44155" s="90" t="s">
        <v>5182</v>
      </c>
      <c r="BC44155" s="90" t="s">
        <v>21810</v>
      </c>
      <c r="BD44155" s="473" t="s">
        <v>1301</v>
      </c>
    </row>
    <row r="44156" spans="53:56" ht="15" x14ac:dyDescent="0.25">
      <c r="BA44156" s="91" t="s">
        <v>48885</v>
      </c>
      <c r="BB44156" s="91" t="s">
        <v>5182</v>
      </c>
      <c r="BC44156" s="91" t="s">
        <v>28696</v>
      </c>
      <c r="BD44156" s="473" t="s">
        <v>1301</v>
      </c>
    </row>
    <row r="44157" spans="53:56" ht="15" x14ac:dyDescent="0.25">
      <c r="BA44157" s="90" t="s">
        <v>48886</v>
      </c>
      <c r="BB44157" s="90" t="s">
        <v>5182</v>
      </c>
      <c r="BC44157" s="90" t="s">
        <v>28696</v>
      </c>
      <c r="BD44157" s="473" t="s">
        <v>1301</v>
      </c>
    </row>
    <row r="44158" spans="53:56" ht="15" x14ac:dyDescent="0.25">
      <c r="BA44158" s="91" t="s">
        <v>48887</v>
      </c>
      <c r="BB44158" s="91" t="s">
        <v>5182</v>
      </c>
      <c r="BC44158" s="91" t="s">
        <v>16659</v>
      </c>
      <c r="BD44158" s="473" t="s">
        <v>1301</v>
      </c>
    </row>
    <row r="44159" spans="53:56" ht="15" x14ac:dyDescent="0.25">
      <c r="BA44159" s="90" t="s">
        <v>48888</v>
      </c>
      <c r="BB44159" s="90" t="s">
        <v>5182</v>
      </c>
      <c r="BC44159" s="90" t="s">
        <v>21810</v>
      </c>
      <c r="BD44159" s="473" t="s">
        <v>1301</v>
      </c>
    </row>
    <row r="44160" spans="53:56" ht="15" x14ac:dyDescent="0.25">
      <c r="BA44160" s="91" t="s">
        <v>48889</v>
      </c>
      <c r="BB44160" s="91" t="s">
        <v>5182</v>
      </c>
      <c r="BC44160" s="91" t="s">
        <v>4061</v>
      </c>
      <c r="BD44160" s="473" t="s">
        <v>1301</v>
      </c>
    </row>
    <row r="44161" spans="53:56" ht="15" x14ac:dyDescent="0.25">
      <c r="BA44161" s="90" t="s">
        <v>48890</v>
      </c>
      <c r="BB44161" s="90" t="s">
        <v>5182</v>
      </c>
      <c r="BC44161" s="90" t="s">
        <v>15419</v>
      </c>
      <c r="BD44161" s="473" t="s">
        <v>1301</v>
      </c>
    </row>
    <row r="44162" spans="53:56" ht="15" x14ac:dyDescent="0.25">
      <c r="BA44162" s="91" t="s">
        <v>48891</v>
      </c>
      <c r="BB44162" s="91" t="s">
        <v>5182</v>
      </c>
      <c r="BC44162" s="91" t="s">
        <v>4061</v>
      </c>
      <c r="BD44162" s="473" t="s">
        <v>1301</v>
      </c>
    </row>
    <row r="44163" spans="53:56" ht="15" x14ac:dyDescent="0.25">
      <c r="BA44163" s="90" t="s">
        <v>48892</v>
      </c>
      <c r="BB44163" s="90" t="s">
        <v>5182</v>
      </c>
      <c r="BC44163" s="90" t="s">
        <v>16659</v>
      </c>
      <c r="BD44163" s="473" t="s">
        <v>1301</v>
      </c>
    </row>
    <row r="44164" spans="53:56" ht="15" x14ac:dyDescent="0.25">
      <c r="BA44164" s="91" t="s">
        <v>48893</v>
      </c>
      <c r="BB44164" s="91" t="s">
        <v>5182</v>
      </c>
      <c r="BC44164" s="91" t="s">
        <v>28696</v>
      </c>
      <c r="BD44164" s="473" t="s">
        <v>1301</v>
      </c>
    </row>
    <row r="44165" spans="53:56" ht="15" x14ac:dyDescent="0.25">
      <c r="BA44165" s="90" t="s">
        <v>48894</v>
      </c>
      <c r="BB44165" s="90" t="s">
        <v>5182</v>
      </c>
      <c r="BC44165" s="90" t="s">
        <v>15419</v>
      </c>
      <c r="BD44165" s="473" t="s">
        <v>1301</v>
      </c>
    </row>
    <row r="44166" spans="53:56" ht="15" x14ac:dyDescent="0.25">
      <c r="BA44166" s="91" t="s">
        <v>48895</v>
      </c>
      <c r="BB44166" s="91" t="s">
        <v>5182</v>
      </c>
      <c r="BC44166" s="91" t="s">
        <v>16659</v>
      </c>
      <c r="BD44166" s="473" t="s">
        <v>1301</v>
      </c>
    </row>
    <row r="44167" spans="53:56" ht="15" x14ac:dyDescent="0.25">
      <c r="BA44167" s="90" t="s">
        <v>48896</v>
      </c>
      <c r="BB44167" s="90" t="s">
        <v>5182</v>
      </c>
      <c r="BC44167" s="90" t="s">
        <v>28696</v>
      </c>
      <c r="BD44167" s="473" t="s">
        <v>1301</v>
      </c>
    </row>
    <row r="44168" spans="53:56" ht="15" x14ac:dyDescent="0.25">
      <c r="BA44168" s="91" t="s">
        <v>48897</v>
      </c>
      <c r="BB44168" s="91" t="s">
        <v>5182</v>
      </c>
      <c r="BC44168" s="91" t="s">
        <v>15419</v>
      </c>
      <c r="BD44168" s="473" t="s">
        <v>1301</v>
      </c>
    </row>
    <row r="44169" spans="53:56" ht="15" x14ac:dyDescent="0.25">
      <c r="BA44169" s="90" t="s">
        <v>48898</v>
      </c>
      <c r="BB44169" s="90" t="s">
        <v>5182</v>
      </c>
      <c r="BC44169" s="90" t="s">
        <v>16659</v>
      </c>
      <c r="BD44169" s="473" t="s">
        <v>1301</v>
      </c>
    </row>
    <row r="44170" spans="53:56" ht="15" x14ac:dyDescent="0.25">
      <c r="BA44170" s="91" t="s">
        <v>48899</v>
      </c>
      <c r="BB44170" s="91" t="s">
        <v>5182</v>
      </c>
      <c r="BC44170" s="91" t="s">
        <v>15419</v>
      </c>
      <c r="BD44170" s="473" t="s">
        <v>1301</v>
      </c>
    </row>
    <row r="44171" spans="53:56" ht="15" x14ac:dyDescent="0.25">
      <c r="BA44171" s="90" t="s">
        <v>48900</v>
      </c>
      <c r="BB44171" s="90" t="s">
        <v>5182</v>
      </c>
      <c r="BC44171" s="90" t="s">
        <v>28696</v>
      </c>
      <c r="BD44171" s="473" t="s">
        <v>1301</v>
      </c>
    </row>
    <row r="44172" spans="53:56" ht="15" x14ac:dyDescent="0.25">
      <c r="BA44172" s="91" t="s">
        <v>48901</v>
      </c>
      <c r="BB44172" s="91" t="s">
        <v>5182</v>
      </c>
      <c r="BC44172" s="91" t="s">
        <v>4061</v>
      </c>
      <c r="BD44172" s="473" t="s">
        <v>1301</v>
      </c>
    </row>
    <row r="44173" spans="53:56" ht="15" x14ac:dyDescent="0.25">
      <c r="BA44173" s="90" t="s">
        <v>48902</v>
      </c>
      <c r="BB44173" s="90" t="s">
        <v>5182</v>
      </c>
      <c r="BC44173" s="90" t="s">
        <v>28696</v>
      </c>
      <c r="BD44173" s="473" t="s">
        <v>1301</v>
      </c>
    </row>
    <row r="44174" spans="53:56" ht="15" x14ac:dyDescent="0.25">
      <c r="BA44174" s="91" t="s">
        <v>48903</v>
      </c>
      <c r="BB44174" s="91" t="s">
        <v>5182</v>
      </c>
      <c r="BC44174" s="91" t="s">
        <v>15419</v>
      </c>
      <c r="BD44174" s="473" t="s">
        <v>1301</v>
      </c>
    </row>
    <row r="44175" spans="53:56" ht="15" x14ac:dyDescent="0.25">
      <c r="BA44175" s="90" t="s">
        <v>48904</v>
      </c>
      <c r="BB44175" s="90" t="s">
        <v>5182</v>
      </c>
      <c r="BC44175" s="90" t="s">
        <v>28696</v>
      </c>
      <c r="BD44175" s="473" t="s">
        <v>1301</v>
      </c>
    </row>
    <row r="44176" spans="53:56" ht="15" x14ac:dyDescent="0.25">
      <c r="BA44176" s="91" t="s">
        <v>48905</v>
      </c>
      <c r="BB44176" s="91" t="s">
        <v>5182</v>
      </c>
      <c r="BC44176" s="91" t="s">
        <v>16659</v>
      </c>
      <c r="BD44176" s="473" t="s">
        <v>1301</v>
      </c>
    </row>
    <row r="44177" spans="53:56" ht="15" x14ac:dyDescent="0.25">
      <c r="BA44177" s="90" t="s">
        <v>48906</v>
      </c>
      <c r="BB44177" s="90" t="s">
        <v>5182</v>
      </c>
      <c r="BC44177" s="90" t="s">
        <v>15419</v>
      </c>
      <c r="BD44177" s="473" t="s">
        <v>1301</v>
      </c>
    </row>
    <row r="44178" spans="53:56" ht="15" x14ac:dyDescent="0.25">
      <c r="BA44178" s="91" t="s">
        <v>48907</v>
      </c>
      <c r="BB44178" s="91" t="s">
        <v>5182</v>
      </c>
      <c r="BC44178" s="91" t="s">
        <v>4061</v>
      </c>
      <c r="BD44178" s="473" t="s">
        <v>1301</v>
      </c>
    </row>
    <row r="44179" spans="53:56" ht="15" x14ac:dyDescent="0.25">
      <c r="BA44179" s="90" t="s">
        <v>48908</v>
      </c>
      <c r="BB44179" s="90" t="s">
        <v>5182</v>
      </c>
      <c r="BC44179" s="90" t="s">
        <v>4061</v>
      </c>
      <c r="BD44179" s="473" t="s">
        <v>1301</v>
      </c>
    </row>
    <row r="44180" spans="53:56" ht="15" x14ac:dyDescent="0.25">
      <c r="BA44180" s="91" t="s">
        <v>48909</v>
      </c>
      <c r="BB44180" s="91" t="s">
        <v>5182</v>
      </c>
      <c r="BC44180" s="91" t="s">
        <v>4061</v>
      </c>
      <c r="BD44180" s="473" t="s">
        <v>1301</v>
      </c>
    </row>
    <row r="44181" spans="53:56" ht="15" x14ac:dyDescent="0.25">
      <c r="BA44181" s="90" t="s">
        <v>48910</v>
      </c>
      <c r="BB44181" s="90" t="s">
        <v>5182</v>
      </c>
      <c r="BC44181" s="90" t="s">
        <v>4061</v>
      </c>
      <c r="BD44181" s="473" t="s">
        <v>1301</v>
      </c>
    </row>
    <row r="44182" spans="53:56" ht="15" x14ac:dyDescent="0.25">
      <c r="BA44182" s="91" t="s">
        <v>48911</v>
      </c>
      <c r="BB44182" s="91" t="s">
        <v>5182</v>
      </c>
      <c r="BC44182" s="91" t="s">
        <v>4061</v>
      </c>
      <c r="BD44182" s="473" t="s">
        <v>1301</v>
      </c>
    </row>
    <row r="44183" spans="53:56" ht="15" x14ac:dyDescent="0.25">
      <c r="BA44183" s="90" t="s">
        <v>48912</v>
      </c>
      <c r="BB44183" s="90" t="s">
        <v>5182</v>
      </c>
      <c r="BC44183" s="90" t="s">
        <v>4061</v>
      </c>
      <c r="BD44183" s="473" t="s">
        <v>1301</v>
      </c>
    </row>
    <row r="44184" spans="53:56" ht="15" x14ac:dyDescent="0.25">
      <c r="BA44184" s="91" t="s">
        <v>48913</v>
      </c>
      <c r="BB44184" s="91" t="s">
        <v>5182</v>
      </c>
      <c r="BC44184" s="91" t="s">
        <v>21810</v>
      </c>
      <c r="BD44184" s="473" t="s">
        <v>1301</v>
      </c>
    </row>
    <row r="44185" spans="53:56" ht="15" x14ac:dyDescent="0.25">
      <c r="BA44185" s="90" t="s">
        <v>48914</v>
      </c>
      <c r="BB44185" s="90" t="s">
        <v>5182</v>
      </c>
      <c r="BC44185" s="90" t="s">
        <v>16659</v>
      </c>
      <c r="BD44185" s="473" t="s">
        <v>1301</v>
      </c>
    </row>
    <row r="44186" spans="53:56" ht="15" x14ac:dyDescent="0.25">
      <c r="BA44186" s="91" t="s">
        <v>48915</v>
      </c>
      <c r="BB44186" s="91" t="s">
        <v>5182</v>
      </c>
      <c r="BC44186" s="91" t="s">
        <v>4061</v>
      </c>
      <c r="BD44186" s="473" t="s">
        <v>1301</v>
      </c>
    </row>
    <row r="44187" spans="53:56" ht="15" x14ac:dyDescent="0.25">
      <c r="BA44187" s="90" t="s">
        <v>48916</v>
      </c>
      <c r="BB44187" s="90" t="s">
        <v>5182</v>
      </c>
      <c r="BC44187" s="90" t="s">
        <v>15419</v>
      </c>
      <c r="BD44187" s="473" t="s">
        <v>1301</v>
      </c>
    </row>
    <row r="44188" spans="53:56" ht="15" x14ac:dyDescent="0.25">
      <c r="BA44188" s="91" t="s">
        <v>48917</v>
      </c>
      <c r="BB44188" s="91" t="s">
        <v>5182</v>
      </c>
      <c r="BC44188" s="91" t="s">
        <v>28696</v>
      </c>
      <c r="BD44188" s="473" t="s">
        <v>1301</v>
      </c>
    </row>
    <row r="44189" spans="53:56" ht="15" x14ac:dyDescent="0.25">
      <c r="BA44189" s="90" t="s">
        <v>48918</v>
      </c>
      <c r="BB44189" s="90" t="s">
        <v>5182</v>
      </c>
      <c r="BC44189" s="90" t="s">
        <v>15419</v>
      </c>
      <c r="BD44189" s="473" t="s">
        <v>1301</v>
      </c>
    </row>
    <row r="44190" spans="53:56" ht="15" x14ac:dyDescent="0.25">
      <c r="BA44190" s="91" t="s">
        <v>48919</v>
      </c>
      <c r="BB44190" s="91" t="s">
        <v>5182</v>
      </c>
      <c r="BC44190" s="91" t="s">
        <v>4061</v>
      </c>
      <c r="BD44190" s="473" t="s">
        <v>1301</v>
      </c>
    </row>
    <row r="44191" spans="53:56" ht="15" x14ac:dyDescent="0.25">
      <c r="BA44191" s="90" t="s">
        <v>48920</v>
      </c>
      <c r="BB44191" s="90" t="s">
        <v>5182</v>
      </c>
      <c r="BC44191" s="90" t="s">
        <v>28696</v>
      </c>
      <c r="BD44191" s="473" t="s">
        <v>1301</v>
      </c>
    </row>
    <row r="44192" spans="53:56" ht="15" x14ac:dyDescent="0.25">
      <c r="BA44192" s="91" t="s">
        <v>48921</v>
      </c>
      <c r="BB44192" s="91" t="s">
        <v>5182</v>
      </c>
      <c r="BC44192" s="91" t="s">
        <v>48751</v>
      </c>
      <c r="BD44192" s="473" t="s">
        <v>1301</v>
      </c>
    </row>
    <row r="44193" spans="53:56" ht="15" x14ac:dyDescent="0.25">
      <c r="BA44193" s="90" t="s">
        <v>48922</v>
      </c>
      <c r="BB44193" s="90" t="s">
        <v>5182</v>
      </c>
      <c r="BC44193" s="90" t="s">
        <v>4061</v>
      </c>
      <c r="BD44193" s="473" t="s">
        <v>1301</v>
      </c>
    </row>
    <row r="44194" spans="53:56" ht="15" x14ac:dyDescent="0.25">
      <c r="BA44194" s="91" t="s">
        <v>48923</v>
      </c>
      <c r="BB44194" s="91" t="s">
        <v>5182</v>
      </c>
      <c r="BC44194" s="91" t="s">
        <v>15419</v>
      </c>
      <c r="BD44194" s="473" t="s">
        <v>1301</v>
      </c>
    </row>
    <row r="44195" spans="53:56" ht="15" x14ac:dyDescent="0.25">
      <c r="BA44195" s="90" t="s">
        <v>48924</v>
      </c>
      <c r="BB44195" s="90" t="s">
        <v>5182</v>
      </c>
      <c r="BC44195" s="90" t="s">
        <v>15419</v>
      </c>
      <c r="BD44195" s="473" t="s">
        <v>1301</v>
      </c>
    </row>
    <row r="44196" spans="53:56" ht="15" x14ac:dyDescent="0.25">
      <c r="BA44196" s="91" t="s">
        <v>48925</v>
      </c>
      <c r="BB44196" s="91" t="s">
        <v>5182</v>
      </c>
      <c r="BC44196" s="91" t="s">
        <v>15419</v>
      </c>
      <c r="BD44196" s="473" t="s">
        <v>1301</v>
      </c>
    </row>
    <row r="44197" spans="53:56" ht="15" x14ac:dyDescent="0.25">
      <c r="BA44197" s="90" t="s">
        <v>48926</v>
      </c>
      <c r="BB44197" s="90" t="s">
        <v>5182</v>
      </c>
      <c r="BC44197" s="90" t="s">
        <v>15419</v>
      </c>
      <c r="BD44197" s="473" t="s">
        <v>1301</v>
      </c>
    </row>
    <row r="44198" spans="53:56" ht="15" x14ac:dyDescent="0.25">
      <c r="BA44198" s="91" t="s">
        <v>48927</v>
      </c>
      <c r="BB44198" s="91" t="s">
        <v>5182</v>
      </c>
      <c r="BC44198" s="91" t="s">
        <v>28696</v>
      </c>
      <c r="BD44198" s="473" t="s">
        <v>1301</v>
      </c>
    </row>
    <row r="44199" spans="53:56" ht="15" x14ac:dyDescent="0.25">
      <c r="BA44199" s="90" t="s">
        <v>48928</v>
      </c>
      <c r="BB44199" s="90" t="s">
        <v>5182</v>
      </c>
      <c r="BC44199" s="90" t="s">
        <v>4061</v>
      </c>
      <c r="BD44199" s="473" t="s">
        <v>1301</v>
      </c>
    </row>
    <row r="44200" spans="53:56" ht="15" x14ac:dyDescent="0.25">
      <c r="BA44200" s="91" t="s">
        <v>48929</v>
      </c>
      <c r="BB44200" s="91" t="s">
        <v>5182</v>
      </c>
      <c r="BC44200" s="91" t="s">
        <v>28696</v>
      </c>
      <c r="BD44200" s="473" t="s">
        <v>1301</v>
      </c>
    </row>
    <row r="44201" spans="53:56" ht="15" x14ac:dyDescent="0.25">
      <c r="BA44201" s="90" t="s">
        <v>48930</v>
      </c>
      <c r="BB44201" s="90" t="s">
        <v>5182</v>
      </c>
      <c r="BC44201" s="90" t="s">
        <v>4061</v>
      </c>
      <c r="BD44201" s="473" t="s">
        <v>1301</v>
      </c>
    </row>
    <row r="44202" spans="53:56" ht="15" x14ac:dyDescent="0.25">
      <c r="BA44202" s="91" t="s">
        <v>48931</v>
      </c>
      <c r="BB44202" s="91" t="s">
        <v>5182</v>
      </c>
      <c r="BC44202" s="91" t="s">
        <v>4061</v>
      </c>
      <c r="BD44202" s="473" t="s">
        <v>1301</v>
      </c>
    </row>
    <row r="44203" spans="53:56" ht="15" x14ac:dyDescent="0.25">
      <c r="BA44203" s="90" t="s">
        <v>48932</v>
      </c>
      <c r="BB44203" s="90" t="s">
        <v>5182</v>
      </c>
      <c r="BC44203" s="90" t="s">
        <v>15419</v>
      </c>
      <c r="BD44203" s="473" t="s">
        <v>1301</v>
      </c>
    </row>
    <row r="44204" spans="53:56" ht="15" x14ac:dyDescent="0.25">
      <c r="BA44204" s="91" t="s">
        <v>48933</v>
      </c>
      <c r="BB44204" s="91" t="s">
        <v>5182</v>
      </c>
      <c r="BC44204" s="91" t="s">
        <v>4061</v>
      </c>
      <c r="BD44204" s="473" t="s">
        <v>1301</v>
      </c>
    </row>
    <row r="44205" spans="53:56" ht="15" x14ac:dyDescent="0.25">
      <c r="BA44205" s="90" t="s">
        <v>48934</v>
      </c>
      <c r="BB44205" s="90" t="s">
        <v>5182</v>
      </c>
      <c r="BC44205" s="90" t="s">
        <v>48751</v>
      </c>
      <c r="BD44205" s="473" t="s">
        <v>1301</v>
      </c>
    </row>
    <row r="44206" spans="53:56" ht="15" x14ac:dyDescent="0.25">
      <c r="BA44206" s="91" t="s">
        <v>48935</v>
      </c>
      <c r="BB44206" s="91" t="s">
        <v>5182</v>
      </c>
      <c r="BC44206" s="91" t="s">
        <v>36329</v>
      </c>
      <c r="BD44206" s="473" t="s">
        <v>1301</v>
      </c>
    </row>
    <row r="44207" spans="53:56" ht="15" x14ac:dyDescent="0.25">
      <c r="BA44207" s="90" t="s">
        <v>48936</v>
      </c>
      <c r="BB44207" s="90" t="s">
        <v>5182</v>
      </c>
      <c r="BC44207" s="90" t="s">
        <v>36329</v>
      </c>
      <c r="BD44207" s="473" t="s">
        <v>1301</v>
      </c>
    </row>
    <row r="44208" spans="53:56" ht="15" x14ac:dyDescent="0.25">
      <c r="BA44208" s="91" t="s">
        <v>48937</v>
      </c>
      <c r="BB44208" s="91" t="s">
        <v>5182</v>
      </c>
      <c r="BC44208" s="91" t="s">
        <v>36329</v>
      </c>
      <c r="BD44208" s="473" t="s">
        <v>1301</v>
      </c>
    </row>
    <row r="44209" spans="53:56" ht="15" x14ac:dyDescent="0.25">
      <c r="BA44209" s="90" t="s">
        <v>48938</v>
      </c>
      <c r="BB44209" s="90" t="s">
        <v>5182</v>
      </c>
      <c r="BC44209" s="90" t="s">
        <v>36329</v>
      </c>
      <c r="BD44209" s="473" t="s">
        <v>1301</v>
      </c>
    </row>
    <row r="44210" spans="53:56" ht="15" x14ac:dyDescent="0.25">
      <c r="BA44210" s="91" t="s">
        <v>48939</v>
      </c>
      <c r="BB44210" s="91" t="s">
        <v>5182</v>
      </c>
      <c r="BC44210" s="91" t="s">
        <v>36329</v>
      </c>
      <c r="BD44210" s="473" t="s">
        <v>1301</v>
      </c>
    </row>
    <row r="44211" spans="53:56" ht="15" x14ac:dyDescent="0.25">
      <c r="BA44211" s="90" t="s">
        <v>48940</v>
      </c>
      <c r="BB44211" s="90" t="s">
        <v>5182</v>
      </c>
      <c r="BC44211" s="90" t="s">
        <v>48941</v>
      </c>
      <c r="BD44211" s="473" t="s">
        <v>1301</v>
      </c>
    </row>
    <row r="44212" spans="53:56" ht="15" x14ac:dyDescent="0.25">
      <c r="BA44212" s="91" t="s">
        <v>48942</v>
      </c>
      <c r="BB44212" s="91" t="s">
        <v>5182</v>
      </c>
      <c r="BC44212" s="91" t="s">
        <v>3561</v>
      </c>
      <c r="BD44212" s="473" t="s">
        <v>1301</v>
      </c>
    </row>
    <row r="44213" spans="53:56" ht="15" x14ac:dyDescent="0.25">
      <c r="BA44213" s="90" t="s">
        <v>48943</v>
      </c>
      <c r="BB44213" s="90" t="s">
        <v>5182</v>
      </c>
      <c r="BC44213" s="90" t="s">
        <v>36329</v>
      </c>
      <c r="BD44213" s="473" t="s">
        <v>1301</v>
      </c>
    </row>
    <row r="44214" spans="53:56" ht="15" x14ac:dyDescent="0.25">
      <c r="BA44214" s="91" t="s">
        <v>48944</v>
      </c>
      <c r="BB44214" s="91" t="s">
        <v>5182</v>
      </c>
      <c r="BC44214" s="91" t="s">
        <v>36329</v>
      </c>
      <c r="BD44214" s="473" t="s">
        <v>1301</v>
      </c>
    </row>
    <row r="44215" spans="53:56" ht="15" x14ac:dyDescent="0.25">
      <c r="BA44215" s="90" t="s">
        <v>48945</v>
      </c>
      <c r="BB44215" s="90" t="s">
        <v>5182</v>
      </c>
      <c r="BC44215" s="90" t="s">
        <v>17404</v>
      </c>
      <c r="BD44215" s="473" t="s">
        <v>1301</v>
      </c>
    </row>
    <row r="44216" spans="53:56" ht="15" x14ac:dyDescent="0.25">
      <c r="BA44216" s="91" t="s">
        <v>48946</v>
      </c>
      <c r="BB44216" s="91" t="s">
        <v>5182</v>
      </c>
      <c r="BC44216" s="91" t="s">
        <v>3561</v>
      </c>
      <c r="BD44216" s="473" t="s">
        <v>1301</v>
      </c>
    </row>
    <row r="44217" spans="53:56" ht="15" x14ac:dyDescent="0.25">
      <c r="BA44217" s="90" t="s">
        <v>48947</v>
      </c>
      <c r="BB44217" s="90" t="s">
        <v>5182</v>
      </c>
      <c r="BC44217" s="90" t="s">
        <v>36329</v>
      </c>
      <c r="BD44217" s="473" t="s">
        <v>1301</v>
      </c>
    </row>
    <row r="44218" spans="53:56" ht="15" x14ac:dyDescent="0.25">
      <c r="BA44218" s="91" t="s">
        <v>48948</v>
      </c>
      <c r="BB44218" s="91" t="s">
        <v>5182</v>
      </c>
      <c r="BC44218" s="91" t="s">
        <v>36329</v>
      </c>
      <c r="BD44218" s="473" t="s">
        <v>1301</v>
      </c>
    </row>
    <row r="44219" spans="53:56" ht="15" x14ac:dyDescent="0.25">
      <c r="BA44219" s="90" t="s">
        <v>48949</v>
      </c>
      <c r="BB44219" s="90" t="s">
        <v>5182</v>
      </c>
      <c r="BC44219" s="90" t="s">
        <v>3561</v>
      </c>
      <c r="BD44219" s="473" t="s">
        <v>1301</v>
      </c>
    </row>
    <row r="44220" spans="53:56" ht="15" x14ac:dyDescent="0.25">
      <c r="BA44220" s="91" t="s">
        <v>48950</v>
      </c>
      <c r="BB44220" s="91" t="s">
        <v>5182</v>
      </c>
      <c r="BC44220" s="91" t="s">
        <v>48941</v>
      </c>
      <c r="BD44220" s="473" t="s">
        <v>1301</v>
      </c>
    </row>
    <row r="44221" spans="53:56" ht="15" x14ac:dyDescent="0.25">
      <c r="BA44221" s="90" t="s">
        <v>48951</v>
      </c>
      <c r="BB44221" s="90" t="s">
        <v>5182</v>
      </c>
      <c r="BC44221" s="90" t="s">
        <v>17404</v>
      </c>
      <c r="BD44221" s="473" t="s">
        <v>1301</v>
      </c>
    </row>
    <row r="44222" spans="53:56" ht="15" x14ac:dyDescent="0.25">
      <c r="BA44222" s="91" t="s">
        <v>48952</v>
      </c>
      <c r="BB44222" s="91" t="s">
        <v>5182</v>
      </c>
      <c r="BC44222" s="91" t="s">
        <v>17404</v>
      </c>
      <c r="BD44222" s="473" t="s">
        <v>1301</v>
      </c>
    </row>
    <row r="44223" spans="53:56" ht="15" x14ac:dyDescent="0.25">
      <c r="BA44223" s="90" t="s">
        <v>48953</v>
      </c>
      <c r="BB44223" s="90" t="s">
        <v>5182</v>
      </c>
      <c r="BC44223" s="90" t="s">
        <v>36329</v>
      </c>
      <c r="BD44223" s="473" t="s">
        <v>1301</v>
      </c>
    </row>
    <row r="44224" spans="53:56" ht="15" x14ac:dyDescent="0.25">
      <c r="BA44224" s="91" t="s">
        <v>48954</v>
      </c>
      <c r="BB44224" s="91" t="s">
        <v>5182</v>
      </c>
      <c r="BC44224" s="91" t="s">
        <v>3561</v>
      </c>
      <c r="BD44224" s="473" t="s">
        <v>1301</v>
      </c>
    </row>
    <row r="44225" spans="53:56" ht="15" x14ac:dyDescent="0.25">
      <c r="BA44225" s="90" t="s">
        <v>48955</v>
      </c>
      <c r="BB44225" s="90" t="s">
        <v>5182</v>
      </c>
      <c r="BC44225" s="90" t="s">
        <v>3561</v>
      </c>
      <c r="BD44225" s="473" t="s">
        <v>1301</v>
      </c>
    </row>
    <row r="44226" spans="53:56" ht="15" x14ac:dyDescent="0.25">
      <c r="BA44226" s="91" t="s">
        <v>48956</v>
      </c>
      <c r="BB44226" s="91" t="s">
        <v>5182</v>
      </c>
      <c r="BC44226" s="91" t="s">
        <v>36329</v>
      </c>
      <c r="BD44226" s="473" t="s">
        <v>1301</v>
      </c>
    </row>
    <row r="44227" spans="53:56" ht="15" x14ac:dyDescent="0.25">
      <c r="BA44227" s="90" t="s">
        <v>48957</v>
      </c>
      <c r="BB44227" s="90" t="s">
        <v>5182</v>
      </c>
      <c r="BC44227" s="90" t="s">
        <v>48958</v>
      </c>
      <c r="BD44227" s="473" t="s">
        <v>1301</v>
      </c>
    </row>
    <row r="44228" spans="53:56" ht="15" x14ac:dyDescent="0.25">
      <c r="BA44228" s="91" t="s">
        <v>48959</v>
      </c>
      <c r="BB44228" s="91" t="s">
        <v>5182</v>
      </c>
      <c r="BC44228" s="91" t="s">
        <v>36329</v>
      </c>
      <c r="BD44228" s="473" t="s">
        <v>1301</v>
      </c>
    </row>
    <row r="44229" spans="53:56" ht="15" x14ac:dyDescent="0.25">
      <c r="BA44229" s="91" t="s">
        <v>48960</v>
      </c>
      <c r="BB44229" s="91" t="s">
        <v>5182</v>
      </c>
      <c r="BC44229" s="91" t="s">
        <v>36329</v>
      </c>
      <c r="BD44229" s="473" t="s">
        <v>1301</v>
      </c>
    </row>
    <row r="44230" spans="53:56" ht="15" x14ac:dyDescent="0.25">
      <c r="BA44230" s="90" t="s">
        <v>48961</v>
      </c>
      <c r="BB44230" s="90" t="s">
        <v>5182</v>
      </c>
      <c r="BC44230" s="90" t="s">
        <v>17404</v>
      </c>
      <c r="BD44230" s="473" t="s">
        <v>1301</v>
      </c>
    </row>
    <row r="44231" spans="53:56" ht="15" x14ac:dyDescent="0.25">
      <c r="BA44231" s="91" t="s">
        <v>48962</v>
      </c>
      <c r="BB44231" s="91" t="s">
        <v>5182</v>
      </c>
      <c r="BC44231" s="91" t="s">
        <v>17404</v>
      </c>
      <c r="BD44231" s="473" t="s">
        <v>1301</v>
      </c>
    </row>
    <row r="44232" spans="53:56" ht="15" x14ac:dyDescent="0.25">
      <c r="BA44232" s="90" t="s">
        <v>48963</v>
      </c>
      <c r="BB44232" s="90" t="s">
        <v>5182</v>
      </c>
      <c r="BC44232" s="90" t="s">
        <v>36329</v>
      </c>
      <c r="BD44232" s="473" t="s">
        <v>1301</v>
      </c>
    </row>
    <row r="44233" spans="53:56" ht="15" x14ac:dyDescent="0.25">
      <c r="BA44233" s="90" t="s">
        <v>48964</v>
      </c>
      <c r="BB44233" s="90" t="s">
        <v>5182</v>
      </c>
      <c r="BC44233" s="90" t="s">
        <v>36329</v>
      </c>
      <c r="BD44233" s="473" t="s">
        <v>1301</v>
      </c>
    </row>
    <row r="44234" spans="53:56" ht="15" x14ac:dyDescent="0.25">
      <c r="BA44234" s="91" t="s">
        <v>48965</v>
      </c>
      <c r="BB44234" s="91" t="s">
        <v>5182</v>
      </c>
      <c r="BC44234" s="91" t="s">
        <v>17404</v>
      </c>
      <c r="BD44234" s="473" t="s">
        <v>1301</v>
      </c>
    </row>
    <row r="44235" spans="53:56" ht="15" x14ac:dyDescent="0.25">
      <c r="BA44235" s="90" t="s">
        <v>48966</v>
      </c>
      <c r="BB44235" s="90" t="s">
        <v>5182</v>
      </c>
      <c r="BC44235" s="90" t="s">
        <v>36329</v>
      </c>
      <c r="BD44235" s="473" t="s">
        <v>1301</v>
      </c>
    </row>
    <row r="44236" spans="53:56" ht="15" x14ac:dyDescent="0.25">
      <c r="BA44236" s="91" t="s">
        <v>48967</v>
      </c>
      <c r="BB44236" s="91" t="s">
        <v>5182</v>
      </c>
      <c r="BC44236" s="91" t="s">
        <v>17404</v>
      </c>
      <c r="BD44236" s="473" t="s">
        <v>1301</v>
      </c>
    </row>
    <row r="44237" spans="53:56" ht="15" x14ac:dyDescent="0.25">
      <c r="BA44237" s="91" t="s">
        <v>48968</v>
      </c>
      <c r="BB44237" s="91" t="s">
        <v>5182</v>
      </c>
      <c r="BC44237" s="91" t="s">
        <v>17404</v>
      </c>
      <c r="BD44237" s="473" t="s">
        <v>1301</v>
      </c>
    </row>
    <row r="44238" spans="53:56" ht="15" x14ac:dyDescent="0.25">
      <c r="BA44238" s="90" t="s">
        <v>48969</v>
      </c>
      <c r="BB44238" s="90" t="s">
        <v>5182</v>
      </c>
      <c r="BC44238" s="90" t="s">
        <v>36329</v>
      </c>
      <c r="BD44238" s="473" t="s">
        <v>1301</v>
      </c>
    </row>
    <row r="44239" spans="53:56" ht="15" x14ac:dyDescent="0.25">
      <c r="BA44239" s="91" t="s">
        <v>48970</v>
      </c>
      <c r="BB44239" s="91" t="s">
        <v>5182</v>
      </c>
      <c r="BC44239" s="91" t="s">
        <v>36329</v>
      </c>
      <c r="BD44239" s="473" t="s">
        <v>1301</v>
      </c>
    </row>
    <row r="44240" spans="53:56" ht="15" x14ac:dyDescent="0.25">
      <c r="BA44240" s="90" t="s">
        <v>48971</v>
      </c>
      <c r="BB44240" s="90" t="s">
        <v>5182</v>
      </c>
      <c r="BC44240" s="90" t="s">
        <v>36329</v>
      </c>
      <c r="BD44240" s="473" t="s">
        <v>1301</v>
      </c>
    </row>
    <row r="44241" spans="53:56" ht="15" x14ac:dyDescent="0.25">
      <c r="BA44241" s="90" t="s">
        <v>48972</v>
      </c>
      <c r="BB44241" s="90" t="s">
        <v>5182</v>
      </c>
      <c r="BC44241" s="90" t="s">
        <v>36329</v>
      </c>
      <c r="BD44241" s="473" t="s">
        <v>1301</v>
      </c>
    </row>
    <row r="44242" spans="53:56" ht="15" x14ac:dyDescent="0.25">
      <c r="BA44242" s="91" t="s">
        <v>48973</v>
      </c>
      <c r="BB44242" s="91" t="s">
        <v>5182</v>
      </c>
      <c r="BC44242" s="91" t="s">
        <v>17404</v>
      </c>
      <c r="BD44242" s="473" t="s">
        <v>1301</v>
      </c>
    </row>
    <row r="44243" spans="53:56" ht="15" x14ac:dyDescent="0.25">
      <c r="BA44243" s="90" t="s">
        <v>48974</v>
      </c>
      <c r="BB44243" s="90" t="s">
        <v>5182</v>
      </c>
      <c r="BC44243" s="90" t="s">
        <v>17404</v>
      </c>
      <c r="BD44243" s="473" t="s">
        <v>1301</v>
      </c>
    </row>
    <row r="44244" spans="53:56" ht="15" x14ac:dyDescent="0.25">
      <c r="BA44244" s="91" t="s">
        <v>48975</v>
      </c>
      <c r="BB44244" s="91" t="s">
        <v>5182</v>
      </c>
      <c r="BC44244" s="91" t="s">
        <v>17404</v>
      </c>
      <c r="BD44244" s="473" t="s">
        <v>1301</v>
      </c>
    </row>
    <row r="44245" spans="53:56" ht="15" x14ac:dyDescent="0.25">
      <c r="BA44245" s="91" t="s">
        <v>48976</v>
      </c>
      <c r="BB44245" s="91" t="s">
        <v>5182</v>
      </c>
      <c r="BC44245" s="91" t="s">
        <v>48941</v>
      </c>
      <c r="BD44245" s="473" t="s">
        <v>1301</v>
      </c>
    </row>
    <row r="44246" spans="53:56" ht="15" x14ac:dyDescent="0.25">
      <c r="BA44246" s="90" t="s">
        <v>48977</v>
      </c>
      <c r="BB44246" s="90" t="s">
        <v>5182</v>
      </c>
      <c r="BC44246" s="90" t="s">
        <v>36329</v>
      </c>
      <c r="BD44246" s="473" t="s">
        <v>1301</v>
      </c>
    </row>
    <row r="44247" spans="53:56" ht="15" x14ac:dyDescent="0.25">
      <c r="BA44247" s="91" t="s">
        <v>48978</v>
      </c>
      <c r="BB44247" s="91" t="s">
        <v>5182</v>
      </c>
      <c r="BC44247" s="91" t="s">
        <v>28696</v>
      </c>
      <c r="BD44247" s="473" t="s">
        <v>1301</v>
      </c>
    </row>
    <row r="44248" spans="53:56" ht="15" x14ac:dyDescent="0.25">
      <c r="BA44248" s="90" t="s">
        <v>48979</v>
      </c>
      <c r="BB44248" s="90" t="s">
        <v>5182</v>
      </c>
      <c r="BC44248" s="90" t="s">
        <v>17404</v>
      </c>
      <c r="BD44248" s="473" t="s">
        <v>1301</v>
      </c>
    </row>
    <row r="44249" spans="53:56" ht="15" x14ac:dyDescent="0.25">
      <c r="BA44249" s="90" t="s">
        <v>48980</v>
      </c>
      <c r="BB44249" s="90" t="s">
        <v>5182</v>
      </c>
      <c r="BC44249" s="90" t="s">
        <v>36329</v>
      </c>
      <c r="BD44249" s="473" t="s">
        <v>1301</v>
      </c>
    </row>
    <row r="44250" spans="53:56" ht="15" x14ac:dyDescent="0.25">
      <c r="BA44250" s="91" t="s">
        <v>48981</v>
      </c>
      <c r="BB44250" s="91" t="s">
        <v>5182</v>
      </c>
      <c r="BC44250" s="91" t="s">
        <v>3561</v>
      </c>
      <c r="BD44250" s="473" t="s">
        <v>1301</v>
      </c>
    </row>
    <row r="44251" spans="53:56" ht="15" x14ac:dyDescent="0.25">
      <c r="BA44251" s="90" t="s">
        <v>48982</v>
      </c>
      <c r="BB44251" s="90" t="s">
        <v>5182</v>
      </c>
      <c r="BC44251" s="90" t="s">
        <v>48941</v>
      </c>
      <c r="BD44251" s="473" t="s">
        <v>1301</v>
      </c>
    </row>
    <row r="44252" spans="53:56" ht="15" x14ac:dyDescent="0.25">
      <c r="BA44252" s="91" t="s">
        <v>48983</v>
      </c>
      <c r="BB44252" s="91" t="s">
        <v>5182</v>
      </c>
      <c r="BC44252" s="91" t="s">
        <v>36329</v>
      </c>
      <c r="BD44252" s="473" t="s">
        <v>1301</v>
      </c>
    </row>
    <row r="44253" spans="53:56" ht="15" x14ac:dyDescent="0.25">
      <c r="BA44253" s="91" t="s">
        <v>48984</v>
      </c>
      <c r="BB44253" s="91" t="s">
        <v>5182</v>
      </c>
      <c r="BC44253" s="91" t="s">
        <v>36329</v>
      </c>
      <c r="BD44253" s="473" t="s">
        <v>1301</v>
      </c>
    </row>
    <row r="44254" spans="53:56" ht="15" x14ac:dyDescent="0.25">
      <c r="BA44254" s="90" t="s">
        <v>48985</v>
      </c>
      <c r="BB44254" s="90" t="s">
        <v>5182</v>
      </c>
      <c r="BC44254" s="90" t="s">
        <v>36329</v>
      </c>
      <c r="BD44254" s="473" t="s">
        <v>1301</v>
      </c>
    </row>
    <row r="44255" spans="53:56" ht="15" x14ac:dyDescent="0.25">
      <c r="BA44255" s="91" t="s">
        <v>48986</v>
      </c>
      <c r="BB44255" s="91" t="s">
        <v>5182</v>
      </c>
      <c r="BC44255" s="91" t="s">
        <v>36329</v>
      </c>
      <c r="BD44255" s="473" t="s">
        <v>1301</v>
      </c>
    </row>
    <row r="44256" spans="53:56" ht="15" x14ac:dyDescent="0.25">
      <c r="BA44256" s="90" t="s">
        <v>48987</v>
      </c>
      <c r="BB44256" s="90" t="s">
        <v>5182</v>
      </c>
      <c r="BC44256" s="90" t="s">
        <v>36329</v>
      </c>
      <c r="BD44256" s="473" t="s">
        <v>1301</v>
      </c>
    </row>
    <row r="44257" spans="53:56" ht="15" x14ac:dyDescent="0.25">
      <c r="BA44257" s="90" t="s">
        <v>48988</v>
      </c>
      <c r="BB44257" s="90" t="s">
        <v>5182</v>
      </c>
      <c r="BC44257" s="90" t="s">
        <v>21810</v>
      </c>
      <c r="BD44257" s="473" t="s">
        <v>1301</v>
      </c>
    </row>
    <row r="44258" spans="53:56" ht="15" x14ac:dyDescent="0.25">
      <c r="BA44258" s="91" t="s">
        <v>48989</v>
      </c>
      <c r="BB44258" s="91" t="s">
        <v>5182</v>
      </c>
      <c r="BC44258" s="91" t="s">
        <v>17404</v>
      </c>
      <c r="BD44258" s="473" t="s">
        <v>1301</v>
      </c>
    </row>
    <row r="44259" spans="53:56" ht="15" x14ac:dyDescent="0.25">
      <c r="BA44259" s="90" t="s">
        <v>48990</v>
      </c>
      <c r="BB44259" s="90" t="s">
        <v>5182</v>
      </c>
      <c r="BC44259" s="90" t="s">
        <v>3561</v>
      </c>
      <c r="BD44259" s="473" t="s">
        <v>1301</v>
      </c>
    </row>
    <row r="44260" spans="53:56" ht="15" x14ac:dyDescent="0.25">
      <c r="BA44260" s="91" t="s">
        <v>48991</v>
      </c>
      <c r="BB44260" s="91" t="s">
        <v>5182</v>
      </c>
      <c r="BC44260" s="91" t="s">
        <v>3561</v>
      </c>
      <c r="BD44260" s="473" t="s">
        <v>1301</v>
      </c>
    </row>
    <row r="44261" spans="53:56" ht="15" x14ac:dyDescent="0.25">
      <c r="BA44261" s="91" t="s">
        <v>48992</v>
      </c>
      <c r="BB44261" s="91" t="s">
        <v>5182</v>
      </c>
      <c r="BC44261" s="91" t="s">
        <v>3561</v>
      </c>
      <c r="BD44261" s="473" t="s">
        <v>1301</v>
      </c>
    </row>
    <row r="44262" spans="53:56" ht="15" x14ac:dyDescent="0.25">
      <c r="BA44262" s="90" t="s">
        <v>48993</v>
      </c>
      <c r="BB44262" s="90" t="s">
        <v>5182</v>
      </c>
      <c r="BC44262" s="90" t="s">
        <v>36329</v>
      </c>
      <c r="BD44262" s="473" t="s">
        <v>1301</v>
      </c>
    </row>
    <row r="44263" spans="53:56" ht="15" x14ac:dyDescent="0.25">
      <c r="BA44263" s="91" t="s">
        <v>48994</v>
      </c>
      <c r="BB44263" s="91" t="s">
        <v>5182</v>
      </c>
      <c r="BC44263" s="91" t="s">
        <v>17404</v>
      </c>
      <c r="BD44263" s="473" t="s">
        <v>1301</v>
      </c>
    </row>
    <row r="44264" spans="53:56" ht="15" x14ac:dyDescent="0.25">
      <c r="BA44264" s="90" t="s">
        <v>48995</v>
      </c>
      <c r="BB44264" s="90" t="s">
        <v>5182</v>
      </c>
      <c r="BC44264" s="90" t="s">
        <v>36329</v>
      </c>
      <c r="BD44264" s="473" t="s">
        <v>1301</v>
      </c>
    </row>
    <row r="44265" spans="53:56" ht="15" x14ac:dyDescent="0.25">
      <c r="BA44265" s="91" t="s">
        <v>48996</v>
      </c>
      <c r="BB44265" s="91" t="s">
        <v>5182</v>
      </c>
      <c r="BC44265" s="91" t="s">
        <v>48941</v>
      </c>
      <c r="BD44265" s="473" t="s">
        <v>1301</v>
      </c>
    </row>
    <row r="44266" spans="53:56" ht="15" x14ac:dyDescent="0.25">
      <c r="BA44266" s="90" t="s">
        <v>48997</v>
      </c>
      <c r="BB44266" s="90" t="s">
        <v>5182</v>
      </c>
      <c r="BC44266" s="90" t="s">
        <v>48941</v>
      </c>
      <c r="BD44266" s="473" t="s">
        <v>1301</v>
      </c>
    </row>
    <row r="44267" spans="53:56" ht="15" x14ac:dyDescent="0.25">
      <c r="BA44267" s="90" t="s">
        <v>48998</v>
      </c>
      <c r="BB44267" s="90" t="s">
        <v>5182</v>
      </c>
      <c r="BC44267" s="90" t="s">
        <v>3561</v>
      </c>
      <c r="BD44267" s="473" t="s">
        <v>1301</v>
      </c>
    </row>
    <row r="44268" spans="53:56" ht="15" x14ac:dyDescent="0.25">
      <c r="BA44268" s="91" t="s">
        <v>48999</v>
      </c>
      <c r="BB44268" s="91" t="s">
        <v>5182</v>
      </c>
      <c r="BC44268" s="91" t="s">
        <v>17404</v>
      </c>
      <c r="BD44268" s="473" t="s">
        <v>1301</v>
      </c>
    </row>
    <row r="44269" spans="53:56" ht="15" x14ac:dyDescent="0.25">
      <c r="BA44269" s="90" t="s">
        <v>49000</v>
      </c>
      <c r="BB44269" s="90" t="s">
        <v>5182</v>
      </c>
      <c r="BC44269" s="90" t="s">
        <v>3561</v>
      </c>
      <c r="BD44269" s="473" t="s">
        <v>1301</v>
      </c>
    </row>
    <row r="44270" spans="53:56" ht="15" x14ac:dyDescent="0.25">
      <c r="BA44270" s="91" t="s">
        <v>49001</v>
      </c>
      <c r="BB44270" s="91" t="s">
        <v>5182</v>
      </c>
      <c r="BC44270" s="91" t="s">
        <v>17404</v>
      </c>
      <c r="BD44270" s="473" t="s">
        <v>1301</v>
      </c>
    </row>
    <row r="44271" spans="53:56" ht="15" x14ac:dyDescent="0.25">
      <c r="BA44271" s="91" t="s">
        <v>49002</v>
      </c>
      <c r="BB44271" s="91" t="s">
        <v>5182</v>
      </c>
      <c r="BC44271" s="91" t="s">
        <v>17404</v>
      </c>
      <c r="BD44271" s="473" t="s">
        <v>1301</v>
      </c>
    </row>
    <row r="44272" spans="53:56" ht="15" x14ac:dyDescent="0.25">
      <c r="BA44272" s="90" t="s">
        <v>49003</v>
      </c>
      <c r="BB44272" s="90" t="s">
        <v>5182</v>
      </c>
      <c r="BC44272" s="90" t="s">
        <v>17404</v>
      </c>
      <c r="BD44272" s="473" t="s">
        <v>1301</v>
      </c>
    </row>
    <row r="44273" spans="53:56" ht="15" x14ac:dyDescent="0.25">
      <c r="BA44273" s="90" t="s">
        <v>49004</v>
      </c>
      <c r="BB44273" s="90" t="s">
        <v>5182</v>
      </c>
      <c r="BC44273" s="90" t="s">
        <v>36329</v>
      </c>
      <c r="BD44273" s="473" t="s">
        <v>1301</v>
      </c>
    </row>
    <row r="44274" spans="53:56" ht="15" x14ac:dyDescent="0.25">
      <c r="BA44274" s="90" t="s">
        <v>49005</v>
      </c>
      <c r="BB44274" s="90" t="s">
        <v>5182</v>
      </c>
      <c r="BC44274" s="90" t="s">
        <v>17404</v>
      </c>
      <c r="BD44274" s="473" t="s">
        <v>1301</v>
      </c>
    </row>
    <row r="44275" spans="53:56" ht="15" x14ac:dyDescent="0.25">
      <c r="BA44275" s="90" t="s">
        <v>49006</v>
      </c>
      <c r="BB44275" s="90" t="s">
        <v>5182</v>
      </c>
      <c r="BC44275" s="90" t="s">
        <v>48941</v>
      </c>
      <c r="BD44275" s="473" t="s">
        <v>1301</v>
      </c>
    </row>
    <row r="44276" spans="53:56" ht="15" x14ac:dyDescent="0.25">
      <c r="BA44276" s="91" t="s">
        <v>49007</v>
      </c>
      <c r="BB44276" s="91" t="s">
        <v>5182</v>
      </c>
      <c r="BC44276" s="91" t="s">
        <v>36329</v>
      </c>
      <c r="BD44276" s="473" t="s">
        <v>1301</v>
      </c>
    </row>
    <row r="44277" spans="53:56" ht="15" x14ac:dyDescent="0.25">
      <c r="BA44277" s="90" t="s">
        <v>49008</v>
      </c>
      <c r="BB44277" s="90" t="s">
        <v>5182</v>
      </c>
      <c r="BC44277" s="90" t="s">
        <v>36329</v>
      </c>
      <c r="BD44277" s="473" t="s">
        <v>1301</v>
      </c>
    </row>
    <row r="44278" spans="53:56" ht="15" x14ac:dyDescent="0.25">
      <c r="BA44278" s="91" t="s">
        <v>49009</v>
      </c>
      <c r="BB44278" s="91" t="s">
        <v>5182</v>
      </c>
      <c r="BC44278" s="91" t="s">
        <v>17404</v>
      </c>
      <c r="BD44278" s="473" t="s">
        <v>1301</v>
      </c>
    </row>
    <row r="44279" spans="53:56" ht="15" x14ac:dyDescent="0.25">
      <c r="BA44279" s="91" t="s">
        <v>49010</v>
      </c>
      <c r="BB44279" s="91" t="s">
        <v>5182</v>
      </c>
      <c r="BC44279" s="91" t="s">
        <v>36329</v>
      </c>
      <c r="BD44279" s="473" t="s">
        <v>1301</v>
      </c>
    </row>
    <row r="44280" spans="53:56" ht="15" x14ac:dyDescent="0.25">
      <c r="BA44280" s="90" t="s">
        <v>49011</v>
      </c>
      <c r="BB44280" s="90" t="s">
        <v>5182</v>
      </c>
      <c r="BC44280" s="90" t="s">
        <v>17404</v>
      </c>
      <c r="BD44280" s="473" t="s">
        <v>1301</v>
      </c>
    </row>
    <row r="44281" spans="53:56" ht="15" x14ac:dyDescent="0.25">
      <c r="BA44281" s="91" t="s">
        <v>49012</v>
      </c>
      <c r="BB44281" s="91" t="s">
        <v>5182</v>
      </c>
      <c r="BC44281" s="91" t="s">
        <v>36329</v>
      </c>
      <c r="BD44281" s="473" t="s">
        <v>1301</v>
      </c>
    </row>
    <row r="44282" spans="53:56" ht="15" x14ac:dyDescent="0.25">
      <c r="BA44282" s="90" t="s">
        <v>49013</v>
      </c>
      <c r="BB44282" s="90" t="s">
        <v>5182</v>
      </c>
      <c r="BC44282" s="90" t="s">
        <v>17404</v>
      </c>
      <c r="BD44282" s="473" t="s">
        <v>1301</v>
      </c>
    </row>
    <row r="44283" spans="53:56" ht="15" x14ac:dyDescent="0.25">
      <c r="BA44283" s="90" t="s">
        <v>49014</v>
      </c>
      <c r="BB44283" s="90" t="s">
        <v>5182</v>
      </c>
      <c r="BC44283" s="90" t="s">
        <v>17404</v>
      </c>
      <c r="BD44283" s="473" t="s">
        <v>1301</v>
      </c>
    </row>
    <row r="44284" spans="53:56" ht="15" x14ac:dyDescent="0.25">
      <c r="BA44284" s="91" t="s">
        <v>49015</v>
      </c>
      <c r="BB44284" s="91" t="s">
        <v>5182</v>
      </c>
      <c r="BC44284" s="91" t="s">
        <v>36329</v>
      </c>
      <c r="BD44284" s="473" t="s">
        <v>1301</v>
      </c>
    </row>
    <row r="44285" spans="53:56" ht="15" x14ac:dyDescent="0.25">
      <c r="BA44285" s="90" t="s">
        <v>49016</v>
      </c>
      <c r="BB44285" s="90" t="s">
        <v>5182</v>
      </c>
      <c r="BC44285" s="90" t="s">
        <v>36329</v>
      </c>
      <c r="BD44285" s="473" t="s">
        <v>1301</v>
      </c>
    </row>
    <row r="44286" spans="53:56" ht="15" x14ac:dyDescent="0.25">
      <c r="BA44286" s="91" t="s">
        <v>49017</v>
      </c>
      <c r="BB44286" s="91" t="s">
        <v>5182</v>
      </c>
      <c r="BC44286" s="91" t="s">
        <v>36329</v>
      </c>
      <c r="BD44286" s="473" t="s">
        <v>1301</v>
      </c>
    </row>
    <row r="44287" spans="53:56" ht="15" x14ac:dyDescent="0.25">
      <c r="BA44287" s="90" t="s">
        <v>49018</v>
      </c>
      <c r="BB44287" s="90" t="s">
        <v>5182</v>
      </c>
      <c r="BC44287" s="90" t="s">
        <v>36329</v>
      </c>
      <c r="BD44287" s="473" t="s">
        <v>1301</v>
      </c>
    </row>
    <row r="44288" spans="53:56" ht="15" x14ac:dyDescent="0.25">
      <c r="BA44288" s="91" t="s">
        <v>49019</v>
      </c>
      <c r="BB44288" s="91" t="s">
        <v>5182</v>
      </c>
      <c r="BC44288" s="91" t="s">
        <v>48941</v>
      </c>
      <c r="BD44288" s="473" t="s">
        <v>1301</v>
      </c>
    </row>
    <row r="44289" spans="53:56" ht="15" x14ac:dyDescent="0.25">
      <c r="BA44289" s="91" t="s">
        <v>49020</v>
      </c>
      <c r="BB44289" s="91" t="s">
        <v>5182</v>
      </c>
      <c r="BC44289" s="91" t="s">
        <v>36329</v>
      </c>
      <c r="BD44289" s="473" t="s">
        <v>1301</v>
      </c>
    </row>
    <row r="44290" spans="53:56" ht="15" x14ac:dyDescent="0.25">
      <c r="BA44290" s="90" t="s">
        <v>49021</v>
      </c>
      <c r="BB44290" s="90" t="s">
        <v>5182</v>
      </c>
      <c r="BC44290" s="90" t="s">
        <v>36329</v>
      </c>
      <c r="BD44290" s="473" t="s">
        <v>1301</v>
      </c>
    </row>
    <row r="44291" spans="53:56" ht="15" x14ac:dyDescent="0.25">
      <c r="BA44291" s="91" t="s">
        <v>49022</v>
      </c>
      <c r="BB44291" s="91" t="s">
        <v>5182</v>
      </c>
      <c r="BC44291" s="91" t="s">
        <v>17404</v>
      </c>
      <c r="BD44291" s="473" t="s">
        <v>1301</v>
      </c>
    </row>
    <row r="44292" spans="53:56" ht="15" x14ac:dyDescent="0.25">
      <c r="BA44292" s="90" t="s">
        <v>49023</v>
      </c>
      <c r="BB44292" s="90" t="s">
        <v>5182</v>
      </c>
      <c r="BC44292" s="90" t="s">
        <v>17404</v>
      </c>
      <c r="BD44292" s="473" t="s">
        <v>1301</v>
      </c>
    </row>
    <row r="44293" spans="53:56" ht="15" x14ac:dyDescent="0.25">
      <c r="BA44293" s="90" t="s">
        <v>49024</v>
      </c>
      <c r="BB44293" s="90" t="s">
        <v>5182</v>
      </c>
      <c r="BC44293" s="90" t="s">
        <v>17404</v>
      </c>
      <c r="BD44293" s="473" t="s">
        <v>1301</v>
      </c>
    </row>
    <row r="44294" spans="53:56" ht="15" x14ac:dyDescent="0.25">
      <c r="BA44294" s="91" t="s">
        <v>49025</v>
      </c>
      <c r="BB44294" s="91" t="s">
        <v>5182</v>
      </c>
      <c r="BC44294" s="91" t="s">
        <v>49026</v>
      </c>
      <c r="BD44294" s="473" t="s">
        <v>1301</v>
      </c>
    </row>
    <row r="44295" spans="53:56" ht="15" x14ac:dyDescent="0.25">
      <c r="BA44295" s="90" t="s">
        <v>49027</v>
      </c>
      <c r="BB44295" s="90" t="s">
        <v>5182</v>
      </c>
      <c r="BC44295" s="90" t="s">
        <v>4061</v>
      </c>
      <c r="BD44295" s="473" t="s">
        <v>1301</v>
      </c>
    </row>
    <row r="44296" spans="53:56" ht="15" x14ac:dyDescent="0.25">
      <c r="BA44296" s="91" t="s">
        <v>49028</v>
      </c>
      <c r="BB44296" s="91" t="s">
        <v>5182</v>
      </c>
      <c r="BC44296" s="91" t="s">
        <v>17404</v>
      </c>
      <c r="BD44296" s="473" t="s">
        <v>1301</v>
      </c>
    </row>
    <row r="44297" spans="53:56" ht="15" x14ac:dyDescent="0.25">
      <c r="BA44297" s="91" t="s">
        <v>49029</v>
      </c>
      <c r="BB44297" s="91" t="s">
        <v>5182</v>
      </c>
      <c r="BC44297" s="91" t="s">
        <v>14774</v>
      </c>
      <c r="BD44297" s="473" t="s">
        <v>1301</v>
      </c>
    </row>
    <row r="44298" spans="53:56" ht="15" x14ac:dyDescent="0.25">
      <c r="BA44298" s="90" t="s">
        <v>49030</v>
      </c>
      <c r="BB44298" s="90" t="s">
        <v>5182</v>
      </c>
      <c r="BC44298" s="90" t="s">
        <v>14774</v>
      </c>
      <c r="BD44298" s="473" t="s">
        <v>1301</v>
      </c>
    </row>
    <row r="44299" spans="53:56" ht="15" x14ac:dyDescent="0.25">
      <c r="BA44299" s="91" t="s">
        <v>49031</v>
      </c>
      <c r="BB44299" s="91" t="s">
        <v>5182</v>
      </c>
      <c r="BC44299" s="91" t="s">
        <v>14774</v>
      </c>
      <c r="BD44299" s="473" t="s">
        <v>1301</v>
      </c>
    </row>
    <row r="44300" spans="53:56" ht="15" x14ac:dyDescent="0.25">
      <c r="BA44300" s="90" t="s">
        <v>49032</v>
      </c>
      <c r="BB44300" s="90" t="s">
        <v>5182</v>
      </c>
      <c r="BC44300" s="90" t="s">
        <v>14774</v>
      </c>
      <c r="BD44300" s="473" t="s">
        <v>1301</v>
      </c>
    </row>
    <row r="44301" spans="53:56" ht="15" x14ac:dyDescent="0.25">
      <c r="BA44301" s="90" t="s">
        <v>49033</v>
      </c>
      <c r="BB44301" s="90" t="s">
        <v>5182</v>
      </c>
      <c r="BC44301" s="90" t="s">
        <v>14774</v>
      </c>
      <c r="BD44301" s="473" t="s">
        <v>1301</v>
      </c>
    </row>
    <row r="44302" spans="53:56" ht="15" x14ac:dyDescent="0.25">
      <c r="BA44302" s="91" t="s">
        <v>49034</v>
      </c>
      <c r="BB44302" s="91" t="s">
        <v>5182</v>
      </c>
      <c r="BC44302" s="91" t="s">
        <v>14774</v>
      </c>
      <c r="BD44302" s="473" t="s">
        <v>1301</v>
      </c>
    </row>
    <row r="44303" spans="53:56" ht="15" x14ac:dyDescent="0.25">
      <c r="BA44303" s="90" t="s">
        <v>49035</v>
      </c>
      <c r="BB44303" s="90" t="s">
        <v>5182</v>
      </c>
      <c r="BC44303" s="90" t="s">
        <v>49026</v>
      </c>
      <c r="BD44303" s="473" t="s">
        <v>1301</v>
      </c>
    </row>
    <row r="44304" spans="53:56" ht="15" x14ac:dyDescent="0.25">
      <c r="BA44304" s="91" t="s">
        <v>49036</v>
      </c>
      <c r="BB44304" s="91" t="s">
        <v>5182</v>
      </c>
      <c r="BC44304" s="91" t="s">
        <v>14774</v>
      </c>
      <c r="BD44304" s="473" t="s">
        <v>1301</v>
      </c>
    </row>
    <row r="44305" spans="53:56" ht="15" x14ac:dyDescent="0.25">
      <c r="BA44305" s="91" t="s">
        <v>49037</v>
      </c>
      <c r="BB44305" s="91" t="s">
        <v>5182</v>
      </c>
      <c r="BC44305" s="91" t="s">
        <v>14774</v>
      </c>
      <c r="BD44305" s="473" t="s">
        <v>1301</v>
      </c>
    </row>
    <row r="44306" spans="53:56" ht="15" x14ac:dyDescent="0.25">
      <c r="BA44306" s="90" t="s">
        <v>49038</v>
      </c>
      <c r="BB44306" s="90" t="s">
        <v>5182</v>
      </c>
      <c r="BC44306" s="90" t="s">
        <v>49026</v>
      </c>
      <c r="BD44306" s="473" t="s">
        <v>1301</v>
      </c>
    </row>
    <row r="44307" spans="53:56" ht="15" x14ac:dyDescent="0.25">
      <c r="BA44307" s="91" t="s">
        <v>49039</v>
      </c>
      <c r="BB44307" s="91" t="s">
        <v>5182</v>
      </c>
      <c r="BC44307" s="91" t="s">
        <v>49026</v>
      </c>
      <c r="BD44307" s="473" t="s">
        <v>1301</v>
      </c>
    </row>
    <row r="44308" spans="53:56" ht="15" x14ac:dyDescent="0.25">
      <c r="BA44308" s="91" t="s">
        <v>49040</v>
      </c>
      <c r="BB44308" s="91" t="s">
        <v>5182</v>
      </c>
      <c r="BC44308" s="91" t="s">
        <v>49026</v>
      </c>
      <c r="BD44308" s="473" t="s">
        <v>1301</v>
      </c>
    </row>
    <row r="44309" spans="53:56" ht="15" x14ac:dyDescent="0.25">
      <c r="BA44309" s="90" t="s">
        <v>49041</v>
      </c>
      <c r="BB44309" s="90" t="s">
        <v>5182</v>
      </c>
      <c r="BC44309" s="90" t="s">
        <v>14774</v>
      </c>
      <c r="BD44309" s="473" t="s">
        <v>1301</v>
      </c>
    </row>
    <row r="44310" spans="53:56" ht="15" x14ac:dyDescent="0.25">
      <c r="BA44310" s="91" t="s">
        <v>49042</v>
      </c>
      <c r="BB44310" s="91" t="s">
        <v>5182</v>
      </c>
      <c r="BC44310" s="91" t="s">
        <v>49026</v>
      </c>
      <c r="BD44310" s="473" t="s">
        <v>1301</v>
      </c>
    </row>
    <row r="44311" spans="53:56" ht="15" x14ac:dyDescent="0.25">
      <c r="BA44311" s="90" t="s">
        <v>49043</v>
      </c>
      <c r="BB44311" s="90" t="s">
        <v>5182</v>
      </c>
      <c r="BC44311" s="90" t="s">
        <v>49026</v>
      </c>
      <c r="BD44311" s="473" t="s">
        <v>1301</v>
      </c>
    </row>
    <row r="44312" spans="53:56" ht="15" x14ac:dyDescent="0.25">
      <c r="BA44312" s="91" t="s">
        <v>49044</v>
      </c>
      <c r="BB44312" s="91" t="s">
        <v>5182</v>
      </c>
      <c r="BC44312" s="91" t="s">
        <v>49026</v>
      </c>
      <c r="BD44312" s="473" t="s">
        <v>1301</v>
      </c>
    </row>
    <row r="44313" spans="53:56" ht="15" x14ac:dyDescent="0.25">
      <c r="BA44313" s="90" t="s">
        <v>49045</v>
      </c>
      <c r="BB44313" s="90" t="s">
        <v>5182</v>
      </c>
      <c r="BC44313" s="90" t="s">
        <v>49026</v>
      </c>
      <c r="BD44313" s="473" t="s">
        <v>1301</v>
      </c>
    </row>
    <row r="44314" spans="53:56" ht="15" x14ac:dyDescent="0.25">
      <c r="BA44314" s="91" t="s">
        <v>49046</v>
      </c>
      <c r="BB44314" s="91" t="s">
        <v>5182</v>
      </c>
      <c r="BC44314" s="91" t="s">
        <v>14774</v>
      </c>
      <c r="BD44314" s="473" t="s">
        <v>1301</v>
      </c>
    </row>
    <row r="44315" spans="53:56" ht="15" x14ac:dyDescent="0.25">
      <c r="BA44315" s="90" t="s">
        <v>49047</v>
      </c>
      <c r="BB44315" s="90" t="s">
        <v>5182</v>
      </c>
      <c r="BC44315" s="90" t="s">
        <v>14774</v>
      </c>
      <c r="BD44315" s="473" t="s">
        <v>1301</v>
      </c>
    </row>
    <row r="44316" spans="53:56" ht="15" x14ac:dyDescent="0.25">
      <c r="BA44316" s="91" t="s">
        <v>49048</v>
      </c>
      <c r="BB44316" s="91" t="s">
        <v>5182</v>
      </c>
      <c r="BC44316" s="91" t="s">
        <v>14774</v>
      </c>
      <c r="BD44316" s="473" t="s">
        <v>1301</v>
      </c>
    </row>
    <row r="44317" spans="53:56" ht="15" x14ac:dyDescent="0.25">
      <c r="BA44317" s="90" t="s">
        <v>49049</v>
      </c>
      <c r="BB44317" s="90" t="s">
        <v>5182</v>
      </c>
      <c r="BC44317" s="90" t="s">
        <v>49026</v>
      </c>
      <c r="BD44317" s="473" t="s">
        <v>1301</v>
      </c>
    </row>
    <row r="44318" spans="53:56" ht="15" x14ac:dyDescent="0.25">
      <c r="BA44318" s="91" t="s">
        <v>49050</v>
      </c>
      <c r="BB44318" s="91" t="s">
        <v>5182</v>
      </c>
      <c r="BC44318" s="91" t="s">
        <v>14774</v>
      </c>
      <c r="BD44318" s="473" t="s">
        <v>1301</v>
      </c>
    </row>
    <row r="44319" spans="53:56" ht="15" x14ac:dyDescent="0.25">
      <c r="BA44319" s="91" t="s">
        <v>49051</v>
      </c>
      <c r="BB44319" s="91" t="s">
        <v>5182</v>
      </c>
      <c r="BC44319" s="91" t="s">
        <v>14774</v>
      </c>
      <c r="BD44319" s="473" t="s">
        <v>1301</v>
      </c>
    </row>
    <row r="44320" spans="53:56" ht="15" x14ac:dyDescent="0.25">
      <c r="BA44320" s="91" t="s">
        <v>49052</v>
      </c>
      <c r="BB44320" s="91" t="s">
        <v>5182</v>
      </c>
      <c r="BC44320" s="91" t="s">
        <v>14774</v>
      </c>
      <c r="BD44320" s="473" t="s">
        <v>1301</v>
      </c>
    </row>
    <row r="44321" spans="53:56" ht="15" x14ac:dyDescent="0.25">
      <c r="BA44321" s="90" t="s">
        <v>49053</v>
      </c>
      <c r="BB44321" s="90" t="s">
        <v>5182</v>
      </c>
      <c r="BC44321" s="90" t="s">
        <v>49026</v>
      </c>
      <c r="BD44321" s="473" t="s">
        <v>1301</v>
      </c>
    </row>
    <row r="44322" spans="53:56" ht="15" x14ac:dyDescent="0.25">
      <c r="BA44322" s="91" t="s">
        <v>49054</v>
      </c>
      <c r="BB44322" s="91" t="s">
        <v>5182</v>
      </c>
      <c r="BC44322" s="91" t="s">
        <v>49026</v>
      </c>
      <c r="BD44322" s="473" t="s">
        <v>1301</v>
      </c>
    </row>
    <row r="44323" spans="53:56" ht="15" x14ac:dyDescent="0.25">
      <c r="BA44323" s="90" t="s">
        <v>49055</v>
      </c>
      <c r="BB44323" s="90" t="s">
        <v>5182</v>
      </c>
      <c r="BC44323" s="90" t="s">
        <v>48958</v>
      </c>
      <c r="BD44323" s="473" t="s">
        <v>1301</v>
      </c>
    </row>
    <row r="44324" spans="53:56" ht="15" x14ac:dyDescent="0.25">
      <c r="BA44324" s="91" t="s">
        <v>49056</v>
      </c>
      <c r="BB44324" s="91" t="s">
        <v>5182</v>
      </c>
      <c r="BC44324" s="91" t="s">
        <v>48958</v>
      </c>
      <c r="BD44324" s="473" t="s">
        <v>1301</v>
      </c>
    </row>
    <row r="44325" spans="53:56" ht="15" x14ac:dyDescent="0.25">
      <c r="BA44325" s="90" t="s">
        <v>49057</v>
      </c>
      <c r="BB44325" s="90" t="s">
        <v>5182</v>
      </c>
      <c r="BC44325" s="90" t="s">
        <v>48958</v>
      </c>
      <c r="BD44325" s="473" t="s">
        <v>1301</v>
      </c>
    </row>
    <row r="44326" spans="53:56" ht="15" x14ac:dyDescent="0.25">
      <c r="BA44326" s="91" t="s">
        <v>49058</v>
      </c>
      <c r="BB44326" s="91" t="s">
        <v>5182</v>
      </c>
      <c r="BC44326" s="91" t="s">
        <v>48958</v>
      </c>
      <c r="BD44326" s="473" t="s">
        <v>1301</v>
      </c>
    </row>
    <row r="44327" spans="53:56" ht="15" x14ac:dyDescent="0.25">
      <c r="BA44327" s="90" t="s">
        <v>49059</v>
      </c>
      <c r="BB44327" s="90" t="s">
        <v>5182</v>
      </c>
      <c r="BC44327" s="90" t="s">
        <v>18574</v>
      </c>
      <c r="BD44327" s="473" t="s">
        <v>1301</v>
      </c>
    </row>
    <row r="44328" spans="53:56" ht="15" x14ac:dyDescent="0.25">
      <c r="BA44328" s="91" t="s">
        <v>49060</v>
      </c>
      <c r="BB44328" s="91" t="s">
        <v>5182</v>
      </c>
      <c r="BC44328" s="91" t="s">
        <v>48958</v>
      </c>
      <c r="BD44328" s="473" t="s">
        <v>1301</v>
      </c>
    </row>
    <row r="44329" spans="53:56" ht="15" x14ac:dyDescent="0.25">
      <c r="BA44329" s="90" t="s">
        <v>49061</v>
      </c>
      <c r="BB44329" s="90" t="s">
        <v>5182</v>
      </c>
      <c r="BC44329" s="90" t="s">
        <v>48958</v>
      </c>
      <c r="BD44329" s="473" t="s">
        <v>1301</v>
      </c>
    </row>
    <row r="44330" spans="53:56" ht="15" x14ac:dyDescent="0.25">
      <c r="BA44330" s="91" t="s">
        <v>49062</v>
      </c>
      <c r="BB44330" s="91" t="s">
        <v>5182</v>
      </c>
      <c r="BC44330" s="91" t="s">
        <v>48958</v>
      </c>
      <c r="BD44330" s="473" t="s">
        <v>1301</v>
      </c>
    </row>
    <row r="44331" spans="53:56" ht="15" x14ac:dyDescent="0.25">
      <c r="BA44331" s="90" t="s">
        <v>49063</v>
      </c>
      <c r="BB44331" s="90" t="s">
        <v>5182</v>
      </c>
      <c r="BC44331" s="90" t="s">
        <v>48958</v>
      </c>
      <c r="BD44331" s="473" t="s">
        <v>1301</v>
      </c>
    </row>
    <row r="44332" spans="53:56" ht="15" x14ac:dyDescent="0.25">
      <c r="BA44332" s="91" t="s">
        <v>49064</v>
      </c>
      <c r="BB44332" s="91" t="s">
        <v>5182</v>
      </c>
      <c r="BC44332" s="91" t="s">
        <v>48958</v>
      </c>
      <c r="BD44332" s="473" t="s">
        <v>1301</v>
      </c>
    </row>
    <row r="44333" spans="53:56" ht="15" x14ac:dyDescent="0.25">
      <c r="BA44333" s="90" t="s">
        <v>49065</v>
      </c>
      <c r="BB44333" s="90" t="s">
        <v>5182</v>
      </c>
      <c r="BC44333" s="90" t="s">
        <v>48958</v>
      </c>
      <c r="BD44333" s="473" t="s">
        <v>1301</v>
      </c>
    </row>
    <row r="44334" spans="53:56" ht="15" x14ac:dyDescent="0.25">
      <c r="BA44334" s="91" t="s">
        <v>49066</v>
      </c>
      <c r="BB44334" s="91" t="s">
        <v>5182</v>
      </c>
      <c r="BC44334" s="91" t="s">
        <v>48958</v>
      </c>
      <c r="BD44334" s="473" t="s">
        <v>1301</v>
      </c>
    </row>
    <row r="44335" spans="53:56" ht="15" x14ac:dyDescent="0.25">
      <c r="BA44335" s="90" t="s">
        <v>49067</v>
      </c>
      <c r="BB44335" s="90" t="s">
        <v>5182</v>
      </c>
      <c r="BC44335" s="90" t="s">
        <v>18574</v>
      </c>
      <c r="BD44335" s="473" t="s">
        <v>1301</v>
      </c>
    </row>
    <row r="44336" spans="53:56" ht="15" x14ac:dyDescent="0.25">
      <c r="BA44336" s="91" t="s">
        <v>49068</v>
      </c>
      <c r="BB44336" s="91" t="s">
        <v>5182</v>
      </c>
      <c r="BC44336" s="91" t="s">
        <v>48958</v>
      </c>
      <c r="BD44336" s="473" t="s">
        <v>1301</v>
      </c>
    </row>
    <row r="44337" spans="53:56" ht="15" x14ac:dyDescent="0.25">
      <c r="BA44337" s="90" t="s">
        <v>49069</v>
      </c>
      <c r="BB44337" s="90" t="s">
        <v>5182</v>
      </c>
      <c r="BC44337" s="90" t="s">
        <v>48958</v>
      </c>
      <c r="BD44337" s="473" t="s">
        <v>1301</v>
      </c>
    </row>
    <row r="44338" spans="53:56" ht="15" x14ac:dyDescent="0.25">
      <c r="BA44338" s="91" t="s">
        <v>49070</v>
      </c>
      <c r="BB44338" s="91" t="s">
        <v>5182</v>
      </c>
      <c r="BC44338" s="91" t="s">
        <v>48958</v>
      </c>
      <c r="BD44338" s="473" t="s">
        <v>1301</v>
      </c>
    </row>
    <row r="44339" spans="53:56" ht="15" x14ac:dyDescent="0.25">
      <c r="BA44339" s="90" t="s">
        <v>49071</v>
      </c>
      <c r="BB44339" s="90" t="s">
        <v>5182</v>
      </c>
      <c r="BC44339" s="90" t="s">
        <v>18574</v>
      </c>
      <c r="BD44339" s="473" t="s">
        <v>1301</v>
      </c>
    </row>
    <row r="44340" spans="53:56" ht="15" x14ac:dyDescent="0.25">
      <c r="BA44340" s="91" t="s">
        <v>49072</v>
      </c>
      <c r="BB44340" s="91" t="s">
        <v>5182</v>
      </c>
      <c r="BC44340" s="91" t="s">
        <v>18574</v>
      </c>
      <c r="BD44340" s="473" t="s">
        <v>1301</v>
      </c>
    </row>
    <row r="44341" spans="53:56" ht="15" x14ac:dyDescent="0.25">
      <c r="BA44341" s="90" t="s">
        <v>49073</v>
      </c>
      <c r="BB44341" s="90" t="s">
        <v>5182</v>
      </c>
      <c r="BC44341" s="90" t="s">
        <v>18574</v>
      </c>
      <c r="BD44341" s="473" t="s">
        <v>1301</v>
      </c>
    </row>
    <row r="44342" spans="53:56" ht="15" x14ac:dyDescent="0.25">
      <c r="BA44342" s="91" t="s">
        <v>49074</v>
      </c>
      <c r="BB44342" s="91" t="s">
        <v>5182</v>
      </c>
      <c r="BC44342" s="91" t="s">
        <v>18574</v>
      </c>
      <c r="BD44342" s="473" t="s">
        <v>1301</v>
      </c>
    </row>
    <row r="44343" spans="53:56" ht="15" x14ac:dyDescent="0.25">
      <c r="BA44343" s="90" t="s">
        <v>49075</v>
      </c>
      <c r="BB44343" s="90" t="s">
        <v>5182</v>
      </c>
      <c r="BC44343" s="90" t="s">
        <v>48958</v>
      </c>
      <c r="BD44343" s="473" t="s">
        <v>1301</v>
      </c>
    </row>
    <row r="44344" spans="53:56" ht="15" x14ac:dyDescent="0.25">
      <c r="BA44344" s="91" t="s">
        <v>49076</v>
      </c>
      <c r="BB44344" s="91" t="s">
        <v>5182</v>
      </c>
      <c r="BC44344" s="91" t="s">
        <v>18574</v>
      </c>
      <c r="BD44344" s="473" t="s">
        <v>1301</v>
      </c>
    </row>
    <row r="44345" spans="53:56" ht="15" x14ac:dyDescent="0.25">
      <c r="BA44345" s="90" t="s">
        <v>49077</v>
      </c>
      <c r="BB44345" s="90" t="s">
        <v>5182</v>
      </c>
      <c r="BC44345" s="90" t="s">
        <v>18574</v>
      </c>
      <c r="BD44345" s="473" t="s">
        <v>1301</v>
      </c>
    </row>
    <row r="44346" spans="53:56" ht="15" x14ac:dyDescent="0.25">
      <c r="BA44346" s="91" t="s">
        <v>49078</v>
      </c>
      <c r="BB44346" s="91" t="s">
        <v>5182</v>
      </c>
      <c r="BC44346" s="91" t="s">
        <v>49079</v>
      </c>
      <c r="BD44346" s="473" t="s">
        <v>1301</v>
      </c>
    </row>
    <row r="44347" spans="53:56" ht="15" x14ac:dyDescent="0.25">
      <c r="BA44347" s="90" t="s">
        <v>49080</v>
      </c>
      <c r="BB44347" s="90" t="s">
        <v>5182</v>
      </c>
      <c r="BC44347" s="90" t="s">
        <v>49079</v>
      </c>
      <c r="BD44347" s="473" t="s">
        <v>1301</v>
      </c>
    </row>
    <row r="44348" spans="53:56" ht="15" x14ac:dyDescent="0.25">
      <c r="BA44348" s="91" t="s">
        <v>49081</v>
      </c>
      <c r="BB44348" s="91" t="s">
        <v>5182</v>
      </c>
      <c r="BC44348" s="91" t="s">
        <v>49079</v>
      </c>
      <c r="BD44348" s="473" t="s">
        <v>1301</v>
      </c>
    </row>
    <row r="44349" spans="53:56" ht="15" x14ac:dyDescent="0.25">
      <c r="BA44349" s="90" t="s">
        <v>49082</v>
      </c>
      <c r="BB44349" s="90" t="s">
        <v>5182</v>
      </c>
      <c r="BC44349" s="90" t="s">
        <v>49079</v>
      </c>
      <c r="BD44349" s="473" t="s">
        <v>1301</v>
      </c>
    </row>
    <row r="44350" spans="53:56" ht="15" x14ac:dyDescent="0.25">
      <c r="BA44350" s="91" t="s">
        <v>49083</v>
      </c>
      <c r="BB44350" s="91" t="s">
        <v>5182</v>
      </c>
      <c r="BC44350" s="91" t="s">
        <v>49079</v>
      </c>
      <c r="BD44350" s="473" t="s">
        <v>1301</v>
      </c>
    </row>
    <row r="44351" spans="53:56" ht="15" x14ac:dyDescent="0.25">
      <c r="BA44351" s="90" t="s">
        <v>49084</v>
      </c>
      <c r="BB44351" s="90" t="s">
        <v>5182</v>
      </c>
      <c r="BC44351" s="90" t="s">
        <v>49085</v>
      </c>
      <c r="BD44351" s="473" t="s">
        <v>1301</v>
      </c>
    </row>
    <row r="44352" spans="53:56" ht="15" x14ac:dyDescent="0.25">
      <c r="BA44352" s="91" t="s">
        <v>49086</v>
      </c>
      <c r="BB44352" s="91" t="s">
        <v>5182</v>
      </c>
      <c r="BC44352" s="91" t="s">
        <v>8872</v>
      </c>
      <c r="BD44352" s="473" t="s">
        <v>1301</v>
      </c>
    </row>
    <row r="44353" spans="53:56" ht="15" x14ac:dyDescent="0.25">
      <c r="BA44353" s="90" t="s">
        <v>49087</v>
      </c>
      <c r="BB44353" s="90" t="s">
        <v>5182</v>
      </c>
      <c r="BC44353" s="90" t="s">
        <v>49079</v>
      </c>
      <c r="BD44353" s="473" t="s">
        <v>1301</v>
      </c>
    </row>
    <row r="44354" spans="53:56" ht="15" x14ac:dyDescent="0.25">
      <c r="BA44354" s="91" t="s">
        <v>49088</v>
      </c>
      <c r="BB44354" s="91" t="s">
        <v>5182</v>
      </c>
      <c r="BC44354" s="91" t="s">
        <v>49085</v>
      </c>
      <c r="BD44354" s="473" t="s">
        <v>1301</v>
      </c>
    </row>
    <row r="44355" spans="53:56" ht="15" x14ac:dyDescent="0.25">
      <c r="BA44355" s="90" t="s">
        <v>49089</v>
      </c>
      <c r="BB44355" s="90" t="s">
        <v>5182</v>
      </c>
      <c r="BC44355" s="90" t="s">
        <v>49085</v>
      </c>
      <c r="BD44355" s="473" t="s">
        <v>1301</v>
      </c>
    </row>
    <row r="44356" spans="53:56" ht="15" x14ac:dyDescent="0.25">
      <c r="BA44356" s="91" t="s">
        <v>49090</v>
      </c>
      <c r="BB44356" s="91" t="s">
        <v>5182</v>
      </c>
      <c r="BC44356" s="91" t="s">
        <v>49085</v>
      </c>
      <c r="BD44356" s="473" t="s">
        <v>1301</v>
      </c>
    </row>
    <row r="44357" spans="53:56" ht="15" x14ac:dyDescent="0.25">
      <c r="BA44357" s="90" t="s">
        <v>49091</v>
      </c>
      <c r="BB44357" s="90" t="s">
        <v>5182</v>
      </c>
      <c r="BC44357" s="90" t="s">
        <v>8872</v>
      </c>
      <c r="BD44357" s="473" t="s">
        <v>1301</v>
      </c>
    </row>
    <row r="44358" spans="53:56" ht="15" x14ac:dyDescent="0.25">
      <c r="BA44358" s="91" t="s">
        <v>49092</v>
      </c>
      <c r="BB44358" s="91" t="s">
        <v>5182</v>
      </c>
      <c r="BC44358" s="91" t="s">
        <v>48958</v>
      </c>
      <c r="BD44358" s="473" t="s">
        <v>1301</v>
      </c>
    </row>
    <row r="44359" spans="53:56" ht="15" x14ac:dyDescent="0.25">
      <c r="BA44359" s="90" t="s">
        <v>49093</v>
      </c>
      <c r="BB44359" s="90" t="s">
        <v>5182</v>
      </c>
      <c r="BC44359" s="90" t="s">
        <v>49085</v>
      </c>
      <c r="BD44359" s="473" t="s">
        <v>1301</v>
      </c>
    </row>
    <row r="44360" spans="53:56" ht="15" x14ac:dyDescent="0.25">
      <c r="BA44360" s="91" t="s">
        <v>49094</v>
      </c>
      <c r="BB44360" s="91" t="s">
        <v>5182</v>
      </c>
      <c r="BC44360" s="91" t="s">
        <v>48958</v>
      </c>
      <c r="BD44360" s="473" t="s">
        <v>1301</v>
      </c>
    </row>
    <row r="44361" spans="53:56" ht="15" x14ac:dyDescent="0.25">
      <c r="BA44361" s="90" t="s">
        <v>49095</v>
      </c>
      <c r="BB44361" s="90" t="s">
        <v>5182</v>
      </c>
      <c r="BC44361" s="90" t="s">
        <v>8872</v>
      </c>
      <c r="BD44361" s="473" t="s">
        <v>1301</v>
      </c>
    </row>
    <row r="44362" spans="53:56" ht="15" x14ac:dyDescent="0.25">
      <c r="BA44362" s="91" t="s">
        <v>49096</v>
      </c>
      <c r="BB44362" s="91" t="s">
        <v>5182</v>
      </c>
      <c r="BC44362" s="91" t="s">
        <v>18574</v>
      </c>
      <c r="BD44362" s="473" t="s">
        <v>1301</v>
      </c>
    </row>
    <row r="44363" spans="53:56" ht="15" x14ac:dyDescent="0.25">
      <c r="BA44363" s="90" t="s">
        <v>49097</v>
      </c>
      <c r="BB44363" s="90" t="s">
        <v>5182</v>
      </c>
      <c r="BC44363" s="90" t="s">
        <v>49085</v>
      </c>
      <c r="BD44363" s="473" t="s">
        <v>1301</v>
      </c>
    </row>
    <row r="44364" spans="53:56" ht="15" x14ac:dyDescent="0.25">
      <c r="BA44364" s="91" t="s">
        <v>49098</v>
      </c>
      <c r="BB44364" s="91" t="s">
        <v>5182</v>
      </c>
      <c r="BC44364" s="91" t="s">
        <v>48958</v>
      </c>
      <c r="BD44364" s="473" t="s">
        <v>1301</v>
      </c>
    </row>
    <row r="44365" spans="53:56" ht="15" x14ac:dyDescent="0.25">
      <c r="BA44365" s="90" t="s">
        <v>49099</v>
      </c>
      <c r="BB44365" s="90" t="s">
        <v>5182</v>
      </c>
      <c r="BC44365" s="90" t="s">
        <v>49085</v>
      </c>
      <c r="BD44365" s="473" t="s">
        <v>1301</v>
      </c>
    </row>
    <row r="44366" spans="53:56" ht="15" x14ac:dyDescent="0.25">
      <c r="BA44366" s="91" t="s">
        <v>49100</v>
      </c>
      <c r="BB44366" s="91" t="s">
        <v>5182</v>
      </c>
      <c r="BC44366" s="91" t="s">
        <v>49079</v>
      </c>
      <c r="BD44366" s="473" t="s">
        <v>1301</v>
      </c>
    </row>
    <row r="44367" spans="53:56" ht="15" x14ac:dyDescent="0.25">
      <c r="BA44367" s="90" t="s">
        <v>49101</v>
      </c>
      <c r="BB44367" s="90" t="s">
        <v>5182</v>
      </c>
      <c r="BC44367" s="90" t="s">
        <v>49085</v>
      </c>
      <c r="BD44367" s="473" t="s">
        <v>1301</v>
      </c>
    </row>
    <row r="44368" spans="53:56" ht="15" x14ac:dyDescent="0.25">
      <c r="BA44368" s="91" t="s">
        <v>49102</v>
      </c>
      <c r="BB44368" s="91" t="s">
        <v>5182</v>
      </c>
      <c r="BC44368" s="91" t="s">
        <v>8872</v>
      </c>
      <c r="BD44368" s="473" t="s">
        <v>1301</v>
      </c>
    </row>
    <row r="44369" spans="53:56" ht="15" x14ac:dyDescent="0.25">
      <c r="BA44369" s="90" t="s">
        <v>49103</v>
      </c>
      <c r="BB44369" s="90" t="s">
        <v>5182</v>
      </c>
      <c r="BC44369" s="90" t="s">
        <v>17740</v>
      </c>
      <c r="BD44369" s="473" t="s">
        <v>1301</v>
      </c>
    </row>
    <row r="44370" spans="53:56" ht="15" x14ac:dyDescent="0.25">
      <c r="BA44370" s="91" t="s">
        <v>49104</v>
      </c>
      <c r="BB44370" s="91" t="s">
        <v>5182</v>
      </c>
      <c r="BC44370" s="91" t="s">
        <v>43235</v>
      </c>
      <c r="BD44370" s="473" t="s">
        <v>1301</v>
      </c>
    </row>
    <row r="44371" spans="53:56" ht="15" x14ac:dyDescent="0.25">
      <c r="BA44371" s="90" t="s">
        <v>49105</v>
      </c>
      <c r="BB44371" s="90" t="s">
        <v>5182</v>
      </c>
      <c r="BC44371" s="90" t="s">
        <v>43235</v>
      </c>
      <c r="BD44371" s="473" t="s">
        <v>1301</v>
      </c>
    </row>
    <row r="44372" spans="53:56" ht="15" x14ac:dyDescent="0.25">
      <c r="BA44372" s="91" t="s">
        <v>49106</v>
      </c>
      <c r="BB44372" s="91" t="s">
        <v>5182</v>
      </c>
      <c r="BC44372" s="91" t="s">
        <v>43235</v>
      </c>
      <c r="BD44372" s="473" t="s">
        <v>1301</v>
      </c>
    </row>
    <row r="44373" spans="53:56" ht="15" x14ac:dyDescent="0.25">
      <c r="BA44373" s="90" t="s">
        <v>49107</v>
      </c>
      <c r="BB44373" s="90" t="s">
        <v>5182</v>
      </c>
      <c r="BC44373" s="90" t="s">
        <v>43235</v>
      </c>
      <c r="BD44373" s="473" t="s">
        <v>1301</v>
      </c>
    </row>
    <row r="44374" spans="53:56" ht="15" x14ac:dyDescent="0.25">
      <c r="BA44374" s="91" t="s">
        <v>49108</v>
      </c>
      <c r="BB44374" s="91" t="s">
        <v>5182</v>
      </c>
      <c r="BC44374" s="91" t="s">
        <v>49079</v>
      </c>
      <c r="BD44374" s="473" t="s">
        <v>1301</v>
      </c>
    </row>
    <row r="44375" spans="53:56" ht="15" x14ac:dyDescent="0.25">
      <c r="BA44375" s="90" t="s">
        <v>49109</v>
      </c>
      <c r="BB44375" s="90" t="s">
        <v>5182</v>
      </c>
      <c r="BC44375" s="90" t="s">
        <v>49085</v>
      </c>
      <c r="BD44375" s="473" t="s">
        <v>1301</v>
      </c>
    </row>
    <row r="44376" spans="53:56" ht="15" x14ac:dyDescent="0.25">
      <c r="BA44376" s="91" t="s">
        <v>49110</v>
      </c>
      <c r="BB44376" s="91" t="s">
        <v>5182</v>
      </c>
      <c r="BC44376" s="91" t="s">
        <v>49079</v>
      </c>
      <c r="BD44376" s="473" t="s">
        <v>1301</v>
      </c>
    </row>
    <row r="44377" spans="53:56" ht="15" x14ac:dyDescent="0.25">
      <c r="BA44377" s="90" t="s">
        <v>49111</v>
      </c>
      <c r="BB44377" s="90" t="s">
        <v>5182</v>
      </c>
      <c r="BC44377" s="90" t="s">
        <v>49079</v>
      </c>
      <c r="BD44377" s="473" t="s">
        <v>1301</v>
      </c>
    </row>
    <row r="44378" spans="53:56" ht="15" x14ac:dyDescent="0.25">
      <c r="BA44378" s="91" t="s">
        <v>49112</v>
      </c>
      <c r="BB44378" s="91" t="s">
        <v>5182</v>
      </c>
      <c r="BC44378" s="91" t="s">
        <v>8872</v>
      </c>
      <c r="BD44378" s="473" t="s">
        <v>1301</v>
      </c>
    </row>
    <row r="44379" spans="53:56" ht="15" x14ac:dyDescent="0.25">
      <c r="BA44379" s="90" t="s">
        <v>49113</v>
      </c>
      <c r="BB44379" s="90" t="s">
        <v>5182</v>
      </c>
      <c r="BC44379" s="90" t="s">
        <v>49114</v>
      </c>
      <c r="BD44379" s="473" t="s">
        <v>1301</v>
      </c>
    </row>
    <row r="44380" spans="53:56" ht="15" x14ac:dyDescent="0.25">
      <c r="BA44380" s="91" t="s">
        <v>49115</v>
      </c>
      <c r="BB44380" s="91" t="s">
        <v>5182</v>
      </c>
      <c r="BC44380" s="91" t="s">
        <v>49114</v>
      </c>
      <c r="BD44380" s="473" t="s">
        <v>1301</v>
      </c>
    </row>
    <row r="44381" spans="53:56" ht="15" x14ac:dyDescent="0.25">
      <c r="BA44381" s="90" t="s">
        <v>49116</v>
      </c>
      <c r="BB44381" s="90" t="s">
        <v>5182</v>
      </c>
      <c r="BC44381" s="90" t="s">
        <v>49117</v>
      </c>
      <c r="BD44381" s="473" t="s">
        <v>1301</v>
      </c>
    </row>
    <row r="44382" spans="53:56" ht="15" x14ac:dyDescent="0.25">
      <c r="BA44382" s="91" t="s">
        <v>49118</v>
      </c>
      <c r="BB44382" s="91" t="s">
        <v>5182</v>
      </c>
      <c r="BC44382" s="91" t="s">
        <v>49114</v>
      </c>
      <c r="BD44382" s="473" t="s">
        <v>1301</v>
      </c>
    </row>
    <row r="44383" spans="53:56" ht="15" x14ac:dyDescent="0.25">
      <c r="BA44383" s="90" t="s">
        <v>49119</v>
      </c>
      <c r="BB44383" s="90" t="s">
        <v>5182</v>
      </c>
      <c r="BC44383" s="90" t="s">
        <v>18425</v>
      </c>
      <c r="BD44383" s="473" t="s">
        <v>1301</v>
      </c>
    </row>
    <row r="44384" spans="53:56" ht="15" x14ac:dyDescent="0.25">
      <c r="BA44384" s="91" t="s">
        <v>49120</v>
      </c>
      <c r="BB44384" s="91" t="s">
        <v>5182</v>
      </c>
      <c r="BC44384" s="91" t="s">
        <v>15486</v>
      </c>
      <c r="BD44384" s="473" t="s">
        <v>1301</v>
      </c>
    </row>
    <row r="44385" spans="53:56" ht="15" x14ac:dyDescent="0.25">
      <c r="BA44385" s="90" t="s">
        <v>49121</v>
      </c>
      <c r="BB44385" s="90" t="s">
        <v>5182</v>
      </c>
      <c r="BC44385" s="90" t="s">
        <v>24102</v>
      </c>
      <c r="BD44385" s="473" t="s">
        <v>1301</v>
      </c>
    </row>
    <row r="44386" spans="53:56" ht="15" x14ac:dyDescent="0.25">
      <c r="BA44386" s="90" t="s">
        <v>49122</v>
      </c>
      <c r="BB44386" s="90" t="s">
        <v>5182</v>
      </c>
      <c r="BC44386" s="90" t="s">
        <v>18425</v>
      </c>
      <c r="BD44386" s="473" t="s">
        <v>1301</v>
      </c>
    </row>
    <row r="44387" spans="53:56" ht="15" x14ac:dyDescent="0.25">
      <c r="BA44387" s="91" t="s">
        <v>49123</v>
      </c>
      <c r="BB44387" s="91" t="s">
        <v>5182</v>
      </c>
      <c r="BC44387" s="91" t="s">
        <v>15486</v>
      </c>
      <c r="BD44387" s="473" t="s">
        <v>1301</v>
      </c>
    </row>
    <row r="44388" spans="53:56" ht="15" x14ac:dyDescent="0.25">
      <c r="BA44388" s="90" t="s">
        <v>49124</v>
      </c>
      <c r="BB44388" s="90" t="s">
        <v>5182</v>
      </c>
      <c r="BC44388" s="90" t="s">
        <v>49114</v>
      </c>
      <c r="BD44388" s="473" t="s">
        <v>1301</v>
      </c>
    </row>
    <row r="44389" spans="53:56" ht="15" x14ac:dyDescent="0.25">
      <c r="BA44389" s="91" t="s">
        <v>49125</v>
      </c>
      <c r="BB44389" s="91" t="s">
        <v>5182</v>
      </c>
      <c r="BC44389" s="91" t="s">
        <v>49117</v>
      </c>
      <c r="BD44389" s="473" t="s">
        <v>1301</v>
      </c>
    </row>
    <row r="44390" spans="53:56" ht="15" x14ac:dyDescent="0.25">
      <c r="BA44390" s="91" t="s">
        <v>49126</v>
      </c>
      <c r="BB44390" s="91" t="s">
        <v>5182</v>
      </c>
      <c r="BC44390" s="91" t="s">
        <v>5723</v>
      </c>
      <c r="BD44390" s="473" t="s">
        <v>1301</v>
      </c>
    </row>
    <row r="44391" spans="53:56" ht="15" x14ac:dyDescent="0.25">
      <c r="BA44391" s="90" t="s">
        <v>49127</v>
      </c>
      <c r="BB44391" s="90" t="s">
        <v>5182</v>
      </c>
      <c r="BC44391" s="90" t="s">
        <v>15486</v>
      </c>
      <c r="BD44391" s="473" t="s">
        <v>1301</v>
      </c>
    </row>
    <row r="44392" spans="53:56" ht="15" x14ac:dyDescent="0.25">
      <c r="BA44392" s="91" t="s">
        <v>49128</v>
      </c>
      <c r="BB44392" s="91" t="s">
        <v>5182</v>
      </c>
      <c r="BC44392" s="91" t="s">
        <v>49114</v>
      </c>
      <c r="BD44392" s="473" t="s">
        <v>1301</v>
      </c>
    </row>
    <row r="44393" spans="53:56" ht="15" x14ac:dyDescent="0.25">
      <c r="BA44393" s="90" t="s">
        <v>49129</v>
      </c>
      <c r="BB44393" s="90" t="s">
        <v>5182</v>
      </c>
      <c r="BC44393" s="90" t="s">
        <v>5723</v>
      </c>
      <c r="BD44393" s="473" t="s">
        <v>1301</v>
      </c>
    </row>
    <row r="44394" spans="53:56" ht="15" x14ac:dyDescent="0.25">
      <c r="BA44394" s="91" t="s">
        <v>49130</v>
      </c>
      <c r="BB44394" s="91" t="s">
        <v>5182</v>
      </c>
      <c r="BC44394" s="91" t="s">
        <v>49131</v>
      </c>
      <c r="BD44394" s="473" t="s">
        <v>1301</v>
      </c>
    </row>
    <row r="44395" spans="53:56" ht="15" x14ac:dyDescent="0.25">
      <c r="BA44395" s="91" t="s">
        <v>49132</v>
      </c>
      <c r="BB44395" s="91" t="s">
        <v>5182</v>
      </c>
      <c r="BC44395" s="91" t="s">
        <v>17740</v>
      </c>
      <c r="BD44395" s="473" t="s">
        <v>1301</v>
      </c>
    </row>
    <row r="44396" spans="53:56" ht="15" x14ac:dyDescent="0.25">
      <c r="BA44396" s="90" t="s">
        <v>49133</v>
      </c>
      <c r="BB44396" s="90" t="s">
        <v>5182</v>
      </c>
      <c r="BC44396" s="90" t="s">
        <v>15486</v>
      </c>
      <c r="BD44396" s="473" t="s">
        <v>1301</v>
      </c>
    </row>
    <row r="44397" spans="53:56" ht="15" x14ac:dyDescent="0.25">
      <c r="BA44397" s="91" t="s">
        <v>49134</v>
      </c>
      <c r="BB44397" s="91" t="s">
        <v>5182</v>
      </c>
      <c r="BC44397" s="91" t="s">
        <v>18425</v>
      </c>
      <c r="BD44397" s="473" t="s">
        <v>1301</v>
      </c>
    </row>
    <row r="44398" spans="53:56" ht="15" x14ac:dyDescent="0.25">
      <c r="BA44398" s="90" t="s">
        <v>49135</v>
      </c>
      <c r="BB44398" s="90" t="s">
        <v>5182</v>
      </c>
      <c r="BC44398" s="90" t="s">
        <v>18425</v>
      </c>
      <c r="BD44398" s="473" t="s">
        <v>1301</v>
      </c>
    </row>
    <row r="44399" spans="53:56" ht="15" x14ac:dyDescent="0.25">
      <c r="BA44399" s="90" t="s">
        <v>49136</v>
      </c>
      <c r="BB44399" s="90" t="s">
        <v>5182</v>
      </c>
      <c r="BC44399" s="90" t="s">
        <v>49114</v>
      </c>
      <c r="BD44399" s="473" t="s">
        <v>1301</v>
      </c>
    </row>
    <row r="44400" spans="53:56" ht="15" x14ac:dyDescent="0.25">
      <c r="BA44400" s="91" t="s">
        <v>49137</v>
      </c>
      <c r="BB44400" s="91" t="s">
        <v>5182</v>
      </c>
      <c r="BC44400" s="91" t="s">
        <v>24102</v>
      </c>
      <c r="BD44400" s="473" t="s">
        <v>1301</v>
      </c>
    </row>
    <row r="44401" spans="53:56" ht="15" x14ac:dyDescent="0.25">
      <c r="BA44401" s="90" t="s">
        <v>49138</v>
      </c>
      <c r="BB44401" s="90" t="s">
        <v>5182</v>
      </c>
      <c r="BC44401" s="90" t="s">
        <v>18425</v>
      </c>
      <c r="BD44401" s="473" t="s">
        <v>1301</v>
      </c>
    </row>
    <row r="44402" spans="53:56" ht="15" x14ac:dyDescent="0.25">
      <c r="BA44402" s="91" t="s">
        <v>49139</v>
      </c>
      <c r="BB44402" s="91" t="s">
        <v>5182</v>
      </c>
      <c r="BC44402" s="91" t="s">
        <v>49114</v>
      </c>
      <c r="BD44402" s="473" t="s">
        <v>1301</v>
      </c>
    </row>
    <row r="44403" spans="53:56" ht="15" x14ac:dyDescent="0.25">
      <c r="BA44403" s="91" t="s">
        <v>49140</v>
      </c>
      <c r="BB44403" s="91" t="s">
        <v>5182</v>
      </c>
      <c r="BC44403" s="91" t="s">
        <v>24102</v>
      </c>
      <c r="BD44403" s="473" t="s">
        <v>1301</v>
      </c>
    </row>
    <row r="44404" spans="53:56" ht="15" x14ac:dyDescent="0.25">
      <c r="BA44404" s="90" t="s">
        <v>49141</v>
      </c>
      <c r="BB44404" s="90" t="s">
        <v>5182</v>
      </c>
      <c r="BC44404" s="90" t="s">
        <v>18425</v>
      </c>
      <c r="BD44404" s="473" t="s">
        <v>1301</v>
      </c>
    </row>
    <row r="44405" spans="53:56" ht="15" x14ac:dyDescent="0.25">
      <c r="BA44405" s="91" t="s">
        <v>49142</v>
      </c>
      <c r="BB44405" s="91" t="s">
        <v>5182</v>
      </c>
      <c r="BC44405" s="91" t="s">
        <v>5723</v>
      </c>
      <c r="BD44405" s="473" t="s">
        <v>1301</v>
      </c>
    </row>
    <row r="44406" spans="53:56" ht="15" x14ac:dyDescent="0.25">
      <c r="BA44406" s="90" t="s">
        <v>49143</v>
      </c>
      <c r="BB44406" s="90" t="s">
        <v>5182</v>
      </c>
      <c r="BC44406" s="90" t="s">
        <v>49131</v>
      </c>
      <c r="BD44406" s="473" t="s">
        <v>1301</v>
      </c>
    </row>
    <row r="44407" spans="53:56" ht="15" x14ac:dyDescent="0.25">
      <c r="BA44407" s="90" t="s">
        <v>49144</v>
      </c>
      <c r="BB44407" s="90" t="s">
        <v>5182</v>
      </c>
      <c r="BC44407" s="90" t="s">
        <v>24102</v>
      </c>
      <c r="BD44407" s="473" t="s">
        <v>1301</v>
      </c>
    </row>
    <row r="44408" spans="53:56" ht="15" x14ac:dyDescent="0.25">
      <c r="BA44408" s="91" t="s">
        <v>49145</v>
      </c>
      <c r="BB44408" s="91" t="s">
        <v>5182</v>
      </c>
      <c r="BC44408" s="91" t="s">
        <v>24102</v>
      </c>
      <c r="BD44408" s="473" t="s">
        <v>1301</v>
      </c>
    </row>
    <row r="44409" spans="53:56" ht="15" x14ac:dyDescent="0.25">
      <c r="BA44409" s="90" t="s">
        <v>49146</v>
      </c>
      <c r="BB44409" s="90" t="s">
        <v>5182</v>
      </c>
      <c r="BC44409" s="90" t="s">
        <v>15486</v>
      </c>
      <c r="BD44409" s="473" t="s">
        <v>1301</v>
      </c>
    </row>
    <row r="44410" spans="53:56" ht="15" x14ac:dyDescent="0.25">
      <c r="BA44410" s="91" t="s">
        <v>49147</v>
      </c>
      <c r="BB44410" s="91" t="s">
        <v>5182</v>
      </c>
      <c r="BC44410" s="91" t="s">
        <v>49131</v>
      </c>
      <c r="BD44410" s="473" t="s">
        <v>1301</v>
      </c>
    </row>
    <row r="44411" spans="53:56" ht="15" x14ac:dyDescent="0.25">
      <c r="BA44411" s="91" t="s">
        <v>49148</v>
      </c>
      <c r="BB44411" s="91" t="s">
        <v>5182</v>
      </c>
      <c r="BC44411" s="91" t="s">
        <v>15486</v>
      </c>
      <c r="BD44411" s="473" t="s">
        <v>1301</v>
      </c>
    </row>
    <row r="44412" spans="53:56" ht="15" x14ac:dyDescent="0.25">
      <c r="BA44412" s="90" t="s">
        <v>49149</v>
      </c>
      <c r="BB44412" s="90" t="s">
        <v>5182</v>
      </c>
      <c r="BC44412" s="90" t="s">
        <v>5723</v>
      </c>
      <c r="BD44412" s="473" t="s">
        <v>1301</v>
      </c>
    </row>
    <row r="44413" spans="53:56" ht="15" x14ac:dyDescent="0.25">
      <c r="BA44413" s="91" t="s">
        <v>49150</v>
      </c>
      <c r="BB44413" s="91" t="s">
        <v>5182</v>
      </c>
      <c r="BC44413" s="91" t="s">
        <v>15486</v>
      </c>
      <c r="BD44413" s="473" t="s">
        <v>1301</v>
      </c>
    </row>
    <row r="44414" spans="53:56" ht="15" x14ac:dyDescent="0.25">
      <c r="BA44414" s="90" t="s">
        <v>49151</v>
      </c>
      <c r="BB44414" s="90" t="s">
        <v>5182</v>
      </c>
      <c r="BC44414" s="90" t="s">
        <v>49131</v>
      </c>
      <c r="BD44414" s="473" t="s">
        <v>1301</v>
      </c>
    </row>
    <row r="44415" spans="53:56" ht="15" x14ac:dyDescent="0.25">
      <c r="BA44415" s="90" t="s">
        <v>49152</v>
      </c>
      <c r="BB44415" s="90" t="s">
        <v>5182</v>
      </c>
      <c r="BC44415" s="90" t="s">
        <v>49114</v>
      </c>
      <c r="BD44415" s="473" t="s">
        <v>1301</v>
      </c>
    </row>
    <row r="44416" spans="53:56" ht="15" x14ac:dyDescent="0.25">
      <c r="BA44416" s="91" t="s">
        <v>49153</v>
      </c>
      <c r="BB44416" s="91" t="s">
        <v>5182</v>
      </c>
      <c r="BC44416" s="91" t="s">
        <v>49117</v>
      </c>
      <c r="BD44416" s="473" t="s">
        <v>1301</v>
      </c>
    </row>
    <row r="44417" spans="53:56" ht="15" x14ac:dyDescent="0.25">
      <c r="BA44417" s="90" t="s">
        <v>49154</v>
      </c>
      <c r="BB44417" s="90" t="s">
        <v>5182</v>
      </c>
      <c r="BC44417" s="90" t="s">
        <v>49114</v>
      </c>
      <c r="BD44417" s="473" t="s">
        <v>1301</v>
      </c>
    </row>
    <row r="44418" spans="53:56" ht="15" x14ac:dyDescent="0.25">
      <c r="BA44418" s="91" t="s">
        <v>49155</v>
      </c>
      <c r="BB44418" s="91" t="s">
        <v>5182</v>
      </c>
      <c r="BC44418" s="91" t="s">
        <v>15486</v>
      </c>
      <c r="BD44418" s="473" t="s">
        <v>1301</v>
      </c>
    </row>
    <row r="44419" spans="53:56" ht="15" x14ac:dyDescent="0.25">
      <c r="BA44419" s="91" t="s">
        <v>49156</v>
      </c>
      <c r="BB44419" s="91" t="s">
        <v>5182</v>
      </c>
      <c r="BC44419" s="91" t="s">
        <v>15486</v>
      </c>
      <c r="BD44419" s="473" t="s">
        <v>1301</v>
      </c>
    </row>
    <row r="44420" spans="53:56" ht="15" x14ac:dyDescent="0.25">
      <c r="BA44420" s="90" t="s">
        <v>49157</v>
      </c>
      <c r="BB44420" s="90" t="s">
        <v>5182</v>
      </c>
      <c r="BC44420" s="90" t="s">
        <v>5723</v>
      </c>
      <c r="BD44420" s="473" t="s">
        <v>1301</v>
      </c>
    </row>
    <row r="44421" spans="53:56" ht="15" x14ac:dyDescent="0.25">
      <c r="BA44421" s="91" t="s">
        <v>49158</v>
      </c>
      <c r="BB44421" s="91" t="s">
        <v>5182</v>
      </c>
      <c r="BC44421" s="91" t="s">
        <v>49114</v>
      </c>
      <c r="BD44421" s="473" t="s">
        <v>1301</v>
      </c>
    </row>
    <row r="44422" spans="53:56" ht="15" x14ac:dyDescent="0.25">
      <c r="BA44422" s="90" t="s">
        <v>49159</v>
      </c>
      <c r="BB44422" s="90" t="s">
        <v>5182</v>
      </c>
      <c r="BC44422" s="90" t="s">
        <v>15486</v>
      </c>
      <c r="BD44422" s="473" t="s">
        <v>1301</v>
      </c>
    </row>
    <row r="44423" spans="53:56" ht="15" x14ac:dyDescent="0.25">
      <c r="BA44423" s="91" t="s">
        <v>49160</v>
      </c>
      <c r="BB44423" s="91" t="s">
        <v>5182</v>
      </c>
      <c r="BC44423" s="91" t="s">
        <v>18425</v>
      </c>
      <c r="BD44423" s="473" t="s">
        <v>1301</v>
      </c>
    </row>
    <row r="44424" spans="53:56" ht="15" x14ac:dyDescent="0.25">
      <c r="BA44424" s="90" t="s">
        <v>49161</v>
      </c>
      <c r="BB44424" s="90" t="s">
        <v>5182</v>
      </c>
      <c r="BC44424" s="90" t="s">
        <v>15486</v>
      </c>
      <c r="BD44424" s="473" t="s">
        <v>1301</v>
      </c>
    </row>
    <row r="44425" spans="53:56" ht="15" x14ac:dyDescent="0.25">
      <c r="BA44425" s="90" t="s">
        <v>49162</v>
      </c>
      <c r="BB44425" s="90" t="s">
        <v>5182</v>
      </c>
      <c r="BC44425" s="90" t="s">
        <v>15486</v>
      </c>
      <c r="BD44425" s="473" t="s">
        <v>1301</v>
      </c>
    </row>
    <row r="44426" spans="53:56" ht="15" x14ac:dyDescent="0.25">
      <c r="BA44426" s="91" t="s">
        <v>49163</v>
      </c>
      <c r="BB44426" s="91" t="s">
        <v>5182</v>
      </c>
      <c r="BC44426" s="91" t="s">
        <v>17740</v>
      </c>
      <c r="BD44426" s="473" t="s">
        <v>1301</v>
      </c>
    </row>
    <row r="44427" spans="53:56" ht="15" x14ac:dyDescent="0.25">
      <c r="BA44427" s="90" t="s">
        <v>49164</v>
      </c>
      <c r="BB44427" s="90" t="s">
        <v>5182</v>
      </c>
      <c r="BC44427" s="90" t="s">
        <v>49114</v>
      </c>
      <c r="BD44427" s="473" t="s">
        <v>1301</v>
      </c>
    </row>
    <row r="44428" spans="53:56" ht="15" x14ac:dyDescent="0.25">
      <c r="BA44428" s="91" t="s">
        <v>49165</v>
      </c>
      <c r="BB44428" s="91" t="s">
        <v>5182</v>
      </c>
      <c r="BC44428" s="91" t="s">
        <v>5723</v>
      </c>
      <c r="BD44428" s="473" t="s">
        <v>1301</v>
      </c>
    </row>
    <row r="44429" spans="53:56" ht="15" x14ac:dyDescent="0.25">
      <c r="BA44429" s="91" t="s">
        <v>49166</v>
      </c>
      <c r="BB44429" s="91" t="s">
        <v>5182</v>
      </c>
      <c r="BC44429" s="91" t="s">
        <v>18425</v>
      </c>
      <c r="BD44429" s="473" t="s">
        <v>1301</v>
      </c>
    </row>
    <row r="44430" spans="53:56" ht="15" x14ac:dyDescent="0.25">
      <c r="BA44430" s="90" t="s">
        <v>49167</v>
      </c>
      <c r="BB44430" s="90" t="s">
        <v>5182</v>
      </c>
      <c r="BC44430" s="90" t="s">
        <v>49114</v>
      </c>
      <c r="BD44430" s="473" t="s">
        <v>1301</v>
      </c>
    </row>
    <row r="44431" spans="53:56" ht="15" x14ac:dyDescent="0.25">
      <c r="BA44431" s="91" t="s">
        <v>49168</v>
      </c>
      <c r="BB44431" s="91" t="s">
        <v>5182</v>
      </c>
      <c r="BC44431" s="91" t="s">
        <v>49114</v>
      </c>
      <c r="BD44431" s="473" t="s">
        <v>1301</v>
      </c>
    </row>
    <row r="44432" spans="53:56" ht="15" x14ac:dyDescent="0.25">
      <c r="BA44432" s="90" t="s">
        <v>49169</v>
      </c>
      <c r="BB44432" s="90" t="s">
        <v>5182</v>
      </c>
      <c r="BC44432" s="90" t="s">
        <v>5723</v>
      </c>
      <c r="BD44432" s="473" t="s">
        <v>1301</v>
      </c>
    </row>
    <row r="44433" spans="53:56" ht="15" x14ac:dyDescent="0.25">
      <c r="BA44433" s="90" t="s">
        <v>49170</v>
      </c>
      <c r="BB44433" s="90" t="s">
        <v>5182</v>
      </c>
      <c r="BC44433" s="90" t="s">
        <v>18425</v>
      </c>
      <c r="BD44433" s="473" t="s">
        <v>1301</v>
      </c>
    </row>
    <row r="44434" spans="53:56" ht="15" x14ac:dyDescent="0.25">
      <c r="BA44434" s="91" t="s">
        <v>49171</v>
      </c>
      <c r="BB44434" s="91" t="s">
        <v>5182</v>
      </c>
      <c r="BC44434" s="91" t="s">
        <v>49131</v>
      </c>
      <c r="BD44434" s="473" t="s">
        <v>1301</v>
      </c>
    </row>
    <row r="44435" spans="53:56" ht="15" x14ac:dyDescent="0.25">
      <c r="BA44435" s="90" t="s">
        <v>49172</v>
      </c>
      <c r="BB44435" s="90" t="s">
        <v>5182</v>
      </c>
      <c r="BC44435" s="90" t="s">
        <v>49114</v>
      </c>
      <c r="BD44435" s="473" t="s">
        <v>1301</v>
      </c>
    </row>
    <row r="44436" spans="53:56" ht="15" x14ac:dyDescent="0.25">
      <c r="BA44436" s="91" t="s">
        <v>49173</v>
      </c>
      <c r="BB44436" s="91" t="s">
        <v>5182</v>
      </c>
      <c r="BC44436" s="91" t="s">
        <v>48795</v>
      </c>
      <c r="BD44436" s="473" t="s">
        <v>1301</v>
      </c>
    </row>
    <row r="44437" spans="53:56" ht="15" x14ac:dyDescent="0.25">
      <c r="BA44437" s="91" t="s">
        <v>49174</v>
      </c>
      <c r="BB44437" s="91" t="s">
        <v>5182</v>
      </c>
      <c r="BC44437" s="91" t="s">
        <v>48795</v>
      </c>
      <c r="BD44437" s="473" t="s">
        <v>1301</v>
      </c>
    </row>
    <row r="44438" spans="53:56" ht="15" x14ac:dyDescent="0.25">
      <c r="BA44438" s="90" t="s">
        <v>49175</v>
      </c>
      <c r="BB44438" s="90" t="s">
        <v>5182</v>
      </c>
      <c r="BC44438" s="90" t="s">
        <v>48795</v>
      </c>
      <c r="BD44438" s="473" t="s">
        <v>1301</v>
      </c>
    </row>
    <row r="44439" spans="53:56" ht="15" x14ac:dyDescent="0.25">
      <c r="BA44439" s="91" t="s">
        <v>49176</v>
      </c>
      <c r="BB44439" s="91" t="s">
        <v>5182</v>
      </c>
      <c r="BC44439" s="91" t="s">
        <v>49085</v>
      </c>
      <c r="BD44439" s="473" t="s">
        <v>1301</v>
      </c>
    </row>
    <row r="44440" spans="53:56" ht="15" x14ac:dyDescent="0.25">
      <c r="BA44440" s="90" t="s">
        <v>49177</v>
      </c>
      <c r="BB44440" s="90" t="s">
        <v>5182</v>
      </c>
      <c r="BC44440" s="90" t="s">
        <v>18425</v>
      </c>
      <c r="BD44440" s="473" t="s">
        <v>1301</v>
      </c>
    </row>
    <row r="44441" spans="53:56" ht="15" x14ac:dyDescent="0.25">
      <c r="BA44441" s="90" t="s">
        <v>49178</v>
      </c>
      <c r="BB44441" s="90" t="s">
        <v>5182</v>
      </c>
      <c r="BC44441" s="90" t="s">
        <v>48795</v>
      </c>
      <c r="BD44441" s="473" t="s">
        <v>1301</v>
      </c>
    </row>
    <row r="44442" spans="53:56" ht="15" x14ac:dyDescent="0.25">
      <c r="BA44442" s="91" t="s">
        <v>49179</v>
      </c>
      <c r="BB44442" s="91" t="s">
        <v>5182</v>
      </c>
      <c r="BC44442" s="91" t="s">
        <v>18425</v>
      </c>
      <c r="BD44442" s="473" t="s">
        <v>1301</v>
      </c>
    </row>
    <row r="44443" spans="53:56" ht="15" x14ac:dyDescent="0.25">
      <c r="BA44443" s="90" t="s">
        <v>49180</v>
      </c>
      <c r="BB44443" s="90" t="s">
        <v>5182</v>
      </c>
      <c r="BC44443" s="90" t="s">
        <v>48795</v>
      </c>
      <c r="BD44443" s="473" t="s">
        <v>1301</v>
      </c>
    </row>
    <row r="44444" spans="53:56" ht="15" x14ac:dyDescent="0.25">
      <c r="BA44444" s="91" t="s">
        <v>49181</v>
      </c>
      <c r="BB44444" s="91" t="s">
        <v>5182</v>
      </c>
      <c r="BC44444" s="91" t="s">
        <v>48795</v>
      </c>
      <c r="BD44444" s="473" t="s">
        <v>1301</v>
      </c>
    </row>
    <row r="44445" spans="53:56" ht="15" x14ac:dyDescent="0.25">
      <c r="BA44445" s="91" t="s">
        <v>49182</v>
      </c>
      <c r="BB44445" s="91" t="s">
        <v>5182</v>
      </c>
      <c r="BC44445" s="91" t="s">
        <v>48795</v>
      </c>
      <c r="BD44445" s="473" t="s">
        <v>1301</v>
      </c>
    </row>
    <row r="44446" spans="53:56" ht="15" x14ac:dyDescent="0.25">
      <c r="BA44446" s="90" t="s">
        <v>49183</v>
      </c>
      <c r="BB44446" s="90" t="s">
        <v>5182</v>
      </c>
      <c r="BC44446" s="90" t="s">
        <v>48795</v>
      </c>
      <c r="BD44446" s="473" t="s">
        <v>1301</v>
      </c>
    </row>
    <row r="44447" spans="53:56" ht="15" x14ac:dyDescent="0.25">
      <c r="BA44447" s="90" t="s">
        <v>49184</v>
      </c>
      <c r="BB44447" s="90" t="s">
        <v>5182</v>
      </c>
      <c r="BC44447" s="90" t="s">
        <v>48795</v>
      </c>
      <c r="BD44447" s="473" t="s">
        <v>1301</v>
      </c>
    </row>
    <row r="44448" spans="53:56" ht="15" x14ac:dyDescent="0.25">
      <c r="BA44448" s="91" t="s">
        <v>49185</v>
      </c>
      <c r="BB44448" s="91" t="s">
        <v>5182</v>
      </c>
      <c r="BC44448" s="91" t="s">
        <v>48795</v>
      </c>
      <c r="BD44448" s="473" t="s">
        <v>1301</v>
      </c>
    </row>
    <row r="44449" spans="53:56" ht="15" x14ac:dyDescent="0.25">
      <c r="BA44449" s="90" t="s">
        <v>49186</v>
      </c>
      <c r="BB44449" s="90" t="s">
        <v>5182</v>
      </c>
      <c r="BC44449" s="90" t="s">
        <v>48795</v>
      </c>
      <c r="BD44449" s="473" t="s">
        <v>1301</v>
      </c>
    </row>
    <row r="44450" spans="53:56" ht="15" x14ac:dyDescent="0.25">
      <c r="BA44450" s="90" t="s">
        <v>49187</v>
      </c>
      <c r="BB44450" s="90" t="s">
        <v>5182</v>
      </c>
      <c r="BC44450" s="90" t="s">
        <v>48795</v>
      </c>
      <c r="BD44450" s="473" t="s">
        <v>1301</v>
      </c>
    </row>
    <row r="44451" spans="53:56" ht="15" x14ac:dyDescent="0.25">
      <c r="BA44451" s="91" t="s">
        <v>49188</v>
      </c>
      <c r="BB44451" s="91" t="s">
        <v>5182</v>
      </c>
      <c r="BC44451" s="91" t="s">
        <v>48795</v>
      </c>
      <c r="BD44451" s="473" t="s">
        <v>1301</v>
      </c>
    </row>
    <row r="44452" spans="53:56" ht="15" x14ac:dyDescent="0.25">
      <c r="BA44452" s="90" t="s">
        <v>49189</v>
      </c>
      <c r="BB44452" s="90" t="s">
        <v>1083</v>
      </c>
      <c r="BC44452" s="423" t="s">
        <v>7292</v>
      </c>
      <c r="BD44452" s="473" t="s">
        <v>1301</v>
      </c>
    </row>
    <row r="44453" spans="53:56" ht="15" x14ac:dyDescent="0.25">
      <c r="BA44453" s="91" t="s">
        <v>49189</v>
      </c>
      <c r="BB44453" s="91" t="s">
        <v>1083</v>
      </c>
      <c r="BC44453" s="423" t="s">
        <v>7292</v>
      </c>
      <c r="BD44453" s="473" t="s">
        <v>1301</v>
      </c>
    </row>
    <row r="44454" spans="53:56" ht="15" x14ac:dyDescent="0.25">
      <c r="BA44454" s="90" t="s">
        <v>49190</v>
      </c>
      <c r="BB44454" s="90" t="s">
        <v>1083</v>
      </c>
      <c r="BC44454" s="423" t="s">
        <v>7292</v>
      </c>
      <c r="BD44454" s="473" t="s">
        <v>1301</v>
      </c>
    </row>
    <row r="44455" spans="53:56" ht="15" x14ac:dyDescent="0.25">
      <c r="BA44455" s="91" t="s">
        <v>49191</v>
      </c>
      <c r="BB44455" s="91" t="s">
        <v>1083</v>
      </c>
      <c r="BC44455" s="423" t="s">
        <v>7292</v>
      </c>
      <c r="BD44455" s="473" t="s">
        <v>1301</v>
      </c>
    </row>
    <row r="44456" spans="53:56" ht="15" x14ac:dyDescent="0.25">
      <c r="BA44456" s="91" t="s">
        <v>49192</v>
      </c>
      <c r="BB44456" s="91" t="s">
        <v>1083</v>
      </c>
      <c r="BC44456" s="423" t="s">
        <v>7292</v>
      </c>
      <c r="BD44456" s="473" t="s">
        <v>1301</v>
      </c>
    </row>
    <row r="44457" spans="53:56" ht="15" x14ac:dyDescent="0.25">
      <c r="BA44457" s="90" t="s">
        <v>49193</v>
      </c>
      <c r="BB44457" s="90" t="s">
        <v>1083</v>
      </c>
      <c r="BC44457" s="423" t="s">
        <v>7292</v>
      </c>
      <c r="BD44457" s="473" t="s">
        <v>1301</v>
      </c>
    </row>
    <row r="44458" spans="53:56" ht="15" x14ac:dyDescent="0.25">
      <c r="BA44458" s="90" t="s">
        <v>49193</v>
      </c>
      <c r="BB44458" s="90" t="s">
        <v>1083</v>
      </c>
      <c r="BC44458" s="423" t="s">
        <v>7292</v>
      </c>
      <c r="BD44458" s="473" t="s">
        <v>1301</v>
      </c>
    </row>
    <row r="44459" spans="53:56" ht="15" x14ac:dyDescent="0.25">
      <c r="BA44459" s="91" t="s">
        <v>49194</v>
      </c>
      <c r="BB44459" s="91" t="s">
        <v>1083</v>
      </c>
      <c r="BC44459" s="423" t="s">
        <v>7292</v>
      </c>
      <c r="BD44459" s="473" t="s">
        <v>1301</v>
      </c>
    </row>
    <row r="44460" spans="53:56" ht="15" x14ac:dyDescent="0.25">
      <c r="BA44460" s="91" t="s">
        <v>49195</v>
      </c>
      <c r="BB44460" s="91" t="s">
        <v>1083</v>
      </c>
      <c r="BC44460" s="423" t="s">
        <v>7292</v>
      </c>
      <c r="BD44460" s="473" t="s">
        <v>1301</v>
      </c>
    </row>
    <row r="44461" spans="53:56" ht="15" x14ac:dyDescent="0.25">
      <c r="BA44461" s="90" t="s">
        <v>49195</v>
      </c>
      <c r="BB44461" s="90" t="s">
        <v>1083</v>
      </c>
      <c r="BC44461" s="423" t="s">
        <v>7292</v>
      </c>
      <c r="BD44461" s="473" t="s">
        <v>1301</v>
      </c>
    </row>
    <row r="44462" spans="53:56" ht="15" x14ac:dyDescent="0.25">
      <c r="BA44462" s="90" t="s">
        <v>49196</v>
      </c>
      <c r="BB44462" s="90" t="s">
        <v>1083</v>
      </c>
      <c r="BC44462" s="423" t="s">
        <v>7292</v>
      </c>
      <c r="BD44462" s="473" t="s">
        <v>1301</v>
      </c>
    </row>
    <row r="44463" spans="53:56" ht="15" x14ac:dyDescent="0.25">
      <c r="BA44463" s="91" t="s">
        <v>49197</v>
      </c>
      <c r="BB44463" s="91" t="s">
        <v>1083</v>
      </c>
      <c r="BC44463" s="423" t="s">
        <v>7292</v>
      </c>
      <c r="BD44463" s="473" t="s">
        <v>1301</v>
      </c>
    </row>
    <row r="44464" spans="53:56" ht="15" x14ac:dyDescent="0.25">
      <c r="BA44464" s="90" t="s">
        <v>49198</v>
      </c>
      <c r="BB44464" s="90" t="s">
        <v>1083</v>
      </c>
      <c r="BC44464" s="423" t="s">
        <v>7292</v>
      </c>
      <c r="BD44464" s="473" t="s">
        <v>1301</v>
      </c>
    </row>
    <row r="44465" spans="53:56" ht="15" x14ac:dyDescent="0.25">
      <c r="BA44465" s="90" t="s">
        <v>49199</v>
      </c>
      <c r="BB44465" s="90" t="s">
        <v>1083</v>
      </c>
      <c r="BC44465" s="423" t="s">
        <v>7292</v>
      </c>
      <c r="BD44465" s="473" t="s">
        <v>1301</v>
      </c>
    </row>
    <row r="44466" spans="53:56" ht="15" x14ac:dyDescent="0.25">
      <c r="BA44466" s="91" t="s">
        <v>49200</v>
      </c>
      <c r="BB44466" s="91" t="s">
        <v>1083</v>
      </c>
      <c r="BC44466" s="423" t="s">
        <v>7292</v>
      </c>
      <c r="BD44466" s="473" t="s">
        <v>1301</v>
      </c>
    </row>
    <row r="44467" spans="53:56" ht="15" x14ac:dyDescent="0.25">
      <c r="BA44467" s="91" t="s">
        <v>49200</v>
      </c>
      <c r="BB44467" s="91" t="s">
        <v>1083</v>
      </c>
      <c r="BC44467" s="473" t="s">
        <v>7972</v>
      </c>
      <c r="BD44467" s="473" t="s">
        <v>1301</v>
      </c>
    </row>
    <row r="44468" spans="53:56" ht="15" x14ac:dyDescent="0.25">
      <c r="BA44468" s="90" t="s">
        <v>49201</v>
      </c>
      <c r="BB44468" s="90" t="s">
        <v>1083</v>
      </c>
      <c r="BC44468" s="423" t="s">
        <v>7292</v>
      </c>
      <c r="BD44468" s="473" t="s">
        <v>1301</v>
      </c>
    </row>
    <row r="44469" spans="53:56" ht="15" x14ac:dyDescent="0.25">
      <c r="BA44469" s="91" t="s">
        <v>49202</v>
      </c>
      <c r="BB44469" s="91" t="s">
        <v>1083</v>
      </c>
      <c r="BC44469" s="423" t="s">
        <v>7292</v>
      </c>
      <c r="BD44469" s="473" t="s">
        <v>1301</v>
      </c>
    </row>
    <row r="44470" spans="53:56" ht="15" x14ac:dyDescent="0.25">
      <c r="BA44470" s="90" t="s">
        <v>49203</v>
      </c>
      <c r="BB44470" s="90" t="s">
        <v>1083</v>
      </c>
      <c r="BC44470" s="423" t="s">
        <v>7292</v>
      </c>
      <c r="BD44470" s="473" t="s">
        <v>1301</v>
      </c>
    </row>
    <row r="44471" spans="53:56" ht="15" x14ac:dyDescent="0.25">
      <c r="BA44471" s="91" t="s">
        <v>49204</v>
      </c>
      <c r="BB44471" s="91" t="s">
        <v>1083</v>
      </c>
      <c r="BC44471" s="423" t="s">
        <v>7292</v>
      </c>
      <c r="BD44471" s="473" t="s">
        <v>1301</v>
      </c>
    </row>
    <row r="44472" spans="53:56" ht="15" x14ac:dyDescent="0.25">
      <c r="BA44472" s="90" t="s">
        <v>49205</v>
      </c>
      <c r="BB44472" s="90" t="s">
        <v>1083</v>
      </c>
      <c r="BC44472" s="473" t="s">
        <v>7972</v>
      </c>
      <c r="BD44472" s="473" t="s">
        <v>1301</v>
      </c>
    </row>
    <row r="44473" spans="53:56" ht="15" x14ac:dyDescent="0.25">
      <c r="BA44473" s="91" t="s">
        <v>49206</v>
      </c>
      <c r="BB44473" s="91" t="s">
        <v>1083</v>
      </c>
      <c r="BC44473" s="473" t="s">
        <v>7972</v>
      </c>
      <c r="BD44473" s="473" t="s">
        <v>1301</v>
      </c>
    </row>
    <row r="44474" spans="53:56" ht="15" x14ac:dyDescent="0.25">
      <c r="BA44474" s="90" t="s">
        <v>49207</v>
      </c>
      <c r="BB44474" s="90" t="s">
        <v>1083</v>
      </c>
      <c r="BC44474" s="423" t="s">
        <v>7292</v>
      </c>
      <c r="BD44474" s="473" t="s">
        <v>1301</v>
      </c>
    </row>
    <row r="44475" spans="53:56" ht="15" x14ac:dyDescent="0.25">
      <c r="BA44475" s="90" t="s">
        <v>49207</v>
      </c>
      <c r="BB44475" s="90" t="s">
        <v>1083</v>
      </c>
      <c r="BC44475" s="423" t="s">
        <v>7292</v>
      </c>
      <c r="BD44475" s="473" t="s">
        <v>1301</v>
      </c>
    </row>
    <row r="44476" spans="53:56" ht="15" x14ac:dyDescent="0.25">
      <c r="BA44476" s="91" t="s">
        <v>49208</v>
      </c>
      <c r="BB44476" s="91" t="s">
        <v>1083</v>
      </c>
      <c r="BC44476" s="423" t="s">
        <v>7292</v>
      </c>
      <c r="BD44476" s="473" t="s">
        <v>1301</v>
      </c>
    </row>
    <row r="44477" spans="53:56" ht="15" x14ac:dyDescent="0.25">
      <c r="BA44477" s="90" t="s">
        <v>49209</v>
      </c>
      <c r="BB44477" s="90" t="s">
        <v>1083</v>
      </c>
      <c r="BC44477" s="423" t="s">
        <v>7292</v>
      </c>
      <c r="BD44477" s="473" t="s">
        <v>1301</v>
      </c>
    </row>
    <row r="44478" spans="53:56" ht="15" x14ac:dyDescent="0.25">
      <c r="BA44478" s="91" t="s">
        <v>49210</v>
      </c>
      <c r="BB44478" s="91" t="s">
        <v>1083</v>
      </c>
      <c r="BC44478" s="423" t="s">
        <v>7292</v>
      </c>
      <c r="BD44478" s="473" t="s">
        <v>1301</v>
      </c>
    </row>
    <row r="44479" spans="53:56" ht="15" x14ac:dyDescent="0.25">
      <c r="BA44479" s="90" t="s">
        <v>49211</v>
      </c>
      <c r="BB44479" s="90" t="s">
        <v>1083</v>
      </c>
      <c r="BC44479" s="473" t="s">
        <v>7972</v>
      </c>
      <c r="BD44479" s="473" t="s">
        <v>1301</v>
      </c>
    </row>
    <row r="44480" spans="53:56" ht="15" x14ac:dyDescent="0.25">
      <c r="BA44480" s="91" t="s">
        <v>49212</v>
      </c>
      <c r="BB44480" s="91" t="s">
        <v>1083</v>
      </c>
      <c r="BC44480" s="423" t="s">
        <v>7292</v>
      </c>
      <c r="BD44480" s="473" t="s">
        <v>1301</v>
      </c>
    </row>
    <row r="44481" spans="53:56" ht="15" x14ac:dyDescent="0.25">
      <c r="BA44481" s="91" t="s">
        <v>49213</v>
      </c>
      <c r="BB44481" s="91" t="s">
        <v>1083</v>
      </c>
      <c r="BC44481" s="423" t="s">
        <v>7292</v>
      </c>
      <c r="BD44481" s="473" t="s">
        <v>1301</v>
      </c>
    </row>
    <row r="44482" spans="53:56" ht="15" x14ac:dyDescent="0.25">
      <c r="BA44482" s="91" t="s">
        <v>49214</v>
      </c>
      <c r="BB44482" s="91" t="s">
        <v>1083</v>
      </c>
      <c r="BC44482" s="423" t="s">
        <v>7292</v>
      </c>
      <c r="BD44482" s="473" t="s">
        <v>1301</v>
      </c>
    </row>
    <row r="44483" spans="53:56" ht="15" x14ac:dyDescent="0.25">
      <c r="BA44483" s="90" t="s">
        <v>49215</v>
      </c>
      <c r="BB44483" s="90" t="s">
        <v>1083</v>
      </c>
      <c r="BC44483" s="423" t="s">
        <v>7292</v>
      </c>
      <c r="BD44483" s="473" t="s">
        <v>1301</v>
      </c>
    </row>
    <row r="44484" spans="53:56" ht="15" x14ac:dyDescent="0.25">
      <c r="BA44484" s="90" t="s">
        <v>49216</v>
      </c>
      <c r="BB44484" s="90" t="s">
        <v>1083</v>
      </c>
      <c r="BC44484" s="423" t="s">
        <v>7292</v>
      </c>
      <c r="BD44484" s="473" t="s">
        <v>1301</v>
      </c>
    </row>
    <row r="44485" spans="53:56" ht="15" x14ac:dyDescent="0.25">
      <c r="BA44485" s="91" t="s">
        <v>49217</v>
      </c>
      <c r="BB44485" s="91" t="s">
        <v>1083</v>
      </c>
      <c r="BC44485" s="423" t="s">
        <v>7292</v>
      </c>
      <c r="BD44485" s="473" t="s">
        <v>1301</v>
      </c>
    </row>
    <row r="44486" spans="53:56" ht="15" x14ac:dyDescent="0.25">
      <c r="BA44486" s="91" t="s">
        <v>49218</v>
      </c>
      <c r="BB44486" s="91" t="s">
        <v>1083</v>
      </c>
      <c r="BC44486" s="423" t="s">
        <v>7292</v>
      </c>
      <c r="BD44486" s="473" t="s">
        <v>1301</v>
      </c>
    </row>
    <row r="44487" spans="53:56" ht="15" x14ac:dyDescent="0.25">
      <c r="BA44487" s="90" t="s">
        <v>49218</v>
      </c>
      <c r="BB44487" s="90" t="s">
        <v>1083</v>
      </c>
      <c r="BC44487" s="423" t="s">
        <v>7292</v>
      </c>
      <c r="BD44487" s="473" t="s">
        <v>1301</v>
      </c>
    </row>
    <row r="44488" spans="53:56" ht="15" x14ac:dyDescent="0.25">
      <c r="BA44488" s="91" t="s">
        <v>49219</v>
      </c>
      <c r="BB44488" s="91" t="s">
        <v>1083</v>
      </c>
      <c r="BC44488" s="423" t="s">
        <v>7292</v>
      </c>
      <c r="BD44488" s="473" t="s">
        <v>1301</v>
      </c>
    </row>
    <row r="44489" spans="53:56" ht="15" x14ac:dyDescent="0.25">
      <c r="BA44489" s="91" t="s">
        <v>49219</v>
      </c>
      <c r="BB44489" s="91" t="s">
        <v>1083</v>
      </c>
      <c r="BC44489" s="423" t="s">
        <v>7292</v>
      </c>
      <c r="BD44489" s="473" t="s">
        <v>1301</v>
      </c>
    </row>
    <row r="44490" spans="53:56" ht="15" x14ac:dyDescent="0.25">
      <c r="BA44490" s="90" t="s">
        <v>49220</v>
      </c>
      <c r="BB44490" s="90" t="s">
        <v>1083</v>
      </c>
      <c r="BC44490" s="423" t="s">
        <v>7292</v>
      </c>
      <c r="BD44490" s="473" t="s">
        <v>1301</v>
      </c>
    </row>
    <row r="44491" spans="53:56" ht="15" x14ac:dyDescent="0.25">
      <c r="BA44491" s="90" t="s">
        <v>49221</v>
      </c>
      <c r="BB44491" s="90" t="s">
        <v>1083</v>
      </c>
      <c r="BC44491" s="473" t="s">
        <v>7972</v>
      </c>
      <c r="BD44491" s="473" t="s">
        <v>1301</v>
      </c>
    </row>
    <row r="44492" spans="53:56" ht="15" x14ac:dyDescent="0.25">
      <c r="BA44492" s="91" t="s">
        <v>49221</v>
      </c>
      <c r="BB44492" s="91" t="s">
        <v>1083</v>
      </c>
      <c r="BC44492" s="473" t="s">
        <v>7972</v>
      </c>
      <c r="BD44492" s="473" t="s">
        <v>1301</v>
      </c>
    </row>
    <row r="44493" spans="53:56" ht="15" x14ac:dyDescent="0.25">
      <c r="BA44493" s="90" t="s">
        <v>49222</v>
      </c>
      <c r="BB44493" s="90" t="s">
        <v>1083</v>
      </c>
      <c r="BC44493" s="473" t="s">
        <v>7972</v>
      </c>
      <c r="BD44493" s="473" t="s">
        <v>1301</v>
      </c>
    </row>
    <row r="44494" spans="53:56" ht="15" x14ac:dyDescent="0.25">
      <c r="BA44494" s="90" t="s">
        <v>49223</v>
      </c>
      <c r="BB44494" s="90" t="s">
        <v>1083</v>
      </c>
      <c r="BC44494" s="423" t="s">
        <v>7292</v>
      </c>
      <c r="BD44494" s="473" t="s">
        <v>1301</v>
      </c>
    </row>
    <row r="44495" spans="53:56" ht="15" x14ac:dyDescent="0.25">
      <c r="BA44495" s="91" t="s">
        <v>49223</v>
      </c>
      <c r="BB44495" s="91" t="s">
        <v>1083</v>
      </c>
      <c r="BC44495" s="423" t="s">
        <v>7292</v>
      </c>
      <c r="BD44495" s="473" t="s">
        <v>1301</v>
      </c>
    </row>
    <row r="44496" spans="53:56" ht="15" x14ac:dyDescent="0.25">
      <c r="BA44496" s="90" t="s">
        <v>49224</v>
      </c>
      <c r="BB44496" s="90" t="s">
        <v>1083</v>
      </c>
      <c r="BC44496" s="423" t="s">
        <v>7292</v>
      </c>
      <c r="BD44496" s="473" t="s">
        <v>1301</v>
      </c>
    </row>
    <row r="44497" spans="53:56" ht="15" x14ac:dyDescent="0.25">
      <c r="BA44497" s="90" t="s">
        <v>49225</v>
      </c>
      <c r="BB44497" s="90" t="s">
        <v>1083</v>
      </c>
      <c r="BC44497" s="423" t="s">
        <v>7292</v>
      </c>
      <c r="BD44497" s="473" t="s">
        <v>1301</v>
      </c>
    </row>
    <row r="44498" spans="53:56" ht="15" x14ac:dyDescent="0.25">
      <c r="BA44498" s="90" t="s">
        <v>49225</v>
      </c>
      <c r="BB44498" s="90" t="s">
        <v>1083</v>
      </c>
      <c r="BC44498" s="423" t="s">
        <v>7292</v>
      </c>
      <c r="BD44498" s="473" t="s">
        <v>1301</v>
      </c>
    </row>
    <row r="44499" spans="53:56" ht="15" x14ac:dyDescent="0.25">
      <c r="BA44499" s="91" t="s">
        <v>49226</v>
      </c>
      <c r="BB44499" s="91" t="s">
        <v>1083</v>
      </c>
      <c r="BC44499" s="423" t="s">
        <v>7292</v>
      </c>
      <c r="BD44499" s="473" t="s">
        <v>1301</v>
      </c>
    </row>
    <row r="44500" spans="53:56" ht="15" x14ac:dyDescent="0.25">
      <c r="BA44500" s="91" t="s">
        <v>49227</v>
      </c>
      <c r="BB44500" s="91" t="s">
        <v>1083</v>
      </c>
      <c r="BC44500" s="423" t="s">
        <v>7292</v>
      </c>
      <c r="BD44500" s="473" t="s">
        <v>1301</v>
      </c>
    </row>
    <row r="44501" spans="53:56" ht="15" x14ac:dyDescent="0.25">
      <c r="BA44501" s="90" t="s">
        <v>49227</v>
      </c>
      <c r="BB44501" s="90" t="s">
        <v>1083</v>
      </c>
      <c r="BC44501" s="423" t="s">
        <v>7292</v>
      </c>
      <c r="BD44501" s="473" t="s">
        <v>1301</v>
      </c>
    </row>
    <row r="44502" spans="53:56" ht="15" x14ac:dyDescent="0.25">
      <c r="BA44502" s="91" t="s">
        <v>49228</v>
      </c>
      <c r="BB44502" s="91" t="s">
        <v>1083</v>
      </c>
      <c r="BC44502" s="473" t="s">
        <v>7972</v>
      </c>
      <c r="BD44502" s="473" t="s">
        <v>1301</v>
      </c>
    </row>
    <row r="44503" spans="53:56" ht="15" x14ac:dyDescent="0.25">
      <c r="BA44503" s="91" t="s">
        <v>49229</v>
      </c>
      <c r="BB44503" s="91" t="s">
        <v>1083</v>
      </c>
      <c r="BC44503" s="423" t="s">
        <v>7292</v>
      </c>
      <c r="BD44503" s="473" t="s">
        <v>1301</v>
      </c>
    </row>
    <row r="44504" spans="53:56" ht="15" x14ac:dyDescent="0.25">
      <c r="BA44504" s="90" t="s">
        <v>49230</v>
      </c>
      <c r="BB44504" s="90" t="s">
        <v>1083</v>
      </c>
      <c r="BC44504" s="473" t="s">
        <v>7972</v>
      </c>
      <c r="BD44504" s="473" t="s">
        <v>1301</v>
      </c>
    </row>
    <row r="44505" spans="53:56" ht="15" x14ac:dyDescent="0.25">
      <c r="BA44505" s="91" t="s">
        <v>49231</v>
      </c>
      <c r="BB44505" s="91" t="s">
        <v>1083</v>
      </c>
      <c r="BC44505" s="423" t="s">
        <v>7292</v>
      </c>
      <c r="BD44505" s="473" t="s">
        <v>1301</v>
      </c>
    </row>
    <row r="44506" spans="53:56" ht="15" x14ac:dyDescent="0.25">
      <c r="BA44506" s="90" t="s">
        <v>49232</v>
      </c>
      <c r="BB44506" s="90" t="s">
        <v>1083</v>
      </c>
      <c r="BC44506" s="423" t="s">
        <v>7292</v>
      </c>
      <c r="BD44506" s="473" t="s">
        <v>1301</v>
      </c>
    </row>
    <row r="44507" spans="53:56" ht="15" x14ac:dyDescent="0.25">
      <c r="BA44507" s="91" t="s">
        <v>49233</v>
      </c>
      <c r="BB44507" s="91" t="s">
        <v>1083</v>
      </c>
      <c r="BC44507" s="423" t="s">
        <v>7292</v>
      </c>
      <c r="BD44507" s="473" t="s">
        <v>1301</v>
      </c>
    </row>
    <row r="44508" spans="53:56" ht="15" x14ac:dyDescent="0.25">
      <c r="BA44508" s="90" t="s">
        <v>49234</v>
      </c>
      <c r="BB44508" s="90" t="s">
        <v>1083</v>
      </c>
      <c r="BC44508" s="423" t="s">
        <v>7292</v>
      </c>
      <c r="BD44508" s="473" t="s">
        <v>1301</v>
      </c>
    </row>
    <row r="44509" spans="53:56" ht="15" x14ac:dyDescent="0.25">
      <c r="BA44509" s="90" t="s">
        <v>49234</v>
      </c>
      <c r="BB44509" s="90" t="s">
        <v>1083</v>
      </c>
      <c r="BC44509" s="423" t="s">
        <v>7292</v>
      </c>
      <c r="BD44509" s="473" t="s">
        <v>1301</v>
      </c>
    </row>
    <row r="44510" spans="53:56" ht="15" x14ac:dyDescent="0.25">
      <c r="BA44510" s="91" t="s">
        <v>49235</v>
      </c>
      <c r="BB44510" s="91" t="s">
        <v>1083</v>
      </c>
      <c r="BC44510" s="423" t="s">
        <v>7292</v>
      </c>
      <c r="BD44510" s="473" t="s">
        <v>1301</v>
      </c>
    </row>
    <row r="44511" spans="53:56" ht="15" x14ac:dyDescent="0.25">
      <c r="BA44511" s="91" t="s">
        <v>49236</v>
      </c>
      <c r="BB44511" s="91" t="s">
        <v>1083</v>
      </c>
      <c r="BC44511" s="423" t="s">
        <v>7292</v>
      </c>
      <c r="BD44511" s="473" t="s">
        <v>1301</v>
      </c>
    </row>
    <row r="44512" spans="53:56" ht="15" x14ac:dyDescent="0.25">
      <c r="BA44512" s="90" t="s">
        <v>49237</v>
      </c>
      <c r="BB44512" s="90" t="s">
        <v>1083</v>
      </c>
      <c r="BC44512" s="423" t="s">
        <v>7292</v>
      </c>
      <c r="BD44512" s="473" t="s">
        <v>1301</v>
      </c>
    </row>
    <row r="44513" spans="53:56" ht="15" x14ac:dyDescent="0.25">
      <c r="BA44513" s="91" t="s">
        <v>49238</v>
      </c>
      <c r="BB44513" s="91" t="s">
        <v>1083</v>
      </c>
      <c r="BC44513" s="423" t="s">
        <v>7292</v>
      </c>
      <c r="BD44513" s="473" t="s">
        <v>1301</v>
      </c>
    </row>
    <row r="44514" spans="53:56" ht="15" x14ac:dyDescent="0.25">
      <c r="BA44514" s="91" t="s">
        <v>49239</v>
      </c>
      <c r="BB44514" s="91" t="s">
        <v>1083</v>
      </c>
      <c r="BC44514" s="423" t="s">
        <v>7292</v>
      </c>
      <c r="BD44514" s="473" t="s">
        <v>1301</v>
      </c>
    </row>
    <row r="44515" spans="53:56" ht="15" x14ac:dyDescent="0.25">
      <c r="BA44515" s="90" t="s">
        <v>49239</v>
      </c>
      <c r="BB44515" s="90" t="s">
        <v>1083</v>
      </c>
      <c r="BC44515" s="423" t="s">
        <v>7292</v>
      </c>
      <c r="BD44515" s="473" t="s">
        <v>1301</v>
      </c>
    </row>
    <row r="44516" spans="53:56" ht="15" x14ac:dyDescent="0.25">
      <c r="BA44516" s="90" t="s">
        <v>49240</v>
      </c>
      <c r="BB44516" s="90" t="s">
        <v>1083</v>
      </c>
      <c r="BC44516" s="423" t="s">
        <v>7292</v>
      </c>
      <c r="BD44516" s="473" t="s">
        <v>1301</v>
      </c>
    </row>
    <row r="44517" spans="53:56" ht="15" x14ac:dyDescent="0.25">
      <c r="BA44517" s="91" t="s">
        <v>49240</v>
      </c>
      <c r="BB44517" s="91" t="s">
        <v>1083</v>
      </c>
      <c r="BC44517" s="423" t="s">
        <v>7292</v>
      </c>
      <c r="BD44517" s="473" t="s">
        <v>1301</v>
      </c>
    </row>
    <row r="44518" spans="53:56" ht="15" x14ac:dyDescent="0.25">
      <c r="BA44518" s="90" t="s">
        <v>49241</v>
      </c>
      <c r="BB44518" s="90" t="s">
        <v>1083</v>
      </c>
      <c r="BC44518" s="423" t="s">
        <v>7292</v>
      </c>
      <c r="BD44518" s="473" t="s">
        <v>1301</v>
      </c>
    </row>
    <row r="44519" spans="53:56" ht="15" x14ac:dyDescent="0.25">
      <c r="BA44519" s="91" t="s">
        <v>49242</v>
      </c>
      <c r="BB44519" s="91" t="s">
        <v>1083</v>
      </c>
      <c r="BC44519" s="423" t="s">
        <v>7292</v>
      </c>
      <c r="BD44519" s="473" t="s">
        <v>1301</v>
      </c>
    </row>
    <row r="44520" spans="53:56" ht="15" x14ac:dyDescent="0.25">
      <c r="BA44520" s="90" t="s">
        <v>49243</v>
      </c>
      <c r="BB44520" s="90" t="s">
        <v>1083</v>
      </c>
      <c r="BC44520" s="90" t="s">
        <v>49244</v>
      </c>
      <c r="BD44520" s="473" t="s">
        <v>1301</v>
      </c>
    </row>
    <row r="44521" spans="53:56" ht="15" x14ac:dyDescent="0.25">
      <c r="BA44521" s="90" t="s">
        <v>49245</v>
      </c>
      <c r="BB44521" s="90" t="s">
        <v>1083</v>
      </c>
      <c r="BC44521" s="423" t="s">
        <v>7292</v>
      </c>
      <c r="BD44521" s="473" t="s">
        <v>1301</v>
      </c>
    </row>
    <row r="44522" spans="53:56" ht="15" x14ac:dyDescent="0.25">
      <c r="BA44522" s="90" t="s">
        <v>49246</v>
      </c>
      <c r="BB44522" s="90" t="s">
        <v>1083</v>
      </c>
      <c r="BC44522" s="423" t="s">
        <v>7292</v>
      </c>
      <c r="BD44522" s="473" t="s">
        <v>1301</v>
      </c>
    </row>
    <row r="44523" spans="53:56" ht="15" x14ac:dyDescent="0.25">
      <c r="BA44523" s="91" t="s">
        <v>49246</v>
      </c>
      <c r="BB44523" s="91" t="s">
        <v>1083</v>
      </c>
      <c r="BC44523" s="423" t="s">
        <v>7292</v>
      </c>
      <c r="BD44523" s="473" t="s">
        <v>1301</v>
      </c>
    </row>
    <row r="44524" spans="53:56" ht="15" x14ac:dyDescent="0.25">
      <c r="BA44524" s="90" t="s">
        <v>49247</v>
      </c>
      <c r="BB44524" s="90" t="s">
        <v>1083</v>
      </c>
      <c r="BC44524" s="423" t="s">
        <v>7292</v>
      </c>
      <c r="BD44524" s="473" t="s">
        <v>1301</v>
      </c>
    </row>
    <row r="44525" spans="53:56" ht="15" x14ac:dyDescent="0.25">
      <c r="BA44525" s="91" t="s">
        <v>49248</v>
      </c>
      <c r="BB44525" s="91" t="s">
        <v>1083</v>
      </c>
      <c r="BC44525" s="423" t="s">
        <v>7292</v>
      </c>
      <c r="BD44525" s="473" t="s">
        <v>1301</v>
      </c>
    </row>
    <row r="44526" spans="53:56" ht="15" x14ac:dyDescent="0.25">
      <c r="BA44526" s="90" t="s">
        <v>49249</v>
      </c>
      <c r="BB44526" s="90" t="s">
        <v>1083</v>
      </c>
      <c r="BC44526" s="423" t="s">
        <v>7292</v>
      </c>
      <c r="BD44526" s="473" t="s">
        <v>1301</v>
      </c>
    </row>
    <row r="44527" spans="53:56" ht="15" x14ac:dyDescent="0.25">
      <c r="BA44527" s="91" t="s">
        <v>49250</v>
      </c>
      <c r="BB44527" s="91" t="s">
        <v>1083</v>
      </c>
      <c r="BC44527" s="423" t="s">
        <v>7292</v>
      </c>
      <c r="BD44527" s="473" t="s">
        <v>1301</v>
      </c>
    </row>
    <row r="44528" spans="53:56" ht="15" x14ac:dyDescent="0.25">
      <c r="BA44528" s="91" t="s">
        <v>49250</v>
      </c>
      <c r="BB44528" s="91" t="s">
        <v>1083</v>
      </c>
      <c r="BC44528" s="423" t="s">
        <v>7292</v>
      </c>
      <c r="BD44528" s="473" t="s">
        <v>1301</v>
      </c>
    </row>
    <row r="44529" spans="53:56" ht="15" x14ac:dyDescent="0.25">
      <c r="BA44529" s="90" t="s">
        <v>49251</v>
      </c>
      <c r="BB44529" s="90" t="s">
        <v>1083</v>
      </c>
      <c r="BC44529" s="423" t="s">
        <v>7292</v>
      </c>
      <c r="BD44529" s="473" t="s">
        <v>1301</v>
      </c>
    </row>
    <row r="44530" spans="53:56" ht="15" x14ac:dyDescent="0.25">
      <c r="BA44530" s="91" t="s">
        <v>49252</v>
      </c>
      <c r="BB44530" s="91" t="s">
        <v>1083</v>
      </c>
      <c r="BC44530" s="423" t="s">
        <v>7292</v>
      </c>
      <c r="BD44530" s="473" t="s">
        <v>1301</v>
      </c>
    </row>
    <row r="44531" spans="53:56" ht="15" x14ac:dyDescent="0.25">
      <c r="BA44531" s="91" t="s">
        <v>49252</v>
      </c>
      <c r="BB44531" s="91" t="s">
        <v>1083</v>
      </c>
      <c r="BC44531" s="423" t="s">
        <v>7292</v>
      </c>
      <c r="BD44531" s="473" t="s">
        <v>1301</v>
      </c>
    </row>
    <row r="44532" spans="53:56" ht="15" x14ac:dyDescent="0.25">
      <c r="BA44532" s="90" t="s">
        <v>49253</v>
      </c>
      <c r="BB44532" s="90" t="s">
        <v>1083</v>
      </c>
      <c r="BC44532" s="423" t="s">
        <v>7292</v>
      </c>
      <c r="BD44532" s="473" t="s">
        <v>1301</v>
      </c>
    </row>
    <row r="44533" spans="53:56" ht="15" x14ac:dyDescent="0.25">
      <c r="BA44533" s="91" t="s">
        <v>49254</v>
      </c>
      <c r="BB44533" s="91" t="s">
        <v>1083</v>
      </c>
      <c r="BC44533" s="423" t="s">
        <v>7292</v>
      </c>
      <c r="BD44533" s="473" t="s">
        <v>1301</v>
      </c>
    </row>
    <row r="44534" spans="53:56" ht="15" x14ac:dyDescent="0.25">
      <c r="BA44534" s="90" t="s">
        <v>49255</v>
      </c>
      <c r="BB44534" s="90" t="s">
        <v>1083</v>
      </c>
      <c r="BC44534" s="423" t="s">
        <v>7292</v>
      </c>
      <c r="BD44534" s="473" t="s">
        <v>1301</v>
      </c>
    </row>
    <row r="44535" spans="53:56" ht="15" x14ac:dyDescent="0.25">
      <c r="BA44535" s="91" t="s">
        <v>49256</v>
      </c>
      <c r="BB44535" s="91" t="s">
        <v>1083</v>
      </c>
      <c r="BC44535" s="423" t="s">
        <v>7292</v>
      </c>
      <c r="BD44535" s="473" t="s">
        <v>1301</v>
      </c>
    </row>
    <row r="44536" spans="53:56" ht="15" x14ac:dyDescent="0.25">
      <c r="BA44536" s="91" t="s">
        <v>49257</v>
      </c>
      <c r="BB44536" s="91" t="s">
        <v>1083</v>
      </c>
      <c r="BC44536" s="423" t="s">
        <v>7292</v>
      </c>
      <c r="BD44536" s="473" t="s">
        <v>1301</v>
      </c>
    </row>
    <row r="44537" spans="53:56" ht="15" x14ac:dyDescent="0.25">
      <c r="BA44537" s="91" t="s">
        <v>49258</v>
      </c>
      <c r="BB44537" s="91" t="s">
        <v>1083</v>
      </c>
      <c r="BC44537" s="423" t="s">
        <v>7292</v>
      </c>
      <c r="BD44537" s="473" t="s">
        <v>1301</v>
      </c>
    </row>
    <row r="44538" spans="53:56" ht="15" x14ac:dyDescent="0.25">
      <c r="BA44538" s="90" t="s">
        <v>49259</v>
      </c>
      <c r="BB44538" s="90" t="s">
        <v>1083</v>
      </c>
      <c r="BC44538" s="473" t="s">
        <v>7972</v>
      </c>
      <c r="BD44538" s="473" t="s">
        <v>1301</v>
      </c>
    </row>
    <row r="44539" spans="53:56" ht="15" x14ac:dyDescent="0.25">
      <c r="BA44539" s="91" t="s">
        <v>49260</v>
      </c>
      <c r="BB44539" s="91" t="s">
        <v>1083</v>
      </c>
      <c r="BC44539" s="423" t="s">
        <v>7292</v>
      </c>
      <c r="BD44539" s="473" t="s">
        <v>1301</v>
      </c>
    </row>
    <row r="44540" spans="53:56" ht="15" x14ac:dyDescent="0.25">
      <c r="BA44540" s="90" t="s">
        <v>49261</v>
      </c>
      <c r="BB44540" s="90" t="s">
        <v>1083</v>
      </c>
      <c r="BC44540" s="423" t="s">
        <v>7292</v>
      </c>
      <c r="BD44540" s="473" t="s">
        <v>1301</v>
      </c>
    </row>
    <row r="44541" spans="53:56" ht="15" x14ac:dyDescent="0.25">
      <c r="BA44541" s="90" t="s">
        <v>49261</v>
      </c>
      <c r="BB44541" s="90" t="s">
        <v>1083</v>
      </c>
      <c r="BC44541" s="423" t="s">
        <v>7292</v>
      </c>
      <c r="BD44541" s="473" t="s">
        <v>1301</v>
      </c>
    </row>
    <row r="44542" spans="53:56" ht="15" x14ac:dyDescent="0.25">
      <c r="BA44542" s="91" t="s">
        <v>49262</v>
      </c>
      <c r="BB44542" s="91" t="s">
        <v>1083</v>
      </c>
      <c r="BC44542" s="423" t="s">
        <v>7292</v>
      </c>
      <c r="BD44542" s="473" t="s">
        <v>1301</v>
      </c>
    </row>
    <row r="44543" spans="53:56" ht="15" x14ac:dyDescent="0.25">
      <c r="BA44543" s="90" t="s">
        <v>49263</v>
      </c>
      <c r="BB44543" s="90" t="s">
        <v>1083</v>
      </c>
      <c r="BC44543" s="423" t="s">
        <v>7292</v>
      </c>
      <c r="BD44543" s="473" t="s">
        <v>1301</v>
      </c>
    </row>
    <row r="44544" spans="53:56" ht="15" x14ac:dyDescent="0.25">
      <c r="BA44544" s="91" t="s">
        <v>49264</v>
      </c>
      <c r="BB44544" s="91" t="s">
        <v>1083</v>
      </c>
      <c r="BC44544" s="423" t="s">
        <v>7292</v>
      </c>
      <c r="BD44544" s="473" t="s">
        <v>1301</v>
      </c>
    </row>
    <row r="44545" spans="53:56" ht="15" x14ac:dyDescent="0.25">
      <c r="BA44545" s="90" t="s">
        <v>49265</v>
      </c>
      <c r="BB44545" s="90" t="s">
        <v>1083</v>
      </c>
      <c r="BC44545" s="423" t="s">
        <v>7292</v>
      </c>
      <c r="BD44545" s="473" t="s">
        <v>1301</v>
      </c>
    </row>
    <row r="44546" spans="53:56" ht="15" x14ac:dyDescent="0.25">
      <c r="BA44546" s="90" t="s">
        <v>49266</v>
      </c>
      <c r="BB44546" s="90" t="s">
        <v>1083</v>
      </c>
      <c r="BC44546" s="423" t="s">
        <v>7292</v>
      </c>
      <c r="BD44546" s="473" t="s">
        <v>1301</v>
      </c>
    </row>
    <row r="44547" spans="53:56" ht="15" x14ac:dyDescent="0.25">
      <c r="BA44547" s="91" t="s">
        <v>49266</v>
      </c>
      <c r="BB44547" s="91" t="s">
        <v>1083</v>
      </c>
      <c r="BC44547" s="423" t="s">
        <v>7292</v>
      </c>
      <c r="BD44547" s="473" t="s">
        <v>1301</v>
      </c>
    </row>
    <row r="44548" spans="53:56" ht="15" x14ac:dyDescent="0.25">
      <c r="BA44548" s="90" t="s">
        <v>49267</v>
      </c>
      <c r="BB44548" s="90" t="s">
        <v>1083</v>
      </c>
      <c r="BC44548" s="423" t="s">
        <v>7292</v>
      </c>
      <c r="BD44548" s="473" t="s">
        <v>1301</v>
      </c>
    </row>
    <row r="44549" spans="53:56" ht="15" x14ac:dyDescent="0.25">
      <c r="BA44549" s="90" t="s">
        <v>49267</v>
      </c>
      <c r="BB44549" s="90" t="s">
        <v>1083</v>
      </c>
      <c r="BC44549" s="423" t="s">
        <v>7292</v>
      </c>
      <c r="BD44549" s="473" t="s">
        <v>1301</v>
      </c>
    </row>
    <row r="44550" spans="53:56" ht="15" x14ac:dyDescent="0.25">
      <c r="BA44550" s="90" t="s">
        <v>49268</v>
      </c>
      <c r="BB44550" s="90" t="s">
        <v>1083</v>
      </c>
      <c r="BC44550" s="423" t="s">
        <v>7292</v>
      </c>
      <c r="BD44550" s="473" t="s">
        <v>1301</v>
      </c>
    </row>
    <row r="44551" spans="53:56" ht="15" x14ac:dyDescent="0.25">
      <c r="BA44551" s="91" t="s">
        <v>49269</v>
      </c>
      <c r="BB44551" s="91" t="s">
        <v>1083</v>
      </c>
      <c r="BC44551" s="423" t="s">
        <v>7292</v>
      </c>
      <c r="BD44551" s="473" t="s">
        <v>1301</v>
      </c>
    </row>
    <row r="44552" spans="53:56" ht="15" x14ac:dyDescent="0.25">
      <c r="BA44552" s="90" t="s">
        <v>49270</v>
      </c>
      <c r="BB44552" s="90" t="s">
        <v>1083</v>
      </c>
      <c r="BC44552" s="423" t="s">
        <v>7292</v>
      </c>
      <c r="BD44552" s="473" t="s">
        <v>1301</v>
      </c>
    </row>
    <row r="44553" spans="53:56" ht="15" x14ac:dyDescent="0.25">
      <c r="BA44553" s="90" t="s">
        <v>49271</v>
      </c>
      <c r="BB44553" s="90" t="s">
        <v>1083</v>
      </c>
      <c r="BC44553" s="423" t="s">
        <v>7292</v>
      </c>
      <c r="BD44553" s="473" t="s">
        <v>1301</v>
      </c>
    </row>
    <row r="44554" spans="53:56" ht="15" x14ac:dyDescent="0.25">
      <c r="BA44554" s="91" t="s">
        <v>49271</v>
      </c>
      <c r="BB44554" s="91" t="s">
        <v>1083</v>
      </c>
      <c r="BC44554" s="423" t="s">
        <v>7292</v>
      </c>
      <c r="BD44554" s="473" t="s">
        <v>1301</v>
      </c>
    </row>
    <row r="44555" spans="53:56" ht="15" x14ac:dyDescent="0.25">
      <c r="BA44555" s="90" t="s">
        <v>49272</v>
      </c>
      <c r="BB44555" s="90" t="s">
        <v>1083</v>
      </c>
      <c r="BC44555" s="423" t="s">
        <v>7292</v>
      </c>
      <c r="BD44555" s="473" t="s">
        <v>1301</v>
      </c>
    </row>
    <row r="44556" spans="53:56" ht="15" x14ac:dyDescent="0.25">
      <c r="BA44556" s="91" t="s">
        <v>49273</v>
      </c>
      <c r="BB44556" s="91" t="s">
        <v>1083</v>
      </c>
      <c r="BC44556" s="91" t="s">
        <v>49244</v>
      </c>
      <c r="BD44556" s="473" t="s">
        <v>1301</v>
      </c>
    </row>
    <row r="44557" spans="53:56" ht="15" x14ac:dyDescent="0.25">
      <c r="BA44557" s="90" t="s">
        <v>49274</v>
      </c>
      <c r="BB44557" s="90" t="s">
        <v>1083</v>
      </c>
      <c r="BC44557" s="423" t="s">
        <v>7292</v>
      </c>
      <c r="BD44557" s="473" t="s">
        <v>1301</v>
      </c>
    </row>
    <row r="44558" spans="53:56" ht="15" x14ac:dyDescent="0.25">
      <c r="BA44558" s="91" t="s">
        <v>49275</v>
      </c>
      <c r="BB44558" s="91" t="s">
        <v>1083</v>
      </c>
      <c r="BC44558" s="423" t="s">
        <v>7292</v>
      </c>
      <c r="BD44558" s="473" t="s">
        <v>1301</v>
      </c>
    </row>
    <row r="44559" spans="53:56" ht="15" x14ac:dyDescent="0.25">
      <c r="BA44559" s="90" t="s">
        <v>49276</v>
      </c>
      <c r="BB44559" s="90" t="s">
        <v>1083</v>
      </c>
      <c r="BC44559" s="423" t="s">
        <v>7292</v>
      </c>
      <c r="BD44559" s="473" t="s">
        <v>1301</v>
      </c>
    </row>
    <row r="44560" spans="53:56" ht="15" x14ac:dyDescent="0.25">
      <c r="BA44560" s="90" t="s">
        <v>49277</v>
      </c>
      <c r="BB44560" s="90" t="s">
        <v>1083</v>
      </c>
      <c r="BC44560" s="423" t="s">
        <v>7292</v>
      </c>
      <c r="BD44560" s="473" t="s">
        <v>1301</v>
      </c>
    </row>
    <row r="44561" spans="53:56" ht="15" x14ac:dyDescent="0.25">
      <c r="BA44561" s="91" t="s">
        <v>49278</v>
      </c>
      <c r="BB44561" s="91" t="s">
        <v>1083</v>
      </c>
      <c r="BC44561" s="423" t="s">
        <v>7292</v>
      </c>
      <c r="BD44561" s="473" t="s">
        <v>1301</v>
      </c>
    </row>
    <row r="44562" spans="53:56" ht="15" x14ac:dyDescent="0.25">
      <c r="BA44562" s="91" t="s">
        <v>49279</v>
      </c>
      <c r="BB44562" s="91" t="s">
        <v>1083</v>
      </c>
      <c r="BC44562" s="423" t="s">
        <v>7292</v>
      </c>
      <c r="BD44562" s="473" t="s">
        <v>1301</v>
      </c>
    </row>
    <row r="44563" spans="53:56" ht="15" x14ac:dyDescent="0.25">
      <c r="BA44563" s="90" t="s">
        <v>49280</v>
      </c>
      <c r="BB44563" s="90" t="s">
        <v>1083</v>
      </c>
      <c r="BC44563" s="423" t="s">
        <v>7292</v>
      </c>
      <c r="BD44563" s="473" t="s">
        <v>1301</v>
      </c>
    </row>
    <row r="44564" spans="53:56" ht="15" x14ac:dyDescent="0.25">
      <c r="BA44564" s="91" t="s">
        <v>49281</v>
      </c>
      <c r="BB44564" s="91" t="s">
        <v>1083</v>
      </c>
      <c r="BC44564" s="423" t="s">
        <v>7292</v>
      </c>
      <c r="BD44564" s="473" t="s">
        <v>1301</v>
      </c>
    </row>
    <row r="44565" spans="53:56" ht="15" x14ac:dyDescent="0.25">
      <c r="BA44565" s="90" t="s">
        <v>49282</v>
      </c>
      <c r="BB44565" s="90" t="s">
        <v>1083</v>
      </c>
      <c r="BC44565" s="423" t="s">
        <v>7292</v>
      </c>
      <c r="BD44565" s="473" t="s">
        <v>1301</v>
      </c>
    </row>
    <row r="44566" spans="53:56" ht="15" x14ac:dyDescent="0.25">
      <c r="BA44566" s="91" t="s">
        <v>49283</v>
      </c>
      <c r="BB44566" s="91" t="s">
        <v>1083</v>
      </c>
      <c r="BC44566" s="423" t="s">
        <v>7292</v>
      </c>
      <c r="BD44566" s="473" t="s">
        <v>1301</v>
      </c>
    </row>
    <row r="44567" spans="53:56" ht="15" x14ac:dyDescent="0.25">
      <c r="BA44567" s="90" t="s">
        <v>49284</v>
      </c>
      <c r="BB44567" s="90" t="s">
        <v>1083</v>
      </c>
      <c r="BC44567" s="423" t="s">
        <v>7292</v>
      </c>
      <c r="BD44567" s="473" t="s">
        <v>1301</v>
      </c>
    </row>
    <row r="44568" spans="53:56" ht="15" x14ac:dyDescent="0.25">
      <c r="BA44568" s="91" t="s">
        <v>49285</v>
      </c>
      <c r="BB44568" s="91" t="s">
        <v>1083</v>
      </c>
      <c r="BC44568" s="423" t="s">
        <v>7292</v>
      </c>
      <c r="BD44568" s="473" t="s">
        <v>1301</v>
      </c>
    </row>
    <row r="44569" spans="53:56" ht="15" x14ac:dyDescent="0.25">
      <c r="BA44569" s="91" t="s">
        <v>49286</v>
      </c>
      <c r="BB44569" s="91" t="s">
        <v>1083</v>
      </c>
      <c r="BC44569" s="423" t="s">
        <v>7292</v>
      </c>
      <c r="BD44569" s="473" t="s">
        <v>1301</v>
      </c>
    </row>
    <row r="44570" spans="53:56" ht="15" x14ac:dyDescent="0.25">
      <c r="BA44570" s="90" t="s">
        <v>49287</v>
      </c>
      <c r="BB44570" s="90" t="s">
        <v>1083</v>
      </c>
      <c r="BC44570" s="423" t="s">
        <v>7292</v>
      </c>
      <c r="BD44570" s="473" t="s">
        <v>1301</v>
      </c>
    </row>
    <row r="44571" spans="53:56" ht="15" x14ac:dyDescent="0.25">
      <c r="BA44571" s="90" t="s">
        <v>49288</v>
      </c>
      <c r="BB44571" s="90" t="s">
        <v>1083</v>
      </c>
      <c r="BC44571" s="423" t="s">
        <v>7292</v>
      </c>
      <c r="BD44571" s="473" t="s">
        <v>1301</v>
      </c>
    </row>
    <row r="44572" spans="53:56" ht="15" x14ac:dyDescent="0.25">
      <c r="BA44572" s="90" t="s">
        <v>49289</v>
      </c>
      <c r="BB44572" s="90" t="s">
        <v>1083</v>
      </c>
      <c r="BC44572" s="423" t="s">
        <v>7292</v>
      </c>
      <c r="BD44572" s="473" t="s">
        <v>1301</v>
      </c>
    </row>
    <row r="44573" spans="53:56" ht="15" x14ac:dyDescent="0.25">
      <c r="BA44573" s="90" t="s">
        <v>49290</v>
      </c>
      <c r="BB44573" s="90" t="s">
        <v>1083</v>
      </c>
      <c r="BC44573" s="423" t="s">
        <v>7292</v>
      </c>
      <c r="BD44573" s="473" t="s">
        <v>1301</v>
      </c>
    </row>
    <row r="44574" spans="53:56" ht="15" x14ac:dyDescent="0.25">
      <c r="BA44574" s="91" t="s">
        <v>49291</v>
      </c>
      <c r="BB44574" s="91" t="s">
        <v>1083</v>
      </c>
      <c r="BC44574" s="423" t="s">
        <v>7292</v>
      </c>
      <c r="BD44574" s="473" t="s">
        <v>1301</v>
      </c>
    </row>
    <row r="44575" spans="53:56" ht="15" x14ac:dyDescent="0.25">
      <c r="BA44575" s="90" t="s">
        <v>49292</v>
      </c>
      <c r="BB44575" s="90" t="s">
        <v>1083</v>
      </c>
      <c r="BC44575" s="423" t="s">
        <v>7292</v>
      </c>
      <c r="BD44575" s="473" t="s">
        <v>1301</v>
      </c>
    </row>
    <row r="44576" spans="53:56" ht="15" x14ac:dyDescent="0.25">
      <c r="BA44576" s="90" t="s">
        <v>49293</v>
      </c>
      <c r="BB44576" s="90" t="s">
        <v>1083</v>
      </c>
      <c r="BC44576" s="423" t="s">
        <v>7292</v>
      </c>
      <c r="BD44576" s="473" t="s">
        <v>1301</v>
      </c>
    </row>
    <row r="44577" spans="53:56" ht="15" x14ac:dyDescent="0.25">
      <c r="BA44577" s="91" t="s">
        <v>49293</v>
      </c>
      <c r="BB44577" s="91" t="s">
        <v>1083</v>
      </c>
      <c r="BC44577" s="423" t="s">
        <v>7292</v>
      </c>
      <c r="BD44577" s="473" t="s">
        <v>1301</v>
      </c>
    </row>
    <row r="44578" spans="53:56" ht="15" x14ac:dyDescent="0.25">
      <c r="BA44578" s="91" t="s">
        <v>49294</v>
      </c>
      <c r="BB44578" s="91" t="s">
        <v>1083</v>
      </c>
      <c r="BC44578" s="423" t="s">
        <v>7292</v>
      </c>
      <c r="BD44578" s="473" t="s">
        <v>1301</v>
      </c>
    </row>
    <row r="44579" spans="53:56" ht="15" x14ac:dyDescent="0.25">
      <c r="BA44579" s="90" t="s">
        <v>49295</v>
      </c>
      <c r="BB44579" s="90" t="s">
        <v>1083</v>
      </c>
      <c r="BC44579" s="423" t="s">
        <v>7292</v>
      </c>
      <c r="BD44579" s="473" t="s">
        <v>1301</v>
      </c>
    </row>
    <row r="44580" spans="53:56" ht="15" x14ac:dyDescent="0.25">
      <c r="BA44580" s="91" t="s">
        <v>49296</v>
      </c>
      <c r="BB44580" s="91" t="s">
        <v>1083</v>
      </c>
      <c r="BC44580" s="423" t="s">
        <v>7292</v>
      </c>
      <c r="BD44580" s="473" t="s">
        <v>1301</v>
      </c>
    </row>
    <row r="44581" spans="53:56" ht="15" x14ac:dyDescent="0.25">
      <c r="BA44581" s="91" t="s">
        <v>49297</v>
      </c>
      <c r="BB44581" s="91" t="s">
        <v>1083</v>
      </c>
      <c r="BC44581" s="423" t="s">
        <v>7292</v>
      </c>
      <c r="BD44581" s="473" t="s">
        <v>1301</v>
      </c>
    </row>
    <row r="44582" spans="53:56" ht="15" x14ac:dyDescent="0.25">
      <c r="BA44582" s="90" t="s">
        <v>49298</v>
      </c>
      <c r="BB44582" s="90" t="s">
        <v>1083</v>
      </c>
      <c r="BC44582" s="423" t="s">
        <v>7292</v>
      </c>
      <c r="BD44582" s="473" t="s">
        <v>1301</v>
      </c>
    </row>
    <row r="44583" spans="53:56" ht="15" x14ac:dyDescent="0.25">
      <c r="BA44583" s="90" t="s">
        <v>49299</v>
      </c>
      <c r="BB44583" s="90" t="s">
        <v>1083</v>
      </c>
      <c r="BC44583" s="423" t="s">
        <v>7292</v>
      </c>
      <c r="BD44583" s="473" t="s">
        <v>1301</v>
      </c>
    </row>
    <row r="44584" spans="53:56" ht="15" x14ac:dyDescent="0.25">
      <c r="BA44584" s="90" t="s">
        <v>49300</v>
      </c>
      <c r="BB44584" s="90" t="s">
        <v>1083</v>
      </c>
      <c r="BC44584" s="423" t="s">
        <v>7292</v>
      </c>
      <c r="BD44584" s="473" t="s">
        <v>1301</v>
      </c>
    </row>
    <row r="44585" spans="53:56" ht="15" x14ac:dyDescent="0.25">
      <c r="BA44585" s="91" t="s">
        <v>49301</v>
      </c>
      <c r="BB44585" s="91" t="s">
        <v>1083</v>
      </c>
      <c r="BC44585" s="423" t="s">
        <v>7292</v>
      </c>
      <c r="BD44585" s="473" t="s">
        <v>1301</v>
      </c>
    </row>
    <row r="44586" spans="53:56" ht="15" x14ac:dyDescent="0.25">
      <c r="BA44586" s="91" t="s">
        <v>49302</v>
      </c>
      <c r="BB44586" s="91" t="s">
        <v>1083</v>
      </c>
      <c r="BC44586" s="423" t="s">
        <v>7292</v>
      </c>
      <c r="BD44586" s="473" t="s">
        <v>1301</v>
      </c>
    </row>
    <row r="44587" spans="53:56" ht="15" x14ac:dyDescent="0.25">
      <c r="BA44587" s="91" t="s">
        <v>49303</v>
      </c>
      <c r="BB44587" s="91" t="s">
        <v>1083</v>
      </c>
      <c r="BC44587" s="423" t="s">
        <v>7292</v>
      </c>
      <c r="BD44587" s="473" t="s">
        <v>1301</v>
      </c>
    </row>
    <row r="44588" spans="53:56" ht="15" x14ac:dyDescent="0.25">
      <c r="BA44588" s="90" t="s">
        <v>49303</v>
      </c>
      <c r="BB44588" s="90" t="s">
        <v>1083</v>
      </c>
      <c r="BC44588" s="423" t="s">
        <v>7292</v>
      </c>
      <c r="BD44588" s="473" t="s">
        <v>1301</v>
      </c>
    </row>
    <row r="44589" spans="53:56" ht="15" x14ac:dyDescent="0.25">
      <c r="BA44589" s="91" t="s">
        <v>49304</v>
      </c>
      <c r="BB44589" s="91" t="s">
        <v>1083</v>
      </c>
      <c r="BC44589" s="423" t="s">
        <v>7292</v>
      </c>
      <c r="BD44589" s="473" t="s">
        <v>1301</v>
      </c>
    </row>
    <row r="44590" spans="53:56" ht="15" x14ac:dyDescent="0.25">
      <c r="BA44590" s="91" t="s">
        <v>49305</v>
      </c>
      <c r="BB44590" s="91" t="s">
        <v>1083</v>
      </c>
      <c r="BC44590" s="423" t="s">
        <v>7292</v>
      </c>
      <c r="BD44590" s="473" t="s">
        <v>1301</v>
      </c>
    </row>
    <row r="44591" spans="53:56" ht="15" x14ac:dyDescent="0.25">
      <c r="BA44591" s="90" t="s">
        <v>49306</v>
      </c>
      <c r="BB44591" s="90" t="s">
        <v>1083</v>
      </c>
      <c r="BC44591" s="423" t="s">
        <v>7292</v>
      </c>
      <c r="BD44591" s="473" t="s">
        <v>1301</v>
      </c>
    </row>
    <row r="44592" spans="53:56" ht="15" x14ac:dyDescent="0.25">
      <c r="BA44592" s="91" t="s">
        <v>49307</v>
      </c>
      <c r="BB44592" s="91" t="s">
        <v>1083</v>
      </c>
      <c r="BC44592" s="423" t="s">
        <v>7292</v>
      </c>
      <c r="BD44592" s="473" t="s">
        <v>1301</v>
      </c>
    </row>
    <row r="44593" spans="53:56" ht="15" x14ac:dyDescent="0.25">
      <c r="BA44593" s="90" t="s">
        <v>49308</v>
      </c>
      <c r="BB44593" s="90" t="s">
        <v>1083</v>
      </c>
      <c r="BC44593" s="423" t="s">
        <v>7292</v>
      </c>
      <c r="BD44593" s="473" t="s">
        <v>1301</v>
      </c>
    </row>
    <row r="44594" spans="53:56" ht="15" x14ac:dyDescent="0.25">
      <c r="BA44594" s="90" t="s">
        <v>49309</v>
      </c>
      <c r="BB44594" s="90" t="s">
        <v>1083</v>
      </c>
      <c r="BC44594" s="423" t="s">
        <v>7292</v>
      </c>
      <c r="BD44594" s="473" t="s">
        <v>1301</v>
      </c>
    </row>
    <row r="44595" spans="53:56" ht="15" x14ac:dyDescent="0.25">
      <c r="BA44595" s="91" t="s">
        <v>49310</v>
      </c>
      <c r="BB44595" s="91" t="s">
        <v>1083</v>
      </c>
      <c r="BC44595" s="423" t="s">
        <v>7292</v>
      </c>
      <c r="BD44595" s="473" t="s">
        <v>1301</v>
      </c>
    </row>
    <row r="44596" spans="53:56" ht="15" x14ac:dyDescent="0.25">
      <c r="BA44596" s="90" t="s">
        <v>49311</v>
      </c>
      <c r="BB44596" s="90" t="s">
        <v>1083</v>
      </c>
      <c r="BC44596" s="423" t="s">
        <v>7292</v>
      </c>
      <c r="BD44596" s="473" t="s">
        <v>1301</v>
      </c>
    </row>
    <row r="44597" spans="53:56" ht="15" x14ac:dyDescent="0.25">
      <c r="BA44597" s="91" t="s">
        <v>49312</v>
      </c>
      <c r="BB44597" s="91" t="s">
        <v>1083</v>
      </c>
      <c r="BC44597" s="423" t="s">
        <v>7292</v>
      </c>
      <c r="BD44597" s="473" t="s">
        <v>1301</v>
      </c>
    </row>
    <row r="44598" spans="53:56" ht="15" x14ac:dyDescent="0.25">
      <c r="BA44598" s="90" t="s">
        <v>49313</v>
      </c>
      <c r="BB44598" s="90" t="s">
        <v>1083</v>
      </c>
      <c r="BC44598" s="423" t="s">
        <v>7292</v>
      </c>
      <c r="BD44598" s="473" t="s">
        <v>1301</v>
      </c>
    </row>
    <row r="44599" spans="53:56" ht="15" x14ac:dyDescent="0.25">
      <c r="BA44599" s="91" t="s">
        <v>49314</v>
      </c>
      <c r="BB44599" s="91" t="s">
        <v>1083</v>
      </c>
      <c r="BC44599" s="423" t="s">
        <v>7292</v>
      </c>
      <c r="BD44599" s="473" t="s">
        <v>1301</v>
      </c>
    </row>
    <row r="44600" spans="53:56" ht="15" x14ac:dyDescent="0.25">
      <c r="BA44600" s="90" t="s">
        <v>49315</v>
      </c>
      <c r="BB44600" s="90" t="s">
        <v>1083</v>
      </c>
      <c r="BC44600" s="423" t="s">
        <v>7292</v>
      </c>
      <c r="BD44600" s="473" t="s">
        <v>1301</v>
      </c>
    </row>
    <row r="44601" spans="53:56" ht="15" x14ac:dyDescent="0.25">
      <c r="BA44601" s="91" t="s">
        <v>49316</v>
      </c>
      <c r="BB44601" s="91" t="s">
        <v>1083</v>
      </c>
      <c r="BC44601" s="423" t="s">
        <v>7292</v>
      </c>
      <c r="BD44601" s="473" t="s">
        <v>1301</v>
      </c>
    </row>
    <row r="44602" spans="53:56" ht="15" x14ac:dyDescent="0.25">
      <c r="BA44602" s="90" t="s">
        <v>49317</v>
      </c>
      <c r="BB44602" s="90" t="s">
        <v>1083</v>
      </c>
      <c r="BC44602" s="423" t="s">
        <v>7292</v>
      </c>
      <c r="BD44602" s="473" t="s">
        <v>1301</v>
      </c>
    </row>
    <row r="44603" spans="53:56" ht="15" x14ac:dyDescent="0.25">
      <c r="BA44603" s="91" t="s">
        <v>49318</v>
      </c>
      <c r="BB44603" s="91" t="s">
        <v>1083</v>
      </c>
      <c r="BC44603" s="423" t="s">
        <v>7292</v>
      </c>
      <c r="BD44603" s="473" t="s">
        <v>1301</v>
      </c>
    </row>
    <row r="44604" spans="53:56" ht="15" x14ac:dyDescent="0.25">
      <c r="BA44604" s="90" t="s">
        <v>49319</v>
      </c>
      <c r="BB44604" s="90" t="s">
        <v>1083</v>
      </c>
      <c r="BC44604" s="423" t="s">
        <v>7292</v>
      </c>
      <c r="BD44604" s="473" t="s">
        <v>1301</v>
      </c>
    </row>
    <row r="44605" spans="53:56" ht="15" x14ac:dyDescent="0.25">
      <c r="BA44605" s="91" t="s">
        <v>49319</v>
      </c>
      <c r="BB44605" s="91" t="s">
        <v>1083</v>
      </c>
      <c r="BC44605" s="423" t="s">
        <v>7292</v>
      </c>
      <c r="BD44605" s="473" t="s">
        <v>1301</v>
      </c>
    </row>
    <row r="44606" spans="53:56" ht="15" x14ac:dyDescent="0.25">
      <c r="BA44606" s="90" t="s">
        <v>49320</v>
      </c>
      <c r="BB44606" s="90" t="s">
        <v>1083</v>
      </c>
      <c r="BC44606" s="423" t="s">
        <v>7292</v>
      </c>
      <c r="BD44606" s="473" t="s">
        <v>1301</v>
      </c>
    </row>
    <row r="44607" spans="53:56" ht="15" x14ac:dyDescent="0.25">
      <c r="BA44607" s="90" t="s">
        <v>49321</v>
      </c>
      <c r="BB44607" s="90" t="s">
        <v>1083</v>
      </c>
      <c r="BC44607" s="423" t="s">
        <v>7292</v>
      </c>
      <c r="BD44607" s="473" t="s">
        <v>1301</v>
      </c>
    </row>
    <row r="44608" spans="53:56" ht="15" x14ac:dyDescent="0.25">
      <c r="BA44608" s="91" t="s">
        <v>49322</v>
      </c>
      <c r="BB44608" s="91" t="s">
        <v>1083</v>
      </c>
      <c r="BC44608" s="423" t="s">
        <v>7292</v>
      </c>
      <c r="BD44608" s="473" t="s">
        <v>1301</v>
      </c>
    </row>
    <row r="44609" spans="53:56" ht="15" x14ac:dyDescent="0.25">
      <c r="BA44609" s="90" t="s">
        <v>49323</v>
      </c>
      <c r="BB44609" s="90" t="s">
        <v>1083</v>
      </c>
      <c r="BC44609" s="423" t="s">
        <v>7292</v>
      </c>
      <c r="BD44609" s="473" t="s">
        <v>1301</v>
      </c>
    </row>
    <row r="44610" spans="53:56" ht="15" x14ac:dyDescent="0.25">
      <c r="BA44610" s="91" t="s">
        <v>49324</v>
      </c>
      <c r="BB44610" s="91" t="s">
        <v>1083</v>
      </c>
      <c r="BC44610" s="423" t="s">
        <v>7292</v>
      </c>
      <c r="BD44610" s="473" t="s">
        <v>1301</v>
      </c>
    </row>
    <row r="44611" spans="53:56" ht="15" x14ac:dyDescent="0.25">
      <c r="BA44611" s="91" t="s">
        <v>49324</v>
      </c>
      <c r="BB44611" s="91" t="s">
        <v>1083</v>
      </c>
      <c r="BC44611" s="423" t="s">
        <v>7292</v>
      </c>
      <c r="BD44611" s="473" t="s">
        <v>1301</v>
      </c>
    </row>
    <row r="44612" spans="53:56" ht="15" x14ac:dyDescent="0.25">
      <c r="BA44612" s="90" t="s">
        <v>49325</v>
      </c>
      <c r="BB44612" s="90" t="s">
        <v>1083</v>
      </c>
      <c r="BC44612" s="423" t="s">
        <v>7292</v>
      </c>
      <c r="BD44612" s="473" t="s">
        <v>1301</v>
      </c>
    </row>
    <row r="44613" spans="53:56" ht="15" x14ac:dyDescent="0.25">
      <c r="BA44613" s="91" t="s">
        <v>49326</v>
      </c>
      <c r="BB44613" s="91" t="s">
        <v>1083</v>
      </c>
      <c r="BC44613" s="423" t="s">
        <v>7292</v>
      </c>
      <c r="BD44613" s="473" t="s">
        <v>1301</v>
      </c>
    </row>
    <row r="44614" spans="53:56" ht="15" x14ac:dyDescent="0.25">
      <c r="BA44614" s="91" t="s">
        <v>49327</v>
      </c>
      <c r="BB44614" s="91" t="s">
        <v>1083</v>
      </c>
      <c r="BC44614" s="423" t="s">
        <v>7292</v>
      </c>
      <c r="BD44614" s="473" t="s">
        <v>1301</v>
      </c>
    </row>
    <row r="44615" spans="53:56" ht="15" x14ac:dyDescent="0.25">
      <c r="BA44615" s="90" t="s">
        <v>49328</v>
      </c>
      <c r="BB44615" s="90" t="s">
        <v>1083</v>
      </c>
      <c r="BC44615" s="423" t="s">
        <v>7292</v>
      </c>
      <c r="BD44615" s="473" t="s">
        <v>1301</v>
      </c>
    </row>
    <row r="44616" spans="53:56" ht="15" x14ac:dyDescent="0.25">
      <c r="BA44616" s="91" t="s">
        <v>49329</v>
      </c>
      <c r="BB44616" s="91" t="s">
        <v>1083</v>
      </c>
      <c r="BC44616" s="423" t="s">
        <v>7292</v>
      </c>
      <c r="BD44616" s="473" t="s">
        <v>1301</v>
      </c>
    </row>
    <row r="44617" spans="53:56" ht="15" x14ac:dyDescent="0.25">
      <c r="BA44617" s="90" t="s">
        <v>49330</v>
      </c>
      <c r="BB44617" s="90" t="s">
        <v>1083</v>
      </c>
      <c r="BC44617" s="423" t="s">
        <v>7292</v>
      </c>
      <c r="BD44617" s="473" t="s">
        <v>1301</v>
      </c>
    </row>
    <row r="44618" spans="53:56" ht="15" x14ac:dyDescent="0.25">
      <c r="BA44618" s="91" t="s">
        <v>49331</v>
      </c>
      <c r="BB44618" s="91" t="s">
        <v>1083</v>
      </c>
      <c r="BC44618" s="473" t="s">
        <v>7972</v>
      </c>
      <c r="BD44618" s="473" t="s">
        <v>1301</v>
      </c>
    </row>
    <row r="44619" spans="53:56" ht="15" x14ac:dyDescent="0.25">
      <c r="BA44619" s="90" t="s">
        <v>49332</v>
      </c>
      <c r="BB44619" s="90" t="s">
        <v>1083</v>
      </c>
      <c r="BC44619" s="473" t="s">
        <v>7972</v>
      </c>
      <c r="BD44619" s="473" t="s">
        <v>1301</v>
      </c>
    </row>
    <row r="44620" spans="53:56" ht="15" x14ac:dyDescent="0.25">
      <c r="BA44620" s="91" t="s">
        <v>49332</v>
      </c>
      <c r="BB44620" s="91" t="s">
        <v>1083</v>
      </c>
      <c r="BC44620" s="473" t="s">
        <v>7972</v>
      </c>
      <c r="BD44620" s="473" t="s">
        <v>1301</v>
      </c>
    </row>
    <row r="44621" spans="53:56" ht="15" x14ac:dyDescent="0.25">
      <c r="BA44621" s="90" t="s">
        <v>49333</v>
      </c>
      <c r="BB44621" s="90" t="s">
        <v>1083</v>
      </c>
      <c r="BC44621" s="473" t="s">
        <v>7972</v>
      </c>
      <c r="BD44621" s="473" t="s">
        <v>1301</v>
      </c>
    </row>
    <row r="44622" spans="53:56" ht="15" x14ac:dyDescent="0.25">
      <c r="BA44622" s="91" t="s">
        <v>49333</v>
      </c>
      <c r="BB44622" s="91" t="s">
        <v>1083</v>
      </c>
      <c r="BC44622" s="473" t="s">
        <v>7972</v>
      </c>
      <c r="BD44622" s="473" t="s">
        <v>1301</v>
      </c>
    </row>
    <row r="44623" spans="53:56" ht="15" x14ac:dyDescent="0.25">
      <c r="BA44623" s="91" t="s">
        <v>49334</v>
      </c>
      <c r="BB44623" s="91" t="s">
        <v>1083</v>
      </c>
      <c r="BC44623" s="473" t="s">
        <v>7972</v>
      </c>
      <c r="BD44623" s="473" t="s">
        <v>1301</v>
      </c>
    </row>
    <row r="44624" spans="53:56" ht="15" x14ac:dyDescent="0.25">
      <c r="BA44624" s="90" t="s">
        <v>49335</v>
      </c>
      <c r="BB44624" s="90" t="s">
        <v>1083</v>
      </c>
      <c r="BC44624" s="473" t="s">
        <v>7972</v>
      </c>
      <c r="BD44624" s="473" t="s">
        <v>1301</v>
      </c>
    </row>
    <row r="44625" spans="53:56" ht="15" x14ac:dyDescent="0.25">
      <c r="BA44625" s="91" t="s">
        <v>49336</v>
      </c>
      <c r="BB44625" s="91" t="s">
        <v>1083</v>
      </c>
      <c r="BC44625" s="473" t="s">
        <v>7972</v>
      </c>
      <c r="BD44625" s="473" t="s">
        <v>1301</v>
      </c>
    </row>
    <row r="44626" spans="53:56" ht="15" x14ac:dyDescent="0.25">
      <c r="BA44626" s="90" t="s">
        <v>49337</v>
      </c>
      <c r="BB44626" s="90" t="s">
        <v>1083</v>
      </c>
      <c r="BC44626" s="473" t="s">
        <v>7972</v>
      </c>
      <c r="BD44626" s="473" t="s">
        <v>1301</v>
      </c>
    </row>
    <row r="44627" spans="53:56" ht="15" x14ac:dyDescent="0.25">
      <c r="BA44627" s="91" t="s">
        <v>49338</v>
      </c>
      <c r="BB44627" s="91" t="s">
        <v>1083</v>
      </c>
      <c r="BC44627" s="473" t="s">
        <v>7972</v>
      </c>
      <c r="BD44627" s="473" t="s">
        <v>1301</v>
      </c>
    </row>
    <row r="44628" spans="53:56" ht="15" x14ac:dyDescent="0.25">
      <c r="BA44628" s="90" t="s">
        <v>49339</v>
      </c>
      <c r="BB44628" s="90" t="s">
        <v>1083</v>
      </c>
      <c r="BC44628" s="473" t="s">
        <v>7972</v>
      </c>
      <c r="BD44628" s="473" t="s">
        <v>1301</v>
      </c>
    </row>
    <row r="44629" spans="53:56" ht="15" x14ac:dyDescent="0.25">
      <c r="BA44629" s="90" t="s">
        <v>49340</v>
      </c>
      <c r="BB44629" s="90" t="s">
        <v>1083</v>
      </c>
      <c r="BC44629" s="90" t="s">
        <v>49341</v>
      </c>
      <c r="BD44629" s="473" t="s">
        <v>1301</v>
      </c>
    </row>
    <row r="44630" spans="53:56" ht="15" x14ac:dyDescent="0.25">
      <c r="BA44630" s="90" t="s">
        <v>49342</v>
      </c>
      <c r="BB44630" s="90" t="s">
        <v>1083</v>
      </c>
      <c r="BC44630" s="90" t="s">
        <v>49343</v>
      </c>
      <c r="BD44630" s="473" t="s">
        <v>1301</v>
      </c>
    </row>
    <row r="44631" spans="53:56" ht="15" x14ac:dyDescent="0.25">
      <c r="BA44631" s="91" t="s">
        <v>49344</v>
      </c>
      <c r="BB44631" s="91" t="s">
        <v>1083</v>
      </c>
      <c r="BC44631" s="91" t="s">
        <v>992</v>
      </c>
      <c r="BD44631" s="473" t="s">
        <v>1301</v>
      </c>
    </row>
    <row r="44632" spans="53:56" ht="15" x14ac:dyDescent="0.25">
      <c r="BA44632" s="90" t="s">
        <v>49345</v>
      </c>
      <c r="BB44632" s="90" t="s">
        <v>1083</v>
      </c>
      <c r="BC44632" s="473" t="s">
        <v>7972</v>
      </c>
      <c r="BD44632" s="473" t="s">
        <v>1301</v>
      </c>
    </row>
    <row r="44633" spans="53:56" ht="15" x14ac:dyDescent="0.25">
      <c r="BA44633" s="90" t="s">
        <v>49345</v>
      </c>
      <c r="BB44633" s="90" t="s">
        <v>1083</v>
      </c>
      <c r="BC44633" s="473" t="s">
        <v>7972</v>
      </c>
      <c r="BD44633" s="473" t="s">
        <v>1301</v>
      </c>
    </row>
    <row r="44634" spans="53:56" ht="15" x14ac:dyDescent="0.25">
      <c r="BA44634" s="91" t="s">
        <v>49346</v>
      </c>
      <c r="BB44634" s="91" t="s">
        <v>1083</v>
      </c>
      <c r="BC44634" s="473" t="s">
        <v>7292</v>
      </c>
      <c r="BD44634" s="473" t="s">
        <v>1301</v>
      </c>
    </row>
    <row r="44635" spans="53:56" ht="15" x14ac:dyDescent="0.25">
      <c r="BA44635" s="90" t="s">
        <v>49347</v>
      </c>
      <c r="BB44635" s="90" t="s">
        <v>1083</v>
      </c>
      <c r="BC44635" s="423" t="s">
        <v>7982</v>
      </c>
      <c r="BD44635" s="473" t="s">
        <v>1301</v>
      </c>
    </row>
    <row r="44636" spans="53:56" ht="15" x14ac:dyDescent="0.25">
      <c r="BA44636" s="91" t="s">
        <v>49347</v>
      </c>
      <c r="BB44636" s="91" t="s">
        <v>1083</v>
      </c>
      <c r="BC44636" s="423" t="s">
        <v>7982</v>
      </c>
      <c r="BD44636" s="473" t="s">
        <v>1301</v>
      </c>
    </row>
    <row r="44637" spans="53:56" ht="15" x14ac:dyDescent="0.25">
      <c r="BA44637" s="90" t="s">
        <v>49348</v>
      </c>
      <c r="BB44637" s="90" t="s">
        <v>1083</v>
      </c>
      <c r="BC44637" s="423" t="s">
        <v>7982</v>
      </c>
      <c r="BD44637" s="473" t="s">
        <v>1301</v>
      </c>
    </row>
    <row r="44638" spans="53:56" ht="15" x14ac:dyDescent="0.25">
      <c r="BA44638" s="91" t="s">
        <v>49348</v>
      </c>
      <c r="BB44638" s="91" t="s">
        <v>1083</v>
      </c>
      <c r="BC44638" s="423" t="s">
        <v>7982</v>
      </c>
      <c r="BD44638" s="473" t="s">
        <v>1301</v>
      </c>
    </row>
    <row r="44639" spans="53:56" ht="15" x14ac:dyDescent="0.25">
      <c r="BA44639" s="91" t="s">
        <v>49349</v>
      </c>
      <c r="BB44639" s="91" t="s">
        <v>1083</v>
      </c>
      <c r="BC44639" s="423" t="s">
        <v>7982</v>
      </c>
      <c r="BD44639" s="473" t="s">
        <v>1301</v>
      </c>
    </row>
    <row r="44640" spans="53:56" ht="15" x14ac:dyDescent="0.25">
      <c r="BA44640" s="90" t="s">
        <v>49350</v>
      </c>
      <c r="BB44640" s="90" t="s">
        <v>1083</v>
      </c>
      <c r="BC44640" s="423" t="s">
        <v>7982</v>
      </c>
      <c r="BD44640" s="473" t="s">
        <v>1301</v>
      </c>
    </row>
    <row r="44641" spans="53:56" ht="15" x14ac:dyDescent="0.25">
      <c r="BA44641" s="91" t="s">
        <v>49351</v>
      </c>
      <c r="BB44641" s="91" t="s">
        <v>1083</v>
      </c>
      <c r="BC44641" s="423" t="s">
        <v>7982</v>
      </c>
      <c r="BD44641" s="473" t="s">
        <v>1301</v>
      </c>
    </row>
    <row r="44642" spans="53:56" ht="15" x14ac:dyDescent="0.25">
      <c r="BA44642" s="90" t="s">
        <v>49352</v>
      </c>
      <c r="BB44642" s="90" t="s">
        <v>1083</v>
      </c>
      <c r="BC44642" s="423" t="s">
        <v>7982</v>
      </c>
      <c r="BD44642" s="473" t="s">
        <v>1301</v>
      </c>
    </row>
    <row r="44643" spans="53:56" ht="15" x14ac:dyDescent="0.25">
      <c r="BA44643" s="91" t="s">
        <v>49353</v>
      </c>
      <c r="BB44643" s="91" t="s">
        <v>1083</v>
      </c>
      <c r="BC44643" s="423" t="s">
        <v>7982</v>
      </c>
      <c r="BD44643" s="473" t="s">
        <v>1301</v>
      </c>
    </row>
    <row r="44644" spans="53:56" ht="15" x14ac:dyDescent="0.25">
      <c r="BA44644" s="90" t="s">
        <v>49354</v>
      </c>
      <c r="BB44644" s="90" t="s">
        <v>1083</v>
      </c>
      <c r="BC44644" s="90" t="s">
        <v>49343</v>
      </c>
      <c r="BD44644" s="473" t="s">
        <v>1301</v>
      </c>
    </row>
    <row r="44645" spans="53:56" ht="15" x14ac:dyDescent="0.25">
      <c r="BA44645" s="91" t="s">
        <v>49355</v>
      </c>
      <c r="BB44645" s="91" t="s">
        <v>1083</v>
      </c>
      <c r="BC44645" s="91" t="s">
        <v>49343</v>
      </c>
      <c r="BD44645" s="473" t="s">
        <v>1301</v>
      </c>
    </row>
    <row r="44646" spans="53:56" ht="15" x14ac:dyDescent="0.25">
      <c r="BA44646" s="90" t="s">
        <v>49355</v>
      </c>
      <c r="BB44646" s="90" t="s">
        <v>1083</v>
      </c>
      <c r="BC44646" s="423" t="s">
        <v>7968</v>
      </c>
      <c r="BD44646" s="473" t="s">
        <v>1301</v>
      </c>
    </row>
    <row r="44647" spans="53:56" ht="15" x14ac:dyDescent="0.25">
      <c r="BA44647" s="91" t="s">
        <v>49356</v>
      </c>
      <c r="BB44647" s="91" t="s">
        <v>1083</v>
      </c>
      <c r="BC44647" s="423" t="s">
        <v>7968</v>
      </c>
      <c r="BD44647" s="473" t="s">
        <v>1301</v>
      </c>
    </row>
    <row r="44648" spans="53:56" ht="15" x14ac:dyDescent="0.25">
      <c r="BA44648" s="90" t="s">
        <v>49357</v>
      </c>
      <c r="BB44648" s="90" t="s">
        <v>1083</v>
      </c>
      <c r="BC44648" s="90" t="s">
        <v>49358</v>
      </c>
      <c r="BD44648" s="473" t="s">
        <v>1301</v>
      </c>
    </row>
    <row r="44649" spans="53:56" ht="15" x14ac:dyDescent="0.25">
      <c r="BA44649" s="91" t="s">
        <v>49359</v>
      </c>
      <c r="BB44649" s="91" t="s">
        <v>1083</v>
      </c>
      <c r="BC44649" s="423" t="s">
        <v>7968</v>
      </c>
      <c r="BD44649" s="473" t="s">
        <v>1301</v>
      </c>
    </row>
    <row r="44650" spans="53:56" ht="15" x14ac:dyDescent="0.25">
      <c r="BA44650" s="90" t="s">
        <v>49360</v>
      </c>
      <c r="BB44650" s="90" t="s">
        <v>1083</v>
      </c>
      <c r="BC44650" s="423" t="s">
        <v>7968</v>
      </c>
      <c r="BD44650" s="473" t="s">
        <v>1301</v>
      </c>
    </row>
    <row r="44651" spans="53:56" ht="15" x14ac:dyDescent="0.25">
      <c r="BA44651" s="90" t="s">
        <v>49361</v>
      </c>
      <c r="BB44651" s="90" t="s">
        <v>1083</v>
      </c>
      <c r="BC44651" s="90" t="s">
        <v>49358</v>
      </c>
      <c r="BD44651" s="473" t="s">
        <v>1301</v>
      </c>
    </row>
    <row r="44652" spans="53:56" ht="15" x14ac:dyDescent="0.25">
      <c r="BA44652" s="91" t="s">
        <v>49362</v>
      </c>
      <c r="BB44652" s="91" t="s">
        <v>1083</v>
      </c>
      <c r="BC44652" s="423" t="s">
        <v>7982</v>
      </c>
      <c r="BD44652" s="473" t="s">
        <v>1301</v>
      </c>
    </row>
    <row r="44653" spans="53:56" ht="15" x14ac:dyDescent="0.25">
      <c r="BA44653" s="90" t="s">
        <v>49363</v>
      </c>
      <c r="BB44653" s="90" t="s">
        <v>1083</v>
      </c>
      <c r="BC44653" s="473" t="s">
        <v>7972</v>
      </c>
      <c r="BD44653" s="473" t="s">
        <v>1301</v>
      </c>
    </row>
    <row r="44654" spans="53:56" ht="15" x14ac:dyDescent="0.25">
      <c r="BA44654" s="91" t="s">
        <v>49364</v>
      </c>
      <c r="BB44654" s="91" t="s">
        <v>1083</v>
      </c>
      <c r="BC44654" s="91" t="s">
        <v>992</v>
      </c>
      <c r="BD44654" s="473" t="s">
        <v>1301</v>
      </c>
    </row>
    <row r="44655" spans="53:56" ht="15" x14ac:dyDescent="0.25">
      <c r="BA44655" s="91" t="s">
        <v>49365</v>
      </c>
      <c r="BB44655" s="91" t="s">
        <v>1083</v>
      </c>
      <c r="BC44655" s="423" t="s">
        <v>7982</v>
      </c>
      <c r="BD44655" s="473" t="s">
        <v>1301</v>
      </c>
    </row>
    <row r="44656" spans="53:56" ht="15" x14ac:dyDescent="0.25">
      <c r="BA44656" s="90" t="s">
        <v>49366</v>
      </c>
      <c r="BB44656" s="90" t="s">
        <v>1083</v>
      </c>
      <c r="BC44656" s="90" t="s">
        <v>992</v>
      </c>
      <c r="BD44656" s="473" t="s">
        <v>1301</v>
      </c>
    </row>
    <row r="44657" spans="53:56" ht="15" x14ac:dyDescent="0.25">
      <c r="BA44657" s="91" t="s">
        <v>49367</v>
      </c>
      <c r="BB44657" s="91" t="s">
        <v>1083</v>
      </c>
      <c r="BC44657" s="423" t="s">
        <v>7968</v>
      </c>
      <c r="BD44657" s="473" t="s">
        <v>1301</v>
      </c>
    </row>
    <row r="44658" spans="53:56" ht="15" x14ac:dyDescent="0.25">
      <c r="BA44658" s="90" t="s">
        <v>49368</v>
      </c>
      <c r="BB44658" s="90" t="s">
        <v>1083</v>
      </c>
      <c r="BC44658" s="423" t="s">
        <v>7982</v>
      </c>
      <c r="BD44658" s="473" t="s">
        <v>1301</v>
      </c>
    </row>
    <row r="44659" spans="53:56" ht="15" x14ac:dyDescent="0.25">
      <c r="BA44659" s="90" t="s">
        <v>49369</v>
      </c>
      <c r="BB44659" s="90" t="s">
        <v>1083</v>
      </c>
      <c r="BC44659" s="423" t="s">
        <v>7982</v>
      </c>
      <c r="BD44659" s="473" t="s">
        <v>1301</v>
      </c>
    </row>
    <row r="44660" spans="53:56" ht="15" x14ac:dyDescent="0.25">
      <c r="BA44660" s="90" t="s">
        <v>49369</v>
      </c>
      <c r="BB44660" s="90" t="s">
        <v>1083</v>
      </c>
      <c r="BC44660" s="423" t="s">
        <v>7982</v>
      </c>
      <c r="BD44660" s="473" t="s">
        <v>1301</v>
      </c>
    </row>
    <row r="44661" spans="53:56" ht="15" x14ac:dyDescent="0.25">
      <c r="BA44661" s="91" t="s">
        <v>49370</v>
      </c>
      <c r="BB44661" s="91" t="s">
        <v>1083</v>
      </c>
      <c r="BC44661" s="91" t="s">
        <v>49358</v>
      </c>
      <c r="BD44661" s="473" t="s">
        <v>1301</v>
      </c>
    </row>
    <row r="44662" spans="53:56" ht="15" x14ac:dyDescent="0.25">
      <c r="BA44662" s="90" t="s">
        <v>49371</v>
      </c>
      <c r="BB44662" s="90" t="s">
        <v>1083</v>
      </c>
      <c r="BC44662" s="90" t="s">
        <v>992</v>
      </c>
      <c r="BD44662" s="473" t="s">
        <v>1301</v>
      </c>
    </row>
    <row r="44663" spans="53:56" ht="15" x14ac:dyDescent="0.25">
      <c r="BA44663" s="91" t="s">
        <v>49372</v>
      </c>
      <c r="BB44663" s="91" t="s">
        <v>1083</v>
      </c>
      <c r="BC44663" s="473" t="s">
        <v>7972</v>
      </c>
      <c r="BD44663" s="473" t="s">
        <v>1301</v>
      </c>
    </row>
    <row r="44664" spans="53:56" ht="15" x14ac:dyDescent="0.25">
      <c r="BA44664" s="90" t="s">
        <v>49373</v>
      </c>
      <c r="BB44664" s="90" t="s">
        <v>1083</v>
      </c>
      <c r="BC44664" s="473" t="s">
        <v>7972</v>
      </c>
      <c r="BD44664" s="473" t="s">
        <v>1301</v>
      </c>
    </row>
    <row r="44665" spans="53:56" ht="15" x14ac:dyDescent="0.25">
      <c r="BA44665" s="91" t="s">
        <v>49374</v>
      </c>
      <c r="BB44665" s="91" t="s">
        <v>1083</v>
      </c>
      <c r="BC44665" s="91" t="s">
        <v>49358</v>
      </c>
      <c r="BD44665" s="473" t="s">
        <v>1301</v>
      </c>
    </row>
    <row r="44666" spans="53:56" ht="15" x14ac:dyDescent="0.25">
      <c r="BA44666" s="91" t="s">
        <v>49375</v>
      </c>
      <c r="BB44666" s="91" t="s">
        <v>1083</v>
      </c>
      <c r="BC44666" s="423" t="s">
        <v>7968</v>
      </c>
      <c r="BD44666" s="473" t="s">
        <v>1301</v>
      </c>
    </row>
    <row r="44667" spans="53:56" ht="15" x14ac:dyDescent="0.25">
      <c r="BA44667" s="90" t="s">
        <v>49376</v>
      </c>
      <c r="BB44667" s="90" t="s">
        <v>1083</v>
      </c>
      <c r="BC44667" s="473" t="s">
        <v>7972</v>
      </c>
      <c r="BD44667" s="473" t="s">
        <v>1301</v>
      </c>
    </row>
    <row r="44668" spans="53:56" ht="15" x14ac:dyDescent="0.25">
      <c r="BA44668" s="91" t="s">
        <v>49377</v>
      </c>
      <c r="BB44668" s="91" t="s">
        <v>1083</v>
      </c>
      <c r="BC44668" s="423" t="s">
        <v>7968</v>
      </c>
      <c r="BD44668" s="473" t="s">
        <v>1301</v>
      </c>
    </row>
    <row r="44669" spans="53:56" ht="15" x14ac:dyDescent="0.25">
      <c r="BA44669" s="90" t="s">
        <v>49378</v>
      </c>
      <c r="BB44669" s="90" t="s">
        <v>1083</v>
      </c>
      <c r="BC44669" s="473" t="s">
        <v>7972</v>
      </c>
      <c r="BD44669" s="473" t="s">
        <v>1301</v>
      </c>
    </row>
    <row r="44670" spans="53:56" ht="15" x14ac:dyDescent="0.25">
      <c r="BA44670" s="91" t="s">
        <v>49379</v>
      </c>
      <c r="BB44670" s="91" t="s">
        <v>1083</v>
      </c>
      <c r="BC44670" s="473" t="s">
        <v>7972</v>
      </c>
      <c r="BD44670" s="473" t="s">
        <v>1301</v>
      </c>
    </row>
    <row r="44671" spans="53:56" ht="15" x14ac:dyDescent="0.25">
      <c r="BA44671" s="90" t="s">
        <v>49380</v>
      </c>
      <c r="BB44671" s="90" t="s">
        <v>1083</v>
      </c>
      <c r="BC44671" s="90" t="s">
        <v>49358</v>
      </c>
      <c r="BD44671" s="473" t="s">
        <v>1301</v>
      </c>
    </row>
    <row r="44672" spans="53:56" ht="15" x14ac:dyDescent="0.25">
      <c r="BA44672" s="91" t="s">
        <v>49381</v>
      </c>
      <c r="BB44672" s="91" t="s">
        <v>1083</v>
      </c>
      <c r="BC44672" s="91" t="s">
        <v>992</v>
      </c>
      <c r="BD44672" s="473" t="s">
        <v>1301</v>
      </c>
    </row>
    <row r="44673" spans="53:56" ht="15" x14ac:dyDescent="0.25">
      <c r="BA44673" s="90" t="s">
        <v>49382</v>
      </c>
      <c r="BB44673" s="90" t="s">
        <v>1083</v>
      </c>
      <c r="BC44673" s="423" t="s">
        <v>7982</v>
      </c>
      <c r="BD44673" s="473" t="s">
        <v>1301</v>
      </c>
    </row>
    <row r="44674" spans="53:56" ht="15" x14ac:dyDescent="0.25">
      <c r="BA44674" s="91" t="s">
        <v>49383</v>
      </c>
      <c r="BB44674" s="91" t="s">
        <v>1083</v>
      </c>
      <c r="BC44674" s="423" t="s">
        <v>7968</v>
      </c>
      <c r="BD44674" s="473" t="s">
        <v>1301</v>
      </c>
    </row>
    <row r="44675" spans="53:56" ht="15" x14ac:dyDescent="0.25">
      <c r="BA44675" s="90" t="s">
        <v>49384</v>
      </c>
      <c r="BB44675" s="90" t="s">
        <v>1083</v>
      </c>
      <c r="BC44675" s="90" t="s">
        <v>49341</v>
      </c>
      <c r="BD44675" s="473" t="s">
        <v>1301</v>
      </c>
    </row>
    <row r="44676" spans="53:56" ht="15" x14ac:dyDescent="0.25">
      <c r="BA44676" s="91" t="s">
        <v>49384</v>
      </c>
      <c r="BB44676" s="91" t="s">
        <v>1083</v>
      </c>
      <c r="BC44676" s="423" t="s">
        <v>7982</v>
      </c>
      <c r="BD44676" s="473" t="s">
        <v>1301</v>
      </c>
    </row>
    <row r="44677" spans="53:56" ht="15" x14ac:dyDescent="0.25">
      <c r="BA44677" s="90" t="s">
        <v>49385</v>
      </c>
      <c r="BB44677" s="90" t="s">
        <v>1083</v>
      </c>
      <c r="BC44677" s="423" t="s">
        <v>7982</v>
      </c>
      <c r="BD44677" s="473" t="s">
        <v>1301</v>
      </c>
    </row>
    <row r="44678" spans="53:56" ht="15" x14ac:dyDescent="0.25">
      <c r="BA44678" s="91" t="s">
        <v>49386</v>
      </c>
      <c r="BB44678" s="91" t="s">
        <v>1083</v>
      </c>
      <c r="BC44678" s="423" t="s">
        <v>7968</v>
      </c>
      <c r="BD44678" s="473" t="s">
        <v>1301</v>
      </c>
    </row>
    <row r="44679" spans="53:56" ht="15" x14ac:dyDescent="0.25">
      <c r="BA44679" s="90" t="s">
        <v>49387</v>
      </c>
      <c r="BB44679" s="90" t="s">
        <v>1083</v>
      </c>
      <c r="BC44679" s="473" t="s">
        <v>7972</v>
      </c>
      <c r="BD44679" s="473" t="s">
        <v>1301</v>
      </c>
    </row>
    <row r="44680" spans="53:56" ht="15" x14ac:dyDescent="0.25">
      <c r="BA44680" s="91" t="s">
        <v>49388</v>
      </c>
      <c r="BB44680" s="91" t="s">
        <v>1083</v>
      </c>
      <c r="BC44680" s="473" t="s">
        <v>7972</v>
      </c>
      <c r="BD44680" s="473" t="s">
        <v>1301</v>
      </c>
    </row>
    <row r="44681" spans="53:56" ht="15" x14ac:dyDescent="0.25">
      <c r="BA44681" s="90" t="s">
        <v>49389</v>
      </c>
      <c r="BB44681" s="90" t="s">
        <v>1083</v>
      </c>
      <c r="BC44681" s="473" t="s">
        <v>7972</v>
      </c>
      <c r="BD44681" s="473" t="s">
        <v>1301</v>
      </c>
    </row>
    <row r="44682" spans="53:56" ht="15" x14ac:dyDescent="0.25">
      <c r="BA44682" s="91" t="s">
        <v>49390</v>
      </c>
      <c r="BB44682" s="91" t="s">
        <v>1083</v>
      </c>
      <c r="BC44682" s="423" t="s">
        <v>7968</v>
      </c>
      <c r="BD44682" s="473" t="s">
        <v>1301</v>
      </c>
    </row>
    <row r="44683" spans="53:56" ht="15" x14ac:dyDescent="0.25">
      <c r="BA44683" s="91" t="s">
        <v>49391</v>
      </c>
      <c r="BB44683" s="91" t="s">
        <v>1083</v>
      </c>
      <c r="BC44683" s="423" t="s">
        <v>7968</v>
      </c>
      <c r="BD44683" s="473" t="s">
        <v>1301</v>
      </c>
    </row>
    <row r="44684" spans="53:56" ht="15" x14ac:dyDescent="0.25">
      <c r="BA44684" s="90" t="s">
        <v>49392</v>
      </c>
      <c r="BB44684" s="90" t="s">
        <v>1083</v>
      </c>
      <c r="BC44684" s="473" t="s">
        <v>7972</v>
      </c>
      <c r="BD44684" s="473" t="s">
        <v>1301</v>
      </c>
    </row>
    <row r="44685" spans="53:56" ht="15" x14ac:dyDescent="0.25">
      <c r="BA44685" s="91" t="s">
        <v>49393</v>
      </c>
      <c r="BB44685" s="91" t="s">
        <v>1083</v>
      </c>
      <c r="BC44685" s="423" t="s">
        <v>7982</v>
      </c>
      <c r="BD44685" s="473" t="s">
        <v>1301</v>
      </c>
    </row>
    <row r="44686" spans="53:56" ht="15" x14ac:dyDescent="0.25">
      <c r="BA44686" s="90" t="s">
        <v>49394</v>
      </c>
      <c r="BB44686" s="90" t="s">
        <v>1083</v>
      </c>
      <c r="BC44686" s="90" t="s">
        <v>49358</v>
      </c>
      <c r="BD44686" s="473" t="s">
        <v>1301</v>
      </c>
    </row>
    <row r="44687" spans="53:56" ht="15" x14ac:dyDescent="0.25">
      <c r="BA44687" s="91" t="s">
        <v>49395</v>
      </c>
      <c r="BB44687" s="91" t="s">
        <v>1083</v>
      </c>
      <c r="BC44687" s="91" t="s">
        <v>49358</v>
      </c>
      <c r="BD44687" s="473" t="s">
        <v>1301</v>
      </c>
    </row>
    <row r="44688" spans="53:56" ht="15" x14ac:dyDescent="0.25">
      <c r="BA44688" s="90" t="s">
        <v>49396</v>
      </c>
      <c r="BB44688" s="90" t="s">
        <v>1083</v>
      </c>
      <c r="BC44688" s="90" t="s">
        <v>992</v>
      </c>
      <c r="BD44688" s="473" t="s">
        <v>1301</v>
      </c>
    </row>
    <row r="44689" spans="53:56" ht="15" x14ac:dyDescent="0.25">
      <c r="BA44689" s="91" t="s">
        <v>49397</v>
      </c>
      <c r="BB44689" s="91" t="s">
        <v>1083</v>
      </c>
      <c r="BC44689" s="91" t="s">
        <v>992</v>
      </c>
      <c r="BD44689" s="473" t="s">
        <v>1301</v>
      </c>
    </row>
    <row r="44690" spans="53:56" ht="15" x14ac:dyDescent="0.25">
      <c r="BA44690" s="90" t="s">
        <v>49398</v>
      </c>
      <c r="BB44690" s="90" t="s">
        <v>1083</v>
      </c>
      <c r="BC44690" s="90" t="s">
        <v>49341</v>
      </c>
      <c r="BD44690" s="473" t="s">
        <v>1301</v>
      </c>
    </row>
    <row r="44691" spans="53:56" ht="15" x14ac:dyDescent="0.25">
      <c r="BA44691" s="90" t="s">
        <v>49399</v>
      </c>
      <c r="BB44691" s="90" t="s">
        <v>1083</v>
      </c>
      <c r="BC44691" s="90" t="s">
        <v>49358</v>
      </c>
      <c r="BD44691" s="473" t="s">
        <v>1301</v>
      </c>
    </row>
    <row r="44692" spans="53:56" ht="15" x14ac:dyDescent="0.25">
      <c r="BA44692" s="91" t="s">
        <v>49400</v>
      </c>
      <c r="BB44692" s="91" t="s">
        <v>1083</v>
      </c>
      <c r="BC44692" s="423" t="s">
        <v>7968</v>
      </c>
      <c r="BD44692" s="473" t="s">
        <v>1301</v>
      </c>
    </row>
    <row r="44693" spans="53:56" ht="15" x14ac:dyDescent="0.25">
      <c r="BA44693" s="90" t="s">
        <v>49401</v>
      </c>
      <c r="BB44693" s="90" t="s">
        <v>1083</v>
      </c>
      <c r="BC44693" s="423" t="s">
        <v>7968</v>
      </c>
      <c r="BD44693" s="473" t="s">
        <v>1301</v>
      </c>
    </row>
    <row r="44694" spans="53:56" ht="15" x14ac:dyDescent="0.25">
      <c r="BA44694" s="91" t="s">
        <v>49402</v>
      </c>
      <c r="BB44694" s="91" t="s">
        <v>1083</v>
      </c>
      <c r="BC44694" s="91" t="s">
        <v>992</v>
      </c>
      <c r="BD44694" s="473" t="s">
        <v>1301</v>
      </c>
    </row>
    <row r="44695" spans="53:56" ht="15" x14ac:dyDescent="0.25">
      <c r="BA44695" s="90" t="s">
        <v>49403</v>
      </c>
      <c r="BB44695" s="90" t="s">
        <v>1083</v>
      </c>
      <c r="BC44695" s="473" t="s">
        <v>7972</v>
      </c>
      <c r="BD44695" s="473" t="s">
        <v>1301</v>
      </c>
    </row>
    <row r="44696" spans="53:56" ht="15" x14ac:dyDescent="0.25">
      <c r="BA44696" s="90" t="s">
        <v>49404</v>
      </c>
      <c r="BB44696" s="90" t="s">
        <v>1083</v>
      </c>
      <c r="BC44696" s="423" t="s">
        <v>7292</v>
      </c>
      <c r="BD44696" s="473" t="s">
        <v>1301</v>
      </c>
    </row>
    <row r="44697" spans="53:56" ht="15" x14ac:dyDescent="0.25">
      <c r="BA44697" s="91" t="s">
        <v>49405</v>
      </c>
      <c r="BB44697" s="91" t="s">
        <v>1083</v>
      </c>
      <c r="BC44697" s="91" t="s">
        <v>49406</v>
      </c>
      <c r="BD44697" s="473" t="s">
        <v>1301</v>
      </c>
    </row>
    <row r="44698" spans="53:56" ht="15" x14ac:dyDescent="0.25">
      <c r="BA44698" s="90" t="s">
        <v>49407</v>
      </c>
      <c r="BB44698" s="90" t="s">
        <v>1083</v>
      </c>
      <c r="BC44698" s="90" t="s">
        <v>49406</v>
      </c>
      <c r="BD44698" s="473" t="s">
        <v>1301</v>
      </c>
    </row>
    <row r="44699" spans="53:56" ht="15" x14ac:dyDescent="0.25">
      <c r="BA44699" s="91" t="s">
        <v>49408</v>
      </c>
      <c r="BB44699" s="91" t="s">
        <v>1083</v>
      </c>
      <c r="BC44699" s="423" t="s">
        <v>7968</v>
      </c>
      <c r="BD44699" s="473" t="s">
        <v>1301</v>
      </c>
    </row>
    <row r="44700" spans="53:56" ht="15" x14ac:dyDescent="0.25">
      <c r="BA44700" s="90" t="s">
        <v>49408</v>
      </c>
      <c r="BB44700" s="90" t="s">
        <v>1083</v>
      </c>
      <c r="BC44700" s="473" t="s">
        <v>7972</v>
      </c>
      <c r="BD44700" s="473" t="s">
        <v>1301</v>
      </c>
    </row>
    <row r="44701" spans="53:56" ht="15" x14ac:dyDescent="0.25">
      <c r="BA44701" s="91" t="s">
        <v>49409</v>
      </c>
      <c r="BB44701" s="91" t="s">
        <v>1083</v>
      </c>
      <c r="BC44701" s="473" t="s">
        <v>7972</v>
      </c>
      <c r="BD44701" s="473" t="s">
        <v>1301</v>
      </c>
    </row>
    <row r="44702" spans="53:56" ht="15" x14ac:dyDescent="0.25">
      <c r="BA44702" s="90" t="s">
        <v>49410</v>
      </c>
      <c r="BB44702" s="90" t="s">
        <v>1083</v>
      </c>
      <c r="BC44702" s="473" t="s">
        <v>7972</v>
      </c>
      <c r="BD44702" s="473" t="s">
        <v>1301</v>
      </c>
    </row>
    <row r="44703" spans="53:56" ht="15" x14ac:dyDescent="0.25">
      <c r="BA44703" s="90" t="s">
        <v>49410</v>
      </c>
      <c r="BB44703" s="90" t="s">
        <v>1083</v>
      </c>
      <c r="BC44703" s="473" t="s">
        <v>7972</v>
      </c>
      <c r="BD44703" s="473" t="s">
        <v>1301</v>
      </c>
    </row>
    <row r="44704" spans="53:56" ht="15" x14ac:dyDescent="0.25">
      <c r="BA44704" s="91" t="s">
        <v>49411</v>
      </c>
      <c r="BB44704" s="91" t="s">
        <v>1083</v>
      </c>
      <c r="BC44704" s="91" t="s">
        <v>49341</v>
      </c>
      <c r="BD44704" s="473" t="s">
        <v>1301</v>
      </c>
    </row>
    <row r="44705" spans="53:56" ht="15" x14ac:dyDescent="0.25">
      <c r="BA44705" s="91" t="s">
        <v>49412</v>
      </c>
      <c r="BB44705" s="91" t="s">
        <v>1083</v>
      </c>
      <c r="BC44705" s="473" t="s">
        <v>7972</v>
      </c>
      <c r="BD44705" s="473" t="s">
        <v>1301</v>
      </c>
    </row>
    <row r="44706" spans="53:56" ht="15" x14ac:dyDescent="0.25">
      <c r="BA44706" s="90" t="s">
        <v>49413</v>
      </c>
      <c r="BB44706" s="90" t="s">
        <v>1083</v>
      </c>
      <c r="BC44706" s="90" t="s">
        <v>992</v>
      </c>
      <c r="BD44706" s="473" t="s">
        <v>1301</v>
      </c>
    </row>
    <row r="44707" spans="53:56" ht="15" x14ac:dyDescent="0.25">
      <c r="BA44707" s="91" t="s">
        <v>49414</v>
      </c>
      <c r="BB44707" s="91" t="s">
        <v>1083</v>
      </c>
      <c r="BC44707" s="473" t="s">
        <v>2676</v>
      </c>
      <c r="BD44707" s="473" t="s">
        <v>1301</v>
      </c>
    </row>
    <row r="44708" spans="53:56" ht="15" x14ac:dyDescent="0.25">
      <c r="BA44708" s="90" t="s">
        <v>49415</v>
      </c>
      <c r="BB44708" s="90" t="s">
        <v>1083</v>
      </c>
      <c r="BC44708" s="423" t="s">
        <v>2676</v>
      </c>
      <c r="BD44708" s="473" t="s">
        <v>1301</v>
      </c>
    </row>
    <row r="44709" spans="53:56" ht="15" x14ac:dyDescent="0.25">
      <c r="BA44709" s="91" t="s">
        <v>49416</v>
      </c>
      <c r="BB44709" s="91" t="s">
        <v>1083</v>
      </c>
      <c r="BC44709" s="91" t="s">
        <v>49417</v>
      </c>
      <c r="BD44709" s="473" t="s">
        <v>1301</v>
      </c>
    </row>
    <row r="44710" spans="53:56" ht="15" x14ac:dyDescent="0.25">
      <c r="BA44710" s="90" t="s">
        <v>49418</v>
      </c>
      <c r="BB44710" s="90" t="s">
        <v>1083</v>
      </c>
      <c r="BC44710" s="90" t="s">
        <v>49244</v>
      </c>
      <c r="BD44710" s="473" t="s">
        <v>1301</v>
      </c>
    </row>
    <row r="44711" spans="53:56" ht="15" x14ac:dyDescent="0.25">
      <c r="BA44711" s="91" t="s">
        <v>49419</v>
      </c>
      <c r="BB44711" s="91" t="s">
        <v>1083</v>
      </c>
      <c r="BC44711" s="91" t="s">
        <v>49244</v>
      </c>
      <c r="BD44711" s="473" t="s">
        <v>1301</v>
      </c>
    </row>
    <row r="44712" spans="53:56" ht="15" x14ac:dyDescent="0.25">
      <c r="BA44712" s="90" t="s">
        <v>49420</v>
      </c>
      <c r="BB44712" s="90" t="s">
        <v>1083</v>
      </c>
      <c r="BC44712" s="90" t="s">
        <v>49244</v>
      </c>
      <c r="BD44712" s="473" t="s">
        <v>1301</v>
      </c>
    </row>
    <row r="44713" spans="53:56" ht="15" x14ac:dyDescent="0.25">
      <c r="BA44713" s="91" t="s">
        <v>49421</v>
      </c>
      <c r="BB44713" s="91" t="s">
        <v>1083</v>
      </c>
      <c r="BC44713" s="91" t="s">
        <v>49244</v>
      </c>
      <c r="BD44713" s="473" t="s">
        <v>1301</v>
      </c>
    </row>
    <row r="44714" spans="53:56" ht="15" x14ac:dyDescent="0.25">
      <c r="BA44714" s="90" t="s">
        <v>49422</v>
      </c>
      <c r="BB44714" s="90" t="s">
        <v>1083</v>
      </c>
      <c r="BC44714" s="90" t="s">
        <v>49244</v>
      </c>
      <c r="BD44714" s="473" t="s">
        <v>1301</v>
      </c>
    </row>
    <row r="44715" spans="53:56" ht="15" x14ac:dyDescent="0.25">
      <c r="BA44715" s="91" t="s">
        <v>49423</v>
      </c>
      <c r="BB44715" s="91" t="s">
        <v>1083</v>
      </c>
      <c r="BC44715" s="91" t="s">
        <v>8872</v>
      </c>
      <c r="BD44715" s="473" t="s">
        <v>1301</v>
      </c>
    </row>
    <row r="44716" spans="53:56" ht="15" x14ac:dyDescent="0.25">
      <c r="BA44716" s="90" t="s">
        <v>49424</v>
      </c>
      <c r="BB44716" s="90" t="s">
        <v>1083</v>
      </c>
      <c r="BC44716" s="473" t="s">
        <v>2676</v>
      </c>
      <c r="BD44716" s="473" t="s">
        <v>1301</v>
      </c>
    </row>
    <row r="44717" spans="53:56" ht="15" x14ac:dyDescent="0.25">
      <c r="BA44717" s="90" t="s">
        <v>49424</v>
      </c>
      <c r="BB44717" s="90" t="s">
        <v>1083</v>
      </c>
      <c r="BC44717" s="473" t="s">
        <v>2676</v>
      </c>
      <c r="BD44717" s="473" t="s">
        <v>1301</v>
      </c>
    </row>
    <row r="44718" spans="53:56" ht="15" x14ac:dyDescent="0.25">
      <c r="BA44718" s="91" t="s">
        <v>49425</v>
      </c>
      <c r="BB44718" s="91" t="s">
        <v>1083</v>
      </c>
      <c r="BC44718" s="91" t="s">
        <v>49244</v>
      </c>
      <c r="BD44718" s="473" t="s">
        <v>1301</v>
      </c>
    </row>
    <row r="44719" spans="53:56" ht="15" x14ac:dyDescent="0.25">
      <c r="BA44719" s="90" t="s">
        <v>49426</v>
      </c>
      <c r="BB44719" s="90" t="s">
        <v>1083</v>
      </c>
      <c r="BC44719" s="473" t="s">
        <v>2676</v>
      </c>
      <c r="BD44719" s="473" t="s">
        <v>1301</v>
      </c>
    </row>
    <row r="44720" spans="53:56" ht="15" x14ac:dyDescent="0.25">
      <c r="BA44720" s="91" t="s">
        <v>49427</v>
      </c>
      <c r="BB44720" s="91" t="s">
        <v>1083</v>
      </c>
      <c r="BC44720" s="91" t="s">
        <v>49417</v>
      </c>
      <c r="BD44720" s="473" t="s">
        <v>1301</v>
      </c>
    </row>
    <row r="44721" spans="53:56" ht="15" x14ac:dyDescent="0.25">
      <c r="BA44721" s="90" t="s">
        <v>49428</v>
      </c>
      <c r="BB44721" s="90" t="s">
        <v>1083</v>
      </c>
      <c r="BC44721" s="90" t="s">
        <v>8872</v>
      </c>
      <c r="BD44721" s="473" t="s">
        <v>1301</v>
      </c>
    </row>
    <row r="44722" spans="53:56" ht="15" x14ac:dyDescent="0.25">
      <c r="BA44722" s="91" t="s">
        <v>49429</v>
      </c>
      <c r="BB44722" s="91" t="s">
        <v>1083</v>
      </c>
      <c r="BC44722" s="91" t="s">
        <v>49417</v>
      </c>
      <c r="BD44722" s="473" t="s">
        <v>1301</v>
      </c>
    </row>
    <row r="44723" spans="53:56" ht="15" x14ac:dyDescent="0.25">
      <c r="BA44723" s="90" t="s">
        <v>49430</v>
      </c>
      <c r="BB44723" s="90" t="s">
        <v>1083</v>
      </c>
      <c r="BC44723" s="473" t="s">
        <v>2676</v>
      </c>
      <c r="BD44723" s="473" t="s">
        <v>1301</v>
      </c>
    </row>
    <row r="44724" spans="53:56" ht="15" x14ac:dyDescent="0.25">
      <c r="BA44724" s="91" t="s">
        <v>49431</v>
      </c>
      <c r="BB44724" s="91" t="s">
        <v>1083</v>
      </c>
      <c r="BC44724" s="473" t="s">
        <v>2676</v>
      </c>
      <c r="BD44724" s="473" t="s">
        <v>1301</v>
      </c>
    </row>
    <row r="44725" spans="53:56" ht="15" x14ac:dyDescent="0.25">
      <c r="BA44725" s="90" t="s">
        <v>49432</v>
      </c>
      <c r="BB44725" s="90" t="s">
        <v>1083</v>
      </c>
      <c r="BC44725" s="473" t="s">
        <v>2676</v>
      </c>
      <c r="BD44725" s="473" t="s">
        <v>1301</v>
      </c>
    </row>
    <row r="44726" spans="53:56" ht="15" x14ac:dyDescent="0.25">
      <c r="BA44726" s="91" t="s">
        <v>49433</v>
      </c>
      <c r="BB44726" s="91" t="s">
        <v>1083</v>
      </c>
      <c r="BC44726" s="473" t="s">
        <v>2676</v>
      </c>
      <c r="BD44726" s="473" t="s">
        <v>1301</v>
      </c>
    </row>
    <row r="44727" spans="53:56" ht="15" x14ac:dyDescent="0.25">
      <c r="BA44727" s="90" t="s">
        <v>49434</v>
      </c>
      <c r="BB44727" s="90" t="s">
        <v>1083</v>
      </c>
      <c r="BC44727" s="90" t="s">
        <v>49417</v>
      </c>
      <c r="BD44727" s="473" t="s">
        <v>1301</v>
      </c>
    </row>
    <row r="44728" spans="53:56" ht="15" x14ac:dyDescent="0.25">
      <c r="BA44728" s="91" t="s">
        <v>49435</v>
      </c>
      <c r="BB44728" s="91" t="s">
        <v>1083</v>
      </c>
      <c r="BC44728" s="473" t="s">
        <v>2676</v>
      </c>
      <c r="BD44728" s="473" t="s">
        <v>1301</v>
      </c>
    </row>
    <row r="44729" spans="53:56" ht="15" x14ac:dyDescent="0.25">
      <c r="BA44729" s="91" t="s">
        <v>49436</v>
      </c>
      <c r="BB44729" s="91" t="s">
        <v>1083</v>
      </c>
      <c r="BC44729" s="473" t="s">
        <v>2676</v>
      </c>
      <c r="BD44729" s="473" t="s">
        <v>1301</v>
      </c>
    </row>
    <row r="44730" spans="53:56" ht="15" x14ac:dyDescent="0.25">
      <c r="BA44730" s="90" t="s">
        <v>49437</v>
      </c>
      <c r="BB44730" s="90" t="s">
        <v>1083</v>
      </c>
      <c r="BC44730" s="90" t="s">
        <v>8872</v>
      </c>
      <c r="BD44730" s="473" t="s">
        <v>1301</v>
      </c>
    </row>
    <row r="44731" spans="53:56" ht="15" x14ac:dyDescent="0.25">
      <c r="BA44731" s="91" t="s">
        <v>49438</v>
      </c>
      <c r="BB44731" s="91" t="s">
        <v>1083</v>
      </c>
      <c r="BC44731" s="473" t="s">
        <v>2676</v>
      </c>
      <c r="BD44731" s="473" t="s">
        <v>1301</v>
      </c>
    </row>
    <row r="44732" spans="53:56" ht="15" x14ac:dyDescent="0.25">
      <c r="BA44732" s="90" t="s">
        <v>49439</v>
      </c>
      <c r="BB44732" s="90" t="s">
        <v>1083</v>
      </c>
      <c r="BC44732" s="90" t="s">
        <v>8736</v>
      </c>
      <c r="BD44732" s="473" t="s">
        <v>1301</v>
      </c>
    </row>
    <row r="44733" spans="53:56" ht="15" x14ac:dyDescent="0.25">
      <c r="BA44733" s="91" t="s">
        <v>49440</v>
      </c>
      <c r="BB44733" s="91" t="s">
        <v>1083</v>
      </c>
      <c r="BC44733" s="91" t="s">
        <v>49244</v>
      </c>
      <c r="BD44733" s="473" t="s">
        <v>1301</v>
      </c>
    </row>
    <row r="44734" spans="53:56" ht="15" x14ac:dyDescent="0.25">
      <c r="BA44734" s="91" t="s">
        <v>49441</v>
      </c>
      <c r="BB44734" s="91" t="s">
        <v>1083</v>
      </c>
      <c r="BC44734" s="91" t="s">
        <v>18252</v>
      </c>
      <c r="BD44734" s="473" t="s">
        <v>1301</v>
      </c>
    </row>
    <row r="44735" spans="53:56" ht="15" x14ac:dyDescent="0.25">
      <c r="BA44735" s="90" t="s">
        <v>49441</v>
      </c>
      <c r="BB44735" s="90" t="s">
        <v>1083</v>
      </c>
      <c r="BC44735" s="473" t="s">
        <v>2676</v>
      </c>
      <c r="BD44735" s="473" t="s">
        <v>1301</v>
      </c>
    </row>
    <row r="44736" spans="53:56" ht="15" x14ac:dyDescent="0.25">
      <c r="BA44736" s="91" t="s">
        <v>49442</v>
      </c>
      <c r="BB44736" s="91" t="s">
        <v>1083</v>
      </c>
      <c r="BC44736" s="91" t="s">
        <v>8872</v>
      </c>
      <c r="BD44736" s="473" t="s">
        <v>1301</v>
      </c>
    </row>
    <row r="44737" spans="53:56" ht="15" x14ac:dyDescent="0.25">
      <c r="BA44737" s="90" t="s">
        <v>49443</v>
      </c>
      <c r="BB44737" s="90" t="s">
        <v>1083</v>
      </c>
      <c r="BC44737" s="90" t="s">
        <v>49244</v>
      </c>
      <c r="BD44737" s="473" t="s">
        <v>1301</v>
      </c>
    </row>
    <row r="44738" spans="53:56" ht="15" x14ac:dyDescent="0.25">
      <c r="BA44738" s="91" t="s">
        <v>49444</v>
      </c>
      <c r="BB44738" s="91" t="s">
        <v>1083</v>
      </c>
      <c r="BC44738" s="91" t="s">
        <v>49244</v>
      </c>
      <c r="BD44738" s="473" t="s">
        <v>1301</v>
      </c>
    </row>
    <row r="44739" spans="53:56" ht="15" x14ac:dyDescent="0.25">
      <c r="BA44739" s="90" t="s">
        <v>49445</v>
      </c>
      <c r="BB44739" s="90" t="s">
        <v>1083</v>
      </c>
      <c r="BC44739" s="90" t="s">
        <v>49417</v>
      </c>
      <c r="BD44739" s="473" t="s">
        <v>1301</v>
      </c>
    </row>
    <row r="44740" spans="53:56" ht="15" x14ac:dyDescent="0.25">
      <c r="BA44740" s="90" t="s">
        <v>49446</v>
      </c>
      <c r="BB44740" s="90" t="s">
        <v>1083</v>
      </c>
      <c r="BC44740" s="473" t="s">
        <v>2676</v>
      </c>
      <c r="BD44740" s="473" t="s">
        <v>1301</v>
      </c>
    </row>
    <row r="44741" spans="53:56" ht="15" x14ac:dyDescent="0.25">
      <c r="BA44741" s="91" t="s">
        <v>49447</v>
      </c>
      <c r="BB44741" s="91" t="s">
        <v>1083</v>
      </c>
      <c r="BC44741" s="91" t="s">
        <v>49244</v>
      </c>
      <c r="BD44741" s="473" t="s">
        <v>1301</v>
      </c>
    </row>
    <row r="44742" spans="53:56" ht="15" x14ac:dyDescent="0.25">
      <c r="BA44742" s="90" t="s">
        <v>49448</v>
      </c>
      <c r="BB44742" s="90" t="s">
        <v>1083</v>
      </c>
      <c r="BC44742" s="90" t="s">
        <v>49244</v>
      </c>
      <c r="BD44742" s="473" t="s">
        <v>1301</v>
      </c>
    </row>
    <row r="44743" spans="53:56" ht="15" x14ac:dyDescent="0.25">
      <c r="BA44743" s="91" t="s">
        <v>49449</v>
      </c>
      <c r="BB44743" s="91" t="s">
        <v>1083</v>
      </c>
      <c r="BC44743" s="473" t="s">
        <v>2676</v>
      </c>
      <c r="BD44743" s="473" t="s">
        <v>1301</v>
      </c>
    </row>
    <row r="44744" spans="53:56" ht="15" x14ac:dyDescent="0.25">
      <c r="BA44744" s="90" t="s">
        <v>49450</v>
      </c>
      <c r="BB44744" s="90" t="s">
        <v>1083</v>
      </c>
      <c r="BC44744" s="473" t="s">
        <v>2676</v>
      </c>
      <c r="BD44744" s="473" t="s">
        <v>1301</v>
      </c>
    </row>
    <row r="44745" spans="53:56" ht="15" x14ac:dyDescent="0.25">
      <c r="BA44745" s="91" t="s">
        <v>49451</v>
      </c>
      <c r="BB44745" s="91" t="s">
        <v>1083</v>
      </c>
      <c r="BC44745" s="91" t="s">
        <v>49417</v>
      </c>
      <c r="BD44745" s="473" t="s">
        <v>1301</v>
      </c>
    </row>
    <row r="44746" spans="53:56" ht="15" x14ac:dyDescent="0.25">
      <c r="BA44746" s="90" t="s">
        <v>49452</v>
      </c>
      <c r="BB44746" s="90" t="s">
        <v>1083</v>
      </c>
      <c r="BC44746" s="473" t="s">
        <v>2676</v>
      </c>
      <c r="BD44746" s="473" t="s">
        <v>1301</v>
      </c>
    </row>
    <row r="44747" spans="53:56" ht="15" x14ac:dyDescent="0.25">
      <c r="BA44747" s="91" t="s">
        <v>49453</v>
      </c>
      <c r="BB44747" s="91" t="s">
        <v>1083</v>
      </c>
      <c r="BC44747" s="473" t="s">
        <v>2676</v>
      </c>
      <c r="BD44747" s="473" t="s">
        <v>1301</v>
      </c>
    </row>
    <row r="44748" spans="53:56" ht="15" x14ac:dyDescent="0.25">
      <c r="BA44748" s="90" t="s">
        <v>49454</v>
      </c>
      <c r="BB44748" s="90" t="s">
        <v>1083</v>
      </c>
      <c r="BC44748" s="90" t="s">
        <v>49244</v>
      </c>
      <c r="BD44748" s="473" t="s">
        <v>1301</v>
      </c>
    </row>
    <row r="44749" spans="53:56" ht="15" x14ac:dyDescent="0.25">
      <c r="BA44749" s="91" t="s">
        <v>49455</v>
      </c>
      <c r="BB44749" s="91" t="s">
        <v>1083</v>
      </c>
      <c r="BC44749" s="473" t="s">
        <v>2676</v>
      </c>
      <c r="BD44749" s="473" t="s">
        <v>1301</v>
      </c>
    </row>
    <row r="44750" spans="53:56" ht="15" x14ac:dyDescent="0.25">
      <c r="BA44750" s="91" t="s">
        <v>49456</v>
      </c>
      <c r="BB44750" s="91" t="s">
        <v>1083</v>
      </c>
      <c r="BC44750" s="91" t="s">
        <v>8736</v>
      </c>
      <c r="BD44750" s="473" t="s">
        <v>1301</v>
      </c>
    </row>
    <row r="44751" spans="53:56" ht="15" x14ac:dyDescent="0.25">
      <c r="BA44751" s="90" t="s">
        <v>49457</v>
      </c>
      <c r="BB44751" s="90" t="s">
        <v>1083</v>
      </c>
      <c r="BC44751" s="90" t="s">
        <v>8736</v>
      </c>
      <c r="BD44751" s="473" t="s">
        <v>1301</v>
      </c>
    </row>
    <row r="44752" spans="53:56" ht="15" x14ac:dyDescent="0.25">
      <c r="BA44752" s="90" t="s">
        <v>49458</v>
      </c>
      <c r="BB44752" s="90" t="s">
        <v>1083</v>
      </c>
      <c r="BC44752" s="90" t="s">
        <v>49417</v>
      </c>
      <c r="BD44752" s="473" t="s">
        <v>1301</v>
      </c>
    </row>
    <row r="44753" spans="53:56" ht="15" x14ac:dyDescent="0.25">
      <c r="BA44753" s="91" t="s">
        <v>49459</v>
      </c>
      <c r="BB44753" s="91" t="s">
        <v>1083</v>
      </c>
      <c r="BC44753" s="91" t="s">
        <v>8872</v>
      </c>
      <c r="BD44753" s="473" t="s">
        <v>1301</v>
      </c>
    </row>
    <row r="44754" spans="53:56" ht="15" x14ac:dyDescent="0.25">
      <c r="BA44754" s="90" t="s">
        <v>49460</v>
      </c>
      <c r="BB44754" s="90" t="s">
        <v>1083</v>
      </c>
      <c r="BC44754" s="90" t="s">
        <v>49244</v>
      </c>
      <c r="BD44754" s="473" t="s">
        <v>1301</v>
      </c>
    </row>
    <row r="44755" spans="53:56" ht="15" x14ac:dyDescent="0.25">
      <c r="BA44755" s="91" t="s">
        <v>49461</v>
      </c>
      <c r="BB44755" s="91" t="s">
        <v>1083</v>
      </c>
      <c r="BC44755" s="473" t="s">
        <v>2676</v>
      </c>
      <c r="BD44755" s="473" t="s">
        <v>1301</v>
      </c>
    </row>
    <row r="44756" spans="53:56" ht="15" x14ac:dyDescent="0.25">
      <c r="BA44756" s="91" t="s">
        <v>49462</v>
      </c>
      <c r="BB44756" s="91" t="s">
        <v>1083</v>
      </c>
      <c r="BC44756" s="91" t="s">
        <v>8736</v>
      </c>
      <c r="BD44756" s="473" t="s">
        <v>1301</v>
      </c>
    </row>
    <row r="44757" spans="53:56" ht="15" x14ac:dyDescent="0.25">
      <c r="BA44757" s="90" t="s">
        <v>49463</v>
      </c>
      <c r="BB44757" s="90" t="s">
        <v>1083</v>
      </c>
      <c r="BC44757" s="90" t="s">
        <v>49417</v>
      </c>
      <c r="BD44757" s="473" t="s">
        <v>1301</v>
      </c>
    </row>
    <row r="44758" spans="53:56" ht="15" x14ac:dyDescent="0.25">
      <c r="BA44758" s="91" t="s">
        <v>49464</v>
      </c>
      <c r="BB44758" s="91" t="s">
        <v>1083</v>
      </c>
      <c r="BC44758" s="91" t="s">
        <v>49417</v>
      </c>
      <c r="BD44758" s="473" t="s">
        <v>1301</v>
      </c>
    </row>
    <row r="44759" spans="53:56" ht="15" x14ac:dyDescent="0.25">
      <c r="BA44759" s="90" t="s">
        <v>49465</v>
      </c>
      <c r="BB44759" s="90" t="s">
        <v>1083</v>
      </c>
      <c r="BC44759" s="90" t="s">
        <v>49244</v>
      </c>
      <c r="BD44759" s="473" t="s">
        <v>1301</v>
      </c>
    </row>
    <row r="44760" spans="53:56" ht="15" x14ac:dyDescent="0.25">
      <c r="BA44760" s="91" t="s">
        <v>49466</v>
      </c>
      <c r="BB44760" s="91" t="s">
        <v>1083</v>
      </c>
      <c r="BC44760" s="91" t="s">
        <v>8872</v>
      </c>
      <c r="BD44760" s="473" t="s">
        <v>1301</v>
      </c>
    </row>
    <row r="44761" spans="53:56" ht="15" x14ac:dyDescent="0.25">
      <c r="BA44761" s="91" t="s">
        <v>49467</v>
      </c>
      <c r="BB44761" s="91" t="s">
        <v>1083</v>
      </c>
      <c r="BC44761" s="91" t="s">
        <v>49244</v>
      </c>
      <c r="BD44761" s="473" t="s">
        <v>1301</v>
      </c>
    </row>
    <row r="44762" spans="53:56" ht="15" x14ac:dyDescent="0.25">
      <c r="BA44762" s="91" t="s">
        <v>49468</v>
      </c>
      <c r="BB44762" s="91" t="s">
        <v>1083</v>
      </c>
      <c r="BC44762" s="91" t="s">
        <v>49244</v>
      </c>
      <c r="BD44762" s="473" t="s">
        <v>1301</v>
      </c>
    </row>
    <row r="44763" spans="53:56" ht="15" x14ac:dyDescent="0.25">
      <c r="BA44763" s="90" t="s">
        <v>49469</v>
      </c>
      <c r="BB44763" s="90" t="s">
        <v>1083</v>
      </c>
      <c r="BC44763" s="90" t="s">
        <v>8872</v>
      </c>
      <c r="BD44763" s="473" t="s">
        <v>1301</v>
      </c>
    </row>
    <row r="44764" spans="53:56" ht="15" x14ac:dyDescent="0.25">
      <c r="BA44764" s="90" t="s">
        <v>49470</v>
      </c>
      <c r="BB44764" s="90" t="s">
        <v>1083</v>
      </c>
      <c r="BC44764" s="90" t="s">
        <v>49244</v>
      </c>
      <c r="BD44764" s="473" t="s">
        <v>1301</v>
      </c>
    </row>
    <row r="44765" spans="53:56" ht="15" x14ac:dyDescent="0.25">
      <c r="BA44765" s="90" t="s">
        <v>49471</v>
      </c>
      <c r="BB44765" s="90" t="s">
        <v>1083</v>
      </c>
      <c r="BC44765" s="90" t="s">
        <v>18252</v>
      </c>
      <c r="BD44765" s="473" t="s">
        <v>1301</v>
      </c>
    </row>
    <row r="44766" spans="53:56" ht="15" x14ac:dyDescent="0.25">
      <c r="BA44766" s="91" t="s">
        <v>49471</v>
      </c>
      <c r="BB44766" s="91" t="s">
        <v>1083</v>
      </c>
      <c r="BC44766" s="473" t="s">
        <v>2676</v>
      </c>
      <c r="BD44766" s="473" t="s">
        <v>1301</v>
      </c>
    </row>
    <row r="44767" spans="53:56" ht="15" x14ac:dyDescent="0.25">
      <c r="BA44767" s="91" t="s">
        <v>49472</v>
      </c>
      <c r="BB44767" s="91" t="s">
        <v>1083</v>
      </c>
      <c r="BC44767" s="473" t="s">
        <v>2676</v>
      </c>
      <c r="BD44767" s="473" t="s">
        <v>1301</v>
      </c>
    </row>
    <row r="44768" spans="53:56" ht="15" x14ac:dyDescent="0.25">
      <c r="BA44768" s="90" t="s">
        <v>49473</v>
      </c>
      <c r="BB44768" s="90" t="s">
        <v>1083</v>
      </c>
      <c r="BC44768" s="473" t="s">
        <v>2676</v>
      </c>
      <c r="BD44768" s="473" t="s">
        <v>1301</v>
      </c>
    </row>
    <row r="44769" spans="53:56" ht="15" x14ac:dyDescent="0.25">
      <c r="BA44769" s="90" t="s">
        <v>49474</v>
      </c>
      <c r="BB44769" s="90" t="s">
        <v>1083</v>
      </c>
      <c r="BC44769" s="473" t="s">
        <v>2676</v>
      </c>
      <c r="BD44769" s="473" t="s">
        <v>1301</v>
      </c>
    </row>
    <row r="44770" spans="53:56" ht="15" x14ac:dyDescent="0.25">
      <c r="BA44770" s="91" t="s">
        <v>49474</v>
      </c>
      <c r="BB44770" s="91" t="s">
        <v>1083</v>
      </c>
      <c r="BC44770" s="473" t="s">
        <v>2676</v>
      </c>
      <c r="BD44770" s="473" t="s">
        <v>1301</v>
      </c>
    </row>
    <row r="44771" spans="53:56" ht="15" x14ac:dyDescent="0.25">
      <c r="BA44771" s="90" t="s">
        <v>49475</v>
      </c>
      <c r="BB44771" s="90" t="s">
        <v>1083</v>
      </c>
      <c r="BC44771" s="473" t="s">
        <v>2676</v>
      </c>
      <c r="BD44771" s="473" t="s">
        <v>1301</v>
      </c>
    </row>
    <row r="44772" spans="53:56" ht="15" x14ac:dyDescent="0.25">
      <c r="BA44772" s="90" t="s">
        <v>49476</v>
      </c>
      <c r="BB44772" s="90" t="s">
        <v>1083</v>
      </c>
      <c r="BC44772" s="90" t="s">
        <v>8872</v>
      </c>
      <c r="BD44772" s="473" t="s">
        <v>1301</v>
      </c>
    </row>
    <row r="44773" spans="53:56" ht="15" x14ac:dyDescent="0.25">
      <c r="BA44773" s="90" t="s">
        <v>49477</v>
      </c>
      <c r="BB44773" s="90" t="s">
        <v>1083</v>
      </c>
      <c r="BC44773" s="90" t="s">
        <v>8736</v>
      </c>
      <c r="BD44773" s="473" t="s">
        <v>1301</v>
      </c>
    </row>
    <row r="44774" spans="53:56" ht="15" x14ac:dyDescent="0.25">
      <c r="BA44774" s="91" t="s">
        <v>49478</v>
      </c>
      <c r="BB44774" s="91" t="s">
        <v>1083</v>
      </c>
      <c r="BC44774" s="91" t="s">
        <v>49244</v>
      </c>
      <c r="BD44774" s="473" t="s">
        <v>1301</v>
      </c>
    </row>
    <row r="44775" spans="53:56" ht="15" x14ac:dyDescent="0.25">
      <c r="BA44775" s="90" t="s">
        <v>49479</v>
      </c>
      <c r="BB44775" s="90" t="s">
        <v>1083</v>
      </c>
      <c r="BC44775" s="90" t="s">
        <v>49244</v>
      </c>
      <c r="BD44775" s="473" t="s">
        <v>1301</v>
      </c>
    </row>
    <row r="44776" spans="53:56" ht="15" x14ac:dyDescent="0.25">
      <c r="BA44776" s="91" t="s">
        <v>49480</v>
      </c>
      <c r="BB44776" s="91" t="s">
        <v>1083</v>
      </c>
      <c r="BC44776" s="91" t="s">
        <v>49417</v>
      </c>
      <c r="BD44776" s="473" t="s">
        <v>1301</v>
      </c>
    </row>
    <row r="44777" spans="53:56" ht="15" x14ac:dyDescent="0.25">
      <c r="BA44777" s="91" t="s">
        <v>49481</v>
      </c>
      <c r="BB44777" s="91" t="s">
        <v>1083</v>
      </c>
      <c r="BC44777" s="91" t="s">
        <v>49417</v>
      </c>
      <c r="BD44777" s="473" t="s">
        <v>1301</v>
      </c>
    </row>
    <row r="44778" spans="53:56" ht="15" x14ac:dyDescent="0.25">
      <c r="BA44778" s="90" t="s">
        <v>49482</v>
      </c>
      <c r="BB44778" s="90" t="s">
        <v>1083</v>
      </c>
      <c r="BC44778" s="90" t="s">
        <v>49244</v>
      </c>
      <c r="BD44778" s="473" t="s">
        <v>1301</v>
      </c>
    </row>
    <row r="44779" spans="53:56" ht="15" x14ac:dyDescent="0.25">
      <c r="BA44779" s="91" t="s">
        <v>49483</v>
      </c>
      <c r="BB44779" s="91" t="s">
        <v>1083</v>
      </c>
      <c r="BC44779" s="91" t="s">
        <v>49244</v>
      </c>
      <c r="BD44779" s="473" t="s">
        <v>1301</v>
      </c>
    </row>
    <row r="44780" spans="53:56" ht="15" x14ac:dyDescent="0.25">
      <c r="BA44780" s="90" t="s">
        <v>49484</v>
      </c>
      <c r="BB44780" s="90" t="s">
        <v>1083</v>
      </c>
      <c r="BC44780" s="473" t="s">
        <v>2676</v>
      </c>
      <c r="BD44780" s="473" t="s">
        <v>1301</v>
      </c>
    </row>
    <row r="44781" spans="53:56" ht="15" x14ac:dyDescent="0.25">
      <c r="BA44781" s="90" t="s">
        <v>49485</v>
      </c>
      <c r="BB44781" s="90" t="s">
        <v>1083</v>
      </c>
      <c r="BC44781" s="90" t="s">
        <v>49244</v>
      </c>
      <c r="BD44781" s="473" t="s">
        <v>1301</v>
      </c>
    </row>
    <row r="44782" spans="53:56" ht="15" x14ac:dyDescent="0.25">
      <c r="BA44782" s="91" t="s">
        <v>49486</v>
      </c>
      <c r="BB44782" s="91" t="s">
        <v>1083</v>
      </c>
      <c r="BC44782" s="473" t="s">
        <v>2676</v>
      </c>
      <c r="BD44782" s="473" t="s">
        <v>1301</v>
      </c>
    </row>
    <row r="44783" spans="53:56" ht="15" x14ac:dyDescent="0.25">
      <c r="BA44783" s="90" t="s">
        <v>49486</v>
      </c>
      <c r="BB44783" s="90" t="s">
        <v>1083</v>
      </c>
      <c r="BC44783" s="473" t="s">
        <v>2676</v>
      </c>
      <c r="BD44783" s="473" t="s">
        <v>1301</v>
      </c>
    </row>
    <row r="44784" spans="53:56" ht="15" x14ac:dyDescent="0.25">
      <c r="BA44784" s="91" t="s">
        <v>49487</v>
      </c>
      <c r="BB44784" s="91" t="s">
        <v>1083</v>
      </c>
      <c r="BC44784" s="473" t="s">
        <v>2676</v>
      </c>
      <c r="BD44784" s="473" t="s">
        <v>1301</v>
      </c>
    </row>
    <row r="44785" spans="53:56" ht="15" x14ac:dyDescent="0.25">
      <c r="BA44785" s="90" t="s">
        <v>49488</v>
      </c>
      <c r="BB44785" s="90" t="s">
        <v>1083</v>
      </c>
      <c r="BC44785" s="473" t="s">
        <v>2676</v>
      </c>
      <c r="BD44785" s="473" t="s">
        <v>1301</v>
      </c>
    </row>
    <row r="44786" spans="53:56" ht="15" x14ac:dyDescent="0.25">
      <c r="BA44786" s="90" t="s">
        <v>49489</v>
      </c>
      <c r="BB44786" s="90" t="s">
        <v>1083</v>
      </c>
      <c r="BC44786" s="90" t="s">
        <v>18252</v>
      </c>
      <c r="BD44786" s="473" t="s">
        <v>1301</v>
      </c>
    </row>
    <row r="44787" spans="53:56" ht="15" x14ac:dyDescent="0.25">
      <c r="BA44787" s="91" t="s">
        <v>49490</v>
      </c>
      <c r="BB44787" s="91" t="s">
        <v>1083</v>
      </c>
      <c r="BC44787" s="91" t="s">
        <v>49244</v>
      </c>
      <c r="BD44787" s="473" t="s">
        <v>1301</v>
      </c>
    </row>
    <row r="44788" spans="53:56" ht="15" x14ac:dyDescent="0.25">
      <c r="BA44788" s="91" t="s">
        <v>49491</v>
      </c>
      <c r="BB44788" s="91" t="s">
        <v>1083</v>
      </c>
      <c r="BC44788" s="91" t="s">
        <v>49244</v>
      </c>
      <c r="BD44788" s="473" t="s">
        <v>1301</v>
      </c>
    </row>
    <row r="44789" spans="53:56" ht="15" x14ac:dyDescent="0.25">
      <c r="BA44789" s="90" t="s">
        <v>49492</v>
      </c>
      <c r="BB44789" s="90" t="s">
        <v>1083</v>
      </c>
      <c r="BC44789" s="473" t="s">
        <v>2676</v>
      </c>
      <c r="BD44789" s="473" t="s">
        <v>1301</v>
      </c>
    </row>
    <row r="44790" spans="53:56" ht="15" x14ac:dyDescent="0.25">
      <c r="BA44790" s="91" t="s">
        <v>49493</v>
      </c>
      <c r="BB44790" s="91" t="s">
        <v>1083</v>
      </c>
      <c r="BC44790" s="473" t="s">
        <v>2676</v>
      </c>
      <c r="BD44790" s="473" t="s">
        <v>1301</v>
      </c>
    </row>
    <row r="44791" spans="53:56" ht="15" x14ac:dyDescent="0.25">
      <c r="BA44791" s="91" t="s">
        <v>49494</v>
      </c>
      <c r="BB44791" s="91" t="s">
        <v>1083</v>
      </c>
      <c r="BC44791" s="473" t="s">
        <v>2676</v>
      </c>
      <c r="BD44791" s="473" t="s">
        <v>1301</v>
      </c>
    </row>
    <row r="44792" spans="53:56" ht="15" x14ac:dyDescent="0.25">
      <c r="BA44792" s="90" t="s">
        <v>49495</v>
      </c>
      <c r="BB44792" s="90" t="s">
        <v>1083</v>
      </c>
      <c r="BC44792" s="473" t="s">
        <v>2676</v>
      </c>
      <c r="BD44792" s="473" t="s">
        <v>1301</v>
      </c>
    </row>
    <row r="44793" spans="53:56" ht="15" x14ac:dyDescent="0.25">
      <c r="BA44793" s="90" t="s">
        <v>49496</v>
      </c>
      <c r="BB44793" s="90" t="s">
        <v>1083</v>
      </c>
      <c r="BC44793" s="473" t="s">
        <v>2676</v>
      </c>
      <c r="BD44793" s="473" t="s">
        <v>1301</v>
      </c>
    </row>
    <row r="44794" spans="53:56" ht="15" x14ac:dyDescent="0.25">
      <c r="BA44794" s="91" t="s">
        <v>49497</v>
      </c>
      <c r="BB44794" s="91" t="s">
        <v>1083</v>
      </c>
      <c r="BC44794" s="473" t="s">
        <v>2676</v>
      </c>
      <c r="BD44794" s="473" t="s">
        <v>1301</v>
      </c>
    </row>
    <row r="44795" spans="53:56" ht="15" x14ac:dyDescent="0.25">
      <c r="BA44795" s="90" t="s">
        <v>49498</v>
      </c>
      <c r="BB44795" s="90" t="s">
        <v>1083</v>
      </c>
      <c r="BC44795" s="473" t="s">
        <v>2676</v>
      </c>
      <c r="BD44795" s="473" t="s">
        <v>1301</v>
      </c>
    </row>
    <row r="44796" spans="53:56" ht="15" x14ac:dyDescent="0.25">
      <c r="BA44796" s="91" t="s">
        <v>49499</v>
      </c>
      <c r="BB44796" s="91" t="s">
        <v>1083</v>
      </c>
      <c r="BC44796" s="473" t="s">
        <v>2676</v>
      </c>
      <c r="BD44796" s="473" t="s">
        <v>1301</v>
      </c>
    </row>
    <row r="44797" spans="53:56" ht="15" x14ac:dyDescent="0.25">
      <c r="BA44797" s="91" t="s">
        <v>49500</v>
      </c>
      <c r="BB44797" s="91" t="s">
        <v>1083</v>
      </c>
      <c r="BC44797" s="473" t="s">
        <v>2676</v>
      </c>
      <c r="BD44797" s="473" t="s">
        <v>1301</v>
      </c>
    </row>
    <row r="44798" spans="53:56" ht="15" x14ac:dyDescent="0.25">
      <c r="BA44798" s="90" t="s">
        <v>49500</v>
      </c>
      <c r="BB44798" s="90" t="s">
        <v>1083</v>
      </c>
      <c r="BC44798" s="473" t="s">
        <v>2676</v>
      </c>
      <c r="BD44798" s="473" t="s">
        <v>1301</v>
      </c>
    </row>
    <row r="44799" spans="53:56" ht="15" x14ac:dyDescent="0.25">
      <c r="BA44799" s="90" t="s">
        <v>49501</v>
      </c>
      <c r="BB44799" s="90" t="s">
        <v>1083</v>
      </c>
      <c r="BC44799" s="473" t="s">
        <v>2676</v>
      </c>
      <c r="BD44799" s="473" t="s">
        <v>1301</v>
      </c>
    </row>
    <row r="44800" spans="53:56" ht="15" x14ac:dyDescent="0.25">
      <c r="BA44800" s="91" t="s">
        <v>49501</v>
      </c>
      <c r="BB44800" s="91" t="s">
        <v>1083</v>
      </c>
      <c r="BC44800" s="473" t="s">
        <v>2676</v>
      </c>
      <c r="BD44800" s="473" t="s">
        <v>1301</v>
      </c>
    </row>
    <row r="44801" spans="53:56" ht="15" x14ac:dyDescent="0.25">
      <c r="BA44801" s="90" t="s">
        <v>49502</v>
      </c>
      <c r="BB44801" s="90" t="s">
        <v>1083</v>
      </c>
      <c r="BC44801" s="473" t="s">
        <v>2676</v>
      </c>
      <c r="BD44801" s="473" t="s">
        <v>1301</v>
      </c>
    </row>
    <row r="44802" spans="53:56" ht="15" x14ac:dyDescent="0.25">
      <c r="BA44802" s="90" t="s">
        <v>49503</v>
      </c>
      <c r="BB44802" s="90" t="s">
        <v>1083</v>
      </c>
      <c r="BC44802" s="473" t="s">
        <v>2676</v>
      </c>
      <c r="BD44802" s="473" t="s">
        <v>1301</v>
      </c>
    </row>
    <row r="44803" spans="53:56" ht="15" x14ac:dyDescent="0.25">
      <c r="BA44803" s="91" t="s">
        <v>49504</v>
      </c>
      <c r="BB44803" s="91" t="s">
        <v>1083</v>
      </c>
      <c r="BC44803" s="473" t="s">
        <v>2676</v>
      </c>
      <c r="BD44803" s="473" t="s">
        <v>1301</v>
      </c>
    </row>
    <row r="44804" spans="53:56" ht="15" x14ac:dyDescent="0.25">
      <c r="BA44804" s="91" t="s">
        <v>49505</v>
      </c>
      <c r="BB44804" s="91" t="s">
        <v>1083</v>
      </c>
      <c r="BC44804" s="473" t="s">
        <v>2676</v>
      </c>
      <c r="BD44804" s="473" t="s">
        <v>1301</v>
      </c>
    </row>
    <row r="44805" spans="53:56" ht="15" x14ac:dyDescent="0.25">
      <c r="BA44805" s="91" t="s">
        <v>49505</v>
      </c>
      <c r="BB44805" s="91" t="s">
        <v>1083</v>
      </c>
      <c r="BC44805" s="473" t="s">
        <v>2676</v>
      </c>
      <c r="BD44805" s="473" t="s">
        <v>1301</v>
      </c>
    </row>
    <row r="44806" spans="53:56" ht="15" x14ac:dyDescent="0.25">
      <c r="BA44806" s="90" t="s">
        <v>49506</v>
      </c>
      <c r="BB44806" s="90" t="s">
        <v>1083</v>
      </c>
      <c r="BC44806" s="473" t="s">
        <v>2676</v>
      </c>
      <c r="BD44806" s="473" t="s">
        <v>1301</v>
      </c>
    </row>
    <row r="44807" spans="53:56" ht="15" x14ac:dyDescent="0.25">
      <c r="BA44807" s="91" t="s">
        <v>49507</v>
      </c>
      <c r="BB44807" s="91" t="s">
        <v>1083</v>
      </c>
      <c r="BC44807" s="473" t="s">
        <v>2676</v>
      </c>
      <c r="BD44807" s="473" t="s">
        <v>1301</v>
      </c>
    </row>
    <row r="44808" spans="53:56" ht="15" x14ac:dyDescent="0.25">
      <c r="BA44808" s="91" t="s">
        <v>49508</v>
      </c>
      <c r="BB44808" s="91" t="s">
        <v>1083</v>
      </c>
      <c r="BC44808" s="473" t="s">
        <v>2676</v>
      </c>
      <c r="BD44808" s="473" t="s">
        <v>1301</v>
      </c>
    </row>
    <row r="44809" spans="53:56" ht="15" x14ac:dyDescent="0.25">
      <c r="BA44809" s="90" t="s">
        <v>49509</v>
      </c>
      <c r="BB44809" s="90" t="s">
        <v>1083</v>
      </c>
      <c r="BC44809" s="473" t="s">
        <v>2676</v>
      </c>
      <c r="BD44809" s="473" t="s">
        <v>1301</v>
      </c>
    </row>
    <row r="44810" spans="53:56" ht="15" x14ac:dyDescent="0.25">
      <c r="BA44810" s="91" t="s">
        <v>49510</v>
      </c>
      <c r="BB44810" s="91" t="s">
        <v>1083</v>
      </c>
      <c r="BC44810" s="473" t="s">
        <v>2676</v>
      </c>
      <c r="BD44810" s="473" t="s">
        <v>1301</v>
      </c>
    </row>
    <row r="44811" spans="53:56" ht="15" x14ac:dyDescent="0.25">
      <c r="BA44811" s="91" t="s">
        <v>49511</v>
      </c>
      <c r="BB44811" s="91" t="s">
        <v>1083</v>
      </c>
      <c r="BC44811" s="473" t="s">
        <v>2676</v>
      </c>
      <c r="BD44811" s="473" t="s">
        <v>1301</v>
      </c>
    </row>
    <row r="44812" spans="53:56" ht="15" x14ac:dyDescent="0.25">
      <c r="BA44812" s="90" t="s">
        <v>49512</v>
      </c>
      <c r="BB44812" s="90" t="s">
        <v>1083</v>
      </c>
      <c r="BC44812" s="473" t="s">
        <v>2676</v>
      </c>
      <c r="BD44812" s="473" t="s">
        <v>1301</v>
      </c>
    </row>
    <row r="44813" spans="53:56" ht="15" x14ac:dyDescent="0.25">
      <c r="BA44813" s="90" t="s">
        <v>49513</v>
      </c>
      <c r="BB44813" s="90" t="s">
        <v>1083</v>
      </c>
      <c r="BC44813" s="473" t="s">
        <v>2676</v>
      </c>
      <c r="BD44813" s="473" t="s">
        <v>1301</v>
      </c>
    </row>
    <row r="44814" spans="53:56" ht="15" x14ac:dyDescent="0.25">
      <c r="BA44814" s="90" t="s">
        <v>49514</v>
      </c>
      <c r="BB44814" s="90" t="s">
        <v>1083</v>
      </c>
      <c r="BC44814" s="473" t="s">
        <v>2676</v>
      </c>
      <c r="BD44814" s="473" t="s">
        <v>1301</v>
      </c>
    </row>
    <row r="44815" spans="53:56" ht="15" x14ac:dyDescent="0.25">
      <c r="BA44815" s="90" t="s">
        <v>49514</v>
      </c>
      <c r="BB44815" s="90" t="s">
        <v>1083</v>
      </c>
      <c r="BC44815" s="473" t="s">
        <v>2676</v>
      </c>
      <c r="BD44815" s="473" t="s">
        <v>1301</v>
      </c>
    </row>
    <row r="44816" spans="53:56" ht="15" x14ac:dyDescent="0.25">
      <c r="BA44816" s="90" t="s">
        <v>49515</v>
      </c>
      <c r="BB44816" s="90" t="s">
        <v>1083</v>
      </c>
      <c r="BC44816" s="473" t="s">
        <v>2676</v>
      </c>
      <c r="BD44816" s="473" t="s">
        <v>1301</v>
      </c>
    </row>
    <row r="44817" spans="53:56" ht="15" x14ac:dyDescent="0.25">
      <c r="BA44817" s="90" t="s">
        <v>49515</v>
      </c>
      <c r="BB44817" s="90" t="s">
        <v>1083</v>
      </c>
      <c r="BC44817" s="473" t="s">
        <v>2676</v>
      </c>
      <c r="BD44817" s="473" t="s">
        <v>1301</v>
      </c>
    </row>
    <row r="44818" spans="53:56" ht="15" x14ac:dyDescent="0.25">
      <c r="BA44818" s="90" t="s">
        <v>49516</v>
      </c>
      <c r="BB44818" s="90" t="s">
        <v>1083</v>
      </c>
      <c r="BC44818" s="473" t="s">
        <v>2676</v>
      </c>
      <c r="BD44818" s="473" t="s">
        <v>1301</v>
      </c>
    </row>
    <row r="44819" spans="53:56" ht="15" x14ac:dyDescent="0.25">
      <c r="BA44819" s="91" t="s">
        <v>49516</v>
      </c>
      <c r="BB44819" s="91" t="s">
        <v>1083</v>
      </c>
      <c r="BC44819" s="473" t="s">
        <v>2676</v>
      </c>
      <c r="BD44819" s="473" t="s">
        <v>1301</v>
      </c>
    </row>
    <row r="44820" spans="53:56" ht="15" x14ac:dyDescent="0.25">
      <c r="BA44820" s="90" t="s">
        <v>49517</v>
      </c>
      <c r="BB44820" s="90" t="s">
        <v>1083</v>
      </c>
      <c r="BC44820" s="473" t="s">
        <v>2676</v>
      </c>
      <c r="BD44820" s="473" t="s">
        <v>1301</v>
      </c>
    </row>
    <row r="44821" spans="53:56" ht="15" x14ac:dyDescent="0.25">
      <c r="BA44821" s="91" t="s">
        <v>49518</v>
      </c>
      <c r="BB44821" s="91" t="s">
        <v>1083</v>
      </c>
      <c r="BC44821" s="473" t="s">
        <v>2676</v>
      </c>
      <c r="BD44821" s="473" t="s">
        <v>1301</v>
      </c>
    </row>
    <row r="44822" spans="53:56" ht="15" x14ac:dyDescent="0.25">
      <c r="BA44822" s="91" t="s">
        <v>49519</v>
      </c>
      <c r="BB44822" s="91" t="s">
        <v>1083</v>
      </c>
      <c r="BC44822" s="473" t="s">
        <v>2676</v>
      </c>
      <c r="BD44822" s="473" t="s">
        <v>1301</v>
      </c>
    </row>
    <row r="44823" spans="53:56" ht="15" x14ac:dyDescent="0.25">
      <c r="BA44823" s="91" t="s">
        <v>49519</v>
      </c>
      <c r="BB44823" s="91" t="s">
        <v>1083</v>
      </c>
      <c r="BC44823" s="473" t="s">
        <v>2676</v>
      </c>
      <c r="BD44823" s="473" t="s">
        <v>1301</v>
      </c>
    </row>
    <row r="44824" spans="53:56" ht="15" x14ac:dyDescent="0.25">
      <c r="BA44824" s="91" t="s">
        <v>49520</v>
      </c>
      <c r="BB44824" s="91" t="s">
        <v>1083</v>
      </c>
      <c r="BC44824" s="473" t="s">
        <v>2676</v>
      </c>
      <c r="BD44824" s="473" t="s">
        <v>1301</v>
      </c>
    </row>
    <row r="44825" spans="53:56" ht="15" x14ac:dyDescent="0.25">
      <c r="BA44825" s="90" t="s">
        <v>49521</v>
      </c>
      <c r="BB44825" s="90" t="s">
        <v>1083</v>
      </c>
      <c r="BC44825" s="473" t="s">
        <v>2676</v>
      </c>
      <c r="BD44825" s="473" t="s">
        <v>1301</v>
      </c>
    </row>
    <row r="44826" spans="53:56" ht="15" x14ac:dyDescent="0.25">
      <c r="BA44826" s="90" t="s">
        <v>49522</v>
      </c>
      <c r="BB44826" s="90" t="s">
        <v>1083</v>
      </c>
      <c r="BC44826" s="473" t="s">
        <v>2676</v>
      </c>
      <c r="BD44826" s="473" t="s">
        <v>1301</v>
      </c>
    </row>
    <row r="44827" spans="53:56" ht="15" x14ac:dyDescent="0.25">
      <c r="BA44827" s="91" t="s">
        <v>49523</v>
      </c>
      <c r="BB44827" s="91" t="s">
        <v>1083</v>
      </c>
      <c r="BC44827" s="473" t="s">
        <v>2676</v>
      </c>
      <c r="BD44827" s="473" t="s">
        <v>1301</v>
      </c>
    </row>
    <row r="44828" spans="53:56" ht="15" x14ac:dyDescent="0.25">
      <c r="BA44828" s="91" t="s">
        <v>49524</v>
      </c>
      <c r="BB44828" s="91" t="s">
        <v>1083</v>
      </c>
      <c r="BC44828" s="473" t="s">
        <v>2676</v>
      </c>
      <c r="BD44828" s="473" t="s">
        <v>1301</v>
      </c>
    </row>
    <row r="44829" spans="53:56" ht="15" x14ac:dyDescent="0.25">
      <c r="BA44829" s="90" t="s">
        <v>49525</v>
      </c>
      <c r="BB44829" s="90" t="s">
        <v>1083</v>
      </c>
      <c r="BC44829" s="473" t="s">
        <v>2676</v>
      </c>
      <c r="BD44829" s="473" t="s">
        <v>1301</v>
      </c>
    </row>
    <row r="44830" spans="53:56" ht="15" x14ac:dyDescent="0.25">
      <c r="BA44830" s="90" t="s">
        <v>49526</v>
      </c>
      <c r="BB44830" s="90" t="s">
        <v>1083</v>
      </c>
      <c r="BC44830" s="473" t="s">
        <v>2676</v>
      </c>
      <c r="BD44830" s="473" t="s">
        <v>1301</v>
      </c>
    </row>
    <row r="44831" spans="53:56" ht="15" x14ac:dyDescent="0.25">
      <c r="BA44831" s="91" t="s">
        <v>49526</v>
      </c>
      <c r="BB44831" s="91" t="s">
        <v>1083</v>
      </c>
      <c r="BC44831" s="473" t="s">
        <v>2676</v>
      </c>
      <c r="BD44831" s="473" t="s">
        <v>1301</v>
      </c>
    </row>
    <row r="44832" spans="53:56" ht="15" x14ac:dyDescent="0.25">
      <c r="BA44832" s="91" t="s">
        <v>49527</v>
      </c>
      <c r="BB44832" s="91" t="s">
        <v>1083</v>
      </c>
      <c r="BC44832" s="473" t="s">
        <v>2676</v>
      </c>
      <c r="BD44832" s="473" t="s">
        <v>1301</v>
      </c>
    </row>
    <row r="44833" spans="53:56" ht="15" x14ac:dyDescent="0.25">
      <c r="BA44833" s="90" t="s">
        <v>49528</v>
      </c>
      <c r="BB44833" s="90" t="s">
        <v>1083</v>
      </c>
      <c r="BC44833" s="473" t="s">
        <v>2676</v>
      </c>
      <c r="BD44833" s="473" t="s">
        <v>1301</v>
      </c>
    </row>
    <row r="44834" spans="53:56" ht="15" x14ac:dyDescent="0.25">
      <c r="BA44834" s="91" t="s">
        <v>49529</v>
      </c>
      <c r="BB44834" s="91" t="s">
        <v>1083</v>
      </c>
      <c r="BC44834" s="473" t="s">
        <v>2676</v>
      </c>
      <c r="BD44834" s="473" t="s">
        <v>1301</v>
      </c>
    </row>
    <row r="44835" spans="53:56" ht="15" x14ac:dyDescent="0.25">
      <c r="BA44835" s="91" t="s">
        <v>49530</v>
      </c>
      <c r="BB44835" s="91" t="s">
        <v>1083</v>
      </c>
      <c r="BC44835" s="473" t="s">
        <v>2676</v>
      </c>
      <c r="BD44835" s="473" t="s">
        <v>1301</v>
      </c>
    </row>
    <row r="44836" spans="53:56" ht="15" x14ac:dyDescent="0.25">
      <c r="BA44836" s="90" t="s">
        <v>49531</v>
      </c>
      <c r="BB44836" s="90" t="s">
        <v>1083</v>
      </c>
      <c r="BC44836" s="473" t="s">
        <v>2676</v>
      </c>
      <c r="BD44836" s="473" t="s">
        <v>1301</v>
      </c>
    </row>
    <row r="44837" spans="53:56" ht="15" x14ac:dyDescent="0.25">
      <c r="BA44837" s="90" t="s">
        <v>49532</v>
      </c>
      <c r="BB44837" s="90" t="s">
        <v>1083</v>
      </c>
      <c r="BC44837" s="473" t="s">
        <v>2676</v>
      </c>
      <c r="BD44837" s="473" t="s">
        <v>1301</v>
      </c>
    </row>
    <row r="44838" spans="53:56" ht="15" x14ac:dyDescent="0.25">
      <c r="BA44838" s="91" t="s">
        <v>49533</v>
      </c>
      <c r="BB44838" s="91" t="s">
        <v>1083</v>
      </c>
      <c r="BC44838" s="473" t="s">
        <v>2676</v>
      </c>
      <c r="BD44838" s="473" t="s">
        <v>1301</v>
      </c>
    </row>
    <row r="44839" spans="53:56" ht="15" x14ac:dyDescent="0.25">
      <c r="BA44839" s="91" t="s">
        <v>49534</v>
      </c>
      <c r="BB44839" s="91" t="s">
        <v>1083</v>
      </c>
      <c r="BC44839" s="473" t="s">
        <v>2676</v>
      </c>
      <c r="BD44839" s="473" t="s">
        <v>1301</v>
      </c>
    </row>
    <row r="44840" spans="53:56" ht="15" x14ac:dyDescent="0.25">
      <c r="BA44840" s="90" t="s">
        <v>49535</v>
      </c>
      <c r="BB44840" s="90" t="s">
        <v>1083</v>
      </c>
      <c r="BC44840" s="473" t="s">
        <v>2676</v>
      </c>
      <c r="BD44840" s="473" t="s">
        <v>1301</v>
      </c>
    </row>
    <row r="44841" spans="53:56" ht="15" x14ac:dyDescent="0.25">
      <c r="BA44841" s="91" t="s">
        <v>49536</v>
      </c>
      <c r="BB44841" s="91" t="s">
        <v>1083</v>
      </c>
      <c r="BC44841" s="473" t="s">
        <v>2676</v>
      </c>
      <c r="BD44841" s="473" t="s">
        <v>1301</v>
      </c>
    </row>
    <row r="44842" spans="53:56" ht="15" x14ac:dyDescent="0.25">
      <c r="BA44842" s="90" t="s">
        <v>49537</v>
      </c>
      <c r="BB44842" s="90" t="s">
        <v>1083</v>
      </c>
      <c r="BC44842" s="473" t="s">
        <v>2676</v>
      </c>
      <c r="BD44842" s="473" t="s">
        <v>1301</v>
      </c>
    </row>
    <row r="44843" spans="53:56" ht="15" x14ac:dyDescent="0.25">
      <c r="BA44843" s="91" t="s">
        <v>49538</v>
      </c>
      <c r="BB44843" s="91" t="s">
        <v>1083</v>
      </c>
      <c r="BC44843" s="473" t="s">
        <v>2676</v>
      </c>
      <c r="BD44843" s="473" t="s">
        <v>1301</v>
      </c>
    </row>
    <row r="44844" spans="53:56" ht="15" x14ac:dyDescent="0.25">
      <c r="BA44844" s="91" t="s">
        <v>49539</v>
      </c>
      <c r="BB44844" s="91" t="s">
        <v>1083</v>
      </c>
      <c r="BC44844" s="473" t="s">
        <v>2676</v>
      </c>
      <c r="BD44844" s="473" t="s">
        <v>1301</v>
      </c>
    </row>
    <row r="44845" spans="53:56" ht="15" x14ac:dyDescent="0.25">
      <c r="BA44845" s="90" t="s">
        <v>49540</v>
      </c>
      <c r="BB44845" s="90" t="s">
        <v>1083</v>
      </c>
      <c r="BC44845" s="473" t="s">
        <v>2676</v>
      </c>
      <c r="BD44845" s="473" t="s">
        <v>1301</v>
      </c>
    </row>
    <row r="44846" spans="53:56" ht="15" x14ac:dyDescent="0.25">
      <c r="BA44846" s="90" t="s">
        <v>49541</v>
      </c>
      <c r="BB44846" s="90" t="s">
        <v>1083</v>
      </c>
      <c r="BC44846" s="473" t="s">
        <v>2676</v>
      </c>
      <c r="BD44846" s="473" t="s">
        <v>1301</v>
      </c>
    </row>
    <row r="44847" spans="53:56" ht="15" x14ac:dyDescent="0.25">
      <c r="BA44847" s="90" t="s">
        <v>49542</v>
      </c>
      <c r="BB44847" s="90" t="s">
        <v>1083</v>
      </c>
      <c r="BC44847" s="473" t="s">
        <v>2676</v>
      </c>
      <c r="BD44847" s="473" t="s">
        <v>1301</v>
      </c>
    </row>
    <row r="44848" spans="53:56" ht="15" x14ac:dyDescent="0.25">
      <c r="BA44848" s="91" t="s">
        <v>49543</v>
      </c>
      <c r="BB44848" s="91" t="s">
        <v>1083</v>
      </c>
      <c r="BC44848" s="473" t="s">
        <v>2676</v>
      </c>
      <c r="BD44848" s="473" t="s">
        <v>1301</v>
      </c>
    </row>
    <row r="44849" spans="53:56" ht="15" x14ac:dyDescent="0.25">
      <c r="BA44849" s="91" t="s">
        <v>49544</v>
      </c>
      <c r="BB44849" s="91" t="s">
        <v>1083</v>
      </c>
      <c r="BC44849" s="473" t="s">
        <v>2676</v>
      </c>
      <c r="BD44849" s="473" t="s">
        <v>1301</v>
      </c>
    </row>
    <row r="44850" spans="53:56" ht="15" x14ac:dyDescent="0.25">
      <c r="BA44850" s="91" t="s">
        <v>49545</v>
      </c>
      <c r="BB44850" s="91" t="s">
        <v>1083</v>
      </c>
      <c r="BC44850" s="473" t="s">
        <v>2676</v>
      </c>
      <c r="BD44850" s="473" t="s">
        <v>1301</v>
      </c>
    </row>
    <row r="44851" spans="53:56" ht="15" x14ac:dyDescent="0.25">
      <c r="BA44851" s="91" t="s">
        <v>49546</v>
      </c>
      <c r="BB44851" s="91" t="s">
        <v>1083</v>
      </c>
      <c r="BC44851" s="473" t="s">
        <v>2676</v>
      </c>
      <c r="BD44851" s="473" t="s">
        <v>1301</v>
      </c>
    </row>
    <row r="44852" spans="53:56" ht="15" x14ac:dyDescent="0.25">
      <c r="BA44852" s="90" t="s">
        <v>49546</v>
      </c>
      <c r="BB44852" s="90" t="s">
        <v>1083</v>
      </c>
      <c r="BC44852" s="473" t="s">
        <v>2676</v>
      </c>
      <c r="BD44852" s="473" t="s">
        <v>1301</v>
      </c>
    </row>
    <row r="44853" spans="53:56" ht="15" x14ac:dyDescent="0.25">
      <c r="BA44853" s="91" t="s">
        <v>49547</v>
      </c>
      <c r="BB44853" s="91" t="s">
        <v>1083</v>
      </c>
      <c r="BC44853" s="473" t="s">
        <v>2676</v>
      </c>
      <c r="BD44853" s="473" t="s">
        <v>1301</v>
      </c>
    </row>
    <row r="44854" spans="53:56" ht="15" x14ac:dyDescent="0.25">
      <c r="BA44854" s="91" t="s">
        <v>49547</v>
      </c>
      <c r="BB44854" s="91" t="s">
        <v>1083</v>
      </c>
      <c r="BC44854" s="473" t="s">
        <v>2676</v>
      </c>
      <c r="BD44854" s="473" t="s">
        <v>1301</v>
      </c>
    </row>
    <row r="44855" spans="53:56" ht="15" x14ac:dyDescent="0.25">
      <c r="BA44855" s="90" t="s">
        <v>49548</v>
      </c>
      <c r="BB44855" s="90" t="s">
        <v>1083</v>
      </c>
      <c r="BC44855" s="90" t="s">
        <v>36425</v>
      </c>
      <c r="BD44855" s="473" t="s">
        <v>1301</v>
      </c>
    </row>
    <row r="44856" spans="53:56" ht="15" x14ac:dyDescent="0.25">
      <c r="BA44856" s="91" t="s">
        <v>49549</v>
      </c>
      <c r="BB44856" s="91" t="s">
        <v>1083</v>
      </c>
      <c r="BC44856" s="91" t="s">
        <v>36425</v>
      </c>
      <c r="BD44856" s="473" t="s">
        <v>1301</v>
      </c>
    </row>
    <row r="44857" spans="53:56" ht="15" x14ac:dyDescent="0.25">
      <c r="BA44857" s="90" t="s">
        <v>49550</v>
      </c>
      <c r="BB44857" s="90" t="s">
        <v>1083</v>
      </c>
      <c r="BC44857" s="90" t="s">
        <v>36425</v>
      </c>
      <c r="BD44857" s="473" t="s">
        <v>1301</v>
      </c>
    </row>
    <row r="44858" spans="53:56" ht="15" x14ac:dyDescent="0.25">
      <c r="BA44858" s="91" t="s">
        <v>49551</v>
      </c>
      <c r="BB44858" s="91" t="s">
        <v>1083</v>
      </c>
      <c r="BC44858" s="91" t="s">
        <v>36425</v>
      </c>
      <c r="BD44858" s="473" t="s">
        <v>1301</v>
      </c>
    </row>
    <row r="44859" spans="53:56" ht="15" x14ac:dyDescent="0.25">
      <c r="BA44859" s="90" t="s">
        <v>49552</v>
      </c>
      <c r="BB44859" s="90" t="s">
        <v>1083</v>
      </c>
      <c r="BC44859" s="90" t="s">
        <v>36425</v>
      </c>
      <c r="BD44859" s="473" t="s">
        <v>1301</v>
      </c>
    </row>
    <row r="44860" spans="53:56" ht="15" x14ac:dyDescent="0.25">
      <c r="BA44860" s="91" t="s">
        <v>49553</v>
      </c>
      <c r="BB44860" s="91" t="s">
        <v>1083</v>
      </c>
      <c r="BC44860" s="91" t="s">
        <v>36425</v>
      </c>
      <c r="BD44860" s="473" t="s">
        <v>1301</v>
      </c>
    </row>
    <row r="44861" spans="53:56" ht="15" x14ac:dyDescent="0.25">
      <c r="BA44861" s="90" t="s">
        <v>49554</v>
      </c>
      <c r="BB44861" s="90" t="s">
        <v>1083</v>
      </c>
      <c r="BC44861" s="90" t="s">
        <v>36425</v>
      </c>
      <c r="BD44861" s="473" t="s">
        <v>1301</v>
      </c>
    </row>
    <row r="44862" spans="53:56" ht="15" x14ac:dyDescent="0.25">
      <c r="BA44862" s="90" t="s">
        <v>49555</v>
      </c>
      <c r="BB44862" s="90" t="s">
        <v>1083</v>
      </c>
      <c r="BC44862" s="90" t="s">
        <v>36425</v>
      </c>
      <c r="BD44862" s="473" t="s">
        <v>1301</v>
      </c>
    </row>
    <row r="44863" spans="53:56" ht="15" x14ac:dyDescent="0.25">
      <c r="BA44863" s="91" t="s">
        <v>49556</v>
      </c>
      <c r="BB44863" s="91" t="s">
        <v>1083</v>
      </c>
      <c r="BC44863" s="91" t="s">
        <v>36425</v>
      </c>
      <c r="BD44863" s="473" t="s">
        <v>1301</v>
      </c>
    </row>
    <row r="44864" spans="53:56" ht="15" x14ac:dyDescent="0.25">
      <c r="BA44864" s="90" t="s">
        <v>49557</v>
      </c>
      <c r="BB44864" s="90" t="s">
        <v>1083</v>
      </c>
      <c r="BC44864" s="90" t="s">
        <v>36425</v>
      </c>
      <c r="BD44864" s="473" t="s">
        <v>1301</v>
      </c>
    </row>
    <row r="44865" spans="53:56" ht="15" x14ac:dyDescent="0.25">
      <c r="BA44865" s="91" t="s">
        <v>49558</v>
      </c>
      <c r="BB44865" s="91" t="s">
        <v>1083</v>
      </c>
      <c r="BC44865" s="91" t="s">
        <v>36425</v>
      </c>
      <c r="BD44865" s="473" t="s">
        <v>1301</v>
      </c>
    </row>
    <row r="44866" spans="53:56" ht="15" x14ac:dyDescent="0.25">
      <c r="BA44866" s="90" t="s">
        <v>49559</v>
      </c>
      <c r="BB44866" s="90" t="s">
        <v>1083</v>
      </c>
      <c r="BC44866" s="90" t="s">
        <v>36425</v>
      </c>
      <c r="BD44866" s="473" t="s">
        <v>1301</v>
      </c>
    </row>
    <row r="44867" spans="53:56" ht="15" x14ac:dyDescent="0.25">
      <c r="BA44867" s="91" t="s">
        <v>49560</v>
      </c>
      <c r="BB44867" s="91" t="s">
        <v>1083</v>
      </c>
      <c r="BC44867" s="91" t="s">
        <v>36425</v>
      </c>
      <c r="BD44867" s="473" t="s">
        <v>1301</v>
      </c>
    </row>
    <row r="44868" spans="53:56" ht="15" x14ac:dyDescent="0.25">
      <c r="BA44868" s="90" t="s">
        <v>49561</v>
      </c>
      <c r="BB44868" s="90" t="s">
        <v>1083</v>
      </c>
      <c r="BC44868" s="90" t="s">
        <v>49562</v>
      </c>
      <c r="BD44868" s="473" t="s">
        <v>1301</v>
      </c>
    </row>
    <row r="44869" spans="53:56" ht="15" x14ac:dyDescent="0.25">
      <c r="BA44869" s="91" t="s">
        <v>49563</v>
      </c>
      <c r="BB44869" s="91" t="s">
        <v>1083</v>
      </c>
      <c r="BC44869" s="91" t="s">
        <v>8736</v>
      </c>
      <c r="BD44869" s="473" t="s">
        <v>1301</v>
      </c>
    </row>
    <row r="44870" spans="53:56" ht="15" x14ac:dyDescent="0.25">
      <c r="BA44870" s="90" t="s">
        <v>49564</v>
      </c>
      <c r="BB44870" s="90" t="s">
        <v>1083</v>
      </c>
      <c r="BC44870" s="90" t="s">
        <v>14696</v>
      </c>
      <c r="BD44870" s="473" t="s">
        <v>1301</v>
      </c>
    </row>
    <row r="44871" spans="53:56" ht="15" x14ac:dyDescent="0.25">
      <c r="BA44871" s="91" t="s">
        <v>49565</v>
      </c>
      <c r="BB44871" s="91" t="s">
        <v>1083</v>
      </c>
      <c r="BC44871" s="91" t="s">
        <v>49562</v>
      </c>
      <c r="BD44871" s="473" t="s">
        <v>1301</v>
      </c>
    </row>
    <row r="44872" spans="53:56" ht="15" x14ac:dyDescent="0.25">
      <c r="BA44872" s="90" t="s">
        <v>49566</v>
      </c>
      <c r="BB44872" s="90" t="s">
        <v>1083</v>
      </c>
      <c r="BC44872" s="90" t="s">
        <v>49567</v>
      </c>
      <c r="BD44872" s="473" t="s">
        <v>1301</v>
      </c>
    </row>
    <row r="44873" spans="53:56" ht="15" x14ac:dyDescent="0.25">
      <c r="BA44873" s="91" t="s">
        <v>49568</v>
      </c>
      <c r="BB44873" s="91" t="s">
        <v>1083</v>
      </c>
      <c r="BC44873" s="91" t="s">
        <v>14696</v>
      </c>
      <c r="BD44873" s="473" t="s">
        <v>1301</v>
      </c>
    </row>
    <row r="44874" spans="53:56" ht="15" x14ac:dyDescent="0.25">
      <c r="BA44874" s="90" t="s">
        <v>49569</v>
      </c>
      <c r="BB44874" s="90" t="s">
        <v>1083</v>
      </c>
      <c r="BC44874" s="90" t="s">
        <v>36425</v>
      </c>
      <c r="BD44874" s="473" t="s">
        <v>1301</v>
      </c>
    </row>
    <row r="44875" spans="53:56" ht="15" x14ac:dyDescent="0.25">
      <c r="BA44875" s="91" t="s">
        <v>49570</v>
      </c>
      <c r="BB44875" s="91" t="s">
        <v>1083</v>
      </c>
      <c r="BC44875" s="91" t="s">
        <v>8736</v>
      </c>
      <c r="BD44875" s="473" t="s">
        <v>1301</v>
      </c>
    </row>
    <row r="44876" spans="53:56" ht="15" x14ac:dyDescent="0.25">
      <c r="BA44876" s="90" t="s">
        <v>49571</v>
      </c>
      <c r="BB44876" s="90" t="s">
        <v>1083</v>
      </c>
      <c r="BC44876" s="90" t="s">
        <v>8736</v>
      </c>
      <c r="BD44876" s="473" t="s">
        <v>1301</v>
      </c>
    </row>
    <row r="44877" spans="53:56" ht="15" x14ac:dyDescent="0.25">
      <c r="BA44877" s="91" t="s">
        <v>49572</v>
      </c>
      <c r="BB44877" s="91" t="s">
        <v>1083</v>
      </c>
      <c r="BC44877" s="91" t="s">
        <v>8736</v>
      </c>
      <c r="BD44877" s="473" t="s">
        <v>1301</v>
      </c>
    </row>
    <row r="44878" spans="53:56" ht="15" x14ac:dyDescent="0.25">
      <c r="BA44878" s="90" t="s">
        <v>49573</v>
      </c>
      <c r="BB44878" s="90" t="s">
        <v>1083</v>
      </c>
      <c r="BC44878" s="90" t="s">
        <v>49562</v>
      </c>
      <c r="BD44878" s="473" t="s">
        <v>1301</v>
      </c>
    </row>
    <row r="44879" spans="53:56" ht="15" x14ac:dyDescent="0.25">
      <c r="BA44879" s="91" t="s">
        <v>49574</v>
      </c>
      <c r="BB44879" s="91" t="s">
        <v>1083</v>
      </c>
      <c r="BC44879" s="91" t="s">
        <v>49562</v>
      </c>
      <c r="BD44879" s="473" t="s">
        <v>1301</v>
      </c>
    </row>
    <row r="44880" spans="53:56" ht="15" x14ac:dyDescent="0.25">
      <c r="BA44880" s="90" t="s">
        <v>49575</v>
      </c>
      <c r="BB44880" s="90" t="s">
        <v>1083</v>
      </c>
      <c r="BC44880" s="90" t="s">
        <v>49562</v>
      </c>
      <c r="BD44880" s="473" t="s">
        <v>1301</v>
      </c>
    </row>
    <row r="44881" spans="53:56" ht="15" x14ac:dyDescent="0.25">
      <c r="BA44881" s="91" t="s">
        <v>49576</v>
      </c>
      <c r="BB44881" s="91" t="s">
        <v>1083</v>
      </c>
      <c r="BC44881" s="91" t="s">
        <v>8736</v>
      </c>
      <c r="BD44881" s="473" t="s">
        <v>1301</v>
      </c>
    </row>
    <row r="44882" spans="53:56" ht="15" x14ac:dyDescent="0.25">
      <c r="BA44882" s="90" t="s">
        <v>49577</v>
      </c>
      <c r="BB44882" s="90" t="s">
        <v>1083</v>
      </c>
      <c r="BC44882" s="90" t="s">
        <v>8736</v>
      </c>
      <c r="BD44882" s="473" t="s">
        <v>1301</v>
      </c>
    </row>
    <row r="44883" spans="53:56" ht="15" x14ac:dyDescent="0.25">
      <c r="BA44883" s="91" t="s">
        <v>49578</v>
      </c>
      <c r="BB44883" s="91" t="s">
        <v>1083</v>
      </c>
      <c r="BC44883" s="91" t="s">
        <v>36425</v>
      </c>
      <c r="BD44883" s="473" t="s">
        <v>1301</v>
      </c>
    </row>
    <row r="44884" spans="53:56" ht="15" x14ac:dyDescent="0.25">
      <c r="BA44884" s="90" t="s">
        <v>49579</v>
      </c>
      <c r="BB44884" s="90" t="s">
        <v>1083</v>
      </c>
      <c r="BC44884" s="90" t="s">
        <v>49562</v>
      </c>
      <c r="BD44884" s="473" t="s">
        <v>1301</v>
      </c>
    </row>
    <row r="44885" spans="53:56" ht="15" x14ac:dyDescent="0.25">
      <c r="BA44885" s="91" t="s">
        <v>49580</v>
      </c>
      <c r="BB44885" s="91" t="s">
        <v>1083</v>
      </c>
      <c r="BC44885" s="91" t="s">
        <v>8736</v>
      </c>
      <c r="BD44885" s="473" t="s">
        <v>1301</v>
      </c>
    </row>
    <row r="44886" spans="53:56" ht="15" x14ac:dyDescent="0.25">
      <c r="BA44886" s="90" t="s">
        <v>49581</v>
      </c>
      <c r="BB44886" s="90" t="s">
        <v>1083</v>
      </c>
      <c r="BC44886" s="90" t="s">
        <v>8736</v>
      </c>
      <c r="BD44886" s="473" t="s">
        <v>1301</v>
      </c>
    </row>
    <row r="44887" spans="53:56" ht="15" x14ac:dyDescent="0.25">
      <c r="BA44887" s="91" t="s">
        <v>49582</v>
      </c>
      <c r="BB44887" s="91" t="s">
        <v>1083</v>
      </c>
      <c r="BC44887" s="91" t="s">
        <v>14696</v>
      </c>
      <c r="BD44887" s="473" t="s">
        <v>1301</v>
      </c>
    </row>
    <row r="44888" spans="53:56" ht="15" x14ac:dyDescent="0.25">
      <c r="BA44888" s="90" t="s">
        <v>49583</v>
      </c>
      <c r="BB44888" s="90" t="s">
        <v>1083</v>
      </c>
      <c r="BC44888" s="90" t="s">
        <v>49562</v>
      </c>
      <c r="BD44888" s="473" t="s">
        <v>1301</v>
      </c>
    </row>
    <row r="44889" spans="53:56" ht="15" x14ac:dyDescent="0.25">
      <c r="BA44889" s="91" t="s">
        <v>49584</v>
      </c>
      <c r="BB44889" s="91" t="s">
        <v>1083</v>
      </c>
      <c r="BC44889" s="91" t="s">
        <v>14696</v>
      </c>
      <c r="BD44889" s="473" t="s">
        <v>1301</v>
      </c>
    </row>
    <row r="44890" spans="53:56" ht="15" x14ac:dyDescent="0.25">
      <c r="BA44890" s="90" t="s">
        <v>49585</v>
      </c>
      <c r="BB44890" s="90" t="s">
        <v>1083</v>
      </c>
      <c r="BC44890" s="90" t="s">
        <v>49562</v>
      </c>
      <c r="BD44890" s="473" t="s">
        <v>1301</v>
      </c>
    </row>
    <row r="44891" spans="53:56" ht="15" x14ac:dyDescent="0.25">
      <c r="BA44891" s="91" t="s">
        <v>49586</v>
      </c>
      <c r="BB44891" s="91" t="s">
        <v>1083</v>
      </c>
      <c r="BC44891" s="91" t="s">
        <v>49562</v>
      </c>
      <c r="BD44891" s="473" t="s">
        <v>1301</v>
      </c>
    </row>
    <row r="44892" spans="53:56" ht="15" x14ac:dyDescent="0.25">
      <c r="BA44892" s="90" t="s">
        <v>49587</v>
      </c>
      <c r="BB44892" s="90" t="s">
        <v>1083</v>
      </c>
      <c r="BC44892" s="90" t="s">
        <v>49567</v>
      </c>
      <c r="BD44892" s="473" t="s">
        <v>1301</v>
      </c>
    </row>
    <row r="44893" spans="53:56" ht="15" x14ac:dyDescent="0.25">
      <c r="BA44893" s="91" t="s">
        <v>49588</v>
      </c>
      <c r="BB44893" s="91" t="s">
        <v>1083</v>
      </c>
      <c r="BC44893" s="91" t="s">
        <v>14696</v>
      </c>
      <c r="BD44893" s="473" t="s">
        <v>1301</v>
      </c>
    </row>
    <row r="44894" spans="53:56" ht="15" x14ac:dyDescent="0.25">
      <c r="BA44894" s="90" t="s">
        <v>49589</v>
      </c>
      <c r="BB44894" s="90" t="s">
        <v>1083</v>
      </c>
      <c r="BC44894" s="90" t="s">
        <v>36425</v>
      </c>
      <c r="BD44894" s="473" t="s">
        <v>1301</v>
      </c>
    </row>
    <row r="44895" spans="53:56" ht="15" x14ac:dyDescent="0.25">
      <c r="BA44895" s="91" t="s">
        <v>49590</v>
      </c>
      <c r="BB44895" s="91" t="s">
        <v>1083</v>
      </c>
      <c r="BC44895" s="91" t="s">
        <v>49562</v>
      </c>
      <c r="BD44895" s="473" t="s">
        <v>1301</v>
      </c>
    </row>
    <row r="44896" spans="53:56" ht="15" x14ac:dyDescent="0.25">
      <c r="BA44896" s="90" t="s">
        <v>49591</v>
      </c>
      <c r="BB44896" s="90" t="s">
        <v>1083</v>
      </c>
      <c r="BC44896" s="473" t="s">
        <v>2676</v>
      </c>
      <c r="BD44896" s="473" t="s">
        <v>1301</v>
      </c>
    </row>
    <row r="44897" spans="53:56" ht="15" x14ac:dyDescent="0.25">
      <c r="BA44897" s="91" t="s">
        <v>49592</v>
      </c>
      <c r="BB44897" s="91" t="s">
        <v>1083</v>
      </c>
      <c r="BC44897" s="91" t="s">
        <v>49562</v>
      </c>
      <c r="BD44897" s="473" t="s">
        <v>1301</v>
      </c>
    </row>
    <row r="44898" spans="53:56" ht="15" x14ac:dyDescent="0.25">
      <c r="BA44898" s="90" t="s">
        <v>49593</v>
      </c>
      <c r="BB44898" s="90" t="s">
        <v>1083</v>
      </c>
      <c r="BC44898" s="90" t="s">
        <v>14696</v>
      </c>
      <c r="BD44898" s="473" t="s">
        <v>1301</v>
      </c>
    </row>
    <row r="44899" spans="53:56" ht="15" x14ac:dyDescent="0.25">
      <c r="BA44899" s="91" t="s">
        <v>49594</v>
      </c>
      <c r="BB44899" s="91" t="s">
        <v>1083</v>
      </c>
      <c r="BC44899" s="91" t="s">
        <v>49567</v>
      </c>
      <c r="BD44899" s="473" t="s">
        <v>1301</v>
      </c>
    </row>
    <row r="44900" spans="53:56" ht="15" x14ac:dyDescent="0.25">
      <c r="BA44900" s="90" t="s">
        <v>49595</v>
      </c>
      <c r="BB44900" s="90" t="s">
        <v>1083</v>
      </c>
      <c r="BC44900" s="90" t="s">
        <v>49562</v>
      </c>
      <c r="BD44900" s="473" t="s">
        <v>1301</v>
      </c>
    </row>
    <row r="44901" spans="53:56" ht="15" x14ac:dyDescent="0.25">
      <c r="BA44901" s="91" t="s">
        <v>49596</v>
      </c>
      <c r="BB44901" s="91" t="s">
        <v>1083</v>
      </c>
      <c r="BC44901" s="91" t="s">
        <v>49562</v>
      </c>
      <c r="BD44901" s="473" t="s">
        <v>1301</v>
      </c>
    </row>
    <row r="44902" spans="53:56" ht="15" x14ac:dyDescent="0.25">
      <c r="BA44902" s="90" t="s">
        <v>49597</v>
      </c>
      <c r="BB44902" s="90" t="s">
        <v>1083</v>
      </c>
      <c r="BC44902" s="90" t="s">
        <v>8736</v>
      </c>
      <c r="BD44902" s="473" t="s">
        <v>1301</v>
      </c>
    </row>
    <row r="44903" spans="53:56" ht="15" x14ac:dyDescent="0.25">
      <c r="BA44903" s="91" t="s">
        <v>49598</v>
      </c>
      <c r="BB44903" s="91" t="s">
        <v>1083</v>
      </c>
      <c r="BC44903" s="91" t="s">
        <v>8736</v>
      </c>
      <c r="BD44903" s="473" t="s">
        <v>1301</v>
      </c>
    </row>
    <row r="44904" spans="53:56" ht="15" x14ac:dyDescent="0.25">
      <c r="BA44904" s="90" t="s">
        <v>49599</v>
      </c>
      <c r="BB44904" s="90" t="s">
        <v>1083</v>
      </c>
      <c r="BC44904" s="90" t="s">
        <v>49562</v>
      </c>
      <c r="BD44904" s="473" t="s">
        <v>1301</v>
      </c>
    </row>
    <row r="44905" spans="53:56" ht="15" x14ac:dyDescent="0.25">
      <c r="BA44905" s="91" t="s">
        <v>49600</v>
      </c>
      <c r="BB44905" s="91" t="s">
        <v>1083</v>
      </c>
      <c r="BC44905" s="91" t="s">
        <v>49562</v>
      </c>
      <c r="BD44905" s="473" t="s">
        <v>1301</v>
      </c>
    </row>
    <row r="44906" spans="53:56" ht="15" x14ac:dyDescent="0.25">
      <c r="BA44906" s="90" t="s">
        <v>49601</v>
      </c>
      <c r="BB44906" s="90" t="s">
        <v>1083</v>
      </c>
      <c r="BC44906" s="90" t="s">
        <v>49562</v>
      </c>
      <c r="BD44906" s="473" t="s">
        <v>1301</v>
      </c>
    </row>
    <row r="44907" spans="53:56" ht="15" x14ac:dyDescent="0.25">
      <c r="BA44907" s="91" t="s">
        <v>49602</v>
      </c>
      <c r="BB44907" s="91" t="s">
        <v>1083</v>
      </c>
      <c r="BC44907" s="91" t="s">
        <v>8736</v>
      </c>
      <c r="BD44907" s="473" t="s">
        <v>1301</v>
      </c>
    </row>
    <row r="44908" spans="53:56" ht="15" x14ac:dyDescent="0.25">
      <c r="BA44908" s="90" t="s">
        <v>49603</v>
      </c>
      <c r="BB44908" s="90" t="s">
        <v>1083</v>
      </c>
      <c r="BC44908" s="90" t="s">
        <v>49562</v>
      </c>
      <c r="BD44908" s="473" t="s">
        <v>1301</v>
      </c>
    </row>
    <row r="44909" spans="53:56" ht="15" x14ac:dyDescent="0.25">
      <c r="BA44909" s="91" t="s">
        <v>49604</v>
      </c>
      <c r="BB44909" s="91" t="s">
        <v>1083</v>
      </c>
      <c r="BC44909" s="91" t="s">
        <v>8736</v>
      </c>
      <c r="BD44909" s="473" t="s">
        <v>1301</v>
      </c>
    </row>
    <row r="44910" spans="53:56" ht="15" x14ac:dyDescent="0.25">
      <c r="BA44910" s="90" t="s">
        <v>49605</v>
      </c>
      <c r="BB44910" s="90" t="s">
        <v>1083</v>
      </c>
      <c r="BC44910" s="90" t="s">
        <v>49562</v>
      </c>
      <c r="BD44910" s="473" t="s">
        <v>1301</v>
      </c>
    </row>
    <row r="44911" spans="53:56" ht="15" x14ac:dyDescent="0.25">
      <c r="BA44911" s="91" t="s">
        <v>49606</v>
      </c>
      <c r="BB44911" s="91" t="s">
        <v>1083</v>
      </c>
      <c r="BC44911" s="91" t="s">
        <v>36425</v>
      </c>
      <c r="BD44911" s="473" t="s">
        <v>1301</v>
      </c>
    </row>
    <row r="44912" spans="53:56" ht="15" x14ac:dyDescent="0.25">
      <c r="BA44912" s="90" t="s">
        <v>49607</v>
      </c>
      <c r="BB44912" s="90" t="s">
        <v>1083</v>
      </c>
      <c r="BC44912" s="90" t="s">
        <v>49567</v>
      </c>
      <c r="BD44912" s="473" t="s">
        <v>1301</v>
      </c>
    </row>
    <row r="44913" spans="53:56" ht="15" x14ac:dyDescent="0.25">
      <c r="BA44913" s="91" t="s">
        <v>49608</v>
      </c>
      <c r="BB44913" s="91" t="s">
        <v>1083</v>
      </c>
      <c r="BC44913" s="91" t="s">
        <v>36425</v>
      </c>
      <c r="BD44913" s="473" t="s">
        <v>1301</v>
      </c>
    </row>
    <row r="44914" spans="53:56" ht="15" x14ac:dyDescent="0.25">
      <c r="BA44914" s="90" t="s">
        <v>49609</v>
      </c>
      <c r="BB44914" s="90" t="s">
        <v>1083</v>
      </c>
      <c r="BC44914" s="473" t="s">
        <v>2676</v>
      </c>
      <c r="BD44914" s="473" t="s">
        <v>1301</v>
      </c>
    </row>
    <row r="44915" spans="53:56" ht="15" x14ac:dyDescent="0.25">
      <c r="BA44915" s="91" t="s">
        <v>49610</v>
      </c>
      <c r="BB44915" s="91" t="s">
        <v>1083</v>
      </c>
      <c r="BC44915" s="91" t="s">
        <v>49611</v>
      </c>
      <c r="BD44915" s="473" t="s">
        <v>1301</v>
      </c>
    </row>
    <row r="44916" spans="53:56" ht="15" x14ac:dyDescent="0.25">
      <c r="BA44916" s="90" t="s">
        <v>49612</v>
      </c>
      <c r="BB44916" s="90" t="s">
        <v>1083</v>
      </c>
      <c r="BC44916" s="90" t="s">
        <v>8736</v>
      </c>
      <c r="BD44916" s="473" t="s">
        <v>1301</v>
      </c>
    </row>
    <row r="44917" spans="53:56" ht="15" x14ac:dyDescent="0.25">
      <c r="BA44917" s="90" t="s">
        <v>49613</v>
      </c>
      <c r="BB44917" s="90" t="s">
        <v>1083</v>
      </c>
      <c r="BC44917" s="90" t="s">
        <v>49562</v>
      </c>
      <c r="BD44917" s="473" t="s">
        <v>1301</v>
      </c>
    </row>
    <row r="44918" spans="53:56" ht="15" x14ac:dyDescent="0.25">
      <c r="BA44918" s="90" t="s">
        <v>49614</v>
      </c>
      <c r="BB44918" s="90" t="s">
        <v>1083</v>
      </c>
      <c r="BC44918" s="90" t="s">
        <v>14696</v>
      </c>
      <c r="BD44918" s="473" t="s">
        <v>1301</v>
      </c>
    </row>
    <row r="44919" spans="53:56" ht="15" x14ac:dyDescent="0.25">
      <c r="BA44919" s="91" t="s">
        <v>49615</v>
      </c>
      <c r="BB44919" s="91" t="s">
        <v>1083</v>
      </c>
      <c r="BC44919" s="91" t="s">
        <v>8736</v>
      </c>
      <c r="BD44919" s="473" t="s">
        <v>1301</v>
      </c>
    </row>
    <row r="44920" spans="53:56" ht="15" x14ac:dyDescent="0.25">
      <c r="BA44920" s="90" t="s">
        <v>49616</v>
      </c>
      <c r="BB44920" s="90" t="s">
        <v>1083</v>
      </c>
      <c r="BC44920" s="90" t="s">
        <v>49567</v>
      </c>
      <c r="BD44920" s="473" t="s">
        <v>1301</v>
      </c>
    </row>
    <row r="44921" spans="53:56" ht="15" x14ac:dyDescent="0.25">
      <c r="BA44921" s="91" t="s">
        <v>49617</v>
      </c>
      <c r="BB44921" s="91" t="s">
        <v>1083</v>
      </c>
      <c r="BC44921" s="91" t="s">
        <v>49562</v>
      </c>
      <c r="BD44921" s="473" t="s">
        <v>1301</v>
      </c>
    </row>
    <row r="44922" spans="53:56" ht="15" x14ac:dyDescent="0.25">
      <c r="BA44922" s="90" t="s">
        <v>49618</v>
      </c>
      <c r="BB44922" s="90" t="s">
        <v>1083</v>
      </c>
      <c r="BC44922" s="90" t="s">
        <v>14696</v>
      </c>
      <c r="BD44922" s="473" t="s">
        <v>1301</v>
      </c>
    </row>
    <row r="44923" spans="53:56" ht="15" x14ac:dyDescent="0.25">
      <c r="BA44923" s="91" t="s">
        <v>49619</v>
      </c>
      <c r="BB44923" s="91" t="s">
        <v>1083</v>
      </c>
      <c r="BC44923" s="91" t="s">
        <v>36425</v>
      </c>
      <c r="BD44923" s="473" t="s">
        <v>1301</v>
      </c>
    </row>
    <row r="44924" spans="53:56" ht="15" x14ac:dyDescent="0.25">
      <c r="BA44924" s="90" t="s">
        <v>49620</v>
      </c>
      <c r="BB44924" s="90" t="s">
        <v>1083</v>
      </c>
      <c r="BC44924" s="90" t="s">
        <v>49567</v>
      </c>
      <c r="BD44924" s="473" t="s">
        <v>1301</v>
      </c>
    </row>
    <row r="44925" spans="53:56" ht="15" x14ac:dyDescent="0.25">
      <c r="BA44925" s="91" t="s">
        <v>49621</v>
      </c>
      <c r="BB44925" s="91" t="s">
        <v>1083</v>
      </c>
      <c r="BC44925" s="91" t="s">
        <v>8736</v>
      </c>
      <c r="BD44925" s="473" t="s">
        <v>1301</v>
      </c>
    </row>
    <row r="44926" spans="53:56" ht="15" x14ac:dyDescent="0.25">
      <c r="BA44926" s="90" t="s">
        <v>49622</v>
      </c>
      <c r="BB44926" s="90" t="s">
        <v>1083</v>
      </c>
      <c r="BC44926" s="90" t="s">
        <v>14696</v>
      </c>
      <c r="BD44926" s="473" t="s">
        <v>1301</v>
      </c>
    </row>
    <row r="44927" spans="53:56" ht="15" x14ac:dyDescent="0.25">
      <c r="BA44927" s="91" t="s">
        <v>49623</v>
      </c>
      <c r="BB44927" s="91" t="s">
        <v>1083</v>
      </c>
      <c r="BC44927" s="91" t="s">
        <v>8736</v>
      </c>
      <c r="BD44927" s="473" t="s">
        <v>1301</v>
      </c>
    </row>
    <row r="44928" spans="53:56" ht="15" x14ac:dyDescent="0.25">
      <c r="BA44928" s="90" t="s">
        <v>49624</v>
      </c>
      <c r="BB44928" s="90" t="s">
        <v>1083</v>
      </c>
      <c r="BC44928" s="90" t="s">
        <v>49562</v>
      </c>
      <c r="BD44928" s="473" t="s">
        <v>1301</v>
      </c>
    </row>
    <row r="44929" spans="53:56" ht="15" x14ac:dyDescent="0.25">
      <c r="BA44929" s="91" t="s">
        <v>49625</v>
      </c>
      <c r="BB44929" s="91" t="s">
        <v>1083</v>
      </c>
      <c r="BC44929" s="91" t="s">
        <v>8736</v>
      </c>
      <c r="BD44929" s="473" t="s">
        <v>1301</v>
      </c>
    </row>
    <row r="44930" spans="53:56" ht="15" x14ac:dyDescent="0.25">
      <c r="BA44930" s="90" t="s">
        <v>49626</v>
      </c>
      <c r="BB44930" s="90" t="s">
        <v>1083</v>
      </c>
      <c r="BC44930" s="90" t="s">
        <v>36425</v>
      </c>
      <c r="BD44930" s="473" t="s">
        <v>1301</v>
      </c>
    </row>
    <row r="44931" spans="53:56" ht="15" x14ac:dyDescent="0.25">
      <c r="BA44931" s="90" t="s">
        <v>49627</v>
      </c>
      <c r="BB44931" s="90" t="s">
        <v>1083</v>
      </c>
      <c r="BC44931" s="90" t="s">
        <v>36425</v>
      </c>
      <c r="BD44931" s="473" t="s">
        <v>1301</v>
      </c>
    </row>
    <row r="44932" spans="53:56" ht="15" x14ac:dyDescent="0.25">
      <c r="BA44932" s="91" t="s">
        <v>49628</v>
      </c>
      <c r="BB44932" s="91" t="s">
        <v>1083</v>
      </c>
      <c r="BC44932" s="91" t="s">
        <v>22819</v>
      </c>
      <c r="BD44932" s="473" t="s">
        <v>1301</v>
      </c>
    </row>
    <row r="44933" spans="53:56" ht="15" x14ac:dyDescent="0.25">
      <c r="BA44933" s="90" t="s">
        <v>49629</v>
      </c>
      <c r="BB44933" s="90" t="s">
        <v>1083</v>
      </c>
      <c r="BC44933" s="90" t="s">
        <v>49630</v>
      </c>
      <c r="BD44933" s="473" t="s">
        <v>1301</v>
      </c>
    </row>
    <row r="44934" spans="53:56" ht="15" x14ac:dyDescent="0.25">
      <c r="BA44934" s="91" t="s">
        <v>49631</v>
      </c>
      <c r="BB44934" s="91" t="s">
        <v>1083</v>
      </c>
      <c r="BC44934" s="91" t="s">
        <v>49611</v>
      </c>
      <c r="BD44934" s="473" t="s">
        <v>1301</v>
      </c>
    </row>
    <row r="44935" spans="53:56" ht="15" x14ac:dyDescent="0.25">
      <c r="BA44935" s="91" t="s">
        <v>49632</v>
      </c>
      <c r="BB44935" s="91" t="s">
        <v>1083</v>
      </c>
      <c r="BC44935" s="91" t="s">
        <v>22819</v>
      </c>
      <c r="BD44935" s="473" t="s">
        <v>1301</v>
      </c>
    </row>
    <row r="44936" spans="53:56" ht="15" x14ac:dyDescent="0.25">
      <c r="BA44936" s="90" t="s">
        <v>49633</v>
      </c>
      <c r="BB44936" s="90" t="s">
        <v>1083</v>
      </c>
      <c r="BC44936" s="90" t="s">
        <v>49630</v>
      </c>
      <c r="BD44936" s="473" t="s">
        <v>1301</v>
      </c>
    </row>
    <row r="44937" spans="53:56" ht="15" x14ac:dyDescent="0.25">
      <c r="BA44937" s="91" t="s">
        <v>49634</v>
      </c>
      <c r="BB44937" s="91" t="s">
        <v>1083</v>
      </c>
      <c r="BC44937" s="91" t="s">
        <v>22819</v>
      </c>
      <c r="BD44937" s="473" t="s">
        <v>1301</v>
      </c>
    </row>
    <row r="44938" spans="53:56" ht="15" x14ac:dyDescent="0.25">
      <c r="BA44938" s="90" t="s">
        <v>49635</v>
      </c>
      <c r="BB44938" s="90" t="s">
        <v>1083</v>
      </c>
      <c r="BC44938" s="90" t="s">
        <v>22819</v>
      </c>
      <c r="BD44938" s="473" t="s">
        <v>1301</v>
      </c>
    </row>
    <row r="44939" spans="53:56" ht="15" x14ac:dyDescent="0.25">
      <c r="BA44939" s="90" t="s">
        <v>49636</v>
      </c>
      <c r="BB44939" s="90" t="s">
        <v>1083</v>
      </c>
      <c r="BC44939" s="90" t="s">
        <v>49611</v>
      </c>
      <c r="BD44939" s="473" t="s">
        <v>1301</v>
      </c>
    </row>
    <row r="44940" spans="53:56" ht="15" x14ac:dyDescent="0.25">
      <c r="BA44940" s="91" t="s">
        <v>49637</v>
      </c>
      <c r="BB44940" s="91" t="s">
        <v>1083</v>
      </c>
      <c r="BC44940" s="91" t="s">
        <v>49638</v>
      </c>
      <c r="BD44940" s="473" t="s">
        <v>1301</v>
      </c>
    </row>
    <row r="44941" spans="53:56" ht="15" x14ac:dyDescent="0.25">
      <c r="BA44941" s="90" t="s">
        <v>49639</v>
      </c>
      <c r="BB44941" s="90" t="s">
        <v>1083</v>
      </c>
      <c r="BC44941" s="90" t="s">
        <v>49611</v>
      </c>
      <c r="BD44941" s="473" t="s">
        <v>1301</v>
      </c>
    </row>
    <row r="44942" spans="53:56" ht="15" x14ac:dyDescent="0.25">
      <c r="BA44942" s="91" t="s">
        <v>49640</v>
      </c>
      <c r="BB44942" s="91" t="s">
        <v>1083</v>
      </c>
      <c r="BC44942" s="91" t="s">
        <v>49641</v>
      </c>
      <c r="BD44942" s="473" t="s">
        <v>1301</v>
      </c>
    </row>
    <row r="44943" spans="53:56" ht="15" x14ac:dyDescent="0.25">
      <c r="BA44943" s="91" t="s">
        <v>49642</v>
      </c>
      <c r="BB44943" s="91" t="s">
        <v>1083</v>
      </c>
      <c r="BC44943" s="91" t="s">
        <v>49630</v>
      </c>
      <c r="BD44943" s="473" t="s">
        <v>1301</v>
      </c>
    </row>
    <row r="44944" spans="53:56" ht="15" x14ac:dyDescent="0.25">
      <c r="BA44944" s="90" t="s">
        <v>49643</v>
      </c>
      <c r="BB44944" s="90" t="s">
        <v>1083</v>
      </c>
      <c r="BC44944" s="90" t="s">
        <v>49567</v>
      </c>
      <c r="BD44944" s="473" t="s">
        <v>1301</v>
      </c>
    </row>
    <row r="44945" spans="53:56" ht="15" x14ac:dyDescent="0.25">
      <c r="BA44945" s="91" t="s">
        <v>49644</v>
      </c>
      <c r="BB44945" s="91" t="s">
        <v>1083</v>
      </c>
      <c r="BC44945" s="91" t="s">
        <v>49611</v>
      </c>
      <c r="BD44945" s="473" t="s">
        <v>1301</v>
      </c>
    </row>
    <row r="44946" spans="53:56" ht="15" x14ac:dyDescent="0.25">
      <c r="BA44946" s="90" t="s">
        <v>49645</v>
      </c>
      <c r="BB44946" s="90" t="s">
        <v>1083</v>
      </c>
      <c r="BC44946" s="90" t="s">
        <v>49630</v>
      </c>
      <c r="BD44946" s="473" t="s">
        <v>1301</v>
      </c>
    </row>
    <row r="44947" spans="53:56" ht="15" x14ac:dyDescent="0.25">
      <c r="BA44947" s="91" t="s">
        <v>49646</v>
      </c>
      <c r="BB44947" s="91" t="s">
        <v>1083</v>
      </c>
      <c r="BC44947" s="91" t="s">
        <v>49630</v>
      </c>
      <c r="BD44947" s="473" t="s">
        <v>1301</v>
      </c>
    </row>
    <row r="44948" spans="53:56" ht="15" x14ac:dyDescent="0.25">
      <c r="BA44948" s="90" t="s">
        <v>49647</v>
      </c>
      <c r="BB44948" s="90" t="s">
        <v>1083</v>
      </c>
      <c r="BC44948" s="90" t="s">
        <v>49630</v>
      </c>
      <c r="BD44948" s="473" t="s">
        <v>1301</v>
      </c>
    </row>
    <row r="44949" spans="53:56" ht="15" x14ac:dyDescent="0.25">
      <c r="BA44949" s="90" t="s">
        <v>49648</v>
      </c>
      <c r="BB44949" s="90" t="s">
        <v>1083</v>
      </c>
      <c r="BC44949" s="90" t="s">
        <v>49641</v>
      </c>
      <c r="BD44949" s="473" t="s">
        <v>1301</v>
      </c>
    </row>
    <row r="44950" spans="53:56" ht="15" x14ac:dyDescent="0.25">
      <c r="BA44950" s="91" t="s">
        <v>49649</v>
      </c>
      <c r="BB44950" s="91" t="s">
        <v>1083</v>
      </c>
      <c r="BC44950" s="91" t="s">
        <v>22819</v>
      </c>
      <c r="BD44950" s="473" t="s">
        <v>1301</v>
      </c>
    </row>
    <row r="44951" spans="53:56" ht="15" x14ac:dyDescent="0.25">
      <c r="BA44951" s="90" t="s">
        <v>49650</v>
      </c>
      <c r="BB44951" s="90" t="s">
        <v>1083</v>
      </c>
      <c r="BC44951" s="90" t="s">
        <v>49630</v>
      </c>
      <c r="BD44951" s="473" t="s">
        <v>1301</v>
      </c>
    </row>
    <row r="44952" spans="53:56" ht="15" x14ac:dyDescent="0.25">
      <c r="BA44952" s="91" t="s">
        <v>49651</v>
      </c>
      <c r="BB44952" s="91" t="s">
        <v>1083</v>
      </c>
      <c r="BC44952" s="91" t="s">
        <v>49567</v>
      </c>
      <c r="BD44952" s="473" t="s">
        <v>1301</v>
      </c>
    </row>
    <row r="44953" spans="53:56" ht="15" x14ac:dyDescent="0.25">
      <c r="BA44953" s="91" t="s">
        <v>49652</v>
      </c>
      <c r="BB44953" s="91" t="s">
        <v>1083</v>
      </c>
      <c r="BC44953" s="91" t="s">
        <v>49611</v>
      </c>
      <c r="BD44953" s="473" t="s">
        <v>1301</v>
      </c>
    </row>
    <row r="44954" spans="53:56" ht="15" x14ac:dyDescent="0.25">
      <c r="BA44954" s="90" t="s">
        <v>49653</v>
      </c>
      <c r="BB44954" s="90" t="s">
        <v>1083</v>
      </c>
      <c r="BC44954" s="90" t="s">
        <v>49611</v>
      </c>
      <c r="BD44954" s="473" t="s">
        <v>1301</v>
      </c>
    </row>
    <row r="44955" spans="53:56" ht="15" x14ac:dyDescent="0.25">
      <c r="BA44955" s="91" t="s">
        <v>49654</v>
      </c>
      <c r="BB44955" s="91" t="s">
        <v>1083</v>
      </c>
      <c r="BC44955" s="91" t="s">
        <v>49630</v>
      </c>
      <c r="BD44955" s="473" t="s">
        <v>1301</v>
      </c>
    </row>
    <row r="44956" spans="53:56" ht="15" x14ac:dyDescent="0.25">
      <c r="BA44956" s="90" t="s">
        <v>49655</v>
      </c>
      <c r="BB44956" s="90" t="s">
        <v>1083</v>
      </c>
      <c r="BC44956" s="90" t="s">
        <v>22819</v>
      </c>
      <c r="BD44956" s="473" t="s">
        <v>1301</v>
      </c>
    </row>
    <row r="44957" spans="53:56" ht="15" x14ac:dyDescent="0.25">
      <c r="BA44957" s="90" t="s">
        <v>49656</v>
      </c>
      <c r="BB44957" s="90" t="s">
        <v>1083</v>
      </c>
      <c r="BC44957" s="90" t="s">
        <v>49567</v>
      </c>
      <c r="BD44957" s="473" t="s">
        <v>1301</v>
      </c>
    </row>
    <row r="44958" spans="53:56" ht="15" x14ac:dyDescent="0.25">
      <c r="BA44958" s="91" t="s">
        <v>49657</v>
      </c>
      <c r="BB44958" s="91" t="s">
        <v>1083</v>
      </c>
      <c r="BC44958" s="91" t="s">
        <v>49611</v>
      </c>
      <c r="BD44958" s="473" t="s">
        <v>1301</v>
      </c>
    </row>
    <row r="44959" spans="53:56" ht="15" x14ac:dyDescent="0.25">
      <c r="BA44959" s="90" t="s">
        <v>49658</v>
      </c>
      <c r="BB44959" s="90" t="s">
        <v>1083</v>
      </c>
      <c r="BC44959" s="90" t="s">
        <v>49630</v>
      </c>
      <c r="BD44959" s="473" t="s">
        <v>1301</v>
      </c>
    </row>
    <row r="44960" spans="53:56" ht="15" x14ac:dyDescent="0.25">
      <c r="BA44960" s="91" t="s">
        <v>49659</v>
      </c>
      <c r="BB44960" s="91" t="s">
        <v>1083</v>
      </c>
      <c r="BC44960" s="91" t="s">
        <v>49567</v>
      </c>
      <c r="BD44960" s="473" t="s">
        <v>1301</v>
      </c>
    </row>
    <row r="44961" spans="53:56" ht="15" x14ac:dyDescent="0.25">
      <c r="BA44961" s="91" t="s">
        <v>49660</v>
      </c>
      <c r="BB44961" s="91" t="s">
        <v>1083</v>
      </c>
      <c r="BC44961" s="91" t="s">
        <v>49567</v>
      </c>
      <c r="BD44961" s="473" t="s">
        <v>1301</v>
      </c>
    </row>
    <row r="44962" spans="53:56" ht="15" x14ac:dyDescent="0.25">
      <c r="BA44962" s="91" t="s">
        <v>49661</v>
      </c>
      <c r="BB44962" s="91" t="s">
        <v>1083</v>
      </c>
      <c r="BC44962" s="91" t="s">
        <v>49638</v>
      </c>
      <c r="BD44962" s="473" t="s">
        <v>1301</v>
      </c>
    </row>
    <row r="44963" spans="53:56" ht="15" x14ac:dyDescent="0.25">
      <c r="BA44963" s="91" t="s">
        <v>49662</v>
      </c>
      <c r="BB44963" s="91" t="s">
        <v>1083</v>
      </c>
      <c r="BC44963" s="91" t="s">
        <v>49567</v>
      </c>
      <c r="BD44963" s="473" t="s">
        <v>1301</v>
      </c>
    </row>
    <row r="44964" spans="53:56" ht="15" x14ac:dyDescent="0.25">
      <c r="BA44964" s="90" t="s">
        <v>49663</v>
      </c>
      <c r="BB44964" s="90" t="s">
        <v>1083</v>
      </c>
      <c r="BC44964" s="90" t="s">
        <v>49567</v>
      </c>
      <c r="BD44964" s="473" t="s">
        <v>1301</v>
      </c>
    </row>
    <row r="44965" spans="53:56" ht="15" x14ac:dyDescent="0.25">
      <c r="BA44965" s="90" t="s">
        <v>49664</v>
      </c>
      <c r="BB44965" s="90" t="s">
        <v>1083</v>
      </c>
      <c r="BC44965" s="90" t="s">
        <v>22819</v>
      </c>
      <c r="BD44965" s="473" t="s">
        <v>1301</v>
      </c>
    </row>
    <row r="44966" spans="53:56" ht="15" x14ac:dyDescent="0.25">
      <c r="BA44966" s="91" t="s">
        <v>49665</v>
      </c>
      <c r="BB44966" s="91" t="s">
        <v>1083</v>
      </c>
      <c r="BC44966" s="91" t="s">
        <v>49641</v>
      </c>
      <c r="BD44966" s="473" t="s">
        <v>1301</v>
      </c>
    </row>
    <row r="44967" spans="53:56" ht="15" x14ac:dyDescent="0.25">
      <c r="BA44967" s="90" t="s">
        <v>49666</v>
      </c>
      <c r="BB44967" s="90" t="s">
        <v>1083</v>
      </c>
      <c r="BC44967" s="90" t="s">
        <v>49567</v>
      </c>
      <c r="BD44967" s="473" t="s">
        <v>1301</v>
      </c>
    </row>
    <row r="44968" spans="53:56" ht="15" x14ac:dyDescent="0.25">
      <c r="BA44968" s="91" t="s">
        <v>49667</v>
      </c>
      <c r="BB44968" s="91" t="s">
        <v>1083</v>
      </c>
      <c r="BC44968" s="91" t="s">
        <v>49611</v>
      </c>
      <c r="BD44968" s="473" t="s">
        <v>1301</v>
      </c>
    </row>
    <row r="44969" spans="53:56" ht="15" x14ac:dyDescent="0.25">
      <c r="BA44969" s="90" t="s">
        <v>49668</v>
      </c>
      <c r="BB44969" s="90" t="s">
        <v>1083</v>
      </c>
      <c r="BC44969" s="90" t="s">
        <v>49641</v>
      </c>
      <c r="BD44969" s="473" t="s">
        <v>1301</v>
      </c>
    </row>
    <row r="44970" spans="53:56" ht="15" x14ac:dyDescent="0.25">
      <c r="BA44970" s="91" t="s">
        <v>49669</v>
      </c>
      <c r="BB44970" s="91" t="s">
        <v>1083</v>
      </c>
      <c r="BC44970" s="91" t="s">
        <v>49638</v>
      </c>
      <c r="BD44970" s="473" t="s">
        <v>1301</v>
      </c>
    </row>
    <row r="44971" spans="53:56" ht="15" x14ac:dyDescent="0.25">
      <c r="BA44971" s="91" t="s">
        <v>49670</v>
      </c>
      <c r="BB44971" s="91" t="s">
        <v>1083</v>
      </c>
      <c r="BC44971" s="91" t="s">
        <v>49611</v>
      </c>
      <c r="BD44971" s="473" t="s">
        <v>1301</v>
      </c>
    </row>
    <row r="44972" spans="53:56" ht="15" x14ac:dyDescent="0.25">
      <c r="BA44972" s="90" t="s">
        <v>49671</v>
      </c>
      <c r="BB44972" s="90" t="s">
        <v>1083</v>
      </c>
      <c r="BC44972" s="90" t="s">
        <v>49630</v>
      </c>
      <c r="BD44972" s="473" t="s">
        <v>1301</v>
      </c>
    </row>
    <row r="44973" spans="53:56" ht="15" x14ac:dyDescent="0.25">
      <c r="BA44973" s="91" t="s">
        <v>49672</v>
      </c>
      <c r="BB44973" s="91" t="s">
        <v>1083</v>
      </c>
      <c r="BC44973" s="91" t="s">
        <v>49638</v>
      </c>
      <c r="BD44973" s="473" t="s">
        <v>1301</v>
      </c>
    </row>
    <row r="44974" spans="53:56" ht="15" x14ac:dyDescent="0.25">
      <c r="BA44974" s="90" t="s">
        <v>49673</v>
      </c>
      <c r="BB44974" s="90" t="s">
        <v>1083</v>
      </c>
      <c r="BC44974" s="90" t="s">
        <v>22819</v>
      </c>
      <c r="BD44974" s="473" t="s">
        <v>1301</v>
      </c>
    </row>
    <row r="44975" spans="53:56" ht="15" x14ac:dyDescent="0.25">
      <c r="BA44975" s="90" t="s">
        <v>49674</v>
      </c>
      <c r="BB44975" s="90" t="s">
        <v>1083</v>
      </c>
      <c r="BC44975" s="90" t="s">
        <v>22819</v>
      </c>
      <c r="BD44975" s="473" t="s">
        <v>1301</v>
      </c>
    </row>
    <row r="44976" spans="53:56" ht="15" x14ac:dyDescent="0.25">
      <c r="BA44976" s="91" t="s">
        <v>49675</v>
      </c>
      <c r="BB44976" s="91" t="s">
        <v>1083</v>
      </c>
      <c r="BC44976" s="91" t="s">
        <v>22819</v>
      </c>
      <c r="BD44976" s="473" t="s">
        <v>1301</v>
      </c>
    </row>
    <row r="44977" spans="53:56" ht="15" x14ac:dyDescent="0.25">
      <c r="BA44977" s="90" t="s">
        <v>49676</v>
      </c>
      <c r="BB44977" s="90" t="s">
        <v>1083</v>
      </c>
      <c r="BC44977" s="90" t="s">
        <v>22819</v>
      </c>
      <c r="BD44977" s="473" t="s">
        <v>1301</v>
      </c>
    </row>
    <row r="44978" spans="53:56" ht="15" x14ac:dyDescent="0.25">
      <c r="BA44978" s="91" t="s">
        <v>49677</v>
      </c>
      <c r="BB44978" s="91" t="s">
        <v>1083</v>
      </c>
      <c r="BC44978" s="91" t="s">
        <v>22819</v>
      </c>
      <c r="BD44978" s="473" t="s">
        <v>1301</v>
      </c>
    </row>
    <row r="44979" spans="53:56" ht="15" x14ac:dyDescent="0.25">
      <c r="BA44979" s="91" t="s">
        <v>49678</v>
      </c>
      <c r="BB44979" s="91" t="s">
        <v>1083</v>
      </c>
      <c r="BC44979" s="91" t="s">
        <v>22819</v>
      </c>
      <c r="BD44979" s="473" t="s">
        <v>1301</v>
      </c>
    </row>
    <row r="44980" spans="53:56" ht="15" x14ac:dyDescent="0.25">
      <c r="BA44980" s="90" t="s">
        <v>49679</v>
      </c>
      <c r="BB44980" s="90" t="s">
        <v>1083</v>
      </c>
      <c r="BC44980" s="90" t="s">
        <v>22819</v>
      </c>
      <c r="BD44980" s="473" t="s">
        <v>1301</v>
      </c>
    </row>
    <row r="44981" spans="53:56" ht="15" x14ac:dyDescent="0.25">
      <c r="BA44981" s="91" t="s">
        <v>49680</v>
      </c>
      <c r="BB44981" s="91" t="s">
        <v>1083</v>
      </c>
      <c r="BC44981" s="91" t="s">
        <v>22819</v>
      </c>
      <c r="BD44981" s="473" t="s">
        <v>1301</v>
      </c>
    </row>
    <row r="44982" spans="53:56" ht="15" x14ac:dyDescent="0.25">
      <c r="BA44982" s="90" t="s">
        <v>49681</v>
      </c>
      <c r="BB44982" s="90" t="s">
        <v>1083</v>
      </c>
      <c r="BC44982" s="90" t="s">
        <v>22819</v>
      </c>
      <c r="BD44982" s="473" t="s">
        <v>1301</v>
      </c>
    </row>
    <row r="44983" spans="53:56" ht="15" x14ac:dyDescent="0.25">
      <c r="BA44983" s="90" t="s">
        <v>49682</v>
      </c>
      <c r="BB44983" s="90" t="s">
        <v>1083</v>
      </c>
      <c r="BC44983" s="90" t="s">
        <v>49630</v>
      </c>
      <c r="BD44983" s="473" t="s">
        <v>1301</v>
      </c>
    </row>
    <row r="44984" spans="53:56" ht="15" x14ac:dyDescent="0.25">
      <c r="BA44984" s="91" t="s">
        <v>49683</v>
      </c>
      <c r="BB44984" s="91" t="s">
        <v>1083</v>
      </c>
      <c r="BC44984" s="91" t="s">
        <v>22819</v>
      </c>
      <c r="BD44984" s="473" t="s">
        <v>1301</v>
      </c>
    </row>
    <row r="44985" spans="53:56" ht="15" x14ac:dyDescent="0.25">
      <c r="BA44985" s="90" t="s">
        <v>49684</v>
      </c>
      <c r="BB44985" s="90" t="s">
        <v>1083</v>
      </c>
      <c r="BC44985" s="90" t="s">
        <v>49630</v>
      </c>
      <c r="BD44985" s="473" t="s">
        <v>1301</v>
      </c>
    </row>
    <row r="44986" spans="53:56" ht="15" x14ac:dyDescent="0.25">
      <c r="BA44986" s="91" t="s">
        <v>49685</v>
      </c>
      <c r="BB44986" s="91" t="s">
        <v>1083</v>
      </c>
      <c r="BC44986" s="91" t="s">
        <v>49630</v>
      </c>
      <c r="BD44986" s="473" t="s">
        <v>1301</v>
      </c>
    </row>
    <row r="44987" spans="53:56" ht="15" x14ac:dyDescent="0.25">
      <c r="BA44987" s="91" t="s">
        <v>49686</v>
      </c>
      <c r="BB44987" s="91" t="s">
        <v>1083</v>
      </c>
      <c r="BC44987" s="91" t="s">
        <v>49611</v>
      </c>
      <c r="BD44987" s="473" t="s">
        <v>1301</v>
      </c>
    </row>
    <row r="44988" spans="53:56" ht="15" x14ac:dyDescent="0.25">
      <c r="BA44988" s="90" t="s">
        <v>49687</v>
      </c>
      <c r="BB44988" s="90" t="s">
        <v>1083</v>
      </c>
      <c r="BC44988" s="90" t="s">
        <v>22819</v>
      </c>
      <c r="BD44988" s="473" t="s">
        <v>1301</v>
      </c>
    </row>
    <row r="44989" spans="53:56" ht="15" x14ac:dyDescent="0.25">
      <c r="BA44989" s="91" t="s">
        <v>49688</v>
      </c>
      <c r="BB44989" s="91" t="s">
        <v>1083</v>
      </c>
      <c r="BC44989" s="91" t="s">
        <v>22819</v>
      </c>
      <c r="BD44989" s="473" t="s">
        <v>1301</v>
      </c>
    </row>
    <row r="44990" spans="53:56" ht="15" x14ac:dyDescent="0.25">
      <c r="BA44990" s="91" t="s">
        <v>49689</v>
      </c>
      <c r="BB44990" s="91" t="s">
        <v>1083</v>
      </c>
      <c r="BC44990" s="91" t="s">
        <v>22819</v>
      </c>
      <c r="BD44990" s="473" t="s">
        <v>1301</v>
      </c>
    </row>
    <row r="44991" spans="53:56" ht="15" x14ac:dyDescent="0.25">
      <c r="BA44991" s="90" t="s">
        <v>49690</v>
      </c>
      <c r="BB44991" s="90" t="s">
        <v>1083</v>
      </c>
      <c r="BC44991" s="90" t="s">
        <v>22819</v>
      </c>
      <c r="BD44991" s="473" t="s">
        <v>1301</v>
      </c>
    </row>
    <row r="44992" spans="53:56" ht="15" x14ac:dyDescent="0.25">
      <c r="BA44992" s="90" t="s">
        <v>49691</v>
      </c>
      <c r="BB44992" s="90" t="s">
        <v>1083</v>
      </c>
      <c r="BC44992" s="90" t="s">
        <v>22819</v>
      </c>
      <c r="BD44992" s="473" t="s">
        <v>1301</v>
      </c>
    </row>
    <row r="44993" spans="53:56" ht="15" x14ac:dyDescent="0.25">
      <c r="BA44993" s="91" t="s">
        <v>49692</v>
      </c>
      <c r="BB44993" s="91" t="s">
        <v>1083</v>
      </c>
      <c r="BC44993" s="91" t="s">
        <v>22819</v>
      </c>
      <c r="BD44993" s="473" t="s">
        <v>1301</v>
      </c>
    </row>
    <row r="44994" spans="53:56" ht="15" x14ac:dyDescent="0.25">
      <c r="BA44994" s="91" t="s">
        <v>49693</v>
      </c>
      <c r="BB44994" s="91" t="s">
        <v>1083</v>
      </c>
      <c r="BC44994" s="91" t="s">
        <v>22819</v>
      </c>
      <c r="BD44994" s="473" t="s">
        <v>1301</v>
      </c>
    </row>
    <row r="44995" spans="53:56" ht="15" x14ac:dyDescent="0.25">
      <c r="BA44995" s="90" t="s">
        <v>49694</v>
      </c>
      <c r="BB44995" s="90" t="s">
        <v>1083</v>
      </c>
      <c r="BC44995" s="423" t="s">
        <v>7292</v>
      </c>
      <c r="BD44995" s="473" t="s">
        <v>1301</v>
      </c>
    </row>
    <row r="44996" spans="53:56" ht="15" x14ac:dyDescent="0.25">
      <c r="BA44996" s="91" t="s">
        <v>49695</v>
      </c>
      <c r="BB44996" s="91" t="s">
        <v>1083</v>
      </c>
      <c r="BC44996" s="423" t="s">
        <v>7292</v>
      </c>
      <c r="BD44996" s="473" t="s">
        <v>1301</v>
      </c>
    </row>
    <row r="44997" spans="53:56" ht="15" x14ac:dyDescent="0.25">
      <c r="BA44997" s="91" t="s">
        <v>49696</v>
      </c>
      <c r="BB44997" s="91" t="s">
        <v>1083</v>
      </c>
      <c r="BC44997" s="423" t="s">
        <v>7292</v>
      </c>
      <c r="BD44997" s="473" t="s">
        <v>1301</v>
      </c>
    </row>
    <row r="44998" spans="53:56" ht="15" x14ac:dyDescent="0.25">
      <c r="BA44998" s="90" t="s">
        <v>49697</v>
      </c>
      <c r="BB44998" s="90" t="s">
        <v>1083</v>
      </c>
      <c r="BC44998" s="423" t="s">
        <v>7292</v>
      </c>
      <c r="BD44998" s="473" t="s">
        <v>1301</v>
      </c>
    </row>
    <row r="44999" spans="53:56" ht="15" x14ac:dyDescent="0.25">
      <c r="BA44999" s="91" t="s">
        <v>49698</v>
      </c>
      <c r="BB44999" s="91" t="s">
        <v>1083</v>
      </c>
      <c r="BC44999" s="423" t="s">
        <v>7292</v>
      </c>
      <c r="BD44999" s="473" t="s">
        <v>1301</v>
      </c>
    </row>
    <row r="45000" spans="53:56" ht="15" x14ac:dyDescent="0.25">
      <c r="BA45000" s="91" t="s">
        <v>49699</v>
      </c>
      <c r="BB45000" s="91" t="s">
        <v>1083</v>
      </c>
      <c r="BC45000" s="423" t="s">
        <v>7292</v>
      </c>
      <c r="BD45000" s="473" t="s">
        <v>1301</v>
      </c>
    </row>
    <row r="45001" spans="53:56" ht="15" x14ac:dyDescent="0.25">
      <c r="BA45001" s="90" t="s">
        <v>49700</v>
      </c>
      <c r="BB45001" s="90" t="s">
        <v>1083</v>
      </c>
      <c r="BC45001" s="423" t="s">
        <v>7292</v>
      </c>
      <c r="BD45001" s="473" t="s">
        <v>1301</v>
      </c>
    </row>
    <row r="45002" spans="53:56" ht="15" x14ac:dyDescent="0.25">
      <c r="BA45002" s="90" t="s">
        <v>49701</v>
      </c>
      <c r="BB45002" s="90" t="s">
        <v>1083</v>
      </c>
      <c r="BC45002" s="423" t="s">
        <v>7292</v>
      </c>
      <c r="BD45002" s="473" t="s">
        <v>1301</v>
      </c>
    </row>
    <row r="45003" spans="53:56" ht="15" x14ac:dyDescent="0.25">
      <c r="BA45003" s="91" t="s">
        <v>49702</v>
      </c>
      <c r="BB45003" s="91" t="s">
        <v>1083</v>
      </c>
      <c r="BC45003" s="423" t="s">
        <v>7292</v>
      </c>
      <c r="BD45003" s="473" t="s">
        <v>1301</v>
      </c>
    </row>
    <row r="45004" spans="53:56" ht="15" x14ac:dyDescent="0.25">
      <c r="BA45004" s="90" t="s">
        <v>49703</v>
      </c>
      <c r="BB45004" s="90" t="s">
        <v>1083</v>
      </c>
      <c r="BC45004" s="423" t="s">
        <v>7292</v>
      </c>
      <c r="BD45004" s="473" t="s">
        <v>1301</v>
      </c>
    </row>
    <row r="45005" spans="53:56" ht="15" x14ac:dyDescent="0.25">
      <c r="BA45005" s="91" t="s">
        <v>49704</v>
      </c>
      <c r="BB45005" s="91" t="s">
        <v>1083</v>
      </c>
      <c r="BC45005" s="423" t="s">
        <v>7292</v>
      </c>
      <c r="BD45005" s="473" t="s">
        <v>1301</v>
      </c>
    </row>
    <row r="45006" spans="53:56" ht="15" x14ac:dyDescent="0.25">
      <c r="BA45006" s="91" t="s">
        <v>49705</v>
      </c>
      <c r="BB45006" s="91" t="s">
        <v>1083</v>
      </c>
      <c r="BC45006" s="423" t="s">
        <v>7292</v>
      </c>
      <c r="BD45006" s="473" t="s">
        <v>1301</v>
      </c>
    </row>
    <row r="45007" spans="53:56" ht="15" x14ac:dyDescent="0.25">
      <c r="BA45007" s="90" t="s">
        <v>49706</v>
      </c>
      <c r="BB45007" s="90" t="s">
        <v>1083</v>
      </c>
      <c r="BC45007" s="423" t="s">
        <v>7292</v>
      </c>
      <c r="BD45007" s="473" t="s">
        <v>1301</v>
      </c>
    </row>
    <row r="45008" spans="53:56" ht="15" x14ac:dyDescent="0.25">
      <c r="BA45008" s="91" t="s">
        <v>49707</v>
      </c>
      <c r="BB45008" s="91" t="s">
        <v>1083</v>
      </c>
      <c r="BC45008" s="423" t="s">
        <v>7292</v>
      </c>
      <c r="BD45008" s="473" t="s">
        <v>1301</v>
      </c>
    </row>
    <row r="45009" spans="53:56" ht="15" x14ac:dyDescent="0.25">
      <c r="BA45009" s="90" t="s">
        <v>49708</v>
      </c>
      <c r="BB45009" s="90" t="s">
        <v>1083</v>
      </c>
      <c r="BC45009" s="423" t="s">
        <v>7292</v>
      </c>
      <c r="BD45009" s="473" t="s">
        <v>1301</v>
      </c>
    </row>
    <row r="45010" spans="53:56" ht="15" x14ac:dyDescent="0.25">
      <c r="BA45010" s="91" t="s">
        <v>49709</v>
      </c>
      <c r="BB45010" s="91" t="s">
        <v>1083</v>
      </c>
      <c r="BC45010" s="423" t="s">
        <v>7292</v>
      </c>
      <c r="BD45010" s="473" t="s">
        <v>1301</v>
      </c>
    </row>
    <row r="45011" spans="53:56" ht="15" x14ac:dyDescent="0.25">
      <c r="BA45011" s="90" t="s">
        <v>49710</v>
      </c>
      <c r="BB45011" s="90" t="s">
        <v>1083</v>
      </c>
      <c r="BC45011" s="423" t="s">
        <v>7292</v>
      </c>
      <c r="BD45011" s="473" t="s">
        <v>1301</v>
      </c>
    </row>
    <row r="45012" spans="53:56" ht="15" x14ac:dyDescent="0.25">
      <c r="BA45012" s="90" t="s">
        <v>49711</v>
      </c>
      <c r="BB45012" s="90" t="s">
        <v>1083</v>
      </c>
      <c r="BC45012" s="423" t="s">
        <v>7292</v>
      </c>
      <c r="BD45012" s="473" t="s">
        <v>1301</v>
      </c>
    </row>
    <row r="45013" spans="53:56" ht="15" x14ac:dyDescent="0.25">
      <c r="BA45013" s="91" t="s">
        <v>49712</v>
      </c>
      <c r="BB45013" s="91" t="s">
        <v>1083</v>
      </c>
      <c r="BC45013" s="423" t="s">
        <v>7292</v>
      </c>
      <c r="BD45013" s="473" t="s">
        <v>1301</v>
      </c>
    </row>
    <row r="45014" spans="53:56" ht="15" x14ac:dyDescent="0.25">
      <c r="BA45014" s="90" t="s">
        <v>49713</v>
      </c>
      <c r="BB45014" s="90" t="s">
        <v>1083</v>
      </c>
      <c r="BC45014" s="423" t="s">
        <v>7292</v>
      </c>
      <c r="BD45014" s="473" t="s">
        <v>1301</v>
      </c>
    </row>
    <row r="45015" spans="53:56" ht="15" x14ac:dyDescent="0.25">
      <c r="BA45015" s="91" t="s">
        <v>49714</v>
      </c>
      <c r="BB45015" s="91" t="s">
        <v>1083</v>
      </c>
      <c r="BC45015" s="423" t="s">
        <v>7292</v>
      </c>
      <c r="BD45015" s="473" t="s">
        <v>1301</v>
      </c>
    </row>
    <row r="45016" spans="53:56" ht="15" x14ac:dyDescent="0.25">
      <c r="BA45016" s="90" t="s">
        <v>49715</v>
      </c>
      <c r="BB45016" s="90" t="s">
        <v>1083</v>
      </c>
      <c r="BC45016" s="423" t="s">
        <v>7292</v>
      </c>
      <c r="BD45016" s="473" t="s">
        <v>1301</v>
      </c>
    </row>
    <row r="45017" spans="53:56" ht="15" x14ac:dyDescent="0.25">
      <c r="BA45017" s="91" t="s">
        <v>49716</v>
      </c>
      <c r="BB45017" s="91" t="s">
        <v>1083</v>
      </c>
      <c r="BC45017" s="423" t="s">
        <v>7292</v>
      </c>
      <c r="BD45017" s="473" t="s">
        <v>1301</v>
      </c>
    </row>
    <row r="45018" spans="53:56" ht="15" x14ac:dyDescent="0.25">
      <c r="BA45018" s="90" t="s">
        <v>49717</v>
      </c>
      <c r="BB45018" s="90" t="s">
        <v>1083</v>
      </c>
      <c r="BC45018" s="423" t="s">
        <v>7292</v>
      </c>
      <c r="BD45018" s="473" t="s">
        <v>1301</v>
      </c>
    </row>
    <row r="45019" spans="53:56" ht="15" x14ac:dyDescent="0.25">
      <c r="BA45019" s="91" t="s">
        <v>49718</v>
      </c>
      <c r="BB45019" s="91" t="s">
        <v>1083</v>
      </c>
      <c r="BC45019" s="423" t="s">
        <v>7292</v>
      </c>
      <c r="BD45019" s="473" t="s">
        <v>1301</v>
      </c>
    </row>
    <row r="45020" spans="53:56" ht="15" x14ac:dyDescent="0.25">
      <c r="BA45020" s="90" t="s">
        <v>49719</v>
      </c>
      <c r="BB45020" s="90" t="s">
        <v>1083</v>
      </c>
      <c r="BC45020" s="423" t="s">
        <v>7292</v>
      </c>
      <c r="BD45020" s="473" t="s">
        <v>1301</v>
      </c>
    </row>
    <row r="45021" spans="53:56" ht="15" x14ac:dyDescent="0.25">
      <c r="BA45021" s="91" t="s">
        <v>49720</v>
      </c>
      <c r="BB45021" s="91" t="s">
        <v>1083</v>
      </c>
      <c r="BC45021" s="423" t="s">
        <v>7292</v>
      </c>
      <c r="BD45021" s="473" t="s">
        <v>1301</v>
      </c>
    </row>
    <row r="45022" spans="53:56" ht="15" x14ac:dyDescent="0.25">
      <c r="BA45022" s="90" t="s">
        <v>49721</v>
      </c>
      <c r="BB45022" s="90" t="s">
        <v>1083</v>
      </c>
      <c r="BC45022" s="423" t="s">
        <v>7292</v>
      </c>
      <c r="BD45022" s="473" t="s">
        <v>1301</v>
      </c>
    </row>
    <row r="45023" spans="53:56" ht="15" x14ac:dyDescent="0.25">
      <c r="BA45023" s="91" t="s">
        <v>49722</v>
      </c>
      <c r="BB45023" s="91" t="s">
        <v>1083</v>
      </c>
      <c r="BC45023" s="423" t="s">
        <v>7292</v>
      </c>
      <c r="BD45023" s="473" t="s">
        <v>1301</v>
      </c>
    </row>
    <row r="45024" spans="53:56" ht="15" x14ac:dyDescent="0.25">
      <c r="BA45024" s="90" t="s">
        <v>49723</v>
      </c>
      <c r="BB45024" s="90" t="s">
        <v>1083</v>
      </c>
      <c r="BC45024" s="423" t="s">
        <v>7292</v>
      </c>
      <c r="BD45024" s="473" t="s">
        <v>1301</v>
      </c>
    </row>
    <row r="45025" spans="53:56" ht="15" x14ac:dyDescent="0.25">
      <c r="BA45025" s="91" t="s">
        <v>49724</v>
      </c>
      <c r="BB45025" s="91" t="s">
        <v>1083</v>
      </c>
      <c r="BC45025" s="423" t="s">
        <v>7292</v>
      </c>
      <c r="BD45025" s="473" t="s">
        <v>1301</v>
      </c>
    </row>
    <row r="45026" spans="53:56" ht="15" x14ac:dyDescent="0.25">
      <c r="BA45026" s="90" t="s">
        <v>49725</v>
      </c>
      <c r="BB45026" s="90" t="s">
        <v>1083</v>
      </c>
      <c r="BC45026" s="90" t="s">
        <v>49726</v>
      </c>
      <c r="BD45026" s="473" t="s">
        <v>1301</v>
      </c>
    </row>
    <row r="45027" spans="53:56" ht="15" x14ac:dyDescent="0.25">
      <c r="BA45027" s="91" t="s">
        <v>49727</v>
      </c>
      <c r="BB45027" s="91" t="s">
        <v>1083</v>
      </c>
      <c r="BC45027" s="473" t="s">
        <v>1627</v>
      </c>
      <c r="BD45027" s="473" t="s">
        <v>1301</v>
      </c>
    </row>
    <row r="45028" spans="53:56" ht="15" x14ac:dyDescent="0.25">
      <c r="BA45028" s="90" t="s">
        <v>49728</v>
      </c>
      <c r="BB45028" s="90" t="s">
        <v>1083</v>
      </c>
      <c r="BC45028" s="90" t="s">
        <v>49726</v>
      </c>
      <c r="BD45028" s="473" t="s">
        <v>1301</v>
      </c>
    </row>
    <row r="45029" spans="53:56" ht="15" x14ac:dyDescent="0.25">
      <c r="BA45029" s="91" t="s">
        <v>49729</v>
      </c>
      <c r="BB45029" s="91" t="s">
        <v>1083</v>
      </c>
      <c r="BC45029" s="91" t="s">
        <v>49726</v>
      </c>
      <c r="BD45029" s="473" t="s">
        <v>1301</v>
      </c>
    </row>
    <row r="45030" spans="53:56" ht="15" x14ac:dyDescent="0.25">
      <c r="BA45030" s="90" t="s">
        <v>49730</v>
      </c>
      <c r="BB45030" s="90" t="s">
        <v>1083</v>
      </c>
      <c r="BC45030" s="90" t="s">
        <v>49731</v>
      </c>
      <c r="BD45030" s="473" t="s">
        <v>1301</v>
      </c>
    </row>
    <row r="45031" spans="53:56" ht="15" x14ac:dyDescent="0.25">
      <c r="BA45031" s="91" t="s">
        <v>49732</v>
      </c>
      <c r="BB45031" s="91" t="s">
        <v>1083</v>
      </c>
      <c r="BC45031" s="91" t="s">
        <v>17404</v>
      </c>
      <c r="BD45031" s="473" t="s">
        <v>1301</v>
      </c>
    </row>
    <row r="45032" spans="53:56" ht="15" x14ac:dyDescent="0.25">
      <c r="BA45032" s="90" t="s">
        <v>49733</v>
      </c>
      <c r="BB45032" s="90" t="s">
        <v>1083</v>
      </c>
      <c r="BC45032" s="90" t="s">
        <v>49731</v>
      </c>
      <c r="BD45032" s="473" t="s">
        <v>1301</v>
      </c>
    </row>
    <row r="45033" spans="53:56" ht="15" x14ac:dyDescent="0.25">
      <c r="BA45033" s="91" t="s">
        <v>49734</v>
      </c>
      <c r="BB45033" s="91" t="s">
        <v>1083</v>
      </c>
      <c r="BC45033" s="91" t="s">
        <v>49726</v>
      </c>
      <c r="BD45033" s="473" t="s">
        <v>1301</v>
      </c>
    </row>
    <row r="45034" spans="53:56" ht="15" x14ac:dyDescent="0.25">
      <c r="BA45034" s="90" t="s">
        <v>49735</v>
      </c>
      <c r="BB45034" s="90" t="s">
        <v>1083</v>
      </c>
      <c r="BC45034" s="90" t="s">
        <v>49726</v>
      </c>
      <c r="BD45034" s="473" t="s">
        <v>1301</v>
      </c>
    </row>
    <row r="45035" spans="53:56" ht="15" x14ac:dyDescent="0.25">
      <c r="BA45035" s="91" t="s">
        <v>49736</v>
      </c>
      <c r="BB45035" s="91" t="s">
        <v>1083</v>
      </c>
      <c r="BC45035" s="91" t="s">
        <v>49726</v>
      </c>
      <c r="BD45035" s="473" t="s">
        <v>1301</v>
      </c>
    </row>
    <row r="45036" spans="53:56" ht="15" x14ac:dyDescent="0.25">
      <c r="BA45036" s="90" t="s">
        <v>49737</v>
      </c>
      <c r="BB45036" s="90" t="s">
        <v>1083</v>
      </c>
      <c r="BC45036" s="90" t="s">
        <v>49731</v>
      </c>
      <c r="BD45036" s="473" t="s">
        <v>1301</v>
      </c>
    </row>
    <row r="45037" spans="53:56" ht="15" x14ac:dyDescent="0.25">
      <c r="BA45037" s="91" t="s">
        <v>49738</v>
      </c>
      <c r="BB45037" s="91" t="s">
        <v>1083</v>
      </c>
      <c r="BC45037" s="91" t="s">
        <v>49726</v>
      </c>
      <c r="BD45037" s="473" t="s">
        <v>1301</v>
      </c>
    </row>
    <row r="45038" spans="53:56" ht="15" x14ac:dyDescent="0.25">
      <c r="BA45038" s="90" t="s">
        <v>49739</v>
      </c>
      <c r="BB45038" s="90" t="s">
        <v>1083</v>
      </c>
      <c r="BC45038" s="90" t="s">
        <v>49726</v>
      </c>
      <c r="BD45038" s="473" t="s">
        <v>1301</v>
      </c>
    </row>
    <row r="45039" spans="53:56" ht="15" x14ac:dyDescent="0.25">
      <c r="BA45039" s="91" t="s">
        <v>49740</v>
      </c>
      <c r="BB45039" s="91" t="s">
        <v>1083</v>
      </c>
      <c r="BC45039" s="91" t="s">
        <v>15486</v>
      </c>
      <c r="BD45039" s="473" t="s">
        <v>1301</v>
      </c>
    </row>
    <row r="45040" spans="53:56" ht="15" x14ac:dyDescent="0.25">
      <c r="BA45040" s="90" t="s">
        <v>49741</v>
      </c>
      <c r="BB45040" s="90" t="s">
        <v>1083</v>
      </c>
      <c r="BC45040" s="90" t="s">
        <v>15486</v>
      </c>
      <c r="BD45040" s="473" t="s">
        <v>1301</v>
      </c>
    </row>
    <row r="45041" spans="53:56" ht="15" x14ac:dyDescent="0.25">
      <c r="BA45041" s="91" t="s">
        <v>49742</v>
      </c>
      <c r="BB45041" s="91" t="s">
        <v>1083</v>
      </c>
      <c r="BC45041" s="91" t="s">
        <v>49726</v>
      </c>
      <c r="BD45041" s="473" t="s">
        <v>1301</v>
      </c>
    </row>
    <row r="45042" spans="53:56" ht="15" x14ac:dyDescent="0.25">
      <c r="BA45042" s="90" t="s">
        <v>49743</v>
      </c>
      <c r="BB45042" s="90" t="s">
        <v>1083</v>
      </c>
      <c r="BC45042" s="90" t="s">
        <v>49731</v>
      </c>
      <c r="BD45042" s="473" t="s">
        <v>1301</v>
      </c>
    </row>
    <row r="45043" spans="53:56" ht="15" x14ac:dyDescent="0.25">
      <c r="BA45043" s="91" t="s">
        <v>49744</v>
      </c>
      <c r="BB45043" s="91" t="s">
        <v>1083</v>
      </c>
      <c r="BC45043" s="91" t="s">
        <v>49726</v>
      </c>
      <c r="BD45043" s="473" t="s">
        <v>1301</v>
      </c>
    </row>
    <row r="45044" spans="53:56" ht="15" x14ac:dyDescent="0.25">
      <c r="BA45044" s="90" t="s">
        <v>49745</v>
      </c>
      <c r="BB45044" s="90" t="s">
        <v>1083</v>
      </c>
      <c r="BC45044" s="90" t="s">
        <v>49731</v>
      </c>
      <c r="BD45044" s="473" t="s">
        <v>1301</v>
      </c>
    </row>
    <row r="45045" spans="53:56" ht="15" x14ac:dyDescent="0.25">
      <c r="BA45045" s="91" t="s">
        <v>49746</v>
      </c>
      <c r="BB45045" s="91" t="s">
        <v>1083</v>
      </c>
      <c r="BC45045" s="91" t="s">
        <v>17404</v>
      </c>
      <c r="BD45045" s="473" t="s">
        <v>1301</v>
      </c>
    </row>
    <row r="45046" spans="53:56" ht="15" x14ac:dyDescent="0.25">
      <c r="BA45046" s="90" t="s">
        <v>49747</v>
      </c>
      <c r="BB45046" s="90" t="s">
        <v>1083</v>
      </c>
      <c r="BC45046" s="90" t="s">
        <v>49726</v>
      </c>
      <c r="BD45046" s="473" t="s">
        <v>1301</v>
      </c>
    </row>
    <row r="45047" spans="53:56" ht="15" x14ac:dyDescent="0.25">
      <c r="BA45047" s="91" t="s">
        <v>49748</v>
      </c>
      <c r="BB45047" s="91" t="s">
        <v>1083</v>
      </c>
      <c r="BC45047" s="91" t="s">
        <v>15486</v>
      </c>
      <c r="BD45047" s="473" t="s">
        <v>1301</v>
      </c>
    </row>
    <row r="45048" spans="53:56" ht="15" x14ac:dyDescent="0.25">
      <c r="BA45048" s="90" t="s">
        <v>49749</v>
      </c>
      <c r="BB45048" s="90" t="s">
        <v>1083</v>
      </c>
      <c r="BC45048" s="90" t="s">
        <v>49731</v>
      </c>
      <c r="BD45048" s="473" t="s">
        <v>1301</v>
      </c>
    </row>
    <row r="45049" spans="53:56" ht="15" x14ac:dyDescent="0.25">
      <c r="BA45049" s="91" t="s">
        <v>49750</v>
      </c>
      <c r="BB45049" s="91" t="s">
        <v>1083</v>
      </c>
      <c r="BC45049" s="91" t="s">
        <v>49731</v>
      </c>
      <c r="BD45049" s="473" t="s">
        <v>1301</v>
      </c>
    </row>
    <row r="45050" spans="53:56" ht="15" x14ac:dyDescent="0.25">
      <c r="BA45050" s="90" t="s">
        <v>49751</v>
      </c>
      <c r="BB45050" s="90" t="s">
        <v>1083</v>
      </c>
      <c r="BC45050" s="90" t="s">
        <v>49726</v>
      </c>
      <c r="BD45050" s="473" t="s">
        <v>1301</v>
      </c>
    </row>
    <row r="45051" spans="53:56" ht="15" x14ac:dyDescent="0.25">
      <c r="BA45051" s="91" t="s">
        <v>49752</v>
      </c>
      <c r="BB45051" s="91" t="s">
        <v>1083</v>
      </c>
      <c r="BC45051" s="91" t="s">
        <v>15486</v>
      </c>
      <c r="BD45051" s="473" t="s">
        <v>1301</v>
      </c>
    </row>
    <row r="45052" spans="53:56" ht="15" x14ac:dyDescent="0.25">
      <c r="BA45052" s="90" t="s">
        <v>49753</v>
      </c>
      <c r="BB45052" s="90" t="s">
        <v>1083</v>
      </c>
      <c r="BC45052" s="90" t="s">
        <v>49731</v>
      </c>
      <c r="BD45052" s="473" t="s">
        <v>1301</v>
      </c>
    </row>
    <row r="45053" spans="53:56" ht="15" x14ac:dyDescent="0.25">
      <c r="BA45053" s="91" t="s">
        <v>49754</v>
      </c>
      <c r="BB45053" s="91" t="s">
        <v>1083</v>
      </c>
      <c r="BC45053" s="91" t="s">
        <v>49731</v>
      </c>
      <c r="BD45053" s="473" t="s">
        <v>1301</v>
      </c>
    </row>
    <row r="45054" spans="53:56" ht="15" x14ac:dyDescent="0.25">
      <c r="BA45054" s="90" t="s">
        <v>49755</v>
      </c>
      <c r="BB45054" s="90" t="s">
        <v>1083</v>
      </c>
      <c r="BC45054" s="90" t="s">
        <v>17404</v>
      </c>
      <c r="BD45054" s="473" t="s">
        <v>1301</v>
      </c>
    </row>
    <row r="45055" spans="53:56" ht="15" x14ac:dyDescent="0.25">
      <c r="BA45055" s="91" t="s">
        <v>49756</v>
      </c>
      <c r="BB45055" s="91" t="s">
        <v>1083</v>
      </c>
      <c r="BC45055" s="91" t="s">
        <v>49731</v>
      </c>
      <c r="BD45055" s="473" t="s">
        <v>1301</v>
      </c>
    </row>
    <row r="45056" spans="53:56" ht="15" x14ac:dyDescent="0.25">
      <c r="BA45056" s="90" t="s">
        <v>49757</v>
      </c>
      <c r="BB45056" s="90" t="s">
        <v>1083</v>
      </c>
      <c r="BC45056" s="90" t="s">
        <v>17404</v>
      </c>
      <c r="BD45056" s="473" t="s">
        <v>1301</v>
      </c>
    </row>
    <row r="45057" spans="53:56" ht="15" x14ac:dyDescent="0.25">
      <c r="BA45057" s="91" t="s">
        <v>49758</v>
      </c>
      <c r="BB45057" s="91" t="s">
        <v>1083</v>
      </c>
      <c r="BC45057" s="91" t="s">
        <v>49731</v>
      </c>
      <c r="BD45057" s="473" t="s">
        <v>1301</v>
      </c>
    </row>
    <row r="45058" spans="53:56" ht="15" x14ac:dyDescent="0.25">
      <c r="BA45058" s="90" t="s">
        <v>49759</v>
      </c>
      <c r="BB45058" s="90" t="s">
        <v>1083</v>
      </c>
      <c r="BC45058" s="90" t="s">
        <v>49726</v>
      </c>
      <c r="BD45058" s="473" t="s">
        <v>1301</v>
      </c>
    </row>
    <row r="45059" spans="53:56" ht="15" x14ac:dyDescent="0.25">
      <c r="BA45059" s="91" t="s">
        <v>49760</v>
      </c>
      <c r="BB45059" s="91" t="s">
        <v>1083</v>
      </c>
      <c r="BC45059" s="91" t="s">
        <v>15486</v>
      </c>
      <c r="BD45059" s="473" t="s">
        <v>1301</v>
      </c>
    </row>
    <row r="45060" spans="53:56" ht="15" x14ac:dyDescent="0.25">
      <c r="BA45060" s="90" t="s">
        <v>49761</v>
      </c>
      <c r="BB45060" s="90" t="s">
        <v>1083</v>
      </c>
      <c r="BC45060" s="90" t="s">
        <v>49731</v>
      </c>
      <c r="BD45060" s="473" t="s">
        <v>1301</v>
      </c>
    </row>
    <row r="45061" spans="53:56" ht="15" x14ac:dyDescent="0.25">
      <c r="BA45061" s="91" t="s">
        <v>49762</v>
      </c>
      <c r="BB45061" s="91" t="s">
        <v>1083</v>
      </c>
      <c r="BC45061" s="91" t="s">
        <v>17404</v>
      </c>
      <c r="BD45061" s="473" t="s">
        <v>1301</v>
      </c>
    </row>
    <row r="45062" spans="53:56" ht="15" x14ac:dyDescent="0.25">
      <c r="BA45062" s="90" t="s">
        <v>49763</v>
      </c>
      <c r="BB45062" s="90" t="s">
        <v>1083</v>
      </c>
      <c r="BC45062" s="90" t="s">
        <v>15486</v>
      </c>
      <c r="BD45062" s="473" t="s">
        <v>1301</v>
      </c>
    </row>
    <row r="45063" spans="53:56" ht="15" x14ac:dyDescent="0.25">
      <c r="BA45063" s="91" t="s">
        <v>49764</v>
      </c>
      <c r="BB45063" s="91" t="s">
        <v>1083</v>
      </c>
      <c r="BC45063" s="91" t="s">
        <v>49726</v>
      </c>
      <c r="BD45063" s="473" t="s">
        <v>1301</v>
      </c>
    </row>
    <row r="45064" spans="53:56" ht="15" x14ac:dyDescent="0.25">
      <c r="BA45064" s="90" t="s">
        <v>49765</v>
      </c>
      <c r="BB45064" s="90" t="s">
        <v>1083</v>
      </c>
      <c r="BC45064" s="90" t="s">
        <v>15486</v>
      </c>
      <c r="BD45064" s="473" t="s">
        <v>1301</v>
      </c>
    </row>
    <row r="45065" spans="53:56" ht="15" x14ac:dyDescent="0.25">
      <c r="BA45065" s="91" t="s">
        <v>49766</v>
      </c>
      <c r="BB45065" s="91" t="s">
        <v>1083</v>
      </c>
      <c r="BC45065" s="91" t="s">
        <v>49731</v>
      </c>
      <c r="BD45065" s="473" t="s">
        <v>1301</v>
      </c>
    </row>
    <row r="45066" spans="53:56" ht="15" x14ac:dyDescent="0.25">
      <c r="BA45066" s="90" t="s">
        <v>49767</v>
      </c>
      <c r="BB45066" s="90" t="s">
        <v>1083</v>
      </c>
      <c r="BC45066" s="90" t="s">
        <v>49731</v>
      </c>
      <c r="BD45066" s="473" t="s">
        <v>1301</v>
      </c>
    </row>
    <row r="45067" spans="53:56" ht="15" x14ac:dyDescent="0.25">
      <c r="BA45067" s="91" t="s">
        <v>49768</v>
      </c>
      <c r="BB45067" s="91" t="s">
        <v>1083</v>
      </c>
      <c r="BC45067" s="91" t="s">
        <v>15486</v>
      </c>
      <c r="BD45067" s="473" t="s">
        <v>1301</v>
      </c>
    </row>
    <row r="45068" spans="53:56" ht="15" x14ac:dyDescent="0.25">
      <c r="BA45068" s="90" t="s">
        <v>49769</v>
      </c>
      <c r="BB45068" s="90" t="s">
        <v>1083</v>
      </c>
      <c r="BC45068" s="90" t="s">
        <v>17404</v>
      </c>
      <c r="BD45068" s="473" t="s">
        <v>1301</v>
      </c>
    </row>
    <row r="45069" spans="53:56" ht="15" x14ac:dyDescent="0.25">
      <c r="BA45069" s="91" t="s">
        <v>49770</v>
      </c>
      <c r="BB45069" s="91" t="s">
        <v>1083</v>
      </c>
      <c r="BC45069" s="91" t="s">
        <v>49731</v>
      </c>
      <c r="BD45069" s="473" t="s">
        <v>1301</v>
      </c>
    </row>
    <row r="45070" spans="53:56" ht="15" x14ac:dyDescent="0.25">
      <c r="BA45070" s="90" t="s">
        <v>49771</v>
      </c>
      <c r="BB45070" s="90" t="s">
        <v>1083</v>
      </c>
      <c r="BC45070" s="90" t="s">
        <v>15486</v>
      </c>
      <c r="BD45070" s="473" t="s">
        <v>1301</v>
      </c>
    </row>
    <row r="45071" spans="53:56" ht="15" x14ac:dyDescent="0.25">
      <c r="BA45071" s="91" t="s">
        <v>49772</v>
      </c>
      <c r="BB45071" s="91" t="s">
        <v>1083</v>
      </c>
      <c r="BC45071" s="91" t="s">
        <v>49731</v>
      </c>
      <c r="BD45071" s="473" t="s">
        <v>1301</v>
      </c>
    </row>
    <row r="45072" spans="53:56" ht="15" x14ac:dyDescent="0.25">
      <c r="BA45072" s="90" t="s">
        <v>49773</v>
      </c>
      <c r="BB45072" s="90" t="s">
        <v>1083</v>
      </c>
      <c r="BC45072" s="90" t="s">
        <v>49774</v>
      </c>
      <c r="BD45072" s="473" t="s">
        <v>1301</v>
      </c>
    </row>
    <row r="45073" spans="53:56" ht="15" x14ac:dyDescent="0.25">
      <c r="BA45073" s="91" t="s">
        <v>49775</v>
      </c>
      <c r="BB45073" s="91" t="s">
        <v>1083</v>
      </c>
      <c r="BC45073" s="91" t="s">
        <v>49774</v>
      </c>
      <c r="BD45073" s="473" t="s">
        <v>1301</v>
      </c>
    </row>
    <row r="45074" spans="53:56" ht="15" x14ac:dyDescent="0.25">
      <c r="BA45074" s="90" t="s">
        <v>49776</v>
      </c>
      <c r="BB45074" s="90" t="s">
        <v>1083</v>
      </c>
      <c r="BC45074" s="90" t="s">
        <v>49774</v>
      </c>
      <c r="BD45074" s="473" t="s">
        <v>1301</v>
      </c>
    </row>
    <row r="45075" spans="53:56" ht="15" x14ac:dyDescent="0.25">
      <c r="BA45075" s="91" t="s">
        <v>49777</v>
      </c>
      <c r="BB45075" s="91" t="s">
        <v>1083</v>
      </c>
      <c r="BC45075" s="91" t="s">
        <v>49774</v>
      </c>
      <c r="BD45075" s="473" t="s">
        <v>1301</v>
      </c>
    </row>
    <row r="45076" spans="53:56" ht="15" x14ac:dyDescent="0.25">
      <c r="BA45076" s="90" t="s">
        <v>49778</v>
      </c>
      <c r="BB45076" s="90" t="s">
        <v>1083</v>
      </c>
      <c r="BC45076" s="90" t="s">
        <v>49774</v>
      </c>
      <c r="BD45076" s="473" t="s">
        <v>1301</v>
      </c>
    </row>
    <row r="45077" spans="53:56" ht="15" x14ac:dyDescent="0.25">
      <c r="BA45077" s="91" t="s">
        <v>49779</v>
      </c>
      <c r="BB45077" s="91" t="s">
        <v>1083</v>
      </c>
      <c r="BC45077" s="91" t="s">
        <v>49774</v>
      </c>
      <c r="BD45077" s="473" t="s">
        <v>1301</v>
      </c>
    </row>
    <row r="45078" spans="53:56" ht="15" x14ac:dyDescent="0.25">
      <c r="BA45078" s="90" t="s">
        <v>49780</v>
      </c>
      <c r="BB45078" s="90" t="s">
        <v>1083</v>
      </c>
      <c r="BC45078" s="90" t="s">
        <v>49774</v>
      </c>
      <c r="BD45078" s="473" t="s">
        <v>1301</v>
      </c>
    </row>
    <row r="45079" spans="53:56" ht="15" x14ac:dyDescent="0.25">
      <c r="BA45079" s="91" t="s">
        <v>49781</v>
      </c>
      <c r="BB45079" s="91" t="s">
        <v>1083</v>
      </c>
      <c r="BC45079" s="91" t="s">
        <v>49774</v>
      </c>
      <c r="BD45079" s="473" t="s">
        <v>1301</v>
      </c>
    </row>
    <row r="45080" spans="53:56" ht="15" x14ac:dyDescent="0.25">
      <c r="BA45080" s="90" t="s">
        <v>49782</v>
      </c>
      <c r="BB45080" s="90" t="s">
        <v>1083</v>
      </c>
      <c r="BC45080" s="90" t="s">
        <v>49774</v>
      </c>
      <c r="BD45080" s="473" t="s">
        <v>1301</v>
      </c>
    </row>
    <row r="45081" spans="53:56" ht="15" x14ac:dyDescent="0.25">
      <c r="BA45081" s="91" t="s">
        <v>49783</v>
      </c>
      <c r="BB45081" s="91" t="s">
        <v>1083</v>
      </c>
      <c r="BC45081" s="91" t="s">
        <v>49784</v>
      </c>
      <c r="BD45081" s="473" t="s">
        <v>1301</v>
      </c>
    </row>
    <row r="45082" spans="53:56" ht="15" x14ac:dyDescent="0.25">
      <c r="BA45082" s="90" t="s">
        <v>49785</v>
      </c>
      <c r="BB45082" s="90" t="s">
        <v>1083</v>
      </c>
      <c r="BC45082" s="90" t="s">
        <v>49774</v>
      </c>
      <c r="BD45082" s="473" t="s">
        <v>1301</v>
      </c>
    </row>
    <row r="45083" spans="53:56" ht="15" x14ac:dyDescent="0.25">
      <c r="BA45083" s="90" t="s">
        <v>49786</v>
      </c>
      <c r="BB45083" s="90" t="s">
        <v>1083</v>
      </c>
      <c r="BC45083" s="90" t="s">
        <v>49784</v>
      </c>
      <c r="BD45083" s="473" t="s">
        <v>1301</v>
      </c>
    </row>
    <row r="45084" spans="53:56" ht="15" x14ac:dyDescent="0.25">
      <c r="BA45084" s="91" t="s">
        <v>49787</v>
      </c>
      <c r="BB45084" s="91" t="s">
        <v>1083</v>
      </c>
      <c r="BC45084" s="91" t="s">
        <v>49784</v>
      </c>
      <c r="BD45084" s="473" t="s">
        <v>1301</v>
      </c>
    </row>
    <row r="45085" spans="53:56" ht="15" x14ac:dyDescent="0.25">
      <c r="BA45085" s="90" t="s">
        <v>49788</v>
      </c>
      <c r="BB45085" s="90" t="s">
        <v>1083</v>
      </c>
      <c r="BC45085" s="90" t="s">
        <v>49774</v>
      </c>
      <c r="BD45085" s="473" t="s">
        <v>1301</v>
      </c>
    </row>
    <row r="45086" spans="53:56" ht="15" x14ac:dyDescent="0.25">
      <c r="BA45086" s="91" t="s">
        <v>49789</v>
      </c>
      <c r="BB45086" s="91" t="s">
        <v>1083</v>
      </c>
      <c r="BC45086" s="91" t="s">
        <v>49774</v>
      </c>
      <c r="BD45086" s="473" t="s">
        <v>1301</v>
      </c>
    </row>
    <row r="45087" spans="53:56" ht="15" x14ac:dyDescent="0.25">
      <c r="BA45087" s="90" t="s">
        <v>49790</v>
      </c>
      <c r="BB45087" s="90" t="s">
        <v>1083</v>
      </c>
      <c r="BC45087" s="90" t="s">
        <v>49774</v>
      </c>
      <c r="BD45087" s="473" t="s">
        <v>1301</v>
      </c>
    </row>
    <row r="45088" spans="53:56" ht="15" x14ac:dyDescent="0.25">
      <c r="BA45088" s="90" t="s">
        <v>49791</v>
      </c>
      <c r="BB45088" s="90" t="s">
        <v>1083</v>
      </c>
      <c r="BC45088" s="90" t="s">
        <v>49774</v>
      </c>
      <c r="BD45088" s="473" t="s">
        <v>1301</v>
      </c>
    </row>
    <row r="45089" spans="53:56" ht="15" x14ac:dyDescent="0.25">
      <c r="BA45089" s="91" t="s">
        <v>49792</v>
      </c>
      <c r="BB45089" s="91" t="s">
        <v>1083</v>
      </c>
      <c r="BC45089" s="91" t="s">
        <v>49784</v>
      </c>
      <c r="BD45089" s="473" t="s">
        <v>1301</v>
      </c>
    </row>
    <row r="45090" spans="53:56" ht="15" x14ac:dyDescent="0.25">
      <c r="BA45090" s="90" t="s">
        <v>49793</v>
      </c>
      <c r="BB45090" s="90" t="s">
        <v>1083</v>
      </c>
      <c r="BC45090" s="90" t="s">
        <v>49774</v>
      </c>
      <c r="BD45090" s="473" t="s">
        <v>1301</v>
      </c>
    </row>
    <row r="45091" spans="53:56" ht="15" x14ac:dyDescent="0.25">
      <c r="BA45091" s="91" t="s">
        <v>49794</v>
      </c>
      <c r="BB45091" s="91" t="s">
        <v>1083</v>
      </c>
      <c r="BC45091" s="91" t="s">
        <v>49774</v>
      </c>
      <c r="BD45091" s="473" t="s">
        <v>1301</v>
      </c>
    </row>
    <row r="45092" spans="53:56" ht="15" x14ac:dyDescent="0.25">
      <c r="BA45092" s="90" t="s">
        <v>49795</v>
      </c>
      <c r="BB45092" s="90" t="s">
        <v>1083</v>
      </c>
      <c r="BC45092" s="90" t="s">
        <v>49774</v>
      </c>
      <c r="BD45092" s="473" t="s">
        <v>1301</v>
      </c>
    </row>
    <row r="45093" spans="53:56" ht="15" x14ac:dyDescent="0.25">
      <c r="BA45093" s="90" t="s">
        <v>49796</v>
      </c>
      <c r="BB45093" s="90" t="s">
        <v>1083</v>
      </c>
      <c r="BC45093" s="90" t="s">
        <v>49774</v>
      </c>
      <c r="BD45093" s="473" t="s">
        <v>1301</v>
      </c>
    </row>
    <row r="45094" spans="53:56" ht="15" x14ac:dyDescent="0.25">
      <c r="BA45094" s="91" t="s">
        <v>49797</v>
      </c>
      <c r="BB45094" s="91" t="s">
        <v>1083</v>
      </c>
      <c r="BC45094" s="91" t="s">
        <v>49774</v>
      </c>
      <c r="BD45094" s="473" t="s">
        <v>1301</v>
      </c>
    </row>
    <row r="45095" spans="53:56" ht="15" x14ac:dyDescent="0.25">
      <c r="BA45095" s="90" t="s">
        <v>49798</v>
      </c>
      <c r="BB45095" s="90" t="s">
        <v>1083</v>
      </c>
      <c r="BC45095" s="90" t="s">
        <v>49784</v>
      </c>
      <c r="BD45095" s="473" t="s">
        <v>1301</v>
      </c>
    </row>
    <row r="45096" spans="53:56" ht="15" x14ac:dyDescent="0.25">
      <c r="BA45096" s="91" t="s">
        <v>49799</v>
      </c>
      <c r="BB45096" s="91" t="s">
        <v>1083</v>
      </c>
      <c r="BC45096" s="91" t="s">
        <v>49784</v>
      </c>
      <c r="BD45096" s="473" t="s">
        <v>1301</v>
      </c>
    </row>
    <row r="45097" spans="53:56" ht="15" x14ac:dyDescent="0.25">
      <c r="BA45097" s="91" t="s">
        <v>49800</v>
      </c>
      <c r="BB45097" s="91" t="s">
        <v>1083</v>
      </c>
      <c r="BC45097" s="91" t="s">
        <v>49774</v>
      </c>
      <c r="BD45097" s="473" t="s">
        <v>1301</v>
      </c>
    </row>
    <row r="45098" spans="53:56" ht="15" x14ac:dyDescent="0.25">
      <c r="BA45098" s="90" t="s">
        <v>49801</v>
      </c>
      <c r="BB45098" s="90" t="s">
        <v>1083</v>
      </c>
      <c r="BC45098" s="90" t="s">
        <v>49784</v>
      </c>
      <c r="BD45098" s="473" t="s">
        <v>1301</v>
      </c>
    </row>
    <row r="45099" spans="53:56" ht="15" x14ac:dyDescent="0.25">
      <c r="BA45099" s="91" t="s">
        <v>49802</v>
      </c>
      <c r="BB45099" s="91" t="s">
        <v>1083</v>
      </c>
      <c r="BC45099" s="91" t="s">
        <v>49774</v>
      </c>
      <c r="BD45099" s="473" t="s">
        <v>1301</v>
      </c>
    </row>
    <row r="45100" spans="53:56" ht="15" x14ac:dyDescent="0.25">
      <c r="BA45100" s="90" t="s">
        <v>49803</v>
      </c>
      <c r="BB45100" s="90" t="s">
        <v>1083</v>
      </c>
      <c r="BC45100" s="90" t="s">
        <v>49784</v>
      </c>
      <c r="BD45100" s="473" t="s">
        <v>1301</v>
      </c>
    </row>
    <row r="45101" spans="53:56" ht="15" x14ac:dyDescent="0.25">
      <c r="BA45101" s="90" t="s">
        <v>49804</v>
      </c>
      <c r="BB45101" s="90" t="s">
        <v>1083</v>
      </c>
      <c r="BC45101" s="90" t="s">
        <v>49774</v>
      </c>
      <c r="BD45101" s="473" t="s">
        <v>1301</v>
      </c>
    </row>
    <row r="45102" spans="53:56" ht="15" x14ac:dyDescent="0.25">
      <c r="BA45102" s="91" t="s">
        <v>49805</v>
      </c>
      <c r="BB45102" s="91" t="s">
        <v>1083</v>
      </c>
      <c r="BC45102" s="91" t="s">
        <v>49774</v>
      </c>
      <c r="BD45102" s="473" t="s">
        <v>1301</v>
      </c>
    </row>
    <row r="45103" spans="53:56" ht="15" x14ac:dyDescent="0.25">
      <c r="BA45103" s="90" t="s">
        <v>49806</v>
      </c>
      <c r="BB45103" s="90" t="s">
        <v>1083</v>
      </c>
      <c r="BC45103" s="90" t="s">
        <v>49784</v>
      </c>
      <c r="BD45103" s="473" t="s">
        <v>1301</v>
      </c>
    </row>
    <row r="45104" spans="53:56" ht="15" x14ac:dyDescent="0.25">
      <c r="BA45104" s="91" t="s">
        <v>49807</v>
      </c>
      <c r="BB45104" s="91" t="s">
        <v>1083</v>
      </c>
      <c r="BC45104" s="91" t="s">
        <v>49774</v>
      </c>
      <c r="BD45104" s="473" t="s">
        <v>1301</v>
      </c>
    </row>
    <row r="45105" spans="53:56" ht="15" x14ac:dyDescent="0.25">
      <c r="BA45105" s="91" t="s">
        <v>49808</v>
      </c>
      <c r="BB45105" s="91" t="s">
        <v>1083</v>
      </c>
      <c r="BC45105" s="91" t="s">
        <v>49774</v>
      </c>
      <c r="BD45105" s="473" t="s">
        <v>1301</v>
      </c>
    </row>
    <row r="45106" spans="53:56" ht="15" x14ac:dyDescent="0.25">
      <c r="BA45106" s="90" t="s">
        <v>49809</v>
      </c>
      <c r="BB45106" s="90" t="s">
        <v>1083</v>
      </c>
      <c r="BC45106" s="90" t="s">
        <v>49774</v>
      </c>
      <c r="BD45106" s="473" t="s">
        <v>1301</v>
      </c>
    </row>
    <row r="45107" spans="53:56" ht="15" x14ac:dyDescent="0.25">
      <c r="BA45107" s="91" t="s">
        <v>49810</v>
      </c>
      <c r="BB45107" s="91" t="s">
        <v>1083</v>
      </c>
      <c r="BC45107" s="473" t="s">
        <v>7974</v>
      </c>
      <c r="BD45107" s="473" t="s">
        <v>1301</v>
      </c>
    </row>
    <row r="45108" spans="53:56" ht="15" x14ac:dyDescent="0.25">
      <c r="BA45108" s="90" t="s">
        <v>49811</v>
      </c>
      <c r="BB45108" s="90" t="s">
        <v>1083</v>
      </c>
      <c r="BC45108" s="473" t="s">
        <v>7974</v>
      </c>
      <c r="BD45108" s="473" t="s">
        <v>1301</v>
      </c>
    </row>
    <row r="45109" spans="53:56" ht="15" x14ac:dyDescent="0.25">
      <c r="BA45109" s="90" t="s">
        <v>49812</v>
      </c>
      <c r="BB45109" s="90" t="s">
        <v>1083</v>
      </c>
      <c r="BC45109" s="473" t="s">
        <v>7974</v>
      </c>
      <c r="BD45109" s="473" t="s">
        <v>1301</v>
      </c>
    </row>
    <row r="45110" spans="53:56" ht="15" x14ac:dyDescent="0.25">
      <c r="BA45110" s="91" t="s">
        <v>49813</v>
      </c>
      <c r="BB45110" s="91" t="s">
        <v>1083</v>
      </c>
      <c r="BC45110" s="473" t="s">
        <v>7974</v>
      </c>
      <c r="BD45110" s="473" t="s">
        <v>1301</v>
      </c>
    </row>
    <row r="45111" spans="53:56" ht="15" x14ac:dyDescent="0.25">
      <c r="BA45111" s="91" t="s">
        <v>49813</v>
      </c>
      <c r="BB45111" s="91" t="s">
        <v>1083</v>
      </c>
      <c r="BC45111" s="473" t="s">
        <v>7974</v>
      </c>
      <c r="BD45111" s="473" t="s">
        <v>1301</v>
      </c>
    </row>
    <row r="45112" spans="53:56" ht="15" x14ac:dyDescent="0.25">
      <c r="BA45112" s="90" t="s">
        <v>49814</v>
      </c>
      <c r="BB45112" s="90" t="s">
        <v>1083</v>
      </c>
      <c r="BC45112" s="473" t="s">
        <v>7974</v>
      </c>
      <c r="BD45112" s="473" t="s">
        <v>1301</v>
      </c>
    </row>
    <row r="45113" spans="53:56" ht="15" x14ac:dyDescent="0.25">
      <c r="BA45113" s="90" t="s">
        <v>49814</v>
      </c>
      <c r="BB45113" s="90" t="s">
        <v>1083</v>
      </c>
      <c r="BC45113" s="473" t="s">
        <v>7974</v>
      </c>
      <c r="BD45113" s="473" t="s">
        <v>1301</v>
      </c>
    </row>
    <row r="45114" spans="53:56" ht="15" x14ac:dyDescent="0.25">
      <c r="BA45114" s="91" t="s">
        <v>49815</v>
      </c>
      <c r="BB45114" s="91" t="s">
        <v>1083</v>
      </c>
      <c r="BC45114" s="91" t="s">
        <v>4061</v>
      </c>
      <c r="BD45114" s="473" t="s">
        <v>1301</v>
      </c>
    </row>
    <row r="45115" spans="53:56" ht="15" x14ac:dyDescent="0.25">
      <c r="BA45115" s="91" t="s">
        <v>49816</v>
      </c>
      <c r="BB45115" s="91" t="s">
        <v>1083</v>
      </c>
      <c r="BC45115" s="91" t="s">
        <v>49817</v>
      </c>
      <c r="BD45115" s="473" t="s">
        <v>1301</v>
      </c>
    </row>
    <row r="45116" spans="53:56" ht="15" x14ac:dyDescent="0.25">
      <c r="BA45116" s="91" t="s">
        <v>49818</v>
      </c>
      <c r="BB45116" s="91" t="s">
        <v>1083</v>
      </c>
      <c r="BC45116" s="473" t="s">
        <v>7974</v>
      </c>
      <c r="BD45116" s="473" t="s">
        <v>1301</v>
      </c>
    </row>
    <row r="45117" spans="53:56" ht="15" x14ac:dyDescent="0.25">
      <c r="BA45117" s="90" t="s">
        <v>49818</v>
      </c>
      <c r="BB45117" s="90" t="s">
        <v>1083</v>
      </c>
      <c r="BC45117" s="473" t="s">
        <v>7974</v>
      </c>
      <c r="BD45117" s="473" t="s">
        <v>1301</v>
      </c>
    </row>
    <row r="45118" spans="53:56" ht="15" x14ac:dyDescent="0.25">
      <c r="BA45118" s="91" t="s">
        <v>49819</v>
      </c>
      <c r="BB45118" s="91" t="s">
        <v>1083</v>
      </c>
      <c r="BC45118" s="473" t="s">
        <v>7974</v>
      </c>
      <c r="BD45118" s="473" t="s">
        <v>1301</v>
      </c>
    </row>
    <row r="45119" spans="53:56" ht="15" x14ac:dyDescent="0.25">
      <c r="BA45119" s="90" t="s">
        <v>49820</v>
      </c>
      <c r="BB45119" s="90" t="s">
        <v>1083</v>
      </c>
      <c r="BC45119" s="90" t="s">
        <v>30703</v>
      </c>
      <c r="BD45119" s="473" t="s">
        <v>1301</v>
      </c>
    </row>
    <row r="45120" spans="53:56" ht="15" x14ac:dyDescent="0.25">
      <c r="BA45120" s="90" t="s">
        <v>49821</v>
      </c>
      <c r="BB45120" s="90" t="s">
        <v>1083</v>
      </c>
      <c r="BC45120" s="473" t="s">
        <v>7974</v>
      </c>
      <c r="BD45120" s="473" t="s">
        <v>1301</v>
      </c>
    </row>
    <row r="45121" spans="53:56" ht="15" x14ac:dyDescent="0.25">
      <c r="BA45121" s="91" t="s">
        <v>49822</v>
      </c>
      <c r="BB45121" s="91" t="s">
        <v>1083</v>
      </c>
      <c r="BC45121" s="473" t="s">
        <v>7974</v>
      </c>
      <c r="BD45121" s="473" t="s">
        <v>1301</v>
      </c>
    </row>
    <row r="45122" spans="53:56" ht="15" x14ac:dyDescent="0.25">
      <c r="BA45122" s="90" t="s">
        <v>49823</v>
      </c>
      <c r="BB45122" s="90" t="s">
        <v>1083</v>
      </c>
      <c r="BC45122" s="473" t="s">
        <v>7974</v>
      </c>
      <c r="BD45122" s="473" t="s">
        <v>1301</v>
      </c>
    </row>
    <row r="45123" spans="53:56" ht="15" x14ac:dyDescent="0.25">
      <c r="BA45123" s="91" t="s">
        <v>49824</v>
      </c>
      <c r="BB45123" s="91" t="s">
        <v>1083</v>
      </c>
      <c r="BC45123" s="91" t="s">
        <v>49825</v>
      </c>
      <c r="BD45123" s="473" t="s">
        <v>1301</v>
      </c>
    </row>
    <row r="45124" spans="53:56" ht="15" x14ac:dyDescent="0.25">
      <c r="BA45124" s="91" t="s">
        <v>49826</v>
      </c>
      <c r="BB45124" s="91" t="s">
        <v>1083</v>
      </c>
      <c r="BC45124" s="473" t="s">
        <v>7974</v>
      </c>
      <c r="BD45124" s="473" t="s">
        <v>1301</v>
      </c>
    </row>
    <row r="45125" spans="53:56" ht="15" x14ac:dyDescent="0.25">
      <c r="BA45125" s="91" t="s">
        <v>49827</v>
      </c>
      <c r="BB45125" s="91" t="s">
        <v>1083</v>
      </c>
      <c r="BC45125" s="473" t="s">
        <v>7974</v>
      </c>
      <c r="BD45125" s="473" t="s">
        <v>1301</v>
      </c>
    </row>
    <row r="45126" spans="53:56" ht="15" x14ac:dyDescent="0.25">
      <c r="BA45126" s="90" t="s">
        <v>49827</v>
      </c>
      <c r="BB45126" s="90" t="s">
        <v>1083</v>
      </c>
      <c r="BC45126" s="473" t="s">
        <v>7974</v>
      </c>
      <c r="BD45126" s="473" t="s">
        <v>1301</v>
      </c>
    </row>
    <row r="45127" spans="53:56" ht="15" x14ac:dyDescent="0.25">
      <c r="BA45127" s="91" t="s">
        <v>49828</v>
      </c>
      <c r="BB45127" s="91" t="s">
        <v>1083</v>
      </c>
      <c r="BC45127" s="473" t="s">
        <v>7974</v>
      </c>
      <c r="BD45127" s="473" t="s">
        <v>1301</v>
      </c>
    </row>
    <row r="45128" spans="53:56" ht="15" x14ac:dyDescent="0.25">
      <c r="BA45128" s="90" t="s">
        <v>49829</v>
      </c>
      <c r="BB45128" s="90" t="s">
        <v>1083</v>
      </c>
      <c r="BC45128" s="473" t="s">
        <v>7974</v>
      </c>
      <c r="BD45128" s="473" t="s">
        <v>1301</v>
      </c>
    </row>
    <row r="45129" spans="53:56" ht="15" x14ac:dyDescent="0.25">
      <c r="BA45129" s="90" t="s">
        <v>49830</v>
      </c>
      <c r="BB45129" s="90" t="s">
        <v>1083</v>
      </c>
      <c r="BC45129" s="473" t="s">
        <v>7974</v>
      </c>
      <c r="BD45129" s="473" t="s">
        <v>1301</v>
      </c>
    </row>
    <row r="45130" spans="53:56" ht="15" x14ac:dyDescent="0.25">
      <c r="BA45130" s="91" t="s">
        <v>49831</v>
      </c>
      <c r="BB45130" s="91" t="s">
        <v>1083</v>
      </c>
      <c r="BC45130" s="473" t="s">
        <v>7974</v>
      </c>
      <c r="BD45130" s="473" t="s">
        <v>1301</v>
      </c>
    </row>
    <row r="45131" spans="53:56" ht="15" x14ac:dyDescent="0.25">
      <c r="BA45131" s="90" t="s">
        <v>49832</v>
      </c>
      <c r="BB45131" s="90" t="s">
        <v>1083</v>
      </c>
      <c r="BC45131" s="473" t="s">
        <v>7974</v>
      </c>
      <c r="BD45131" s="473" t="s">
        <v>1301</v>
      </c>
    </row>
    <row r="45132" spans="53:56" ht="15" x14ac:dyDescent="0.25">
      <c r="BA45132" s="91" t="s">
        <v>49833</v>
      </c>
      <c r="BB45132" s="91" t="s">
        <v>1083</v>
      </c>
      <c r="BC45132" s="473" t="s">
        <v>7974</v>
      </c>
      <c r="BD45132" s="473" t="s">
        <v>1301</v>
      </c>
    </row>
    <row r="45133" spans="53:56" ht="15" x14ac:dyDescent="0.25">
      <c r="BA45133" s="90" t="s">
        <v>49834</v>
      </c>
      <c r="BB45133" s="90" t="s">
        <v>1083</v>
      </c>
      <c r="BC45133" s="473" t="s">
        <v>7974</v>
      </c>
      <c r="BD45133" s="473" t="s">
        <v>1301</v>
      </c>
    </row>
    <row r="45134" spans="53:56" ht="15" x14ac:dyDescent="0.25">
      <c r="BA45134" s="91" t="s">
        <v>49835</v>
      </c>
      <c r="BB45134" s="91" t="s">
        <v>1083</v>
      </c>
      <c r="BC45134" s="473" t="s">
        <v>7974</v>
      </c>
      <c r="BD45134" s="473" t="s">
        <v>1301</v>
      </c>
    </row>
    <row r="45135" spans="53:56" ht="15" x14ac:dyDescent="0.25">
      <c r="BA45135" s="91" t="s">
        <v>49836</v>
      </c>
      <c r="BB45135" s="91" t="s">
        <v>1083</v>
      </c>
      <c r="BC45135" s="91" t="s">
        <v>4061</v>
      </c>
      <c r="BD45135" s="473" t="s">
        <v>1301</v>
      </c>
    </row>
    <row r="45136" spans="53:56" ht="15" x14ac:dyDescent="0.25">
      <c r="BA45136" s="90" t="s">
        <v>49836</v>
      </c>
      <c r="BB45136" s="90" t="s">
        <v>1083</v>
      </c>
      <c r="BC45136" s="473" t="s">
        <v>7974</v>
      </c>
      <c r="BD45136" s="473" t="s">
        <v>1301</v>
      </c>
    </row>
    <row r="45137" spans="53:56" ht="15" x14ac:dyDescent="0.25">
      <c r="BA45137" s="91" t="s">
        <v>49837</v>
      </c>
      <c r="BB45137" s="91" t="s">
        <v>1083</v>
      </c>
      <c r="BC45137" s="473" t="s">
        <v>7974</v>
      </c>
      <c r="BD45137" s="473" t="s">
        <v>1301</v>
      </c>
    </row>
    <row r="45138" spans="53:56" ht="15" x14ac:dyDescent="0.25">
      <c r="BA45138" s="90" t="s">
        <v>49838</v>
      </c>
      <c r="BB45138" s="90" t="s">
        <v>1083</v>
      </c>
      <c r="BC45138" s="473" t="s">
        <v>7974</v>
      </c>
      <c r="BD45138" s="473" t="s">
        <v>1301</v>
      </c>
    </row>
    <row r="45139" spans="53:56" ht="15" x14ac:dyDescent="0.25">
      <c r="BA45139" s="90" t="s">
        <v>49839</v>
      </c>
      <c r="BB45139" s="90" t="s">
        <v>1083</v>
      </c>
      <c r="BC45139" s="90" t="s">
        <v>4061</v>
      </c>
      <c r="BD45139" s="473" t="s">
        <v>1301</v>
      </c>
    </row>
    <row r="45140" spans="53:56" ht="15" x14ac:dyDescent="0.25">
      <c r="BA45140" s="91" t="s">
        <v>49840</v>
      </c>
      <c r="BB45140" s="91" t="s">
        <v>1083</v>
      </c>
      <c r="BC45140" s="91" t="s">
        <v>49825</v>
      </c>
      <c r="BD45140" s="473" t="s">
        <v>1301</v>
      </c>
    </row>
    <row r="45141" spans="53:56" ht="15" x14ac:dyDescent="0.25">
      <c r="BA45141" s="90" t="s">
        <v>49841</v>
      </c>
      <c r="BB45141" s="90" t="s">
        <v>1083</v>
      </c>
      <c r="BC45141" s="90" t="s">
        <v>30703</v>
      </c>
      <c r="BD45141" s="473" t="s">
        <v>1301</v>
      </c>
    </row>
    <row r="45142" spans="53:56" ht="15" x14ac:dyDescent="0.25">
      <c r="BA45142" s="91" t="s">
        <v>49842</v>
      </c>
      <c r="BB45142" s="91" t="s">
        <v>1083</v>
      </c>
      <c r="BC45142" s="473" t="s">
        <v>7974</v>
      </c>
      <c r="BD45142" s="473" t="s">
        <v>1301</v>
      </c>
    </row>
    <row r="45143" spans="53:56" ht="15" x14ac:dyDescent="0.25">
      <c r="BA45143" s="91" t="s">
        <v>49843</v>
      </c>
      <c r="BB45143" s="91" t="s">
        <v>1083</v>
      </c>
      <c r="BC45143" s="91" t="s">
        <v>49844</v>
      </c>
      <c r="BD45143" s="473" t="s">
        <v>1301</v>
      </c>
    </row>
    <row r="45144" spans="53:56" ht="15" x14ac:dyDescent="0.25">
      <c r="BA45144" s="91" t="s">
        <v>49843</v>
      </c>
      <c r="BB45144" s="91" t="s">
        <v>1083</v>
      </c>
      <c r="BC45144" s="473" t="s">
        <v>7974</v>
      </c>
      <c r="BD45144" s="473" t="s">
        <v>1301</v>
      </c>
    </row>
    <row r="45145" spans="53:56" ht="15" x14ac:dyDescent="0.25">
      <c r="BA45145" s="90" t="s">
        <v>49845</v>
      </c>
      <c r="BB45145" s="90" t="s">
        <v>1083</v>
      </c>
      <c r="BC45145" s="473" t="s">
        <v>7974</v>
      </c>
      <c r="BD45145" s="473" t="s">
        <v>1301</v>
      </c>
    </row>
    <row r="45146" spans="53:56" ht="15" x14ac:dyDescent="0.25">
      <c r="BA45146" s="91" t="s">
        <v>49846</v>
      </c>
      <c r="BB45146" s="91" t="s">
        <v>1083</v>
      </c>
      <c r="BC45146" s="91" t="s">
        <v>30703</v>
      </c>
      <c r="BD45146" s="473" t="s">
        <v>1301</v>
      </c>
    </row>
    <row r="45147" spans="53:56" ht="15" x14ac:dyDescent="0.25">
      <c r="BA45147" s="90" t="s">
        <v>49847</v>
      </c>
      <c r="BB45147" s="90" t="s">
        <v>1083</v>
      </c>
      <c r="BC45147" s="90" t="s">
        <v>30703</v>
      </c>
      <c r="BD45147" s="473" t="s">
        <v>1301</v>
      </c>
    </row>
    <row r="45148" spans="53:56" ht="15" x14ac:dyDescent="0.25">
      <c r="BA45148" s="90" t="s">
        <v>49848</v>
      </c>
      <c r="BB45148" s="90" t="s">
        <v>1083</v>
      </c>
      <c r="BC45148" s="90" t="s">
        <v>49825</v>
      </c>
      <c r="BD45148" s="473" t="s">
        <v>1301</v>
      </c>
    </row>
    <row r="45149" spans="53:56" ht="15" x14ac:dyDescent="0.25">
      <c r="BA45149" s="91" t="s">
        <v>49849</v>
      </c>
      <c r="BB45149" s="91" t="s">
        <v>1083</v>
      </c>
      <c r="BC45149" s="91" t="s">
        <v>4061</v>
      </c>
      <c r="BD45149" s="473" t="s">
        <v>1301</v>
      </c>
    </row>
    <row r="45150" spans="53:56" ht="15" x14ac:dyDescent="0.25">
      <c r="BA45150" s="90" t="s">
        <v>49850</v>
      </c>
      <c r="BB45150" s="90" t="s">
        <v>1083</v>
      </c>
      <c r="BC45150" s="90" t="s">
        <v>49825</v>
      </c>
      <c r="BD45150" s="473" t="s">
        <v>1301</v>
      </c>
    </row>
    <row r="45151" spans="53:56" ht="15" x14ac:dyDescent="0.25">
      <c r="BA45151" s="91" t="s">
        <v>49851</v>
      </c>
      <c r="BB45151" s="91" t="s">
        <v>1083</v>
      </c>
      <c r="BC45151" s="91" t="s">
        <v>10809</v>
      </c>
      <c r="BD45151" s="473" t="s">
        <v>1301</v>
      </c>
    </row>
    <row r="45152" spans="53:56" ht="15" x14ac:dyDescent="0.25">
      <c r="BA45152" s="91" t="s">
        <v>49852</v>
      </c>
      <c r="BB45152" s="91" t="s">
        <v>1083</v>
      </c>
      <c r="BC45152" s="91" t="s">
        <v>49853</v>
      </c>
      <c r="BD45152" s="473" t="s">
        <v>1301</v>
      </c>
    </row>
    <row r="45153" spans="53:56" ht="15" x14ac:dyDescent="0.25">
      <c r="BA45153" s="90" t="s">
        <v>49854</v>
      </c>
      <c r="BB45153" s="90" t="s">
        <v>1083</v>
      </c>
      <c r="BC45153" s="90" t="s">
        <v>30703</v>
      </c>
      <c r="BD45153" s="473" t="s">
        <v>1301</v>
      </c>
    </row>
    <row r="45154" spans="53:56" ht="15" x14ac:dyDescent="0.25">
      <c r="BA45154" s="90" t="s">
        <v>49855</v>
      </c>
      <c r="BB45154" s="90" t="s">
        <v>1083</v>
      </c>
      <c r="BC45154" s="90" t="s">
        <v>30703</v>
      </c>
      <c r="BD45154" s="473" t="s">
        <v>1301</v>
      </c>
    </row>
    <row r="45155" spans="53:56" ht="15" x14ac:dyDescent="0.25">
      <c r="BA45155" s="91" t="s">
        <v>49856</v>
      </c>
      <c r="BB45155" s="91" t="s">
        <v>1083</v>
      </c>
      <c r="BC45155" s="91" t="s">
        <v>49825</v>
      </c>
      <c r="BD45155" s="473" t="s">
        <v>1301</v>
      </c>
    </row>
    <row r="45156" spans="53:56" ht="15" x14ac:dyDescent="0.25">
      <c r="BA45156" s="90" t="s">
        <v>49857</v>
      </c>
      <c r="BB45156" s="90" t="s">
        <v>1083</v>
      </c>
      <c r="BC45156" s="90" t="s">
        <v>49825</v>
      </c>
      <c r="BD45156" s="473" t="s">
        <v>1301</v>
      </c>
    </row>
    <row r="45157" spans="53:56" ht="15" x14ac:dyDescent="0.25">
      <c r="BA45157" s="91" t="s">
        <v>49858</v>
      </c>
      <c r="BB45157" s="91" t="s">
        <v>1083</v>
      </c>
      <c r="BC45157" s="91" t="s">
        <v>30703</v>
      </c>
      <c r="BD45157" s="473" t="s">
        <v>1301</v>
      </c>
    </row>
    <row r="45158" spans="53:56" ht="15" x14ac:dyDescent="0.25">
      <c r="BA45158" s="91" t="s">
        <v>49859</v>
      </c>
      <c r="BB45158" s="91" t="s">
        <v>1083</v>
      </c>
      <c r="BC45158" s="91" t="s">
        <v>17404</v>
      </c>
      <c r="BD45158" s="473" t="s">
        <v>1301</v>
      </c>
    </row>
    <row r="45159" spans="53:56" ht="15" x14ac:dyDescent="0.25">
      <c r="BA45159" s="90" t="s">
        <v>49859</v>
      </c>
      <c r="BB45159" s="90" t="s">
        <v>1083</v>
      </c>
      <c r="BC45159" s="90" t="s">
        <v>15486</v>
      </c>
      <c r="BD45159" s="473" t="s">
        <v>1301</v>
      </c>
    </row>
    <row r="45160" spans="53:56" ht="15" x14ac:dyDescent="0.25">
      <c r="BA45160" s="91" t="s">
        <v>49860</v>
      </c>
      <c r="BB45160" s="91" t="s">
        <v>1083</v>
      </c>
      <c r="BC45160" s="91" t="s">
        <v>49731</v>
      </c>
      <c r="BD45160" s="473" t="s">
        <v>1301</v>
      </c>
    </row>
    <row r="45161" spans="53:56" ht="15" x14ac:dyDescent="0.25">
      <c r="BA45161" s="90" t="s">
        <v>49861</v>
      </c>
      <c r="BB45161" s="90" t="s">
        <v>1083</v>
      </c>
      <c r="BC45161" s="90" t="s">
        <v>4061</v>
      </c>
      <c r="BD45161" s="473" t="s">
        <v>1301</v>
      </c>
    </row>
    <row r="45162" spans="53:56" ht="15" x14ac:dyDescent="0.25">
      <c r="BA45162" s="91" t="s">
        <v>49862</v>
      </c>
      <c r="BB45162" s="91" t="s">
        <v>1083</v>
      </c>
      <c r="BC45162" s="91" t="s">
        <v>49853</v>
      </c>
      <c r="BD45162" s="473" t="s">
        <v>1301</v>
      </c>
    </row>
    <row r="45163" spans="53:56" ht="15" x14ac:dyDescent="0.25">
      <c r="BA45163" s="90" t="s">
        <v>49863</v>
      </c>
      <c r="BB45163" s="90" t="s">
        <v>1083</v>
      </c>
      <c r="BC45163" s="90" t="s">
        <v>49817</v>
      </c>
      <c r="BD45163" s="473" t="s">
        <v>1301</v>
      </c>
    </row>
    <row r="45164" spans="53:56" ht="15" x14ac:dyDescent="0.25">
      <c r="BA45164" s="91" t="s">
        <v>49864</v>
      </c>
      <c r="BB45164" s="91" t="s">
        <v>1083</v>
      </c>
      <c r="BC45164" s="91" t="s">
        <v>49853</v>
      </c>
      <c r="BD45164" s="473" t="s">
        <v>1301</v>
      </c>
    </row>
    <row r="45165" spans="53:56" ht="15" x14ac:dyDescent="0.25">
      <c r="BA45165" s="90" t="s">
        <v>49865</v>
      </c>
      <c r="BB45165" s="90" t="s">
        <v>1083</v>
      </c>
      <c r="BC45165" s="90" t="s">
        <v>4061</v>
      </c>
      <c r="BD45165" s="473" t="s">
        <v>1301</v>
      </c>
    </row>
    <row r="45166" spans="53:56" ht="15" x14ac:dyDescent="0.25">
      <c r="BA45166" s="91" t="s">
        <v>49866</v>
      </c>
      <c r="BB45166" s="91" t="s">
        <v>1083</v>
      </c>
      <c r="BC45166" s="91" t="s">
        <v>15486</v>
      </c>
      <c r="BD45166" s="473" t="s">
        <v>1301</v>
      </c>
    </row>
    <row r="45167" spans="53:56" ht="15" x14ac:dyDescent="0.25">
      <c r="BA45167" s="90" t="s">
        <v>49867</v>
      </c>
      <c r="BB45167" s="90" t="s">
        <v>1083</v>
      </c>
      <c r="BC45167" s="90" t="s">
        <v>49731</v>
      </c>
      <c r="BD45167" s="473" t="s">
        <v>1301</v>
      </c>
    </row>
    <row r="45168" spans="53:56" ht="15" x14ac:dyDescent="0.25">
      <c r="BA45168" s="91" t="s">
        <v>49868</v>
      </c>
      <c r="BB45168" s="91" t="s">
        <v>1083</v>
      </c>
      <c r="BC45168" s="91" t="s">
        <v>49825</v>
      </c>
      <c r="BD45168" s="473" t="s">
        <v>1301</v>
      </c>
    </row>
    <row r="45169" spans="53:56" ht="15" x14ac:dyDescent="0.25">
      <c r="BA45169" s="90" t="s">
        <v>49869</v>
      </c>
      <c r="BB45169" s="90" t="s">
        <v>1083</v>
      </c>
      <c r="BC45169" s="90" t="s">
        <v>30703</v>
      </c>
      <c r="BD45169" s="473" t="s">
        <v>1301</v>
      </c>
    </row>
    <row r="45170" spans="53:56" ht="15" x14ac:dyDescent="0.25">
      <c r="BA45170" s="91" t="s">
        <v>49870</v>
      </c>
      <c r="BB45170" s="91" t="s">
        <v>1083</v>
      </c>
      <c r="BC45170" s="91" t="s">
        <v>49825</v>
      </c>
      <c r="BD45170" s="473" t="s">
        <v>1301</v>
      </c>
    </row>
    <row r="45171" spans="53:56" ht="15" x14ac:dyDescent="0.25">
      <c r="BA45171" s="90" t="s">
        <v>49871</v>
      </c>
      <c r="BB45171" s="90" t="s">
        <v>1083</v>
      </c>
      <c r="BC45171" s="90" t="s">
        <v>49825</v>
      </c>
      <c r="BD45171" s="473" t="s">
        <v>1301</v>
      </c>
    </row>
    <row r="45172" spans="53:56" ht="15" x14ac:dyDescent="0.25">
      <c r="BA45172" s="91" t="s">
        <v>49872</v>
      </c>
      <c r="BB45172" s="91" t="s">
        <v>1083</v>
      </c>
      <c r="BC45172" s="91" t="s">
        <v>30703</v>
      </c>
      <c r="BD45172" s="473" t="s">
        <v>1301</v>
      </c>
    </row>
    <row r="45173" spans="53:56" ht="15" x14ac:dyDescent="0.25">
      <c r="BA45173" s="90" t="s">
        <v>49873</v>
      </c>
      <c r="BB45173" s="90" t="s">
        <v>1083</v>
      </c>
      <c r="BC45173" s="90" t="s">
        <v>49825</v>
      </c>
      <c r="BD45173" s="473" t="s">
        <v>1301</v>
      </c>
    </row>
    <row r="45174" spans="53:56" ht="15" x14ac:dyDescent="0.25">
      <c r="BA45174" s="91" t="s">
        <v>49874</v>
      </c>
      <c r="BB45174" s="91" t="s">
        <v>1083</v>
      </c>
      <c r="BC45174" s="91" t="s">
        <v>30703</v>
      </c>
      <c r="BD45174" s="473" t="s">
        <v>1301</v>
      </c>
    </row>
    <row r="45175" spans="53:56" ht="15" x14ac:dyDescent="0.25">
      <c r="BA45175" s="90" t="s">
        <v>49875</v>
      </c>
      <c r="BB45175" s="90" t="s">
        <v>1083</v>
      </c>
      <c r="BC45175" s="90" t="s">
        <v>15486</v>
      </c>
      <c r="BD45175" s="473" t="s">
        <v>1301</v>
      </c>
    </row>
    <row r="45176" spans="53:56" ht="15" x14ac:dyDescent="0.25">
      <c r="BA45176" s="91" t="s">
        <v>49876</v>
      </c>
      <c r="BB45176" s="91" t="s">
        <v>1083</v>
      </c>
      <c r="BC45176" s="91" t="s">
        <v>4061</v>
      </c>
      <c r="BD45176" s="473" t="s">
        <v>1301</v>
      </c>
    </row>
    <row r="45177" spans="53:56" ht="15" x14ac:dyDescent="0.25">
      <c r="BA45177" s="90" t="s">
        <v>49877</v>
      </c>
      <c r="BB45177" s="90" t="s">
        <v>1083</v>
      </c>
      <c r="BC45177" s="90" t="s">
        <v>15486</v>
      </c>
      <c r="BD45177" s="473" t="s">
        <v>1301</v>
      </c>
    </row>
    <row r="45178" spans="53:56" ht="15" x14ac:dyDescent="0.25">
      <c r="BA45178" s="91" t="s">
        <v>49878</v>
      </c>
      <c r="BB45178" s="91" t="s">
        <v>1083</v>
      </c>
      <c r="BC45178" s="91" t="s">
        <v>49825</v>
      </c>
      <c r="BD45178" s="473" t="s">
        <v>1301</v>
      </c>
    </row>
    <row r="45179" spans="53:56" ht="15" x14ac:dyDescent="0.25">
      <c r="BA45179" s="90" t="s">
        <v>49879</v>
      </c>
      <c r="BB45179" s="90" t="s">
        <v>1083</v>
      </c>
      <c r="BC45179" s="90" t="s">
        <v>30703</v>
      </c>
      <c r="BD45179" s="473" t="s">
        <v>1301</v>
      </c>
    </row>
    <row r="45180" spans="53:56" ht="15" x14ac:dyDescent="0.25">
      <c r="BA45180" s="91" t="s">
        <v>49880</v>
      </c>
      <c r="BB45180" s="91" t="s">
        <v>1083</v>
      </c>
      <c r="BC45180" s="91" t="s">
        <v>49853</v>
      </c>
      <c r="BD45180" s="473" t="s">
        <v>1301</v>
      </c>
    </row>
    <row r="45181" spans="53:56" ht="15" x14ac:dyDescent="0.25">
      <c r="BA45181" s="90" t="s">
        <v>49881</v>
      </c>
      <c r="BB45181" s="90" t="s">
        <v>1083</v>
      </c>
      <c r="BC45181" s="90" t="s">
        <v>49817</v>
      </c>
      <c r="BD45181" s="473" t="s">
        <v>1301</v>
      </c>
    </row>
    <row r="45182" spans="53:56" ht="15" x14ac:dyDescent="0.25">
      <c r="BA45182" s="91" t="s">
        <v>49882</v>
      </c>
      <c r="BB45182" s="91" t="s">
        <v>1083</v>
      </c>
      <c r="BC45182" s="91" t="s">
        <v>49853</v>
      </c>
      <c r="BD45182" s="473" t="s">
        <v>1301</v>
      </c>
    </row>
    <row r="45183" spans="53:56" ht="15" x14ac:dyDescent="0.25">
      <c r="BA45183" s="90" t="s">
        <v>49883</v>
      </c>
      <c r="BB45183" s="90" t="s">
        <v>1083</v>
      </c>
      <c r="BC45183" s="90" t="s">
        <v>30703</v>
      </c>
      <c r="BD45183" s="473" t="s">
        <v>1301</v>
      </c>
    </row>
    <row r="45184" spans="53:56" ht="15" x14ac:dyDescent="0.25">
      <c r="BA45184" s="91" t="s">
        <v>49884</v>
      </c>
      <c r="BB45184" s="91" t="s">
        <v>1083</v>
      </c>
      <c r="BC45184" s="91" t="s">
        <v>49825</v>
      </c>
      <c r="BD45184" s="473" t="s">
        <v>1301</v>
      </c>
    </row>
    <row r="45185" spans="53:56" ht="15" x14ac:dyDescent="0.25">
      <c r="BA45185" s="90" t="s">
        <v>49885</v>
      </c>
      <c r="BB45185" s="90" t="s">
        <v>1083</v>
      </c>
      <c r="BC45185" s="90" t="s">
        <v>4061</v>
      </c>
      <c r="BD45185" s="473" t="s">
        <v>1301</v>
      </c>
    </row>
    <row r="45186" spans="53:56" ht="15" x14ac:dyDescent="0.25">
      <c r="BA45186" s="91" t="s">
        <v>49886</v>
      </c>
      <c r="BB45186" s="91" t="s">
        <v>1083</v>
      </c>
      <c r="BC45186" s="91" t="s">
        <v>49853</v>
      </c>
      <c r="BD45186" s="473" t="s">
        <v>1301</v>
      </c>
    </row>
    <row r="45187" spans="53:56" ht="15" x14ac:dyDescent="0.25">
      <c r="BA45187" s="90" t="s">
        <v>49887</v>
      </c>
      <c r="BB45187" s="90" t="s">
        <v>1083</v>
      </c>
      <c r="BC45187" s="90" t="s">
        <v>4061</v>
      </c>
      <c r="BD45187" s="473" t="s">
        <v>1301</v>
      </c>
    </row>
    <row r="45188" spans="53:56" ht="15" x14ac:dyDescent="0.25">
      <c r="BA45188" s="91" t="s">
        <v>49888</v>
      </c>
      <c r="BB45188" s="91" t="s">
        <v>1083</v>
      </c>
      <c r="BC45188" s="91" t="s">
        <v>49889</v>
      </c>
      <c r="BD45188" s="473" t="s">
        <v>1301</v>
      </c>
    </row>
    <row r="45189" spans="53:56" ht="15" x14ac:dyDescent="0.25">
      <c r="BA45189" s="90" t="s">
        <v>49888</v>
      </c>
      <c r="BB45189" s="90" t="s">
        <v>1083</v>
      </c>
      <c r="BC45189" s="90" t="s">
        <v>30703</v>
      </c>
      <c r="BD45189" s="473" t="s">
        <v>1301</v>
      </c>
    </row>
    <row r="45190" spans="53:56" ht="15" x14ac:dyDescent="0.25">
      <c r="BA45190" s="91" t="s">
        <v>49890</v>
      </c>
      <c r="BB45190" s="91" t="s">
        <v>1083</v>
      </c>
      <c r="BC45190" s="91" t="s">
        <v>49825</v>
      </c>
      <c r="BD45190" s="473" t="s">
        <v>1301</v>
      </c>
    </row>
    <row r="45191" spans="53:56" ht="15" x14ac:dyDescent="0.25">
      <c r="BA45191" s="90" t="s">
        <v>49891</v>
      </c>
      <c r="BB45191" s="90" t="s">
        <v>1083</v>
      </c>
      <c r="BC45191" s="90" t="s">
        <v>49853</v>
      </c>
      <c r="BD45191" s="473" t="s">
        <v>1301</v>
      </c>
    </row>
    <row r="45192" spans="53:56" ht="15" x14ac:dyDescent="0.25">
      <c r="BA45192" s="91" t="s">
        <v>49892</v>
      </c>
      <c r="BB45192" s="91" t="s">
        <v>1083</v>
      </c>
      <c r="BC45192" s="91" t="s">
        <v>30703</v>
      </c>
      <c r="BD45192" s="473" t="s">
        <v>1301</v>
      </c>
    </row>
    <row r="45193" spans="53:56" ht="15" x14ac:dyDescent="0.25">
      <c r="BA45193" s="90" t="s">
        <v>49893</v>
      </c>
      <c r="BB45193" s="90" t="s">
        <v>1083</v>
      </c>
      <c r="BC45193" s="90" t="s">
        <v>49817</v>
      </c>
      <c r="BD45193" s="473" t="s">
        <v>1301</v>
      </c>
    </row>
    <row r="45194" spans="53:56" ht="15" x14ac:dyDescent="0.25">
      <c r="BA45194" s="91" t="s">
        <v>49894</v>
      </c>
      <c r="BB45194" s="91" t="s">
        <v>1083</v>
      </c>
      <c r="BC45194" s="91" t="s">
        <v>49817</v>
      </c>
      <c r="BD45194" s="473" t="s">
        <v>1301</v>
      </c>
    </row>
    <row r="45195" spans="53:56" ht="15" x14ac:dyDescent="0.25">
      <c r="BA45195" s="90" t="s">
        <v>49895</v>
      </c>
      <c r="BB45195" s="90" t="s">
        <v>1083</v>
      </c>
      <c r="BC45195" s="90" t="s">
        <v>4061</v>
      </c>
      <c r="BD45195" s="473" t="s">
        <v>1301</v>
      </c>
    </row>
    <row r="45196" spans="53:56" ht="15" x14ac:dyDescent="0.25">
      <c r="BA45196" s="91" t="s">
        <v>49896</v>
      </c>
      <c r="BB45196" s="91" t="s">
        <v>1083</v>
      </c>
      <c r="BC45196" s="91" t="s">
        <v>49731</v>
      </c>
      <c r="BD45196" s="473" t="s">
        <v>1301</v>
      </c>
    </row>
    <row r="45197" spans="53:56" ht="15" x14ac:dyDescent="0.25">
      <c r="BA45197" s="90" t="s">
        <v>49897</v>
      </c>
      <c r="BB45197" s="90" t="s">
        <v>1083</v>
      </c>
      <c r="BC45197" s="90" t="s">
        <v>49817</v>
      </c>
      <c r="BD45197" s="473" t="s">
        <v>1301</v>
      </c>
    </row>
    <row r="45198" spans="53:56" ht="15" x14ac:dyDescent="0.25">
      <c r="BA45198" s="91" t="s">
        <v>49898</v>
      </c>
      <c r="BB45198" s="91" t="s">
        <v>1083</v>
      </c>
      <c r="BC45198" s="91" t="s">
        <v>30703</v>
      </c>
      <c r="BD45198" s="473" t="s">
        <v>1301</v>
      </c>
    </row>
    <row r="45199" spans="53:56" ht="15" x14ac:dyDescent="0.25">
      <c r="BA45199" s="90" t="s">
        <v>49899</v>
      </c>
      <c r="BB45199" s="90" t="s">
        <v>1083</v>
      </c>
      <c r="BC45199" s="90" t="s">
        <v>49825</v>
      </c>
      <c r="BD45199" s="473" t="s">
        <v>1301</v>
      </c>
    </row>
    <row r="45200" spans="53:56" ht="15" x14ac:dyDescent="0.25">
      <c r="BA45200" s="91" t="s">
        <v>49900</v>
      </c>
      <c r="BB45200" s="91" t="s">
        <v>1083</v>
      </c>
      <c r="BC45200" s="91" t="s">
        <v>4061</v>
      </c>
      <c r="BD45200" s="473" t="s">
        <v>1301</v>
      </c>
    </row>
    <row r="45201" spans="53:56" ht="15" x14ac:dyDescent="0.25">
      <c r="BA45201" s="90" t="s">
        <v>49901</v>
      </c>
      <c r="BB45201" s="90" t="s">
        <v>1083</v>
      </c>
      <c r="BC45201" s="90" t="s">
        <v>49853</v>
      </c>
      <c r="BD45201" s="473" t="s">
        <v>1301</v>
      </c>
    </row>
    <row r="45202" spans="53:56" ht="15" x14ac:dyDescent="0.25">
      <c r="BA45202" s="91" t="s">
        <v>49902</v>
      </c>
      <c r="BB45202" s="91" t="s">
        <v>1083</v>
      </c>
      <c r="BC45202" s="91" t="s">
        <v>49825</v>
      </c>
      <c r="BD45202" s="473" t="s">
        <v>1301</v>
      </c>
    </row>
    <row r="45203" spans="53:56" ht="15" x14ac:dyDescent="0.25">
      <c r="BA45203" s="90" t="s">
        <v>49903</v>
      </c>
      <c r="BB45203" s="90" t="s">
        <v>1083</v>
      </c>
      <c r="BC45203" s="90" t="s">
        <v>49825</v>
      </c>
      <c r="BD45203" s="473" t="s">
        <v>1301</v>
      </c>
    </row>
    <row r="45204" spans="53:56" ht="15" x14ac:dyDescent="0.25">
      <c r="BA45204" s="91" t="s">
        <v>49904</v>
      </c>
      <c r="BB45204" s="91" t="s">
        <v>1083</v>
      </c>
      <c r="BC45204" s="91" t="s">
        <v>49825</v>
      </c>
      <c r="BD45204" s="473" t="s">
        <v>1301</v>
      </c>
    </row>
    <row r="45205" spans="53:56" ht="15" x14ac:dyDescent="0.25">
      <c r="BA45205" s="90" t="s">
        <v>49905</v>
      </c>
      <c r="BB45205" s="90" t="s">
        <v>1083</v>
      </c>
      <c r="BC45205" s="90" t="s">
        <v>49825</v>
      </c>
      <c r="BD45205" s="473" t="s">
        <v>1301</v>
      </c>
    </row>
    <row r="45206" spans="53:56" ht="15" x14ac:dyDescent="0.25">
      <c r="BA45206" s="91" t="s">
        <v>49906</v>
      </c>
      <c r="BB45206" s="91" t="s">
        <v>1083</v>
      </c>
      <c r="BC45206" s="91" t="s">
        <v>49853</v>
      </c>
      <c r="BD45206" s="473" t="s">
        <v>1301</v>
      </c>
    </row>
    <row r="45207" spans="53:56" ht="15" x14ac:dyDescent="0.25">
      <c r="BA45207" s="90" t="s">
        <v>49907</v>
      </c>
      <c r="BB45207" s="90" t="s">
        <v>1083</v>
      </c>
      <c r="BC45207" s="90" t="s">
        <v>30703</v>
      </c>
      <c r="BD45207" s="473" t="s">
        <v>1301</v>
      </c>
    </row>
    <row r="45208" spans="53:56" ht="15" x14ac:dyDescent="0.25">
      <c r="BA45208" s="91" t="s">
        <v>49908</v>
      </c>
      <c r="BB45208" s="91" t="s">
        <v>1083</v>
      </c>
      <c r="BC45208" s="91" t="s">
        <v>10809</v>
      </c>
      <c r="BD45208" s="473" t="s">
        <v>1301</v>
      </c>
    </row>
    <row r="45209" spans="53:56" ht="15" x14ac:dyDescent="0.25">
      <c r="BA45209" s="90" t="s">
        <v>49909</v>
      </c>
      <c r="BB45209" s="90" t="s">
        <v>1083</v>
      </c>
      <c r="BC45209" s="90" t="s">
        <v>49825</v>
      </c>
      <c r="BD45209" s="473" t="s">
        <v>1301</v>
      </c>
    </row>
    <row r="45210" spans="53:56" ht="15" x14ac:dyDescent="0.25">
      <c r="BA45210" s="91" t="s">
        <v>49910</v>
      </c>
      <c r="BB45210" s="91" t="s">
        <v>1083</v>
      </c>
      <c r="BC45210" s="91" t="s">
        <v>49825</v>
      </c>
      <c r="BD45210" s="473" t="s">
        <v>1301</v>
      </c>
    </row>
    <row r="45211" spans="53:56" ht="15" x14ac:dyDescent="0.25">
      <c r="BA45211" s="90" t="s">
        <v>49911</v>
      </c>
      <c r="BB45211" s="90" t="s">
        <v>1083</v>
      </c>
      <c r="BC45211" s="90" t="s">
        <v>30703</v>
      </c>
      <c r="BD45211" s="473" t="s">
        <v>1301</v>
      </c>
    </row>
    <row r="45212" spans="53:56" ht="15" x14ac:dyDescent="0.25">
      <c r="BA45212" s="90" t="s">
        <v>49912</v>
      </c>
      <c r="BB45212" s="90" t="s">
        <v>1083</v>
      </c>
      <c r="BC45212" s="90" t="s">
        <v>49825</v>
      </c>
      <c r="BD45212" s="473" t="s">
        <v>1301</v>
      </c>
    </row>
    <row r="45213" spans="53:56" ht="15" x14ac:dyDescent="0.25">
      <c r="BA45213" s="91" t="s">
        <v>49913</v>
      </c>
      <c r="BB45213" s="91" t="s">
        <v>1083</v>
      </c>
      <c r="BC45213" s="91" t="s">
        <v>49825</v>
      </c>
      <c r="BD45213" s="473" t="s">
        <v>1301</v>
      </c>
    </row>
    <row r="45214" spans="53:56" ht="15" x14ac:dyDescent="0.25">
      <c r="BA45214" s="90" t="s">
        <v>49914</v>
      </c>
      <c r="BB45214" s="90" t="s">
        <v>1083</v>
      </c>
      <c r="BC45214" s="90" t="s">
        <v>49825</v>
      </c>
      <c r="BD45214" s="473" t="s">
        <v>1301</v>
      </c>
    </row>
    <row r="45215" spans="53:56" ht="15" x14ac:dyDescent="0.25">
      <c r="BA45215" s="91" t="s">
        <v>49915</v>
      </c>
      <c r="BB45215" s="91" t="s">
        <v>1083</v>
      </c>
      <c r="BC45215" s="91" t="s">
        <v>49817</v>
      </c>
      <c r="BD45215" s="473" t="s">
        <v>1301</v>
      </c>
    </row>
    <row r="45216" spans="53:56" ht="15" x14ac:dyDescent="0.25">
      <c r="BA45216" s="91" t="s">
        <v>49916</v>
      </c>
      <c r="BB45216" s="91" t="s">
        <v>1083</v>
      </c>
      <c r="BC45216" s="91" t="s">
        <v>30703</v>
      </c>
      <c r="BD45216" s="473" t="s">
        <v>1301</v>
      </c>
    </row>
    <row r="45217" spans="53:56" ht="15" x14ac:dyDescent="0.25">
      <c r="BA45217" s="90" t="s">
        <v>49917</v>
      </c>
      <c r="BB45217" s="90" t="s">
        <v>1083</v>
      </c>
      <c r="BC45217" s="90" t="s">
        <v>4061</v>
      </c>
      <c r="BD45217" s="473" t="s">
        <v>1301</v>
      </c>
    </row>
    <row r="45218" spans="53:56" ht="15" x14ac:dyDescent="0.25">
      <c r="BA45218" s="91" t="s">
        <v>49918</v>
      </c>
      <c r="BB45218" s="91" t="s">
        <v>1083</v>
      </c>
      <c r="BC45218" s="473" t="s">
        <v>7974</v>
      </c>
      <c r="BD45218" s="473" t="s">
        <v>1301</v>
      </c>
    </row>
    <row r="45219" spans="53:56" ht="15" x14ac:dyDescent="0.25">
      <c r="BA45219" s="90" t="s">
        <v>49919</v>
      </c>
      <c r="BB45219" s="90" t="s">
        <v>1083</v>
      </c>
      <c r="BC45219" s="473" t="s">
        <v>7974</v>
      </c>
      <c r="BD45219" s="473" t="s">
        <v>1301</v>
      </c>
    </row>
    <row r="45220" spans="53:56" ht="15" x14ac:dyDescent="0.25">
      <c r="BA45220" s="91" t="s">
        <v>49920</v>
      </c>
      <c r="BB45220" s="91" t="s">
        <v>1083</v>
      </c>
      <c r="BC45220" s="473" t="s">
        <v>7974</v>
      </c>
      <c r="BD45220" s="473" t="s">
        <v>1301</v>
      </c>
    </row>
    <row r="45221" spans="53:56" ht="15" x14ac:dyDescent="0.25">
      <c r="BA45221" s="91" t="s">
        <v>49920</v>
      </c>
      <c r="BB45221" s="91" t="s">
        <v>1083</v>
      </c>
      <c r="BC45221" s="473" t="s">
        <v>7974</v>
      </c>
      <c r="BD45221" s="473" t="s">
        <v>1301</v>
      </c>
    </row>
    <row r="45222" spans="53:56" ht="15" x14ac:dyDescent="0.25">
      <c r="BA45222" s="90" t="s">
        <v>49921</v>
      </c>
      <c r="BB45222" s="90" t="s">
        <v>1083</v>
      </c>
      <c r="BC45222" s="473" t="s">
        <v>7974</v>
      </c>
      <c r="BD45222" s="473" t="s">
        <v>1301</v>
      </c>
    </row>
    <row r="45223" spans="53:56" ht="15" x14ac:dyDescent="0.25">
      <c r="BA45223" s="90" t="s">
        <v>49922</v>
      </c>
      <c r="BB45223" s="90" t="s">
        <v>1083</v>
      </c>
      <c r="BC45223" s="473" t="s">
        <v>7974</v>
      </c>
      <c r="BD45223" s="473" t="s">
        <v>1301</v>
      </c>
    </row>
    <row r="45224" spans="53:56" ht="15" x14ac:dyDescent="0.25">
      <c r="BA45224" s="91" t="s">
        <v>49923</v>
      </c>
      <c r="BB45224" s="91" t="s">
        <v>1083</v>
      </c>
      <c r="BC45224" s="473" t="s">
        <v>7974</v>
      </c>
      <c r="BD45224" s="473" t="s">
        <v>1301</v>
      </c>
    </row>
    <row r="45225" spans="53:56" ht="15" x14ac:dyDescent="0.25">
      <c r="BA45225" s="90" t="s">
        <v>49924</v>
      </c>
      <c r="BB45225" s="90" t="s">
        <v>1083</v>
      </c>
      <c r="BC45225" s="473" t="s">
        <v>7974</v>
      </c>
      <c r="BD45225" s="473" t="s">
        <v>1301</v>
      </c>
    </row>
    <row r="45226" spans="53:56" ht="15" x14ac:dyDescent="0.25">
      <c r="BA45226" s="91" t="s">
        <v>49924</v>
      </c>
      <c r="BB45226" s="91" t="s">
        <v>1083</v>
      </c>
      <c r="BC45226" s="473" t="s">
        <v>7974</v>
      </c>
      <c r="BD45226" s="473" t="s">
        <v>1301</v>
      </c>
    </row>
    <row r="45227" spans="53:56" ht="15" x14ac:dyDescent="0.25">
      <c r="BA45227" s="91" t="s">
        <v>49925</v>
      </c>
      <c r="BB45227" s="91" t="s">
        <v>1083</v>
      </c>
      <c r="BC45227" s="473" t="s">
        <v>7974</v>
      </c>
      <c r="BD45227" s="473" t="s">
        <v>1301</v>
      </c>
    </row>
    <row r="45228" spans="53:56" ht="15" x14ac:dyDescent="0.25">
      <c r="BA45228" s="91" t="s">
        <v>49925</v>
      </c>
      <c r="BB45228" s="91" t="s">
        <v>1083</v>
      </c>
      <c r="BC45228" s="473" t="s">
        <v>7974</v>
      </c>
      <c r="BD45228" s="473" t="s">
        <v>1301</v>
      </c>
    </row>
    <row r="45229" spans="53:56" ht="15" x14ac:dyDescent="0.25">
      <c r="BA45229" s="91" t="s">
        <v>49926</v>
      </c>
      <c r="BB45229" s="91" t="s">
        <v>1083</v>
      </c>
      <c r="BC45229" s="473" t="s">
        <v>7974</v>
      </c>
      <c r="BD45229" s="473" t="s">
        <v>1301</v>
      </c>
    </row>
    <row r="45230" spans="53:56" ht="15" x14ac:dyDescent="0.25">
      <c r="BA45230" s="90" t="s">
        <v>49926</v>
      </c>
      <c r="BB45230" s="90" t="s">
        <v>1083</v>
      </c>
      <c r="BC45230" s="473" t="s">
        <v>7974</v>
      </c>
      <c r="BD45230" s="473" t="s">
        <v>1301</v>
      </c>
    </row>
    <row r="45231" spans="53:56" ht="15" x14ac:dyDescent="0.25">
      <c r="BA45231" s="91" t="s">
        <v>49927</v>
      </c>
      <c r="BB45231" s="91" t="s">
        <v>1083</v>
      </c>
      <c r="BC45231" s="473" t="s">
        <v>7974</v>
      </c>
      <c r="BD45231" s="473" t="s">
        <v>1301</v>
      </c>
    </row>
    <row r="45232" spans="53:56" ht="15" x14ac:dyDescent="0.25">
      <c r="BA45232" s="90" t="s">
        <v>49928</v>
      </c>
      <c r="BB45232" s="90" t="s">
        <v>1083</v>
      </c>
      <c r="BC45232" s="473" t="s">
        <v>7974</v>
      </c>
      <c r="BD45232" s="473" t="s">
        <v>1301</v>
      </c>
    </row>
    <row r="45233" spans="53:56" ht="15" x14ac:dyDescent="0.25">
      <c r="BA45233" s="90" t="s">
        <v>49929</v>
      </c>
      <c r="BB45233" s="90" t="s">
        <v>1083</v>
      </c>
      <c r="BC45233" s="473" t="s">
        <v>7974</v>
      </c>
      <c r="BD45233" s="473" t="s">
        <v>1301</v>
      </c>
    </row>
    <row r="45234" spans="53:56" ht="15" x14ac:dyDescent="0.25">
      <c r="BA45234" s="91" t="s">
        <v>49930</v>
      </c>
      <c r="BB45234" s="91" t="s">
        <v>1083</v>
      </c>
      <c r="BC45234" s="473" t="s">
        <v>7974</v>
      </c>
      <c r="BD45234" s="473" t="s">
        <v>1301</v>
      </c>
    </row>
    <row r="45235" spans="53:56" ht="15" x14ac:dyDescent="0.25">
      <c r="BA45235" s="91" t="s">
        <v>49931</v>
      </c>
      <c r="BB45235" s="91" t="s">
        <v>1083</v>
      </c>
      <c r="BC45235" s="473" t="s">
        <v>7974</v>
      </c>
      <c r="BD45235" s="473" t="s">
        <v>1301</v>
      </c>
    </row>
    <row r="45236" spans="53:56" ht="15" x14ac:dyDescent="0.25">
      <c r="BA45236" s="90" t="s">
        <v>49931</v>
      </c>
      <c r="BB45236" s="90" t="s">
        <v>1083</v>
      </c>
      <c r="BC45236" s="473" t="s">
        <v>7974</v>
      </c>
      <c r="BD45236" s="473" t="s">
        <v>1301</v>
      </c>
    </row>
    <row r="45237" spans="53:56" ht="15" x14ac:dyDescent="0.25">
      <c r="BA45237" s="91" t="s">
        <v>49932</v>
      </c>
      <c r="BB45237" s="91" t="s">
        <v>1083</v>
      </c>
      <c r="BC45237" s="473" t="s">
        <v>7974</v>
      </c>
      <c r="BD45237" s="473" t="s">
        <v>1301</v>
      </c>
    </row>
    <row r="45238" spans="53:56" ht="15" x14ac:dyDescent="0.25">
      <c r="BA45238" s="90" t="s">
        <v>49933</v>
      </c>
      <c r="BB45238" s="90" t="s">
        <v>1083</v>
      </c>
      <c r="BC45238" s="473" t="s">
        <v>7974</v>
      </c>
      <c r="BD45238" s="473" t="s">
        <v>1301</v>
      </c>
    </row>
    <row r="45239" spans="53:56" ht="15" x14ac:dyDescent="0.25">
      <c r="BA45239" s="91" t="s">
        <v>49934</v>
      </c>
      <c r="BB45239" s="91" t="s">
        <v>1083</v>
      </c>
      <c r="BC45239" s="473" t="s">
        <v>7974</v>
      </c>
      <c r="BD45239" s="473" t="s">
        <v>1301</v>
      </c>
    </row>
    <row r="45240" spans="53:56" ht="15" x14ac:dyDescent="0.25">
      <c r="BA45240" s="91" t="s">
        <v>49934</v>
      </c>
      <c r="BB45240" s="91" t="s">
        <v>1083</v>
      </c>
      <c r="BC45240" s="473" t="s">
        <v>7974</v>
      </c>
      <c r="BD45240" s="473" t="s">
        <v>1301</v>
      </c>
    </row>
    <row r="45241" spans="53:56" ht="15" x14ac:dyDescent="0.25">
      <c r="BA45241" s="91" t="s">
        <v>49935</v>
      </c>
      <c r="BB45241" s="91" t="s">
        <v>1083</v>
      </c>
      <c r="BC45241" s="473" t="s">
        <v>7974</v>
      </c>
      <c r="BD45241" s="473" t="s">
        <v>1301</v>
      </c>
    </row>
    <row r="45242" spans="53:56" ht="15" x14ac:dyDescent="0.25">
      <c r="BA45242" s="91" t="s">
        <v>49935</v>
      </c>
      <c r="BB45242" s="91" t="s">
        <v>1083</v>
      </c>
      <c r="BC45242" s="473" t="s">
        <v>7974</v>
      </c>
      <c r="BD45242" s="473" t="s">
        <v>1301</v>
      </c>
    </row>
    <row r="45243" spans="53:56" ht="15" x14ac:dyDescent="0.25">
      <c r="BA45243" s="91" t="s">
        <v>49936</v>
      </c>
      <c r="BB45243" s="91" t="s">
        <v>1083</v>
      </c>
      <c r="BC45243" s="473" t="s">
        <v>7974</v>
      </c>
      <c r="BD45243" s="473" t="s">
        <v>1301</v>
      </c>
    </row>
    <row r="45244" spans="53:56" ht="15" x14ac:dyDescent="0.25">
      <c r="BA45244" s="90" t="s">
        <v>49937</v>
      </c>
      <c r="BB45244" s="90" t="s">
        <v>1083</v>
      </c>
      <c r="BC45244" s="473" t="s">
        <v>7974</v>
      </c>
      <c r="BD45244" s="473" t="s">
        <v>1301</v>
      </c>
    </row>
    <row r="45245" spans="53:56" ht="15" x14ac:dyDescent="0.25">
      <c r="BA45245" s="90" t="s">
        <v>49937</v>
      </c>
      <c r="BB45245" s="90" t="s">
        <v>1083</v>
      </c>
      <c r="BC45245" s="473" t="s">
        <v>7974</v>
      </c>
      <c r="BD45245" s="473" t="s">
        <v>1301</v>
      </c>
    </row>
    <row r="45246" spans="53:56" ht="15" x14ac:dyDescent="0.25">
      <c r="BA45246" s="91" t="s">
        <v>49938</v>
      </c>
      <c r="BB45246" s="91" t="s">
        <v>1083</v>
      </c>
      <c r="BC45246" s="473" t="s">
        <v>7974</v>
      </c>
      <c r="BD45246" s="473" t="s">
        <v>1301</v>
      </c>
    </row>
    <row r="45247" spans="53:56" ht="15" x14ac:dyDescent="0.25">
      <c r="BA45247" s="90" t="s">
        <v>49939</v>
      </c>
      <c r="BB45247" s="90" t="s">
        <v>1083</v>
      </c>
      <c r="BC45247" s="473" t="s">
        <v>7974</v>
      </c>
      <c r="BD45247" s="473" t="s">
        <v>1301</v>
      </c>
    </row>
    <row r="45248" spans="53:56" ht="15" x14ac:dyDescent="0.25">
      <c r="BA45248" s="90" t="s">
        <v>49940</v>
      </c>
      <c r="BB45248" s="90" t="s">
        <v>1083</v>
      </c>
      <c r="BC45248" s="473" t="s">
        <v>7974</v>
      </c>
      <c r="BD45248" s="473" t="s">
        <v>1301</v>
      </c>
    </row>
    <row r="45249" spans="53:56" ht="15" x14ac:dyDescent="0.25">
      <c r="BA45249" s="90" t="s">
        <v>49941</v>
      </c>
      <c r="BB45249" s="90" t="s">
        <v>1083</v>
      </c>
      <c r="BC45249" s="473" t="s">
        <v>7974</v>
      </c>
      <c r="BD45249" s="473" t="s">
        <v>1301</v>
      </c>
    </row>
    <row r="45250" spans="53:56" ht="15" x14ac:dyDescent="0.25">
      <c r="BA45250" s="91" t="s">
        <v>49942</v>
      </c>
      <c r="BB45250" s="91" t="s">
        <v>1083</v>
      </c>
      <c r="BC45250" s="473" t="s">
        <v>7974</v>
      </c>
      <c r="BD45250" s="473" t="s">
        <v>1301</v>
      </c>
    </row>
    <row r="45251" spans="53:56" ht="15" x14ac:dyDescent="0.25">
      <c r="BA45251" s="91" t="s">
        <v>49942</v>
      </c>
      <c r="BB45251" s="91" t="s">
        <v>1083</v>
      </c>
      <c r="BC45251" s="473" t="s">
        <v>7974</v>
      </c>
      <c r="BD45251" s="473" t="s">
        <v>1301</v>
      </c>
    </row>
    <row r="45252" spans="53:56" ht="15" x14ac:dyDescent="0.25">
      <c r="BA45252" s="90" t="s">
        <v>49943</v>
      </c>
      <c r="BB45252" s="90" t="s">
        <v>1083</v>
      </c>
      <c r="BC45252" s="473" t="s">
        <v>7974</v>
      </c>
      <c r="BD45252" s="473" t="s">
        <v>1301</v>
      </c>
    </row>
    <row r="45253" spans="53:56" ht="15" x14ac:dyDescent="0.25">
      <c r="BA45253" s="91" t="s">
        <v>49944</v>
      </c>
      <c r="BB45253" s="91" t="s">
        <v>1083</v>
      </c>
      <c r="BC45253" s="473" t="s">
        <v>7974</v>
      </c>
      <c r="BD45253" s="473" t="s">
        <v>1301</v>
      </c>
    </row>
    <row r="45254" spans="53:56" ht="15" x14ac:dyDescent="0.25">
      <c r="BA45254" s="91" t="s">
        <v>49945</v>
      </c>
      <c r="BB45254" s="91" t="s">
        <v>1083</v>
      </c>
      <c r="BC45254" s="473" t="s">
        <v>7974</v>
      </c>
      <c r="BD45254" s="473" t="s">
        <v>1301</v>
      </c>
    </row>
    <row r="45255" spans="53:56" ht="15" x14ac:dyDescent="0.25">
      <c r="BA45255" s="90" t="s">
        <v>49946</v>
      </c>
      <c r="BB45255" s="90" t="s">
        <v>1083</v>
      </c>
      <c r="BC45255" s="473" t="s">
        <v>7974</v>
      </c>
      <c r="BD45255" s="473" t="s">
        <v>1301</v>
      </c>
    </row>
    <row r="45256" spans="53:56" ht="15" x14ac:dyDescent="0.25">
      <c r="BA45256" s="91" t="s">
        <v>49947</v>
      </c>
      <c r="BB45256" s="91" t="s">
        <v>1083</v>
      </c>
      <c r="BC45256" s="473" t="s">
        <v>7974</v>
      </c>
      <c r="BD45256" s="473" t="s">
        <v>1301</v>
      </c>
    </row>
    <row r="45257" spans="53:56" ht="15" x14ac:dyDescent="0.25">
      <c r="BA45257" s="90" t="s">
        <v>49948</v>
      </c>
      <c r="BB45257" s="90" t="s">
        <v>1083</v>
      </c>
      <c r="BC45257" s="473" t="s">
        <v>7974</v>
      </c>
      <c r="BD45257" s="473" t="s">
        <v>1301</v>
      </c>
    </row>
    <row r="45258" spans="53:56" ht="15" x14ac:dyDescent="0.25">
      <c r="BA45258" s="90" t="s">
        <v>49949</v>
      </c>
      <c r="BB45258" s="90" t="s">
        <v>1083</v>
      </c>
      <c r="BC45258" s="473" t="s">
        <v>7974</v>
      </c>
      <c r="BD45258" s="473" t="s">
        <v>1301</v>
      </c>
    </row>
    <row r="45259" spans="53:56" ht="15" x14ac:dyDescent="0.25">
      <c r="BA45259" s="91" t="s">
        <v>49950</v>
      </c>
      <c r="BB45259" s="91" t="s">
        <v>1083</v>
      </c>
      <c r="BC45259" s="473" t="s">
        <v>7974</v>
      </c>
      <c r="BD45259" s="473" t="s">
        <v>1301</v>
      </c>
    </row>
    <row r="45260" spans="53:56" ht="15" x14ac:dyDescent="0.25">
      <c r="BA45260" s="90" t="s">
        <v>49951</v>
      </c>
      <c r="BB45260" s="90" t="s">
        <v>1083</v>
      </c>
      <c r="BC45260" s="473" t="s">
        <v>7974</v>
      </c>
      <c r="BD45260" s="473" t="s">
        <v>1301</v>
      </c>
    </row>
    <row r="45261" spans="53:56" ht="15" x14ac:dyDescent="0.25">
      <c r="BA45261" s="91" t="s">
        <v>49952</v>
      </c>
      <c r="BB45261" s="91" t="s">
        <v>1083</v>
      </c>
      <c r="BC45261" s="91" t="s">
        <v>1401</v>
      </c>
      <c r="BD45261" s="473" t="s">
        <v>1301</v>
      </c>
    </row>
    <row r="45262" spans="53:56" ht="15" x14ac:dyDescent="0.25">
      <c r="BA45262" s="91" t="s">
        <v>49952</v>
      </c>
      <c r="BB45262" s="91" t="s">
        <v>1083</v>
      </c>
      <c r="BC45262" s="91" t="s">
        <v>1401</v>
      </c>
      <c r="BD45262" s="473" t="s">
        <v>1301</v>
      </c>
    </row>
    <row r="45263" spans="53:56" ht="15" x14ac:dyDescent="0.25">
      <c r="BA45263" s="91" t="s">
        <v>49953</v>
      </c>
      <c r="BB45263" s="91" t="s">
        <v>1083</v>
      </c>
      <c r="BC45263" s="91" t="s">
        <v>1401</v>
      </c>
      <c r="BD45263" s="473" t="s">
        <v>1301</v>
      </c>
    </row>
    <row r="45264" spans="53:56" ht="15" x14ac:dyDescent="0.25">
      <c r="BA45264" s="90" t="s">
        <v>49954</v>
      </c>
      <c r="BB45264" s="90" t="s">
        <v>1083</v>
      </c>
      <c r="BC45264" s="423" t="s">
        <v>1192</v>
      </c>
      <c r="BD45264" s="473" t="s">
        <v>1301</v>
      </c>
    </row>
    <row r="45265" spans="53:56" ht="15" x14ac:dyDescent="0.25">
      <c r="BA45265" s="91" t="s">
        <v>49955</v>
      </c>
      <c r="BB45265" s="91" t="s">
        <v>1083</v>
      </c>
      <c r="BC45265" s="91" t="s">
        <v>15486</v>
      </c>
      <c r="BD45265" s="473" t="s">
        <v>1301</v>
      </c>
    </row>
    <row r="45266" spans="53:56" ht="15" x14ac:dyDescent="0.25">
      <c r="BA45266" s="90" t="s">
        <v>49956</v>
      </c>
      <c r="BB45266" s="90" t="s">
        <v>1083</v>
      </c>
      <c r="BC45266" s="90" t="s">
        <v>49630</v>
      </c>
      <c r="BD45266" s="473" t="s">
        <v>1301</v>
      </c>
    </row>
    <row r="45267" spans="53:56" ht="15" x14ac:dyDescent="0.25">
      <c r="BA45267" s="91" t="s">
        <v>49957</v>
      </c>
      <c r="BB45267" s="91" t="s">
        <v>1083</v>
      </c>
      <c r="BC45267" s="91" t="s">
        <v>49958</v>
      </c>
      <c r="BD45267" s="473" t="s">
        <v>1301</v>
      </c>
    </row>
    <row r="45268" spans="53:56" ht="15" x14ac:dyDescent="0.25">
      <c r="BA45268" s="90" t="s">
        <v>49959</v>
      </c>
      <c r="BB45268" s="90" t="s">
        <v>1083</v>
      </c>
      <c r="BC45268" s="90" t="s">
        <v>49958</v>
      </c>
      <c r="BD45268" s="473" t="s">
        <v>1301</v>
      </c>
    </row>
    <row r="45269" spans="53:56" ht="15" x14ac:dyDescent="0.25">
      <c r="BA45269" s="90" t="s">
        <v>49960</v>
      </c>
      <c r="BB45269" s="90" t="s">
        <v>1083</v>
      </c>
      <c r="BC45269" s="91" t="s">
        <v>1401</v>
      </c>
      <c r="BD45269" s="473" t="s">
        <v>1301</v>
      </c>
    </row>
    <row r="45270" spans="53:56" ht="15" x14ac:dyDescent="0.25">
      <c r="BA45270" s="91" t="s">
        <v>49961</v>
      </c>
      <c r="BB45270" s="91" t="s">
        <v>1083</v>
      </c>
      <c r="BC45270" s="91" t="s">
        <v>10809</v>
      </c>
      <c r="BD45270" s="473" t="s">
        <v>1301</v>
      </c>
    </row>
    <row r="45271" spans="53:56" ht="15" x14ac:dyDescent="0.25">
      <c r="BA45271" s="90" t="s">
        <v>49962</v>
      </c>
      <c r="BB45271" s="90" t="s">
        <v>1083</v>
      </c>
      <c r="BC45271" s="90" t="s">
        <v>7871</v>
      </c>
      <c r="BD45271" s="473" t="s">
        <v>1301</v>
      </c>
    </row>
    <row r="45272" spans="53:56" ht="15" x14ac:dyDescent="0.25">
      <c r="BA45272" s="91" t="s">
        <v>49963</v>
      </c>
      <c r="BB45272" s="91" t="s">
        <v>1083</v>
      </c>
      <c r="BC45272" s="91" t="s">
        <v>49958</v>
      </c>
      <c r="BD45272" s="473" t="s">
        <v>1301</v>
      </c>
    </row>
    <row r="45273" spans="53:56" ht="15" x14ac:dyDescent="0.25">
      <c r="BA45273" s="91" t="s">
        <v>49964</v>
      </c>
      <c r="BB45273" s="91" t="s">
        <v>1083</v>
      </c>
      <c r="BC45273" s="91" t="s">
        <v>1401</v>
      </c>
      <c r="BD45273" s="473" t="s">
        <v>1301</v>
      </c>
    </row>
    <row r="45274" spans="53:56" ht="15" x14ac:dyDescent="0.25">
      <c r="BA45274" s="91" t="s">
        <v>49964</v>
      </c>
      <c r="BB45274" s="91" t="s">
        <v>1083</v>
      </c>
      <c r="BC45274" s="91" t="s">
        <v>1401</v>
      </c>
      <c r="BD45274" s="473" t="s">
        <v>1301</v>
      </c>
    </row>
    <row r="45275" spans="53:56" ht="15" x14ac:dyDescent="0.25">
      <c r="BA45275" s="90" t="s">
        <v>49965</v>
      </c>
      <c r="BB45275" s="90" t="s">
        <v>1083</v>
      </c>
      <c r="BC45275" s="90" t="s">
        <v>10809</v>
      </c>
      <c r="BD45275" s="473" t="s">
        <v>1301</v>
      </c>
    </row>
    <row r="45276" spans="53:56" ht="15" x14ac:dyDescent="0.25">
      <c r="BA45276" s="91" t="s">
        <v>49966</v>
      </c>
      <c r="BB45276" s="91" t="s">
        <v>1083</v>
      </c>
      <c r="BC45276" s="91" t="s">
        <v>49825</v>
      </c>
      <c r="BD45276" s="473" t="s">
        <v>1301</v>
      </c>
    </row>
    <row r="45277" spans="53:56" ht="15" x14ac:dyDescent="0.25">
      <c r="BA45277" s="90" t="s">
        <v>49967</v>
      </c>
      <c r="BB45277" s="90" t="s">
        <v>1083</v>
      </c>
      <c r="BC45277" s="91" t="s">
        <v>1401</v>
      </c>
      <c r="BD45277" s="473" t="s">
        <v>1301</v>
      </c>
    </row>
    <row r="45278" spans="53:56" ht="15" x14ac:dyDescent="0.25">
      <c r="BA45278" s="90" t="s">
        <v>49968</v>
      </c>
      <c r="BB45278" s="90" t="s">
        <v>1083</v>
      </c>
      <c r="BC45278" s="423" t="s">
        <v>1192</v>
      </c>
      <c r="BD45278" s="473" t="s">
        <v>1301</v>
      </c>
    </row>
    <row r="45279" spans="53:56" ht="15" x14ac:dyDescent="0.25">
      <c r="BA45279" s="90" t="s">
        <v>49968</v>
      </c>
      <c r="BB45279" s="90" t="s">
        <v>1083</v>
      </c>
      <c r="BC45279" s="423" t="s">
        <v>1192</v>
      </c>
      <c r="BD45279" s="473" t="s">
        <v>1301</v>
      </c>
    </row>
    <row r="45280" spans="53:56" ht="15" x14ac:dyDescent="0.25">
      <c r="BA45280" s="91" t="s">
        <v>49969</v>
      </c>
      <c r="BB45280" s="91" t="s">
        <v>1083</v>
      </c>
      <c r="BC45280" s="423" t="s">
        <v>1192</v>
      </c>
      <c r="BD45280" s="473" t="s">
        <v>1301</v>
      </c>
    </row>
    <row r="45281" spans="53:56" ht="15" x14ac:dyDescent="0.25">
      <c r="BA45281" s="90" t="s">
        <v>49970</v>
      </c>
      <c r="BB45281" s="90" t="s">
        <v>1083</v>
      </c>
      <c r="BC45281" s="423" t="s">
        <v>1192</v>
      </c>
      <c r="BD45281" s="473" t="s">
        <v>1301</v>
      </c>
    </row>
    <row r="45282" spans="53:56" ht="15" x14ac:dyDescent="0.25">
      <c r="BA45282" s="90" t="s">
        <v>49971</v>
      </c>
      <c r="BB45282" s="90" t="s">
        <v>1083</v>
      </c>
      <c r="BC45282" s="90" t="s">
        <v>10809</v>
      </c>
      <c r="BD45282" s="473" t="s">
        <v>1301</v>
      </c>
    </row>
    <row r="45283" spans="53:56" ht="15" x14ac:dyDescent="0.25">
      <c r="BA45283" s="91" t="s">
        <v>49972</v>
      </c>
      <c r="BB45283" s="91" t="s">
        <v>1083</v>
      </c>
      <c r="BC45283" s="91" t="s">
        <v>1401</v>
      </c>
      <c r="BD45283" s="473" t="s">
        <v>1301</v>
      </c>
    </row>
    <row r="45284" spans="53:56" ht="15" x14ac:dyDescent="0.25">
      <c r="BA45284" s="91" t="s">
        <v>49973</v>
      </c>
      <c r="BB45284" s="91" t="s">
        <v>1083</v>
      </c>
      <c r="BC45284" s="91" t="s">
        <v>10809</v>
      </c>
      <c r="BD45284" s="473" t="s">
        <v>1301</v>
      </c>
    </row>
    <row r="45285" spans="53:56" ht="15" x14ac:dyDescent="0.25">
      <c r="BA45285" s="90" t="s">
        <v>49974</v>
      </c>
      <c r="BB45285" s="90" t="s">
        <v>1083</v>
      </c>
      <c r="BC45285" s="423" t="s">
        <v>1192</v>
      </c>
      <c r="BD45285" s="473" t="s">
        <v>1301</v>
      </c>
    </row>
    <row r="45286" spans="53:56" ht="15" x14ac:dyDescent="0.25">
      <c r="BA45286" s="91" t="s">
        <v>49975</v>
      </c>
      <c r="BB45286" s="91" t="s">
        <v>1083</v>
      </c>
      <c r="BC45286" s="423" t="s">
        <v>1192</v>
      </c>
      <c r="BD45286" s="473" t="s">
        <v>1301</v>
      </c>
    </row>
    <row r="45287" spans="53:56" ht="15" x14ac:dyDescent="0.25">
      <c r="BA45287" s="90" t="s">
        <v>49976</v>
      </c>
      <c r="BB45287" s="90" t="s">
        <v>1083</v>
      </c>
      <c r="BC45287" s="90" t="s">
        <v>49977</v>
      </c>
      <c r="BD45287" s="473" t="s">
        <v>1301</v>
      </c>
    </row>
    <row r="45288" spans="53:56" ht="15" x14ac:dyDescent="0.25">
      <c r="BA45288" s="90" t="s">
        <v>49976</v>
      </c>
      <c r="BB45288" s="90" t="s">
        <v>1083</v>
      </c>
      <c r="BC45288" s="90" t="s">
        <v>32153</v>
      </c>
      <c r="BD45288" s="473" t="s">
        <v>1301</v>
      </c>
    </row>
    <row r="45289" spans="53:56" ht="15" x14ac:dyDescent="0.25">
      <c r="BA45289" s="91" t="s">
        <v>49978</v>
      </c>
      <c r="BB45289" s="91" t="s">
        <v>1083</v>
      </c>
      <c r="BC45289" s="91" t="s">
        <v>49958</v>
      </c>
      <c r="BD45289" s="473" t="s">
        <v>1301</v>
      </c>
    </row>
    <row r="45290" spans="53:56" ht="15" x14ac:dyDescent="0.25">
      <c r="BA45290" s="90" t="s">
        <v>49979</v>
      </c>
      <c r="BB45290" s="90" t="s">
        <v>1083</v>
      </c>
      <c r="BC45290" s="90" t="s">
        <v>15486</v>
      </c>
      <c r="BD45290" s="473" t="s">
        <v>1301</v>
      </c>
    </row>
    <row r="45291" spans="53:56" ht="15" x14ac:dyDescent="0.25">
      <c r="BA45291" s="91" t="s">
        <v>49980</v>
      </c>
      <c r="BB45291" s="91" t="s">
        <v>1083</v>
      </c>
      <c r="BC45291" s="423" t="s">
        <v>1192</v>
      </c>
      <c r="BD45291" s="473" t="s">
        <v>1301</v>
      </c>
    </row>
    <row r="45292" spans="53:56" ht="15" x14ac:dyDescent="0.25">
      <c r="BA45292" s="91" t="s">
        <v>49981</v>
      </c>
      <c r="BB45292" s="91" t="s">
        <v>1083</v>
      </c>
      <c r="BC45292" s="423" t="s">
        <v>1192</v>
      </c>
      <c r="BD45292" s="473" t="s">
        <v>1301</v>
      </c>
    </row>
    <row r="45293" spans="53:56" ht="15" x14ac:dyDescent="0.25">
      <c r="BA45293" s="90" t="s">
        <v>49981</v>
      </c>
      <c r="BB45293" s="90" t="s">
        <v>1083</v>
      </c>
      <c r="BC45293" s="423" t="s">
        <v>1192</v>
      </c>
      <c r="BD45293" s="473" t="s">
        <v>1301</v>
      </c>
    </row>
    <row r="45294" spans="53:56" ht="15" x14ac:dyDescent="0.25">
      <c r="BA45294" s="91" t="s">
        <v>49982</v>
      </c>
      <c r="BB45294" s="91" t="s">
        <v>1083</v>
      </c>
      <c r="BC45294" s="423" t="s">
        <v>1192</v>
      </c>
      <c r="BD45294" s="473" t="s">
        <v>1301</v>
      </c>
    </row>
    <row r="45295" spans="53:56" ht="15" x14ac:dyDescent="0.25">
      <c r="BA45295" s="91" t="s">
        <v>49983</v>
      </c>
      <c r="BB45295" s="91" t="s">
        <v>1083</v>
      </c>
      <c r="BC45295" s="423" t="s">
        <v>1192</v>
      </c>
      <c r="BD45295" s="473" t="s">
        <v>1301</v>
      </c>
    </row>
    <row r="45296" spans="53:56" ht="15" x14ac:dyDescent="0.25">
      <c r="BA45296" s="91" t="s">
        <v>49984</v>
      </c>
      <c r="BB45296" s="91" t="s">
        <v>1083</v>
      </c>
      <c r="BC45296" s="91" t="s">
        <v>49630</v>
      </c>
      <c r="BD45296" s="473" t="s">
        <v>1301</v>
      </c>
    </row>
    <row r="45297" spans="53:56" ht="15" x14ac:dyDescent="0.25">
      <c r="BA45297" s="91" t="s">
        <v>49985</v>
      </c>
      <c r="BB45297" s="91" t="s">
        <v>1083</v>
      </c>
      <c r="BC45297" s="91" t="s">
        <v>15486</v>
      </c>
      <c r="BD45297" s="473" t="s">
        <v>1301</v>
      </c>
    </row>
    <row r="45298" spans="53:56" ht="15" x14ac:dyDescent="0.25">
      <c r="BA45298" s="90" t="s">
        <v>49986</v>
      </c>
      <c r="BB45298" s="90" t="s">
        <v>1083</v>
      </c>
      <c r="BC45298" s="90" t="s">
        <v>7871</v>
      </c>
      <c r="BD45298" s="473" t="s">
        <v>1301</v>
      </c>
    </row>
    <row r="45299" spans="53:56" ht="15" x14ac:dyDescent="0.25">
      <c r="BA45299" s="91" t="s">
        <v>49987</v>
      </c>
      <c r="BB45299" s="91" t="s">
        <v>1083</v>
      </c>
      <c r="BC45299" s="91" t="s">
        <v>49958</v>
      </c>
      <c r="BD45299" s="473" t="s">
        <v>1301</v>
      </c>
    </row>
    <row r="45300" spans="53:56" ht="15" x14ac:dyDescent="0.25">
      <c r="BA45300" s="90" t="s">
        <v>49988</v>
      </c>
      <c r="BB45300" s="90" t="s">
        <v>1083</v>
      </c>
      <c r="BC45300" s="90" t="s">
        <v>49958</v>
      </c>
      <c r="BD45300" s="473" t="s">
        <v>1301</v>
      </c>
    </row>
    <row r="45301" spans="53:56" ht="15" x14ac:dyDescent="0.25">
      <c r="BA45301" s="90" t="s">
        <v>49989</v>
      </c>
      <c r="BB45301" s="90" t="s">
        <v>1083</v>
      </c>
      <c r="BC45301" s="90" t="s">
        <v>49958</v>
      </c>
      <c r="BD45301" s="473" t="s">
        <v>1301</v>
      </c>
    </row>
    <row r="45302" spans="53:56" ht="15" x14ac:dyDescent="0.25">
      <c r="BA45302" s="90" t="s">
        <v>49989</v>
      </c>
      <c r="BB45302" s="90" t="s">
        <v>1083</v>
      </c>
      <c r="BC45302" s="91" t="s">
        <v>49958</v>
      </c>
      <c r="BD45302" s="473" t="s">
        <v>1301</v>
      </c>
    </row>
    <row r="45303" spans="53:56" ht="15" x14ac:dyDescent="0.25">
      <c r="BA45303" s="91" t="s">
        <v>49990</v>
      </c>
      <c r="BB45303" s="91" t="s">
        <v>1083</v>
      </c>
      <c r="BC45303" s="91" t="s">
        <v>49958</v>
      </c>
      <c r="BD45303" s="473" t="s">
        <v>1301</v>
      </c>
    </row>
    <row r="45304" spans="53:56" ht="15" x14ac:dyDescent="0.25">
      <c r="BA45304" s="90" t="s">
        <v>49991</v>
      </c>
      <c r="BB45304" s="90" t="s">
        <v>1083</v>
      </c>
      <c r="BC45304" s="90" t="s">
        <v>10809</v>
      </c>
      <c r="BD45304" s="473" t="s">
        <v>1301</v>
      </c>
    </row>
    <row r="45305" spans="53:56" ht="15" x14ac:dyDescent="0.25">
      <c r="BA45305" s="91" t="s">
        <v>49992</v>
      </c>
      <c r="BB45305" s="91" t="s">
        <v>1083</v>
      </c>
      <c r="BC45305" s="91" t="s">
        <v>49977</v>
      </c>
      <c r="BD45305" s="473" t="s">
        <v>1301</v>
      </c>
    </row>
    <row r="45306" spans="53:56" ht="15" x14ac:dyDescent="0.25">
      <c r="BA45306" s="91" t="s">
        <v>49993</v>
      </c>
      <c r="BB45306" s="91" t="s">
        <v>1083</v>
      </c>
      <c r="BC45306" s="91" t="s">
        <v>49977</v>
      </c>
      <c r="BD45306" s="473" t="s">
        <v>1301</v>
      </c>
    </row>
    <row r="45307" spans="53:56" ht="15" x14ac:dyDescent="0.25">
      <c r="BA45307" s="90" t="s">
        <v>49994</v>
      </c>
      <c r="BB45307" s="90" t="s">
        <v>1083</v>
      </c>
      <c r="BC45307" s="90" t="s">
        <v>49977</v>
      </c>
      <c r="BD45307" s="473" t="s">
        <v>1301</v>
      </c>
    </row>
    <row r="45308" spans="53:56" ht="15" x14ac:dyDescent="0.25">
      <c r="BA45308" s="91" t="s">
        <v>49995</v>
      </c>
      <c r="BB45308" s="91" t="s">
        <v>39874</v>
      </c>
      <c r="BC45308" s="91" t="s">
        <v>49996</v>
      </c>
      <c r="BD45308" s="91"/>
    </row>
    <row r="45309" spans="53:56" ht="15" x14ac:dyDescent="0.25">
      <c r="BA45309" s="90" t="s">
        <v>49997</v>
      </c>
      <c r="BB45309" s="91" t="s">
        <v>39874</v>
      </c>
      <c r="BC45309" s="90" t="s">
        <v>49996</v>
      </c>
      <c r="BD45309" s="90"/>
    </row>
    <row r="45310" spans="53:56" ht="15" x14ac:dyDescent="0.25">
      <c r="BA45310" s="91" t="s">
        <v>49998</v>
      </c>
      <c r="BB45310" s="91" t="s">
        <v>39874</v>
      </c>
      <c r="BC45310" s="91" t="s">
        <v>49996</v>
      </c>
      <c r="BD45310" s="91"/>
    </row>
    <row r="45311" spans="53:56" ht="15" x14ac:dyDescent="0.25">
      <c r="BA45311" s="90" t="s">
        <v>49999</v>
      </c>
      <c r="BB45311" s="91" t="s">
        <v>39874</v>
      </c>
      <c r="BC45311" s="90" t="s">
        <v>49996</v>
      </c>
      <c r="BD45311" s="90"/>
    </row>
    <row r="45312" spans="53:56" ht="15" x14ac:dyDescent="0.25">
      <c r="BA45312" s="90" t="s">
        <v>50000</v>
      </c>
      <c r="BB45312" s="91" t="s">
        <v>39874</v>
      </c>
      <c r="BC45312" s="90" t="s">
        <v>49996</v>
      </c>
      <c r="BD45312" s="90"/>
    </row>
    <row r="45313" spans="53:56" ht="15" x14ac:dyDescent="0.25">
      <c r="BA45313" s="91" t="s">
        <v>50001</v>
      </c>
      <c r="BB45313" s="91" t="s">
        <v>39874</v>
      </c>
      <c r="BC45313" s="91" t="s">
        <v>49996</v>
      </c>
      <c r="BD45313" s="91"/>
    </row>
    <row r="45314" spans="53:56" ht="15" x14ac:dyDescent="0.25">
      <c r="BA45314" s="90" t="s">
        <v>50002</v>
      </c>
      <c r="BB45314" s="91" t="s">
        <v>39874</v>
      </c>
      <c r="BC45314" s="90" t="s">
        <v>49996</v>
      </c>
      <c r="BD45314" s="90"/>
    </row>
    <row r="45315" spans="53:56" ht="15" x14ac:dyDescent="0.25">
      <c r="BA45315" s="91" t="s">
        <v>50003</v>
      </c>
      <c r="BB45315" s="91" t="s">
        <v>39874</v>
      </c>
      <c r="BC45315" s="91" t="s">
        <v>49996</v>
      </c>
      <c r="BD45315" s="91"/>
    </row>
    <row r="45316" spans="53:56" ht="15" x14ac:dyDescent="0.25">
      <c r="BA45316" s="91" t="s">
        <v>50004</v>
      </c>
      <c r="BB45316" s="91" t="s">
        <v>39874</v>
      </c>
      <c r="BC45316" s="91" t="s">
        <v>49996</v>
      </c>
      <c r="BD45316" s="91"/>
    </row>
    <row r="45317" spans="53:56" ht="15" x14ac:dyDescent="0.25">
      <c r="BA45317" s="90" t="s">
        <v>50005</v>
      </c>
      <c r="BB45317" s="91" t="s">
        <v>39874</v>
      </c>
      <c r="BC45317" s="90" t="s">
        <v>49996</v>
      </c>
      <c r="BD45317" s="90"/>
    </row>
    <row r="45318" spans="53:56" ht="15" x14ac:dyDescent="0.25">
      <c r="BA45318" s="91" t="s">
        <v>50006</v>
      </c>
      <c r="BB45318" s="91" t="s">
        <v>39874</v>
      </c>
      <c r="BC45318" s="91" t="s">
        <v>49996</v>
      </c>
      <c r="BD45318" s="91"/>
    </row>
    <row r="45319" spans="53:56" ht="15" x14ac:dyDescent="0.25">
      <c r="BA45319" s="90" t="s">
        <v>50007</v>
      </c>
      <c r="BB45319" s="91" t="s">
        <v>39874</v>
      </c>
      <c r="BC45319" s="90" t="s">
        <v>49996</v>
      </c>
      <c r="BD45319" s="90"/>
    </row>
    <row r="45320" spans="53:56" ht="15" x14ac:dyDescent="0.25">
      <c r="BA45320" s="91" t="s">
        <v>50008</v>
      </c>
      <c r="BB45320" s="91" t="s">
        <v>39874</v>
      </c>
      <c r="BC45320" s="91" t="s">
        <v>49996</v>
      </c>
      <c r="BD45320" s="91"/>
    </row>
    <row r="45321" spans="53:56" ht="15" x14ac:dyDescent="0.25">
      <c r="BA45321" s="90" t="s">
        <v>50009</v>
      </c>
      <c r="BB45321" s="91" t="s">
        <v>39874</v>
      </c>
      <c r="BC45321" s="90" t="s">
        <v>49996</v>
      </c>
      <c r="BD45321" s="90"/>
    </row>
    <row r="45322" spans="53:56" ht="15" x14ac:dyDescent="0.25">
      <c r="BA45322" s="90" t="s">
        <v>50010</v>
      </c>
      <c r="BB45322" s="91" t="s">
        <v>39874</v>
      </c>
      <c r="BC45322" s="90" t="s">
        <v>49996</v>
      </c>
      <c r="BD45322" s="90"/>
    </row>
    <row r="45323" spans="53:56" ht="15" x14ac:dyDescent="0.25">
      <c r="BA45323" s="91" t="s">
        <v>50011</v>
      </c>
      <c r="BB45323" s="91" t="s">
        <v>39874</v>
      </c>
      <c r="BC45323" s="91" t="s">
        <v>49996</v>
      </c>
      <c r="BD45323" s="91"/>
    </row>
    <row r="45324" spans="53:56" ht="15" x14ac:dyDescent="0.25">
      <c r="BA45324" s="90" t="s">
        <v>50012</v>
      </c>
      <c r="BB45324" s="91" t="s">
        <v>39874</v>
      </c>
      <c r="BC45324" s="90" t="s">
        <v>49996</v>
      </c>
      <c r="BD45324" s="90"/>
    </row>
    <row r="45325" spans="53:56" ht="15" x14ac:dyDescent="0.25">
      <c r="BA45325" s="91" t="s">
        <v>50013</v>
      </c>
      <c r="BB45325" s="91" t="s">
        <v>39874</v>
      </c>
      <c r="BC45325" s="91" t="s">
        <v>49996</v>
      </c>
      <c r="BD45325" s="91"/>
    </row>
    <row r="45326" spans="53:56" ht="15" x14ac:dyDescent="0.25">
      <c r="BA45326" s="91" t="s">
        <v>50014</v>
      </c>
      <c r="BB45326" s="91" t="s">
        <v>39874</v>
      </c>
      <c r="BC45326" s="91" t="s">
        <v>49996</v>
      </c>
      <c r="BD45326" s="91"/>
    </row>
    <row r="45327" spans="53:56" ht="15" x14ac:dyDescent="0.25">
      <c r="BA45327" s="90" t="s">
        <v>50015</v>
      </c>
      <c r="BB45327" s="91" t="s">
        <v>39874</v>
      </c>
      <c r="BC45327" s="90" t="s">
        <v>49996</v>
      </c>
      <c r="BD45327" s="90"/>
    </row>
    <row r="45328" spans="53:56" ht="15" x14ac:dyDescent="0.25">
      <c r="BA45328" s="91" t="s">
        <v>50016</v>
      </c>
      <c r="BB45328" s="91" t="s">
        <v>39874</v>
      </c>
      <c r="BC45328" s="91" t="s">
        <v>49996</v>
      </c>
      <c r="BD45328" s="91"/>
    </row>
    <row r="45329" spans="53:56" ht="15" x14ac:dyDescent="0.25">
      <c r="BA45329" s="90" t="s">
        <v>50017</v>
      </c>
      <c r="BB45329" s="91" t="s">
        <v>39874</v>
      </c>
      <c r="BC45329" s="90" t="s">
        <v>49996</v>
      </c>
      <c r="BD45329" s="90"/>
    </row>
    <row r="45330" spans="53:56" ht="15" x14ac:dyDescent="0.25">
      <c r="BA45330" s="90" t="s">
        <v>50018</v>
      </c>
      <c r="BB45330" s="91" t="s">
        <v>39874</v>
      </c>
      <c r="BC45330" s="90" t="s">
        <v>49996</v>
      </c>
      <c r="BD45330" s="90"/>
    </row>
    <row r="45331" spans="53:56" ht="15" x14ac:dyDescent="0.25">
      <c r="BA45331" s="91" t="s">
        <v>50019</v>
      </c>
      <c r="BB45331" s="91" t="s">
        <v>39874</v>
      </c>
      <c r="BC45331" s="91" t="s">
        <v>49996</v>
      </c>
      <c r="BD45331" s="91"/>
    </row>
    <row r="45332" spans="53:56" ht="15" x14ac:dyDescent="0.25">
      <c r="BA45332" s="90" t="s">
        <v>50020</v>
      </c>
      <c r="BB45332" s="91" t="s">
        <v>39874</v>
      </c>
      <c r="BC45332" s="90" t="s">
        <v>49996</v>
      </c>
      <c r="BD45332" s="90"/>
    </row>
    <row r="45333" spans="53:56" ht="15" x14ac:dyDescent="0.25">
      <c r="BA45333" s="90" t="s">
        <v>50021</v>
      </c>
      <c r="BB45333" s="91" t="s">
        <v>39874</v>
      </c>
      <c r="BC45333" s="90" t="s">
        <v>50022</v>
      </c>
      <c r="BD45333" s="90"/>
    </row>
    <row r="45334" spans="53:56" ht="15" x14ac:dyDescent="0.25">
      <c r="BA45334" s="91" t="s">
        <v>50023</v>
      </c>
      <c r="BB45334" s="91" t="s">
        <v>39874</v>
      </c>
      <c r="BC45334" s="91" t="s">
        <v>50022</v>
      </c>
      <c r="BD45334" s="91"/>
    </row>
    <row r="45335" spans="53:56" ht="15" x14ac:dyDescent="0.25">
      <c r="BA45335" s="91" t="s">
        <v>50024</v>
      </c>
      <c r="BB45335" s="91" t="s">
        <v>39874</v>
      </c>
      <c r="BC45335" s="91" t="s">
        <v>49996</v>
      </c>
      <c r="BD45335" s="91"/>
    </row>
    <row r="45336" spans="53:56" ht="15" x14ac:dyDescent="0.25">
      <c r="BA45336" s="90" t="s">
        <v>50025</v>
      </c>
      <c r="BB45336" s="91" t="s">
        <v>39874</v>
      </c>
      <c r="BC45336" s="90" t="s">
        <v>50026</v>
      </c>
      <c r="BD45336" s="90"/>
    </row>
    <row r="45337" spans="53:56" ht="15" x14ac:dyDescent="0.25">
      <c r="BA45337" s="91" t="s">
        <v>50027</v>
      </c>
      <c r="BB45337" s="91" t="s">
        <v>39874</v>
      </c>
      <c r="BC45337" s="91" t="s">
        <v>50028</v>
      </c>
      <c r="BD45337" s="91"/>
    </row>
    <row r="45338" spans="53:56" ht="15" x14ac:dyDescent="0.25">
      <c r="BA45338" s="90" t="s">
        <v>50029</v>
      </c>
      <c r="BB45338" s="91" t="s">
        <v>39874</v>
      </c>
      <c r="BC45338" s="90" t="s">
        <v>50030</v>
      </c>
      <c r="BD45338" s="90"/>
    </row>
    <row r="45339" spans="53:56" ht="15" x14ac:dyDescent="0.25">
      <c r="BA45339" s="91" t="s">
        <v>50031</v>
      </c>
      <c r="BB45339" s="91" t="s">
        <v>39874</v>
      </c>
      <c r="BC45339" s="91" t="s">
        <v>50032</v>
      </c>
      <c r="BD45339" s="91"/>
    </row>
    <row r="45340" spans="53:56" ht="15" x14ac:dyDescent="0.25">
      <c r="BA45340" s="91" t="s">
        <v>50033</v>
      </c>
      <c r="BB45340" s="91" t="s">
        <v>39874</v>
      </c>
      <c r="BC45340" s="91" t="s">
        <v>50032</v>
      </c>
      <c r="BD45340" s="91"/>
    </row>
    <row r="45341" spans="53:56" ht="15" x14ac:dyDescent="0.25">
      <c r="BA45341" s="90" t="s">
        <v>50034</v>
      </c>
      <c r="BB45341" s="91" t="s">
        <v>39874</v>
      </c>
      <c r="BC45341" s="90" t="s">
        <v>50035</v>
      </c>
      <c r="BD45341" s="90"/>
    </row>
    <row r="45342" spans="53:56" ht="15" x14ac:dyDescent="0.25">
      <c r="BA45342" s="91" t="s">
        <v>50036</v>
      </c>
      <c r="BB45342" s="91" t="s">
        <v>39874</v>
      </c>
      <c r="BC45342" s="91" t="s">
        <v>50037</v>
      </c>
      <c r="BD45342" s="91"/>
    </row>
    <row r="45343" spans="53:56" ht="15" x14ac:dyDescent="0.25">
      <c r="BA45343" s="90" t="s">
        <v>50038</v>
      </c>
      <c r="BB45343" s="91" t="s">
        <v>39874</v>
      </c>
      <c r="BC45343" s="90" t="s">
        <v>50037</v>
      </c>
      <c r="BD45343" s="90"/>
    </row>
    <row r="45344" spans="53:56" ht="15" x14ac:dyDescent="0.25">
      <c r="BA45344" s="91" t="s">
        <v>50039</v>
      </c>
      <c r="BB45344" s="91" t="s">
        <v>39874</v>
      </c>
      <c r="BC45344" s="91" t="s">
        <v>50040</v>
      </c>
      <c r="BD45344" s="91"/>
    </row>
    <row r="45345" spans="53:56" ht="15" x14ac:dyDescent="0.25">
      <c r="BA45345" s="90" t="s">
        <v>50041</v>
      </c>
      <c r="BB45345" s="91" t="s">
        <v>39874</v>
      </c>
      <c r="BC45345" s="90" t="s">
        <v>50042</v>
      </c>
      <c r="BD45345" s="90"/>
    </row>
    <row r="45346" spans="53:56" ht="15" x14ac:dyDescent="0.25">
      <c r="BA45346" s="90" t="s">
        <v>50043</v>
      </c>
      <c r="BB45346" s="91" t="s">
        <v>39874</v>
      </c>
      <c r="BC45346" s="90" t="s">
        <v>50044</v>
      </c>
      <c r="BD45346" s="90"/>
    </row>
    <row r="45347" spans="53:56" ht="15" x14ac:dyDescent="0.25">
      <c r="BA45347" s="91" t="s">
        <v>50045</v>
      </c>
      <c r="BB45347" s="91" t="s">
        <v>39874</v>
      </c>
      <c r="BC45347" s="91" t="s">
        <v>50046</v>
      </c>
      <c r="BD45347" s="91"/>
    </row>
    <row r="45348" spans="53:56" ht="15" x14ac:dyDescent="0.25">
      <c r="BA45348" s="90" t="s">
        <v>50047</v>
      </c>
      <c r="BB45348" s="91" t="s">
        <v>39874</v>
      </c>
      <c r="BC45348" s="90" t="s">
        <v>50037</v>
      </c>
      <c r="BD45348" s="90"/>
    </row>
    <row r="45349" spans="53:56" ht="15" x14ac:dyDescent="0.25">
      <c r="BA45349" s="91" t="s">
        <v>50048</v>
      </c>
      <c r="BB45349" s="91" t="s">
        <v>39874</v>
      </c>
      <c r="BC45349" s="91" t="s">
        <v>50049</v>
      </c>
      <c r="BD45349" s="91"/>
    </row>
    <row r="45350" spans="53:56" ht="15" x14ac:dyDescent="0.25">
      <c r="BA45350" s="90" t="s">
        <v>50050</v>
      </c>
      <c r="BB45350" s="91" t="s">
        <v>39874</v>
      </c>
      <c r="BC45350" s="90" t="s">
        <v>50037</v>
      </c>
      <c r="BD45350" s="90"/>
    </row>
    <row r="45351" spans="53:56" ht="15" x14ac:dyDescent="0.25">
      <c r="BA45351" s="91" t="s">
        <v>50051</v>
      </c>
      <c r="BB45351" s="91" t="s">
        <v>39874</v>
      </c>
      <c r="BC45351" s="91" t="s">
        <v>50037</v>
      </c>
      <c r="BD45351" s="91"/>
    </row>
    <row r="45352" spans="53:56" ht="15" x14ac:dyDescent="0.25">
      <c r="BA45352" s="91" t="s">
        <v>50052</v>
      </c>
      <c r="BB45352" s="91" t="s">
        <v>39874</v>
      </c>
      <c r="BC45352" s="91" t="s">
        <v>50042</v>
      </c>
      <c r="BD45352" s="91"/>
    </row>
    <row r="45353" spans="53:56" ht="15" x14ac:dyDescent="0.25">
      <c r="BA45353" s="90" t="s">
        <v>50053</v>
      </c>
      <c r="BB45353" s="91" t="s">
        <v>39874</v>
      </c>
      <c r="BC45353" s="90" t="s">
        <v>50032</v>
      </c>
      <c r="BD45353" s="90"/>
    </row>
    <row r="45354" spans="53:56" ht="15" x14ac:dyDescent="0.25">
      <c r="BA45354" s="91" t="s">
        <v>50054</v>
      </c>
      <c r="BB45354" s="91" t="s">
        <v>39874</v>
      </c>
      <c r="BC45354" s="91" t="s">
        <v>50032</v>
      </c>
      <c r="BD45354" s="91"/>
    </row>
    <row r="45355" spans="53:56" ht="15" x14ac:dyDescent="0.25">
      <c r="BA45355" s="90" t="s">
        <v>50055</v>
      </c>
      <c r="BB45355" s="91" t="s">
        <v>39874</v>
      </c>
      <c r="BC45355" s="90" t="s">
        <v>50056</v>
      </c>
      <c r="BD45355" s="90"/>
    </row>
    <row r="45356" spans="53:56" ht="15" x14ac:dyDescent="0.25">
      <c r="BA45356" s="90" t="s">
        <v>50057</v>
      </c>
      <c r="BB45356" s="91" t="s">
        <v>39874</v>
      </c>
      <c r="BC45356" s="90" t="s">
        <v>49996</v>
      </c>
      <c r="BD45356" s="90"/>
    </row>
    <row r="45357" spans="53:56" ht="15" x14ac:dyDescent="0.25">
      <c r="BA45357" s="91" t="s">
        <v>50058</v>
      </c>
      <c r="BB45357" s="91" t="s">
        <v>39874</v>
      </c>
      <c r="BC45357" s="91" t="s">
        <v>50046</v>
      </c>
      <c r="BD45357" s="91"/>
    </row>
    <row r="45358" spans="53:56" ht="15" x14ac:dyDescent="0.25">
      <c r="BA45358" s="90" t="s">
        <v>50059</v>
      </c>
      <c r="BB45358" s="91" t="s">
        <v>39874</v>
      </c>
      <c r="BC45358" s="90" t="s">
        <v>50044</v>
      </c>
      <c r="BD45358" s="90"/>
    </row>
    <row r="45359" spans="53:56" ht="15" x14ac:dyDescent="0.25">
      <c r="BA45359" s="91" t="s">
        <v>50060</v>
      </c>
      <c r="BB45359" s="91" t="s">
        <v>39874</v>
      </c>
      <c r="BC45359" s="91" t="s">
        <v>50040</v>
      </c>
      <c r="BD45359" s="91"/>
    </row>
    <row r="45360" spans="53:56" ht="15" x14ac:dyDescent="0.25">
      <c r="BA45360" s="90" t="s">
        <v>50061</v>
      </c>
      <c r="BB45360" s="91" t="s">
        <v>39874</v>
      </c>
      <c r="BC45360" s="90" t="s">
        <v>50046</v>
      </c>
      <c r="BD45360" s="90"/>
    </row>
    <row r="45361" spans="53:56" ht="15" x14ac:dyDescent="0.25">
      <c r="BA45361" s="91" t="s">
        <v>50062</v>
      </c>
      <c r="BB45361" s="91" t="s">
        <v>39874</v>
      </c>
      <c r="BC45361" s="91" t="s">
        <v>50056</v>
      </c>
      <c r="BD45361" s="91"/>
    </row>
    <row r="45362" spans="53:56" ht="15" x14ac:dyDescent="0.25">
      <c r="BA45362" s="91" t="s">
        <v>50063</v>
      </c>
      <c r="BB45362" s="91" t="s">
        <v>39874</v>
      </c>
      <c r="BC45362" s="91" t="s">
        <v>50056</v>
      </c>
      <c r="BD45362" s="91"/>
    </row>
    <row r="45363" spans="53:56" ht="15" x14ac:dyDescent="0.25">
      <c r="BA45363" s="90" t="s">
        <v>50064</v>
      </c>
      <c r="BB45363" s="91" t="s">
        <v>39874</v>
      </c>
      <c r="BC45363" s="90" t="s">
        <v>50037</v>
      </c>
      <c r="BD45363" s="90"/>
    </row>
    <row r="45364" spans="53:56" ht="15" x14ac:dyDescent="0.25">
      <c r="BA45364" s="90" t="s">
        <v>50065</v>
      </c>
      <c r="BB45364" s="91" t="s">
        <v>39874</v>
      </c>
      <c r="BC45364" s="90" t="s">
        <v>50044</v>
      </c>
      <c r="BD45364" s="90"/>
    </row>
    <row r="45365" spans="53:56" ht="15" x14ac:dyDescent="0.25">
      <c r="BA45365" s="91" t="s">
        <v>50066</v>
      </c>
      <c r="BB45365" s="91" t="s">
        <v>39874</v>
      </c>
      <c r="BC45365" s="91" t="s">
        <v>49996</v>
      </c>
      <c r="BD45365" s="91"/>
    </row>
    <row r="45366" spans="53:56" ht="15" x14ac:dyDescent="0.25">
      <c r="BA45366" s="90" t="s">
        <v>50067</v>
      </c>
      <c r="BB45366" s="91" t="s">
        <v>39874</v>
      </c>
      <c r="BC45366" s="90" t="s">
        <v>50037</v>
      </c>
      <c r="BD45366" s="90"/>
    </row>
    <row r="45367" spans="53:56" ht="15" x14ac:dyDescent="0.25">
      <c r="BA45367" s="91" t="s">
        <v>50068</v>
      </c>
      <c r="BB45367" s="91" t="s">
        <v>39874</v>
      </c>
      <c r="BC45367" s="91" t="s">
        <v>50032</v>
      </c>
      <c r="BD45367" s="91"/>
    </row>
    <row r="45368" spans="53:56" ht="15" x14ac:dyDescent="0.25">
      <c r="BA45368" s="90" t="s">
        <v>50069</v>
      </c>
      <c r="BB45368" s="91" t="s">
        <v>39874</v>
      </c>
      <c r="BC45368" s="90" t="s">
        <v>50044</v>
      </c>
      <c r="BD45368" s="90"/>
    </row>
    <row r="45369" spans="53:56" ht="15" x14ac:dyDescent="0.25">
      <c r="BA45369" s="91" t="s">
        <v>50070</v>
      </c>
      <c r="BB45369" s="91" t="s">
        <v>39874</v>
      </c>
      <c r="BC45369" s="91" t="s">
        <v>50042</v>
      </c>
      <c r="BD45369" s="91"/>
    </row>
    <row r="45370" spans="53:56" ht="15" x14ac:dyDescent="0.25">
      <c r="BA45370" s="91" t="s">
        <v>50071</v>
      </c>
      <c r="BB45370" s="91" t="s">
        <v>39874</v>
      </c>
      <c r="BC45370" s="91" t="s">
        <v>50040</v>
      </c>
      <c r="BD45370" s="91"/>
    </row>
    <row r="45371" spans="53:56" ht="15" x14ac:dyDescent="0.25">
      <c r="BA45371" s="90" t="s">
        <v>50072</v>
      </c>
      <c r="BB45371" s="91" t="s">
        <v>39874</v>
      </c>
      <c r="BC45371" s="90" t="s">
        <v>50049</v>
      </c>
      <c r="BD45371" s="90"/>
    </row>
    <row r="45372" spans="53:56" ht="15" x14ac:dyDescent="0.25">
      <c r="BA45372" s="91" t="s">
        <v>50073</v>
      </c>
      <c r="BB45372" s="91" t="s">
        <v>39874</v>
      </c>
      <c r="BC45372" s="91" t="s">
        <v>50042</v>
      </c>
      <c r="BD45372" s="91"/>
    </row>
    <row r="45373" spans="53:56" ht="15" x14ac:dyDescent="0.25">
      <c r="BA45373" s="90" t="s">
        <v>50074</v>
      </c>
      <c r="BB45373" s="91" t="s">
        <v>39874</v>
      </c>
      <c r="BC45373" s="90" t="s">
        <v>50056</v>
      </c>
      <c r="BD45373" s="90"/>
    </row>
    <row r="45374" spans="53:56" ht="15" x14ac:dyDescent="0.25">
      <c r="BA45374" s="90" t="s">
        <v>50075</v>
      </c>
      <c r="BB45374" s="91" t="s">
        <v>39874</v>
      </c>
      <c r="BC45374" s="90" t="s">
        <v>49996</v>
      </c>
      <c r="BD45374" s="90"/>
    </row>
    <row r="45375" spans="53:56" ht="15" x14ac:dyDescent="0.25">
      <c r="BA45375" s="91" t="s">
        <v>50076</v>
      </c>
      <c r="BB45375" s="91" t="s">
        <v>39874</v>
      </c>
      <c r="BC45375" s="91" t="s">
        <v>50056</v>
      </c>
      <c r="BD45375" s="91"/>
    </row>
    <row r="45376" spans="53:56" ht="15" x14ac:dyDescent="0.25">
      <c r="BA45376" s="90" t="s">
        <v>50077</v>
      </c>
      <c r="BB45376" s="91" t="s">
        <v>39874</v>
      </c>
      <c r="BC45376" s="90" t="s">
        <v>50037</v>
      </c>
      <c r="BD45376" s="90"/>
    </row>
    <row r="45377" spans="53:56" ht="15" x14ac:dyDescent="0.25">
      <c r="BA45377" s="91" t="s">
        <v>50078</v>
      </c>
      <c r="BB45377" s="91" t="s">
        <v>39874</v>
      </c>
      <c r="BC45377" s="91" t="s">
        <v>50049</v>
      </c>
      <c r="BD45377" s="91"/>
    </row>
    <row r="45378" spans="53:56" ht="15" x14ac:dyDescent="0.25">
      <c r="BA45378" s="90" t="s">
        <v>50079</v>
      </c>
      <c r="BB45378" s="91" t="s">
        <v>39874</v>
      </c>
      <c r="BC45378" s="90" t="s">
        <v>50030</v>
      </c>
      <c r="BD45378" s="90"/>
    </row>
    <row r="45379" spans="53:56" ht="15" x14ac:dyDescent="0.25">
      <c r="BA45379" s="91" t="s">
        <v>50080</v>
      </c>
      <c r="BB45379" s="91" t="s">
        <v>39874</v>
      </c>
      <c r="BC45379" s="91" t="s">
        <v>49996</v>
      </c>
      <c r="BD45379" s="91"/>
    </row>
    <row r="45380" spans="53:56" ht="15" x14ac:dyDescent="0.25">
      <c r="BA45380" s="91" t="s">
        <v>50081</v>
      </c>
      <c r="BB45380" s="91" t="s">
        <v>39874</v>
      </c>
      <c r="BC45380" s="91" t="s">
        <v>50049</v>
      </c>
      <c r="BD45380" s="91"/>
    </row>
    <row r="45381" spans="53:56" ht="15" x14ac:dyDescent="0.25">
      <c r="BA45381" s="90" t="s">
        <v>50082</v>
      </c>
      <c r="BB45381" s="91" t="s">
        <v>39874</v>
      </c>
      <c r="BC45381" s="90" t="s">
        <v>50046</v>
      </c>
      <c r="BD45381" s="90"/>
    </row>
    <row r="45382" spans="53:56" ht="15" x14ac:dyDescent="0.25">
      <c r="BA45382" s="90" t="s">
        <v>50083</v>
      </c>
      <c r="BB45382" s="91" t="s">
        <v>39874</v>
      </c>
      <c r="BC45382" s="90" t="s">
        <v>50042</v>
      </c>
      <c r="BD45382" s="90"/>
    </row>
    <row r="45383" spans="53:56" ht="15" x14ac:dyDescent="0.25">
      <c r="BA45383" s="90" t="s">
        <v>50084</v>
      </c>
      <c r="BB45383" s="91" t="s">
        <v>39874</v>
      </c>
      <c r="BC45383" s="90" t="s">
        <v>50046</v>
      </c>
      <c r="BD45383" s="90"/>
    </row>
    <row r="45384" spans="53:56" ht="15" x14ac:dyDescent="0.25">
      <c r="BA45384" s="90" t="s">
        <v>50085</v>
      </c>
      <c r="BB45384" s="91" t="s">
        <v>39874</v>
      </c>
      <c r="BC45384" s="90" t="s">
        <v>50032</v>
      </c>
      <c r="BD45384" s="90"/>
    </row>
    <row r="45385" spans="53:56" ht="15" x14ac:dyDescent="0.25">
      <c r="BA45385" s="91" t="s">
        <v>50086</v>
      </c>
      <c r="BB45385" s="91" t="s">
        <v>39874</v>
      </c>
      <c r="BC45385" s="91" t="s">
        <v>50037</v>
      </c>
      <c r="BD45385" s="91"/>
    </row>
    <row r="45386" spans="53:56" ht="15" x14ac:dyDescent="0.25">
      <c r="BA45386" s="90" t="s">
        <v>50087</v>
      </c>
      <c r="BB45386" s="91" t="s">
        <v>39874</v>
      </c>
      <c r="BC45386" s="90" t="s">
        <v>50035</v>
      </c>
      <c r="BD45386" s="90"/>
    </row>
    <row r="45387" spans="53:56" ht="15" x14ac:dyDescent="0.25">
      <c r="BA45387" s="91" t="s">
        <v>50088</v>
      </c>
      <c r="BB45387" s="91" t="s">
        <v>39874</v>
      </c>
      <c r="BC45387" s="91" t="s">
        <v>50037</v>
      </c>
      <c r="BD45387" s="91"/>
    </row>
    <row r="45388" spans="53:56" ht="15" x14ac:dyDescent="0.25">
      <c r="BA45388" s="90" t="s">
        <v>50089</v>
      </c>
      <c r="BB45388" s="91" t="s">
        <v>39874</v>
      </c>
      <c r="BC45388" s="90" t="s">
        <v>50046</v>
      </c>
      <c r="BD45388" s="90"/>
    </row>
    <row r="45389" spans="53:56" ht="15" x14ac:dyDescent="0.25">
      <c r="BA45389" s="91" t="s">
        <v>50090</v>
      </c>
      <c r="BB45389" s="91" t="s">
        <v>39874</v>
      </c>
      <c r="BC45389" s="91" t="s">
        <v>50046</v>
      </c>
      <c r="BD45389" s="91"/>
    </row>
    <row r="45390" spans="53:56" ht="15" x14ac:dyDescent="0.25">
      <c r="BA45390" s="91" t="s">
        <v>50091</v>
      </c>
      <c r="BB45390" s="91" t="s">
        <v>39874</v>
      </c>
      <c r="BC45390" s="91" t="s">
        <v>50040</v>
      </c>
      <c r="BD45390" s="91"/>
    </row>
    <row r="45391" spans="53:56" ht="15" x14ac:dyDescent="0.25">
      <c r="BA45391" s="90" t="s">
        <v>50092</v>
      </c>
      <c r="BB45391" s="91" t="s">
        <v>39874</v>
      </c>
      <c r="BC45391" s="90" t="s">
        <v>50093</v>
      </c>
      <c r="BD45391" s="90"/>
    </row>
    <row r="45392" spans="53:56" ht="15" x14ac:dyDescent="0.25">
      <c r="BA45392" s="91" t="s">
        <v>50094</v>
      </c>
      <c r="BB45392" s="91" t="s">
        <v>39874</v>
      </c>
      <c r="BC45392" s="91" t="s">
        <v>50037</v>
      </c>
      <c r="BD45392" s="91"/>
    </row>
    <row r="45393" spans="53:56" ht="15" x14ac:dyDescent="0.25">
      <c r="BA45393" s="91" t="s">
        <v>50095</v>
      </c>
      <c r="BB45393" s="91" t="s">
        <v>39874</v>
      </c>
      <c r="BC45393" s="91" t="s">
        <v>50035</v>
      </c>
      <c r="BD45393" s="91"/>
    </row>
    <row r="45394" spans="53:56" ht="15" x14ac:dyDescent="0.25">
      <c r="BA45394" s="90" t="s">
        <v>50096</v>
      </c>
      <c r="BB45394" s="91" t="s">
        <v>39874</v>
      </c>
      <c r="BC45394" s="90" t="s">
        <v>50035</v>
      </c>
      <c r="BD45394" s="90"/>
    </row>
    <row r="45395" spans="53:56" ht="15" x14ac:dyDescent="0.25">
      <c r="BA45395" s="90" t="s">
        <v>50097</v>
      </c>
      <c r="BB45395" s="91" t="s">
        <v>39874</v>
      </c>
      <c r="BC45395" s="90" t="s">
        <v>50042</v>
      </c>
      <c r="BD45395" s="90"/>
    </row>
    <row r="45396" spans="53:56" ht="15" x14ac:dyDescent="0.25">
      <c r="BA45396" s="91" t="s">
        <v>50098</v>
      </c>
      <c r="BB45396" s="91" t="s">
        <v>39874</v>
      </c>
      <c r="BC45396" s="91" t="s">
        <v>50037</v>
      </c>
      <c r="BD45396" s="91"/>
    </row>
    <row r="45397" spans="53:56" ht="15" x14ac:dyDescent="0.25">
      <c r="BA45397" s="90" t="s">
        <v>50099</v>
      </c>
      <c r="BB45397" s="91" t="s">
        <v>39874</v>
      </c>
      <c r="BC45397" s="90" t="s">
        <v>50037</v>
      </c>
      <c r="BD45397" s="90"/>
    </row>
    <row r="45398" spans="53:56" ht="15" x14ac:dyDescent="0.25">
      <c r="BA45398" s="91" t="s">
        <v>50100</v>
      </c>
      <c r="BB45398" s="91" t="s">
        <v>39874</v>
      </c>
      <c r="BC45398" s="91" t="s">
        <v>50101</v>
      </c>
      <c r="BD45398" s="91"/>
    </row>
    <row r="45399" spans="53:56" ht="15" x14ac:dyDescent="0.25">
      <c r="BA45399" s="91" t="s">
        <v>50102</v>
      </c>
      <c r="BB45399" s="91" t="s">
        <v>39874</v>
      </c>
      <c r="BC45399" s="91" t="s">
        <v>50035</v>
      </c>
      <c r="BD45399" s="91"/>
    </row>
    <row r="45400" spans="53:56" ht="15" x14ac:dyDescent="0.25">
      <c r="BA45400" s="90" t="s">
        <v>50103</v>
      </c>
      <c r="BB45400" s="91" t="s">
        <v>39874</v>
      </c>
      <c r="BC45400" s="90" t="s">
        <v>50032</v>
      </c>
      <c r="BD45400" s="90"/>
    </row>
    <row r="45401" spans="53:56" ht="15" x14ac:dyDescent="0.25">
      <c r="BA45401" s="91" t="s">
        <v>50104</v>
      </c>
      <c r="BB45401" s="91" t="s">
        <v>39874</v>
      </c>
      <c r="BC45401" s="91" t="s">
        <v>50037</v>
      </c>
      <c r="BD45401" s="91"/>
    </row>
    <row r="45402" spans="53:56" ht="15" x14ac:dyDescent="0.25">
      <c r="BA45402" s="91" t="s">
        <v>50105</v>
      </c>
      <c r="BB45402" s="91" t="s">
        <v>39874</v>
      </c>
      <c r="BC45402" s="91" t="s">
        <v>50049</v>
      </c>
      <c r="BD45402" s="91"/>
    </row>
    <row r="45403" spans="53:56" ht="15" x14ac:dyDescent="0.25">
      <c r="BA45403" s="90" t="s">
        <v>50106</v>
      </c>
      <c r="BB45403" s="91" t="s">
        <v>39874</v>
      </c>
      <c r="BC45403" s="90" t="s">
        <v>50044</v>
      </c>
      <c r="BD45403" s="90"/>
    </row>
    <row r="45404" spans="53:56" ht="15" x14ac:dyDescent="0.25">
      <c r="BA45404" s="90" t="s">
        <v>50107</v>
      </c>
      <c r="BB45404" s="91" t="s">
        <v>39874</v>
      </c>
      <c r="BC45404" s="90" t="s">
        <v>50101</v>
      </c>
      <c r="BD45404" s="90"/>
    </row>
    <row r="45405" spans="53:56" ht="15" x14ac:dyDescent="0.25">
      <c r="BA45405" s="91" t="s">
        <v>50108</v>
      </c>
      <c r="BB45405" s="91" t="s">
        <v>39874</v>
      </c>
      <c r="BC45405" s="91" t="s">
        <v>50037</v>
      </c>
      <c r="BD45405" s="91"/>
    </row>
    <row r="45406" spans="53:56" ht="15" x14ac:dyDescent="0.25">
      <c r="BA45406" s="90" t="s">
        <v>50109</v>
      </c>
      <c r="BB45406" s="91" t="s">
        <v>39874</v>
      </c>
      <c r="BC45406" s="90" t="s">
        <v>50046</v>
      </c>
      <c r="BD45406" s="90"/>
    </row>
    <row r="45407" spans="53:56" ht="15" x14ac:dyDescent="0.25">
      <c r="BA45407" s="90" t="s">
        <v>50110</v>
      </c>
      <c r="BB45407" s="91" t="s">
        <v>39874</v>
      </c>
      <c r="BC45407" s="90" t="s">
        <v>50042</v>
      </c>
      <c r="BD45407" s="90"/>
    </row>
    <row r="45408" spans="53:56" ht="15" x14ac:dyDescent="0.25">
      <c r="BA45408" s="91" t="s">
        <v>50111</v>
      </c>
      <c r="BB45408" s="91" t="s">
        <v>39874</v>
      </c>
      <c r="BC45408" s="91" t="s">
        <v>50093</v>
      </c>
      <c r="BD45408" s="91"/>
    </row>
    <row r="45409" spans="53:56" ht="15" x14ac:dyDescent="0.25">
      <c r="BA45409" s="90" t="s">
        <v>50112</v>
      </c>
      <c r="BB45409" s="91" t="s">
        <v>39874</v>
      </c>
      <c r="BC45409" s="90" t="s">
        <v>50037</v>
      </c>
      <c r="BD45409" s="90"/>
    </row>
    <row r="45410" spans="53:56" ht="15" x14ac:dyDescent="0.25">
      <c r="BA45410" s="91" t="s">
        <v>50113</v>
      </c>
      <c r="BB45410" s="91" t="s">
        <v>39874</v>
      </c>
      <c r="BC45410" s="91" t="s">
        <v>50046</v>
      </c>
      <c r="BD45410" s="91"/>
    </row>
    <row r="45411" spans="53:56" ht="15" x14ac:dyDescent="0.25">
      <c r="BA45411" s="90" t="s">
        <v>50114</v>
      </c>
      <c r="BB45411" s="91" t="s">
        <v>39874</v>
      </c>
      <c r="BC45411" s="90" t="s">
        <v>50044</v>
      </c>
      <c r="BD45411" s="90"/>
    </row>
    <row r="45412" spans="53:56" ht="15" x14ac:dyDescent="0.25">
      <c r="BA45412" s="91" t="s">
        <v>50115</v>
      </c>
      <c r="BB45412" s="91" t="s">
        <v>39874</v>
      </c>
      <c r="BC45412" s="91" t="s">
        <v>50037</v>
      </c>
      <c r="BD45412" s="91"/>
    </row>
    <row r="45413" spans="53:56" ht="15" x14ac:dyDescent="0.25">
      <c r="BA45413" s="91" t="s">
        <v>50116</v>
      </c>
      <c r="BB45413" s="91" t="s">
        <v>39874</v>
      </c>
      <c r="BC45413" s="91" t="s">
        <v>50030</v>
      </c>
      <c r="BD45413" s="91"/>
    </row>
    <row r="45414" spans="53:56" ht="15" x14ac:dyDescent="0.25">
      <c r="BA45414" s="90" t="s">
        <v>50117</v>
      </c>
      <c r="BB45414" s="91" t="s">
        <v>39874</v>
      </c>
      <c r="BC45414" s="90" t="s">
        <v>50046</v>
      </c>
      <c r="BD45414" s="90"/>
    </row>
    <row r="45415" spans="53:56" ht="15" x14ac:dyDescent="0.25">
      <c r="BA45415" s="91" t="s">
        <v>50118</v>
      </c>
      <c r="BB45415" s="91" t="s">
        <v>39874</v>
      </c>
      <c r="BC45415" s="91" t="s">
        <v>50032</v>
      </c>
      <c r="BD45415" s="91"/>
    </row>
    <row r="45416" spans="53:56" ht="15" x14ac:dyDescent="0.25">
      <c r="BA45416" s="90" t="s">
        <v>50119</v>
      </c>
      <c r="BB45416" s="91" t="s">
        <v>39874</v>
      </c>
      <c r="BC45416" s="90" t="s">
        <v>50037</v>
      </c>
      <c r="BD45416" s="90"/>
    </row>
    <row r="45417" spans="53:56" ht="15" x14ac:dyDescent="0.25">
      <c r="BA45417" s="90" t="s">
        <v>50120</v>
      </c>
      <c r="BB45417" s="91" t="s">
        <v>39874</v>
      </c>
      <c r="BC45417" s="90" t="s">
        <v>50037</v>
      </c>
      <c r="BD45417" s="90"/>
    </row>
    <row r="45418" spans="53:56" ht="15" x14ac:dyDescent="0.25">
      <c r="BA45418" s="91" t="s">
        <v>50121</v>
      </c>
      <c r="BB45418" s="91" t="s">
        <v>39874</v>
      </c>
      <c r="BC45418" s="91" t="s">
        <v>50035</v>
      </c>
      <c r="BD45418" s="91"/>
    </row>
    <row r="45419" spans="53:56" ht="15" x14ac:dyDescent="0.25">
      <c r="BA45419" s="90" t="s">
        <v>50122</v>
      </c>
      <c r="BB45419" s="91" t="s">
        <v>39874</v>
      </c>
      <c r="BC45419" s="90" t="s">
        <v>50035</v>
      </c>
      <c r="BD45419" s="90"/>
    </row>
    <row r="45420" spans="53:56" ht="15" x14ac:dyDescent="0.25">
      <c r="BA45420" s="91" t="s">
        <v>50123</v>
      </c>
      <c r="BB45420" s="91" t="s">
        <v>39874</v>
      </c>
      <c r="BC45420" s="91" t="s">
        <v>50101</v>
      </c>
      <c r="BD45420" s="91"/>
    </row>
    <row r="45421" spans="53:56" ht="15" x14ac:dyDescent="0.25">
      <c r="BA45421" s="91" t="s">
        <v>50124</v>
      </c>
      <c r="BB45421" s="91" t="s">
        <v>39874</v>
      </c>
      <c r="BC45421" s="91" t="s">
        <v>50032</v>
      </c>
      <c r="BD45421" s="91"/>
    </row>
    <row r="45422" spans="53:56" ht="15" x14ac:dyDescent="0.25">
      <c r="BA45422" s="90" t="s">
        <v>50125</v>
      </c>
      <c r="BB45422" s="91" t="s">
        <v>39874</v>
      </c>
      <c r="BC45422" s="90" t="s">
        <v>50032</v>
      </c>
      <c r="BD45422" s="90"/>
    </row>
    <row r="45423" spans="53:56" ht="15" x14ac:dyDescent="0.25">
      <c r="BA45423" s="91" t="s">
        <v>50126</v>
      </c>
      <c r="BB45423" s="91" t="s">
        <v>39874</v>
      </c>
      <c r="BC45423" s="91" t="s">
        <v>50032</v>
      </c>
      <c r="BD45423" s="91"/>
    </row>
    <row r="45424" spans="53:56" ht="15" x14ac:dyDescent="0.25">
      <c r="BA45424" s="90" t="s">
        <v>50127</v>
      </c>
      <c r="BB45424" s="91" t="s">
        <v>39874</v>
      </c>
      <c r="BC45424" s="90" t="s">
        <v>50042</v>
      </c>
      <c r="BD45424" s="90"/>
    </row>
    <row r="45425" spans="53:56" ht="15" x14ac:dyDescent="0.25">
      <c r="BA45425" s="91" t="s">
        <v>50128</v>
      </c>
      <c r="BB45425" s="91" t="s">
        <v>39874</v>
      </c>
      <c r="BC45425" s="91" t="s">
        <v>50037</v>
      </c>
      <c r="BD45425" s="91"/>
    </row>
    <row r="45426" spans="53:56" ht="15" x14ac:dyDescent="0.25">
      <c r="BA45426" s="91" t="s">
        <v>50129</v>
      </c>
      <c r="BB45426" s="91" t="s">
        <v>39874</v>
      </c>
      <c r="BC45426" s="91" t="s">
        <v>50130</v>
      </c>
      <c r="BD45426" s="91"/>
    </row>
    <row r="45427" spans="53:56" ht="15" x14ac:dyDescent="0.25">
      <c r="BA45427" s="90" t="s">
        <v>50129</v>
      </c>
      <c r="BB45427" s="91" t="s">
        <v>39874</v>
      </c>
      <c r="BC45427" s="90" t="s">
        <v>50101</v>
      </c>
      <c r="BD45427" s="90"/>
    </row>
    <row r="45428" spans="53:56" ht="15" x14ac:dyDescent="0.25">
      <c r="BA45428" s="90" t="s">
        <v>50131</v>
      </c>
      <c r="BB45428" s="91" t="s">
        <v>39874</v>
      </c>
      <c r="BC45428" s="90" t="s">
        <v>50032</v>
      </c>
      <c r="BD45428" s="90"/>
    </row>
    <row r="45429" spans="53:56" ht="15" x14ac:dyDescent="0.25">
      <c r="BA45429" s="91" t="s">
        <v>50132</v>
      </c>
      <c r="BB45429" s="91" t="s">
        <v>39874</v>
      </c>
      <c r="BC45429" s="91" t="s">
        <v>50101</v>
      </c>
      <c r="BD45429" s="91"/>
    </row>
    <row r="45430" spans="53:56" ht="15" x14ac:dyDescent="0.25">
      <c r="BA45430" s="90" t="s">
        <v>50133</v>
      </c>
      <c r="BB45430" s="91" t="s">
        <v>39874</v>
      </c>
      <c r="BC45430" s="90" t="s">
        <v>50037</v>
      </c>
      <c r="BD45430" s="90"/>
    </row>
    <row r="45431" spans="53:56" ht="15" x14ac:dyDescent="0.25">
      <c r="BA45431" s="90" t="s">
        <v>50134</v>
      </c>
      <c r="BB45431" s="91" t="s">
        <v>39874</v>
      </c>
      <c r="BC45431" s="90" t="s">
        <v>50037</v>
      </c>
      <c r="BD45431" s="90"/>
    </row>
    <row r="45432" spans="53:56" ht="15" x14ac:dyDescent="0.25">
      <c r="BA45432" s="91" t="s">
        <v>50135</v>
      </c>
      <c r="BB45432" s="91" t="s">
        <v>39874</v>
      </c>
      <c r="BC45432" s="91" t="s">
        <v>50042</v>
      </c>
      <c r="BD45432" s="91"/>
    </row>
    <row r="45433" spans="53:56" ht="15" x14ac:dyDescent="0.25">
      <c r="BA45433" s="90" t="s">
        <v>50136</v>
      </c>
      <c r="BB45433" s="91" t="s">
        <v>39874</v>
      </c>
      <c r="BC45433" s="90" t="s">
        <v>50042</v>
      </c>
      <c r="BD45433" s="90"/>
    </row>
    <row r="45434" spans="53:56" ht="15" x14ac:dyDescent="0.25">
      <c r="BA45434" s="91" t="s">
        <v>50137</v>
      </c>
      <c r="BB45434" s="91" t="s">
        <v>39874</v>
      </c>
      <c r="BC45434" s="91" t="s">
        <v>50138</v>
      </c>
      <c r="BD45434" s="91"/>
    </row>
    <row r="45435" spans="53:56" ht="15" x14ac:dyDescent="0.25">
      <c r="BA45435" s="91" t="s">
        <v>50139</v>
      </c>
      <c r="BB45435" s="91" t="s">
        <v>39874</v>
      </c>
      <c r="BC45435" s="91" t="s">
        <v>50030</v>
      </c>
      <c r="BD45435" s="91"/>
    </row>
    <row r="45436" spans="53:56" ht="15" x14ac:dyDescent="0.25">
      <c r="BA45436" s="91" t="s">
        <v>50140</v>
      </c>
      <c r="BB45436" s="91" t="s">
        <v>39874</v>
      </c>
      <c r="BC45436" s="91" t="s">
        <v>50040</v>
      </c>
      <c r="BD45436" s="91"/>
    </row>
    <row r="45437" spans="53:56" ht="15" x14ac:dyDescent="0.25">
      <c r="BA45437" s="90" t="s">
        <v>50141</v>
      </c>
      <c r="BB45437" s="91" t="s">
        <v>39874</v>
      </c>
      <c r="BC45437" s="90" t="s">
        <v>50042</v>
      </c>
      <c r="BD45437" s="90"/>
    </row>
    <row r="45438" spans="53:56" ht="15" x14ac:dyDescent="0.25">
      <c r="BA45438" s="91" t="s">
        <v>50142</v>
      </c>
      <c r="BB45438" s="91" t="s">
        <v>39874</v>
      </c>
      <c r="BC45438" s="91" t="s">
        <v>50046</v>
      </c>
      <c r="BD45438" s="91"/>
    </row>
    <row r="45439" spans="53:56" ht="15" x14ac:dyDescent="0.25">
      <c r="BA45439" s="90" t="s">
        <v>50143</v>
      </c>
      <c r="BB45439" s="91" t="s">
        <v>39874</v>
      </c>
      <c r="BC45439" s="90" t="s">
        <v>50046</v>
      </c>
      <c r="BD45439" s="90"/>
    </row>
    <row r="45440" spans="53:56" ht="15" x14ac:dyDescent="0.25">
      <c r="BA45440" s="90" t="s">
        <v>50144</v>
      </c>
      <c r="BB45440" s="91" t="s">
        <v>39874</v>
      </c>
      <c r="BC45440" s="90" t="s">
        <v>50049</v>
      </c>
      <c r="BD45440" s="90"/>
    </row>
    <row r="45441" spans="53:56" ht="15" x14ac:dyDescent="0.25">
      <c r="BA45441" s="91" t="s">
        <v>50145</v>
      </c>
      <c r="BB45441" s="91" t="s">
        <v>39874</v>
      </c>
      <c r="BC45441" s="91" t="s">
        <v>50042</v>
      </c>
      <c r="BD45441" s="91"/>
    </row>
    <row r="45442" spans="53:56" ht="15" x14ac:dyDescent="0.25">
      <c r="BA45442" s="90" t="s">
        <v>50146</v>
      </c>
      <c r="BB45442" s="91" t="s">
        <v>39874</v>
      </c>
      <c r="BC45442" s="90" t="s">
        <v>50101</v>
      </c>
      <c r="BD45442" s="90"/>
    </row>
    <row r="45443" spans="53:56" ht="15" x14ac:dyDescent="0.25">
      <c r="BA45443" s="90" t="s">
        <v>50147</v>
      </c>
      <c r="BB45443" s="91" t="s">
        <v>39874</v>
      </c>
      <c r="BC45443" s="90" t="s">
        <v>50037</v>
      </c>
      <c r="BD45443" s="90"/>
    </row>
    <row r="45444" spans="53:56" ht="15" x14ac:dyDescent="0.25">
      <c r="BA45444" s="91" t="s">
        <v>50148</v>
      </c>
      <c r="BB45444" s="91" t="s">
        <v>39874</v>
      </c>
      <c r="BC45444" s="91" t="s">
        <v>50046</v>
      </c>
      <c r="BD45444" s="91"/>
    </row>
    <row r="45445" spans="53:56" ht="15" x14ac:dyDescent="0.25">
      <c r="BA45445" s="91" t="s">
        <v>50149</v>
      </c>
      <c r="BB45445" s="91" t="s">
        <v>39874</v>
      </c>
      <c r="BC45445" s="91" t="s">
        <v>50093</v>
      </c>
      <c r="BD45445" s="91"/>
    </row>
    <row r="45446" spans="53:56" ht="15" x14ac:dyDescent="0.25">
      <c r="BA45446" s="90" t="s">
        <v>50150</v>
      </c>
      <c r="BB45446" s="91" t="s">
        <v>39874</v>
      </c>
      <c r="BC45446" s="90" t="s">
        <v>50138</v>
      </c>
      <c r="BD45446" s="90"/>
    </row>
    <row r="45447" spans="53:56" ht="15" x14ac:dyDescent="0.25">
      <c r="BA45447" s="91" t="s">
        <v>50151</v>
      </c>
      <c r="BB45447" s="91" t="s">
        <v>39874</v>
      </c>
      <c r="BC45447" s="91" t="s">
        <v>50046</v>
      </c>
      <c r="BD45447" s="91"/>
    </row>
    <row r="45448" spans="53:56" ht="15" x14ac:dyDescent="0.25">
      <c r="BA45448" s="90" t="s">
        <v>50152</v>
      </c>
      <c r="BB45448" s="91" t="s">
        <v>39874</v>
      </c>
      <c r="BC45448" s="90" t="s">
        <v>50101</v>
      </c>
      <c r="BD45448" s="90"/>
    </row>
    <row r="45449" spans="53:56" ht="15" x14ac:dyDescent="0.25">
      <c r="BA45449" s="91" t="s">
        <v>50153</v>
      </c>
      <c r="BB45449" s="91" t="s">
        <v>39874</v>
      </c>
      <c r="BC45449" s="91" t="s">
        <v>50049</v>
      </c>
      <c r="BD45449" s="91"/>
    </row>
    <row r="45450" spans="53:56" ht="15" x14ac:dyDescent="0.25">
      <c r="BA45450" s="90" t="s">
        <v>50154</v>
      </c>
      <c r="BB45450" s="91" t="s">
        <v>39874</v>
      </c>
      <c r="BC45450" s="90" t="s">
        <v>50101</v>
      </c>
      <c r="BD45450" s="90"/>
    </row>
    <row r="45451" spans="53:56" ht="15" x14ac:dyDescent="0.25">
      <c r="BA45451" s="91" t="s">
        <v>50155</v>
      </c>
      <c r="BB45451" s="91" t="s">
        <v>39874</v>
      </c>
      <c r="BC45451" s="91" t="s">
        <v>50056</v>
      </c>
      <c r="BD45451" s="91"/>
    </row>
    <row r="45452" spans="53:56" ht="15" x14ac:dyDescent="0.25">
      <c r="BA45452" s="90" t="s">
        <v>50156</v>
      </c>
      <c r="BB45452" s="91" t="s">
        <v>39874</v>
      </c>
      <c r="BC45452" s="90" t="s">
        <v>50044</v>
      </c>
      <c r="BD45452" s="90"/>
    </row>
    <row r="45453" spans="53:56" ht="15" x14ac:dyDescent="0.25">
      <c r="BA45453" s="91" t="s">
        <v>50157</v>
      </c>
      <c r="BB45453" s="91" t="s">
        <v>39874</v>
      </c>
      <c r="BC45453" s="91" t="s">
        <v>50037</v>
      </c>
      <c r="BD45453" s="91"/>
    </row>
    <row r="45454" spans="53:56" ht="15" x14ac:dyDescent="0.25">
      <c r="BA45454" s="90" t="s">
        <v>50158</v>
      </c>
      <c r="BB45454" s="91" t="s">
        <v>39874</v>
      </c>
      <c r="BC45454" s="90" t="s">
        <v>50037</v>
      </c>
      <c r="BD45454" s="90"/>
    </row>
    <row r="45455" spans="53:56" ht="15" x14ac:dyDescent="0.25">
      <c r="BA45455" s="91" t="s">
        <v>50159</v>
      </c>
      <c r="BB45455" s="91" t="s">
        <v>39874</v>
      </c>
      <c r="BC45455" s="91" t="s">
        <v>50037</v>
      </c>
      <c r="BD45455" s="91"/>
    </row>
    <row r="45456" spans="53:56" ht="15" x14ac:dyDescent="0.25">
      <c r="BA45456" s="90" t="s">
        <v>50160</v>
      </c>
      <c r="BB45456" s="91" t="s">
        <v>39874</v>
      </c>
      <c r="BC45456" s="90" t="s">
        <v>50046</v>
      </c>
      <c r="BD45456" s="90"/>
    </row>
    <row r="45457" spans="53:56" ht="15" x14ac:dyDescent="0.25">
      <c r="BA45457" s="91" t="s">
        <v>50161</v>
      </c>
      <c r="BB45457" s="91" t="s">
        <v>39874</v>
      </c>
      <c r="BC45457" s="91" t="s">
        <v>50101</v>
      </c>
      <c r="BD45457" s="91"/>
    </row>
    <row r="45458" spans="53:56" ht="15" x14ac:dyDescent="0.25">
      <c r="BA45458" s="90" t="s">
        <v>50162</v>
      </c>
      <c r="BB45458" s="91" t="s">
        <v>39874</v>
      </c>
      <c r="BC45458" s="90" t="s">
        <v>50138</v>
      </c>
      <c r="BD45458" s="90"/>
    </row>
    <row r="45459" spans="53:56" ht="15" x14ac:dyDescent="0.25">
      <c r="BA45459" s="91" t="s">
        <v>50163</v>
      </c>
      <c r="BB45459" s="91" t="s">
        <v>39874</v>
      </c>
      <c r="BC45459" s="91" t="s">
        <v>50030</v>
      </c>
      <c r="BD45459" s="91"/>
    </row>
    <row r="45460" spans="53:56" ht="15" x14ac:dyDescent="0.25">
      <c r="BA45460" s="90" t="s">
        <v>50164</v>
      </c>
      <c r="BB45460" s="91" t="s">
        <v>39874</v>
      </c>
      <c r="BC45460" s="90" t="s">
        <v>50056</v>
      </c>
      <c r="BD45460" s="90"/>
    </row>
    <row r="45461" spans="53:56" ht="15" x14ac:dyDescent="0.25">
      <c r="BA45461" s="91" t="s">
        <v>50165</v>
      </c>
      <c r="BB45461" s="91" t="s">
        <v>39874</v>
      </c>
      <c r="BC45461" s="91" t="s">
        <v>50101</v>
      </c>
      <c r="BD45461" s="91"/>
    </row>
    <row r="45462" spans="53:56" ht="15" x14ac:dyDescent="0.25">
      <c r="BA45462" s="90" t="s">
        <v>50166</v>
      </c>
      <c r="BB45462" s="91" t="s">
        <v>39874</v>
      </c>
      <c r="BC45462" s="90" t="s">
        <v>50101</v>
      </c>
      <c r="BD45462" s="90"/>
    </row>
    <row r="45463" spans="53:56" ht="15" x14ac:dyDescent="0.25">
      <c r="BA45463" s="91" t="s">
        <v>50167</v>
      </c>
      <c r="BB45463" s="91" t="s">
        <v>39874</v>
      </c>
      <c r="BC45463" s="91" t="s">
        <v>50168</v>
      </c>
      <c r="BD45463" s="91"/>
    </row>
    <row r="45464" spans="53:56" ht="15" x14ac:dyDescent="0.25">
      <c r="BA45464" s="90" t="s">
        <v>50169</v>
      </c>
      <c r="BB45464" s="91" t="s">
        <v>39874</v>
      </c>
      <c r="BC45464" s="90" t="s">
        <v>50037</v>
      </c>
      <c r="BD45464" s="90"/>
    </row>
    <row r="45465" spans="53:56" ht="15" x14ac:dyDescent="0.25">
      <c r="BA45465" s="91" t="s">
        <v>50170</v>
      </c>
      <c r="BB45465" s="91" t="s">
        <v>39874</v>
      </c>
      <c r="BC45465" s="91" t="s">
        <v>50049</v>
      </c>
      <c r="BD45465" s="91"/>
    </row>
    <row r="45466" spans="53:56" ht="15" x14ac:dyDescent="0.25">
      <c r="BA45466" s="90" t="s">
        <v>50171</v>
      </c>
      <c r="BB45466" s="91" t="s">
        <v>39874</v>
      </c>
      <c r="BC45466" s="90" t="s">
        <v>50030</v>
      </c>
      <c r="BD45466" s="90"/>
    </row>
    <row r="45467" spans="53:56" ht="15" x14ac:dyDescent="0.25">
      <c r="BA45467" s="91" t="s">
        <v>50172</v>
      </c>
      <c r="BB45467" s="91" t="s">
        <v>39874</v>
      </c>
      <c r="BC45467" s="91" t="s">
        <v>50056</v>
      </c>
      <c r="BD45467" s="91"/>
    </row>
    <row r="45468" spans="53:56" ht="15" x14ac:dyDescent="0.25">
      <c r="BA45468" s="91" t="s">
        <v>50173</v>
      </c>
      <c r="BB45468" s="91" t="s">
        <v>39874</v>
      </c>
      <c r="BC45468" s="91" t="s">
        <v>50101</v>
      </c>
      <c r="BD45468" s="91"/>
    </row>
    <row r="45469" spans="53:56" ht="15" x14ac:dyDescent="0.25">
      <c r="BA45469" s="90" t="s">
        <v>50174</v>
      </c>
      <c r="BB45469" s="91" t="s">
        <v>39874</v>
      </c>
      <c r="BC45469" s="90" t="s">
        <v>49996</v>
      </c>
      <c r="BD45469" s="90"/>
    </row>
    <row r="45470" spans="53:56" ht="15" x14ac:dyDescent="0.25">
      <c r="BA45470" s="91" t="s">
        <v>50175</v>
      </c>
      <c r="BB45470" s="91" t="s">
        <v>39874</v>
      </c>
      <c r="BC45470" s="91" t="s">
        <v>50035</v>
      </c>
      <c r="BD45470" s="91"/>
    </row>
    <row r="45471" spans="53:56" ht="15" x14ac:dyDescent="0.25">
      <c r="BA45471" s="90" t="s">
        <v>50176</v>
      </c>
      <c r="BB45471" s="91" t="s">
        <v>39874</v>
      </c>
      <c r="BC45471" s="90" t="s">
        <v>50177</v>
      </c>
      <c r="BD45471" s="90"/>
    </row>
    <row r="45472" spans="53:56" ht="15" x14ac:dyDescent="0.25">
      <c r="BA45472" s="90" t="s">
        <v>50178</v>
      </c>
      <c r="BB45472" s="91" t="s">
        <v>39874</v>
      </c>
      <c r="BC45472" s="90" t="s">
        <v>50177</v>
      </c>
      <c r="BD45472" s="90"/>
    </row>
    <row r="45473" spans="53:56" ht="15" x14ac:dyDescent="0.25">
      <c r="BA45473" s="90" t="s">
        <v>50179</v>
      </c>
      <c r="BB45473" s="91" t="s">
        <v>39874</v>
      </c>
      <c r="BC45473" s="90" t="s">
        <v>50177</v>
      </c>
      <c r="BD45473" s="90"/>
    </row>
    <row r="45474" spans="53:56" ht="15" x14ac:dyDescent="0.25">
      <c r="BA45474" s="91" t="s">
        <v>50180</v>
      </c>
      <c r="BB45474" s="91" t="s">
        <v>39874</v>
      </c>
      <c r="BC45474" s="91" t="s">
        <v>50181</v>
      </c>
      <c r="BD45474" s="91"/>
    </row>
    <row r="45475" spans="53:56" ht="15" x14ac:dyDescent="0.25">
      <c r="BA45475" s="90" t="s">
        <v>50180</v>
      </c>
      <c r="BB45475" s="91" t="s">
        <v>39874</v>
      </c>
      <c r="BC45475" s="90" t="s">
        <v>50049</v>
      </c>
      <c r="BD45475" s="90"/>
    </row>
    <row r="45476" spans="53:56" ht="15" x14ac:dyDescent="0.25">
      <c r="BA45476" s="91" t="s">
        <v>50182</v>
      </c>
      <c r="BB45476" s="91" t="s">
        <v>39874</v>
      </c>
      <c r="BC45476" s="91" t="s">
        <v>50177</v>
      </c>
      <c r="BD45476" s="91"/>
    </row>
    <row r="45477" spans="53:56" ht="15" x14ac:dyDescent="0.25">
      <c r="BA45477" s="90" t="s">
        <v>50183</v>
      </c>
      <c r="BB45477" s="91" t="s">
        <v>39874</v>
      </c>
      <c r="BC45477" s="90" t="s">
        <v>50177</v>
      </c>
      <c r="BD45477" s="90"/>
    </row>
    <row r="45478" spans="53:56" ht="15" x14ac:dyDescent="0.25">
      <c r="BA45478" s="91" t="s">
        <v>50184</v>
      </c>
      <c r="BB45478" s="91" t="s">
        <v>39874</v>
      </c>
      <c r="BC45478" s="91" t="s">
        <v>50177</v>
      </c>
      <c r="BD45478" s="91"/>
    </row>
    <row r="45479" spans="53:56" ht="15" x14ac:dyDescent="0.25">
      <c r="BA45479" s="91" t="s">
        <v>50185</v>
      </c>
      <c r="BB45479" s="91" t="s">
        <v>39874</v>
      </c>
      <c r="BC45479" s="91" t="s">
        <v>50177</v>
      </c>
      <c r="BD45479" s="91"/>
    </row>
    <row r="45480" spans="53:56" ht="15" x14ac:dyDescent="0.25">
      <c r="BA45480" s="91" t="s">
        <v>50186</v>
      </c>
      <c r="BB45480" s="91" t="s">
        <v>39874</v>
      </c>
      <c r="BC45480" s="91" t="s">
        <v>50177</v>
      </c>
      <c r="BD45480" s="91"/>
    </row>
    <row r="45481" spans="53:56" ht="15" x14ac:dyDescent="0.25">
      <c r="BA45481" s="90" t="s">
        <v>50187</v>
      </c>
      <c r="BB45481" s="91" t="s">
        <v>39874</v>
      </c>
      <c r="BC45481" s="90" t="s">
        <v>50177</v>
      </c>
      <c r="BD45481" s="90"/>
    </row>
    <row r="45482" spans="53:56" ht="15" x14ac:dyDescent="0.25">
      <c r="BA45482" s="91" t="s">
        <v>50188</v>
      </c>
      <c r="BB45482" s="91" t="s">
        <v>39874</v>
      </c>
      <c r="BC45482" s="91" t="s">
        <v>50177</v>
      </c>
      <c r="BD45482" s="91"/>
    </row>
    <row r="45483" spans="53:56" ht="15" x14ac:dyDescent="0.25">
      <c r="BA45483" s="90" t="s">
        <v>50189</v>
      </c>
      <c r="BB45483" s="91" t="s">
        <v>39874</v>
      </c>
      <c r="BC45483" s="90" t="s">
        <v>50177</v>
      </c>
      <c r="BD45483" s="90"/>
    </row>
    <row r="45484" spans="53:56" ht="15" x14ac:dyDescent="0.25">
      <c r="BA45484" s="90" t="s">
        <v>50190</v>
      </c>
      <c r="BB45484" s="91" t="s">
        <v>39874</v>
      </c>
      <c r="BC45484" s="90" t="s">
        <v>50177</v>
      </c>
      <c r="BD45484" s="90"/>
    </row>
    <row r="45485" spans="53:56" ht="15" x14ac:dyDescent="0.25">
      <c r="BA45485" s="91" t="s">
        <v>50191</v>
      </c>
      <c r="BB45485" s="91" t="s">
        <v>39874</v>
      </c>
      <c r="BC45485" s="91" t="s">
        <v>50177</v>
      </c>
      <c r="BD45485" s="91"/>
    </row>
    <row r="45486" spans="53:56" ht="15" x14ac:dyDescent="0.25">
      <c r="BA45486" s="90" t="s">
        <v>50192</v>
      </c>
      <c r="BB45486" s="91" t="s">
        <v>39874</v>
      </c>
      <c r="BC45486" s="90" t="s">
        <v>50049</v>
      </c>
      <c r="BD45486" s="90"/>
    </row>
    <row r="45487" spans="53:56" ht="15" x14ac:dyDescent="0.25">
      <c r="BA45487" s="90" t="s">
        <v>50193</v>
      </c>
      <c r="BB45487" s="91" t="s">
        <v>39874</v>
      </c>
      <c r="BC45487" s="90" t="s">
        <v>50194</v>
      </c>
      <c r="BD45487" s="90"/>
    </row>
    <row r="45488" spans="53:56" ht="15" x14ac:dyDescent="0.25">
      <c r="BA45488" s="91" t="s">
        <v>50195</v>
      </c>
      <c r="BB45488" s="91" t="s">
        <v>39874</v>
      </c>
      <c r="BC45488" s="91" t="s">
        <v>50049</v>
      </c>
      <c r="BD45488" s="91"/>
    </row>
    <row r="45489" spans="53:56" ht="15" x14ac:dyDescent="0.25">
      <c r="BA45489" s="90" t="s">
        <v>50196</v>
      </c>
      <c r="BB45489" s="91" t="s">
        <v>39874</v>
      </c>
      <c r="BC45489" s="90" t="s">
        <v>50194</v>
      </c>
      <c r="BD45489" s="90"/>
    </row>
    <row r="45490" spans="53:56" ht="15" x14ac:dyDescent="0.25">
      <c r="BA45490" s="91" t="s">
        <v>50197</v>
      </c>
      <c r="BB45490" s="91" t="s">
        <v>39874</v>
      </c>
      <c r="BC45490" s="91" t="s">
        <v>50049</v>
      </c>
      <c r="BD45490" s="91"/>
    </row>
    <row r="45491" spans="53:56" ht="15" x14ac:dyDescent="0.25">
      <c r="BA45491" s="91" t="s">
        <v>50198</v>
      </c>
      <c r="BB45491" s="91" t="s">
        <v>39874</v>
      </c>
      <c r="BC45491" s="91" t="s">
        <v>50177</v>
      </c>
      <c r="BD45491" s="91"/>
    </row>
    <row r="45492" spans="53:56" ht="15" x14ac:dyDescent="0.25">
      <c r="BA45492" s="91" t="s">
        <v>50199</v>
      </c>
      <c r="BB45492" s="91" t="s">
        <v>39874</v>
      </c>
      <c r="BC45492" s="91" t="s">
        <v>50049</v>
      </c>
      <c r="BD45492" s="91"/>
    </row>
    <row r="45493" spans="53:56" ht="15" x14ac:dyDescent="0.25">
      <c r="BA45493" s="90" t="s">
        <v>50200</v>
      </c>
      <c r="BB45493" s="91" t="s">
        <v>39874</v>
      </c>
      <c r="BC45493" s="90" t="s">
        <v>50201</v>
      </c>
      <c r="BD45493" s="90"/>
    </row>
    <row r="45494" spans="53:56" ht="15" x14ac:dyDescent="0.25">
      <c r="BA45494" s="91" t="s">
        <v>50202</v>
      </c>
      <c r="BB45494" s="91" t="s">
        <v>39874</v>
      </c>
      <c r="BC45494" s="91" t="s">
        <v>50181</v>
      </c>
      <c r="BD45494" s="91"/>
    </row>
    <row r="45495" spans="53:56" ht="15" x14ac:dyDescent="0.25">
      <c r="BA45495" s="90" t="s">
        <v>50203</v>
      </c>
      <c r="BB45495" s="91" t="s">
        <v>39874</v>
      </c>
      <c r="BC45495" s="90" t="s">
        <v>50049</v>
      </c>
      <c r="BD45495" s="90"/>
    </row>
    <row r="45496" spans="53:56" ht="15" x14ac:dyDescent="0.25">
      <c r="BA45496" s="91" t="s">
        <v>50204</v>
      </c>
      <c r="BB45496" s="91" t="s">
        <v>39874</v>
      </c>
      <c r="BC45496" s="91" t="s">
        <v>50205</v>
      </c>
      <c r="BD45496" s="91"/>
    </row>
    <row r="45497" spans="53:56" ht="15" x14ac:dyDescent="0.25">
      <c r="BA45497" s="91" t="s">
        <v>50206</v>
      </c>
      <c r="BB45497" s="91" t="s">
        <v>39874</v>
      </c>
      <c r="BC45497" s="91" t="s">
        <v>50207</v>
      </c>
      <c r="BD45497" s="91"/>
    </row>
    <row r="45498" spans="53:56" ht="15" x14ac:dyDescent="0.25">
      <c r="BA45498" s="90" t="s">
        <v>50208</v>
      </c>
      <c r="BB45498" s="91" t="s">
        <v>39874</v>
      </c>
      <c r="BC45498" s="90" t="s">
        <v>50049</v>
      </c>
      <c r="BD45498" s="90"/>
    </row>
    <row r="45499" spans="53:56" ht="15" x14ac:dyDescent="0.25">
      <c r="BA45499" s="90" t="s">
        <v>50209</v>
      </c>
      <c r="BB45499" s="91" t="s">
        <v>39874</v>
      </c>
      <c r="BC45499" s="90" t="s">
        <v>50194</v>
      </c>
      <c r="BD45499" s="90"/>
    </row>
    <row r="45500" spans="53:56" ht="15" x14ac:dyDescent="0.25">
      <c r="BA45500" s="90" t="s">
        <v>50210</v>
      </c>
      <c r="BB45500" s="91" t="s">
        <v>39874</v>
      </c>
      <c r="BC45500" s="90" t="s">
        <v>50201</v>
      </c>
      <c r="BD45500" s="90"/>
    </row>
    <row r="45501" spans="53:56" ht="15" x14ac:dyDescent="0.25">
      <c r="BA45501" s="91" t="s">
        <v>50211</v>
      </c>
      <c r="BB45501" s="91" t="s">
        <v>39874</v>
      </c>
      <c r="BC45501" s="91" t="s">
        <v>50207</v>
      </c>
      <c r="BD45501" s="91"/>
    </row>
    <row r="45502" spans="53:56" ht="15" x14ac:dyDescent="0.25">
      <c r="BA45502" s="90" t="s">
        <v>50212</v>
      </c>
      <c r="BB45502" s="91" t="s">
        <v>39874</v>
      </c>
      <c r="BC45502" s="90" t="s">
        <v>50207</v>
      </c>
      <c r="BD45502" s="90"/>
    </row>
    <row r="45503" spans="53:56" ht="15" x14ac:dyDescent="0.25">
      <c r="BA45503" s="91" t="s">
        <v>50213</v>
      </c>
      <c r="BB45503" s="91" t="s">
        <v>39874</v>
      </c>
      <c r="BC45503" s="91" t="s">
        <v>50138</v>
      </c>
      <c r="BD45503" s="91"/>
    </row>
    <row r="45504" spans="53:56" ht="15" x14ac:dyDescent="0.25">
      <c r="BA45504" s="90" t="s">
        <v>50214</v>
      </c>
      <c r="BB45504" s="91" t="s">
        <v>39874</v>
      </c>
      <c r="BC45504" s="90" t="s">
        <v>50049</v>
      </c>
      <c r="BD45504" s="90"/>
    </row>
    <row r="45505" spans="53:56" ht="15" x14ac:dyDescent="0.25">
      <c r="BA45505" s="91" t="s">
        <v>50215</v>
      </c>
      <c r="BB45505" s="91" t="s">
        <v>39874</v>
      </c>
      <c r="BC45505" s="91" t="s">
        <v>50049</v>
      </c>
      <c r="BD45505" s="91"/>
    </row>
    <row r="45506" spans="53:56" ht="15" x14ac:dyDescent="0.25">
      <c r="BA45506" s="91" t="s">
        <v>50216</v>
      </c>
      <c r="BB45506" s="91" t="s">
        <v>39874</v>
      </c>
      <c r="BC45506" s="91" t="s">
        <v>50138</v>
      </c>
      <c r="BD45506" s="91"/>
    </row>
    <row r="45507" spans="53:56" ht="15" x14ac:dyDescent="0.25">
      <c r="BA45507" s="90" t="s">
        <v>50217</v>
      </c>
      <c r="BB45507" s="91" t="s">
        <v>39874</v>
      </c>
      <c r="BC45507" s="90" t="s">
        <v>50181</v>
      </c>
      <c r="BD45507" s="90"/>
    </row>
    <row r="45508" spans="53:56" ht="15" x14ac:dyDescent="0.25">
      <c r="BA45508" s="91" t="s">
        <v>50218</v>
      </c>
      <c r="BB45508" s="91" t="s">
        <v>39874</v>
      </c>
      <c r="BC45508" s="91" t="s">
        <v>50181</v>
      </c>
      <c r="BD45508" s="91"/>
    </row>
    <row r="45509" spans="53:56" ht="15" x14ac:dyDescent="0.25">
      <c r="BA45509" s="90" t="s">
        <v>50218</v>
      </c>
      <c r="BB45509" s="91" t="s">
        <v>39874</v>
      </c>
      <c r="BC45509" s="90" t="s">
        <v>50049</v>
      </c>
      <c r="BD45509" s="90"/>
    </row>
    <row r="45510" spans="53:56" ht="15" x14ac:dyDescent="0.25">
      <c r="BA45510" s="90" t="s">
        <v>50219</v>
      </c>
      <c r="BB45510" s="91" t="s">
        <v>39874</v>
      </c>
      <c r="BC45510" s="90" t="s">
        <v>50049</v>
      </c>
      <c r="BD45510" s="90"/>
    </row>
    <row r="45511" spans="53:56" ht="15" x14ac:dyDescent="0.25">
      <c r="BA45511" s="91" t="s">
        <v>50220</v>
      </c>
      <c r="BB45511" s="91" t="s">
        <v>39874</v>
      </c>
      <c r="BC45511" s="91" t="s">
        <v>50049</v>
      </c>
      <c r="BD45511" s="91"/>
    </row>
    <row r="45512" spans="53:56" ht="15" x14ac:dyDescent="0.25">
      <c r="BA45512" s="90" t="s">
        <v>50221</v>
      </c>
      <c r="BB45512" s="91" t="s">
        <v>39874</v>
      </c>
      <c r="BC45512" s="90" t="s">
        <v>50194</v>
      </c>
      <c r="BD45512" s="90"/>
    </row>
    <row r="45513" spans="53:56" ht="15" x14ac:dyDescent="0.25">
      <c r="BA45513" s="91" t="s">
        <v>50222</v>
      </c>
      <c r="BB45513" s="91" t="s">
        <v>39874</v>
      </c>
      <c r="BC45513" s="91" t="s">
        <v>50049</v>
      </c>
      <c r="BD45513" s="91"/>
    </row>
    <row r="45514" spans="53:56" ht="15" x14ac:dyDescent="0.25">
      <c r="BA45514" s="91" t="s">
        <v>50223</v>
      </c>
      <c r="BB45514" s="91" t="s">
        <v>39874</v>
      </c>
      <c r="BC45514" s="91" t="s">
        <v>50201</v>
      </c>
      <c r="BD45514" s="91"/>
    </row>
    <row r="45515" spans="53:56" ht="15" x14ac:dyDescent="0.25">
      <c r="BA45515" s="90" t="s">
        <v>50224</v>
      </c>
      <c r="BB45515" s="91" t="s">
        <v>39874</v>
      </c>
      <c r="BC45515" s="90" t="s">
        <v>50201</v>
      </c>
      <c r="BD45515" s="90"/>
    </row>
    <row r="45516" spans="53:56" ht="15" x14ac:dyDescent="0.25">
      <c r="BA45516" s="91" t="s">
        <v>50225</v>
      </c>
      <c r="BB45516" s="91" t="s">
        <v>39874</v>
      </c>
      <c r="BC45516" s="91" t="s">
        <v>50201</v>
      </c>
      <c r="BD45516" s="91"/>
    </row>
    <row r="45517" spans="53:56" ht="15" x14ac:dyDescent="0.25">
      <c r="BA45517" s="90" t="s">
        <v>50226</v>
      </c>
      <c r="BB45517" s="91" t="s">
        <v>39874</v>
      </c>
      <c r="BC45517" s="90" t="s">
        <v>50201</v>
      </c>
      <c r="BD45517" s="90"/>
    </row>
    <row r="45518" spans="53:56" ht="15" x14ac:dyDescent="0.25">
      <c r="BA45518" s="91" t="s">
        <v>50227</v>
      </c>
      <c r="BB45518" s="91" t="s">
        <v>39874</v>
      </c>
      <c r="BC45518" s="91" t="s">
        <v>50138</v>
      </c>
      <c r="BD45518" s="91"/>
    </row>
    <row r="45519" spans="53:56" ht="15" x14ac:dyDescent="0.25">
      <c r="BA45519" s="90" t="s">
        <v>50228</v>
      </c>
      <c r="BB45519" s="91" t="s">
        <v>39874</v>
      </c>
      <c r="BC45519" s="90" t="s">
        <v>50049</v>
      </c>
      <c r="BD45519" s="90"/>
    </row>
    <row r="45520" spans="53:56" ht="15" x14ac:dyDescent="0.25">
      <c r="BA45520" s="91" t="s">
        <v>50229</v>
      </c>
      <c r="BB45520" s="91" t="s">
        <v>39874</v>
      </c>
      <c r="BC45520" s="91" t="s">
        <v>50181</v>
      </c>
      <c r="BD45520" s="91"/>
    </row>
    <row r="45521" spans="53:56" ht="15" x14ac:dyDescent="0.25">
      <c r="BA45521" s="91" t="s">
        <v>50230</v>
      </c>
      <c r="BB45521" s="91" t="s">
        <v>39874</v>
      </c>
      <c r="BC45521" s="91" t="s">
        <v>50049</v>
      </c>
      <c r="BD45521" s="91"/>
    </row>
    <row r="45522" spans="53:56" ht="15" x14ac:dyDescent="0.25">
      <c r="BA45522" s="90" t="s">
        <v>50231</v>
      </c>
      <c r="BB45522" s="91" t="s">
        <v>39874</v>
      </c>
      <c r="BC45522" s="90" t="s">
        <v>50049</v>
      </c>
      <c r="BD45522" s="90"/>
    </row>
    <row r="45523" spans="53:56" ht="15" x14ac:dyDescent="0.25">
      <c r="BA45523" s="90" t="s">
        <v>50232</v>
      </c>
      <c r="BB45523" s="91" t="s">
        <v>39874</v>
      </c>
      <c r="BC45523" s="90" t="s">
        <v>50049</v>
      </c>
      <c r="BD45523" s="90"/>
    </row>
    <row r="45524" spans="53:56" ht="15" x14ac:dyDescent="0.25">
      <c r="BA45524" s="91" t="s">
        <v>50233</v>
      </c>
      <c r="BB45524" s="91" t="s">
        <v>39874</v>
      </c>
      <c r="BC45524" s="91" t="s">
        <v>50194</v>
      </c>
      <c r="BD45524" s="91"/>
    </row>
    <row r="45525" spans="53:56" ht="15" x14ac:dyDescent="0.25">
      <c r="BA45525" s="90" t="s">
        <v>50234</v>
      </c>
      <c r="BB45525" s="91" t="s">
        <v>39874</v>
      </c>
      <c r="BC45525" s="90" t="s">
        <v>50049</v>
      </c>
      <c r="BD45525" s="90"/>
    </row>
    <row r="45526" spans="53:56" ht="15" x14ac:dyDescent="0.25">
      <c r="BA45526" s="91" t="s">
        <v>50235</v>
      </c>
      <c r="BB45526" s="91" t="s">
        <v>39874</v>
      </c>
      <c r="BC45526" s="91" t="s">
        <v>50201</v>
      </c>
      <c r="BD45526" s="91"/>
    </row>
    <row r="45527" spans="53:56" ht="15" x14ac:dyDescent="0.25">
      <c r="BA45527" s="90" t="s">
        <v>50236</v>
      </c>
      <c r="BB45527" s="91" t="s">
        <v>39874</v>
      </c>
      <c r="BC45527" s="90" t="s">
        <v>50138</v>
      </c>
      <c r="BD45527" s="90"/>
    </row>
    <row r="45528" spans="53:56" ht="15" x14ac:dyDescent="0.25">
      <c r="BA45528" s="91" t="s">
        <v>50237</v>
      </c>
      <c r="BB45528" s="91" t="s">
        <v>39874</v>
      </c>
      <c r="BC45528" s="91" t="s">
        <v>50201</v>
      </c>
      <c r="BD45528" s="91"/>
    </row>
    <row r="45529" spans="53:56" ht="15" x14ac:dyDescent="0.25">
      <c r="BA45529" s="91" t="s">
        <v>50238</v>
      </c>
      <c r="BB45529" s="91" t="s">
        <v>39874</v>
      </c>
      <c r="BC45529" s="91" t="s">
        <v>50207</v>
      </c>
      <c r="BD45529" s="91"/>
    </row>
    <row r="45530" spans="53:56" ht="15" x14ac:dyDescent="0.25">
      <c r="BA45530" s="90" t="s">
        <v>50239</v>
      </c>
      <c r="BB45530" s="91" t="s">
        <v>39874</v>
      </c>
      <c r="BC45530" s="90" t="s">
        <v>50049</v>
      </c>
      <c r="BD45530" s="90"/>
    </row>
    <row r="45531" spans="53:56" ht="15" x14ac:dyDescent="0.25">
      <c r="BA45531" s="91" t="s">
        <v>50240</v>
      </c>
      <c r="BB45531" s="91" t="s">
        <v>39874</v>
      </c>
      <c r="BC45531" s="91" t="s">
        <v>50194</v>
      </c>
      <c r="BD45531" s="91"/>
    </row>
    <row r="45532" spans="53:56" ht="15" x14ac:dyDescent="0.25">
      <c r="BA45532" s="90" t="s">
        <v>50241</v>
      </c>
      <c r="BB45532" s="91" t="s">
        <v>39874</v>
      </c>
      <c r="BC45532" s="90" t="s">
        <v>50049</v>
      </c>
      <c r="BD45532" s="90"/>
    </row>
    <row r="45533" spans="53:56" ht="15" x14ac:dyDescent="0.25">
      <c r="BA45533" s="91" t="s">
        <v>50242</v>
      </c>
      <c r="BB45533" s="91" t="s">
        <v>39874</v>
      </c>
      <c r="BC45533" s="91" t="s">
        <v>50049</v>
      </c>
      <c r="BD45533" s="91"/>
    </row>
    <row r="45534" spans="53:56" ht="15" x14ac:dyDescent="0.25">
      <c r="BA45534" s="91" t="s">
        <v>50243</v>
      </c>
      <c r="BB45534" s="91" t="s">
        <v>39874</v>
      </c>
      <c r="BC45534" s="91" t="s">
        <v>50138</v>
      </c>
      <c r="BD45534" s="91"/>
    </row>
    <row r="45535" spans="53:56" ht="15" x14ac:dyDescent="0.25">
      <c r="BA45535" s="90" t="s">
        <v>50244</v>
      </c>
      <c r="BB45535" s="91" t="s">
        <v>39874</v>
      </c>
      <c r="BC45535" s="90" t="s">
        <v>50201</v>
      </c>
      <c r="BD45535" s="90"/>
    </row>
    <row r="45536" spans="53:56" ht="15" x14ac:dyDescent="0.25">
      <c r="BA45536" s="90" t="s">
        <v>50245</v>
      </c>
      <c r="BB45536" s="91" t="s">
        <v>39874</v>
      </c>
      <c r="BC45536" s="90" t="s">
        <v>50138</v>
      </c>
      <c r="BD45536" s="90"/>
    </row>
    <row r="45537" spans="53:56" ht="15" x14ac:dyDescent="0.25">
      <c r="BA45537" s="91" t="s">
        <v>50246</v>
      </c>
      <c r="BB45537" s="91" t="s">
        <v>39874</v>
      </c>
      <c r="BC45537" s="91" t="s">
        <v>50138</v>
      </c>
      <c r="BD45537" s="91"/>
    </row>
    <row r="45538" spans="53:56" ht="15" x14ac:dyDescent="0.25">
      <c r="BA45538" s="90" t="s">
        <v>50247</v>
      </c>
      <c r="BB45538" s="91" t="s">
        <v>39874</v>
      </c>
      <c r="BC45538" s="90" t="s">
        <v>50201</v>
      </c>
      <c r="BD45538" s="90"/>
    </row>
    <row r="45539" spans="53:56" ht="15" x14ac:dyDescent="0.25">
      <c r="BA45539" s="91" t="s">
        <v>50248</v>
      </c>
      <c r="BB45539" s="91" t="s">
        <v>39874</v>
      </c>
      <c r="BC45539" s="91" t="s">
        <v>50049</v>
      </c>
      <c r="BD45539" s="91"/>
    </row>
    <row r="45540" spans="53:56" ht="15" x14ac:dyDescent="0.25">
      <c r="BA45540" s="91" t="s">
        <v>50249</v>
      </c>
      <c r="BB45540" s="91" t="s">
        <v>39874</v>
      </c>
      <c r="BC45540" s="91" t="s">
        <v>50177</v>
      </c>
      <c r="BD45540" s="91"/>
    </row>
    <row r="45541" spans="53:56" ht="15" x14ac:dyDescent="0.25">
      <c r="BA45541" s="90" t="s">
        <v>50250</v>
      </c>
      <c r="BB45541" s="91" t="s">
        <v>39874</v>
      </c>
      <c r="BC45541" s="90" t="s">
        <v>50207</v>
      </c>
      <c r="BD45541" s="90"/>
    </row>
    <row r="45542" spans="53:56" ht="15" x14ac:dyDescent="0.25">
      <c r="BA45542" s="91" t="s">
        <v>50251</v>
      </c>
      <c r="BB45542" s="91" t="s">
        <v>39874</v>
      </c>
      <c r="BC45542" s="91" t="s">
        <v>50049</v>
      </c>
      <c r="BD45542" s="91"/>
    </row>
    <row r="45543" spans="53:56" ht="15" x14ac:dyDescent="0.25">
      <c r="BA45543" s="90" t="s">
        <v>50252</v>
      </c>
      <c r="BB45543" s="91" t="s">
        <v>39874</v>
      </c>
      <c r="BC45543" s="90" t="s">
        <v>50138</v>
      </c>
      <c r="BD45543" s="90"/>
    </row>
    <row r="45544" spans="53:56" ht="15" x14ac:dyDescent="0.25">
      <c r="BA45544" s="91" t="s">
        <v>50253</v>
      </c>
      <c r="BB45544" s="91" t="s">
        <v>39874</v>
      </c>
      <c r="BC45544" s="91" t="s">
        <v>50207</v>
      </c>
      <c r="BD45544" s="91"/>
    </row>
    <row r="45545" spans="53:56" ht="15" x14ac:dyDescent="0.25">
      <c r="BA45545" s="90" t="s">
        <v>50254</v>
      </c>
      <c r="BB45545" s="91" t="s">
        <v>39874</v>
      </c>
      <c r="BC45545" s="90" t="s">
        <v>50207</v>
      </c>
      <c r="BD45545" s="90"/>
    </row>
    <row r="45546" spans="53:56" ht="15" x14ac:dyDescent="0.25">
      <c r="BA45546" s="90" t="s">
        <v>50255</v>
      </c>
      <c r="BB45546" s="91" t="s">
        <v>39874</v>
      </c>
      <c r="BC45546" s="90" t="s">
        <v>50049</v>
      </c>
      <c r="BD45546" s="90"/>
    </row>
    <row r="45547" spans="53:56" ht="15" x14ac:dyDescent="0.25">
      <c r="BA45547" s="91" t="s">
        <v>50256</v>
      </c>
      <c r="BB45547" s="91" t="s">
        <v>39874</v>
      </c>
      <c r="BC45547" s="91" t="s">
        <v>50194</v>
      </c>
      <c r="BD45547" s="91"/>
    </row>
    <row r="45548" spans="53:56" ht="15" x14ac:dyDescent="0.25">
      <c r="BA45548" s="90" t="s">
        <v>50257</v>
      </c>
      <c r="BB45548" s="91" t="s">
        <v>39874</v>
      </c>
      <c r="BC45548" s="90" t="s">
        <v>50138</v>
      </c>
      <c r="BD45548" s="90"/>
    </row>
    <row r="45549" spans="53:56" ht="15" x14ac:dyDescent="0.25">
      <c r="BA45549" s="91" t="s">
        <v>50258</v>
      </c>
      <c r="BB45549" s="91" t="s">
        <v>39874</v>
      </c>
      <c r="BC45549" s="91" t="s">
        <v>50138</v>
      </c>
      <c r="BD45549" s="91"/>
    </row>
    <row r="45550" spans="53:56" ht="15" x14ac:dyDescent="0.25">
      <c r="BA45550" s="90" t="s">
        <v>50259</v>
      </c>
      <c r="BB45550" s="91" t="s">
        <v>39874</v>
      </c>
      <c r="BC45550" s="90" t="s">
        <v>50138</v>
      </c>
      <c r="BD45550" s="90"/>
    </row>
    <row r="45551" spans="53:56" ht="15" x14ac:dyDescent="0.25">
      <c r="BA45551" s="91" t="s">
        <v>50260</v>
      </c>
      <c r="BB45551" s="91" t="s">
        <v>39874</v>
      </c>
      <c r="BC45551" s="91" t="s">
        <v>50201</v>
      </c>
      <c r="BD45551" s="91"/>
    </row>
    <row r="45552" spans="53:56" ht="15" x14ac:dyDescent="0.25">
      <c r="BA45552" s="91" t="s">
        <v>50261</v>
      </c>
      <c r="BB45552" s="91" t="s">
        <v>39874</v>
      </c>
      <c r="BC45552" s="91" t="s">
        <v>50049</v>
      </c>
      <c r="BD45552" s="91"/>
    </row>
    <row r="45553" spans="53:56" ht="15" x14ac:dyDescent="0.25">
      <c r="BA45553" s="90" t="s">
        <v>50262</v>
      </c>
      <c r="BB45553" s="91" t="s">
        <v>39874</v>
      </c>
      <c r="BC45553" s="90" t="s">
        <v>50194</v>
      </c>
      <c r="BD45553" s="90"/>
    </row>
    <row r="45554" spans="53:56" ht="15" x14ac:dyDescent="0.25">
      <c r="BA45554" s="91" t="s">
        <v>50263</v>
      </c>
      <c r="BB45554" s="91" t="s">
        <v>39874</v>
      </c>
      <c r="BC45554" s="91" t="s">
        <v>50177</v>
      </c>
      <c r="BD45554" s="91"/>
    </row>
    <row r="45555" spans="53:56" ht="15" x14ac:dyDescent="0.25">
      <c r="BA45555" s="90" t="s">
        <v>50264</v>
      </c>
      <c r="BB45555" s="91" t="s">
        <v>39874</v>
      </c>
      <c r="BC45555" s="90" t="s">
        <v>50194</v>
      </c>
      <c r="BD45555" s="90"/>
    </row>
    <row r="45556" spans="53:56" ht="15" x14ac:dyDescent="0.25">
      <c r="BA45556" s="91" t="s">
        <v>50265</v>
      </c>
      <c r="BB45556" s="91" t="s">
        <v>39874</v>
      </c>
      <c r="BC45556" s="91" t="s">
        <v>29373</v>
      </c>
      <c r="BD45556" s="91"/>
    </row>
    <row r="45557" spans="53:56" ht="15" x14ac:dyDescent="0.25">
      <c r="BA45557" s="90" t="s">
        <v>50266</v>
      </c>
      <c r="BB45557" s="91" t="s">
        <v>39874</v>
      </c>
      <c r="BC45557" s="90" t="s">
        <v>29373</v>
      </c>
      <c r="BD45557" s="90"/>
    </row>
    <row r="45558" spans="53:56" ht="15" x14ac:dyDescent="0.25">
      <c r="BA45558" s="90" t="s">
        <v>50267</v>
      </c>
      <c r="BB45558" s="91" t="s">
        <v>39874</v>
      </c>
      <c r="BC45558" s="90" t="s">
        <v>29373</v>
      </c>
      <c r="BD45558" s="90"/>
    </row>
    <row r="45559" spans="53:56" ht="15" x14ac:dyDescent="0.25">
      <c r="BA45559" s="91" t="s">
        <v>50268</v>
      </c>
      <c r="BB45559" s="91" t="s">
        <v>39874</v>
      </c>
      <c r="BC45559" s="91" t="s">
        <v>29373</v>
      </c>
      <c r="BD45559" s="91"/>
    </row>
    <row r="45560" spans="53:56" ht="15" x14ac:dyDescent="0.25">
      <c r="BA45560" s="90" t="s">
        <v>50269</v>
      </c>
      <c r="BB45560" s="91" t="s">
        <v>39874</v>
      </c>
      <c r="BC45560" s="90" t="s">
        <v>50270</v>
      </c>
      <c r="BD45560" s="90"/>
    </row>
    <row r="45561" spans="53:56" ht="15" x14ac:dyDescent="0.25">
      <c r="BA45561" s="90" t="s">
        <v>50271</v>
      </c>
      <c r="BB45561" s="91" t="s">
        <v>39874</v>
      </c>
      <c r="BC45561" s="90" t="s">
        <v>50168</v>
      </c>
      <c r="BD45561" s="90"/>
    </row>
    <row r="45562" spans="53:56" ht="15" x14ac:dyDescent="0.25">
      <c r="BA45562" s="91" t="s">
        <v>50272</v>
      </c>
      <c r="BB45562" s="91" t="s">
        <v>39874</v>
      </c>
      <c r="BC45562" s="91" t="s">
        <v>29373</v>
      </c>
      <c r="BD45562" s="91"/>
    </row>
    <row r="45563" spans="53:56" ht="15" x14ac:dyDescent="0.25">
      <c r="BA45563" s="91" t="s">
        <v>50273</v>
      </c>
      <c r="BB45563" s="91" t="s">
        <v>39874</v>
      </c>
      <c r="BC45563" s="91" t="s">
        <v>29373</v>
      </c>
      <c r="BD45563" s="91"/>
    </row>
    <row r="45564" spans="53:56" ht="15" x14ac:dyDescent="0.25">
      <c r="BA45564" s="90" t="s">
        <v>50274</v>
      </c>
      <c r="BB45564" s="91" t="s">
        <v>39874</v>
      </c>
      <c r="BC45564" s="90" t="s">
        <v>50168</v>
      </c>
      <c r="BD45564" s="90"/>
    </row>
    <row r="45565" spans="53:56" ht="15" x14ac:dyDescent="0.25">
      <c r="BA45565" s="91" t="s">
        <v>50275</v>
      </c>
      <c r="BB45565" s="91" t="s">
        <v>39874</v>
      </c>
      <c r="BC45565" s="91" t="s">
        <v>50168</v>
      </c>
      <c r="BD45565" s="91"/>
    </row>
    <row r="45566" spans="53:56" ht="15" x14ac:dyDescent="0.25">
      <c r="BA45566" s="90" t="s">
        <v>50276</v>
      </c>
      <c r="BB45566" s="91" t="s">
        <v>39874</v>
      </c>
      <c r="BC45566" s="90" t="s">
        <v>50277</v>
      </c>
      <c r="BD45566" s="90"/>
    </row>
    <row r="45567" spans="53:56" ht="15" x14ac:dyDescent="0.25">
      <c r="BA45567" s="90" t="s">
        <v>50278</v>
      </c>
      <c r="BB45567" s="91" t="s">
        <v>39874</v>
      </c>
      <c r="BC45567" s="90" t="s">
        <v>50168</v>
      </c>
      <c r="BD45567" s="90"/>
    </row>
    <row r="45568" spans="53:56" ht="15" x14ac:dyDescent="0.25">
      <c r="BA45568" s="91" t="s">
        <v>50279</v>
      </c>
      <c r="BB45568" s="91" t="s">
        <v>39874</v>
      </c>
      <c r="BC45568" s="91" t="s">
        <v>50280</v>
      </c>
      <c r="BD45568" s="91"/>
    </row>
    <row r="45569" spans="53:56" ht="15" x14ac:dyDescent="0.25">
      <c r="BA45569" s="90" t="s">
        <v>50281</v>
      </c>
      <c r="BB45569" s="91" t="s">
        <v>39874</v>
      </c>
      <c r="BC45569" s="90" t="s">
        <v>50168</v>
      </c>
      <c r="BD45569" s="90"/>
    </row>
    <row r="45570" spans="53:56" ht="15" x14ac:dyDescent="0.25">
      <c r="BA45570" s="90" t="s">
        <v>50282</v>
      </c>
      <c r="BB45570" s="91" t="s">
        <v>39874</v>
      </c>
      <c r="BC45570" s="90" t="s">
        <v>50280</v>
      </c>
      <c r="BD45570" s="90"/>
    </row>
    <row r="45571" spans="53:56" ht="15" x14ac:dyDescent="0.25">
      <c r="BA45571" s="91" t="s">
        <v>50282</v>
      </c>
      <c r="BB45571" s="91" t="s">
        <v>39874</v>
      </c>
      <c r="BC45571" s="91" t="s">
        <v>50283</v>
      </c>
      <c r="BD45571" s="91"/>
    </row>
    <row r="45572" spans="53:56" ht="15" x14ac:dyDescent="0.25">
      <c r="BA45572" s="90" t="s">
        <v>50284</v>
      </c>
      <c r="BB45572" s="91" t="s">
        <v>39874</v>
      </c>
      <c r="BC45572" s="90" t="s">
        <v>50285</v>
      </c>
      <c r="BD45572" s="90"/>
    </row>
    <row r="45573" spans="53:56" ht="15" x14ac:dyDescent="0.25">
      <c r="BA45573" s="91" t="s">
        <v>50286</v>
      </c>
      <c r="BB45573" s="91" t="s">
        <v>39874</v>
      </c>
      <c r="BC45573" s="91" t="s">
        <v>50280</v>
      </c>
      <c r="BD45573" s="91"/>
    </row>
    <row r="45574" spans="53:56" ht="15" x14ac:dyDescent="0.25">
      <c r="BA45574" s="91" t="s">
        <v>50287</v>
      </c>
      <c r="BB45574" s="91" t="s">
        <v>39874</v>
      </c>
      <c r="BC45574" s="91" t="s">
        <v>50288</v>
      </c>
      <c r="BD45574" s="91"/>
    </row>
    <row r="45575" spans="53:56" ht="15" x14ac:dyDescent="0.25">
      <c r="BA45575" s="90" t="s">
        <v>50289</v>
      </c>
      <c r="BB45575" s="91" t="s">
        <v>39874</v>
      </c>
      <c r="BC45575" s="90" t="s">
        <v>50168</v>
      </c>
      <c r="BD45575" s="90"/>
    </row>
    <row r="45576" spans="53:56" ht="15" x14ac:dyDescent="0.25">
      <c r="BA45576" s="91" t="s">
        <v>50290</v>
      </c>
      <c r="BB45576" s="91" t="s">
        <v>39874</v>
      </c>
      <c r="BC45576" s="91" t="s">
        <v>29373</v>
      </c>
      <c r="BD45576" s="91"/>
    </row>
    <row r="45577" spans="53:56" ht="15" x14ac:dyDescent="0.25">
      <c r="BA45577" s="90" t="s">
        <v>50291</v>
      </c>
      <c r="BB45577" s="91" t="s">
        <v>39874</v>
      </c>
      <c r="BC45577" s="90" t="s">
        <v>50292</v>
      </c>
      <c r="BD45577" s="90"/>
    </row>
    <row r="45578" spans="53:56" ht="15" x14ac:dyDescent="0.25">
      <c r="BA45578" s="91" t="s">
        <v>50293</v>
      </c>
      <c r="BB45578" s="91" t="s">
        <v>39874</v>
      </c>
      <c r="BC45578" s="91" t="s">
        <v>50294</v>
      </c>
      <c r="BD45578" s="91"/>
    </row>
    <row r="45579" spans="53:56" ht="15" x14ac:dyDescent="0.25">
      <c r="BA45579" s="90" t="s">
        <v>50295</v>
      </c>
      <c r="BB45579" s="91" t="s">
        <v>39874</v>
      </c>
      <c r="BC45579" s="90" t="s">
        <v>50294</v>
      </c>
      <c r="BD45579" s="90"/>
    </row>
    <row r="45580" spans="53:56" ht="15" x14ac:dyDescent="0.25">
      <c r="BA45580" s="90" t="s">
        <v>50296</v>
      </c>
      <c r="BB45580" s="91" t="s">
        <v>39874</v>
      </c>
      <c r="BC45580" s="90" t="s">
        <v>50294</v>
      </c>
      <c r="BD45580" s="90"/>
    </row>
    <row r="45581" spans="53:56" ht="15" x14ac:dyDescent="0.25">
      <c r="BA45581" s="91" t="s">
        <v>50297</v>
      </c>
      <c r="BB45581" s="91" t="s">
        <v>39874</v>
      </c>
      <c r="BC45581" s="91" t="s">
        <v>50294</v>
      </c>
      <c r="BD45581" s="91"/>
    </row>
    <row r="45582" spans="53:56" ht="15" x14ac:dyDescent="0.25">
      <c r="BA45582" s="91" t="s">
        <v>50298</v>
      </c>
      <c r="BB45582" s="91" t="s">
        <v>39874</v>
      </c>
      <c r="BC45582" s="91" t="s">
        <v>50299</v>
      </c>
      <c r="BD45582" s="91"/>
    </row>
    <row r="45583" spans="53:56" ht="15" x14ac:dyDescent="0.25">
      <c r="BA45583" s="90" t="s">
        <v>50298</v>
      </c>
      <c r="BB45583" s="91" t="s">
        <v>39874</v>
      </c>
      <c r="BC45583" s="90" t="s">
        <v>50294</v>
      </c>
      <c r="BD45583" s="90"/>
    </row>
    <row r="45584" spans="53:56" ht="15" x14ac:dyDescent="0.25">
      <c r="BA45584" s="91" t="s">
        <v>50300</v>
      </c>
      <c r="BB45584" s="91" t="s">
        <v>39874</v>
      </c>
      <c r="BC45584" s="91" t="s">
        <v>50294</v>
      </c>
      <c r="BD45584" s="91"/>
    </row>
    <row r="45585" spans="53:56" ht="15" x14ac:dyDescent="0.25">
      <c r="BA45585" s="90" t="s">
        <v>50301</v>
      </c>
      <c r="BB45585" s="91" t="s">
        <v>39874</v>
      </c>
      <c r="BC45585" s="90" t="s">
        <v>50294</v>
      </c>
      <c r="BD45585" s="90"/>
    </row>
    <row r="45586" spans="53:56" ht="15" x14ac:dyDescent="0.25">
      <c r="BA45586" s="91" t="s">
        <v>50302</v>
      </c>
      <c r="BB45586" s="91" t="s">
        <v>39874</v>
      </c>
      <c r="BC45586" s="91" t="s">
        <v>50294</v>
      </c>
      <c r="BD45586" s="91"/>
    </row>
    <row r="45587" spans="53:56" ht="15" x14ac:dyDescent="0.25">
      <c r="BA45587" s="90" t="s">
        <v>50303</v>
      </c>
      <c r="BB45587" s="91" t="s">
        <v>39874</v>
      </c>
      <c r="BC45587" s="90" t="s">
        <v>50294</v>
      </c>
      <c r="BD45587" s="90"/>
    </row>
    <row r="45588" spans="53:56" ht="15" x14ac:dyDescent="0.25">
      <c r="BA45588" s="91" t="s">
        <v>50304</v>
      </c>
      <c r="BB45588" s="91" t="s">
        <v>39874</v>
      </c>
      <c r="BC45588" s="91" t="s">
        <v>50292</v>
      </c>
      <c r="BD45588" s="91"/>
    </row>
    <row r="45589" spans="53:56" ht="15" x14ac:dyDescent="0.25">
      <c r="BA45589" s="91" t="s">
        <v>50305</v>
      </c>
      <c r="BB45589" s="91" t="s">
        <v>39874</v>
      </c>
      <c r="BC45589" s="91" t="s">
        <v>50283</v>
      </c>
      <c r="BD45589" s="91"/>
    </row>
    <row r="45590" spans="53:56" ht="15" x14ac:dyDescent="0.25">
      <c r="BA45590" s="90" t="s">
        <v>50306</v>
      </c>
      <c r="BB45590" s="91" t="s">
        <v>39874</v>
      </c>
      <c r="BC45590" s="90" t="s">
        <v>50292</v>
      </c>
      <c r="BD45590" s="90"/>
    </row>
  </sheetData>
  <mergeCells count="24">
    <mergeCell ref="S1:X1"/>
    <mergeCell ref="H50:L50"/>
    <mergeCell ref="S11:X11"/>
    <mergeCell ref="H11:K11"/>
    <mergeCell ref="Z2:Z3"/>
    <mergeCell ref="M1:Q1"/>
    <mergeCell ref="Z1:AI1"/>
    <mergeCell ref="AB2:AB3"/>
    <mergeCell ref="A54:A57"/>
    <mergeCell ref="BP1:BS1"/>
    <mergeCell ref="H39:K39"/>
    <mergeCell ref="M12:Q12"/>
    <mergeCell ref="M13:Q13"/>
    <mergeCell ref="H12:K12"/>
    <mergeCell ref="AC2:AG2"/>
    <mergeCell ref="BA1:BC1"/>
    <mergeCell ref="S12:X12"/>
    <mergeCell ref="AH2:AI2"/>
    <mergeCell ref="AK1:AL1"/>
    <mergeCell ref="AW1:AX1"/>
    <mergeCell ref="AO1:AT1"/>
    <mergeCell ref="AA2:AA3"/>
    <mergeCell ref="A1:F1"/>
    <mergeCell ref="H1:K1"/>
  </mergeCells>
  <phoneticPr fontId="50" type="noConversion"/>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CEBA6F85E551124EA05685448EEBDA9F" ma:contentTypeVersion="9" ma:contentTypeDescription="Create a new document." ma:contentTypeScope="" ma:versionID="ba81c05078a0e1c4e5ef4d0fb18532ac">
  <xsd:schema xmlns:xsd="http://www.w3.org/2001/XMLSchema" xmlns:xs="http://www.w3.org/2001/XMLSchema" xmlns:p="http://schemas.microsoft.com/office/2006/metadata/properties" xmlns:ns2="77ef5f05-007c-4a24-9439-6e786a9f5437" xmlns:ns3="42a68871-9922-4dcf-aebc-2dff65206052" targetNamespace="http://schemas.microsoft.com/office/2006/metadata/properties" ma:root="true" ma:fieldsID="57915ba2c53a597c768e726a0a014814" ns2:_="" ns3:_="">
    <xsd:import namespace="77ef5f05-007c-4a24-9439-6e786a9f5437"/>
    <xsd:import namespace="42a68871-9922-4dcf-aebc-2dff65206052"/>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ef5f05-007c-4a24-9439-6e786a9f5437" elementFormDefault="qualified">
    <xsd:import namespace="http://schemas.microsoft.com/office/2006/documentManagement/types"/>
    <xsd:import namespace="http://schemas.microsoft.com/office/infopath/2007/PartnerControls"/>
    <xsd:element name="_dlc_DocId" ma:index="4" nillable="true" ma:displayName="Document ID Value" ma:description="The value of the document ID assigned to this item." ma:internalName="_dlc_DocId" ma:readOnly="true">
      <xsd:simpleType>
        <xsd:restriction base="dms:Text"/>
      </xsd:simpleType>
    </xsd:element>
    <xsd:element name="_dlc_DocIdUrl" ma:index="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2a68871-9922-4dcf-aebc-2dff65206052"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77ef5f05-007c-4a24-9439-6e786a9f5437">RW3PNZVKP6A5-7-576</_dlc_DocId>
    <_dlc_DocIdUrl xmlns="77ef5f05-007c-4a24-9439-6e786a9f5437">
      <Url>https://cornerstonebuildingbrands.sharepoint.com/sites/mc/_layouts/15/DocIdRedir.aspx?ID=RW3PNZVKP6A5-7-576</Url>
      <Description>RW3PNZVKP6A5-7-576</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CAD0DA-5AEC-44F0-963E-92868C952938}">
  <ds:schemaRefs>
    <ds:schemaRef ds:uri="http://schemas.microsoft.com/sharepoint/events"/>
  </ds:schemaRefs>
</ds:datastoreItem>
</file>

<file path=customXml/itemProps2.xml><?xml version="1.0" encoding="utf-8"?>
<ds:datastoreItem xmlns:ds="http://schemas.openxmlformats.org/officeDocument/2006/customXml" ds:itemID="{2F9F579E-252C-4C8C-8F21-2BA1BCA74F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ef5f05-007c-4a24-9439-6e786a9f5437"/>
    <ds:schemaRef ds:uri="42a68871-9922-4dcf-aebc-2dff652060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D983061-9728-45DF-9DB3-C02BEFA07223}">
  <ds:schemaRefs>
    <ds:schemaRef ds:uri="http://schemas.microsoft.com/office/2006/metadata/properties"/>
    <ds:schemaRef ds:uri="http://schemas.microsoft.com/office/infopath/2007/PartnerControls"/>
    <ds:schemaRef ds:uri="77ef5f05-007c-4a24-9439-6e786a9f5437"/>
  </ds:schemaRefs>
</ds:datastoreItem>
</file>

<file path=customXml/itemProps4.xml><?xml version="1.0" encoding="utf-8"?>
<ds:datastoreItem xmlns:ds="http://schemas.openxmlformats.org/officeDocument/2006/customXml" ds:itemID="{4F5CDE93-DC31-42BA-9345-E70156E62D8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30</vt:i4>
      </vt:variant>
    </vt:vector>
  </HeadingPairs>
  <TitlesOfParts>
    <vt:vector size="42" baseType="lpstr">
      <vt:lpstr>Arch_SSR Num Panels</vt:lpstr>
      <vt:lpstr>Arch_SSR Num Squares</vt:lpstr>
      <vt:lpstr>C&amp;I and AG</vt:lpstr>
      <vt:lpstr>Structural</vt:lpstr>
      <vt:lpstr>DBCI DOORS</vt:lpstr>
      <vt:lpstr>Coil Days</vt:lpstr>
      <vt:lpstr>Atwater Partial Counties</vt:lpstr>
      <vt:lpstr>Hot Rush Delivery Date</vt:lpstr>
      <vt:lpstr>Tables</vt:lpstr>
      <vt:lpstr>MFG Plant </vt:lpstr>
      <vt:lpstr>New Rates</vt:lpstr>
      <vt:lpstr>Std Wrk</vt:lpstr>
      <vt:lpstr>Coil_Date</vt:lpstr>
      <vt:lpstr>Coil_Entry</vt:lpstr>
      <vt:lpstr>County</vt:lpstr>
      <vt:lpstr>Tables!Criteria</vt:lpstr>
      <vt:lpstr>Data_Entry</vt:lpstr>
      <vt:lpstr>Data_Table</vt:lpstr>
      <vt:lpstr>Days</vt:lpstr>
      <vt:lpstr>Freight_Full</vt:lpstr>
      <vt:lpstr>Freight_Less</vt:lpstr>
      <vt:lpstr>HR_Master</vt:lpstr>
      <vt:lpstr>HR_Offer</vt:lpstr>
      <vt:lpstr>Interco_Key</vt:lpstr>
      <vt:lpstr>KEY</vt:lpstr>
      <vt:lpstr>Loc_desc</vt:lpstr>
      <vt:lpstr>Loc_Name</vt:lpstr>
      <vt:lpstr>Mile_Full</vt:lpstr>
      <vt:lpstr>Mile_Less</vt:lpstr>
      <vt:lpstr>Panel_Capacity</vt:lpstr>
      <vt:lpstr>Plant_Select</vt:lpstr>
      <vt:lpstr>Route</vt:lpstr>
      <vt:lpstr>Ship_Zones</vt:lpstr>
      <vt:lpstr>State</vt:lpstr>
      <vt:lpstr>State_Abv</vt:lpstr>
      <vt:lpstr>State_Col</vt:lpstr>
      <vt:lpstr>State_Rate</vt:lpstr>
      <vt:lpstr>State_Select</vt:lpstr>
      <vt:lpstr>Structural</vt:lpstr>
      <vt:lpstr>Structural_Entry</vt:lpstr>
      <vt:lpstr>Util_Rate</vt:lpstr>
      <vt:lpstr>Zip</vt:lpstr>
    </vt:vector>
  </TitlesOfParts>
  <Manager/>
  <Company>NCI Building Systems, LP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DReinhart</dc:creator>
  <cp:keywords/>
  <dc:description/>
  <cp:lastModifiedBy>Dave D Reinhart</cp:lastModifiedBy>
  <cp:revision/>
  <dcterms:created xsi:type="dcterms:W3CDTF">2005-10-05T13:19:01Z</dcterms:created>
  <dcterms:modified xsi:type="dcterms:W3CDTF">2025-10-21T13:39:50Z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0x010100CEBA6F85E551124EA05685448EEBDA9F</vt:lpwstr>
  </property>
  <property fmtid="{D5CDD505-2E9C-101B-9397-08002B2CF9AE}" pid="3" name="_dlc_DocIdItemGuid">
    <vt:lpwstr>3cf27367-c8ba-446c-88d5-f31a5e876621</vt:lpwstr>
  </property>
  <property fmtid="{D5CDD505-2E9C-101B-9397-08002B2CF9AE}" pid="4" name="Order">
    <vt:r8>57600</vt:r8>
  </property>
</Properties>
</file>